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16980" yWindow="1908" windowWidth="14808" windowHeight="8016" tabRatio="990" firstSheet="1" activeTab="1"/>
  </bookViews>
  <sheets>
    <sheet name="Lead" sheetId="2" state="hidden" r:id="rId1"/>
    <sheet name="万得" sheetId="40" r:id="rId2"/>
    <sheet name="总表" sheetId="21" state="hidden" r:id="rId3"/>
    <sheet name="数据表" sheetId="20" state="hidden" r:id="rId4"/>
    <sheet name="1 规则概览" sheetId="1" state="hidden" r:id="rId5"/>
    <sheet name="2 评价总表" sheetId="3" state="hidden" r:id="rId6"/>
    <sheet name="3.1 绝对收益" sheetId="5" state="hidden" r:id="rId7"/>
    <sheet name="3.2 相对排名" sheetId="6" state="hidden" r:id="rId8"/>
    <sheet name="3.3风险调整收益" sheetId="32" state="hidden" r:id="rId9"/>
    <sheet name="8家股份行现金管理类产品" sheetId="26" state="hidden" r:id="rId10"/>
    <sheet name="公募基金-开放-短债" sheetId="27" state="hidden" r:id="rId11"/>
    <sheet name="公募基金-开放-中长债" sheetId="36" state="hidden" r:id="rId12"/>
    <sheet name="公募基金-开放-混合一级债基" sheetId="37" state="hidden" r:id="rId13"/>
    <sheet name="公募基金-开放-混合二级债基" sheetId="38" state="hidden" r:id="rId14"/>
    <sheet name="公募基金-开放-灵活配置" sheetId="39" state="hidden" r:id="rId15"/>
    <sheet name="净值列表" sheetId="33" state="hidden" r:id="rId16"/>
    <sheet name="收益率与夏普比率列表" sheetId="34" state="hidden" r:id="rId17"/>
  </sheets>
  <externalReferences>
    <externalReference r:id="rId18"/>
    <externalReference r:id="rId19"/>
  </externalReferences>
  <definedNames>
    <definedName name="_xlnm._FilterDatabase" localSheetId="5" hidden="1">'2 评价总表'!$A$1:$Y$42</definedName>
    <definedName name="_xlnm._FilterDatabase" localSheetId="6" hidden="1">'3.1 绝对收益'!$A$1:$R$41</definedName>
    <definedName name="_xlnm._FilterDatabase" localSheetId="7" hidden="1">'3.2 相对排名'!$A$1:$N$42</definedName>
    <definedName name="_xlnm._FilterDatabase" localSheetId="8" hidden="1">'3.3风险调整收益'!$A$1:$N$42</definedName>
    <definedName name="_xlnm._FilterDatabase" localSheetId="9" hidden="1">'8家股份行现金管理类产品'!$B$1:$F$56</definedName>
    <definedName name="_xlnm._FilterDatabase" localSheetId="10" hidden="1">'公募基金-开放-短债'!$A$2:$AQ$93</definedName>
    <definedName name="_xlnm._FilterDatabase" localSheetId="13" hidden="1">'公募基金-开放-混合二级债基'!$A$2:$AQ$232</definedName>
    <definedName name="_xlnm._FilterDatabase" localSheetId="12" hidden="1">'公募基金-开放-混合一级债基'!$A$2:$AQ$80</definedName>
    <definedName name="_xlnm._FilterDatabase" localSheetId="14" hidden="1">'公募基金-开放-灵活配置'!$A$2:$AQ$1126</definedName>
    <definedName name="_xlnm._FilterDatabase" localSheetId="11" hidden="1">'公募基金-开放-中长债'!$A$2:$AQ$1048</definedName>
    <definedName name="_xlnm._FilterDatabase" localSheetId="3" hidden="1">数据表!$A$2:$X$2</definedName>
    <definedName name="_xlnm._FilterDatabase" localSheetId="1" hidden="1">万得!$A$2:$AD$4722</definedName>
    <definedName name="_xlnm._FilterDatabase" localSheetId="2" hidden="1">总表!$A$1:$I$41</definedName>
  </definedNames>
  <calcPr calcId="152511"/>
  <fileRecoveryPr repairLoad="1"/>
</workbook>
</file>

<file path=xl/calcChain.xml><?xml version="1.0" encoding="utf-8"?>
<calcChain xmlns="http://schemas.openxmlformats.org/spreadsheetml/2006/main">
  <c r="X98" i="34" l="1" a="1"/>
  <c r="X98" i="34" s="1"/>
  <c r="AJ97" i="34"/>
  <c r="AI97" i="34"/>
  <c r="AH97" i="34"/>
  <c r="AG97" i="34"/>
  <c r="AF97" i="34"/>
  <c r="AE97" i="34"/>
  <c r="AD97" i="34"/>
  <c r="AC97" i="34"/>
  <c r="AB97" i="34"/>
  <c r="AA97" i="34"/>
  <c r="Z97" i="34"/>
  <c r="Y97" i="34"/>
  <c r="X97" i="34"/>
  <c r="W97" i="34"/>
  <c r="V97" i="34"/>
  <c r="U97" i="34"/>
  <c r="T97" i="34"/>
  <c r="S97" i="34"/>
  <c r="R97" i="34"/>
  <c r="Q97" i="34"/>
  <c r="P97" i="34"/>
  <c r="O97" i="34"/>
  <c r="N97" i="34"/>
  <c r="M97" i="34"/>
  <c r="L97" i="34"/>
  <c r="K97" i="34"/>
  <c r="J97" i="34"/>
  <c r="I97" i="34"/>
  <c r="H97" i="34"/>
  <c r="G97" i="34"/>
  <c r="F97" i="34"/>
  <c r="E97" i="34"/>
  <c r="D97" i="34"/>
  <c r="C97" i="34"/>
  <c r="B97" i="34"/>
  <c r="AJ94" i="34"/>
  <c r="AI94" i="34"/>
  <c r="AH94" i="34"/>
  <c r="AG94" i="34"/>
  <c r="AF94" i="34"/>
  <c r="AE94" i="34"/>
  <c r="AD94" i="34"/>
  <c r="AC94" i="34"/>
  <c r="AB94" i="34"/>
  <c r="AA94" i="34"/>
  <c r="Z94" i="34"/>
  <c r="Y94" i="34"/>
  <c r="X94" i="34"/>
  <c r="W94" i="34"/>
  <c r="V94" i="34"/>
  <c r="U94" i="34"/>
  <c r="T94" i="34"/>
  <c r="S94" i="34"/>
  <c r="R94" i="34"/>
  <c r="Q94" i="34"/>
  <c r="P94" i="34"/>
  <c r="O94" i="34"/>
  <c r="N94" i="34"/>
  <c r="M94" i="34"/>
  <c r="L94" i="34"/>
  <c r="K94" i="34"/>
  <c r="J94" i="34"/>
  <c r="I94" i="34"/>
  <c r="H94" i="34"/>
  <c r="G94" i="34"/>
  <c r="F94" i="34"/>
  <c r="E94" i="34"/>
  <c r="D94" i="34"/>
  <c r="C94" i="34"/>
  <c r="B94" i="34"/>
  <c r="AJ93" i="34"/>
  <c r="AI93" i="34"/>
  <c r="AH93" i="34"/>
  <c r="AG93" i="34"/>
  <c r="AF93" i="34"/>
  <c r="AE93" i="34"/>
  <c r="AD93" i="34"/>
  <c r="AC93" i="34"/>
  <c r="AB93" i="34"/>
  <c r="AA93" i="34"/>
  <c r="Z93" i="34"/>
  <c r="Y93" i="34"/>
  <c r="X93" i="34"/>
  <c r="W93" i="34"/>
  <c r="V93" i="34"/>
  <c r="U93" i="34"/>
  <c r="T93" i="34"/>
  <c r="S93" i="34"/>
  <c r="R93" i="34"/>
  <c r="Q93" i="34"/>
  <c r="P93" i="34"/>
  <c r="O93" i="34"/>
  <c r="N93" i="34"/>
  <c r="M93" i="34"/>
  <c r="L93" i="34"/>
  <c r="K93" i="34"/>
  <c r="J93" i="34"/>
  <c r="I93" i="34"/>
  <c r="H93" i="34"/>
  <c r="G93" i="34"/>
  <c r="F93" i="34"/>
  <c r="E93" i="34"/>
  <c r="D93" i="34"/>
  <c r="C93" i="34"/>
  <c r="B93" i="34"/>
  <c r="AJ92" i="34"/>
  <c r="AI92" i="34"/>
  <c r="AH92" i="34"/>
  <c r="AG92" i="34"/>
  <c r="AF92" i="34"/>
  <c r="AE92" i="34"/>
  <c r="AD92" i="34"/>
  <c r="AC92" i="34"/>
  <c r="AB92" i="34"/>
  <c r="AA92" i="34"/>
  <c r="Z92" i="34"/>
  <c r="Y92" i="34"/>
  <c r="X92" i="34"/>
  <c r="W92" i="34"/>
  <c r="V92" i="34"/>
  <c r="U92" i="34"/>
  <c r="T92" i="34"/>
  <c r="S92" i="34"/>
  <c r="R92" i="34"/>
  <c r="Q92" i="34"/>
  <c r="P92" i="34"/>
  <c r="O92" i="34"/>
  <c r="N92" i="34"/>
  <c r="M92" i="34"/>
  <c r="L92" i="34"/>
  <c r="K92" i="34"/>
  <c r="J92" i="34"/>
  <c r="I92" i="34"/>
  <c r="H92" i="34"/>
  <c r="G92" i="34"/>
  <c r="F92" i="34"/>
  <c r="E92" i="34"/>
  <c r="D92" i="34"/>
  <c r="C92" i="34"/>
  <c r="B92" i="34"/>
  <c r="AJ91" i="34"/>
  <c r="AI91" i="34"/>
  <c r="AH91" i="34"/>
  <c r="AG91" i="34"/>
  <c r="AF91" i="34"/>
  <c r="AE91" i="34"/>
  <c r="AD91" i="34"/>
  <c r="AC91" i="34"/>
  <c r="AB91" i="34"/>
  <c r="AA91" i="34"/>
  <c r="Z91" i="34"/>
  <c r="Y91" i="34"/>
  <c r="X91" i="34"/>
  <c r="W91" i="34"/>
  <c r="V91" i="34"/>
  <c r="U91" i="34"/>
  <c r="T91" i="34"/>
  <c r="S91" i="34"/>
  <c r="R91" i="34"/>
  <c r="Q91" i="34"/>
  <c r="P91" i="34"/>
  <c r="O91" i="34"/>
  <c r="N91" i="34"/>
  <c r="M91" i="34"/>
  <c r="L91" i="34"/>
  <c r="K91" i="34"/>
  <c r="J91" i="34"/>
  <c r="I91" i="34"/>
  <c r="H91" i="34"/>
  <c r="G91" i="34"/>
  <c r="F91" i="34"/>
  <c r="E91" i="34"/>
  <c r="D91" i="34"/>
  <c r="C91" i="34"/>
  <c r="B91" i="34"/>
  <c r="AJ90" i="34"/>
  <c r="AI90" i="34"/>
  <c r="AH90" i="34"/>
  <c r="AG90" i="34"/>
  <c r="AF90" i="34"/>
  <c r="AE90" i="34"/>
  <c r="AD90" i="34"/>
  <c r="AC90" i="34"/>
  <c r="AB90" i="34"/>
  <c r="AA90" i="34"/>
  <c r="Z90" i="34"/>
  <c r="Y90" i="34"/>
  <c r="X90" i="34"/>
  <c r="W90" i="34"/>
  <c r="V90" i="34"/>
  <c r="U90" i="34"/>
  <c r="T90" i="34"/>
  <c r="S90" i="34"/>
  <c r="R90" i="34"/>
  <c r="Q90" i="34"/>
  <c r="P90" i="34"/>
  <c r="O90" i="34"/>
  <c r="N90" i="34"/>
  <c r="M90" i="34"/>
  <c r="L90" i="34"/>
  <c r="K90" i="34"/>
  <c r="J90" i="34"/>
  <c r="I90" i="34"/>
  <c r="H90" i="34"/>
  <c r="G90" i="34"/>
  <c r="F90" i="34"/>
  <c r="E90" i="34"/>
  <c r="D90" i="34"/>
  <c r="C90" i="34"/>
  <c r="B90" i="34"/>
  <c r="AJ89" i="34"/>
  <c r="AI89" i="34"/>
  <c r="AH89" i="34"/>
  <c r="AG89" i="34"/>
  <c r="AF89" i="34"/>
  <c r="AE89" i="34"/>
  <c r="AD89" i="34"/>
  <c r="AC89" i="34"/>
  <c r="AB89" i="34"/>
  <c r="AA89" i="34"/>
  <c r="Z89" i="34"/>
  <c r="Y89" i="34"/>
  <c r="X89" i="34"/>
  <c r="W89" i="34"/>
  <c r="V89" i="34"/>
  <c r="U89" i="34"/>
  <c r="T89" i="34"/>
  <c r="S89" i="34"/>
  <c r="R89" i="34"/>
  <c r="Q89" i="34"/>
  <c r="P89" i="34"/>
  <c r="O89" i="34"/>
  <c r="N89" i="34"/>
  <c r="M89" i="34"/>
  <c r="L89" i="34"/>
  <c r="K89" i="34"/>
  <c r="J89" i="34"/>
  <c r="I89" i="34"/>
  <c r="H89" i="34"/>
  <c r="G89" i="34"/>
  <c r="F89" i="34"/>
  <c r="E89" i="34"/>
  <c r="D89" i="34"/>
  <c r="C89" i="34"/>
  <c r="B89" i="34"/>
  <c r="AJ88" i="34"/>
  <c r="AI88" i="34"/>
  <c r="AH88" i="34"/>
  <c r="AG88" i="34"/>
  <c r="AF88" i="34"/>
  <c r="AE88" i="34"/>
  <c r="AD88" i="34"/>
  <c r="AC88" i="34"/>
  <c r="AB88" i="34"/>
  <c r="AA88" i="34"/>
  <c r="Z88" i="34"/>
  <c r="Y88" i="34"/>
  <c r="X88" i="34"/>
  <c r="W88" i="34"/>
  <c r="V88" i="34"/>
  <c r="U88" i="34"/>
  <c r="T88" i="34"/>
  <c r="S88" i="34"/>
  <c r="R88" i="34"/>
  <c r="Q88" i="34"/>
  <c r="P88" i="34"/>
  <c r="O88" i="34"/>
  <c r="N88" i="34"/>
  <c r="M88" i="34"/>
  <c r="L88" i="34"/>
  <c r="K88" i="34"/>
  <c r="J88" i="34"/>
  <c r="I88" i="34"/>
  <c r="H88" i="34"/>
  <c r="G88" i="34"/>
  <c r="F88" i="34"/>
  <c r="E88" i="34"/>
  <c r="D88" i="34"/>
  <c r="C88" i="34"/>
  <c r="B88" i="34"/>
  <c r="AJ87" i="34"/>
  <c r="AI87" i="34"/>
  <c r="AH87" i="34"/>
  <c r="AG87" i="34"/>
  <c r="AF87" i="34"/>
  <c r="AE87" i="34"/>
  <c r="AD87" i="34"/>
  <c r="AC87" i="34"/>
  <c r="AB87" i="34"/>
  <c r="AA87" i="34"/>
  <c r="Z87" i="34"/>
  <c r="Y87" i="34"/>
  <c r="X87" i="34"/>
  <c r="W87" i="34"/>
  <c r="V87" i="34"/>
  <c r="U87" i="34"/>
  <c r="T87" i="34"/>
  <c r="S87" i="34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AJ86" i="34"/>
  <c r="AI86" i="34"/>
  <c r="AH86" i="34"/>
  <c r="AG86" i="34"/>
  <c r="AF86" i="34"/>
  <c r="AE86" i="34"/>
  <c r="AD86" i="34"/>
  <c r="AC86" i="34"/>
  <c r="AB86" i="34"/>
  <c r="AA86" i="34"/>
  <c r="Z86" i="34"/>
  <c r="Y86" i="34"/>
  <c r="X86" i="34"/>
  <c r="W86" i="34"/>
  <c r="V86" i="34"/>
  <c r="U86" i="34"/>
  <c r="T86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AJ85" i="34"/>
  <c r="AI85" i="34"/>
  <c r="AH85" i="34"/>
  <c r="AG85" i="34"/>
  <c r="AF85" i="34"/>
  <c r="AE85" i="34"/>
  <c r="AD85" i="34"/>
  <c r="AC85" i="34"/>
  <c r="AB85" i="34"/>
  <c r="AA85" i="34"/>
  <c r="Z85" i="34"/>
  <c r="Y85" i="34"/>
  <c r="X85" i="34"/>
  <c r="W85" i="34"/>
  <c r="V85" i="34"/>
  <c r="U85" i="34"/>
  <c r="T85" i="34"/>
  <c r="S85" i="34"/>
  <c r="R85" i="34"/>
  <c r="Q85" i="34"/>
  <c r="P85" i="34"/>
  <c r="O85" i="34"/>
  <c r="N85" i="34"/>
  <c r="M85" i="34"/>
  <c r="L85" i="34"/>
  <c r="K85" i="34"/>
  <c r="J85" i="34"/>
  <c r="I85" i="34"/>
  <c r="H85" i="34"/>
  <c r="G85" i="34"/>
  <c r="F85" i="34"/>
  <c r="E85" i="34"/>
  <c r="D85" i="34"/>
  <c r="C85" i="34"/>
  <c r="B85" i="34"/>
  <c r="AJ84" i="34"/>
  <c r="AI84" i="34"/>
  <c r="AH84" i="34"/>
  <c r="AG84" i="34"/>
  <c r="AF84" i="34"/>
  <c r="AE84" i="34"/>
  <c r="AD84" i="34"/>
  <c r="AC84" i="34"/>
  <c r="AB84" i="34"/>
  <c r="AA84" i="34"/>
  <c r="Z84" i="34"/>
  <c r="Y84" i="34"/>
  <c r="X84" i="34"/>
  <c r="W84" i="34"/>
  <c r="V84" i="34"/>
  <c r="U84" i="34"/>
  <c r="T84" i="34"/>
  <c r="S84" i="34"/>
  <c r="R84" i="34"/>
  <c r="Q84" i="34"/>
  <c r="P84" i="34"/>
  <c r="O84" i="34"/>
  <c r="N84" i="34"/>
  <c r="M84" i="34"/>
  <c r="L84" i="34"/>
  <c r="K84" i="34"/>
  <c r="J84" i="34"/>
  <c r="I84" i="34"/>
  <c r="H84" i="34"/>
  <c r="G84" i="34"/>
  <c r="F84" i="34"/>
  <c r="E84" i="34"/>
  <c r="D84" i="34"/>
  <c r="C84" i="34"/>
  <c r="B84" i="34"/>
  <c r="AJ83" i="34"/>
  <c r="AI83" i="34"/>
  <c r="AH83" i="34"/>
  <c r="AG83" i="34"/>
  <c r="AF83" i="34"/>
  <c r="AE83" i="34"/>
  <c r="AD83" i="34"/>
  <c r="AC83" i="34"/>
  <c r="AB83" i="34"/>
  <c r="AA83" i="34"/>
  <c r="Z83" i="34"/>
  <c r="Y83" i="34"/>
  <c r="X83" i="34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AJ82" i="34"/>
  <c r="AI82" i="34"/>
  <c r="AH82" i="34"/>
  <c r="AG82" i="34"/>
  <c r="AF82" i="34"/>
  <c r="AE82" i="34"/>
  <c r="AD82" i="34"/>
  <c r="AC82" i="34"/>
  <c r="AB82" i="34"/>
  <c r="AA82" i="34"/>
  <c r="Z82" i="34"/>
  <c r="Y82" i="34"/>
  <c r="X82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AJ81" i="34"/>
  <c r="AI81" i="34"/>
  <c r="AH81" i="34"/>
  <c r="AG81" i="34"/>
  <c r="AF81" i="34"/>
  <c r="AE81" i="34"/>
  <c r="AD81" i="34"/>
  <c r="AC81" i="34"/>
  <c r="AB81" i="34"/>
  <c r="AA81" i="34"/>
  <c r="Z81" i="34"/>
  <c r="Y81" i="34"/>
  <c r="X81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AJ80" i="34"/>
  <c r="AI80" i="34"/>
  <c r="AH80" i="34"/>
  <c r="AG80" i="34"/>
  <c r="AF80" i="34"/>
  <c r="AE80" i="34"/>
  <c r="AD80" i="34"/>
  <c r="AC80" i="34"/>
  <c r="AB80" i="34"/>
  <c r="AA80" i="34"/>
  <c r="Z80" i="34"/>
  <c r="Y80" i="34"/>
  <c r="X80" i="34"/>
  <c r="W80" i="34"/>
  <c r="V80" i="34"/>
  <c r="U80" i="34"/>
  <c r="T80" i="34"/>
  <c r="S80" i="34"/>
  <c r="R80" i="34"/>
  <c r="Q80" i="34"/>
  <c r="P80" i="34"/>
  <c r="O80" i="34"/>
  <c r="N80" i="34"/>
  <c r="M80" i="34"/>
  <c r="L80" i="34"/>
  <c r="K80" i="34"/>
  <c r="J80" i="34"/>
  <c r="I80" i="34"/>
  <c r="H80" i="34"/>
  <c r="G80" i="34"/>
  <c r="F80" i="34"/>
  <c r="E80" i="34"/>
  <c r="D80" i="34"/>
  <c r="C80" i="34"/>
  <c r="B80" i="34"/>
  <c r="AJ79" i="34"/>
  <c r="AI79" i="34"/>
  <c r="AH79" i="34"/>
  <c r="AG79" i="34"/>
  <c r="AF79" i="34"/>
  <c r="AE79" i="34"/>
  <c r="AD79" i="34"/>
  <c r="AC79" i="34"/>
  <c r="AB79" i="34"/>
  <c r="AA79" i="34"/>
  <c r="Z79" i="34"/>
  <c r="Y79" i="34"/>
  <c r="X79" i="34"/>
  <c r="W79" i="34"/>
  <c r="V79" i="34"/>
  <c r="U79" i="34"/>
  <c r="T79" i="34"/>
  <c r="S79" i="34"/>
  <c r="R79" i="34"/>
  <c r="Q79" i="34"/>
  <c r="P79" i="34"/>
  <c r="O79" i="34"/>
  <c r="N79" i="34"/>
  <c r="M79" i="34"/>
  <c r="L79" i="34"/>
  <c r="K79" i="34"/>
  <c r="J79" i="34"/>
  <c r="I79" i="34"/>
  <c r="H79" i="34"/>
  <c r="G79" i="34"/>
  <c r="F79" i="34"/>
  <c r="E79" i="34"/>
  <c r="D79" i="34"/>
  <c r="C79" i="34"/>
  <c r="B79" i="34"/>
  <c r="AJ78" i="34"/>
  <c r="AI78" i="34"/>
  <c r="AH78" i="34"/>
  <c r="AG78" i="34"/>
  <c r="AF78" i="34"/>
  <c r="AE78" i="34"/>
  <c r="AD78" i="34"/>
  <c r="AC78" i="34"/>
  <c r="AB78" i="34"/>
  <c r="AA78" i="34"/>
  <c r="Z78" i="34"/>
  <c r="Y78" i="34"/>
  <c r="X78" i="34"/>
  <c r="W78" i="34"/>
  <c r="V78" i="34"/>
  <c r="U78" i="34"/>
  <c r="T78" i="34"/>
  <c r="S78" i="34"/>
  <c r="R78" i="34"/>
  <c r="Q78" i="34"/>
  <c r="P78" i="34"/>
  <c r="O78" i="34"/>
  <c r="N78" i="34"/>
  <c r="M78" i="34"/>
  <c r="L78" i="34"/>
  <c r="K78" i="34"/>
  <c r="J78" i="34"/>
  <c r="I78" i="34"/>
  <c r="H78" i="34"/>
  <c r="G78" i="34"/>
  <c r="F78" i="34"/>
  <c r="E78" i="34"/>
  <c r="D78" i="34"/>
  <c r="C78" i="34"/>
  <c r="B78" i="34"/>
  <c r="AJ77" i="34"/>
  <c r="AI77" i="34"/>
  <c r="AH77" i="34"/>
  <c r="AG77" i="34"/>
  <c r="AF77" i="34"/>
  <c r="AE77" i="34"/>
  <c r="AD77" i="34"/>
  <c r="AC77" i="34"/>
  <c r="AB77" i="34"/>
  <c r="AA77" i="34"/>
  <c r="Z77" i="34"/>
  <c r="Y77" i="34"/>
  <c r="X77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AJ76" i="34"/>
  <c r="AI76" i="34"/>
  <c r="AH76" i="34"/>
  <c r="AG76" i="34"/>
  <c r="AF76" i="34"/>
  <c r="AE76" i="34"/>
  <c r="AD76" i="34"/>
  <c r="AC76" i="34"/>
  <c r="AB76" i="34"/>
  <c r="AA76" i="34"/>
  <c r="Z76" i="34"/>
  <c r="Y76" i="34"/>
  <c r="X76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AJ75" i="34"/>
  <c r="AI75" i="34"/>
  <c r="AH75" i="34"/>
  <c r="AG75" i="34"/>
  <c r="AF75" i="34"/>
  <c r="AE75" i="34"/>
  <c r="AD75" i="34"/>
  <c r="AC75" i="34"/>
  <c r="AB75" i="34"/>
  <c r="AA75" i="34"/>
  <c r="Z75" i="34"/>
  <c r="Y75" i="34"/>
  <c r="X75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AJ74" i="34"/>
  <c r="AI74" i="34"/>
  <c r="AH74" i="34"/>
  <c r="AG74" i="34"/>
  <c r="AF74" i="34"/>
  <c r="AE74" i="34"/>
  <c r="AD74" i="34"/>
  <c r="AC74" i="34"/>
  <c r="AB74" i="34"/>
  <c r="AA74" i="34"/>
  <c r="Z74" i="34"/>
  <c r="Y74" i="34"/>
  <c r="X74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AJ73" i="34"/>
  <c r="AI73" i="34"/>
  <c r="AH73" i="34"/>
  <c r="AG73" i="34"/>
  <c r="AF73" i="34"/>
  <c r="AE73" i="34"/>
  <c r="AD73" i="34"/>
  <c r="AC73" i="34"/>
  <c r="AB73" i="34"/>
  <c r="AA73" i="34"/>
  <c r="Z73" i="34"/>
  <c r="Y73" i="34"/>
  <c r="X73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AJ72" i="34"/>
  <c r="AI72" i="34"/>
  <c r="AH72" i="34"/>
  <c r="AG72" i="34"/>
  <c r="AF72" i="34"/>
  <c r="AE72" i="34"/>
  <c r="AD72" i="34"/>
  <c r="AC72" i="34"/>
  <c r="AB72" i="34"/>
  <c r="AA72" i="34"/>
  <c r="Z72" i="34"/>
  <c r="Y72" i="34"/>
  <c r="X72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AJ71" i="34"/>
  <c r="AI71" i="34"/>
  <c r="AH71" i="34"/>
  <c r="AG71" i="34"/>
  <c r="AF71" i="34"/>
  <c r="AE71" i="34"/>
  <c r="AD71" i="34"/>
  <c r="AC71" i="34"/>
  <c r="AB71" i="34"/>
  <c r="AA71" i="34"/>
  <c r="Z71" i="34"/>
  <c r="Y71" i="34"/>
  <c r="X71" i="34"/>
  <c r="W71" i="34"/>
  <c r="V71" i="34"/>
  <c r="U71" i="34"/>
  <c r="T71" i="34"/>
  <c r="S71" i="34"/>
  <c r="R71" i="34"/>
  <c r="Q71" i="34"/>
  <c r="P71" i="34"/>
  <c r="O71" i="34"/>
  <c r="N71" i="34"/>
  <c r="M71" i="34"/>
  <c r="L71" i="34"/>
  <c r="K71" i="34"/>
  <c r="J71" i="34"/>
  <c r="I71" i="34"/>
  <c r="H71" i="34"/>
  <c r="G71" i="34"/>
  <c r="F71" i="34"/>
  <c r="E71" i="34"/>
  <c r="D71" i="34"/>
  <c r="C71" i="34"/>
  <c r="B71" i="34"/>
  <c r="AJ70" i="34"/>
  <c r="AI70" i="34"/>
  <c r="AH70" i="34"/>
  <c r="AG70" i="34"/>
  <c r="AF70" i="34"/>
  <c r="AE70" i="34"/>
  <c r="AD70" i="34"/>
  <c r="AC70" i="34"/>
  <c r="AB70" i="34"/>
  <c r="AA70" i="34"/>
  <c r="Z70" i="34"/>
  <c r="Y70" i="34"/>
  <c r="X70" i="34"/>
  <c r="W70" i="34"/>
  <c r="V70" i="34"/>
  <c r="U70" i="34"/>
  <c r="T70" i="34"/>
  <c r="S70" i="34"/>
  <c r="R70" i="34"/>
  <c r="Q70" i="34"/>
  <c r="P70" i="34"/>
  <c r="O70" i="34"/>
  <c r="N70" i="34"/>
  <c r="M70" i="34"/>
  <c r="L70" i="34"/>
  <c r="K70" i="34"/>
  <c r="J70" i="34"/>
  <c r="I70" i="34"/>
  <c r="H70" i="34"/>
  <c r="G70" i="34"/>
  <c r="F70" i="34"/>
  <c r="E70" i="34"/>
  <c r="D70" i="34"/>
  <c r="C70" i="34"/>
  <c r="B70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E69" i="34"/>
  <c r="D69" i="34"/>
  <c r="C69" i="34"/>
  <c r="B69" i="34"/>
  <c r="AJ68" i="34"/>
  <c r="AI68" i="34"/>
  <c r="AH68" i="34"/>
  <c r="AG68" i="34"/>
  <c r="AF68" i="34"/>
  <c r="AE68" i="34"/>
  <c r="AD68" i="34"/>
  <c r="AC68" i="34"/>
  <c r="AB68" i="34"/>
  <c r="AA68" i="34"/>
  <c r="Z68" i="34"/>
  <c r="Y68" i="34"/>
  <c r="X68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AJ67" i="34"/>
  <c r="AI67" i="34"/>
  <c r="AH67" i="34"/>
  <c r="AG67" i="34"/>
  <c r="AF67" i="34"/>
  <c r="AE67" i="34"/>
  <c r="AD67" i="34"/>
  <c r="AC67" i="34"/>
  <c r="AB67" i="34"/>
  <c r="AA67" i="34"/>
  <c r="Z67" i="34"/>
  <c r="Y67" i="34"/>
  <c r="X67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D63" i="34"/>
  <c r="C63" i="34"/>
  <c r="B63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B60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D57" i="34"/>
  <c r="C57" i="34"/>
  <c r="B57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D51" i="34"/>
  <c r="C51" i="34"/>
  <c r="B51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B50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B49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B48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B47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D46" i="34"/>
  <c r="C46" i="34"/>
  <c r="B46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B45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B44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B43" i="34"/>
  <c r="AJ42" i="34"/>
  <c r="AI42" i="34"/>
  <c r="AH42" i="34"/>
  <c r="AG42" i="34"/>
  <c r="AF42" i="34"/>
  <c r="AE42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P42" i="34"/>
  <c r="O42" i="34"/>
  <c r="N42" i="34"/>
  <c r="M42" i="34"/>
  <c r="L42" i="34"/>
  <c r="K42" i="34"/>
  <c r="J42" i="34"/>
  <c r="I42" i="34"/>
  <c r="H42" i="34"/>
  <c r="G42" i="34"/>
  <c r="F42" i="34"/>
  <c r="E42" i="34"/>
  <c r="D42" i="34"/>
  <c r="C42" i="34"/>
  <c r="B42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D41" i="34"/>
  <c r="C41" i="34"/>
  <c r="B41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D40" i="34"/>
  <c r="C40" i="34"/>
  <c r="B40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D39" i="34"/>
  <c r="C39" i="34"/>
  <c r="B39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D38" i="34"/>
  <c r="C38" i="34"/>
  <c r="B38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37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36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35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D34" i="34"/>
  <c r="C34" i="34"/>
  <c r="B34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B32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B31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D30" i="34"/>
  <c r="C30" i="34"/>
  <c r="B30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B27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B23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B22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B21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B20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D19" i="34"/>
  <c r="C19" i="34"/>
  <c r="B19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D18" i="34"/>
  <c r="C18" i="34"/>
  <c r="B18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D17" i="34"/>
  <c r="C17" i="34"/>
  <c r="B17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D16" i="34"/>
  <c r="C16" i="34"/>
  <c r="B16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D15" i="34"/>
  <c r="C15" i="34"/>
  <c r="B15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D14" i="34"/>
  <c r="C14" i="34"/>
  <c r="B14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D13" i="34"/>
  <c r="C13" i="34"/>
  <c r="B13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D12" i="34"/>
  <c r="C12" i="34"/>
  <c r="B12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D11" i="34"/>
  <c r="C11" i="34"/>
  <c r="B11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D10" i="34"/>
  <c r="C10" i="34"/>
  <c r="B10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D7" i="34"/>
  <c r="C7" i="34"/>
  <c r="B7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D6" i="34"/>
  <c r="C6" i="34"/>
  <c r="B6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D5" i="34"/>
  <c r="C5" i="34"/>
  <c r="B5" i="34"/>
  <c r="AJ4" i="34"/>
  <c r="AI4" i="34"/>
  <c r="AH4" i="34"/>
  <c r="AG4" i="34"/>
  <c r="AF4" i="34"/>
  <c r="AE4" i="34"/>
  <c r="AD4" i="34"/>
  <c r="AC4" i="34"/>
  <c r="AB4" i="34"/>
  <c r="AA4" i="34"/>
  <c r="Z4" i="34"/>
  <c r="Y4" i="34"/>
  <c r="X4" i="34"/>
  <c r="W4" i="34"/>
  <c r="V4" i="34"/>
  <c r="V98" i="34" s="1" a="1"/>
  <c r="V98" i="34" s="1"/>
  <c r="U4" i="34"/>
  <c r="T4" i="34"/>
  <c r="S4" i="34"/>
  <c r="R4" i="34"/>
  <c r="Q4" i="34"/>
  <c r="P4" i="34"/>
  <c r="O4" i="34"/>
  <c r="N4" i="34"/>
  <c r="M4" i="34"/>
  <c r="L4" i="34"/>
  <c r="K4" i="34"/>
  <c r="J4" i="34"/>
  <c r="J98" i="34" s="1" a="1"/>
  <c r="J98" i="34" s="1"/>
  <c r="I4" i="34"/>
  <c r="H4" i="34"/>
  <c r="G4" i="34"/>
  <c r="F4" i="34"/>
  <c r="E4" i="34"/>
  <c r="D4" i="34"/>
  <c r="C4" i="34"/>
  <c r="B4" i="34"/>
  <c r="AJ3" i="34"/>
  <c r="AI3" i="34"/>
  <c r="AH3" i="34"/>
  <c r="AG3" i="34"/>
  <c r="AF3" i="34"/>
  <c r="AE3" i="34"/>
  <c r="AD3" i="34"/>
  <c r="AC3" i="34"/>
  <c r="AB3" i="34"/>
  <c r="AA3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D3" i="34"/>
  <c r="C3" i="34"/>
  <c r="B3" i="34"/>
  <c r="W1126" i="39"/>
  <c r="W1125" i="39"/>
  <c r="O1125" i="39"/>
  <c r="N1125" i="39"/>
  <c r="W1124" i="39"/>
  <c r="O1124" i="39"/>
  <c r="N1124" i="39"/>
  <c r="W1123" i="39"/>
  <c r="O1123" i="39"/>
  <c r="N1123" i="39"/>
  <c r="W1122" i="39"/>
  <c r="O1122" i="39"/>
  <c r="N1122" i="39"/>
  <c r="W1121" i="39"/>
  <c r="O1121" i="39"/>
  <c r="N1121" i="39"/>
  <c r="W1120" i="39"/>
  <c r="N1120" i="39"/>
  <c r="O1120" i="39" s="1"/>
  <c r="W1119" i="39"/>
  <c r="O1119" i="39"/>
  <c r="N1119" i="39"/>
  <c r="W1118" i="39"/>
  <c r="O1118" i="39"/>
  <c r="N1118" i="39"/>
  <c r="W1117" i="39"/>
  <c r="O1117" i="39"/>
  <c r="N1117" i="39"/>
  <c r="W1116" i="39"/>
  <c r="O1116" i="39"/>
  <c r="N1116" i="39"/>
  <c r="W1115" i="39"/>
  <c r="O1115" i="39"/>
  <c r="N1115" i="39"/>
  <c r="W1114" i="39"/>
  <c r="N1114" i="39"/>
  <c r="O1114" i="39" s="1"/>
  <c r="W1113" i="39"/>
  <c r="O1113" i="39"/>
  <c r="N1113" i="39"/>
  <c r="W1112" i="39"/>
  <c r="O1112" i="39"/>
  <c r="N1112" i="39"/>
  <c r="W1111" i="39"/>
  <c r="O1111" i="39"/>
  <c r="N1111" i="39"/>
  <c r="W1110" i="39"/>
  <c r="O1110" i="39"/>
  <c r="N1110" i="39"/>
  <c r="W1109" i="39"/>
  <c r="O1109" i="39"/>
  <c r="N1109" i="39"/>
  <c r="W1108" i="39"/>
  <c r="N1108" i="39"/>
  <c r="O1108" i="39" s="1"/>
  <c r="W1107" i="39"/>
  <c r="O1107" i="39"/>
  <c r="N1107" i="39"/>
  <c r="W1106" i="39"/>
  <c r="O1106" i="39"/>
  <c r="N1106" i="39"/>
  <c r="W1105" i="39"/>
  <c r="O1105" i="39"/>
  <c r="N1105" i="39"/>
  <c r="W1104" i="39"/>
  <c r="O1104" i="39"/>
  <c r="N1104" i="39"/>
  <c r="W1103" i="39"/>
  <c r="O1103" i="39"/>
  <c r="N1103" i="39"/>
  <c r="W1102" i="39"/>
  <c r="N1102" i="39"/>
  <c r="O1102" i="39" s="1"/>
  <c r="W1101" i="39"/>
  <c r="O1101" i="39"/>
  <c r="N1101" i="39"/>
  <c r="W1100" i="39"/>
  <c r="O1100" i="39"/>
  <c r="N1100" i="39"/>
  <c r="W1099" i="39"/>
  <c r="O1099" i="39"/>
  <c r="N1099" i="39"/>
  <c r="W1098" i="39"/>
  <c r="O1098" i="39"/>
  <c r="N1098" i="39"/>
  <c r="W1097" i="39"/>
  <c r="O1097" i="39"/>
  <c r="N1097" i="39"/>
  <c r="W1096" i="39"/>
  <c r="N1096" i="39"/>
  <c r="O1096" i="39" s="1"/>
  <c r="W1095" i="39"/>
  <c r="O1095" i="39"/>
  <c r="N1095" i="39"/>
  <c r="W1094" i="39"/>
  <c r="O1094" i="39"/>
  <c r="N1094" i="39"/>
  <c r="W1093" i="39"/>
  <c r="O1093" i="39"/>
  <c r="N1093" i="39"/>
  <c r="W1092" i="39"/>
  <c r="O1092" i="39"/>
  <c r="N1092" i="39"/>
  <c r="W1091" i="39"/>
  <c r="O1091" i="39"/>
  <c r="N1091" i="39"/>
  <c r="W1090" i="39"/>
  <c r="N1090" i="39"/>
  <c r="O1090" i="39" s="1"/>
  <c r="W1089" i="39"/>
  <c r="O1089" i="39"/>
  <c r="N1089" i="39"/>
  <c r="W1088" i="39"/>
  <c r="O1088" i="39"/>
  <c r="N1088" i="39"/>
  <c r="W1087" i="39"/>
  <c r="O1087" i="39"/>
  <c r="N1087" i="39"/>
  <c r="W1086" i="39"/>
  <c r="O1086" i="39"/>
  <c r="N1086" i="39"/>
  <c r="W1085" i="39"/>
  <c r="O1085" i="39"/>
  <c r="N1085" i="39"/>
  <c r="W1084" i="39"/>
  <c r="N1084" i="39"/>
  <c r="O1084" i="39" s="1"/>
  <c r="W1083" i="39"/>
  <c r="O1083" i="39"/>
  <c r="N1083" i="39"/>
  <c r="W1082" i="39"/>
  <c r="O1082" i="39"/>
  <c r="N1082" i="39"/>
  <c r="W1081" i="39"/>
  <c r="O1081" i="39"/>
  <c r="N1081" i="39"/>
  <c r="W1080" i="39"/>
  <c r="O1080" i="39"/>
  <c r="N1080" i="39"/>
  <c r="W1079" i="39"/>
  <c r="O1079" i="39"/>
  <c r="N1079" i="39"/>
  <c r="W1078" i="39"/>
  <c r="N1078" i="39"/>
  <c r="O1078" i="39" s="1"/>
  <c r="W1077" i="39"/>
  <c r="O1077" i="39"/>
  <c r="N1077" i="39"/>
  <c r="W1076" i="39"/>
  <c r="O1076" i="39"/>
  <c r="N1076" i="39"/>
  <c r="W1075" i="39"/>
  <c r="O1075" i="39"/>
  <c r="N1075" i="39"/>
  <c r="W1074" i="39"/>
  <c r="O1074" i="39"/>
  <c r="N1074" i="39"/>
  <c r="W1073" i="39"/>
  <c r="O1073" i="39"/>
  <c r="N1073" i="39"/>
  <c r="W1072" i="39"/>
  <c r="N1072" i="39"/>
  <c r="O1072" i="39" s="1"/>
  <c r="W1071" i="39"/>
  <c r="O1071" i="39"/>
  <c r="N1071" i="39"/>
  <c r="W1070" i="39"/>
  <c r="O1070" i="39"/>
  <c r="N1070" i="39"/>
  <c r="W1069" i="39"/>
  <c r="O1069" i="39"/>
  <c r="N1069" i="39"/>
  <c r="W1068" i="39"/>
  <c r="O1068" i="39"/>
  <c r="N1068" i="39"/>
  <c r="W1067" i="39"/>
  <c r="O1067" i="39"/>
  <c r="N1067" i="39"/>
  <c r="W1066" i="39"/>
  <c r="N1066" i="39"/>
  <c r="O1066" i="39" s="1"/>
  <c r="W1065" i="39"/>
  <c r="O1065" i="39"/>
  <c r="N1065" i="39"/>
  <c r="W1064" i="39"/>
  <c r="O1064" i="39"/>
  <c r="N1064" i="39"/>
  <c r="W1063" i="39"/>
  <c r="O1063" i="39"/>
  <c r="N1063" i="39"/>
  <c r="W1062" i="39"/>
  <c r="O1062" i="39"/>
  <c r="N1062" i="39"/>
  <c r="W1061" i="39"/>
  <c r="O1061" i="39"/>
  <c r="N1061" i="39"/>
  <c r="W1060" i="39"/>
  <c r="N1060" i="39"/>
  <c r="O1060" i="39" s="1"/>
  <c r="W1059" i="39"/>
  <c r="O1059" i="39"/>
  <c r="N1059" i="39"/>
  <c r="W1058" i="39"/>
  <c r="O1058" i="39"/>
  <c r="N1058" i="39"/>
  <c r="W1057" i="39"/>
  <c r="O1057" i="39"/>
  <c r="N1057" i="39"/>
  <c r="W1056" i="39"/>
  <c r="O1056" i="39"/>
  <c r="N1056" i="39"/>
  <c r="W1055" i="39"/>
  <c r="O1055" i="39"/>
  <c r="N1055" i="39"/>
  <c r="W1054" i="39"/>
  <c r="N1054" i="39"/>
  <c r="O1054" i="39" s="1"/>
  <c r="W1053" i="39"/>
  <c r="N1053" i="39"/>
  <c r="O1053" i="39" s="1"/>
  <c r="W1052" i="39"/>
  <c r="N1052" i="39"/>
  <c r="O1052" i="39" s="1"/>
  <c r="W1051" i="39"/>
  <c r="N1051" i="39"/>
  <c r="O1051" i="39" s="1"/>
  <c r="W1050" i="39"/>
  <c r="N1050" i="39"/>
  <c r="O1050" i="39" s="1"/>
  <c r="W1049" i="39"/>
  <c r="N1049" i="39"/>
  <c r="O1049" i="39" s="1"/>
  <c r="W1048" i="39"/>
  <c r="N1048" i="39"/>
  <c r="O1048" i="39" s="1"/>
  <c r="W1047" i="39"/>
  <c r="N1047" i="39"/>
  <c r="O1047" i="39" s="1"/>
  <c r="W1046" i="39"/>
  <c r="N1046" i="39"/>
  <c r="O1046" i="39" s="1"/>
  <c r="W1045" i="39"/>
  <c r="N1045" i="39"/>
  <c r="O1045" i="39" s="1"/>
  <c r="W1044" i="39"/>
  <c r="N1044" i="39"/>
  <c r="O1044" i="39" s="1"/>
  <c r="W1043" i="39"/>
  <c r="N1043" i="39"/>
  <c r="O1043" i="39" s="1"/>
  <c r="W1042" i="39"/>
  <c r="N1042" i="39"/>
  <c r="O1042" i="39" s="1"/>
  <c r="W1041" i="39"/>
  <c r="N1041" i="39"/>
  <c r="O1041" i="39" s="1"/>
  <c r="W1040" i="39"/>
  <c r="N1040" i="39"/>
  <c r="O1040" i="39" s="1"/>
  <c r="W1039" i="39"/>
  <c r="N1039" i="39"/>
  <c r="O1039" i="39" s="1"/>
  <c r="W1038" i="39"/>
  <c r="N1038" i="39"/>
  <c r="O1038" i="39" s="1"/>
  <c r="W1037" i="39"/>
  <c r="N1037" i="39"/>
  <c r="O1037" i="39" s="1"/>
  <c r="W1036" i="39"/>
  <c r="N1036" i="39"/>
  <c r="O1036" i="39" s="1"/>
  <c r="W1035" i="39"/>
  <c r="N1035" i="39"/>
  <c r="O1035" i="39" s="1"/>
  <c r="W1034" i="39"/>
  <c r="N1034" i="39"/>
  <c r="O1034" i="39" s="1"/>
  <c r="W1033" i="39"/>
  <c r="N1033" i="39"/>
  <c r="O1033" i="39" s="1"/>
  <c r="W1032" i="39"/>
  <c r="N1032" i="39"/>
  <c r="O1032" i="39" s="1"/>
  <c r="W1031" i="39"/>
  <c r="N1031" i="39"/>
  <c r="O1031" i="39" s="1"/>
  <c r="W1030" i="39"/>
  <c r="N1030" i="39"/>
  <c r="O1030" i="39" s="1"/>
  <c r="W1029" i="39"/>
  <c r="N1029" i="39"/>
  <c r="O1029" i="39" s="1"/>
  <c r="W1028" i="39"/>
  <c r="N1028" i="39"/>
  <c r="O1028" i="39" s="1"/>
  <c r="W1027" i="39"/>
  <c r="N1027" i="39"/>
  <c r="O1027" i="39" s="1"/>
  <c r="W1026" i="39"/>
  <c r="N1026" i="39"/>
  <c r="O1026" i="39" s="1"/>
  <c r="W1025" i="39"/>
  <c r="N1025" i="39"/>
  <c r="O1025" i="39" s="1"/>
  <c r="W1024" i="39"/>
  <c r="N1024" i="39"/>
  <c r="O1024" i="39" s="1"/>
  <c r="W1023" i="39"/>
  <c r="N1023" i="39"/>
  <c r="O1023" i="39" s="1"/>
  <c r="W1022" i="39"/>
  <c r="N1022" i="39"/>
  <c r="O1022" i="39" s="1"/>
  <c r="W1021" i="39"/>
  <c r="N1021" i="39"/>
  <c r="O1021" i="39" s="1"/>
  <c r="W1020" i="39"/>
  <c r="N1020" i="39"/>
  <c r="O1020" i="39" s="1"/>
  <c r="W1019" i="39"/>
  <c r="N1019" i="39"/>
  <c r="O1019" i="39" s="1"/>
  <c r="W1018" i="39"/>
  <c r="N1018" i="39"/>
  <c r="O1018" i="39" s="1"/>
  <c r="W1017" i="39"/>
  <c r="N1017" i="39"/>
  <c r="O1017" i="39" s="1"/>
  <c r="W1016" i="39"/>
  <c r="N1016" i="39"/>
  <c r="O1016" i="39" s="1"/>
  <c r="W1015" i="39"/>
  <c r="N1015" i="39"/>
  <c r="O1015" i="39" s="1"/>
  <c r="W1014" i="39"/>
  <c r="N1014" i="39"/>
  <c r="O1014" i="39" s="1"/>
  <c r="W1013" i="39"/>
  <c r="N1013" i="39"/>
  <c r="O1013" i="39" s="1"/>
  <c r="W1012" i="39"/>
  <c r="N1012" i="39"/>
  <c r="O1012" i="39" s="1"/>
  <c r="W1011" i="39"/>
  <c r="N1011" i="39"/>
  <c r="O1011" i="39" s="1"/>
  <c r="W1010" i="39"/>
  <c r="O1010" i="39"/>
  <c r="N1010" i="39"/>
  <c r="W1009" i="39"/>
  <c r="O1009" i="39"/>
  <c r="N1009" i="39"/>
  <c r="W1008" i="39"/>
  <c r="O1008" i="39"/>
  <c r="N1008" i="39"/>
  <c r="W1007" i="39"/>
  <c r="O1007" i="39"/>
  <c r="N1007" i="39"/>
  <c r="W1006" i="39"/>
  <c r="O1006" i="39"/>
  <c r="N1006" i="39"/>
  <c r="W1005" i="39"/>
  <c r="O1005" i="39"/>
  <c r="N1005" i="39"/>
  <c r="W1004" i="39"/>
  <c r="O1004" i="39"/>
  <c r="N1004" i="39"/>
  <c r="W1003" i="39"/>
  <c r="O1003" i="39"/>
  <c r="N1003" i="39"/>
  <c r="W1002" i="39"/>
  <c r="O1002" i="39"/>
  <c r="N1002" i="39"/>
  <c r="W1001" i="39"/>
  <c r="O1001" i="39"/>
  <c r="N1001" i="39"/>
  <c r="W1000" i="39"/>
  <c r="O1000" i="39"/>
  <c r="N1000" i="39"/>
  <c r="W999" i="39"/>
  <c r="O999" i="39"/>
  <c r="N999" i="39"/>
  <c r="W998" i="39"/>
  <c r="O998" i="39"/>
  <c r="N998" i="39"/>
  <c r="W997" i="39"/>
  <c r="O997" i="39"/>
  <c r="N997" i="39"/>
  <c r="W996" i="39"/>
  <c r="N996" i="39"/>
  <c r="O996" i="39" s="1"/>
  <c r="W995" i="39"/>
  <c r="N995" i="39"/>
  <c r="O995" i="39" s="1"/>
  <c r="W994" i="39"/>
  <c r="N994" i="39"/>
  <c r="O994" i="39" s="1"/>
  <c r="W993" i="39"/>
  <c r="N993" i="39"/>
  <c r="O993" i="39" s="1"/>
  <c r="W992" i="39"/>
  <c r="O992" i="39"/>
  <c r="N992" i="39"/>
  <c r="W991" i="39"/>
  <c r="N991" i="39"/>
  <c r="O991" i="39" s="1"/>
  <c r="W990" i="39"/>
  <c r="N990" i="39"/>
  <c r="O990" i="39" s="1"/>
  <c r="W989" i="39"/>
  <c r="N989" i="39"/>
  <c r="O989" i="39" s="1"/>
  <c r="W988" i="39"/>
  <c r="N988" i="39"/>
  <c r="O988" i="39" s="1"/>
  <c r="W987" i="39"/>
  <c r="N987" i="39"/>
  <c r="O987" i="39" s="1"/>
  <c r="W986" i="39"/>
  <c r="N986" i="39"/>
  <c r="O986" i="39" s="1"/>
  <c r="W985" i="39"/>
  <c r="N985" i="39"/>
  <c r="O985" i="39" s="1"/>
  <c r="W984" i="39"/>
  <c r="N984" i="39"/>
  <c r="O984" i="39" s="1"/>
  <c r="W983" i="39"/>
  <c r="N983" i="39"/>
  <c r="O983" i="39" s="1"/>
  <c r="W982" i="39"/>
  <c r="N982" i="39"/>
  <c r="O982" i="39" s="1"/>
  <c r="W981" i="39"/>
  <c r="N981" i="39"/>
  <c r="O981" i="39" s="1"/>
  <c r="W980" i="39"/>
  <c r="N980" i="39"/>
  <c r="O980" i="39" s="1"/>
  <c r="W979" i="39"/>
  <c r="N979" i="39"/>
  <c r="O979" i="39" s="1"/>
  <c r="W978" i="39"/>
  <c r="N978" i="39"/>
  <c r="O978" i="39" s="1"/>
  <c r="W977" i="39"/>
  <c r="N977" i="39"/>
  <c r="O977" i="39" s="1"/>
  <c r="W976" i="39"/>
  <c r="N976" i="39"/>
  <c r="O976" i="39" s="1"/>
  <c r="W975" i="39"/>
  <c r="N975" i="39"/>
  <c r="O975" i="39" s="1"/>
  <c r="W974" i="39"/>
  <c r="N974" i="39"/>
  <c r="O974" i="39" s="1"/>
  <c r="W973" i="39"/>
  <c r="N973" i="39"/>
  <c r="O973" i="39" s="1"/>
  <c r="W972" i="39"/>
  <c r="N972" i="39"/>
  <c r="O972" i="39" s="1"/>
  <c r="W971" i="39"/>
  <c r="N971" i="39"/>
  <c r="O971" i="39" s="1"/>
  <c r="W970" i="39"/>
  <c r="N970" i="39"/>
  <c r="O970" i="39" s="1"/>
  <c r="W969" i="39"/>
  <c r="N969" i="39"/>
  <c r="O969" i="39" s="1"/>
  <c r="W968" i="39"/>
  <c r="N968" i="39"/>
  <c r="O968" i="39" s="1"/>
  <c r="W967" i="39"/>
  <c r="N967" i="39"/>
  <c r="O967" i="39" s="1"/>
  <c r="W966" i="39"/>
  <c r="N966" i="39"/>
  <c r="O966" i="39" s="1"/>
  <c r="W965" i="39"/>
  <c r="N965" i="39"/>
  <c r="O965" i="39" s="1"/>
  <c r="W964" i="39"/>
  <c r="N964" i="39"/>
  <c r="O964" i="39" s="1"/>
  <c r="W963" i="39"/>
  <c r="N963" i="39"/>
  <c r="O963" i="39" s="1"/>
  <c r="W962" i="39"/>
  <c r="N962" i="39"/>
  <c r="O962" i="39" s="1"/>
  <c r="W961" i="39"/>
  <c r="N961" i="39"/>
  <c r="O961" i="39" s="1"/>
  <c r="W960" i="39"/>
  <c r="N960" i="39"/>
  <c r="O960" i="39" s="1"/>
  <c r="W959" i="39"/>
  <c r="N959" i="39"/>
  <c r="O959" i="39" s="1"/>
  <c r="W958" i="39"/>
  <c r="N958" i="39"/>
  <c r="O958" i="39" s="1"/>
  <c r="W957" i="39"/>
  <c r="N957" i="39"/>
  <c r="O957" i="39" s="1"/>
  <c r="W956" i="39"/>
  <c r="N956" i="39"/>
  <c r="O956" i="39" s="1"/>
  <c r="W955" i="39"/>
  <c r="N955" i="39"/>
  <c r="O955" i="39" s="1"/>
  <c r="W954" i="39"/>
  <c r="N954" i="39"/>
  <c r="O954" i="39" s="1"/>
  <c r="W953" i="39"/>
  <c r="N953" i="39"/>
  <c r="O953" i="39" s="1"/>
  <c r="W952" i="39"/>
  <c r="N952" i="39"/>
  <c r="O952" i="39" s="1"/>
  <c r="W951" i="39"/>
  <c r="N951" i="39"/>
  <c r="O951" i="39" s="1"/>
  <c r="W950" i="39"/>
  <c r="N950" i="39"/>
  <c r="O950" i="39" s="1"/>
  <c r="W949" i="39"/>
  <c r="N949" i="39"/>
  <c r="O949" i="39" s="1"/>
  <c r="W948" i="39"/>
  <c r="N948" i="39"/>
  <c r="O948" i="39" s="1"/>
  <c r="W947" i="39"/>
  <c r="N947" i="39"/>
  <c r="O947" i="39" s="1"/>
  <c r="W946" i="39"/>
  <c r="N946" i="39"/>
  <c r="O946" i="39" s="1"/>
  <c r="W945" i="39"/>
  <c r="N945" i="39"/>
  <c r="O945" i="39" s="1"/>
  <c r="W944" i="39"/>
  <c r="N944" i="39"/>
  <c r="O944" i="39" s="1"/>
  <c r="W943" i="39"/>
  <c r="N943" i="39"/>
  <c r="O943" i="39" s="1"/>
  <c r="W942" i="39"/>
  <c r="N942" i="39"/>
  <c r="O942" i="39" s="1"/>
  <c r="W941" i="39"/>
  <c r="N941" i="39"/>
  <c r="O941" i="39" s="1"/>
  <c r="W940" i="39"/>
  <c r="N940" i="39"/>
  <c r="O940" i="39" s="1"/>
  <c r="W939" i="39"/>
  <c r="N939" i="39"/>
  <c r="O939" i="39" s="1"/>
  <c r="W938" i="39"/>
  <c r="N938" i="39"/>
  <c r="O938" i="39" s="1"/>
  <c r="W937" i="39"/>
  <c r="N937" i="39"/>
  <c r="O937" i="39" s="1"/>
  <c r="W936" i="39"/>
  <c r="N936" i="39"/>
  <c r="O936" i="39" s="1"/>
  <c r="W935" i="39"/>
  <c r="N935" i="39"/>
  <c r="O935" i="39" s="1"/>
  <c r="W934" i="39"/>
  <c r="N934" i="39"/>
  <c r="O934" i="39" s="1"/>
  <c r="W933" i="39"/>
  <c r="N933" i="39"/>
  <c r="O933" i="39" s="1"/>
  <c r="W932" i="39"/>
  <c r="N932" i="39"/>
  <c r="O932" i="39" s="1"/>
  <c r="W931" i="39"/>
  <c r="N931" i="39"/>
  <c r="O931" i="39" s="1"/>
  <c r="W930" i="39"/>
  <c r="N930" i="39"/>
  <c r="O930" i="39" s="1"/>
  <c r="W929" i="39"/>
  <c r="N929" i="39"/>
  <c r="O929" i="39" s="1"/>
  <c r="W928" i="39"/>
  <c r="N928" i="39"/>
  <c r="O928" i="39" s="1"/>
  <c r="W927" i="39"/>
  <c r="N927" i="39"/>
  <c r="O927" i="39" s="1"/>
  <c r="W926" i="39"/>
  <c r="N926" i="39"/>
  <c r="O926" i="39" s="1"/>
  <c r="W925" i="39"/>
  <c r="N925" i="39"/>
  <c r="O925" i="39" s="1"/>
  <c r="W924" i="39"/>
  <c r="N924" i="39"/>
  <c r="O924" i="39" s="1"/>
  <c r="W923" i="39"/>
  <c r="N923" i="39"/>
  <c r="O923" i="39" s="1"/>
  <c r="W922" i="39"/>
  <c r="N922" i="39"/>
  <c r="O922" i="39" s="1"/>
  <c r="W921" i="39"/>
  <c r="N921" i="39"/>
  <c r="O921" i="39" s="1"/>
  <c r="W920" i="39"/>
  <c r="N920" i="39"/>
  <c r="O920" i="39" s="1"/>
  <c r="W919" i="39"/>
  <c r="N919" i="39"/>
  <c r="O919" i="39" s="1"/>
  <c r="W918" i="39"/>
  <c r="N918" i="39"/>
  <c r="O918" i="39" s="1"/>
  <c r="W917" i="39"/>
  <c r="O917" i="39"/>
  <c r="N917" i="39"/>
  <c r="W916" i="39"/>
  <c r="O916" i="39"/>
  <c r="N916" i="39"/>
  <c r="W915" i="39"/>
  <c r="N915" i="39"/>
  <c r="O915" i="39" s="1"/>
  <c r="W914" i="39"/>
  <c r="O914" i="39"/>
  <c r="N914" i="39"/>
  <c r="W913" i="39"/>
  <c r="N913" i="39"/>
  <c r="O913" i="39" s="1"/>
  <c r="W912" i="39"/>
  <c r="O912" i="39"/>
  <c r="N912" i="39"/>
  <c r="W911" i="39"/>
  <c r="N911" i="39"/>
  <c r="O911" i="39" s="1"/>
  <c r="W910" i="39"/>
  <c r="O910" i="39"/>
  <c r="N910" i="39"/>
  <c r="W909" i="39"/>
  <c r="O909" i="39"/>
  <c r="N909" i="39"/>
  <c r="W908" i="39"/>
  <c r="O908" i="39"/>
  <c r="N908" i="39"/>
  <c r="W907" i="39"/>
  <c r="N907" i="39"/>
  <c r="O907" i="39" s="1"/>
  <c r="W906" i="39"/>
  <c r="N906" i="39"/>
  <c r="O906" i="39" s="1"/>
  <c r="W905" i="39"/>
  <c r="O905" i="39"/>
  <c r="N905" i="39"/>
  <c r="W904" i="39"/>
  <c r="O904" i="39"/>
  <c r="N904" i="39"/>
  <c r="W903" i="39"/>
  <c r="N903" i="39"/>
  <c r="O903" i="39" s="1"/>
  <c r="W902" i="39"/>
  <c r="N902" i="39"/>
  <c r="O902" i="39" s="1"/>
  <c r="W901" i="39"/>
  <c r="N901" i="39"/>
  <c r="O901" i="39" s="1"/>
  <c r="W900" i="39"/>
  <c r="O900" i="39"/>
  <c r="N900" i="39"/>
  <c r="W899" i="39"/>
  <c r="N899" i="39"/>
  <c r="O899" i="39" s="1"/>
  <c r="W898" i="39"/>
  <c r="N898" i="39"/>
  <c r="O898" i="39" s="1"/>
  <c r="W897" i="39"/>
  <c r="N897" i="39"/>
  <c r="O897" i="39" s="1"/>
  <c r="W896" i="39"/>
  <c r="N896" i="39"/>
  <c r="O896" i="39" s="1"/>
  <c r="W895" i="39"/>
  <c r="O895" i="39"/>
  <c r="N895" i="39"/>
  <c r="W894" i="39"/>
  <c r="N894" i="39"/>
  <c r="O894" i="39" s="1"/>
  <c r="W893" i="39"/>
  <c r="N893" i="39"/>
  <c r="O893" i="39" s="1"/>
  <c r="W892" i="39"/>
  <c r="N892" i="39"/>
  <c r="O892" i="39" s="1"/>
  <c r="W891" i="39"/>
  <c r="N891" i="39"/>
  <c r="O891" i="39" s="1"/>
  <c r="W890" i="39"/>
  <c r="N890" i="39"/>
  <c r="O890" i="39" s="1"/>
  <c r="W889" i="39"/>
  <c r="N889" i="39"/>
  <c r="O889" i="39" s="1"/>
  <c r="W888" i="39"/>
  <c r="N888" i="39"/>
  <c r="O888" i="39" s="1"/>
  <c r="W887" i="39"/>
  <c r="O887" i="39"/>
  <c r="N887" i="39"/>
  <c r="W886" i="39"/>
  <c r="O886" i="39"/>
  <c r="N886" i="39"/>
  <c r="W885" i="39"/>
  <c r="O885" i="39"/>
  <c r="N885" i="39"/>
  <c r="W884" i="39"/>
  <c r="O884" i="39"/>
  <c r="N884" i="39"/>
  <c r="W883" i="39"/>
  <c r="O883" i="39"/>
  <c r="N883" i="39"/>
  <c r="W882" i="39"/>
  <c r="N882" i="39"/>
  <c r="O882" i="39" s="1"/>
  <c r="W881" i="39"/>
  <c r="O881" i="39"/>
  <c r="N881" i="39"/>
  <c r="W880" i="39"/>
  <c r="N880" i="39"/>
  <c r="O880" i="39" s="1"/>
  <c r="W879" i="39"/>
  <c r="N879" i="39"/>
  <c r="O879" i="39" s="1"/>
  <c r="W878" i="39"/>
  <c r="N878" i="39"/>
  <c r="O878" i="39" s="1"/>
  <c r="W877" i="39"/>
  <c r="N877" i="39"/>
  <c r="O877" i="39" s="1"/>
  <c r="W876" i="39"/>
  <c r="O876" i="39"/>
  <c r="N876" i="39"/>
  <c r="W875" i="39"/>
  <c r="O875" i="39"/>
  <c r="N875" i="39"/>
  <c r="W874" i="39"/>
  <c r="N874" i="39"/>
  <c r="O874" i="39" s="1"/>
  <c r="W873" i="39"/>
  <c r="N873" i="39"/>
  <c r="O873" i="39" s="1"/>
  <c r="W872" i="39"/>
  <c r="O872" i="39"/>
  <c r="N872" i="39"/>
  <c r="W871" i="39"/>
  <c r="O871" i="39"/>
  <c r="N871" i="39"/>
  <c r="W870" i="39"/>
  <c r="N870" i="39"/>
  <c r="O870" i="39" s="1"/>
  <c r="W869" i="39"/>
  <c r="N869" i="39"/>
  <c r="O869" i="39" s="1"/>
  <c r="W868" i="39"/>
  <c r="O868" i="39"/>
  <c r="N868" i="39"/>
  <c r="W867" i="39"/>
  <c r="O867" i="39"/>
  <c r="N867" i="39"/>
  <c r="W866" i="39"/>
  <c r="N866" i="39"/>
  <c r="O866" i="39" s="1"/>
  <c r="W865" i="39"/>
  <c r="N865" i="39"/>
  <c r="O865" i="39" s="1"/>
  <c r="W864" i="39"/>
  <c r="O864" i="39"/>
  <c r="N864" i="39"/>
  <c r="W863" i="39"/>
  <c r="N863" i="39"/>
  <c r="O863" i="39" s="1"/>
  <c r="W862" i="39"/>
  <c r="N862" i="39"/>
  <c r="O862" i="39" s="1"/>
  <c r="W861" i="39"/>
  <c r="O861" i="39"/>
  <c r="N861" i="39"/>
  <c r="W860" i="39"/>
  <c r="O860" i="39"/>
  <c r="N860" i="39"/>
  <c r="W859" i="39"/>
  <c r="O859" i="39"/>
  <c r="N859" i="39"/>
  <c r="W858" i="39"/>
  <c r="O858" i="39"/>
  <c r="N858" i="39"/>
  <c r="W857" i="39"/>
  <c r="O857" i="39"/>
  <c r="N857" i="39"/>
  <c r="W856" i="39"/>
  <c r="O856" i="39"/>
  <c r="N856" i="39"/>
  <c r="W855" i="39"/>
  <c r="O855" i="39"/>
  <c r="N855" i="39"/>
  <c r="W854" i="39"/>
  <c r="O854" i="39"/>
  <c r="N854" i="39"/>
  <c r="W853" i="39"/>
  <c r="O853" i="39"/>
  <c r="N853" i="39"/>
  <c r="W852" i="39"/>
  <c r="O852" i="39"/>
  <c r="N852" i="39"/>
  <c r="W851" i="39"/>
  <c r="O851" i="39"/>
  <c r="N851" i="39"/>
  <c r="W850" i="39"/>
  <c r="O850" i="39"/>
  <c r="N850" i="39"/>
  <c r="W849" i="39"/>
  <c r="O849" i="39"/>
  <c r="N849" i="39"/>
  <c r="W848" i="39"/>
  <c r="O848" i="39"/>
  <c r="N848" i="39"/>
  <c r="W847" i="39"/>
  <c r="O847" i="39"/>
  <c r="N847" i="39"/>
  <c r="W846" i="39"/>
  <c r="O846" i="39"/>
  <c r="N846" i="39"/>
  <c r="W845" i="39"/>
  <c r="O845" i="39"/>
  <c r="N845" i="39"/>
  <c r="W844" i="39"/>
  <c r="O844" i="39"/>
  <c r="N844" i="39"/>
  <c r="W843" i="39"/>
  <c r="O843" i="39"/>
  <c r="N843" i="39"/>
  <c r="W842" i="39"/>
  <c r="O842" i="39"/>
  <c r="N842" i="39"/>
  <c r="W841" i="39"/>
  <c r="O841" i="39"/>
  <c r="N841" i="39"/>
  <c r="W840" i="39"/>
  <c r="O840" i="39"/>
  <c r="N840" i="39"/>
  <c r="W839" i="39"/>
  <c r="O839" i="39"/>
  <c r="N839" i="39"/>
  <c r="W838" i="39"/>
  <c r="O838" i="39"/>
  <c r="N838" i="39"/>
  <c r="W837" i="39"/>
  <c r="O837" i="39"/>
  <c r="N837" i="39"/>
  <c r="W836" i="39"/>
  <c r="O836" i="39"/>
  <c r="N836" i="39"/>
  <c r="W835" i="39"/>
  <c r="O835" i="39"/>
  <c r="N835" i="39"/>
  <c r="W834" i="39"/>
  <c r="O834" i="39"/>
  <c r="N834" i="39"/>
  <c r="W833" i="39"/>
  <c r="O833" i="39"/>
  <c r="N833" i="39"/>
  <c r="W832" i="39"/>
  <c r="O832" i="39"/>
  <c r="N832" i="39"/>
  <c r="W831" i="39"/>
  <c r="O831" i="39"/>
  <c r="N831" i="39"/>
  <c r="W830" i="39"/>
  <c r="N830" i="39"/>
  <c r="O830" i="39" s="1"/>
  <c r="W829" i="39"/>
  <c r="O829" i="39"/>
  <c r="N829" i="39"/>
  <c r="W828" i="39"/>
  <c r="N828" i="39"/>
  <c r="O828" i="39" s="1"/>
  <c r="W827" i="39"/>
  <c r="N827" i="39"/>
  <c r="O827" i="39" s="1"/>
  <c r="W826" i="39"/>
  <c r="N826" i="39"/>
  <c r="O826" i="39" s="1"/>
  <c r="W825" i="39"/>
  <c r="O825" i="39"/>
  <c r="N825" i="39"/>
  <c r="W824" i="39"/>
  <c r="N824" i="39"/>
  <c r="O824" i="39" s="1"/>
  <c r="W823" i="39"/>
  <c r="N823" i="39"/>
  <c r="O823" i="39" s="1"/>
  <c r="W822" i="39"/>
  <c r="O822" i="39"/>
  <c r="N822" i="39"/>
  <c r="W821" i="39"/>
  <c r="N821" i="39"/>
  <c r="O821" i="39" s="1"/>
  <c r="W820" i="39"/>
  <c r="N820" i="39"/>
  <c r="O820" i="39" s="1"/>
  <c r="W819" i="39"/>
  <c r="N819" i="39"/>
  <c r="O819" i="39" s="1"/>
  <c r="W818" i="39"/>
  <c r="N818" i="39"/>
  <c r="O818" i="39" s="1"/>
  <c r="W817" i="39"/>
  <c r="N817" i="39"/>
  <c r="O817" i="39" s="1"/>
  <c r="W816" i="39"/>
  <c r="N816" i="39"/>
  <c r="O816" i="39" s="1"/>
  <c r="W815" i="39"/>
  <c r="N815" i="39"/>
  <c r="O815" i="39" s="1"/>
  <c r="W814" i="39"/>
  <c r="N814" i="39"/>
  <c r="O814" i="39" s="1"/>
  <c r="W813" i="39"/>
  <c r="N813" i="39"/>
  <c r="O813" i="39" s="1"/>
  <c r="W812" i="39"/>
  <c r="N812" i="39"/>
  <c r="O812" i="39" s="1"/>
  <c r="W811" i="39"/>
  <c r="O811" i="39"/>
  <c r="N811" i="39"/>
  <c r="W810" i="39"/>
  <c r="N810" i="39"/>
  <c r="O810" i="39" s="1"/>
  <c r="W809" i="39"/>
  <c r="N809" i="39"/>
  <c r="O809" i="39" s="1"/>
  <c r="W808" i="39"/>
  <c r="N808" i="39"/>
  <c r="O808" i="39" s="1"/>
  <c r="W807" i="39"/>
  <c r="N807" i="39"/>
  <c r="O807" i="39" s="1"/>
  <c r="W806" i="39"/>
  <c r="N806" i="39"/>
  <c r="O806" i="39" s="1"/>
  <c r="W805" i="39"/>
  <c r="N805" i="39"/>
  <c r="O805" i="39" s="1"/>
  <c r="W804" i="39"/>
  <c r="N804" i="39"/>
  <c r="O804" i="39" s="1"/>
  <c r="W803" i="39"/>
  <c r="N803" i="39"/>
  <c r="O803" i="39" s="1"/>
  <c r="W802" i="39"/>
  <c r="N802" i="39"/>
  <c r="O802" i="39" s="1"/>
  <c r="W801" i="39"/>
  <c r="N801" i="39"/>
  <c r="O801" i="39" s="1"/>
  <c r="W800" i="39"/>
  <c r="N800" i="39"/>
  <c r="O800" i="39" s="1"/>
  <c r="W799" i="39"/>
  <c r="N799" i="39"/>
  <c r="O799" i="39" s="1"/>
  <c r="W798" i="39"/>
  <c r="N798" i="39"/>
  <c r="O798" i="39" s="1"/>
  <c r="W797" i="39"/>
  <c r="N797" i="39"/>
  <c r="O797" i="39" s="1"/>
  <c r="W796" i="39"/>
  <c r="N796" i="39"/>
  <c r="O796" i="39" s="1"/>
  <c r="W795" i="39"/>
  <c r="N795" i="39"/>
  <c r="O795" i="39" s="1"/>
  <c r="W794" i="39"/>
  <c r="N794" i="39"/>
  <c r="O794" i="39" s="1"/>
  <c r="W793" i="39"/>
  <c r="N793" i="39"/>
  <c r="O793" i="39" s="1"/>
  <c r="W792" i="39"/>
  <c r="N792" i="39"/>
  <c r="O792" i="39" s="1"/>
  <c r="W791" i="39"/>
  <c r="N791" i="39"/>
  <c r="O791" i="39" s="1"/>
  <c r="W790" i="39"/>
  <c r="N790" i="39"/>
  <c r="O790" i="39" s="1"/>
  <c r="W789" i="39"/>
  <c r="N789" i="39"/>
  <c r="O789" i="39" s="1"/>
  <c r="W788" i="39"/>
  <c r="N788" i="39"/>
  <c r="O788" i="39" s="1"/>
  <c r="W787" i="39"/>
  <c r="N787" i="39"/>
  <c r="O787" i="39" s="1"/>
  <c r="W786" i="39"/>
  <c r="N786" i="39"/>
  <c r="O786" i="39" s="1"/>
  <c r="W785" i="39"/>
  <c r="N785" i="39"/>
  <c r="O785" i="39" s="1"/>
  <c r="W784" i="39"/>
  <c r="O784" i="39"/>
  <c r="N784" i="39"/>
  <c r="W783" i="39"/>
  <c r="O783" i="39"/>
  <c r="N783" i="39"/>
  <c r="W782" i="39"/>
  <c r="O782" i="39"/>
  <c r="N782" i="39"/>
  <c r="W781" i="39"/>
  <c r="N781" i="39"/>
  <c r="O781" i="39" s="1"/>
  <c r="W780" i="39"/>
  <c r="N780" i="39"/>
  <c r="O780" i="39" s="1"/>
  <c r="W779" i="39"/>
  <c r="N779" i="39"/>
  <c r="O779" i="39" s="1"/>
  <c r="W778" i="39"/>
  <c r="N778" i="39"/>
  <c r="O778" i="39" s="1"/>
  <c r="W777" i="39"/>
  <c r="N777" i="39"/>
  <c r="O777" i="39" s="1"/>
  <c r="W776" i="39"/>
  <c r="O776" i="39"/>
  <c r="N776" i="39"/>
  <c r="W775" i="39"/>
  <c r="O775" i="39"/>
  <c r="N775" i="39"/>
  <c r="W774" i="39"/>
  <c r="N774" i="39"/>
  <c r="O774" i="39" s="1"/>
  <c r="W773" i="39"/>
  <c r="N773" i="39"/>
  <c r="O773" i="39" s="1"/>
  <c r="W772" i="39"/>
  <c r="N772" i="39"/>
  <c r="O772" i="39" s="1"/>
  <c r="W771" i="39"/>
  <c r="N771" i="39"/>
  <c r="O771" i="39" s="1"/>
  <c r="W770" i="39"/>
  <c r="N770" i="39"/>
  <c r="O770" i="39" s="1"/>
  <c r="W769" i="39"/>
  <c r="N769" i="39"/>
  <c r="O769" i="39" s="1"/>
  <c r="W768" i="39"/>
  <c r="O768" i="39"/>
  <c r="N768" i="39"/>
  <c r="W767" i="39"/>
  <c r="O767" i="39"/>
  <c r="N767" i="39"/>
  <c r="W766" i="39"/>
  <c r="O766" i="39"/>
  <c r="N766" i="39"/>
  <c r="W765" i="39"/>
  <c r="O765" i="39"/>
  <c r="N765" i="39"/>
  <c r="W764" i="39"/>
  <c r="O764" i="39"/>
  <c r="N764" i="39"/>
  <c r="W763" i="39"/>
  <c r="O763" i="39"/>
  <c r="N763" i="39"/>
  <c r="W762" i="39"/>
  <c r="O762" i="39"/>
  <c r="N762" i="39"/>
  <c r="W761" i="39"/>
  <c r="O761" i="39"/>
  <c r="N761" i="39"/>
  <c r="W760" i="39"/>
  <c r="O760" i="39"/>
  <c r="N760" i="39"/>
  <c r="W759" i="39"/>
  <c r="O759" i="39"/>
  <c r="N759" i="39"/>
  <c r="W758" i="39"/>
  <c r="O758" i="39"/>
  <c r="N758" i="39"/>
  <c r="W757" i="39"/>
  <c r="O757" i="39"/>
  <c r="N757" i="39"/>
  <c r="W756" i="39"/>
  <c r="O756" i="39"/>
  <c r="N756" i="39"/>
  <c r="W755" i="39"/>
  <c r="O755" i="39"/>
  <c r="N755" i="39"/>
  <c r="W754" i="39"/>
  <c r="O754" i="39"/>
  <c r="N754" i="39"/>
  <c r="W753" i="39"/>
  <c r="O753" i="39"/>
  <c r="N753" i="39"/>
  <c r="W752" i="39"/>
  <c r="O752" i="39"/>
  <c r="N752" i="39"/>
  <c r="W751" i="39"/>
  <c r="O751" i="39"/>
  <c r="N751" i="39"/>
  <c r="W750" i="39"/>
  <c r="O750" i="39"/>
  <c r="N750" i="39"/>
  <c r="W749" i="39"/>
  <c r="O749" i="39"/>
  <c r="N749" i="39"/>
  <c r="W748" i="39"/>
  <c r="O748" i="39"/>
  <c r="N748" i="39"/>
  <c r="W747" i="39"/>
  <c r="O747" i="39"/>
  <c r="N747" i="39"/>
  <c r="W746" i="39"/>
  <c r="O746" i="39"/>
  <c r="N746" i="39"/>
  <c r="W745" i="39"/>
  <c r="O745" i="39"/>
  <c r="N745" i="39"/>
  <c r="W744" i="39"/>
  <c r="O744" i="39"/>
  <c r="N744" i="39"/>
  <c r="W743" i="39"/>
  <c r="O743" i="39"/>
  <c r="N743" i="39"/>
  <c r="W742" i="39"/>
  <c r="O742" i="39"/>
  <c r="N742" i="39"/>
  <c r="W741" i="39"/>
  <c r="O741" i="39"/>
  <c r="N741" i="39"/>
  <c r="W740" i="39"/>
  <c r="O740" i="39"/>
  <c r="N740" i="39"/>
  <c r="W739" i="39"/>
  <c r="O739" i="39"/>
  <c r="N739" i="39"/>
  <c r="W738" i="39"/>
  <c r="O738" i="39"/>
  <c r="N738" i="39"/>
  <c r="W737" i="39"/>
  <c r="O737" i="39"/>
  <c r="N737" i="39"/>
  <c r="W736" i="39"/>
  <c r="O736" i="39"/>
  <c r="N736" i="39"/>
  <c r="W735" i="39"/>
  <c r="O735" i="39"/>
  <c r="N735" i="39"/>
  <c r="W734" i="39"/>
  <c r="O734" i="39"/>
  <c r="N734" i="39"/>
  <c r="W733" i="39"/>
  <c r="O733" i="39"/>
  <c r="N733" i="39"/>
  <c r="W732" i="39"/>
  <c r="O732" i="39"/>
  <c r="N732" i="39"/>
  <c r="W731" i="39"/>
  <c r="O731" i="39"/>
  <c r="N731" i="39"/>
  <c r="W730" i="39"/>
  <c r="O730" i="39"/>
  <c r="N730" i="39"/>
  <c r="W729" i="39"/>
  <c r="O729" i="39"/>
  <c r="N729" i="39"/>
  <c r="W728" i="39"/>
  <c r="O728" i="39"/>
  <c r="N728" i="39"/>
  <c r="W727" i="39"/>
  <c r="O727" i="39"/>
  <c r="N727" i="39"/>
  <c r="W726" i="39"/>
  <c r="O726" i="39"/>
  <c r="N726" i="39"/>
  <c r="W725" i="39"/>
  <c r="O725" i="39"/>
  <c r="N725" i="39"/>
  <c r="W724" i="39"/>
  <c r="O724" i="39"/>
  <c r="N724" i="39"/>
  <c r="W723" i="39"/>
  <c r="O723" i="39"/>
  <c r="N723" i="39"/>
  <c r="W722" i="39"/>
  <c r="O722" i="39"/>
  <c r="N722" i="39"/>
  <c r="W721" i="39"/>
  <c r="O721" i="39"/>
  <c r="N721" i="39"/>
  <c r="W720" i="39"/>
  <c r="O720" i="39"/>
  <c r="N720" i="39"/>
  <c r="W719" i="39"/>
  <c r="O719" i="39"/>
  <c r="N719" i="39"/>
  <c r="W718" i="39"/>
  <c r="O718" i="39"/>
  <c r="N718" i="39"/>
  <c r="W717" i="39"/>
  <c r="O717" i="39"/>
  <c r="N717" i="39"/>
  <c r="W716" i="39"/>
  <c r="O716" i="39"/>
  <c r="N716" i="39"/>
  <c r="W715" i="39"/>
  <c r="O715" i="39"/>
  <c r="N715" i="39"/>
  <c r="W714" i="39"/>
  <c r="O714" i="39"/>
  <c r="N714" i="39"/>
  <c r="W713" i="39"/>
  <c r="O713" i="39"/>
  <c r="N713" i="39"/>
  <c r="W712" i="39"/>
  <c r="O712" i="39"/>
  <c r="N712" i="39"/>
  <c r="W711" i="39"/>
  <c r="O711" i="39"/>
  <c r="N711" i="39"/>
  <c r="W710" i="39"/>
  <c r="O710" i="39"/>
  <c r="N710" i="39"/>
  <c r="W709" i="39"/>
  <c r="O709" i="39"/>
  <c r="N709" i="39"/>
  <c r="W708" i="39"/>
  <c r="O708" i="39"/>
  <c r="N708" i="39"/>
  <c r="W707" i="39"/>
  <c r="O707" i="39"/>
  <c r="N707" i="39"/>
  <c r="W706" i="39"/>
  <c r="O706" i="39"/>
  <c r="N706" i="39"/>
  <c r="W705" i="39"/>
  <c r="O705" i="39"/>
  <c r="N705" i="39"/>
  <c r="W704" i="39"/>
  <c r="O704" i="39"/>
  <c r="N704" i="39"/>
  <c r="W703" i="39"/>
  <c r="O703" i="39"/>
  <c r="N703" i="39"/>
  <c r="W702" i="39"/>
  <c r="O702" i="39"/>
  <c r="N702" i="39"/>
  <c r="W701" i="39"/>
  <c r="O701" i="39"/>
  <c r="N701" i="39"/>
  <c r="W700" i="39"/>
  <c r="O700" i="39"/>
  <c r="N700" i="39"/>
  <c r="W699" i="39"/>
  <c r="O699" i="39"/>
  <c r="N699" i="39"/>
  <c r="W698" i="39"/>
  <c r="O698" i="39"/>
  <c r="N698" i="39"/>
  <c r="W697" i="39"/>
  <c r="O697" i="39"/>
  <c r="N697" i="39"/>
  <c r="W696" i="39"/>
  <c r="O696" i="39"/>
  <c r="N696" i="39"/>
  <c r="W695" i="39"/>
  <c r="O695" i="39"/>
  <c r="N695" i="39"/>
  <c r="W694" i="39"/>
  <c r="O694" i="39"/>
  <c r="N694" i="39"/>
  <c r="W693" i="39"/>
  <c r="O693" i="39"/>
  <c r="N693" i="39"/>
  <c r="W692" i="39"/>
  <c r="O692" i="39"/>
  <c r="N692" i="39"/>
  <c r="W691" i="39"/>
  <c r="O691" i="39"/>
  <c r="N691" i="39"/>
  <c r="W690" i="39"/>
  <c r="O690" i="39"/>
  <c r="N690" i="39"/>
  <c r="W689" i="39"/>
  <c r="O689" i="39"/>
  <c r="N689" i="39"/>
  <c r="W688" i="39"/>
  <c r="O688" i="39"/>
  <c r="N688" i="39"/>
  <c r="W687" i="39"/>
  <c r="O687" i="39"/>
  <c r="N687" i="39"/>
  <c r="W686" i="39"/>
  <c r="O686" i="39"/>
  <c r="N686" i="39"/>
  <c r="W685" i="39"/>
  <c r="O685" i="39"/>
  <c r="N685" i="39"/>
  <c r="W684" i="39"/>
  <c r="O684" i="39"/>
  <c r="N684" i="39"/>
  <c r="W683" i="39"/>
  <c r="O683" i="39"/>
  <c r="N683" i="39"/>
  <c r="W682" i="39"/>
  <c r="O682" i="39"/>
  <c r="N682" i="39"/>
  <c r="W681" i="39"/>
  <c r="O681" i="39"/>
  <c r="N681" i="39"/>
  <c r="W680" i="39"/>
  <c r="O680" i="39"/>
  <c r="N680" i="39"/>
  <c r="W679" i="39"/>
  <c r="O679" i="39"/>
  <c r="N679" i="39"/>
  <c r="W678" i="39"/>
  <c r="O678" i="39"/>
  <c r="N678" i="39"/>
  <c r="W677" i="39"/>
  <c r="O677" i="39"/>
  <c r="N677" i="39"/>
  <c r="W676" i="39"/>
  <c r="N676" i="39"/>
  <c r="O676" i="39" s="1"/>
  <c r="W675" i="39"/>
  <c r="N675" i="39"/>
  <c r="O675" i="39" s="1"/>
  <c r="W674" i="39"/>
  <c r="N674" i="39"/>
  <c r="O674" i="39" s="1"/>
  <c r="W673" i="39"/>
  <c r="N673" i="39"/>
  <c r="O673" i="39" s="1"/>
  <c r="W672" i="39"/>
  <c r="N672" i="39"/>
  <c r="O672" i="39" s="1"/>
  <c r="W671" i="39"/>
  <c r="N671" i="39"/>
  <c r="O671" i="39" s="1"/>
  <c r="W670" i="39"/>
  <c r="N670" i="39"/>
  <c r="O670" i="39" s="1"/>
  <c r="W669" i="39"/>
  <c r="N669" i="39"/>
  <c r="O669" i="39" s="1"/>
  <c r="W668" i="39"/>
  <c r="N668" i="39"/>
  <c r="O668" i="39" s="1"/>
  <c r="W667" i="39"/>
  <c r="N667" i="39"/>
  <c r="O667" i="39" s="1"/>
  <c r="W666" i="39"/>
  <c r="N666" i="39"/>
  <c r="O666" i="39" s="1"/>
  <c r="W665" i="39"/>
  <c r="N665" i="39"/>
  <c r="O665" i="39" s="1"/>
  <c r="W664" i="39"/>
  <c r="N664" i="39"/>
  <c r="O664" i="39" s="1"/>
  <c r="W663" i="39"/>
  <c r="N663" i="39"/>
  <c r="O663" i="39" s="1"/>
  <c r="W662" i="39"/>
  <c r="N662" i="39"/>
  <c r="O662" i="39" s="1"/>
  <c r="W661" i="39"/>
  <c r="N661" i="39"/>
  <c r="O661" i="39" s="1"/>
  <c r="W660" i="39"/>
  <c r="N660" i="39"/>
  <c r="O660" i="39" s="1"/>
  <c r="W659" i="39"/>
  <c r="N659" i="39"/>
  <c r="O659" i="39" s="1"/>
  <c r="W658" i="39"/>
  <c r="N658" i="39"/>
  <c r="O658" i="39" s="1"/>
  <c r="W657" i="39"/>
  <c r="N657" i="39"/>
  <c r="O657" i="39" s="1"/>
  <c r="W656" i="39"/>
  <c r="N656" i="39"/>
  <c r="O656" i="39" s="1"/>
  <c r="W655" i="39"/>
  <c r="N655" i="39"/>
  <c r="O655" i="39" s="1"/>
  <c r="W654" i="39"/>
  <c r="N654" i="39"/>
  <c r="O654" i="39" s="1"/>
  <c r="W653" i="39"/>
  <c r="N653" i="39"/>
  <c r="O653" i="39" s="1"/>
  <c r="W652" i="39"/>
  <c r="N652" i="39"/>
  <c r="O652" i="39" s="1"/>
  <c r="W651" i="39"/>
  <c r="N651" i="39"/>
  <c r="O651" i="39" s="1"/>
  <c r="W650" i="39"/>
  <c r="N650" i="39"/>
  <c r="O650" i="39" s="1"/>
  <c r="W649" i="39"/>
  <c r="N649" i="39"/>
  <c r="O649" i="39" s="1"/>
  <c r="W648" i="39"/>
  <c r="N648" i="39"/>
  <c r="O648" i="39" s="1"/>
  <c r="W647" i="39"/>
  <c r="N647" i="39"/>
  <c r="O647" i="39" s="1"/>
  <c r="W646" i="39"/>
  <c r="N646" i="39"/>
  <c r="O646" i="39" s="1"/>
  <c r="W645" i="39"/>
  <c r="N645" i="39"/>
  <c r="O645" i="39" s="1"/>
  <c r="W644" i="39"/>
  <c r="N644" i="39"/>
  <c r="O644" i="39" s="1"/>
  <c r="W643" i="39"/>
  <c r="N643" i="39"/>
  <c r="O643" i="39" s="1"/>
  <c r="W642" i="39"/>
  <c r="N642" i="39"/>
  <c r="O642" i="39" s="1"/>
  <c r="W641" i="39"/>
  <c r="N641" i="39"/>
  <c r="O641" i="39" s="1"/>
  <c r="W640" i="39"/>
  <c r="N640" i="39"/>
  <c r="O640" i="39" s="1"/>
  <c r="W639" i="39"/>
  <c r="N639" i="39"/>
  <c r="O639" i="39" s="1"/>
  <c r="W638" i="39"/>
  <c r="N638" i="39"/>
  <c r="O638" i="39" s="1"/>
  <c r="W637" i="39"/>
  <c r="N637" i="39"/>
  <c r="O637" i="39" s="1"/>
  <c r="W636" i="39"/>
  <c r="N636" i="39"/>
  <c r="O636" i="39" s="1"/>
  <c r="W635" i="39"/>
  <c r="N635" i="39"/>
  <c r="O635" i="39" s="1"/>
  <c r="W634" i="39"/>
  <c r="N634" i="39"/>
  <c r="O634" i="39" s="1"/>
  <c r="W633" i="39"/>
  <c r="N633" i="39"/>
  <c r="O633" i="39" s="1"/>
  <c r="W632" i="39"/>
  <c r="N632" i="39"/>
  <c r="O632" i="39" s="1"/>
  <c r="W631" i="39"/>
  <c r="N631" i="39"/>
  <c r="O631" i="39" s="1"/>
  <c r="W630" i="39"/>
  <c r="N630" i="39"/>
  <c r="O630" i="39" s="1"/>
  <c r="W629" i="39"/>
  <c r="N629" i="39"/>
  <c r="O629" i="39" s="1"/>
  <c r="W628" i="39"/>
  <c r="N628" i="39"/>
  <c r="O628" i="39" s="1"/>
  <c r="W627" i="39"/>
  <c r="N627" i="39"/>
  <c r="O627" i="39" s="1"/>
  <c r="W626" i="39"/>
  <c r="N626" i="39"/>
  <c r="O626" i="39" s="1"/>
  <c r="W625" i="39"/>
  <c r="N625" i="39"/>
  <c r="O625" i="39" s="1"/>
  <c r="W624" i="39"/>
  <c r="N624" i="39"/>
  <c r="O624" i="39" s="1"/>
  <c r="W623" i="39"/>
  <c r="N623" i="39"/>
  <c r="O623" i="39" s="1"/>
  <c r="W622" i="39"/>
  <c r="N622" i="39"/>
  <c r="O622" i="39" s="1"/>
  <c r="W621" i="39"/>
  <c r="N621" i="39"/>
  <c r="O621" i="39" s="1"/>
  <c r="W620" i="39"/>
  <c r="O620" i="39"/>
  <c r="N620" i="39"/>
  <c r="W619" i="39"/>
  <c r="N619" i="39"/>
  <c r="O619" i="39" s="1"/>
  <c r="W618" i="39"/>
  <c r="O618" i="39"/>
  <c r="N618" i="39"/>
  <c r="W617" i="39"/>
  <c r="O617" i="39"/>
  <c r="N617" i="39"/>
  <c r="W616" i="39"/>
  <c r="O616" i="39"/>
  <c r="N616" i="39"/>
  <c r="W615" i="39"/>
  <c r="N615" i="39"/>
  <c r="O615" i="39" s="1"/>
  <c r="W614" i="39"/>
  <c r="O614" i="39"/>
  <c r="N614" i="39"/>
  <c r="W613" i="39"/>
  <c r="N613" i="39"/>
  <c r="O613" i="39" s="1"/>
  <c r="W612" i="39"/>
  <c r="O612" i="39"/>
  <c r="N612" i="39"/>
  <c r="W611" i="39"/>
  <c r="N611" i="39"/>
  <c r="O611" i="39" s="1"/>
  <c r="W610" i="39"/>
  <c r="O610" i="39"/>
  <c r="N610" i="39"/>
  <c r="W609" i="39"/>
  <c r="O609" i="39"/>
  <c r="N609" i="39"/>
  <c r="W608" i="39"/>
  <c r="O608" i="39"/>
  <c r="N608" i="39"/>
  <c r="W607" i="39"/>
  <c r="N607" i="39"/>
  <c r="O607" i="39" s="1"/>
  <c r="W606" i="39"/>
  <c r="O606" i="39"/>
  <c r="N606" i="39"/>
  <c r="W605" i="39"/>
  <c r="N605" i="39"/>
  <c r="O605" i="39" s="1"/>
  <c r="W604" i="39"/>
  <c r="O604" i="39"/>
  <c r="N604" i="39"/>
  <c r="W603" i="39"/>
  <c r="N603" i="39"/>
  <c r="O603" i="39" s="1"/>
  <c r="W602" i="39"/>
  <c r="O602" i="39"/>
  <c r="N602" i="39"/>
  <c r="W601" i="39"/>
  <c r="N601" i="39"/>
  <c r="O601" i="39" s="1"/>
  <c r="W600" i="39"/>
  <c r="O600" i="39"/>
  <c r="N600" i="39"/>
  <c r="W599" i="39"/>
  <c r="N599" i="39"/>
  <c r="O599" i="39" s="1"/>
  <c r="W598" i="39"/>
  <c r="O598" i="39"/>
  <c r="N598" i="39"/>
  <c r="W597" i="39"/>
  <c r="N597" i="39"/>
  <c r="O597" i="39" s="1"/>
  <c r="W596" i="39"/>
  <c r="O596" i="39"/>
  <c r="N596" i="39"/>
  <c r="W595" i="39"/>
  <c r="N595" i="39"/>
  <c r="O595" i="39" s="1"/>
  <c r="W594" i="39"/>
  <c r="O594" i="39"/>
  <c r="N594" i="39"/>
  <c r="W593" i="39"/>
  <c r="O593" i="39"/>
  <c r="N593" i="39"/>
  <c r="W592" i="39"/>
  <c r="O592" i="39"/>
  <c r="N592" i="39"/>
  <c r="W591" i="39"/>
  <c r="N591" i="39"/>
  <c r="O591" i="39" s="1"/>
  <c r="W590" i="39"/>
  <c r="O590" i="39"/>
  <c r="N590" i="39"/>
  <c r="W589" i="39"/>
  <c r="O589" i="39"/>
  <c r="N589" i="39"/>
  <c r="W588" i="39"/>
  <c r="O588" i="39"/>
  <c r="N588" i="39"/>
  <c r="W587" i="39"/>
  <c r="N587" i="39"/>
  <c r="O587" i="39" s="1"/>
  <c r="W586" i="39"/>
  <c r="O586" i="39"/>
  <c r="N586" i="39"/>
  <c r="W585" i="39"/>
  <c r="O585" i="39"/>
  <c r="N585" i="39"/>
  <c r="W584" i="39"/>
  <c r="O584" i="39"/>
  <c r="N584" i="39"/>
  <c r="W583" i="39"/>
  <c r="N583" i="39"/>
  <c r="O583" i="39" s="1"/>
  <c r="W582" i="39"/>
  <c r="O582" i="39"/>
  <c r="N582" i="39"/>
  <c r="W581" i="39"/>
  <c r="N581" i="39"/>
  <c r="O581" i="39" s="1"/>
  <c r="W580" i="39"/>
  <c r="O580" i="39"/>
  <c r="N580" i="39"/>
  <c r="W579" i="39"/>
  <c r="N579" i="39"/>
  <c r="O579" i="39" s="1"/>
  <c r="W578" i="39"/>
  <c r="O578" i="39"/>
  <c r="N578" i="39"/>
  <c r="W577" i="39"/>
  <c r="N577" i="39"/>
  <c r="O577" i="39" s="1"/>
  <c r="W576" i="39"/>
  <c r="O576" i="39"/>
  <c r="N576" i="39"/>
  <c r="W575" i="39"/>
  <c r="N575" i="39"/>
  <c r="O575" i="39" s="1"/>
  <c r="W574" i="39"/>
  <c r="O574" i="39"/>
  <c r="N574" i="39"/>
  <c r="W573" i="39"/>
  <c r="O573" i="39"/>
  <c r="N573" i="39"/>
  <c r="W572" i="39"/>
  <c r="O572" i="39"/>
  <c r="N572" i="39"/>
  <c r="W571" i="39"/>
  <c r="N571" i="39"/>
  <c r="O571" i="39" s="1"/>
  <c r="W570" i="39"/>
  <c r="O570" i="39"/>
  <c r="N570" i="39"/>
  <c r="W569" i="39"/>
  <c r="O569" i="39"/>
  <c r="N569" i="39"/>
  <c r="W568" i="39"/>
  <c r="O568" i="39"/>
  <c r="N568" i="39"/>
  <c r="W567" i="39"/>
  <c r="N567" i="39"/>
  <c r="O567" i="39" s="1"/>
  <c r="W566" i="39"/>
  <c r="O566" i="39"/>
  <c r="N566" i="39"/>
  <c r="W565" i="39"/>
  <c r="N565" i="39"/>
  <c r="O565" i="39" s="1"/>
  <c r="W564" i="39"/>
  <c r="O564" i="39"/>
  <c r="N564" i="39"/>
  <c r="W563" i="39"/>
  <c r="N563" i="39"/>
  <c r="O563" i="39" s="1"/>
  <c r="W562" i="39"/>
  <c r="O562" i="39"/>
  <c r="N562" i="39"/>
  <c r="W561" i="39"/>
  <c r="O561" i="39"/>
  <c r="N561" i="39"/>
  <c r="W560" i="39"/>
  <c r="O560" i="39"/>
  <c r="N560" i="39"/>
  <c r="W559" i="39"/>
  <c r="N559" i="39"/>
  <c r="O559" i="39" s="1"/>
  <c r="W558" i="39"/>
  <c r="O558" i="39"/>
  <c r="N558" i="39"/>
  <c r="W557" i="39"/>
  <c r="N557" i="39"/>
  <c r="O557" i="39" s="1"/>
  <c r="W556" i="39"/>
  <c r="O556" i="39"/>
  <c r="N556" i="39"/>
  <c r="W555" i="39"/>
  <c r="N555" i="39"/>
  <c r="O555" i="39" s="1"/>
  <c r="W554" i="39"/>
  <c r="O554" i="39"/>
  <c r="N554" i="39"/>
  <c r="W553" i="39"/>
  <c r="N553" i="39"/>
  <c r="O553" i="39" s="1"/>
  <c r="W552" i="39"/>
  <c r="O552" i="39"/>
  <c r="N552" i="39"/>
  <c r="W551" i="39"/>
  <c r="N551" i="39"/>
  <c r="O551" i="39" s="1"/>
  <c r="W550" i="39"/>
  <c r="O550" i="39"/>
  <c r="N550" i="39"/>
  <c r="W549" i="39"/>
  <c r="N549" i="39"/>
  <c r="O549" i="39" s="1"/>
  <c r="W548" i="39"/>
  <c r="O548" i="39"/>
  <c r="N548" i="39"/>
  <c r="W547" i="39"/>
  <c r="N547" i="39"/>
  <c r="O547" i="39" s="1"/>
  <c r="W546" i="39"/>
  <c r="O546" i="39"/>
  <c r="N546" i="39"/>
  <c r="W545" i="39"/>
  <c r="O545" i="39"/>
  <c r="N545" i="39"/>
  <c r="W544" i="39"/>
  <c r="O544" i="39"/>
  <c r="N544" i="39"/>
  <c r="W543" i="39"/>
  <c r="N543" i="39"/>
  <c r="O543" i="39" s="1"/>
  <c r="W542" i="39"/>
  <c r="O542" i="39"/>
  <c r="N542" i="39"/>
  <c r="W541" i="39"/>
  <c r="O541" i="39"/>
  <c r="N541" i="39"/>
  <c r="W540" i="39"/>
  <c r="O540" i="39"/>
  <c r="N540" i="39"/>
  <c r="W539" i="39"/>
  <c r="N539" i="39"/>
  <c r="O539" i="39" s="1"/>
  <c r="W538" i="39"/>
  <c r="O538" i="39"/>
  <c r="N538" i="39"/>
  <c r="W537" i="39"/>
  <c r="O537" i="39"/>
  <c r="N537" i="39"/>
  <c r="W536" i="39"/>
  <c r="O536" i="39"/>
  <c r="N536" i="39"/>
  <c r="W535" i="39"/>
  <c r="N535" i="39"/>
  <c r="O535" i="39" s="1"/>
  <c r="W534" i="39"/>
  <c r="O534" i="39"/>
  <c r="N534" i="39"/>
  <c r="W533" i="39"/>
  <c r="O533" i="39"/>
  <c r="N533" i="39"/>
  <c r="W532" i="39"/>
  <c r="N532" i="39"/>
  <c r="O532" i="39" s="1"/>
  <c r="W531" i="39"/>
  <c r="N531" i="39"/>
  <c r="O531" i="39" s="1"/>
  <c r="W530" i="39"/>
  <c r="O530" i="39"/>
  <c r="N530" i="39"/>
  <c r="W529" i="39"/>
  <c r="N529" i="39"/>
  <c r="O529" i="39" s="1"/>
  <c r="W528" i="39"/>
  <c r="N528" i="39"/>
  <c r="O528" i="39" s="1"/>
  <c r="W527" i="39"/>
  <c r="O527" i="39"/>
  <c r="N527" i="39"/>
  <c r="W526" i="39"/>
  <c r="N526" i="39"/>
  <c r="O526" i="39" s="1"/>
  <c r="W525" i="39"/>
  <c r="N525" i="39"/>
  <c r="O525" i="39" s="1"/>
  <c r="W524" i="39"/>
  <c r="O524" i="39"/>
  <c r="N524" i="39"/>
  <c r="W523" i="39"/>
  <c r="N523" i="39"/>
  <c r="O523" i="39" s="1"/>
  <c r="W522" i="39"/>
  <c r="N522" i="39"/>
  <c r="O522" i="39" s="1"/>
  <c r="W521" i="39"/>
  <c r="N521" i="39"/>
  <c r="O521" i="39" s="1"/>
  <c r="W520" i="39"/>
  <c r="N520" i="39"/>
  <c r="O520" i="39" s="1"/>
  <c r="W519" i="39"/>
  <c r="N519" i="39"/>
  <c r="O519" i="39" s="1"/>
  <c r="W518" i="39"/>
  <c r="N518" i="39"/>
  <c r="O518" i="39" s="1"/>
  <c r="W517" i="39"/>
  <c r="N517" i="39"/>
  <c r="O517" i="39" s="1"/>
  <c r="W516" i="39"/>
  <c r="N516" i="39"/>
  <c r="O516" i="39" s="1"/>
  <c r="W515" i="39"/>
  <c r="N515" i="39"/>
  <c r="O515" i="39" s="1"/>
  <c r="W514" i="39"/>
  <c r="N514" i="39"/>
  <c r="O514" i="39" s="1"/>
  <c r="W513" i="39"/>
  <c r="N513" i="39"/>
  <c r="O513" i="39" s="1"/>
  <c r="W512" i="39"/>
  <c r="O512" i="39"/>
  <c r="N512" i="39"/>
  <c r="W511" i="39"/>
  <c r="N511" i="39"/>
  <c r="O511" i="39" s="1"/>
  <c r="W510" i="39"/>
  <c r="N510" i="39"/>
  <c r="O510" i="39" s="1"/>
  <c r="W509" i="39"/>
  <c r="N509" i="39"/>
  <c r="O509" i="39" s="1"/>
  <c r="W508" i="39"/>
  <c r="N508" i="39"/>
  <c r="O508" i="39" s="1"/>
  <c r="W507" i="39"/>
  <c r="N507" i="39"/>
  <c r="O507" i="39" s="1"/>
  <c r="W506" i="39"/>
  <c r="O506" i="39"/>
  <c r="N506" i="39"/>
  <c r="W505" i="39"/>
  <c r="N505" i="39"/>
  <c r="O505" i="39" s="1"/>
  <c r="W504" i="39"/>
  <c r="N504" i="39"/>
  <c r="O504" i="39" s="1"/>
  <c r="W503" i="39"/>
  <c r="O503" i="39"/>
  <c r="N503" i="39"/>
  <c r="W502" i="39"/>
  <c r="O502" i="39"/>
  <c r="N502" i="39"/>
  <c r="W501" i="39"/>
  <c r="O501" i="39"/>
  <c r="N501" i="39"/>
  <c r="W500" i="39"/>
  <c r="O500" i="39"/>
  <c r="N500" i="39"/>
  <c r="W499" i="39"/>
  <c r="N499" i="39"/>
  <c r="O499" i="39" s="1"/>
  <c r="W498" i="39"/>
  <c r="O498" i="39"/>
  <c r="N498" i="39"/>
  <c r="W497" i="39"/>
  <c r="N497" i="39"/>
  <c r="O497" i="39" s="1"/>
  <c r="W496" i="39"/>
  <c r="N496" i="39"/>
  <c r="O496" i="39" s="1"/>
  <c r="W495" i="39"/>
  <c r="N495" i="39"/>
  <c r="O495" i="39" s="1"/>
  <c r="W494" i="39"/>
  <c r="O494" i="39"/>
  <c r="N494" i="39"/>
  <c r="W493" i="39"/>
  <c r="N493" i="39"/>
  <c r="O493" i="39" s="1"/>
  <c r="W492" i="39"/>
  <c r="O492" i="39"/>
  <c r="N492" i="39"/>
  <c r="W491" i="39"/>
  <c r="O491" i="39"/>
  <c r="N491" i="39"/>
  <c r="W490" i="39"/>
  <c r="O490" i="39"/>
  <c r="N490" i="39"/>
  <c r="W489" i="39"/>
  <c r="O489" i="39"/>
  <c r="N489" i="39"/>
  <c r="W488" i="39"/>
  <c r="O488" i="39"/>
  <c r="N488" i="39"/>
  <c r="W487" i="39"/>
  <c r="N487" i="39"/>
  <c r="O487" i="39" s="1"/>
  <c r="W486" i="39"/>
  <c r="O486" i="39"/>
  <c r="N486" i="39"/>
  <c r="W485" i="39"/>
  <c r="N485" i="39"/>
  <c r="O485" i="39" s="1"/>
  <c r="W484" i="39"/>
  <c r="N484" i="39"/>
  <c r="O484" i="39" s="1"/>
  <c r="W483" i="39"/>
  <c r="N483" i="39"/>
  <c r="O483" i="39" s="1"/>
  <c r="W482" i="39"/>
  <c r="O482" i="39"/>
  <c r="N482" i="39"/>
  <c r="W481" i="39"/>
  <c r="O481" i="39"/>
  <c r="N481" i="39"/>
  <c r="W480" i="39"/>
  <c r="N480" i="39"/>
  <c r="O480" i="39" s="1"/>
  <c r="W479" i="39"/>
  <c r="O479" i="39"/>
  <c r="N479" i="39"/>
  <c r="W478" i="39"/>
  <c r="O478" i="39"/>
  <c r="N478" i="39"/>
  <c r="W477" i="39"/>
  <c r="O477" i="39"/>
  <c r="N477" i="39"/>
  <c r="W476" i="39"/>
  <c r="N476" i="39"/>
  <c r="O476" i="39" s="1"/>
  <c r="W475" i="39"/>
  <c r="O475" i="39"/>
  <c r="N475" i="39"/>
  <c r="W474" i="39"/>
  <c r="O474" i="39"/>
  <c r="N474" i="39"/>
  <c r="W473" i="39"/>
  <c r="O473" i="39"/>
  <c r="N473" i="39"/>
  <c r="W472" i="39"/>
  <c r="N472" i="39"/>
  <c r="O472" i="39" s="1"/>
  <c r="W471" i="39"/>
  <c r="O471" i="39"/>
  <c r="N471" i="39"/>
  <c r="W470" i="39"/>
  <c r="O470" i="39"/>
  <c r="N470" i="39"/>
  <c r="W469" i="39"/>
  <c r="O469" i="39"/>
  <c r="N469" i="39"/>
  <c r="W468" i="39"/>
  <c r="N468" i="39"/>
  <c r="O468" i="39" s="1"/>
  <c r="W467" i="39"/>
  <c r="O467" i="39"/>
  <c r="N467" i="39"/>
  <c r="W466" i="39"/>
  <c r="O466" i="39"/>
  <c r="N466" i="39"/>
  <c r="W465" i="39"/>
  <c r="O465" i="39"/>
  <c r="N465" i="39"/>
  <c r="W464" i="39"/>
  <c r="N464" i="39"/>
  <c r="O464" i="39" s="1"/>
  <c r="W463" i="39"/>
  <c r="O463" i="39"/>
  <c r="N463" i="39"/>
  <c r="W462" i="39"/>
  <c r="O462" i="39"/>
  <c r="N462" i="39"/>
  <c r="W461" i="39"/>
  <c r="O461" i="39"/>
  <c r="N461" i="39"/>
  <c r="W460" i="39"/>
  <c r="N460" i="39"/>
  <c r="O460" i="39" s="1"/>
  <c r="W459" i="39"/>
  <c r="O459" i="39"/>
  <c r="N459" i="39"/>
  <c r="W458" i="39"/>
  <c r="O458" i="39"/>
  <c r="N458" i="39"/>
  <c r="W457" i="39"/>
  <c r="O457" i="39"/>
  <c r="N457" i="39"/>
  <c r="W456" i="39"/>
  <c r="N456" i="39"/>
  <c r="O456" i="39" s="1"/>
  <c r="W455" i="39"/>
  <c r="O455" i="39"/>
  <c r="N455" i="39"/>
  <c r="W454" i="39"/>
  <c r="O454" i="39"/>
  <c r="N454" i="39"/>
  <c r="W453" i="39"/>
  <c r="O453" i="39"/>
  <c r="N453" i="39"/>
  <c r="W452" i="39"/>
  <c r="N452" i="39"/>
  <c r="O452" i="39" s="1"/>
  <c r="W451" i="39"/>
  <c r="O451" i="39"/>
  <c r="N451" i="39"/>
  <c r="W450" i="39"/>
  <c r="O450" i="39"/>
  <c r="N450" i="39"/>
  <c r="W449" i="39"/>
  <c r="O449" i="39"/>
  <c r="N449" i="39"/>
  <c r="W448" i="39"/>
  <c r="N448" i="39"/>
  <c r="O448" i="39" s="1"/>
  <c r="W447" i="39"/>
  <c r="O447" i="39"/>
  <c r="N447" i="39"/>
  <c r="W446" i="39"/>
  <c r="O446" i="39"/>
  <c r="N446" i="39"/>
  <c r="W445" i="39"/>
  <c r="O445" i="39"/>
  <c r="N445" i="39"/>
  <c r="W444" i="39"/>
  <c r="N444" i="39"/>
  <c r="O444" i="39" s="1"/>
  <c r="W443" i="39"/>
  <c r="O443" i="39"/>
  <c r="N443" i="39"/>
  <c r="W442" i="39"/>
  <c r="O442" i="39"/>
  <c r="N442" i="39"/>
  <c r="W441" i="39"/>
  <c r="N441" i="39"/>
  <c r="O441" i="39" s="1"/>
  <c r="W440" i="39"/>
  <c r="O440" i="39"/>
  <c r="N440" i="39"/>
  <c r="W439" i="39"/>
  <c r="O439" i="39"/>
  <c r="N439" i="39"/>
  <c r="W438" i="39"/>
  <c r="N438" i="39"/>
  <c r="O438" i="39" s="1"/>
  <c r="W437" i="39"/>
  <c r="O437" i="39"/>
  <c r="N437" i="39"/>
  <c r="W436" i="39"/>
  <c r="O436" i="39"/>
  <c r="N436" i="39"/>
  <c r="W435" i="39"/>
  <c r="N435" i="39"/>
  <c r="O435" i="39" s="1"/>
  <c r="W434" i="39"/>
  <c r="O434" i="39"/>
  <c r="N434" i="39"/>
  <c r="W433" i="39"/>
  <c r="O433" i="39"/>
  <c r="N433" i="39"/>
  <c r="W432" i="39"/>
  <c r="N432" i="39"/>
  <c r="O432" i="39" s="1"/>
  <c r="W431" i="39"/>
  <c r="O431" i="39"/>
  <c r="N431" i="39"/>
  <c r="W430" i="39"/>
  <c r="O430" i="39"/>
  <c r="N430" i="39"/>
  <c r="W429" i="39"/>
  <c r="N429" i="39"/>
  <c r="O429" i="39" s="1"/>
  <c r="W428" i="39"/>
  <c r="O428" i="39"/>
  <c r="N428" i="39"/>
  <c r="W427" i="39"/>
  <c r="O427" i="39"/>
  <c r="N427" i="39"/>
  <c r="W426" i="39"/>
  <c r="N426" i="39"/>
  <c r="O426" i="39" s="1"/>
  <c r="W425" i="39"/>
  <c r="N425" i="39"/>
  <c r="O425" i="39" s="1"/>
  <c r="W424" i="39"/>
  <c r="N424" i="39"/>
  <c r="O424" i="39" s="1"/>
  <c r="W423" i="39"/>
  <c r="O423" i="39"/>
  <c r="N423" i="39"/>
  <c r="W422" i="39"/>
  <c r="O422" i="39"/>
  <c r="N422" i="39"/>
  <c r="W421" i="39"/>
  <c r="O421" i="39"/>
  <c r="N421" i="39"/>
  <c r="W420" i="39"/>
  <c r="N420" i="39"/>
  <c r="O420" i="39" s="1"/>
  <c r="W419" i="39"/>
  <c r="O419" i="39"/>
  <c r="N419" i="39"/>
  <c r="W418" i="39"/>
  <c r="O418" i="39"/>
  <c r="N418" i="39"/>
  <c r="W417" i="39"/>
  <c r="O417" i="39"/>
  <c r="N417" i="39"/>
  <c r="W416" i="39"/>
  <c r="N416" i="39"/>
  <c r="O416" i="39" s="1"/>
  <c r="W415" i="39"/>
  <c r="O415" i="39"/>
  <c r="N415" i="39"/>
  <c r="W414" i="39"/>
  <c r="N414" i="39"/>
  <c r="O414" i="39" s="1"/>
  <c r="W413" i="39"/>
  <c r="N413" i="39"/>
  <c r="O413" i="39" s="1"/>
  <c r="W412" i="39"/>
  <c r="N412" i="39"/>
  <c r="O412" i="39" s="1"/>
  <c r="W411" i="39"/>
  <c r="O411" i="39"/>
  <c r="N411" i="39"/>
  <c r="W410" i="39"/>
  <c r="O410" i="39"/>
  <c r="N410" i="39"/>
  <c r="W409" i="39"/>
  <c r="O409" i="39"/>
  <c r="N409" i="39"/>
  <c r="W408" i="39"/>
  <c r="N408" i="39"/>
  <c r="O408" i="39" s="1"/>
  <c r="W407" i="39"/>
  <c r="O407" i="39"/>
  <c r="N407" i="39"/>
  <c r="W406" i="39"/>
  <c r="O406" i="39"/>
  <c r="N406" i="39"/>
  <c r="W405" i="39"/>
  <c r="O405" i="39"/>
  <c r="N405" i="39"/>
  <c r="W404" i="39"/>
  <c r="N404" i="39"/>
  <c r="O404" i="39" s="1"/>
  <c r="W403" i="39"/>
  <c r="O403" i="39"/>
  <c r="N403" i="39"/>
  <c r="W402" i="39"/>
  <c r="N402" i="39"/>
  <c r="O402" i="39" s="1"/>
  <c r="W401" i="39"/>
  <c r="N401" i="39"/>
  <c r="O401" i="39" s="1"/>
  <c r="W400" i="39"/>
  <c r="N400" i="39"/>
  <c r="O400" i="39" s="1"/>
  <c r="W399" i="39"/>
  <c r="O399" i="39"/>
  <c r="N399" i="39"/>
  <c r="W398" i="39"/>
  <c r="O398" i="39"/>
  <c r="N398" i="39"/>
  <c r="W397" i="39"/>
  <c r="O397" i="39"/>
  <c r="N397" i="39"/>
  <c r="W396" i="39"/>
  <c r="N396" i="39"/>
  <c r="O396" i="39" s="1"/>
  <c r="W395" i="39"/>
  <c r="O395" i="39"/>
  <c r="N395" i="39"/>
  <c r="W394" i="39"/>
  <c r="O394" i="39"/>
  <c r="N394" i="39"/>
  <c r="W393" i="39"/>
  <c r="O393" i="39"/>
  <c r="N393" i="39"/>
  <c r="W392" i="39"/>
  <c r="N392" i="39"/>
  <c r="O392" i="39" s="1"/>
  <c r="W391" i="39"/>
  <c r="O391" i="39"/>
  <c r="N391" i="39"/>
  <c r="W390" i="39"/>
  <c r="N390" i="39"/>
  <c r="O390" i="39" s="1"/>
  <c r="W389" i="39"/>
  <c r="N389" i="39"/>
  <c r="O389" i="39" s="1"/>
  <c r="W388" i="39"/>
  <c r="N388" i="39"/>
  <c r="O388" i="39" s="1"/>
  <c r="W387" i="39"/>
  <c r="O387" i="39"/>
  <c r="N387" i="39"/>
  <c r="W386" i="39"/>
  <c r="O386" i="39"/>
  <c r="N386" i="39"/>
  <c r="W385" i="39"/>
  <c r="O385" i="39"/>
  <c r="N385" i="39"/>
  <c r="W384" i="39"/>
  <c r="N384" i="39"/>
  <c r="O384" i="39" s="1"/>
  <c r="W383" i="39"/>
  <c r="O383" i="39"/>
  <c r="N383" i="39"/>
  <c r="W382" i="39"/>
  <c r="O382" i="39"/>
  <c r="N382" i="39"/>
  <c r="W381" i="39"/>
  <c r="O381" i="39"/>
  <c r="N381" i="39"/>
  <c r="W380" i="39"/>
  <c r="N380" i="39"/>
  <c r="O380" i="39" s="1"/>
  <c r="W379" i="39"/>
  <c r="O379" i="39"/>
  <c r="N379" i="39"/>
  <c r="W378" i="39"/>
  <c r="N378" i="39"/>
  <c r="O378" i="39" s="1"/>
  <c r="W377" i="39"/>
  <c r="N377" i="39"/>
  <c r="O377" i="39" s="1"/>
  <c r="W376" i="39"/>
  <c r="N376" i="39"/>
  <c r="O376" i="39" s="1"/>
  <c r="W375" i="39"/>
  <c r="O375" i="39"/>
  <c r="N375" i="39"/>
  <c r="W374" i="39"/>
  <c r="O374" i="39"/>
  <c r="N374" i="39"/>
  <c r="W373" i="39"/>
  <c r="O373" i="39"/>
  <c r="N373" i="39"/>
  <c r="W372" i="39"/>
  <c r="N372" i="39"/>
  <c r="O372" i="39" s="1"/>
  <c r="W371" i="39"/>
  <c r="O371" i="39"/>
  <c r="N371" i="39"/>
  <c r="W370" i="39"/>
  <c r="O370" i="39"/>
  <c r="N370" i="39"/>
  <c r="W369" i="39"/>
  <c r="O369" i="39"/>
  <c r="N369" i="39"/>
  <c r="W368" i="39"/>
  <c r="N368" i="39"/>
  <c r="O368" i="39" s="1"/>
  <c r="W367" i="39"/>
  <c r="O367" i="39"/>
  <c r="N367" i="39"/>
  <c r="W366" i="39"/>
  <c r="N366" i="39"/>
  <c r="O366" i="39" s="1"/>
  <c r="W365" i="39"/>
  <c r="N365" i="39"/>
  <c r="O365" i="39" s="1"/>
  <c r="W364" i="39"/>
  <c r="N364" i="39"/>
  <c r="O364" i="39" s="1"/>
  <c r="W363" i="39"/>
  <c r="O363" i="39"/>
  <c r="N363" i="39"/>
  <c r="W362" i="39"/>
  <c r="O362" i="39"/>
  <c r="N362" i="39"/>
  <c r="W361" i="39"/>
  <c r="O361" i="39"/>
  <c r="N361" i="39"/>
  <c r="W360" i="39"/>
  <c r="N360" i="39"/>
  <c r="O360" i="39" s="1"/>
  <c r="W359" i="39"/>
  <c r="O359" i="39"/>
  <c r="N359" i="39"/>
  <c r="W358" i="39"/>
  <c r="O358" i="39"/>
  <c r="N358" i="39"/>
  <c r="W357" i="39"/>
  <c r="O357" i="39"/>
  <c r="N357" i="39"/>
  <c r="W356" i="39"/>
  <c r="N356" i="39"/>
  <c r="O356" i="39" s="1"/>
  <c r="W355" i="39"/>
  <c r="O355" i="39"/>
  <c r="N355" i="39"/>
  <c r="W354" i="39"/>
  <c r="N354" i="39"/>
  <c r="O354" i="39" s="1"/>
  <c r="W353" i="39"/>
  <c r="O353" i="39"/>
  <c r="N353" i="39"/>
  <c r="W352" i="39"/>
  <c r="N352" i="39"/>
  <c r="O352" i="39" s="1"/>
  <c r="W351" i="39"/>
  <c r="O351" i="39"/>
  <c r="N351" i="39"/>
  <c r="W350" i="39"/>
  <c r="N350" i="39"/>
  <c r="O350" i="39" s="1"/>
  <c r="W349" i="39"/>
  <c r="O349" i="39"/>
  <c r="N349" i="39"/>
  <c r="W348" i="39"/>
  <c r="N348" i="39"/>
  <c r="O348" i="39" s="1"/>
  <c r="W347" i="39"/>
  <c r="O347" i="39"/>
  <c r="N347" i="39"/>
  <c r="W346" i="39"/>
  <c r="N346" i="39"/>
  <c r="O346" i="39" s="1"/>
  <c r="W345" i="39"/>
  <c r="O345" i="39"/>
  <c r="N345" i="39"/>
  <c r="W344" i="39"/>
  <c r="N344" i="39"/>
  <c r="O344" i="39" s="1"/>
  <c r="W343" i="39"/>
  <c r="O343" i="39"/>
  <c r="N343" i="39"/>
  <c r="W342" i="39"/>
  <c r="N342" i="39"/>
  <c r="O342" i="39" s="1"/>
  <c r="W341" i="39"/>
  <c r="O341" i="39"/>
  <c r="N341" i="39"/>
  <c r="W340" i="39"/>
  <c r="N340" i="39"/>
  <c r="O340" i="39" s="1"/>
  <c r="W339" i="39"/>
  <c r="O339" i="39"/>
  <c r="N339" i="39"/>
  <c r="W338" i="39"/>
  <c r="N338" i="39"/>
  <c r="O338" i="39" s="1"/>
  <c r="W337" i="39"/>
  <c r="O337" i="39"/>
  <c r="N337" i="39"/>
  <c r="W336" i="39"/>
  <c r="N336" i="39"/>
  <c r="O336" i="39" s="1"/>
  <c r="W335" i="39"/>
  <c r="O335" i="39"/>
  <c r="N335" i="39"/>
  <c r="W334" i="39"/>
  <c r="N334" i="39"/>
  <c r="O334" i="39" s="1"/>
  <c r="W333" i="39"/>
  <c r="O333" i="39"/>
  <c r="N333" i="39"/>
  <c r="W332" i="39"/>
  <c r="N332" i="39"/>
  <c r="O332" i="39" s="1"/>
  <c r="W331" i="39"/>
  <c r="O331" i="39"/>
  <c r="N331" i="39"/>
  <c r="W330" i="39"/>
  <c r="N330" i="39"/>
  <c r="O330" i="39" s="1"/>
  <c r="W329" i="39"/>
  <c r="O329" i="39"/>
  <c r="N329" i="39"/>
  <c r="W328" i="39"/>
  <c r="N328" i="39"/>
  <c r="O328" i="39" s="1"/>
  <c r="W327" i="39"/>
  <c r="O327" i="39"/>
  <c r="N327" i="39"/>
  <c r="W326" i="39"/>
  <c r="N326" i="39"/>
  <c r="O326" i="39" s="1"/>
  <c r="W325" i="39"/>
  <c r="O325" i="39"/>
  <c r="N325" i="39"/>
  <c r="W324" i="39"/>
  <c r="N324" i="39"/>
  <c r="O324" i="39" s="1"/>
  <c r="W323" i="39"/>
  <c r="O323" i="39"/>
  <c r="N323" i="39"/>
  <c r="W322" i="39"/>
  <c r="N322" i="39"/>
  <c r="O322" i="39" s="1"/>
  <c r="W321" i="39"/>
  <c r="O321" i="39"/>
  <c r="N321" i="39"/>
  <c r="W320" i="39"/>
  <c r="O320" i="39"/>
  <c r="N320" i="39"/>
  <c r="W319" i="39"/>
  <c r="N319" i="39"/>
  <c r="O319" i="39" s="1"/>
  <c r="W318" i="39"/>
  <c r="O318" i="39"/>
  <c r="N318" i="39"/>
  <c r="W317" i="39"/>
  <c r="O317" i="39"/>
  <c r="N317" i="39"/>
  <c r="W316" i="39"/>
  <c r="N316" i="39"/>
  <c r="O316" i="39" s="1"/>
  <c r="W315" i="39"/>
  <c r="O315" i="39"/>
  <c r="N315" i="39"/>
  <c r="W314" i="39"/>
  <c r="O314" i="39"/>
  <c r="N314" i="39"/>
  <c r="W313" i="39"/>
  <c r="N313" i="39"/>
  <c r="O313" i="39" s="1"/>
  <c r="W312" i="39"/>
  <c r="O312" i="39"/>
  <c r="N312" i="39"/>
  <c r="W311" i="39"/>
  <c r="O311" i="39"/>
  <c r="N311" i="39"/>
  <c r="W310" i="39"/>
  <c r="N310" i="39"/>
  <c r="O310" i="39" s="1"/>
  <c r="W309" i="39"/>
  <c r="O309" i="39"/>
  <c r="N309" i="39"/>
  <c r="W308" i="39"/>
  <c r="O308" i="39"/>
  <c r="N308" i="39"/>
  <c r="W307" i="39"/>
  <c r="N307" i="39"/>
  <c r="O307" i="39" s="1"/>
  <c r="W306" i="39"/>
  <c r="O306" i="39"/>
  <c r="N306" i="39"/>
  <c r="W305" i="39"/>
  <c r="O305" i="39"/>
  <c r="N305" i="39"/>
  <c r="W304" i="39"/>
  <c r="N304" i="39"/>
  <c r="O304" i="39" s="1"/>
  <c r="W303" i="39"/>
  <c r="O303" i="39"/>
  <c r="N303" i="39"/>
  <c r="W302" i="39"/>
  <c r="O302" i="39"/>
  <c r="N302" i="39"/>
  <c r="W301" i="39"/>
  <c r="N301" i="39"/>
  <c r="O301" i="39" s="1"/>
  <c r="W300" i="39"/>
  <c r="O300" i="39"/>
  <c r="N300" i="39"/>
  <c r="W299" i="39"/>
  <c r="O299" i="39"/>
  <c r="N299" i="39"/>
  <c r="W298" i="39"/>
  <c r="N298" i="39"/>
  <c r="O298" i="39" s="1"/>
  <c r="W297" i="39"/>
  <c r="O297" i="39"/>
  <c r="N297" i="39"/>
  <c r="W296" i="39"/>
  <c r="O296" i="39"/>
  <c r="N296" i="39"/>
  <c r="W295" i="39"/>
  <c r="N295" i="39"/>
  <c r="O295" i="39" s="1"/>
  <c r="W294" i="39"/>
  <c r="O294" i="39"/>
  <c r="N294" i="39"/>
  <c r="W293" i="39"/>
  <c r="O293" i="39"/>
  <c r="N293" i="39"/>
  <c r="W292" i="39"/>
  <c r="N292" i="39"/>
  <c r="O292" i="39" s="1"/>
  <c r="W291" i="39"/>
  <c r="O291" i="39"/>
  <c r="N291" i="39"/>
  <c r="W290" i="39"/>
  <c r="O290" i="39"/>
  <c r="N290" i="39"/>
  <c r="W289" i="39"/>
  <c r="N289" i="39"/>
  <c r="O289" i="39" s="1"/>
  <c r="W288" i="39"/>
  <c r="O288" i="39"/>
  <c r="N288" i="39"/>
  <c r="W287" i="39"/>
  <c r="O287" i="39"/>
  <c r="N287" i="39"/>
  <c r="W286" i="39"/>
  <c r="N286" i="39"/>
  <c r="O286" i="39" s="1"/>
  <c r="W285" i="39"/>
  <c r="O285" i="39"/>
  <c r="N285" i="39"/>
  <c r="W284" i="39"/>
  <c r="O284" i="39"/>
  <c r="N284" i="39"/>
  <c r="W283" i="39"/>
  <c r="N283" i="39"/>
  <c r="O283" i="39" s="1"/>
  <c r="W282" i="39"/>
  <c r="O282" i="39"/>
  <c r="N282" i="39"/>
  <c r="W281" i="39"/>
  <c r="O281" i="39"/>
  <c r="N281" i="39"/>
  <c r="W280" i="39"/>
  <c r="N280" i="39"/>
  <c r="O280" i="39" s="1"/>
  <c r="W279" i="39"/>
  <c r="O279" i="39"/>
  <c r="N279" i="39"/>
  <c r="W278" i="39"/>
  <c r="O278" i="39"/>
  <c r="N278" i="39"/>
  <c r="W277" i="39"/>
  <c r="N277" i="39"/>
  <c r="O277" i="39" s="1"/>
  <c r="W276" i="39"/>
  <c r="O276" i="39"/>
  <c r="N276" i="39"/>
  <c r="W275" i="39"/>
  <c r="O275" i="39"/>
  <c r="N275" i="39"/>
  <c r="W274" i="39"/>
  <c r="N274" i="39"/>
  <c r="O274" i="39" s="1"/>
  <c r="W273" i="39"/>
  <c r="O273" i="39"/>
  <c r="N273" i="39"/>
  <c r="W272" i="39"/>
  <c r="O272" i="39"/>
  <c r="N272" i="39"/>
  <c r="W271" i="39"/>
  <c r="N271" i="39"/>
  <c r="O271" i="39" s="1"/>
  <c r="W270" i="39"/>
  <c r="O270" i="39"/>
  <c r="N270" i="39"/>
  <c r="W269" i="39"/>
  <c r="O269" i="39"/>
  <c r="N269" i="39"/>
  <c r="W268" i="39"/>
  <c r="N268" i="39"/>
  <c r="O268" i="39" s="1"/>
  <c r="W267" i="39"/>
  <c r="O267" i="39"/>
  <c r="N267" i="39"/>
  <c r="W266" i="39"/>
  <c r="N266" i="39"/>
  <c r="O266" i="39" s="1"/>
  <c r="W265" i="39"/>
  <c r="O265" i="39"/>
  <c r="N265" i="39"/>
  <c r="W264" i="39"/>
  <c r="N264" i="39"/>
  <c r="O264" i="39" s="1"/>
  <c r="W263" i="39"/>
  <c r="N263" i="39"/>
  <c r="O263" i="39" s="1"/>
  <c r="W262" i="39"/>
  <c r="N262" i="39"/>
  <c r="O262" i="39" s="1"/>
  <c r="W261" i="39"/>
  <c r="O261" i="39"/>
  <c r="N261" i="39"/>
  <c r="W260" i="39"/>
  <c r="N260" i="39"/>
  <c r="O260" i="39" s="1"/>
  <c r="W259" i="39"/>
  <c r="O259" i="39"/>
  <c r="N259" i="39"/>
  <c r="W258" i="39"/>
  <c r="N258" i="39"/>
  <c r="O258" i="39" s="1"/>
  <c r="W257" i="39"/>
  <c r="O257" i="39"/>
  <c r="N257" i="39"/>
  <c r="W256" i="39"/>
  <c r="O256" i="39"/>
  <c r="N256" i="39"/>
  <c r="W255" i="39"/>
  <c r="O255" i="39"/>
  <c r="N255" i="39"/>
  <c r="W254" i="39"/>
  <c r="N254" i="39"/>
  <c r="O254" i="39" s="1"/>
  <c r="W253" i="39"/>
  <c r="O253" i="39"/>
  <c r="N253" i="39"/>
  <c r="W252" i="39"/>
  <c r="N252" i="39"/>
  <c r="O252" i="39" s="1"/>
  <c r="W251" i="39"/>
  <c r="N251" i="39"/>
  <c r="O251" i="39" s="1"/>
  <c r="W250" i="39"/>
  <c r="N250" i="39"/>
  <c r="O250" i="39" s="1"/>
  <c r="W249" i="39"/>
  <c r="O249" i="39"/>
  <c r="N249" i="39"/>
  <c r="W248" i="39"/>
  <c r="N248" i="39"/>
  <c r="O248" i="39" s="1"/>
  <c r="W247" i="39"/>
  <c r="O247" i="39"/>
  <c r="N247" i="39"/>
  <c r="W246" i="39"/>
  <c r="N246" i="39"/>
  <c r="O246" i="39" s="1"/>
  <c r="W245" i="39"/>
  <c r="O245" i="39"/>
  <c r="N245" i="39"/>
  <c r="W244" i="39"/>
  <c r="O244" i="39"/>
  <c r="N244" i="39"/>
  <c r="W243" i="39"/>
  <c r="O243" i="39"/>
  <c r="N243" i="39"/>
  <c r="W242" i="39"/>
  <c r="N242" i="39"/>
  <c r="O242" i="39" s="1"/>
  <c r="W241" i="39"/>
  <c r="O241" i="39"/>
  <c r="N241" i="39"/>
  <c r="W240" i="39"/>
  <c r="N240" i="39"/>
  <c r="O240" i="39" s="1"/>
  <c r="W239" i="39"/>
  <c r="N239" i="39"/>
  <c r="O239" i="39" s="1"/>
  <c r="W238" i="39"/>
  <c r="N238" i="39"/>
  <c r="O238" i="39" s="1"/>
  <c r="W237" i="39"/>
  <c r="O237" i="39"/>
  <c r="N237" i="39"/>
  <c r="W236" i="39"/>
  <c r="N236" i="39"/>
  <c r="O236" i="39" s="1"/>
  <c r="W235" i="39"/>
  <c r="O235" i="39"/>
  <c r="N235" i="39"/>
  <c r="W234" i="39"/>
  <c r="N234" i="39"/>
  <c r="O234" i="39" s="1"/>
  <c r="W233" i="39"/>
  <c r="O233" i="39"/>
  <c r="N233" i="39"/>
  <c r="W232" i="39"/>
  <c r="O232" i="39"/>
  <c r="N232" i="39"/>
  <c r="W231" i="39"/>
  <c r="O231" i="39"/>
  <c r="N231" i="39"/>
  <c r="W230" i="39"/>
  <c r="N230" i="39"/>
  <c r="O230" i="39" s="1"/>
  <c r="W229" i="39"/>
  <c r="O229" i="39"/>
  <c r="N229" i="39"/>
  <c r="W228" i="39"/>
  <c r="N228" i="39"/>
  <c r="O228" i="39" s="1"/>
  <c r="W227" i="39"/>
  <c r="N227" i="39"/>
  <c r="O227" i="39" s="1"/>
  <c r="W226" i="39"/>
  <c r="O226" i="39"/>
  <c r="N226" i="39"/>
  <c r="W225" i="39"/>
  <c r="N225" i="39"/>
  <c r="O225" i="39" s="1"/>
  <c r="W224" i="39"/>
  <c r="O224" i="39"/>
  <c r="N224" i="39"/>
  <c r="W223" i="39"/>
  <c r="O223" i="39"/>
  <c r="N223" i="39"/>
  <c r="W222" i="39"/>
  <c r="N222" i="39"/>
  <c r="O222" i="39" s="1"/>
  <c r="W221" i="39"/>
  <c r="O221" i="39"/>
  <c r="N221" i="39"/>
  <c r="W220" i="39"/>
  <c r="N220" i="39"/>
  <c r="O220" i="39" s="1"/>
  <c r="W219" i="39"/>
  <c r="O219" i="39"/>
  <c r="N219" i="39"/>
  <c r="W218" i="39"/>
  <c r="O218" i="39"/>
  <c r="N218" i="39"/>
  <c r="W217" i="39"/>
  <c r="O217" i="39"/>
  <c r="N217" i="39"/>
  <c r="W216" i="39"/>
  <c r="N216" i="39"/>
  <c r="O216" i="39" s="1"/>
  <c r="W215" i="39"/>
  <c r="O215" i="39"/>
  <c r="N215" i="39"/>
  <c r="W214" i="39"/>
  <c r="O214" i="39"/>
  <c r="N214" i="39"/>
  <c r="W213" i="39"/>
  <c r="O213" i="39"/>
  <c r="N213" i="39"/>
  <c r="W212" i="39"/>
  <c r="O212" i="39"/>
  <c r="N212" i="39"/>
  <c r="W211" i="39"/>
  <c r="O211" i="39"/>
  <c r="N211" i="39"/>
  <c r="W210" i="39"/>
  <c r="O210" i="39"/>
  <c r="N210" i="39"/>
  <c r="W209" i="39"/>
  <c r="O209" i="39"/>
  <c r="N209" i="39"/>
  <c r="W208" i="39"/>
  <c r="O208" i="39"/>
  <c r="N208" i="39"/>
  <c r="W207" i="39"/>
  <c r="O207" i="39"/>
  <c r="N207" i="39"/>
  <c r="W206" i="39"/>
  <c r="O206" i="39"/>
  <c r="N206" i="39"/>
  <c r="W205" i="39"/>
  <c r="O205" i="39"/>
  <c r="N205" i="39"/>
  <c r="W204" i="39"/>
  <c r="O204" i="39"/>
  <c r="N204" i="39"/>
  <c r="W203" i="39"/>
  <c r="O203" i="39"/>
  <c r="N203" i="39"/>
  <c r="W202" i="39"/>
  <c r="O202" i="39"/>
  <c r="N202" i="39"/>
  <c r="W201" i="39"/>
  <c r="O201" i="39"/>
  <c r="N201" i="39"/>
  <c r="W200" i="39"/>
  <c r="O200" i="39"/>
  <c r="N200" i="39"/>
  <c r="W199" i="39"/>
  <c r="O199" i="39"/>
  <c r="N199" i="39"/>
  <c r="W198" i="39"/>
  <c r="O198" i="39"/>
  <c r="N198" i="39"/>
  <c r="W197" i="39"/>
  <c r="O197" i="39"/>
  <c r="N197" i="39"/>
  <c r="W196" i="39"/>
  <c r="O196" i="39"/>
  <c r="N196" i="39"/>
  <c r="W195" i="39"/>
  <c r="O195" i="39"/>
  <c r="N195" i="39"/>
  <c r="W194" i="39"/>
  <c r="O194" i="39"/>
  <c r="N194" i="39"/>
  <c r="W193" i="39"/>
  <c r="O193" i="39"/>
  <c r="N193" i="39"/>
  <c r="W192" i="39"/>
  <c r="O192" i="39"/>
  <c r="N192" i="39"/>
  <c r="W191" i="39"/>
  <c r="O191" i="39"/>
  <c r="N191" i="39"/>
  <c r="W190" i="39"/>
  <c r="O190" i="39"/>
  <c r="N190" i="39"/>
  <c r="W189" i="39"/>
  <c r="O189" i="39"/>
  <c r="N189" i="39"/>
  <c r="W188" i="39"/>
  <c r="O188" i="39"/>
  <c r="N188" i="39"/>
  <c r="W187" i="39"/>
  <c r="O187" i="39"/>
  <c r="N187" i="39"/>
  <c r="W186" i="39"/>
  <c r="O186" i="39"/>
  <c r="N186" i="39"/>
  <c r="W185" i="39"/>
  <c r="O185" i="39"/>
  <c r="N185" i="39"/>
  <c r="W184" i="39"/>
  <c r="O184" i="39"/>
  <c r="N184" i="39"/>
  <c r="W183" i="39"/>
  <c r="O183" i="39"/>
  <c r="N183" i="39"/>
  <c r="W182" i="39"/>
  <c r="O182" i="39"/>
  <c r="N182" i="39"/>
  <c r="W181" i="39"/>
  <c r="O181" i="39"/>
  <c r="N181" i="39"/>
  <c r="W180" i="39"/>
  <c r="O180" i="39"/>
  <c r="N180" i="39"/>
  <c r="W179" i="39"/>
  <c r="O179" i="39"/>
  <c r="N179" i="39"/>
  <c r="W178" i="39"/>
  <c r="O178" i="39"/>
  <c r="N178" i="39"/>
  <c r="W177" i="39"/>
  <c r="O177" i="39"/>
  <c r="N177" i="39"/>
  <c r="W176" i="39"/>
  <c r="O176" i="39"/>
  <c r="N176" i="39"/>
  <c r="W175" i="39"/>
  <c r="O175" i="39"/>
  <c r="N175" i="39"/>
  <c r="W174" i="39"/>
  <c r="O174" i="39"/>
  <c r="N174" i="39"/>
  <c r="W173" i="39"/>
  <c r="O173" i="39"/>
  <c r="N173" i="39"/>
  <c r="W172" i="39"/>
  <c r="O172" i="39"/>
  <c r="N172" i="39"/>
  <c r="W171" i="39"/>
  <c r="O171" i="39"/>
  <c r="N171" i="39"/>
  <c r="W170" i="39"/>
  <c r="O170" i="39"/>
  <c r="N170" i="39"/>
  <c r="W169" i="39"/>
  <c r="O169" i="39"/>
  <c r="N169" i="39"/>
  <c r="W168" i="39"/>
  <c r="O168" i="39"/>
  <c r="N168" i="39"/>
  <c r="W167" i="39"/>
  <c r="O167" i="39"/>
  <c r="N167" i="39"/>
  <c r="W166" i="39"/>
  <c r="O166" i="39"/>
  <c r="N166" i="39"/>
  <c r="W165" i="39"/>
  <c r="O165" i="39"/>
  <c r="N165" i="39"/>
  <c r="W164" i="39"/>
  <c r="O164" i="39"/>
  <c r="N164" i="39"/>
  <c r="W163" i="39"/>
  <c r="O163" i="39"/>
  <c r="N163" i="39"/>
  <c r="W162" i="39"/>
  <c r="O162" i="39"/>
  <c r="N162" i="39"/>
  <c r="W161" i="39"/>
  <c r="O161" i="39"/>
  <c r="N161" i="39"/>
  <c r="W160" i="39"/>
  <c r="O160" i="39"/>
  <c r="N160" i="39"/>
  <c r="W159" i="39"/>
  <c r="O159" i="39"/>
  <c r="N159" i="39"/>
  <c r="W158" i="39"/>
  <c r="O158" i="39"/>
  <c r="N158" i="39"/>
  <c r="W157" i="39"/>
  <c r="O157" i="39"/>
  <c r="N157" i="39"/>
  <c r="W156" i="39"/>
  <c r="O156" i="39"/>
  <c r="N156" i="39"/>
  <c r="W155" i="39"/>
  <c r="O155" i="39"/>
  <c r="N155" i="39"/>
  <c r="W154" i="39"/>
  <c r="O154" i="39"/>
  <c r="N154" i="39"/>
  <c r="W153" i="39"/>
  <c r="O153" i="39"/>
  <c r="N153" i="39"/>
  <c r="W152" i="39"/>
  <c r="O152" i="39"/>
  <c r="N152" i="39"/>
  <c r="W151" i="39"/>
  <c r="O151" i="39"/>
  <c r="N151" i="39"/>
  <c r="W150" i="39"/>
  <c r="O150" i="39"/>
  <c r="N150" i="39"/>
  <c r="W149" i="39"/>
  <c r="O149" i="39"/>
  <c r="N149" i="39"/>
  <c r="W148" i="39"/>
  <c r="O148" i="39"/>
  <c r="N148" i="39"/>
  <c r="W147" i="39"/>
  <c r="O147" i="39"/>
  <c r="N147" i="39"/>
  <c r="W146" i="39"/>
  <c r="O146" i="39"/>
  <c r="N146" i="39"/>
  <c r="W145" i="39"/>
  <c r="O145" i="39"/>
  <c r="N145" i="39"/>
  <c r="W144" i="39"/>
  <c r="O144" i="39"/>
  <c r="N144" i="39"/>
  <c r="W143" i="39"/>
  <c r="O143" i="39"/>
  <c r="N143" i="39"/>
  <c r="W142" i="39"/>
  <c r="O142" i="39"/>
  <c r="N142" i="39"/>
  <c r="W141" i="39"/>
  <c r="O141" i="39"/>
  <c r="N141" i="39"/>
  <c r="W140" i="39"/>
  <c r="O140" i="39"/>
  <c r="N140" i="39"/>
  <c r="W139" i="39"/>
  <c r="O139" i="39"/>
  <c r="N139" i="39"/>
  <c r="W138" i="39"/>
  <c r="O138" i="39"/>
  <c r="N138" i="39"/>
  <c r="W137" i="39"/>
  <c r="O137" i="39"/>
  <c r="N137" i="39"/>
  <c r="W136" i="39"/>
  <c r="O136" i="39"/>
  <c r="N136" i="39"/>
  <c r="W135" i="39"/>
  <c r="O135" i="39"/>
  <c r="N135" i="39"/>
  <c r="W134" i="39"/>
  <c r="O134" i="39"/>
  <c r="N134" i="39"/>
  <c r="W133" i="39"/>
  <c r="O133" i="39"/>
  <c r="N133" i="39"/>
  <c r="W132" i="39"/>
  <c r="O132" i="39"/>
  <c r="N132" i="39"/>
  <c r="W131" i="39"/>
  <c r="O131" i="39"/>
  <c r="N131" i="39"/>
  <c r="W130" i="39"/>
  <c r="O130" i="39"/>
  <c r="N130" i="39"/>
  <c r="W129" i="39"/>
  <c r="O129" i="39"/>
  <c r="N129" i="39"/>
  <c r="W128" i="39"/>
  <c r="O128" i="39"/>
  <c r="N128" i="39"/>
  <c r="W127" i="39"/>
  <c r="O127" i="39"/>
  <c r="N127" i="39"/>
  <c r="W126" i="39"/>
  <c r="O126" i="39"/>
  <c r="N126" i="39"/>
  <c r="W125" i="39"/>
  <c r="O125" i="39"/>
  <c r="N125" i="39"/>
  <c r="W124" i="39"/>
  <c r="O124" i="39"/>
  <c r="N124" i="39"/>
  <c r="W123" i="39"/>
  <c r="O123" i="39"/>
  <c r="N123" i="39"/>
  <c r="W122" i="39"/>
  <c r="O122" i="39"/>
  <c r="N122" i="39"/>
  <c r="W121" i="39"/>
  <c r="O121" i="39"/>
  <c r="N121" i="39"/>
  <c r="W120" i="39"/>
  <c r="O120" i="39"/>
  <c r="N120" i="39"/>
  <c r="W119" i="39"/>
  <c r="O119" i="39"/>
  <c r="N119" i="39"/>
  <c r="W118" i="39"/>
  <c r="O118" i="39"/>
  <c r="N118" i="39"/>
  <c r="W117" i="39"/>
  <c r="O117" i="39"/>
  <c r="N117" i="39"/>
  <c r="W116" i="39"/>
  <c r="O116" i="39"/>
  <c r="N116" i="39"/>
  <c r="W115" i="39"/>
  <c r="N115" i="39"/>
  <c r="O115" i="39" s="1"/>
  <c r="W114" i="39"/>
  <c r="O114" i="39"/>
  <c r="N114" i="39"/>
  <c r="W113" i="39"/>
  <c r="O113" i="39"/>
  <c r="N113" i="39"/>
  <c r="W112" i="39"/>
  <c r="O112" i="39"/>
  <c r="N112" i="39"/>
  <c r="W111" i="39"/>
  <c r="N111" i="39"/>
  <c r="O111" i="39" s="1"/>
  <c r="W110" i="39"/>
  <c r="O110" i="39"/>
  <c r="N110" i="39"/>
  <c r="W109" i="39"/>
  <c r="N109" i="39"/>
  <c r="O109" i="39" s="1"/>
  <c r="W108" i="39"/>
  <c r="N108" i="39"/>
  <c r="O108" i="39" s="1"/>
  <c r="W107" i="39"/>
  <c r="N107" i="39"/>
  <c r="O107" i="39" s="1"/>
  <c r="W106" i="39"/>
  <c r="N106" i="39"/>
  <c r="O106" i="39" s="1"/>
  <c r="W105" i="39"/>
  <c r="N105" i="39"/>
  <c r="O105" i="39" s="1"/>
  <c r="W104" i="39"/>
  <c r="O104" i="39"/>
  <c r="N104" i="39"/>
  <c r="W103" i="39"/>
  <c r="O103" i="39"/>
  <c r="N103" i="39"/>
  <c r="W102" i="39"/>
  <c r="O102" i="39"/>
  <c r="N102" i="39"/>
  <c r="W101" i="39"/>
  <c r="O101" i="39"/>
  <c r="N101" i="39"/>
  <c r="W100" i="39"/>
  <c r="O100" i="39"/>
  <c r="N100" i="39"/>
  <c r="W99" i="39"/>
  <c r="O99" i="39"/>
  <c r="N99" i="39"/>
  <c r="W98" i="39"/>
  <c r="O98" i="39"/>
  <c r="N98" i="39"/>
  <c r="W97" i="39"/>
  <c r="O97" i="39"/>
  <c r="N97" i="39"/>
  <c r="W96" i="39"/>
  <c r="O96" i="39"/>
  <c r="N96" i="39"/>
  <c r="W95" i="39"/>
  <c r="O95" i="39"/>
  <c r="N95" i="39"/>
  <c r="W94" i="39"/>
  <c r="O94" i="39"/>
  <c r="N94" i="39"/>
  <c r="W93" i="39"/>
  <c r="O93" i="39"/>
  <c r="N93" i="39"/>
  <c r="W92" i="39"/>
  <c r="O92" i="39"/>
  <c r="N92" i="39"/>
  <c r="W91" i="39"/>
  <c r="O91" i="39"/>
  <c r="N91" i="39"/>
  <c r="W90" i="39"/>
  <c r="O90" i="39"/>
  <c r="N90" i="39"/>
  <c r="W89" i="39"/>
  <c r="O89" i="39"/>
  <c r="N89" i="39"/>
  <c r="W88" i="39"/>
  <c r="O88" i="39"/>
  <c r="N88" i="39"/>
  <c r="W87" i="39"/>
  <c r="O87" i="39"/>
  <c r="N87" i="39"/>
  <c r="W86" i="39"/>
  <c r="O86" i="39"/>
  <c r="N86" i="39"/>
  <c r="W85" i="39"/>
  <c r="O85" i="39"/>
  <c r="N85" i="39"/>
  <c r="W84" i="39"/>
  <c r="O84" i="39"/>
  <c r="N84" i="39"/>
  <c r="W83" i="39"/>
  <c r="O83" i="39"/>
  <c r="N83" i="39"/>
  <c r="W82" i="39"/>
  <c r="O82" i="39"/>
  <c r="N82" i="39"/>
  <c r="W81" i="39"/>
  <c r="O81" i="39"/>
  <c r="N81" i="39"/>
  <c r="W80" i="39"/>
  <c r="O80" i="39"/>
  <c r="N80" i="39"/>
  <c r="W79" i="39"/>
  <c r="O79" i="39"/>
  <c r="N79" i="39"/>
  <c r="W78" i="39"/>
  <c r="O78" i="39"/>
  <c r="N78" i="39"/>
  <c r="W77" i="39"/>
  <c r="O77" i="39"/>
  <c r="N77" i="39"/>
  <c r="W76" i="39"/>
  <c r="O76" i="39"/>
  <c r="N76" i="39"/>
  <c r="W75" i="39"/>
  <c r="N75" i="39"/>
  <c r="O75" i="39" s="1"/>
  <c r="W74" i="39"/>
  <c r="N74" i="39"/>
  <c r="O74" i="39" s="1"/>
  <c r="W73" i="39"/>
  <c r="N73" i="39"/>
  <c r="O73" i="39" s="1"/>
  <c r="W72" i="39"/>
  <c r="O72" i="39"/>
  <c r="N72" i="39"/>
  <c r="W71" i="39"/>
  <c r="O71" i="39"/>
  <c r="N71" i="39"/>
  <c r="W70" i="39"/>
  <c r="O70" i="39"/>
  <c r="N70" i="39"/>
  <c r="W69" i="39"/>
  <c r="N69" i="39"/>
  <c r="O69" i="39" s="1"/>
  <c r="W68" i="39"/>
  <c r="O68" i="39"/>
  <c r="N68" i="39"/>
  <c r="W67" i="39"/>
  <c r="O67" i="39"/>
  <c r="N67" i="39"/>
  <c r="W66" i="39"/>
  <c r="O66" i="39"/>
  <c r="N66" i="39"/>
  <c r="W65" i="39"/>
  <c r="O65" i="39"/>
  <c r="N65" i="39"/>
  <c r="W64" i="39"/>
  <c r="O64" i="39"/>
  <c r="N64" i="39"/>
  <c r="W63" i="39"/>
  <c r="O63" i="39"/>
  <c r="N63" i="39"/>
  <c r="W62" i="39"/>
  <c r="O62" i="39"/>
  <c r="N62" i="39"/>
  <c r="W61" i="39"/>
  <c r="O61" i="39"/>
  <c r="N61" i="39"/>
  <c r="W60" i="39"/>
  <c r="O60" i="39"/>
  <c r="N60" i="39"/>
  <c r="W59" i="39"/>
  <c r="O59" i="39"/>
  <c r="N59" i="39"/>
  <c r="W58" i="39"/>
  <c r="O58" i="39"/>
  <c r="N58" i="39"/>
  <c r="W57" i="39"/>
  <c r="O57" i="39"/>
  <c r="N57" i="39"/>
  <c r="W56" i="39"/>
  <c r="O56" i="39"/>
  <c r="N56" i="39"/>
  <c r="W55" i="39"/>
  <c r="O55" i="39"/>
  <c r="N55" i="39"/>
  <c r="W54" i="39"/>
  <c r="O54" i="39"/>
  <c r="N54" i="39"/>
  <c r="W53" i="39"/>
  <c r="O53" i="39"/>
  <c r="N53" i="39"/>
  <c r="W52" i="39"/>
  <c r="O52" i="39"/>
  <c r="N52" i="39"/>
  <c r="W51" i="39"/>
  <c r="O51" i="39"/>
  <c r="N51" i="39"/>
  <c r="W50" i="39"/>
  <c r="O50" i="39"/>
  <c r="N50" i="39"/>
  <c r="W49" i="39"/>
  <c r="O49" i="39"/>
  <c r="N49" i="39"/>
  <c r="W48" i="39"/>
  <c r="N48" i="39"/>
  <c r="O48" i="39" s="1"/>
  <c r="W47" i="39"/>
  <c r="N47" i="39"/>
  <c r="O47" i="39" s="1"/>
  <c r="W46" i="39"/>
  <c r="O46" i="39"/>
  <c r="N46" i="39"/>
  <c r="W45" i="39"/>
  <c r="O45" i="39"/>
  <c r="N45" i="39"/>
  <c r="W44" i="39"/>
  <c r="O44" i="39"/>
  <c r="N44" i="39"/>
  <c r="W43" i="39"/>
  <c r="N43" i="39"/>
  <c r="O43" i="39" s="1"/>
  <c r="W42" i="39"/>
  <c r="N42" i="39"/>
  <c r="O42" i="39" s="1"/>
  <c r="W41" i="39"/>
  <c r="N41" i="39"/>
  <c r="O41" i="39" s="1"/>
  <c r="W40" i="39"/>
  <c r="O40" i="39"/>
  <c r="N40" i="39"/>
  <c r="W39" i="39"/>
  <c r="O39" i="39"/>
  <c r="N39" i="39"/>
  <c r="W38" i="39"/>
  <c r="N38" i="39"/>
  <c r="O38" i="39" s="1"/>
  <c r="W37" i="39"/>
  <c r="N37" i="39"/>
  <c r="O37" i="39" s="1"/>
  <c r="W36" i="39"/>
  <c r="N36" i="39"/>
  <c r="O36" i="39" s="1"/>
  <c r="W35" i="39"/>
  <c r="O35" i="39"/>
  <c r="N35" i="39"/>
  <c r="W34" i="39"/>
  <c r="O34" i="39"/>
  <c r="N34" i="39"/>
  <c r="W33" i="39"/>
  <c r="O33" i="39"/>
  <c r="N33" i="39"/>
  <c r="W32" i="39"/>
  <c r="O32" i="39"/>
  <c r="N32" i="39"/>
  <c r="W31" i="39"/>
  <c r="N31" i="39"/>
  <c r="O31" i="39" s="1"/>
  <c r="W30" i="39"/>
  <c r="N30" i="39"/>
  <c r="O30" i="39" s="1"/>
  <c r="W29" i="39"/>
  <c r="O29" i="39"/>
  <c r="N29" i="39"/>
  <c r="W28" i="39"/>
  <c r="O28" i="39"/>
  <c r="N28" i="39"/>
  <c r="W27" i="39"/>
  <c r="N27" i="39"/>
  <c r="O27" i="39" s="1"/>
  <c r="W26" i="39"/>
  <c r="N26" i="39"/>
  <c r="O26" i="39" s="1"/>
  <c r="W25" i="39"/>
  <c r="O25" i="39"/>
  <c r="N25" i="39"/>
  <c r="W24" i="39"/>
  <c r="O24" i="39"/>
  <c r="N24" i="39"/>
  <c r="W23" i="39"/>
  <c r="N23" i="39"/>
  <c r="O23" i="39" s="1"/>
  <c r="W22" i="39"/>
  <c r="O22" i="39"/>
  <c r="N22" i="39"/>
  <c r="W21" i="39"/>
  <c r="N21" i="39"/>
  <c r="O21" i="39" s="1"/>
  <c r="P21" i="39" s="1"/>
  <c r="W20" i="39"/>
  <c r="O20" i="39"/>
  <c r="N20" i="39"/>
  <c r="W19" i="39"/>
  <c r="O19" i="39"/>
  <c r="N19" i="39"/>
  <c r="W18" i="39"/>
  <c r="O18" i="39"/>
  <c r="N18" i="39"/>
  <c r="W17" i="39"/>
  <c r="O17" i="39"/>
  <c r="N17" i="39"/>
  <c r="W16" i="39"/>
  <c r="N16" i="39"/>
  <c r="O16" i="39" s="1"/>
  <c r="W15" i="39"/>
  <c r="N15" i="39"/>
  <c r="O15" i="39" s="1"/>
  <c r="W14" i="39"/>
  <c r="O14" i="39"/>
  <c r="N14" i="39"/>
  <c r="W13" i="39"/>
  <c r="O13" i="39"/>
  <c r="N13" i="39"/>
  <c r="W12" i="39"/>
  <c r="O12" i="39"/>
  <c r="N12" i="39"/>
  <c r="W11" i="39"/>
  <c r="N11" i="39"/>
  <c r="O11" i="39" s="1"/>
  <c r="W10" i="39"/>
  <c r="N10" i="39"/>
  <c r="O10" i="39" s="1"/>
  <c r="W9" i="39"/>
  <c r="N9" i="39"/>
  <c r="O9" i="39" s="1"/>
  <c r="W8" i="39"/>
  <c r="O8" i="39"/>
  <c r="P8" i="39" s="1"/>
  <c r="N8" i="39"/>
  <c r="W7" i="39"/>
  <c r="O7" i="39"/>
  <c r="N7" i="39"/>
  <c r="W6" i="39"/>
  <c r="O6" i="39"/>
  <c r="N6" i="39"/>
  <c r="W5" i="39"/>
  <c r="N5" i="39"/>
  <c r="O5" i="39" s="1"/>
  <c r="W4" i="39"/>
  <c r="O4" i="39"/>
  <c r="N4" i="39"/>
  <c r="W3" i="39"/>
  <c r="O3" i="39"/>
  <c r="N3" i="39"/>
  <c r="W232" i="38"/>
  <c r="W231" i="38"/>
  <c r="W230" i="38"/>
  <c r="W229" i="38"/>
  <c r="W228" i="38"/>
  <c r="W227" i="38"/>
  <c r="W226" i="38"/>
  <c r="W225" i="38"/>
  <c r="W224" i="38"/>
  <c r="W223" i="38"/>
  <c r="W222" i="38"/>
  <c r="W221" i="38"/>
  <c r="N221" i="38"/>
  <c r="O221" i="38" s="1"/>
  <c r="W220" i="38"/>
  <c r="N220" i="38"/>
  <c r="O220" i="38" s="1"/>
  <c r="W219" i="38"/>
  <c r="N219" i="38"/>
  <c r="O219" i="38" s="1"/>
  <c r="W218" i="38"/>
  <c r="N218" i="38"/>
  <c r="O218" i="38" s="1"/>
  <c r="W217" i="38"/>
  <c r="N217" i="38"/>
  <c r="O217" i="38" s="1"/>
  <c r="W216" i="38"/>
  <c r="N216" i="38"/>
  <c r="O216" i="38" s="1"/>
  <c r="W215" i="38"/>
  <c r="N215" i="38"/>
  <c r="O215" i="38" s="1"/>
  <c r="W214" i="38"/>
  <c r="N214" i="38"/>
  <c r="O214" i="38" s="1"/>
  <c r="W213" i="38"/>
  <c r="N213" i="38"/>
  <c r="O213" i="38" s="1"/>
  <c r="W212" i="38"/>
  <c r="N212" i="38"/>
  <c r="O212" i="38" s="1"/>
  <c r="W211" i="38"/>
  <c r="N211" i="38"/>
  <c r="O211" i="38" s="1"/>
  <c r="W210" i="38"/>
  <c r="N210" i="38"/>
  <c r="O210" i="38" s="1"/>
  <c r="W209" i="38"/>
  <c r="N209" i="38"/>
  <c r="O209" i="38" s="1"/>
  <c r="W208" i="38"/>
  <c r="N208" i="38"/>
  <c r="O208" i="38" s="1"/>
  <c r="W207" i="38"/>
  <c r="N207" i="38"/>
  <c r="O207" i="38" s="1"/>
  <c r="W206" i="38"/>
  <c r="N206" i="38"/>
  <c r="O206" i="38" s="1"/>
  <c r="W205" i="38"/>
  <c r="N205" i="38"/>
  <c r="O205" i="38" s="1"/>
  <c r="W204" i="38"/>
  <c r="N204" i="38"/>
  <c r="O204" i="38" s="1"/>
  <c r="W203" i="38"/>
  <c r="N203" i="38"/>
  <c r="O203" i="38" s="1"/>
  <c r="W202" i="38"/>
  <c r="N202" i="38"/>
  <c r="O202" i="38" s="1"/>
  <c r="W201" i="38"/>
  <c r="N201" i="38"/>
  <c r="O201" i="38" s="1"/>
  <c r="W200" i="38"/>
  <c r="N200" i="38"/>
  <c r="O200" i="38" s="1"/>
  <c r="W199" i="38"/>
  <c r="N199" i="38"/>
  <c r="O199" i="38" s="1"/>
  <c r="W198" i="38"/>
  <c r="N198" i="38"/>
  <c r="O198" i="38" s="1"/>
  <c r="W197" i="38"/>
  <c r="N197" i="38"/>
  <c r="O197" i="38" s="1"/>
  <c r="W196" i="38"/>
  <c r="N196" i="38"/>
  <c r="O196" i="38" s="1"/>
  <c r="W195" i="38"/>
  <c r="N195" i="38"/>
  <c r="O195" i="38" s="1"/>
  <c r="W194" i="38"/>
  <c r="N194" i="38"/>
  <c r="O194" i="38" s="1"/>
  <c r="W193" i="38"/>
  <c r="N193" i="38"/>
  <c r="O193" i="38" s="1"/>
  <c r="W192" i="38"/>
  <c r="N192" i="38"/>
  <c r="O192" i="38" s="1"/>
  <c r="W191" i="38"/>
  <c r="N191" i="38"/>
  <c r="O191" i="38" s="1"/>
  <c r="W190" i="38"/>
  <c r="N190" i="38"/>
  <c r="O190" i="38" s="1"/>
  <c r="W189" i="38"/>
  <c r="N189" i="38"/>
  <c r="O189" i="38" s="1"/>
  <c r="W188" i="38"/>
  <c r="N188" i="38"/>
  <c r="O188" i="38" s="1"/>
  <c r="W187" i="38"/>
  <c r="N187" i="38"/>
  <c r="O187" i="38" s="1"/>
  <c r="W186" i="38"/>
  <c r="N186" i="38"/>
  <c r="O186" i="38" s="1"/>
  <c r="W185" i="38"/>
  <c r="N185" i="38"/>
  <c r="O185" i="38" s="1"/>
  <c r="W184" i="38"/>
  <c r="N184" i="38"/>
  <c r="O184" i="38" s="1"/>
  <c r="W183" i="38"/>
  <c r="N183" i="38"/>
  <c r="O183" i="38" s="1"/>
  <c r="W182" i="38"/>
  <c r="N182" i="38"/>
  <c r="O182" i="38" s="1"/>
  <c r="W181" i="38"/>
  <c r="N181" i="38"/>
  <c r="O181" i="38" s="1"/>
  <c r="W180" i="38"/>
  <c r="O180" i="38"/>
  <c r="N180" i="38"/>
  <c r="W179" i="38"/>
  <c r="N179" i="38"/>
  <c r="O179" i="38" s="1"/>
  <c r="W178" i="38"/>
  <c r="N178" i="38"/>
  <c r="O178" i="38" s="1"/>
  <c r="W177" i="38"/>
  <c r="N177" i="38"/>
  <c r="O177" i="38" s="1"/>
  <c r="W176" i="38"/>
  <c r="N176" i="38"/>
  <c r="O176" i="38" s="1"/>
  <c r="W175" i="38"/>
  <c r="N175" i="38"/>
  <c r="O175" i="38" s="1"/>
  <c r="W174" i="38"/>
  <c r="N174" i="38"/>
  <c r="O174" i="38" s="1"/>
  <c r="W173" i="38"/>
  <c r="N173" i="38"/>
  <c r="O173" i="38" s="1"/>
  <c r="W172" i="38"/>
  <c r="N172" i="38"/>
  <c r="O172" i="38" s="1"/>
  <c r="W171" i="38"/>
  <c r="O171" i="38"/>
  <c r="N171" i="38"/>
  <c r="W170" i="38"/>
  <c r="N170" i="38"/>
  <c r="O170" i="38" s="1"/>
  <c r="W169" i="38"/>
  <c r="N169" i="38"/>
  <c r="O169" i="38" s="1"/>
  <c r="W168" i="38"/>
  <c r="O168" i="38"/>
  <c r="N168" i="38"/>
  <c r="W167" i="38"/>
  <c r="O167" i="38"/>
  <c r="N167" i="38"/>
  <c r="W166" i="38"/>
  <c r="N166" i="38"/>
  <c r="O166" i="38" s="1"/>
  <c r="W165" i="38"/>
  <c r="O165" i="38"/>
  <c r="N165" i="38"/>
  <c r="W164" i="38"/>
  <c r="O164" i="38"/>
  <c r="N164" i="38"/>
  <c r="W163" i="38"/>
  <c r="O163" i="38"/>
  <c r="N163" i="38"/>
  <c r="W162" i="38"/>
  <c r="N162" i="38"/>
  <c r="O162" i="38" s="1"/>
  <c r="W161" i="38"/>
  <c r="O161" i="38"/>
  <c r="N161" i="38"/>
  <c r="W160" i="38"/>
  <c r="N160" i="38"/>
  <c r="O160" i="38" s="1"/>
  <c r="W159" i="38"/>
  <c r="O159" i="38"/>
  <c r="N159" i="38"/>
  <c r="W158" i="38"/>
  <c r="O158" i="38"/>
  <c r="N158" i="38"/>
  <c r="W157" i="38"/>
  <c r="O157" i="38"/>
  <c r="N157" i="38"/>
  <c r="W156" i="38"/>
  <c r="N156" i="38"/>
  <c r="O156" i="38" s="1"/>
  <c r="W155" i="38"/>
  <c r="O155" i="38"/>
  <c r="N155" i="38"/>
  <c r="W154" i="38"/>
  <c r="N154" i="38"/>
  <c r="O154" i="38" s="1"/>
  <c r="P154" i="38" s="1"/>
  <c r="W153" i="38"/>
  <c r="O153" i="38"/>
  <c r="N153" i="38"/>
  <c r="W152" i="38"/>
  <c r="O152" i="38"/>
  <c r="N152" i="38"/>
  <c r="W151" i="38"/>
  <c r="O151" i="38"/>
  <c r="N151" i="38"/>
  <c r="W150" i="38"/>
  <c r="O150" i="38"/>
  <c r="N150" i="38"/>
  <c r="W149" i="38"/>
  <c r="N149" i="38"/>
  <c r="O149" i="38" s="1"/>
  <c r="W148" i="38"/>
  <c r="O148" i="38"/>
  <c r="N148" i="38"/>
  <c r="W147" i="38"/>
  <c r="N147" i="38"/>
  <c r="O147" i="38" s="1"/>
  <c r="W146" i="38"/>
  <c r="N146" i="38"/>
  <c r="O146" i="38" s="1"/>
  <c r="W145" i="38"/>
  <c r="O145" i="38"/>
  <c r="N145" i="38"/>
  <c r="W144" i="38"/>
  <c r="N144" i="38"/>
  <c r="O144" i="38" s="1"/>
  <c r="W143" i="38"/>
  <c r="O143" i="38"/>
  <c r="N143" i="38"/>
  <c r="W142" i="38"/>
  <c r="O142" i="38"/>
  <c r="N142" i="38"/>
  <c r="W141" i="38"/>
  <c r="N141" i="38"/>
  <c r="O141" i="38" s="1"/>
  <c r="W140" i="38"/>
  <c r="N140" i="38"/>
  <c r="O140" i="38" s="1"/>
  <c r="W139" i="38"/>
  <c r="O139" i="38"/>
  <c r="N139" i="38"/>
  <c r="W138" i="38"/>
  <c r="N138" i="38"/>
  <c r="O138" i="38" s="1"/>
  <c r="W137" i="38"/>
  <c r="N137" i="38"/>
  <c r="O137" i="38" s="1"/>
  <c r="W136" i="38"/>
  <c r="O136" i="38"/>
  <c r="N136" i="38"/>
  <c r="W135" i="38"/>
  <c r="N135" i="38"/>
  <c r="O135" i="38" s="1"/>
  <c r="W134" i="38"/>
  <c r="N134" i="38"/>
  <c r="O134" i="38" s="1"/>
  <c r="W133" i="38"/>
  <c r="O133" i="38"/>
  <c r="N133" i="38"/>
  <c r="W132" i="38"/>
  <c r="N132" i="38"/>
  <c r="O132" i="38" s="1"/>
  <c r="W131" i="38"/>
  <c r="O131" i="38"/>
  <c r="N131" i="38"/>
  <c r="W130" i="38"/>
  <c r="O130" i="38"/>
  <c r="N130" i="38"/>
  <c r="W129" i="38"/>
  <c r="N129" i="38"/>
  <c r="O129" i="38" s="1"/>
  <c r="W128" i="38"/>
  <c r="O128" i="38"/>
  <c r="N128" i="38"/>
  <c r="W127" i="38"/>
  <c r="O127" i="38"/>
  <c r="N127" i="38"/>
  <c r="W126" i="38"/>
  <c r="N126" i="38"/>
  <c r="O126" i="38" s="1"/>
  <c r="W125" i="38"/>
  <c r="N125" i="38"/>
  <c r="O125" i="38" s="1"/>
  <c r="W124" i="38"/>
  <c r="O124" i="38"/>
  <c r="N124" i="38"/>
  <c r="W123" i="38"/>
  <c r="N123" i="38"/>
  <c r="O123" i="38" s="1"/>
  <c r="W122" i="38"/>
  <c r="N122" i="38"/>
  <c r="O122" i="38" s="1"/>
  <c r="W121" i="38"/>
  <c r="N121" i="38"/>
  <c r="O121" i="38" s="1"/>
  <c r="W120" i="38"/>
  <c r="N120" i="38"/>
  <c r="O120" i="38" s="1"/>
  <c r="W119" i="38"/>
  <c r="O119" i="38"/>
  <c r="N119" i="38"/>
  <c r="W118" i="38"/>
  <c r="O118" i="38"/>
  <c r="N118" i="38"/>
  <c r="W117" i="38"/>
  <c r="N117" i="38"/>
  <c r="O117" i="38" s="1"/>
  <c r="W116" i="38"/>
  <c r="O116" i="38"/>
  <c r="N116" i="38"/>
  <c r="W115" i="38"/>
  <c r="N115" i="38"/>
  <c r="O115" i="38" s="1"/>
  <c r="W114" i="38"/>
  <c r="N114" i="38"/>
  <c r="O114" i="38" s="1"/>
  <c r="W113" i="38"/>
  <c r="N113" i="38"/>
  <c r="O113" i="38" s="1"/>
  <c r="W112" i="38"/>
  <c r="N112" i="38"/>
  <c r="O112" i="38" s="1"/>
  <c r="W111" i="38"/>
  <c r="N111" i="38"/>
  <c r="O111" i="38" s="1"/>
  <c r="W110" i="38"/>
  <c r="N110" i="38"/>
  <c r="O110" i="38" s="1"/>
  <c r="W109" i="38"/>
  <c r="N109" i="38"/>
  <c r="O109" i="38" s="1"/>
  <c r="W108" i="38"/>
  <c r="N108" i="38"/>
  <c r="O108" i="38" s="1"/>
  <c r="W107" i="38"/>
  <c r="N107" i="38"/>
  <c r="O107" i="38" s="1"/>
  <c r="W106" i="38"/>
  <c r="N106" i="38"/>
  <c r="O106" i="38" s="1"/>
  <c r="W105" i="38"/>
  <c r="N105" i="38"/>
  <c r="O105" i="38" s="1"/>
  <c r="W104" i="38"/>
  <c r="N104" i="38"/>
  <c r="O104" i="38" s="1"/>
  <c r="W103" i="38"/>
  <c r="N103" i="38"/>
  <c r="O103" i="38" s="1"/>
  <c r="W102" i="38"/>
  <c r="N102" i="38"/>
  <c r="O102" i="38" s="1"/>
  <c r="W101" i="38"/>
  <c r="N101" i="38"/>
  <c r="O101" i="38" s="1"/>
  <c r="W100" i="38"/>
  <c r="N100" i="38"/>
  <c r="O100" i="38" s="1"/>
  <c r="W99" i="38"/>
  <c r="N99" i="38"/>
  <c r="O99" i="38" s="1"/>
  <c r="W98" i="38"/>
  <c r="N98" i="38"/>
  <c r="O98" i="38" s="1"/>
  <c r="W97" i="38"/>
  <c r="N97" i="38"/>
  <c r="O97" i="38" s="1"/>
  <c r="W96" i="38"/>
  <c r="N96" i="38"/>
  <c r="O96" i="38" s="1"/>
  <c r="W95" i="38"/>
  <c r="N95" i="38"/>
  <c r="O95" i="38" s="1"/>
  <c r="W94" i="38"/>
  <c r="N94" i="38"/>
  <c r="O94" i="38" s="1"/>
  <c r="W93" i="38"/>
  <c r="N93" i="38"/>
  <c r="O93" i="38" s="1"/>
  <c r="W92" i="38"/>
  <c r="N92" i="38"/>
  <c r="O92" i="38" s="1"/>
  <c r="W91" i="38"/>
  <c r="N91" i="38"/>
  <c r="O91" i="38" s="1"/>
  <c r="W90" i="38"/>
  <c r="N90" i="38"/>
  <c r="O90" i="38" s="1"/>
  <c r="W89" i="38"/>
  <c r="N89" i="38"/>
  <c r="O89" i="38" s="1"/>
  <c r="W88" i="38"/>
  <c r="N88" i="38"/>
  <c r="O88" i="38" s="1"/>
  <c r="W87" i="38"/>
  <c r="N87" i="38"/>
  <c r="O87" i="38" s="1"/>
  <c r="W86" i="38"/>
  <c r="N86" i="38"/>
  <c r="O86" i="38" s="1"/>
  <c r="W85" i="38"/>
  <c r="N85" i="38"/>
  <c r="O85" i="38" s="1"/>
  <c r="W84" i="38"/>
  <c r="N84" i="38"/>
  <c r="O84" i="38" s="1"/>
  <c r="W83" i="38"/>
  <c r="N83" i="38"/>
  <c r="O83" i="38" s="1"/>
  <c r="W82" i="38"/>
  <c r="N82" i="38"/>
  <c r="O82" i="38" s="1"/>
  <c r="W81" i="38"/>
  <c r="N81" i="38"/>
  <c r="O81" i="38" s="1"/>
  <c r="W80" i="38"/>
  <c r="N80" i="38"/>
  <c r="O80" i="38" s="1"/>
  <c r="W79" i="38"/>
  <c r="N79" i="38"/>
  <c r="O79" i="38" s="1"/>
  <c r="W78" i="38"/>
  <c r="N78" i="38"/>
  <c r="O78" i="38" s="1"/>
  <c r="W77" i="38"/>
  <c r="N77" i="38"/>
  <c r="O77" i="38" s="1"/>
  <c r="W76" i="38"/>
  <c r="N76" i="38"/>
  <c r="O76" i="38" s="1"/>
  <c r="W75" i="38"/>
  <c r="N75" i="38"/>
  <c r="O75" i="38" s="1"/>
  <c r="W74" i="38"/>
  <c r="N74" i="38"/>
  <c r="O74" i="38" s="1"/>
  <c r="W73" i="38"/>
  <c r="N73" i="38"/>
  <c r="O73" i="38" s="1"/>
  <c r="W72" i="38"/>
  <c r="N72" i="38"/>
  <c r="O72" i="38" s="1"/>
  <c r="W71" i="38"/>
  <c r="N71" i="38"/>
  <c r="O71" i="38" s="1"/>
  <c r="W70" i="38"/>
  <c r="N70" i="38"/>
  <c r="O70" i="38" s="1"/>
  <c r="W69" i="38"/>
  <c r="N69" i="38"/>
  <c r="O69" i="38" s="1"/>
  <c r="W68" i="38"/>
  <c r="N68" i="38"/>
  <c r="O68" i="38" s="1"/>
  <c r="W67" i="38"/>
  <c r="N67" i="38"/>
  <c r="O67" i="38" s="1"/>
  <c r="W66" i="38"/>
  <c r="N66" i="38"/>
  <c r="O66" i="38" s="1"/>
  <c r="W65" i="38"/>
  <c r="N65" i="38"/>
  <c r="O65" i="38" s="1"/>
  <c r="W64" i="38"/>
  <c r="N64" i="38"/>
  <c r="O64" i="38" s="1"/>
  <c r="W63" i="38"/>
  <c r="N63" i="38"/>
  <c r="O63" i="38" s="1"/>
  <c r="W62" i="38"/>
  <c r="N62" i="38"/>
  <c r="O62" i="38" s="1"/>
  <c r="W61" i="38"/>
  <c r="N61" i="38"/>
  <c r="O61" i="38" s="1"/>
  <c r="W60" i="38"/>
  <c r="N60" i="38"/>
  <c r="O60" i="38" s="1"/>
  <c r="W59" i="38"/>
  <c r="N59" i="38"/>
  <c r="O59" i="38" s="1"/>
  <c r="W58" i="38"/>
  <c r="N58" i="38"/>
  <c r="O58" i="38" s="1"/>
  <c r="W57" i="38"/>
  <c r="N57" i="38"/>
  <c r="O57" i="38" s="1"/>
  <c r="W56" i="38"/>
  <c r="N56" i="38"/>
  <c r="O56" i="38" s="1"/>
  <c r="W55" i="38"/>
  <c r="N55" i="38"/>
  <c r="O55" i="38" s="1"/>
  <c r="W54" i="38"/>
  <c r="N54" i="38"/>
  <c r="O54" i="38" s="1"/>
  <c r="W53" i="38"/>
  <c r="N53" i="38"/>
  <c r="O53" i="38" s="1"/>
  <c r="W52" i="38"/>
  <c r="N52" i="38"/>
  <c r="O52" i="38" s="1"/>
  <c r="W51" i="38"/>
  <c r="N51" i="38"/>
  <c r="O51" i="38" s="1"/>
  <c r="W50" i="38"/>
  <c r="N50" i="38"/>
  <c r="O50" i="38" s="1"/>
  <c r="W49" i="38"/>
  <c r="N49" i="38"/>
  <c r="O49" i="38" s="1"/>
  <c r="W48" i="38"/>
  <c r="N48" i="38"/>
  <c r="O48" i="38" s="1"/>
  <c r="W47" i="38"/>
  <c r="N47" i="38"/>
  <c r="O47" i="38" s="1"/>
  <c r="W46" i="38"/>
  <c r="N46" i="38"/>
  <c r="O46" i="38" s="1"/>
  <c r="W45" i="38"/>
  <c r="N45" i="38"/>
  <c r="O45" i="38" s="1"/>
  <c r="W44" i="38"/>
  <c r="N44" i="38"/>
  <c r="O44" i="38" s="1"/>
  <c r="W43" i="38"/>
  <c r="N43" i="38"/>
  <c r="O43" i="38" s="1"/>
  <c r="W42" i="38"/>
  <c r="N42" i="38"/>
  <c r="O42" i="38" s="1"/>
  <c r="W41" i="38"/>
  <c r="N41" i="38"/>
  <c r="O41" i="38" s="1"/>
  <c r="W40" i="38"/>
  <c r="N40" i="38"/>
  <c r="O40" i="38" s="1"/>
  <c r="W39" i="38"/>
  <c r="N39" i="38"/>
  <c r="O39" i="38" s="1"/>
  <c r="W38" i="38"/>
  <c r="N38" i="38"/>
  <c r="O38" i="38" s="1"/>
  <c r="W37" i="38"/>
  <c r="N37" i="38"/>
  <c r="O37" i="38" s="1"/>
  <c r="W36" i="38"/>
  <c r="N36" i="38"/>
  <c r="O36" i="38" s="1"/>
  <c r="W35" i="38"/>
  <c r="N35" i="38"/>
  <c r="O35" i="38" s="1"/>
  <c r="W34" i="38"/>
  <c r="N34" i="38"/>
  <c r="O34" i="38" s="1"/>
  <c r="W33" i="38"/>
  <c r="N33" i="38"/>
  <c r="O33" i="38" s="1"/>
  <c r="W32" i="38"/>
  <c r="N32" i="38"/>
  <c r="O32" i="38" s="1"/>
  <c r="W31" i="38"/>
  <c r="N31" i="38"/>
  <c r="O31" i="38" s="1"/>
  <c r="W30" i="38"/>
  <c r="N30" i="38"/>
  <c r="O30" i="38" s="1"/>
  <c r="W29" i="38"/>
  <c r="N29" i="38"/>
  <c r="O29" i="38" s="1"/>
  <c r="W28" i="38"/>
  <c r="N28" i="38"/>
  <c r="O28" i="38" s="1"/>
  <c r="W27" i="38"/>
  <c r="N27" i="38"/>
  <c r="O27" i="38" s="1"/>
  <c r="W26" i="38"/>
  <c r="N26" i="38"/>
  <c r="O26" i="38" s="1"/>
  <c r="W25" i="38"/>
  <c r="N25" i="38"/>
  <c r="O25" i="38" s="1"/>
  <c r="W24" i="38"/>
  <c r="N24" i="38"/>
  <c r="O24" i="38" s="1"/>
  <c r="W23" i="38"/>
  <c r="N23" i="38"/>
  <c r="O23" i="38" s="1"/>
  <c r="W22" i="38"/>
  <c r="N22" i="38"/>
  <c r="O22" i="38" s="1"/>
  <c r="W21" i="38"/>
  <c r="N21" i="38"/>
  <c r="O21" i="38" s="1"/>
  <c r="W20" i="38"/>
  <c r="N20" i="38"/>
  <c r="O20" i="38" s="1"/>
  <c r="W19" i="38"/>
  <c r="N19" i="38"/>
  <c r="O19" i="38" s="1"/>
  <c r="W18" i="38"/>
  <c r="N18" i="38"/>
  <c r="O18" i="38" s="1"/>
  <c r="W17" i="38"/>
  <c r="N17" i="38"/>
  <c r="O17" i="38" s="1"/>
  <c r="W16" i="38"/>
  <c r="N16" i="38"/>
  <c r="O16" i="38" s="1"/>
  <c r="W15" i="38"/>
  <c r="N15" i="38"/>
  <c r="O15" i="38" s="1"/>
  <c r="W14" i="38"/>
  <c r="N14" i="38"/>
  <c r="O14" i="38" s="1"/>
  <c r="W13" i="38"/>
  <c r="N13" i="38"/>
  <c r="O13" i="38" s="1"/>
  <c r="W12" i="38"/>
  <c r="N12" i="38"/>
  <c r="O12" i="38" s="1"/>
  <c r="W11" i="38"/>
  <c r="N11" i="38"/>
  <c r="O11" i="38" s="1"/>
  <c r="W10" i="38"/>
  <c r="N10" i="38"/>
  <c r="O10" i="38" s="1"/>
  <c r="W9" i="38"/>
  <c r="N9" i="38"/>
  <c r="O9" i="38" s="1"/>
  <c r="W8" i="38"/>
  <c r="N8" i="38"/>
  <c r="O8" i="38" s="1"/>
  <c r="W7" i="38"/>
  <c r="N7" i="38"/>
  <c r="O7" i="38" s="1"/>
  <c r="W6" i="38"/>
  <c r="N6" i="38"/>
  <c r="O6" i="38" s="1"/>
  <c r="W5" i="38"/>
  <c r="N5" i="38"/>
  <c r="O5" i="38" s="1"/>
  <c r="W4" i="38"/>
  <c r="N4" i="38"/>
  <c r="O4" i="38" s="1"/>
  <c r="W3" i="38"/>
  <c r="N3" i="38"/>
  <c r="O3" i="38" s="1"/>
  <c r="W97" i="37"/>
  <c r="W96" i="37"/>
  <c r="W95" i="37"/>
  <c r="W94" i="37"/>
  <c r="W93" i="37"/>
  <c r="W92" i="37"/>
  <c r="W91" i="37"/>
  <c r="W90" i="37"/>
  <c r="W89" i="37"/>
  <c r="W88" i="37"/>
  <c r="W87" i="37"/>
  <c r="W86" i="37"/>
  <c r="W85" i="37"/>
  <c r="W84" i="37"/>
  <c r="W83" i="37"/>
  <c r="W82" i="37"/>
  <c r="W81" i="37"/>
  <c r="W80" i="37"/>
  <c r="O80" i="37"/>
  <c r="N80" i="37"/>
  <c r="W79" i="37"/>
  <c r="O79" i="37"/>
  <c r="N79" i="37"/>
  <c r="W78" i="37"/>
  <c r="O78" i="37"/>
  <c r="N78" i="37"/>
  <c r="W77" i="37"/>
  <c r="O77" i="37"/>
  <c r="N77" i="37"/>
  <c r="W76" i="37"/>
  <c r="O76" i="37"/>
  <c r="N76" i="37"/>
  <c r="W75" i="37"/>
  <c r="O75" i="37"/>
  <c r="N75" i="37"/>
  <c r="W74" i="37"/>
  <c r="O74" i="37"/>
  <c r="N74" i="37"/>
  <c r="W73" i="37"/>
  <c r="O73" i="37"/>
  <c r="N73" i="37"/>
  <c r="W72" i="37"/>
  <c r="O72" i="37"/>
  <c r="N72" i="37"/>
  <c r="W71" i="37"/>
  <c r="O71" i="37"/>
  <c r="N71" i="37"/>
  <c r="W70" i="37"/>
  <c r="O70" i="37"/>
  <c r="N70" i="37"/>
  <c r="W69" i="37"/>
  <c r="O69" i="37"/>
  <c r="N69" i="37"/>
  <c r="W68" i="37"/>
  <c r="O68" i="37"/>
  <c r="N68" i="37"/>
  <c r="W67" i="37"/>
  <c r="O67" i="37"/>
  <c r="N67" i="37"/>
  <c r="W66" i="37"/>
  <c r="O66" i="37"/>
  <c r="N66" i="37"/>
  <c r="W65" i="37"/>
  <c r="O65" i="37"/>
  <c r="N65" i="37"/>
  <c r="W64" i="37"/>
  <c r="O64" i="37"/>
  <c r="N64" i="37"/>
  <c r="W63" i="37"/>
  <c r="O63" i="37"/>
  <c r="N63" i="37"/>
  <c r="W62" i="37"/>
  <c r="O62" i="37"/>
  <c r="N62" i="37"/>
  <c r="W61" i="37"/>
  <c r="O61" i="37"/>
  <c r="N61" i="37"/>
  <c r="W60" i="37"/>
  <c r="O60" i="37"/>
  <c r="N60" i="37"/>
  <c r="W59" i="37"/>
  <c r="O59" i="37"/>
  <c r="N59" i="37"/>
  <c r="W58" i="37"/>
  <c r="O58" i="37"/>
  <c r="N58" i="37"/>
  <c r="W57" i="37"/>
  <c r="O57" i="37"/>
  <c r="N57" i="37"/>
  <c r="W56" i="37"/>
  <c r="O56" i="37"/>
  <c r="N56" i="37"/>
  <c r="W55" i="37"/>
  <c r="O55" i="37"/>
  <c r="N55" i="37"/>
  <c r="W54" i="37"/>
  <c r="O54" i="37"/>
  <c r="N54" i="37"/>
  <c r="W53" i="37"/>
  <c r="O53" i="37"/>
  <c r="N53" i="37"/>
  <c r="W52" i="37"/>
  <c r="O52" i="37"/>
  <c r="N52" i="37"/>
  <c r="W51" i="37"/>
  <c r="O51" i="37"/>
  <c r="N51" i="37"/>
  <c r="W50" i="37"/>
  <c r="O50" i="37"/>
  <c r="N50" i="37"/>
  <c r="W49" i="37"/>
  <c r="O49" i="37"/>
  <c r="N49" i="37"/>
  <c r="W48" i="37"/>
  <c r="O48" i="37"/>
  <c r="N48" i="37"/>
  <c r="W47" i="37"/>
  <c r="O47" i="37"/>
  <c r="N47" i="37"/>
  <c r="W46" i="37"/>
  <c r="O46" i="37"/>
  <c r="N46" i="37"/>
  <c r="W45" i="37"/>
  <c r="O45" i="37"/>
  <c r="N45" i="37"/>
  <c r="W44" i="37"/>
  <c r="O44" i="37"/>
  <c r="N44" i="37"/>
  <c r="W43" i="37"/>
  <c r="O43" i="37"/>
  <c r="N43" i="37"/>
  <c r="W42" i="37"/>
  <c r="O42" i="37"/>
  <c r="N42" i="37"/>
  <c r="W41" i="37"/>
  <c r="O41" i="37"/>
  <c r="N41" i="37"/>
  <c r="W40" i="37"/>
  <c r="O40" i="37"/>
  <c r="N40" i="37"/>
  <c r="W39" i="37"/>
  <c r="O39" i="37"/>
  <c r="N39" i="37"/>
  <c r="W38" i="37"/>
  <c r="O38" i="37"/>
  <c r="N38" i="37"/>
  <c r="W37" i="37"/>
  <c r="O37" i="37"/>
  <c r="N37" i="37"/>
  <c r="W36" i="37"/>
  <c r="O36" i="37"/>
  <c r="N36" i="37"/>
  <c r="W35" i="37"/>
  <c r="O35" i="37"/>
  <c r="N35" i="37"/>
  <c r="W34" i="37"/>
  <c r="O34" i="37"/>
  <c r="N34" i="37"/>
  <c r="W33" i="37"/>
  <c r="O33" i="37"/>
  <c r="N33" i="37"/>
  <c r="W32" i="37"/>
  <c r="O32" i="37"/>
  <c r="N32" i="37"/>
  <c r="W31" i="37"/>
  <c r="O31" i="37"/>
  <c r="N31" i="37"/>
  <c r="W30" i="37"/>
  <c r="O30" i="37"/>
  <c r="N30" i="37"/>
  <c r="W29" i="37"/>
  <c r="O29" i="37"/>
  <c r="N29" i="37"/>
  <c r="W28" i="37"/>
  <c r="O28" i="37"/>
  <c r="N28" i="37"/>
  <c r="W27" i="37"/>
  <c r="O27" i="37"/>
  <c r="N27" i="37"/>
  <c r="W26" i="37"/>
  <c r="O26" i="37"/>
  <c r="N26" i="37"/>
  <c r="W25" i="37"/>
  <c r="O25" i="37"/>
  <c r="N25" i="37"/>
  <c r="W24" i="37"/>
  <c r="O24" i="37"/>
  <c r="N24" i="37"/>
  <c r="W23" i="37"/>
  <c r="O23" i="37"/>
  <c r="N23" i="37"/>
  <c r="W22" i="37"/>
  <c r="P22" i="37"/>
  <c r="O22" i="37"/>
  <c r="N22" i="37"/>
  <c r="W21" i="37"/>
  <c r="O21" i="37"/>
  <c r="N21" i="37"/>
  <c r="W20" i="37"/>
  <c r="O20" i="37"/>
  <c r="N20" i="37"/>
  <c r="W19" i="37"/>
  <c r="O19" i="37"/>
  <c r="N19" i="37"/>
  <c r="W18" i="37"/>
  <c r="P18" i="37"/>
  <c r="O18" i="37"/>
  <c r="N18" i="37"/>
  <c r="W17" i="37"/>
  <c r="O17" i="37"/>
  <c r="N17" i="37"/>
  <c r="W16" i="37"/>
  <c r="P16" i="37"/>
  <c r="O16" i="37"/>
  <c r="N16" i="37"/>
  <c r="W15" i="37"/>
  <c r="O15" i="37"/>
  <c r="N15" i="37"/>
  <c r="W14" i="37"/>
  <c r="P14" i="37"/>
  <c r="O14" i="37"/>
  <c r="N14" i="37"/>
  <c r="W13" i="37"/>
  <c r="O13" i="37"/>
  <c r="N13" i="37"/>
  <c r="W12" i="37"/>
  <c r="P12" i="37"/>
  <c r="O12" i="37"/>
  <c r="N12" i="37"/>
  <c r="W11" i="37"/>
  <c r="O11" i="37"/>
  <c r="N11" i="37"/>
  <c r="W10" i="37"/>
  <c r="P10" i="37"/>
  <c r="O10" i="37"/>
  <c r="N10" i="37"/>
  <c r="W9" i="37"/>
  <c r="O9" i="37"/>
  <c r="N9" i="37"/>
  <c r="W8" i="37"/>
  <c r="P8" i="37"/>
  <c r="O8" i="37"/>
  <c r="N8" i="37"/>
  <c r="W7" i="37"/>
  <c r="O7" i="37"/>
  <c r="N7" i="37"/>
  <c r="W6" i="37"/>
  <c r="P6" i="37"/>
  <c r="O6" i="37"/>
  <c r="N6" i="37"/>
  <c r="W5" i="37"/>
  <c r="O5" i="37"/>
  <c r="N5" i="37"/>
  <c r="W4" i="37"/>
  <c r="P4" i="37"/>
  <c r="O4" i="37"/>
  <c r="N4" i="37"/>
  <c r="W3" i="37"/>
  <c r="O3" i="37"/>
  <c r="N3" i="37"/>
  <c r="W1048" i="36"/>
  <c r="W1047" i="36"/>
  <c r="W1046" i="36"/>
  <c r="W1045" i="36"/>
  <c r="W1044" i="36"/>
  <c r="W1043" i="36"/>
  <c r="O1043" i="36"/>
  <c r="N1043" i="36"/>
  <c r="W1042" i="36"/>
  <c r="O1042" i="36"/>
  <c r="N1042" i="36"/>
  <c r="W1041" i="36"/>
  <c r="O1041" i="36"/>
  <c r="N1041" i="36"/>
  <c r="W1040" i="36"/>
  <c r="O1040" i="36"/>
  <c r="N1040" i="36"/>
  <c r="W1039" i="36"/>
  <c r="O1039" i="36"/>
  <c r="N1039" i="36"/>
  <c r="W1038" i="36"/>
  <c r="O1038" i="36"/>
  <c r="N1038" i="36"/>
  <c r="W1037" i="36"/>
  <c r="O1037" i="36"/>
  <c r="N1037" i="36"/>
  <c r="W1036" i="36"/>
  <c r="O1036" i="36"/>
  <c r="N1036" i="36"/>
  <c r="W1035" i="36"/>
  <c r="O1035" i="36"/>
  <c r="N1035" i="36"/>
  <c r="W1034" i="36"/>
  <c r="O1034" i="36"/>
  <c r="N1034" i="36"/>
  <c r="W1033" i="36"/>
  <c r="O1033" i="36"/>
  <c r="N1033" i="36"/>
  <c r="W1032" i="36"/>
  <c r="O1032" i="36"/>
  <c r="N1032" i="36"/>
  <c r="W1031" i="36"/>
  <c r="O1031" i="36"/>
  <c r="N1031" i="36"/>
  <c r="W1030" i="36"/>
  <c r="O1030" i="36"/>
  <c r="N1030" i="36"/>
  <c r="W1029" i="36"/>
  <c r="O1029" i="36"/>
  <c r="N1029" i="36"/>
  <c r="W1028" i="36"/>
  <c r="O1028" i="36"/>
  <c r="N1028" i="36"/>
  <c r="W1027" i="36"/>
  <c r="O1027" i="36"/>
  <c r="N1027" i="36"/>
  <c r="W1026" i="36"/>
  <c r="O1026" i="36"/>
  <c r="N1026" i="36"/>
  <c r="W1025" i="36"/>
  <c r="O1025" i="36"/>
  <c r="N1025" i="36"/>
  <c r="W1024" i="36"/>
  <c r="O1024" i="36"/>
  <c r="N1024" i="36"/>
  <c r="W1023" i="36"/>
  <c r="O1023" i="36"/>
  <c r="N1023" i="36"/>
  <c r="W1022" i="36"/>
  <c r="O1022" i="36"/>
  <c r="N1022" i="36"/>
  <c r="W1021" i="36"/>
  <c r="O1021" i="36"/>
  <c r="N1021" i="36"/>
  <c r="W1020" i="36"/>
  <c r="O1020" i="36"/>
  <c r="N1020" i="36"/>
  <c r="W1019" i="36"/>
  <c r="O1019" i="36"/>
  <c r="N1019" i="36"/>
  <c r="W1018" i="36"/>
  <c r="O1018" i="36"/>
  <c r="N1018" i="36"/>
  <c r="W1017" i="36"/>
  <c r="O1017" i="36"/>
  <c r="N1017" i="36"/>
  <c r="W1016" i="36"/>
  <c r="O1016" i="36"/>
  <c r="N1016" i="36"/>
  <c r="W1015" i="36"/>
  <c r="O1015" i="36"/>
  <c r="N1015" i="36"/>
  <c r="W1014" i="36"/>
  <c r="O1014" i="36"/>
  <c r="N1014" i="36"/>
  <c r="W1013" i="36"/>
  <c r="O1013" i="36"/>
  <c r="N1013" i="36"/>
  <c r="W1012" i="36"/>
  <c r="O1012" i="36"/>
  <c r="N1012" i="36"/>
  <c r="W1011" i="36"/>
  <c r="O1011" i="36"/>
  <c r="N1011" i="36"/>
  <c r="W1010" i="36"/>
  <c r="O1010" i="36"/>
  <c r="N1010" i="36"/>
  <c r="W1009" i="36"/>
  <c r="O1009" i="36"/>
  <c r="N1009" i="36"/>
  <c r="W1008" i="36"/>
  <c r="O1008" i="36"/>
  <c r="N1008" i="36"/>
  <c r="W1007" i="36"/>
  <c r="O1007" i="36"/>
  <c r="N1007" i="36"/>
  <c r="W1006" i="36"/>
  <c r="O1006" i="36"/>
  <c r="N1006" i="36"/>
  <c r="W1005" i="36"/>
  <c r="O1005" i="36"/>
  <c r="N1005" i="36"/>
  <c r="W1004" i="36"/>
  <c r="O1004" i="36"/>
  <c r="N1004" i="36"/>
  <c r="W1003" i="36"/>
  <c r="O1003" i="36"/>
  <c r="N1003" i="36"/>
  <c r="W1002" i="36"/>
  <c r="O1002" i="36"/>
  <c r="N1002" i="36"/>
  <c r="W1001" i="36"/>
  <c r="O1001" i="36"/>
  <c r="N1001" i="36"/>
  <c r="W1000" i="36"/>
  <c r="O1000" i="36"/>
  <c r="N1000" i="36"/>
  <c r="W999" i="36"/>
  <c r="O999" i="36"/>
  <c r="N999" i="36"/>
  <c r="W998" i="36"/>
  <c r="O998" i="36"/>
  <c r="N998" i="36"/>
  <c r="W997" i="36"/>
  <c r="O997" i="36"/>
  <c r="N997" i="36"/>
  <c r="W996" i="36"/>
  <c r="O996" i="36"/>
  <c r="N996" i="36"/>
  <c r="W995" i="36"/>
  <c r="O995" i="36"/>
  <c r="N995" i="36"/>
  <c r="W994" i="36"/>
  <c r="O994" i="36"/>
  <c r="N994" i="36"/>
  <c r="W993" i="36"/>
  <c r="O993" i="36"/>
  <c r="N993" i="36"/>
  <c r="W992" i="36"/>
  <c r="O992" i="36"/>
  <c r="N992" i="36"/>
  <c r="W991" i="36"/>
  <c r="O991" i="36"/>
  <c r="N991" i="36"/>
  <c r="W990" i="36"/>
  <c r="O990" i="36"/>
  <c r="N990" i="36"/>
  <c r="W989" i="36"/>
  <c r="O989" i="36"/>
  <c r="N989" i="36"/>
  <c r="W988" i="36"/>
  <c r="O988" i="36"/>
  <c r="N988" i="36"/>
  <c r="W987" i="36"/>
  <c r="O987" i="36"/>
  <c r="N987" i="36"/>
  <c r="W986" i="36"/>
  <c r="O986" i="36"/>
  <c r="N986" i="36"/>
  <c r="W985" i="36"/>
  <c r="O985" i="36"/>
  <c r="N985" i="36"/>
  <c r="W984" i="36"/>
  <c r="O984" i="36"/>
  <c r="N984" i="36"/>
  <c r="W983" i="36"/>
  <c r="O983" i="36"/>
  <c r="N983" i="36"/>
  <c r="W982" i="36"/>
  <c r="O982" i="36"/>
  <c r="N982" i="36"/>
  <c r="W981" i="36"/>
  <c r="O981" i="36"/>
  <c r="N981" i="36"/>
  <c r="W980" i="36"/>
  <c r="O980" i="36"/>
  <c r="N980" i="36"/>
  <c r="W979" i="36"/>
  <c r="O979" i="36"/>
  <c r="N979" i="36"/>
  <c r="W978" i="36"/>
  <c r="O978" i="36"/>
  <c r="N978" i="36"/>
  <c r="W977" i="36"/>
  <c r="O977" i="36"/>
  <c r="N977" i="36"/>
  <c r="W976" i="36"/>
  <c r="O976" i="36"/>
  <c r="N976" i="36"/>
  <c r="W975" i="36"/>
  <c r="O975" i="36"/>
  <c r="N975" i="36"/>
  <c r="W974" i="36"/>
  <c r="O974" i="36"/>
  <c r="N974" i="36"/>
  <c r="W973" i="36"/>
  <c r="O973" i="36"/>
  <c r="N973" i="36"/>
  <c r="W972" i="36"/>
  <c r="O972" i="36"/>
  <c r="N972" i="36"/>
  <c r="W971" i="36"/>
  <c r="O971" i="36"/>
  <c r="N971" i="36"/>
  <c r="W970" i="36"/>
  <c r="O970" i="36"/>
  <c r="N970" i="36"/>
  <c r="W969" i="36"/>
  <c r="N969" i="36"/>
  <c r="O969" i="36" s="1"/>
  <c r="W968" i="36"/>
  <c r="N968" i="36"/>
  <c r="O968" i="36" s="1"/>
  <c r="W967" i="36"/>
  <c r="N967" i="36"/>
  <c r="O967" i="36" s="1"/>
  <c r="W966" i="36"/>
  <c r="N966" i="36"/>
  <c r="O966" i="36" s="1"/>
  <c r="W965" i="36"/>
  <c r="N965" i="36"/>
  <c r="O965" i="36" s="1"/>
  <c r="W964" i="36"/>
  <c r="N964" i="36"/>
  <c r="O964" i="36" s="1"/>
  <c r="W963" i="36"/>
  <c r="N963" i="36"/>
  <c r="O963" i="36" s="1"/>
  <c r="W962" i="36"/>
  <c r="N962" i="36"/>
  <c r="O962" i="36" s="1"/>
  <c r="W961" i="36"/>
  <c r="N961" i="36"/>
  <c r="O961" i="36" s="1"/>
  <c r="W960" i="36"/>
  <c r="N960" i="36"/>
  <c r="O960" i="36" s="1"/>
  <c r="W959" i="36"/>
  <c r="N959" i="36"/>
  <c r="O959" i="36" s="1"/>
  <c r="W958" i="36"/>
  <c r="N958" i="36"/>
  <c r="O958" i="36" s="1"/>
  <c r="W957" i="36"/>
  <c r="N957" i="36"/>
  <c r="O957" i="36" s="1"/>
  <c r="W956" i="36"/>
  <c r="N956" i="36"/>
  <c r="O956" i="36" s="1"/>
  <c r="W955" i="36"/>
  <c r="N955" i="36"/>
  <c r="O955" i="36" s="1"/>
  <c r="W954" i="36"/>
  <c r="N954" i="36"/>
  <c r="O954" i="36" s="1"/>
  <c r="W953" i="36"/>
  <c r="N953" i="36"/>
  <c r="O953" i="36" s="1"/>
  <c r="W952" i="36"/>
  <c r="N952" i="36"/>
  <c r="O952" i="36" s="1"/>
  <c r="W951" i="36"/>
  <c r="N951" i="36"/>
  <c r="O951" i="36" s="1"/>
  <c r="W950" i="36"/>
  <c r="N950" i="36"/>
  <c r="O950" i="36" s="1"/>
  <c r="W949" i="36"/>
  <c r="N949" i="36"/>
  <c r="O949" i="36" s="1"/>
  <c r="W948" i="36"/>
  <c r="N948" i="36"/>
  <c r="O948" i="36" s="1"/>
  <c r="W947" i="36"/>
  <c r="N947" i="36"/>
  <c r="O947" i="36" s="1"/>
  <c r="W946" i="36"/>
  <c r="N946" i="36"/>
  <c r="O946" i="36" s="1"/>
  <c r="W945" i="36"/>
  <c r="N945" i="36"/>
  <c r="O945" i="36" s="1"/>
  <c r="W944" i="36"/>
  <c r="N944" i="36"/>
  <c r="O944" i="36" s="1"/>
  <c r="W943" i="36"/>
  <c r="N943" i="36"/>
  <c r="O943" i="36" s="1"/>
  <c r="W942" i="36"/>
  <c r="N942" i="36"/>
  <c r="O942" i="36" s="1"/>
  <c r="W941" i="36"/>
  <c r="N941" i="36"/>
  <c r="O941" i="36" s="1"/>
  <c r="W940" i="36"/>
  <c r="N940" i="36"/>
  <c r="O940" i="36" s="1"/>
  <c r="W939" i="36"/>
  <c r="N939" i="36"/>
  <c r="O939" i="36" s="1"/>
  <c r="W938" i="36"/>
  <c r="N938" i="36"/>
  <c r="O938" i="36" s="1"/>
  <c r="W937" i="36"/>
  <c r="N937" i="36"/>
  <c r="O937" i="36" s="1"/>
  <c r="W936" i="36"/>
  <c r="N936" i="36"/>
  <c r="O936" i="36" s="1"/>
  <c r="W935" i="36"/>
  <c r="N935" i="36"/>
  <c r="O935" i="36" s="1"/>
  <c r="W934" i="36"/>
  <c r="N934" i="36"/>
  <c r="O934" i="36" s="1"/>
  <c r="W933" i="36"/>
  <c r="N933" i="36"/>
  <c r="O933" i="36" s="1"/>
  <c r="W932" i="36"/>
  <c r="N932" i="36"/>
  <c r="O932" i="36" s="1"/>
  <c r="W931" i="36"/>
  <c r="N931" i="36"/>
  <c r="O931" i="36" s="1"/>
  <c r="W930" i="36"/>
  <c r="N930" i="36"/>
  <c r="O930" i="36" s="1"/>
  <c r="W929" i="36"/>
  <c r="N929" i="36"/>
  <c r="O929" i="36" s="1"/>
  <c r="W928" i="36"/>
  <c r="N928" i="36"/>
  <c r="O928" i="36" s="1"/>
  <c r="W927" i="36"/>
  <c r="N927" i="36"/>
  <c r="O927" i="36" s="1"/>
  <c r="W926" i="36"/>
  <c r="N926" i="36"/>
  <c r="O926" i="36" s="1"/>
  <c r="W925" i="36"/>
  <c r="N925" i="36"/>
  <c r="O925" i="36" s="1"/>
  <c r="W924" i="36"/>
  <c r="N924" i="36"/>
  <c r="O924" i="36" s="1"/>
  <c r="W923" i="36"/>
  <c r="N923" i="36"/>
  <c r="O923" i="36" s="1"/>
  <c r="W922" i="36"/>
  <c r="N922" i="36"/>
  <c r="O922" i="36" s="1"/>
  <c r="W921" i="36"/>
  <c r="N921" i="36"/>
  <c r="O921" i="36" s="1"/>
  <c r="W920" i="36"/>
  <c r="N920" i="36"/>
  <c r="O920" i="36" s="1"/>
  <c r="W919" i="36"/>
  <c r="N919" i="36"/>
  <c r="O919" i="36" s="1"/>
  <c r="W918" i="36"/>
  <c r="N918" i="36"/>
  <c r="O918" i="36" s="1"/>
  <c r="W917" i="36"/>
  <c r="N917" i="36"/>
  <c r="O917" i="36" s="1"/>
  <c r="W916" i="36"/>
  <c r="N916" i="36"/>
  <c r="O916" i="36" s="1"/>
  <c r="W915" i="36"/>
  <c r="N915" i="36"/>
  <c r="O915" i="36" s="1"/>
  <c r="W914" i="36"/>
  <c r="N914" i="36"/>
  <c r="O914" i="36" s="1"/>
  <c r="W913" i="36"/>
  <c r="N913" i="36"/>
  <c r="O913" i="36" s="1"/>
  <c r="W912" i="36"/>
  <c r="N912" i="36"/>
  <c r="O912" i="36" s="1"/>
  <c r="W911" i="36"/>
  <c r="N911" i="36"/>
  <c r="O911" i="36" s="1"/>
  <c r="W910" i="36"/>
  <c r="N910" i="36"/>
  <c r="O910" i="36" s="1"/>
  <c r="W909" i="36"/>
  <c r="N909" i="36"/>
  <c r="O909" i="36" s="1"/>
  <c r="W908" i="36"/>
  <c r="N908" i="36"/>
  <c r="O908" i="36" s="1"/>
  <c r="W907" i="36"/>
  <c r="N907" i="36"/>
  <c r="O907" i="36" s="1"/>
  <c r="W906" i="36"/>
  <c r="N906" i="36"/>
  <c r="O906" i="36" s="1"/>
  <c r="W905" i="36"/>
  <c r="N905" i="36"/>
  <c r="O905" i="36" s="1"/>
  <c r="W904" i="36"/>
  <c r="N904" i="36"/>
  <c r="O904" i="36" s="1"/>
  <c r="W903" i="36"/>
  <c r="N903" i="36"/>
  <c r="O903" i="36" s="1"/>
  <c r="W902" i="36"/>
  <c r="N902" i="36"/>
  <c r="O902" i="36" s="1"/>
  <c r="W901" i="36"/>
  <c r="N901" i="36"/>
  <c r="O901" i="36" s="1"/>
  <c r="W900" i="36"/>
  <c r="N900" i="36"/>
  <c r="O900" i="36" s="1"/>
  <c r="W899" i="36"/>
  <c r="N899" i="36"/>
  <c r="O899" i="36" s="1"/>
  <c r="W898" i="36"/>
  <c r="N898" i="36"/>
  <c r="O898" i="36" s="1"/>
  <c r="W897" i="36"/>
  <c r="N897" i="36"/>
  <c r="O897" i="36" s="1"/>
  <c r="W896" i="36"/>
  <c r="N896" i="36"/>
  <c r="O896" i="36" s="1"/>
  <c r="W895" i="36"/>
  <c r="N895" i="36"/>
  <c r="O895" i="36" s="1"/>
  <c r="W894" i="36"/>
  <c r="N894" i="36"/>
  <c r="O894" i="36" s="1"/>
  <c r="W893" i="36"/>
  <c r="N893" i="36"/>
  <c r="O893" i="36" s="1"/>
  <c r="W892" i="36"/>
  <c r="N892" i="36"/>
  <c r="O892" i="36" s="1"/>
  <c r="W891" i="36"/>
  <c r="N891" i="36"/>
  <c r="O891" i="36" s="1"/>
  <c r="W890" i="36"/>
  <c r="N890" i="36"/>
  <c r="O890" i="36" s="1"/>
  <c r="W889" i="36"/>
  <c r="N889" i="36"/>
  <c r="O889" i="36" s="1"/>
  <c r="W888" i="36"/>
  <c r="N888" i="36"/>
  <c r="O888" i="36" s="1"/>
  <c r="W887" i="36"/>
  <c r="N887" i="36"/>
  <c r="O887" i="36" s="1"/>
  <c r="W886" i="36"/>
  <c r="N886" i="36"/>
  <c r="O886" i="36" s="1"/>
  <c r="W885" i="36"/>
  <c r="N885" i="36"/>
  <c r="O885" i="36" s="1"/>
  <c r="W884" i="36"/>
  <c r="N884" i="36"/>
  <c r="O884" i="36" s="1"/>
  <c r="W883" i="36"/>
  <c r="N883" i="36"/>
  <c r="O883" i="36" s="1"/>
  <c r="W882" i="36"/>
  <c r="N882" i="36"/>
  <c r="O882" i="36" s="1"/>
  <c r="W881" i="36"/>
  <c r="N881" i="36"/>
  <c r="O881" i="36" s="1"/>
  <c r="W880" i="36"/>
  <c r="N880" i="36"/>
  <c r="O880" i="36" s="1"/>
  <c r="W879" i="36"/>
  <c r="N879" i="36"/>
  <c r="O879" i="36" s="1"/>
  <c r="W878" i="36"/>
  <c r="N878" i="36"/>
  <c r="O878" i="36" s="1"/>
  <c r="W877" i="36"/>
  <c r="N877" i="36"/>
  <c r="O877" i="36" s="1"/>
  <c r="W876" i="36"/>
  <c r="N876" i="36"/>
  <c r="O876" i="36" s="1"/>
  <c r="W875" i="36"/>
  <c r="N875" i="36"/>
  <c r="O875" i="36" s="1"/>
  <c r="W874" i="36"/>
  <c r="N874" i="36"/>
  <c r="O874" i="36" s="1"/>
  <c r="W873" i="36"/>
  <c r="N873" i="36"/>
  <c r="O873" i="36" s="1"/>
  <c r="W872" i="36"/>
  <c r="N872" i="36"/>
  <c r="O872" i="36" s="1"/>
  <c r="W871" i="36"/>
  <c r="N871" i="36"/>
  <c r="O871" i="36" s="1"/>
  <c r="W870" i="36"/>
  <c r="N870" i="36"/>
  <c r="O870" i="36" s="1"/>
  <c r="W869" i="36"/>
  <c r="N869" i="36"/>
  <c r="O869" i="36" s="1"/>
  <c r="W868" i="36"/>
  <c r="N868" i="36"/>
  <c r="O868" i="36" s="1"/>
  <c r="W867" i="36"/>
  <c r="N867" i="36"/>
  <c r="O867" i="36" s="1"/>
  <c r="W866" i="36"/>
  <c r="N866" i="36"/>
  <c r="O866" i="36" s="1"/>
  <c r="W865" i="36"/>
  <c r="N865" i="36"/>
  <c r="O865" i="36" s="1"/>
  <c r="W864" i="36"/>
  <c r="N864" i="36"/>
  <c r="O864" i="36" s="1"/>
  <c r="W863" i="36"/>
  <c r="N863" i="36"/>
  <c r="O863" i="36" s="1"/>
  <c r="W862" i="36"/>
  <c r="N862" i="36"/>
  <c r="O862" i="36" s="1"/>
  <c r="W861" i="36"/>
  <c r="N861" i="36"/>
  <c r="O861" i="36" s="1"/>
  <c r="W860" i="36"/>
  <c r="N860" i="36"/>
  <c r="O860" i="36" s="1"/>
  <c r="W859" i="36"/>
  <c r="N859" i="36"/>
  <c r="O859" i="36" s="1"/>
  <c r="W858" i="36"/>
  <c r="N858" i="36"/>
  <c r="O858" i="36" s="1"/>
  <c r="W857" i="36"/>
  <c r="N857" i="36"/>
  <c r="O857" i="36" s="1"/>
  <c r="W856" i="36"/>
  <c r="N856" i="36"/>
  <c r="O856" i="36" s="1"/>
  <c r="W855" i="36"/>
  <c r="N855" i="36"/>
  <c r="O855" i="36" s="1"/>
  <c r="W854" i="36"/>
  <c r="N854" i="36"/>
  <c r="O854" i="36" s="1"/>
  <c r="W853" i="36"/>
  <c r="N853" i="36"/>
  <c r="O853" i="36" s="1"/>
  <c r="W852" i="36"/>
  <c r="N852" i="36"/>
  <c r="O852" i="36" s="1"/>
  <c r="W851" i="36"/>
  <c r="N851" i="36"/>
  <c r="O851" i="36" s="1"/>
  <c r="W850" i="36"/>
  <c r="N850" i="36"/>
  <c r="O850" i="36" s="1"/>
  <c r="W849" i="36"/>
  <c r="N849" i="36"/>
  <c r="O849" i="36" s="1"/>
  <c r="W848" i="36"/>
  <c r="N848" i="36"/>
  <c r="O848" i="36" s="1"/>
  <c r="W847" i="36"/>
  <c r="N847" i="36"/>
  <c r="O847" i="36" s="1"/>
  <c r="W846" i="36"/>
  <c r="N846" i="36"/>
  <c r="O846" i="36" s="1"/>
  <c r="W845" i="36"/>
  <c r="N845" i="36"/>
  <c r="O845" i="36" s="1"/>
  <c r="W844" i="36"/>
  <c r="N844" i="36"/>
  <c r="O844" i="36" s="1"/>
  <c r="W843" i="36"/>
  <c r="N843" i="36"/>
  <c r="O843" i="36" s="1"/>
  <c r="W842" i="36"/>
  <c r="N842" i="36"/>
  <c r="O842" i="36" s="1"/>
  <c r="W841" i="36"/>
  <c r="N841" i="36"/>
  <c r="O841" i="36" s="1"/>
  <c r="W840" i="36"/>
  <c r="N840" i="36"/>
  <c r="O840" i="36" s="1"/>
  <c r="W839" i="36"/>
  <c r="N839" i="36"/>
  <c r="O839" i="36" s="1"/>
  <c r="W838" i="36"/>
  <c r="N838" i="36"/>
  <c r="O838" i="36" s="1"/>
  <c r="W837" i="36"/>
  <c r="N837" i="36"/>
  <c r="O837" i="36" s="1"/>
  <c r="W836" i="36"/>
  <c r="N836" i="36"/>
  <c r="O836" i="36" s="1"/>
  <c r="W835" i="36"/>
  <c r="N835" i="36"/>
  <c r="O835" i="36" s="1"/>
  <c r="W834" i="36"/>
  <c r="N834" i="36"/>
  <c r="O834" i="36" s="1"/>
  <c r="W833" i="36"/>
  <c r="N833" i="36"/>
  <c r="O833" i="36" s="1"/>
  <c r="W832" i="36"/>
  <c r="N832" i="36"/>
  <c r="O832" i="36" s="1"/>
  <c r="W831" i="36"/>
  <c r="N831" i="36"/>
  <c r="O831" i="36" s="1"/>
  <c r="W830" i="36"/>
  <c r="N830" i="36"/>
  <c r="O830" i="36" s="1"/>
  <c r="W829" i="36"/>
  <c r="N829" i="36"/>
  <c r="O829" i="36" s="1"/>
  <c r="W828" i="36"/>
  <c r="N828" i="36"/>
  <c r="O828" i="36" s="1"/>
  <c r="W827" i="36"/>
  <c r="N827" i="36"/>
  <c r="O827" i="36" s="1"/>
  <c r="W826" i="36"/>
  <c r="N826" i="36"/>
  <c r="O826" i="36" s="1"/>
  <c r="W825" i="36"/>
  <c r="N825" i="36"/>
  <c r="O825" i="36" s="1"/>
  <c r="W824" i="36"/>
  <c r="N824" i="36"/>
  <c r="O824" i="36" s="1"/>
  <c r="W823" i="36"/>
  <c r="N823" i="36"/>
  <c r="O823" i="36" s="1"/>
  <c r="W822" i="36"/>
  <c r="N822" i="36"/>
  <c r="O822" i="36" s="1"/>
  <c r="W821" i="36"/>
  <c r="N821" i="36"/>
  <c r="O821" i="36" s="1"/>
  <c r="W820" i="36"/>
  <c r="N820" i="36"/>
  <c r="O820" i="36" s="1"/>
  <c r="W819" i="36"/>
  <c r="N819" i="36"/>
  <c r="O819" i="36" s="1"/>
  <c r="W818" i="36"/>
  <c r="N818" i="36"/>
  <c r="O818" i="36" s="1"/>
  <c r="W817" i="36"/>
  <c r="N817" i="36"/>
  <c r="O817" i="36" s="1"/>
  <c r="W816" i="36"/>
  <c r="N816" i="36"/>
  <c r="O816" i="36" s="1"/>
  <c r="W815" i="36"/>
  <c r="N815" i="36"/>
  <c r="O815" i="36" s="1"/>
  <c r="W814" i="36"/>
  <c r="N814" i="36"/>
  <c r="O814" i="36" s="1"/>
  <c r="W813" i="36"/>
  <c r="N813" i="36"/>
  <c r="O813" i="36" s="1"/>
  <c r="W812" i="36"/>
  <c r="N812" i="36"/>
  <c r="O812" i="36" s="1"/>
  <c r="W811" i="36"/>
  <c r="N811" i="36"/>
  <c r="O811" i="36" s="1"/>
  <c r="W810" i="36"/>
  <c r="N810" i="36"/>
  <c r="O810" i="36" s="1"/>
  <c r="W809" i="36"/>
  <c r="N809" i="36"/>
  <c r="O809" i="36" s="1"/>
  <c r="W808" i="36"/>
  <c r="N808" i="36"/>
  <c r="O808" i="36" s="1"/>
  <c r="W807" i="36"/>
  <c r="N807" i="36"/>
  <c r="O807" i="36" s="1"/>
  <c r="W806" i="36"/>
  <c r="N806" i="36"/>
  <c r="O806" i="36" s="1"/>
  <c r="W805" i="36"/>
  <c r="N805" i="36"/>
  <c r="O805" i="36" s="1"/>
  <c r="W804" i="36"/>
  <c r="N804" i="36"/>
  <c r="O804" i="36" s="1"/>
  <c r="W803" i="36"/>
  <c r="N803" i="36"/>
  <c r="O803" i="36" s="1"/>
  <c r="W802" i="36"/>
  <c r="N802" i="36"/>
  <c r="O802" i="36" s="1"/>
  <c r="W801" i="36"/>
  <c r="N801" i="36"/>
  <c r="O801" i="36" s="1"/>
  <c r="W800" i="36"/>
  <c r="N800" i="36"/>
  <c r="O800" i="36" s="1"/>
  <c r="W799" i="36"/>
  <c r="N799" i="36"/>
  <c r="O799" i="36" s="1"/>
  <c r="W798" i="36"/>
  <c r="N798" i="36"/>
  <c r="O798" i="36" s="1"/>
  <c r="W797" i="36"/>
  <c r="N797" i="36"/>
  <c r="O797" i="36" s="1"/>
  <c r="W796" i="36"/>
  <c r="N796" i="36"/>
  <c r="O796" i="36" s="1"/>
  <c r="W795" i="36"/>
  <c r="N795" i="36"/>
  <c r="O795" i="36" s="1"/>
  <c r="W794" i="36"/>
  <c r="N794" i="36"/>
  <c r="O794" i="36" s="1"/>
  <c r="W793" i="36"/>
  <c r="N793" i="36"/>
  <c r="O793" i="36" s="1"/>
  <c r="W792" i="36"/>
  <c r="N792" i="36"/>
  <c r="O792" i="36" s="1"/>
  <c r="W791" i="36"/>
  <c r="N791" i="36"/>
  <c r="O791" i="36" s="1"/>
  <c r="W790" i="36"/>
  <c r="N790" i="36"/>
  <c r="O790" i="36" s="1"/>
  <c r="W789" i="36"/>
  <c r="N789" i="36"/>
  <c r="O789" i="36" s="1"/>
  <c r="W788" i="36"/>
  <c r="N788" i="36"/>
  <c r="O788" i="36" s="1"/>
  <c r="W787" i="36"/>
  <c r="N787" i="36"/>
  <c r="O787" i="36" s="1"/>
  <c r="W786" i="36"/>
  <c r="N786" i="36"/>
  <c r="O786" i="36" s="1"/>
  <c r="W785" i="36"/>
  <c r="N785" i="36"/>
  <c r="O785" i="36" s="1"/>
  <c r="W784" i="36"/>
  <c r="N784" i="36"/>
  <c r="O784" i="36" s="1"/>
  <c r="W783" i="36"/>
  <c r="N783" i="36"/>
  <c r="O783" i="36" s="1"/>
  <c r="W782" i="36"/>
  <c r="N782" i="36"/>
  <c r="O782" i="36" s="1"/>
  <c r="W781" i="36"/>
  <c r="N781" i="36"/>
  <c r="O781" i="36" s="1"/>
  <c r="W780" i="36"/>
  <c r="N780" i="36"/>
  <c r="O780" i="36" s="1"/>
  <c r="W779" i="36"/>
  <c r="N779" i="36"/>
  <c r="O779" i="36" s="1"/>
  <c r="W778" i="36"/>
  <c r="N778" i="36"/>
  <c r="O778" i="36" s="1"/>
  <c r="W777" i="36"/>
  <c r="N777" i="36"/>
  <c r="O777" i="36" s="1"/>
  <c r="W776" i="36"/>
  <c r="N776" i="36"/>
  <c r="O776" i="36" s="1"/>
  <c r="W775" i="36"/>
  <c r="N775" i="36"/>
  <c r="O775" i="36" s="1"/>
  <c r="W774" i="36"/>
  <c r="N774" i="36"/>
  <c r="O774" i="36" s="1"/>
  <c r="W773" i="36"/>
  <c r="N773" i="36"/>
  <c r="O773" i="36" s="1"/>
  <c r="W772" i="36"/>
  <c r="N772" i="36"/>
  <c r="O772" i="36" s="1"/>
  <c r="W771" i="36"/>
  <c r="N771" i="36"/>
  <c r="O771" i="36" s="1"/>
  <c r="W770" i="36"/>
  <c r="N770" i="36"/>
  <c r="O770" i="36" s="1"/>
  <c r="W769" i="36"/>
  <c r="N769" i="36"/>
  <c r="O769" i="36" s="1"/>
  <c r="W768" i="36"/>
  <c r="N768" i="36"/>
  <c r="O768" i="36" s="1"/>
  <c r="W767" i="36"/>
  <c r="N767" i="36"/>
  <c r="O767" i="36" s="1"/>
  <c r="W766" i="36"/>
  <c r="N766" i="36"/>
  <c r="O766" i="36" s="1"/>
  <c r="W765" i="36"/>
  <c r="N765" i="36"/>
  <c r="O765" i="36" s="1"/>
  <c r="W764" i="36"/>
  <c r="N764" i="36"/>
  <c r="O764" i="36" s="1"/>
  <c r="W763" i="36"/>
  <c r="N763" i="36"/>
  <c r="O763" i="36" s="1"/>
  <c r="W762" i="36"/>
  <c r="N762" i="36"/>
  <c r="O762" i="36" s="1"/>
  <c r="W761" i="36"/>
  <c r="N761" i="36"/>
  <c r="O761" i="36" s="1"/>
  <c r="W760" i="36"/>
  <c r="N760" i="36"/>
  <c r="O760" i="36" s="1"/>
  <c r="W759" i="36"/>
  <c r="N759" i="36"/>
  <c r="O759" i="36" s="1"/>
  <c r="W758" i="36"/>
  <c r="N758" i="36"/>
  <c r="O758" i="36" s="1"/>
  <c r="W757" i="36"/>
  <c r="N757" i="36"/>
  <c r="O757" i="36" s="1"/>
  <c r="W756" i="36"/>
  <c r="N756" i="36"/>
  <c r="O756" i="36" s="1"/>
  <c r="W755" i="36"/>
  <c r="N755" i="36"/>
  <c r="O755" i="36" s="1"/>
  <c r="W754" i="36"/>
  <c r="N754" i="36"/>
  <c r="O754" i="36" s="1"/>
  <c r="W753" i="36"/>
  <c r="N753" i="36"/>
  <c r="O753" i="36" s="1"/>
  <c r="W752" i="36"/>
  <c r="N752" i="36"/>
  <c r="O752" i="36" s="1"/>
  <c r="W751" i="36"/>
  <c r="N751" i="36"/>
  <c r="O751" i="36" s="1"/>
  <c r="W750" i="36"/>
  <c r="N750" i="36"/>
  <c r="O750" i="36" s="1"/>
  <c r="W749" i="36"/>
  <c r="N749" i="36"/>
  <c r="O749" i="36" s="1"/>
  <c r="W748" i="36"/>
  <c r="N748" i="36"/>
  <c r="O748" i="36" s="1"/>
  <c r="W747" i="36"/>
  <c r="N747" i="36"/>
  <c r="O747" i="36" s="1"/>
  <c r="W746" i="36"/>
  <c r="N746" i="36"/>
  <c r="O746" i="36" s="1"/>
  <c r="W745" i="36"/>
  <c r="N745" i="36"/>
  <c r="O745" i="36" s="1"/>
  <c r="W744" i="36"/>
  <c r="N744" i="36"/>
  <c r="O744" i="36" s="1"/>
  <c r="W743" i="36"/>
  <c r="N743" i="36"/>
  <c r="O743" i="36" s="1"/>
  <c r="W742" i="36"/>
  <c r="N742" i="36"/>
  <c r="O742" i="36" s="1"/>
  <c r="W741" i="36"/>
  <c r="N741" i="36"/>
  <c r="O741" i="36" s="1"/>
  <c r="W740" i="36"/>
  <c r="N740" i="36"/>
  <c r="O740" i="36" s="1"/>
  <c r="W739" i="36"/>
  <c r="N739" i="36"/>
  <c r="O739" i="36" s="1"/>
  <c r="W738" i="36"/>
  <c r="N738" i="36"/>
  <c r="O738" i="36" s="1"/>
  <c r="W737" i="36"/>
  <c r="N737" i="36"/>
  <c r="O737" i="36" s="1"/>
  <c r="W736" i="36"/>
  <c r="N736" i="36"/>
  <c r="O736" i="36" s="1"/>
  <c r="W735" i="36"/>
  <c r="N735" i="36"/>
  <c r="O735" i="36" s="1"/>
  <c r="W734" i="36"/>
  <c r="N734" i="36"/>
  <c r="O734" i="36" s="1"/>
  <c r="W733" i="36"/>
  <c r="N733" i="36"/>
  <c r="O733" i="36" s="1"/>
  <c r="W732" i="36"/>
  <c r="N732" i="36"/>
  <c r="O732" i="36" s="1"/>
  <c r="W731" i="36"/>
  <c r="N731" i="36"/>
  <c r="O731" i="36" s="1"/>
  <c r="W730" i="36"/>
  <c r="N730" i="36"/>
  <c r="O730" i="36" s="1"/>
  <c r="W729" i="36"/>
  <c r="N729" i="36"/>
  <c r="O729" i="36" s="1"/>
  <c r="W728" i="36"/>
  <c r="N728" i="36"/>
  <c r="O728" i="36" s="1"/>
  <c r="W727" i="36"/>
  <c r="N727" i="36"/>
  <c r="O727" i="36" s="1"/>
  <c r="W726" i="36"/>
  <c r="N726" i="36"/>
  <c r="O726" i="36" s="1"/>
  <c r="W725" i="36"/>
  <c r="N725" i="36"/>
  <c r="O725" i="36" s="1"/>
  <c r="W724" i="36"/>
  <c r="N724" i="36"/>
  <c r="O724" i="36" s="1"/>
  <c r="W723" i="36"/>
  <c r="N723" i="36"/>
  <c r="O723" i="36" s="1"/>
  <c r="W722" i="36"/>
  <c r="N722" i="36"/>
  <c r="O722" i="36" s="1"/>
  <c r="W721" i="36"/>
  <c r="N721" i="36"/>
  <c r="O721" i="36" s="1"/>
  <c r="W720" i="36"/>
  <c r="N720" i="36"/>
  <c r="O720" i="36" s="1"/>
  <c r="W719" i="36"/>
  <c r="N719" i="36"/>
  <c r="O719" i="36" s="1"/>
  <c r="W718" i="36"/>
  <c r="N718" i="36"/>
  <c r="O718" i="36" s="1"/>
  <c r="W717" i="36"/>
  <c r="N717" i="36"/>
  <c r="O717" i="36" s="1"/>
  <c r="W716" i="36"/>
  <c r="N716" i="36"/>
  <c r="O716" i="36" s="1"/>
  <c r="W715" i="36"/>
  <c r="N715" i="36"/>
  <c r="O715" i="36" s="1"/>
  <c r="W714" i="36"/>
  <c r="N714" i="36"/>
  <c r="O714" i="36" s="1"/>
  <c r="W713" i="36"/>
  <c r="N713" i="36"/>
  <c r="O713" i="36" s="1"/>
  <c r="W712" i="36"/>
  <c r="N712" i="36"/>
  <c r="O712" i="36" s="1"/>
  <c r="W711" i="36"/>
  <c r="N711" i="36"/>
  <c r="O711" i="36" s="1"/>
  <c r="W710" i="36"/>
  <c r="N710" i="36"/>
  <c r="O710" i="36" s="1"/>
  <c r="W709" i="36"/>
  <c r="N709" i="36"/>
  <c r="O709" i="36" s="1"/>
  <c r="W708" i="36"/>
  <c r="N708" i="36"/>
  <c r="O708" i="36" s="1"/>
  <c r="W707" i="36"/>
  <c r="N707" i="36"/>
  <c r="O707" i="36" s="1"/>
  <c r="W706" i="36"/>
  <c r="N706" i="36"/>
  <c r="O706" i="36" s="1"/>
  <c r="W705" i="36"/>
  <c r="N705" i="36"/>
  <c r="O705" i="36" s="1"/>
  <c r="W704" i="36"/>
  <c r="N704" i="36"/>
  <c r="O704" i="36" s="1"/>
  <c r="W703" i="36"/>
  <c r="N703" i="36"/>
  <c r="O703" i="36" s="1"/>
  <c r="W702" i="36"/>
  <c r="N702" i="36"/>
  <c r="O702" i="36" s="1"/>
  <c r="W701" i="36"/>
  <c r="N701" i="36"/>
  <c r="O701" i="36" s="1"/>
  <c r="W700" i="36"/>
  <c r="N700" i="36"/>
  <c r="O700" i="36" s="1"/>
  <c r="W699" i="36"/>
  <c r="N699" i="36"/>
  <c r="O699" i="36" s="1"/>
  <c r="W698" i="36"/>
  <c r="N698" i="36"/>
  <c r="O698" i="36" s="1"/>
  <c r="W697" i="36"/>
  <c r="N697" i="36"/>
  <c r="O697" i="36" s="1"/>
  <c r="W696" i="36"/>
  <c r="N696" i="36"/>
  <c r="O696" i="36" s="1"/>
  <c r="W695" i="36"/>
  <c r="N695" i="36"/>
  <c r="O695" i="36" s="1"/>
  <c r="W694" i="36"/>
  <c r="N694" i="36"/>
  <c r="O694" i="36" s="1"/>
  <c r="W693" i="36"/>
  <c r="N693" i="36"/>
  <c r="O693" i="36" s="1"/>
  <c r="W692" i="36"/>
  <c r="N692" i="36"/>
  <c r="O692" i="36" s="1"/>
  <c r="W691" i="36"/>
  <c r="N691" i="36"/>
  <c r="O691" i="36" s="1"/>
  <c r="W690" i="36"/>
  <c r="N690" i="36"/>
  <c r="O690" i="36" s="1"/>
  <c r="W689" i="36"/>
  <c r="N689" i="36"/>
  <c r="O689" i="36" s="1"/>
  <c r="W688" i="36"/>
  <c r="N688" i="36"/>
  <c r="O688" i="36" s="1"/>
  <c r="W687" i="36"/>
  <c r="N687" i="36"/>
  <c r="O687" i="36" s="1"/>
  <c r="W686" i="36"/>
  <c r="N686" i="36"/>
  <c r="O686" i="36" s="1"/>
  <c r="W685" i="36"/>
  <c r="N685" i="36"/>
  <c r="O685" i="36" s="1"/>
  <c r="W684" i="36"/>
  <c r="N684" i="36"/>
  <c r="O684" i="36" s="1"/>
  <c r="W683" i="36"/>
  <c r="N683" i="36"/>
  <c r="O683" i="36" s="1"/>
  <c r="W682" i="36"/>
  <c r="N682" i="36"/>
  <c r="O682" i="36" s="1"/>
  <c r="W681" i="36"/>
  <c r="N681" i="36"/>
  <c r="O681" i="36" s="1"/>
  <c r="W680" i="36"/>
  <c r="N680" i="36"/>
  <c r="O680" i="36" s="1"/>
  <c r="W679" i="36"/>
  <c r="N679" i="36"/>
  <c r="O679" i="36" s="1"/>
  <c r="W678" i="36"/>
  <c r="N678" i="36"/>
  <c r="O678" i="36" s="1"/>
  <c r="W677" i="36"/>
  <c r="N677" i="36"/>
  <c r="O677" i="36" s="1"/>
  <c r="W676" i="36"/>
  <c r="N676" i="36"/>
  <c r="O676" i="36" s="1"/>
  <c r="W675" i="36"/>
  <c r="N675" i="36"/>
  <c r="O675" i="36" s="1"/>
  <c r="W674" i="36"/>
  <c r="N674" i="36"/>
  <c r="O674" i="36" s="1"/>
  <c r="W673" i="36"/>
  <c r="N673" i="36"/>
  <c r="O673" i="36" s="1"/>
  <c r="W672" i="36"/>
  <c r="N672" i="36"/>
  <c r="O672" i="36" s="1"/>
  <c r="W671" i="36"/>
  <c r="N671" i="36"/>
  <c r="O671" i="36" s="1"/>
  <c r="W670" i="36"/>
  <c r="N670" i="36"/>
  <c r="O670" i="36" s="1"/>
  <c r="W669" i="36"/>
  <c r="N669" i="36"/>
  <c r="O669" i="36" s="1"/>
  <c r="W668" i="36"/>
  <c r="N668" i="36"/>
  <c r="O668" i="36" s="1"/>
  <c r="W667" i="36"/>
  <c r="N667" i="36"/>
  <c r="O667" i="36" s="1"/>
  <c r="W666" i="36"/>
  <c r="N666" i="36"/>
  <c r="O666" i="36" s="1"/>
  <c r="W665" i="36"/>
  <c r="N665" i="36"/>
  <c r="O665" i="36" s="1"/>
  <c r="W664" i="36"/>
  <c r="N664" i="36"/>
  <c r="O664" i="36" s="1"/>
  <c r="W663" i="36"/>
  <c r="N663" i="36"/>
  <c r="O663" i="36" s="1"/>
  <c r="W662" i="36"/>
  <c r="N662" i="36"/>
  <c r="O662" i="36" s="1"/>
  <c r="W661" i="36"/>
  <c r="N661" i="36"/>
  <c r="O661" i="36" s="1"/>
  <c r="W660" i="36"/>
  <c r="N660" i="36"/>
  <c r="O660" i="36" s="1"/>
  <c r="W659" i="36"/>
  <c r="N659" i="36"/>
  <c r="O659" i="36" s="1"/>
  <c r="W658" i="36"/>
  <c r="N658" i="36"/>
  <c r="O658" i="36" s="1"/>
  <c r="W657" i="36"/>
  <c r="N657" i="36"/>
  <c r="O657" i="36" s="1"/>
  <c r="W656" i="36"/>
  <c r="N656" i="36"/>
  <c r="O656" i="36" s="1"/>
  <c r="W655" i="36"/>
  <c r="N655" i="36"/>
  <c r="O655" i="36" s="1"/>
  <c r="W654" i="36"/>
  <c r="N654" i="36"/>
  <c r="O654" i="36" s="1"/>
  <c r="W653" i="36"/>
  <c r="N653" i="36"/>
  <c r="O653" i="36" s="1"/>
  <c r="W652" i="36"/>
  <c r="N652" i="36"/>
  <c r="O652" i="36" s="1"/>
  <c r="W651" i="36"/>
  <c r="N651" i="36"/>
  <c r="O651" i="36" s="1"/>
  <c r="W650" i="36"/>
  <c r="N650" i="36"/>
  <c r="O650" i="36" s="1"/>
  <c r="W649" i="36"/>
  <c r="N649" i="36"/>
  <c r="O649" i="36" s="1"/>
  <c r="W648" i="36"/>
  <c r="N648" i="36"/>
  <c r="O648" i="36" s="1"/>
  <c r="W647" i="36"/>
  <c r="N647" i="36"/>
  <c r="O647" i="36" s="1"/>
  <c r="W646" i="36"/>
  <c r="N646" i="36"/>
  <c r="O646" i="36" s="1"/>
  <c r="W645" i="36"/>
  <c r="N645" i="36"/>
  <c r="O645" i="36" s="1"/>
  <c r="W644" i="36"/>
  <c r="N644" i="36"/>
  <c r="O644" i="36" s="1"/>
  <c r="W643" i="36"/>
  <c r="N643" i="36"/>
  <c r="O643" i="36" s="1"/>
  <c r="W642" i="36"/>
  <c r="N642" i="36"/>
  <c r="O642" i="36" s="1"/>
  <c r="W641" i="36"/>
  <c r="N641" i="36"/>
  <c r="O641" i="36" s="1"/>
  <c r="W640" i="36"/>
  <c r="N640" i="36"/>
  <c r="O640" i="36" s="1"/>
  <c r="W639" i="36"/>
  <c r="N639" i="36"/>
  <c r="O639" i="36" s="1"/>
  <c r="W638" i="36"/>
  <c r="N638" i="36"/>
  <c r="O638" i="36" s="1"/>
  <c r="W637" i="36"/>
  <c r="N637" i="36"/>
  <c r="O637" i="36" s="1"/>
  <c r="W636" i="36"/>
  <c r="N636" i="36"/>
  <c r="O636" i="36" s="1"/>
  <c r="W635" i="36"/>
  <c r="N635" i="36"/>
  <c r="O635" i="36" s="1"/>
  <c r="W634" i="36"/>
  <c r="N634" i="36"/>
  <c r="O634" i="36" s="1"/>
  <c r="W633" i="36"/>
  <c r="N633" i="36"/>
  <c r="O633" i="36" s="1"/>
  <c r="W632" i="36"/>
  <c r="N632" i="36"/>
  <c r="O632" i="36" s="1"/>
  <c r="W631" i="36"/>
  <c r="N631" i="36"/>
  <c r="O631" i="36" s="1"/>
  <c r="W630" i="36"/>
  <c r="N630" i="36"/>
  <c r="O630" i="36" s="1"/>
  <c r="W629" i="36"/>
  <c r="N629" i="36"/>
  <c r="O629" i="36" s="1"/>
  <c r="W628" i="36"/>
  <c r="N628" i="36"/>
  <c r="O628" i="36" s="1"/>
  <c r="W627" i="36"/>
  <c r="N627" i="36"/>
  <c r="O627" i="36" s="1"/>
  <c r="W626" i="36"/>
  <c r="N626" i="36"/>
  <c r="O626" i="36" s="1"/>
  <c r="W625" i="36"/>
  <c r="N625" i="36"/>
  <c r="O625" i="36" s="1"/>
  <c r="W624" i="36"/>
  <c r="N624" i="36"/>
  <c r="O624" i="36" s="1"/>
  <c r="W623" i="36"/>
  <c r="N623" i="36"/>
  <c r="O623" i="36" s="1"/>
  <c r="W622" i="36"/>
  <c r="N622" i="36"/>
  <c r="O622" i="36" s="1"/>
  <c r="W621" i="36"/>
  <c r="N621" i="36"/>
  <c r="O621" i="36" s="1"/>
  <c r="W620" i="36"/>
  <c r="N620" i="36"/>
  <c r="O620" i="36" s="1"/>
  <c r="W619" i="36"/>
  <c r="N619" i="36"/>
  <c r="O619" i="36" s="1"/>
  <c r="W618" i="36"/>
  <c r="N618" i="36"/>
  <c r="O618" i="36" s="1"/>
  <c r="W617" i="36"/>
  <c r="N617" i="36"/>
  <c r="O617" i="36" s="1"/>
  <c r="W616" i="36"/>
  <c r="N616" i="36"/>
  <c r="O616" i="36" s="1"/>
  <c r="W615" i="36"/>
  <c r="N615" i="36"/>
  <c r="O615" i="36" s="1"/>
  <c r="W614" i="36"/>
  <c r="N614" i="36"/>
  <c r="O614" i="36" s="1"/>
  <c r="W613" i="36"/>
  <c r="N613" i="36"/>
  <c r="O613" i="36" s="1"/>
  <c r="W612" i="36"/>
  <c r="N612" i="36"/>
  <c r="O612" i="36" s="1"/>
  <c r="W611" i="36"/>
  <c r="N611" i="36"/>
  <c r="O611" i="36" s="1"/>
  <c r="W610" i="36"/>
  <c r="N610" i="36"/>
  <c r="O610" i="36" s="1"/>
  <c r="W609" i="36"/>
  <c r="N609" i="36"/>
  <c r="O609" i="36" s="1"/>
  <c r="W608" i="36"/>
  <c r="N608" i="36"/>
  <c r="O608" i="36" s="1"/>
  <c r="W607" i="36"/>
  <c r="N607" i="36"/>
  <c r="O607" i="36" s="1"/>
  <c r="W606" i="36"/>
  <c r="N606" i="36"/>
  <c r="O606" i="36" s="1"/>
  <c r="W605" i="36"/>
  <c r="O605" i="36"/>
  <c r="N605" i="36"/>
  <c r="W604" i="36"/>
  <c r="O604" i="36"/>
  <c r="N604" i="36"/>
  <c r="W603" i="36"/>
  <c r="O603" i="36"/>
  <c r="N603" i="36"/>
  <c r="W602" i="36"/>
  <c r="O602" i="36"/>
  <c r="N602" i="36"/>
  <c r="W601" i="36"/>
  <c r="O601" i="36"/>
  <c r="N601" i="36"/>
  <c r="W600" i="36"/>
  <c r="O600" i="36"/>
  <c r="N600" i="36"/>
  <c r="W599" i="36"/>
  <c r="O599" i="36"/>
  <c r="N599" i="36"/>
  <c r="W598" i="36"/>
  <c r="O598" i="36"/>
  <c r="N598" i="36"/>
  <c r="W597" i="36"/>
  <c r="O597" i="36"/>
  <c r="N597" i="36"/>
  <c r="W596" i="36"/>
  <c r="O596" i="36"/>
  <c r="N596" i="36"/>
  <c r="W595" i="36"/>
  <c r="O595" i="36"/>
  <c r="N595" i="36"/>
  <c r="W594" i="36"/>
  <c r="O594" i="36"/>
  <c r="N594" i="36"/>
  <c r="W593" i="36"/>
  <c r="O593" i="36"/>
  <c r="N593" i="36"/>
  <c r="W592" i="36"/>
  <c r="O592" i="36"/>
  <c r="N592" i="36"/>
  <c r="W591" i="36"/>
  <c r="O591" i="36"/>
  <c r="N591" i="36"/>
  <c r="W590" i="36"/>
  <c r="O590" i="36"/>
  <c r="N590" i="36"/>
  <c r="W589" i="36"/>
  <c r="O589" i="36"/>
  <c r="N589" i="36"/>
  <c r="W588" i="36"/>
  <c r="O588" i="36"/>
  <c r="N588" i="36"/>
  <c r="W587" i="36"/>
  <c r="O587" i="36"/>
  <c r="N587" i="36"/>
  <c r="W586" i="36"/>
  <c r="O586" i="36"/>
  <c r="N586" i="36"/>
  <c r="W585" i="36"/>
  <c r="O585" i="36"/>
  <c r="N585" i="36"/>
  <c r="W584" i="36"/>
  <c r="O584" i="36"/>
  <c r="N584" i="36"/>
  <c r="W583" i="36"/>
  <c r="O583" i="36"/>
  <c r="N583" i="36"/>
  <c r="W582" i="36"/>
  <c r="O582" i="36"/>
  <c r="N582" i="36"/>
  <c r="W581" i="36"/>
  <c r="O581" i="36"/>
  <c r="N581" i="36"/>
  <c r="W580" i="36"/>
  <c r="O580" i="36"/>
  <c r="N580" i="36"/>
  <c r="W579" i="36"/>
  <c r="O579" i="36"/>
  <c r="N579" i="36"/>
  <c r="W578" i="36"/>
  <c r="O578" i="36"/>
  <c r="N578" i="36"/>
  <c r="W577" i="36"/>
  <c r="O577" i="36"/>
  <c r="N577" i="36"/>
  <c r="W576" i="36"/>
  <c r="O576" i="36"/>
  <c r="N576" i="36"/>
  <c r="W575" i="36"/>
  <c r="O575" i="36"/>
  <c r="N575" i="36"/>
  <c r="W574" i="36"/>
  <c r="O574" i="36"/>
  <c r="N574" i="36"/>
  <c r="W573" i="36"/>
  <c r="O573" i="36"/>
  <c r="N573" i="36"/>
  <c r="W572" i="36"/>
  <c r="O572" i="36"/>
  <c r="N572" i="36"/>
  <c r="W571" i="36"/>
  <c r="O571" i="36"/>
  <c r="N571" i="36"/>
  <c r="W570" i="36"/>
  <c r="O570" i="36"/>
  <c r="N570" i="36"/>
  <c r="W569" i="36"/>
  <c r="O569" i="36"/>
  <c r="N569" i="36"/>
  <c r="W568" i="36"/>
  <c r="O568" i="36"/>
  <c r="N568" i="36"/>
  <c r="W567" i="36"/>
  <c r="O567" i="36"/>
  <c r="N567" i="36"/>
  <c r="W566" i="36"/>
  <c r="O566" i="36"/>
  <c r="N566" i="36"/>
  <c r="W565" i="36"/>
  <c r="O565" i="36"/>
  <c r="N565" i="36"/>
  <c r="W564" i="36"/>
  <c r="O564" i="36"/>
  <c r="N564" i="36"/>
  <c r="W563" i="36"/>
  <c r="O563" i="36"/>
  <c r="N563" i="36"/>
  <c r="W562" i="36"/>
  <c r="O562" i="36"/>
  <c r="N562" i="36"/>
  <c r="W561" i="36"/>
  <c r="O561" i="36"/>
  <c r="N561" i="36"/>
  <c r="W560" i="36"/>
  <c r="O560" i="36"/>
  <c r="N560" i="36"/>
  <c r="W559" i="36"/>
  <c r="O559" i="36"/>
  <c r="N559" i="36"/>
  <c r="W558" i="36"/>
  <c r="O558" i="36"/>
  <c r="N558" i="36"/>
  <c r="W557" i="36"/>
  <c r="O557" i="36"/>
  <c r="N557" i="36"/>
  <c r="W556" i="36"/>
  <c r="O556" i="36"/>
  <c r="N556" i="36"/>
  <c r="W555" i="36"/>
  <c r="O555" i="36"/>
  <c r="N555" i="36"/>
  <c r="W554" i="36"/>
  <c r="O554" i="36"/>
  <c r="N554" i="36"/>
  <c r="W553" i="36"/>
  <c r="O553" i="36"/>
  <c r="N553" i="36"/>
  <c r="W552" i="36"/>
  <c r="O552" i="36"/>
  <c r="N552" i="36"/>
  <c r="W551" i="36"/>
  <c r="O551" i="36"/>
  <c r="N551" i="36"/>
  <c r="W550" i="36"/>
  <c r="O550" i="36"/>
  <c r="N550" i="36"/>
  <c r="W549" i="36"/>
  <c r="O549" i="36"/>
  <c r="N549" i="36"/>
  <c r="W548" i="36"/>
  <c r="O548" i="36"/>
  <c r="N548" i="36"/>
  <c r="W547" i="36"/>
  <c r="O547" i="36"/>
  <c r="N547" i="36"/>
  <c r="W546" i="36"/>
  <c r="O546" i="36"/>
  <c r="N546" i="36"/>
  <c r="W545" i="36"/>
  <c r="O545" i="36"/>
  <c r="N545" i="36"/>
  <c r="W544" i="36"/>
  <c r="O544" i="36"/>
  <c r="N544" i="36"/>
  <c r="W543" i="36"/>
  <c r="O543" i="36"/>
  <c r="N543" i="36"/>
  <c r="W542" i="36"/>
  <c r="O542" i="36"/>
  <c r="N542" i="36"/>
  <c r="W541" i="36"/>
  <c r="O541" i="36"/>
  <c r="N541" i="36"/>
  <c r="W540" i="36"/>
  <c r="O540" i="36"/>
  <c r="N540" i="36"/>
  <c r="W539" i="36"/>
  <c r="O539" i="36"/>
  <c r="N539" i="36"/>
  <c r="W538" i="36"/>
  <c r="O538" i="36"/>
  <c r="N538" i="36"/>
  <c r="W537" i="36"/>
  <c r="O537" i="36"/>
  <c r="N537" i="36"/>
  <c r="W536" i="36"/>
  <c r="O536" i="36"/>
  <c r="N536" i="36"/>
  <c r="W535" i="36"/>
  <c r="O535" i="36"/>
  <c r="N535" i="36"/>
  <c r="W534" i="36"/>
  <c r="O534" i="36"/>
  <c r="N534" i="36"/>
  <c r="W533" i="36"/>
  <c r="O533" i="36"/>
  <c r="N533" i="36"/>
  <c r="W532" i="36"/>
  <c r="O532" i="36"/>
  <c r="N532" i="36"/>
  <c r="W531" i="36"/>
  <c r="O531" i="36"/>
  <c r="N531" i="36"/>
  <c r="W530" i="36"/>
  <c r="O530" i="36"/>
  <c r="N530" i="36"/>
  <c r="W529" i="36"/>
  <c r="O529" i="36"/>
  <c r="N529" i="36"/>
  <c r="W528" i="36"/>
  <c r="O528" i="36"/>
  <c r="N528" i="36"/>
  <c r="W527" i="36"/>
  <c r="O527" i="36"/>
  <c r="N527" i="36"/>
  <c r="W526" i="36"/>
  <c r="O526" i="36"/>
  <c r="N526" i="36"/>
  <c r="W525" i="36"/>
  <c r="O525" i="36"/>
  <c r="N525" i="36"/>
  <c r="W524" i="36"/>
  <c r="O524" i="36"/>
  <c r="N524" i="36"/>
  <c r="W523" i="36"/>
  <c r="O523" i="36"/>
  <c r="N523" i="36"/>
  <c r="W522" i="36"/>
  <c r="O522" i="36"/>
  <c r="N522" i="36"/>
  <c r="W521" i="36"/>
  <c r="O521" i="36"/>
  <c r="N521" i="36"/>
  <c r="W520" i="36"/>
  <c r="O520" i="36"/>
  <c r="N520" i="36"/>
  <c r="W519" i="36"/>
  <c r="O519" i="36"/>
  <c r="N519" i="36"/>
  <c r="W518" i="36"/>
  <c r="O518" i="36"/>
  <c r="N518" i="36"/>
  <c r="W517" i="36"/>
  <c r="O517" i="36"/>
  <c r="N517" i="36"/>
  <c r="W516" i="36"/>
  <c r="N516" i="36"/>
  <c r="O516" i="36" s="1"/>
  <c r="W515" i="36"/>
  <c r="N515" i="36"/>
  <c r="O515" i="36" s="1"/>
  <c r="W514" i="36"/>
  <c r="N514" i="36"/>
  <c r="O514" i="36" s="1"/>
  <c r="W513" i="36"/>
  <c r="N513" i="36"/>
  <c r="O513" i="36" s="1"/>
  <c r="W512" i="36"/>
  <c r="N512" i="36"/>
  <c r="O512" i="36" s="1"/>
  <c r="W511" i="36"/>
  <c r="N511" i="36"/>
  <c r="O511" i="36" s="1"/>
  <c r="W510" i="36"/>
  <c r="N510" i="36"/>
  <c r="O510" i="36" s="1"/>
  <c r="W509" i="36"/>
  <c r="N509" i="36"/>
  <c r="O509" i="36" s="1"/>
  <c r="W508" i="36"/>
  <c r="N508" i="36"/>
  <c r="O508" i="36" s="1"/>
  <c r="W507" i="36"/>
  <c r="N507" i="36"/>
  <c r="O507" i="36" s="1"/>
  <c r="W506" i="36"/>
  <c r="N506" i="36"/>
  <c r="O506" i="36" s="1"/>
  <c r="W505" i="36"/>
  <c r="N505" i="36"/>
  <c r="O505" i="36" s="1"/>
  <c r="W504" i="36"/>
  <c r="N504" i="36"/>
  <c r="O504" i="36" s="1"/>
  <c r="W503" i="36"/>
  <c r="N503" i="36"/>
  <c r="O503" i="36" s="1"/>
  <c r="W502" i="36"/>
  <c r="N502" i="36"/>
  <c r="O502" i="36" s="1"/>
  <c r="W501" i="36"/>
  <c r="N501" i="36"/>
  <c r="O501" i="36" s="1"/>
  <c r="W500" i="36"/>
  <c r="N500" i="36"/>
  <c r="O500" i="36" s="1"/>
  <c r="W499" i="36"/>
  <c r="N499" i="36"/>
  <c r="O499" i="36" s="1"/>
  <c r="W498" i="36"/>
  <c r="N498" i="36"/>
  <c r="O498" i="36" s="1"/>
  <c r="W497" i="36"/>
  <c r="N497" i="36"/>
  <c r="O497" i="36" s="1"/>
  <c r="W496" i="36"/>
  <c r="N496" i="36"/>
  <c r="O496" i="36" s="1"/>
  <c r="W495" i="36"/>
  <c r="N495" i="36"/>
  <c r="O495" i="36" s="1"/>
  <c r="W494" i="36"/>
  <c r="N494" i="36"/>
  <c r="O494" i="36" s="1"/>
  <c r="W493" i="36"/>
  <c r="N493" i="36"/>
  <c r="O493" i="36" s="1"/>
  <c r="W492" i="36"/>
  <c r="N492" i="36"/>
  <c r="O492" i="36" s="1"/>
  <c r="W491" i="36"/>
  <c r="N491" i="36"/>
  <c r="O491" i="36" s="1"/>
  <c r="W490" i="36"/>
  <c r="N490" i="36"/>
  <c r="O490" i="36" s="1"/>
  <c r="W489" i="36"/>
  <c r="N489" i="36"/>
  <c r="O489" i="36" s="1"/>
  <c r="W488" i="36"/>
  <c r="N488" i="36"/>
  <c r="O488" i="36" s="1"/>
  <c r="W487" i="36"/>
  <c r="N487" i="36"/>
  <c r="O487" i="36" s="1"/>
  <c r="W486" i="36"/>
  <c r="N486" i="36"/>
  <c r="O486" i="36" s="1"/>
  <c r="W485" i="36"/>
  <c r="N485" i="36"/>
  <c r="O485" i="36" s="1"/>
  <c r="W484" i="36"/>
  <c r="N484" i="36"/>
  <c r="O484" i="36" s="1"/>
  <c r="W483" i="36"/>
  <c r="N483" i="36"/>
  <c r="O483" i="36" s="1"/>
  <c r="W482" i="36"/>
  <c r="N482" i="36"/>
  <c r="O482" i="36" s="1"/>
  <c r="W481" i="36"/>
  <c r="N481" i="36"/>
  <c r="O481" i="36" s="1"/>
  <c r="W480" i="36"/>
  <c r="N480" i="36"/>
  <c r="O480" i="36" s="1"/>
  <c r="W479" i="36"/>
  <c r="N479" i="36"/>
  <c r="O479" i="36" s="1"/>
  <c r="W478" i="36"/>
  <c r="N478" i="36"/>
  <c r="O478" i="36" s="1"/>
  <c r="W477" i="36"/>
  <c r="N477" i="36"/>
  <c r="O477" i="36" s="1"/>
  <c r="W476" i="36"/>
  <c r="N476" i="36"/>
  <c r="O476" i="36" s="1"/>
  <c r="W475" i="36"/>
  <c r="N475" i="36"/>
  <c r="O475" i="36" s="1"/>
  <c r="W474" i="36"/>
  <c r="N474" i="36"/>
  <c r="O474" i="36" s="1"/>
  <c r="W473" i="36"/>
  <c r="N473" i="36"/>
  <c r="O473" i="36" s="1"/>
  <c r="W472" i="36"/>
  <c r="N472" i="36"/>
  <c r="O472" i="36" s="1"/>
  <c r="W471" i="36"/>
  <c r="N471" i="36"/>
  <c r="O471" i="36" s="1"/>
  <c r="W470" i="36"/>
  <c r="N470" i="36"/>
  <c r="O470" i="36" s="1"/>
  <c r="W469" i="36"/>
  <c r="N469" i="36"/>
  <c r="O469" i="36" s="1"/>
  <c r="W468" i="36"/>
  <c r="N468" i="36"/>
  <c r="O468" i="36" s="1"/>
  <c r="W467" i="36"/>
  <c r="N467" i="36"/>
  <c r="O467" i="36" s="1"/>
  <c r="W466" i="36"/>
  <c r="N466" i="36"/>
  <c r="O466" i="36" s="1"/>
  <c r="W465" i="36"/>
  <c r="N465" i="36"/>
  <c r="O465" i="36" s="1"/>
  <c r="W464" i="36"/>
  <c r="N464" i="36"/>
  <c r="O464" i="36" s="1"/>
  <c r="W463" i="36"/>
  <c r="O463" i="36"/>
  <c r="N463" i="36"/>
  <c r="W462" i="36"/>
  <c r="O462" i="36"/>
  <c r="N462" i="36"/>
  <c r="W461" i="36"/>
  <c r="O461" i="36"/>
  <c r="N461" i="36"/>
  <c r="W460" i="36"/>
  <c r="O460" i="36"/>
  <c r="N460" i="36"/>
  <c r="W459" i="36"/>
  <c r="O459" i="36"/>
  <c r="N459" i="36"/>
  <c r="W458" i="36"/>
  <c r="O458" i="36"/>
  <c r="N458" i="36"/>
  <c r="W457" i="36"/>
  <c r="N457" i="36"/>
  <c r="O457" i="36" s="1"/>
  <c r="W456" i="36"/>
  <c r="N456" i="36"/>
  <c r="O456" i="36" s="1"/>
  <c r="W455" i="36"/>
  <c r="N455" i="36"/>
  <c r="O455" i="36" s="1"/>
  <c r="W454" i="36"/>
  <c r="N454" i="36"/>
  <c r="O454" i="36" s="1"/>
  <c r="W453" i="36"/>
  <c r="N453" i="36"/>
  <c r="O453" i="36" s="1"/>
  <c r="W452" i="36"/>
  <c r="N452" i="36"/>
  <c r="O452" i="36" s="1"/>
  <c r="W451" i="36"/>
  <c r="N451" i="36"/>
  <c r="O451" i="36" s="1"/>
  <c r="W450" i="36"/>
  <c r="N450" i="36"/>
  <c r="O450" i="36" s="1"/>
  <c r="W449" i="36"/>
  <c r="N449" i="36"/>
  <c r="O449" i="36" s="1"/>
  <c r="W448" i="36"/>
  <c r="N448" i="36"/>
  <c r="O448" i="36" s="1"/>
  <c r="W447" i="36"/>
  <c r="N447" i="36"/>
  <c r="O447" i="36" s="1"/>
  <c r="W446" i="36"/>
  <c r="N446" i="36"/>
  <c r="O446" i="36" s="1"/>
  <c r="W445" i="36"/>
  <c r="N445" i="36"/>
  <c r="O445" i="36" s="1"/>
  <c r="W444" i="36"/>
  <c r="N444" i="36"/>
  <c r="O444" i="36" s="1"/>
  <c r="W443" i="36"/>
  <c r="N443" i="36"/>
  <c r="O443" i="36" s="1"/>
  <c r="W442" i="36"/>
  <c r="N442" i="36"/>
  <c r="O442" i="36" s="1"/>
  <c r="W441" i="36"/>
  <c r="N441" i="36"/>
  <c r="O441" i="36" s="1"/>
  <c r="W440" i="36"/>
  <c r="N440" i="36"/>
  <c r="O440" i="36" s="1"/>
  <c r="W439" i="36"/>
  <c r="N439" i="36"/>
  <c r="O439" i="36" s="1"/>
  <c r="W438" i="36"/>
  <c r="N438" i="36"/>
  <c r="O438" i="36" s="1"/>
  <c r="W437" i="36"/>
  <c r="N437" i="36"/>
  <c r="O437" i="36" s="1"/>
  <c r="W436" i="36"/>
  <c r="N436" i="36"/>
  <c r="O436" i="36" s="1"/>
  <c r="W435" i="36"/>
  <c r="N435" i="36"/>
  <c r="O435" i="36" s="1"/>
  <c r="W434" i="36"/>
  <c r="N434" i="36"/>
  <c r="O434" i="36" s="1"/>
  <c r="W433" i="36"/>
  <c r="N433" i="36"/>
  <c r="O433" i="36" s="1"/>
  <c r="W432" i="36"/>
  <c r="N432" i="36"/>
  <c r="O432" i="36" s="1"/>
  <c r="W431" i="36"/>
  <c r="N431" i="36"/>
  <c r="O431" i="36" s="1"/>
  <c r="W430" i="36"/>
  <c r="N430" i="36"/>
  <c r="O430" i="36" s="1"/>
  <c r="W429" i="36"/>
  <c r="N429" i="36"/>
  <c r="O429" i="36" s="1"/>
  <c r="W428" i="36"/>
  <c r="N428" i="36"/>
  <c r="O428" i="36" s="1"/>
  <c r="W427" i="36"/>
  <c r="N427" i="36"/>
  <c r="O427" i="36" s="1"/>
  <c r="W426" i="36"/>
  <c r="N426" i="36"/>
  <c r="O426" i="36" s="1"/>
  <c r="W425" i="36"/>
  <c r="N425" i="36"/>
  <c r="O425" i="36" s="1"/>
  <c r="W424" i="36"/>
  <c r="N424" i="36"/>
  <c r="O424" i="36" s="1"/>
  <c r="W423" i="36"/>
  <c r="N423" i="36"/>
  <c r="O423" i="36" s="1"/>
  <c r="W422" i="36"/>
  <c r="N422" i="36"/>
  <c r="O422" i="36" s="1"/>
  <c r="W421" i="36"/>
  <c r="N421" i="36"/>
  <c r="O421" i="36" s="1"/>
  <c r="W420" i="36"/>
  <c r="N420" i="36"/>
  <c r="O420" i="36" s="1"/>
  <c r="W419" i="36"/>
  <c r="N419" i="36"/>
  <c r="O419" i="36" s="1"/>
  <c r="W418" i="36"/>
  <c r="N418" i="36"/>
  <c r="O418" i="36" s="1"/>
  <c r="W417" i="36"/>
  <c r="N417" i="36"/>
  <c r="O417" i="36" s="1"/>
  <c r="W416" i="36"/>
  <c r="N416" i="36"/>
  <c r="O416" i="36" s="1"/>
  <c r="W415" i="36"/>
  <c r="N415" i="36"/>
  <c r="O415" i="36" s="1"/>
  <c r="W414" i="36"/>
  <c r="N414" i="36"/>
  <c r="O414" i="36" s="1"/>
  <c r="W413" i="36"/>
  <c r="N413" i="36"/>
  <c r="O413" i="36" s="1"/>
  <c r="W412" i="36"/>
  <c r="N412" i="36"/>
  <c r="O412" i="36" s="1"/>
  <c r="W411" i="36"/>
  <c r="O411" i="36"/>
  <c r="N411" i="36"/>
  <c r="W410" i="36"/>
  <c r="O410" i="36"/>
  <c r="N410" i="36"/>
  <c r="W409" i="36"/>
  <c r="O409" i="36"/>
  <c r="N409" i="36"/>
  <c r="W408" i="36"/>
  <c r="O408" i="36"/>
  <c r="N408" i="36"/>
  <c r="W407" i="36"/>
  <c r="O407" i="36"/>
  <c r="N407" i="36"/>
  <c r="W406" i="36"/>
  <c r="O406" i="36"/>
  <c r="N406" i="36"/>
  <c r="W405" i="36"/>
  <c r="O405" i="36"/>
  <c r="N405" i="36"/>
  <c r="W404" i="36"/>
  <c r="O404" i="36"/>
  <c r="N404" i="36"/>
  <c r="W403" i="36"/>
  <c r="O403" i="36"/>
  <c r="N403" i="36"/>
  <c r="W402" i="36"/>
  <c r="O402" i="36"/>
  <c r="N402" i="36"/>
  <c r="W401" i="36"/>
  <c r="O401" i="36"/>
  <c r="N401" i="36"/>
  <c r="W400" i="36"/>
  <c r="O400" i="36"/>
  <c r="N400" i="36"/>
  <c r="W399" i="36"/>
  <c r="O399" i="36"/>
  <c r="N399" i="36"/>
  <c r="W398" i="36"/>
  <c r="O398" i="36"/>
  <c r="N398" i="36"/>
  <c r="W397" i="36"/>
  <c r="O397" i="36"/>
  <c r="N397" i="36"/>
  <c r="W396" i="36"/>
  <c r="O396" i="36"/>
  <c r="N396" i="36"/>
  <c r="W395" i="36"/>
  <c r="O395" i="36"/>
  <c r="N395" i="36"/>
  <c r="W394" i="36"/>
  <c r="O394" i="36"/>
  <c r="N394" i="36"/>
  <c r="W393" i="36"/>
  <c r="O393" i="36"/>
  <c r="N393" i="36"/>
  <c r="W392" i="36"/>
  <c r="O392" i="36"/>
  <c r="N392" i="36"/>
  <c r="W391" i="36"/>
  <c r="O391" i="36"/>
  <c r="N391" i="36"/>
  <c r="W390" i="36"/>
  <c r="O390" i="36"/>
  <c r="N390" i="36"/>
  <c r="W389" i="36"/>
  <c r="O389" i="36"/>
  <c r="N389" i="36"/>
  <c r="W388" i="36"/>
  <c r="O388" i="36"/>
  <c r="N388" i="36"/>
  <c r="W387" i="36"/>
  <c r="N387" i="36"/>
  <c r="O387" i="36" s="1"/>
  <c r="W386" i="36"/>
  <c r="N386" i="36"/>
  <c r="O386" i="36" s="1"/>
  <c r="W385" i="36"/>
  <c r="N385" i="36"/>
  <c r="O385" i="36" s="1"/>
  <c r="W384" i="36"/>
  <c r="N384" i="36"/>
  <c r="O384" i="36" s="1"/>
  <c r="W383" i="36"/>
  <c r="N383" i="36"/>
  <c r="O383" i="36" s="1"/>
  <c r="W382" i="36"/>
  <c r="N382" i="36"/>
  <c r="O382" i="36" s="1"/>
  <c r="W381" i="36"/>
  <c r="N381" i="36"/>
  <c r="O381" i="36" s="1"/>
  <c r="W380" i="36"/>
  <c r="N380" i="36"/>
  <c r="O380" i="36" s="1"/>
  <c r="W379" i="36"/>
  <c r="O379" i="36"/>
  <c r="N379" i="36"/>
  <c r="W378" i="36"/>
  <c r="O378" i="36"/>
  <c r="N378" i="36"/>
  <c r="W377" i="36"/>
  <c r="O377" i="36"/>
  <c r="N377" i="36"/>
  <c r="W376" i="36"/>
  <c r="O376" i="36"/>
  <c r="N376" i="36"/>
  <c r="W375" i="36"/>
  <c r="O375" i="36"/>
  <c r="N375" i="36"/>
  <c r="W374" i="36"/>
  <c r="O374" i="36"/>
  <c r="N374" i="36"/>
  <c r="W373" i="36"/>
  <c r="O373" i="36"/>
  <c r="N373" i="36"/>
  <c r="W372" i="36"/>
  <c r="O372" i="36"/>
  <c r="N372" i="36"/>
  <c r="W371" i="36"/>
  <c r="O371" i="36"/>
  <c r="N371" i="36"/>
  <c r="W370" i="36"/>
  <c r="O370" i="36"/>
  <c r="N370" i="36"/>
  <c r="W369" i="36"/>
  <c r="O369" i="36"/>
  <c r="N369" i="36"/>
  <c r="W368" i="36"/>
  <c r="O368" i="36"/>
  <c r="N368" i="36"/>
  <c r="W367" i="36"/>
  <c r="O367" i="36"/>
  <c r="N367" i="36"/>
  <c r="W366" i="36"/>
  <c r="O366" i="36"/>
  <c r="N366" i="36"/>
  <c r="W365" i="36"/>
  <c r="O365" i="36"/>
  <c r="N365" i="36"/>
  <c r="W364" i="36"/>
  <c r="O364" i="36"/>
  <c r="N364" i="36"/>
  <c r="W363" i="36"/>
  <c r="O363" i="36"/>
  <c r="N363" i="36"/>
  <c r="W362" i="36"/>
  <c r="O362" i="36"/>
  <c r="N362" i="36"/>
  <c r="W361" i="36"/>
  <c r="O361" i="36"/>
  <c r="N361" i="36"/>
  <c r="W360" i="36"/>
  <c r="O360" i="36"/>
  <c r="N360" i="36"/>
  <c r="W359" i="36"/>
  <c r="O359" i="36"/>
  <c r="N359" i="36"/>
  <c r="W358" i="36"/>
  <c r="O358" i="36"/>
  <c r="N358" i="36"/>
  <c r="W357" i="36"/>
  <c r="O357" i="36"/>
  <c r="N357" i="36"/>
  <c r="W356" i="36"/>
  <c r="O356" i="36"/>
  <c r="N356" i="36"/>
  <c r="W355" i="36"/>
  <c r="O355" i="36"/>
  <c r="N355" i="36"/>
  <c r="W354" i="36"/>
  <c r="O354" i="36"/>
  <c r="N354" i="36"/>
  <c r="W353" i="36"/>
  <c r="O353" i="36"/>
  <c r="N353" i="36"/>
  <c r="W352" i="36"/>
  <c r="O352" i="36"/>
  <c r="N352" i="36"/>
  <c r="W351" i="36"/>
  <c r="O351" i="36"/>
  <c r="N351" i="36"/>
  <c r="W350" i="36"/>
  <c r="O350" i="36"/>
  <c r="N350" i="36"/>
  <c r="W349" i="36"/>
  <c r="O349" i="36"/>
  <c r="N349" i="36"/>
  <c r="W348" i="36"/>
  <c r="O348" i="36"/>
  <c r="N348" i="36"/>
  <c r="W347" i="36"/>
  <c r="O347" i="36"/>
  <c r="N347" i="36"/>
  <c r="W346" i="36"/>
  <c r="O346" i="36"/>
  <c r="N346" i="36"/>
  <c r="W345" i="36"/>
  <c r="O345" i="36"/>
  <c r="N345" i="36"/>
  <c r="W344" i="36"/>
  <c r="O344" i="36"/>
  <c r="N344" i="36"/>
  <c r="W343" i="36"/>
  <c r="O343" i="36"/>
  <c r="N343" i="36"/>
  <c r="W342" i="36"/>
  <c r="O342" i="36"/>
  <c r="N342" i="36"/>
  <c r="W341" i="36"/>
  <c r="O341" i="36"/>
  <c r="N341" i="36"/>
  <c r="W340" i="36"/>
  <c r="O340" i="36"/>
  <c r="N340" i="36"/>
  <c r="W339" i="36"/>
  <c r="O339" i="36"/>
  <c r="N339" i="36"/>
  <c r="W338" i="36"/>
  <c r="O338" i="36"/>
  <c r="N338" i="36"/>
  <c r="W337" i="36"/>
  <c r="O337" i="36"/>
  <c r="N337" i="36"/>
  <c r="W336" i="36"/>
  <c r="O336" i="36"/>
  <c r="N336" i="36"/>
  <c r="W335" i="36"/>
  <c r="O335" i="36"/>
  <c r="N335" i="36"/>
  <c r="W334" i="36"/>
  <c r="O334" i="36"/>
  <c r="N334" i="36"/>
  <c r="W333" i="36"/>
  <c r="O333" i="36"/>
  <c r="N333" i="36"/>
  <c r="W332" i="36"/>
  <c r="O332" i="36"/>
  <c r="N332" i="36"/>
  <c r="W331" i="36"/>
  <c r="O331" i="36"/>
  <c r="N331" i="36"/>
  <c r="W330" i="36"/>
  <c r="O330" i="36"/>
  <c r="N330" i="36"/>
  <c r="W329" i="36"/>
  <c r="O329" i="36"/>
  <c r="N329" i="36"/>
  <c r="W328" i="36"/>
  <c r="O328" i="36"/>
  <c r="N328" i="36"/>
  <c r="W327" i="36"/>
  <c r="O327" i="36"/>
  <c r="N327" i="36"/>
  <c r="W326" i="36"/>
  <c r="O326" i="36"/>
  <c r="N326" i="36"/>
  <c r="W325" i="36"/>
  <c r="O325" i="36"/>
  <c r="N325" i="36"/>
  <c r="W324" i="36"/>
  <c r="O324" i="36"/>
  <c r="N324" i="36"/>
  <c r="W323" i="36"/>
  <c r="O323" i="36"/>
  <c r="N323" i="36"/>
  <c r="W322" i="36"/>
  <c r="O322" i="36"/>
  <c r="N322" i="36"/>
  <c r="W321" i="36"/>
  <c r="O321" i="36"/>
  <c r="N321" i="36"/>
  <c r="W320" i="36"/>
  <c r="O320" i="36"/>
  <c r="N320" i="36"/>
  <c r="W319" i="36"/>
  <c r="O319" i="36"/>
  <c r="N319" i="36"/>
  <c r="W318" i="36"/>
  <c r="O318" i="36"/>
  <c r="N318" i="36"/>
  <c r="W317" i="36"/>
  <c r="O317" i="36"/>
  <c r="N317" i="36"/>
  <c r="W316" i="36"/>
  <c r="O316" i="36"/>
  <c r="N316" i="36"/>
  <c r="W315" i="36"/>
  <c r="O315" i="36"/>
  <c r="N315" i="36"/>
  <c r="W314" i="36"/>
  <c r="O314" i="36"/>
  <c r="N314" i="36"/>
  <c r="W313" i="36"/>
  <c r="O313" i="36"/>
  <c r="N313" i="36"/>
  <c r="W312" i="36"/>
  <c r="O312" i="36"/>
  <c r="N312" i="36"/>
  <c r="W311" i="36"/>
  <c r="O311" i="36"/>
  <c r="N311" i="36"/>
  <c r="W310" i="36"/>
  <c r="O310" i="36"/>
  <c r="N310" i="36"/>
  <c r="W309" i="36"/>
  <c r="O309" i="36"/>
  <c r="N309" i="36"/>
  <c r="W308" i="36"/>
  <c r="O308" i="36"/>
  <c r="N308" i="36"/>
  <c r="W307" i="36"/>
  <c r="O307" i="36"/>
  <c r="N307" i="36"/>
  <c r="W306" i="36"/>
  <c r="O306" i="36"/>
  <c r="N306" i="36"/>
  <c r="W305" i="36"/>
  <c r="O305" i="36"/>
  <c r="N305" i="36"/>
  <c r="W304" i="36"/>
  <c r="N304" i="36"/>
  <c r="O304" i="36" s="1"/>
  <c r="W303" i="36"/>
  <c r="N303" i="36"/>
  <c r="O303" i="36" s="1"/>
  <c r="W302" i="36"/>
  <c r="N302" i="36"/>
  <c r="O302" i="36" s="1"/>
  <c r="W301" i="36"/>
  <c r="N301" i="36"/>
  <c r="O301" i="36" s="1"/>
  <c r="W300" i="36"/>
  <c r="O300" i="36"/>
  <c r="N300" i="36"/>
  <c r="W299" i="36"/>
  <c r="O299" i="36"/>
  <c r="N299" i="36"/>
  <c r="W298" i="36"/>
  <c r="O298" i="36"/>
  <c r="N298" i="36"/>
  <c r="W297" i="36"/>
  <c r="O297" i="36"/>
  <c r="N297" i="36"/>
  <c r="W296" i="36"/>
  <c r="O296" i="36"/>
  <c r="N296" i="36"/>
  <c r="W295" i="36"/>
  <c r="O295" i="36"/>
  <c r="N295" i="36"/>
  <c r="W294" i="36"/>
  <c r="O294" i="36"/>
  <c r="N294" i="36"/>
  <c r="W293" i="36"/>
  <c r="O293" i="36"/>
  <c r="N293" i="36"/>
  <c r="W292" i="36"/>
  <c r="O292" i="36"/>
  <c r="N292" i="36"/>
  <c r="W291" i="36"/>
  <c r="O291" i="36"/>
  <c r="N291" i="36"/>
  <c r="W290" i="36"/>
  <c r="O290" i="36"/>
  <c r="N290" i="36"/>
  <c r="W289" i="36"/>
  <c r="O289" i="36"/>
  <c r="N289" i="36"/>
  <c r="W288" i="36"/>
  <c r="O288" i="36"/>
  <c r="N288" i="36"/>
  <c r="W287" i="36"/>
  <c r="O287" i="36"/>
  <c r="N287" i="36"/>
  <c r="W286" i="36"/>
  <c r="O286" i="36"/>
  <c r="N286" i="36"/>
  <c r="W285" i="36"/>
  <c r="O285" i="36"/>
  <c r="N285" i="36"/>
  <c r="W284" i="36"/>
  <c r="O284" i="36"/>
  <c r="N284" i="36"/>
  <c r="W283" i="36"/>
  <c r="O283" i="36"/>
  <c r="N283" i="36"/>
  <c r="W282" i="36"/>
  <c r="O282" i="36"/>
  <c r="N282" i="36"/>
  <c r="W281" i="36"/>
  <c r="O281" i="36"/>
  <c r="N281" i="36"/>
  <c r="W280" i="36"/>
  <c r="O280" i="36"/>
  <c r="N280" i="36"/>
  <c r="W279" i="36"/>
  <c r="O279" i="36"/>
  <c r="N279" i="36"/>
  <c r="W278" i="36"/>
  <c r="O278" i="36"/>
  <c r="N278" i="36"/>
  <c r="W277" i="36"/>
  <c r="O277" i="36"/>
  <c r="N277" i="36"/>
  <c r="W276" i="36"/>
  <c r="O276" i="36"/>
  <c r="N276" i="36"/>
  <c r="W275" i="36"/>
  <c r="O275" i="36"/>
  <c r="N275" i="36"/>
  <c r="W274" i="36"/>
  <c r="O274" i="36"/>
  <c r="N274" i="36"/>
  <c r="W273" i="36"/>
  <c r="O273" i="36"/>
  <c r="N273" i="36"/>
  <c r="W272" i="36"/>
  <c r="O272" i="36"/>
  <c r="N272" i="36"/>
  <c r="W271" i="36"/>
  <c r="O271" i="36"/>
  <c r="N271" i="36"/>
  <c r="W270" i="36"/>
  <c r="O270" i="36"/>
  <c r="N270" i="36"/>
  <c r="W269" i="36"/>
  <c r="O269" i="36"/>
  <c r="N269" i="36"/>
  <c r="W268" i="36"/>
  <c r="O268" i="36"/>
  <c r="N268" i="36"/>
  <c r="W267" i="36"/>
  <c r="O267" i="36"/>
  <c r="N267" i="36"/>
  <c r="W266" i="36"/>
  <c r="O266" i="36"/>
  <c r="N266" i="36"/>
  <c r="W265" i="36"/>
  <c r="O265" i="36"/>
  <c r="N265" i="36"/>
  <c r="W264" i="36"/>
  <c r="O264" i="36"/>
  <c r="N264" i="36"/>
  <c r="W263" i="36"/>
  <c r="O263" i="36"/>
  <c r="N263" i="36"/>
  <c r="W262" i="36"/>
  <c r="O262" i="36"/>
  <c r="N262" i="36"/>
  <c r="W261" i="36"/>
  <c r="O261" i="36"/>
  <c r="N261" i="36"/>
  <c r="W260" i="36"/>
  <c r="O260" i="36"/>
  <c r="N260" i="36"/>
  <c r="W259" i="36"/>
  <c r="O259" i="36"/>
  <c r="N259" i="36"/>
  <c r="W258" i="36"/>
  <c r="O258" i="36"/>
  <c r="N258" i="36"/>
  <c r="W257" i="36"/>
  <c r="O257" i="36"/>
  <c r="N257" i="36"/>
  <c r="W256" i="36"/>
  <c r="O256" i="36"/>
  <c r="N256" i="36"/>
  <c r="W255" i="36"/>
  <c r="O255" i="36"/>
  <c r="N255" i="36"/>
  <c r="W254" i="36"/>
  <c r="O254" i="36"/>
  <c r="N254" i="36"/>
  <c r="W253" i="36"/>
  <c r="O253" i="36"/>
  <c r="N253" i="36"/>
  <c r="W252" i="36"/>
  <c r="O252" i="36"/>
  <c r="N252" i="36"/>
  <c r="W251" i="36"/>
  <c r="O251" i="36"/>
  <c r="N251" i="36"/>
  <c r="W250" i="36"/>
  <c r="O250" i="36"/>
  <c r="N250" i="36"/>
  <c r="W249" i="36"/>
  <c r="O249" i="36"/>
  <c r="N249" i="36"/>
  <c r="W248" i="36"/>
  <c r="O248" i="36"/>
  <c r="N248" i="36"/>
  <c r="W247" i="36"/>
  <c r="O247" i="36"/>
  <c r="N247" i="36"/>
  <c r="W246" i="36"/>
  <c r="O246" i="36"/>
  <c r="N246" i="36"/>
  <c r="W245" i="36"/>
  <c r="O245" i="36"/>
  <c r="N245" i="36"/>
  <c r="W244" i="36"/>
  <c r="O244" i="36"/>
  <c r="N244" i="36"/>
  <c r="W243" i="36"/>
  <c r="O243" i="36"/>
  <c r="N243" i="36"/>
  <c r="W242" i="36"/>
  <c r="O242" i="36"/>
  <c r="N242" i="36"/>
  <c r="W241" i="36"/>
  <c r="O241" i="36"/>
  <c r="N241" i="36"/>
  <c r="W240" i="36"/>
  <c r="O240" i="36"/>
  <c r="N240" i="36"/>
  <c r="W239" i="36"/>
  <c r="O239" i="36"/>
  <c r="N239" i="36"/>
  <c r="W238" i="36"/>
  <c r="O238" i="36"/>
  <c r="N238" i="36"/>
  <c r="W237" i="36"/>
  <c r="O237" i="36"/>
  <c r="N237" i="36"/>
  <c r="W236" i="36"/>
  <c r="O236" i="36"/>
  <c r="N236" i="36"/>
  <c r="W235" i="36"/>
  <c r="O235" i="36"/>
  <c r="N235" i="36"/>
  <c r="W234" i="36"/>
  <c r="O234" i="36"/>
  <c r="N234" i="36"/>
  <c r="W233" i="36"/>
  <c r="O233" i="36"/>
  <c r="N233" i="36"/>
  <c r="W232" i="36"/>
  <c r="O232" i="36"/>
  <c r="N232" i="36"/>
  <c r="W231" i="36"/>
  <c r="O231" i="36"/>
  <c r="N231" i="36"/>
  <c r="W230" i="36"/>
  <c r="O230" i="36"/>
  <c r="N230" i="36"/>
  <c r="W229" i="36"/>
  <c r="O229" i="36"/>
  <c r="N229" i="36"/>
  <c r="W228" i="36"/>
  <c r="O228" i="36"/>
  <c r="N228" i="36"/>
  <c r="W227" i="36"/>
  <c r="O227" i="36"/>
  <c r="N227" i="36"/>
  <c r="W226" i="36"/>
  <c r="O226" i="36"/>
  <c r="N226" i="36"/>
  <c r="W225" i="36"/>
  <c r="O225" i="36"/>
  <c r="N225" i="36"/>
  <c r="W224" i="36"/>
  <c r="O224" i="36"/>
  <c r="N224" i="36"/>
  <c r="W223" i="36"/>
  <c r="O223" i="36"/>
  <c r="N223" i="36"/>
  <c r="W222" i="36"/>
  <c r="O222" i="36"/>
  <c r="N222" i="36"/>
  <c r="W221" i="36"/>
  <c r="O221" i="36"/>
  <c r="N221" i="36"/>
  <c r="W220" i="36"/>
  <c r="O220" i="36"/>
  <c r="N220" i="36"/>
  <c r="W219" i="36"/>
  <c r="O219" i="36"/>
  <c r="N219" i="36"/>
  <c r="W218" i="36"/>
  <c r="O218" i="36"/>
  <c r="N218" i="36"/>
  <c r="W217" i="36"/>
  <c r="O217" i="36"/>
  <c r="N217" i="36"/>
  <c r="W216" i="36"/>
  <c r="O216" i="36"/>
  <c r="N216" i="36"/>
  <c r="W215" i="36"/>
  <c r="O215" i="36"/>
  <c r="N215" i="36"/>
  <c r="W214" i="36"/>
  <c r="O214" i="36"/>
  <c r="N214" i="36"/>
  <c r="W213" i="36"/>
  <c r="O213" i="36"/>
  <c r="N213" i="36"/>
  <c r="W212" i="36"/>
  <c r="O212" i="36"/>
  <c r="N212" i="36"/>
  <c r="W211" i="36"/>
  <c r="O211" i="36"/>
  <c r="N211" i="36"/>
  <c r="W210" i="36"/>
  <c r="O210" i="36"/>
  <c r="N210" i="36"/>
  <c r="W209" i="36"/>
  <c r="O209" i="36"/>
  <c r="N209" i="36"/>
  <c r="W208" i="36"/>
  <c r="O208" i="36"/>
  <c r="N208" i="36"/>
  <c r="W207" i="36"/>
  <c r="O207" i="36"/>
  <c r="N207" i="36"/>
  <c r="W206" i="36"/>
  <c r="O206" i="36"/>
  <c r="N206" i="36"/>
  <c r="W205" i="36"/>
  <c r="O205" i="36"/>
  <c r="N205" i="36"/>
  <c r="W204" i="36"/>
  <c r="O204" i="36"/>
  <c r="N204" i="36"/>
  <c r="W203" i="36"/>
  <c r="O203" i="36"/>
  <c r="N203" i="36"/>
  <c r="W202" i="36"/>
  <c r="O202" i="36"/>
  <c r="N202" i="36"/>
  <c r="W201" i="36"/>
  <c r="O201" i="36"/>
  <c r="N201" i="36"/>
  <c r="W200" i="36"/>
  <c r="O200" i="36"/>
  <c r="N200" i="36"/>
  <c r="W199" i="36"/>
  <c r="O199" i="36"/>
  <c r="N199" i="36"/>
  <c r="W198" i="36"/>
  <c r="O198" i="36"/>
  <c r="N198" i="36"/>
  <c r="W197" i="36"/>
  <c r="O197" i="36"/>
  <c r="N197" i="36"/>
  <c r="W196" i="36"/>
  <c r="O196" i="36"/>
  <c r="N196" i="36"/>
  <c r="W195" i="36"/>
  <c r="O195" i="36"/>
  <c r="N195" i="36"/>
  <c r="W194" i="36"/>
  <c r="O194" i="36"/>
  <c r="N194" i="36"/>
  <c r="W193" i="36"/>
  <c r="O193" i="36"/>
  <c r="N193" i="36"/>
  <c r="W192" i="36"/>
  <c r="O192" i="36"/>
  <c r="N192" i="36"/>
  <c r="W191" i="36"/>
  <c r="O191" i="36"/>
  <c r="N191" i="36"/>
  <c r="W190" i="36"/>
  <c r="O190" i="36"/>
  <c r="N190" i="36"/>
  <c r="W189" i="36"/>
  <c r="O189" i="36"/>
  <c r="N189" i="36"/>
  <c r="W188" i="36"/>
  <c r="O188" i="36"/>
  <c r="N188" i="36"/>
  <c r="W187" i="36"/>
  <c r="O187" i="36"/>
  <c r="N187" i="36"/>
  <c r="W186" i="36"/>
  <c r="O186" i="36"/>
  <c r="N186" i="36"/>
  <c r="W185" i="36"/>
  <c r="O185" i="36"/>
  <c r="N185" i="36"/>
  <c r="W184" i="36"/>
  <c r="O184" i="36"/>
  <c r="N184" i="36"/>
  <c r="W183" i="36"/>
  <c r="O183" i="36"/>
  <c r="N183" i="36"/>
  <c r="W182" i="36"/>
  <c r="O182" i="36"/>
  <c r="N182" i="36"/>
  <c r="W181" i="36"/>
  <c r="O181" i="36"/>
  <c r="N181" i="36"/>
  <c r="W180" i="36"/>
  <c r="O180" i="36"/>
  <c r="N180" i="36"/>
  <c r="W179" i="36"/>
  <c r="O179" i="36"/>
  <c r="N179" i="36"/>
  <c r="W178" i="36"/>
  <c r="O178" i="36"/>
  <c r="N178" i="36"/>
  <c r="W177" i="36"/>
  <c r="O177" i="36"/>
  <c r="N177" i="36"/>
  <c r="W176" i="36"/>
  <c r="O176" i="36"/>
  <c r="N176" i="36"/>
  <c r="W175" i="36"/>
  <c r="O175" i="36"/>
  <c r="N175" i="36"/>
  <c r="W174" i="36"/>
  <c r="O174" i="36"/>
  <c r="N174" i="36"/>
  <c r="W173" i="36"/>
  <c r="O173" i="36"/>
  <c r="N173" i="36"/>
  <c r="W172" i="36"/>
  <c r="O172" i="36"/>
  <c r="N172" i="36"/>
  <c r="W171" i="36"/>
  <c r="O171" i="36"/>
  <c r="N171" i="36"/>
  <c r="W170" i="36"/>
  <c r="O170" i="36"/>
  <c r="N170" i="36"/>
  <c r="W169" i="36"/>
  <c r="O169" i="36"/>
  <c r="N169" i="36"/>
  <c r="W168" i="36"/>
  <c r="O168" i="36"/>
  <c r="N168" i="36"/>
  <c r="W167" i="36"/>
  <c r="O167" i="36"/>
  <c r="N167" i="36"/>
  <c r="W166" i="36"/>
  <c r="O166" i="36"/>
  <c r="N166" i="36"/>
  <c r="W165" i="36"/>
  <c r="O165" i="36"/>
  <c r="N165" i="36"/>
  <c r="W164" i="36"/>
  <c r="O164" i="36"/>
  <c r="N164" i="36"/>
  <c r="W163" i="36"/>
  <c r="O163" i="36"/>
  <c r="N163" i="36"/>
  <c r="W162" i="36"/>
  <c r="O162" i="36"/>
  <c r="N162" i="36"/>
  <c r="W161" i="36"/>
  <c r="O161" i="36"/>
  <c r="N161" i="36"/>
  <c r="W160" i="36"/>
  <c r="O160" i="36"/>
  <c r="N160" i="36"/>
  <c r="W159" i="36"/>
  <c r="O159" i="36"/>
  <c r="N159" i="36"/>
  <c r="W158" i="36"/>
  <c r="O158" i="36"/>
  <c r="N158" i="36"/>
  <c r="W157" i="36"/>
  <c r="O157" i="36"/>
  <c r="N157" i="36"/>
  <c r="W156" i="36"/>
  <c r="O156" i="36"/>
  <c r="N156" i="36"/>
  <c r="W155" i="36"/>
  <c r="O155" i="36"/>
  <c r="N155" i="36"/>
  <c r="W154" i="36"/>
  <c r="O154" i="36"/>
  <c r="N154" i="36"/>
  <c r="W153" i="36"/>
  <c r="O153" i="36"/>
  <c r="N153" i="36"/>
  <c r="W152" i="36"/>
  <c r="O152" i="36"/>
  <c r="N152" i="36"/>
  <c r="W151" i="36"/>
  <c r="O151" i="36"/>
  <c r="N151" i="36"/>
  <c r="W150" i="36"/>
  <c r="O150" i="36"/>
  <c r="N150" i="36"/>
  <c r="W149" i="36"/>
  <c r="O149" i="36"/>
  <c r="N149" i="36"/>
  <c r="W148" i="36"/>
  <c r="O148" i="36"/>
  <c r="N148" i="36"/>
  <c r="W147" i="36"/>
  <c r="O147" i="36"/>
  <c r="N147" i="36"/>
  <c r="W146" i="36"/>
  <c r="O146" i="36"/>
  <c r="N146" i="36"/>
  <c r="W145" i="36"/>
  <c r="O145" i="36"/>
  <c r="N145" i="36"/>
  <c r="W144" i="36"/>
  <c r="O144" i="36"/>
  <c r="N144" i="36"/>
  <c r="W143" i="36"/>
  <c r="O143" i="36"/>
  <c r="N143" i="36"/>
  <c r="W142" i="36"/>
  <c r="O142" i="36"/>
  <c r="N142" i="36"/>
  <c r="W141" i="36"/>
  <c r="O141" i="36"/>
  <c r="N141" i="36"/>
  <c r="W140" i="36"/>
  <c r="O140" i="36"/>
  <c r="N140" i="36"/>
  <c r="W139" i="36"/>
  <c r="O139" i="36"/>
  <c r="N139" i="36"/>
  <c r="W138" i="36"/>
  <c r="O138" i="36"/>
  <c r="N138" i="36"/>
  <c r="W137" i="36"/>
  <c r="O137" i="36"/>
  <c r="N137" i="36"/>
  <c r="W136" i="36"/>
  <c r="O136" i="36"/>
  <c r="N136" i="36"/>
  <c r="W135" i="36"/>
  <c r="O135" i="36"/>
  <c r="N135" i="36"/>
  <c r="W134" i="36"/>
  <c r="O134" i="36"/>
  <c r="N134" i="36"/>
  <c r="W133" i="36"/>
  <c r="O133" i="36"/>
  <c r="N133" i="36"/>
  <c r="W132" i="36"/>
  <c r="O132" i="36"/>
  <c r="N132" i="36"/>
  <c r="W131" i="36"/>
  <c r="O131" i="36"/>
  <c r="N131" i="36"/>
  <c r="W130" i="36"/>
  <c r="O130" i="36"/>
  <c r="N130" i="36"/>
  <c r="W129" i="36"/>
  <c r="O129" i="36"/>
  <c r="N129" i="36"/>
  <c r="W128" i="36"/>
  <c r="O128" i="36"/>
  <c r="N128" i="36"/>
  <c r="W127" i="36"/>
  <c r="O127" i="36"/>
  <c r="N127" i="36"/>
  <c r="W126" i="36"/>
  <c r="O126" i="36"/>
  <c r="N126" i="36"/>
  <c r="W125" i="36"/>
  <c r="O125" i="36"/>
  <c r="N125" i="36"/>
  <c r="W124" i="36"/>
  <c r="O124" i="36"/>
  <c r="N124" i="36"/>
  <c r="W123" i="36"/>
  <c r="O123" i="36"/>
  <c r="N123" i="36"/>
  <c r="W122" i="36"/>
  <c r="O122" i="36"/>
  <c r="N122" i="36"/>
  <c r="W121" i="36"/>
  <c r="O121" i="36"/>
  <c r="N121" i="36"/>
  <c r="W120" i="36"/>
  <c r="O120" i="36"/>
  <c r="N120" i="36"/>
  <c r="W119" i="36"/>
  <c r="O119" i="36"/>
  <c r="N119" i="36"/>
  <c r="W118" i="36"/>
  <c r="O118" i="36"/>
  <c r="N118" i="36"/>
  <c r="W117" i="36"/>
  <c r="O117" i="36"/>
  <c r="N117" i="36"/>
  <c r="W116" i="36"/>
  <c r="O116" i="36"/>
  <c r="N116" i="36"/>
  <c r="W115" i="36"/>
  <c r="O115" i="36"/>
  <c r="N115" i="36"/>
  <c r="W114" i="36"/>
  <c r="O114" i="36"/>
  <c r="N114" i="36"/>
  <c r="W113" i="36"/>
  <c r="O113" i="36"/>
  <c r="N113" i="36"/>
  <c r="W112" i="36"/>
  <c r="O112" i="36"/>
  <c r="N112" i="36"/>
  <c r="W111" i="36"/>
  <c r="O111" i="36"/>
  <c r="N111" i="36"/>
  <c r="W110" i="36"/>
  <c r="O110" i="36"/>
  <c r="N110" i="36"/>
  <c r="W109" i="36"/>
  <c r="O109" i="36"/>
  <c r="N109" i="36"/>
  <c r="W108" i="36"/>
  <c r="O108" i="36"/>
  <c r="N108" i="36"/>
  <c r="W107" i="36"/>
  <c r="O107" i="36"/>
  <c r="N107" i="36"/>
  <c r="W106" i="36"/>
  <c r="O106" i="36"/>
  <c r="N106" i="36"/>
  <c r="W105" i="36"/>
  <c r="O105" i="36"/>
  <c r="N105" i="36"/>
  <c r="W104" i="36"/>
  <c r="O104" i="36"/>
  <c r="N104" i="36"/>
  <c r="W103" i="36"/>
  <c r="O103" i="36"/>
  <c r="N103" i="36"/>
  <c r="W102" i="36"/>
  <c r="O102" i="36"/>
  <c r="N102" i="36"/>
  <c r="W101" i="36"/>
  <c r="O101" i="36"/>
  <c r="N101" i="36"/>
  <c r="W100" i="36"/>
  <c r="O100" i="36"/>
  <c r="N100" i="36"/>
  <c r="W99" i="36"/>
  <c r="O99" i="36"/>
  <c r="N99" i="36"/>
  <c r="W98" i="36"/>
  <c r="O98" i="36"/>
  <c r="N98" i="36"/>
  <c r="W97" i="36"/>
  <c r="O97" i="36"/>
  <c r="N97" i="36"/>
  <c r="W96" i="36"/>
  <c r="O96" i="36"/>
  <c r="N96" i="36"/>
  <c r="W95" i="36"/>
  <c r="O95" i="36"/>
  <c r="N95" i="36"/>
  <c r="W94" i="36"/>
  <c r="O94" i="36"/>
  <c r="N94" i="36"/>
  <c r="W93" i="36"/>
  <c r="O93" i="36"/>
  <c r="N93" i="36"/>
  <c r="W92" i="36"/>
  <c r="O92" i="36"/>
  <c r="N92" i="36"/>
  <c r="W91" i="36"/>
  <c r="O91" i="36"/>
  <c r="N91" i="36"/>
  <c r="W90" i="36"/>
  <c r="O90" i="36"/>
  <c r="N90" i="36"/>
  <c r="W89" i="36"/>
  <c r="O89" i="36"/>
  <c r="N89" i="36"/>
  <c r="W88" i="36"/>
  <c r="O88" i="36"/>
  <c r="N88" i="36"/>
  <c r="W87" i="36"/>
  <c r="O87" i="36"/>
  <c r="N87" i="36"/>
  <c r="W86" i="36"/>
  <c r="O86" i="36"/>
  <c r="N86" i="36"/>
  <c r="W85" i="36"/>
  <c r="O85" i="36"/>
  <c r="N85" i="36"/>
  <c r="W84" i="36"/>
  <c r="O84" i="36"/>
  <c r="N84" i="36"/>
  <c r="W83" i="36"/>
  <c r="O83" i="36"/>
  <c r="N83" i="36"/>
  <c r="W82" i="36"/>
  <c r="O82" i="36"/>
  <c r="N82" i="36"/>
  <c r="W81" i="36"/>
  <c r="O81" i="36"/>
  <c r="N81" i="36"/>
  <c r="W80" i="36"/>
  <c r="O80" i="36"/>
  <c r="N80" i="36"/>
  <c r="W79" i="36"/>
  <c r="O79" i="36"/>
  <c r="N79" i="36"/>
  <c r="W78" i="36"/>
  <c r="O78" i="36"/>
  <c r="N78" i="36"/>
  <c r="W77" i="36"/>
  <c r="O77" i="36"/>
  <c r="N77" i="36"/>
  <c r="W76" i="36"/>
  <c r="O76" i="36"/>
  <c r="N76" i="36"/>
  <c r="W75" i="36"/>
  <c r="N75" i="36"/>
  <c r="O75" i="36" s="1"/>
  <c r="W74" i="36"/>
  <c r="O74" i="36"/>
  <c r="N74" i="36"/>
  <c r="W73" i="36"/>
  <c r="O73" i="36"/>
  <c r="N73" i="36"/>
  <c r="W72" i="36"/>
  <c r="N72" i="36"/>
  <c r="O72" i="36" s="1"/>
  <c r="W71" i="36"/>
  <c r="O71" i="36"/>
  <c r="N71" i="36"/>
  <c r="W70" i="36"/>
  <c r="O70" i="36"/>
  <c r="N70" i="36"/>
  <c r="W69" i="36"/>
  <c r="N69" i="36"/>
  <c r="O69" i="36" s="1"/>
  <c r="W68" i="36"/>
  <c r="O68" i="36"/>
  <c r="N68" i="36"/>
  <c r="W67" i="36"/>
  <c r="O67" i="36"/>
  <c r="N67" i="36"/>
  <c r="W66" i="36"/>
  <c r="N66" i="36"/>
  <c r="O66" i="36" s="1"/>
  <c r="W65" i="36"/>
  <c r="O65" i="36"/>
  <c r="N65" i="36"/>
  <c r="W64" i="36"/>
  <c r="O64" i="36"/>
  <c r="N64" i="36"/>
  <c r="W63" i="36"/>
  <c r="N63" i="36"/>
  <c r="O63" i="36" s="1"/>
  <c r="W62" i="36"/>
  <c r="O62" i="36"/>
  <c r="N62" i="36"/>
  <c r="W61" i="36"/>
  <c r="O61" i="36"/>
  <c r="N61" i="36"/>
  <c r="W60" i="36"/>
  <c r="N60" i="36"/>
  <c r="O60" i="36" s="1"/>
  <c r="P60" i="36" s="1"/>
  <c r="W59" i="36"/>
  <c r="O59" i="36"/>
  <c r="N59" i="36"/>
  <c r="W58" i="36"/>
  <c r="O58" i="36"/>
  <c r="N58" i="36"/>
  <c r="W57" i="36"/>
  <c r="N57" i="36"/>
  <c r="O57" i="36" s="1"/>
  <c r="W56" i="36"/>
  <c r="O56" i="36"/>
  <c r="N56" i="36"/>
  <c r="W55" i="36"/>
  <c r="O55" i="36"/>
  <c r="N55" i="36"/>
  <c r="W54" i="36"/>
  <c r="N54" i="36"/>
  <c r="O54" i="36" s="1"/>
  <c r="W53" i="36"/>
  <c r="N53" i="36"/>
  <c r="O53" i="36" s="1"/>
  <c r="W52" i="36"/>
  <c r="N52" i="36"/>
  <c r="O52" i="36" s="1"/>
  <c r="W51" i="36"/>
  <c r="N51" i="36"/>
  <c r="O51" i="36" s="1"/>
  <c r="W50" i="36"/>
  <c r="N50" i="36"/>
  <c r="O50" i="36" s="1"/>
  <c r="W49" i="36"/>
  <c r="N49" i="36"/>
  <c r="O49" i="36" s="1"/>
  <c r="W48" i="36"/>
  <c r="N48" i="36"/>
  <c r="O48" i="36" s="1"/>
  <c r="W47" i="36"/>
  <c r="N47" i="36"/>
  <c r="O47" i="36" s="1"/>
  <c r="W46" i="36"/>
  <c r="N46" i="36"/>
  <c r="O46" i="36" s="1"/>
  <c r="W45" i="36"/>
  <c r="N45" i="36"/>
  <c r="O45" i="36" s="1"/>
  <c r="W44" i="36"/>
  <c r="N44" i="36"/>
  <c r="O44" i="36" s="1"/>
  <c r="W43" i="36"/>
  <c r="N43" i="36"/>
  <c r="O43" i="36" s="1"/>
  <c r="W42" i="36"/>
  <c r="O42" i="36"/>
  <c r="N42" i="36"/>
  <c r="W41" i="36"/>
  <c r="O41" i="36"/>
  <c r="N41" i="36"/>
  <c r="W40" i="36"/>
  <c r="N40" i="36"/>
  <c r="O40" i="36" s="1"/>
  <c r="W39" i="36"/>
  <c r="O39" i="36"/>
  <c r="N39" i="36"/>
  <c r="W38" i="36"/>
  <c r="O38" i="36"/>
  <c r="N38" i="36"/>
  <c r="W37" i="36"/>
  <c r="N37" i="36"/>
  <c r="O37" i="36" s="1"/>
  <c r="W36" i="36"/>
  <c r="O36" i="36"/>
  <c r="N36" i="36"/>
  <c r="W35" i="36"/>
  <c r="O35" i="36"/>
  <c r="N35" i="36"/>
  <c r="W34" i="36"/>
  <c r="N34" i="36"/>
  <c r="O34" i="36" s="1"/>
  <c r="W33" i="36"/>
  <c r="O33" i="36"/>
  <c r="N33" i="36"/>
  <c r="W32" i="36"/>
  <c r="O32" i="36"/>
  <c r="N32" i="36"/>
  <c r="W31" i="36"/>
  <c r="N31" i="36"/>
  <c r="O31" i="36" s="1"/>
  <c r="W30" i="36"/>
  <c r="O30" i="36"/>
  <c r="N30" i="36"/>
  <c r="W29" i="36"/>
  <c r="O29" i="36"/>
  <c r="N29" i="36"/>
  <c r="W28" i="36"/>
  <c r="N28" i="36"/>
  <c r="O28" i="36" s="1"/>
  <c r="W27" i="36"/>
  <c r="O27" i="36"/>
  <c r="N27" i="36"/>
  <c r="W26" i="36"/>
  <c r="O26" i="36"/>
  <c r="N26" i="36"/>
  <c r="W25" i="36"/>
  <c r="N25" i="36"/>
  <c r="O25" i="36" s="1"/>
  <c r="W24" i="36"/>
  <c r="O24" i="36"/>
  <c r="N24" i="36"/>
  <c r="W23" i="36"/>
  <c r="O23" i="36"/>
  <c r="N23" i="36"/>
  <c r="W22" i="36"/>
  <c r="N22" i="36"/>
  <c r="O22" i="36" s="1"/>
  <c r="W21" i="36"/>
  <c r="O21" i="36"/>
  <c r="N21" i="36"/>
  <c r="W20" i="36"/>
  <c r="O20" i="36"/>
  <c r="N20" i="36"/>
  <c r="W19" i="36"/>
  <c r="N19" i="36"/>
  <c r="O19" i="36" s="1"/>
  <c r="W18" i="36"/>
  <c r="O18" i="36"/>
  <c r="N18" i="36"/>
  <c r="W17" i="36"/>
  <c r="O17" i="36"/>
  <c r="N17" i="36"/>
  <c r="W16" i="36"/>
  <c r="N16" i="36"/>
  <c r="O16" i="36" s="1"/>
  <c r="W15" i="36"/>
  <c r="O15" i="36"/>
  <c r="N15" i="36"/>
  <c r="W14" i="36"/>
  <c r="O14" i="36"/>
  <c r="N14" i="36"/>
  <c r="W13" i="36"/>
  <c r="N13" i="36"/>
  <c r="O13" i="36" s="1"/>
  <c r="W12" i="36"/>
  <c r="O12" i="36"/>
  <c r="N12" i="36"/>
  <c r="W11" i="36"/>
  <c r="O11" i="36"/>
  <c r="N11" i="36"/>
  <c r="W10" i="36"/>
  <c r="N10" i="36"/>
  <c r="O10" i="36" s="1"/>
  <c r="W9" i="36"/>
  <c r="O9" i="36"/>
  <c r="N9" i="36"/>
  <c r="W8" i="36"/>
  <c r="O8" i="36"/>
  <c r="N8" i="36"/>
  <c r="W7" i="36"/>
  <c r="N7" i="36"/>
  <c r="O7" i="36" s="1"/>
  <c r="W6" i="36"/>
  <c r="O6" i="36"/>
  <c r="N6" i="36"/>
  <c r="W5" i="36"/>
  <c r="O5" i="36"/>
  <c r="N5" i="36"/>
  <c r="W4" i="36"/>
  <c r="O4" i="36"/>
  <c r="N4" i="36"/>
  <c r="W3" i="36"/>
  <c r="O3" i="36"/>
  <c r="N3" i="36"/>
  <c r="N93" i="27"/>
  <c r="O93" i="27" s="1"/>
  <c r="O92" i="27"/>
  <c r="N92" i="27"/>
  <c r="N91" i="27"/>
  <c r="O91" i="27" s="1"/>
  <c r="N90" i="27"/>
  <c r="O90" i="27" s="1"/>
  <c r="O89" i="27"/>
  <c r="N89" i="27"/>
  <c r="N88" i="27"/>
  <c r="O88" i="27" s="1"/>
  <c r="O87" i="27"/>
  <c r="N87" i="27"/>
  <c r="N86" i="27"/>
  <c r="O86" i="27" s="1"/>
  <c r="O85" i="27"/>
  <c r="N85" i="27"/>
  <c r="N84" i="27"/>
  <c r="O84" i="27" s="1"/>
  <c r="O83" i="27"/>
  <c r="N83" i="27"/>
  <c r="O82" i="27"/>
  <c r="N82" i="27"/>
  <c r="O81" i="27"/>
  <c r="N81" i="27"/>
  <c r="N80" i="27"/>
  <c r="O80" i="27" s="1"/>
  <c r="O79" i="27"/>
  <c r="N79" i="27"/>
  <c r="O78" i="27"/>
  <c r="N78" i="27"/>
  <c r="N77" i="27"/>
  <c r="O77" i="27" s="1"/>
  <c r="O76" i="27"/>
  <c r="N76" i="27"/>
  <c r="O75" i="27"/>
  <c r="N75" i="27"/>
  <c r="N74" i="27"/>
  <c r="O74" i="27" s="1"/>
  <c r="O73" i="27"/>
  <c r="N73" i="27"/>
  <c r="O72" i="27"/>
  <c r="N72" i="27"/>
  <c r="N71" i="27"/>
  <c r="O71" i="27" s="1"/>
  <c r="O70" i="27"/>
  <c r="N70" i="27"/>
  <c r="O69" i="27"/>
  <c r="N69" i="27"/>
  <c r="N68" i="27"/>
  <c r="O68" i="27" s="1"/>
  <c r="O67" i="27"/>
  <c r="N67" i="27"/>
  <c r="O66" i="27"/>
  <c r="N66" i="27"/>
  <c r="N65" i="27"/>
  <c r="O65" i="27" s="1"/>
  <c r="O64" i="27"/>
  <c r="N64" i="27"/>
  <c r="O63" i="27"/>
  <c r="N63" i="27"/>
  <c r="N62" i="27"/>
  <c r="O62" i="27" s="1"/>
  <c r="O61" i="27"/>
  <c r="N61" i="27"/>
  <c r="O60" i="27"/>
  <c r="N60" i="27"/>
  <c r="N59" i="27"/>
  <c r="O59" i="27" s="1"/>
  <c r="O58" i="27"/>
  <c r="N58" i="27"/>
  <c r="O57" i="27"/>
  <c r="N57" i="27"/>
  <c r="N56" i="27"/>
  <c r="O56" i="27" s="1"/>
  <c r="O55" i="27"/>
  <c r="N55" i="27"/>
  <c r="O54" i="27"/>
  <c r="N54" i="27"/>
  <c r="N53" i="27"/>
  <c r="O53" i="27" s="1"/>
  <c r="O52" i="27"/>
  <c r="N52" i="27"/>
  <c r="O51" i="27"/>
  <c r="N51" i="27"/>
  <c r="N50" i="27"/>
  <c r="O50" i="27" s="1"/>
  <c r="O49" i="27"/>
  <c r="N49" i="27"/>
  <c r="O48" i="27"/>
  <c r="N48" i="27"/>
  <c r="N47" i="27"/>
  <c r="O47" i="27" s="1"/>
  <c r="O46" i="27"/>
  <c r="N46" i="27"/>
  <c r="O45" i="27"/>
  <c r="N45" i="27"/>
  <c r="N44" i="27"/>
  <c r="O44" i="27" s="1"/>
  <c r="O43" i="27"/>
  <c r="N43" i="27"/>
  <c r="O42" i="27"/>
  <c r="N42" i="27"/>
  <c r="N41" i="27"/>
  <c r="O41" i="27" s="1"/>
  <c r="O40" i="27"/>
  <c r="N40" i="27"/>
  <c r="O39" i="27"/>
  <c r="N39" i="27"/>
  <c r="N38" i="27"/>
  <c r="O38" i="27" s="1"/>
  <c r="O37" i="27"/>
  <c r="N37" i="27"/>
  <c r="O36" i="27"/>
  <c r="N36" i="27"/>
  <c r="N35" i="27"/>
  <c r="O35" i="27" s="1"/>
  <c r="O34" i="27"/>
  <c r="N34" i="27"/>
  <c r="O33" i="27"/>
  <c r="N33" i="27"/>
  <c r="N32" i="27"/>
  <c r="O32" i="27" s="1"/>
  <c r="O31" i="27"/>
  <c r="N31" i="27"/>
  <c r="O30" i="27"/>
  <c r="N30" i="27"/>
  <c r="N29" i="27"/>
  <c r="O29" i="27" s="1"/>
  <c r="O28" i="27"/>
  <c r="N28" i="27"/>
  <c r="O27" i="27"/>
  <c r="N27" i="27"/>
  <c r="N26" i="27"/>
  <c r="O26" i="27" s="1"/>
  <c r="O25" i="27"/>
  <c r="N25" i="27"/>
  <c r="O24" i="27"/>
  <c r="N24" i="27"/>
  <c r="N23" i="27"/>
  <c r="O23" i="27" s="1"/>
  <c r="O22" i="27"/>
  <c r="N22" i="27"/>
  <c r="O21" i="27"/>
  <c r="N21" i="27"/>
  <c r="N20" i="27"/>
  <c r="O20" i="27" s="1"/>
  <c r="O19" i="27"/>
  <c r="N19" i="27"/>
  <c r="O18" i="27"/>
  <c r="N18" i="27"/>
  <c r="N17" i="27"/>
  <c r="O17" i="27" s="1"/>
  <c r="O16" i="27"/>
  <c r="N16" i="27"/>
  <c r="O15" i="27"/>
  <c r="N15" i="27"/>
  <c r="N14" i="27"/>
  <c r="O14" i="27" s="1"/>
  <c r="O13" i="27"/>
  <c r="N13" i="27"/>
  <c r="O12" i="27"/>
  <c r="N12" i="27"/>
  <c r="N11" i="27"/>
  <c r="O11" i="27" s="1"/>
  <c r="O10" i="27"/>
  <c r="N10" i="27"/>
  <c r="O9" i="27"/>
  <c r="N9" i="27"/>
  <c r="N8" i="27"/>
  <c r="O8" i="27" s="1"/>
  <c r="O7" i="27"/>
  <c r="N7" i="27"/>
  <c r="O6" i="27"/>
  <c r="N6" i="27"/>
  <c r="N5" i="27"/>
  <c r="O5" i="27" s="1"/>
  <c r="O4" i="27"/>
  <c r="N4" i="27"/>
  <c r="O3" i="27"/>
  <c r="N3" i="27"/>
  <c r="I56" i="26"/>
  <c r="J56" i="26" s="1"/>
  <c r="F56" i="26"/>
  <c r="H56" i="26" s="1"/>
  <c r="E56" i="26"/>
  <c r="H55" i="26"/>
  <c r="F55" i="26"/>
  <c r="I55" i="26" s="1"/>
  <c r="J55" i="26" s="1"/>
  <c r="E55" i="26"/>
  <c r="J54" i="26"/>
  <c r="F54" i="26"/>
  <c r="I54" i="26" s="1"/>
  <c r="E54" i="26"/>
  <c r="I53" i="26"/>
  <c r="J53" i="26" s="1"/>
  <c r="F53" i="26"/>
  <c r="H53" i="26" s="1"/>
  <c r="E53" i="26"/>
  <c r="I52" i="26"/>
  <c r="J52" i="26" s="1"/>
  <c r="H52" i="26"/>
  <c r="F52" i="26"/>
  <c r="E52" i="26"/>
  <c r="I51" i="26"/>
  <c r="J51" i="26" s="1"/>
  <c r="F51" i="26"/>
  <c r="H51" i="26" s="1"/>
  <c r="E51" i="26"/>
  <c r="I50" i="26"/>
  <c r="J50" i="26" s="1"/>
  <c r="F50" i="26"/>
  <c r="H50" i="26" s="1"/>
  <c r="E50" i="26"/>
  <c r="F49" i="26"/>
  <c r="I49" i="26" s="1"/>
  <c r="J49" i="26" s="1"/>
  <c r="E49" i="26"/>
  <c r="F48" i="26"/>
  <c r="I48" i="26" s="1"/>
  <c r="J48" i="26" s="1"/>
  <c r="E48" i="26"/>
  <c r="I47" i="26"/>
  <c r="J47" i="26" s="1"/>
  <c r="F47" i="26"/>
  <c r="H47" i="26" s="1"/>
  <c r="E47" i="26"/>
  <c r="J46" i="26"/>
  <c r="I46" i="26"/>
  <c r="H46" i="26"/>
  <c r="F46" i="26"/>
  <c r="E46" i="26"/>
  <c r="F45" i="26"/>
  <c r="E45" i="26"/>
  <c r="I44" i="26"/>
  <c r="J44" i="26" s="1"/>
  <c r="H44" i="26"/>
  <c r="F44" i="26"/>
  <c r="E44" i="26"/>
  <c r="H43" i="26"/>
  <c r="F43" i="26"/>
  <c r="I43" i="26" s="1"/>
  <c r="J43" i="26" s="1"/>
  <c r="E43" i="26"/>
  <c r="J42" i="26"/>
  <c r="I42" i="26"/>
  <c r="F42" i="26"/>
  <c r="H42" i="26" s="1"/>
  <c r="E42" i="26"/>
  <c r="I41" i="26"/>
  <c r="J41" i="26" s="1"/>
  <c r="F41" i="26"/>
  <c r="H41" i="26" s="1"/>
  <c r="E41" i="26"/>
  <c r="I40" i="26"/>
  <c r="J40" i="26" s="1"/>
  <c r="H40" i="26"/>
  <c r="F40" i="26"/>
  <c r="E40" i="26"/>
  <c r="I39" i="26"/>
  <c r="J39" i="26" s="1"/>
  <c r="F39" i="26"/>
  <c r="H39" i="26" s="1"/>
  <c r="E39" i="26"/>
  <c r="F38" i="26"/>
  <c r="I38" i="26" s="1"/>
  <c r="J38" i="26" s="1"/>
  <c r="E38" i="26"/>
  <c r="F37" i="26"/>
  <c r="I37" i="26" s="1"/>
  <c r="J37" i="26" s="1"/>
  <c r="E37" i="26"/>
  <c r="F36" i="26"/>
  <c r="I36" i="26" s="1"/>
  <c r="J36" i="26" s="1"/>
  <c r="E36" i="26"/>
  <c r="I35" i="26"/>
  <c r="J35" i="26" s="1"/>
  <c r="H35" i="26"/>
  <c r="F35" i="26"/>
  <c r="E35" i="26"/>
  <c r="I34" i="26"/>
  <c r="J34" i="26" s="1"/>
  <c r="H34" i="26"/>
  <c r="F34" i="26"/>
  <c r="E34" i="26"/>
  <c r="F33" i="26"/>
  <c r="E33" i="26"/>
  <c r="F32" i="26"/>
  <c r="I32" i="26" s="1"/>
  <c r="J32" i="26" s="1"/>
  <c r="E32" i="26"/>
  <c r="F31" i="26"/>
  <c r="I31" i="26" s="1"/>
  <c r="J31" i="26" s="1"/>
  <c r="E31" i="26"/>
  <c r="J30" i="26"/>
  <c r="I30" i="26"/>
  <c r="F30" i="26"/>
  <c r="H30" i="26" s="1"/>
  <c r="E30" i="26"/>
  <c r="J29" i="26"/>
  <c r="I29" i="26"/>
  <c r="H29" i="26"/>
  <c r="F29" i="26"/>
  <c r="E29" i="26"/>
  <c r="I28" i="26"/>
  <c r="J28" i="26" s="1"/>
  <c r="H28" i="26"/>
  <c r="F28" i="26"/>
  <c r="E28" i="26"/>
  <c r="I27" i="26"/>
  <c r="J27" i="26" s="1"/>
  <c r="H27" i="26"/>
  <c r="F27" i="26"/>
  <c r="E27" i="26"/>
  <c r="F26" i="26"/>
  <c r="I26" i="26" s="1"/>
  <c r="J26" i="26" s="1"/>
  <c r="K3" i="6" s="1"/>
  <c r="E26" i="26"/>
  <c r="F25" i="26"/>
  <c r="I25" i="26" s="1"/>
  <c r="J25" i="26" s="1"/>
  <c r="E25" i="26"/>
  <c r="F24" i="26"/>
  <c r="I24" i="26" s="1"/>
  <c r="J24" i="26" s="1"/>
  <c r="E24" i="26"/>
  <c r="I23" i="26"/>
  <c r="J23" i="26" s="1"/>
  <c r="H23" i="26"/>
  <c r="F23" i="26"/>
  <c r="E23" i="26"/>
  <c r="I22" i="26"/>
  <c r="J22" i="26" s="1"/>
  <c r="H22" i="26"/>
  <c r="F22" i="26"/>
  <c r="E22" i="26"/>
  <c r="F21" i="26"/>
  <c r="E21" i="26"/>
  <c r="F20" i="26"/>
  <c r="I20" i="26" s="1"/>
  <c r="J20" i="26" s="1"/>
  <c r="E20" i="26"/>
  <c r="F19" i="26"/>
  <c r="I19" i="26" s="1"/>
  <c r="J19" i="26" s="1"/>
  <c r="E19" i="26"/>
  <c r="J18" i="26"/>
  <c r="I18" i="26"/>
  <c r="F18" i="26"/>
  <c r="H18" i="26" s="1"/>
  <c r="E18" i="26"/>
  <c r="J17" i="26"/>
  <c r="I17" i="26"/>
  <c r="F17" i="26"/>
  <c r="H17" i="26" s="1"/>
  <c r="E17" i="26"/>
  <c r="I16" i="26"/>
  <c r="J16" i="26" s="1"/>
  <c r="H16" i="26"/>
  <c r="F16" i="26"/>
  <c r="E16" i="26"/>
  <c r="I15" i="26"/>
  <c r="J15" i="26" s="1"/>
  <c r="H15" i="26"/>
  <c r="F15" i="26"/>
  <c r="E15" i="26"/>
  <c r="F14" i="26"/>
  <c r="E14" i="26"/>
  <c r="J13" i="26"/>
  <c r="F13" i="26"/>
  <c r="I13" i="26" s="1"/>
  <c r="E13" i="26"/>
  <c r="F12" i="26"/>
  <c r="I12" i="26" s="1"/>
  <c r="J12" i="26" s="1"/>
  <c r="E12" i="26"/>
  <c r="J11" i="26"/>
  <c r="I11" i="26"/>
  <c r="H11" i="26"/>
  <c r="F11" i="26"/>
  <c r="E11" i="26"/>
  <c r="I10" i="26"/>
  <c r="J10" i="26" s="1"/>
  <c r="H10" i="26"/>
  <c r="F10" i="26"/>
  <c r="E10" i="26"/>
  <c r="F9" i="26"/>
  <c r="I9" i="26" s="1"/>
  <c r="J9" i="26" s="1"/>
  <c r="E9" i="26"/>
  <c r="F8" i="26"/>
  <c r="E8" i="26"/>
  <c r="F7" i="26"/>
  <c r="I7" i="26" s="1"/>
  <c r="J7" i="26" s="1"/>
  <c r="E7" i="26"/>
  <c r="I6" i="26"/>
  <c r="J6" i="26" s="1"/>
  <c r="F6" i="26"/>
  <c r="H6" i="26" s="1"/>
  <c r="E6" i="26"/>
  <c r="I5" i="26"/>
  <c r="J5" i="26" s="1"/>
  <c r="F5" i="26"/>
  <c r="H5" i="26" s="1"/>
  <c r="E5" i="26"/>
  <c r="I4" i="26"/>
  <c r="J4" i="26" s="1"/>
  <c r="F4" i="26"/>
  <c r="H4" i="26" s="1"/>
  <c r="E4" i="26"/>
  <c r="F3" i="26"/>
  <c r="I3" i="26" s="1"/>
  <c r="J3" i="26" s="1"/>
  <c r="E3" i="26"/>
  <c r="F2" i="26"/>
  <c r="I2" i="26" s="1"/>
  <c r="E2" i="26"/>
  <c r="L41" i="32"/>
  <c r="J41" i="32"/>
  <c r="I41" i="32"/>
  <c r="G41" i="32"/>
  <c r="F41" i="32"/>
  <c r="E41" i="32"/>
  <c r="D41" i="32"/>
  <c r="C41" i="32"/>
  <c r="B41" i="32"/>
  <c r="A41" i="32"/>
  <c r="I40" i="32"/>
  <c r="H40" i="32"/>
  <c r="G40" i="32"/>
  <c r="F40" i="32"/>
  <c r="E40" i="32"/>
  <c r="D40" i="32"/>
  <c r="C40" i="32"/>
  <c r="B40" i="32"/>
  <c r="A40" i="32"/>
  <c r="I39" i="32"/>
  <c r="G39" i="32"/>
  <c r="F39" i="32"/>
  <c r="E39" i="32"/>
  <c r="D39" i="32"/>
  <c r="C39" i="32"/>
  <c r="B39" i="32"/>
  <c r="A39" i="32"/>
  <c r="L38" i="32"/>
  <c r="J38" i="32"/>
  <c r="I38" i="32"/>
  <c r="G38" i="32"/>
  <c r="F38" i="32"/>
  <c r="E38" i="32"/>
  <c r="D38" i="32"/>
  <c r="C38" i="32"/>
  <c r="B38" i="32"/>
  <c r="A38" i="32"/>
  <c r="L37" i="32"/>
  <c r="G37" i="32"/>
  <c r="F37" i="32"/>
  <c r="E37" i="32"/>
  <c r="D37" i="32"/>
  <c r="C37" i="32"/>
  <c r="B37" i="32"/>
  <c r="A37" i="32"/>
  <c r="L36" i="32"/>
  <c r="G36" i="32"/>
  <c r="F36" i="32"/>
  <c r="E36" i="32"/>
  <c r="D36" i="32"/>
  <c r="C36" i="32"/>
  <c r="B36" i="32"/>
  <c r="A36" i="32"/>
  <c r="I35" i="32"/>
  <c r="H35" i="32"/>
  <c r="G35" i="32"/>
  <c r="F35" i="32"/>
  <c r="E35" i="32"/>
  <c r="D35" i="32"/>
  <c r="C35" i="32"/>
  <c r="B35" i="32"/>
  <c r="A35" i="32"/>
  <c r="G34" i="32"/>
  <c r="F34" i="32"/>
  <c r="E34" i="32"/>
  <c r="D34" i="32"/>
  <c r="C34" i="32"/>
  <c r="B34" i="32"/>
  <c r="A34" i="32"/>
  <c r="I33" i="32"/>
  <c r="G33" i="32"/>
  <c r="F33" i="32"/>
  <c r="E33" i="32"/>
  <c r="D33" i="32"/>
  <c r="C33" i="32"/>
  <c r="B33" i="32"/>
  <c r="A33" i="32"/>
  <c r="L32" i="32"/>
  <c r="J32" i="32"/>
  <c r="I32" i="32"/>
  <c r="G32" i="32"/>
  <c r="F32" i="32"/>
  <c r="E32" i="32"/>
  <c r="D32" i="32"/>
  <c r="C32" i="32"/>
  <c r="B32" i="32"/>
  <c r="A32" i="32"/>
  <c r="L31" i="32"/>
  <c r="G31" i="32"/>
  <c r="F31" i="32"/>
  <c r="E31" i="32"/>
  <c r="D31" i="32"/>
  <c r="C31" i="32"/>
  <c r="B31" i="32"/>
  <c r="A31" i="32"/>
  <c r="L30" i="32"/>
  <c r="G30" i="32"/>
  <c r="F30" i="32"/>
  <c r="E30" i="32"/>
  <c r="D30" i="32"/>
  <c r="C30" i="32"/>
  <c r="B30" i="32"/>
  <c r="A30" i="32"/>
  <c r="L29" i="32"/>
  <c r="J29" i="32"/>
  <c r="I29" i="32"/>
  <c r="G29" i="32"/>
  <c r="F29" i="32"/>
  <c r="E29" i="32"/>
  <c r="D29" i="32"/>
  <c r="C29" i="32"/>
  <c r="B29" i="32"/>
  <c r="A29" i="32"/>
  <c r="I28" i="32"/>
  <c r="G28" i="32"/>
  <c r="F28" i="32"/>
  <c r="E28" i="32"/>
  <c r="D28" i="32"/>
  <c r="C28" i="32"/>
  <c r="B28" i="32"/>
  <c r="A28" i="32"/>
  <c r="I27" i="32"/>
  <c r="G27" i="32"/>
  <c r="F27" i="32"/>
  <c r="E27" i="32"/>
  <c r="D27" i="32"/>
  <c r="C27" i="32"/>
  <c r="B27" i="32"/>
  <c r="A27" i="32"/>
  <c r="L26" i="32"/>
  <c r="J26" i="32"/>
  <c r="I26" i="32"/>
  <c r="G26" i="32"/>
  <c r="F26" i="32"/>
  <c r="E26" i="32"/>
  <c r="D26" i="32"/>
  <c r="C26" i="32"/>
  <c r="B26" i="32"/>
  <c r="A26" i="32"/>
  <c r="L25" i="32"/>
  <c r="G25" i="32"/>
  <c r="F25" i="32"/>
  <c r="E25" i="32"/>
  <c r="D25" i="32"/>
  <c r="C25" i="32"/>
  <c r="B25" i="32"/>
  <c r="A25" i="32"/>
  <c r="L24" i="32"/>
  <c r="G24" i="32"/>
  <c r="F24" i="32"/>
  <c r="E24" i="32"/>
  <c r="D24" i="32"/>
  <c r="C24" i="32"/>
  <c r="B24" i="32"/>
  <c r="A24" i="32"/>
  <c r="J23" i="32"/>
  <c r="I23" i="32"/>
  <c r="G23" i="32"/>
  <c r="F23" i="32"/>
  <c r="E23" i="32"/>
  <c r="D23" i="32"/>
  <c r="C23" i="32"/>
  <c r="B23" i="32"/>
  <c r="A23" i="32"/>
  <c r="G22" i="32"/>
  <c r="F22" i="32"/>
  <c r="E22" i="32"/>
  <c r="D22" i="32"/>
  <c r="C22" i="32"/>
  <c r="B22" i="32"/>
  <c r="A22" i="32"/>
  <c r="G21" i="32"/>
  <c r="F21" i="32"/>
  <c r="E21" i="32"/>
  <c r="D21" i="32"/>
  <c r="C21" i="32"/>
  <c r="B21" i="32"/>
  <c r="A21" i="32"/>
  <c r="J20" i="32"/>
  <c r="I20" i="32"/>
  <c r="G20" i="32"/>
  <c r="F20" i="32"/>
  <c r="E20" i="32"/>
  <c r="D20" i="32"/>
  <c r="C20" i="32"/>
  <c r="B20" i="32"/>
  <c r="A20" i="32"/>
  <c r="I19" i="32"/>
  <c r="H19" i="32"/>
  <c r="G19" i="32"/>
  <c r="F19" i="32"/>
  <c r="E19" i="32"/>
  <c r="D19" i="32"/>
  <c r="C19" i="32"/>
  <c r="B19" i="32"/>
  <c r="A19" i="32"/>
  <c r="I18" i="32"/>
  <c r="H18" i="32"/>
  <c r="G18" i="32"/>
  <c r="F18" i="32"/>
  <c r="E18" i="32"/>
  <c r="D18" i="32"/>
  <c r="C18" i="32"/>
  <c r="B18" i="32"/>
  <c r="A18" i="32"/>
  <c r="L17" i="32"/>
  <c r="I17" i="32"/>
  <c r="G17" i="32"/>
  <c r="F17" i="32"/>
  <c r="E17" i="32"/>
  <c r="D17" i="32"/>
  <c r="C17" i="32"/>
  <c r="B17" i="32"/>
  <c r="A17" i="32"/>
  <c r="L16" i="32"/>
  <c r="J16" i="32"/>
  <c r="G16" i="32"/>
  <c r="F16" i="32"/>
  <c r="E16" i="32"/>
  <c r="D16" i="32"/>
  <c r="C16" i="32"/>
  <c r="B16" i="32"/>
  <c r="A16" i="32"/>
  <c r="L15" i="32"/>
  <c r="G15" i="32"/>
  <c r="F15" i="32"/>
  <c r="E15" i="32"/>
  <c r="D15" i="32"/>
  <c r="C15" i="32"/>
  <c r="B15" i="32"/>
  <c r="A15" i="32"/>
  <c r="J14" i="32"/>
  <c r="I14" i="32"/>
  <c r="H14" i="32"/>
  <c r="G14" i="32"/>
  <c r="F14" i="32"/>
  <c r="E14" i="32"/>
  <c r="D14" i="32"/>
  <c r="C14" i="32"/>
  <c r="B14" i="32"/>
  <c r="A14" i="32"/>
  <c r="G13" i="32"/>
  <c r="F13" i="32"/>
  <c r="E13" i="32"/>
  <c r="D13" i="32"/>
  <c r="C13" i="32"/>
  <c r="B13" i="32"/>
  <c r="A13" i="32"/>
  <c r="G12" i="32"/>
  <c r="F12" i="32"/>
  <c r="E12" i="32"/>
  <c r="D12" i="32"/>
  <c r="C12" i="32"/>
  <c r="B12" i="32"/>
  <c r="A12" i="32"/>
  <c r="L11" i="32"/>
  <c r="I11" i="32"/>
  <c r="G11" i="32"/>
  <c r="F11" i="32"/>
  <c r="E11" i="32"/>
  <c r="D11" i="32"/>
  <c r="C11" i="32"/>
  <c r="B11" i="32"/>
  <c r="A11" i="32"/>
  <c r="L10" i="32"/>
  <c r="G10" i="32"/>
  <c r="F10" i="32"/>
  <c r="E10" i="32"/>
  <c r="D10" i="32"/>
  <c r="C10" i="32"/>
  <c r="B10" i="32"/>
  <c r="A10" i="32"/>
  <c r="L9" i="32"/>
  <c r="G9" i="32"/>
  <c r="F9" i="32"/>
  <c r="E9" i="32"/>
  <c r="D9" i="32"/>
  <c r="C9" i="32"/>
  <c r="B9" i="32"/>
  <c r="A9" i="32"/>
  <c r="I8" i="32"/>
  <c r="G8" i="32"/>
  <c r="F8" i="32"/>
  <c r="E8" i="32"/>
  <c r="D8" i="32"/>
  <c r="C8" i="32"/>
  <c r="B8" i="32"/>
  <c r="A8" i="32"/>
  <c r="M7" i="32"/>
  <c r="I7" i="32"/>
  <c r="G7" i="32"/>
  <c r="F7" i="32"/>
  <c r="E7" i="32"/>
  <c r="D7" i="32"/>
  <c r="C7" i="32"/>
  <c r="B7" i="32"/>
  <c r="L7" i="32" s="1"/>
  <c r="U94" i="27" s="1"/>
  <c r="A7" i="32"/>
  <c r="G6" i="32"/>
  <c r="F6" i="32"/>
  <c r="E6" i="32"/>
  <c r="D6" i="32"/>
  <c r="C6" i="32"/>
  <c r="B6" i="32"/>
  <c r="A6" i="32"/>
  <c r="G5" i="32"/>
  <c r="F5" i="32"/>
  <c r="E5" i="32"/>
  <c r="D5" i="32"/>
  <c r="C5" i="32"/>
  <c r="B5" i="32"/>
  <c r="A5" i="32"/>
  <c r="J4" i="32"/>
  <c r="I4" i="32"/>
  <c r="G4" i="32"/>
  <c r="F4" i="32"/>
  <c r="E4" i="32"/>
  <c r="D4" i="32"/>
  <c r="C4" i="32"/>
  <c r="B4" i="32"/>
  <c r="A4" i="32"/>
  <c r="G3" i="32"/>
  <c r="F3" i="32"/>
  <c r="E3" i="32"/>
  <c r="D3" i="32"/>
  <c r="C3" i="32"/>
  <c r="B3" i="32"/>
  <c r="A3" i="32"/>
  <c r="J2" i="32"/>
  <c r="I2" i="32"/>
  <c r="H2" i="32"/>
  <c r="G2" i="32"/>
  <c r="H1" i="32"/>
  <c r="G1" i="32"/>
  <c r="F1" i="32"/>
  <c r="E1" i="32"/>
  <c r="D1" i="32"/>
  <c r="C1" i="32"/>
  <c r="B1" i="32"/>
  <c r="A1" i="32"/>
  <c r="R42" i="6"/>
  <c r="J41" i="6"/>
  <c r="I41" i="6"/>
  <c r="G41" i="6"/>
  <c r="F41" i="6"/>
  <c r="E41" i="6"/>
  <c r="D41" i="6"/>
  <c r="C41" i="6"/>
  <c r="B41" i="6"/>
  <c r="A41" i="6"/>
  <c r="G40" i="6"/>
  <c r="F40" i="6"/>
  <c r="E40" i="6"/>
  <c r="D40" i="6"/>
  <c r="C40" i="6"/>
  <c r="B40" i="6"/>
  <c r="A40" i="6"/>
  <c r="I39" i="6"/>
  <c r="G39" i="6"/>
  <c r="F39" i="6"/>
  <c r="E39" i="6"/>
  <c r="D39" i="6"/>
  <c r="C39" i="6"/>
  <c r="B39" i="6"/>
  <c r="A39" i="6"/>
  <c r="J38" i="6"/>
  <c r="I38" i="6"/>
  <c r="G38" i="6"/>
  <c r="F38" i="6"/>
  <c r="E38" i="6"/>
  <c r="D38" i="6"/>
  <c r="C38" i="6"/>
  <c r="B38" i="6"/>
  <c r="A38" i="6"/>
  <c r="G37" i="6"/>
  <c r="F37" i="6"/>
  <c r="E37" i="6"/>
  <c r="D37" i="6"/>
  <c r="C37" i="6"/>
  <c r="B37" i="6"/>
  <c r="A37" i="6"/>
  <c r="I36" i="6"/>
  <c r="H36" i="6"/>
  <c r="G36" i="6"/>
  <c r="F36" i="6"/>
  <c r="E36" i="6"/>
  <c r="D36" i="6"/>
  <c r="C36" i="6"/>
  <c r="B36" i="6"/>
  <c r="A36" i="6"/>
  <c r="I35" i="6"/>
  <c r="G35" i="6"/>
  <c r="F35" i="6"/>
  <c r="E35" i="6"/>
  <c r="D35" i="6"/>
  <c r="C35" i="6"/>
  <c r="B35" i="6"/>
  <c r="A35" i="6"/>
  <c r="G34" i="6"/>
  <c r="F34" i="6"/>
  <c r="E34" i="6"/>
  <c r="D34" i="6"/>
  <c r="C34" i="6"/>
  <c r="B34" i="6"/>
  <c r="A34" i="6"/>
  <c r="I33" i="6"/>
  <c r="G33" i="6"/>
  <c r="F33" i="6"/>
  <c r="E33" i="6"/>
  <c r="D33" i="6"/>
  <c r="C33" i="6"/>
  <c r="B33" i="6"/>
  <c r="A33" i="6"/>
  <c r="J32" i="6"/>
  <c r="I32" i="6"/>
  <c r="G32" i="6"/>
  <c r="F32" i="6"/>
  <c r="E32" i="6"/>
  <c r="D32" i="6"/>
  <c r="C32" i="6"/>
  <c r="B32" i="6"/>
  <c r="A32" i="6"/>
  <c r="I31" i="6"/>
  <c r="G31" i="6"/>
  <c r="F31" i="6"/>
  <c r="E31" i="6"/>
  <c r="D31" i="6"/>
  <c r="C31" i="6"/>
  <c r="B31" i="6"/>
  <c r="A31" i="6"/>
  <c r="I30" i="6"/>
  <c r="G30" i="6"/>
  <c r="F30" i="6"/>
  <c r="E30" i="6"/>
  <c r="D30" i="6"/>
  <c r="C30" i="6"/>
  <c r="B30" i="6"/>
  <c r="A30" i="6"/>
  <c r="J29" i="6"/>
  <c r="I29" i="6"/>
  <c r="G29" i="6"/>
  <c r="F29" i="6"/>
  <c r="E29" i="6"/>
  <c r="D29" i="6"/>
  <c r="C29" i="6"/>
  <c r="B29" i="6"/>
  <c r="A29" i="6"/>
  <c r="I28" i="6"/>
  <c r="G28" i="6"/>
  <c r="F28" i="6"/>
  <c r="E28" i="6"/>
  <c r="D28" i="6"/>
  <c r="C28" i="6"/>
  <c r="B28" i="6"/>
  <c r="A28" i="6"/>
  <c r="I27" i="6"/>
  <c r="H27" i="6"/>
  <c r="G27" i="6"/>
  <c r="F27" i="6"/>
  <c r="E27" i="6"/>
  <c r="D27" i="6"/>
  <c r="C27" i="6"/>
  <c r="B27" i="6"/>
  <c r="A27" i="6"/>
  <c r="J26" i="6"/>
  <c r="I26" i="6"/>
  <c r="G26" i="6"/>
  <c r="F26" i="6"/>
  <c r="E26" i="6"/>
  <c r="D26" i="6"/>
  <c r="C26" i="6"/>
  <c r="B26" i="6"/>
  <c r="A26" i="6"/>
  <c r="J25" i="6"/>
  <c r="G25" i="6"/>
  <c r="F25" i="6"/>
  <c r="E25" i="6"/>
  <c r="D25" i="6"/>
  <c r="C25" i="6"/>
  <c r="B25" i="6"/>
  <c r="A25" i="6"/>
  <c r="I24" i="6"/>
  <c r="G24" i="6"/>
  <c r="F24" i="6"/>
  <c r="E24" i="6"/>
  <c r="D24" i="6"/>
  <c r="C24" i="6"/>
  <c r="B24" i="6"/>
  <c r="A24" i="6"/>
  <c r="J23" i="6"/>
  <c r="I23" i="6"/>
  <c r="G23" i="6"/>
  <c r="F23" i="6"/>
  <c r="E23" i="6"/>
  <c r="D23" i="6"/>
  <c r="C23" i="6"/>
  <c r="B23" i="6"/>
  <c r="A23" i="6"/>
  <c r="G22" i="6"/>
  <c r="F22" i="6"/>
  <c r="E22" i="6"/>
  <c r="D22" i="6"/>
  <c r="C22" i="6"/>
  <c r="B22" i="6"/>
  <c r="A22" i="6"/>
  <c r="I21" i="6"/>
  <c r="G21" i="6"/>
  <c r="F21" i="6"/>
  <c r="E21" i="6"/>
  <c r="D21" i="6"/>
  <c r="C21" i="6"/>
  <c r="B21" i="6"/>
  <c r="A21" i="6"/>
  <c r="J20" i="6"/>
  <c r="I20" i="6"/>
  <c r="G20" i="6"/>
  <c r="F20" i="6"/>
  <c r="E20" i="6"/>
  <c r="D20" i="6"/>
  <c r="C20" i="6"/>
  <c r="B20" i="6"/>
  <c r="A20" i="6"/>
  <c r="G19" i="6"/>
  <c r="F19" i="6"/>
  <c r="E19" i="6"/>
  <c r="D19" i="6"/>
  <c r="C19" i="6"/>
  <c r="B19" i="6"/>
  <c r="A19" i="6"/>
  <c r="I18" i="6"/>
  <c r="G18" i="6"/>
  <c r="F18" i="6"/>
  <c r="E18" i="6"/>
  <c r="D18" i="6"/>
  <c r="C18" i="6"/>
  <c r="B18" i="6"/>
  <c r="A18" i="6"/>
  <c r="I17" i="6"/>
  <c r="G17" i="6"/>
  <c r="F17" i="6"/>
  <c r="E17" i="6"/>
  <c r="D17" i="6"/>
  <c r="C17" i="6"/>
  <c r="B17" i="6"/>
  <c r="A17" i="6"/>
  <c r="G16" i="6"/>
  <c r="F16" i="6"/>
  <c r="E16" i="6"/>
  <c r="D16" i="6"/>
  <c r="C16" i="6"/>
  <c r="B16" i="6"/>
  <c r="A16" i="6"/>
  <c r="I15" i="6"/>
  <c r="G15" i="6"/>
  <c r="F15" i="6"/>
  <c r="E15" i="6"/>
  <c r="D15" i="6"/>
  <c r="C15" i="6"/>
  <c r="B15" i="6"/>
  <c r="A15" i="6"/>
  <c r="J14" i="6"/>
  <c r="I14" i="6"/>
  <c r="G14" i="6"/>
  <c r="F14" i="6"/>
  <c r="E14" i="6"/>
  <c r="D14" i="6"/>
  <c r="C14" i="6"/>
  <c r="B14" i="6"/>
  <c r="A14" i="6"/>
  <c r="J13" i="6"/>
  <c r="I13" i="6"/>
  <c r="G13" i="6"/>
  <c r="F13" i="6"/>
  <c r="E13" i="6"/>
  <c r="D13" i="6"/>
  <c r="C13" i="6"/>
  <c r="B13" i="6"/>
  <c r="A13" i="6"/>
  <c r="G12" i="6"/>
  <c r="F12" i="6"/>
  <c r="E12" i="6"/>
  <c r="D12" i="6"/>
  <c r="C12" i="6"/>
  <c r="B12" i="6"/>
  <c r="A12" i="6"/>
  <c r="I11" i="6"/>
  <c r="G11" i="6"/>
  <c r="F11" i="6"/>
  <c r="E11" i="6"/>
  <c r="D11" i="6"/>
  <c r="C11" i="6"/>
  <c r="B11" i="6"/>
  <c r="A11" i="6"/>
  <c r="G10" i="6"/>
  <c r="F10" i="6"/>
  <c r="E10" i="6"/>
  <c r="D10" i="6"/>
  <c r="C10" i="6"/>
  <c r="B10" i="6"/>
  <c r="A10" i="6"/>
  <c r="G9" i="6"/>
  <c r="F9" i="6"/>
  <c r="E9" i="6"/>
  <c r="D9" i="6"/>
  <c r="C9" i="6"/>
  <c r="B9" i="6"/>
  <c r="A9" i="6"/>
  <c r="I8" i="6"/>
  <c r="G8" i="6"/>
  <c r="F8" i="6"/>
  <c r="E8" i="6"/>
  <c r="D8" i="6"/>
  <c r="C8" i="6"/>
  <c r="B8" i="6"/>
  <c r="A8" i="6"/>
  <c r="I7" i="6"/>
  <c r="G7" i="6"/>
  <c r="F7" i="6"/>
  <c r="E7" i="6"/>
  <c r="D7" i="6"/>
  <c r="C7" i="6"/>
  <c r="B7" i="6"/>
  <c r="A7" i="6"/>
  <c r="H6" i="6"/>
  <c r="G6" i="6"/>
  <c r="F6" i="6"/>
  <c r="E6" i="6"/>
  <c r="D6" i="6"/>
  <c r="C6" i="6"/>
  <c r="B6" i="6"/>
  <c r="A6" i="6"/>
  <c r="K5" i="6"/>
  <c r="G5" i="6"/>
  <c r="F5" i="6"/>
  <c r="E5" i="6"/>
  <c r="D5" i="6"/>
  <c r="C5" i="6"/>
  <c r="B5" i="6"/>
  <c r="A5" i="6"/>
  <c r="L4" i="6"/>
  <c r="K4" i="6"/>
  <c r="J4" i="6"/>
  <c r="I4" i="6"/>
  <c r="H4" i="6"/>
  <c r="G4" i="6"/>
  <c r="F4" i="6"/>
  <c r="E4" i="6"/>
  <c r="D4" i="6"/>
  <c r="C4" i="6"/>
  <c r="B4" i="6"/>
  <c r="A4" i="6"/>
  <c r="J3" i="6"/>
  <c r="I3" i="6"/>
  <c r="G3" i="6"/>
  <c r="F3" i="6"/>
  <c r="E3" i="6"/>
  <c r="D3" i="6"/>
  <c r="C3" i="6"/>
  <c r="B3" i="6"/>
  <c r="A3" i="6"/>
  <c r="J2" i="6"/>
  <c r="I2" i="6"/>
  <c r="H2" i="6"/>
  <c r="G2" i="6"/>
  <c r="M1" i="6"/>
  <c r="H1" i="6"/>
  <c r="G1" i="6"/>
  <c r="F1" i="6"/>
  <c r="E1" i="6"/>
  <c r="D1" i="6"/>
  <c r="C1" i="6"/>
  <c r="B1" i="6"/>
  <c r="T3" i="3" s="1"/>
  <c r="A1" i="6"/>
  <c r="J41" i="5"/>
  <c r="I41" i="5"/>
  <c r="G41" i="5"/>
  <c r="F41" i="5"/>
  <c r="E41" i="5"/>
  <c r="D41" i="5"/>
  <c r="C41" i="5"/>
  <c r="B41" i="5"/>
  <c r="A41" i="5"/>
  <c r="J40" i="5"/>
  <c r="I40" i="5"/>
  <c r="H40" i="5"/>
  <c r="G40" i="5"/>
  <c r="F40" i="5"/>
  <c r="E40" i="5"/>
  <c r="D40" i="5"/>
  <c r="C40" i="5"/>
  <c r="B40" i="5"/>
  <c r="A40" i="5"/>
  <c r="J39" i="5"/>
  <c r="G39" i="5"/>
  <c r="F39" i="5"/>
  <c r="E39" i="5"/>
  <c r="D39" i="5"/>
  <c r="C39" i="5"/>
  <c r="B39" i="5"/>
  <c r="A39" i="5"/>
  <c r="J38" i="5"/>
  <c r="I38" i="5"/>
  <c r="G38" i="5"/>
  <c r="F38" i="5"/>
  <c r="E38" i="5"/>
  <c r="D38" i="5"/>
  <c r="C38" i="5"/>
  <c r="B38" i="5"/>
  <c r="A38" i="5"/>
  <c r="G37" i="5"/>
  <c r="F37" i="5"/>
  <c r="E37" i="5"/>
  <c r="D37" i="5"/>
  <c r="C37" i="5"/>
  <c r="B37" i="5"/>
  <c r="A37" i="5"/>
  <c r="I36" i="5"/>
  <c r="G36" i="5"/>
  <c r="F36" i="5"/>
  <c r="E36" i="5"/>
  <c r="D36" i="5"/>
  <c r="C36" i="5"/>
  <c r="B36" i="5"/>
  <c r="A36" i="5"/>
  <c r="G35" i="5"/>
  <c r="F35" i="5"/>
  <c r="E35" i="5"/>
  <c r="D35" i="5"/>
  <c r="C35" i="5"/>
  <c r="B35" i="5"/>
  <c r="A35" i="5"/>
  <c r="J34" i="5"/>
  <c r="I34" i="5"/>
  <c r="G34" i="5"/>
  <c r="F34" i="5"/>
  <c r="E34" i="5"/>
  <c r="D34" i="5"/>
  <c r="C34" i="5"/>
  <c r="B34" i="5"/>
  <c r="A34" i="5"/>
  <c r="G33" i="5"/>
  <c r="F33" i="5"/>
  <c r="E33" i="5"/>
  <c r="D33" i="5"/>
  <c r="C33" i="5"/>
  <c r="B33" i="5"/>
  <c r="A33" i="5"/>
  <c r="J32" i="5"/>
  <c r="I32" i="5"/>
  <c r="H32" i="5"/>
  <c r="G32" i="5"/>
  <c r="F32" i="5"/>
  <c r="E32" i="5"/>
  <c r="D32" i="5"/>
  <c r="C32" i="5"/>
  <c r="B32" i="5"/>
  <c r="A32" i="5"/>
  <c r="G31" i="5"/>
  <c r="F31" i="5"/>
  <c r="E31" i="5"/>
  <c r="D31" i="5"/>
  <c r="C31" i="5"/>
  <c r="B31" i="5"/>
  <c r="A31" i="5"/>
  <c r="I30" i="5"/>
  <c r="G30" i="5"/>
  <c r="F30" i="5"/>
  <c r="E30" i="5"/>
  <c r="D30" i="5"/>
  <c r="C30" i="5"/>
  <c r="B30" i="5"/>
  <c r="A30" i="5"/>
  <c r="J29" i="5"/>
  <c r="I29" i="5"/>
  <c r="G29" i="5"/>
  <c r="F29" i="5"/>
  <c r="E29" i="5"/>
  <c r="D29" i="5"/>
  <c r="C29" i="5"/>
  <c r="B29" i="5"/>
  <c r="A29" i="5"/>
  <c r="G28" i="5"/>
  <c r="F28" i="5"/>
  <c r="E28" i="5"/>
  <c r="D28" i="5"/>
  <c r="C28" i="5"/>
  <c r="B28" i="5"/>
  <c r="A28" i="5"/>
  <c r="G27" i="5"/>
  <c r="F27" i="5"/>
  <c r="E27" i="5"/>
  <c r="D27" i="5"/>
  <c r="C27" i="5"/>
  <c r="B27" i="5"/>
  <c r="A27" i="5"/>
  <c r="J26" i="5"/>
  <c r="I26" i="5"/>
  <c r="G26" i="5"/>
  <c r="F26" i="5"/>
  <c r="E26" i="5"/>
  <c r="D26" i="5"/>
  <c r="C26" i="5"/>
  <c r="B26" i="5"/>
  <c r="A26" i="5"/>
  <c r="G25" i="5"/>
  <c r="F25" i="5"/>
  <c r="E25" i="5"/>
  <c r="D25" i="5"/>
  <c r="C25" i="5"/>
  <c r="B25" i="5"/>
  <c r="A25" i="5"/>
  <c r="I24" i="5"/>
  <c r="G24" i="5"/>
  <c r="F24" i="5"/>
  <c r="E24" i="5"/>
  <c r="D24" i="5"/>
  <c r="C24" i="5"/>
  <c r="B24" i="5"/>
  <c r="A24" i="5"/>
  <c r="J23" i="5"/>
  <c r="G23" i="5"/>
  <c r="F23" i="5"/>
  <c r="E23" i="5"/>
  <c r="D23" i="5"/>
  <c r="C23" i="5"/>
  <c r="B23" i="5"/>
  <c r="A23" i="5"/>
  <c r="G22" i="5"/>
  <c r="F22" i="5"/>
  <c r="E22" i="5"/>
  <c r="D22" i="5"/>
  <c r="C22" i="5"/>
  <c r="B22" i="5"/>
  <c r="A22" i="5"/>
  <c r="G21" i="5"/>
  <c r="F21" i="5"/>
  <c r="E21" i="5"/>
  <c r="D21" i="5"/>
  <c r="C21" i="5"/>
  <c r="B21" i="5"/>
  <c r="A21" i="5"/>
  <c r="J20" i="5"/>
  <c r="I20" i="5"/>
  <c r="G20" i="5"/>
  <c r="F20" i="5"/>
  <c r="E20" i="5"/>
  <c r="D20" i="5"/>
  <c r="C20" i="5"/>
  <c r="B20" i="5"/>
  <c r="A20" i="5"/>
  <c r="G19" i="5"/>
  <c r="F19" i="5"/>
  <c r="E19" i="5"/>
  <c r="D19" i="5"/>
  <c r="C19" i="5"/>
  <c r="B19" i="5"/>
  <c r="A19" i="5"/>
  <c r="J18" i="5"/>
  <c r="I18" i="5"/>
  <c r="G18" i="5"/>
  <c r="F18" i="5"/>
  <c r="E18" i="5"/>
  <c r="D18" i="5"/>
  <c r="C18" i="5"/>
  <c r="B18" i="5"/>
  <c r="A18" i="5"/>
  <c r="I17" i="5"/>
  <c r="G17" i="5"/>
  <c r="F17" i="5"/>
  <c r="E17" i="5"/>
  <c r="D17" i="5"/>
  <c r="C17" i="5"/>
  <c r="B17" i="5"/>
  <c r="A17" i="5"/>
  <c r="J16" i="5"/>
  <c r="I16" i="5"/>
  <c r="G16" i="5"/>
  <c r="F16" i="5"/>
  <c r="E16" i="5"/>
  <c r="D16" i="5"/>
  <c r="C16" i="5"/>
  <c r="B16" i="5"/>
  <c r="A16" i="5"/>
  <c r="J15" i="5"/>
  <c r="G15" i="5"/>
  <c r="F15" i="5"/>
  <c r="E15" i="5"/>
  <c r="D15" i="5"/>
  <c r="C15" i="5"/>
  <c r="B15" i="5"/>
  <c r="A15" i="5"/>
  <c r="J14" i="5"/>
  <c r="I14" i="5"/>
  <c r="G14" i="5"/>
  <c r="F14" i="5"/>
  <c r="E14" i="5"/>
  <c r="D14" i="5"/>
  <c r="C14" i="5"/>
  <c r="B14" i="5"/>
  <c r="A14" i="5"/>
  <c r="G13" i="5"/>
  <c r="F13" i="5"/>
  <c r="E13" i="5"/>
  <c r="D13" i="5"/>
  <c r="C13" i="5"/>
  <c r="B13" i="5"/>
  <c r="A13" i="5"/>
  <c r="I12" i="5"/>
  <c r="H12" i="5"/>
  <c r="G12" i="5"/>
  <c r="F12" i="5"/>
  <c r="E12" i="5"/>
  <c r="D12" i="5"/>
  <c r="C12" i="5"/>
  <c r="B12" i="5"/>
  <c r="A12" i="5"/>
  <c r="G11" i="5"/>
  <c r="F11" i="5"/>
  <c r="E11" i="5"/>
  <c r="D11" i="5"/>
  <c r="C11" i="5"/>
  <c r="B11" i="5"/>
  <c r="A11" i="5"/>
  <c r="I10" i="5"/>
  <c r="G10" i="5"/>
  <c r="F10" i="5"/>
  <c r="E10" i="5"/>
  <c r="D10" i="5"/>
  <c r="C10" i="5"/>
  <c r="B10" i="5"/>
  <c r="A10" i="5"/>
  <c r="G9" i="5"/>
  <c r="F9" i="5"/>
  <c r="E9" i="5"/>
  <c r="D9" i="5"/>
  <c r="C9" i="5"/>
  <c r="B9" i="5"/>
  <c r="A9" i="5"/>
  <c r="I8" i="5"/>
  <c r="G8" i="5"/>
  <c r="F8" i="5"/>
  <c r="E8" i="5"/>
  <c r="D8" i="5"/>
  <c r="C8" i="5"/>
  <c r="B8" i="5"/>
  <c r="A8" i="5"/>
  <c r="G7" i="5"/>
  <c r="F7" i="5"/>
  <c r="E7" i="5"/>
  <c r="D7" i="5"/>
  <c r="C7" i="5"/>
  <c r="B7" i="5"/>
  <c r="A7" i="5"/>
  <c r="H6" i="5"/>
  <c r="G6" i="5"/>
  <c r="F6" i="5"/>
  <c r="E6" i="5"/>
  <c r="D6" i="5"/>
  <c r="C6" i="5"/>
  <c r="B6" i="5"/>
  <c r="A6" i="5"/>
  <c r="G5" i="5"/>
  <c r="F5" i="5"/>
  <c r="E5" i="5"/>
  <c r="D5" i="5"/>
  <c r="C5" i="5"/>
  <c r="B5" i="5"/>
  <c r="A5" i="5"/>
  <c r="G4" i="5"/>
  <c r="F4" i="5"/>
  <c r="E4" i="5"/>
  <c r="D4" i="5"/>
  <c r="C4" i="5"/>
  <c r="B4" i="5"/>
  <c r="A4" i="5"/>
  <c r="J3" i="5"/>
  <c r="I3" i="5"/>
  <c r="G3" i="5"/>
  <c r="F3" i="5"/>
  <c r="E3" i="5"/>
  <c r="D3" i="5"/>
  <c r="C3" i="5"/>
  <c r="B3" i="5"/>
  <c r="A3" i="5"/>
  <c r="J2" i="5"/>
  <c r="I2" i="5"/>
  <c r="H2" i="5"/>
  <c r="G2" i="5"/>
  <c r="H1" i="5"/>
  <c r="G1" i="5"/>
  <c r="F1" i="5"/>
  <c r="E1" i="5"/>
  <c r="D1" i="5"/>
  <c r="C1" i="5"/>
  <c r="B1" i="5"/>
  <c r="A1" i="5"/>
  <c r="Z42" i="3"/>
  <c r="Z41" i="3"/>
  <c r="N41" i="3"/>
  <c r="L41" i="3"/>
  <c r="J41" i="3"/>
  <c r="I41" i="3"/>
  <c r="G41" i="3"/>
  <c r="F41" i="3"/>
  <c r="E41" i="3"/>
  <c r="D41" i="3"/>
  <c r="C41" i="3"/>
  <c r="B41" i="3"/>
  <c r="A41" i="3"/>
  <c r="Z40" i="3"/>
  <c r="L40" i="3"/>
  <c r="J40" i="3"/>
  <c r="J40" i="32" s="1"/>
  <c r="I40" i="3"/>
  <c r="N40" i="3" s="1"/>
  <c r="H40" i="3"/>
  <c r="M40" i="3" s="1"/>
  <c r="G40" i="3"/>
  <c r="F40" i="3"/>
  <c r="E40" i="3"/>
  <c r="D40" i="3"/>
  <c r="C40" i="3"/>
  <c r="B40" i="3"/>
  <c r="A40" i="3"/>
  <c r="Z39" i="3"/>
  <c r="L39" i="3"/>
  <c r="J39" i="3"/>
  <c r="J39" i="6" s="1"/>
  <c r="I39" i="3"/>
  <c r="I39" i="5" s="1"/>
  <c r="G39" i="3"/>
  <c r="F39" i="3"/>
  <c r="E39" i="3"/>
  <c r="D39" i="3"/>
  <c r="C39" i="3"/>
  <c r="B39" i="3"/>
  <c r="A39" i="3"/>
  <c r="Z38" i="3"/>
  <c r="N38" i="3"/>
  <c r="L38" i="3"/>
  <c r="J38" i="3"/>
  <c r="I38" i="3"/>
  <c r="G38" i="3"/>
  <c r="F38" i="3"/>
  <c r="E38" i="3"/>
  <c r="D38" i="3"/>
  <c r="C38" i="3"/>
  <c r="B38" i="3"/>
  <c r="A38" i="3"/>
  <c r="Z37" i="3"/>
  <c r="L37" i="3"/>
  <c r="J37" i="3"/>
  <c r="I37" i="3"/>
  <c r="I37" i="6" s="1"/>
  <c r="H37" i="3"/>
  <c r="G37" i="3"/>
  <c r="F37" i="3"/>
  <c r="E37" i="3"/>
  <c r="D37" i="3"/>
  <c r="C37" i="3"/>
  <c r="B37" i="3"/>
  <c r="A37" i="3"/>
  <c r="Z36" i="3"/>
  <c r="M36" i="3"/>
  <c r="L36" i="3"/>
  <c r="J36" i="3"/>
  <c r="I36" i="3"/>
  <c r="N36" i="3" s="1"/>
  <c r="G36" i="3"/>
  <c r="F36" i="3"/>
  <c r="E36" i="3"/>
  <c r="D36" i="3"/>
  <c r="C36" i="3"/>
  <c r="B36" i="3"/>
  <c r="A36" i="3"/>
  <c r="Z35" i="3"/>
  <c r="L35" i="3"/>
  <c r="I35" i="3"/>
  <c r="I35" i="5" s="1"/>
  <c r="H35" i="3"/>
  <c r="G35" i="3"/>
  <c r="F35" i="3"/>
  <c r="E35" i="3"/>
  <c r="D35" i="3"/>
  <c r="C35" i="3"/>
  <c r="B35" i="3"/>
  <c r="A35" i="3"/>
  <c r="Z34" i="3"/>
  <c r="L34" i="3"/>
  <c r="J34" i="3"/>
  <c r="J34" i="32" s="1"/>
  <c r="I34" i="3"/>
  <c r="N34" i="3" s="1"/>
  <c r="G34" i="3"/>
  <c r="F34" i="3"/>
  <c r="E34" i="3"/>
  <c r="D34" i="3"/>
  <c r="C34" i="3"/>
  <c r="B34" i="3"/>
  <c r="A34" i="3"/>
  <c r="Z33" i="3"/>
  <c r="L33" i="3"/>
  <c r="J33" i="3"/>
  <c r="I33" i="3"/>
  <c r="N33" i="3" s="1"/>
  <c r="G33" i="3"/>
  <c r="F33" i="3"/>
  <c r="E33" i="3"/>
  <c r="D33" i="3"/>
  <c r="C33" i="3"/>
  <c r="B33" i="3"/>
  <c r="A33" i="3"/>
  <c r="Z32" i="3"/>
  <c r="N32" i="3"/>
  <c r="M32" i="3"/>
  <c r="L32" i="3"/>
  <c r="J32" i="3"/>
  <c r="I32" i="3"/>
  <c r="H32" i="3"/>
  <c r="G32" i="3"/>
  <c r="F32" i="3"/>
  <c r="E32" i="3"/>
  <c r="D32" i="3"/>
  <c r="C32" i="3"/>
  <c r="B32" i="3"/>
  <c r="A32" i="3"/>
  <c r="Z31" i="3"/>
  <c r="L31" i="3"/>
  <c r="J31" i="3"/>
  <c r="J31" i="32" s="1"/>
  <c r="I31" i="3"/>
  <c r="H31" i="3"/>
  <c r="H31" i="6" s="1"/>
  <c r="G31" i="3"/>
  <c r="F31" i="3"/>
  <c r="E31" i="3"/>
  <c r="D31" i="3"/>
  <c r="C31" i="3"/>
  <c r="B31" i="3"/>
  <c r="A31" i="3"/>
  <c r="Z30" i="3"/>
  <c r="L30" i="3"/>
  <c r="J30" i="3"/>
  <c r="I30" i="3"/>
  <c r="I30" i="32" s="1"/>
  <c r="G30" i="3"/>
  <c r="F30" i="3"/>
  <c r="E30" i="3"/>
  <c r="D30" i="3"/>
  <c r="C30" i="3"/>
  <c r="B30" i="3"/>
  <c r="A30" i="3"/>
  <c r="Z29" i="3"/>
  <c r="N29" i="3"/>
  <c r="M29" i="3"/>
  <c r="L29" i="3"/>
  <c r="J29" i="3"/>
  <c r="I29" i="3"/>
  <c r="H29" i="3"/>
  <c r="G29" i="3"/>
  <c r="F29" i="3"/>
  <c r="E29" i="3"/>
  <c r="D29" i="3"/>
  <c r="C29" i="3"/>
  <c r="B29" i="3"/>
  <c r="A29" i="3"/>
  <c r="Z28" i="3"/>
  <c r="L28" i="3"/>
  <c r="J28" i="3"/>
  <c r="J28" i="32" s="1"/>
  <c r="I28" i="3"/>
  <c r="N28" i="3" s="1"/>
  <c r="G28" i="3"/>
  <c r="F28" i="3"/>
  <c r="E28" i="3"/>
  <c r="D28" i="3"/>
  <c r="C28" i="3"/>
  <c r="B28" i="3"/>
  <c r="A28" i="3"/>
  <c r="Z27" i="3"/>
  <c r="L27" i="3"/>
  <c r="J27" i="3"/>
  <c r="J27" i="6" s="1"/>
  <c r="I27" i="3"/>
  <c r="I27" i="5" s="1"/>
  <c r="G27" i="3"/>
  <c r="F27" i="3"/>
  <c r="E27" i="3"/>
  <c r="D27" i="3"/>
  <c r="C27" i="3"/>
  <c r="B27" i="3"/>
  <c r="A27" i="3"/>
  <c r="Z26" i="3"/>
  <c r="N26" i="3"/>
  <c r="L26" i="3"/>
  <c r="J26" i="3"/>
  <c r="I26" i="3"/>
  <c r="H26" i="3"/>
  <c r="G26" i="3"/>
  <c r="F26" i="3"/>
  <c r="E26" i="3"/>
  <c r="D26" i="3"/>
  <c r="C26" i="3"/>
  <c r="B26" i="3"/>
  <c r="A26" i="3"/>
  <c r="Z25" i="3"/>
  <c r="L25" i="3"/>
  <c r="J25" i="3"/>
  <c r="I25" i="3"/>
  <c r="I25" i="6" s="1"/>
  <c r="H25" i="3"/>
  <c r="G25" i="3"/>
  <c r="F25" i="3"/>
  <c r="E25" i="3"/>
  <c r="D25" i="3"/>
  <c r="C25" i="3"/>
  <c r="B25" i="3"/>
  <c r="A25" i="3"/>
  <c r="Z24" i="3"/>
  <c r="L24" i="3"/>
  <c r="J24" i="3"/>
  <c r="I24" i="3"/>
  <c r="G24" i="3"/>
  <c r="F24" i="3"/>
  <c r="E24" i="3"/>
  <c r="D24" i="3"/>
  <c r="C24" i="3"/>
  <c r="B24" i="3"/>
  <c r="A24" i="3"/>
  <c r="Z23" i="3"/>
  <c r="N23" i="3"/>
  <c r="L23" i="3"/>
  <c r="J23" i="3"/>
  <c r="I23" i="3"/>
  <c r="I23" i="5" s="1"/>
  <c r="H23" i="3"/>
  <c r="G23" i="3"/>
  <c r="F23" i="3"/>
  <c r="E23" i="3"/>
  <c r="D23" i="3"/>
  <c r="C23" i="3"/>
  <c r="B23" i="3"/>
  <c r="A23" i="3"/>
  <c r="Z22" i="3"/>
  <c r="L22" i="3"/>
  <c r="J22" i="3"/>
  <c r="J22" i="32" s="1"/>
  <c r="I22" i="3"/>
  <c r="H22" i="3"/>
  <c r="M22" i="3" s="1"/>
  <c r="G22" i="3"/>
  <c r="F22" i="3"/>
  <c r="E22" i="3"/>
  <c r="D22" i="3"/>
  <c r="C22" i="3"/>
  <c r="B22" i="3"/>
  <c r="A22" i="3"/>
  <c r="Z21" i="3"/>
  <c r="L21" i="3"/>
  <c r="J21" i="3"/>
  <c r="I21" i="3"/>
  <c r="G21" i="3"/>
  <c r="F21" i="3"/>
  <c r="E21" i="3"/>
  <c r="D21" i="3"/>
  <c r="C21" i="3"/>
  <c r="B21" i="3"/>
  <c r="A21" i="3"/>
  <c r="Z20" i="3"/>
  <c r="N20" i="3"/>
  <c r="L20" i="3"/>
  <c r="J20" i="3"/>
  <c r="I20" i="3"/>
  <c r="H20" i="3"/>
  <c r="H20" i="6" s="1"/>
  <c r="G20" i="3"/>
  <c r="F20" i="3"/>
  <c r="E20" i="3"/>
  <c r="D20" i="3"/>
  <c r="C20" i="3"/>
  <c r="B20" i="3"/>
  <c r="A20" i="3"/>
  <c r="Z19" i="3"/>
  <c r="L19" i="3"/>
  <c r="J19" i="3"/>
  <c r="J19" i="32" s="1"/>
  <c r="I19" i="3"/>
  <c r="H19" i="3"/>
  <c r="H19" i="6" s="1"/>
  <c r="G19" i="3"/>
  <c r="F19" i="3"/>
  <c r="E19" i="3"/>
  <c r="D19" i="3"/>
  <c r="C19" i="3"/>
  <c r="B19" i="3"/>
  <c r="A19" i="3"/>
  <c r="Z18" i="3"/>
  <c r="M18" i="3"/>
  <c r="L18" i="3"/>
  <c r="J18" i="3"/>
  <c r="J18" i="6" s="1"/>
  <c r="I18" i="3"/>
  <c r="G18" i="3"/>
  <c r="F18" i="3"/>
  <c r="E18" i="3"/>
  <c r="D18" i="3"/>
  <c r="C18" i="3"/>
  <c r="B18" i="3"/>
  <c r="A18" i="3"/>
  <c r="Z17" i="3"/>
  <c r="L17" i="3"/>
  <c r="I17" i="3"/>
  <c r="H17" i="3"/>
  <c r="M17" i="3" s="1"/>
  <c r="G17" i="3"/>
  <c r="F17" i="3"/>
  <c r="E17" i="3"/>
  <c r="D17" i="3"/>
  <c r="C17" i="3"/>
  <c r="B17" i="3"/>
  <c r="A17" i="3"/>
  <c r="Z16" i="3"/>
  <c r="L16" i="3"/>
  <c r="J16" i="3"/>
  <c r="J16" i="6" s="1"/>
  <c r="I16" i="3"/>
  <c r="H16" i="3"/>
  <c r="H16" i="5" s="1"/>
  <c r="G16" i="3"/>
  <c r="F16" i="3"/>
  <c r="E16" i="3"/>
  <c r="D16" i="3"/>
  <c r="C16" i="3"/>
  <c r="B16" i="3"/>
  <c r="A16" i="3"/>
  <c r="Z15" i="3"/>
  <c r="M15" i="3"/>
  <c r="L15" i="3"/>
  <c r="J15" i="3"/>
  <c r="I15" i="3"/>
  <c r="I15" i="5" s="1"/>
  <c r="G15" i="3"/>
  <c r="F15" i="3"/>
  <c r="E15" i="3"/>
  <c r="D15" i="3"/>
  <c r="C15" i="3"/>
  <c r="B15" i="3"/>
  <c r="A15" i="3"/>
  <c r="Z14" i="3"/>
  <c r="N14" i="3"/>
  <c r="M14" i="3"/>
  <c r="L14" i="3"/>
  <c r="J14" i="3"/>
  <c r="I14" i="3"/>
  <c r="H14" i="3"/>
  <c r="H14" i="6" s="1"/>
  <c r="G14" i="3"/>
  <c r="F14" i="3"/>
  <c r="E14" i="3"/>
  <c r="D14" i="3"/>
  <c r="C14" i="3"/>
  <c r="B14" i="3"/>
  <c r="A14" i="3"/>
  <c r="Z13" i="3"/>
  <c r="L13" i="3"/>
  <c r="J13" i="3"/>
  <c r="J13" i="5" s="1"/>
  <c r="I13" i="3"/>
  <c r="H13" i="3"/>
  <c r="H13" i="32" s="1"/>
  <c r="G13" i="3"/>
  <c r="F13" i="3"/>
  <c r="E13" i="3"/>
  <c r="D13" i="3"/>
  <c r="C13" i="3"/>
  <c r="B13" i="3"/>
  <c r="A13" i="3"/>
  <c r="Z12" i="3"/>
  <c r="L12" i="3"/>
  <c r="I12" i="3"/>
  <c r="I12" i="32" s="1"/>
  <c r="G12" i="3"/>
  <c r="F12" i="3"/>
  <c r="E12" i="3"/>
  <c r="D12" i="3"/>
  <c r="C12" i="3"/>
  <c r="B12" i="3"/>
  <c r="A12" i="3"/>
  <c r="Z11" i="3"/>
  <c r="L11" i="3"/>
  <c r="I11" i="3"/>
  <c r="I11" i="5" s="1"/>
  <c r="H11" i="3"/>
  <c r="G11" i="3"/>
  <c r="F11" i="3"/>
  <c r="E11" i="3"/>
  <c r="D11" i="3"/>
  <c r="C11" i="3"/>
  <c r="B11" i="3"/>
  <c r="A11" i="3"/>
  <c r="Z10" i="3"/>
  <c r="L10" i="3"/>
  <c r="I10" i="3"/>
  <c r="I10" i="32" s="1"/>
  <c r="G10" i="3"/>
  <c r="F10" i="3"/>
  <c r="E10" i="3"/>
  <c r="D10" i="3"/>
  <c r="C10" i="3"/>
  <c r="B10" i="3"/>
  <c r="A10" i="3"/>
  <c r="Z9" i="3"/>
  <c r="L9" i="3"/>
  <c r="I9" i="3"/>
  <c r="I9" i="6" s="1"/>
  <c r="G9" i="3"/>
  <c r="F9" i="3"/>
  <c r="E9" i="3"/>
  <c r="D9" i="3"/>
  <c r="C9" i="3"/>
  <c r="B9" i="3"/>
  <c r="A9" i="3"/>
  <c r="Z8" i="3"/>
  <c r="L8" i="3"/>
  <c r="I8" i="3"/>
  <c r="H8" i="3"/>
  <c r="H8" i="6" s="1"/>
  <c r="G8" i="3"/>
  <c r="F8" i="3"/>
  <c r="E8" i="3"/>
  <c r="D8" i="3"/>
  <c r="C8" i="3"/>
  <c r="B8" i="3"/>
  <c r="A8" i="3"/>
  <c r="Z7" i="3"/>
  <c r="N7" i="3"/>
  <c r="L7" i="3"/>
  <c r="J7" i="3"/>
  <c r="J7" i="32" s="1"/>
  <c r="I7" i="3"/>
  <c r="I7" i="5" s="1"/>
  <c r="H7" i="3"/>
  <c r="G7" i="3"/>
  <c r="F7" i="3"/>
  <c r="E7" i="3"/>
  <c r="D7" i="3"/>
  <c r="C7" i="3"/>
  <c r="B7" i="3"/>
  <c r="A7" i="3"/>
  <c r="Z6" i="3"/>
  <c r="L6" i="3"/>
  <c r="J6" i="3"/>
  <c r="I6" i="3"/>
  <c r="I6" i="5" s="1"/>
  <c r="H6" i="3"/>
  <c r="G6" i="3"/>
  <c r="F6" i="3"/>
  <c r="E6" i="3"/>
  <c r="D6" i="3"/>
  <c r="C6" i="3"/>
  <c r="B6" i="3"/>
  <c r="A6" i="3"/>
  <c r="Z5" i="3"/>
  <c r="T5" i="3"/>
  <c r="L5" i="3"/>
  <c r="J5" i="3"/>
  <c r="J5" i="32" s="1"/>
  <c r="I5" i="3"/>
  <c r="G5" i="3"/>
  <c r="F5" i="3"/>
  <c r="E5" i="3"/>
  <c r="D5" i="3"/>
  <c r="C5" i="3"/>
  <c r="B5" i="3"/>
  <c r="A5" i="3"/>
  <c r="Z4" i="3"/>
  <c r="T4" i="3"/>
  <c r="S4" i="3"/>
  <c r="N4" i="3"/>
  <c r="L4" i="3"/>
  <c r="J4" i="3"/>
  <c r="J4" i="5" s="1"/>
  <c r="I4" i="3"/>
  <c r="I4" i="5" s="1"/>
  <c r="G4" i="3"/>
  <c r="F4" i="3"/>
  <c r="E4" i="3"/>
  <c r="D4" i="3"/>
  <c r="C4" i="3"/>
  <c r="B4" i="3"/>
  <c r="A4" i="3"/>
  <c r="Q4" i="3" s="1"/>
  <c r="Z3" i="3"/>
  <c r="W3" i="3"/>
  <c r="N3" i="3"/>
  <c r="L3" i="3"/>
  <c r="J3" i="3"/>
  <c r="J3" i="32" s="1"/>
  <c r="I3" i="3"/>
  <c r="I3" i="32" s="1"/>
  <c r="H3" i="3"/>
  <c r="H3" i="5" s="1"/>
  <c r="G3" i="3"/>
  <c r="F3" i="3"/>
  <c r="E3" i="3"/>
  <c r="D3" i="3"/>
  <c r="C3" i="3"/>
  <c r="B3" i="3"/>
  <c r="A3" i="3"/>
  <c r="Q3" i="3" s="1"/>
  <c r="O3" i="3" s="1"/>
  <c r="G2" i="3"/>
  <c r="G1" i="3"/>
  <c r="F1" i="3"/>
  <c r="E1" i="3"/>
  <c r="D1" i="3"/>
  <c r="C1" i="3"/>
  <c r="B1" i="3"/>
  <c r="A1" i="3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41" i="20"/>
  <c r="H41" i="3" s="1"/>
  <c r="V40" i="20"/>
  <c r="J40" i="20"/>
  <c r="V39" i="20"/>
  <c r="J39" i="20"/>
  <c r="H39" i="3" s="1"/>
  <c r="V38" i="20"/>
  <c r="J38" i="20"/>
  <c r="H38" i="3" s="1"/>
  <c r="V37" i="20"/>
  <c r="J37" i="20"/>
  <c r="V36" i="20"/>
  <c r="J36" i="20"/>
  <c r="H36" i="3" s="1"/>
  <c r="H36" i="32" s="1"/>
  <c r="V35" i="20"/>
  <c r="J35" i="20"/>
  <c r="V34" i="20"/>
  <c r="J34" i="20"/>
  <c r="H34" i="3" s="1"/>
  <c r="V33" i="20"/>
  <c r="J33" i="20"/>
  <c r="H33" i="3" s="1"/>
  <c r="H33" i="5" s="1"/>
  <c r="V32" i="20"/>
  <c r="J32" i="20"/>
  <c r="V31" i="20"/>
  <c r="J31" i="20"/>
  <c r="V30" i="20"/>
  <c r="J30" i="20"/>
  <c r="H30" i="3" s="1"/>
  <c r="H30" i="32" s="1"/>
  <c r="V29" i="20"/>
  <c r="J29" i="20"/>
  <c r="V28" i="20"/>
  <c r="J28" i="20"/>
  <c r="H28" i="3" s="1"/>
  <c r="V27" i="20"/>
  <c r="J27" i="20"/>
  <c r="H27" i="3" s="1"/>
  <c r="M27" i="3" s="1"/>
  <c r="V26" i="20"/>
  <c r="J26" i="20"/>
  <c r="V25" i="20"/>
  <c r="J25" i="20"/>
  <c r="V24" i="20"/>
  <c r="J24" i="20"/>
  <c r="H24" i="3" s="1"/>
  <c r="H24" i="32" s="1"/>
  <c r="V23" i="20"/>
  <c r="J23" i="20"/>
  <c r="V22" i="20"/>
  <c r="J22" i="20"/>
  <c r="V21" i="20"/>
  <c r="J21" i="20"/>
  <c r="H21" i="3" s="1"/>
  <c r="H21" i="5" s="1"/>
  <c r="V20" i="20"/>
  <c r="J20" i="20"/>
  <c r="V19" i="20"/>
  <c r="J19" i="20"/>
  <c r="V18" i="20"/>
  <c r="J18" i="20"/>
  <c r="H18" i="3" s="1"/>
  <c r="H18" i="5" s="1"/>
  <c r="V17" i="20"/>
  <c r="N17" i="20"/>
  <c r="J17" i="3" s="1"/>
  <c r="J17" i="32" s="1"/>
  <c r="J17" i="20"/>
  <c r="V16" i="20"/>
  <c r="J16" i="20"/>
  <c r="J15" i="20"/>
  <c r="H15" i="3" s="1"/>
  <c r="H15" i="5" s="1"/>
  <c r="M15" i="5" s="1"/>
  <c r="J14" i="20"/>
  <c r="J13" i="20"/>
  <c r="J12" i="20"/>
  <c r="H12" i="3" s="1"/>
  <c r="H12" i="32" s="1"/>
  <c r="J11" i="20"/>
  <c r="J10" i="20"/>
  <c r="H10" i="3" s="1"/>
  <c r="J9" i="20"/>
  <c r="H9" i="3" s="1"/>
  <c r="J8" i="20"/>
  <c r="N7" i="20"/>
  <c r="J7" i="20"/>
  <c r="J6" i="20"/>
  <c r="V5" i="20"/>
  <c r="J5" i="20"/>
  <c r="H5" i="3" s="1"/>
  <c r="M5" i="3" s="1"/>
  <c r="V4" i="20"/>
  <c r="J4" i="20"/>
  <c r="H4" i="3" s="1"/>
  <c r="H4" i="5" s="1"/>
  <c r="V3" i="20"/>
  <c r="J3" i="20"/>
  <c r="D41" i="21"/>
  <c r="C41" i="21"/>
  <c r="B41" i="21"/>
  <c r="A41" i="21"/>
  <c r="D40" i="21"/>
  <c r="C40" i="21"/>
  <c r="B40" i="21"/>
  <c r="A40" i="21"/>
  <c r="D39" i="21"/>
  <c r="C39" i="21"/>
  <c r="B39" i="21"/>
  <c r="A39" i="21"/>
  <c r="D38" i="21"/>
  <c r="C38" i="21"/>
  <c r="B38" i="21"/>
  <c r="A38" i="21"/>
  <c r="D37" i="21"/>
  <c r="C37" i="21"/>
  <c r="B37" i="21"/>
  <c r="A37" i="21"/>
  <c r="D36" i="21"/>
  <c r="C36" i="21"/>
  <c r="B36" i="21"/>
  <c r="A36" i="21"/>
  <c r="D35" i="21"/>
  <c r="C35" i="21"/>
  <c r="B35" i="21"/>
  <c r="A35" i="21"/>
  <c r="D34" i="21"/>
  <c r="C34" i="21"/>
  <c r="B34" i="21"/>
  <c r="A34" i="21"/>
  <c r="D33" i="21"/>
  <c r="C33" i="21"/>
  <c r="B33" i="21"/>
  <c r="A33" i="21"/>
  <c r="D32" i="21"/>
  <c r="C32" i="21"/>
  <c r="B32" i="21"/>
  <c r="A32" i="21"/>
  <c r="D31" i="21"/>
  <c r="C31" i="21"/>
  <c r="B31" i="21"/>
  <c r="A31" i="21"/>
  <c r="D30" i="21"/>
  <c r="C30" i="21"/>
  <c r="B30" i="21"/>
  <c r="A30" i="21"/>
  <c r="D29" i="21"/>
  <c r="C29" i="21"/>
  <c r="B29" i="21"/>
  <c r="A29" i="21"/>
  <c r="D28" i="21"/>
  <c r="C28" i="21"/>
  <c r="B28" i="21"/>
  <c r="A28" i="21"/>
  <c r="D27" i="21"/>
  <c r="C27" i="21"/>
  <c r="B27" i="21"/>
  <c r="A27" i="21"/>
  <c r="D26" i="21"/>
  <c r="C26" i="21"/>
  <c r="B26" i="21"/>
  <c r="A26" i="21"/>
  <c r="D25" i="21"/>
  <c r="C25" i="21"/>
  <c r="B25" i="21"/>
  <c r="A25" i="21"/>
  <c r="D24" i="21"/>
  <c r="C24" i="21"/>
  <c r="B24" i="21"/>
  <c r="A24" i="21"/>
  <c r="D23" i="21"/>
  <c r="C23" i="21"/>
  <c r="B23" i="21"/>
  <c r="A23" i="21"/>
  <c r="D22" i="21"/>
  <c r="C22" i="21"/>
  <c r="B22" i="21"/>
  <c r="A22" i="21"/>
  <c r="D21" i="21"/>
  <c r="C21" i="21"/>
  <c r="B21" i="21"/>
  <c r="A21" i="21"/>
  <c r="D20" i="21"/>
  <c r="C20" i="21"/>
  <c r="B20" i="21"/>
  <c r="A20" i="21"/>
  <c r="D19" i="21"/>
  <c r="C19" i="21"/>
  <c r="B19" i="21"/>
  <c r="A19" i="21"/>
  <c r="D18" i="21"/>
  <c r="C18" i="21"/>
  <c r="B18" i="21"/>
  <c r="A18" i="21"/>
  <c r="D17" i="21"/>
  <c r="C17" i="21"/>
  <c r="B17" i="21"/>
  <c r="A17" i="21"/>
  <c r="D16" i="21"/>
  <c r="C16" i="21"/>
  <c r="B16" i="21"/>
  <c r="A16" i="21"/>
  <c r="D15" i="21"/>
  <c r="C15" i="21"/>
  <c r="B15" i="21"/>
  <c r="A15" i="21"/>
  <c r="D14" i="21"/>
  <c r="C14" i="21"/>
  <c r="B14" i="21"/>
  <c r="A14" i="21"/>
  <c r="D13" i="21"/>
  <c r="C13" i="21"/>
  <c r="B13" i="21"/>
  <c r="A13" i="21"/>
  <c r="D12" i="21"/>
  <c r="C12" i="21"/>
  <c r="B12" i="21"/>
  <c r="A12" i="21"/>
  <c r="D11" i="21"/>
  <c r="C11" i="21"/>
  <c r="B11" i="21"/>
  <c r="A11" i="21"/>
  <c r="D10" i="21"/>
  <c r="C10" i="21"/>
  <c r="B10" i="21"/>
  <c r="A10" i="21"/>
  <c r="D9" i="21"/>
  <c r="C9" i="21"/>
  <c r="B9" i="21"/>
  <c r="A9" i="21"/>
  <c r="D8" i="21"/>
  <c r="C8" i="21"/>
  <c r="B8" i="21"/>
  <c r="A8" i="21"/>
  <c r="D7" i="21"/>
  <c r="C7" i="21"/>
  <c r="B7" i="21"/>
  <c r="A7" i="21"/>
  <c r="D6" i="21"/>
  <c r="C6" i="21"/>
  <c r="B6" i="21"/>
  <c r="A6" i="21"/>
  <c r="D5" i="21"/>
  <c r="C5" i="21"/>
  <c r="B5" i="21"/>
  <c r="A5" i="21"/>
  <c r="D4" i="21"/>
  <c r="C4" i="21"/>
  <c r="B4" i="21"/>
  <c r="A4" i="21"/>
  <c r="D3" i="21"/>
  <c r="C3" i="21"/>
  <c r="B3" i="21"/>
  <c r="A3" i="21"/>
  <c r="D1" i="21"/>
  <c r="C1" i="21"/>
  <c r="U1053" i="39"/>
  <c r="U1124" i="39"/>
  <c r="U1121" i="39"/>
  <c r="U1118" i="39"/>
  <c r="U1115" i="39"/>
  <c r="U1112" i="39"/>
  <c r="U1109" i="39"/>
  <c r="U1106" i="39"/>
  <c r="U1103" i="39"/>
  <c r="U1100" i="39"/>
  <c r="U1097" i="39"/>
  <c r="U1094" i="39"/>
  <c r="U1091" i="39"/>
  <c r="U1088" i="39"/>
  <c r="U1085" i="39"/>
  <c r="U1082" i="39"/>
  <c r="U1079" i="39"/>
  <c r="U1076" i="39"/>
  <c r="U1073" i="39"/>
  <c r="U1070" i="39"/>
  <c r="U1067" i="39"/>
  <c r="U1064" i="39"/>
  <c r="U1061" i="39"/>
  <c r="U1058" i="39"/>
  <c r="U1055" i="39"/>
  <c r="U1052" i="39"/>
  <c r="U1049" i="39"/>
  <c r="U1046" i="39"/>
  <c r="U1043" i="39"/>
  <c r="U1040" i="39"/>
  <c r="U1037" i="39"/>
  <c r="U1009" i="39"/>
  <c r="U1008" i="39"/>
  <c r="U1007" i="39"/>
  <c r="U1006" i="39"/>
  <c r="U1005" i="39"/>
  <c r="U1004" i="39"/>
  <c r="U1003" i="39"/>
  <c r="U1002" i="39"/>
  <c r="U1001" i="39"/>
  <c r="U1000" i="39"/>
  <c r="U999" i="39"/>
  <c r="U998" i="39"/>
  <c r="U997" i="39"/>
  <c r="U996" i="39"/>
  <c r="U1125" i="39"/>
  <c r="U1119" i="39"/>
  <c r="U1113" i="39"/>
  <c r="U1107" i="39"/>
  <c r="U1101" i="39"/>
  <c r="U1095" i="39"/>
  <c r="U1089" i="39"/>
  <c r="U1083" i="39"/>
  <c r="U1077" i="39"/>
  <c r="U1071" i="39"/>
  <c r="U1065" i="39"/>
  <c r="U1059" i="39"/>
  <c r="U1050" i="39"/>
  <c r="U1047" i="39"/>
  <c r="U1044" i="39"/>
  <c r="U1041" i="39"/>
  <c r="U1038" i="39"/>
  <c r="U1035" i="39"/>
  <c r="U1120" i="39"/>
  <c r="U1114" i="39"/>
  <c r="U1108" i="39"/>
  <c r="U1102" i="39"/>
  <c r="U1096" i="39"/>
  <c r="U1090" i="39"/>
  <c r="U1084" i="39"/>
  <c r="U1078" i="39"/>
  <c r="U1072" i="39"/>
  <c r="U1066" i="39"/>
  <c r="U1060" i="39"/>
  <c r="U1054" i="39"/>
  <c r="U1051" i="39"/>
  <c r="U1048" i="39"/>
  <c r="U1045" i="39"/>
  <c r="U1042" i="39"/>
  <c r="U1039" i="39"/>
  <c r="U1036" i="39"/>
  <c r="U1092" i="39"/>
  <c r="U1057" i="39"/>
  <c r="U1027" i="39"/>
  <c r="U1015" i="39"/>
  <c r="U992" i="39"/>
  <c r="U1117" i="39"/>
  <c r="U1080" i="39"/>
  <c r="U1029" i="39"/>
  <c r="U1017" i="39"/>
  <c r="U994" i="39"/>
  <c r="U1110" i="39"/>
  <c r="U1075" i="39"/>
  <c r="U1105" i="39"/>
  <c r="U1068" i="39"/>
  <c r="U1031" i="39"/>
  <c r="U1019" i="39"/>
  <c r="U1093" i="39"/>
  <c r="U1056" i="39"/>
  <c r="U1033" i="39"/>
  <c r="U1021" i="39"/>
  <c r="U1111" i="39"/>
  <c r="U1074" i="39"/>
  <c r="U1030" i="39"/>
  <c r="U1069" i="39"/>
  <c r="U1123" i="39"/>
  <c r="U1098" i="39"/>
  <c r="U1086" i="39"/>
  <c r="U1063" i="39"/>
  <c r="U1026" i="39"/>
  <c r="U1023" i="39"/>
  <c r="U1104" i="39"/>
  <c r="U1032" i="39"/>
  <c r="U1016" i="39"/>
  <c r="U1028" i="39"/>
  <c r="U1013" i="39"/>
  <c r="U993" i="39"/>
  <c r="U990" i="39"/>
  <c r="U1116" i="39"/>
  <c r="U1062" i="39"/>
  <c r="U1025" i="39"/>
  <c r="U1022" i="39"/>
  <c r="U1010" i="39"/>
  <c r="U1087" i="39"/>
  <c r="U991" i="39"/>
  <c r="U988" i="39"/>
  <c r="U985" i="39"/>
  <c r="U982" i="39"/>
  <c r="U979" i="39"/>
  <c r="U976" i="39"/>
  <c r="U973" i="39"/>
  <c r="U970" i="39"/>
  <c r="U967" i="39"/>
  <c r="U964" i="39"/>
  <c r="U961" i="39"/>
  <c r="U958" i="39"/>
  <c r="U955" i="39"/>
  <c r="U952" i="39"/>
  <c r="U949" i="39"/>
  <c r="U983" i="39"/>
  <c r="U981" i="39"/>
  <c r="U916" i="39"/>
  <c r="U912" i="39"/>
  <c r="U908" i="39"/>
  <c r="U904" i="39"/>
  <c r="U968" i="39"/>
  <c r="U966" i="39"/>
  <c r="U1122" i="39"/>
  <c r="U1099" i="39"/>
  <c r="U989" i="39"/>
  <c r="U987" i="39"/>
  <c r="U953" i="39"/>
  <c r="U951" i="39"/>
  <c r="U900" i="39"/>
  <c r="U899" i="39"/>
  <c r="U898" i="39"/>
  <c r="U897" i="39"/>
  <c r="U896" i="39"/>
  <c r="U1012" i="39"/>
  <c r="U974" i="39"/>
  <c r="U972" i="39"/>
  <c r="U947" i="39"/>
  <c r="U944" i="39"/>
  <c r="U941" i="39"/>
  <c r="U938" i="39"/>
  <c r="U935" i="39"/>
  <c r="U932" i="39"/>
  <c r="U929" i="39"/>
  <c r="U926" i="39"/>
  <c r="U923" i="39"/>
  <c r="U920" i="39"/>
  <c r="U917" i="39"/>
  <c r="U913" i="39"/>
  <c r="U909" i="39"/>
  <c r="U905" i="39"/>
  <c r="U901" i="39"/>
  <c r="U959" i="39"/>
  <c r="U957" i="39"/>
  <c r="U1034" i="39"/>
  <c r="U1020" i="39"/>
  <c r="U980" i="39"/>
  <c r="U978" i="39"/>
  <c r="U1011" i="39"/>
  <c r="U965" i="39"/>
  <c r="U963" i="39"/>
  <c r="U1024" i="39"/>
  <c r="U986" i="39"/>
  <c r="U984" i="39"/>
  <c r="U950" i="39"/>
  <c r="U945" i="39"/>
  <c r="U942" i="39"/>
  <c r="U939" i="39"/>
  <c r="U936" i="39"/>
  <c r="U933" i="39"/>
  <c r="U930" i="39"/>
  <c r="U927" i="39"/>
  <c r="U924" i="39"/>
  <c r="U921" i="39"/>
  <c r="U918" i="39"/>
  <c r="U1081" i="39"/>
  <c r="U1014" i="39"/>
  <c r="U956" i="39"/>
  <c r="U954" i="39"/>
  <c r="U915" i="39"/>
  <c r="U911" i="39"/>
  <c r="U907" i="39"/>
  <c r="U903" i="39"/>
  <c r="U969" i="39"/>
  <c r="U931" i="39"/>
  <c r="U888" i="39"/>
  <c r="U934" i="39"/>
  <c r="U910" i="39"/>
  <c r="U893" i="39"/>
  <c r="U881" i="39"/>
  <c r="U960" i="39"/>
  <c r="U937" i="39"/>
  <c r="U886" i="39"/>
  <c r="U878" i="39"/>
  <c r="U874" i="39"/>
  <c r="U870" i="39"/>
  <c r="U866" i="39"/>
  <c r="U862" i="39"/>
  <c r="U940" i="39"/>
  <c r="U891" i="39"/>
  <c r="U995" i="39"/>
  <c r="U943" i="39"/>
  <c r="U884" i="39"/>
  <c r="U914" i="39"/>
  <c r="U902" i="39"/>
  <c r="U889" i="39"/>
  <c r="U879" i="39"/>
  <c r="U875" i="39"/>
  <c r="U871" i="39"/>
  <c r="U867" i="39"/>
  <c r="U863" i="39"/>
  <c r="U962" i="39"/>
  <c r="U919" i="39"/>
  <c r="U922" i="39"/>
  <c r="U894" i="39"/>
  <c r="U860" i="39"/>
  <c r="U857" i="39"/>
  <c r="U854" i="39"/>
  <c r="U851" i="39"/>
  <c r="U848" i="39"/>
  <c r="U845" i="39"/>
  <c r="U842" i="39"/>
  <c r="U839" i="39"/>
  <c r="U836" i="39"/>
  <c r="U833" i="39"/>
  <c r="U821" i="39"/>
  <c r="U815" i="39"/>
  <c r="U809" i="39"/>
  <c r="U928" i="39"/>
  <c r="U877" i="39"/>
  <c r="U868" i="39"/>
  <c r="U830" i="39"/>
  <c r="U826" i="39"/>
  <c r="U977" i="39"/>
  <c r="U946" i="39"/>
  <c r="U822" i="39"/>
  <c r="U816" i="39"/>
  <c r="U810" i="39"/>
  <c r="U872" i="39"/>
  <c r="U883" i="39"/>
  <c r="U858" i="39"/>
  <c r="U855" i="39"/>
  <c r="U852" i="39"/>
  <c r="U849" i="39"/>
  <c r="U846" i="39"/>
  <c r="U843" i="39"/>
  <c r="U840" i="39"/>
  <c r="U837" i="39"/>
  <c r="U834" i="39"/>
  <c r="U831" i="39"/>
  <c r="U827" i="39"/>
  <c r="U823" i="39"/>
  <c r="U817" i="39"/>
  <c r="U811" i="39"/>
  <c r="U971" i="39"/>
  <c r="U876" i="39"/>
  <c r="U861" i="39"/>
  <c r="U1018" i="39"/>
  <c r="U885" i="39"/>
  <c r="U892" i="39"/>
  <c r="U829" i="39"/>
  <c r="U825" i="39"/>
  <c r="U820" i="39"/>
  <c r="U814" i="39"/>
  <c r="U808" i="39"/>
  <c r="U975" i="39"/>
  <c r="U925" i="39"/>
  <c r="U812" i="39"/>
  <c r="U797" i="39"/>
  <c r="U785" i="39"/>
  <c r="U772" i="39"/>
  <c r="U766" i="39"/>
  <c r="U828" i="39"/>
  <c r="U802" i="39"/>
  <c r="U790" i="39"/>
  <c r="U906" i="39"/>
  <c r="U882" i="39"/>
  <c r="U865" i="39"/>
  <c r="U859" i="39"/>
  <c r="U847" i="39"/>
  <c r="U835" i="39"/>
  <c r="U795" i="39"/>
  <c r="U780" i="39"/>
  <c r="U775" i="39"/>
  <c r="U770" i="39"/>
  <c r="U767" i="39"/>
  <c r="U807" i="39"/>
  <c r="U800" i="39"/>
  <c r="U788" i="39"/>
  <c r="U783" i="39"/>
  <c r="U818" i="39"/>
  <c r="U805" i="39"/>
  <c r="U793" i="39"/>
  <c r="U778" i="39"/>
  <c r="U768" i="39"/>
  <c r="U856" i="39"/>
  <c r="U844" i="39"/>
  <c r="U832" i="39"/>
  <c r="U798" i="39"/>
  <c r="U786" i="39"/>
  <c r="U773" i="39"/>
  <c r="U864" i="39"/>
  <c r="U803" i="39"/>
  <c r="U791" i="39"/>
  <c r="U776" i="39"/>
  <c r="U887" i="39"/>
  <c r="U813" i="39"/>
  <c r="U796" i="39"/>
  <c r="U784" i="39"/>
  <c r="U781" i="39"/>
  <c r="U771" i="39"/>
  <c r="U948" i="39"/>
  <c r="U890" i="39"/>
  <c r="U873" i="39"/>
  <c r="U799" i="39"/>
  <c r="U787" i="39"/>
  <c r="U774" i="39"/>
  <c r="U765" i="39"/>
  <c r="U764" i="39"/>
  <c r="U763" i="39"/>
  <c r="U762" i="39"/>
  <c r="U761" i="39"/>
  <c r="U760" i="39"/>
  <c r="U759" i="39"/>
  <c r="U758" i="39"/>
  <c r="U757" i="39"/>
  <c r="U756" i="39"/>
  <c r="U755" i="39"/>
  <c r="U754" i="39"/>
  <c r="U753" i="39"/>
  <c r="U752" i="39"/>
  <c r="U751" i="39"/>
  <c r="U750" i="39"/>
  <c r="U749" i="39"/>
  <c r="U748" i="39"/>
  <c r="U747" i="39"/>
  <c r="U746" i="39"/>
  <c r="U745" i="39"/>
  <c r="U744" i="39"/>
  <c r="U743" i="39"/>
  <c r="U742" i="39"/>
  <c r="U741" i="39"/>
  <c r="U740" i="39"/>
  <c r="U739" i="39"/>
  <c r="U738" i="39"/>
  <c r="U737" i="39"/>
  <c r="U736" i="39"/>
  <c r="U735" i="39"/>
  <c r="U734" i="39"/>
  <c r="U733" i="39"/>
  <c r="U732" i="39"/>
  <c r="U731" i="39"/>
  <c r="U730" i="39"/>
  <c r="U729" i="39"/>
  <c r="U728" i="39"/>
  <c r="U727" i="39"/>
  <c r="U726" i="39"/>
  <c r="U725" i="39"/>
  <c r="U724" i="39"/>
  <c r="U723" i="39"/>
  <c r="U722" i="39"/>
  <c r="U721" i="39"/>
  <c r="U720" i="39"/>
  <c r="U719" i="39"/>
  <c r="U718" i="39"/>
  <c r="U717" i="39"/>
  <c r="U716" i="39"/>
  <c r="U715" i="39"/>
  <c r="U714" i="39"/>
  <c r="U713" i="39"/>
  <c r="U712" i="39"/>
  <c r="U711" i="39"/>
  <c r="U710" i="39"/>
  <c r="U709" i="39"/>
  <c r="U708" i="39"/>
  <c r="U707" i="39"/>
  <c r="U706" i="39"/>
  <c r="U705" i="39"/>
  <c r="U704" i="39"/>
  <c r="U703" i="39"/>
  <c r="U702" i="39"/>
  <c r="U701" i="39"/>
  <c r="U700" i="39"/>
  <c r="U699" i="39"/>
  <c r="U698" i="39"/>
  <c r="U697" i="39"/>
  <c r="U696" i="39"/>
  <c r="U695" i="39"/>
  <c r="U694" i="39"/>
  <c r="U690" i="39"/>
  <c r="U678" i="39"/>
  <c r="U869" i="39"/>
  <c r="U819" i="39"/>
  <c r="U806" i="39"/>
  <c r="U777" i="39"/>
  <c r="U683" i="39"/>
  <c r="U895" i="39"/>
  <c r="U688" i="39"/>
  <c r="U676" i="39"/>
  <c r="U675" i="39"/>
  <c r="U674" i="39"/>
  <c r="U673" i="39"/>
  <c r="U672" i="39"/>
  <c r="U671" i="39"/>
  <c r="U670" i="39"/>
  <c r="U669" i="39"/>
  <c r="U668" i="39"/>
  <c r="U667" i="39"/>
  <c r="U666" i="39"/>
  <c r="U665" i="39"/>
  <c r="U664" i="39"/>
  <c r="U663" i="39"/>
  <c r="U662" i="39"/>
  <c r="U661" i="39"/>
  <c r="U660" i="39"/>
  <c r="U659" i="39"/>
  <c r="U658" i="39"/>
  <c r="U657" i="39"/>
  <c r="U656" i="39"/>
  <c r="U655" i="39"/>
  <c r="U654" i="39"/>
  <c r="U653" i="39"/>
  <c r="U652" i="39"/>
  <c r="U651" i="39"/>
  <c r="U838" i="39"/>
  <c r="U693" i="39"/>
  <c r="U681" i="39"/>
  <c r="U841" i="39"/>
  <c r="U801" i="39"/>
  <c r="U794" i="39"/>
  <c r="U686" i="39"/>
  <c r="U769" i="39"/>
  <c r="U691" i="39"/>
  <c r="U679" i="39"/>
  <c r="U684" i="39"/>
  <c r="U880" i="39"/>
  <c r="U804" i="39"/>
  <c r="U789" i="39"/>
  <c r="U779" i="39"/>
  <c r="U689" i="39"/>
  <c r="U677" i="39"/>
  <c r="U850" i="39"/>
  <c r="U792" i="39"/>
  <c r="U692" i="39"/>
  <c r="U680" i="39"/>
  <c r="U853" i="39"/>
  <c r="U824" i="39"/>
  <c r="U685" i="39"/>
  <c r="U682" i="39"/>
  <c r="U643" i="39"/>
  <c r="U640" i="39"/>
  <c r="U637" i="39"/>
  <c r="U634" i="39"/>
  <c r="U631" i="39"/>
  <c r="U627" i="39"/>
  <c r="U628" i="39"/>
  <c r="U620" i="39"/>
  <c r="U619" i="39"/>
  <c r="U618" i="39"/>
  <c r="U617" i="39"/>
  <c r="U616" i="39"/>
  <c r="U615" i="39"/>
  <c r="U614" i="39"/>
  <c r="U613" i="39"/>
  <c r="U612" i="39"/>
  <c r="U611" i="39"/>
  <c r="U610" i="39"/>
  <c r="U609" i="39"/>
  <c r="U608" i="39"/>
  <c r="U607" i="39"/>
  <c r="U606" i="39"/>
  <c r="U605" i="39"/>
  <c r="U604" i="39"/>
  <c r="U603" i="39"/>
  <c r="U602" i="39"/>
  <c r="U601" i="39"/>
  <c r="U600" i="39"/>
  <c r="U599" i="39"/>
  <c r="U598" i="39"/>
  <c r="U597" i="39"/>
  <c r="U596" i="39"/>
  <c r="U595" i="39"/>
  <c r="U594" i="39"/>
  <c r="U593" i="39"/>
  <c r="U592" i="39"/>
  <c r="U591" i="39"/>
  <c r="U590" i="39"/>
  <c r="U589" i="39"/>
  <c r="U588" i="39"/>
  <c r="U587" i="39"/>
  <c r="U586" i="39"/>
  <c r="U585" i="39"/>
  <c r="U584" i="39"/>
  <c r="U583" i="39"/>
  <c r="U582" i="39"/>
  <c r="U581" i="39"/>
  <c r="U580" i="39"/>
  <c r="U579" i="39"/>
  <c r="U578" i="39"/>
  <c r="U577" i="39"/>
  <c r="U576" i="39"/>
  <c r="U575" i="39"/>
  <c r="U574" i="39"/>
  <c r="U573" i="39"/>
  <c r="U572" i="39"/>
  <c r="U571" i="39"/>
  <c r="U570" i="39"/>
  <c r="U569" i="39"/>
  <c r="U568" i="39"/>
  <c r="U567" i="39"/>
  <c r="U566" i="39"/>
  <c r="U565" i="39"/>
  <c r="U564" i="39"/>
  <c r="U563" i="39"/>
  <c r="U562" i="39"/>
  <c r="U561" i="39"/>
  <c r="U560" i="39"/>
  <c r="U559" i="39"/>
  <c r="U558" i="39"/>
  <c r="U557" i="39"/>
  <c r="U556" i="39"/>
  <c r="U555" i="39"/>
  <c r="U554" i="39"/>
  <c r="U553" i="39"/>
  <c r="U552" i="39"/>
  <c r="U551" i="39"/>
  <c r="U550" i="39"/>
  <c r="U549" i="39"/>
  <c r="U548" i="39"/>
  <c r="U547" i="39"/>
  <c r="U546" i="39"/>
  <c r="U545" i="39"/>
  <c r="U544" i="39"/>
  <c r="U543" i="39"/>
  <c r="U542" i="39"/>
  <c r="U541" i="39"/>
  <c r="U540" i="39"/>
  <c r="U539" i="39"/>
  <c r="U538" i="39"/>
  <c r="U537" i="39"/>
  <c r="U536" i="39"/>
  <c r="U535" i="39"/>
  <c r="U534" i="39"/>
  <c r="U533" i="39"/>
  <c r="U650" i="39"/>
  <c r="U648" i="39"/>
  <c r="U646" i="39"/>
  <c r="U644" i="39"/>
  <c r="U641" i="39"/>
  <c r="U638" i="39"/>
  <c r="U635" i="39"/>
  <c r="U632" i="39"/>
  <c r="U621" i="39"/>
  <c r="U629" i="39"/>
  <c r="U622" i="39"/>
  <c r="U623" i="39"/>
  <c r="U687" i="39"/>
  <c r="U624" i="39"/>
  <c r="U649" i="39"/>
  <c r="U647" i="39"/>
  <c r="U645" i="39"/>
  <c r="U626" i="39"/>
  <c r="U642" i="39"/>
  <c r="U630" i="39"/>
  <c r="U497" i="39"/>
  <c r="U485" i="39"/>
  <c r="U782" i="39"/>
  <c r="U492" i="39"/>
  <c r="U499" i="39"/>
  <c r="U487" i="39"/>
  <c r="U633" i="39"/>
  <c r="U531" i="39"/>
  <c r="U528" i="39"/>
  <c r="U525" i="39"/>
  <c r="U522" i="39"/>
  <c r="U519" i="39"/>
  <c r="U516" i="39"/>
  <c r="U513" i="39"/>
  <c r="U510" i="39"/>
  <c r="U507" i="39"/>
  <c r="U504" i="39"/>
  <c r="U494" i="39"/>
  <c r="U481" i="39"/>
  <c r="U480" i="39"/>
  <c r="U479" i="39"/>
  <c r="U478" i="39"/>
  <c r="U477" i="39"/>
  <c r="U476" i="39"/>
  <c r="U475" i="39"/>
  <c r="U474" i="39"/>
  <c r="U473" i="39"/>
  <c r="U472" i="39"/>
  <c r="U471" i="39"/>
  <c r="U470" i="39"/>
  <c r="U469" i="39"/>
  <c r="U468" i="39"/>
  <c r="U467" i="39"/>
  <c r="U466" i="39"/>
  <c r="U465" i="39"/>
  <c r="U464" i="39"/>
  <c r="U463" i="39"/>
  <c r="U462" i="39"/>
  <c r="U461" i="39"/>
  <c r="U460" i="39"/>
  <c r="U459" i="39"/>
  <c r="U458" i="39"/>
  <c r="U457" i="39"/>
  <c r="U456" i="39"/>
  <c r="U455" i="39"/>
  <c r="U454" i="39"/>
  <c r="U453" i="39"/>
  <c r="U452" i="39"/>
  <c r="U451" i="39"/>
  <c r="U450" i="39"/>
  <c r="U449" i="39"/>
  <c r="U448" i="39"/>
  <c r="U447" i="39"/>
  <c r="U446" i="39"/>
  <c r="U445" i="39"/>
  <c r="U444" i="39"/>
  <c r="U443" i="39"/>
  <c r="U442" i="39"/>
  <c r="U441" i="39"/>
  <c r="U440" i="39"/>
  <c r="U439" i="39"/>
  <c r="U438" i="39"/>
  <c r="U437" i="39"/>
  <c r="U436" i="39"/>
  <c r="U435" i="39"/>
  <c r="U434" i="39"/>
  <c r="U433" i="39"/>
  <c r="U432" i="39"/>
  <c r="U431" i="39"/>
  <c r="U430" i="39"/>
  <c r="U429" i="39"/>
  <c r="U428" i="39"/>
  <c r="U427" i="39"/>
  <c r="U426" i="39"/>
  <c r="U501" i="39"/>
  <c r="U489" i="39"/>
  <c r="U482" i="39"/>
  <c r="U625" i="39"/>
  <c r="U496" i="39"/>
  <c r="U484" i="39"/>
  <c r="U636" i="39"/>
  <c r="U491" i="39"/>
  <c r="U530" i="39"/>
  <c r="U527" i="39"/>
  <c r="U524" i="39"/>
  <c r="U521" i="39"/>
  <c r="U518" i="39"/>
  <c r="U515" i="39"/>
  <c r="U512" i="39"/>
  <c r="U509" i="39"/>
  <c r="U506" i="39"/>
  <c r="U503" i="39"/>
  <c r="U498" i="39"/>
  <c r="U486" i="39"/>
  <c r="U495" i="39"/>
  <c r="U483" i="39"/>
  <c r="U532" i="39"/>
  <c r="U529" i="39"/>
  <c r="U526" i="39"/>
  <c r="U523" i="39"/>
  <c r="U520" i="39"/>
  <c r="U517" i="39"/>
  <c r="U514" i="39"/>
  <c r="U511" i="39"/>
  <c r="U508" i="39"/>
  <c r="U505" i="39"/>
  <c r="U502" i="39"/>
  <c r="U490" i="39"/>
  <c r="U414" i="39"/>
  <c r="U402" i="39"/>
  <c r="U390" i="39"/>
  <c r="U378" i="39"/>
  <c r="U366" i="39"/>
  <c r="U354" i="39"/>
  <c r="U639" i="39"/>
  <c r="U421" i="39"/>
  <c r="U409" i="39"/>
  <c r="U397" i="39"/>
  <c r="U385" i="39"/>
  <c r="U373" i="39"/>
  <c r="U361" i="39"/>
  <c r="U488" i="39"/>
  <c r="U416" i="39"/>
  <c r="U404" i="39"/>
  <c r="U392" i="39"/>
  <c r="U380" i="39"/>
  <c r="U368" i="39"/>
  <c r="U356" i="39"/>
  <c r="U500" i="39"/>
  <c r="U423" i="39"/>
  <c r="U411" i="39"/>
  <c r="U399" i="39"/>
  <c r="U387" i="39"/>
  <c r="U375" i="39"/>
  <c r="U363" i="39"/>
  <c r="U352" i="39"/>
  <c r="U351" i="39"/>
  <c r="U350" i="39"/>
  <c r="U349" i="39"/>
  <c r="U348" i="39"/>
  <c r="U347" i="39"/>
  <c r="U346" i="39"/>
  <c r="U345" i="39"/>
  <c r="U344" i="39"/>
  <c r="U343" i="39"/>
  <c r="U342" i="39"/>
  <c r="U341" i="39"/>
  <c r="U340" i="39"/>
  <c r="U339" i="39"/>
  <c r="U338" i="39"/>
  <c r="U337" i="39"/>
  <c r="U336" i="39"/>
  <c r="U335" i="39"/>
  <c r="U334" i="39"/>
  <c r="U333" i="39"/>
  <c r="U332" i="39"/>
  <c r="U331" i="39"/>
  <c r="U330" i="39"/>
  <c r="U329" i="39"/>
  <c r="U328" i="39"/>
  <c r="U327" i="39"/>
  <c r="U326" i="39"/>
  <c r="U325" i="39"/>
  <c r="U324" i="39"/>
  <c r="U323" i="39"/>
  <c r="U322" i="39"/>
  <c r="U321" i="39"/>
  <c r="U418" i="39"/>
  <c r="U406" i="39"/>
  <c r="U394" i="39"/>
  <c r="U382" i="39"/>
  <c r="U370" i="39"/>
  <c r="U358" i="39"/>
  <c r="U425" i="39"/>
  <c r="U413" i="39"/>
  <c r="U401" i="39"/>
  <c r="U389" i="39"/>
  <c r="U377" i="39"/>
  <c r="U365" i="39"/>
  <c r="U420" i="39"/>
  <c r="U408" i="39"/>
  <c r="U396" i="39"/>
  <c r="U384" i="39"/>
  <c r="U372" i="39"/>
  <c r="U360" i="39"/>
  <c r="U353" i="39"/>
  <c r="U415" i="39"/>
  <c r="U403" i="39"/>
  <c r="U391" i="39"/>
  <c r="U379" i="39"/>
  <c r="U367" i="39"/>
  <c r="U355" i="39"/>
  <c r="U493" i="39"/>
  <c r="U424" i="39"/>
  <c r="U412" i="39"/>
  <c r="U400" i="39"/>
  <c r="U388" i="39"/>
  <c r="U376" i="39"/>
  <c r="U364" i="39"/>
  <c r="U419" i="39"/>
  <c r="U407" i="39"/>
  <c r="U395" i="39"/>
  <c r="U383" i="39"/>
  <c r="U371" i="39"/>
  <c r="U359" i="39"/>
  <c r="U264" i="39"/>
  <c r="U252" i="39"/>
  <c r="U240" i="39"/>
  <c r="U228" i="39"/>
  <c r="U224" i="39"/>
  <c r="U221" i="39"/>
  <c r="U217" i="39"/>
  <c r="U212" i="39"/>
  <c r="U211" i="39"/>
  <c r="U210" i="39"/>
  <c r="U209" i="39"/>
  <c r="U208" i="39"/>
  <c r="U207" i="39"/>
  <c r="U206" i="39"/>
  <c r="U205" i="39"/>
  <c r="U204" i="39"/>
  <c r="U203" i="39"/>
  <c r="U202" i="39"/>
  <c r="U201" i="39"/>
  <c r="U200" i="39"/>
  <c r="U199" i="39"/>
  <c r="U198" i="39"/>
  <c r="U197" i="39"/>
  <c r="U196" i="39"/>
  <c r="U195" i="39"/>
  <c r="U194" i="39"/>
  <c r="U193" i="39"/>
  <c r="U192" i="39"/>
  <c r="U191" i="39"/>
  <c r="U190" i="39"/>
  <c r="U189" i="39"/>
  <c r="U188" i="39"/>
  <c r="U187" i="39"/>
  <c r="U186" i="39"/>
  <c r="U185" i="39"/>
  <c r="U184" i="39"/>
  <c r="U183" i="39"/>
  <c r="U182" i="39"/>
  <c r="U181" i="39"/>
  <c r="U180" i="39"/>
  <c r="U179" i="39"/>
  <c r="U178" i="39"/>
  <c r="U177" i="39"/>
  <c r="U176" i="39"/>
  <c r="U175" i="39"/>
  <c r="U174" i="39"/>
  <c r="U173" i="39"/>
  <c r="U172" i="39"/>
  <c r="U171" i="39"/>
  <c r="U170" i="39"/>
  <c r="U169" i="39"/>
  <c r="U168" i="39"/>
  <c r="U167" i="39"/>
  <c r="U166" i="39"/>
  <c r="U165" i="39"/>
  <c r="U164" i="39"/>
  <c r="U163" i="39"/>
  <c r="U162" i="39"/>
  <c r="U161" i="39"/>
  <c r="U160" i="39"/>
  <c r="U159" i="39"/>
  <c r="U158" i="39"/>
  <c r="U157" i="39"/>
  <c r="U156" i="39"/>
  <c r="U155" i="39"/>
  <c r="U154" i="39"/>
  <c r="U153" i="39"/>
  <c r="U152" i="39"/>
  <c r="U151" i="39"/>
  <c r="U150" i="39"/>
  <c r="U149" i="39"/>
  <c r="U148" i="39"/>
  <c r="U147" i="39"/>
  <c r="U146" i="39"/>
  <c r="U259" i="39"/>
  <c r="U247" i="39"/>
  <c r="U235" i="39"/>
  <c r="U213" i="39"/>
  <c r="U320" i="39"/>
  <c r="U317" i="39"/>
  <c r="U314" i="39"/>
  <c r="U311" i="39"/>
  <c r="U308" i="39"/>
  <c r="U305" i="39"/>
  <c r="U302" i="39"/>
  <c r="U299" i="39"/>
  <c r="U296" i="39"/>
  <c r="U293" i="39"/>
  <c r="U290" i="39"/>
  <c r="U287" i="39"/>
  <c r="U284" i="39"/>
  <c r="U281" i="39"/>
  <c r="U278" i="39"/>
  <c r="U275" i="39"/>
  <c r="U272" i="39"/>
  <c r="U269" i="39"/>
  <c r="U266" i="39"/>
  <c r="U254" i="39"/>
  <c r="U242" i="39"/>
  <c r="U230" i="39"/>
  <c r="U261" i="39"/>
  <c r="U249" i="39"/>
  <c r="U237" i="39"/>
  <c r="U218" i="39"/>
  <c r="U214" i="39"/>
  <c r="U256" i="39"/>
  <c r="U244" i="39"/>
  <c r="U232" i="39"/>
  <c r="U225" i="39"/>
  <c r="U222" i="39"/>
  <c r="U263" i="39"/>
  <c r="U251" i="39"/>
  <c r="U239" i="39"/>
  <c r="U227" i="39"/>
  <c r="U422" i="39"/>
  <c r="U410" i="39"/>
  <c r="U398" i="39"/>
  <c r="U386" i="39"/>
  <c r="U374" i="39"/>
  <c r="U362" i="39"/>
  <c r="U319" i="39"/>
  <c r="U316" i="39"/>
  <c r="U313" i="39"/>
  <c r="U310" i="39"/>
  <c r="U307" i="39"/>
  <c r="U304" i="39"/>
  <c r="U301" i="39"/>
  <c r="U298" i="39"/>
  <c r="U295" i="39"/>
  <c r="U292" i="39"/>
  <c r="U289" i="39"/>
  <c r="U286" i="39"/>
  <c r="U283" i="39"/>
  <c r="U280" i="39"/>
  <c r="U277" i="39"/>
  <c r="U274" i="39"/>
  <c r="U271" i="39"/>
  <c r="U268" i="39"/>
  <c r="U258" i="39"/>
  <c r="U246" i="39"/>
  <c r="U234" i="39"/>
  <c r="U219" i="39"/>
  <c r="U215" i="39"/>
  <c r="U265" i="39"/>
  <c r="U253" i="39"/>
  <c r="U241" i="39"/>
  <c r="U229" i="39"/>
  <c r="U260" i="39"/>
  <c r="U248" i="39"/>
  <c r="U236" i="39"/>
  <c r="U223" i="39"/>
  <c r="U318" i="39"/>
  <c r="U315" i="39"/>
  <c r="U312" i="39"/>
  <c r="U309" i="39"/>
  <c r="U306" i="39"/>
  <c r="U303" i="39"/>
  <c r="U300" i="39"/>
  <c r="U297" i="39"/>
  <c r="U294" i="39"/>
  <c r="U291" i="39"/>
  <c r="U288" i="39"/>
  <c r="U285" i="39"/>
  <c r="U282" i="39"/>
  <c r="U279" i="39"/>
  <c r="U276" i="39"/>
  <c r="U273" i="39"/>
  <c r="U270" i="39"/>
  <c r="U267" i="39"/>
  <c r="U262" i="39"/>
  <c r="U250" i="39"/>
  <c r="U238" i="39"/>
  <c r="U226" i="39"/>
  <c r="U417" i="39"/>
  <c r="U381" i="39"/>
  <c r="U109" i="39"/>
  <c r="U257" i="39"/>
  <c r="U220" i="39"/>
  <c r="U145" i="39"/>
  <c r="U142" i="39"/>
  <c r="U139" i="39"/>
  <c r="U136" i="39"/>
  <c r="U133" i="39"/>
  <c r="U130" i="39"/>
  <c r="U127" i="39"/>
  <c r="U124" i="39"/>
  <c r="U121" i="39"/>
  <c r="U118" i="39"/>
  <c r="U114" i="39"/>
  <c r="U110" i="39"/>
  <c r="U393" i="39"/>
  <c r="U357" i="39"/>
  <c r="U231" i="39"/>
  <c r="U216" i="39"/>
  <c r="U243" i="39"/>
  <c r="U143" i="39"/>
  <c r="U140" i="39"/>
  <c r="U137" i="39"/>
  <c r="U134" i="39"/>
  <c r="U131" i="39"/>
  <c r="U128" i="39"/>
  <c r="U125" i="39"/>
  <c r="U122" i="39"/>
  <c r="U119" i="39"/>
  <c r="U405" i="39"/>
  <c r="U369" i="39"/>
  <c r="U255" i="39"/>
  <c r="U116" i="39"/>
  <c r="U112" i="39"/>
  <c r="U144" i="39"/>
  <c r="U141" i="39"/>
  <c r="U138" i="39"/>
  <c r="U135" i="39"/>
  <c r="U132" i="39"/>
  <c r="U129" i="39"/>
  <c r="U126" i="39"/>
  <c r="U123" i="39"/>
  <c r="U120" i="39"/>
  <c r="U108" i="39"/>
  <c r="U107" i="39"/>
  <c r="U106" i="39"/>
  <c r="U105" i="39"/>
  <c r="U104" i="39"/>
  <c r="U103" i="39"/>
  <c r="U102" i="39"/>
  <c r="U101" i="39"/>
  <c r="U100" i="39"/>
  <c r="U99" i="39"/>
  <c r="U98" i="39"/>
  <c r="U97" i="39"/>
  <c r="U96" i="39"/>
  <c r="U95" i="39"/>
  <c r="U94" i="39"/>
  <c r="U93" i="39"/>
  <c r="U92" i="39"/>
  <c r="U91" i="39"/>
  <c r="U90" i="39"/>
  <c r="U89" i="39"/>
  <c r="U88" i="39"/>
  <c r="U87" i="39"/>
  <c r="U86" i="39"/>
  <c r="U85" i="39"/>
  <c r="U84" i="39"/>
  <c r="U83" i="39"/>
  <c r="U82" i="39"/>
  <c r="U81" i="39"/>
  <c r="U80" i="39"/>
  <c r="U79" i="39"/>
  <c r="U78" i="39"/>
  <c r="U77" i="39"/>
  <c r="U76" i="39"/>
  <c r="U75" i="39"/>
  <c r="U74" i="39"/>
  <c r="U73" i="39"/>
  <c r="U72" i="39"/>
  <c r="U71" i="39"/>
  <c r="U70" i="39"/>
  <c r="U69" i="39"/>
  <c r="U68" i="39"/>
  <c r="U67" i="39"/>
  <c r="U66" i="39"/>
  <c r="U65" i="39"/>
  <c r="U64" i="39"/>
  <c r="U63" i="39"/>
  <c r="U62" i="39"/>
  <c r="U61" i="39"/>
  <c r="U60" i="39"/>
  <c r="U59" i="39"/>
  <c r="U58" i="39"/>
  <c r="U57" i="39"/>
  <c r="U56" i="39"/>
  <c r="U55" i="39"/>
  <c r="U54" i="39"/>
  <c r="U53" i="39"/>
  <c r="U52" i="39"/>
  <c r="U51" i="39"/>
  <c r="U50" i="39"/>
  <c r="U49" i="39"/>
  <c r="U48" i="39"/>
  <c r="U47" i="39"/>
  <c r="U46" i="39"/>
  <c r="U45" i="39"/>
  <c r="U44" i="39"/>
  <c r="U43" i="39"/>
  <c r="U42" i="39"/>
  <c r="U41" i="39"/>
  <c r="U40" i="39"/>
  <c r="U39" i="39"/>
  <c r="U38" i="39"/>
  <c r="U37" i="39"/>
  <c r="U36" i="39"/>
  <c r="U35" i="39"/>
  <c r="U34" i="39"/>
  <c r="U33" i="39"/>
  <c r="U32" i="39"/>
  <c r="U31" i="39"/>
  <c r="U30" i="39"/>
  <c r="U29" i="39"/>
  <c r="U28" i="39"/>
  <c r="U27" i="39"/>
  <c r="U26" i="39"/>
  <c r="U25" i="39"/>
  <c r="U24" i="39"/>
  <c r="U23" i="39"/>
  <c r="U22" i="39"/>
  <c r="U21" i="39"/>
  <c r="U20" i="39"/>
  <c r="U19" i="39"/>
  <c r="U18" i="39"/>
  <c r="U17" i="39"/>
  <c r="U16" i="39"/>
  <c r="U15" i="39"/>
  <c r="U14" i="39"/>
  <c r="U13" i="39"/>
  <c r="U12" i="39"/>
  <c r="U11" i="39"/>
  <c r="U10" i="39"/>
  <c r="U9" i="39"/>
  <c r="U8" i="39"/>
  <c r="U7" i="39"/>
  <c r="U6" i="39"/>
  <c r="U5" i="39"/>
  <c r="U4" i="39"/>
  <c r="U3" i="39"/>
  <c r="U113" i="39"/>
  <c r="U221" i="38"/>
  <c r="U220" i="38"/>
  <c r="U219" i="38"/>
  <c r="U218" i="38"/>
  <c r="U217" i="38"/>
  <c r="U216" i="38"/>
  <c r="U215" i="38"/>
  <c r="U214" i="38"/>
  <c r="U213" i="38"/>
  <c r="U212" i="38"/>
  <c r="U211" i="38"/>
  <c r="U210" i="38"/>
  <c r="U209" i="38"/>
  <c r="U208" i="38"/>
  <c r="U207" i="38"/>
  <c r="U206" i="38"/>
  <c r="U205" i="38"/>
  <c r="U204" i="38"/>
  <c r="U203" i="38"/>
  <c r="U202" i="38"/>
  <c r="U201" i="38"/>
  <c r="U200" i="38"/>
  <c r="U199" i="38"/>
  <c r="U198" i="38"/>
  <c r="U197" i="38"/>
  <c r="U196" i="38"/>
  <c r="U195" i="38"/>
  <c r="U194" i="38"/>
  <c r="U193" i="38"/>
  <c r="U192" i="38"/>
  <c r="U191" i="38"/>
  <c r="U190" i="38"/>
  <c r="U189" i="38"/>
  <c r="U188" i="38"/>
  <c r="U187" i="38"/>
  <c r="U186" i="38"/>
  <c r="U185" i="38"/>
  <c r="U184" i="38"/>
  <c r="U183" i="38"/>
  <c r="U182" i="38"/>
  <c r="U181" i="38"/>
  <c r="U180" i="38"/>
  <c r="U179" i="38"/>
  <c r="U178" i="38"/>
  <c r="U177" i="38"/>
  <c r="U176" i="38"/>
  <c r="U175" i="38"/>
  <c r="U174" i="38"/>
  <c r="U173" i="38"/>
  <c r="U172" i="38"/>
  <c r="U171" i="38"/>
  <c r="U170" i="38"/>
  <c r="U169" i="38"/>
  <c r="U168" i="38"/>
  <c r="U167" i="38"/>
  <c r="U166" i="38"/>
  <c r="U165" i="38"/>
  <c r="U164" i="38"/>
  <c r="U163" i="38"/>
  <c r="U162" i="38"/>
  <c r="U161" i="38"/>
  <c r="U160" i="38"/>
  <c r="U159" i="38"/>
  <c r="U158" i="38"/>
  <c r="U157" i="38"/>
  <c r="U156" i="38"/>
  <c r="U155" i="38"/>
  <c r="U154" i="38"/>
  <c r="U153" i="38"/>
  <c r="U152" i="38"/>
  <c r="U151" i="38"/>
  <c r="U233" i="39"/>
  <c r="U115" i="39"/>
  <c r="U111" i="39"/>
  <c r="U139" i="38"/>
  <c r="U127" i="38"/>
  <c r="U144" i="38"/>
  <c r="U132" i="38"/>
  <c r="U120" i="38"/>
  <c r="U114" i="38"/>
  <c r="U113" i="38"/>
  <c r="U112" i="38"/>
  <c r="U111" i="38"/>
  <c r="U110" i="38"/>
  <c r="U109" i="38"/>
  <c r="U108" i="38"/>
  <c r="U107" i="38"/>
  <c r="U106" i="38"/>
  <c r="U105" i="38"/>
  <c r="U104" i="38"/>
  <c r="U103" i="38"/>
  <c r="U102" i="38"/>
  <c r="U101" i="38"/>
  <c r="U100" i="38"/>
  <c r="U99" i="38"/>
  <c r="U98" i="38"/>
  <c r="U97" i="38"/>
  <c r="U96" i="38"/>
  <c r="U95" i="38"/>
  <c r="U94" i="38"/>
  <c r="U93" i="38"/>
  <c r="U92" i="38"/>
  <c r="U91" i="38"/>
  <c r="U90" i="38"/>
  <c r="U89" i="38"/>
  <c r="U88" i="38"/>
  <c r="U87" i="38"/>
  <c r="U86" i="38"/>
  <c r="U85" i="38"/>
  <c r="U84" i="38"/>
  <c r="U83" i="38"/>
  <c r="U82" i="38"/>
  <c r="U81" i="38"/>
  <c r="U80" i="38"/>
  <c r="U79" i="38"/>
  <c r="U78" i="38"/>
  <c r="U77" i="38"/>
  <c r="U76" i="38"/>
  <c r="U75" i="38"/>
  <c r="U74" i="38"/>
  <c r="U73" i="38"/>
  <c r="U72" i="38"/>
  <c r="U71" i="38"/>
  <c r="U70" i="38"/>
  <c r="U69" i="38"/>
  <c r="U68" i="38"/>
  <c r="U67" i="38"/>
  <c r="U66" i="38"/>
  <c r="U65" i="38"/>
  <c r="U64" i="38"/>
  <c r="U63" i="38"/>
  <c r="U62" i="38"/>
  <c r="U61" i="38"/>
  <c r="U60" i="38"/>
  <c r="U59" i="38"/>
  <c r="U58" i="38"/>
  <c r="U57" i="38"/>
  <c r="U56" i="38"/>
  <c r="U55" i="38"/>
  <c r="U54" i="38"/>
  <c r="U53" i="38"/>
  <c r="U52" i="38"/>
  <c r="U51" i="38"/>
  <c r="U50" i="38"/>
  <c r="U49" i="38"/>
  <c r="U48" i="38"/>
  <c r="U47" i="38"/>
  <c r="U46" i="38"/>
  <c r="U45" i="38"/>
  <c r="U44" i="38"/>
  <c r="U43" i="38"/>
  <c r="U42" i="38"/>
  <c r="U41" i="38"/>
  <c r="U40" i="38"/>
  <c r="U39" i="38"/>
  <c r="U38" i="38"/>
  <c r="U37" i="38"/>
  <c r="U36" i="38"/>
  <c r="U35" i="38"/>
  <c r="U34" i="38"/>
  <c r="U33" i="38"/>
  <c r="U32" i="38"/>
  <c r="U31" i="38"/>
  <c r="U30" i="38"/>
  <c r="U29" i="38"/>
  <c r="U28" i="38"/>
  <c r="U27" i="38"/>
  <c r="U26" i="38"/>
  <c r="U25" i="38"/>
  <c r="U24" i="38"/>
  <c r="U23" i="38"/>
  <c r="U22" i="38"/>
  <c r="U21" i="38"/>
  <c r="U20" i="38"/>
  <c r="U19" i="38"/>
  <c r="U18" i="38"/>
  <c r="U17" i="38"/>
  <c r="U16" i="38"/>
  <c r="U15" i="38"/>
  <c r="U14" i="38"/>
  <c r="U13" i="38"/>
  <c r="U12" i="38"/>
  <c r="U11" i="38"/>
  <c r="U10" i="38"/>
  <c r="U9" i="38"/>
  <c r="U8" i="38"/>
  <c r="U7" i="38"/>
  <c r="U6" i="38"/>
  <c r="U5" i="38"/>
  <c r="U4" i="38"/>
  <c r="U3" i="38"/>
  <c r="U149" i="38"/>
  <c r="U137" i="38"/>
  <c r="U125" i="38"/>
  <c r="U115" i="38"/>
  <c r="U142" i="38"/>
  <c r="U130" i="38"/>
  <c r="U118" i="38"/>
  <c r="U147" i="38"/>
  <c r="U135" i="38"/>
  <c r="U123" i="38"/>
  <c r="U140" i="38"/>
  <c r="U128" i="38"/>
  <c r="U116" i="38"/>
  <c r="U145" i="38"/>
  <c r="U133" i="38"/>
  <c r="U121" i="38"/>
  <c r="U117" i="39"/>
  <c r="U146" i="38"/>
  <c r="U134" i="38"/>
  <c r="U122" i="38"/>
  <c r="U138" i="38"/>
  <c r="U129" i="38"/>
  <c r="U75" i="37"/>
  <c r="U150" i="38"/>
  <c r="U141" i="38"/>
  <c r="U119" i="38"/>
  <c r="U80" i="37"/>
  <c r="U68" i="37"/>
  <c r="U47" i="37"/>
  <c r="U46" i="37"/>
  <c r="U45" i="37"/>
  <c r="U44" i="37"/>
  <c r="U43" i="37"/>
  <c r="U42" i="37"/>
  <c r="U41" i="37"/>
  <c r="U40" i="37"/>
  <c r="U39" i="37"/>
  <c r="U38" i="37"/>
  <c r="U37" i="37"/>
  <c r="U36" i="37"/>
  <c r="U35" i="37"/>
  <c r="U34" i="37"/>
  <c r="U33" i="37"/>
  <c r="U32" i="37"/>
  <c r="U31" i="37"/>
  <c r="U30" i="37"/>
  <c r="U29" i="37"/>
  <c r="U28" i="37"/>
  <c r="U27" i="37"/>
  <c r="U26" i="37"/>
  <c r="U25" i="37"/>
  <c r="U24" i="37"/>
  <c r="U23" i="37"/>
  <c r="U22" i="37"/>
  <c r="U21" i="37"/>
  <c r="U20" i="37"/>
  <c r="U19" i="37"/>
  <c r="U18" i="37"/>
  <c r="U17" i="37"/>
  <c r="U16" i="37"/>
  <c r="U15" i="37"/>
  <c r="U14" i="37"/>
  <c r="U13" i="37"/>
  <c r="U12" i="37"/>
  <c r="U11" i="37"/>
  <c r="U10" i="37"/>
  <c r="U9" i="37"/>
  <c r="U8" i="37"/>
  <c r="U7" i="37"/>
  <c r="U6" i="37"/>
  <c r="U5" i="37"/>
  <c r="U4" i="37"/>
  <c r="U3" i="37"/>
  <c r="U131" i="38"/>
  <c r="U73" i="37"/>
  <c r="U63" i="37"/>
  <c r="U60" i="37"/>
  <c r="U57" i="37"/>
  <c r="U54" i="37"/>
  <c r="U51" i="37"/>
  <c r="U48" i="37"/>
  <c r="U143" i="38"/>
  <c r="U78" i="37"/>
  <c r="U66" i="37"/>
  <c r="U71" i="37"/>
  <c r="U76" i="37"/>
  <c r="U69" i="37"/>
  <c r="U64" i="37"/>
  <c r="U61" i="37"/>
  <c r="U58" i="37"/>
  <c r="U55" i="37"/>
  <c r="U52" i="37"/>
  <c r="U49" i="37"/>
  <c r="U124" i="38"/>
  <c r="U74" i="37"/>
  <c r="U77" i="37"/>
  <c r="U65" i="37"/>
  <c r="U62" i="37"/>
  <c r="U59" i="37"/>
  <c r="U56" i="37"/>
  <c r="U53" i="37"/>
  <c r="U50" i="37"/>
  <c r="U1043" i="36"/>
  <c r="U1042" i="36"/>
  <c r="U1041" i="36"/>
  <c r="U1040" i="36"/>
  <c r="U1039" i="36"/>
  <c r="U1038" i="36"/>
  <c r="U1037" i="36"/>
  <c r="U1036" i="36"/>
  <c r="U1035" i="36"/>
  <c r="U1034" i="36"/>
  <c r="U1033" i="36"/>
  <c r="U1032" i="36"/>
  <c r="U1031" i="36"/>
  <c r="U1030" i="36"/>
  <c r="U1029" i="36"/>
  <c r="U1028" i="36"/>
  <c r="U1027" i="36"/>
  <c r="U1026" i="36"/>
  <c r="U1025" i="36"/>
  <c r="U1024" i="36"/>
  <c r="U1023" i="36"/>
  <c r="U1022" i="36"/>
  <c r="U1021" i="36"/>
  <c r="U1020" i="36"/>
  <c r="U1019" i="36"/>
  <c r="U1018" i="36"/>
  <c r="U1017" i="36"/>
  <c r="U1016" i="36"/>
  <c r="U1015" i="36"/>
  <c r="U1014" i="36"/>
  <c r="U1013" i="36"/>
  <c r="U1012" i="36"/>
  <c r="U1011" i="36"/>
  <c r="U1010" i="36"/>
  <c r="U1009" i="36"/>
  <c r="U1008" i="36"/>
  <c r="U1007" i="36"/>
  <c r="U1006" i="36"/>
  <c r="U1005" i="36"/>
  <c r="U1004" i="36"/>
  <c r="U1003" i="36"/>
  <c r="U1002" i="36"/>
  <c r="U1001" i="36"/>
  <c r="U1000" i="36"/>
  <c r="U999" i="36"/>
  <c r="U998" i="36"/>
  <c r="U997" i="36"/>
  <c r="U996" i="36"/>
  <c r="U995" i="36"/>
  <c r="U994" i="36"/>
  <c r="U993" i="36"/>
  <c r="U992" i="36"/>
  <c r="U991" i="36"/>
  <c r="U990" i="36"/>
  <c r="U989" i="36"/>
  <c r="U988" i="36"/>
  <c r="U987" i="36"/>
  <c r="U986" i="36"/>
  <c r="U985" i="36"/>
  <c r="U984" i="36"/>
  <c r="U983" i="36"/>
  <c r="U982" i="36"/>
  <c r="U981" i="36"/>
  <c r="U980" i="36"/>
  <c r="U979" i="36"/>
  <c r="U978" i="36"/>
  <c r="U977" i="36"/>
  <c r="U976" i="36"/>
  <c r="U975" i="36"/>
  <c r="U974" i="36"/>
  <c r="U973" i="36"/>
  <c r="U126" i="38"/>
  <c r="U117" i="38"/>
  <c r="U70" i="37"/>
  <c r="U72" i="37"/>
  <c r="U971" i="36"/>
  <c r="U148" i="38"/>
  <c r="U67" i="37"/>
  <c r="U245" i="39"/>
  <c r="U79" i="37"/>
  <c r="U969" i="36"/>
  <c r="U968" i="36"/>
  <c r="U967" i="36"/>
  <c r="U966" i="36"/>
  <c r="U965" i="36"/>
  <c r="U964" i="36"/>
  <c r="U963" i="36"/>
  <c r="U962" i="36"/>
  <c r="U961" i="36"/>
  <c r="U960" i="36"/>
  <c r="U959" i="36"/>
  <c r="U958" i="36"/>
  <c r="U957" i="36"/>
  <c r="U956" i="36"/>
  <c r="U955" i="36"/>
  <c r="U954" i="36"/>
  <c r="U953" i="36"/>
  <c r="U952" i="36"/>
  <c r="U951" i="36"/>
  <c r="U950" i="36"/>
  <c r="U949" i="36"/>
  <c r="U948" i="36"/>
  <c r="U947" i="36"/>
  <c r="U946" i="36"/>
  <c r="U945" i="36"/>
  <c r="U944" i="36"/>
  <c r="U943" i="36"/>
  <c r="U942" i="36"/>
  <c r="U941" i="36"/>
  <c r="U940" i="36"/>
  <c r="U939" i="36"/>
  <c r="U938" i="36"/>
  <c r="U937" i="36"/>
  <c r="U936" i="36"/>
  <c r="U935" i="36"/>
  <c r="U934" i="36"/>
  <c r="U933" i="36"/>
  <c r="U932" i="36"/>
  <c r="U931" i="36"/>
  <c r="U930" i="36"/>
  <c r="U929" i="36"/>
  <c r="U928" i="36"/>
  <c r="U927" i="36"/>
  <c r="U926" i="36"/>
  <c r="U925" i="36"/>
  <c r="U924" i="36"/>
  <c r="U923" i="36"/>
  <c r="U922" i="36"/>
  <c r="U921" i="36"/>
  <c r="U920" i="36"/>
  <c r="U919" i="36"/>
  <c r="U918" i="36"/>
  <c r="U917" i="36"/>
  <c r="U916" i="36"/>
  <c r="U915" i="36"/>
  <c r="U914" i="36"/>
  <c r="U913" i="36"/>
  <c r="U912" i="36"/>
  <c r="U911" i="36"/>
  <c r="U910" i="36"/>
  <c r="U909" i="36"/>
  <c r="U908" i="36"/>
  <c r="U907" i="36"/>
  <c r="U906" i="36"/>
  <c r="U905" i="36"/>
  <c r="U904" i="36"/>
  <c r="U903" i="36"/>
  <c r="U902" i="36"/>
  <c r="U901" i="36"/>
  <c r="U900" i="36"/>
  <c r="U899" i="36"/>
  <c r="U898" i="36"/>
  <c r="U897" i="36"/>
  <c r="U896" i="36"/>
  <c r="U895" i="36"/>
  <c r="U894" i="36"/>
  <c r="U893" i="36"/>
  <c r="U892" i="36"/>
  <c r="U891" i="36"/>
  <c r="U890" i="36"/>
  <c r="U889" i="36"/>
  <c r="U888" i="36"/>
  <c r="U887" i="36"/>
  <c r="U886" i="36"/>
  <c r="U885" i="36"/>
  <c r="U884" i="36"/>
  <c r="U883" i="36"/>
  <c r="U882" i="36"/>
  <c r="U881" i="36"/>
  <c r="U880" i="36"/>
  <c r="U879" i="36"/>
  <c r="U878" i="36"/>
  <c r="U877" i="36"/>
  <c r="U876" i="36"/>
  <c r="U875" i="36"/>
  <c r="U874" i="36"/>
  <c r="U873" i="36"/>
  <c r="U872" i="36"/>
  <c r="U871" i="36"/>
  <c r="U870" i="36"/>
  <c r="U869" i="36"/>
  <c r="U866" i="36"/>
  <c r="U863" i="36"/>
  <c r="U860" i="36"/>
  <c r="U857" i="36"/>
  <c r="U854" i="36"/>
  <c r="U851" i="36"/>
  <c r="U848" i="36"/>
  <c r="U847" i="36"/>
  <c r="U846" i="36"/>
  <c r="U845" i="36"/>
  <c r="U844" i="36"/>
  <c r="U843" i="36"/>
  <c r="U842" i="36"/>
  <c r="U841" i="36"/>
  <c r="U840" i="36"/>
  <c r="U839" i="36"/>
  <c r="U838" i="36"/>
  <c r="U837" i="36"/>
  <c r="U836" i="36"/>
  <c r="U835" i="36"/>
  <c r="U834" i="36"/>
  <c r="U833" i="36"/>
  <c r="U832" i="36"/>
  <c r="U831" i="36"/>
  <c r="U830" i="36"/>
  <c r="U829" i="36"/>
  <c r="U828" i="36"/>
  <c r="U827" i="36"/>
  <c r="U826" i="36"/>
  <c r="U825" i="36"/>
  <c r="U824" i="36"/>
  <c r="U823" i="36"/>
  <c r="U822" i="36"/>
  <c r="U821" i="36"/>
  <c r="U820" i="36"/>
  <c r="U819" i="36"/>
  <c r="U818" i="36"/>
  <c r="U817" i="36"/>
  <c r="U816" i="36"/>
  <c r="U815" i="36"/>
  <c r="U814" i="36"/>
  <c r="U813" i="36"/>
  <c r="U812" i="36"/>
  <c r="U811" i="36"/>
  <c r="U810" i="36"/>
  <c r="U809" i="36"/>
  <c r="U808" i="36"/>
  <c r="U807" i="36"/>
  <c r="U806" i="36"/>
  <c r="U805" i="36"/>
  <c r="U804" i="36"/>
  <c r="U803" i="36"/>
  <c r="U802" i="36"/>
  <c r="U801" i="36"/>
  <c r="U800" i="36"/>
  <c r="U799" i="36"/>
  <c r="U798" i="36"/>
  <c r="U797" i="36"/>
  <c r="U796" i="36"/>
  <c r="U795" i="36"/>
  <c r="U794" i="36"/>
  <c r="U793" i="36"/>
  <c r="U792" i="36"/>
  <c r="U791" i="36"/>
  <c r="U790" i="36"/>
  <c r="U789" i="36"/>
  <c r="U788" i="36"/>
  <c r="U787" i="36"/>
  <c r="U786" i="36"/>
  <c r="U785" i="36"/>
  <c r="U784" i="36"/>
  <c r="U783" i="36"/>
  <c r="U782" i="36"/>
  <c r="U781" i="36"/>
  <c r="U780" i="36"/>
  <c r="U779" i="36"/>
  <c r="U778" i="36"/>
  <c r="U777" i="36"/>
  <c r="U776" i="36"/>
  <c r="U775" i="36"/>
  <c r="U774" i="36"/>
  <c r="U773" i="36"/>
  <c r="U772" i="36"/>
  <c r="U771" i="36"/>
  <c r="U770" i="36"/>
  <c r="U769" i="36"/>
  <c r="U768" i="36"/>
  <c r="U767" i="36"/>
  <c r="U766" i="36"/>
  <c r="U765" i="36"/>
  <c r="U764" i="36"/>
  <c r="U763" i="36"/>
  <c r="U970" i="36"/>
  <c r="U136" i="38"/>
  <c r="U867" i="36"/>
  <c r="U864" i="36"/>
  <c r="U861" i="36"/>
  <c r="U858" i="36"/>
  <c r="U855" i="36"/>
  <c r="U852" i="36"/>
  <c r="U849" i="36"/>
  <c r="U972" i="36"/>
  <c r="U761" i="36"/>
  <c r="U758" i="36"/>
  <c r="U755" i="36"/>
  <c r="U752" i="36"/>
  <c r="U749" i="36"/>
  <c r="U746" i="36"/>
  <c r="U862" i="36"/>
  <c r="U856" i="36"/>
  <c r="U762" i="36"/>
  <c r="U759" i="36"/>
  <c r="U756" i="36"/>
  <c r="U753" i="36"/>
  <c r="U750" i="36"/>
  <c r="U747" i="36"/>
  <c r="U850" i="36"/>
  <c r="U865" i="36"/>
  <c r="U744" i="36"/>
  <c r="U743" i="36"/>
  <c r="U742" i="36"/>
  <c r="U741" i="36"/>
  <c r="U740" i="36"/>
  <c r="U739" i="36"/>
  <c r="U738" i="36"/>
  <c r="U737" i="36"/>
  <c r="U736" i="36"/>
  <c r="U735" i="36"/>
  <c r="U734" i="36"/>
  <c r="U733" i="36"/>
  <c r="U732" i="36"/>
  <c r="U731" i="36"/>
  <c r="U730" i="36"/>
  <c r="U729" i="36"/>
  <c r="U728" i="36"/>
  <c r="U727" i="36"/>
  <c r="U726" i="36"/>
  <c r="U725" i="36"/>
  <c r="U724" i="36"/>
  <c r="U723" i="36"/>
  <c r="U722" i="36"/>
  <c r="U721" i="36"/>
  <c r="U720" i="36"/>
  <c r="U719" i="36"/>
  <c r="U718" i="36"/>
  <c r="U717" i="36"/>
  <c r="U716" i="36"/>
  <c r="U715" i="36"/>
  <c r="U714" i="36"/>
  <c r="U713" i="36"/>
  <c r="U712" i="36"/>
  <c r="U711" i="36"/>
  <c r="U710" i="36"/>
  <c r="U709" i="36"/>
  <c r="U708" i="36"/>
  <c r="U707" i="36"/>
  <c r="U706" i="36"/>
  <c r="U705" i="36"/>
  <c r="U704" i="36"/>
  <c r="U703" i="36"/>
  <c r="U702" i="36"/>
  <c r="U701" i="36"/>
  <c r="U700" i="36"/>
  <c r="U699" i="36"/>
  <c r="U698" i="36"/>
  <c r="U697" i="36"/>
  <c r="U696" i="36"/>
  <c r="U695" i="36"/>
  <c r="U694" i="36"/>
  <c r="U693" i="36"/>
  <c r="U692" i="36"/>
  <c r="U691" i="36"/>
  <c r="U690" i="36"/>
  <c r="U689" i="36"/>
  <c r="U688" i="36"/>
  <c r="U687" i="36"/>
  <c r="U686" i="36"/>
  <c r="U685" i="36"/>
  <c r="U684" i="36"/>
  <c r="U683" i="36"/>
  <c r="U682" i="36"/>
  <c r="U681" i="36"/>
  <c r="U680" i="36"/>
  <c r="U679" i="36"/>
  <c r="U859" i="36"/>
  <c r="U760" i="36"/>
  <c r="U757" i="36"/>
  <c r="U754" i="36"/>
  <c r="U751" i="36"/>
  <c r="U748" i="36"/>
  <c r="U745" i="36"/>
  <c r="U853" i="36"/>
  <c r="U665" i="36"/>
  <c r="U663" i="36"/>
  <c r="U661" i="36"/>
  <c r="U659" i="36"/>
  <c r="U657" i="36"/>
  <c r="U655" i="36"/>
  <c r="U653" i="36"/>
  <c r="U651" i="36"/>
  <c r="U649" i="36"/>
  <c r="U647" i="36"/>
  <c r="U645" i="36"/>
  <c r="U643" i="36"/>
  <c r="U641" i="36"/>
  <c r="U639" i="36"/>
  <c r="U637" i="36"/>
  <c r="U635" i="36"/>
  <c r="U633" i="36"/>
  <c r="U631" i="36"/>
  <c r="U629" i="36"/>
  <c r="U617" i="36"/>
  <c r="U676" i="36"/>
  <c r="U673" i="36"/>
  <c r="U670" i="36"/>
  <c r="U667" i="36"/>
  <c r="U622" i="36"/>
  <c r="U605" i="36"/>
  <c r="U604" i="36"/>
  <c r="U603" i="36"/>
  <c r="U602" i="36"/>
  <c r="U601" i="36"/>
  <c r="U600" i="36"/>
  <c r="U599" i="36"/>
  <c r="U598" i="36"/>
  <c r="U597" i="36"/>
  <c r="U596" i="36"/>
  <c r="U595" i="36"/>
  <c r="U594" i="36"/>
  <c r="U593" i="36"/>
  <c r="U592" i="36"/>
  <c r="U591" i="36"/>
  <c r="U590" i="36"/>
  <c r="U589" i="36"/>
  <c r="U588" i="36"/>
  <c r="U587" i="36"/>
  <c r="U586" i="36"/>
  <c r="U585" i="36"/>
  <c r="U584" i="36"/>
  <c r="U583" i="36"/>
  <c r="U582" i="36"/>
  <c r="U581" i="36"/>
  <c r="U580" i="36"/>
  <c r="U579" i="36"/>
  <c r="U578" i="36"/>
  <c r="U577" i="36"/>
  <c r="U576" i="36"/>
  <c r="U575" i="36"/>
  <c r="U574" i="36"/>
  <c r="U573" i="36"/>
  <c r="U572" i="36"/>
  <c r="U571" i="36"/>
  <c r="U570" i="36"/>
  <c r="U569" i="36"/>
  <c r="U568" i="36"/>
  <c r="U567" i="36"/>
  <c r="U566" i="36"/>
  <c r="U565" i="36"/>
  <c r="U564" i="36"/>
  <c r="U563" i="36"/>
  <c r="U562" i="36"/>
  <c r="U561" i="36"/>
  <c r="U560" i="36"/>
  <c r="U559" i="36"/>
  <c r="U558" i="36"/>
  <c r="U557" i="36"/>
  <c r="U556" i="36"/>
  <c r="U555" i="36"/>
  <c r="U554" i="36"/>
  <c r="U553" i="36"/>
  <c r="U552" i="36"/>
  <c r="U551" i="36"/>
  <c r="U550" i="36"/>
  <c r="U549" i="36"/>
  <c r="U548" i="36"/>
  <c r="U547" i="36"/>
  <c r="U546" i="36"/>
  <c r="U545" i="36"/>
  <c r="U544" i="36"/>
  <c r="U543" i="36"/>
  <c r="U542" i="36"/>
  <c r="U541" i="36"/>
  <c r="U540" i="36"/>
  <c r="U539" i="36"/>
  <c r="U538" i="36"/>
  <c r="U537" i="36"/>
  <c r="U536" i="36"/>
  <c r="U535" i="36"/>
  <c r="U534" i="36"/>
  <c r="U533" i="36"/>
  <c r="U532" i="36"/>
  <c r="U531" i="36"/>
  <c r="U530" i="36"/>
  <c r="U529" i="36"/>
  <c r="U528" i="36"/>
  <c r="U527" i="36"/>
  <c r="U526" i="36"/>
  <c r="U525" i="36"/>
  <c r="U524" i="36"/>
  <c r="U523" i="36"/>
  <c r="U522" i="36"/>
  <c r="U521" i="36"/>
  <c r="U520" i="36"/>
  <c r="U519" i="36"/>
  <c r="U518" i="36"/>
  <c r="U517" i="36"/>
  <c r="U516" i="36"/>
  <c r="U515" i="36"/>
  <c r="U514" i="36"/>
  <c r="U513" i="36"/>
  <c r="U512" i="36"/>
  <c r="U511" i="36"/>
  <c r="U510" i="36"/>
  <c r="U509" i="36"/>
  <c r="U508" i="36"/>
  <c r="U507" i="36"/>
  <c r="U506" i="36"/>
  <c r="U505" i="36"/>
  <c r="U504" i="36"/>
  <c r="U503" i="36"/>
  <c r="U502" i="36"/>
  <c r="U501" i="36"/>
  <c r="U868" i="36"/>
  <c r="U627" i="36"/>
  <c r="U615" i="36"/>
  <c r="U610" i="36"/>
  <c r="U606" i="36"/>
  <c r="U620" i="36"/>
  <c r="U625" i="36"/>
  <c r="U613" i="36"/>
  <c r="U678" i="36"/>
  <c r="U675" i="36"/>
  <c r="U672" i="36"/>
  <c r="U669" i="36"/>
  <c r="U618" i="36"/>
  <c r="U607" i="36"/>
  <c r="U666" i="36"/>
  <c r="U664" i="36"/>
  <c r="U662" i="36"/>
  <c r="U660" i="36"/>
  <c r="U658" i="36"/>
  <c r="U656" i="36"/>
  <c r="U654" i="36"/>
  <c r="U652" i="36"/>
  <c r="U650" i="36"/>
  <c r="U648" i="36"/>
  <c r="U646" i="36"/>
  <c r="U644" i="36"/>
  <c r="U642" i="36"/>
  <c r="U640" i="36"/>
  <c r="U638" i="36"/>
  <c r="U636" i="36"/>
  <c r="U634" i="36"/>
  <c r="U632" i="36"/>
  <c r="U630" i="36"/>
  <c r="U623" i="36"/>
  <c r="U611" i="36"/>
  <c r="U628" i="36"/>
  <c r="U616" i="36"/>
  <c r="U621" i="36"/>
  <c r="U608" i="36"/>
  <c r="U677" i="36"/>
  <c r="U674" i="36"/>
  <c r="U671" i="36"/>
  <c r="U668" i="36"/>
  <c r="U626" i="36"/>
  <c r="U614" i="36"/>
  <c r="U619" i="36"/>
  <c r="U468" i="36"/>
  <c r="U448" i="36"/>
  <c r="U499" i="36"/>
  <c r="U496" i="36"/>
  <c r="U493" i="36"/>
  <c r="U490" i="36"/>
  <c r="U487" i="36"/>
  <c r="U484" i="36"/>
  <c r="U481" i="36"/>
  <c r="U478" i="36"/>
  <c r="U475" i="36"/>
  <c r="U463" i="36"/>
  <c r="U461" i="36"/>
  <c r="U470" i="36"/>
  <c r="U459" i="36"/>
  <c r="U446" i="36"/>
  <c r="U465" i="36"/>
  <c r="U472" i="36"/>
  <c r="U457" i="36"/>
  <c r="U455" i="36"/>
  <c r="U453" i="36"/>
  <c r="U451" i="36"/>
  <c r="U624" i="36"/>
  <c r="U609" i="36"/>
  <c r="U498" i="36"/>
  <c r="U495" i="36"/>
  <c r="U492" i="36"/>
  <c r="U489" i="36"/>
  <c r="U486" i="36"/>
  <c r="U483" i="36"/>
  <c r="U480" i="36"/>
  <c r="U477" i="36"/>
  <c r="U467" i="36"/>
  <c r="U449" i="36"/>
  <c r="U474" i="36"/>
  <c r="U469" i="36"/>
  <c r="U462" i="36"/>
  <c r="U460" i="36"/>
  <c r="U447" i="36"/>
  <c r="U464" i="36"/>
  <c r="U500" i="36"/>
  <c r="U497" i="36"/>
  <c r="U494" i="36"/>
  <c r="U491" i="36"/>
  <c r="U488" i="36"/>
  <c r="U485" i="36"/>
  <c r="U482" i="36"/>
  <c r="U479" i="36"/>
  <c r="U476" i="36"/>
  <c r="U471" i="36"/>
  <c r="U458" i="36"/>
  <c r="U612" i="36"/>
  <c r="U466" i="36"/>
  <c r="U456" i="36"/>
  <c r="U454" i="36"/>
  <c r="U452" i="36"/>
  <c r="U450" i="36"/>
  <c r="U445" i="36"/>
  <c r="U444" i="36"/>
  <c r="U443" i="36"/>
  <c r="U442" i="36"/>
  <c r="U441" i="36"/>
  <c r="U440" i="36"/>
  <c r="U439" i="36"/>
  <c r="U438" i="36"/>
  <c r="U437" i="36"/>
  <c r="U436" i="36"/>
  <c r="U435" i="36"/>
  <c r="U434" i="36"/>
  <c r="U433" i="36"/>
  <c r="U432" i="36"/>
  <c r="U431" i="36"/>
  <c r="U430" i="36"/>
  <c r="U429" i="36"/>
  <c r="U428" i="36"/>
  <c r="U427" i="36"/>
  <c r="U426" i="36"/>
  <c r="U425" i="36"/>
  <c r="U424" i="36"/>
  <c r="U423" i="36"/>
  <c r="U422" i="36"/>
  <c r="U421" i="36"/>
  <c r="U420" i="36"/>
  <c r="U419" i="36"/>
  <c r="U418" i="36"/>
  <c r="U417" i="36"/>
  <c r="U416" i="36"/>
  <c r="U415" i="36"/>
  <c r="U414" i="36"/>
  <c r="U413" i="36"/>
  <c r="U412" i="36"/>
  <c r="U411" i="36"/>
  <c r="U410" i="36"/>
  <c r="U409" i="36"/>
  <c r="U408" i="36"/>
  <c r="U407" i="36"/>
  <c r="U406" i="36"/>
  <c r="U405" i="36"/>
  <c r="U404" i="36"/>
  <c r="U403" i="36"/>
  <c r="U402" i="36"/>
  <c r="U401" i="36"/>
  <c r="U400" i="36"/>
  <c r="U399" i="36"/>
  <c r="U398" i="36"/>
  <c r="U397" i="36"/>
  <c r="U396" i="36"/>
  <c r="U395" i="36"/>
  <c r="U394" i="36"/>
  <c r="U393" i="36"/>
  <c r="U392" i="36"/>
  <c r="U391" i="36"/>
  <c r="U390" i="36"/>
  <c r="U389" i="36"/>
  <c r="U388" i="36"/>
  <c r="U387" i="36"/>
  <c r="U386" i="36"/>
  <c r="U385" i="36"/>
  <c r="U384" i="36"/>
  <c r="U383" i="36"/>
  <c r="U382" i="36"/>
  <c r="U381" i="36"/>
  <c r="U380" i="36"/>
  <c r="U379" i="36"/>
  <c r="U378" i="36"/>
  <c r="U377" i="36"/>
  <c r="U376" i="36"/>
  <c r="U375" i="36"/>
  <c r="U374" i="36"/>
  <c r="U373" i="36"/>
  <c r="U372" i="36"/>
  <c r="U371" i="36"/>
  <c r="U370" i="36"/>
  <c r="U369" i="36"/>
  <c r="U368" i="36"/>
  <c r="U367" i="36"/>
  <c r="U366" i="36"/>
  <c r="U365" i="36"/>
  <c r="U364" i="36"/>
  <c r="U363" i="36"/>
  <c r="U362" i="36"/>
  <c r="U361" i="36"/>
  <c r="U360" i="36"/>
  <c r="U359" i="36"/>
  <c r="U358" i="36"/>
  <c r="U357" i="36"/>
  <c r="U356" i="36"/>
  <c r="U355" i="36"/>
  <c r="U354" i="36"/>
  <c r="U353" i="36"/>
  <c r="U344" i="36"/>
  <c r="U332" i="36"/>
  <c r="U325" i="36"/>
  <c r="U323" i="36"/>
  <c r="U321" i="36"/>
  <c r="U319" i="36"/>
  <c r="U317" i="36"/>
  <c r="U315" i="36"/>
  <c r="U313" i="36"/>
  <c r="U311" i="36"/>
  <c r="U309" i="36"/>
  <c r="U307" i="36"/>
  <c r="U305" i="36"/>
  <c r="U351" i="36"/>
  <c r="U339" i="36"/>
  <c r="U327" i="36"/>
  <c r="U473" i="36"/>
  <c r="U346" i="36"/>
  <c r="U334" i="36"/>
  <c r="U300" i="36"/>
  <c r="U93" i="27"/>
  <c r="U341" i="36"/>
  <c r="U329" i="36"/>
  <c r="U348" i="36"/>
  <c r="U336" i="36"/>
  <c r="U302" i="36"/>
  <c r="U83" i="27"/>
  <c r="U343" i="36"/>
  <c r="U331" i="36"/>
  <c r="U350" i="36"/>
  <c r="U338" i="36"/>
  <c r="U326" i="36"/>
  <c r="U324" i="36"/>
  <c r="U322" i="36"/>
  <c r="U320" i="36"/>
  <c r="U318" i="36"/>
  <c r="U316" i="36"/>
  <c r="U314" i="36"/>
  <c r="U312" i="36"/>
  <c r="U310" i="36"/>
  <c r="U308" i="36"/>
  <c r="U306" i="36"/>
  <c r="U304" i="36"/>
  <c r="U297" i="36"/>
  <c r="U296" i="36"/>
  <c r="U295" i="36"/>
  <c r="U294" i="36"/>
  <c r="U293" i="36"/>
  <c r="U292" i="36"/>
  <c r="U291" i="36"/>
  <c r="U290" i="36"/>
  <c r="U289" i="36"/>
  <c r="U288" i="36"/>
  <c r="U287" i="36"/>
  <c r="U286" i="36"/>
  <c r="U285" i="36"/>
  <c r="U284" i="36"/>
  <c r="U283" i="36"/>
  <c r="U282" i="36"/>
  <c r="U281" i="36"/>
  <c r="U280" i="36"/>
  <c r="U279" i="36"/>
  <c r="U278" i="36"/>
  <c r="U277" i="36"/>
  <c r="U276" i="36"/>
  <c r="U275" i="36"/>
  <c r="U274" i="36"/>
  <c r="U273" i="36"/>
  <c r="U272" i="36"/>
  <c r="U271" i="36"/>
  <c r="U270" i="36"/>
  <c r="U269" i="36"/>
  <c r="U268" i="36"/>
  <c r="U267" i="36"/>
  <c r="U266" i="36"/>
  <c r="U265" i="36"/>
  <c r="U264" i="36"/>
  <c r="U263" i="36"/>
  <c r="U262" i="36"/>
  <c r="U261" i="36"/>
  <c r="U260" i="36"/>
  <c r="U259" i="36"/>
  <c r="U258" i="36"/>
  <c r="U257" i="36"/>
  <c r="U256" i="36"/>
  <c r="U255" i="36"/>
  <c r="U254" i="36"/>
  <c r="U253" i="36"/>
  <c r="U252" i="36"/>
  <c r="U251" i="36"/>
  <c r="U250" i="36"/>
  <c r="U249" i="36"/>
  <c r="U248" i="36"/>
  <c r="U247" i="36"/>
  <c r="U246" i="36"/>
  <c r="U245" i="36"/>
  <c r="U244" i="36"/>
  <c r="U243" i="36"/>
  <c r="U242" i="36"/>
  <c r="U241" i="36"/>
  <c r="U240" i="36"/>
  <c r="U239" i="36"/>
  <c r="U238" i="36"/>
  <c r="U237" i="36"/>
  <c r="U236" i="36"/>
  <c r="U235" i="36"/>
  <c r="U234" i="36"/>
  <c r="U233" i="36"/>
  <c r="U232" i="36"/>
  <c r="U231" i="36"/>
  <c r="U230" i="36"/>
  <c r="U229" i="36"/>
  <c r="U228" i="36"/>
  <c r="U227" i="36"/>
  <c r="U226" i="36"/>
  <c r="U225" i="36"/>
  <c r="U224" i="36"/>
  <c r="U223" i="36"/>
  <c r="U222" i="36"/>
  <c r="U221" i="36"/>
  <c r="U220" i="36"/>
  <c r="U219" i="36"/>
  <c r="U218" i="36"/>
  <c r="U217" i="36"/>
  <c r="U216" i="36"/>
  <c r="U215" i="36"/>
  <c r="U214" i="36"/>
  <c r="U213" i="36"/>
  <c r="U212" i="36"/>
  <c r="U211" i="36"/>
  <c r="U210" i="36"/>
  <c r="U209" i="36"/>
  <c r="U208" i="36"/>
  <c r="U207" i="36"/>
  <c r="U206" i="36"/>
  <c r="U205" i="36"/>
  <c r="U204" i="36"/>
  <c r="U203" i="36"/>
  <c r="U202" i="36"/>
  <c r="U201" i="36"/>
  <c r="U200" i="36"/>
  <c r="U199" i="36"/>
  <c r="U198" i="36"/>
  <c r="U197" i="36"/>
  <c r="U196" i="36"/>
  <c r="U195" i="36"/>
  <c r="U194" i="36"/>
  <c r="U193" i="36"/>
  <c r="U192" i="36"/>
  <c r="U191" i="36"/>
  <c r="U190" i="36"/>
  <c r="U189" i="36"/>
  <c r="U188" i="36"/>
  <c r="U187" i="36"/>
  <c r="U186" i="36"/>
  <c r="U185" i="36"/>
  <c r="U184" i="36"/>
  <c r="U183" i="36"/>
  <c r="U182" i="36"/>
  <c r="U181" i="36"/>
  <c r="U180" i="36"/>
  <c r="U179" i="36"/>
  <c r="U178" i="36"/>
  <c r="U177" i="36"/>
  <c r="U176" i="36"/>
  <c r="U175" i="36"/>
  <c r="U174" i="36"/>
  <c r="U173" i="36"/>
  <c r="U172" i="36"/>
  <c r="U171" i="36"/>
  <c r="U170" i="36"/>
  <c r="U169" i="36"/>
  <c r="U168" i="36"/>
  <c r="U167" i="36"/>
  <c r="U166" i="36"/>
  <c r="U165" i="36"/>
  <c r="U164" i="36"/>
  <c r="U163" i="36"/>
  <c r="U162" i="36"/>
  <c r="U161" i="36"/>
  <c r="U160" i="36"/>
  <c r="U159" i="36"/>
  <c r="U158" i="36"/>
  <c r="U157" i="36"/>
  <c r="U156" i="36"/>
  <c r="U155" i="36"/>
  <c r="U154" i="36"/>
  <c r="U153" i="36"/>
  <c r="U152" i="36"/>
  <c r="U151" i="36"/>
  <c r="U150" i="36"/>
  <c r="U149" i="36"/>
  <c r="U148" i="36"/>
  <c r="U147" i="36"/>
  <c r="U146" i="36"/>
  <c r="U145" i="36"/>
  <c r="U144" i="36"/>
  <c r="U143" i="36"/>
  <c r="U142" i="36"/>
  <c r="U141" i="36"/>
  <c r="U140" i="36"/>
  <c r="U139" i="36"/>
  <c r="U138" i="36"/>
  <c r="U137" i="36"/>
  <c r="U136" i="36"/>
  <c r="U135" i="36"/>
  <c r="U134" i="36"/>
  <c r="U133" i="36"/>
  <c r="U132" i="36"/>
  <c r="U131" i="36"/>
  <c r="U130" i="36"/>
  <c r="U129" i="36"/>
  <c r="U128" i="36"/>
  <c r="U127" i="36"/>
  <c r="U126" i="36"/>
  <c r="U125" i="36"/>
  <c r="U124" i="36"/>
  <c r="U123" i="36"/>
  <c r="U122" i="36"/>
  <c r="U121" i="36"/>
  <c r="U120" i="36"/>
  <c r="U119" i="36"/>
  <c r="U118" i="36"/>
  <c r="U117" i="36"/>
  <c r="U116" i="36"/>
  <c r="U115" i="36"/>
  <c r="U114" i="36"/>
  <c r="U113" i="36"/>
  <c r="U112" i="36"/>
  <c r="U111" i="36"/>
  <c r="U110" i="36"/>
  <c r="U109" i="36"/>
  <c r="U108" i="36"/>
  <c r="U107" i="36"/>
  <c r="U106" i="36"/>
  <c r="U105" i="36"/>
  <c r="U104" i="36"/>
  <c r="U103" i="36"/>
  <c r="U102" i="36"/>
  <c r="U101" i="36"/>
  <c r="U100" i="36"/>
  <c r="U99" i="36"/>
  <c r="U98" i="36"/>
  <c r="U97" i="36"/>
  <c r="U96" i="36"/>
  <c r="U95" i="36"/>
  <c r="U94" i="36"/>
  <c r="U93" i="36"/>
  <c r="U92" i="36"/>
  <c r="U91" i="36"/>
  <c r="U90" i="36"/>
  <c r="U89" i="36"/>
  <c r="U88" i="36"/>
  <c r="U87" i="36"/>
  <c r="U86" i="36"/>
  <c r="U85" i="36"/>
  <c r="U84" i="36"/>
  <c r="U83" i="36"/>
  <c r="U82" i="36"/>
  <c r="U81" i="36"/>
  <c r="U80" i="36"/>
  <c r="U79" i="36"/>
  <c r="U78" i="36"/>
  <c r="U77" i="36"/>
  <c r="U345" i="36"/>
  <c r="U333" i="36"/>
  <c r="U298" i="36"/>
  <c r="U86" i="27"/>
  <c r="U352" i="36"/>
  <c r="U340" i="36"/>
  <c r="U328" i="36"/>
  <c r="U347" i="36"/>
  <c r="U335" i="36"/>
  <c r="U301" i="36"/>
  <c r="U299" i="36"/>
  <c r="U342" i="36"/>
  <c r="U330" i="36"/>
  <c r="U89" i="27"/>
  <c r="U75" i="36"/>
  <c r="U72" i="36"/>
  <c r="U69" i="36"/>
  <c r="U66" i="36"/>
  <c r="U63" i="36"/>
  <c r="U60" i="36"/>
  <c r="U57" i="36"/>
  <c r="U54" i="36"/>
  <c r="U42" i="36"/>
  <c r="U30" i="36"/>
  <c r="U18" i="36"/>
  <c r="U6" i="36"/>
  <c r="U81" i="27"/>
  <c r="U69" i="27"/>
  <c r="U57" i="27"/>
  <c r="U45" i="27"/>
  <c r="U33" i="27"/>
  <c r="U21" i="27"/>
  <c r="U9" i="27"/>
  <c r="U35" i="36"/>
  <c r="U23" i="36"/>
  <c r="U11" i="36"/>
  <c r="U70" i="27"/>
  <c r="U58" i="27"/>
  <c r="U46" i="27"/>
  <c r="U34" i="27"/>
  <c r="U22" i="27"/>
  <c r="U10" i="27"/>
  <c r="U349" i="36"/>
  <c r="U40" i="36"/>
  <c r="U28" i="36"/>
  <c r="U16" i="36"/>
  <c r="U85" i="27"/>
  <c r="U82" i="27"/>
  <c r="U71" i="27"/>
  <c r="U59" i="27"/>
  <c r="U47" i="27"/>
  <c r="U35" i="27"/>
  <c r="U23" i="27"/>
  <c r="U11" i="27"/>
  <c r="U33" i="36"/>
  <c r="U21" i="36"/>
  <c r="U9" i="36"/>
  <c r="U4" i="36"/>
  <c r="U88" i="27"/>
  <c r="U72" i="27"/>
  <c r="U60" i="27"/>
  <c r="U48" i="27"/>
  <c r="U36" i="27"/>
  <c r="U24" i="27"/>
  <c r="U12" i="27"/>
  <c r="U337" i="36"/>
  <c r="U74" i="36"/>
  <c r="U71" i="36"/>
  <c r="U68" i="36"/>
  <c r="U65" i="36"/>
  <c r="U62" i="36"/>
  <c r="U59" i="36"/>
  <c r="U56" i="36"/>
  <c r="U38" i="36"/>
  <c r="U26" i="36"/>
  <c r="U14" i="36"/>
  <c r="U91" i="27"/>
  <c r="U73" i="27"/>
  <c r="U61" i="27"/>
  <c r="U49" i="27"/>
  <c r="U37" i="27"/>
  <c r="U25" i="27"/>
  <c r="U13" i="27"/>
  <c r="U53" i="36"/>
  <c r="U51" i="36"/>
  <c r="U49" i="36"/>
  <c r="U47" i="36"/>
  <c r="U45" i="36"/>
  <c r="U43" i="36"/>
  <c r="U31" i="36"/>
  <c r="U19" i="36"/>
  <c r="U7" i="36"/>
  <c r="U74" i="27"/>
  <c r="U62" i="27"/>
  <c r="U50" i="27"/>
  <c r="U38" i="27"/>
  <c r="U26" i="27"/>
  <c r="U14" i="27"/>
  <c r="U36" i="36"/>
  <c r="U24" i="36"/>
  <c r="U12" i="36"/>
  <c r="U75" i="27"/>
  <c r="U63" i="27"/>
  <c r="U51" i="27"/>
  <c r="U39" i="27"/>
  <c r="U27" i="27"/>
  <c r="U15" i="27"/>
  <c r="U3" i="27"/>
  <c r="P4" i="6"/>
  <c r="U41" i="36"/>
  <c r="U29" i="36"/>
  <c r="U17" i="36"/>
  <c r="U5" i="36"/>
  <c r="U76" i="27"/>
  <c r="U64" i="27"/>
  <c r="U52" i="27"/>
  <c r="U40" i="27"/>
  <c r="U28" i="27"/>
  <c r="U16" i="27"/>
  <c r="U4" i="27"/>
  <c r="U76" i="36"/>
  <c r="U73" i="36"/>
  <c r="U70" i="36"/>
  <c r="U67" i="36"/>
  <c r="U64" i="36"/>
  <c r="U61" i="36"/>
  <c r="U58" i="36"/>
  <c r="U55" i="36"/>
  <c r="U34" i="36"/>
  <c r="U22" i="36"/>
  <c r="U10" i="36"/>
  <c r="U92" i="27"/>
  <c r="U77" i="27"/>
  <c r="U65" i="27"/>
  <c r="U53" i="27"/>
  <c r="U41" i="27"/>
  <c r="U29" i="27"/>
  <c r="U17" i="27"/>
  <c r="U5" i="27"/>
  <c r="U39" i="36"/>
  <c r="U27" i="36"/>
  <c r="U15" i="36"/>
  <c r="U84" i="27"/>
  <c r="U78" i="27"/>
  <c r="U66" i="27"/>
  <c r="U54" i="27"/>
  <c r="U42" i="27"/>
  <c r="U30" i="27"/>
  <c r="U18" i="27"/>
  <c r="U6" i="27"/>
  <c r="U32" i="36"/>
  <c r="U20" i="36"/>
  <c r="U8" i="36"/>
  <c r="U87" i="27"/>
  <c r="U79" i="27"/>
  <c r="U67" i="27"/>
  <c r="U55" i="27"/>
  <c r="U43" i="27"/>
  <c r="U31" i="27"/>
  <c r="U19" i="27"/>
  <c r="U7" i="27"/>
  <c r="U44" i="36"/>
  <c r="U90" i="27"/>
  <c r="U44" i="27"/>
  <c r="O4" i="6"/>
  <c r="P12" i="20"/>
  <c r="R35" i="20"/>
  <c r="P10" i="20"/>
  <c r="P9" i="20"/>
  <c r="P5" i="6"/>
  <c r="U48" i="36"/>
  <c r="U68" i="27"/>
  <c r="U8" i="27"/>
  <c r="O3" i="6"/>
  <c r="P35" i="20"/>
  <c r="U37" i="36"/>
  <c r="U52" i="36"/>
  <c r="U3" i="36"/>
  <c r="U50" i="36"/>
  <c r="U25" i="36"/>
  <c r="U13" i="36"/>
  <c r="U80" i="27"/>
  <c r="P8" i="20"/>
  <c r="U32" i="27"/>
  <c r="U303" i="36"/>
  <c r="U46" i="36"/>
  <c r="U56" i="27"/>
  <c r="U20" i="27"/>
  <c r="P11" i="20"/>
  <c r="O5" i="6"/>
  <c r="P6" i="6"/>
  <c r="P3" i="6"/>
  <c r="Q3" i="6" l="1"/>
  <c r="R3" i="6" s="1"/>
  <c r="Q6" i="6"/>
  <c r="N11" i="20"/>
  <c r="J11" i="3" s="1"/>
  <c r="M11" i="3" s="1"/>
  <c r="V20" i="27"/>
  <c r="V56" i="27"/>
  <c r="V46" i="36"/>
  <c r="V303" i="36"/>
  <c r="V32" i="27"/>
  <c r="N8" i="20"/>
  <c r="J8" i="3" s="1"/>
  <c r="V80" i="27"/>
  <c r="V13" i="36"/>
  <c r="V25" i="36"/>
  <c r="V50" i="36"/>
  <c r="V1048" i="36"/>
  <c r="V1044" i="36"/>
  <c r="V1045" i="36"/>
  <c r="V1046" i="36"/>
  <c r="V1047" i="36"/>
  <c r="V3" i="36"/>
  <c r="V52" i="36"/>
  <c r="V37" i="36"/>
  <c r="N35" i="20"/>
  <c r="J35" i="3" s="1"/>
  <c r="V8" i="27"/>
  <c r="V68" i="27"/>
  <c r="V48" i="36"/>
  <c r="Q5" i="6"/>
  <c r="R5" i="6" s="1"/>
  <c r="N9" i="20"/>
  <c r="J9" i="3" s="1"/>
  <c r="N9" i="3" s="1"/>
  <c r="N10" i="20"/>
  <c r="J10" i="3" s="1"/>
  <c r="N12" i="20"/>
  <c r="J12" i="3" s="1"/>
  <c r="V44" i="27"/>
  <c r="V90" i="27"/>
  <c r="V44" i="36"/>
  <c r="V7" i="27"/>
  <c r="V19" i="27"/>
  <c r="V31" i="27"/>
  <c r="V43" i="27"/>
  <c r="V55" i="27"/>
  <c r="V67" i="27"/>
  <c r="V79" i="27"/>
  <c r="V87" i="27"/>
  <c r="V8" i="36"/>
  <c r="V20" i="36"/>
  <c r="V32" i="36"/>
  <c r="V6" i="27"/>
  <c r="V18" i="27"/>
  <c r="V30" i="27"/>
  <c r="V42" i="27"/>
  <c r="V54" i="27"/>
  <c r="V66" i="27"/>
  <c r="V78" i="27"/>
  <c r="V84" i="27"/>
  <c r="V15" i="36"/>
  <c r="V27" i="36"/>
  <c r="V39" i="36"/>
  <c r="V5" i="27"/>
  <c r="V17" i="27"/>
  <c r="V29" i="27"/>
  <c r="V41" i="27"/>
  <c r="V53" i="27"/>
  <c r="V65" i="27"/>
  <c r="V77" i="27"/>
  <c r="V92" i="27"/>
  <c r="V10" i="36"/>
  <c r="V22" i="36"/>
  <c r="V34" i="36"/>
  <c r="V55" i="36"/>
  <c r="V58" i="36"/>
  <c r="V61" i="36"/>
  <c r="V64" i="36"/>
  <c r="V67" i="36"/>
  <c r="V70" i="36"/>
  <c r="V73" i="36"/>
  <c r="V76" i="36"/>
  <c r="V4" i="27"/>
  <c r="V16" i="27"/>
  <c r="V28" i="27"/>
  <c r="V40" i="27"/>
  <c r="V52" i="27"/>
  <c r="V64" i="27"/>
  <c r="V76" i="27"/>
  <c r="V5" i="36"/>
  <c r="V17" i="36"/>
  <c r="V29" i="36"/>
  <c r="V41" i="36"/>
  <c r="Q4" i="6"/>
  <c r="R4" i="6" s="1"/>
  <c r="V3" i="27"/>
  <c r="V15" i="27"/>
  <c r="V27" i="27"/>
  <c r="V39" i="27"/>
  <c r="V51" i="27"/>
  <c r="V63" i="27"/>
  <c r="V75" i="27"/>
  <c r="V12" i="36"/>
  <c r="V24" i="36"/>
  <c r="V36" i="36"/>
  <c r="V14" i="27"/>
  <c r="V26" i="27"/>
  <c r="V38" i="27"/>
  <c r="V50" i="27"/>
  <c r="V62" i="27"/>
  <c r="V74" i="27"/>
  <c r="V7" i="36"/>
  <c r="V19" i="36"/>
  <c r="V31" i="36"/>
  <c r="V43" i="36"/>
  <c r="V45" i="36"/>
  <c r="V47" i="36"/>
  <c r="V49" i="36"/>
  <c r="V51" i="36"/>
  <c r="V53" i="36"/>
  <c r="V13" i="27"/>
  <c r="V25" i="27"/>
  <c r="V37" i="27"/>
  <c r="V49" i="27"/>
  <c r="V61" i="27"/>
  <c r="V73" i="27"/>
  <c r="V91" i="27"/>
  <c r="V14" i="36"/>
  <c r="V26" i="36"/>
  <c r="V38" i="36"/>
  <c r="V56" i="36"/>
  <c r="V59" i="36"/>
  <c r="V62" i="36"/>
  <c r="V65" i="36"/>
  <c r="V68" i="36"/>
  <c r="V71" i="36"/>
  <c r="V74" i="36"/>
  <c r="V337" i="36"/>
  <c r="V12" i="27"/>
  <c r="V24" i="27"/>
  <c r="V36" i="27"/>
  <c r="V48" i="27"/>
  <c r="V60" i="27"/>
  <c r="V72" i="27"/>
  <c r="V88" i="27"/>
  <c r="V4" i="36"/>
  <c r="V9" i="36"/>
  <c r="V21" i="36"/>
  <c r="V33" i="36"/>
  <c r="V11" i="27"/>
  <c r="V23" i="27"/>
  <c r="V35" i="27"/>
  <c r="V47" i="27"/>
  <c r="V59" i="27"/>
  <c r="V71" i="27"/>
  <c r="V82" i="27"/>
  <c r="V85" i="27"/>
  <c r="V16" i="36"/>
  <c r="V28" i="36"/>
  <c r="V40" i="36"/>
  <c r="V349" i="36"/>
  <c r="V10" i="27"/>
  <c r="V22" i="27"/>
  <c r="V34" i="27"/>
  <c r="V46" i="27"/>
  <c r="V58" i="27"/>
  <c r="V70" i="27"/>
  <c r="V11" i="36"/>
  <c r="V23" i="36"/>
  <c r="V35" i="36"/>
  <c r="V9" i="27"/>
  <c r="V21" i="27"/>
  <c r="V33" i="27"/>
  <c r="V45" i="27"/>
  <c r="V57" i="27"/>
  <c r="V69" i="27"/>
  <c r="V81" i="27"/>
  <c r="V6" i="36"/>
  <c r="V18" i="36"/>
  <c r="V30" i="36"/>
  <c r="V42" i="36"/>
  <c r="V54" i="36"/>
  <c r="V57" i="36"/>
  <c r="V60" i="36"/>
  <c r="V63" i="36"/>
  <c r="V66" i="36"/>
  <c r="V69" i="36"/>
  <c r="V72" i="36"/>
  <c r="V75" i="36"/>
  <c r="V89" i="27"/>
  <c r="V330" i="36"/>
  <c r="V342" i="36"/>
  <c r="V299" i="36"/>
  <c r="V301" i="36"/>
  <c r="V335" i="36"/>
  <c r="V347" i="36"/>
  <c r="V328" i="36"/>
  <c r="V340" i="36"/>
  <c r="V352" i="36"/>
  <c r="V86" i="27"/>
  <c r="V298" i="36"/>
  <c r="V333" i="36"/>
  <c r="V345" i="36"/>
  <c r="V77" i="36"/>
  <c r="V78" i="36"/>
  <c r="V79" i="36"/>
  <c r="V80" i="36"/>
  <c r="V81" i="36"/>
  <c r="V82" i="36"/>
  <c r="V83" i="36"/>
  <c r="V84" i="36"/>
  <c r="V85" i="36"/>
  <c r="V86" i="36"/>
  <c r="V87" i="36"/>
  <c r="V88" i="36"/>
  <c r="V89" i="36"/>
  <c r="V90" i="36"/>
  <c r="V91" i="36"/>
  <c r="V92" i="36"/>
  <c r="V93" i="36"/>
  <c r="V94" i="36"/>
  <c r="V95" i="36"/>
  <c r="V96" i="36"/>
  <c r="V97" i="36"/>
  <c r="V98" i="36"/>
  <c r="V99" i="36"/>
  <c r="V100" i="36"/>
  <c r="V101" i="36"/>
  <c r="V102" i="36"/>
  <c r="V103" i="36"/>
  <c r="V104" i="36"/>
  <c r="V105" i="36"/>
  <c r="V106" i="36"/>
  <c r="V107" i="36"/>
  <c r="V108" i="36"/>
  <c r="V109" i="36"/>
  <c r="V110" i="36"/>
  <c r="V111" i="36"/>
  <c r="V112" i="36"/>
  <c r="V113" i="36"/>
  <c r="V114" i="36"/>
  <c r="V115" i="36"/>
  <c r="V116" i="36"/>
  <c r="V117" i="36"/>
  <c r="V118" i="36"/>
  <c r="V119" i="36"/>
  <c r="V120" i="36"/>
  <c r="V121" i="36"/>
  <c r="V122" i="36"/>
  <c r="V123" i="36"/>
  <c r="V124" i="36"/>
  <c r="V125" i="36"/>
  <c r="V126" i="36"/>
  <c r="V127" i="36"/>
  <c r="V128" i="36"/>
  <c r="V129" i="36"/>
  <c r="V130" i="36"/>
  <c r="V131" i="36"/>
  <c r="V132" i="36"/>
  <c r="V133" i="36"/>
  <c r="V134" i="36"/>
  <c r="V135" i="36"/>
  <c r="V136" i="36"/>
  <c r="V137" i="36"/>
  <c r="V138" i="36"/>
  <c r="V139" i="36"/>
  <c r="V140" i="36"/>
  <c r="V141" i="36"/>
  <c r="V142" i="36"/>
  <c r="V143" i="36"/>
  <c r="V144" i="36"/>
  <c r="V145" i="36"/>
  <c r="V146" i="36"/>
  <c r="V147" i="36"/>
  <c r="V148" i="36"/>
  <c r="V149" i="36"/>
  <c r="V150" i="36"/>
  <c r="V151" i="36"/>
  <c r="V152" i="36"/>
  <c r="V153" i="36"/>
  <c r="V154" i="36"/>
  <c r="V155" i="36"/>
  <c r="V156" i="36"/>
  <c r="V157" i="36"/>
  <c r="V158" i="36"/>
  <c r="V159" i="36"/>
  <c r="V160" i="36"/>
  <c r="V161" i="36"/>
  <c r="V162" i="36"/>
  <c r="V163" i="36"/>
  <c r="V164" i="36"/>
  <c r="V165" i="36"/>
  <c r="V166" i="36"/>
  <c r="V167" i="36"/>
  <c r="V168" i="36"/>
  <c r="V169" i="36"/>
  <c r="V170" i="36"/>
  <c r="V171" i="36"/>
  <c r="V172" i="36"/>
  <c r="V173" i="36"/>
  <c r="V174" i="36"/>
  <c r="V175" i="36"/>
  <c r="V176" i="36"/>
  <c r="V177" i="36"/>
  <c r="V178" i="36"/>
  <c r="V179" i="36"/>
  <c r="V180" i="36"/>
  <c r="V181" i="36"/>
  <c r="V182" i="36"/>
  <c r="V183" i="36"/>
  <c r="V184" i="36"/>
  <c r="V185" i="36"/>
  <c r="V186" i="36"/>
  <c r="V187" i="36"/>
  <c r="V188" i="36"/>
  <c r="V189" i="36"/>
  <c r="V190" i="36"/>
  <c r="V191" i="36"/>
  <c r="V192" i="36"/>
  <c r="V193" i="36"/>
  <c r="V194" i="36"/>
  <c r="V195" i="36"/>
  <c r="V196" i="36"/>
  <c r="V197" i="36"/>
  <c r="V198" i="36"/>
  <c r="V199" i="36"/>
  <c r="V200" i="36"/>
  <c r="V201" i="36"/>
  <c r="V202" i="36"/>
  <c r="V203" i="36"/>
  <c r="V204" i="36"/>
  <c r="V205" i="36"/>
  <c r="V206" i="36"/>
  <c r="V207" i="36"/>
  <c r="V208" i="36"/>
  <c r="V209" i="36"/>
  <c r="V210" i="36"/>
  <c r="V211" i="36"/>
  <c r="V212" i="36"/>
  <c r="V213" i="36"/>
  <c r="V214" i="36"/>
  <c r="V215" i="36"/>
  <c r="V216" i="36"/>
  <c r="V217" i="36"/>
  <c r="V218" i="36"/>
  <c r="V219" i="36"/>
  <c r="V220" i="36"/>
  <c r="V221" i="36"/>
  <c r="V222" i="36"/>
  <c r="V223" i="36"/>
  <c r="V224" i="36"/>
  <c r="V225" i="36"/>
  <c r="V226" i="36"/>
  <c r="V227" i="36"/>
  <c r="V228" i="36"/>
  <c r="V229" i="36"/>
  <c r="V230" i="36"/>
  <c r="V231" i="36"/>
  <c r="V232" i="36"/>
  <c r="V233" i="36"/>
  <c r="V234" i="36"/>
  <c r="V235" i="36"/>
  <c r="V236" i="36"/>
  <c r="V237" i="36"/>
  <c r="V238" i="36"/>
  <c r="V239" i="36"/>
  <c r="V240" i="36"/>
  <c r="V241" i="36"/>
  <c r="V242" i="36"/>
  <c r="V243" i="36"/>
  <c r="V244" i="36"/>
  <c r="V245" i="36"/>
  <c r="V246" i="36"/>
  <c r="V247" i="36"/>
  <c r="V248" i="36"/>
  <c r="V249" i="36"/>
  <c r="V250" i="36"/>
  <c r="V251" i="36"/>
  <c r="V252" i="36"/>
  <c r="V253" i="36"/>
  <c r="V254" i="36"/>
  <c r="V255" i="36"/>
  <c r="V256" i="36"/>
  <c r="V257" i="36"/>
  <c r="V258" i="36"/>
  <c r="V259" i="36"/>
  <c r="V260" i="36"/>
  <c r="V261" i="36"/>
  <c r="V262" i="36"/>
  <c r="V263" i="36"/>
  <c r="V264" i="36"/>
  <c r="V265" i="36"/>
  <c r="V266" i="36"/>
  <c r="V267" i="36"/>
  <c r="V268" i="36"/>
  <c r="V269" i="36"/>
  <c r="V270" i="36"/>
  <c r="V271" i="36"/>
  <c r="V272" i="36"/>
  <c r="V273" i="36"/>
  <c r="V274" i="36"/>
  <c r="V275" i="36"/>
  <c r="V276" i="36"/>
  <c r="V277" i="36"/>
  <c r="V278" i="36"/>
  <c r="V279" i="36"/>
  <c r="V280" i="36"/>
  <c r="V281" i="36"/>
  <c r="V282" i="36"/>
  <c r="V283" i="36"/>
  <c r="V284" i="36"/>
  <c r="V285" i="36"/>
  <c r="V286" i="36"/>
  <c r="V287" i="36"/>
  <c r="V288" i="36"/>
  <c r="V289" i="36"/>
  <c r="V290" i="36"/>
  <c r="V291" i="36"/>
  <c r="V292" i="36"/>
  <c r="V293" i="36"/>
  <c r="V294" i="36"/>
  <c r="V295" i="36"/>
  <c r="V296" i="36"/>
  <c r="V297" i="36"/>
  <c r="V304" i="36"/>
  <c r="V306" i="36"/>
  <c r="V308" i="36"/>
  <c r="V310" i="36"/>
  <c r="V312" i="36"/>
  <c r="V314" i="36"/>
  <c r="V316" i="36"/>
  <c r="V318" i="36"/>
  <c r="V320" i="36"/>
  <c r="V322" i="36"/>
  <c r="V324" i="36"/>
  <c r="V326" i="36"/>
  <c r="V338" i="36"/>
  <c r="V350" i="36"/>
  <c r="V331" i="36"/>
  <c r="V343" i="36"/>
  <c r="V83" i="27"/>
  <c r="V302" i="36"/>
  <c r="V336" i="36"/>
  <c r="V348" i="36"/>
  <c r="V329" i="36"/>
  <c r="V341" i="36"/>
  <c r="V93" i="27"/>
  <c r="V300" i="36"/>
  <c r="V334" i="36"/>
  <c r="V346" i="36"/>
  <c r="V473" i="36"/>
  <c r="V327" i="36"/>
  <c r="V339" i="36"/>
  <c r="V351" i="36"/>
  <c r="V305" i="36"/>
  <c r="V307" i="36"/>
  <c r="V309" i="36"/>
  <c r="V311" i="36"/>
  <c r="V313" i="36"/>
  <c r="V315" i="36"/>
  <c r="V317" i="36"/>
  <c r="V319" i="36"/>
  <c r="V321" i="36"/>
  <c r="V323" i="36"/>
  <c r="V325" i="36"/>
  <c r="V332" i="36"/>
  <c r="V344" i="36"/>
  <c r="V353" i="36"/>
  <c r="V354" i="36"/>
  <c r="V355" i="36"/>
  <c r="V356" i="36"/>
  <c r="V357" i="36"/>
  <c r="V358" i="36"/>
  <c r="V359" i="36"/>
  <c r="V360" i="36"/>
  <c r="V361" i="36"/>
  <c r="V362" i="36"/>
  <c r="V363" i="36"/>
  <c r="V364" i="36"/>
  <c r="V365" i="36"/>
  <c r="V366" i="36"/>
  <c r="V367" i="36"/>
  <c r="V368" i="36"/>
  <c r="V369" i="36"/>
  <c r="V370" i="36"/>
  <c r="V371" i="36"/>
  <c r="V372" i="36"/>
  <c r="V373" i="36"/>
  <c r="V374" i="36"/>
  <c r="V375" i="36"/>
  <c r="V376" i="36"/>
  <c r="V377" i="36"/>
  <c r="V378" i="36"/>
  <c r="V379" i="36"/>
  <c r="V380" i="36"/>
  <c r="V381" i="36"/>
  <c r="V382" i="36"/>
  <c r="V383" i="36"/>
  <c r="V384" i="36"/>
  <c r="V385" i="36"/>
  <c r="V386" i="36"/>
  <c r="V387" i="36"/>
  <c r="V388" i="36"/>
  <c r="V389" i="36"/>
  <c r="V390" i="36"/>
  <c r="V391" i="36"/>
  <c r="V392" i="36"/>
  <c r="V393" i="36"/>
  <c r="V394" i="36"/>
  <c r="V395" i="36"/>
  <c r="V396" i="36"/>
  <c r="V397" i="36"/>
  <c r="V398" i="36"/>
  <c r="V399" i="36"/>
  <c r="V400" i="36"/>
  <c r="V401" i="36"/>
  <c r="V402" i="36"/>
  <c r="V403" i="36"/>
  <c r="V404" i="36"/>
  <c r="V405" i="36"/>
  <c r="V406" i="36"/>
  <c r="V407" i="36"/>
  <c r="V408" i="36"/>
  <c r="V409" i="36"/>
  <c r="V410" i="36"/>
  <c r="V411" i="36"/>
  <c r="V412" i="36"/>
  <c r="V413" i="36"/>
  <c r="V414" i="36"/>
  <c r="V415" i="36"/>
  <c r="V416" i="36"/>
  <c r="V417" i="36"/>
  <c r="V418" i="36"/>
  <c r="V419" i="36"/>
  <c r="V420" i="36"/>
  <c r="V421" i="36"/>
  <c r="V422" i="36"/>
  <c r="V423" i="36"/>
  <c r="V424" i="36"/>
  <c r="V425" i="36"/>
  <c r="V426" i="36"/>
  <c r="V427" i="36"/>
  <c r="V428" i="36"/>
  <c r="V429" i="36"/>
  <c r="V430" i="36"/>
  <c r="V431" i="36"/>
  <c r="V432" i="36"/>
  <c r="V433" i="36"/>
  <c r="V434" i="36"/>
  <c r="V435" i="36"/>
  <c r="V436" i="36"/>
  <c r="V437" i="36"/>
  <c r="V438" i="36"/>
  <c r="V439" i="36"/>
  <c r="V440" i="36"/>
  <c r="V441" i="36"/>
  <c r="V442" i="36"/>
  <c r="V443" i="36"/>
  <c r="V444" i="36"/>
  <c r="V445" i="36"/>
  <c r="V450" i="36"/>
  <c r="V452" i="36"/>
  <c r="V454" i="36"/>
  <c r="V456" i="36"/>
  <c r="V466" i="36"/>
  <c r="V612" i="36"/>
  <c r="V458" i="36"/>
  <c r="V471" i="36"/>
  <c r="V476" i="36"/>
  <c r="V479" i="36"/>
  <c r="V482" i="36"/>
  <c r="V485" i="36"/>
  <c r="V488" i="36"/>
  <c r="V491" i="36"/>
  <c r="V494" i="36"/>
  <c r="V497" i="36"/>
  <c r="V500" i="36"/>
  <c r="V464" i="36"/>
  <c r="V447" i="36"/>
  <c r="V460" i="36"/>
  <c r="V462" i="36"/>
  <c r="V469" i="36"/>
  <c r="V474" i="36"/>
  <c r="V449" i="36"/>
  <c r="V467" i="36"/>
  <c r="V477" i="36"/>
  <c r="V480" i="36"/>
  <c r="V483" i="36"/>
  <c r="V486" i="36"/>
  <c r="V489" i="36"/>
  <c r="V492" i="36"/>
  <c r="V495" i="36"/>
  <c r="V498" i="36"/>
  <c r="V609" i="36"/>
  <c r="V624" i="36"/>
  <c r="V451" i="36"/>
  <c r="V453" i="36"/>
  <c r="V455" i="36"/>
  <c r="V457" i="36"/>
  <c r="V472" i="36"/>
  <c r="V465" i="36"/>
  <c r="V446" i="36"/>
  <c r="V459" i="36"/>
  <c r="V470" i="36"/>
  <c r="V461" i="36"/>
  <c r="V463" i="36"/>
  <c r="V475" i="36"/>
  <c r="V478" i="36"/>
  <c r="V481" i="36"/>
  <c r="V484" i="36"/>
  <c r="V487" i="36"/>
  <c r="V490" i="36"/>
  <c r="V493" i="36"/>
  <c r="V496" i="36"/>
  <c r="V499" i="36"/>
  <c r="V448" i="36"/>
  <c r="V468" i="36"/>
  <c r="V619" i="36"/>
  <c r="V614" i="36"/>
  <c r="V626" i="36"/>
  <c r="V668" i="36"/>
  <c r="V671" i="36"/>
  <c r="V674" i="36"/>
  <c r="V677" i="36"/>
  <c r="V608" i="36"/>
  <c r="V621" i="36"/>
  <c r="V616" i="36"/>
  <c r="V628" i="36"/>
  <c r="V611" i="36"/>
  <c r="V623" i="36"/>
  <c r="V630" i="36"/>
  <c r="V632" i="36"/>
  <c r="V634" i="36"/>
  <c r="V636" i="36"/>
  <c r="V638" i="36"/>
  <c r="V640" i="36"/>
  <c r="V642" i="36"/>
  <c r="V644" i="36"/>
  <c r="V646" i="36"/>
  <c r="V648" i="36"/>
  <c r="V650" i="36"/>
  <c r="V652" i="36"/>
  <c r="V654" i="36"/>
  <c r="V656" i="36"/>
  <c r="V658" i="36"/>
  <c r="V660" i="36"/>
  <c r="V662" i="36"/>
  <c r="V664" i="36"/>
  <c r="V666" i="36"/>
  <c r="V607" i="36"/>
  <c r="V618" i="36"/>
  <c r="V669" i="36"/>
  <c r="V672" i="36"/>
  <c r="V675" i="36"/>
  <c r="V678" i="36"/>
  <c r="V613" i="36"/>
  <c r="V625" i="36"/>
  <c r="V620" i="36"/>
  <c r="V606" i="36"/>
  <c r="V610" i="36"/>
  <c r="V615" i="36"/>
  <c r="V627" i="36"/>
  <c r="V868" i="36"/>
  <c r="V501" i="36"/>
  <c r="V502" i="36"/>
  <c r="V503" i="36"/>
  <c r="V504" i="36"/>
  <c r="V505" i="36"/>
  <c r="V506" i="36"/>
  <c r="V507" i="36"/>
  <c r="V508" i="36"/>
  <c r="V509" i="36"/>
  <c r="V510" i="36"/>
  <c r="V511" i="36"/>
  <c r="V512" i="36"/>
  <c r="V513" i="36"/>
  <c r="V514" i="36"/>
  <c r="V515" i="36"/>
  <c r="V516" i="36"/>
  <c r="V517" i="36"/>
  <c r="V518" i="36"/>
  <c r="V519" i="36"/>
  <c r="V520" i="36"/>
  <c r="V521" i="36"/>
  <c r="V522" i="36"/>
  <c r="V523" i="36"/>
  <c r="V524" i="36"/>
  <c r="V525" i="36"/>
  <c r="V526" i="36"/>
  <c r="V527" i="36"/>
  <c r="V528" i="36"/>
  <c r="V529" i="36"/>
  <c r="V530" i="36"/>
  <c r="V531" i="36"/>
  <c r="V532" i="36"/>
  <c r="V533" i="36"/>
  <c r="V534" i="36"/>
  <c r="V535" i="36"/>
  <c r="V536" i="36"/>
  <c r="V537" i="36"/>
  <c r="V538" i="36"/>
  <c r="V539" i="36"/>
  <c r="V540" i="36"/>
  <c r="V541" i="36"/>
  <c r="V542" i="36"/>
  <c r="V543" i="36"/>
  <c r="V544" i="36"/>
  <c r="V545" i="36"/>
  <c r="V546" i="36"/>
  <c r="V547" i="36"/>
  <c r="V548" i="36"/>
  <c r="V549" i="36"/>
  <c r="V550" i="36"/>
  <c r="V551" i="36"/>
  <c r="V552" i="36"/>
  <c r="V553" i="36"/>
  <c r="V554" i="36"/>
  <c r="V555" i="36"/>
  <c r="V556" i="36"/>
  <c r="V557" i="36"/>
  <c r="V558" i="36"/>
  <c r="V559" i="36"/>
  <c r="V560" i="36"/>
  <c r="V561" i="36"/>
  <c r="V562" i="36"/>
  <c r="V563" i="36"/>
  <c r="V564" i="36"/>
  <c r="V565" i="36"/>
  <c r="V566" i="36"/>
  <c r="V567" i="36"/>
  <c r="V568" i="36"/>
  <c r="V569" i="36"/>
  <c r="V570" i="36"/>
  <c r="V571" i="36"/>
  <c r="V572" i="36"/>
  <c r="V573" i="36"/>
  <c r="V574" i="36"/>
  <c r="V575" i="36"/>
  <c r="V576" i="36"/>
  <c r="V577" i="36"/>
  <c r="V578" i="36"/>
  <c r="V579" i="36"/>
  <c r="V580" i="36"/>
  <c r="V581" i="36"/>
  <c r="V582" i="36"/>
  <c r="V583" i="36"/>
  <c r="V584" i="36"/>
  <c r="V585" i="36"/>
  <c r="V586" i="36"/>
  <c r="V587" i="36"/>
  <c r="V588" i="36"/>
  <c r="V589" i="36"/>
  <c r="V590" i="36"/>
  <c r="V591" i="36"/>
  <c r="V592" i="36"/>
  <c r="V593" i="36"/>
  <c r="V594" i="36"/>
  <c r="V595" i="36"/>
  <c r="V596" i="36"/>
  <c r="V597" i="36"/>
  <c r="V598" i="36"/>
  <c r="V599" i="36"/>
  <c r="V600" i="36"/>
  <c r="V601" i="36"/>
  <c r="V602" i="36"/>
  <c r="V603" i="36"/>
  <c r="V604" i="36"/>
  <c r="V605" i="36"/>
  <c r="V622" i="36"/>
  <c r="V667" i="36"/>
  <c r="V670" i="36"/>
  <c r="V673" i="36"/>
  <c r="V676" i="36"/>
  <c r="V617" i="36"/>
  <c r="V629" i="36"/>
  <c r="V631" i="36"/>
  <c r="V633" i="36"/>
  <c r="V635" i="36"/>
  <c r="V637" i="36"/>
  <c r="V639" i="36"/>
  <c r="V641" i="36"/>
  <c r="V643" i="36"/>
  <c r="V645" i="36"/>
  <c r="V647" i="36"/>
  <c r="V649" i="36"/>
  <c r="V651" i="36"/>
  <c r="V653" i="36"/>
  <c r="V655" i="36"/>
  <c r="V657" i="36"/>
  <c r="V659" i="36"/>
  <c r="V661" i="36"/>
  <c r="V663" i="36"/>
  <c r="V665" i="36"/>
  <c r="V853" i="36"/>
  <c r="V745" i="36"/>
  <c r="V748" i="36"/>
  <c r="V751" i="36"/>
  <c r="V754" i="36"/>
  <c r="V757" i="36"/>
  <c r="V760" i="36"/>
  <c r="V859" i="36"/>
  <c r="V679" i="36"/>
  <c r="V680" i="36"/>
  <c r="V681" i="36"/>
  <c r="V682" i="36"/>
  <c r="V683" i="36"/>
  <c r="V684" i="36"/>
  <c r="V685" i="36"/>
  <c r="V686" i="36"/>
  <c r="V687" i="36"/>
  <c r="V688" i="36"/>
  <c r="V689" i="36"/>
  <c r="V690" i="36"/>
  <c r="V691" i="36"/>
  <c r="V692" i="36"/>
  <c r="V693" i="36"/>
  <c r="V694" i="36"/>
  <c r="V695" i="36"/>
  <c r="V696" i="36"/>
  <c r="V697" i="36"/>
  <c r="V698" i="36"/>
  <c r="V699" i="36"/>
  <c r="V700" i="36"/>
  <c r="V701" i="36"/>
  <c r="V702" i="36"/>
  <c r="V703" i="36"/>
  <c r="V704" i="36"/>
  <c r="V705" i="36"/>
  <c r="V706" i="36"/>
  <c r="V707" i="36"/>
  <c r="V708" i="36"/>
  <c r="V709" i="36"/>
  <c r="V710" i="36"/>
  <c r="V711" i="36"/>
  <c r="V712" i="36"/>
  <c r="V713" i="36"/>
  <c r="V714" i="36"/>
  <c r="V715" i="36"/>
  <c r="V716" i="36"/>
  <c r="V717" i="36"/>
  <c r="V718" i="36"/>
  <c r="V719" i="36"/>
  <c r="V720" i="36"/>
  <c r="V721" i="36"/>
  <c r="V722" i="36"/>
  <c r="V723" i="36"/>
  <c r="V724" i="36"/>
  <c r="V725" i="36"/>
  <c r="V726" i="36"/>
  <c r="V727" i="36"/>
  <c r="V728" i="36"/>
  <c r="V729" i="36"/>
  <c r="V730" i="36"/>
  <c r="V731" i="36"/>
  <c r="V732" i="36"/>
  <c r="V733" i="36"/>
  <c r="V734" i="36"/>
  <c r="V735" i="36"/>
  <c r="V736" i="36"/>
  <c r="V737" i="36"/>
  <c r="V738" i="36"/>
  <c r="V739" i="36"/>
  <c r="V740" i="36"/>
  <c r="V741" i="36"/>
  <c r="V742" i="36"/>
  <c r="V743" i="36"/>
  <c r="V744" i="36"/>
  <c r="V865" i="36"/>
  <c r="V850" i="36"/>
  <c r="V747" i="36"/>
  <c r="V750" i="36"/>
  <c r="V753" i="36"/>
  <c r="V756" i="36"/>
  <c r="V759" i="36"/>
  <c r="V762" i="36"/>
  <c r="V856" i="36"/>
  <c r="V862" i="36"/>
  <c r="V746" i="36"/>
  <c r="V749" i="36"/>
  <c r="V752" i="36"/>
  <c r="V755" i="36"/>
  <c r="V758" i="36"/>
  <c r="V761" i="36"/>
  <c r="V972" i="36"/>
  <c r="V849" i="36"/>
  <c r="V852" i="36"/>
  <c r="V855" i="36"/>
  <c r="V858" i="36"/>
  <c r="V861" i="36"/>
  <c r="V864" i="36"/>
  <c r="V867" i="36"/>
  <c r="V136" i="38"/>
  <c r="V970" i="36"/>
  <c r="V763" i="36"/>
  <c r="V764" i="36"/>
  <c r="V765" i="36"/>
  <c r="V766" i="36"/>
  <c r="V767" i="36"/>
  <c r="V768" i="36"/>
  <c r="V769" i="36"/>
  <c r="V770" i="36"/>
  <c r="V771" i="36"/>
  <c r="V772" i="36"/>
  <c r="V773" i="36"/>
  <c r="V774" i="36"/>
  <c r="V775" i="36"/>
  <c r="V776" i="36"/>
  <c r="V777" i="36"/>
  <c r="V778" i="36"/>
  <c r="V779" i="36"/>
  <c r="V780" i="36"/>
  <c r="V781" i="36"/>
  <c r="V782" i="36"/>
  <c r="V783" i="36"/>
  <c r="V784" i="36"/>
  <c r="V785" i="36"/>
  <c r="V786" i="36"/>
  <c r="V787" i="36"/>
  <c r="V788" i="36"/>
  <c r="V789" i="36"/>
  <c r="V790" i="36"/>
  <c r="V791" i="36"/>
  <c r="V792" i="36"/>
  <c r="V793" i="36"/>
  <c r="V794" i="36"/>
  <c r="V795" i="36"/>
  <c r="V796" i="36"/>
  <c r="V797" i="36"/>
  <c r="V798" i="36"/>
  <c r="V799" i="36"/>
  <c r="V800" i="36"/>
  <c r="V801" i="36"/>
  <c r="V802" i="36"/>
  <c r="V803" i="36"/>
  <c r="V804" i="36"/>
  <c r="V805" i="36"/>
  <c r="V806" i="36"/>
  <c r="V807" i="36"/>
  <c r="V808" i="36"/>
  <c r="V809" i="36"/>
  <c r="V810" i="36"/>
  <c r="V811" i="36"/>
  <c r="V812" i="36"/>
  <c r="V813" i="36"/>
  <c r="V814" i="36"/>
  <c r="V815" i="36"/>
  <c r="V816" i="36"/>
  <c r="V817" i="36"/>
  <c r="V818" i="36"/>
  <c r="V819" i="36"/>
  <c r="V820" i="36"/>
  <c r="V821" i="36"/>
  <c r="V822" i="36"/>
  <c r="V823" i="36"/>
  <c r="V824" i="36"/>
  <c r="V825" i="36"/>
  <c r="V826" i="36"/>
  <c r="V827" i="36"/>
  <c r="V828" i="36"/>
  <c r="V829" i="36"/>
  <c r="V830" i="36"/>
  <c r="V831" i="36"/>
  <c r="V832" i="36"/>
  <c r="V833" i="36"/>
  <c r="V834" i="36"/>
  <c r="V835" i="36"/>
  <c r="V836" i="36"/>
  <c r="V837" i="36"/>
  <c r="V838" i="36"/>
  <c r="V839" i="36"/>
  <c r="V840" i="36"/>
  <c r="V841" i="36"/>
  <c r="V842" i="36"/>
  <c r="V843" i="36"/>
  <c r="V844" i="36"/>
  <c r="V845" i="36"/>
  <c r="V846" i="36"/>
  <c r="V847" i="36"/>
  <c r="V848" i="36"/>
  <c r="V851" i="36"/>
  <c r="V854" i="36"/>
  <c r="V857" i="36"/>
  <c r="V860" i="36"/>
  <c r="V863" i="36"/>
  <c r="V866" i="36"/>
  <c r="V869" i="36"/>
  <c r="V870" i="36"/>
  <c r="V871" i="36"/>
  <c r="V872" i="36"/>
  <c r="V873" i="36"/>
  <c r="V874" i="36"/>
  <c r="V875" i="36"/>
  <c r="V876" i="36"/>
  <c r="V877" i="36"/>
  <c r="V878" i="36"/>
  <c r="V879" i="36"/>
  <c r="V880" i="36"/>
  <c r="V881" i="36"/>
  <c r="V882" i="36"/>
  <c r="V883" i="36"/>
  <c r="V884" i="36"/>
  <c r="V885" i="36"/>
  <c r="V886" i="36"/>
  <c r="V887" i="36"/>
  <c r="V888" i="36"/>
  <c r="V889" i="36"/>
  <c r="V890" i="36"/>
  <c r="V891" i="36"/>
  <c r="V892" i="36"/>
  <c r="V893" i="36"/>
  <c r="V894" i="36"/>
  <c r="V895" i="36"/>
  <c r="V896" i="36"/>
  <c r="V897" i="36"/>
  <c r="V898" i="36"/>
  <c r="V899" i="36"/>
  <c r="V900" i="36"/>
  <c r="V901" i="36"/>
  <c r="V902" i="36"/>
  <c r="V903" i="36"/>
  <c r="V904" i="36"/>
  <c r="V905" i="36"/>
  <c r="V906" i="36"/>
  <c r="V907" i="36"/>
  <c r="V908" i="36"/>
  <c r="V909" i="36"/>
  <c r="V910" i="36"/>
  <c r="V911" i="36"/>
  <c r="V912" i="36"/>
  <c r="V913" i="36"/>
  <c r="V914" i="36"/>
  <c r="V915" i="36"/>
  <c r="V916" i="36"/>
  <c r="V917" i="36"/>
  <c r="V918" i="36"/>
  <c r="V919" i="36"/>
  <c r="V920" i="36"/>
  <c r="V921" i="36"/>
  <c r="V922" i="36"/>
  <c r="V923" i="36"/>
  <c r="V924" i="36"/>
  <c r="V925" i="36"/>
  <c r="V926" i="36"/>
  <c r="V927" i="36"/>
  <c r="V928" i="36"/>
  <c r="V929" i="36"/>
  <c r="V930" i="36"/>
  <c r="V931" i="36"/>
  <c r="V932" i="36"/>
  <c r="V933" i="36"/>
  <c r="V934" i="36"/>
  <c r="V935" i="36"/>
  <c r="V936" i="36"/>
  <c r="V937" i="36"/>
  <c r="V938" i="36"/>
  <c r="V939" i="36"/>
  <c r="V940" i="36"/>
  <c r="V941" i="36"/>
  <c r="V942" i="36"/>
  <c r="V943" i="36"/>
  <c r="V944" i="36"/>
  <c r="V945" i="36"/>
  <c r="V946" i="36"/>
  <c r="V947" i="36"/>
  <c r="V948" i="36"/>
  <c r="V949" i="36"/>
  <c r="V950" i="36"/>
  <c r="V951" i="36"/>
  <c r="V952" i="36"/>
  <c r="V953" i="36"/>
  <c r="V954" i="36"/>
  <c r="V955" i="36"/>
  <c r="V956" i="36"/>
  <c r="V957" i="36"/>
  <c r="V958" i="36"/>
  <c r="V959" i="36"/>
  <c r="V960" i="36"/>
  <c r="V961" i="36"/>
  <c r="V962" i="36"/>
  <c r="V963" i="36"/>
  <c r="V964" i="36"/>
  <c r="V965" i="36"/>
  <c r="V966" i="36"/>
  <c r="V967" i="36"/>
  <c r="V968" i="36"/>
  <c r="V969" i="36"/>
  <c r="V79" i="37"/>
  <c r="V245" i="39"/>
  <c r="V67" i="37"/>
  <c r="V148" i="38"/>
  <c r="V971" i="36"/>
  <c r="V72" i="37"/>
  <c r="V70" i="37"/>
  <c r="V117" i="38"/>
  <c r="V126" i="38"/>
  <c r="V973" i="36"/>
  <c r="V974" i="36"/>
  <c r="V975" i="36"/>
  <c r="V976" i="36"/>
  <c r="V977" i="36"/>
  <c r="V978" i="36"/>
  <c r="V979" i="36"/>
  <c r="V980" i="36"/>
  <c r="V981" i="36"/>
  <c r="V982" i="36"/>
  <c r="V983" i="36"/>
  <c r="V984" i="36"/>
  <c r="V985" i="36"/>
  <c r="V986" i="36"/>
  <c r="V987" i="36"/>
  <c r="V988" i="36"/>
  <c r="V989" i="36"/>
  <c r="V990" i="36"/>
  <c r="V991" i="36"/>
  <c r="V992" i="36"/>
  <c r="V993" i="36"/>
  <c r="V994" i="36"/>
  <c r="V995" i="36"/>
  <c r="V996" i="36"/>
  <c r="V997" i="36"/>
  <c r="V998" i="36"/>
  <c r="V999" i="36"/>
  <c r="V1000" i="36"/>
  <c r="V1001" i="36"/>
  <c r="V1002" i="36"/>
  <c r="V1003" i="36"/>
  <c r="V1004" i="36"/>
  <c r="V1005" i="36"/>
  <c r="V1006" i="36"/>
  <c r="V1007" i="36"/>
  <c r="V1008" i="36"/>
  <c r="V1009" i="36"/>
  <c r="V1010" i="36"/>
  <c r="V1011" i="36"/>
  <c r="V1012" i="36"/>
  <c r="V1013" i="36"/>
  <c r="V1014" i="36"/>
  <c r="V1015" i="36"/>
  <c r="V1016" i="36"/>
  <c r="V1017" i="36"/>
  <c r="V1018" i="36"/>
  <c r="V1019" i="36"/>
  <c r="V1020" i="36"/>
  <c r="V1021" i="36"/>
  <c r="V1022" i="36"/>
  <c r="V1023" i="36"/>
  <c r="V1024" i="36"/>
  <c r="V1025" i="36"/>
  <c r="V1026" i="36"/>
  <c r="V1027" i="36"/>
  <c r="V1028" i="36"/>
  <c r="V1029" i="36"/>
  <c r="V1030" i="36"/>
  <c r="V1031" i="36"/>
  <c r="V1032" i="36"/>
  <c r="V1033" i="36"/>
  <c r="V1034" i="36"/>
  <c r="V1035" i="36"/>
  <c r="V1036" i="36"/>
  <c r="V1037" i="36"/>
  <c r="V1038" i="36"/>
  <c r="V1039" i="36"/>
  <c r="V1040" i="36"/>
  <c r="V1041" i="36"/>
  <c r="V1042" i="36"/>
  <c r="V1043" i="36"/>
  <c r="V50" i="37"/>
  <c r="V53" i="37"/>
  <c r="V56" i="37"/>
  <c r="V59" i="37"/>
  <c r="V62" i="37"/>
  <c r="V65" i="37"/>
  <c r="V77" i="37"/>
  <c r="V74" i="37"/>
  <c r="V124" i="38"/>
  <c r="V49" i="37"/>
  <c r="V52" i="37"/>
  <c r="V55" i="37"/>
  <c r="V58" i="37"/>
  <c r="V61" i="37"/>
  <c r="V64" i="37"/>
  <c r="V69" i="37"/>
  <c r="V76" i="37"/>
  <c r="V71" i="37"/>
  <c r="V66" i="37"/>
  <c r="V78" i="37"/>
  <c r="V143" i="38"/>
  <c r="V48" i="37"/>
  <c r="V51" i="37"/>
  <c r="V54" i="37"/>
  <c r="V57" i="37"/>
  <c r="V60" i="37"/>
  <c r="V63" i="37"/>
  <c r="V73" i="37"/>
  <c r="V131" i="38"/>
  <c r="V97" i="37"/>
  <c r="V93" i="37"/>
  <c r="V89" i="37"/>
  <c r="V85" i="37"/>
  <c r="V81" i="37"/>
  <c r="V94" i="37"/>
  <c r="V90" i="37"/>
  <c r="V86" i="37"/>
  <c r="V82" i="37"/>
  <c r="V95" i="37"/>
  <c r="V91" i="37"/>
  <c r="V87" i="37"/>
  <c r="V83" i="37"/>
  <c r="V3" i="37"/>
  <c r="V92" i="37"/>
  <c r="V88" i="37"/>
  <c r="V84" i="37"/>
  <c r="V96" i="37"/>
  <c r="V4" i="37"/>
  <c r="V5" i="37"/>
  <c r="V6" i="37"/>
  <c r="V7" i="37"/>
  <c r="V8" i="37"/>
  <c r="V9" i="37"/>
  <c r="V10" i="37"/>
  <c r="V11" i="37"/>
  <c r="V12" i="37"/>
  <c r="V13" i="37"/>
  <c r="V14" i="37"/>
  <c r="V15" i="37"/>
  <c r="V16" i="37"/>
  <c r="V17" i="37"/>
  <c r="V18" i="37"/>
  <c r="V19" i="37"/>
  <c r="V20" i="37"/>
  <c r="V21" i="37"/>
  <c r="V22" i="37"/>
  <c r="V23" i="37"/>
  <c r="V24" i="37"/>
  <c r="V25" i="37"/>
  <c r="V26" i="37"/>
  <c r="V27" i="37"/>
  <c r="V28" i="37"/>
  <c r="V29" i="37"/>
  <c r="V30" i="37"/>
  <c r="V31" i="37"/>
  <c r="V32" i="37"/>
  <c r="V33" i="37"/>
  <c r="V34" i="37"/>
  <c r="V35" i="37"/>
  <c r="V36" i="37"/>
  <c r="V37" i="37"/>
  <c r="V38" i="37"/>
  <c r="V39" i="37"/>
  <c r="V40" i="37"/>
  <c r="V41" i="37"/>
  <c r="V42" i="37"/>
  <c r="V43" i="37"/>
  <c r="V44" i="37"/>
  <c r="V45" i="37"/>
  <c r="V46" i="37"/>
  <c r="V47" i="37"/>
  <c r="V68" i="37"/>
  <c r="V80" i="37"/>
  <c r="V119" i="38"/>
  <c r="V141" i="38"/>
  <c r="V150" i="38"/>
  <c r="V75" i="37"/>
  <c r="V129" i="38"/>
  <c r="V138" i="38"/>
  <c r="V122" i="38"/>
  <c r="V134" i="38"/>
  <c r="V146" i="38"/>
  <c r="V117" i="39"/>
  <c r="V121" i="38"/>
  <c r="V133" i="38"/>
  <c r="V145" i="38"/>
  <c r="V116" i="38"/>
  <c r="V128" i="38"/>
  <c r="V140" i="38"/>
  <c r="V123" i="38"/>
  <c r="V135" i="38"/>
  <c r="V147" i="38"/>
  <c r="V118" i="38"/>
  <c r="V130" i="38"/>
  <c r="V142" i="38"/>
  <c r="V115" i="38"/>
  <c r="V125" i="38"/>
  <c r="V137" i="38"/>
  <c r="V149" i="38"/>
  <c r="V229" i="38"/>
  <c r="V225" i="38"/>
  <c r="V230" i="38"/>
  <c r="V226" i="38"/>
  <c r="V231" i="38"/>
  <c r="V227" i="38"/>
  <c r="V223" i="38"/>
  <c r="V224" i="38"/>
  <c r="V222" i="38"/>
  <c r="V232" i="38"/>
  <c r="V228" i="38"/>
  <c r="V3" i="38"/>
  <c r="V4" i="38"/>
  <c r="V5" i="38"/>
  <c r="V6" i="38"/>
  <c r="V7" i="38"/>
  <c r="V8" i="38"/>
  <c r="V9" i="38"/>
  <c r="V10" i="38"/>
  <c r="V11" i="38"/>
  <c r="V12" i="38"/>
  <c r="V13" i="38"/>
  <c r="V14" i="38"/>
  <c r="V15" i="38"/>
  <c r="V16" i="38"/>
  <c r="V17" i="38"/>
  <c r="V18" i="38"/>
  <c r="V19" i="38"/>
  <c r="V20" i="38"/>
  <c r="V21" i="38"/>
  <c r="V22" i="38"/>
  <c r="V23" i="38"/>
  <c r="V24" i="38"/>
  <c r="V25" i="38"/>
  <c r="V26" i="38"/>
  <c r="V27" i="38"/>
  <c r="V28" i="38"/>
  <c r="V29" i="38"/>
  <c r="V30" i="38"/>
  <c r="V31" i="38"/>
  <c r="V32" i="38"/>
  <c r="V33" i="38"/>
  <c r="V34" i="38"/>
  <c r="V35" i="38"/>
  <c r="V36" i="38"/>
  <c r="V37" i="38"/>
  <c r="V38" i="38"/>
  <c r="V39" i="38"/>
  <c r="V40" i="38"/>
  <c r="V41" i="38"/>
  <c r="V42" i="38"/>
  <c r="V43" i="38"/>
  <c r="V44" i="38"/>
  <c r="V45" i="38"/>
  <c r="V46" i="38"/>
  <c r="V47" i="38"/>
  <c r="V48" i="38"/>
  <c r="V49" i="38"/>
  <c r="V50" i="38"/>
  <c r="V51" i="38"/>
  <c r="V52" i="38"/>
  <c r="V53" i="38"/>
  <c r="V54" i="38"/>
  <c r="V55" i="38"/>
  <c r="V56" i="38"/>
  <c r="V57" i="38"/>
  <c r="V58" i="38"/>
  <c r="V59" i="38"/>
  <c r="V60" i="38"/>
  <c r="V61" i="38"/>
  <c r="V62" i="38"/>
  <c r="V63" i="38"/>
  <c r="V64" i="38"/>
  <c r="V65" i="38"/>
  <c r="V66" i="38"/>
  <c r="V67" i="38"/>
  <c r="V68" i="38"/>
  <c r="V69" i="38"/>
  <c r="V70" i="38"/>
  <c r="V71" i="38"/>
  <c r="V72" i="38"/>
  <c r="V73" i="38"/>
  <c r="V74" i="38"/>
  <c r="V75" i="38"/>
  <c r="V76" i="38"/>
  <c r="V77" i="38"/>
  <c r="V78" i="38"/>
  <c r="V79" i="38"/>
  <c r="V80" i="38"/>
  <c r="V81" i="38"/>
  <c r="V82" i="38"/>
  <c r="V83" i="38"/>
  <c r="V84" i="38"/>
  <c r="V85" i="38"/>
  <c r="V86" i="38"/>
  <c r="V87" i="38"/>
  <c r="V88" i="38"/>
  <c r="V89" i="38"/>
  <c r="V90" i="38"/>
  <c r="V91" i="38"/>
  <c r="V92" i="38"/>
  <c r="V93" i="38"/>
  <c r="V94" i="38"/>
  <c r="V95" i="38"/>
  <c r="V96" i="38"/>
  <c r="V97" i="38"/>
  <c r="V98" i="38"/>
  <c r="V99" i="38"/>
  <c r="V100" i="38"/>
  <c r="V101" i="38"/>
  <c r="V102" i="38"/>
  <c r="V103" i="38"/>
  <c r="V104" i="38"/>
  <c r="V105" i="38"/>
  <c r="V106" i="38"/>
  <c r="V107" i="38"/>
  <c r="V108" i="38"/>
  <c r="V109" i="38"/>
  <c r="V110" i="38"/>
  <c r="V111" i="38"/>
  <c r="V112" i="38"/>
  <c r="V113" i="38"/>
  <c r="V114" i="38"/>
  <c r="V120" i="38"/>
  <c r="V132" i="38"/>
  <c r="V144" i="38"/>
  <c r="V127" i="38"/>
  <c r="V139" i="38"/>
  <c r="V111" i="39"/>
  <c r="V115" i="39"/>
  <c r="V233" i="39"/>
  <c r="V151" i="38"/>
  <c r="V152" i="38"/>
  <c r="V153" i="38"/>
  <c r="V154" i="38"/>
  <c r="V155" i="38"/>
  <c r="V156" i="38"/>
  <c r="V157" i="38"/>
  <c r="V158" i="38"/>
  <c r="V159" i="38"/>
  <c r="V160" i="38"/>
  <c r="V161" i="38"/>
  <c r="V162" i="38"/>
  <c r="V163" i="38"/>
  <c r="V164" i="38"/>
  <c r="V165" i="38"/>
  <c r="V166" i="38"/>
  <c r="V167" i="38"/>
  <c r="V168" i="38"/>
  <c r="V169" i="38"/>
  <c r="V170" i="38"/>
  <c r="V171" i="38"/>
  <c r="V172" i="38"/>
  <c r="V173" i="38"/>
  <c r="V174" i="38"/>
  <c r="V175" i="38"/>
  <c r="V176" i="38"/>
  <c r="V177" i="38"/>
  <c r="V178" i="38"/>
  <c r="V179" i="38"/>
  <c r="V180" i="38"/>
  <c r="V181" i="38"/>
  <c r="V182" i="38"/>
  <c r="V183" i="38"/>
  <c r="V184" i="38"/>
  <c r="V185" i="38"/>
  <c r="V186" i="38"/>
  <c r="V187" i="38"/>
  <c r="V188" i="38"/>
  <c r="V189" i="38"/>
  <c r="V190" i="38"/>
  <c r="V191" i="38"/>
  <c r="V192" i="38"/>
  <c r="V193" i="38"/>
  <c r="V194" i="38"/>
  <c r="V195" i="38"/>
  <c r="V196" i="38"/>
  <c r="V197" i="38"/>
  <c r="V198" i="38"/>
  <c r="V199" i="38"/>
  <c r="V200" i="38"/>
  <c r="V201" i="38"/>
  <c r="V202" i="38"/>
  <c r="V203" i="38"/>
  <c r="V204" i="38"/>
  <c r="V205" i="38"/>
  <c r="V206" i="38"/>
  <c r="V207" i="38"/>
  <c r="V208" i="38"/>
  <c r="V209" i="38"/>
  <c r="V210" i="38"/>
  <c r="V211" i="38"/>
  <c r="V212" i="38"/>
  <c r="V213" i="38"/>
  <c r="V214" i="38"/>
  <c r="V215" i="38"/>
  <c r="V216" i="38"/>
  <c r="V217" i="38"/>
  <c r="V218" i="38"/>
  <c r="V219" i="38"/>
  <c r="V220" i="38"/>
  <c r="V221" i="38"/>
  <c r="V113" i="39"/>
  <c r="V1126" i="39"/>
  <c r="V3" i="39"/>
  <c r="V4" i="39"/>
  <c r="V5" i="39"/>
  <c r="V6" i="39"/>
  <c r="V7" i="39"/>
  <c r="V8" i="39"/>
  <c r="V9" i="39"/>
  <c r="V10" i="39"/>
  <c r="V11" i="39"/>
  <c r="V12" i="39"/>
  <c r="V13" i="39"/>
  <c r="V14" i="39"/>
  <c r="V15" i="39"/>
  <c r="V16" i="39"/>
  <c r="V17" i="39"/>
  <c r="V18" i="39"/>
  <c r="V19" i="39"/>
  <c r="V20" i="39"/>
  <c r="V21" i="39"/>
  <c r="V22" i="39"/>
  <c r="V23" i="39"/>
  <c r="V24" i="39"/>
  <c r="V25" i="39"/>
  <c r="V26" i="39"/>
  <c r="V27" i="39"/>
  <c r="V28" i="39"/>
  <c r="V29" i="39"/>
  <c r="V30" i="39"/>
  <c r="V31" i="39"/>
  <c r="V32" i="39"/>
  <c r="V33" i="39"/>
  <c r="V34" i="39"/>
  <c r="V35" i="39"/>
  <c r="V36" i="39"/>
  <c r="V37" i="39"/>
  <c r="V38" i="39"/>
  <c r="V39" i="39"/>
  <c r="V40" i="39"/>
  <c r="V41" i="39"/>
  <c r="V42" i="39"/>
  <c r="V43" i="39"/>
  <c r="V44" i="39"/>
  <c r="V45" i="39"/>
  <c r="V46" i="39"/>
  <c r="V47" i="39"/>
  <c r="V48" i="39"/>
  <c r="V49" i="39"/>
  <c r="V50" i="39"/>
  <c r="V51" i="39"/>
  <c r="V52" i="39"/>
  <c r="V53" i="39"/>
  <c r="V54" i="39"/>
  <c r="V55" i="39"/>
  <c r="V56" i="39"/>
  <c r="V57" i="39"/>
  <c r="V58" i="39"/>
  <c r="V59" i="39"/>
  <c r="V60" i="39"/>
  <c r="V61" i="39"/>
  <c r="V62" i="39"/>
  <c r="V63" i="39"/>
  <c r="V64" i="39"/>
  <c r="V65" i="39"/>
  <c r="V66" i="39"/>
  <c r="V67" i="39"/>
  <c r="V68" i="39"/>
  <c r="V69" i="39"/>
  <c r="V70" i="39"/>
  <c r="V71" i="39"/>
  <c r="V72" i="39"/>
  <c r="V73" i="39"/>
  <c r="V74" i="39"/>
  <c r="V75" i="39"/>
  <c r="V76" i="39"/>
  <c r="V77" i="39"/>
  <c r="V78" i="39"/>
  <c r="V79" i="39"/>
  <c r="V80" i="39"/>
  <c r="V81" i="39"/>
  <c r="V82" i="39"/>
  <c r="V83" i="39"/>
  <c r="V84" i="39"/>
  <c r="V85" i="39"/>
  <c r="V86" i="39"/>
  <c r="V87" i="39"/>
  <c r="V88" i="39"/>
  <c r="V89" i="39"/>
  <c r="V90" i="39"/>
  <c r="V91" i="39"/>
  <c r="V92" i="39"/>
  <c r="V93" i="39"/>
  <c r="V94" i="39"/>
  <c r="V95" i="39"/>
  <c r="V96" i="39"/>
  <c r="V97" i="39"/>
  <c r="V98" i="39"/>
  <c r="V99" i="39"/>
  <c r="V100" i="39"/>
  <c r="V101" i="39"/>
  <c r="V102" i="39"/>
  <c r="V103" i="39"/>
  <c r="V104" i="39"/>
  <c r="V105" i="39"/>
  <c r="V106" i="39"/>
  <c r="V107" i="39"/>
  <c r="V108" i="39"/>
  <c r="V120" i="39"/>
  <c r="V123" i="39"/>
  <c r="V126" i="39"/>
  <c r="V129" i="39"/>
  <c r="V132" i="39"/>
  <c r="V135" i="39"/>
  <c r="V138" i="39"/>
  <c r="V141" i="39"/>
  <c r="V144" i="39"/>
  <c r="V112" i="39"/>
  <c r="V116" i="39"/>
  <c r="V255" i="39"/>
  <c r="V369" i="39"/>
  <c r="V405" i="39"/>
  <c r="V119" i="39"/>
  <c r="V122" i="39"/>
  <c r="V125" i="39"/>
  <c r="V128" i="39"/>
  <c r="V131" i="39"/>
  <c r="V134" i="39"/>
  <c r="V137" i="39"/>
  <c r="V140" i="39"/>
  <c r="V143" i="39"/>
  <c r="V243" i="39"/>
  <c r="V216" i="39"/>
  <c r="V231" i="39"/>
  <c r="V357" i="39"/>
  <c r="V393" i="39"/>
  <c r="V110" i="39"/>
  <c r="V114" i="39"/>
  <c r="V118" i="39"/>
  <c r="V121" i="39"/>
  <c r="V124" i="39"/>
  <c r="V127" i="39"/>
  <c r="V130" i="39"/>
  <c r="V133" i="39"/>
  <c r="V136" i="39"/>
  <c r="V139" i="39"/>
  <c r="V142" i="39"/>
  <c r="V145" i="39"/>
  <c r="V220" i="39"/>
  <c r="V257" i="39"/>
  <c r="V109" i="39"/>
  <c r="V381" i="39"/>
  <c r="V417" i="39"/>
  <c r="V226" i="39"/>
  <c r="V238" i="39"/>
  <c r="V250" i="39"/>
  <c r="V262" i="39"/>
  <c r="V267" i="39"/>
  <c r="V270" i="39"/>
  <c r="V273" i="39"/>
  <c r="V276" i="39"/>
  <c r="V279" i="39"/>
  <c r="V282" i="39"/>
  <c r="V285" i="39"/>
  <c r="V288" i="39"/>
  <c r="V291" i="39"/>
  <c r="V294" i="39"/>
  <c r="V297" i="39"/>
  <c r="V300" i="39"/>
  <c r="V303" i="39"/>
  <c r="V306" i="39"/>
  <c r="V309" i="39"/>
  <c r="V312" i="39"/>
  <c r="V315" i="39"/>
  <c r="V318" i="39"/>
  <c r="V223" i="39"/>
  <c r="V236" i="39"/>
  <c r="V248" i="39"/>
  <c r="V260" i="39"/>
  <c r="V229" i="39"/>
  <c r="V241" i="39"/>
  <c r="V253" i="39"/>
  <c r="V265" i="39"/>
  <c r="V215" i="39"/>
  <c r="V219" i="39"/>
  <c r="V234" i="39"/>
  <c r="V246" i="39"/>
  <c r="V258" i="39"/>
  <c r="V268" i="39"/>
  <c r="V271" i="39"/>
  <c r="V274" i="39"/>
  <c r="V277" i="39"/>
  <c r="V280" i="39"/>
  <c r="V283" i="39"/>
  <c r="V286" i="39"/>
  <c r="V289" i="39"/>
  <c r="V292" i="39"/>
  <c r="V295" i="39"/>
  <c r="V298" i="39"/>
  <c r="V301" i="39"/>
  <c r="V304" i="39"/>
  <c r="V307" i="39"/>
  <c r="V310" i="39"/>
  <c r="V313" i="39"/>
  <c r="V316" i="39"/>
  <c r="V319" i="39"/>
  <c r="V362" i="39"/>
  <c r="V374" i="39"/>
  <c r="V386" i="39"/>
  <c r="V398" i="39"/>
  <c r="V410" i="39"/>
  <c r="V422" i="39"/>
  <c r="V227" i="39"/>
  <c r="V239" i="39"/>
  <c r="V251" i="39"/>
  <c r="V263" i="39"/>
  <c r="V222" i="39"/>
  <c r="V225" i="39"/>
  <c r="V232" i="39"/>
  <c r="V244" i="39"/>
  <c r="V256" i="39"/>
  <c r="V214" i="39"/>
  <c r="V218" i="39"/>
  <c r="V237" i="39"/>
  <c r="V249" i="39"/>
  <c r="V261" i="39"/>
  <c r="V230" i="39"/>
  <c r="V242" i="39"/>
  <c r="V254" i="39"/>
  <c r="V266" i="39"/>
  <c r="V269" i="39"/>
  <c r="V272" i="39"/>
  <c r="V275" i="39"/>
  <c r="V278" i="39"/>
  <c r="V281" i="39"/>
  <c r="V284" i="39"/>
  <c r="V287" i="39"/>
  <c r="V290" i="39"/>
  <c r="V293" i="39"/>
  <c r="V296" i="39"/>
  <c r="V299" i="39"/>
  <c r="V302" i="39"/>
  <c r="V305" i="39"/>
  <c r="V308" i="39"/>
  <c r="V311" i="39"/>
  <c r="V314" i="39"/>
  <c r="V317" i="39"/>
  <c r="V320" i="39"/>
  <c r="V213" i="39"/>
  <c r="V235" i="39"/>
  <c r="V247" i="39"/>
  <c r="V259" i="39"/>
  <c r="V146" i="39"/>
  <c r="V147" i="39"/>
  <c r="V148" i="39"/>
  <c r="V149" i="39"/>
  <c r="V150" i="39"/>
  <c r="V151" i="39"/>
  <c r="V152" i="39"/>
  <c r="V153" i="39"/>
  <c r="V154" i="39"/>
  <c r="V155" i="39"/>
  <c r="V156" i="39"/>
  <c r="V157" i="39"/>
  <c r="V158" i="39"/>
  <c r="V159" i="39"/>
  <c r="V160" i="39"/>
  <c r="V161" i="39"/>
  <c r="V162" i="39"/>
  <c r="V163" i="39"/>
  <c r="V164" i="39"/>
  <c r="V165" i="39"/>
  <c r="V166" i="39"/>
  <c r="V167" i="39"/>
  <c r="V168" i="39"/>
  <c r="V169" i="39"/>
  <c r="V170" i="39"/>
  <c r="V171" i="39"/>
  <c r="V172" i="39"/>
  <c r="V173" i="39"/>
  <c r="V174" i="39"/>
  <c r="V175" i="39"/>
  <c r="V176" i="39"/>
  <c r="V177" i="39"/>
  <c r="V178" i="39"/>
  <c r="V179" i="39"/>
  <c r="V180" i="39"/>
  <c r="V181" i="39"/>
  <c r="V182" i="39"/>
  <c r="V183" i="39"/>
  <c r="V184" i="39"/>
  <c r="V185" i="39"/>
  <c r="V186" i="39"/>
  <c r="V187" i="39"/>
  <c r="V188" i="39"/>
  <c r="V189" i="39"/>
  <c r="V190" i="39"/>
  <c r="V191" i="39"/>
  <c r="V192" i="39"/>
  <c r="V193" i="39"/>
  <c r="V194" i="39"/>
  <c r="V195" i="39"/>
  <c r="V196" i="39"/>
  <c r="V197" i="39"/>
  <c r="V198" i="39"/>
  <c r="V199" i="39"/>
  <c r="V200" i="39"/>
  <c r="V201" i="39"/>
  <c r="V202" i="39"/>
  <c r="V203" i="39"/>
  <c r="V204" i="39"/>
  <c r="V205" i="39"/>
  <c r="V206" i="39"/>
  <c r="V207" i="39"/>
  <c r="V208" i="39"/>
  <c r="V209" i="39"/>
  <c r="V210" i="39"/>
  <c r="V211" i="39"/>
  <c r="V212" i="39"/>
  <c r="V217" i="39"/>
  <c r="V221" i="39"/>
  <c r="V224" i="39"/>
  <c r="V228" i="39"/>
  <c r="V240" i="39"/>
  <c r="V252" i="39"/>
  <c r="V264" i="39"/>
  <c r="V359" i="39"/>
  <c r="V371" i="39"/>
  <c r="V383" i="39"/>
  <c r="V395" i="39"/>
  <c r="V407" i="39"/>
  <c r="V419" i="39"/>
  <c r="V364" i="39"/>
  <c r="V376" i="39"/>
  <c r="V388" i="39"/>
  <c r="V400" i="39"/>
  <c r="V412" i="39"/>
  <c r="V424" i="39"/>
  <c r="V493" i="39"/>
  <c r="V355" i="39"/>
  <c r="V367" i="39"/>
  <c r="V379" i="39"/>
  <c r="V391" i="39"/>
  <c r="V403" i="39"/>
  <c r="V415" i="39"/>
  <c r="V353" i="39"/>
  <c r="V360" i="39"/>
  <c r="V372" i="39"/>
  <c r="V384" i="39"/>
  <c r="V396" i="39"/>
  <c r="V408" i="39"/>
  <c r="V420" i="39"/>
  <c r="V365" i="39"/>
  <c r="V377" i="39"/>
  <c r="V389" i="39"/>
  <c r="V401" i="39"/>
  <c r="V413" i="39"/>
  <c r="V425" i="39"/>
  <c r="V358" i="39"/>
  <c r="V370" i="39"/>
  <c r="V382" i="39"/>
  <c r="V394" i="39"/>
  <c r="V406" i="39"/>
  <c r="V418" i="39"/>
  <c r="V321" i="39"/>
  <c r="V322" i="39"/>
  <c r="V323" i="39"/>
  <c r="V324" i="39"/>
  <c r="V325" i="39"/>
  <c r="V326" i="39"/>
  <c r="V327" i="39"/>
  <c r="V328" i="39"/>
  <c r="V329" i="39"/>
  <c r="V330" i="39"/>
  <c r="V331" i="39"/>
  <c r="V332" i="39"/>
  <c r="V333" i="39"/>
  <c r="V334" i="39"/>
  <c r="V335" i="39"/>
  <c r="V336" i="39"/>
  <c r="V337" i="39"/>
  <c r="V338" i="39"/>
  <c r="V339" i="39"/>
  <c r="V340" i="39"/>
  <c r="V341" i="39"/>
  <c r="V342" i="39"/>
  <c r="V343" i="39"/>
  <c r="V344" i="39"/>
  <c r="V345" i="39"/>
  <c r="V346" i="39"/>
  <c r="V347" i="39"/>
  <c r="V348" i="39"/>
  <c r="V349" i="39"/>
  <c r="V350" i="39"/>
  <c r="V351" i="39"/>
  <c r="V352" i="39"/>
  <c r="V363" i="39"/>
  <c r="V375" i="39"/>
  <c r="V387" i="39"/>
  <c r="V399" i="39"/>
  <c r="V411" i="39"/>
  <c r="V423" i="39"/>
  <c r="V500" i="39"/>
  <c r="V356" i="39"/>
  <c r="V368" i="39"/>
  <c r="V380" i="39"/>
  <c r="V392" i="39"/>
  <c r="V404" i="39"/>
  <c r="V416" i="39"/>
  <c r="V488" i="39"/>
  <c r="V361" i="39"/>
  <c r="V373" i="39"/>
  <c r="V385" i="39"/>
  <c r="V397" i="39"/>
  <c r="V409" i="39"/>
  <c r="V421" i="39"/>
  <c r="V639" i="39"/>
  <c r="V354" i="39"/>
  <c r="V366" i="39"/>
  <c r="V378" i="39"/>
  <c r="V390" i="39"/>
  <c r="V402" i="39"/>
  <c r="V414" i="39"/>
  <c r="V490" i="39"/>
  <c r="V502" i="39"/>
  <c r="V505" i="39"/>
  <c r="V508" i="39"/>
  <c r="V511" i="39"/>
  <c r="V514" i="39"/>
  <c r="V517" i="39"/>
  <c r="V520" i="39"/>
  <c r="V523" i="39"/>
  <c r="V526" i="39"/>
  <c r="V529" i="39"/>
  <c r="V532" i="39"/>
  <c r="V483" i="39"/>
  <c r="V495" i="39"/>
  <c r="V486" i="39"/>
  <c r="V498" i="39"/>
  <c r="V503" i="39"/>
  <c r="V506" i="39"/>
  <c r="V509" i="39"/>
  <c r="V512" i="39"/>
  <c r="V515" i="39"/>
  <c r="V518" i="39"/>
  <c r="V521" i="39"/>
  <c r="V524" i="39"/>
  <c r="V527" i="39"/>
  <c r="V530" i="39"/>
  <c r="V491" i="39"/>
  <c r="V636" i="39"/>
  <c r="V484" i="39"/>
  <c r="V496" i="39"/>
  <c r="V625" i="39"/>
  <c r="V482" i="39"/>
  <c r="V489" i="39"/>
  <c r="V501" i="39"/>
  <c r="V426" i="39"/>
  <c r="V427" i="39"/>
  <c r="V428" i="39"/>
  <c r="V429" i="39"/>
  <c r="V430" i="39"/>
  <c r="V431" i="39"/>
  <c r="V432" i="39"/>
  <c r="V433" i="39"/>
  <c r="V434" i="39"/>
  <c r="V435" i="39"/>
  <c r="V436" i="39"/>
  <c r="V437" i="39"/>
  <c r="V438" i="39"/>
  <c r="V439" i="39"/>
  <c r="V440" i="39"/>
  <c r="V441" i="39"/>
  <c r="V442" i="39"/>
  <c r="V443" i="39"/>
  <c r="V444" i="39"/>
  <c r="V445" i="39"/>
  <c r="V446" i="39"/>
  <c r="V447" i="39"/>
  <c r="V448" i="39"/>
  <c r="V449" i="39"/>
  <c r="V450" i="39"/>
  <c r="V451" i="39"/>
  <c r="V452" i="39"/>
  <c r="V453" i="39"/>
  <c r="V454" i="39"/>
  <c r="V455" i="39"/>
  <c r="V456" i="39"/>
  <c r="V457" i="39"/>
  <c r="V458" i="39"/>
  <c r="V459" i="39"/>
  <c r="V460" i="39"/>
  <c r="V461" i="39"/>
  <c r="V462" i="39"/>
  <c r="V463" i="39"/>
  <c r="V464" i="39"/>
  <c r="V465" i="39"/>
  <c r="V466" i="39"/>
  <c r="V467" i="39"/>
  <c r="V468" i="39"/>
  <c r="V469" i="39"/>
  <c r="V470" i="39"/>
  <c r="V471" i="39"/>
  <c r="V472" i="39"/>
  <c r="V473" i="39"/>
  <c r="V474" i="39"/>
  <c r="V475" i="39"/>
  <c r="V476" i="39"/>
  <c r="V477" i="39"/>
  <c r="V478" i="39"/>
  <c r="V479" i="39"/>
  <c r="V480" i="39"/>
  <c r="V481" i="39"/>
  <c r="V494" i="39"/>
  <c r="V504" i="39"/>
  <c r="V507" i="39"/>
  <c r="V510" i="39"/>
  <c r="V513" i="39"/>
  <c r="V516" i="39"/>
  <c r="V519" i="39"/>
  <c r="V522" i="39"/>
  <c r="V525" i="39"/>
  <c r="V528" i="39"/>
  <c r="V531" i="39"/>
  <c r="V633" i="39"/>
  <c r="V487" i="39"/>
  <c r="V499" i="39"/>
  <c r="V492" i="39"/>
  <c r="V782" i="39"/>
  <c r="V485" i="39"/>
  <c r="V497" i="39"/>
  <c r="V630" i="39"/>
  <c r="V642" i="39"/>
  <c r="V626" i="39"/>
  <c r="V645" i="39"/>
  <c r="V647" i="39"/>
  <c r="V649" i="39"/>
  <c r="V624" i="39"/>
  <c r="V687" i="39"/>
  <c r="V623" i="39"/>
  <c r="V622" i="39"/>
  <c r="V629" i="39"/>
  <c r="V621" i="39"/>
  <c r="V632" i="39"/>
  <c r="V635" i="39"/>
  <c r="V638" i="39"/>
  <c r="V641" i="39"/>
  <c r="V644" i="39"/>
  <c r="V646" i="39"/>
  <c r="V648" i="39"/>
  <c r="V650" i="39"/>
  <c r="V533" i="39"/>
  <c r="V534" i="39"/>
  <c r="V535" i="39"/>
  <c r="V536" i="39"/>
  <c r="V537" i="39"/>
  <c r="V538" i="39"/>
  <c r="V539" i="39"/>
  <c r="V540" i="39"/>
  <c r="V541" i="39"/>
  <c r="V542" i="39"/>
  <c r="V543" i="39"/>
  <c r="V544" i="39"/>
  <c r="V545" i="39"/>
  <c r="V546" i="39"/>
  <c r="V547" i="39"/>
  <c r="V548" i="39"/>
  <c r="V549" i="39"/>
  <c r="V550" i="39"/>
  <c r="V551" i="39"/>
  <c r="V552" i="39"/>
  <c r="V553" i="39"/>
  <c r="V554" i="39"/>
  <c r="V555" i="39"/>
  <c r="V556" i="39"/>
  <c r="V557" i="39"/>
  <c r="V558" i="39"/>
  <c r="V559" i="39"/>
  <c r="V560" i="39"/>
  <c r="V561" i="39"/>
  <c r="V562" i="39"/>
  <c r="V563" i="39"/>
  <c r="V564" i="39"/>
  <c r="V565" i="39"/>
  <c r="V566" i="39"/>
  <c r="V567" i="39"/>
  <c r="V568" i="39"/>
  <c r="V569" i="39"/>
  <c r="V570" i="39"/>
  <c r="V571" i="39"/>
  <c r="V572" i="39"/>
  <c r="V573" i="39"/>
  <c r="V574" i="39"/>
  <c r="V575" i="39"/>
  <c r="V576" i="39"/>
  <c r="V577" i="39"/>
  <c r="V578" i="39"/>
  <c r="V579" i="39"/>
  <c r="V580" i="39"/>
  <c r="V581" i="39"/>
  <c r="V582" i="39"/>
  <c r="V583" i="39"/>
  <c r="V584" i="39"/>
  <c r="V585" i="39"/>
  <c r="V586" i="39"/>
  <c r="V587" i="39"/>
  <c r="V588" i="39"/>
  <c r="V589" i="39"/>
  <c r="V590" i="39"/>
  <c r="V591" i="39"/>
  <c r="V592" i="39"/>
  <c r="V593" i="39"/>
  <c r="V594" i="39"/>
  <c r="V595" i="39"/>
  <c r="V596" i="39"/>
  <c r="V597" i="39"/>
  <c r="V598" i="39"/>
  <c r="V599" i="39"/>
  <c r="V600" i="39"/>
  <c r="V601" i="39"/>
  <c r="V602" i="39"/>
  <c r="V603" i="39"/>
  <c r="V604" i="39"/>
  <c r="V605" i="39"/>
  <c r="V606" i="39"/>
  <c r="V607" i="39"/>
  <c r="V608" i="39"/>
  <c r="V609" i="39"/>
  <c r="V610" i="39"/>
  <c r="V611" i="39"/>
  <c r="V612" i="39"/>
  <c r="V613" i="39"/>
  <c r="V614" i="39"/>
  <c r="V615" i="39"/>
  <c r="V616" i="39"/>
  <c r="V617" i="39"/>
  <c r="V618" i="39"/>
  <c r="V619" i="39"/>
  <c r="V620" i="39"/>
  <c r="V628" i="39"/>
  <c r="V627" i="39"/>
  <c r="V631" i="39"/>
  <c r="V634" i="39"/>
  <c r="V637" i="39"/>
  <c r="V640" i="39"/>
  <c r="V643" i="39"/>
  <c r="V682" i="39"/>
  <c r="V685" i="39"/>
  <c r="V824" i="39"/>
  <c r="V853" i="39"/>
  <c r="V680" i="39"/>
  <c r="V692" i="39"/>
  <c r="V792" i="39"/>
  <c r="V850" i="39"/>
  <c r="V677" i="39"/>
  <c r="V689" i="39"/>
  <c r="V779" i="39"/>
  <c r="V789" i="39"/>
  <c r="V804" i="39"/>
  <c r="V880" i="39"/>
  <c r="V684" i="39"/>
  <c r="V679" i="39"/>
  <c r="V691" i="39"/>
  <c r="V769" i="39"/>
  <c r="V686" i="39"/>
  <c r="V794" i="39"/>
  <c r="V801" i="39"/>
  <c r="V841" i="39"/>
  <c r="V681" i="39"/>
  <c r="V693" i="39"/>
  <c r="V838" i="39"/>
  <c r="V651" i="39"/>
  <c r="V652" i="39"/>
  <c r="V653" i="39"/>
  <c r="V654" i="39"/>
  <c r="V655" i="39"/>
  <c r="V656" i="39"/>
  <c r="V657" i="39"/>
  <c r="V658" i="39"/>
  <c r="V659" i="39"/>
  <c r="V660" i="39"/>
  <c r="V661" i="39"/>
  <c r="V662" i="39"/>
  <c r="V663" i="39"/>
  <c r="V664" i="39"/>
  <c r="V665" i="39"/>
  <c r="V666" i="39"/>
  <c r="V667" i="39"/>
  <c r="V668" i="39"/>
  <c r="V669" i="39"/>
  <c r="V670" i="39"/>
  <c r="V671" i="39"/>
  <c r="V672" i="39"/>
  <c r="V673" i="39"/>
  <c r="V674" i="39"/>
  <c r="V675" i="39"/>
  <c r="V676" i="39"/>
  <c r="V688" i="39"/>
  <c r="V895" i="39"/>
  <c r="V683" i="39"/>
  <c r="V777" i="39"/>
  <c r="V806" i="39"/>
  <c r="V819" i="39"/>
  <c r="V869" i="39"/>
  <c r="V678" i="39"/>
  <c r="V690" i="39"/>
  <c r="V694" i="39"/>
  <c r="V695" i="39"/>
  <c r="V696" i="39"/>
  <c r="V697" i="39"/>
  <c r="V698" i="39"/>
  <c r="V699" i="39"/>
  <c r="V700" i="39"/>
  <c r="V701" i="39"/>
  <c r="V702" i="39"/>
  <c r="V703" i="39"/>
  <c r="V704" i="39"/>
  <c r="V705" i="39"/>
  <c r="V706" i="39"/>
  <c r="V707" i="39"/>
  <c r="V708" i="39"/>
  <c r="V709" i="39"/>
  <c r="V710" i="39"/>
  <c r="V711" i="39"/>
  <c r="V712" i="39"/>
  <c r="V713" i="39"/>
  <c r="V714" i="39"/>
  <c r="V715" i="39"/>
  <c r="V716" i="39"/>
  <c r="V717" i="39"/>
  <c r="V718" i="39"/>
  <c r="V719" i="39"/>
  <c r="V720" i="39"/>
  <c r="V721" i="39"/>
  <c r="V722" i="39"/>
  <c r="V723" i="39"/>
  <c r="V724" i="39"/>
  <c r="V725" i="39"/>
  <c r="V726" i="39"/>
  <c r="V727" i="39"/>
  <c r="V728" i="39"/>
  <c r="V729" i="39"/>
  <c r="V730" i="39"/>
  <c r="V731" i="39"/>
  <c r="V732" i="39"/>
  <c r="V733" i="39"/>
  <c r="V734" i="39"/>
  <c r="V735" i="39"/>
  <c r="V736" i="39"/>
  <c r="V737" i="39"/>
  <c r="V738" i="39"/>
  <c r="V739" i="39"/>
  <c r="V740" i="39"/>
  <c r="V741" i="39"/>
  <c r="V742" i="39"/>
  <c r="V743" i="39"/>
  <c r="V744" i="39"/>
  <c r="V745" i="39"/>
  <c r="V746" i="39"/>
  <c r="V747" i="39"/>
  <c r="V748" i="39"/>
  <c r="V749" i="39"/>
  <c r="V750" i="39"/>
  <c r="V751" i="39"/>
  <c r="V752" i="39"/>
  <c r="V753" i="39"/>
  <c r="V754" i="39"/>
  <c r="V755" i="39"/>
  <c r="V756" i="39"/>
  <c r="V757" i="39"/>
  <c r="V758" i="39"/>
  <c r="V759" i="39"/>
  <c r="V760" i="39"/>
  <c r="V761" i="39"/>
  <c r="V762" i="39"/>
  <c r="V763" i="39"/>
  <c r="V764" i="39"/>
  <c r="V765" i="39"/>
  <c r="V774" i="39"/>
  <c r="V787" i="39"/>
  <c r="V799" i="39"/>
  <c r="V873" i="39"/>
  <c r="V890" i="39"/>
  <c r="V948" i="39"/>
  <c r="V771" i="39"/>
  <c r="V781" i="39"/>
  <c r="V784" i="39"/>
  <c r="V796" i="39"/>
  <c r="V813" i="39"/>
  <c r="V887" i="39"/>
  <c r="V776" i="39"/>
  <c r="V791" i="39"/>
  <c r="V803" i="39"/>
  <c r="V864" i="39"/>
  <c r="V773" i="39"/>
  <c r="V786" i="39"/>
  <c r="V798" i="39"/>
  <c r="V832" i="39"/>
  <c r="V844" i="39"/>
  <c r="V856" i="39"/>
  <c r="V768" i="39"/>
  <c r="V778" i="39"/>
  <c r="V793" i="39"/>
  <c r="V805" i="39"/>
  <c r="V818" i="39"/>
  <c r="V783" i="39"/>
  <c r="V788" i="39"/>
  <c r="V800" i="39"/>
  <c r="V807" i="39"/>
  <c r="V767" i="39"/>
  <c r="V770" i="39"/>
  <c r="V775" i="39"/>
  <c r="V780" i="39"/>
  <c r="V795" i="39"/>
  <c r="V835" i="39"/>
  <c r="V847" i="39"/>
  <c r="V859" i="39"/>
  <c r="V865" i="39"/>
  <c r="V882" i="39"/>
  <c r="V906" i="39"/>
  <c r="V790" i="39"/>
  <c r="V802" i="39"/>
  <c r="V828" i="39"/>
  <c r="V766" i="39"/>
  <c r="V772" i="39"/>
  <c r="V785" i="39"/>
  <c r="V797" i="39"/>
  <c r="V812" i="39"/>
  <c r="V925" i="39"/>
  <c r="V975" i="39"/>
  <c r="V808" i="39"/>
  <c r="V814" i="39"/>
  <c r="V820" i="39"/>
  <c r="V825" i="39"/>
  <c r="V829" i="39"/>
  <c r="V892" i="39"/>
  <c r="V885" i="39"/>
  <c r="V1018" i="39"/>
  <c r="V861" i="39"/>
  <c r="V876" i="39"/>
  <c r="V971" i="39"/>
  <c r="V811" i="39"/>
  <c r="V817" i="39"/>
  <c r="V823" i="39"/>
  <c r="V827" i="39"/>
  <c r="V831" i="39"/>
  <c r="V834" i="39"/>
  <c r="V837" i="39"/>
  <c r="V840" i="39"/>
  <c r="V843" i="39"/>
  <c r="V846" i="39"/>
  <c r="V849" i="39"/>
  <c r="V852" i="39"/>
  <c r="V855" i="39"/>
  <c r="V858" i="39"/>
  <c r="V883" i="39"/>
  <c r="V872" i="39"/>
  <c r="V810" i="39"/>
  <c r="V816" i="39"/>
  <c r="V822" i="39"/>
  <c r="V946" i="39"/>
  <c r="V977" i="39"/>
  <c r="V826" i="39"/>
  <c r="V830" i="39"/>
  <c r="V868" i="39"/>
  <c r="V877" i="39"/>
  <c r="V928" i="39"/>
  <c r="V809" i="39"/>
  <c r="V815" i="39"/>
  <c r="V821" i="39"/>
  <c r="V833" i="39"/>
  <c r="V836" i="39"/>
  <c r="V839" i="39"/>
  <c r="V842" i="39"/>
  <c r="V845" i="39"/>
  <c r="V848" i="39"/>
  <c r="V851" i="39"/>
  <c r="V854" i="39"/>
  <c r="V857" i="39"/>
  <c r="V860" i="39"/>
  <c r="V894" i="39"/>
  <c r="V922" i="39"/>
  <c r="V919" i="39"/>
  <c r="V962" i="39"/>
  <c r="V863" i="39"/>
  <c r="V867" i="39"/>
  <c r="V871" i="39"/>
  <c r="V875" i="39"/>
  <c r="V879" i="39"/>
  <c r="V889" i="39"/>
  <c r="V902" i="39"/>
  <c r="V914" i="39"/>
  <c r="V884" i="39"/>
  <c r="V943" i="39"/>
  <c r="V995" i="39"/>
  <c r="V891" i="39"/>
  <c r="V940" i="39"/>
  <c r="V862" i="39"/>
  <c r="V866" i="39"/>
  <c r="V870" i="39"/>
  <c r="V874" i="39"/>
  <c r="V878" i="39"/>
  <c r="V886" i="39"/>
  <c r="V937" i="39"/>
  <c r="V960" i="39"/>
  <c r="V881" i="39"/>
  <c r="V893" i="39"/>
  <c r="V910" i="39"/>
  <c r="V934" i="39"/>
  <c r="V888" i="39"/>
  <c r="V931" i="39"/>
  <c r="V969" i="39"/>
  <c r="V903" i="39"/>
  <c r="V907" i="39"/>
  <c r="V911" i="39"/>
  <c r="V915" i="39"/>
  <c r="V954" i="39"/>
  <c r="V956" i="39"/>
  <c r="V1014" i="39"/>
  <c r="V1081" i="39"/>
  <c r="V918" i="39"/>
  <c r="V921" i="39"/>
  <c r="V924" i="39"/>
  <c r="V927" i="39"/>
  <c r="V930" i="39"/>
  <c r="V933" i="39"/>
  <c r="V936" i="39"/>
  <c r="V939" i="39"/>
  <c r="V942" i="39"/>
  <c r="V945" i="39"/>
  <c r="V950" i="39"/>
  <c r="V984" i="39"/>
  <c r="V986" i="39"/>
  <c r="V1024" i="39"/>
  <c r="V963" i="39"/>
  <c r="V965" i="39"/>
  <c r="V1011" i="39"/>
  <c r="V978" i="39"/>
  <c r="V980" i="39"/>
  <c r="V1020" i="39"/>
  <c r="V1034" i="39"/>
  <c r="V957" i="39"/>
  <c r="V959" i="39"/>
  <c r="V901" i="39"/>
  <c r="V905" i="39"/>
  <c r="V909" i="39"/>
  <c r="V913" i="39"/>
  <c r="V917" i="39"/>
  <c r="V920" i="39"/>
  <c r="V923" i="39"/>
  <c r="V926" i="39"/>
  <c r="V929" i="39"/>
  <c r="V932" i="39"/>
  <c r="V935" i="39"/>
  <c r="V938" i="39"/>
  <c r="V941" i="39"/>
  <c r="V944" i="39"/>
  <c r="V947" i="39"/>
  <c r="V972" i="39"/>
  <c r="V974" i="39"/>
  <c r="V1012" i="39"/>
  <c r="V896" i="39"/>
  <c r="V897" i="39"/>
  <c r="V898" i="39"/>
  <c r="V899" i="39"/>
  <c r="V900" i="39"/>
  <c r="V951" i="39"/>
  <c r="V953" i="39"/>
  <c r="V987" i="39"/>
  <c r="V989" i="39"/>
  <c r="V1099" i="39"/>
  <c r="V1122" i="39"/>
  <c r="V966" i="39"/>
  <c r="V968" i="39"/>
  <c r="V904" i="39"/>
  <c r="V908" i="39"/>
  <c r="V912" i="39"/>
  <c r="V916" i="39"/>
  <c r="V981" i="39"/>
  <c r="V983" i="39"/>
  <c r="V949" i="39"/>
  <c r="V952" i="39"/>
  <c r="V955" i="39"/>
  <c r="V958" i="39"/>
  <c r="V961" i="39"/>
  <c r="V964" i="39"/>
  <c r="V967" i="39"/>
  <c r="V970" i="39"/>
  <c r="V973" i="39"/>
  <c r="V976" i="39"/>
  <c r="V979" i="39"/>
  <c r="V982" i="39"/>
  <c r="V985" i="39"/>
  <c r="V988" i="39"/>
  <c r="V991" i="39"/>
  <c r="V1087" i="39"/>
  <c r="V1010" i="39"/>
  <c r="V1022" i="39"/>
  <c r="V1025" i="39"/>
  <c r="V1062" i="39"/>
  <c r="V1116" i="39"/>
  <c r="V990" i="39"/>
  <c r="V993" i="39"/>
  <c r="V1013" i="39"/>
  <c r="V1028" i="39"/>
  <c r="V1016" i="39"/>
  <c r="V1032" i="39"/>
  <c r="V1104" i="39"/>
  <c r="V1023" i="39"/>
  <c r="V1026" i="39"/>
  <c r="V1063" i="39"/>
  <c r="V1086" i="39"/>
  <c r="V1098" i="39"/>
  <c r="V1123" i="39"/>
  <c r="V1069" i="39"/>
  <c r="V1030" i="39"/>
  <c r="V1074" i="39"/>
  <c r="V1111" i="39"/>
  <c r="V1021" i="39"/>
  <c r="V1033" i="39"/>
  <c r="V1056" i="39"/>
  <c r="V1093" i="39"/>
  <c r="V1019" i="39"/>
  <c r="V1031" i="39"/>
  <c r="V1068" i="39"/>
  <c r="V1105" i="39"/>
  <c r="V1075" i="39"/>
  <c r="V1110" i="39"/>
  <c r="V994" i="39"/>
  <c r="V1017" i="39"/>
  <c r="V1029" i="39"/>
  <c r="V1080" i="39"/>
  <c r="V1117" i="39"/>
  <c r="V992" i="39"/>
  <c r="V1015" i="39"/>
  <c r="V1027" i="39"/>
  <c r="V1057" i="39"/>
  <c r="V1092" i="39"/>
  <c r="V1036" i="39"/>
  <c r="V1039" i="39"/>
  <c r="V1042" i="39"/>
  <c r="V1045" i="39"/>
  <c r="V1048" i="39"/>
  <c r="V1051" i="39"/>
  <c r="V1054" i="39"/>
  <c r="V1060" i="39"/>
  <c r="V1066" i="39"/>
  <c r="V1072" i="39"/>
  <c r="V1078" i="39"/>
  <c r="V1084" i="39"/>
  <c r="V1090" i="39"/>
  <c r="V1096" i="39"/>
  <c r="V1102" i="39"/>
  <c r="V1108" i="39"/>
  <c r="V1114" i="39"/>
  <c r="V1120" i="39"/>
  <c r="V1035" i="39"/>
  <c r="V1038" i="39"/>
  <c r="V1041" i="39"/>
  <c r="V1044" i="39"/>
  <c r="V1047" i="39"/>
  <c r="V1050" i="39"/>
  <c r="V1059" i="39"/>
  <c r="V1065" i="39"/>
  <c r="V1071" i="39"/>
  <c r="V1077" i="39"/>
  <c r="V1083" i="39"/>
  <c r="V1089" i="39"/>
  <c r="V1095" i="39"/>
  <c r="V1101" i="39"/>
  <c r="V1107" i="39"/>
  <c r="V1113" i="39"/>
  <c r="V1119" i="39"/>
  <c r="V1125" i="39"/>
  <c r="V996" i="39"/>
  <c r="V997" i="39"/>
  <c r="V998" i="39"/>
  <c r="V999" i="39"/>
  <c r="V1000" i="39"/>
  <c r="V1001" i="39"/>
  <c r="V1002" i="39"/>
  <c r="V1003" i="39"/>
  <c r="V1004" i="39"/>
  <c r="V1005" i="39"/>
  <c r="V1006" i="39"/>
  <c r="V1007" i="39"/>
  <c r="V1008" i="39"/>
  <c r="V1009" i="39"/>
  <c r="V1037" i="39"/>
  <c r="V1040" i="39"/>
  <c r="V1043" i="39"/>
  <c r="V1046" i="39"/>
  <c r="V1049" i="39"/>
  <c r="V1052" i="39"/>
  <c r="V1055" i="39"/>
  <c r="V1058" i="39"/>
  <c r="V1061" i="39"/>
  <c r="V1064" i="39"/>
  <c r="V1067" i="39"/>
  <c r="V1070" i="39"/>
  <c r="V1073" i="39"/>
  <c r="V1076" i="39"/>
  <c r="V1079" i="39"/>
  <c r="V1082" i="39"/>
  <c r="V1085" i="39"/>
  <c r="V1088" i="39"/>
  <c r="V1091" i="39"/>
  <c r="V1094" i="39"/>
  <c r="V1097" i="39"/>
  <c r="V1100" i="39"/>
  <c r="V1103" i="39"/>
  <c r="V1106" i="39"/>
  <c r="V1109" i="39"/>
  <c r="V1112" i="39"/>
  <c r="V1115" i="39"/>
  <c r="V1118" i="39"/>
  <c r="V1121" i="39"/>
  <c r="V1124" i="39"/>
  <c r="V1053" i="39"/>
  <c r="M28" i="3"/>
  <c r="H28" i="6"/>
  <c r="H28" i="5"/>
  <c r="H28" i="32"/>
  <c r="M34" i="3"/>
  <c r="H34" i="6"/>
  <c r="H34" i="5"/>
  <c r="H34" i="32"/>
  <c r="H41" i="6"/>
  <c r="H41" i="5"/>
  <c r="H41" i="32"/>
  <c r="M41" i="3"/>
  <c r="M18" i="5"/>
  <c r="N18" i="5"/>
  <c r="M10" i="3"/>
  <c r="H10" i="32"/>
  <c r="H10" i="5"/>
  <c r="H10" i="6"/>
  <c r="H38" i="32"/>
  <c r="H38" i="6"/>
  <c r="H38" i="5"/>
  <c r="M38" i="3"/>
  <c r="N16" i="5"/>
  <c r="M16" i="5"/>
  <c r="M21" i="5"/>
  <c r="N33" i="5"/>
  <c r="W5" i="3"/>
  <c r="H26" i="32"/>
  <c r="H26" i="6"/>
  <c r="H7" i="5"/>
  <c r="M7" i="3"/>
  <c r="J37" i="32"/>
  <c r="J37" i="5"/>
  <c r="M4" i="3"/>
  <c r="M12" i="3"/>
  <c r="J21" i="6"/>
  <c r="J21" i="5"/>
  <c r="N21" i="5" s="1"/>
  <c r="J21" i="32"/>
  <c r="N24" i="3"/>
  <c r="M26" i="3"/>
  <c r="H14" i="5"/>
  <c r="J19" i="5"/>
  <c r="I12" i="6"/>
  <c r="H13" i="6"/>
  <c r="L8" i="32"/>
  <c r="I8" i="26"/>
  <c r="J8" i="26" s="1"/>
  <c r="H8" i="26"/>
  <c r="P13" i="36"/>
  <c r="P25" i="36"/>
  <c r="P37" i="36"/>
  <c r="P45" i="36"/>
  <c r="P50" i="36"/>
  <c r="V7" i="3"/>
  <c r="I16" i="32"/>
  <c r="N16" i="3"/>
  <c r="I19" i="5"/>
  <c r="N19" i="3"/>
  <c r="H9" i="26"/>
  <c r="P69" i="36"/>
  <c r="P51" i="36"/>
  <c r="P335" i="36"/>
  <c r="H16" i="32"/>
  <c r="M16" i="3"/>
  <c r="S60" i="36"/>
  <c r="T60" i="36" s="1"/>
  <c r="R60" i="36"/>
  <c r="H39" i="5"/>
  <c r="H39" i="32"/>
  <c r="W4" i="3"/>
  <c r="H11" i="5"/>
  <c r="H11" i="32"/>
  <c r="H11" i="6"/>
  <c r="N22" i="3"/>
  <c r="I22" i="32"/>
  <c r="M25" i="3"/>
  <c r="H25" i="32"/>
  <c r="H25" i="5"/>
  <c r="J33" i="6"/>
  <c r="J33" i="5"/>
  <c r="J36" i="6"/>
  <c r="J36" i="32"/>
  <c r="H8" i="5"/>
  <c r="N15" i="5"/>
  <c r="H3" i="6"/>
  <c r="I16" i="6"/>
  <c r="H18" i="6"/>
  <c r="J28" i="6"/>
  <c r="H30" i="6"/>
  <c r="L12" i="32"/>
  <c r="L20" i="32"/>
  <c r="H22" i="32"/>
  <c r="Q5" i="3"/>
  <c r="O5" i="3" s="1"/>
  <c r="M6" i="3"/>
  <c r="H6" i="32"/>
  <c r="M8" i="3"/>
  <c r="N25" i="3"/>
  <c r="I25" i="32"/>
  <c r="I25" i="5"/>
  <c r="M30" i="3"/>
  <c r="J7" i="5"/>
  <c r="H36" i="5"/>
  <c r="J18" i="32"/>
  <c r="J27" i="32"/>
  <c r="I34" i="32"/>
  <c r="J39" i="32"/>
  <c r="I21" i="26"/>
  <c r="J21" i="26" s="1"/>
  <c r="H21" i="26"/>
  <c r="P10" i="36"/>
  <c r="P22" i="36"/>
  <c r="P34" i="36"/>
  <c r="I33" i="26"/>
  <c r="J33" i="26" s="1"/>
  <c r="K6" i="6" s="1"/>
  <c r="T6" i="3" s="1"/>
  <c r="H33" i="26"/>
  <c r="L6" i="6" s="1"/>
  <c r="P47" i="36"/>
  <c r="P52" i="36"/>
  <c r="I5" i="32"/>
  <c r="I5" i="6"/>
  <c r="N5" i="3"/>
  <c r="H27" i="5"/>
  <c r="H27" i="32"/>
  <c r="J5" i="6"/>
  <c r="J5" i="5"/>
  <c r="N13" i="3"/>
  <c r="I13" i="5"/>
  <c r="H19" i="5"/>
  <c r="M19" i="3"/>
  <c r="M21" i="3"/>
  <c r="N40" i="5"/>
  <c r="M40" i="5"/>
  <c r="H5" i="32"/>
  <c r="H5" i="6"/>
  <c r="N6" i="3"/>
  <c r="I6" i="32"/>
  <c r="I31" i="32"/>
  <c r="I31" i="5"/>
  <c r="N31" i="3"/>
  <c r="M37" i="3"/>
  <c r="H37" i="32"/>
  <c r="H37" i="5"/>
  <c r="M39" i="3"/>
  <c r="Q21" i="5"/>
  <c r="P21" i="5"/>
  <c r="K21" i="5" s="1"/>
  <c r="Q21" i="3" s="1"/>
  <c r="H26" i="5"/>
  <c r="H30" i="5"/>
  <c r="N32" i="5"/>
  <c r="Q32" i="5" s="1"/>
  <c r="M32" i="5"/>
  <c r="J36" i="5"/>
  <c r="J19" i="6"/>
  <c r="H21" i="6"/>
  <c r="J31" i="6"/>
  <c r="H33" i="6"/>
  <c r="H4" i="32"/>
  <c r="H15" i="32"/>
  <c r="L28" i="32"/>
  <c r="L35" i="32"/>
  <c r="L40" i="32"/>
  <c r="I14" i="26"/>
  <c r="J14" i="26" s="1"/>
  <c r="H14" i="26"/>
  <c r="I45" i="26"/>
  <c r="J45" i="26" s="1"/>
  <c r="H45" i="26"/>
  <c r="P57" i="36"/>
  <c r="P66" i="36"/>
  <c r="P75" i="36"/>
  <c r="P79" i="36"/>
  <c r="P83" i="36"/>
  <c r="P87" i="36"/>
  <c r="P91" i="36"/>
  <c r="P95" i="36"/>
  <c r="P99" i="36"/>
  <c r="P103" i="36"/>
  <c r="P107" i="36"/>
  <c r="P111" i="36"/>
  <c r="P115" i="36"/>
  <c r="P119" i="36"/>
  <c r="P123" i="36"/>
  <c r="P127" i="36"/>
  <c r="P131" i="36"/>
  <c r="P135" i="36"/>
  <c r="P139" i="36"/>
  <c r="P143" i="36"/>
  <c r="P147" i="36"/>
  <c r="P151" i="36"/>
  <c r="P155" i="36"/>
  <c r="P159" i="36"/>
  <c r="P163" i="36"/>
  <c r="P167" i="36"/>
  <c r="P171" i="36"/>
  <c r="P175" i="36"/>
  <c r="P179" i="36"/>
  <c r="P183" i="36"/>
  <c r="P187" i="36"/>
  <c r="P191" i="36"/>
  <c r="P195" i="36"/>
  <c r="P199" i="36"/>
  <c r="P203" i="36"/>
  <c r="P207" i="36"/>
  <c r="P211" i="36"/>
  <c r="P215" i="36"/>
  <c r="P219" i="36"/>
  <c r="P223" i="36"/>
  <c r="P227" i="36"/>
  <c r="P231" i="36"/>
  <c r="P235" i="36"/>
  <c r="P239" i="36"/>
  <c r="P243" i="36"/>
  <c r="P247" i="36"/>
  <c r="P251" i="36"/>
  <c r="P255" i="36"/>
  <c r="P259" i="36"/>
  <c r="P263" i="36"/>
  <c r="P267" i="36"/>
  <c r="P271" i="36"/>
  <c r="P275" i="36"/>
  <c r="P279" i="36"/>
  <c r="P283" i="36"/>
  <c r="P287" i="36"/>
  <c r="P291" i="36"/>
  <c r="P295" i="36"/>
  <c r="J24" i="6"/>
  <c r="J24" i="32"/>
  <c r="H15" i="6"/>
  <c r="H16" i="6"/>
  <c r="H17" i="32"/>
  <c r="H17" i="6"/>
  <c r="H17" i="5"/>
  <c r="H31" i="32"/>
  <c r="H31" i="5"/>
  <c r="M31" i="3"/>
  <c r="H8" i="32"/>
  <c r="J27" i="5"/>
  <c r="I28" i="5"/>
  <c r="J31" i="5"/>
  <c r="M33" i="5"/>
  <c r="I6" i="6"/>
  <c r="H7" i="6"/>
  <c r="O94" i="27" s="1"/>
  <c r="P94" i="27" s="1"/>
  <c r="H22" i="6"/>
  <c r="H37" i="6"/>
  <c r="H7" i="32"/>
  <c r="H21" i="32"/>
  <c r="J33" i="32"/>
  <c r="H3" i="26"/>
  <c r="P38" i="27"/>
  <c r="P63" i="27"/>
  <c r="P7" i="36"/>
  <c r="P15" i="36"/>
  <c r="P19" i="36"/>
  <c r="P27" i="36"/>
  <c r="P31" i="36"/>
  <c r="P39" i="36"/>
  <c r="P43" i="36"/>
  <c r="P48" i="36"/>
  <c r="P53" i="36"/>
  <c r="M13" i="3"/>
  <c r="H13" i="5"/>
  <c r="H9" i="5"/>
  <c r="H9" i="32"/>
  <c r="J17" i="6"/>
  <c r="J17" i="5"/>
  <c r="J25" i="32"/>
  <c r="J25" i="5"/>
  <c r="H33" i="32"/>
  <c r="J6" i="6"/>
  <c r="J6" i="32"/>
  <c r="M3" i="3"/>
  <c r="J6" i="5"/>
  <c r="H24" i="5"/>
  <c r="I34" i="6"/>
  <c r="H40" i="6"/>
  <c r="I13" i="32"/>
  <c r="Q6" i="3"/>
  <c r="N17" i="3"/>
  <c r="N18" i="3"/>
  <c r="M20" i="3"/>
  <c r="H32" i="32"/>
  <c r="H32" i="6"/>
  <c r="H5" i="5"/>
  <c r="I22" i="5"/>
  <c r="P32" i="5"/>
  <c r="K32" i="5" s="1"/>
  <c r="Q32" i="3" s="1"/>
  <c r="J7" i="6"/>
  <c r="J22" i="6"/>
  <c r="H24" i="6"/>
  <c r="J34" i="6"/>
  <c r="J37" i="6"/>
  <c r="I40" i="6"/>
  <c r="J13" i="32"/>
  <c r="L14" i="32"/>
  <c r="H20" i="32"/>
  <c r="L22" i="32"/>
  <c r="L27" i="32"/>
  <c r="L34" i="32"/>
  <c r="L39" i="32"/>
  <c r="P4" i="27"/>
  <c r="P9" i="27"/>
  <c r="P14" i="27"/>
  <c r="P39" i="27"/>
  <c r="P44" i="27"/>
  <c r="P54" i="27"/>
  <c r="P83" i="27"/>
  <c r="P16" i="36"/>
  <c r="P28" i="36"/>
  <c r="P40" i="36"/>
  <c r="P44" i="36"/>
  <c r="O4" i="3"/>
  <c r="V94" i="27"/>
  <c r="Y94" i="27" s="1"/>
  <c r="Z94" i="27" s="1"/>
  <c r="K7" i="32" s="1"/>
  <c r="W7" i="3" s="1"/>
  <c r="L13" i="32"/>
  <c r="P60" i="27"/>
  <c r="M24" i="3"/>
  <c r="J30" i="32"/>
  <c r="J30" i="6"/>
  <c r="Q33" i="5"/>
  <c r="P33" i="5"/>
  <c r="K33" i="5" s="1"/>
  <c r="Q33" i="3" s="1"/>
  <c r="P46" i="36"/>
  <c r="M33" i="3"/>
  <c r="I19" i="6"/>
  <c r="I9" i="5"/>
  <c r="I9" i="32"/>
  <c r="H23" i="5"/>
  <c r="H23" i="6"/>
  <c r="H23" i="32"/>
  <c r="N37" i="3"/>
  <c r="I37" i="32"/>
  <c r="I37" i="5"/>
  <c r="N12" i="3"/>
  <c r="H29" i="6"/>
  <c r="H29" i="5"/>
  <c r="Q15" i="5"/>
  <c r="H22" i="5"/>
  <c r="J28" i="5"/>
  <c r="J30" i="5"/>
  <c r="H9" i="6"/>
  <c r="I22" i="6"/>
  <c r="H39" i="6"/>
  <c r="W6" i="3"/>
  <c r="S6" i="3"/>
  <c r="J15" i="32"/>
  <c r="J15" i="6"/>
  <c r="N21" i="3"/>
  <c r="M23" i="3"/>
  <c r="H35" i="5"/>
  <c r="H35" i="6"/>
  <c r="I5" i="5"/>
  <c r="H20" i="5"/>
  <c r="J22" i="5"/>
  <c r="J24" i="5"/>
  <c r="I10" i="6"/>
  <c r="H12" i="6"/>
  <c r="H25" i="6"/>
  <c r="J40" i="6"/>
  <c r="H3" i="32"/>
  <c r="H29" i="32"/>
  <c r="P5" i="27"/>
  <c r="P24" i="27"/>
  <c r="P59" i="27"/>
  <c r="P64" i="27"/>
  <c r="P69" i="27"/>
  <c r="P74" i="27"/>
  <c r="P49" i="36"/>
  <c r="P54" i="36"/>
  <c r="P63" i="36"/>
  <c r="P72" i="36"/>
  <c r="P89" i="27"/>
  <c r="H26" i="26"/>
  <c r="L3" i="6" s="1"/>
  <c r="S3" i="3" s="1"/>
  <c r="H38" i="26"/>
  <c r="P5" i="36"/>
  <c r="P17" i="36"/>
  <c r="P29" i="36"/>
  <c r="P41" i="36"/>
  <c r="P55" i="36"/>
  <c r="P58" i="36"/>
  <c r="P61" i="36"/>
  <c r="P64" i="36"/>
  <c r="P67" i="36"/>
  <c r="P70" i="36"/>
  <c r="P73" i="36"/>
  <c r="P76" i="36"/>
  <c r="P347" i="36"/>
  <c r="H7" i="26"/>
  <c r="H19" i="26"/>
  <c r="H31" i="26"/>
  <c r="P12" i="36"/>
  <c r="P24" i="36"/>
  <c r="P36" i="36"/>
  <c r="P80" i="36"/>
  <c r="P84" i="36"/>
  <c r="P88" i="36"/>
  <c r="P92" i="36"/>
  <c r="P96" i="36"/>
  <c r="P100" i="36"/>
  <c r="P104" i="36"/>
  <c r="P108" i="36"/>
  <c r="P112" i="36"/>
  <c r="P116" i="36"/>
  <c r="P120" i="36"/>
  <c r="P124" i="36"/>
  <c r="P128" i="36"/>
  <c r="P132" i="36"/>
  <c r="P136" i="36"/>
  <c r="P140" i="36"/>
  <c r="P144" i="36"/>
  <c r="P148" i="36"/>
  <c r="P152" i="36"/>
  <c r="P156" i="36"/>
  <c r="P160" i="36"/>
  <c r="P164" i="36"/>
  <c r="P168" i="36"/>
  <c r="P172" i="36"/>
  <c r="P176" i="36"/>
  <c r="P180" i="36"/>
  <c r="P184" i="36"/>
  <c r="P188" i="36"/>
  <c r="P192" i="36"/>
  <c r="P196" i="36"/>
  <c r="P200" i="36"/>
  <c r="P204" i="36"/>
  <c r="P208" i="36"/>
  <c r="P212" i="36"/>
  <c r="P216" i="36"/>
  <c r="P220" i="36"/>
  <c r="P224" i="36"/>
  <c r="P228" i="36"/>
  <c r="P232" i="36"/>
  <c r="P236" i="36"/>
  <c r="P240" i="36"/>
  <c r="P244" i="36"/>
  <c r="P248" i="36"/>
  <c r="P252" i="36"/>
  <c r="P256" i="36"/>
  <c r="P260" i="36"/>
  <c r="P264" i="36"/>
  <c r="P268" i="36"/>
  <c r="P272" i="36"/>
  <c r="P276" i="36"/>
  <c r="P280" i="36"/>
  <c r="P284" i="36"/>
  <c r="P288" i="36"/>
  <c r="P292" i="36"/>
  <c r="P296" i="36"/>
  <c r="I21" i="32"/>
  <c r="O15" i="5"/>
  <c r="K15" i="5" s="1"/>
  <c r="Q15" i="3" s="1"/>
  <c r="L18" i="32"/>
  <c r="I24" i="32"/>
  <c r="L33" i="32"/>
  <c r="I36" i="32"/>
  <c r="H2" i="26"/>
  <c r="I21" i="5"/>
  <c r="I33" i="5"/>
  <c r="H12" i="26"/>
  <c r="H24" i="26"/>
  <c r="H36" i="26"/>
  <c r="H48" i="26"/>
  <c r="P82" i="27"/>
  <c r="P14" i="36"/>
  <c r="P26" i="36"/>
  <c r="P38" i="36"/>
  <c r="P85" i="27"/>
  <c r="P4" i="36"/>
  <c r="P9" i="36"/>
  <c r="P21" i="36"/>
  <c r="P33" i="36"/>
  <c r="P56" i="36"/>
  <c r="P59" i="36"/>
  <c r="P62" i="36"/>
  <c r="P65" i="36"/>
  <c r="P68" i="36"/>
  <c r="P71" i="36"/>
  <c r="P74" i="36"/>
  <c r="P77" i="36"/>
  <c r="P81" i="36"/>
  <c r="P85" i="36"/>
  <c r="P89" i="36"/>
  <c r="P93" i="36"/>
  <c r="P97" i="36"/>
  <c r="P101" i="36"/>
  <c r="P105" i="36"/>
  <c r="P109" i="36"/>
  <c r="P113" i="36"/>
  <c r="P117" i="36"/>
  <c r="P121" i="36"/>
  <c r="P125" i="36"/>
  <c r="P129" i="36"/>
  <c r="P133" i="36"/>
  <c r="P137" i="36"/>
  <c r="P141" i="36"/>
  <c r="P145" i="36"/>
  <c r="P149" i="36"/>
  <c r="P153" i="36"/>
  <c r="P157" i="36"/>
  <c r="P161" i="36"/>
  <c r="P165" i="36"/>
  <c r="P169" i="36"/>
  <c r="P173" i="36"/>
  <c r="P177" i="36"/>
  <c r="P181" i="36"/>
  <c r="P185" i="36"/>
  <c r="P189" i="36"/>
  <c r="P193" i="36"/>
  <c r="P197" i="36"/>
  <c r="P201" i="36"/>
  <c r="P205" i="36"/>
  <c r="P209" i="36"/>
  <c r="P213" i="36"/>
  <c r="P217" i="36"/>
  <c r="P221" i="36"/>
  <c r="P225" i="36"/>
  <c r="P229" i="36"/>
  <c r="P233" i="36"/>
  <c r="P237" i="36"/>
  <c r="P241" i="36"/>
  <c r="P245" i="36"/>
  <c r="P249" i="36"/>
  <c r="P253" i="36"/>
  <c r="P257" i="36"/>
  <c r="P261" i="36"/>
  <c r="P265" i="36"/>
  <c r="P269" i="36"/>
  <c r="P273" i="36"/>
  <c r="P277" i="36"/>
  <c r="P281" i="36"/>
  <c r="P285" i="36"/>
  <c r="P289" i="36"/>
  <c r="P293" i="36"/>
  <c r="P297" i="36"/>
  <c r="H20" i="26"/>
  <c r="H32" i="26"/>
  <c r="P11" i="36"/>
  <c r="P23" i="36"/>
  <c r="P35" i="36"/>
  <c r="H13" i="26"/>
  <c r="H25" i="26"/>
  <c r="H37" i="26"/>
  <c r="L5" i="6" s="1"/>
  <c r="S5" i="3" s="1"/>
  <c r="H49" i="26"/>
  <c r="P1047" i="36"/>
  <c r="P1048" i="36"/>
  <c r="P1044" i="36"/>
  <c r="P1045" i="36"/>
  <c r="P1046" i="36"/>
  <c r="P910" i="36"/>
  <c r="P908" i="36"/>
  <c r="P906" i="36"/>
  <c r="P904" i="36"/>
  <c r="P902" i="36"/>
  <c r="P900" i="36"/>
  <c r="P898" i="36"/>
  <c r="P896" i="36"/>
  <c r="P894" i="36"/>
  <c r="P892" i="36"/>
  <c r="P890" i="36"/>
  <c r="P888" i="36"/>
  <c r="P886" i="36"/>
  <c r="P884" i="36"/>
  <c r="P882" i="36"/>
  <c r="P875" i="36"/>
  <c r="P873" i="36"/>
  <c r="P868" i="36"/>
  <c r="P865" i="36"/>
  <c r="P862" i="36"/>
  <c r="P859" i="36"/>
  <c r="P856" i="36"/>
  <c r="P853" i="36"/>
  <c r="P850" i="36"/>
  <c r="P871" i="36"/>
  <c r="P911" i="36"/>
  <c r="P909" i="36"/>
  <c r="P907" i="36"/>
  <c r="P905" i="36"/>
  <c r="P903" i="36"/>
  <c r="P901" i="36"/>
  <c r="P899" i="36"/>
  <c r="P897" i="36"/>
  <c r="P895" i="36"/>
  <c r="P893" i="36"/>
  <c r="P891" i="36"/>
  <c r="P889" i="36"/>
  <c r="P887" i="36"/>
  <c r="P885" i="36"/>
  <c r="P883" i="36"/>
  <c r="P881" i="36"/>
  <c r="P869" i="36"/>
  <c r="P866" i="36"/>
  <c r="P863" i="36"/>
  <c r="P860" i="36"/>
  <c r="P857" i="36"/>
  <c r="P854" i="36"/>
  <c r="P851" i="36"/>
  <c r="P872" i="36"/>
  <c r="P870" i="36"/>
  <c r="P626" i="36"/>
  <c r="P614" i="36"/>
  <c r="P608" i="36"/>
  <c r="P743" i="36"/>
  <c r="P739" i="36"/>
  <c r="P735" i="36"/>
  <c r="P731" i="36"/>
  <c r="P727" i="36"/>
  <c r="P723" i="36"/>
  <c r="P719" i="36"/>
  <c r="P715" i="36"/>
  <c r="P711" i="36"/>
  <c r="P707" i="36"/>
  <c r="P703" i="36"/>
  <c r="P699" i="36"/>
  <c r="P695" i="36"/>
  <c r="P691" i="36"/>
  <c r="P687" i="36"/>
  <c r="P683" i="36"/>
  <c r="P679" i="36"/>
  <c r="P676" i="36"/>
  <c r="P673" i="36"/>
  <c r="P670" i="36"/>
  <c r="P667" i="36"/>
  <c r="P665" i="36"/>
  <c r="P663" i="36"/>
  <c r="P661" i="36"/>
  <c r="P659" i="36"/>
  <c r="P657" i="36"/>
  <c r="P655" i="36"/>
  <c r="P653" i="36"/>
  <c r="P651" i="36"/>
  <c r="P649" i="36"/>
  <c r="P647" i="36"/>
  <c r="P645" i="36"/>
  <c r="P643" i="36"/>
  <c r="P641" i="36"/>
  <c r="P639" i="36"/>
  <c r="P637" i="36"/>
  <c r="P635" i="36"/>
  <c r="P633" i="36"/>
  <c r="P631" i="36"/>
  <c r="P624" i="36"/>
  <c r="P612" i="36"/>
  <c r="P622" i="36"/>
  <c r="P678" i="36"/>
  <c r="P675" i="36"/>
  <c r="P672" i="36"/>
  <c r="P669" i="36"/>
  <c r="P620" i="36"/>
  <c r="P610" i="36"/>
  <c r="P606" i="36"/>
  <c r="P623" i="36"/>
  <c r="P607" i="36"/>
  <c r="P621" i="36"/>
  <c r="P732" i="36"/>
  <c r="P716" i="36"/>
  <c r="P700" i="36"/>
  <c r="P684" i="36"/>
  <c r="P736" i="36"/>
  <c r="P720" i="36"/>
  <c r="P704" i="36"/>
  <c r="P688" i="36"/>
  <c r="P740" i="36"/>
  <c r="P724" i="36"/>
  <c r="P708" i="36"/>
  <c r="P692" i="36"/>
  <c r="P696" i="36"/>
  <c r="P712" i="36"/>
  <c r="P728" i="36"/>
  <c r="P744" i="36"/>
  <c r="P680" i="36"/>
  <c r="P3" i="36"/>
  <c r="P6" i="36"/>
  <c r="P18" i="36"/>
  <c r="P30" i="36"/>
  <c r="P42" i="36"/>
  <c r="P78" i="36"/>
  <c r="P82" i="36"/>
  <c r="P86" i="36"/>
  <c r="P90" i="36"/>
  <c r="P94" i="36"/>
  <c r="P98" i="36"/>
  <c r="P102" i="36"/>
  <c r="P106" i="36"/>
  <c r="P110" i="36"/>
  <c r="P114" i="36"/>
  <c r="P118" i="36"/>
  <c r="P122" i="36"/>
  <c r="P126" i="36"/>
  <c r="P130" i="36"/>
  <c r="P134" i="36"/>
  <c r="P138" i="36"/>
  <c r="P142" i="36"/>
  <c r="P146" i="36"/>
  <c r="P150" i="36"/>
  <c r="P154" i="36"/>
  <c r="P158" i="36"/>
  <c r="P162" i="36"/>
  <c r="P166" i="36"/>
  <c r="P170" i="36"/>
  <c r="P174" i="36"/>
  <c r="P178" i="36"/>
  <c r="P182" i="36"/>
  <c r="P186" i="36"/>
  <c r="P190" i="36"/>
  <c r="P194" i="36"/>
  <c r="P198" i="36"/>
  <c r="P202" i="36"/>
  <c r="P206" i="36"/>
  <c r="P210" i="36"/>
  <c r="P214" i="36"/>
  <c r="P218" i="36"/>
  <c r="P222" i="36"/>
  <c r="P226" i="36"/>
  <c r="P230" i="36"/>
  <c r="P234" i="36"/>
  <c r="P238" i="36"/>
  <c r="P242" i="36"/>
  <c r="P246" i="36"/>
  <c r="P250" i="36"/>
  <c r="P254" i="36"/>
  <c r="P258" i="36"/>
  <c r="P262" i="36"/>
  <c r="P266" i="36"/>
  <c r="P270" i="36"/>
  <c r="P274" i="36"/>
  <c r="P278" i="36"/>
  <c r="P282" i="36"/>
  <c r="P286" i="36"/>
  <c r="P290" i="36"/>
  <c r="P294" i="36"/>
  <c r="P298" i="36"/>
  <c r="N15" i="3"/>
  <c r="N27" i="3"/>
  <c r="N30" i="3"/>
  <c r="N39" i="3"/>
  <c r="I15" i="32"/>
  <c r="H54" i="26"/>
  <c r="P8" i="36"/>
  <c r="P20" i="36"/>
  <c r="P32" i="36"/>
  <c r="P328" i="36"/>
  <c r="P340" i="36"/>
  <c r="P352" i="36"/>
  <c r="P304" i="36"/>
  <c r="P306" i="36"/>
  <c r="P308" i="36"/>
  <c r="P310" i="36"/>
  <c r="P312" i="36"/>
  <c r="P314" i="36"/>
  <c r="P316" i="36"/>
  <c r="P318" i="36"/>
  <c r="P320" i="36"/>
  <c r="P322" i="36"/>
  <c r="P324" i="36"/>
  <c r="P326" i="36"/>
  <c r="P333" i="36"/>
  <c r="P345" i="36"/>
  <c r="P355" i="36"/>
  <c r="P358" i="36"/>
  <c r="P361" i="36"/>
  <c r="P364" i="36"/>
  <c r="P367" i="36"/>
  <c r="P370" i="36"/>
  <c r="P373" i="36"/>
  <c r="P376" i="36"/>
  <c r="P379" i="36"/>
  <c r="P383" i="36"/>
  <c r="P387" i="36"/>
  <c r="P390" i="36"/>
  <c r="P393" i="36"/>
  <c r="P396" i="36"/>
  <c r="P399" i="36"/>
  <c r="P402" i="36"/>
  <c r="P405" i="36"/>
  <c r="P408" i="36"/>
  <c r="P411" i="36"/>
  <c r="P415" i="36"/>
  <c r="P419" i="36"/>
  <c r="P423" i="36"/>
  <c r="P427" i="36"/>
  <c r="P431" i="36"/>
  <c r="P435" i="36"/>
  <c r="P439" i="36"/>
  <c r="P443" i="36"/>
  <c r="P338" i="36"/>
  <c r="P350" i="36"/>
  <c r="P302" i="36"/>
  <c r="P331" i="36"/>
  <c r="P343" i="36"/>
  <c r="P471" i="36"/>
  <c r="P336" i="36"/>
  <c r="P348" i="36"/>
  <c r="P380" i="36"/>
  <c r="P384" i="36"/>
  <c r="P412" i="36"/>
  <c r="P416" i="36"/>
  <c r="P420" i="36"/>
  <c r="P424" i="36"/>
  <c r="P428" i="36"/>
  <c r="P432" i="36"/>
  <c r="P436" i="36"/>
  <c r="P440" i="36"/>
  <c r="P444" i="36"/>
  <c r="P458" i="36"/>
  <c r="P300" i="36"/>
  <c r="P329" i="36"/>
  <c r="P341" i="36"/>
  <c r="P353" i="36"/>
  <c r="P356" i="36"/>
  <c r="P359" i="36"/>
  <c r="P362" i="36"/>
  <c r="P365" i="36"/>
  <c r="P368" i="36"/>
  <c r="P371" i="36"/>
  <c r="P374" i="36"/>
  <c r="P377" i="36"/>
  <c r="P388" i="36"/>
  <c r="P391" i="36"/>
  <c r="P394" i="36"/>
  <c r="P397" i="36"/>
  <c r="P400" i="36"/>
  <c r="P403" i="36"/>
  <c r="P406" i="36"/>
  <c r="P409" i="36"/>
  <c r="P334" i="36"/>
  <c r="P346" i="36"/>
  <c r="P617" i="36"/>
  <c r="P305" i="36"/>
  <c r="P307" i="36"/>
  <c r="P309" i="36"/>
  <c r="P311" i="36"/>
  <c r="P313" i="36"/>
  <c r="P315" i="36"/>
  <c r="P317" i="36"/>
  <c r="P319" i="36"/>
  <c r="P321" i="36"/>
  <c r="P323" i="36"/>
  <c r="P325" i="36"/>
  <c r="P327" i="36"/>
  <c r="P339" i="36"/>
  <c r="P351" i="36"/>
  <c r="P381" i="36"/>
  <c r="P385" i="36"/>
  <c r="P413" i="36"/>
  <c r="P417" i="36"/>
  <c r="P421" i="36"/>
  <c r="P425" i="36"/>
  <c r="P429" i="36"/>
  <c r="P433" i="36"/>
  <c r="P437" i="36"/>
  <c r="P441" i="36"/>
  <c r="P445" i="36"/>
  <c r="P303" i="36"/>
  <c r="P332" i="36"/>
  <c r="P344" i="36"/>
  <c r="P337" i="36"/>
  <c r="P349" i="36"/>
  <c r="P354" i="36"/>
  <c r="P357" i="36"/>
  <c r="P360" i="36"/>
  <c r="P363" i="36"/>
  <c r="P366" i="36"/>
  <c r="P369" i="36"/>
  <c r="P372" i="36"/>
  <c r="P375" i="36"/>
  <c r="P378" i="36"/>
  <c r="P389" i="36"/>
  <c r="P392" i="36"/>
  <c r="P395" i="36"/>
  <c r="P398" i="36"/>
  <c r="P401" i="36"/>
  <c r="P404" i="36"/>
  <c r="P407" i="36"/>
  <c r="P410" i="36"/>
  <c r="P299" i="36"/>
  <c r="P301" i="36"/>
  <c r="P330" i="36"/>
  <c r="P342" i="36"/>
  <c r="P382" i="36"/>
  <c r="P386" i="36"/>
  <c r="P414" i="36"/>
  <c r="P418" i="36"/>
  <c r="P422" i="36"/>
  <c r="P426" i="36"/>
  <c r="P430" i="36"/>
  <c r="P434" i="36"/>
  <c r="P438" i="36"/>
  <c r="P442" i="36"/>
  <c r="P464" i="36"/>
  <c r="P476" i="36"/>
  <c r="P479" i="36"/>
  <c r="P482" i="36"/>
  <c r="P485" i="36"/>
  <c r="P488" i="36"/>
  <c r="P491" i="36"/>
  <c r="P494" i="36"/>
  <c r="P497" i="36"/>
  <c r="P500" i="36"/>
  <c r="P543" i="36"/>
  <c r="P547" i="36"/>
  <c r="P551" i="36"/>
  <c r="P555" i="36"/>
  <c r="P559" i="36"/>
  <c r="P563" i="36"/>
  <c r="P567" i="36"/>
  <c r="P571" i="36"/>
  <c r="P575" i="36"/>
  <c r="P579" i="36"/>
  <c r="P583" i="36"/>
  <c r="P587" i="36"/>
  <c r="P591" i="36"/>
  <c r="P595" i="36"/>
  <c r="P599" i="36"/>
  <c r="P603" i="36"/>
  <c r="P627" i="36"/>
  <c r="P686" i="36"/>
  <c r="P702" i="36"/>
  <c r="P718" i="36"/>
  <c r="P734" i="36"/>
  <c r="P447" i="36"/>
  <c r="P460" i="36"/>
  <c r="P462" i="36"/>
  <c r="P469" i="36"/>
  <c r="P504" i="36"/>
  <c r="P508" i="36"/>
  <c r="P512" i="36"/>
  <c r="P516" i="36"/>
  <c r="P519" i="36"/>
  <c r="P522" i="36"/>
  <c r="P525" i="36"/>
  <c r="P528" i="36"/>
  <c r="P531" i="36"/>
  <c r="P534" i="36"/>
  <c r="P537" i="36"/>
  <c r="P540" i="36"/>
  <c r="P618" i="36"/>
  <c r="P681" i="36"/>
  <c r="P697" i="36"/>
  <c r="P713" i="36"/>
  <c r="P729" i="36"/>
  <c r="P858" i="36"/>
  <c r="P474" i="36"/>
  <c r="P613" i="36"/>
  <c r="P628" i="36"/>
  <c r="P634" i="36"/>
  <c r="P640" i="36"/>
  <c r="P646" i="36"/>
  <c r="P652" i="36"/>
  <c r="P658" i="36"/>
  <c r="P664" i="36"/>
  <c r="P449" i="36"/>
  <c r="P467" i="36"/>
  <c r="P544" i="36"/>
  <c r="P548" i="36"/>
  <c r="P552" i="36"/>
  <c r="P556" i="36"/>
  <c r="P560" i="36"/>
  <c r="P564" i="36"/>
  <c r="P568" i="36"/>
  <c r="P572" i="36"/>
  <c r="P576" i="36"/>
  <c r="P580" i="36"/>
  <c r="P584" i="36"/>
  <c r="P588" i="36"/>
  <c r="P592" i="36"/>
  <c r="P596" i="36"/>
  <c r="P600" i="36"/>
  <c r="P604" i="36"/>
  <c r="P619" i="36"/>
  <c r="P682" i="36"/>
  <c r="P698" i="36"/>
  <c r="P714" i="36"/>
  <c r="P730" i="36"/>
  <c r="P451" i="36"/>
  <c r="P453" i="36"/>
  <c r="P455" i="36"/>
  <c r="P457" i="36"/>
  <c r="P472" i="36"/>
  <c r="P477" i="36"/>
  <c r="P480" i="36"/>
  <c r="P483" i="36"/>
  <c r="P486" i="36"/>
  <c r="P489" i="36"/>
  <c r="P492" i="36"/>
  <c r="P495" i="36"/>
  <c r="P498" i="36"/>
  <c r="P501" i="36"/>
  <c r="P505" i="36"/>
  <c r="P509" i="36"/>
  <c r="P513" i="36"/>
  <c r="P609" i="36"/>
  <c r="P629" i="36"/>
  <c r="P671" i="36"/>
  <c r="P677" i="36"/>
  <c r="P693" i="36"/>
  <c r="P709" i="36"/>
  <c r="P725" i="36"/>
  <c r="P741" i="36"/>
  <c r="P465" i="36"/>
  <c r="P517" i="36"/>
  <c r="P520" i="36"/>
  <c r="P523" i="36"/>
  <c r="P526" i="36"/>
  <c r="P529" i="36"/>
  <c r="P532" i="36"/>
  <c r="P535" i="36"/>
  <c r="P538" i="36"/>
  <c r="P541" i="36"/>
  <c r="P446" i="36"/>
  <c r="P459" i="36"/>
  <c r="P470" i="36"/>
  <c r="P545" i="36"/>
  <c r="P549" i="36"/>
  <c r="P553" i="36"/>
  <c r="P557" i="36"/>
  <c r="P561" i="36"/>
  <c r="P565" i="36"/>
  <c r="P569" i="36"/>
  <c r="P573" i="36"/>
  <c r="P577" i="36"/>
  <c r="P581" i="36"/>
  <c r="P585" i="36"/>
  <c r="P589" i="36"/>
  <c r="P593" i="36"/>
  <c r="P597" i="36"/>
  <c r="P601" i="36"/>
  <c r="P605" i="36"/>
  <c r="P630" i="36"/>
  <c r="P636" i="36"/>
  <c r="P642" i="36"/>
  <c r="P648" i="36"/>
  <c r="P654" i="36"/>
  <c r="P660" i="36"/>
  <c r="P666" i="36"/>
  <c r="P694" i="36"/>
  <c r="P710" i="36"/>
  <c r="P726" i="36"/>
  <c r="P742" i="36"/>
  <c r="P461" i="36"/>
  <c r="P463" i="36"/>
  <c r="P475" i="36"/>
  <c r="P502" i="36"/>
  <c r="P506" i="36"/>
  <c r="P510" i="36"/>
  <c r="P514" i="36"/>
  <c r="P615" i="36"/>
  <c r="P625" i="36"/>
  <c r="P689" i="36"/>
  <c r="P705" i="36"/>
  <c r="P721" i="36"/>
  <c r="P737" i="36"/>
  <c r="P448" i="36"/>
  <c r="P468" i="36"/>
  <c r="P478" i="36"/>
  <c r="P481" i="36"/>
  <c r="P484" i="36"/>
  <c r="P487" i="36"/>
  <c r="P490" i="36"/>
  <c r="P493" i="36"/>
  <c r="P496" i="36"/>
  <c r="P499" i="36"/>
  <c r="P473" i="36"/>
  <c r="P518" i="36"/>
  <c r="P521" i="36"/>
  <c r="P524" i="36"/>
  <c r="P527" i="36"/>
  <c r="P530" i="36"/>
  <c r="P533" i="36"/>
  <c r="P536" i="36"/>
  <c r="P539" i="36"/>
  <c r="P542" i="36"/>
  <c r="P546" i="36"/>
  <c r="P550" i="36"/>
  <c r="P554" i="36"/>
  <c r="P558" i="36"/>
  <c r="P562" i="36"/>
  <c r="P566" i="36"/>
  <c r="P570" i="36"/>
  <c r="P574" i="36"/>
  <c r="P578" i="36"/>
  <c r="P582" i="36"/>
  <c r="P586" i="36"/>
  <c r="P590" i="36"/>
  <c r="P594" i="36"/>
  <c r="P598" i="36"/>
  <c r="P602" i="36"/>
  <c r="P611" i="36"/>
  <c r="P616" i="36"/>
  <c r="P690" i="36"/>
  <c r="P706" i="36"/>
  <c r="P722" i="36"/>
  <c r="P738" i="36"/>
  <c r="P450" i="36"/>
  <c r="P452" i="36"/>
  <c r="P454" i="36"/>
  <c r="P456" i="36"/>
  <c r="P466" i="36"/>
  <c r="P503" i="36"/>
  <c r="P507" i="36"/>
  <c r="P511" i="36"/>
  <c r="P515" i="36"/>
  <c r="P632" i="36"/>
  <c r="P638" i="36"/>
  <c r="P644" i="36"/>
  <c r="P650" i="36"/>
  <c r="P656" i="36"/>
  <c r="P662" i="36"/>
  <c r="P668" i="36"/>
  <c r="P674" i="36"/>
  <c r="P685" i="36"/>
  <c r="P701" i="36"/>
  <c r="P717" i="36"/>
  <c r="P733" i="36"/>
  <c r="P773" i="36"/>
  <c r="P779" i="36"/>
  <c r="P785" i="36"/>
  <c r="P791" i="36"/>
  <c r="P797" i="36"/>
  <c r="P803" i="36"/>
  <c r="P809" i="36"/>
  <c r="P745" i="36"/>
  <c r="P768" i="36"/>
  <c r="P770" i="36"/>
  <c r="P776" i="36"/>
  <c r="P782" i="36"/>
  <c r="P788" i="36"/>
  <c r="P794" i="36"/>
  <c r="P800" i="36"/>
  <c r="P806" i="36"/>
  <c r="P812" i="36"/>
  <c r="P748" i="36"/>
  <c r="P751" i="36"/>
  <c r="P754" i="36"/>
  <c r="P757" i="36"/>
  <c r="P760" i="36"/>
  <c r="P763" i="36"/>
  <c r="P816" i="36"/>
  <c r="P820" i="36"/>
  <c r="P824" i="36"/>
  <c r="P828" i="36"/>
  <c r="P832" i="36"/>
  <c r="P836" i="36"/>
  <c r="P840" i="36"/>
  <c r="P844" i="36"/>
  <c r="P848" i="36"/>
  <c r="P864" i="36"/>
  <c r="P874" i="36"/>
  <c r="P879" i="36"/>
  <c r="P934" i="36"/>
  <c r="P765" i="36"/>
  <c r="P849" i="36"/>
  <c r="P771" i="36"/>
  <c r="P774" i="36"/>
  <c r="P777" i="36"/>
  <c r="P780" i="36"/>
  <c r="P783" i="36"/>
  <c r="P786" i="36"/>
  <c r="P789" i="36"/>
  <c r="P792" i="36"/>
  <c r="P795" i="36"/>
  <c r="P798" i="36"/>
  <c r="P801" i="36"/>
  <c r="P804" i="36"/>
  <c r="P807" i="36"/>
  <c r="P810" i="36"/>
  <c r="P813" i="36"/>
  <c r="P817" i="36"/>
  <c r="P821" i="36"/>
  <c r="P825" i="36"/>
  <c r="P829" i="36"/>
  <c r="P833" i="36"/>
  <c r="P837" i="36"/>
  <c r="P841" i="36"/>
  <c r="P845" i="36"/>
  <c r="P880" i="36"/>
  <c r="P747" i="36"/>
  <c r="P750" i="36"/>
  <c r="P753" i="36"/>
  <c r="P756" i="36"/>
  <c r="P759" i="36"/>
  <c r="P762" i="36"/>
  <c r="P767" i="36"/>
  <c r="P855" i="36"/>
  <c r="P946" i="36"/>
  <c r="P769" i="36"/>
  <c r="P814" i="36"/>
  <c r="P818" i="36"/>
  <c r="P822" i="36"/>
  <c r="P826" i="36"/>
  <c r="P830" i="36"/>
  <c r="P834" i="36"/>
  <c r="P838" i="36"/>
  <c r="P842" i="36"/>
  <c r="P846" i="36"/>
  <c r="P861" i="36"/>
  <c r="P876" i="36"/>
  <c r="P764" i="36"/>
  <c r="P772" i="36"/>
  <c r="P775" i="36"/>
  <c r="P778" i="36"/>
  <c r="P781" i="36"/>
  <c r="P784" i="36"/>
  <c r="P787" i="36"/>
  <c r="P790" i="36"/>
  <c r="P793" i="36"/>
  <c r="P796" i="36"/>
  <c r="P799" i="36"/>
  <c r="P802" i="36"/>
  <c r="P805" i="36"/>
  <c r="P808" i="36"/>
  <c r="P811" i="36"/>
  <c r="P746" i="36"/>
  <c r="P749" i="36"/>
  <c r="P752" i="36"/>
  <c r="P755" i="36"/>
  <c r="P758" i="36"/>
  <c r="P761" i="36"/>
  <c r="P867" i="36"/>
  <c r="P877" i="36"/>
  <c r="P766" i="36"/>
  <c r="P815" i="36"/>
  <c r="P819" i="36"/>
  <c r="P823" i="36"/>
  <c r="P827" i="36"/>
  <c r="P831" i="36"/>
  <c r="P835" i="36"/>
  <c r="P839" i="36"/>
  <c r="P843" i="36"/>
  <c r="P847" i="36"/>
  <c r="P852" i="36"/>
  <c r="P878" i="36"/>
  <c r="P922" i="36"/>
  <c r="P915" i="36"/>
  <c r="P927" i="36"/>
  <c r="P939" i="36"/>
  <c r="P951" i="36"/>
  <c r="P954" i="36"/>
  <c r="P957" i="36"/>
  <c r="P960" i="36"/>
  <c r="P963" i="36"/>
  <c r="P966" i="36"/>
  <c r="P969" i="36"/>
  <c r="S4" i="37"/>
  <c r="T4" i="37" s="1"/>
  <c r="R4" i="37"/>
  <c r="S10" i="37"/>
  <c r="T10" i="37" s="1"/>
  <c r="R10" i="37"/>
  <c r="S16" i="37"/>
  <c r="T16" i="37" s="1"/>
  <c r="R16" i="37"/>
  <c r="S22" i="37"/>
  <c r="T22" i="37" s="1"/>
  <c r="R22" i="37"/>
  <c r="P55" i="37"/>
  <c r="P32" i="37"/>
  <c r="P30" i="37"/>
  <c r="P28" i="37"/>
  <c r="P26" i="37"/>
  <c r="P14" i="38"/>
  <c r="P110" i="38"/>
  <c r="P920" i="36"/>
  <c r="P932" i="36"/>
  <c r="P944" i="36"/>
  <c r="P972" i="36"/>
  <c r="R154" i="38"/>
  <c r="S154" i="38"/>
  <c r="T154" i="38" s="1"/>
  <c r="P913" i="36"/>
  <c r="P925" i="36"/>
  <c r="P937" i="36"/>
  <c r="P949" i="36"/>
  <c r="P918" i="36"/>
  <c r="P930" i="36"/>
  <c r="P942" i="36"/>
  <c r="P38" i="38"/>
  <c r="P923" i="36"/>
  <c r="P935" i="36"/>
  <c r="P947" i="36"/>
  <c r="P952" i="36"/>
  <c r="P955" i="36"/>
  <c r="P958" i="36"/>
  <c r="P961" i="36"/>
  <c r="P964" i="36"/>
  <c r="P967" i="36"/>
  <c r="S8" i="37"/>
  <c r="T8" i="37" s="1"/>
  <c r="R8" i="37"/>
  <c r="S14" i="37"/>
  <c r="T14" i="37" s="1"/>
  <c r="R14" i="37"/>
  <c r="P20" i="37"/>
  <c r="P916" i="36"/>
  <c r="P928" i="36"/>
  <c r="P940" i="36"/>
  <c r="P982" i="36"/>
  <c r="P192" i="38"/>
  <c r="P198" i="38"/>
  <c r="P921" i="36"/>
  <c r="P933" i="36"/>
  <c r="P945" i="36"/>
  <c r="P62" i="38"/>
  <c r="P914" i="36"/>
  <c r="P926" i="36"/>
  <c r="P938" i="36"/>
  <c r="P950" i="36"/>
  <c r="P69" i="37"/>
  <c r="P919" i="36"/>
  <c r="P931" i="36"/>
  <c r="P943" i="36"/>
  <c r="P953" i="36"/>
  <c r="P956" i="36"/>
  <c r="P959" i="36"/>
  <c r="P962" i="36"/>
  <c r="P965" i="36"/>
  <c r="P968" i="36"/>
  <c r="S6" i="37"/>
  <c r="T6" i="37" s="1"/>
  <c r="R6" i="37"/>
  <c r="S12" i="37"/>
  <c r="T12" i="37" s="1"/>
  <c r="R12" i="37"/>
  <c r="S18" i="37"/>
  <c r="T18" i="37" s="1"/>
  <c r="R18" i="37"/>
  <c r="P24" i="37"/>
  <c r="P912" i="36"/>
  <c r="P924" i="36"/>
  <c r="P936" i="36"/>
  <c r="P948" i="36"/>
  <c r="P974" i="36"/>
  <c r="P977" i="36"/>
  <c r="P986" i="36"/>
  <c r="P86" i="38"/>
  <c r="P166" i="38"/>
  <c r="P917" i="36"/>
  <c r="P929" i="36"/>
  <c r="P941" i="36"/>
  <c r="P162" i="38"/>
  <c r="P984" i="36"/>
  <c r="P52" i="37"/>
  <c r="P193" i="38"/>
  <c r="P979" i="36"/>
  <c r="P133" i="38"/>
  <c r="P177" i="38"/>
  <c r="P49" i="37"/>
  <c r="P48" i="37"/>
  <c r="P47" i="37"/>
  <c r="P46" i="37"/>
  <c r="P45" i="37"/>
  <c r="P44" i="37"/>
  <c r="P43" i="37"/>
  <c r="P42" i="37"/>
  <c r="P41" i="37"/>
  <c r="P40" i="37"/>
  <c r="P39" i="37"/>
  <c r="P38" i="37"/>
  <c r="P37" i="37"/>
  <c r="P36" i="37"/>
  <c r="P35" i="37"/>
  <c r="P34" i="37"/>
  <c r="P116" i="38"/>
  <c r="P138" i="38"/>
  <c r="S8" i="39"/>
  <c r="T8" i="39" s="1"/>
  <c r="R8" i="39"/>
  <c r="P971" i="36"/>
  <c r="P981" i="36"/>
  <c r="P988" i="36"/>
  <c r="P990" i="36"/>
  <c r="P992" i="36"/>
  <c r="P994" i="36"/>
  <c r="P996" i="36"/>
  <c r="P998" i="36"/>
  <c r="P1000" i="36"/>
  <c r="P1002" i="36"/>
  <c r="P1004" i="36"/>
  <c r="P1006" i="36"/>
  <c r="P1008" i="36"/>
  <c r="P1010" i="36"/>
  <c r="P1012" i="36"/>
  <c r="P1014" i="36"/>
  <c r="P1016" i="36"/>
  <c r="P1018" i="36"/>
  <c r="P1020" i="36"/>
  <c r="P1022" i="36"/>
  <c r="P1024" i="36"/>
  <c r="P1026" i="36"/>
  <c r="P1028" i="36"/>
  <c r="P1030" i="36"/>
  <c r="P1032" i="36"/>
  <c r="P1034" i="36"/>
  <c r="P1036" i="36"/>
  <c r="P1038" i="36"/>
  <c r="P1040" i="36"/>
  <c r="P1042" i="36"/>
  <c r="P21" i="38"/>
  <c r="P45" i="38"/>
  <c r="P69" i="38"/>
  <c r="P93" i="38"/>
  <c r="P183" i="38"/>
  <c r="P976" i="36"/>
  <c r="P64" i="37"/>
  <c r="P74" i="37"/>
  <c r="P26" i="38"/>
  <c r="P50" i="38"/>
  <c r="P74" i="38"/>
  <c r="P98" i="38"/>
  <c r="P156" i="38"/>
  <c r="P160" i="38"/>
  <c r="P189" i="38"/>
  <c r="P195" i="38"/>
  <c r="P983" i="36"/>
  <c r="P121" i="38"/>
  <c r="P126" i="38"/>
  <c r="P184" i="38"/>
  <c r="P978" i="36"/>
  <c r="P61" i="37"/>
  <c r="P90" i="37"/>
  <c r="P219" i="38"/>
  <c r="P970" i="36"/>
  <c r="P973" i="36"/>
  <c r="P985" i="36"/>
  <c r="P91" i="37"/>
  <c r="P140" i="38"/>
  <c r="P174" i="38"/>
  <c r="P214" i="38"/>
  <c r="P980" i="36"/>
  <c r="P3" i="37"/>
  <c r="P5" i="37"/>
  <c r="P7" i="37"/>
  <c r="P9" i="37"/>
  <c r="P11" i="37"/>
  <c r="P13" i="37"/>
  <c r="P15" i="37"/>
  <c r="P17" i="37"/>
  <c r="P19" i="37"/>
  <c r="P21" i="37"/>
  <c r="P23" i="37"/>
  <c r="P25" i="37"/>
  <c r="P27" i="37"/>
  <c r="P29" i="37"/>
  <c r="P31" i="37"/>
  <c r="P33" i="37"/>
  <c r="P58" i="37"/>
  <c r="P145" i="38"/>
  <c r="P975" i="36"/>
  <c r="P987" i="36"/>
  <c r="P989" i="36"/>
  <c r="P991" i="36"/>
  <c r="P993" i="36"/>
  <c r="P995" i="36"/>
  <c r="P997" i="36"/>
  <c r="P999" i="36"/>
  <c r="P1001" i="36"/>
  <c r="P1003" i="36"/>
  <c r="P1005" i="36"/>
  <c r="P1007" i="36"/>
  <c r="P1009" i="36"/>
  <c r="P1011" i="36"/>
  <c r="P1013" i="36"/>
  <c r="P1015" i="36"/>
  <c r="P1017" i="36"/>
  <c r="P1019" i="36"/>
  <c r="P1021" i="36"/>
  <c r="P1023" i="36"/>
  <c r="P1025" i="36"/>
  <c r="P1027" i="36"/>
  <c r="P1029" i="36"/>
  <c r="P1031" i="36"/>
  <c r="P1033" i="36"/>
  <c r="P1035" i="36"/>
  <c r="P1037" i="36"/>
  <c r="P1039" i="36"/>
  <c r="P1041" i="36"/>
  <c r="P1043" i="36"/>
  <c r="P9" i="38"/>
  <c r="P33" i="38"/>
  <c r="P57" i="38"/>
  <c r="P81" i="38"/>
  <c r="P105" i="38"/>
  <c r="P175" i="38"/>
  <c r="P186" i="38"/>
  <c r="P203" i="38"/>
  <c r="P72" i="37"/>
  <c r="P11" i="38"/>
  <c r="P23" i="38"/>
  <c r="P35" i="38"/>
  <c r="P47" i="38"/>
  <c r="P59" i="38"/>
  <c r="P71" i="38"/>
  <c r="P83" i="38"/>
  <c r="P95" i="38"/>
  <c r="P107" i="38"/>
  <c r="P120" i="38"/>
  <c r="P202" i="38"/>
  <c r="P207" i="38"/>
  <c r="P218" i="38"/>
  <c r="S21" i="39"/>
  <c r="T21" i="39" s="1"/>
  <c r="R21" i="39"/>
  <c r="P71" i="39"/>
  <c r="P67" i="37"/>
  <c r="P79" i="37"/>
  <c r="P87" i="37"/>
  <c r="P4" i="38"/>
  <c r="P16" i="38"/>
  <c r="P28" i="38"/>
  <c r="P40" i="38"/>
  <c r="P52" i="38"/>
  <c r="P64" i="38"/>
  <c r="P76" i="38"/>
  <c r="P88" i="38"/>
  <c r="P100" i="38"/>
  <c r="P112" i="38"/>
  <c r="P170" i="38"/>
  <c r="P179" i="38"/>
  <c r="P188" i="38"/>
  <c r="P76" i="37"/>
  <c r="P7" i="38"/>
  <c r="P19" i="38"/>
  <c r="P31" i="38"/>
  <c r="P43" i="38"/>
  <c r="P55" i="38"/>
  <c r="P67" i="38"/>
  <c r="P79" i="38"/>
  <c r="P91" i="38"/>
  <c r="P103" i="38"/>
  <c r="P115" i="38"/>
  <c r="P246" i="39"/>
  <c r="P96" i="37"/>
  <c r="P92" i="37"/>
  <c r="P88" i="37"/>
  <c r="P84" i="37"/>
  <c r="P97" i="37"/>
  <c r="P93" i="37"/>
  <c r="P89" i="37"/>
  <c r="P85" i="37"/>
  <c r="P81" i="37"/>
  <c r="P71" i="37"/>
  <c r="P94" i="37"/>
  <c r="P12" i="38"/>
  <c r="P24" i="38"/>
  <c r="P36" i="38"/>
  <c r="P48" i="38"/>
  <c r="P60" i="38"/>
  <c r="P72" i="38"/>
  <c r="P84" i="38"/>
  <c r="P96" i="38"/>
  <c r="P108" i="38"/>
  <c r="P146" i="38"/>
  <c r="P149" i="38"/>
  <c r="P152" i="38"/>
  <c r="P158" i="38"/>
  <c r="P164" i="38"/>
  <c r="P171" i="38"/>
  <c r="P176" i="38"/>
  <c r="P180" i="38"/>
  <c r="P185" i="38"/>
  <c r="P194" i="38"/>
  <c r="P66" i="37"/>
  <c r="P78" i="37"/>
  <c r="P5" i="38"/>
  <c r="P17" i="38"/>
  <c r="P29" i="38"/>
  <c r="P41" i="38"/>
  <c r="P53" i="38"/>
  <c r="P65" i="38"/>
  <c r="P77" i="38"/>
  <c r="P89" i="38"/>
  <c r="P101" i="38"/>
  <c r="P113" i="38"/>
  <c r="P134" i="38"/>
  <c r="P137" i="38"/>
  <c r="P143" i="38"/>
  <c r="P199" i="38"/>
  <c r="P210" i="38"/>
  <c r="P215" i="38"/>
  <c r="P51" i="37"/>
  <c r="P54" i="37"/>
  <c r="P57" i="37"/>
  <c r="P60" i="37"/>
  <c r="P63" i="37"/>
  <c r="P73" i="37"/>
  <c r="P82" i="37"/>
  <c r="P95" i="37"/>
  <c r="P10" i="38"/>
  <c r="P22" i="38"/>
  <c r="P34" i="38"/>
  <c r="P46" i="38"/>
  <c r="P58" i="38"/>
  <c r="P70" i="38"/>
  <c r="P82" i="38"/>
  <c r="P94" i="38"/>
  <c r="P106" i="38"/>
  <c r="P122" i="38"/>
  <c r="P125" i="38"/>
  <c r="P131" i="38"/>
  <c r="P172" i="38"/>
  <c r="P181" i="38"/>
  <c r="P190" i="38"/>
  <c r="P151" i="39"/>
  <c r="P68" i="37"/>
  <c r="P80" i="37"/>
  <c r="P232" i="38"/>
  <c r="P228" i="38"/>
  <c r="P224" i="38"/>
  <c r="P229" i="38"/>
  <c r="P225" i="38"/>
  <c r="P230" i="38"/>
  <c r="P226" i="38"/>
  <c r="P231" i="38"/>
  <c r="P223" i="38"/>
  <c r="P227" i="38"/>
  <c r="P3" i="38"/>
  <c r="P15" i="38"/>
  <c r="P27" i="38"/>
  <c r="P39" i="38"/>
  <c r="P51" i="38"/>
  <c r="P63" i="38"/>
  <c r="P75" i="38"/>
  <c r="P87" i="38"/>
  <c r="P99" i="38"/>
  <c r="P111" i="38"/>
  <c r="P119" i="38"/>
  <c r="P128" i="38"/>
  <c r="P150" i="38"/>
  <c r="P168" i="38"/>
  <c r="P75" i="37"/>
  <c r="P8" i="38"/>
  <c r="P20" i="38"/>
  <c r="P32" i="38"/>
  <c r="P44" i="38"/>
  <c r="P56" i="38"/>
  <c r="P68" i="38"/>
  <c r="P80" i="38"/>
  <c r="P92" i="38"/>
  <c r="P104" i="38"/>
  <c r="P141" i="38"/>
  <c r="P147" i="38"/>
  <c r="P173" i="38"/>
  <c r="P182" i="38"/>
  <c r="P191" i="38"/>
  <c r="P206" i="38"/>
  <c r="P211" i="38"/>
  <c r="P222" i="38"/>
  <c r="P38" i="39"/>
  <c r="P70" i="37"/>
  <c r="P83" i="37"/>
  <c r="P13" i="38"/>
  <c r="P25" i="38"/>
  <c r="P37" i="38"/>
  <c r="P49" i="38"/>
  <c r="P61" i="38"/>
  <c r="P73" i="38"/>
  <c r="P85" i="38"/>
  <c r="P97" i="38"/>
  <c r="P109" i="38"/>
  <c r="P129" i="38"/>
  <c r="P135" i="38"/>
  <c r="P144" i="38"/>
  <c r="P50" i="37"/>
  <c r="P53" i="37"/>
  <c r="P56" i="37"/>
  <c r="P59" i="37"/>
  <c r="P62" i="37"/>
  <c r="P65" i="37"/>
  <c r="P77" i="37"/>
  <c r="P86" i="37"/>
  <c r="P6" i="38"/>
  <c r="P18" i="38"/>
  <c r="P30" i="38"/>
  <c r="P42" i="38"/>
  <c r="P54" i="38"/>
  <c r="P66" i="38"/>
  <c r="P78" i="38"/>
  <c r="P90" i="38"/>
  <c r="P102" i="38"/>
  <c r="P114" i="38"/>
  <c r="P117" i="38"/>
  <c r="P123" i="38"/>
  <c r="P132" i="38"/>
  <c r="P169" i="38"/>
  <c r="P178" i="38"/>
  <c r="P187" i="38"/>
  <c r="P196" i="38"/>
  <c r="P47" i="39"/>
  <c r="P124" i="38"/>
  <c r="P136" i="38"/>
  <c r="P148" i="38"/>
  <c r="P190" i="39"/>
  <c r="P10" i="39"/>
  <c r="P4" i="39"/>
  <c r="P118" i="38"/>
  <c r="P130" i="38"/>
  <c r="P142" i="38"/>
  <c r="P6" i="39"/>
  <c r="P69" i="39"/>
  <c r="P200" i="38"/>
  <c r="P204" i="38"/>
  <c r="P208" i="38"/>
  <c r="P212" i="38"/>
  <c r="P216" i="38"/>
  <c r="P220" i="38"/>
  <c r="P40" i="39"/>
  <c r="P127" i="38"/>
  <c r="P139" i="38"/>
  <c r="P151" i="38"/>
  <c r="P153" i="38"/>
  <c r="P155" i="38"/>
  <c r="P157" i="38"/>
  <c r="P159" i="38"/>
  <c r="P161" i="38"/>
  <c r="P163" i="38"/>
  <c r="P165" i="38"/>
  <c r="P167" i="38"/>
  <c r="P36" i="39"/>
  <c r="P111" i="39"/>
  <c r="P197" i="38"/>
  <c r="P201" i="38"/>
  <c r="P205" i="38"/>
  <c r="P209" i="38"/>
  <c r="P213" i="38"/>
  <c r="P217" i="38"/>
  <c r="P221" i="38"/>
  <c r="P200" i="39"/>
  <c r="P23" i="39"/>
  <c r="P25" i="39"/>
  <c r="P49" i="39"/>
  <c r="P51" i="39"/>
  <c r="P53" i="39"/>
  <c r="P55" i="39"/>
  <c r="P57" i="39"/>
  <c r="P59" i="39"/>
  <c r="P61" i="39"/>
  <c r="P63" i="39"/>
  <c r="P65" i="39"/>
  <c r="P67" i="39"/>
  <c r="P106" i="39"/>
  <c r="P114" i="39"/>
  <c r="P255" i="39"/>
  <c r="P17" i="39"/>
  <c r="P19" i="39"/>
  <c r="P32" i="39"/>
  <c r="P34" i="39"/>
  <c r="P43" i="39"/>
  <c r="P45" i="39"/>
  <c r="P76" i="39"/>
  <c r="P78" i="39"/>
  <c r="P80" i="39"/>
  <c r="P82" i="39"/>
  <c r="P84" i="39"/>
  <c r="P86" i="39"/>
  <c r="P88" i="39"/>
  <c r="P90" i="39"/>
  <c r="P92" i="39"/>
  <c r="P94" i="39"/>
  <c r="P96" i="39"/>
  <c r="P98" i="39"/>
  <c r="P100" i="39"/>
  <c r="P102" i="39"/>
  <c r="P104" i="39"/>
  <c r="P208" i="39"/>
  <c r="P413" i="39"/>
  <c r="P15" i="39"/>
  <c r="P30" i="39"/>
  <c r="P74" i="39"/>
  <c r="P109" i="39"/>
  <c r="P112" i="39"/>
  <c r="P115" i="39"/>
  <c r="P11" i="39"/>
  <c r="P13" i="39"/>
  <c r="P28" i="39"/>
  <c r="P41" i="39"/>
  <c r="P118" i="39"/>
  <c r="P414" i="39"/>
  <c r="P26" i="39"/>
  <c r="P39" i="39"/>
  <c r="P70" i="39"/>
  <c r="P72" i="39"/>
  <c r="P107" i="39"/>
  <c r="P149" i="39"/>
  <c r="P155" i="39"/>
  <c r="P188" i="39"/>
  <c r="P202" i="39"/>
  <c r="P212" i="39"/>
  <c r="P377" i="39"/>
  <c r="P9" i="39"/>
  <c r="P24" i="39"/>
  <c r="P37" i="39"/>
  <c r="P48" i="39"/>
  <c r="P50" i="39"/>
  <c r="P52" i="39"/>
  <c r="P54" i="39"/>
  <c r="P56" i="39"/>
  <c r="P58" i="39"/>
  <c r="P60" i="39"/>
  <c r="P62" i="39"/>
  <c r="P64" i="39"/>
  <c r="P66" i="39"/>
  <c r="P68" i="39"/>
  <c r="P225" i="39"/>
  <c r="P3" i="39"/>
  <c r="P5" i="39"/>
  <c r="P7" i="39"/>
  <c r="P22" i="39"/>
  <c r="P105" i="39"/>
  <c r="P116" i="39"/>
  <c r="P267" i="39"/>
  <c r="P276" i="39"/>
  <c r="P285" i="39"/>
  <c r="P294" i="39"/>
  <c r="P303" i="39"/>
  <c r="P312" i="39"/>
  <c r="P321" i="39"/>
  <c r="P326" i="39"/>
  <c r="P345" i="39"/>
  <c r="P350" i="39"/>
  <c r="P378" i="39"/>
  <c r="P16" i="39"/>
  <c r="P18" i="39"/>
  <c r="P20" i="39"/>
  <c r="P31" i="39"/>
  <c r="P33" i="39"/>
  <c r="P35" i="39"/>
  <c r="P44" i="39"/>
  <c r="P46" i="39"/>
  <c r="P75" i="39"/>
  <c r="P77" i="39"/>
  <c r="P79" i="39"/>
  <c r="P81" i="39"/>
  <c r="P83" i="39"/>
  <c r="P85" i="39"/>
  <c r="P87" i="39"/>
  <c r="P89" i="39"/>
  <c r="P91" i="39"/>
  <c r="P93" i="39"/>
  <c r="P95" i="39"/>
  <c r="P97" i="39"/>
  <c r="P99" i="39"/>
  <c r="P101" i="39"/>
  <c r="P103" i="39"/>
  <c r="P110" i="39"/>
  <c r="P196" i="39"/>
  <c r="P258" i="39"/>
  <c r="P42" i="39"/>
  <c r="P263" i="39"/>
  <c r="P268" i="39"/>
  <c r="P277" i="39"/>
  <c r="P286" i="39"/>
  <c r="P295" i="39"/>
  <c r="P304" i="39"/>
  <c r="P313" i="39"/>
  <c r="P322" i="39"/>
  <c r="P341" i="39"/>
  <c r="P346" i="39"/>
  <c r="P12" i="39"/>
  <c r="P14" i="39"/>
  <c r="P27" i="39"/>
  <c r="P29" i="39"/>
  <c r="P73" i="39"/>
  <c r="P108" i="39"/>
  <c r="P156" i="39"/>
  <c r="P195" i="39"/>
  <c r="P207" i="39"/>
  <c r="P229" i="39"/>
  <c r="P242" i="39"/>
  <c r="P250" i="39"/>
  <c r="P336" i="39"/>
  <c r="P621" i="39"/>
  <c r="P119" i="39"/>
  <c r="P122" i="39"/>
  <c r="P125" i="39"/>
  <c r="P128" i="39"/>
  <c r="P131" i="39"/>
  <c r="P134" i="39"/>
  <c r="P137" i="39"/>
  <c r="P140" i="39"/>
  <c r="P143" i="39"/>
  <c r="P146" i="39"/>
  <c r="P158" i="39"/>
  <c r="P193" i="39"/>
  <c r="P205" i="39"/>
  <c r="P215" i="39"/>
  <c r="P230" i="39"/>
  <c r="P238" i="39"/>
  <c r="P332" i="39"/>
  <c r="P360" i="39"/>
  <c r="P396" i="39"/>
  <c r="P480" i="39"/>
  <c r="P585" i="39"/>
  <c r="P153" i="39"/>
  <c r="P186" i="39"/>
  <c r="P198" i="39"/>
  <c r="P210" i="39"/>
  <c r="P222" i="39"/>
  <c r="P234" i="39"/>
  <c r="P243" i="39"/>
  <c r="P251" i="39"/>
  <c r="P264" i="39"/>
  <c r="P273" i="39"/>
  <c r="P282" i="39"/>
  <c r="P291" i="39"/>
  <c r="P300" i="39"/>
  <c r="P309" i="39"/>
  <c r="P318" i="39"/>
  <c r="P337" i="39"/>
  <c r="P342" i="39"/>
  <c r="P365" i="39"/>
  <c r="P401" i="39"/>
  <c r="P581" i="39"/>
  <c r="P148" i="39"/>
  <c r="P160" i="39"/>
  <c r="P162" i="39"/>
  <c r="P164" i="39"/>
  <c r="P166" i="39"/>
  <c r="P168" i="39"/>
  <c r="P170" i="39"/>
  <c r="P172" i="39"/>
  <c r="P174" i="39"/>
  <c r="P176" i="39"/>
  <c r="P178" i="39"/>
  <c r="P180" i="39"/>
  <c r="P182" i="39"/>
  <c r="P184" i="39"/>
  <c r="P191" i="39"/>
  <c r="P203" i="39"/>
  <c r="P216" i="39"/>
  <c r="P260" i="39"/>
  <c r="P328" i="39"/>
  <c r="P352" i="39"/>
  <c r="P472" i="39"/>
  <c r="P219" i="39"/>
  <c r="P231" i="39"/>
  <c r="P239" i="39"/>
  <c r="P252" i="39"/>
  <c r="P274" i="39"/>
  <c r="P283" i="39"/>
  <c r="P292" i="39"/>
  <c r="P301" i="39"/>
  <c r="P310" i="39"/>
  <c r="P319" i="39"/>
  <c r="P333" i="39"/>
  <c r="P338" i="39"/>
  <c r="P366" i="39"/>
  <c r="P402" i="39"/>
  <c r="P121" i="39"/>
  <c r="P124" i="39"/>
  <c r="P127" i="39"/>
  <c r="P130" i="39"/>
  <c r="P133" i="39"/>
  <c r="P136" i="39"/>
  <c r="P139" i="39"/>
  <c r="P142" i="39"/>
  <c r="P145" i="39"/>
  <c r="P150" i="39"/>
  <c r="P189" i="39"/>
  <c r="P201" i="39"/>
  <c r="P213" i="39"/>
  <c r="P223" i="39"/>
  <c r="P248" i="39"/>
  <c r="P265" i="39"/>
  <c r="P324" i="39"/>
  <c r="P348" i="39"/>
  <c r="P384" i="39"/>
  <c r="P420" i="39"/>
  <c r="P438" i="39"/>
  <c r="P1029" i="39"/>
  <c r="P1126" i="39"/>
  <c r="P1017" i="39"/>
  <c r="P1033" i="39"/>
  <c r="P1019" i="39"/>
  <c r="P1016" i="39"/>
  <c r="P1028" i="39"/>
  <c r="P1013" i="39"/>
  <c r="P1015" i="39"/>
  <c r="P1031" i="39"/>
  <c r="P979" i="39"/>
  <c r="P964" i="39"/>
  <c r="P985" i="39"/>
  <c r="P966" i="39"/>
  <c r="P949" i="39"/>
  <c r="P946" i="39"/>
  <c r="P943" i="39"/>
  <c r="P940" i="39"/>
  <c r="P937" i="39"/>
  <c r="P934" i="39"/>
  <c r="P931" i="39"/>
  <c r="P928" i="39"/>
  <c r="P925" i="39"/>
  <c r="P922" i="39"/>
  <c r="P919" i="39"/>
  <c r="P1030" i="39"/>
  <c r="P970" i="39"/>
  <c r="P1025" i="39"/>
  <c r="P996" i="39"/>
  <c r="P972" i="39"/>
  <c r="P955" i="39"/>
  <c r="P991" i="39"/>
  <c r="P976" i="39"/>
  <c r="P993" i="39"/>
  <c r="P978" i="39"/>
  <c r="P961" i="39"/>
  <c r="P947" i="39"/>
  <c r="P944" i="39"/>
  <c r="P982" i="39"/>
  <c r="P988" i="39"/>
  <c r="P952" i="39"/>
  <c r="P973" i="39"/>
  <c r="P921" i="39"/>
  <c r="P984" i="39"/>
  <c r="P1027" i="39"/>
  <c r="P930" i="39"/>
  <c r="P920" i="39"/>
  <c r="P923" i="39"/>
  <c r="P958" i="39"/>
  <c r="P932" i="39"/>
  <c r="P935" i="39"/>
  <c r="P938" i="39"/>
  <c r="P864" i="39"/>
  <c r="P967" i="39"/>
  <c r="P941" i="39"/>
  <c r="P926" i="39"/>
  <c r="P929" i="39"/>
  <c r="P975" i="39"/>
  <c r="P799" i="39"/>
  <c r="P787" i="39"/>
  <c r="P774" i="39"/>
  <c r="P782" i="39"/>
  <c r="P882" i="39"/>
  <c r="P812" i="39"/>
  <c r="P797" i="39"/>
  <c r="P785" i="39"/>
  <c r="P772" i="39"/>
  <c r="P766" i="39"/>
  <c r="P892" i="39"/>
  <c r="P807" i="39"/>
  <c r="P795" i="39"/>
  <c r="P780" i="39"/>
  <c r="P775" i="39"/>
  <c r="P770" i="39"/>
  <c r="P767" i="39"/>
  <c r="P939" i="39"/>
  <c r="P913" i="39"/>
  <c r="P800" i="39"/>
  <c r="P788" i="39"/>
  <c r="P783" i="39"/>
  <c r="P768" i="39"/>
  <c r="P784" i="39"/>
  <c r="P890" i="39"/>
  <c r="P791" i="39"/>
  <c r="P798" i="39"/>
  <c r="P876" i="39"/>
  <c r="P776" i="39"/>
  <c r="P817" i="39"/>
  <c r="P813" i="39"/>
  <c r="P801" i="39"/>
  <c r="P786" i="39"/>
  <c r="P803" i="39"/>
  <c r="P789" i="39"/>
  <c r="P887" i="39"/>
  <c r="P627" i="39"/>
  <c r="P623" i="39"/>
  <c r="P629" i="39"/>
  <c r="P622" i="39"/>
  <c r="P157" i="39"/>
  <c r="P194" i="39"/>
  <c r="P206" i="39"/>
  <c r="P220" i="39"/>
  <c r="P227" i="39"/>
  <c r="P240" i="39"/>
  <c r="P270" i="39"/>
  <c r="P279" i="39"/>
  <c r="P288" i="39"/>
  <c r="P297" i="39"/>
  <c r="P306" i="39"/>
  <c r="P315" i="39"/>
  <c r="P329" i="39"/>
  <c r="P334" i="39"/>
  <c r="P353" i="39"/>
  <c r="P389" i="39"/>
  <c r="P425" i="39"/>
  <c r="P113" i="39"/>
  <c r="P117" i="39"/>
  <c r="P152" i="39"/>
  <c r="P187" i="39"/>
  <c r="P199" i="39"/>
  <c r="P211" i="39"/>
  <c r="P236" i="39"/>
  <c r="P253" i="39"/>
  <c r="P266" i="39"/>
  <c r="P344" i="39"/>
  <c r="P147" i="39"/>
  <c r="P159" i="39"/>
  <c r="P192" i="39"/>
  <c r="P204" i="39"/>
  <c r="P228" i="39"/>
  <c r="P271" i="39"/>
  <c r="P280" i="39"/>
  <c r="P289" i="39"/>
  <c r="P298" i="39"/>
  <c r="P307" i="39"/>
  <c r="P316" i="39"/>
  <c r="P325" i="39"/>
  <c r="P330" i="39"/>
  <c r="P349" i="39"/>
  <c r="P354" i="39"/>
  <c r="P390" i="39"/>
  <c r="P426" i="39"/>
  <c r="P120" i="39"/>
  <c r="P123" i="39"/>
  <c r="P126" i="39"/>
  <c r="P129" i="39"/>
  <c r="P132" i="39"/>
  <c r="P135" i="39"/>
  <c r="P138" i="39"/>
  <c r="P141" i="39"/>
  <c r="P144" i="39"/>
  <c r="P154" i="39"/>
  <c r="P161" i="39"/>
  <c r="P163" i="39"/>
  <c r="P165" i="39"/>
  <c r="P167" i="39"/>
  <c r="P169" i="39"/>
  <c r="P171" i="39"/>
  <c r="P173" i="39"/>
  <c r="P175" i="39"/>
  <c r="P177" i="39"/>
  <c r="P179" i="39"/>
  <c r="P181" i="39"/>
  <c r="P183" i="39"/>
  <c r="P185" i="39"/>
  <c r="P197" i="39"/>
  <c r="P209" i="39"/>
  <c r="P241" i="39"/>
  <c r="P254" i="39"/>
  <c r="P262" i="39"/>
  <c r="P340" i="39"/>
  <c r="P372" i="39"/>
  <c r="P408" i="39"/>
  <c r="P476" i="39"/>
  <c r="P553" i="39"/>
  <c r="P603" i="39"/>
  <c r="P468" i="39"/>
  <c r="P481" i="39"/>
  <c r="P486" i="39"/>
  <c r="P509" i="39"/>
  <c r="P549" i="39"/>
  <c r="P613" i="39"/>
  <c r="P464" i="39"/>
  <c r="P477" i="39"/>
  <c r="P515" i="39"/>
  <c r="P521" i="39"/>
  <c r="P559" i="39"/>
  <c r="P577" i="39"/>
  <c r="P214" i="39"/>
  <c r="P218" i="39"/>
  <c r="P232" i="39"/>
  <c r="P244" i="39"/>
  <c r="P256" i="39"/>
  <c r="P355" i="39"/>
  <c r="P367" i="39"/>
  <c r="P379" i="39"/>
  <c r="P391" i="39"/>
  <c r="P403" i="39"/>
  <c r="P415" i="39"/>
  <c r="P435" i="39"/>
  <c r="P460" i="39"/>
  <c r="P473" i="39"/>
  <c r="P237" i="39"/>
  <c r="P249" i="39"/>
  <c r="P261" i="39"/>
  <c r="P323" i="39"/>
  <c r="P327" i="39"/>
  <c r="P331" i="39"/>
  <c r="P335" i="39"/>
  <c r="P339" i="39"/>
  <c r="P343" i="39"/>
  <c r="P347" i="39"/>
  <c r="P351" i="39"/>
  <c r="P456" i="39"/>
  <c r="P469" i="39"/>
  <c r="P555" i="39"/>
  <c r="P605" i="39"/>
  <c r="P452" i="39"/>
  <c r="P465" i="39"/>
  <c r="P537" i="39"/>
  <c r="P217" i="39"/>
  <c r="P221" i="39"/>
  <c r="P224" i="39"/>
  <c r="P235" i="39"/>
  <c r="P247" i="39"/>
  <c r="P259" i="39"/>
  <c r="P269" i="39"/>
  <c r="P272" i="39"/>
  <c r="P275" i="39"/>
  <c r="P278" i="39"/>
  <c r="P281" i="39"/>
  <c r="P284" i="39"/>
  <c r="P287" i="39"/>
  <c r="P290" i="39"/>
  <c r="P293" i="39"/>
  <c r="P296" i="39"/>
  <c r="P299" i="39"/>
  <c r="P302" i="39"/>
  <c r="P305" i="39"/>
  <c r="P308" i="39"/>
  <c r="P311" i="39"/>
  <c r="P314" i="39"/>
  <c r="P317" i="39"/>
  <c r="P320" i="39"/>
  <c r="P356" i="39"/>
  <c r="P368" i="39"/>
  <c r="P380" i="39"/>
  <c r="P392" i="39"/>
  <c r="P404" i="39"/>
  <c r="P416" i="39"/>
  <c r="P432" i="39"/>
  <c r="P444" i="39"/>
  <c r="P448" i="39"/>
  <c r="P461" i="39"/>
  <c r="P523" i="39"/>
  <c r="P528" i="39"/>
  <c r="P533" i="39"/>
  <c r="P565" i="39"/>
  <c r="P601" i="39"/>
  <c r="P457" i="39"/>
  <c r="P226" i="39"/>
  <c r="P233" i="39"/>
  <c r="P245" i="39"/>
  <c r="P257" i="39"/>
  <c r="P364" i="39"/>
  <c r="P376" i="39"/>
  <c r="P388" i="39"/>
  <c r="P400" i="39"/>
  <c r="P412" i="39"/>
  <c r="P424" i="39"/>
  <c r="P453" i="39"/>
  <c r="P512" i="39"/>
  <c r="P518" i="39"/>
  <c r="P597" i="39"/>
  <c r="P429" i="39"/>
  <c r="P441" i="39"/>
  <c r="P449" i="39"/>
  <c r="P507" i="39"/>
  <c r="P557" i="39"/>
  <c r="P607" i="39"/>
  <c r="P357" i="39"/>
  <c r="P369" i="39"/>
  <c r="P381" i="39"/>
  <c r="P393" i="39"/>
  <c r="P405" i="39"/>
  <c r="P417" i="39"/>
  <c r="P506" i="39"/>
  <c r="P532" i="39"/>
  <c r="P545" i="39"/>
  <c r="P567" i="39"/>
  <c r="P593" i="39"/>
  <c r="P615" i="39"/>
  <c r="P362" i="39"/>
  <c r="P374" i="39"/>
  <c r="P386" i="39"/>
  <c r="P398" i="39"/>
  <c r="P410" i="39"/>
  <c r="P422" i="39"/>
  <c r="P427" i="39"/>
  <c r="P430" i="39"/>
  <c r="P433" i="39"/>
  <c r="P436" i="39"/>
  <c r="P439" i="39"/>
  <c r="P442" i="39"/>
  <c r="P445" i="39"/>
  <c r="P498" i="39"/>
  <c r="P517" i="39"/>
  <c r="P522" i="39"/>
  <c r="P527" i="39"/>
  <c r="P541" i="39"/>
  <c r="P563" i="39"/>
  <c r="P589" i="39"/>
  <c r="P611" i="39"/>
  <c r="P499" i="39"/>
  <c r="P508" i="39"/>
  <c r="P513" i="39"/>
  <c r="P551" i="39"/>
  <c r="P599" i="39"/>
  <c r="P358" i="39"/>
  <c r="P370" i="39"/>
  <c r="P382" i="39"/>
  <c r="P394" i="39"/>
  <c r="P406" i="39"/>
  <c r="P418" i="39"/>
  <c r="P428" i="39"/>
  <c r="P431" i="39"/>
  <c r="P434" i="39"/>
  <c r="P437" i="39"/>
  <c r="P440" i="39"/>
  <c r="P443" i="39"/>
  <c r="P446" i="39"/>
  <c r="P450" i="39"/>
  <c r="P454" i="39"/>
  <c r="P458" i="39"/>
  <c r="P462" i="39"/>
  <c r="P466" i="39"/>
  <c r="P470" i="39"/>
  <c r="P474" i="39"/>
  <c r="P478" i="39"/>
  <c r="P482" i="39"/>
  <c r="P487" i="39"/>
  <c r="P503" i="39"/>
  <c r="P529" i="39"/>
  <c r="P547" i="39"/>
  <c r="P573" i="39"/>
  <c r="P595" i="39"/>
  <c r="P363" i="39"/>
  <c r="P375" i="39"/>
  <c r="P387" i="39"/>
  <c r="P399" i="39"/>
  <c r="P411" i="39"/>
  <c r="P423" i="39"/>
  <c r="P491" i="39"/>
  <c r="P495" i="39"/>
  <c r="P514" i="39"/>
  <c r="P519" i="39"/>
  <c r="P524" i="39"/>
  <c r="P543" i="39"/>
  <c r="P569" i="39"/>
  <c r="P591" i="39"/>
  <c r="P617" i="39"/>
  <c r="P749" i="39"/>
  <c r="P483" i="39"/>
  <c r="P504" i="39"/>
  <c r="P539" i="39"/>
  <c r="P587" i="39"/>
  <c r="P361" i="39"/>
  <c r="P373" i="39"/>
  <c r="P385" i="39"/>
  <c r="P397" i="39"/>
  <c r="P409" i="39"/>
  <c r="P421" i="39"/>
  <c r="P447" i="39"/>
  <c r="P451" i="39"/>
  <c r="P455" i="39"/>
  <c r="P459" i="39"/>
  <c r="P463" i="39"/>
  <c r="P467" i="39"/>
  <c r="P471" i="39"/>
  <c r="P475" i="39"/>
  <c r="P479" i="39"/>
  <c r="P496" i="39"/>
  <c r="P520" i="39"/>
  <c r="P525" i="39"/>
  <c r="P530" i="39"/>
  <c r="P535" i="39"/>
  <c r="P561" i="39"/>
  <c r="P583" i="39"/>
  <c r="P609" i="39"/>
  <c r="P484" i="39"/>
  <c r="P505" i="39"/>
  <c r="P510" i="39"/>
  <c r="P579" i="39"/>
  <c r="P359" i="39"/>
  <c r="P371" i="39"/>
  <c r="P383" i="39"/>
  <c r="P395" i="39"/>
  <c r="P407" i="39"/>
  <c r="P419" i="39"/>
  <c r="P497" i="39"/>
  <c r="P526" i="39"/>
  <c r="P531" i="39"/>
  <c r="P575" i="39"/>
  <c r="P628" i="39"/>
  <c r="P485" i="39"/>
  <c r="P493" i="39"/>
  <c r="P511" i="39"/>
  <c r="P516" i="39"/>
  <c r="P571" i="39"/>
  <c r="P619" i="39"/>
  <c r="P488" i="39"/>
  <c r="P500" i="39"/>
  <c r="P536" i="39"/>
  <c r="P540" i="39"/>
  <c r="P544" i="39"/>
  <c r="P548" i="39"/>
  <c r="P552" i="39"/>
  <c r="P556" i="39"/>
  <c r="P560" i="39"/>
  <c r="P564" i="39"/>
  <c r="P568" i="39"/>
  <c r="P572" i="39"/>
  <c r="P576" i="39"/>
  <c r="P580" i="39"/>
  <c r="P584" i="39"/>
  <c r="P588" i="39"/>
  <c r="P592" i="39"/>
  <c r="P596" i="39"/>
  <c r="P600" i="39"/>
  <c r="P604" i="39"/>
  <c r="P608" i="39"/>
  <c r="P612" i="39"/>
  <c r="P616" i="39"/>
  <c r="P620" i="39"/>
  <c r="P652" i="39"/>
  <c r="P677" i="39"/>
  <c r="P624" i="39"/>
  <c r="P635" i="39"/>
  <c r="P632" i="39"/>
  <c r="P644" i="39"/>
  <c r="P489" i="39"/>
  <c r="P501" i="39"/>
  <c r="P625" i="39"/>
  <c r="P659" i="39"/>
  <c r="P494" i="39"/>
  <c r="P534" i="39"/>
  <c r="P538" i="39"/>
  <c r="P542" i="39"/>
  <c r="P546" i="39"/>
  <c r="P550" i="39"/>
  <c r="P554" i="39"/>
  <c r="P558" i="39"/>
  <c r="P562" i="39"/>
  <c r="P566" i="39"/>
  <c r="P570" i="39"/>
  <c r="P574" i="39"/>
  <c r="P578" i="39"/>
  <c r="P582" i="39"/>
  <c r="P586" i="39"/>
  <c r="P590" i="39"/>
  <c r="P594" i="39"/>
  <c r="P598" i="39"/>
  <c r="P602" i="39"/>
  <c r="P606" i="39"/>
  <c r="P610" i="39"/>
  <c r="P614" i="39"/>
  <c r="P618" i="39"/>
  <c r="P641" i="39"/>
  <c r="P492" i="39"/>
  <c r="P626" i="39"/>
  <c r="P490" i="39"/>
  <c r="P502" i="39"/>
  <c r="P638" i="39"/>
  <c r="P756" i="39"/>
  <c r="P661" i="39"/>
  <c r="P676" i="39"/>
  <c r="P654" i="39"/>
  <c r="P664" i="39"/>
  <c r="P667" i="39"/>
  <c r="P670" i="39"/>
  <c r="P673" i="39"/>
  <c r="P646" i="39"/>
  <c r="P648" i="39"/>
  <c r="P650" i="39"/>
  <c r="P657" i="39"/>
  <c r="P773" i="39"/>
  <c r="P662" i="39"/>
  <c r="P665" i="39"/>
  <c r="P668" i="39"/>
  <c r="P671" i="39"/>
  <c r="P674" i="39"/>
  <c r="P684" i="39"/>
  <c r="P804" i="39"/>
  <c r="P898" i="39"/>
  <c r="P655" i="39"/>
  <c r="P732" i="39"/>
  <c r="P779" i="39"/>
  <c r="P793" i="39"/>
  <c r="P816" i="39"/>
  <c r="P631" i="39"/>
  <c r="P634" i="39"/>
  <c r="P637" i="39"/>
  <c r="P640" i="39"/>
  <c r="P643" i="39"/>
  <c r="P660" i="39"/>
  <c r="P725" i="39"/>
  <c r="P761" i="39"/>
  <c r="P653" i="39"/>
  <c r="P884" i="39"/>
  <c r="P658" i="39"/>
  <c r="P663" i="39"/>
  <c r="P666" i="39"/>
  <c r="P669" i="39"/>
  <c r="P672" i="39"/>
  <c r="P675" i="39"/>
  <c r="P880" i="39"/>
  <c r="P645" i="39"/>
  <c r="P647" i="39"/>
  <c r="P649" i="39"/>
  <c r="P651" i="39"/>
  <c r="P744" i="39"/>
  <c r="P630" i="39"/>
  <c r="P633" i="39"/>
  <c r="P636" i="39"/>
  <c r="P639" i="39"/>
  <c r="P642" i="39"/>
  <c r="P656" i="39"/>
  <c r="P689" i="39"/>
  <c r="P737" i="39"/>
  <c r="P687" i="39"/>
  <c r="P722" i="39"/>
  <c r="P734" i="39"/>
  <c r="P746" i="39"/>
  <c r="P758" i="39"/>
  <c r="P778" i="39"/>
  <c r="P792" i="39"/>
  <c r="P796" i="39"/>
  <c r="P811" i="39"/>
  <c r="P820" i="39"/>
  <c r="P682" i="39"/>
  <c r="P694" i="39"/>
  <c r="P696" i="39"/>
  <c r="P698" i="39"/>
  <c r="P700" i="39"/>
  <c r="P702" i="39"/>
  <c r="P704" i="39"/>
  <c r="P706" i="39"/>
  <c r="P708" i="39"/>
  <c r="P710" i="39"/>
  <c r="P712" i="39"/>
  <c r="P714" i="39"/>
  <c r="P716" i="39"/>
  <c r="P718" i="39"/>
  <c r="P720" i="39"/>
  <c r="P727" i="39"/>
  <c r="P739" i="39"/>
  <c r="P751" i="39"/>
  <c r="P763" i="39"/>
  <c r="P679" i="39"/>
  <c r="P691" i="39"/>
  <c r="P730" i="39"/>
  <c r="P742" i="39"/>
  <c r="P754" i="39"/>
  <c r="P769" i="39"/>
  <c r="P867" i="39"/>
  <c r="P686" i="39"/>
  <c r="P723" i="39"/>
  <c r="P735" i="39"/>
  <c r="P747" i="39"/>
  <c r="P759" i="39"/>
  <c r="P794" i="39"/>
  <c r="P904" i="39"/>
  <c r="P681" i="39"/>
  <c r="P693" i="39"/>
  <c r="P728" i="39"/>
  <c r="P740" i="39"/>
  <c r="P752" i="39"/>
  <c r="P764" i="39"/>
  <c r="P790" i="39"/>
  <c r="P805" i="39"/>
  <c r="P822" i="39"/>
  <c r="P826" i="39"/>
  <c r="P863" i="39"/>
  <c r="P885" i="39"/>
  <c r="P889" i="39"/>
  <c r="P688" i="39"/>
  <c r="P695" i="39"/>
  <c r="P697" i="39"/>
  <c r="P699" i="39"/>
  <c r="P701" i="39"/>
  <c r="P703" i="39"/>
  <c r="P705" i="39"/>
  <c r="P707" i="39"/>
  <c r="P709" i="39"/>
  <c r="P711" i="39"/>
  <c r="P713" i="39"/>
  <c r="P715" i="39"/>
  <c r="P717" i="39"/>
  <c r="P719" i="39"/>
  <c r="P721" i="39"/>
  <c r="P733" i="39"/>
  <c r="P745" i="39"/>
  <c r="P757" i="39"/>
  <c r="P818" i="39"/>
  <c r="P954" i="39"/>
  <c r="P683" i="39"/>
  <c r="P726" i="39"/>
  <c r="P738" i="39"/>
  <c r="P750" i="39"/>
  <c r="P762" i="39"/>
  <c r="P806" i="39"/>
  <c r="P823" i="39"/>
  <c r="P831" i="39"/>
  <c r="P895" i="39"/>
  <c r="P678" i="39"/>
  <c r="P690" i="39"/>
  <c r="P731" i="39"/>
  <c r="P743" i="39"/>
  <c r="P755" i="39"/>
  <c r="P777" i="39"/>
  <c r="P781" i="39"/>
  <c r="P802" i="39"/>
  <c r="P810" i="39"/>
  <c r="P819" i="39"/>
  <c r="P827" i="39"/>
  <c r="P685" i="39"/>
  <c r="P724" i="39"/>
  <c r="P736" i="39"/>
  <c r="P748" i="39"/>
  <c r="P760" i="39"/>
  <c r="P901" i="39"/>
  <c r="P680" i="39"/>
  <c r="P692" i="39"/>
  <c r="P729" i="39"/>
  <c r="P741" i="39"/>
  <c r="P753" i="39"/>
  <c r="P765" i="39"/>
  <c r="P771" i="39"/>
  <c r="P815" i="39"/>
  <c r="P899" i="39"/>
  <c r="P834" i="39"/>
  <c r="P900" i="39"/>
  <c r="P809" i="39"/>
  <c r="P896" i="39"/>
  <c r="P871" i="39"/>
  <c r="P909" i="39"/>
  <c r="P945" i="39"/>
  <c r="P990" i="39"/>
  <c r="P814" i="39"/>
  <c r="P828" i="39"/>
  <c r="P837" i="39"/>
  <c r="P897" i="39"/>
  <c r="P830" i="39"/>
  <c r="P865" i="39"/>
  <c r="P868" i="39"/>
  <c r="P878" i="39"/>
  <c r="P821" i="39"/>
  <c r="P875" i="39"/>
  <c r="P893" i="39"/>
  <c r="P902" i="39"/>
  <c r="P963" i="39"/>
  <c r="P872" i="39"/>
  <c r="P879" i="39"/>
  <c r="P936" i="39"/>
  <c r="P808" i="39"/>
  <c r="P824" i="39"/>
  <c r="P894" i="39"/>
  <c r="P907" i="39"/>
  <c r="P911" i="39"/>
  <c r="P832" i="39"/>
  <c r="P835" i="39"/>
  <c r="P838" i="39"/>
  <c r="P841" i="39"/>
  <c r="P844" i="39"/>
  <c r="P847" i="39"/>
  <c r="P850" i="39"/>
  <c r="P853" i="39"/>
  <c r="P856" i="39"/>
  <c r="P859" i="39"/>
  <c r="P869" i="39"/>
  <c r="P948" i="39"/>
  <c r="P840" i="39"/>
  <c r="P843" i="39"/>
  <c r="P846" i="39"/>
  <c r="P849" i="39"/>
  <c r="P852" i="39"/>
  <c r="P855" i="39"/>
  <c r="P858" i="39"/>
  <c r="P861" i="39"/>
  <c r="P874" i="39"/>
  <c r="P914" i="39"/>
  <c r="P971" i="39"/>
  <c r="P981" i="39"/>
  <c r="P883" i="39"/>
  <c r="P888" i="39"/>
  <c r="P917" i="39"/>
  <c r="P987" i="39"/>
  <c r="P1004" i="39"/>
  <c r="P870" i="39"/>
  <c r="P905" i="39"/>
  <c r="P927" i="39"/>
  <c r="P881" i="39"/>
  <c r="P891" i="39"/>
  <c r="P918" i="39"/>
  <c r="P833" i="39"/>
  <c r="P836" i="39"/>
  <c r="P839" i="39"/>
  <c r="P842" i="39"/>
  <c r="P845" i="39"/>
  <c r="P848" i="39"/>
  <c r="P851" i="39"/>
  <c r="P854" i="39"/>
  <c r="P857" i="39"/>
  <c r="P860" i="39"/>
  <c r="P866" i="39"/>
  <c r="P877" i="39"/>
  <c r="P906" i="39"/>
  <c r="P825" i="39"/>
  <c r="P829" i="39"/>
  <c r="P886" i="39"/>
  <c r="P933" i="39"/>
  <c r="P942" i="39"/>
  <c r="P862" i="39"/>
  <c r="P873" i="39"/>
  <c r="P924" i="39"/>
  <c r="P957" i="39"/>
  <c r="P916" i="39"/>
  <c r="P1001" i="39"/>
  <c r="P1116" i="39"/>
  <c r="P995" i="39"/>
  <c r="P1067" i="39"/>
  <c r="P1109" i="39"/>
  <c r="P910" i="39"/>
  <c r="P912" i="39"/>
  <c r="P903" i="39"/>
  <c r="P915" i="39"/>
  <c r="P951" i="39"/>
  <c r="P960" i="39"/>
  <c r="P956" i="39"/>
  <c r="P965" i="39"/>
  <c r="P969" i="39"/>
  <c r="P908" i="39"/>
  <c r="P1018" i="39"/>
  <c r="E99" i="34"/>
  <c r="E98" i="34" a="1"/>
  <c r="E98" i="34" s="1"/>
  <c r="Q99" i="34"/>
  <c r="Q98" i="34" a="1"/>
  <c r="Q98" i="34" s="1"/>
  <c r="AC98" i="34" a="1"/>
  <c r="AC98" i="34" s="1"/>
  <c r="AC99" i="34"/>
  <c r="P950" i="39"/>
  <c r="P986" i="39"/>
  <c r="P1007" i="39"/>
  <c r="P1010" i="39"/>
  <c r="P1056" i="39"/>
  <c r="P980" i="39"/>
  <c r="P998" i="39"/>
  <c r="P1011" i="39"/>
  <c r="I99" i="34"/>
  <c r="I98" i="34" a="1"/>
  <c r="I98" i="34" s="1"/>
  <c r="U99" i="34"/>
  <c r="U98" i="34" a="1"/>
  <c r="U98" i="34" s="1"/>
  <c r="U100" i="34" s="1"/>
  <c r="AG99" i="34"/>
  <c r="AG98" i="34" a="1"/>
  <c r="AG98" i="34" s="1"/>
  <c r="AG100" i="34" s="1"/>
  <c r="P959" i="39"/>
  <c r="P1034" i="39"/>
  <c r="P1053" i="39"/>
  <c r="P974" i="39"/>
  <c r="P1005" i="39"/>
  <c r="P1008" i="39"/>
  <c r="P953" i="39"/>
  <c r="P989" i="39"/>
  <c r="P999" i="39"/>
  <c r="P1002" i="39"/>
  <c r="P1012" i="39"/>
  <c r="P968" i="39"/>
  <c r="P994" i="39"/>
  <c r="P983" i="39"/>
  <c r="P1021" i="39"/>
  <c r="P1035" i="39"/>
  <c r="P1103" i="39"/>
  <c r="P962" i="39"/>
  <c r="P1006" i="39"/>
  <c r="P977" i="39"/>
  <c r="P997" i="39"/>
  <c r="P1000" i="39"/>
  <c r="P1022" i="39"/>
  <c r="P1041" i="39"/>
  <c r="P1062" i="39"/>
  <c r="P1096" i="39"/>
  <c r="P1038" i="39"/>
  <c r="P1091" i="39"/>
  <c r="P1110" i="39"/>
  <c r="P1120" i="39"/>
  <c r="P1032" i="39"/>
  <c r="P1050" i="39"/>
  <c r="P1074" i="39"/>
  <c r="K99" i="34"/>
  <c r="K98" i="34" a="1"/>
  <c r="K98" i="34" s="1"/>
  <c r="W99" i="34"/>
  <c r="W98" i="34" a="1"/>
  <c r="W98" i="34" s="1"/>
  <c r="AI99" i="34"/>
  <c r="AI98" i="34" a="1"/>
  <c r="AI98" i="34" s="1"/>
  <c r="AI100" i="34" s="1"/>
  <c r="L98" i="34" a="1"/>
  <c r="L98" i="34" s="1"/>
  <c r="L99" i="34"/>
  <c r="X99" i="34"/>
  <c r="AJ99" i="34"/>
  <c r="AJ98" i="34" a="1"/>
  <c r="AJ98" i="34" s="1"/>
  <c r="AJ100" i="34" s="1"/>
  <c r="P1060" i="39"/>
  <c r="P992" i="39"/>
  <c r="P1023" i="39"/>
  <c r="P1026" i="39"/>
  <c r="P1047" i="39"/>
  <c r="P1098" i="39"/>
  <c r="P1114" i="39"/>
  <c r="P1003" i="39"/>
  <c r="P1009" i="39"/>
  <c r="P1014" i="39"/>
  <c r="P1020" i="39"/>
  <c r="P1121" i="39"/>
  <c r="P1044" i="39"/>
  <c r="C98" i="34" a="1"/>
  <c r="C98" i="34" s="1"/>
  <c r="C100" i="34" s="1"/>
  <c r="C99" i="34"/>
  <c r="O98" i="34" a="1"/>
  <c r="O98" i="34" s="1"/>
  <c r="O100" i="34" s="1"/>
  <c r="O99" i="34"/>
  <c r="AA98" i="34" a="1"/>
  <c r="AA98" i="34" s="1"/>
  <c r="AA99" i="34"/>
  <c r="P1024" i="39"/>
  <c r="P1055" i="39"/>
  <c r="P1084" i="39"/>
  <c r="P1102" i="39"/>
  <c r="P1072" i="39"/>
  <c r="P1079" i="39"/>
  <c r="P1086" i="39"/>
  <c r="G99" i="34"/>
  <c r="G98" i="34" a="1"/>
  <c r="G98" i="34" s="1"/>
  <c r="G100" i="34" s="1"/>
  <c r="S99" i="34"/>
  <c r="S98" i="34" a="1"/>
  <c r="S98" i="34" s="1"/>
  <c r="S100" i="34" s="1"/>
  <c r="AE99" i="34"/>
  <c r="AE98" i="34" a="1"/>
  <c r="AE98" i="34" s="1"/>
  <c r="P1036" i="39"/>
  <c r="P1039" i="39"/>
  <c r="P1042" i="39"/>
  <c r="P1045" i="39"/>
  <c r="P1048" i="39"/>
  <c r="P1051" i="39"/>
  <c r="P1054" i="39"/>
  <c r="P1061" i="39"/>
  <c r="P1068" i="39"/>
  <c r="P1066" i="39"/>
  <c r="P1073" i="39"/>
  <c r="P1080" i="39"/>
  <c r="P1108" i="39"/>
  <c r="P1115" i="39"/>
  <c r="P1122" i="39"/>
  <c r="M99" i="34"/>
  <c r="M98" i="34" a="1"/>
  <c r="M98" i="34" s="1"/>
  <c r="M100" i="34" s="1"/>
  <c r="Y98" i="34" a="1"/>
  <c r="Y98" i="34" s="1"/>
  <c r="Y100" i="34" s="1"/>
  <c r="Y99" i="34"/>
  <c r="P1037" i="39"/>
  <c r="P1040" i="39"/>
  <c r="P1043" i="39"/>
  <c r="P1046" i="39"/>
  <c r="P1049" i="39"/>
  <c r="P1052" i="39"/>
  <c r="P1078" i="39"/>
  <c r="P1085" i="39"/>
  <c r="P1092" i="39"/>
  <c r="P1090" i="39"/>
  <c r="P1097" i="39"/>
  <c r="P1104" i="39"/>
  <c r="P1057" i="39"/>
  <c r="P1063" i="39"/>
  <c r="P1069" i="39"/>
  <c r="P1075" i="39"/>
  <c r="P1081" i="39"/>
  <c r="P1087" i="39"/>
  <c r="P1093" i="39"/>
  <c r="P1099" i="39"/>
  <c r="P1105" i="39"/>
  <c r="P1111" i="39"/>
  <c r="P1117" i="39"/>
  <c r="P1123" i="39"/>
  <c r="P1059" i="39"/>
  <c r="P1065" i="39"/>
  <c r="P1071" i="39"/>
  <c r="P1077" i="39"/>
  <c r="P1083" i="39"/>
  <c r="P1089" i="39"/>
  <c r="P1095" i="39"/>
  <c r="P1101" i="39"/>
  <c r="P1107" i="39"/>
  <c r="P1113" i="39"/>
  <c r="P1119" i="39"/>
  <c r="P1125" i="39"/>
  <c r="D99" i="34"/>
  <c r="P99" i="34"/>
  <c r="P98" i="34" a="1"/>
  <c r="P98" i="34" s="1"/>
  <c r="P100" i="34" s="1"/>
  <c r="AB98" i="34" a="1"/>
  <c r="AB98" i="34" s="1"/>
  <c r="AB100" i="34" s="1"/>
  <c r="AB99" i="34"/>
  <c r="D98" i="34" a="1"/>
  <c r="D98" i="34" s="1"/>
  <c r="D100" i="34" s="1"/>
  <c r="P1058" i="39"/>
  <c r="P1064" i="39"/>
  <c r="P1070" i="39"/>
  <c r="P1076" i="39"/>
  <c r="P1082" i="39"/>
  <c r="P1088" i="39"/>
  <c r="P1094" i="39"/>
  <c r="P1100" i="39"/>
  <c r="P1106" i="39"/>
  <c r="P1112" i="39"/>
  <c r="P1118" i="39"/>
  <c r="P1124" i="39"/>
  <c r="F99" i="34"/>
  <c r="F98" i="34" a="1"/>
  <c r="F98" i="34" s="1"/>
  <c r="R99" i="34"/>
  <c r="R98" i="34" a="1"/>
  <c r="R98" i="34" s="1"/>
  <c r="R100" i="34" s="1"/>
  <c r="AD99" i="34"/>
  <c r="X100" i="34"/>
  <c r="H99" i="34"/>
  <c r="H98" i="34" a="1"/>
  <c r="H98" i="34" s="1"/>
  <c r="T99" i="34"/>
  <c r="T98" i="34" a="1"/>
  <c r="T98" i="34" s="1"/>
  <c r="T100" i="34" s="1"/>
  <c r="AF99" i="34"/>
  <c r="AF98" i="34" a="1"/>
  <c r="AF98" i="34" s="1"/>
  <c r="AF100" i="34" s="1"/>
  <c r="AD98" i="34" a="1"/>
  <c r="AD98" i="34" s="1"/>
  <c r="J99" i="34"/>
  <c r="J100" i="34" s="1"/>
  <c r="V99" i="34"/>
  <c r="V100" i="34" s="1"/>
  <c r="AH99" i="34"/>
  <c r="B98" i="34" a="1"/>
  <c r="B98" i="34" s="1"/>
  <c r="B100" i="34" s="1"/>
  <c r="B99" i="34"/>
  <c r="N98" i="34" a="1"/>
  <c r="N98" i="34" s="1"/>
  <c r="N100" i="34" s="1"/>
  <c r="N99" i="34"/>
  <c r="Z98" i="34" a="1"/>
  <c r="Z98" i="34" s="1"/>
  <c r="Z100" i="34" s="1"/>
  <c r="Z99" i="34"/>
  <c r="AH98" i="34" a="1"/>
  <c r="AH98" i="34" s="1"/>
  <c r="AH100" i="34" s="1"/>
  <c r="O29" i="6"/>
  <c r="P29" i="6"/>
  <c r="O32" i="6"/>
  <c r="P32" i="6"/>
  <c r="O25" i="6"/>
  <c r="P25" i="6"/>
  <c r="O38" i="6"/>
  <c r="P38" i="6"/>
  <c r="P21" i="6"/>
  <c r="O14" i="6"/>
  <c r="P14" i="6"/>
  <c r="P33" i="6"/>
  <c r="P18" i="6"/>
  <c r="O18" i="6"/>
  <c r="O37" i="6"/>
  <c r="P37" i="6"/>
  <c r="O6" i="6"/>
  <c r="O35" i="6"/>
  <c r="O17" i="6"/>
  <c r="P17" i="6"/>
  <c r="P27" i="6"/>
  <c r="O39" i="6"/>
  <c r="P39" i="6"/>
  <c r="P30" i="6"/>
  <c r="O30" i="6"/>
  <c r="O13" i="6"/>
  <c r="P13" i="6"/>
  <c r="O34" i="6"/>
  <c r="P34" i="6"/>
  <c r="P11" i="6"/>
  <c r="O11" i="6"/>
  <c r="O22" i="6"/>
  <c r="P22" i="6"/>
  <c r="O40" i="6"/>
  <c r="P40" i="6"/>
  <c r="P36" i="6"/>
  <c r="O27" i="6"/>
  <c r="O21" i="6"/>
  <c r="O12" i="6"/>
  <c r="P12" i="6"/>
  <c r="O19" i="6"/>
  <c r="P19" i="6"/>
  <c r="O26" i="6"/>
  <c r="P26" i="6"/>
  <c r="O31" i="6"/>
  <c r="P31" i="6"/>
  <c r="O15" i="6"/>
  <c r="P15" i="6"/>
  <c r="O8" i="6"/>
  <c r="P8" i="6"/>
  <c r="P35" i="6"/>
  <c r="O9" i="6"/>
  <c r="P9" i="6"/>
  <c r="O28" i="6"/>
  <c r="P28" i="6"/>
  <c r="O10" i="6"/>
  <c r="P10" i="6"/>
  <c r="P24" i="6"/>
  <c r="O24" i="6"/>
  <c r="O33" i="6"/>
  <c r="P23" i="6"/>
  <c r="O23" i="6"/>
  <c r="O20" i="6"/>
  <c r="P20" i="6"/>
  <c r="O41" i="6"/>
  <c r="P41" i="6"/>
  <c r="O16" i="6"/>
  <c r="P16" i="6"/>
  <c r="O36" i="6"/>
  <c r="M9" i="3" l="1"/>
  <c r="Q16" i="6"/>
  <c r="Q41" i="6"/>
  <c r="Q20" i="6"/>
  <c r="Q23" i="6"/>
  <c r="Q24" i="6"/>
  <c r="Q10" i="6"/>
  <c r="Q28" i="6"/>
  <c r="Q9" i="6"/>
  <c r="Q35" i="6"/>
  <c r="Q8" i="6"/>
  <c r="Q15" i="6"/>
  <c r="Q31" i="6"/>
  <c r="Q26" i="6"/>
  <c r="Q19" i="6"/>
  <c r="Q12" i="6"/>
  <c r="Q36" i="6"/>
  <c r="Q40" i="6"/>
  <c r="Q22" i="6"/>
  <c r="Q11" i="6"/>
  <c r="Q34" i="6"/>
  <c r="Q13" i="6"/>
  <c r="Q30" i="6"/>
  <c r="Q39" i="6"/>
  <c r="Q27" i="6"/>
  <c r="Q17" i="6"/>
  <c r="Q37" i="6"/>
  <c r="Q18" i="6"/>
  <c r="Q33" i="6"/>
  <c r="Q14" i="6"/>
  <c r="Q21" i="6"/>
  <c r="Q38" i="6"/>
  <c r="Q25" i="6"/>
  <c r="Q32" i="6"/>
  <c r="Q29" i="6"/>
  <c r="S1077" i="39"/>
  <c r="T1077" i="39" s="1"/>
  <c r="R1077" i="39"/>
  <c r="S1069" i="39"/>
  <c r="T1069" i="39" s="1"/>
  <c r="R1069" i="39"/>
  <c r="S1098" i="39"/>
  <c r="T1098" i="39" s="1"/>
  <c r="R1098" i="39"/>
  <c r="R983" i="39"/>
  <c r="S983" i="39"/>
  <c r="T983" i="39" s="1"/>
  <c r="R980" i="39"/>
  <c r="S980" i="39"/>
  <c r="T980" i="39" s="1"/>
  <c r="S1067" i="39"/>
  <c r="T1067" i="39" s="1"/>
  <c r="R1067" i="39"/>
  <c r="S839" i="39"/>
  <c r="T839" i="39" s="1"/>
  <c r="R839" i="39"/>
  <c r="S888" i="39"/>
  <c r="T888" i="39" s="1"/>
  <c r="R888" i="39"/>
  <c r="S843" i="39"/>
  <c r="T843" i="39" s="1"/>
  <c r="R843" i="39"/>
  <c r="S835" i="39"/>
  <c r="T835" i="39" s="1"/>
  <c r="R835" i="39"/>
  <c r="S893" i="39"/>
  <c r="T893" i="39" s="1"/>
  <c r="R893" i="39"/>
  <c r="S945" i="39"/>
  <c r="T945" i="39" s="1"/>
  <c r="R945" i="39"/>
  <c r="S741" i="39"/>
  <c r="T741" i="39" s="1"/>
  <c r="R741" i="39"/>
  <c r="S810" i="39"/>
  <c r="T810" i="39" s="1"/>
  <c r="R810" i="39"/>
  <c r="R806" i="39"/>
  <c r="S806" i="39"/>
  <c r="T806" i="39" s="1"/>
  <c r="S719" i="39"/>
  <c r="T719" i="39" s="1"/>
  <c r="R719" i="39"/>
  <c r="S695" i="39"/>
  <c r="T695" i="39" s="1"/>
  <c r="R695" i="39"/>
  <c r="S728" i="39"/>
  <c r="T728" i="39" s="1"/>
  <c r="R728" i="39"/>
  <c r="S754" i="39"/>
  <c r="T754" i="39" s="1"/>
  <c r="R754" i="39"/>
  <c r="S714" i="39"/>
  <c r="T714" i="39" s="1"/>
  <c r="R714" i="39"/>
  <c r="S820" i="39"/>
  <c r="T820" i="39" s="1"/>
  <c r="R820" i="39"/>
  <c r="S656" i="39"/>
  <c r="T656" i="39" s="1"/>
  <c r="R656" i="39"/>
  <c r="S675" i="39"/>
  <c r="T675" i="39" s="1"/>
  <c r="R675" i="39"/>
  <c r="S640" i="39"/>
  <c r="T640" i="39" s="1"/>
  <c r="R640" i="39"/>
  <c r="S674" i="39"/>
  <c r="T674" i="39" s="1"/>
  <c r="R674" i="39"/>
  <c r="S667" i="39"/>
  <c r="T667" i="39" s="1"/>
  <c r="R667" i="39"/>
  <c r="S618" i="39"/>
  <c r="T618" i="39" s="1"/>
  <c r="R618" i="39"/>
  <c r="S570" i="39"/>
  <c r="T570" i="39" s="1"/>
  <c r="R570" i="39"/>
  <c r="R625" i="39"/>
  <c r="S625" i="39"/>
  <c r="T625" i="39" s="1"/>
  <c r="S608" i="39"/>
  <c r="T608" i="39" s="1"/>
  <c r="R608" i="39"/>
  <c r="S560" i="39"/>
  <c r="T560" i="39" s="1"/>
  <c r="R560" i="39"/>
  <c r="S511" i="39"/>
  <c r="T511" i="39" s="1"/>
  <c r="R511" i="39"/>
  <c r="R371" i="39"/>
  <c r="S371" i="39"/>
  <c r="T371" i="39" s="1"/>
  <c r="S520" i="39"/>
  <c r="T520" i="39" s="1"/>
  <c r="R520" i="39"/>
  <c r="R409" i="39"/>
  <c r="S409" i="39"/>
  <c r="T409" i="39" s="1"/>
  <c r="S569" i="39"/>
  <c r="T569" i="39" s="1"/>
  <c r="R569" i="39"/>
  <c r="R363" i="39"/>
  <c r="S363" i="39"/>
  <c r="T363" i="39" s="1"/>
  <c r="S462" i="39"/>
  <c r="T462" i="39" s="1"/>
  <c r="R462" i="39"/>
  <c r="R406" i="39"/>
  <c r="S406" i="39"/>
  <c r="T406" i="39" s="1"/>
  <c r="S563" i="39"/>
  <c r="T563" i="39" s="1"/>
  <c r="R563" i="39"/>
  <c r="R427" i="39"/>
  <c r="S427" i="39"/>
  <c r="T427" i="39" s="1"/>
  <c r="S506" i="39"/>
  <c r="T506" i="39" s="1"/>
  <c r="R506" i="39"/>
  <c r="R429" i="39"/>
  <c r="S429" i="39"/>
  <c r="T429" i="39" s="1"/>
  <c r="R245" i="39"/>
  <c r="S245" i="39"/>
  <c r="T245" i="39" s="1"/>
  <c r="R432" i="39"/>
  <c r="S432" i="39"/>
  <c r="T432" i="39" s="1"/>
  <c r="S305" i="39"/>
  <c r="T305" i="39" s="1"/>
  <c r="R305" i="39"/>
  <c r="S269" i="39"/>
  <c r="T269" i="39" s="1"/>
  <c r="R269" i="39"/>
  <c r="S469" i="39"/>
  <c r="T469" i="39" s="1"/>
  <c r="R469" i="39"/>
  <c r="R237" i="39"/>
  <c r="S237" i="39"/>
  <c r="T237" i="39" s="1"/>
  <c r="R232" i="39"/>
  <c r="S232" i="39"/>
  <c r="T232" i="39" s="1"/>
  <c r="R486" i="39"/>
  <c r="S486" i="39"/>
  <c r="T486" i="39" s="1"/>
  <c r="S209" i="39"/>
  <c r="T209" i="39" s="1"/>
  <c r="R209" i="39"/>
  <c r="S165" i="39"/>
  <c r="T165" i="39" s="1"/>
  <c r="R165" i="39"/>
  <c r="S120" i="39"/>
  <c r="T120" i="39" s="1"/>
  <c r="R120" i="39"/>
  <c r="S271" i="39"/>
  <c r="T271" i="39" s="1"/>
  <c r="R271" i="39"/>
  <c r="S187" i="39"/>
  <c r="T187" i="39" s="1"/>
  <c r="R187" i="39"/>
  <c r="S288" i="39"/>
  <c r="T288" i="39" s="1"/>
  <c r="R288" i="39"/>
  <c r="S627" i="39"/>
  <c r="T627" i="39" s="1"/>
  <c r="R627" i="39"/>
  <c r="S890" i="39"/>
  <c r="T890" i="39" s="1"/>
  <c r="R890" i="39"/>
  <c r="R795" i="39"/>
  <c r="S795" i="39"/>
  <c r="T795" i="39" s="1"/>
  <c r="R799" i="39"/>
  <c r="S799" i="39"/>
  <c r="T799" i="39" s="1"/>
  <c r="S920" i="39"/>
  <c r="T920" i="39" s="1"/>
  <c r="R920" i="39"/>
  <c r="R978" i="39"/>
  <c r="S978" i="39"/>
  <c r="T978" i="39" s="1"/>
  <c r="S925" i="39"/>
  <c r="T925" i="39" s="1"/>
  <c r="R925" i="39"/>
  <c r="R979" i="39"/>
  <c r="S979" i="39"/>
  <c r="T979" i="39" s="1"/>
  <c r="R420" i="39"/>
  <c r="S420" i="39"/>
  <c r="T420" i="39" s="1"/>
  <c r="S142" i="39"/>
  <c r="T142" i="39" s="1"/>
  <c r="R142" i="39"/>
  <c r="S319" i="39"/>
  <c r="T319" i="39" s="1"/>
  <c r="R319" i="39"/>
  <c r="S328" i="39"/>
  <c r="T328" i="39" s="1"/>
  <c r="R328" i="39"/>
  <c r="S170" i="39"/>
  <c r="T170" i="39" s="1"/>
  <c r="R170" i="39"/>
  <c r="S318" i="39"/>
  <c r="T318" i="39" s="1"/>
  <c r="R318" i="39"/>
  <c r="S198" i="39"/>
  <c r="T198" i="39" s="1"/>
  <c r="R198" i="39"/>
  <c r="S193" i="39"/>
  <c r="T193" i="39" s="1"/>
  <c r="R193" i="39"/>
  <c r="S621" i="39"/>
  <c r="T621" i="39" s="1"/>
  <c r="R621" i="39"/>
  <c r="S14" i="39"/>
  <c r="T14" i="39" s="1"/>
  <c r="R14" i="39"/>
  <c r="S42" i="39"/>
  <c r="T42" i="39" s="1"/>
  <c r="R42" i="39"/>
  <c r="S87" i="39"/>
  <c r="T87" i="39" s="1"/>
  <c r="R87" i="39"/>
  <c r="S20" i="39"/>
  <c r="T20" i="39" s="1"/>
  <c r="R20" i="39"/>
  <c r="S276" i="39"/>
  <c r="T276" i="39" s="1"/>
  <c r="R276" i="39"/>
  <c r="S62" i="39"/>
  <c r="T62" i="39" s="1"/>
  <c r="R62" i="39"/>
  <c r="S212" i="39"/>
  <c r="T212" i="39" s="1"/>
  <c r="R212" i="39"/>
  <c r="S41" i="39"/>
  <c r="T41" i="39" s="1"/>
  <c r="R41" i="39"/>
  <c r="S104" i="39"/>
  <c r="T104" i="39" s="1"/>
  <c r="R104" i="39"/>
  <c r="S80" i="39"/>
  <c r="T80" i="39" s="1"/>
  <c r="R80" i="39"/>
  <c r="S67" i="39"/>
  <c r="T67" i="39" s="1"/>
  <c r="R67" i="39"/>
  <c r="S200" i="39"/>
  <c r="T200" i="39" s="1"/>
  <c r="R200" i="39"/>
  <c r="R163" i="38"/>
  <c r="S163" i="38"/>
  <c r="T163" i="38" s="1"/>
  <c r="S212" i="38"/>
  <c r="T212" i="38" s="1"/>
  <c r="R212" i="38"/>
  <c r="R148" i="38"/>
  <c r="S148" i="38"/>
  <c r="T148" i="38" s="1"/>
  <c r="S102" i="38"/>
  <c r="T102" i="38" s="1"/>
  <c r="R102" i="38"/>
  <c r="S62" i="37"/>
  <c r="T62" i="37" s="1"/>
  <c r="R62" i="37"/>
  <c r="S61" i="38"/>
  <c r="T61" i="38" s="1"/>
  <c r="R61" i="38"/>
  <c r="S182" i="38"/>
  <c r="T182" i="38" s="1"/>
  <c r="R182" i="38"/>
  <c r="S8" i="38"/>
  <c r="T8" i="38" s="1"/>
  <c r="R8" i="38"/>
  <c r="S39" i="38"/>
  <c r="T39" i="38" s="1"/>
  <c r="R39" i="38"/>
  <c r="R228" i="38"/>
  <c r="L36" i="6" s="1"/>
  <c r="S36" i="3" s="1"/>
  <c r="S228" i="38"/>
  <c r="T228" i="38" s="1"/>
  <c r="K36" i="6" s="1"/>
  <c r="T36" i="3" s="1"/>
  <c r="S94" i="38"/>
  <c r="T94" i="38" s="1"/>
  <c r="R94" i="38"/>
  <c r="S60" i="37"/>
  <c r="T60" i="37" s="1"/>
  <c r="R60" i="37"/>
  <c r="S89" i="38"/>
  <c r="T89" i="38" s="1"/>
  <c r="R89" i="38"/>
  <c r="S180" i="38"/>
  <c r="T180" i="38" s="1"/>
  <c r="R180" i="38"/>
  <c r="S60" i="38"/>
  <c r="T60" i="38" s="1"/>
  <c r="R60" i="38"/>
  <c r="R84" i="37"/>
  <c r="L16" i="6" s="1"/>
  <c r="S16" i="3" s="1"/>
  <c r="S84" i="37"/>
  <c r="T84" i="37" s="1"/>
  <c r="K16" i="6" s="1"/>
  <c r="T16" i="3" s="1"/>
  <c r="S31" i="38"/>
  <c r="T31" i="38" s="1"/>
  <c r="R31" i="38"/>
  <c r="S52" i="38"/>
  <c r="T52" i="38" s="1"/>
  <c r="R52" i="38"/>
  <c r="S207" i="38"/>
  <c r="T207" i="38" s="1"/>
  <c r="R207" i="38"/>
  <c r="S72" i="37"/>
  <c r="T72" i="37" s="1"/>
  <c r="R72" i="37"/>
  <c r="S1037" i="36"/>
  <c r="T1037" i="36" s="1"/>
  <c r="R1037" i="36"/>
  <c r="S1013" i="36"/>
  <c r="T1013" i="36" s="1"/>
  <c r="R1013" i="36"/>
  <c r="S989" i="36"/>
  <c r="T989" i="36" s="1"/>
  <c r="R989" i="36"/>
  <c r="S19" i="37"/>
  <c r="T19" i="37" s="1"/>
  <c r="R19" i="37"/>
  <c r="R140" i="38"/>
  <c r="S140" i="38"/>
  <c r="T140" i="38" s="1"/>
  <c r="S983" i="36"/>
  <c r="T983" i="36" s="1"/>
  <c r="R983" i="36"/>
  <c r="S183" i="38"/>
  <c r="T183" i="38" s="1"/>
  <c r="R183" i="38"/>
  <c r="S1028" i="36"/>
  <c r="T1028" i="36" s="1"/>
  <c r="R1028" i="36"/>
  <c r="S1004" i="36"/>
  <c r="T1004" i="36" s="1"/>
  <c r="R1004" i="36"/>
  <c r="S43" i="37"/>
  <c r="T43" i="37" s="1"/>
  <c r="R43" i="37"/>
  <c r="S984" i="36"/>
  <c r="T984" i="36" s="1"/>
  <c r="R984" i="36"/>
  <c r="R924" i="36"/>
  <c r="S924" i="36"/>
  <c r="T924" i="36" s="1"/>
  <c r="R959" i="36"/>
  <c r="S959" i="36"/>
  <c r="T959" i="36" s="1"/>
  <c r="R945" i="36"/>
  <c r="S945" i="36"/>
  <c r="T945" i="36" s="1"/>
  <c r="R942" i="36"/>
  <c r="S942" i="36"/>
  <c r="T942" i="36" s="1"/>
  <c r="R920" i="36"/>
  <c r="S920" i="36"/>
  <c r="T920" i="36" s="1"/>
  <c r="R927" i="36"/>
  <c r="S927" i="36"/>
  <c r="T927" i="36" s="1"/>
  <c r="S819" i="36"/>
  <c r="T819" i="36" s="1"/>
  <c r="R819" i="36"/>
  <c r="S808" i="36"/>
  <c r="T808" i="36" s="1"/>
  <c r="R808" i="36"/>
  <c r="S772" i="36"/>
  <c r="T772" i="36" s="1"/>
  <c r="R772" i="36"/>
  <c r="S814" i="36"/>
  <c r="T814" i="36" s="1"/>
  <c r="R814" i="36"/>
  <c r="S845" i="36"/>
  <c r="T845" i="36" s="1"/>
  <c r="R845" i="36"/>
  <c r="S801" i="36"/>
  <c r="T801" i="36" s="1"/>
  <c r="R801" i="36"/>
  <c r="S765" i="36"/>
  <c r="T765" i="36" s="1"/>
  <c r="R765" i="36"/>
  <c r="S820" i="36"/>
  <c r="T820" i="36" s="1"/>
  <c r="R820" i="36"/>
  <c r="S788" i="36"/>
  <c r="T788" i="36" s="1"/>
  <c r="R788" i="36"/>
  <c r="S773" i="36"/>
  <c r="T773" i="36" s="1"/>
  <c r="R773" i="36"/>
  <c r="S632" i="36"/>
  <c r="T632" i="36" s="1"/>
  <c r="R632" i="36"/>
  <c r="S706" i="36"/>
  <c r="T706" i="36" s="1"/>
  <c r="R706" i="36"/>
  <c r="S570" i="36"/>
  <c r="T570" i="36" s="1"/>
  <c r="R570" i="36"/>
  <c r="S527" i="36"/>
  <c r="T527" i="36" s="1"/>
  <c r="R527" i="36"/>
  <c r="S478" i="36"/>
  <c r="T478" i="36" s="1"/>
  <c r="R478" i="36"/>
  <c r="S502" i="36"/>
  <c r="T502" i="36" s="1"/>
  <c r="R502" i="36"/>
  <c r="S642" i="36"/>
  <c r="T642" i="36" s="1"/>
  <c r="R642" i="36"/>
  <c r="S569" i="36"/>
  <c r="T569" i="36" s="1"/>
  <c r="R569" i="36"/>
  <c r="S535" i="36"/>
  <c r="T535" i="36" s="1"/>
  <c r="R535" i="36"/>
  <c r="S677" i="36"/>
  <c r="T677" i="36" s="1"/>
  <c r="R677" i="36"/>
  <c r="S486" i="36"/>
  <c r="T486" i="36" s="1"/>
  <c r="R486" i="36"/>
  <c r="S682" i="36"/>
  <c r="T682" i="36" s="1"/>
  <c r="R682" i="36"/>
  <c r="S564" i="36"/>
  <c r="T564" i="36" s="1"/>
  <c r="R564" i="36"/>
  <c r="S640" i="36"/>
  <c r="T640" i="36" s="1"/>
  <c r="R640" i="36"/>
  <c r="S537" i="36"/>
  <c r="T537" i="36" s="1"/>
  <c r="R537" i="36"/>
  <c r="S462" i="36"/>
  <c r="T462" i="36" s="1"/>
  <c r="R462" i="36"/>
  <c r="S587" i="36"/>
  <c r="T587" i="36" s="1"/>
  <c r="R587" i="36"/>
  <c r="S500" i="36"/>
  <c r="T500" i="36" s="1"/>
  <c r="R500" i="36"/>
  <c r="S434" i="36"/>
  <c r="T434" i="36" s="1"/>
  <c r="R434" i="36"/>
  <c r="S410" i="36"/>
  <c r="T410" i="36" s="1"/>
  <c r="R410" i="36"/>
  <c r="S366" i="36"/>
  <c r="T366" i="36" s="1"/>
  <c r="R366" i="36"/>
  <c r="S437" i="36"/>
  <c r="T437" i="36" s="1"/>
  <c r="R437" i="36"/>
  <c r="S325" i="36"/>
  <c r="T325" i="36" s="1"/>
  <c r="R325" i="36"/>
  <c r="S346" i="36"/>
  <c r="T346" i="36" s="1"/>
  <c r="R346" i="36"/>
  <c r="S371" i="36"/>
  <c r="T371" i="36" s="1"/>
  <c r="R371" i="36"/>
  <c r="S440" i="36"/>
  <c r="T440" i="36" s="1"/>
  <c r="R440" i="36"/>
  <c r="S471" i="36"/>
  <c r="T471" i="36" s="1"/>
  <c r="R471" i="36"/>
  <c r="S419" i="36"/>
  <c r="T419" i="36" s="1"/>
  <c r="R419" i="36"/>
  <c r="S379" i="36"/>
  <c r="T379" i="36" s="1"/>
  <c r="R379" i="36"/>
  <c r="S324" i="36"/>
  <c r="T324" i="36" s="1"/>
  <c r="R324" i="36"/>
  <c r="S340" i="36"/>
  <c r="T340" i="36" s="1"/>
  <c r="R340" i="36"/>
  <c r="S294" i="36"/>
  <c r="T294" i="36" s="1"/>
  <c r="R294" i="36"/>
  <c r="S246" i="36"/>
  <c r="T246" i="36" s="1"/>
  <c r="R246" i="36"/>
  <c r="S198" i="36"/>
  <c r="T198" i="36" s="1"/>
  <c r="R198" i="36"/>
  <c r="S150" i="36"/>
  <c r="T150" i="36" s="1"/>
  <c r="R150" i="36"/>
  <c r="S102" i="36"/>
  <c r="T102" i="36" s="1"/>
  <c r="R102" i="36"/>
  <c r="S680" i="36"/>
  <c r="T680" i="36" s="1"/>
  <c r="R680" i="36"/>
  <c r="S736" i="36"/>
  <c r="T736" i="36" s="1"/>
  <c r="R736" i="36"/>
  <c r="S672" i="36"/>
  <c r="T672" i="36" s="1"/>
  <c r="R672" i="36"/>
  <c r="S643" i="36"/>
  <c r="T643" i="36" s="1"/>
  <c r="R643" i="36"/>
  <c r="S667" i="36"/>
  <c r="T667" i="36" s="1"/>
  <c r="R667" i="36"/>
  <c r="S711" i="36"/>
  <c r="T711" i="36" s="1"/>
  <c r="R711" i="36"/>
  <c r="R870" i="36"/>
  <c r="S870" i="36"/>
  <c r="T870" i="36" s="1"/>
  <c r="R887" i="36"/>
  <c r="S887" i="36"/>
  <c r="T887" i="36" s="1"/>
  <c r="R911" i="36"/>
  <c r="S911" i="36"/>
  <c r="T911" i="36" s="1"/>
  <c r="R884" i="36"/>
  <c r="S884" i="36"/>
  <c r="T884" i="36" s="1"/>
  <c r="R908" i="36"/>
  <c r="S908" i="36"/>
  <c r="T908" i="36" s="1"/>
  <c r="S23" i="36"/>
  <c r="T23" i="36" s="1"/>
  <c r="R23" i="36"/>
  <c r="S265" i="36"/>
  <c r="T265" i="36" s="1"/>
  <c r="R265" i="36"/>
  <c r="S217" i="36"/>
  <c r="T217" i="36" s="1"/>
  <c r="R217" i="36"/>
  <c r="S169" i="36"/>
  <c r="T169" i="36" s="1"/>
  <c r="R169" i="36"/>
  <c r="S121" i="36"/>
  <c r="T121" i="36" s="1"/>
  <c r="R121" i="36"/>
  <c r="S74" i="36"/>
  <c r="T74" i="36" s="1"/>
  <c r="R74" i="36"/>
  <c r="S38" i="36"/>
  <c r="T38" i="36" s="1"/>
  <c r="R38" i="36"/>
  <c r="S292" i="36"/>
  <c r="T292" i="36" s="1"/>
  <c r="R292" i="36"/>
  <c r="S244" i="36"/>
  <c r="T244" i="36" s="1"/>
  <c r="R244" i="36"/>
  <c r="S196" i="36"/>
  <c r="T196" i="36" s="1"/>
  <c r="R196" i="36"/>
  <c r="S148" i="36"/>
  <c r="T148" i="36" s="1"/>
  <c r="R148" i="36"/>
  <c r="S100" i="36"/>
  <c r="T100" i="36" s="1"/>
  <c r="R100" i="36"/>
  <c r="S347" i="36"/>
  <c r="T347" i="36" s="1"/>
  <c r="R347" i="36"/>
  <c r="S5" i="36"/>
  <c r="T5" i="36" s="1"/>
  <c r="R5" i="36"/>
  <c r="S24" i="27"/>
  <c r="T24" i="27" s="1"/>
  <c r="R24" i="27"/>
  <c r="R54" i="27"/>
  <c r="S54" i="27"/>
  <c r="T54" i="27" s="1"/>
  <c r="S43" i="36"/>
  <c r="T43" i="36" s="1"/>
  <c r="R43" i="36"/>
  <c r="P28" i="27"/>
  <c r="S283" i="36"/>
  <c r="T283" i="36" s="1"/>
  <c r="R283" i="36"/>
  <c r="S235" i="36"/>
  <c r="T235" i="36" s="1"/>
  <c r="R235" i="36"/>
  <c r="S187" i="36"/>
  <c r="T187" i="36" s="1"/>
  <c r="R187" i="36"/>
  <c r="S139" i="36"/>
  <c r="T139" i="36" s="1"/>
  <c r="R139" i="36"/>
  <c r="S91" i="36"/>
  <c r="T91" i="36" s="1"/>
  <c r="R91" i="36"/>
  <c r="P13" i="27"/>
  <c r="P70" i="27"/>
  <c r="P6" i="27"/>
  <c r="P87" i="27"/>
  <c r="N25" i="5"/>
  <c r="M25" i="5"/>
  <c r="P51" i="27"/>
  <c r="S13" i="36"/>
  <c r="T13" i="36" s="1"/>
  <c r="R13" i="36"/>
  <c r="M14" i="5"/>
  <c r="N14" i="5"/>
  <c r="Y1115" i="39"/>
  <c r="Z1115" i="39" s="1"/>
  <c r="X1115" i="39"/>
  <c r="Y1079" i="39"/>
  <c r="Z1079" i="39" s="1"/>
  <c r="X1079" i="39"/>
  <c r="X1043" i="39"/>
  <c r="Y1043" i="39"/>
  <c r="Z1043" i="39" s="1"/>
  <c r="Y1000" i="39"/>
  <c r="Z1000" i="39" s="1"/>
  <c r="X1000" i="39"/>
  <c r="X1083" i="39"/>
  <c r="Y1083" i="39"/>
  <c r="Z1083" i="39" s="1"/>
  <c r="Y1114" i="39"/>
  <c r="Z1114" i="39" s="1"/>
  <c r="X1114" i="39"/>
  <c r="X1048" i="39"/>
  <c r="Y1048" i="39"/>
  <c r="Z1048" i="39" s="1"/>
  <c r="X1029" i="39"/>
  <c r="Y1029" i="39"/>
  <c r="Z1029" i="39" s="1"/>
  <c r="X1021" i="39"/>
  <c r="Y1021" i="39"/>
  <c r="Z1021" i="39" s="1"/>
  <c r="X1032" i="39"/>
  <c r="Y1032" i="39"/>
  <c r="Z1032" i="39" s="1"/>
  <c r="Y991" i="39"/>
  <c r="Z991" i="39" s="1"/>
  <c r="X991" i="39"/>
  <c r="X955" i="39"/>
  <c r="Y955" i="39"/>
  <c r="Z955" i="39" s="1"/>
  <c r="Y1099" i="39"/>
  <c r="Z1099" i="39" s="1"/>
  <c r="X1099" i="39"/>
  <c r="Y972" i="39"/>
  <c r="Z972" i="39" s="1"/>
  <c r="X972" i="39"/>
  <c r="Y913" i="39"/>
  <c r="Z913" i="39" s="1"/>
  <c r="X913" i="39"/>
  <c r="Y963" i="39"/>
  <c r="Z963" i="39" s="1"/>
  <c r="X963" i="39"/>
  <c r="Y924" i="39"/>
  <c r="Z924" i="39" s="1"/>
  <c r="X924" i="39"/>
  <c r="Y931" i="39"/>
  <c r="Z931" i="39" s="1"/>
  <c r="X931" i="39"/>
  <c r="X866" i="39"/>
  <c r="Y866" i="39"/>
  <c r="Z866" i="39" s="1"/>
  <c r="Y871" i="39"/>
  <c r="Z871" i="39" s="1"/>
  <c r="X871" i="39"/>
  <c r="X845" i="39"/>
  <c r="Y845" i="39"/>
  <c r="Z845" i="39" s="1"/>
  <c r="X826" i="39"/>
  <c r="Y826" i="39"/>
  <c r="Z826" i="39" s="1"/>
  <c r="Y846" i="39"/>
  <c r="Z846" i="39" s="1"/>
  <c r="X846" i="39"/>
  <c r="Y861" i="39"/>
  <c r="Z861" i="39" s="1"/>
  <c r="X861" i="39"/>
  <c r="Y797" i="39"/>
  <c r="Z797" i="39" s="1"/>
  <c r="X797" i="39"/>
  <c r="Y835" i="39"/>
  <c r="Z835" i="39" s="1"/>
  <c r="X835" i="39"/>
  <c r="Y793" i="39"/>
  <c r="Z793" i="39" s="1"/>
  <c r="X793" i="39"/>
  <c r="Y776" i="39"/>
  <c r="Z776" i="39" s="1"/>
  <c r="X776" i="39"/>
  <c r="Y774" i="39"/>
  <c r="Z774" i="39" s="1"/>
  <c r="X774" i="39"/>
  <c r="Y754" i="39"/>
  <c r="Z754" i="39" s="1"/>
  <c r="X754" i="39"/>
  <c r="Y742" i="39"/>
  <c r="Z742" i="39" s="1"/>
  <c r="X742" i="39"/>
  <c r="Y730" i="39"/>
  <c r="Z730" i="39" s="1"/>
  <c r="X730" i="39"/>
  <c r="Y718" i="39"/>
  <c r="Z718" i="39" s="1"/>
  <c r="X718" i="39"/>
  <c r="Y706" i="39"/>
  <c r="Z706" i="39" s="1"/>
  <c r="X706" i="39"/>
  <c r="Y694" i="39"/>
  <c r="Z694" i="39" s="1"/>
  <c r="X694" i="39"/>
  <c r="Y674" i="39"/>
  <c r="Z674" i="39" s="1"/>
  <c r="X674" i="39"/>
  <c r="Y662" i="39"/>
  <c r="Z662" i="39" s="1"/>
  <c r="X662" i="39"/>
  <c r="Y838" i="39"/>
  <c r="Z838" i="39" s="1"/>
  <c r="X838" i="39"/>
  <c r="Y804" i="39"/>
  <c r="Z804" i="39" s="1"/>
  <c r="X804" i="39"/>
  <c r="Y682" i="39"/>
  <c r="Z682" i="39" s="1"/>
  <c r="X682" i="39"/>
  <c r="X616" i="39"/>
  <c r="Y616" i="39"/>
  <c r="Z616" i="39" s="1"/>
  <c r="X604" i="39"/>
  <c r="Y604" i="39"/>
  <c r="Z604" i="39" s="1"/>
  <c r="X592" i="39"/>
  <c r="Y592" i="39"/>
  <c r="Z592" i="39" s="1"/>
  <c r="X580" i="39"/>
  <c r="Y580" i="39"/>
  <c r="Z580" i="39" s="1"/>
  <c r="X568" i="39"/>
  <c r="Y568" i="39"/>
  <c r="Z568" i="39" s="1"/>
  <c r="X556" i="39"/>
  <c r="Y556" i="39"/>
  <c r="Z556" i="39" s="1"/>
  <c r="X544" i="39"/>
  <c r="Y544" i="39"/>
  <c r="Z544" i="39" s="1"/>
  <c r="Y650" i="39"/>
  <c r="Z650" i="39" s="1"/>
  <c r="X650" i="39"/>
  <c r="Y687" i="39"/>
  <c r="Z687" i="39" s="1"/>
  <c r="X687" i="39"/>
  <c r="X499" i="39"/>
  <c r="Y499" i="39"/>
  <c r="Z499" i="39" s="1"/>
  <c r="X504" i="39"/>
  <c r="Y504" i="39"/>
  <c r="Z504" i="39" s="1"/>
  <c r="X471" i="39"/>
  <c r="Y471" i="39"/>
  <c r="Z471" i="39" s="1"/>
  <c r="X459" i="39"/>
  <c r="Y459" i="39"/>
  <c r="Z459" i="39" s="1"/>
  <c r="X447" i="39"/>
  <c r="Y447" i="39"/>
  <c r="Z447" i="39" s="1"/>
  <c r="X435" i="39"/>
  <c r="Y435" i="39"/>
  <c r="Z435" i="39" s="1"/>
  <c r="Y482" i="39"/>
  <c r="Z482" i="39" s="1"/>
  <c r="X482" i="39"/>
  <c r="X512" i="39"/>
  <c r="Y512" i="39"/>
  <c r="Z512" i="39" s="1"/>
  <c r="X520" i="39"/>
  <c r="Y520" i="39"/>
  <c r="Z520" i="39" s="1"/>
  <c r="X366" i="39"/>
  <c r="Y366" i="39"/>
  <c r="Z366" i="39" s="1"/>
  <c r="X392" i="39"/>
  <c r="Y392" i="39"/>
  <c r="Z392" i="39" s="1"/>
  <c r="X351" i="39"/>
  <c r="Y351" i="39"/>
  <c r="Z351" i="39" s="1"/>
  <c r="X339" i="39"/>
  <c r="Y339" i="39"/>
  <c r="Z339" i="39" s="1"/>
  <c r="X327" i="39"/>
  <c r="Y327" i="39"/>
  <c r="Z327" i="39" s="1"/>
  <c r="X358" i="39"/>
  <c r="Y358" i="39"/>
  <c r="Z358" i="39" s="1"/>
  <c r="X360" i="39"/>
  <c r="Y360" i="39"/>
  <c r="Z360" i="39" s="1"/>
  <c r="X388" i="39"/>
  <c r="Y388" i="39"/>
  <c r="Z388" i="39" s="1"/>
  <c r="X228" i="39"/>
  <c r="Y228" i="39"/>
  <c r="Z228" i="39" s="1"/>
  <c r="Y204" i="39"/>
  <c r="Z204" i="39" s="1"/>
  <c r="X204" i="39"/>
  <c r="Y192" i="39"/>
  <c r="Z192" i="39" s="1"/>
  <c r="X192" i="39"/>
  <c r="Y180" i="39"/>
  <c r="Z180" i="39" s="1"/>
  <c r="X180" i="39"/>
  <c r="Y168" i="39"/>
  <c r="Z168" i="39" s="1"/>
  <c r="X168" i="39"/>
  <c r="X156" i="39"/>
  <c r="Y156" i="39"/>
  <c r="Z156" i="39" s="1"/>
  <c r="X247" i="39"/>
  <c r="Y247" i="39"/>
  <c r="Z247" i="39" s="1"/>
  <c r="X293" i="39"/>
  <c r="Y293" i="39"/>
  <c r="Z293" i="39" s="1"/>
  <c r="X230" i="39"/>
  <c r="Y230" i="39"/>
  <c r="Z230" i="39" s="1"/>
  <c r="X251" i="39"/>
  <c r="Y251" i="39"/>
  <c r="Z251" i="39" s="1"/>
  <c r="X310" i="39"/>
  <c r="Y310" i="39"/>
  <c r="Z310" i="39" s="1"/>
  <c r="X274" i="39"/>
  <c r="Y274" i="39"/>
  <c r="Z274" i="39" s="1"/>
  <c r="X260" i="39"/>
  <c r="Y260" i="39"/>
  <c r="Z260" i="39" s="1"/>
  <c r="X294" i="39"/>
  <c r="Y294" i="39"/>
  <c r="Z294" i="39" s="1"/>
  <c r="X238" i="39"/>
  <c r="Y238" i="39"/>
  <c r="Z238" i="39" s="1"/>
  <c r="Y130" i="39"/>
  <c r="Z130" i="39" s="1"/>
  <c r="X130" i="39"/>
  <c r="Y143" i="39"/>
  <c r="Z143" i="39" s="1"/>
  <c r="X143" i="39"/>
  <c r="Y116" i="39"/>
  <c r="Z116" i="39" s="1"/>
  <c r="X116" i="39"/>
  <c r="Y107" i="39"/>
  <c r="Z107" i="39" s="1"/>
  <c r="X107" i="39"/>
  <c r="Y95" i="39"/>
  <c r="Z95" i="39" s="1"/>
  <c r="X95" i="39"/>
  <c r="Y83" i="39"/>
  <c r="Z83" i="39" s="1"/>
  <c r="X83" i="39"/>
  <c r="Y71" i="39"/>
  <c r="Z71" i="39" s="1"/>
  <c r="X71" i="39"/>
  <c r="Y59" i="39"/>
  <c r="Z59" i="39" s="1"/>
  <c r="X59" i="39"/>
  <c r="Y47" i="39"/>
  <c r="Z47" i="39" s="1"/>
  <c r="X47" i="39"/>
  <c r="Y35" i="39"/>
  <c r="Z35" i="39" s="1"/>
  <c r="X35" i="39"/>
  <c r="Y23" i="39"/>
  <c r="Z23" i="39" s="1"/>
  <c r="X23" i="39"/>
  <c r="Y11" i="39"/>
  <c r="Z11" i="39" s="1"/>
  <c r="X11" i="39"/>
  <c r="X220" i="38"/>
  <c r="Y220" i="38"/>
  <c r="Z220" i="38" s="1"/>
  <c r="X208" i="38"/>
  <c r="Y208" i="38"/>
  <c r="Z208" i="38" s="1"/>
  <c r="X196" i="38"/>
  <c r="Y196" i="38"/>
  <c r="Z196" i="38" s="1"/>
  <c r="X184" i="38"/>
  <c r="Y184" i="38"/>
  <c r="Z184" i="38" s="1"/>
  <c r="X172" i="38"/>
  <c r="Y172" i="38"/>
  <c r="Z172" i="38" s="1"/>
  <c r="Y160" i="38"/>
  <c r="Z160" i="38" s="1"/>
  <c r="X160" i="38"/>
  <c r="Y111" i="39"/>
  <c r="Z111" i="39" s="1"/>
  <c r="X111" i="39"/>
  <c r="Y108" i="38"/>
  <c r="Z108" i="38" s="1"/>
  <c r="X108" i="38"/>
  <c r="Y96" i="38"/>
  <c r="Z96" i="38" s="1"/>
  <c r="X96" i="38"/>
  <c r="Y84" i="38"/>
  <c r="Z84" i="38" s="1"/>
  <c r="X84" i="38"/>
  <c r="Y72" i="38"/>
  <c r="Z72" i="38" s="1"/>
  <c r="X72" i="38"/>
  <c r="Y60" i="38"/>
  <c r="Z60" i="38" s="1"/>
  <c r="X60" i="38"/>
  <c r="Y48" i="38"/>
  <c r="Z48" i="38" s="1"/>
  <c r="X48" i="38"/>
  <c r="Y36" i="38"/>
  <c r="Z36" i="38" s="1"/>
  <c r="X36" i="38"/>
  <c r="Y24" i="38"/>
  <c r="Z24" i="38" s="1"/>
  <c r="X24" i="38"/>
  <c r="Y12" i="38"/>
  <c r="Z12" i="38" s="1"/>
  <c r="X12" i="38"/>
  <c r="Y222" i="38"/>
  <c r="Z222" i="38" s="1"/>
  <c r="K30" i="32" s="1"/>
  <c r="W30" i="3" s="1"/>
  <c r="X222" i="38"/>
  <c r="M30" i="32" s="1"/>
  <c r="V30" i="3" s="1"/>
  <c r="X115" i="38"/>
  <c r="Y115" i="38"/>
  <c r="Z115" i="38" s="1"/>
  <c r="Y121" i="38"/>
  <c r="Z121" i="38" s="1"/>
  <c r="X121" i="38"/>
  <c r="Y68" i="37"/>
  <c r="Z68" i="37" s="1"/>
  <c r="X68" i="37"/>
  <c r="X36" i="37"/>
  <c r="Y36" i="37"/>
  <c r="Z36" i="37" s="1"/>
  <c r="X24" i="37"/>
  <c r="Y24" i="37"/>
  <c r="Z24" i="37" s="1"/>
  <c r="X12" i="37"/>
  <c r="Y12" i="37"/>
  <c r="Z12" i="37" s="1"/>
  <c r="Y92" i="37"/>
  <c r="Z92" i="37" s="1"/>
  <c r="K24" i="32" s="1"/>
  <c r="W24" i="3" s="1"/>
  <c r="X92" i="37"/>
  <c r="M24" i="32" s="1"/>
  <c r="V24" i="3" s="1"/>
  <c r="X89" i="37"/>
  <c r="M21" i="32" s="1"/>
  <c r="V21" i="3" s="1"/>
  <c r="Y89" i="37"/>
  <c r="Z89" i="37" s="1"/>
  <c r="K21" i="32" s="1"/>
  <c r="W21" i="3" s="1"/>
  <c r="Y78" i="37"/>
  <c r="Z78" i="37" s="1"/>
  <c r="X78" i="37"/>
  <c r="Y74" i="37"/>
  <c r="Z74" i="37" s="1"/>
  <c r="X74" i="37"/>
  <c r="Y1039" i="36"/>
  <c r="Z1039" i="36" s="1"/>
  <c r="X1039" i="36"/>
  <c r="Y1027" i="36"/>
  <c r="Z1027" i="36" s="1"/>
  <c r="X1027" i="36"/>
  <c r="Y1015" i="36"/>
  <c r="Z1015" i="36" s="1"/>
  <c r="X1015" i="36"/>
  <c r="Y1003" i="36"/>
  <c r="Z1003" i="36" s="1"/>
  <c r="X1003" i="36"/>
  <c r="Y991" i="36"/>
  <c r="Z991" i="36" s="1"/>
  <c r="X991" i="36"/>
  <c r="Y979" i="36"/>
  <c r="Z979" i="36" s="1"/>
  <c r="X979" i="36"/>
  <c r="Y148" i="38"/>
  <c r="Z148" i="38" s="1"/>
  <c r="X148" i="38"/>
  <c r="Y961" i="36"/>
  <c r="Z961" i="36" s="1"/>
  <c r="X961" i="36"/>
  <c r="Y949" i="36"/>
  <c r="Z949" i="36" s="1"/>
  <c r="X949" i="36"/>
  <c r="Y937" i="36"/>
  <c r="Z937" i="36" s="1"/>
  <c r="X937" i="36"/>
  <c r="Y925" i="36"/>
  <c r="Z925" i="36" s="1"/>
  <c r="X925" i="36"/>
  <c r="Y913" i="36"/>
  <c r="Z913" i="36" s="1"/>
  <c r="X913" i="36"/>
  <c r="Y901" i="36"/>
  <c r="Z901" i="36" s="1"/>
  <c r="X901" i="36"/>
  <c r="Y889" i="36"/>
  <c r="Z889" i="36" s="1"/>
  <c r="X889" i="36"/>
  <c r="Y877" i="36"/>
  <c r="Z877" i="36" s="1"/>
  <c r="X877" i="36"/>
  <c r="Y857" i="36"/>
  <c r="Z857" i="36" s="1"/>
  <c r="X857" i="36"/>
  <c r="X839" i="36"/>
  <c r="Y839" i="36"/>
  <c r="Z839" i="36" s="1"/>
  <c r="X827" i="36"/>
  <c r="Y827" i="36"/>
  <c r="Z827" i="36" s="1"/>
  <c r="X815" i="36"/>
  <c r="Y815" i="36"/>
  <c r="Z815" i="36" s="1"/>
  <c r="X803" i="36"/>
  <c r="Y803" i="36"/>
  <c r="Z803" i="36" s="1"/>
  <c r="X791" i="36"/>
  <c r="Y791" i="36"/>
  <c r="Z791" i="36" s="1"/>
  <c r="X779" i="36"/>
  <c r="Y779" i="36"/>
  <c r="Z779" i="36" s="1"/>
  <c r="Y767" i="36"/>
  <c r="Z767" i="36" s="1"/>
  <c r="X767" i="36"/>
  <c r="Y852" i="36"/>
  <c r="Z852" i="36" s="1"/>
  <c r="X852" i="36"/>
  <c r="Y759" i="36"/>
  <c r="Z759" i="36" s="1"/>
  <c r="X759" i="36"/>
  <c r="Y739" i="36"/>
  <c r="Z739" i="36" s="1"/>
  <c r="X739" i="36"/>
  <c r="Y727" i="36"/>
  <c r="Z727" i="36" s="1"/>
  <c r="X727" i="36"/>
  <c r="Y715" i="36"/>
  <c r="Z715" i="36" s="1"/>
  <c r="X715" i="36"/>
  <c r="Y703" i="36"/>
  <c r="Z703" i="36" s="1"/>
  <c r="X703" i="36"/>
  <c r="Y691" i="36"/>
  <c r="Z691" i="36" s="1"/>
  <c r="X691" i="36"/>
  <c r="Y679" i="36"/>
  <c r="Z679" i="36" s="1"/>
  <c r="X679" i="36"/>
  <c r="X659" i="36"/>
  <c r="Y659" i="36"/>
  <c r="Z659" i="36" s="1"/>
  <c r="X635" i="36"/>
  <c r="Y635" i="36"/>
  <c r="Z635" i="36" s="1"/>
  <c r="Y603" i="36"/>
  <c r="Z603" i="36" s="1"/>
  <c r="X603" i="36"/>
  <c r="Y591" i="36"/>
  <c r="Z591" i="36" s="1"/>
  <c r="X591" i="36"/>
  <c r="Y579" i="36"/>
  <c r="Z579" i="36" s="1"/>
  <c r="X579" i="36"/>
  <c r="Y567" i="36"/>
  <c r="Z567" i="36" s="1"/>
  <c r="X567" i="36"/>
  <c r="Y555" i="36"/>
  <c r="Z555" i="36" s="1"/>
  <c r="X555" i="36"/>
  <c r="Y543" i="36"/>
  <c r="Z543" i="36" s="1"/>
  <c r="X543" i="36"/>
  <c r="X531" i="36"/>
  <c r="Y531" i="36"/>
  <c r="Z531" i="36" s="1"/>
  <c r="X519" i="36"/>
  <c r="Y519" i="36"/>
  <c r="Z519" i="36" s="1"/>
  <c r="X507" i="36"/>
  <c r="Y507" i="36"/>
  <c r="Z507" i="36" s="1"/>
  <c r="X620" i="36"/>
  <c r="Y620" i="36"/>
  <c r="Z620" i="36" s="1"/>
  <c r="X660" i="36"/>
  <c r="Y660" i="36"/>
  <c r="Z660" i="36" s="1"/>
  <c r="X636" i="36"/>
  <c r="Y636" i="36"/>
  <c r="Z636" i="36" s="1"/>
  <c r="Y671" i="36"/>
  <c r="Z671" i="36" s="1"/>
  <c r="X671" i="36"/>
  <c r="X484" i="36"/>
  <c r="Y484" i="36"/>
  <c r="Z484" i="36" s="1"/>
  <c r="Y455" i="36"/>
  <c r="Z455" i="36" s="1"/>
  <c r="X455" i="36"/>
  <c r="X477" i="36"/>
  <c r="Y477" i="36"/>
  <c r="Z477" i="36" s="1"/>
  <c r="X491" i="36"/>
  <c r="Y491" i="36"/>
  <c r="Z491" i="36" s="1"/>
  <c r="Y452" i="36"/>
  <c r="Z452" i="36" s="1"/>
  <c r="X452" i="36"/>
  <c r="Y435" i="36"/>
  <c r="Z435" i="36" s="1"/>
  <c r="X435" i="36"/>
  <c r="Y423" i="36"/>
  <c r="Z423" i="36" s="1"/>
  <c r="X423" i="36"/>
  <c r="Y411" i="36"/>
  <c r="Z411" i="36" s="1"/>
  <c r="X411" i="36"/>
  <c r="Y399" i="36"/>
  <c r="Z399" i="36" s="1"/>
  <c r="X399" i="36"/>
  <c r="Y387" i="36"/>
  <c r="Z387" i="36" s="1"/>
  <c r="X387" i="36"/>
  <c r="Y375" i="36"/>
  <c r="Z375" i="36" s="1"/>
  <c r="X375" i="36"/>
  <c r="Y363" i="36"/>
  <c r="Z363" i="36" s="1"/>
  <c r="X363" i="36"/>
  <c r="Y332" i="36"/>
  <c r="Z332" i="36" s="1"/>
  <c r="X332" i="36"/>
  <c r="Y351" i="36"/>
  <c r="Z351" i="36" s="1"/>
  <c r="X351" i="36"/>
  <c r="Y302" i="36"/>
  <c r="Z302" i="36" s="1"/>
  <c r="X302" i="36"/>
  <c r="Y314" i="36"/>
  <c r="Z314" i="36" s="1"/>
  <c r="X314" i="36"/>
  <c r="Y291" i="36"/>
  <c r="Z291" i="36" s="1"/>
  <c r="X291" i="36"/>
  <c r="Y279" i="36"/>
  <c r="Z279" i="36" s="1"/>
  <c r="X279" i="36"/>
  <c r="Y267" i="36"/>
  <c r="Z267" i="36" s="1"/>
  <c r="X267" i="36"/>
  <c r="Y255" i="36"/>
  <c r="Z255" i="36" s="1"/>
  <c r="X255" i="36"/>
  <c r="Y243" i="36"/>
  <c r="Z243" i="36" s="1"/>
  <c r="X243" i="36"/>
  <c r="Y231" i="36"/>
  <c r="Z231" i="36" s="1"/>
  <c r="X231" i="36"/>
  <c r="Y219" i="36"/>
  <c r="Z219" i="36" s="1"/>
  <c r="X219" i="36"/>
  <c r="Y207" i="36"/>
  <c r="Z207" i="36" s="1"/>
  <c r="X207" i="36"/>
  <c r="Y195" i="36"/>
  <c r="Z195" i="36" s="1"/>
  <c r="X195" i="36"/>
  <c r="Y183" i="36"/>
  <c r="Z183" i="36" s="1"/>
  <c r="X183" i="36"/>
  <c r="Y171" i="36"/>
  <c r="Z171" i="36" s="1"/>
  <c r="X171" i="36"/>
  <c r="Y159" i="36"/>
  <c r="Z159" i="36" s="1"/>
  <c r="X159" i="36"/>
  <c r="Y147" i="36"/>
  <c r="Z147" i="36" s="1"/>
  <c r="X147" i="36"/>
  <c r="Y135" i="36"/>
  <c r="Z135" i="36" s="1"/>
  <c r="X135" i="36"/>
  <c r="Y123" i="36"/>
  <c r="Z123" i="36" s="1"/>
  <c r="X123" i="36"/>
  <c r="Y111" i="36"/>
  <c r="Z111" i="36" s="1"/>
  <c r="X111" i="36"/>
  <c r="Y99" i="36"/>
  <c r="Z99" i="36" s="1"/>
  <c r="X99" i="36"/>
  <c r="Y87" i="36"/>
  <c r="Z87" i="36" s="1"/>
  <c r="X87" i="36"/>
  <c r="Y333" i="36"/>
  <c r="Z333" i="36" s="1"/>
  <c r="X333" i="36"/>
  <c r="Y89" i="27"/>
  <c r="Z89" i="27" s="1"/>
  <c r="X89" i="27"/>
  <c r="Y6" i="36"/>
  <c r="Z6" i="36" s="1"/>
  <c r="X6" i="36"/>
  <c r="Y58" i="27"/>
  <c r="Z58" i="27" s="1"/>
  <c r="X58" i="27"/>
  <c r="X59" i="27"/>
  <c r="Y59" i="27"/>
  <c r="Z59" i="27" s="1"/>
  <c r="Y48" i="27"/>
  <c r="Z48" i="27" s="1"/>
  <c r="X48" i="27"/>
  <c r="Y38" i="36"/>
  <c r="Z38" i="36" s="1"/>
  <c r="X38" i="36"/>
  <c r="Y49" i="36"/>
  <c r="Z49" i="36" s="1"/>
  <c r="X49" i="36"/>
  <c r="Y14" i="27"/>
  <c r="Z14" i="27" s="1"/>
  <c r="X14" i="27"/>
  <c r="Y41" i="36"/>
  <c r="Z41" i="36" s="1"/>
  <c r="X41" i="36"/>
  <c r="Y73" i="36"/>
  <c r="Z73" i="36" s="1"/>
  <c r="X73" i="36"/>
  <c r="Y65" i="27"/>
  <c r="Z65" i="27" s="1"/>
  <c r="X65" i="27"/>
  <c r="Y54" i="27"/>
  <c r="Z54" i="27" s="1"/>
  <c r="X54" i="27"/>
  <c r="Y43" i="27"/>
  <c r="Z43" i="27" s="1"/>
  <c r="X43" i="27"/>
  <c r="Y68" i="27"/>
  <c r="Z68" i="27" s="1"/>
  <c r="X68" i="27"/>
  <c r="Y25" i="36"/>
  <c r="Z25" i="36" s="1"/>
  <c r="X25" i="36"/>
  <c r="S1087" i="39"/>
  <c r="T1087" i="39" s="1"/>
  <c r="R1087" i="39"/>
  <c r="S1106" i="39"/>
  <c r="T1106" i="39" s="1"/>
  <c r="R1106" i="39"/>
  <c r="R1043" i="39"/>
  <c r="S1043" i="39"/>
  <c r="T1043" i="39" s="1"/>
  <c r="S1096" i="39"/>
  <c r="T1096" i="39" s="1"/>
  <c r="R1096" i="39"/>
  <c r="R1034" i="39"/>
  <c r="S1034" i="39"/>
  <c r="T1034" i="39" s="1"/>
  <c r="R1018" i="39"/>
  <c r="S1018" i="39"/>
  <c r="T1018" i="39" s="1"/>
  <c r="S829" i="39"/>
  <c r="T829" i="39" s="1"/>
  <c r="R829" i="39"/>
  <c r="H100" i="34"/>
  <c r="S1100" i="39"/>
  <c r="T1100" i="39" s="1"/>
  <c r="R1100" i="39"/>
  <c r="S1065" i="39"/>
  <c r="T1065" i="39" s="1"/>
  <c r="R1065" i="39"/>
  <c r="S1063" i="39"/>
  <c r="T1063" i="39" s="1"/>
  <c r="R1063" i="39"/>
  <c r="R1040" i="39"/>
  <c r="S1040" i="39"/>
  <c r="T1040" i="39" s="1"/>
  <c r="S1068" i="39"/>
  <c r="T1068" i="39" s="1"/>
  <c r="R1068" i="39"/>
  <c r="R1047" i="39"/>
  <c r="S1047" i="39"/>
  <c r="T1047" i="39" s="1"/>
  <c r="W100" i="34"/>
  <c r="S1062" i="39"/>
  <c r="T1062" i="39" s="1"/>
  <c r="R1062" i="39"/>
  <c r="S994" i="39"/>
  <c r="T994" i="39" s="1"/>
  <c r="R994" i="39"/>
  <c r="R959" i="39"/>
  <c r="S959" i="39"/>
  <c r="T959" i="39" s="1"/>
  <c r="S1056" i="39"/>
  <c r="T1056" i="39" s="1"/>
  <c r="R1056" i="39"/>
  <c r="S908" i="39"/>
  <c r="T908" i="39" s="1"/>
  <c r="R908" i="39"/>
  <c r="R995" i="39"/>
  <c r="S995" i="39"/>
  <c r="T995" i="39" s="1"/>
  <c r="S825" i="39"/>
  <c r="T825" i="39" s="1"/>
  <c r="R825" i="39"/>
  <c r="S836" i="39"/>
  <c r="T836" i="39" s="1"/>
  <c r="R836" i="39"/>
  <c r="S883" i="39"/>
  <c r="T883" i="39" s="1"/>
  <c r="R883" i="39"/>
  <c r="S840" i="39"/>
  <c r="T840" i="39" s="1"/>
  <c r="R840" i="39"/>
  <c r="S832" i="39"/>
  <c r="T832" i="39" s="1"/>
  <c r="R832" i="39"/>
  <c r="R875" i="39"/>
  <c r="S875" i="39"/>
  <c r="T875" i="39" s="1"/>
  <c r="S909" i="39"/>
  <c r="T909" i="39" s="1"/>
  <c r="R909" i="39"/>
  <c r="S729" i="39"/>
  <c r="T729" i="39" s="1"/>
  <c r="R729" i="39"/>
  <c r="R802" i="39"/>
  <c r="S802" i="39"/>
  <c r="T802" i="39" s="1"/>
  <c r="S762" i="39"/>
  <c r="T762" i="39" s="1"/>
  <c r="R762" i="39"/>
  <c r="S717" i="39"/>
  <c r="T717" i="39" s="1"/>
  <c r="R717" i="39"/>
  <c r="S688" i="39"/>
  <c r="T688" i="39" s="1"/>
  <c r="R688" i="39"/>
  <c r="S693" i="39"/>
  <c r="T693" i="39" s="1"/>
  <c r="R693" i="39"/>
  <c r="S742" i="39"/>
  <c r="T742" i="39" s="1"/>
  <c r="R742" i="39"/>
  <c r="S712" i="39"/>
  <c r="T712" i="39" s="1"/>
  <c r="R712" i="39"/>
  <c r="S811" i="39"/>
  <c r="T811" i="39" s="1"/>
  <c r="R811" i="39"/>
  <c r="S642" i="39"/>
  <c r="T642" i="39" s="1"/>
  <c r="R642" i="39"/>
  <c r="S672" i="39"/>
  <c r="T672" i="39" s="1"/>
  <c r="R672" i="39"/>
  <c r="S637" i="39"/>
  <c r="T637" i="39" s="1"/>
  <c r="R637" i="39"/>
  <c r="S671" i="39"/>
  <c r="T671" i="39" s="1"/>
  <c r="R671" i="39"/>
  <c r="S664" i="39"/>
  <c r="T664" i="39" s="1"/>
  <c r="R664" i="39"/>
  <c r="S614" i="39"/>
  <c r="T614" i="39" s="1"/>
  <c r="R614" i="39"/>
  <c r="S566" i="39"/>
  <c r="T566" i="39" s="1"/>
  <c r="R566" i="39"/>
  <c r="R501" i="39"/>
  <c r="S501" i="39"/>
  <c r="T501" i="39" s="1"/>
  <c r="S604" i="39"/>
  <c r="T604" i="39" s="1"/>
  <c r="R604" i="39"/>
  <c r="S556" i="39"/>
  <c r="T556" i="39" s="1"/>
  <c r="R556" i="39"/>
  <c r="R493" i="39"/>
  <c r="S493" i="39"/>
  <c r="T493" i="39" s="1"/>
  <c r="R359" i="39"/>
  <c r="S359" i="39"/>
  <c r="T359" i="39" s="1"/>
  <c r="R496" i="39"/>
  <c r="S496" i="39"/>
  <c r="T496" i="39" s="1"/>
  <c r="R397" i="39"/>
  <c r="S397" i="39"/>
  <c r="T397" i="39" s="1"/>
  <c r="S543" i="39"/>
  <c r="T543" i="39" s="1"/>
  <c r="R543" i="39"/>
  <c r="S595" i="39"/>
  <c r="T595" i="39" s="1"/>
  <c r="R595" i="39"/>
  <c r="S458" i="39"/>
  <c r="T458" i="39" s="1"/>
  <c r="R458" i="39"/>
  <c r="R394" i="39"/>
  <c r="S394" i="39"/>
  <c r="T394" i="39" s="1"/>
  <c r="S541" i="39"/>
  <c r="T541" i="39" s="1"/>
  <c r="R541" i="39"/>
  <c r="R422" i="39"/>
  <c r="S422" i="39"/>
  <c r="T422" i="39" s="1"/>
  <c r="R417" i="39"/>
  <c r="S417" i="39"/>
  <c r="T417" i="39" s="1"/>
  <c r="S597" i="39"/>
  <c r="T597" i="39" s="1"/>
  <c r="R597" i="39"/>
  <c r="R233" i="39"/>
  <c r="S233" i="39"/>
  <c r="T233" i="39" s="1"/>
  <c r="R416" i="39"/>
  <c r="S416" i="39"/>
  <c r="T416" i="39" s="1"/>
  <c r="S302" i="39"/>
  <c r="T302" i="39" s="1"/>
  <c r="R302" i="39"/>
  <c r="R259" i="39"/>
  <c r="S259" i="39"/>
  <c r="T259" i="39" s="1"/>
  <c r="S456" i="39"/>
  <c r="T456" i="39" s="1"/>
  <c r="R456" i="39"/>
  <c r="S473" i="39"/>
  <c r="T473" i="39" s="1"/>
  <c r="R473" i="39"/>
  <c r="S218" i="39"/>
  <c r="T218" i="39" s="1"/>
  <c r="R218" i="39"/>
  <c r="S481" i="39"/>
  <c r="T481" i="39" s="1"/>
  <c r="R481" i="39"/>
  <c r="S197" i="39"/>
  <c r="T197" i="39" s="1"/>
  <c r="R197" i="39"/>
  <c r="S163" i="39"/>
  <c r="T163" i="39" s="1"/>
  <c r="R163" i="39"/>
  <c r="R426" i="39"/>
  <c r="S426" i="39"/>
  <c r="T426" i="39" s="1"/>
  <c r="R228" i="39"/>
  <c r="S228" i="39"/>
  <c r="T228" i="39" s="1"/>
  <c r="S152" i="39"/>
  <c r="T152" i="39" s="1"/>
  <c r="R152" i="39"/>
  <c r="S279" i="39"/>
  <c r="T279" i="39" s="1"/>
  <c r="R279" i="39"/>
  <c r="S887" i="39"/>
  <c r="T887" i="39" s="1"/>
  <c r="R887" i="39"/>
  <c r="R784" i="39"/>
  <c r="S784" i="39"/>
  <c r="T784" i="39" s="1"/>
  <c r="S807" i="39"/>
  <c r="T807" i="39" s="1"/>
  <c r="R807" i="39"/>
  <c r="R975" i="39"/>
  <c r="S975" i="39"/>
  <c r="T975" i="39" s="1"/>
  <c r="S930" i="39"/>
  <c r="T930" i="39" s="1"/>
  <c r="R930" i="39"/>
  <c r="R993" i="39"/>
  <c r="S993" i="39"/>
  <c r="T993" i="39" s="1"/>
  <c r="S928" i="39"/>
  <c r="T928" i="39" s="1"/>
  <c r="R928" i="39"/>
  <c r="R1031" i="39"/>
  <c r="S1031" i="39"/>
  <c r="T1031" i="39" s="1"/>
  <c r="R384" i="39"/>
  <c r="S384" i="39"/>
  <c r="T384" i="39" s="1"/>
  <c r="S139" i="39"/>
  <c r="T139" i="39" s="1"/>
  <c r="R139" i="39"/>
  <c r="S310" i="39"/>
  <c r="T310" i="39" s="1"/>
  <c r="R310" i="39"/>
  <c r="R260" i="39"/>
  <c r="S260" i="39"/>
  <c r="T260" i="39" s="1"/>
  <c r="S168" i="39"/>
  <c r="T168" i="39" s="1"/>
  <c r="R168" i="39"/>
  <c r="S309" i="39"/>
  <c r="T309" i="39" s="1"/>
  <c r="R309" i="39"/>
  <c r="S186" i="39"/>
  <c r="T186" i="39" s="1"/>
  <c r="R186" i="39"/>
  <c r="S158" i="39"/>
  <c r="T158" i="39" s="1"/>
  <c r="R158" i="39"/>
  <c r="S336" i="39"/>
  <c r="T336" i="39" s="1"/>
  <c r="R336" i="39"/>
  <c r="S12" i="39"/>
  <c r="T12" i="39" s="1"/>
  <c r="R12" i="39"/>
  <c r="R258" i="39"/>
  <c r="S258" i="39"/>
  <c r="T258" i="39" s="1"/>
  <c r="S85" i="39"/>
  <c r="T85" i="39" s="1"/>
  <c r="R85" i="39"/>
  <c r="S18" i="39"/>
  <c r="T18" i="39" s="1"/>
  <c r="R18" i="39"/>
  <c r="S267" i="39"/>
  <c r="T267" i="39" s="1"/>
  <c r="R267" i="39"/>
  <c r="S60" i="39"/>
  <c r="T60" i="39" s="1"/>
  <c r="R60" i="39"/>
  <c r="S202" i="39"/>
  <c r="T202" i="39" s="1"/>
  <c r="R202" i="39"/>
  <c r="S28" i="39"/>
  <c r="T28" i="39" s="1"/>
  <c r="R28" i="39"/>
  <c r="S102" i="39"/>
  <c r="T102" i="39" s="1"/>
  <c r="R102" i="39"/>
  <c r="S78" i="39"/>
  <c r="T78" i="39" s="1"/>
  <c r="R78" i="39"/>
  <c r="S65" i="39"/>
  <c r="T65" i="39" s="1"/>
  <c r="R65" i="39"/>
  <c r="S221" i="38"/>
  <c r="T221" i="38" s="1"/>
  <c r="R221" i="38"/>
  <c r="R161" i="38"/>
  <c r="S161" i="38"/>
  <c r="T161" i="38" s="1"/>
  <c r="S208" i="38"/>
  <c r="T208" i="38" s="1"/>
  <c r="R208" i="38"/>
  <c r="R136" i="38"/>
  <c r="S136" i="38"/>
  <c r="T136" i="38" s="1"/>
  <c r="S90" i="38"/>
  <c r="T90" i="38" s="1"/>
  <c r="R90" i="38"/>
  <c r="S59" i="37"/>
  <c r="T59" i="37" s="1"/>
  <c r="R59" i="37"/>
  <c r="S49" i="38"/>
  <c r="T49" i="38" s="1"/>
  <c r="R49" i="38"/>
  <c r="S173" i="38"/>
  <c r="T173" i="38" s="1"/>
  <c r="R173" i="38"/>
  <c r="S75" i="37"/>
  <c r="T75" i="37" s="1"/>
  <c r="R75" i="37"/>
  <c r="S27" i="38"/>
  <c r="T27" i="38" s="1"/>
  <c r="R27" i="38"/>
  <c r="R232" i="38"/>
  <c r="L41" i="6" s="1"/>
  <c r="S41" i="3" s="1"/>
  <c r="S232" i="38"/>
  <c r="T232" i="38" s="1"/>
  <c r="K41" i="6" s="1"/>
  <c r="T41" i="3" s="1"/>
  <c r="S82" i="38"/>
  <c r="T82" i="38" s="1"/>
  <c r="R82" i="38"/>
  <c r="S57" i="37"/>
  <c r="T57" i="37" s="1"/>
  <c r="R57" i="37"/>
  <c r="S77" i="38"/>
  <c r="T77" i="38" s="1"/>
  <c r="R77" i="38"/>
  <c r="S176" i="38"/>
  <c r="T176" i="38" s="1"/>
  <c r="R176" i="38"/>
  <c r="S48" i="38"/>
  <c r="T48" i="38" s="1"/>
  <c r="R48" i="38"/>
  <c r="R88" i="37"/>
  <c r="L20" i="6" s="1"/>
  <c r="S20" i="3" s="1"/>
  <c r="S88" i="37"/>
  <c r="T88" i="37" s="1"/>
  <c r="K20" i="6" s="1"/>
  <c r="T20" i="3" s="1"/>
  <c r="S19" i="38"/>
  <c r="T19" i="38" s="1"/>
  <c r="R19" i="38"/>
  <c r="S40" i="38"/>
  <c r="T40" i="38" s="1"/>
  <c r="R40" i="38"/>
  <c r="S202" i="38"/>
  <c r="T202" i="38" s="1"/>
  <c r="R202" i="38"/>
  <c r="S203" i="38"/>
  <c r="T203" i="38" s="1"/>
  <c r="R203" i="38"/>
  <c r="S1035" i="36"/>
  <c r="T1035" i="36" s="1"/>
  <c r="R1035" i="36"/>
  <c r="S1011" i="36"/>
  <c r="T1011" i="36" s="1"/>
  <c r="R1011" i="36"/>
  <c r="S987" i="36"/>
  <c r="T987" i="36" s="1"/>
  <c r="R987" i="36"/>
  <c r="S17" i="37"/>
  <c r="T17" i="37" s="1"/>
  <c r="R17" i="37"/>
  <c r="S91" i="37"/>
  <c r="T91" i="37" s="1"/>
  <c r="K23" i="6" s="1"/>
  <c r="T23" i="3" s="1"/>
  <c r="R91" i="37"/>
  <c r="L23" i="6" s="1"/>
  <c r="S23" i="3" s="1"/>
  <c r="S195" i="38"/>
  <c r="T195" i="38" s="1"/>
  <c r="R195" i="38"/>
  <c r="S93" i="38"/>
  <c r="T93" i="38" s="1"/>
  <c r="R93" i="38"/>
  <c r="S1026" i="36"/>
  <c r="T1026" i="36" s="1"/>
  <c r="R1026" i="36"/>
  <c r="S1002" i="36"/>
  <c r="T1002" i="36" s="1"/>
  <c r="R1002" i="36"/>
  <c r="R138" i="38"/>
  <c r="S138" i="38"/>
  <c r="T138" i="38" s="1"/>
  <c r="S44" i="37"/>
  <c r="T44" i="37" s="1"/>
  <c r="R44" i="37"/>
  <c r="R162" i="38"/>
  <c r="S162" i="38"/>
  <c r="T162" i="38" s="1"/>
  <c r="R912" i="36"/>
  <c r="S912" i="36"/>
  <c r="T912" i="36" s="1"/>
  <c r="R956" i="36"/>
  <c r="S956" i="36"/>
  <c r="T956" i="36" s="1"/>
  <c r="R933" i="36"/>
  <c r="S933" i="36"/>
  <c r="T933" i="36" s="1"/>
  <c r="R930" i="36"/>
  <c r="S930" i="36"/>
  <c r="T930" i="36" s="1"/>
  <c r="S110" i="38"/>
  <c r="T110" i="38" s="1"/>
  <c r="R110" i="38"/>
  <c r="R915" i="36"/>
  <c r="S915" i="36"/>
  <c r="T915" i="36" s="1"/>
  <c r="S815" i="36"/>
  <c r="T815" i="36" s="1"/>
  <c r="R815" i="36"/>
  <c r="S805" i="36"/>
  <c r="T805" i="36" s="1"/>
  <c r="R805" i="36"/>
  <c r="S764" i="36"/>
  <c r="T764" i="36" s="1"/>
  <c r="R764" i="36"/>
  <c r="S769" i="36"/>
  <c r="T769" i="36" s="1"/>
  <c r="R769" i="36"/>
  <c r="S841" i="36"/>
  <c r="T841" i="36" s="1"/>
  <c r="R841" i="36"/>
  <c r="S798" i="36"/>
  <c r="T798" i="36" s="1"/>
  <c r="R798" i="36"/>
  <c r="R934" i="36"/>
  <c r="S934" i="36"/>
  <c r="T934" i="36" s="1"/>
  <c r="S816" i="36"/>
  <c r="T816" i="36" s="1"/>
  <c r="R816" i="36"/>
  <c r="S782" i="36"/>
  <c r="T782" i="36" s="1"/>
  <c r="R782" i="36"/>
  <c r="S733" i="36"/>
  <c r="T733" i="36" s="1"/>
  <c r="R733" i="36"/>
  <c r="S515" i="36"/>
  <c r="T515" i="36" s="1"/>
  <c r="R515" i="36"/>
  <c r="S690" i="36"/>
  <c r="T690" i="36" s="1"/>
  <c r="R690" i="36"/>
  <c r="S566" i="36"/>
  <c r="T566" i="36" s="1"/>
  <c r="R566" i="36"/>
  <c r="S524" i="36"/>
  <c r="T524" i="36" s="1"/>
  <c r="R524" i="36"/>
  <c r="S468" i="36"/>
  <c r="T468" i="36" s="1"/>
  <c r="R468" i="36"/>
  <c r="S475" i="36"/>
  <c r="T475" i="36" s="1"/>
  <c r="R475" i="36"/>
  <c r="S636" i="36"/>
  <c r="T636" i="36" s="1"/>
  <c r="R636" i="36"/>
  <c r="S565" i="36"/>
  <c r="T565" i="36" s="1"/>
  <c r="R565" i="36"/>
  <c r="S532" i="36"/>
  <c r="T532" i="36" s="1"/>
  <c r="R532" i="36"/>
  <c r="S671" i="36"/>
  <c r="T671" i="36" s="1"/>
  <c r="R671" i="36"/>
  <c r="S483" i="36"/>
  <c r="T483" i="36" s="1"/>
  <c r="R483" i="36"/>
  <c r="S619" i="36"/>
  <c r="T619" i="36" s="1"/>
  <c r="R619" i="36"/>
  <c r="S560" i="36"/>
  <c r="T560" i="36" s="1"/>
  <c r="R560" i="36"/>
  <c r="S634" i="36"/>
  <c r="T634" i="36" s="1"/>
  <c r="R634" i="36"/>
  <c r="S534" i="36"/>
  <c r="T534" i="36" s="1"/>
  <c r="R534" i="36"/>
  <c r="S460" i="36"/>
  <c r="T460" i="36" s="1"/>
  <c r="R460" i="36"/>
  <c r="S583" i="36"/>
  <c r="T583" i="36" s="1"/>
  <c r="R583" i="36"/>
  <c r="S497" i="36"/>
  <c r="T497" i="36" s="1"/>
  <c r="R497" i="36"/>
  <c r="S430" i="36"/>
  <c r="T430" i="36" s="1"/>
  <c r="R430" i="36"/>
  <c r="S407" i="36"/>
  <c r="T407" i="36" s="1"/>
  <c r="R407" i="36"/>
  <c r="S363" i="36"/>
  <c r="T363" i="36" s="1"/>
  <c r="R363" i="36"/>
  <c r="S433" i="36"/>
  <c r="T433" i="36" s="1"/>
  <c r="R433" i="36"/>
  <c r="S323" i="36"/>
  <c r="T323" i="36" s="1"/>
  <c r="R323" i="36"/>
  <c r="S334" i="36"/>
  <c r="T334" i="36" s="1"/>
  <c r="R334" i="36"/>
  <c r="S368" i="36"/>
  <c r="T368" i="36" s="1"/>
  <c r="R368" i="36"/>
  <c r="S436" i="36"/>
  <c r="T436" i="36" s="1"/>
  <c r="R436" i="36"/>
  <c r="S343" i="36"/>
  <c r="T343" i="36" s="1"/>
  <c r="R343" i="36"/>
  <c r="S415" i="36"/>
  <c r="T415" i="36" s="1"/>
  <c r="R415" i="36"/>
  <c r="S376" i="36"/>
  <c r="T376" i="36" s="1"/>
  <c r="R376" i="36"/>
  <c r="S322" i="36"/>
  <c r="T322" i="36" s="1"/>
  <c r="R322" i="36"/>
  <c r="S328" i="36"/>
  <c r="T328" i="36" s="1"/>
  <c r="R328" i="36"/>
  <c r="S290" i="36"/>
  <c r="T290" i="36" s="1"/>
  <c r="R290" i="36"/>
  <c r="S242" i="36"/>
  <c r="T242" i="36" s="1"/>
  <c r="R242" i="36"/>
  <c r="S194" i="36"/>
  <c r="T194" i="36" s="1"/>
  <c r="R194" i="36"/>
  <c r="S146" i="36"/>
  <c r="T146" i="36" s="1"/>
  <c r="R146" i="36"/>
  <c r="S98" i="36"/>
  <c r="T98" i="36" s="1"/>
  <c r="R98" i="36"/>
  <c r="S744" i="36"/>
  <c r="T744" i="36" s="1"/>
  <c r="R744" i="36"/>
  <c r="S684" i="36"/>
  <c r="T684" i="36" s="1"/>
  <c r="R684" i="36"/>
  <c r="S675" i="36"/>
  <c r="T675" i="36" s="1"/>
  <c r="R675" i="36"/>
  <c r="S645" i="36"/>
  <c r="T645" i="36" s="1"/>
  <c r="R645" i="36"/>
  <c r="S670" i="36"/>
  <c r="T670" i="36" s="1"/>
  <c r="R670" i="36"/>
  <c r="S715" i="36"/>
  <c r="T715" i="36" s="1"/>
  <c r="R715" i="36"/>
  <c r="R872" i="36"/>
  <c r="S872" i="36"/>
  <c r="T872" i="36" s="1"/>
  <c r="R889" i="36"/>
  <c r="S889" i="36"/>
  <c r="T889" i="36" s="1"/>
  <c r="R871" i="36"/>
  <c r="S871" i="36"/>
  <c r="T871" i="36" s="1"/>
  <c r="R886" i="36"/>
  <c r="S886" i="36"/>
  <c r="T886" i="36" s="1"/>
  <c r="R910" i="36"/>
  <c r="S910" i="36"/>
  <c r="T910" i="36" s="1"/>
  <c r="S11" i="36"/>
  <c r="T11" i="36" s="1"/>
  <c r="R11" i="36"/>
  <c r="S261" i="36"/>
  <c r="T261" i="36" s="1"/>
  <c r="R261" i="36"/>
  <c r="S213" i="36"/>
  <c r="T213" i="36" s="1"/>
  <c r="R213" i="36"/>
  <c r="S165" i="36"/>
  <c r="T165" i="36" s="1"/>
  <c r="R165" i="36"/>
  <c r="S117" i="36"/>
  <c r="T117" i="36" s="1"/>
  <c r="R117" i="36"/>
  <c r="S71" i="36"/>
  <c r="T71" i="36" s="1"/>
  <c r="R71" i="36"/>
  <c r="S26" i="36"/>
  <c r="T26" i="36" s="1"/>
  <c r="R26" i="36"/>
  <c r="S288" i="36"/>
  <c r="T288" i="36" s="1"/>
  <c r="R288" i="36"/>
  <c r="S240" i="36"/>
  <c r="T240" i="36" s="1"/>
  <c r="R240" i="36"/>
  <c r="S192" i="36"/>
  <c r="T192" i="36" s="1"/>
  <c r="R192" i="36"/>
  <c r="S144" i="36"/>
  <c r="T144" i="36" s="1"/>
  <c r="R144" i="36"/>
  <c r="S96" i="36"/>
  <c r="T96" i="36" s="1"/>
  <c r="R96" i="36"/>
  <c r="S76" i="36"/>
  <c r="T76" i="36" s="1"/>
  <c r="R76" i="36"/>
  <c r="S5" i="27"/>
  <c r="T5" i="27" s="1"/>
  <c r="R5" i="27"/>
  <c r="N23" i="5"/>
  <c r="M23" i="5"/>
  <c r="S46" i="36"/>
  <c r="T46" i="36" s="1"/>
  <c r="R46" i="36"/>
  <c r="S44" i="27"/>
  <c r="T44" i="27" s="1"/>
  <c r="R44" i="27"/>
  <c r="S39" i="36"/>
  <c r="T39" i="36" s="1"/>
  <c r="R39" i="36"/>
  <c r="P23" i="27"/>
  <c r="S279" i="36"/>
  <c r="T279" i="36" s="1"/>
  <c r="R279" i="36"/>
  <c r="S231" i="36"/>
  <c r="T231" i="36" s="1"/>
  <c r="R231" i="36"/>
  <c r="S183" i="36"/>
  <c r="T183" i="36" s="1"/>
  <c r="R183" i="36"/>
  <c r="S135" i="36"/>
  <c r="T135" i="36" s="1"/>
  <c r="R135" i="36"/>
  <c r="S87" i="36"/>
  <c r="T87" i="36" s="1"/>
  <c r="R87" i="36"/>
  <c r="P25" i="27"/>
  <c r="P93" i="27"/>
  <c r="S52" i="36"/>
  <c r="T52" i="36" s="1"/>
  <c r="R52" i="36"/>
  <c r="P77" i="27"/>
  <c r="S335" i="36"/>
  <c r="T335" i="36" s="1"/>
  <c r="R335" i="36"/>
  <c r="P26" i="27"/>
  <c r="P80" i="27"/>
  <c r="X1112" i="39"/>
  <c r="Y1112" i="39"/>
  <c r="Z1112" i="39" s="1"/>
  <c r="X1076" i="39"/>
  <c r="Y1076" i="39"/>
  <c r="Z1076" i="39" s="1"/>
  <c r="X1040" i="39"/>
  <c r="Y1040" i="39"/>
  <c r="Z1040" i="39" s="1"/>
  <c r="Y999" i="39"/>
  <c r="Z999" i="39" s="1"/>
  <c r="X999" i="39"/>
  <c r="X1077" i="39"/>
  <c r="Y1077" i="39"/>
  <c r="Z1077" i="39" s="1"/>
  <c r="Y1108" i="39"/>
  <c r="Z1108" i="39" s="1"/>
  <c r="X1108" i="39"/>
  <c r="X1045" i="39"/>
  <c r="Y1045" i="39"/>
  <c r="Z1045" i="39" s="1"/>
  <c r="X1017" i="39"/>
  <c r="Y1017" i="39"/>
  <c r="Z1017" i="39" s="1"/>
  <c r="Y1111" i="39"/>
  <c r="Z1111" i="39" s="1"/>
  <c r="X1111" i="39"/>
  <c r="X1016" i="39"/>
  <c r="Y1016" i="39"/>
  <c r="Z1016" i="39" s="1"/>
  <c r="X988" i="39"/>
  <c r="Y988" i="39"/>
  <c r="Z988" i="39" s="1"/>
  <c r="X952" i="39"/>
  <c r="Y952" i="39"/>
  <c r="Z952" i="39" s="1"/>
  <c r="Y989" i="39"/>
  <c r="Z989" i="39" s="1"/>
  <c r="X989" i="39"/>
  <c r="Y947" i="39"/>
  <c r="Z947" i="39" s="1"/>
  <c r="X947" i="39"/>
  <c r="Y909" i="39"/>
  <c r="Z909" i="39" s="1"/>
  <c r="X909" i="39"/>
  <c r="X1024" i="39"/>
  <c r="Y1024" i="39"/>
  <c r="Z1024" i="39" s="1"/>
  <c r="Y921" i="39"/>
  <c r="Z921" i="39" s="1"/>
  <c r="X921" i="39"/>
  <c r="Y888" i="39"/>
  <c r="Z888" i="39" s="1"/>
  <c r="X888" i="39"/>
  <c r="X862" i="39"/>
  <c r="Y862" i="39"/>
  <c r="Z862" i="39" s="1"/>
  <c r="Y867" i="39"/>
  <c r="Z867" i="39" s="1"/>
  <c r="X867" i="39"/>
  <c r="Y842" i="39"/>
  <c r="Z842" i="39" s="1"/>
  <c r="X842" i="39"/>
  <c r="Y977" i="39"/>
  <c r="Z977" i="39" s="1"/>
  <c r="X977" i="39"/>
  <c r="Y843" i="39"/>
  <c r="Z843" i="39" s="1"/>
  <c r="X843" i="39"/>
  <c r="X1018" i="39"/>
  <c r="Y1018" i="39"/>
  <c r="Z1018" i="39" s="1"/>
  <c r="Y785" i="39"/>
  <c r="Z785" i="39" s="1"/>
  <c r="X785" i="39"/>
  <c r="Y795" i="39"/>
  <c r="Z795" i="39" s="1"/>
  <c r="X795" i="39"/>
  <c r="Y778" i="39"/>
  <c r="Z778" i="39" s="1"/>
  <c r="X778" i="39"/>
  <c r="Y887" i="39"/>
  <c r="Z887" i="39" s="1"/>
  <c r="X887" i="39"/>
  <c r="Y765" i="39"/>
  <c r="Z765" i="39" s="1"/>
  <c r="X765" i="39"/>
  <c r="Y753" i="39"/>
  <c r="Z753" i="39" s="1"/>
  <c r="X753" i="39"/>
  <c r="Y741" i="39"/>
  <c r="Z741" i="39" s="1"/>
  <c r="X741" i="39"/>
  <c r="Y729" i="39"/>
  <c r="Z729" i="39" s="1"/>
  <c r="X729" i="39"/>
  <c r="Y717" i="39"/>
  <c r="Z717" i="39" s="1"/>
  <c r="X717" i="39"/>
  <c r="Y705" i="39"/>
  <c r="Z705" i="39" s="1"/>
  <c r="X705" i="39"/>
  <c r="Y690" i="39"/>
  <c r="Z690" i="39" s="1"/>
  <c r="X690" i="39"/>
  <c r="Y673" i="39"/>
  <c r="Z673" i="39" s="1"/>
  <c r="X673" i="39"/>
  <c r="Y661" i="39"/>
  <c r="Z661" i="39" s="1"/>
  <c r="X661" i="39"/>
  <c r="Y693" i="39"/>
  <c r="Z693" i="39" s="1"/>
  <c r="X693" i="39"/>
  <c r="Y789" i="39"/>
  <c r="Z789" i="39" s="1"/>
  <c r="X789" i="39"/>
  <c r="X643" i="39"/>
  <c r="Y643" i="39"/>
  <c r="Z643" i="39" s="1"/>
  <c r="X615" i="39"/>
  <c r="Y615" i="39"/>
  <c r="Z615" i="39" s="1"/>
  <c r="X603" i="39"/>
  <c r="Y603" i="39"/>
  <c r="Z603" i="39" s="1"/>
  <c r="X591" i="39"/>
  <c r="Y591" i="39"/>
  <c r="Z591" i="39" s="1"/>
  <c r="X579" i="39"/>
  <c r="Y579" i="39"/>
  <c r="Z579" i="39" s="1"/>
  <c r="X567" i="39"/>
  <c r="Y567" i="39"/>
  <c r="Z567" i="39" s="1"/>
  <c r="X555" i="39"/>
  <c r="Y555" i="39"/>
  <c r="Z555" i="39" s="1"/>
  <c r="X543" i="39"/>
  <c r="Y543" i="39"/>
  <c r="Z543" i="39" s="1"/>
  <c r="Y648" i="39"/>
  <c r="Z648" i="39" s="1"/>
  <c r="X648" i="39"/>
  <c r="X624" i="39"/>
  <c r="Y624" i="39"/>
  <c r="Z624" i="39" s="1"/>
  <c r="X487" i="39"/>
  <c r="Y487" i="39"/>
  <c r="Z487" i="39" s="1"/>
  <c r="X494" i="39"/>
  <c r="Y494" i="39"/>
  <c r="Z494" i="39" s="1"/>
  <c r="X470" i="39"/>
  <c r="Y470" i="39"/>
  <c r="Z470" i="39" s="1"/>
  <c r="X458" i="39"/>
  <c r="Y458" i="39"/>
  <c r="Z458" i="39" s="1"/>
  <c r="X446" i="39"/>
  <c r="Y446" i="39"/>
  <c r="Z446" i="39" s="1"/>
  <c r="X434" i="39"/>
  <c r="Y434" i="39"/>
  <c r="Z434" i="39" s="1"/>
  <c r="X625" i="39"/>
  <c r="Y625" i="39"/>
  <c r="Z625" i="39" s="1"/>
  <c r="X509" i="39"/>
  <c r="Y509" i="39"/>
  <c r="Z509" i="39" s="1"/>
  <c r="X517" i="39"/>
  <c r="Y517" i="39"/>
  <c r="Z517" i="39" s="1"/>
  <c r="X354" i="39"/>
  <c r="Y354" i="39"/>
  <c r="Z354" i="39" s="1"/>
  <c r="X380" i="39"/>
  <c r="Y380" i="39"/>
  <c r="Z380" i="39" s="1"/>
  <c r="X350" i="39"/>
  <c r="Y350" i="39"/>
  <c r="Z350" i="39" s="1"/>
  <c r="X338" i="39"/>
  <c r="Y338" i="39"/>
  <c r="Z338" i="39" s="1"/>
  <c r="X326" i="39"/>
  <c r="Y326" i="39"/>
  <c r="Z326" i="39" s="1"/>
  <c r="X425" i="39"/>
  <c r="Y425" i="39"/>
  <c r="Z425" i="39" s="1"/>
  <c r="Y353" i="39"/>
  <c r="Z353" i="39" s="1"/>
  <c r="X353" i="39"/>
  <c r="X376" i="39"/>
  <c r="Y376" i="39"/>
  <c r="Z376" i="39" s="1"/>
  <c r="Y224" i="39"/>
  <c r="Z224" i="39" s="1"/>
  <c r="X224" i="39"/>
  <c r="Y203" i="39"/>
  <c r="Z203" i="39" s="1"/>
  <c r="X203" i="39"/>
  <c r="Y191" i="39"/>
  <c r="Z191" i="39" s="1"/>
  <c r="X191" i="39"/>
  <c r="Y179" i="39"/>
  <c r="Z179" i="39" s="1"/>
  <c r="X179" i="39"/>
  <c r="Y167" i="39"/>
  <c r="Z167" i="39" s="1"/>
  <c r="X167" i="39"/>
  <c r="Y155" i="39"/>
  <c r="Z155" i="39" s="1"/>
  <c r="X155" i="39"/>
  <c r="X235" i="39"/>
  <c r="Y235" i="39"/>
  <c r="Z235" i="39" s="1"/>
  <c r="X290" i="39"/>
  <c r="Y290" i="39"/>
  <c r="Z290" i="39" s="1"/>
  <c r="X261" i="39"/>
  <c r="Y261" i="39"/>
  <c r="Z261" i="39" s="1"/>
  <c r="X239" i="39"/>
  <c r="Y239" i="39"/>
  <c r="Z239" i="39" s="1"/>
  <c r="X307" i="39"/>
  <c r="Y307" i="39"/>
  <c r="Z307" i="39" s="1"/>
  <c r="X271" i="39"/>
  <c r="Y271" i="39"/>
  <c r="Z271" i="39" s="1"/>
  <c r="X248" i="39"/>
  <c r="Y248" i="39"/>
  <c r="Z248" i="39" s="1"/>
  <c r="X291" i="39"/>
  <c r="Y291" i="39"/>
  <c r="Z291" i="39" s="1"/>
  <c r="X226" i="39"/>
  <c r="Y226" i="39"/>
  <c r="Z226" i="39" s="1"/>
  <c r="Y127" i="39"/>
  <c r="Z127" i="39" s="1"/>
  <c r="X127" i="39"/>
  <c r="Y140" i="39"/>
  <c r="Z140" i="39" s="1"/>
  <c r="X140" i="39"/>
  <c r="Y112" i="39"/>
  <c r="Z112" i="39" s="1"/>
  <c r="X112" i="39"/>
  <c r="Y106" i="39"/>
  <c r="Z106" i="39" s="1"/>
  <c r="X106" i="39"/>
  <c r="Y94" i="39"/>
  <c r="Z94" i="39" s="1"/>
  <c r="X94" i="39"/>
  <c r="Y82" i="39"/>
  <c r="Z82" i="39" s="1"/>
  <c r="X82" i="39"/>
  <c r="Y70" i="39"/>
  <c r="Z70" i="39" s="1"/>
  <c r="X70" i="39"/>
  <c r="Y58" i="39"/>
  <c r="Z58" i="39" s="1"/>
  <c r="X58" i="39"/>
  <c r="Y46" i="39"/>
  <c r="Z46" i="39" s="1"/>
  <c r="X46" i="39"/>
  <c r="Y34" i="39"/>
  <c r="Z34" i="39" s="1"/>
  <c r="X34" i="39"/>
  <c r="Y22" i="39"/>
  <c r="Z22" i="39" s="1"/>
  <c r="X22" i="39"/>
  <c r="Y10" i="39"/>
  <c r="Z10" i="39" s="1"/>
  <c r="X10" i="39"/>
  <c r="X219" i="38"/>
  <c r="Y219" i="38"/>
  <c r="Z219" i="38" s="1"/>
  <c r="X207" i="38"/>
  <c r="Y207" i="38"/>
  <c r="Z207" i="38" s="1"/>
  <c r="X195" i="38"/>
  <c r="Y195" i="38"/>
  <c r="Z195" i="38" s="1"/>
  <c r="X183" i="38"/>
  <c r="Y183" i="38"/>
  <c r="Z183" i="38" s="1"/>
  <c r="X171" i="38"/>
  <c r="Y171" i="38"/>
  <c r="Z171" i="38" s="1"/>
  <c r="X159" i="38"/>
  <c r="Y159" i="38"/>
  <c r="Z159" i="38" s="1"/>
  <c r="Y139" i="38"/>
  <c r="Z139" i="38" s="1"/>
  <c r="X139" i="38"/>
  <c r="Y107" i="38"/>
  <c r="Z107" i="38" s="1"/>
  <c r="X107" i="38"/>
  <c r="X95" i="38"/>
  <c r="Y95" i="38"/>
  <c r="Z95" i="38" s="1"/>
  <c r="Y83" i="38"/>
  <c r="Z83" i="38" s="1"/>
  <c r="X83" i="38"/>
  <c r="X71" i="38"/>
  <c r="Y71" i="38"/>
  <c r="Z71" i="38" s="1"/>
  <c r="Y59" i="38"/>
  <c r="Z59" i="38" s="1"/>
  <c r="X59" i="38"/>
  <c r="X47" i="38"/>
  <c r="Y47" i="38"/>
  <c r="Z47" i="38" s="1"/>
  <c r="Y35" i="38"/>
  <c r="Z35" i="38" s="1"/>
  <c r="X35" i="38"/>
  <c r="X23" i="38"/>
  <c r="Y23" i="38"/>
  <c r="Z23" i="38" s="1"/>
  <c r="Y11" i="38"/>
  <c r="Z11" i="38" s="1"/>
  <c r="X11" i="38"/>
  <c r="Y224" i="38"/>
  <c r="Z224" i="38" s="1"/>
  <c r="K32" i="32" s="1"/>
  <c r="W32" i="3" s="1"/>
  <c r="X224" i="38"/>
  <c r="M32" i="32" s="1"/>
  <c r="V32" i="3" s="1"/>
  <c r="Y142" i="38"/>
  <c r="Z142" i="38" s="1"/>
  <c r="X142" i="38"/>
  <c r="Y117" i="39"/>
  <c r="Z117" i="39" s="1"/>
  <c r="X117" i="39"/>
  <c r="X47" i="37"/>
  <c r="Y47" i="37"/>
  <c r="Z47" i="37" s="1"/>
  <c r="X35" i="37"/>
  <c r="Y35" i="37"/>
  <c r="Z35" i="37" s="1"/>
  <c r="X23" i="37"/>
  <c r="Y23" i="37"/>
  <c r="Z23" i="37" s="1"/>
  <c r="X11" i="37"/>
  <c r="Y11" i="37"/>
  <c r="Z11" i="37" s="1"/>
  <c r="X3" i="37"/>
  <c r="Y3" i="37"/>
  <c r="Z3" i="37" s="1"/>
  <c r="Y93" i="37"/>
  <c r="Z93" i="37" s="1"/>
  <c r="K25" i="32" s="1"/>
  <c r="W25" i="3" s="1"/>
  <c r="X93" i="37"/>
  <c r="M25" i="32" s="1"/>
  <c r="V25" i="3" s="1"/>
  <c r="Y66" i="37"/>
  <c r="Z66" i="37" s="1"/>
  <c r="X66" i="37"/>
  <c r="Y77" i="37"/>
  <c r="Z77" i="37" s="1"/>
  <c r="X77" i="37"/>
  <c r="Y1038" i="36"/>
  <c r="Z1038" i="36" s="1"/>
  <c r="X1038" i="36"/>
  <c r="Y1026" i="36"/>
  <c r="Z1026" i="36" s="1"/>
  <c r="X1026" i="36"/>
  <c r="Y1014" i="36"/>
  <c r="Z1014" i="36" s="1"/>
  <c r="X1014" i="36"/>
  <c r="Y1002" i="36"/>
  <c r="Z1002" i="36" s="1"/>
  <c r="X1002" i="36"/>
  <c r="Y990" i="36"/>
  <c r="Z990" i="36" s="1"/>
  <c r="X990" i="36"/>
  <c r="Y978" i="36"/>
  <c r="Z978" i="36" s="1"/>
  <c r="X978" i="36"/>
  <c r="Y67" i="37"/>
  <c r="Z67" i="37" s="1"/>
  <c r="X67" i="37"/>
  <c r="Y960" i="36"/>
  <c r="Z960" i="36" s="1"/>
  <c r="X960" i="36"/>
  <c r="Y948" i="36"/>
  <c r="Z948" i="36" s="1"/>
  <c r="X948" i="36"/>
  <c r="Y936" i="36"/>
  <c r="Z936" i="36" s="1"/>
  <c r="X936" i="36"/>
  <c r="Y924" i="36"/>
  <c r="Z924" i="36" s="1"/>
  <c r="X924" i="36"/>
  <c r="Y912" i="36"/>
  <c r="Z912" i="36" s="1"/>
  <c r="X912" i="36"/>
  <c r="Y900" i="36"/>
  <c r="Z900" i="36" s="1"/>
  <c r="X900" i="36"/>
  <c r="Y888" i="36"/>
  <c r="Z888" i="36" s="1"/>
  <c r="X888" i="36"/>
  <c r="Y876" i="36"/>
  <c r="Z876" i="36" s="1"/>
  <c r="X876" i="36"/>
  <c r="Y854" i="36"/>
  <c r="Z854" i="36" s="1"/>
  <c r="X854" i="36"/>
  <c r="X838" i="36"/>
  <c r="Y838" i="36"/>
  <c r="Z838" i="36" s="1"/>
  <c r="X826" i="36"/>
  <c r="Y826" i="36"/>
  <c r="Z826" i="36" s="1"/>
  <c r="X814" i="36"/>
  <c r="Y814" i="36"/>
  <c r="Z814" i="36" s="1"/>
  <c r="X802" i="36"/>
  <c r="Y802" i="36"/>
  <c r="Z802" i="36" s="1"/>
  <c r="X790" i="36"/>
  <c r="Y790" i="36"/>
  <c r="Z790" i="36" s="1"/>
  <c r="X778" i="36"/>
  <c r="Y778" i="36"/>
  <c r="Z778" i="36" s="1"/>
  <c r="Y766" i="36"/>
  <c r="Z766" i="36" s="1"/>
  <c r="X766" i="36"/>
  <c r="Y849" i="36"/>
  <c r="Z849" i="36" s="1"/>
  <c r="X849" i="36"/>
  <c r="Y756" i="36"/>
  <c r="Z756" i="36" s="1"/>
  <c r="X756" i="36"/>
  <c r="Y738" i="36"/>
  <c r="Z738" i="36" s="1"/>
  <c r="X738" i="36"/>
  <c r="Y726" i="36"/>
  <c r="Z726" i="36" s="1"/>
  <c r="X726" i="36"/>
  <c r="Y714" i="36"/>
  <c r="Z714" i="36" s="1"/>
  <c r="X714" i="36"/>
  <c r="Y702" i="36"/>
  <c r="Z702" i="36" s="1"/>
  <c r="X702" i="36"/>
  <c r="Y690" i="36"/>
  <c r="Z690" i="36" s="1"/>
  <c r="X690" i="36"/>
  <c r="Y859" i="36"/>
  <c r="Z859" i="36" s="1"/>
  <c r="X859" i="36"/>
  <c r="X657" i="36"/>
  <c r="Y657" i="36"/>
  <c r="Z657" i="36" s="1"/>
  <c r="X633" i="36"/>
  <c r="Y633" i="36"/>
  <c r="Z633" i="36" s="1"/>
  <c r="Y602" i="36"/>
  <c r="Z602" i="36" s="1"/>
  <c r="X602" i="36"/>
  <c r="Y590" i="36"/>
  <c r="Z590" i="36" s="1"/>
  <c r="X590" i="36"/>
  <c r="Y578" i="36"/>
  <c r="Z578" i="36" s="1"/>
  <c r="X578" i="36"/>
  <c r="Y566" i="36"/>
  <c r="Z566" i="36" s="1"/>
  <c r="X566" i="36"/>
  <c r="Y554" i="36"/>
  <c r="Z554" i="36" s="1"/>
  <c r="X554" i="36"/>
  <c r="Y542" i="36"/>
  <c r="Z542" i="36" s="1"/>
  <c r="X542" i="36"/>
  <c r="X530" i="36"/>
  <c r="Y530" i="36"/>
  <c r="Z530" i="36" s="1"/>
  <c r="X518" i="36"/>
  <c r="Y518" i="36"/>
  <c r="Z518" i="36" s="1"/>
  <c r="X506" i="36"/>
  <c r="Y506" i="36"/>
  <c r="Z506" i="36" s="1"/>
  <c r="X625" i="36"/>
  <c r="Y625" i="36"/>
  <c r="Z625" i="36" s="1"/>
  <c r="X658" i="36"/>
  <c r="Y658" i="36"/>
  <c r="Z658" i="36" s="1"/>
  <c r="X634" i="36"/>
  <c r="Y634" i="36"/>
  <c r="Z634" i="36" s="1"/>
  <c r="Y668" i="36"/>
  <c r="Z668" i="36" s="1"/>
  <c r="X668" i="36"/>
  <c r="X481" i="36"/>
  <c r="Y481" i="36"/>
  <c r="Z481" i="36" s="1"/>
  <c r="Y453" i="36"/>
  <c r="Z453" i="36" s="1"/>
  <c r="X453" i="36"/>
  <c r="X467" i="36"/>
  <c r="Y467" i="36"/>
  <c r="Z467" i="36" s="1"/>
  <c r="X488" i="36"/>
  <c r="Y488" i="36"/>
  <c r="Z488" i="36" s="1"/>
  <c r="Y450" i="36"/>
  <c r="Z450" i="36" s="1"/>
  <c r="X450" i="36"/>
  <c r="Y434" i="36"/>
  <c r="Z434" i="36" s="1"/>
  <c r="X434" i="36"/>
  <c r="Y422" i="36"/>
  <c r="Z422" i="36" s="1"/>
  <c r="X422" i="36"/>
  <c r="Y410" i="36"/>
  <c r="Z410" i="36" s="1"/>
  <c r="X410" i="36"/>
  <c r="Y398" i="36"/>
  <c r="Z398" i="36" s="1"/>
  <c r="X398" i="36"/>
  <c r="Y386" i="36"/>
  <c r="Z386" i="36" s="1"/>
  <c r="X386" i="36"/>
  <c r="Y374" i="36"/>
  <c r="Z374" i="36" s="1"/>
  <c r="X374" i="36"/>
  <c r="Y362" i="36"/>
  <c r="Z362" i="36" s="1"/>
  <c r="X362" i="36"/>
  <c r="Y325" i="36"/>
  <c r="Z325" i="36" s="1"/>
  <c r="X325" i="36"/>
  <c r="Y339" i="36"/>
  <c r="Z339" i="36" s="1"/>
  <c r="X339" i="36"/>
  <c r="X83" i="27"/>
  <c r="Y83" i="27"/>
  <c r="Z83" i="27" s="1"/>
  <c r="Y312" i="36"/>
  <c r="Z312" i="36" s="1"/>
  <c r="X312" i="36"/>
  <c r="Y290" i="36"/>
  <c r="Z290" i="36" s="1"/>
  <c r="X290" i="36"/>
  <c r="Y278" i="36"/>
  <c r="Z278" i="36" s="1"/>
  <c r="X278" i="36"/>
  <c r="Y266" i="36"/>
  <c r="Z266" i="36" s="1"/>
  <c r="X266" i="36"/>
  <c r="Y254" i="36"/>
  <c r="Z254" i="36" s="1"/>
  <c r="X254" i="36"/>
  <c r="Y242" i="36"/>
  <c r="Z242" i="36" s="1"/>
  <c r="X242" i="36"/>
  <c r="Y230" i="36"/>
  <c r="Z230" i="36" s="1"/>
  <c r="X230" i="36"/>
  <c r="Y218" i="36"/>
  <c r="Z218" i="36" s="1"/>
  <c r="X218" i="36"/>
  <c r="Y206" i="36"/>
  <c r="Z206" i="36" s="1"/>
  <c r="X206" i="36"/>
  <c r="Y194" i="36"/>
  <c r="Z194" i="36" s="1"/>
  <c r="X194" i="36"/>
  <c r="Y182" i="36"/>
  <c r="Z182" i="36" s="1"/>
  <c r="X182" i="36"/>
  <c r="Y170" i="36"/>
  <c r="Z170" i="36" s="1"/>
  <c r="X170" i="36"/>
  <c r="Y158" i="36"/>
  <c r="Z158" i="36" s="1"/>
  <c r="X158" i="36"/>
  <c r="Y146" i="36"/>
  <c r="Z146" i="36" s="1"/>
  <c r="X146" i="36"/>
  <c r="Y134" i="36"/>
  <c r="Z134" i="36" s="1"/>
  <c r="X134" i="36"/>
  <c r="Y122" i="36"/>
  <c r="Z122" i="36" s="1"/>
  <c r="X122" i="36"/>
  <c r="Y110" i="36"/>
  <c r="Z110" i="36" s="1"/>
  <c r="X110" i="36"/>
  <c r="Y98" i="36"/>
  <c r="Z98" i="36" s="1"/>
  <c r="X98" i="36"/>
  <c r="Y86" i="36"/>
  <c r="Z86" i="36" s="1"/>
  <c r="X86" i="36"/>
  <c r="Y298" i="36"/>
  <c r="Z298" i="36" s="1"/>
  <c r="X298" i="36"/>
  <c r="Y75" i="36"/>
  <c r="Z75" i="36" s="1"/>
  <c r="X75" i="36"/>
  <c r="Y81" i="27"/>
  <c r="Z81" i="27" s="1"/>
  <c r="X81" i="27"/>
  <c r="Y46" i="27"/>
  <c r="Z46" i="27" s="1"/>
  <c r="X46" i="27"/>
  <c r="X47" i="27"/>
  <c r="Y47" i="27"/>
  <c r="Z47" i="27" s="1"/>
  <c r="Y36" i="27"/>
  <c r="Z36" i="27" s="1"/>
  <c r="X36" i="27"/>
  <c r="Y26" i="36"/>
  <c r="Z26" i="36" s="1"/>
  <c r="X26" i="36"/>
  <c r="Y47" i="36"/>
  <c r="Z47" i="36" s="1"/>
  <c r="X47" i="36"/>
  <c r="Y36" i="36"/>
  <c r="Z36" i="36" s="1"/>
  <c r="X36" i="36"/>
  <c r="Y29" i="36"/>
  <c r="Z29" i="36" s="1"/>
  <c r="X29" i="36"/>
  <c r="Y70" i="36"/>
  <c r="Z70" i="36" s="1"/>
  <c r="X70" i="36"/>
  <c r="Y53" i="27"/>
  <c r="Z53" i="27" s="1"/>
  <c r="X53" i="27"/>
  <c r="Y42" i="27"/>
  <c r="Z42" i="27" s="1"/>
  <c r="X42" i="27"/>
  <c r="Y31" i="27"/>
  <c r="Z31" i="27" s="1"/>
  <c r="X31" i="27"/>
  <c r="Y8" i="27"/>
  <c r="Z8" i="27" s="1"/>
  <c r="X8" i="27"/>
  <c r="Y13" i="36"/>
  <c r="Z13" i="36" s="1"/>
  <c r="X13" i="36"/>
  <c r="S1089" i="39"/>
  <c r="T1089" i="39" s="1"/>
  <c r="R1089" i="39"/>
  <c r="AA100" i="34"/>
  <c r="S1094" i="39"/>
  <c r="T1094" i="39" s="1"/>
  <c r="R1094" i="39"/>
  <c r="S1059" i="39"/>
  <c r="T1059" i="39" s="1"/>
  <c r="R1059" i="39"/>
  <c r="S1057" i="39"/>
  <c r="T1057" i="39" s="1"/>
  <c r="R1057" i="39"/>
  <c r="R1037" i="39"/>
  <c r="S1037" i="39"/>
  <c r="T1037" i="39" s="1"/>
  <c r="S1061" i="39"/>
  <c r="T1061" i="39" s="1"/>
  <c r="R1061" i="39"/>
  <c r="R1026" i="39"/>
  <c r="S1026" i="39"/>
  <c r="T1026" i="39" s="1"/>
  <c r="R1041" i="39"/>
  <c r="S1041" i="39"/>
  <c r="T1041" i="39" s="1"/>
  <c r="R968" i="39"/>
  <c r="S968" i="39"/>
  <c r="T968" i="39" s="1"/>
  <c r="S1010" i="39"/>
  <c r="T1010" i="39" s="1"/>
  <c r="R1010" i="39"/>
  <c r="R969" i="39"/>
  <c r="S969" i="39"/>
  <c r="T969" i="39" s="1"/>
  <c r="S1116" i="39"/>
  <c r="T1116" i="39" s="1"/>
  <c r="R1116" i="39"/>
  <c r="S906" i="39"/>
  <c r="T906" i="39" s="1"/>
  <c r="R906" i="39"/>
  <c r="S833" i="39"/>
  <c r="T833" i="39" s="1"/>
  <c r="R833" i="39"/>
  <c r="R981" i="39"/>
  <c r="S981" i="39"/>
  <c r="T981" i="39" s="1"/>
  <c r="S948" i="39"/>
  <c r="T948" i="39" s="1"/>
  <c r="R948" i="39"/>
  <c r="S911" i="39"/>
  <c r="T911" i="39" s="1"/>
  <c r="R911" i="39"/>
  <c r="S821" i="39"/>
  <c r="T821" i="39" s="1"/>
  <c r="R821" i="39"/>
  <c r="R871" i="39"/>
  <c r="S871" i="39"/>
  <c r="T871" i="39" s="1"/>
  <c r="S692" i="39"/>
  <c r="T692" i="39" s="1"/>
  <c r="R692" i="39"/>
  <c r="R781" i="39"/>
  <c r="S781" i="39"/>
  <c r="T781" i="39" s="1"/>
  <c r="S750" i="39"/>
  <c r="T750" i="39" s="1"/>
  <c r="R750" i="39"/>
  <c r="S715" i="39"/>
  <c r="T715" i="39" s="1"/>
  <c r="R715" i="39"/>
  <c r="S889" i="39"/>
  <c r="T889" i="39" s="1"/>
  <c r="R889" i="39"/>
  <c r="S681" i="39"/>
  <c r="T681" i="39" s="1"/>
  <c r="R681" i="39"/>
  <c r="S730" i="39"/>
  <c r="T730" i="39" s="1"/>
  <c r="R730" i="39"/>
  <c r="S710" i="39"/>
  <c r="T710" i="39" s="1"/>
  <c r="R710" i="39"/>
  <c r="R796" i="39"/>
  <c r="S796" i="39"/>
  <c r="T796" i="39" s="1"/>
  <c r="S639" i="39"/>
  <c r="T639" i="39" s="1"/>
  <c r="R639" i="39"/>
  <c r="S669" i="39"/>
  <c r="T669" i="39" s="1"/>
  <c r="R669" i="39"/>
  <c r="S634" i="39"/>
  <c r="T634" i="39" s="1"/>
  <c r="R634" i="39"/>
  <c r="S668" i="39"/>
  <c r="T668" i="39" s="1"/>
  <c r="R668" i="39"/>
  <c r="S654" i="39"/>
  <c r="T654" i="39" s="1"/>
  <c r="R654" i="39"/>
  <c r="S610" i="39"/>
  <c r="T610" i="39" s="1"/>
  <c r="R610" i="39"/>
  <c r="S562" i="39"/>
  <c r="T562" i="39" s="1"/>
  <c r="R562" i="39"/>
  <c r="R489" i="39"/>
  <c r="S489" i="39"/>
  <c r="T489" i="39" s="1"/>
  <c r="S600" i="39"/>
  <c r="T600" i="39" s="1"/>
  <c r="R600" i="39"/>
  <c r="S552" i="39"/>
  <c r="T552" i="39" s="1"/>
  <c r="R552" i="39"/>
  <c r="R485" i="39"/>
  <c r="S485" i="39"/>
  <c r="T485" i="39" s="1"/>
  <c r="S579" i="39"/>
  <c r="T579" i="39" s="1"/>
  <c r="R579" i="39"/>
  <c r="S479" i="39"/>
  <c r="T479" i="39" s="1"/>
  <c r="R479" i="39"/>
  <c r="R385" i="39"/>
  <c r="S385" i="39"/>
  <c r="T385" i="39" s="1"/>
  <c r="S524" i="39"/>
  <c r="T524" i="39" s="1"/>
  <c r="R524" i="39"/>
  <c r="S573" i="39"/>
  <c r="T573" i="39" s="1"/>
  <c r="R573" i="39"/>
  <c r="S454" i="39"/>
  <c r="T454" i="39" s="1"/>
  <c r="R454" i="39"/>
  <c r="R382" i="39"/>
  <c r="S382" i="39"/>
  <c r="T382" i="39" s="1"/>
  <c r="S527" i="39"/>
  <c r="T527" i="39" s="1"/>
  <c r="R527" i="39"/>
  <c r="R410" i="39"/>
  <c r="S410" i="39"/>
  <c r="T410" i="39" s="1"/>
  <c r="R405" i="39"/>
  <c r="S405" i="39"/>
  <c r="T405" i="39" s="1"/>
  <c r="S518" i="39"/>
  <c r="T518" i="39" s="1"/>
  <c r="R518" i="39"/>
  <c r="R226" i="39"/>
  <c r="S226" i="39"/>
  <c r="T226" i="39" s="1"/>
  <c r="R404" i="39"/>
  <c r="S404" i="39"/>
  <c r="T404" i="39" s="1"/>
  <c r="S299" i="39"/>
  <c r="T299" i="39" s="1"/>
  <c r="R299" i="39"/>
  <c r="R247" i="39"/>
  <c r="S247" i="39"/>
  <c r="T247" i="39" s="1"/>
  <c r="S351" i="39"/>
  <c r="T351" i="39" s="1"/>
  <c r="R351" i="39"/>
  <c r="S460" i="39"/>
  <c r="T460" i="39" s="1"/>
  <c r="R460" i="39"/>
  <c r="S214" i="39"/>
  <c r="T214" i="39" s="1"/>
  <c r="R214" i="39"/>
  <c r="S468" i="39"/>
  <c r="T468" i="39" s="1"/>
  <c r="R468" i="39"/>
  <c r="S185" i="39"/>
  <c r="T185" i="39" s="1"/>
  <c r="R185" i="39"/>
  <c r="S161" i="39"/>
  <c r="T161" i="39" s="1"/>
  <c r="R161" i="39"/>
  <c r="R390" i="39"/>
  <c r="S390" i="39"/>
  <c r="T390" i="39" s="1"/>
  <c r="S204" i="39"/>
  <c r="T204" i="39" s="1"/>
  <c r="R204" i="39"/>
  <c r="S117" i="39"/>
  <c r="T117" i="39" s="1"/>
  <c r="R117" i="39"/>
  <c r="S270" i="39"/>
  <c r="T270" i="39" s="1"/>
  <c r="R270" i="39"/>
  <c r="R789" i="39"/>
  <c r="S789" i="39"/>
  <c r="T789" i="39" s="1"/>
  <c r="R768" i="39"/>
  <c r="S768" i="39"/>
  <c r="T768" i="39" s="1"/>
  <c r="S892" i="39"/>
  <c r="T892" i="39" s="1"/>
  <c r="R892" i="39"/>
  <c r="S929" i="39"/>
  <c r="T929" i="39" s="1"/>
  <c r="R929" i="39"/>
  <c r="R1027" i="39"/>
  <c r="S1027" i="39"/>
  <c r="T1027" i="39" s="1"/>
  <c r="R976" i="39"/>
  <c r="S976" i="39"/>
  <c r="T976" i="39" s="1"/>
  <c r="S931" i="39"/>
  <c r="T931" i="39" s="1"/>
  <c r="R931" i="39"/>
  <c r="R1015" i="39"/>
  <c r="S1015" i="39"/>
  <c r="T1015" i="39" s="1"/>
  <c r="S348" i="39"/>
  <c r="T348" i="39" s="1"/>
  <c r="R348" i="39"/>
  <c r="S136" i="39"/>
  <c r="T136" i="39" s="1"/>
  <c r="R136" i="39"/>
  <c r="S301" i="39"/>
  <c r="T301" i="39" s="1"/>
  <c r="R301" i="39"/>
  <c r="S216" i="39"/>
  <c r="T216" i="39" s="1"/>
  <c r="R216" i="39"/>
  <c r="S166" i="39"/>
  <c r="T166" i="39" s="1"/>
  <c r="R166" i="39"/>
  <c r="S300" i="39"/>
  <c r="T300" i="39" s="1"/>
  <c r="R300" i="39"/>
  <c r="S153" i="39"/>
  <c r="T153" i="39" s="1"/>
  <c r="R153" i="39"/>
  <c r="S146" i="39"/>
  <c r="T146" i="39" s="1"/>
  <c r="R146" i="39"/>
  <c r="R250" i="39"/>
  <c r="S250" i="39"/>
  <c r="T250" i="39" s="1"/>
  <c r="S346" i="39"/>
  <c r="T346" i="39" s="1"/>
  <c r="R346" i="39"/>
  <c r="S196" i="39"/>
  <c r="T196" i="39" s="1"/>
  <c r="R196" i="39"/>
  <c r="S83" i="39"/>
  <c r="T83" i="39" s="1"/>
  <c r="R83" i="39"/>
  <c r="S16" i="39"/>
  <c r="T16" i="39" s="1"/>
  <c r="R16" i="39"/>
  <c r="S116" i="39"/>
  <c r="T116" i="39" s="1"/>
  <c r="R116" i="39"/>
  <c r="S58" i="39"/>
  <c r="T58" i="39" s="1"/>
  <c r="R58" i="39"/>
  <c r="S188" i="39"/>
  <c r="T188" i="39" s="1"/>
  <c r="R188" i="39"/>
  <c r="S13" i="39"/>
  <c r="T13" i="39" s="1"/>
  <c r="R13" i="39"/>
  <c r="S100" i="39"/>
  <c r="T100" i="39" s="1"/>
  <c r="R100" i="39"/>
  <c r="S76" i="39"/>
  <c r="T76" i="39" s="1"/>
  <c r="R76" i="39"/>
  <c r="S63" i="39"/>
  <c r="T63" i="39" s="1"/>
  <c r="R63" i="39"/>
  <c r="S217" i="38"/>
  <c r="T217" i="38" s="1"/>
  <c r="R217" i="38"/>
  <c r="R159" i="38"/>
  <c r="S159" i="38"/>
  <c r="T159" i="38" s="1"/>
  <c r="S204" i="38"/>
  <c r="T204" i="38" s="1"/>
  <c r="R204" i="38"/>
  <c r="R124" i="38"/>
  <c r="S124" i="38"/>
  <c r="T124" i="38" s="1"/>
  <c r="S78" i="38"/>
  <c r="T78" i="38" s="1"/>
  <c r="R78" i="38"/>
  <c r="S56" i="37"/>
  <c r="T56" i="37" s="1"/>
  <c r="R56" i="37"/>
  <c r="S37" i="38"/>
  <c r="T37" i="38" s="1"/>
  <c r="R37" i="38"/>
  <c r="R147" i="38"/>
  <c r="S147" i="38"/>
  <c r="T147" i="38" s="1"/>
  <c r="S168" i="38"/>
  <c r="T168" i="38" s="1"/>
  <c r="R168" i="38"/>
  <c r="S15" i="38"/>
  <c r="T15" i="38" s="1"/>
  <c r="R15" i="38"/>
  <c r="S80" i="37"/>
  <c r="T80" i="37" s="1"/>
  <c r="R80" i="37"/>
  <c r="S70" i="38"/>
  <c r="T70" i="38" s="1"/>
  <c r="R70" i="38"/>
  <c r="S54" i="37"/>
  <c r="T54" i="37" s="1"/>
  <c r="R54" i="37"/>
  <c r="S65" i="38"/>
  <c r="T65" i="38" s="1"/>
  <c r="R65" i="38"/>
  <c r="S171" i="38"/>
  <c r="T171" i="38" s="1"/>
  <c r="R171" i="38"/>
  <c r="S36" i="38"/>
  <c r="T36" i="38" s="1"/>
  <c r="R36" i="38"/>
  <c r="R92" i="37"/>
  <c r="L24" i="6" s="1"/>
  <c r="S24" i="3" s="1"/>
  <c r="S92" i="37"/>
  <c r="T92" i="37" s="1"/>
  <c r="K24" i="6" s="1"/>
  <c r="T24" i="3" s="1"/>
  <c r="S7" i="38"/>
  <c r="T7" i="38" s="1"/>
  <c r="R7" i="38"/>
  <c r="S28" i="38"/>
  <c r="T28" i="38" s="1"/>
  <c r="R28" i="38"/>
  <c r="R120" i="38"/>
  <c r="S120" i="38"/>
  <c r="T120" i="38" s="1"/>
  <c r="S186" i="38"/>
  <c r="T186" i="38" s="1"/>
  <c r="R186" i="38"/>
  <c r="S1033" i="36"/>
  <c r="T1033" i="36" s="1"/>
  <c r="R1033" i="36"/>
  <c r="S1009" i="36"/>
  <c r="T1009" i="36" s="1"/>
  <c r="R1009" i="36"/>
  <c r="S975" i="36"/>
  <c r="T975" i="36" s="1"/>
  <c r="R975" i="36"/>
  <c r="S15" i="37"/>
  <c r="T15" i="37" s="1"/>
  <c r="R15" i="37"/>
  <c r="S985" i="36"/>
  <c r="T985" i="36" s="1"/>
  <c r="R985" i="36"/>
  <c r="S189" i="38"/>
  <c r="T189" i="38" s="1"/>
  <c r="R189" i="38"/>
  <c r="S69" i="38"/>
  <c r="T69" i="38" s="1"/>
  <c r="R69" i="38"/>
  <c r="S1024" i="36"/>
  <c r="T1024" i="36" s="1"/>
  <c r="R1024" i="36"/>
  <c r="S1000" i="36"/>
  <c r="T1000" i="36" s="1"/>
  <c r="R1000" i="36"/>
  <c r="R116" i="38"/>
  <c r="S116" i="38"/>
  <c r="T116" i="38" s="1"/>
  <c r="S45" i="37"/>
  <c r="T45" i="37" s="1"/>
  <c r="R45" i="37"/>
  <c r="R941" i="36"/>
  <c r="S941" i="36"/>
  <c r="T941" i="36" s="1"/>
  <c r="S24" i="37"/>
  <c r="T24" i="37" s="1"/>
  <c r="R24" i="37"/>
  <c r="R953" i="36"/>
  <c r="S953" i="36"/>
  <c r="T953" i="36" s="1"/>
  <c r="R921" i="36"/>
  <c r="S921" i="36"/>
  <c r="T921" i="36" s="1"/>
  <c r="R967" i="36"/>
  <c r="S967" i="36"/>
  <c r="T967" i="36" s="1"/>
  <c r="R918" i="36"/>
  <c r="S918" i="36"/>
  <c r="T918" i="36" s="1"/>
  <c r="S14" i="38"/>
  <c r="T14" i="38" s="1"/>
  <c r="R14" i="38"/>
  <c r="R922" i="36"/>
  <c r="S922" i="36"/>
  <c r="T922" i="36" s="1"/>
  <c r="S766" i="36"/>
  <c r="T766" i="36" s="1"/>
  <c r="R766" i="36"/>
  <c r="S802" i="36"/>
  <c r="T802" i="36" s="1"/>
  <c r="R802" i="36"/>
  <c r="R876" i="36"/>
  <c r="S876" i="36"/>
  <c r="T876" i="36" s="1"/>
  <c r="R946" i="36"/>
  <c r="S946" i="36"/>
  <c r="T946" i="36" s="1"/>
  <c r="S837" i="36"/>
  <c r="T837" i="36" s="1"/>
  <c r="R837" i="36"/>
  <c r="S795" i="36"/>
  <c r="T795" i="36" s="1"/>
  <c r="R795" i="36"/>
  <c r="R879" i="36"/>
  <c r="S879" i="36"/>
  <c r="T879" i="36" s="1"/>
  <c r="S763" i="36"/>
  <c r="T763" i="36" s="1"/>
  <c r="R763" i="36"/>
  <c r="S776" i="36"/>
  <c r="T776" i="36" s="1"/>
  <c r="R776" i="36"/>
  <c r="S717" i="36"/>
  <c r="T717" i="36" s="1"/>
  <c r="R717" i="36"/>
  <c r="S511" i="36"/>
  <c r="T511" i="36" s="1"/>
  <c r="R511" i="36"/>
  <c r="S616" i="36"/>
  <c r="T616" i="36" s="1"/>
  <c r="R616" i="36"/>
  <c r="S562" i="36"/>
  <c r="T562" i="36" s="1"/>
  <c r="R562" i="36"/>
  <c r="S521" i="36"/>
  <c r="T521" i="36" s="1"/>
  <c r="R521" i="36"/>
  <c r="S448" i="36"/>
  <c r="T448" i="36" s="1"/>
  <c r="R448" i="36"/>
  <c r="S463" i="36"/>
  <c r="T463" i="36" s="1"/>
  <c r="R463" i="36"/>
  <c r="S630" i="36"/>
  <c r="T630" i="36" s="1"/>
  <c r="R630" i="36"/>
  <c r="S561" i="36"/>
  <c r="T561" i="36" s="1"/>
  <c r="R561" i="36"/>
  <c r="S529" i="36"/>
  <c r="T529" i="36" s="1"/>
  <c r="R529" i="36"/>
  <c r="S629" i="36"/>
  <c r="T629" i="36" s="1"/>
  <c r="R629" i="36"/>
  <c r="S480" i="36"/>
  <c r="T480" i="36" s="1"/>
  <c r="R480" i="36"/>
  <c r="S604" i="36"/>
  <c r="T604" i="36" s="1"/>
  <c r="R604" i="36"/>
  <c r="S556" i="36"/>
  <c r="T556" i="36" s="1"/>
  <c r="R556" i="36"/>
  <c r="S628" i="36"/>
  <c r="T628" i="36" s="1"/>
  <c r="R628" i="36"/>
  <c r="S531" i="36"/>
  <c r="T531" i="36" s="1"/>
  <c r="R531" i="36"/>
  <c r="S447" i="36"/>
  <c r="T447" i="36" s="1"/>
  <c r="R447" i="36"/>
  <c r="S579" i="36"/>
  <c r="T579" i="36" s="1"/>
  <c r="R579" i="36"/>
  <c r="S494" i="36"/>
  <c r="T494" i="36" s="1"/>
  <c r="R494" i="36"/>
  <c r="S426" i="36"/>
  <c r="T426" i="36" s="1"/>
  <c r="R426" i="36"/>
  <c r="S404" i="36"/>
  <c r="T404" i="36" s="1"/>
  <c r="R404" i="36"/>
  <c r="S360" i="36"/>
  <c r="T360" i="36" s="1"/>
  <c r="R360" i="36"/>
  <c r="S429" i="36"/>
  <c r="T429" i="36" s="1"/>
  <c r="R429" i="36"/>
  <c r="S321" i="36"/>
  <c r="T321" i="36" s="1"/>
  <c r="R321" i="36"/>
  <c r="S409" i="36"/>
  <c r="T409" i="36" s="1"/>
  <c r="R409" i="36"/>
  <c r="S365" i="36"/>
  <c r="T365" i="36" s="1"/>
  <c r="R365" i="36"/>
  <c r="S432" i="36"/>
  <c r="T432" i="36" s="1"/>
  <c r="R432" i="36"/>
  <c r="S331" i="36"/>
  <c r="T331" i="36" s="1"/>
  <c r="R331" i="36"/>
  <c r="S411" i="36"/>
  <c r="T411" i="36" s="1"/>
  <c r="R411" i="36"/>
  <c r="S373" i="36"/>
  <c r="T373" i="36" s="1"/>
  <c r="R373" i="36"/>
  <c r="S320" i="36"/>
  <c r="T320" i="36" s="1"/>
  <c r="R320" i="36"/>
  <c r="S32" i="36"/>
  <c r="T32" i="36" s="1"/>
  <c r="R32" i="36"/>
  <c r="S286" i="36"/>
  <c r="T286" i="36" s="1"/>
  <c r="R286" i="36"/>
  <c r="S238" i="36"/>
  <c r="T238" i="36" s="1"/>
  <c r="R238" i="36"/>
  <c r="S190" i="36"/>
  <c r="T190" i="36" s="1"/>
  <c r="R190" i="36"/>
  <c r="S142" i="36"/>
  <c r="T142" i="36" s="1"/>
  <c r="R142" i="36"/>
  <c r="S94" i="36"/>
  <c r="T94" i="36" s="1"/>
  <c r="R94" i="36"/>
  <c r="S728" i="36"/>
  <c r="T728" i="36" s="1"/>
  <c r="R728" i="36"/>
  <c r="S700" i="36"/>
  <c r="T700" i="36" s="1"/>
  <c r="R700" i="36"/>
  <c r="S678" i="36"/>
  <c r="T678" i="36" s="1"/>
  <c r="R678" i="36"/>
  <c r="S647" i="36"/>
  <c r="T647" i="36" s="1"/>
  <c r="R647" i="36"/>
  <c r="S673" i="36"/>
  <c r="T673" i="36" s="1"/>
  <c r="R673" i="36"/>
  <c r="S719" i="36"/>
  <c r="T719" i="36" s="1"/>
  <c r="R719" i="36"/>
  <c r="R851" i="36"/>
  <c r="S851" i="36"/>
  <c r="T851" i="36" s="1"/>
  <c r="R891" i="36"/>
  <c r="S891" i="36"/>
  <c r="T891" i="36" s="1"/>
  <c r="R850" i="36"/>
  <c r="S850" i="36"/>
  <c r="T850" i="36" s="1"/>
  <c r="R888" i="36"/>
  <c r="S888" i="36"/>
  <c r="T888" i="36" s="1"/>
  <c r="S1046" i="36"/>
  <c r="T1046" i="36" s="1"/>
  <c r="K10" i="6" s="1"/>
  <c r="T10" i="3" s="1"/>
  <c r="R1046" i="36"/>
  <c r="L10" i="6" s="1"/>
  <c r="S10" i="3" s="1"/>
  <c r="S257" i="36"/>
  <c r="T257" i="36" s="1"/>
  <c r="R257" i="36"/>
  <c r="S209" i="36"/>
  <c r="T209" i="36" s="1"/>
  <c r="R209" i="36"/>
  <c r="S161" i="36"/>
  <c r="T161" i="36" s="1"/>
  <c r="R161" i="36"/>
  <c r="S113" i="36"/>
  <c r="T113" i="36" s="1"/>
  <c r="R113" i="36"/>
  <c r="S68" i="36"/>
  <c r="T68" i="36" s="1"/>
  <c r="R68" i="36"/>
  <c r="S14" i="36"/>
  <c r="T14" i="36" s="1"/>
  <c r="R14" i="36"/>
  <c r="S284" i="36"/>
  <c r="T284" i="36" s="1"/>
  <c r="R284" i="36"/>
  <c r="S236" i="36"/>
  <c r="T236" i="36" s="1"/>
  <c r="R236" i="36"/>
  <c r="S188" i="36"/>
  <c r="T188" i="36" s="1"/>
  <c r="R188" i="36"/>
  <c r="S140" i="36"/>
  <c r="T140" i="36" s="1"/>
  <c r="R140" i="36"/>
  <c r="S92" i="36"/>
  <c r="T92" i="36" s="1"/>
  <c r="R92" i="36"/>
  <c r="S73" i="36"/>
  <c r="T73" i="36" s="1"/>
  <c r="R73" i="36"/>
  <c r="S39" i="27"/>
  <c r="T39" i="27" s="1"/>
  <c r="R39" i="27"/>
  <c r="M13" i="5"/>
  <c r="N13" i="5"/>
  <c r="S31" i="36"/>
  <c r="T31" i="36" s="1"/>
  <c r="R31" i="36"/>
  <c r="P21" i="27"/>
  <c r="S275" i="36"/>
  <c r="T275" i="36" s="1"/>
  <c r="R275" i="36"/>
  <c r="S227" i="36"/>
  <c r="T227" i="36" s="1"/>
  <c r="R227" i="36"/>
  <c r="S179" i="36"/>
  <c r="T179" i="36" s="1"/>
  <c r="R179" i="36"/>
  <c r="S131" i="36"/>
  <c r="T131" i="36" s="1"/>
  <c r="R131" i="36"/>
  <c r="S83" i="36"/>
  <c r="T83" i="36" s="1"/>
  <c r="R83" i="36"/>
  <c r="P37" i="27"/>
  <c r="P7" i="27"/>
  <c r="S47" i="36"/>
  <c r="T47" i="36" s="1"/>
  <c r="R47" i="36"/>
  <c r="P42" i="27"/>
  <c r="S51" i="36"/>
  <c r="T51" i="36" s="1"/>
  <c r="R51" i="36"/>
  <c r="P75" i="27"/>
  <c r="M38" i="5"/>
  <c r="N38" i="5"/>
  <c r="Y1109" i="39"/>
  <c r="Z1109" i="39" s="1"/>
  <c r="X1109" i="39"/>
  <c r="Y1073" i="39"/>
  <c r="Z1073" i="39" s="1"/>
  <c r="X1073" i="39"/>
  <c r="X1037" i="39"/>
  <c r="Y1037" i="39"/>
  <c r="Z1037" i="39" s="1"/>
  <c r="Y998" i="39"/>
  <c r="Z998" i="39" s="1"/>
  <c r="X998" i="39"/>
  <c r="X1071" i="39"/>
  <c r="Y1071" i="39"/>
  <c r="Z1071" i="39" s="1"/>
  <c r="Y1102" i="39"/>
  <c r="Z1102" i="39" s="1"/>
  <c r="X1102" i="39"/>
  <c r="X1042" i="39"/>
  <c r="Y1042" i="39"/>
  <c r="Z1042" i="39" s="1"/>
  <c r="Y994" i="39"/>
  <c r="Z994" i="39" s="1"/>
  <c r="X994" i="39"/>
  <c r="Y1074" i="39"/>
  <c r="Z1074" i="39" s="1"/>
  <c r="X1074" i="39"/>
  <c r="X1028" i="39"/>
  <c r="Y1028" i="39"/>
  <c r="Z1028" i="39" s="1"/>
  <c r="X985" i="39"/>
  <c r="Y985" i="39"/>
  <c r="Z985" i="39" s="1"/>
  <c r="X949" i="39"/>
  <c r="Y949" i="39"/>
  <c r="Z949" i="39" s="1"/>
  <c r="X987" i="39"/>
  <c r="Y987" i="39"/>
  <c r="Z987" i="39" s="1"/>
  <c r="Y944" i="39"/>
  <c r="Z944" i="39" s="1"/>
  <c r="X944" i="39"/>
  <c r="Y905" i="39"/>
  <c r="Z905" i="39" s="1"/>
  <c r="X905" i="39"/>
  <c r="Y986" i="39"/>
  <c r="Z986" i="39" s="1"/>
  <c r="X986" i="39"/>
  <c r="Y918" i="39"/>
  <c r="Z918" i="39" s="1"/>
  <c r="X918" i="39"/>
  <c r="Y934" i="39"/>
  <c r="Z934" i="39" s="1"/>
  <c r="X934" i="39"/>
  <c r="Y940" i="39"/>
  <c r="Z940" i="39" s="1"/>
  <c r="X940" i="39"/>
  <c r="Y863" i="39"/>
  <c r="Z863" i="39" s="1"/>
  <c r="X863" i="39"/>
  <c r="Y839" i="39"/>
  <c r="Z839" i="39" s="1"/>
  <c r="X839" i="39"/>
  <c r="Y946" i="39"/>
  <c r="Z946" i="39" s="1"/>
  <c r="X946" i="39"/>
  <c r="Y840" i="39"/>
  <c r="Z840" i="39" s="1"/>
  <c r="X840" i="39"/>
  <c r="Y885" i="39"/>
  <c r="Z885" i="39" s="1"/>
  <c r="X885" i="39"/>
  <c r="Y772" i="39"/>
  <c r="Z772" i="39" s="1"/>
  <c r="X772" i="39"/>
  <c r="Y780" i="39"/>
  <c r="Z780" i="39" s="1"/>
  <c r="X780" i="39"/>
  <c r="Y768" i="39"/>
  <c r="Z768" i="39" s="1"/>
  <c r="X768" i="39"/>
  <c r="Y813" i="39"/>
  <c r="Z813" i="39" s="1"/>
  <c r="X813" i="39"/>
  <c r="Y764" i="39"/>
  <c r="Z764" i="39" s="1"/>
  <c r="X764" i="39"/>
  <c r="Y752" i="39"/>
  <c r="Z752" i="39" s="1"/>
  <c r="X752" i="39"/>
  <c r="Y740" i="39"/>
  <c r="Z740" i="39" s="1"/>
  <c r="X740" i="39"/>
  <c r="Y728" i="39"/>
  <c r="Z728" i="39" s="1"/>
  <c r="X728" i="39"/>
  <c r="Y716" i="39"/>
  <c r="Z716" i="39" s="1"/>
  <c r="X716" i="39"/>
  <c r="Y704" i="39"/>
  <c r="Z704" i="39" s="1"/>
  <c r="X704" i="39"/>
  <c r="Y678" i="39"/>
  <c r="Z678" i="39" s="1"/>
  <c r="X678" i="39"/>
  <c r="Y672" i="39"/>
  <c r="Z672" i="39" s="1"/>
  <c r="X672" i="39"/>
  <c r="Y660" i="39"/>
  <c r="Z660" i="39" s="1"/>
  <c r="X660" i="39"/>
  <c r="Y681" i="39"/>
  <c r="Z681" i="39" s="1"/>
  <c r="X681" i="39"/>
  <c r="Y779" i="39"/>
  <c r="Z779" i="39" s="1"/>
  <c r="X779" i="39"/>
  <c r="X640" i="39"/>
  <c r="Y640" i="39"/>
  <c r="Z640" i="39" s="1"/>
  <c r="X614" i="39"/>
  <c r="Y614" i="39"/>
  <c r="Z614" i="39" s="1"/>
  <c r="X602" i="39"/>
  <c r="Y602" i="39"/>
  <c r="Z602" i="39" s="1"/>
  <c r="X590" i="39"/>
  <c r="Y590" i="39"/>
  <c r="Z590" i="39" s="1"/>
  <c r="X578" i="39"/>
  <c r="Y578" i="39"/>
  <c r="Z578" i="39" s="1"/>
  <c r="X566" i="39"/>
  <c r="Y566" i="39"/>
  <c r="Z566" i="39" s="1"/>
  <c r="X554" i="39"/>
  <c r="Y554" i="39"/>
  <c r="Z554" i="39" s="1"/>
  <c r="X542" i="39"/>
  <c r="Y542" i="39"/>
  <c r="Z542" i="39" s="1"/>
  <c r="Y646" i="39"/>
  <c r="Z646" i="39" s="1"/>
  <c r="X646" i="39"/>
  <c r="Y649" i="39"/>
  <c r="Z649" i="39" s="1"/>
  <c r="X649" i="39"/>
  <c r="X633" i="39"/>
  <c r="Y633" i="39"/>
  <c r="Z633" i="39" s="1"/>
  <c r="X481" i="39"/>
  <c r="Y481" i="39"/>
  <c r="Z481" i="39" s="1"/>
  <c r="X469" i="39"/>
  <c r="Y469" i="39"/>
  <c r="Z469" i="39" s="1"/>
  <c r="X457" i="39"/>
  <c r="Y457" i="39"/>
  <c r="Z457" i="39" s="1"/>
  <c r="X445" i="39"/>
  <c r="Y445" i="39"/>
  <c r="Z445" i="39" s="1"/>
  <c r="X433" i="39"/>
  <c r="Y433" i="39"/>
  <c r="Z433" i="39" s="1"/>
  <c r="X496" i="39"/>
  <c r="Y496" i="39"/>
  <c r="Z496" i="39" s="1"/>
  <c r="X506" i="39"/>
  <c r="Y506" i="39"/>
  <c r="Z506" i="39" s="1"/>
  <c r="X514" i="39"/>
  <c r="Y514" i="39"/>
  <c r="Z514" i="39" s="1"/>
  <c r="X639" i="39"/>
  <c r="Y639" i="39"/>
  <c r="Z639" i="39" s="1"/>
  <c r="X368" i="39"/>
  <c r="Y368" i="39"/>
  <c r="Z368" i="39" s="1"/>
  <c r="X349" i="39"/>
  <c r="Y349" i="39"/>
  <c r="Z349" i="39" s="1"/>
  <c r="X337" i="39"/>
  <c r="Y337" i="39"/>
  <c r="Z337" i="39" s="1"/>
  <c r="X325" i="39"/>
  <c r="Y325" i="39"/>
  <c r="Z325" i="39" s="1"/>
  <c r="X413" i="39"/>
  <c r="Y413" i="39"/>
  <c r="Z413" i="39" s="1"/>
  <c r="X415" i="39"/>
  <c r="Y415" i="39"/>
  <c r="Z415" i="39" s="1"/>
  <c r="X364" i="39"/>
  <c r="Y364" i="39"/>
  <c r="Z364" i="39" s="1"/>
  <c r="Y221" i="39"/>
  <c r="Z221" i="39" s="1"/>
  <c r="X221" i="39"/>
  <c r="Y202" i="39"/>
  <c r="Z202" i="39" s="1"/>
  <c r="X202" i="39"/>
  <c r="Y190" i="39"/>
  <c r="Z190" i="39" s="1"/>
  <c r="X190" i="39"/>
  <c r="Y178" i="39"/>
  <c r="Z178" i="39" s="1"/>
  <c r="X178" i="39"/>
  <c r="Y166" i="39"/>
  <c r="Z166" i="39" s="1"/>
  <c r="X166" i="39"/>
  <c r="Y154" i="39"/>
  <c r="Z154" i="39" s="1"/>
  <c r="X154" i="39"/>
  <c r="X213" i="39"/>
  <c r="Y213" i="39"/>
  <c r="Z213" i="39" s="1"/>
  <c r="X287" i="39"/>
  <c r="Y287" i="39"/>
  <c r="Z287" i="39" s="1"/>
  <c r="X249" i="39"/>
  <c r="Y249" i="39"/>
  <c r="Z249" i="39" s="1"/>
  <c r="X227" i="39"/>
  <c r="Y227" i="39"/>
  <c r="Z227" i="39" s="1"/>
  <c r="X304" i="39"/>
  <c r="Y304" i="39"/>
  <c r="Z304" i="39" s="1"/>
  <c r="X268" i="39"/>
  <c r="Y268" i="39"/>
  <c r="Z268" i="39" s="1"/>
  <c r="X236" i="39"/>
  <c r="Y236" i="39"/>
  <c r="Z236" i="39" s="1"/>
  <c r="X288" i="39"/>
  <c r="Y288" i="39"/>
  <c r="Z288" i="39" s="1"/>
  <c r="X417" i="39"/>
  <c r="Y417" i="39"/>
  <c r="Z417" i="39" s="1"/>
  <c r="Y124" i="39"/>
  <c r="Z124" i="39" s="1"/>
  <c r="X124" i="39"/>
  <c r="Y137" i="39"/>
  <c r="Z137" i="39" s="1"/>
  <c r="X137" i="39"/>
  <c r="Y144" i="39"/>
  <c r="Z144" i="39" s="1"/>
  <c r="X144" i="39"/>
  <c r="Y105" i="39"/>
  <c r="Z105" i="39" s="1"/>
  <c r="X105" i="39"/>
  <c r="Y93" i="39"/>
  <c r="Z93" i="39" s="1"/>
  <c r="X93" i="39"/>
  <c r="Y81" i="39"/>
  <c r="Z81" i="39" s="1"/>
  <c r="X81" i="39"/>
  <c r="Y69" i="39"/>
  <c r="Z69" i="39" s="1"/>
  <c r="X69" i="39"/>
  <c r="Y57" i="39"/>
  <c r="Z57" i="39" s="1"/>
  <c r="X57" i="39"/>
  <c r="Y45" i="39"/>
  <c r="Z45" i="39" s="1"/>
  <c r="X45" i="39"/>
  <c r="Y33" i="39"/>
  <c r="Z33" i="39" s="1"/>
  <c r="X33" i="39"/>
  <c r="Y21" i="39"/>
  <c r="Z21" i="39" s="1"/>
  <c r="X21" i="39"/>
  <c r="Y9" i="39"/>
  <c r="Z9" i="39" s="1"/>
  <c r="X9" i="39"/>
  <c r="X218" i="38"/>
  <c r="Y218" i="38"/>
  <c r="Z218" i="38" s="1"/>
  <c r="X206" i="38"/>
  <c r="Y206" i="38"/>
  <c r="Z206" i="38" s="1"/>
  <c r="X194" i="38"/>
  <c r="Y194" i="38"/>
  <c r="Z194" i="38" s="1"/>
  <c r="X182" i="38"/>
  <c r="Y182" i="38"/>
  <c r="Z182" i="38" s="1"/>
  <c r="X170" i="38"/>
  <c r="Y170" i="38"/>
  <c r="Z170" i="38" s="1"/>
  <c r="Y158" i="38"/>
  <c r="Z158" i="38" s="1"/>
  <c r="X158" i="38"/>
  <c r="Y127" i="38"/>
  <c r="Z127" i="38" s="1"/>
  <c r="X127" i="38"/>
  <c r="Y106" i="38"/>
  <c r="Z106" i="38" s="1"/>
  <c r="X106" i="38"/>
  <c r="Y94" i="38"/>
  <c r="Z94" i="38" s="1"/>
  <c r="X94" i="38"/>
  <c r="Y82" i="38"/>
  <c r="Z82" i="38" s="1"/>
  <c r="X82" i="38"/>
  <c r="Y70" i="38"/>
  <c r="Z70" i="38" s="1"/>
  <c r="X70" i="38"/>
  <c r="Y58" i="38"/>
  <c r="Z58" i="38" s="1"/>
  <c r="X58" i="38"/>
  <c r="Y46" i="38"/>
  <c r="Z46" i="38" s="1"/>
  <c r="X46" i="38"/>
  <c r="Y34" i="38"/>
  <c r="Z34" i="38" s="1"/>
  <c r="X34" i="38"/>
  <c r="Y22" i="38"/>
  <c r="Z22" i="38" s="1"/>
  <c r="X22" i="38"/>
  <c r="Y10" i="38"/>
  <c r="Z10" i="38" s="1"/>
  <c r="X10" i="38"/>
  <c r="Y223" i="38"/>
  <c r="Z223" i="38" s="1"/>
  <c r="K31" i="32" s="1"/>
  <c r="W31" i="3" s="1"/>
  <c r="X223" i="38"/>
  <c r="M31" i="32" s="1"/>
  <c r="V31" i="3" s="1"/>
  <c r="Y130" i="38"/>
  <c r="Z130" i="38" s="1"/>
  <c r="X130" i="38"/>
  <c r="Y146" i="38"/>
  <c r="Z146" i="38" s="1"/>
  <c r="X146" i="38"/>
  <c r="X46" i="37"/>
  <c r="Y46" i="37"/>
  <c r="Z46" i="37" s="1"/>
  <c r="X34" i="37"/>
  <c r="Y34" i="37"/>
  <c r="Z34" i="37" s="1"/>
  <c r="X22" i="37"/>
  <c r="Y22" i="37"/>
  <c r="Z22" i="37" s="1"/>
  <c r="X10" i="37"/>
  <c r="Y10" i="37"/>
  <c r="Z10" i="37" s="1"/>
  <c r="Y83" i="37"/>
  <c r="Z83" i="37" s="1"/>
  <c r="K15" i="32" s="1"/>
  <c r="W15" i="3" s="1"/>
  <c r="X83" i="37"/>
  <c r="M15" i="32" s="1"/>
  <c r="V15" i="3" s="1"/>
  <c r="Y97" i="37"/>
  <c r="Z97" i="37" s="1"/>
  <c r="K29" i="32" s="1"/>
  <c r="W29" i="3" s="1"/>
  <c r="X97" i="37"/>
  <c r="M29" i="32" s="1"/>
  <c r="V29" i="3" s="1"/>
  <c r="Y71" i="37"/>
  <c r="Z71" i="37" s="1"/>
  <c r="X71" i="37"/>
  <c r="Y65" i="37"/>
  <c r="Z65" i="37" s="1"/>
  <c r="X65" i="37"/>
  <c r="Y1037" i="36"/>
  <c r="Z1037" i="36" s="1"/>
  <c r="X1037" i="36"/>
  <c r="Y1025" i="36"/>
  <c r="Z1025" i="36" s="1"/>
  <c r="X1025" i="36"/>
  <c r="Y1013" i="36"/>
  <c r="Z1013" i="36" s="1"/>
  <c r="X1013" i="36"/>
  <c r="Y1001" i="36"/>
  <c r="Z1001" i="36" s="1"/>
  <c r="X1001" i="36"/>
  <c r="Y989" i="36"/>
  <c r="Z989" i="36" s="1"/>
  <c r="X989" i="36"/>
  <c r="Y977" i="36"/>
  <c r="Z977" i="36" s="1"/>
  <c r="X977" i="36"/>
  <c r="X245" i="39"/>
  <c r="Y245" i="39"/>
  <c r="Z245" i="39" s="1"/>
  <c r="Y959" i="36"/>
  <c r="Z959" i="36" s="1"/>
  <c r="X959" i="36"/>
  <c r="Y947" i="36"/>
  <c r="Z947" i="36" s="1"/>
  <c r="X947" i="36"/>
  <c r="Y935" i="36"/>
  <c r="Z935" i="36" s="1"/>
  <c r="X935" i="36"/>
  <c r="Y923" i="36"/>
  <c r="Z923" i="36" s="1"/>
  <c r="X923" i="36"/>
  <c r="Y911" i="36"/>
  <c r="Z911" i="36" s="1"/>
  <c r="X911" i="36"/>
  <c r="Y899" i="36"/>
  <c r="Z899" i="36" s="1"/>
  <c r="X899" i="36"/>
  <c r="Y887" i="36"/>
  <c r="Z887" i="36" s="1"/>
  <c r="X887" i="36"/>
  <c r="Y875" i="36"/>
  <c r="Z875" i="36" s="1"/>
  <c r="X875" i="36"/>
  <c r="Y851" i="36"/>
  <c r="Z851" i="36" s="1"/>
  <c r="X851" i="36"/>
  <c r="X837" i="36"/>
  <c r="Y837" i="36"/>
  <c r="Z837" i="36" s="1"/>
  <c r="X825" i="36"/>
  <c r="Y825" i="36"/>
  <c r="Z825" i="36" s="1"/>
  <c r="X813" i="36"/>
  <c r="Y813" i="36"/>
  <c r="Z813" i="36" s="1"/>
  <c r="X801" i="36"/>
  <c r="Y801" i="36"/>
  <c r="Z801" i="36" s="1"/>
  <c r="X789" i="36"/>
  <c r="Y789" i="36"/>
  <c r="Z789" i="36" s="1"/>
  <c r="X777" i="36"/>
  <c r="Y777" i="36"/>
  <c r="Z777" i="36" s="1"/>
  <c r="Y765" i="36"/>
  <c r="Z765" i="36" s="1"/>
  <c r="X765" i="36"/>
  <c r="Y972" i="36"/>
  <c r="Z972" i="36" s="1"/>
  <c r="X972" i="36"/>
  <c r="Y753" i="36"/>
  <c r="Z753" i="36" s="1"/>
  <c r="X753" i="36"/>
  <c r="Y737" i="36"/>
  <c r="Z737" i="36" s="1"/>
  <c r="X737" i="36"/>
  <c r="Y725" i="36"/>
  <c r="Z725" i="36" s="1"/>
  <c r="X725" i="36"/>
  <c r="Y713" i="36"/>
  <c r="Z713" i="36" s="1"/>
  <c r="X713" i="36"/>
  <c r="Y701" i="36"/>
  <c r="Z701" i="36" s="1"/>
  <c r="X701" i="36"/>
  <c r="Y689" i="36"/>
  <c r="Z689" i="36" s="1"/>
  <c r="X689" i="36"/>
  <c r="Y760" i="36"/>
  <c r="Z760" i="36" s="1"/>
  <c r="X760" i="36"/>
  <c r="X655" i="36"/>
  <c r="Y655" i="36"/>
  <c r="Z655" i="36" s="1"/>
  <c r="X631" i="36"/>
  <c r="Y631" i="36"/>
  <c r="Z631" i="36" s="1"/>
  <c r="Y601" i="36"/>
  <c r="Z601" i="36" s="1"/>
  <c r="X601" i="36"/>
  <c r="Y589" i="36"/>
  <c r="Z589" i="36" s="1"/>
  <c r="X589" i="36"/>
  <c r="Y577" i="36"/>
  <c r="Z577" i="36" s="1"/>
  <c r="X577" i="36"/>
  <c r="Y565" i="36"/>
  <c r="Z565" i="36" s="1"/>
  <c r="X565" i="36"/>
  <c r="Y553" i="36"/>
  <c r="Z553" i="36" s="1"/>
  <c r="X553" i="36"/>
  <c r="X541" i="36"/>
  <c r="Y541" i="36"/>
  <c r="Z541" i="36" s="1"/>
  <c r="X529" i="36"/>
  <c r="Y529" i="36"/>
  <c r="Z529" i="36" s="1"/>
  <c r="X517" i="36"/>
  <c r="Y517" i="36"/>
  <c r="Z517" i="36" s="1"/>
  <c r="X505" i="36"/>
  <c r="Y505" i="36"/>
  <c r="Z505" i="36" s="1"/>
  <c r="X613" i="36"/>
  <c r="Y613" i="36"/>
  <c r="Z613" i="36" s="1"/>
  <c r="X656" i="36"/>
  <c r="Y656" i="36"/>
  <c r="Z656" i="36" s="1"/>
  <c r="X632" i="36"/>
  <c r="Y632" i="36"/>
  <c r="Z632" i="36" s="1"/>
  <c r="X626" i="36"/>
  <c r="Y626" i="36"/>
  <c r="Z626" i="36" s="1"/>
  <c r="X478" i="36"/>
  <c r="Y478" i="36"/>
  <c r="Z478" i="36" s="1"/>
  <c r="Y451" i="36"/>
  <c r="Z451" i="36" s="1"/>
  <c r="X451" i="36"/>
  <c r="Y449" i="36"/>
  <c r="Z449" i="36" s="1"/>
  <c r="X449" i="36"/>
  <c r="X485" i="36"/>
  <c r="Y485" i="36"/>
  <c r="Z485" i="36" s="1"/>
  <c r="Y445" i="36"/>
  <c r="Z445" i="36" s="1"/>
  <c r="X445" i="36"/>
  <c r="Y433" i="36"/>
  <c r="Z433" i="36" s="1"/>
  <c r="X433" i="36"/>
  <c r="Y421" i="36"/>
  <c r="Z421" i="36" s="1"/>
  <c r="X421" i="36"/>
  <c r="Y409" i="36"/>
  <c r="Z409" i="36" s="1"/>
  <c r="X409" i="36"/>
  <c r="Y397" i="36"/>
  <c r="Z397" i="36" s="1"/>
  <c r="X397" i="36"/>
  <c r="Y385" i="36"/>
  <c r="Z385" i="36" s="1"/>
  <c r="X385" i="36"/>
  <c r="Y373" i="36"/>
  <c r="Z373" i="36" s="1"/>
  <c r="X373" i="36"/>
  <c r="Y361" i="36"/>
  <c r="Z361" i="36" s="1"/>
  <c r="X361" i="36"/>
  <c r="Y323" i="36"/>
  <c r="Z323" i="36" s="1"/>
  <c r="X323" i="36"/>
  <c r="Y327" i="36"/>
  <c r="Z327" i="36" s="1"/>
  <c r="X327" i="36"/>
  <c r="Y343" i="36"/>
  <c r="Z343" i="36" s="1"/>
  <c r="X343" i="36"/>
  <c r="Y310" i="36"/>
  <c r="Z310" i="36" s="1"/>
  <c r="X310" i="36"/>
  <c r="Y289" i="36"/>
  <c r="Z289" i="36" s="1"/>
  <c r="X289" i="36"/>
  <c r="Y277" i="36"/>
  <c r="Z277" i="36" s="1"/>
  <c r="X277" i="36"/>
  <c r="Y265" i="36"/>
  <c r="Z265" i="36" s="1"/>
  <c r="X265" i="36"/>
  <c r="Y253" i="36"/>
  <c r="Z253" i="36" s="1"/>
  <c r="X253" i="36"/>
  <c r="Y241" i="36"/>
  <c r="Z241" i="36" s="1"/>
  <c r="X241" i="36"/>
  <c r="Y229" i="36"/>
  <c r="Z229" i="36" s="1"/>
  <c r="X229" i="36"/>
  <c r="Y217" i="36"/>
  <c r="Z217" i="36" s="1"/>
  <c r="X217" i="36"/>
  <c r="Y205" i="36"/>
  <c r="Z205" i="36" s="1"/>
  <c r="X205" i="36"/>
  <c r="Y193" i="36"/>
  <c r="Z193" i="36" s="1"/>
  <c r="X193" i="36"/>
  <c r="Y181" i="36"/>
  <c r="Z181" i="36" s="1"/>
  <c r="X181" i="36"/>
  <c r="Y169" i="36"/>
  <c r="Z169" i="36" s="1"/>
  <c r="X169" i="36"/>
  <c r="Y157" i="36"/>
  <c r="Z157" i="36" s="1"/>
  <c r="X157" i="36"/>
  <c r="Y145" i="36"/>
  <c r="Z145" i="36" s="1"/>
  <c r="X145" i="36"/>
  <c r="Y133" i="36"/>
  <c r="Z133" i="36" s="1"/>
  <c r="X133" i="36"/>
  <c r="Y121" i="36"/>
  <c r="Z121" i="36" s="1"/>
  <c r="X121" i="36"/>
  <c r="Y109" i="36"/>
  <c r="Z109" i="36" s="1"/>
  <c r="X109" i="36"/>
  <c r="Y97" i="36"/>
  <c r="Z97" i="36" s="1"/>
  <c r="X97" i="36"/>
  <c r="Y85" i="36"/>
  <c r="Z85" i="36" s="1"/>
  <c r="X85" i="36"/>
  <c r="Y86" i="27"/>
  <c r="Z86" i="27" s="1"/>
  <c r="X86" i="27"/>
  <c r="Y72" i="36"/>
  <c r="Z72" i="36" s="1"/>
  <c r="X72" i="36"/>
  <c r="Y69" i="27"/>
  <c r="Z69" i="27" s="1"/>
  <c r="X69" i="27"/>
  <c r="Y34" i="27"/>
  <c r="Z34" i="27" s="1"/>
  <c r="X34" i="27"/>
  <c r="X35" i="27"/>
  <c r="Y35" i="27"/>
  <c r="Z35" i="27" s="1"/>
  <c r="Y24" i="27"/>
  <c r="Z24" i="27" s="1"/>
  <c r="X24" i="27"/>
  <c r="Y14" i="36"/>
  <c r="Z14" i="36" s="1"/>
  <c r="X14" i="36"/>
  <c r="Y45" i="36"/>
  <c r="Z45" i="36" s="1"/>
  <c r="X45" i="36"/>
  <c r="Y24" i="36"/>
  <c r="Z24" i="36" s="1"/>
  <c r="X24" i="36"/>
  <c r="Y17" i="36"/>
  <c r="Z17" i="36" s="1"/>
  <c r="X17" i="36"/>
  <c r="Y67" i="36"/>
  <c r="Z67" i="36" s="1"/>
  <c r="X67" i="36"/>
  <c r="Y41" i="27"/>
  <c r="Z41" i="27" s="1"/>
  <c r="X41" i="27"/>
  <c r="Y30" i="27"/>
  <c r="Z30" i="27" s="1"/>
  <c r="X30" i="27"/>
  <c r="Y19" i="27"/>
  <c r="Z19" i="27" s="1"/>
  <c r="X19" i="27"/>
  <c r="J35" i="6"/>
  <c r="J35" i="32"/>
  <c r="M35" i="3"/>
  <c r="J35" i="5"/>
  <c r="N35" i="3"/>
  <c r="Y80" i="27"/>
  <c r="Z80" i="27" s="1"/>
  <c r="X80" i="27"/>
  <c r="S1112" i="39"/>
  <c r="T1112" i="39" s="1"/>
  <c r="R1112" i="39"/>
  <c r="S1071" i="39"/>
  <c r="T1071" i="39" s="1"/>
  <c r="R1071" i="39"/>
  <c r="S1066" i="39"/>
  <c r="T1066" i="39" s="1"/>
  <c r="R1066" i="39"/>
  <c r="S1088" i="39"/>
  <c r="T1088" i="39" s="1"/>
  <c r="R1088" i="39"/>
  <c r="S1125" i="39"/>
  <c r="T1125" i="39" s="1"/>
  <c r="R1125" i="39"/>
  <c r="S1123" i="39"/>
  <c r="T1123" i="39" s="1"/>
  <c r="R1123" i="39"/>
  <c r="S1104" i="39"/>
  <c r="T1104" i="39" s="1"/>
  <c r="R1104" i="39"/>
  <c r="S1054" i="39"/>
  <c r="T1054" i="39" s="1"/>
  <c r="R1054" i="39"/>
  <c r="R1023" i="39"/>
  <c r="S1023" i="39"/>
  <c r="T1023" i="39" s="1"/>
  <c r="K100" i="34"/>
  <c r="R1022" i="39"/>
  <c r="S1022" i="39"/>
  <c r="T1022" i="39" s="1"/>
  <c r="R1012" i="39"/>
  <c r="S1012" i="39"/>
  <c r="T1012" i="39" s="1"/>
  <c r="S1007" i="39"/>
  <c r="T1007" i="39" s="1"/>
  <c r="R1007" i="39"/>
  <c r="R965" i="39"/>
  <c r="S965" i="39"/>
  <c r="T965" i="39" s="1"/>
  <c r="S1001" i="39"/>
  <c r="T1001" i="39" s="1"/>
  <c r="R1001" i="39"/>
  <c r="R877" i="39"/>
  <c r="S877" i="39"/>
  <c r="T877" i="39" s="1"/>
  <c r="S918" i="39"/>
  <c r="T918" i="39" s="1"/>
  <c r="R918" i="39"/>
  <c r="R971" i="39"/>
  <c r="S971" i="39"/>
  <c r="T971" i="39" s="1"/>
  <c r="R869" i="39"/>
  <c r="S869" i="39"/>
  <c r="T869" i="39" s="1"/>
  <c r="S907" i="39"/>
  <c r="T907" i="39" s="1"/>
  <c r="R907" i="39"/>
  <c r="R878" i="39"/>
  <c r="S878" i="39"/>
  <c r="T878" i="39" s="1"/>
  <c r="S896" i="39"/>
  <c r="T896" i="39" s="1"/>
  <c r="R896" i="39"/>
  <c r="S680" i="39"/>
  <c r="T680" i="39" s="1"/>
  <c r="R680" i="39"/>
  <c r="R777" i="39"/>
  <c r="S777" i="39"/>
  <c r="T777" i="39" s="1"/>
  <c r="S738" i="39"/>
  <c r="T738" i="39" s="1"/>
  <c r="R738" i="39"/>
  <c r="S713" i="39"/>
  <c r="T713" i="39" s="1"/>
  <c r="R713" i="39"/>
  <c r="S885" i="39"/>
  <c r="T885" i="39" s="1"/>
  <c r="R885" i="39"/>
  <c r="S904" i="39"/>
  <c r="T904" i="39" s="1"/>
  <c r="R904" i="39"/>
  <c r="S691" i="39"/>
  <c r="T691" i="39" s="1"/>
  <c r="R691" i="39"/>
  <c r="S708" i="39"/>
  <c r="T708" i="39" s="1"/>
  <c r="R708" i="39"/>
  <c r="R792" i="39"/>
  <c r="S792" i="39"/>
  <c r="T792" i="39" s="1"/>
  <c r="S636" i="39"/>
  <c r="T636" i="39" s="1"/>
  <c r="R636" i="39"/>
  <c r="S666" i="39"/>
  <c r="T666" i="39" s="1"/>
  <c r="R666" i="39"/>
  <c r="S631" i="39"/>
  <c r="T631" i="39" s="1"/>
  <c r="R631" i="39"/>
  <c r="S665" i="39"/>
  <c r="T665" i="39" s="1"/>
  <c r="R665" i="39"/>
  <c r="S676" i="39"/>
  <c r="T676" i="39" s="1"/>
  <c r="R676" i="39"/>
  <c r="S606" i="39"/>
  <c r="T606" i="39" s="1"/>
  <c r="R606" i="39"/>
  <c r="S558" i="39"/>
  <c r="T558" i="39" s="1"/>
  <c r="R558" i="39"/>
  <c r="S644" i="39"/>
  <c r="T644" i="39" s="1"/>
  <c r="R644" i="39"/>
  <c r="S596" i="39"/>
  <c r="T596" i="39" s="1"/>
  <c r="R596" i="39"/>
  <c r="S548" i="39"/>
  <c r="T548" i="39" s="1"/>
  <c r="R548" i="39"/>
  <c r="S628" i="39"/>
  <c r="T628" i="39" s="1"/>
  <c r="R628" i="39"/>
  <c r="S510" i="39"/>
  <c r="T510" i="39" s="1"/>
  <c r="R510" i="39"/>
  <c r="S475" i="39"/>
  <c r="T475" i="39" s="1"/>
  <c r="R475" i="39"/>
  <c r="R373" i="39"/>
  <c r="S373" i="39"/>
  <c r="T373" i="39" s="1"/>
  <c r="S519" i="39"/>
  <c r="T519" i="39" s="1"/>
  <c r="R519" i="39"/>
  <c r="S547" i="39"/>
  <c r="T547" i="39" s="1"/>
  <c r="R547" i="39"/>
  <c r="S450" i="39"/>
  <c r="T450" i="39" s="1"/>
  <c r="R450" i="39"/>
  <c r="R370" i="39"/>
  <c r="S370" i="39"/>
  <c r="T370" i="39" s="1"/>
  <c r="S522" i="39"/>
  <c r="T522" i="39" s="1"/>
  <c r="R522" i="39"/>
  <c r="R398" i="39"/>
  <c r="S398" i="39"/>
  <c r="T398" i="39" s="1"/>
  <c r="R393" i="39"/>
  <c r="S393" i="39"/>
  <c r="T393" i="39" s="1"/>
  <c r="S512" i="39"/>
  <c r="T512" i="39" s="1"/>
  <c r="R512" i="39"/>
  <c r="S457" i="39"/>
  <c r="T457" i="39" s="1"/>
  <c r="R457" i="39"/>
  <c r="R392" i="39"/>
  <c r="S392" i="39"/>
  <c r="T392" i="39" s="1"/>
  <c r="S296" i="39"/>
  <c r="T296" i="39" s="1"/>
  <c r="R296" i="39"/>
  <c r="R235" i="39"/>
  <c r="S235" i="39"/>
  <c r="T235" i="39" s="1"/>
  <c r="S347" i="39"/>
  <c r="T347" i="39" s="1"/>
  <c r="R347" i="39"/>
  <c r="R435" i="39"/>
  <c r="S435" i="39"/>
  <c r="T435" i="39" s="1"/>
  <c r="S577" i="39"/>
  <c r="T577" i="39" s="1"/>
  <c r="R577" i="39"/>
  <c r="S603" i="39"/>
  <c r="T603" i="39" s="1"/>
  <c r="R603" i="39"/>
  <c r="S183" i="39"/>
  <c r="T183" i="39" s="1"/>
  <c r="R183" i="39"/>
  <c r="S154" i="39"/>
  <c r="T154" i="39" s="1"/>
  <c r="R154" i="39"/>
  <c r="R354" i="39"/>
  <c r="S354" i="39"/>
  <c r="T354" i="39" s="1"/>
  <c r="S192" i="39"/>
  <c r="T192" i="39" s="1"/>
  <c r="R192" i="39"/>
  <c r="S113" i="39"/>
  <c r="T113" i="39" s="1"/>
  <c r="R113" i="39"/>
  <c r="R240" i="39"/>
  <c r="S240" i="39"/>
  <c r="T240" i="39" s="1"/>
  <c r="R803" i="39"/>
  <c r="S803" i="39"/>
  <c r="T803" i="39" s="1"/>
  <c r="R783" i="39"/>
  <c r="S783" i="39"/>
  <c r="T783" i="39" s="1"/>
  <c r="R766" i="39"/>
  <c r="S766" i="39"/>
  <c r="T766" i="39" s="1"/>
  <c r="S926" i="39"/>
  <c r="T926" i="39" s="1"/>
  <c r="R926" i="39"/>
  <c r="R984" i="39"/>
  <c r="S984" i="39"/>
  <c r="T984" i="39" s="1"/>
  <c r="R991" i="39"/>
  <c r="S991" i="39"/>
  <c r="T991" i="39" s="1"/>
  <c r="S934" i="39"/>
  <c r="T934" i="39" s="1"/>
  <c r="R934" i="39"/>
  <c r="R1013" i="39"/>
  <c r="S1013" i="39"/>
  <c r="T1013" i="39" s="1"/>
  <c r="S324" i="39"/>
  <c r="T324" i="39" s="1"/>
  <c r="R324" i="39"/>
  <c r="S133" i="39"/>
  <c r="T133" i="39" s="1"/>
  <c r="R133" i="39"/>
  <c r="S292" i="39"/>
  <c r="T292" i="39" s="1"/>
  <c r="R292" i="39"/>
  <c r="S203" i="39"/>
  <c r="T203" i="39" s="1"/>
  <c r="R203" i="39"/>
  <c r="S164" i="39"/>
  <c r="T164" i="39" s="1"/>
  <c r="R164" i="39"/>
  <c r="S291" i="39"/>
  <c r="T291" i="39" s="1"/>
  <c r="R291" i="39"/>
  <c r="S585" i="39"/>
  <c r="T585" i="39" s="1"/>
  <c r="R585" i="39"/>
  <c r="S143" i="39"/>
  <c r="T143" i="39" s="1"/>
  <c r="R143" i="39"/>
  <c r="R242" i="39"/>
  <c r="S242" i="39"/>
  <c r="T242" i="39" s="1"/>
  <c r="S341" i="39"/>
  <c r="T341" i="39" s="1"/>
  <c r="R341" i="39"/>
  <c r="S110" i="39"/>
  <c r="T110" i="39" s="1"/>
  <c r="R110" i="39"/>
  <c r="S81" i="39"/>
  <c r="T81" i="39" s="1"/>
  <c r="R81" i="39"/>
  <c r="R378" i="39"/>
  <c r="S378" i="39"/>
  <c r="T378" i="39" s="1"/>
  <c r="S105" i="39"/>
  <c r="T105" i="39" s="1"/>
  <c r="R105" i="39"/>
  <c r="S56" i="39"/>
  <c r="T56" i="39" s="1"/>
  <c r="R56" i="39"/>
  <c r="S155" i="39"/>
  <c r="T155" i="39" s="1"/>
  <c r="R155" i="39"/>
  <c r="S11" i="39"/>
  <c r="T11" i="39" s="1"/>
  <c r="R11" i="39"/>
  <c r="S98" i="39"/>
  <c r="T98" i="39" s="1"/>
  <c r="R98" i="39"/>
  <c r="S45" i="39"/>
  <c r="T45" i="39" s="1"/>
  <c r="R45" i="39"/>
  <c r="S61" i="39"/>
  <c r="T61" i="39" s="1"/>
  <c r="R61" i="39"/>
  <c r="S213" i="38"/>
  <c r="T213" i="38" s="1"/>
  <c r="R213" i="38"/>
  <c r="R157" i="38"/>
  <c r="S157" i="38"/>
  <c r="T157" i="38" s="1"/>
  <c r="S200" i="38"/>
  <c r="T200" i="38" s="1"/>
  <c r="R200" i="38"/>
  <c r="S47" i="39"/>
  <c r="T47" i="39" s="1"/>
  <c r="R47" i="39"/>
  <c r="S66" i="38"/>
  <c r="T66" i="38" s="1"/>
  <c r="R66" i="38"/>
  <c r="S53" i="37"/>
  <c r="T53" i="37" s="1"/>
  <c r="R53" i="37"/>
  <c r="S25" i="38"/>
  <c r="T25" i="38" s="1"/>
  <c r="R25" i="38"/>
  <c r="R141" i="38"/>
  <c r="S141" i="38"/>
  <c r="T141" i="38" s="1"/>
  <c r="R150" i="38"/>
  <c r="S150" i="38"/>
  <c r="T150" i="38" s="1"/>
  <c r="S3" i="38"/>
  <c r="T3" i="38" s="1"/>
  <c r="R3" i="38"/>
  <c r="S68" i="37"/>
  <c r="T68" i="37" s="1"/>
  <c r="R68" i="37"/>
  <c r="S58" i="38"/>
  <c r="T58" i="38" s="1"/>
  <c r="R58" i="38"/>
  <c r="S51" i="37"/>
  <c r="T51" i="37" s="1"/>
  <c r="R51" i="37"/>
  <c r="S53" i="38"/>
  <c r="T53" i="38" s="1"/>
  <c r="R53" i="38"/>
  <c r="R164" i="38"/>
  <c r="S164" i="38"/>
  <c r="T164" i="38" s="1"/>
  <c r="S24" i="38"/>
  <c r="T24" i="38" s="1"/>
  <c r="R24" i="38"/>
  <c r="R96" i="37"/>
  <c r="L28" i="6" s="1"/>
  <c r="S28" i="3" s="1"/>
  <c r="S96" i="37"/>
  <c r="T96" i="37" s="1"/>
  <c r="K28" i="6" s="1"/>
  <c r="T28" i="3" s="1"/>
  <c r="S76" i="37"/>
  <c r="T76" i="37" s="1"/>
  <c r="R76" i="37"/>
  <c r="S16" i="38"/>
  <c r="T16" i="38" s="1"/>
  <c r="R16" i="38"/>
  <c r="S107" i="38"/>
  <c r="T107" i="38" s="1"/>
  <c r="R107" i="38"/>
  <c r="S175" i="38"/>
  <c r="T175" i="38" s="1"/>
  <c r="R175" i="38"/>
  <c r="S1031" i="36"/>
  <c r="T1031" i="36" s="1"/>
  <c r="R1031" i="36"/>
  <c r="S1007" i="36"/>
  <c r="T1007" i="36" s="1"/>
  <c r="R1007" i="36"/>
  <c r="R145" i="38"/>
  <c r="S145" i="38"/>
  <c r="T145" i="38" s="1"/>
  <c r="S13" i="37"/>
  <c r="T13" i="37" s="1"/>
  <c r="R13" i="37"/>
  <c r="S973" i="36"/>
  <c r="T973" i="36" s="1"/>
  <c r="R973" i="36"/>
  <c r="R160" i="38"/>
  <c r="S160" i="38"/>
  <c r="T160" i="38" s="1"/>
  <c r="S45" i="38"/>
  <c r="T45" i="38" s="1"/>
  <c r="R45" i="38"/>
  <c r="S1022" i="36"/>
  <c r="T1022" i="36" s="1"/>
  <c r="R1022" i="36"/>
  <c r="S998" i="36"/>
  <c r="T998" i="36" s="1"/>
  <c r="R998" i="36"/>
  <c r="S34" i="37"/>
  <c r="T34" i="37" s="1"/>
  <c r="R34" i="37"/>
  <c r="S46" i="37"/>
  <c r="T46" i="37" s="1"/>
  <c r="R46" i="37"/>
  <c r="R929" i="36"/>
  <c r="S929" i="36"/>
  <c r="T929" i="36" s="1"/>
  <c r="R943" i="36"/>
  <c r="S943" i="36"/>
  <c r="T943" i="36" s="1"/>
  <c r="S198" i="38"/>
  <c r="T198" i="38" s="1"/>
  <c r="R198" i="38"/>
  <c r="R964" i="36"/>
  <c r="S964" i="36"/>
  <c r="T964" i="36" s="1"/>
  <c r="R949" i="36"/>
  <c r="S949" i="36"/>
  <c r="T949" i="36" s="1"/>
  <c r="S26" i="37"/>
  <c r="T26" i="37" s="1"/>
  <c r="R26" i="37"/>
  <c r="R878" i="36"/>
  <c r="S878" i="36"/>
  <c r="T878" i="36" s="1"/>
  <c r="R877" i="36"/>
  <c r="S877" i="36"/>
  <c r="T877" i="36" s="1"/>
  <c r="S799" i="36"/>
  <c r="T799" i="36" s="1"/>
  <c r="R799" i="36"/>
  <c r="R861" i="36"/>
  <c r="S861" i="36"/>
  <c r="T861" i="36" s="1"/>
  <c r="R855" i="36"/>
  <c r="S855" i="36"/>
  <c r="T855" i="36" s="1"/>
  <c r="S833" i="36"/>
  <c r="T833" i="36" s="1"/>
  <c r="R833" i="36"/>
  <c r="S792" i="36"/>
  <c r="T792" i="36" s="1"/>
  <c r="R792" i="36"/>
  <c r="R874" i="36"/>
  <c r="S874" i="36"/>
  <c r="T874" i="36" s="1"/>
  <c r="S760" i="36"/>
  <c r="T760" i="36" s="1"/>
  <c r="R760" i="36"/>
  <c r="S770" i="36"/>
  <c r="T770" i="36" s="1"/>
  <c r="R770" i="36"/>
  <c r="S701" i="36"/>
  <c r="T701" i="36" s="1"/>
  <c r="R701" i="36"/>
  <c r="S507" i="36"/>
  <c r="T507" i="36" s="1"/>
  <c r="R507" i="36"/>
  <c r="S611" i="36"/>
  <c r="T611" i="36" s="1"/>
  <c r="R611" i="36"/>
  <c r="S558" i="36"/>
  <c r="T558" i="36" s="1"/>
  <c r="R558" i="36"/>
  <c r="S518" i="36"/>
  <c r="T518" i="36" s="1"/>
  <c r="R518" i="36"/>
  <c r="S737" i="36"/>
  <c r="T737" i="36" s="1"/>
  <c r="R737" i="36"/>
  <c r="S461" i="36"/>
  <c r="T461" i="36" s="1"/>
  <c r="R461" i="36"/>
  <c r="S605" i="36"/>
  <c r="T605" i="36" s="1"/>
  <c r="R605" i="36"/>
  <c r="S557" i="36"/>
  <c r="T557" i="36" s="1"/>
  <c r="R557" i="36"/>
  <c r="S526" i="36"/>
  <c r="T526" i="36" s="1"/>
  <c r="R526" i="36"/>
  <c r="S609" i="36"/>
  <c r="T609" i="36" s="1"/>
  <c r="R609" i="36"/>
  <c r="S477" i="36"/>
  <c r="T477" i="36" s="1"/>
  <c r="R477" i="36"/>
  <c r="S600" i="36"/>
  <c r="T600" i="36" s="1"/>
  <c r="R600" i="36"/>
  <c r="S552" i="36"/>
  <c r="T552" i="36" s="1"/>
  <c r="R552" i="36"/>
  <c r="S613" i="36"/>
  <c r="T613" i="36" s="1"/>
  <c r="R613" i="36"/>
  <c r="S528" i="36"/>
  <c r="T528" i="36" s="1"/>
  <c r="R528" i="36"/>
  <c r="S734" i="36"/>
  <c r="T734" i="36" s="1"/>
  <c r="R734" i="36"/>
  <c r="S575" i="36"/>
  <c r="T575" i="36" s="1"/>
  <c r="R575" i="36"/>
  <c r="S491" i="36"/>
  <c r="T491" i="36" s="1"/>
  <c r="R491" i="36"/>
  <c r="S422" i="36"/>
  <c r="T422" i="36" s="1"/>
  <c r="R422" i="36"/>
  <c r="S401" i="36"/>
  <c r="T401" i="36" s="1"/>
  <c r="R401" i="36"/>
  <c r="S357" i="36"/>
  <c r="T357" i="36" s="1"/>
  <c r="R357" i="36"/>
  <c r="S425" i="36"/>
  <c r="T425" i="36" s="1"/>
  <c r="R425" i="36"/>
  <c r="S319" i="36"/>
  <c r="T319" i="36" s="1"/>
  <c r="R319" i="36"/>
  <c r="S406" i="36"/>
  <c r="T406" i="36" s="1"/>
  <c r="R406" i="36"/>
  <c r="S362" i="36"/>
  <c r="T362" i="36" s="1"/>
  <c r="R362" i="36"/>
  <c r="S428" i="36"/>
  <c r="T428" i="36" s="1"/>
  <c r="R428" i="36"/>
  <c r="S302" i="36"/>
  <c r="T302" i="36" s="1"/>
  <c r="R302" i="36"/>
  <c r="S408" i="36"/>
  <c r="T408" i="36" s="1"/>
  <c r="R408" i="36"/>
  <c r="S370" i="36"/>
  <c r="T370" i="36" s="1"/>
  <c r="R370" i="36"/>
  <c r="S318" i="36"/>
  <c r="T318" i="36" s="1"/>
  <c r="R318" i="36"/>
  <c r="S20" i="36"/>
  <c r="T20" i="36" s="1"/>
  <c r="R20" i="36"/>
  <c r="S282" i="36"/>
  <c r="T282" i="36" s="1"/>
  <c r="R282" i="36"/>
  <c r="S234" i="36"/>
  <c r="T234" i="36" s="1"/>
  <c r="R234" i="36"/>
  <c r="S186" i="36"/>
  <c r="T186" i="36" s="1"/>
  <c r="R186" i="36"/>
  <c r="S138" i="36"/>
  <c r="T138" i="36" s="1"/>
  <c r="R138" i="36"/>
  <c r="S90" i="36"/>
  <c r="T90" i="36" s="1"/>
  <c r="R90" i="36"/>
  <c r="S712" i="36"/>
  <c r="T712" i="36" s="1"/>
  <c r="R712" i="36"/>
  <c r="S716" i="36"/>
  <c r="T716" i="36" s="1"/>
  <c r="R716" i="36"/>
  <c r="S622" i="36"/>
  <c r="T622" i="36" s="1"/>
  <c r="R622" i="36"/>
  <c r="S649" i="36"/>
  <c r="T649" i="36" s="1"/>
  <c r="R649" i="36"/>
  <c r="S676" i="36"/>
  <c r="T676" i="36" s="1"/>
  <c r="R676" i="36"/>
  <c r="S723" i="36"/>
  <c r="T723" i="36" s="1"/>
  <c r="R723" i="36"/>
  <c r="R854" i="36"/>
  <c r="S854" i="36"/>
  <c r="T854" i="36" s="1"/>
  <c r="R893" i="36"/>
  <c r="S893" i="36"/>
  <c r="T893" i="36" s="1"/>
  <c r="R853" i="36"/>
  <c r="S853" i="36"/>
  <c r="T853" i="36" s="1"/>
  <c r="R890" i="36"/>
  <c r="S890" i="36"/>
  <c r="T890" i="36" s="1"/>
  <c r="R1045" i="36"/>
  <c r="L9" i="6" s="1"/>
  <c r="S9" i="3" s="1"/>
  <c r="S1045" i="36"/>
  <c r="T1045" i="36" s="1"/>
  <c r="K9" i="6" s="1"/>
  <c r="T9" i="3" s="1"/>
  <c r="S253" i="36"/>
  <c r="T253" i="36" s="1"/>
  <c r="R253" i="36"/>
  <c r="S205" i="36"/>
  <c r="T205" i="36" s="1"/>
  <c r="R205" i="36"/>
  <c r="S157" i="36"/>
  <c r="T157" i="36" s="1"/>
  <c r="R157" i="36"/>
  <c r="S109" i="36"/>
  <c r="T109" i="36" s="1"/>
  <c r="R109" i="36"/>
  <c r="S65" i="36"/>
  <c r="T65" i="36" s="1"/>
  <c r="R65" i="36"/>
  <c r="S82" i="27"/>
  <c r="T82" i="27" s="1"/>
  <c r="R82" i="27"/>
  <c r="S280" i="36"/>
  <c r="T280" i="36" s="1"/>
  <c r="R280" i="36"/>
  <c r="S232" i="36"/>
  <c r="T232" i="36" s="1"/>
  <c r="R232" i="36"/>
  <c r="S184" i="36"/>
  <c r="T184" i="36" s="1"/>
  <c r="R184" i="36"/>
  <c r="S136" i="36"/>
  <c r="T136" i="36" s="1"/>
  <c r="R136" i="36"/>
  <c r="S88" i="36"/>
  <c r="T88" i="36" s="1"/>
  <c r="R88" i="36"/>
  <c r="S70" i="36"/>
  <c r="T70" i="36" s="1"/>
  <c r="R70" i="36"/>
  <c r="S89" i="27"/>
  <c r="T89" i="27" s="1"/>
  <c r="R89" i="27"/>
  <c r="S14" i="27"/>
  <c r="T14" i="27" s="1"/>
  <c r="R14" i="27"/>
  <c r="S27" i="36"/>
  <c r="T27" i="36" s="1"/>
  <c r="R27" i="36"/>
  <c r="S271" i="36"/>
  <c r="T271" i="36" s="1"/>
  <c r="R271" i="36"/>
  <c r="S223" i="36"/>
  <c r="T223" i="36" s="1"/>
  <c r="R223" i="36"/>
  <c r="S175" i="36"/>
  <c r="T175" i="36" s="1"/>
  <c r="R175" i="36"/>
  <c r="S127" i="36"/>
  <c r="T127" i="36" s="1"/>
  <c r="R127" i="36"/>
  <c r="S79" i="36"/>
  <c r="T79" i="36" s="1"/>
  <c r="R79" i="36"/>
  <c r="P49" i="27"/>
  <c r="P19" i="27"/>
  <c r="M19" i="5"/>
  <c r="N19" i="5"/>
  <c r="P62" i="27"/>
  <c r="P32" i="27"/>
  <c r="P81" i="27"/>
  <c r="P50" i="27"/>
  <c r="N41" i="5"/>
  <c r="M41" i="5"/>
  <c r="N28" i="5"/>
  <c r="M28" i="5"/>
  <c r="X1106" i="39"/>
  <c r="Y1106" i="39"/>
  <c r="Z1106" i="39" s="1"/>
  <c r="X1070" i="39"/>
  <c r="Y1070" i="39"/>
  <c r="Z1070" i="39" s="1"/>
  <c r="Y1009" i="39"/>
  <c r="Z1009" i="39" s="1"/>
  <c r="X1009" i="39"/>
  <c r="Y997" i="39"/>
  <c r="Z997" i="39" s="1"/>
  <c r="X997" i="39"/>
  <c r="X1065" i="39"/>
  <c r="Y1065" i="39"/>
  <c r="Z1065" i="39" s="1"/>
  <c r="Y1096" i="39"/>
  <c r="Z1096" i="39" s="1"/>
  <c r="X1096" i="39"/>
  <c r="X1039" i="39"/>
  <c r="Y1039" i="39"/>
  <c r="Z1039" i="39" s="1"/>
  <c r="Y1110" i="39"/>
  <c r="Z1110" i="39" s="1"/>
  <c r="X1110" i="39"/>
  <c r="X1030" i="39"/>
  <c r="Y1030" i="39"/>
  <c r="Z1030" i="39" s="1"/>
  <c r="X1013" i="39"/>
  <c r="Y1013" i="39"/>
  <c r="Z1013" i="39" s="1"/>
  <c r="X982" i="39"/>
  <c r="Y982" i="39"/>
  <c r="Z982" i="39" s="1"/>
  <c r="Y983" i="39"/>
  <c r="Z983" i="39" s="1"/>
  <c r="X983" i="39"/>
  <c r="Y953" i="39"/>
  <c r="Z953" i="39" s="1"/>
  <c r="X953" i="39"/>
  <c r="Y941" i="39"/>
  <c r="Z941" i="39" s="1"/>
  <c r="X941" i="39"/>
  <c r="Y901" i="39"/>
  <c r="Z901" i="39" s="1"/>
  <c r="X901" i="39"/>
  <c r="Y984" i="39"/>
  <c r="Z984" i="39" s="1"/>
  <c r="X984" i="39"/>
  <c r="Y1081" i="39"/>
  <c r="Z1081" i="39" s="1"/>
  <c r="X1081" i="39"/>
  <c r="Y910" i="39"/>
  <c r="Z910" i="39" s="1"/>
  <c r="X910" i="39"/>
  <c r="Y891" i="39"/>
  <c r="Z891" i="39" s="1"/>
  <c r="X891" i="39"/>
  <c r="Y962" i="39"/>
  <c r="Z962" i="39" s="1"/>
  <c r="X962" i="39"/>
  <c r="Y836" i="39"/>
  <c r="Z836" i="39" s="1"/>
  <c r="X836" i="39"/>
  <c r="Y822" i="39"/>
  <c r="Z822" i="39" s="1"/>
  <c r="X822" i="39"/>
  <c r="Y837" i="39"/>
  <c r="Z837" i="39" s="1"/>
  <c r="X837" i="39"/>
  <c r="Y892" i="39"/>
  <c r="Z892" i="39" s="1"/>
  <c r="X892" i="39"/>
  <c r="Y766" i="39"/>
  <c r="Z766" i="39" s="1"/>
  <c r="X766" i="39"/>
  <c r="Y775" i="39"/>
  <c r="Z775" i="39" s="1"/>
  <c r="X775" i="39"/>
  <c r="Y856" i="39"/>
  <c r="Z856" i="39" s="1"/>
  <c r="X856" i="39"/>
  <c r="Y796" i="39"/>
  <c r="Z796" i="39" s="1"/>
  <c r="X796" i="39"/>
  <c r="Y763" i="39"/>
  <c r="Z763" i="39" s="1"/>
  <c r="X763" i="39"/>
  <c r="Y751" i="39"/>
  <c r="Z751" i="39" s="1"/>
  <c r="X751" i="39"/>
  <c r="Y739" i="39"/>
  <c r="Z739" i="39" s="1"/>
  <c r="X739" i="39"/>
  <c r="Y727" i="39"/>
  <c r="Z727" i="39" s="1"/>
  <c r="X727" i="39"/>
  <c r="Y715" i="39"/>
  <c r="Z715" i="39" s="1"/>
  <c r="X715" i="39"/>
  <c r="Y703" i="39"/>
  <c r="Z703" i="39" s="1"/>
  <c r="X703" i="39"/>
  <c r="Y869" i="39"/>
  <c r="Z869" i="39" s="1"/>
  <c r="X869" i="39"/>
  <c r="Y671" i="39"/>
  <c r="Z671" i="39" s="1"/>
  <c r="X671" i="39"/>
  <c r="Y659" i="39"/>
  <c r="Z659" i="39" s="1"/>
  <c r="X659" i="39"/>
  <c r="Y841" i="39"/>
  <c r="Z841" i="39" s="1"/>
  <c r="X841" i="39"/>
  <c r="Y689" i="39"/>
  <c r="Z689" i="39" s="1"/>
  <c r="X689" i="39"/>
  <c r="X637" i="39"/>
  <c r="Y637" i="39"/>
  <c r="Z637" i="39" s="1"/>
  <c r="X613" i="39"/>
  <c r="Y613" i="39"/>
  <c r="Z613" i="39" s="1"/>
  <c r="X601" i="39"/>
  <c r="Y601" i="39"/>
  <c r="Z601" i="39" s="1"/>
  <c r="X589" i="39"/>
  <c r="Y589" i="39"/>
  <c r="Z589" i="39" s="1"/>
  <c r="X577" i="39"/>
  <c r="Y577" i="39"/>
  <c r="Z577" i="39" s="1"/>
  <c r="X565" i="39"/>
  <c r="Y565" i="39"/>
  <c r="Z565" i="39" s="1"/>
  <c r="X553" i="39"/>
  <c r="Y553" i="39"/>
  <c r="Z553" i="39" s="1"/>
  <c r="X541" i="39"/>
  <c r="Y541" i="39"/>
  <c r="Z541" i="39" s="1"/>
  <c r="Y644" i="39"/>
  <c r="Z644" i="39" s="1"/>
  <c r="X644" i="39"/>
  <c r="Y647" i="39"/>
  <c r="Z647" i="39" s="1"/>
  <c r="X647" i="39"/>
  <c r="X531" i="39"/>
  <c r="Y531" i="39"/>
  <c r="Z531" i="39" s="1"/>
  <c r="X480" i="39"/>
  <c r="Y480" i="39"/>
  <c r="Z480" i="39" s="1"/>
  <c r="X468" i="39"/>
  <c r="Y468" i="39"/>
  <c r="Z468" i="39" s="1"/>
  <c r="X456" i="39"/>
  <c r="Y456" i="39"/>
  <c r="Z456" i="39" s="1"/>
  <c r="X444" i="39"/>
  <c r="Y444" i="39"/>
  <c r="Z444" i="39" s="1"/>
  <c r="X432" i="39"/>
  <c r="Y432" i="39"/>
  <c r="Z432" i="39" s="1"/>
  <c r="X484" i="39"/>
  <c r="Y484" i="39"/>
  <c r="Z484" i="39" s="1"/>
  <c r="X503" i="39"/>
  <c r="Y503" i="39"/>
  <c r="Z503" i="39" s="1"/>
  <c r="X511" i="39"/>
  <c r="Y511" i="39"/>
  <c r="Z511" i="39" s="1"/>
  <c r="X421" i="39"/>
  <c r="Y421" i="39"/>
  <c r="Z421" i="39" s="1"/>
  <c r="X356" i="39"/>
  <c r="Y356" i="39"/>
  <c r="Z356" i="39" s="1"/>
  <c r="X348" i="39"/>
  <c r="Y348" i="39"/>
  <c r="Z348" i="39" s="1"/>
  <c r="X336" i="39"/>
  <c r="Y336" i="39"/>
  <c r="Z336" i="39" s="1"/>
  <c r="X324" i="39"/>
  <c r="Y324" i="39"/>
  <c r="Z324" i="39" s="1"/>
  <c r="X401" i="39"/>
  <c r="Y401" i="39"/>
  <c r="Z401" i="39" s="1"/>
  <c r="X403" i="39"/>
  <c r="Y403" i="39"/>
  <c r="Z403" i="39" s="1"/>
  <c r="X419" i="39"/>
  <c r="Y419" i="39"/>
  <c r="Z419" i="39" s="1"/>
  <c r="X217" i="39"/>
  <c r="Y217" i="39"/>
  <c r="Z217" i="39" s="1"/>
  <c r="Y201" i="39"/>
  <c r="Z201" i="39" s="1"/>
  <c r="X201" i="39"/>
  <c r="Y189" i="39"/>
  <c r="Z189" i="39" s="1"/>
  <c r="X189" i="39"/>
  <c r="Y177" i="39"/>
  <c r="Z177" i="39" s="1"/>
  <c r="X177" i="39"/>
  <c r="Y165" i="39"/>
  <c r="Z165" i="39" s="1"/>
  <c r="X165" i="39"/>
  <c r="Y153" i="39"/>
  <c r="Z153" i="39" s="1"/>
  <c r="X153" i="39"/>
  <c r="X320" i="39"/>
  <c r="Y320" i="39"/>
  <c r="Z320" i="39" s="1"/>
  <c r="X284" i="39"/>
  <c r="Y284" i="39"/>
  <c r="Z284" i="39" s="1"/>
  <c r="X237" i="39"/>
  <c r="Y237" i="39"/>
  <c r="Z237" i="39" s="1"/>
  <c r="X422" i="39"/>
  <c r="Y422" i="39"/>
  <c r="Z422" i="39" s="1"/>
  <c r="X301" i="39"/>
  <c r="Y301" i="39"/>
  <c r="Z301" i="39" s="1"/>
  <c r="X258" i="39"/>
  <c r="Y258" i="39"/>
  <c r="Z258" i="39" s="1"/>
  <c r="Y223" i="39"/>
  <c r="Z223" i="39" s="1"/>
  <c r="X223" i="39"/>
  <c r="X285" i="39"/>
  <c r="Y285" i="39"/>
  <c r="Z285" i="39" s="1"/>
  <c r="X381" i="39"/>
  <c r="Y381" i="39"/>
  <c r="Z381" i="39" s="1"/>
  <c r="Y121" i="39"/>
  <c r="Z121" i="39" s="1"/>
  <c r="X121" i="39"/>
  <c r="Y134" i="39"/>
  <c r="Z134" i="39" s="1"/>
  <c r="X134" i="39"/>
  <c r="Y141" i="39"/>
  <c r="Z141" i="39" s="1"/>
  <c r="X141" i="39"/>
  <c r="Y104" i="39"/>
  <c r="Z104" i="39" s="1"/>
  <c r="X104" i="39"/>
  <c r="Y92" i="39"/>
  <c r="Z92" i="39" s="1"/>
  <c r="X92" i="39"/>
  <c r="Y80" i="39"/>
  <c r="Z80" i="39" s="1"/>
  <c r="X80" i="39"/>
  <c r="Y68" i="39"/>
  <c r="Z68" i="39" s="1"/>
  <c r="X68" i="39"/>
  <c r="Y56" i="39"/>
  <c r="Z56" i="39" s="1"/>
  <c r="X56" i="39"/>
  <c r="Y44" i="39"/>
  <c r="Z44" i="39" s="1"/>
  <c r="X44" i="39"/>
  <c r="Y32" i="39"/>
  <c r="Z32" i="39" s="1"/>
  <c r="X32" i="39"/>
  <c r="Y20" i="39"/>
  <c r="Z20" i="39" s="1"/>
  <c r="X20" i="39"/>
  <c r="Y8" i="39"/>
  <c r="Z8" i="39" s="1"/>
  <c r="X8" i="39"/>
  <c r="X217" i="38"/>
  <c r="Y217" i="38"/>
  <c r="Z217" i="38" s="1"/>
  <c r="X205" i="38"/>
  <c r="Y205" i="38"/>
  <c r="Z205" i="38" s="1"/>
  <c r="X193" i="38"/>
  <c r="Y193" i="38"/>
  <c r="Z193" i="38" s="1"/>
  <c r="X181" i="38"/>
  <c r="Y181" i="38"/>
  <c r="Z181" i="38" s="1"/>
  <c r="X169" i="38"/>
  <c r="Y169" i="38"/>
  <c r="Z169" i="38" s="1"/>
  <c r="X157" i="38"/>
  <c r="Y157" i="38"/>
  <c r="Z157" i="38" s="1"/>
  <c r="X144" i="38"/>
  <c r="Y144" i="38"/>
  <c r="Z144" i="38" s="1"/>
  <c r="Y105" i="38"/>
  <c r="Z105" i="38" s="1"/>
  <c r="X105" i="38"/>
  <c r="Y93" i="38"/>
  <c r="Z93" i="38" s="1"/>
  <c r="X93" i="38"/>
  <c r="Y81" i="38"/>
  <c r="Z81" i="38" s="1"/>
  <c r="X81" i="38"/>
  <c r="Y69" i="38"/>
  <c r="Z69" i="38" s="1"/>
  <c r="X69" i="38"/>
  <c r="Y57" i="38"/>
  <c r="Z57" i="38" s="1"/>
  <c r="X57" i="38"/>
  <c r="Y45" i="38"/>
  <c r="Z45" i="38" s="1"/>
  <c r="X45" i="38"/>
  <c r="Y33" i="38"/>
  <c r="Z33" i="38" s="1"/>
  <c r="X33" i="38"/>
  <c r="Y21" i="38"/>
  <c r="Z21" i="38" s="1"/>
  <c r="X21" i="38"/>
  <c r="Y9" i="38"/>
  <c r="Z9" i="38" s="1"/>
  <c r="X9" i="38"/>
  <c r="Y227" i="38"/>
  <c r="Z227" i="38" s="1"/>
  <c r="K35" i="32" s="1"/>
  <c r="W35" i="3" s="1"/>
  <c r="X227" i="38"/>
  <c r="M35" i="32" s="1"/>
  <c r="V35" i="3" s="1"/>
  <c r="Y118" i="38"/>
  <c r="Z118" i="38" s="1"/>
  <c r="X118" i="38"/>
  <c r="Y134" i="38"/>
  <c r="Z134" i="38" s="1"/>
  <c r="X134" i="38"/>
  <c r="X45" i="37"/>
  <c r="Y45" i="37"/>
  <c r="Z45" i="37" s="1"/>
  <c r="X33" i="37"/>
  <c r="Y33" i="37"/>
  <c r="Z33" i="37" s="1"/>
  <c r="X21" i="37"/>
  <c r="Y21" i="37"/>
  <c r="Z21" i="37" s="1"/>
  <c r="X9" i="37"/>
  <c r="Y9" i="37"/>
  <c r="Z9" i="37" s="1"/>
  <c r="Y87" i="37"/>
  <c r="Z87" i="37" s="1"/>
  <c r="K19" i="32" s="1"/>
  <c r="W19" i="3" s="1"/>
  <c r="X87" i="37"/>
  <c r="M19" i="32" s="1"/>
  <c r="V19" i="3" s="1"/>
  <c r="Y131" i="38"/>
  <c r="Z131" i="38" s="1"/>
  <c r="X131" i="38"/>
  <c r="Y76" i="37"/>
  <c r="Z76" i="37" s="1"/>
  <c r="X76" i="37"/>
  <c r="Y62" i="37"/>
  <c r="Z62" i="37" s="1"/>
  <c r="X62" i="37"/>
  <c r="Y1036" i="36"/>
  <c r="Z1036" i="36" s="1"/>
  <c r="X1036" i="36"/>
  <c r="Y1024" i="36"/>
  <c r="Z1024" i="36" s="1"/>
  <c r="X1024" i="36"/>
  <c r="Y1012" i="36"/>
  <c r="Z1012" i="36" s="1"/>
  <c r="X1012" i="36"/>
  <c r="Y1000" i="36"/>
  <c r="Z1000" i="36" s="1"/>
  <c r="X1000" i="36"/>
  <c r="Y988" i="36"/>
  <c r="Z988" i="36" s="1"/>
  <c r="X988" i="36"/>
  <c r="Y976" i="36"/>
  <c r="Z976" i="36" s="1"/>
  <c r="X976" i="36"/>
  <c r="Y79" i="37"/>
  <c r="Z79" i="37" s="1"/>
  <c r="X79" i="37"/>
  <c r="Y958" i="36"/>
  <c r="Z958" i="36" s="1"/>
  <c r="X958" i="36"/>
  <c r="Y946" i="36"/>
  <c r="Z946" i="36" s="1"/>
  <c r="X946" i="36"/>
  <c r="Y934" i="36"/>
  <c r="Z934" i="36" s="1"/>
  <c r="X934" i="36"/>
  <c r="Y922" i="36"/>
  <c r="Z922" i="36" s="1"/>
  <c r="X922" i="36"/>
  <c r="Y910" i="36"/>
  <c r="Z910" i="36" s="1"/>
  <c r="X910" i="36"/>
  <c r="Y898" i="36"/>
  <c r="Z898" i="36" s="1"/>
  <c r="X898" i="36"/>
  <c r="Y886" i="36"/>
  <c r="Z886" i="36" s="1"/>
  <c r="X886" i="36"/>
  <c r="Y874" i="36"/>
  <c r="Z874" i="36" s="1"/>
  <c r="X874" i="36"/>
  <c r="Y848" i="36"/>
  <c r="Z848" i="36" s="1"/>
  <c r="X848" i="36"/>
  <c r="X836" i="36"/>
  <c r="Y836" i="36"/>
  <c r="Z836" i="36" s="1"/>
  <c r="X824" i="36"/>
  <c r="Y824" i="36"/>
  <c r="Z824" i="36" s="1"/>
  <c r="X812" i="36"/>
  <c r="Y812" i="36"/>
  <c r="Z812" i="36" s="1"/>
  <c r="X800" i="36"/>
  <c r="Y800" i="36"/>
  <c r="Z800" i="36" s="1"/>
  <c r="X788" i="36"/>
  <c r="Y788" i="36"/>
  <c r="Z788" i="36" s="1"/>
  <c r="X776" i="36"/>
  <c r="Y776" i="36"/>
  <c r="Z776" i="36" s="1"/>
  <c r="Y764" i="36"/>
  <c r="Z764" i="36" s="1"/>
  <c r="X764" i="36"/>
  <c r="Y761" i="36"/>
  <c r="Z761" i="36" s="1"/>
  <c r="X761" i="36"/>
  <c r="Y750" i="36"/>
  <c r="Z750" i="36" s="1"/>
  <c r="X750" i="36"/>
  <c r="Y736" i="36"/>
  <c r="Z736" i="36" s="1"/>
  <c r="X736" i="36"/>
  <c r="Y724" i="36"/>
  <c r="Z724" i="36" s="1"/>
  <c r="X724" i="36"/>
  <c r="Y712" i="36"/>
  <c r="Z712" i="36" s="1"/>
  <c r="X712" i="36"/>
  <c r="Y700" i="36"/>
  <c r="Z700" i="36" s="1"/>
  <c r="X700" i="36"/>
  <c r="Y688" i="36"/>
  <c r="Z688" i="36" s="1"/>
  <c r="X688" i="36"/>
  <c r="Y757" i="36"/>
  <c r="Z757" i="36" s="1"/>
  <c r="X757" i="36"/>
  <c r="X653" i="36"/>
  <c r="Y653" i="36"/>
  <c r="Z653" i="36" s="1"/>
  <c r="X629" i="36"/>
  <c r="Y629" i="36"/>
  <c r="Z629" i="36" s="1"/>
  <c r="Y600" i="36"/>
  <c r="Z600" i="36" s="1"/>
  <c r="X600" i="36"/>
  <c r="Y588" i="36"/>
  <c r="Z588" i="36" s="1"/>
  <c r="X588" i="36"/>
  <c r="Y576" i="36"/>
  <c r="Z576" i="36" s="1"/>
  <c r="X576" i="36"/>
  <c r="Y564" i="36"/>
  <c r="Z564" i="36" s="1"/>
  <c r="X564" i="36"/>
  <c r="Y552" i="36"/>
  <c r="Z552" i="36" s="1"/>
  <c r="X552" i="36"/>
  <c r="X540" i="36"/>
  <c r="Y540" i="36"/>
  <c r="Z540" i="36" s="1"/>
  <c r="X528" i="36"/>
  <c r="Y528" i="36"/>
  <c r="Z528" i="36" s="1"/>
  <c r="X516" i="36"/>
  <c r="Y516" i="36"/>
  <c r="Z516" i="36" s="1"/>
  <c r="X504" i="36"/>
  <c r="Y504" i="36"/>
  <c r="Z504" i="36" s="1"/>
  <c r="Y678" i="36"/>
  <c r="Z678" i="36" s="1"/>
  <c r="X678" i="36"/>
  <c r="X654" i="36"/>
  <c r="Y654" i="36"/>
  <c r="Z654" i="36" s="1"/>
  <c r="X630" i="36"/>
  <c r="Y630" i="36"/>
  <c r="Z630" i="36" s="1"/>
  <c r="X614" i="36"/>
  <c r="Y614" i="36"/>
  <c r="Z614" i="36" s="1"/>
  <c r="X475" i="36"/>
  <c r="Y475" i="36"/>
  <c r="Z475" i="36" s="1"/>
  <c r="X624" i="36"/>
  <c r="Y624" i="36"/>
  <c r="Z624" i="36" s="1"/>
  <c r="X474" i="36"/>
  <c r="Y474" i="36"/>
  <c r="Z474" i="36" s="1"/>
  <c r="X482" i="36"/>
  <c r="Y482" i="36"/>
  <c r="Z482" i="36" s="1"/>
  <c r="Y444" i="36"/>
  <c r="Z444" i="36" s="1"/>
  <c r="X444" i="36"/>
  <c r="Y432" i="36"/>
  <c r="Z432" i="36" s="1"/>
  <c r="X432" i="36"/>
  <c r="Y420" i="36"/>
  <c r="Z420" i="36" s="1"/>
  <c r="X420" i="36"/>
  <c r="Y408" i="36"/>
  <c r="Z408" i="36" s="1"/>
  <c r="X408" i="36"/>
  <c r="Y396" i="36"/>
  <c r="Z396" i="36" s="1"/>
  <c r="X396" i="36"/>
  <c r="Y384" i="36"/>
  <c r="Z384" i="36" s="1"/>
  <c r="X384" i="36"/>
  <c r="Y372" i="36"/>
  <c r="Z372" i="36" s="1"/>
  <c r="X372" i="36"/>
  <c r="Y360" i="36"/>
  <c r="Z360" i="36" s="1"/>
  <c r="X360" i="36"/>
  <c r="Y321" i="36"/>
  <c r="Z321" i="36" s="1"/>
  <c r="X321" i="36"/>
  <c r="X473" i="36"/>
  <c r="Y473" i="36"/>
  <c r="Z473" i="36" s="1"/>
  <c r="Y331" i="36"/>
  <c r="Z331" i="36" s="1"/>
  <c r="X331" i="36"/>
  <c r="Y308" i="36"/>
  <c r="Z308" i="36" s="1"/>
  <c r="X308" i="36"/>
  <c r="Y288" i="36"/>
  <c r="Z288" i="36" s="1"/>
  <c r="X288" i="36"/>
  <c r="Y276" i="36"/>
  <c r="Z276" i="36" s="1"/>
  <c r="X276" i="36"/>
  <c r="Y264" i="36"/>
  <c r="Z264" i="36" s="1"/>
  <c r="X264" i="36"/>
  <c r="Y252" i="36"/>
  <c r="Z252" i="36" s="1"/>
  <c r="X252" i="36"/>
  <c r="Y240" i="36"/>
  <c r="Z240" i="36" s="1"/>
  <c r="X240" i="36"/>
  <c r="Y228" i="36"/>
  <c r="Z228" i="36" s="1"/>
  <c r="X228" i="36"/>
  <c r="Y216" i="36"/>
  <c r="Z216" i="36" s="1"/>
  <c r="X216" i="36"/>
  <c r="Y204" i="36"/>
  <c r="Z204" i="36" s="1"/>
  <c r="X204" i="36"/>
  <c r="Y192" i="36"/>
  <c r="Z192" i="36" s="1"/>
  <c r="X192" i="36"/>
  <c r="Y180" i="36"/>
  <c r="Z180" i="36" s="1"/>
  <c r="X180" i="36"/>
  <c r="Y168" i="36"/>
  <c r="Z168" i="36" s="1"/>
  <c r="X168" i="36"/>
  <c r="Y156" i="36"/>
  <c r="Z156" i="36" s="1"/>
  <c r="X156" i="36"/>
  <c r="Y144" i="36"/>
  <c r="Z144" i="36" s="1"/>
  <c r="X144" i="36"/>
  <c r="Y132" i="36"/>
  <c r="Z132" i="36" s="1"/>
  <c r="X132" i="36"/>
  <c r="Y120" i="36"/>
  <c r="Z120" i="36" s="1"/>
  <c r="X120" i="36"/>
  <c r="Y108" i="36"/>
  <c r="Z108" i="36" s="1"/>
  <c r="X108" i="36"/>
  <c r="Y96" i="36"/>
  <c r="Z96" i="36" s="1"/>
  <c r="X96" i="36"/>
  <c r="Y84" i="36"/>
  <c r="Z84" i="36" s="1"/>
  <c r="X84" i="36"/>
  <c r="Y352" i="36"/>
  <c r="Z352" i="36" s="1"/>
  <c r="X352" i="36"/>
  <c r="Y69" i="36"/>
  <c r="Z69" i="36" s="1"/>
  <c r="X69" i="36"/>
  <c r="Y57" i="27"/>
  <c r="Z57" i="27" s="1"/>
  <c r="X57" i="27"/>
  <c r="Y22" i="27"/>
  <c r="Z22" i="27" s="1"/>
  <c r="X22" i="27"/>
  <c r="X23" i="27"/>
  <c r="Y23" i="27"/>
  <c r="Z23" i="27" s="1"/>
  <c r="Y12" i="27"/>
  <c r="Z12" i="27" s="1"/>
  <c r="X12" i="27"/>
  <c r="X91" i="27"/>
  <c r="Y91" i="27"/>
  <c r="Z91" i="27" s="1"/>
  <c r="Y43" i="36"/>
  <c r="Z43" i="36" s="1"/>
  <c r="X43" i="36"/>
  <c r="Y12" i="36"/>
  <c r="Z12" i="36" s="1"/>
  <c r="X12" i="36"/>
  <c r="Y5" i="36"/>
  <c r="Z5" i="36" s="1"/>
  <c r="X5" i="36"/>
  <c r="Y64" i="36"/>
  <c r="Z64" i="36" s="1"/>
  <c r="X64" i="36"/>
  <c r="Y29" i="27"/>
  <c r="Z29" i="27" s="1"/>
  <c r="X29" i="27"/>
  <c r="Y18" i="27"/>
  <c r="Z18" i="27" s="1"/>
  <c r="X18" i="27"/>
  <c r="Y7" i="27"/>
  <c r="Z7" i="27" s="1"/>
  <c r="X7" i="27"/>
  <c r="Y37" i="36"/>
  <c r="Z37" i="36" s="1"/>
  <c r="X37" i="36"/>
  <c r="J8" i="6"/>
  <c r="J8" i="32"/>
  <c r="J8" i="5"/>
  <c r="N8" i="5" s="1"/>
  <c r="N8" i="3"/>
  <c r="S1075" i="39"/>
  <c r="T1075" i="39" s="1"/>
  <c r="R1075" i="39"/>
  <c r="S1086" i="39"/>
  <c r="T1086" i="39" s="1"/>
  <c r="R1086" i="39"/>
  <c r="S992" i="39"/>
  <c r="T992" i="39" s="1"/>
  <c r="R992" i="39"/>
  <c r="S1000" i="39"/>
  <c r="T1000" i="39" s="1"/>
  <c r="R1000" i="39"/>
  <c r="S1002" i="39"/>
  <c r="T1002" i="39" s="1"/>
  <c r="R1002" i="39"/>
  <c r="R986" i="39"/>
  <c r="S986" i="39"/>
  <c r="T986" i="39" s="1"/>
  <c r="R956" i="39"/>
  <c r="S956" i="39"/>
  <c r="T956" i="39" s="1"/>
  <c r="S916" i="39"/>
  <c r="T916" i="39" s="1"/>
  <c r="R916" i="39"/>
  <c r="R866" i="39"/>
  <c r="S866" i="39"/>
  <c r="T866" i="39" s="1"/>
  <c r="S891" i="39"/>
  <c r="T891" i="39" s="1"/>
  <c r="R891" i="39"/>
  <c r="S914" i="39"/>
  <c r="T914" i="39" s="1"/>
  <c r="R914" i="39"/>
  <c r="S859" i="39"/>
  <c r="T859" i="39" s="1"/>
  <c r="R859" i="39"/>
  <c r="S894" i="39"/>
  <c r="T894" i="39" s="1"/>
  <c r="R894" i="39"/>
  <c r="R868" i="39"/>
  <c r="S868" i="39"/>
  <c r="T868" i="39" s="1"/>
  <c r="S809" i="39"/>
  <c r="T809" i="39" s="1"/>
  <c r="R809" i="39"/>
  <c r="S901" i="39"/>
  <c r="T901" i="39" s="1"/>
  <c r="R901" i="39"/>
  <c r="S755" i="39"/>
  <c r="T755" i="39" s="1"/>
  <c r="R755" i="39"/>
  <c r="S726" i="39"/>
  <c r="T726" i="39" s="1"/>
  <c r="R726" i="39"/>
  <c r="S711" i="39"/>
  <c r="T711" i="39" s="1"/>
  <c r="R711" i="39"/>
  <c r="R863" i="39"/>
  <c r="S863" i="39"/>
  <c r="T863" i="39" s="1"/>
  <c r="R794" i="39"/>
  <c r="S794" i="39"/>
  <c r="T794" i="39" s="1"/>
  <c r="S679" i="39"/>
  <c r="T679" i="39" s="1"/>
  <c r="R679" i="39"/>
  <c r="S706" i="39"/>
  <c r="T706" i="39" s="1"/>
  <c r="R706" i="39"/>
  <c r="R778" i="39"/>
  <c r="S778" i="39"/>
  <c r="T778" i="39" s="1"/>
  <c r="S633" i="39"/>
  <c r="T633" i="39" s="1"/>
  <c r="R633" i="39"/>
  <c r="S663" i="39"/>
  <c r="T663" i="39" s="1"/>
  <c r="R663" i="39"/>
  <c r="S816" i="39"/>
  <c r="T816" i="39" s="1"/>
  <c r="R816" i="39"/>
  <c r="S662" i="39"/>
  <c r="T662" i="39" s="1"/>
  <c r="R662" i="39"/>
  <c r="S661" i="39"/>
  <c r="T661" i="39" s="1"/>
  <c r="R661" i="39"/>
  <c r="S602" i="39"/>
  <c r="T602" i="39" s="1"/>
  <c r="R602" i="39"/>
  <c r="S554" i="39"/>
  <c r="T554" i="39" s="1"/>
  <c r="R554" i="39"/>
  <c r="S632" i="39"/>
  <c r="T632" i="39" s="1"/>
  <c r="R632" i="39"/>
  <c r="S592" i="39"/>
  <c r="T592" i="39" s="1"/>
  <c r="R592" i="39"/>
  <c r="S544" i="39"/>
  <c r="T544" i="39" s="1"/>
  <c r="R544" i="39"/>
  <c r="S575" i="39"/>
  <c r="T575" i="39" s="1"/>
  <c r="R575" i="39"/>
  <c r="S505" i="39"/>
  <c r="T505" i="39" s="1"/>
  <c r="R505" i="39"/>
  <c r="S471" i="39"/>
  <c r="T471" i="39" s="1"/>
  <c r="R471" i="39"/>
  <c r="R361" i="39"/>
  <c r="S361" i="39"/>
  <c r="T361" i="39" s="1"/>
  <c r="S514" i="39"/>
  <c r="T514" i="39" s="1"/>
  <c r="R514" i="39"/>
  <c r="S529" i="39"/>
  <c r="T529" i="39" s="1"/>
  <c r="R529" i="39"/>
  <c r="S446" i="39"/>
  <c r="T446" i="39" s="1"/>
  <c r="R446" i="39"/>
  <c r="R358" i="39"/>
  <c r="S358" i="39"/>
  <c r="T358" i="39" s="1"/>
  <c r="S517" i="39"/>
  <c r="T517" i="39" s="1"/>
  <c r="R517" i="39"/>
  <c r="R386" i="39"/>
  <c r="S386" i="39"/>
  <c r="T386" i="39" s="1"/>
  <c r="R381" i="39"/>
  <c r="S381" i="39"/>
  <c r="T381" i="39" s="1"/>
  <c r="S453" i="39"/>
  <c r="T453" i="39" s="1"/>
  <c r="R453" i="39"/>
  <c r="S601" i="39"/>
  <c r="T601" i="39" s="1"/>
  <c r="R601" i="39"/>
  <c r="R380" i="39"/>
  <c r="S380" i="39"/>
  <c r="T380" i="39" s="1"/>
  <c r="S293" i="39"/>
  <c r="T293" i="39" s="1"/>
  <c r="R293" i="39"/>
  <c r="S224" i="39"/>
  <c r="T224" i="39" s="1"/>
  <c r="R224" i="39"/>
  <c r="S343" i="39"/>
  <c r="T343" i="39" s="1"/>
  <c r="R343" i="39"/>
  <c r="R415" i="39"/>
  <c r="S415" i="39"/>
  <c r="T415" i="39" s="1"/>
  <c r="S559" i="39"/>
  <c r="T559" i="39" s="1"/>
  <c r="R559" i="39"/>
  <c r="S553" i="39"/>
  <c r="T553" i="39" s="1"/>
  <c r="R553" i="39"/>
  <c r="S181" i="39"/>
  <c r="T181" i="39" s="1"/>
  <c r="R181" i="39"/>
  <c r="S144" i="39"/>
  <c r="T144" i="39" s="1"/>
  <c r="R144" i="39"/>
  <c r="S349" i="39"/>
  <c r="T349" i="39" s="1"/>
  <c r="R349" i="39"/>
  <c r="S159" i="39"/>
  <c r="T159" i="39" s="1"/>
  <c r="R159" i="39"/>
  <c r="R425" i="39"/>
  <c r="S425" i="39"/>
  <c r="T425" i="39" s="1"/>
  <c r="R227" i="39"/>
  <c r="S227" i="39"/>
  <c r="T227" i="39" s="1"/>
  <c r="R786" i="39"/>
  <c r="S786" i="39"/>
  <c r="T786" i="39" s="1"/>
  <c r="R788" i="39"/>
  <c r="S788" i="39"/>
  <c r="T788" i="39" s="1"/>
  <c r="R772" i="39"/>
  <c r="S772" i="39"/>
  <c r="T772" i="39" s="1"/>
  <c r="S941" i="39"/>
  <c r="T941" i="39" s="1"/>
  <c r="R941" i="39"/>
  <c r="S921" i="39"/>
  <c r="T921" i="39" s="1"/>
  <c r="R921" i="39"/>
  <c r="R955" i="39"/>
  <c r="S955" i="39"/>
  <c r="T955" i="39" s="1"/>
  <c r="S937" i="39"/>
  <c r="T937" i="39" s="1"/>
  <c r="R937" i="39"/>
  <c r="R1028" i="39"/>
  <c r="S1028" i="39"/>
  <c r="T1028" i="39" s="1"/>
  <c r="R265" i="39"/>
  <c r="S265" i="39"/>
  <c r="T265" i="39" s="1"/>
  <c r="S130" i="39"/>
  <c r="T130" i="39" s="1"/>
  <c r="R130" i="39"/>
  <c r="S283" i="39"/>
  <c r="T283" i="39" s="1"/>
  <c r="R283" i="39"/>
  <c r="S191" i="39"/>
  <c r="T191" i="39" s="1"/>
  <c r="R191" i="39"/>
  <c r="S162" i="39"/>
  <c r="T162" i="39" s="1"/>
  <c r="R162" i="39"/>
  <c r="S282" i="39"/>
  <c r="T282" i="39" s="1"/>
  <c r="R282" i="39"/>
  <c r="S480" i="39"/>
  <c r="T480" i="39" s="1"/>
  <c r="R480" i="39"/>
  <c r="S140" i="39"/>
  <c r="T140" i="39" s="1"/>
  <c r="R140" i="39"/>
  <c r="R229" i="39"/>
  <c r="S229" i="39"/>
  <c r="T229" i="39" s="1"/>
  <c r="S322" i="39"/>
  <c r="T322" i="39" s="1"/>
  <c r="R322" i="39"/>
  <c r="S103" i="39"/>
  <c r="T103" i="39" s="1"/>
  <c r="R103" i="39"/>
  <c r="S79" i="39"/>
  <c r="T79" i="39" s="1"/>
  <c r="R79" i="39"/>
  <c r="S350" i="39"/>
  <c r="T350" i="39" s="1"/>
  <c r="R350" i="39"/>
  <c r="S22" i="39"/>
  <c r="T22" i="39" s="1"/>
  <c r="R22" i="39"/>
  <c r="S54" i="39"/>
  <c r="T54" i="39" s="1"/>
  <c r="R54" i="39"/>
  <c r="S149" i="39"/>
  <c r="T149" i="39" s="1"/>
  <c r="R149" i="39"/>
  <c r="S115" i="39"/>
  <c r="T115" i="39" s="1"/>
  <c r="R115" i="39"/>
  <c r="S96" i="39"/>
  <c r="T96" i="39" s="1"/>
  <c r="R96" i="39"/>
  <c r="S43" i="39"/>
  <c r="T43" i="39" s="1"/>
  <c r="R43" i="39"/>
  <c r="S59" i="39"/>
  <c r="T59" i="39" s="1"/>
  <c r="R59" i="39"/>
  <c r="S209" i="38"/>
  <c r="T209" i="38" s="1"/>
  <c r="R209" i="38"/>
  <c r="R155" i="38"/>
  <c r="S155" i="38"/>
  <c r="T155" i="38" s="1"/>
  <c r="S69" i="39"/>
  <c r="T69" i="39" s="1"/>
  <c r="R69" i="39"/>
  <c r="S196" i="38"/>
  <c r="T196" i="38" s="1"/>
  <c r="R196" i="38"/>
  <c r="S54" i="38"/>
  <c r="T54" i="38" s="1"/>
  <c r="R54" i="38"/>
  <c r="S50" i="37"/>
  <c r="T50" i="37" s="1"/>
  <c r="R50" i="37"/>
  <c r="S13" i="38"/>
  <c r="T13" i="38" s="1"/>
  <c r="R13" i="38"/>
  <c r="S104" i="38"/>
  <c r="T104" i="38" s="1"/>
  <c r="R104" i="38"/>
  <c r="R128" i="38"/>
  <c r="S128" i="38"/>
  <c r="T128" i="38" s="1"/>
  <c r="S227" i="38"/>
  <c r="T227" i="38" s="1"/>
  <c r="K35" i="6" s="1"/>
  <c r="T35" i="3" s="1"/>
  <c r="R227" i="38"/>
  <c r="L35" i="6" s="1"/>
  <c r="S35" i="3" s="1"/>
  <c r="S151" i="39"/>
  <c r="T151" i="39" s="1"/>
  <c r="R151" i="39"/>
  <c r="S46" i="38"/>
  <c r="T46" i="38" s="1"/>
  <c r="R46" i="38"/>
  <c r="S215" i="38"/>
  <c r="T215" i="38" s="1"/>
  <c r="R215" i="38"/>
  <c r="S41" i="38"/>
  <c r="T41" i="38" s="1"/>
  <c r="R41" i="38"/>
  <c r="R158" i="38"/>
  <c r="S158" i="38"/>
  <c r="T158" i="38" s="1"/>
  <c r="S12" i="38"/>
  <c r="T12" i="38" s="1"/>
  <c r="R12" i="38"/>
  <c r="R246" i="39"/>
  <c r="S246" i="39"/>
  <c r="T246" i="39" s="1"/>
  <c r="S188" i="38"/>
  <c r="T188" i="38" s="1"/>
  <c r="R188" i="38"/>
  <c r="S4" i="38"/>
  <c r="T4" i="38" s="1"/>
  <c r="R4" i="38"/>
  <c r="S95" i="38"/>
  <c r="T95" i="38" s="1"/>
  <c r="R95" i="38"/>
  <c r="S105" i="38"/>
  <c r="T105" i="38" s="1"/>
  <c r="R105" i="38"/>
  <c r="S1029" i="36"/>
  <c r="T1029" i="36" s="1"/>
  <c r="R1029" i="36"/>
  <c r="S1005" i="36"/>
  <c r="T1005" i="36" s="1"/>
  <c r="R1005" i="36"/>
  <c r="S58" i="37"/>
  <c r="T58" i="37" s="1"/>
  <c r="R58" i="37"/>
  <c r="S11" i="37"/>
  <c r="T11" i="37" s="1"/>
  <c r="R11" i="37"/>
  <c r="S970" i="36"/>
  <c r="T970" i="36" s="1"/>
  <c r="R970" i="36"/>
  <c r="R156" i="38"/>
  <c r="S156" i="38"/>
  <c r="T156" i="38" s="1"/>
  <c r="S21" i="38"/>
  <c r="T21" i="38" s="1"/>
  <c r="R21" i="38"/>
  <c r="S1020" i="36"/>
  <c r="T1020" i="36" s="1"/>
  <c r="R1020" i="36"/>
  <c r="S996" i="36"/>
  <c r="T996" i="36" s="1"/>
  <c r="R996" i="36"/>
  <c r="S35" i="37"/>
  <c r="T35" i="37" s="1"/>
  <c r="R35" i="37"/>
  <c r="S47" i="37"/>
  <c r="T47" i="37" s="1"/>
  <c r="R47" i="37"/>
  <c r="R917" i="36"/>
  <c r="S917" i="36"/>
  <c r="T917" i="36" s="1"/>
  <c r="R931" i="36"/>
  <c r="S931" i="36"/>
  <c r="T931" i="36" s="1"/>
  <c r="S192" i="38"/>
  <c r="T192" i="38" s="1"/>
  <c r="R192" i="38"/>
  <c r="R961" i="36"/>
  <c r="S961" i="36"/>
  <c r="T961" i="36" s="1"/>
  <c r="R937" i="36"/>
  <c r="S937" i="36"/>
  <c r="T937" i="36" s="1"/>
  <c r="S28" i="37"/>
  <c r="T28" i="37" s="1"/>
  <c r="R28" i="37"/>
  <c r="R969" i="36"/>
  <c r="S969" i="36"/>
  <c r="T969" i="36" s="1"/>
  <c r="R852" i="36"/>
  <c r="S852" i="36"/>
  <c r="T852" i="36" s="1"/>
  <c r="R867" i="36"/>
  <c r="S867" i="36"/>
  <c r="T867" i="36" s="1"/>
  <c r="S796" i="36"/>
  <c r="T796" i="36" s="1"/>
  <c r="R796" i="36"/>
  <c r="S846" i="36"/>
  <c r="T846" i="36" s="1"/>
  <c r="R846" i="36"/>
  <c r="S767" i="36"/>
  <c r="T767" i="36" s="1"/>
  <c r="R767" i="36"/>
  <c r="S829" i="36"/>
  <c r="T829" i="36" s="1"/>
  <c r="R829" i="36"/>
  <c r="S789" i="36"/>
  <c r="T789" i="36" s="1"/>
  <c r="R789" i="36"/>
  <c r="R864" i="36"/>
  <c r="S864" i="36"/>
  <c r="T864" i="36" s="1"/>
  <c r="S757" i="36"/>
  <c r="T757" i="36" s="1"/>
  <c r="R757" i="36"/>
  <c r="S768" i="36"/>
  <c r="T768" i="36" s="1"/>
  <c r="R768" i="36"/>
  <c r="S685" i="36"/>
  <c r="T685" i="36" s="1"/>
  <c r="R685" i="36"/>
  <c r="S503" i="36"/>
  <c r="T503" i="36" s="1"/>
  <c r="R503" i="36"/>
  <c r="S602" i="36"/>
  <c r="T602" i="36" s="1"/>
  <c r="R602" i="36"/>
  <c r="S554" i="36"/>
  <c r="T554" i="36" s="1"/>
  <c r="R554" i="36"/>
  <c r="S473" i="36"/>
  <c r="T473" i="36" s="1"/>
  <c r="R473" i="36"/>
  <c r="S721" i="36"/>
  <c r="T721" i="36" s="1"/>
  <c r="R721" i="36"/>
  <c r="S742" i="36"/>
  <c r="T742" i="36" s="1"/>
  <c r="R742" i="36"/>
  <c r="S601" i="36"/>
  <c r="T601" i="36" s="1"/>
  <c r="R601" i="36"/>
  <c r="S553" i="36"/>
  <c r="T553" i="36" s="1"/>
  <c r="R553" i="36"/>
  <c r="S523" i="36"/>
  <c r="T523" i="36" s="1"/>
  <c r="R523" i="36"/>
  <c r="S513" i="36"/>
  <c r="T513" i="36" s="1"/>
  <c r="R513" i="36"/>
  <c r="S472" i="36"/>
  <c r="T472" i="36" s="1"/>
  <c r="R472" i="36"/>
  <c r="S596" i="36"/>
  <c r="T596" i="36" s="1"/>
  <c r="R596" i="36"/>
  <c r="S548" i="36"/>
  <c r="T548" i="36" s="1"/>
  <c r="R548" i="36"/>
  <c r="S474" i="36"/>
  <c r="T474" i="36" s="1"/>
  <c r="R474" i="36"/>
  <c r="S525" i="36"/>
  <c r="T525" i="36" s="1"/>
  <c r="R525" i="36"/>
  <c r="S718" i="36"/>
  <c r="T718" i="36" s="1"/>
  <c r="R718" i="36"/>
  <c r="S571" i="36"/>
  <c r="T571" i="36" s="1"/>
  <c r="R571" i="36"/>
  <c r="S488" i="36"/>
  <c r="T488" i="36" s="1"/>
  <c r="R488" i="36"/>
  <c r="S418" i="36"/>
  <c r="T418" i="36" s="1"/>
  <c r="R418" i="36"/>
  <c r="S398" i="36"/>
  <c r="T398" i="36" s="1"/>
  <c r="R398" i="36"/>
  <c r="S354" i="36"/>
  <c r="T354" i="36" s="1"/>
  <c r="R354" i="36"/>
  <c r="S421" i="36"/>
  <c r="T421" i="36" s="1"/>
  <c r="R421" i="36"/>
  <c r="S317" i="36"/>
  <c r="T317" i="36" s="1"/>
  <c r="R317" i="36"/>
  <c r="S403" i="36"/>
  <c r="T403" i="36" s="1"/>
  <c r="R403" i="36"/>
  <c r="S359" i="36"/>
  <c r="T359" i="36" s="1"/>
  <c r="R359" i="36"/>
  <c r="S424" i="36"/>
  <c r="T424" i="36" s="1"/>
  <c r="R424" i="36"/>
  <c r="S350" i="36"/>
  <c r="T350" i="36" s="1"/>
  <c r="R350" i="36"/>
  <c r="S405" i="36"/>
  <c r="T405" i="36" s="1"/>
  <c r="R405" i="36"/>
  <c r="S367" i="36"/>
  <c r="T367" i="36" s="1"/>
  <c r="R367" i="36"/>
  <c r="S316" i="36"/>
  <c r="T316" i="36" s="1"/>
  <c r="R316" i="36"/>
  <c r="S8" i="36"/>
  <c r="T8" i="36" s="1"/>
  <c r="R8" i="36"/>
  <c r="S278" i="36"/>
  <c r="T278" i="36" s="1"/>
  <c r="R278" i="36"/>
  <c r="S230" i="36"/>
  <c r="T230" i="36" s="1"/>
  <c r="R230" i="36"/>
  <c r="S182" i="36"/>
  <c r="T182" i="36" s="1"/>
  <c r="R182" i="36"/>
  <c r="S134" i="36"/>
  <c r="T134" i="36" s="1"/>
  <c r="R134" i="36"/>
  <c r="S86" i="36"/>
  <c r="T86" i="36" s="1"/>
  <c r="R86" i="36"/>
  <c r="S696" i="36"/>
  <c r="T696" i="36" s="1"/>
  <c r="R696" i="36"/>
  <c r="S732" i="36"/>
  <c r="T732" i="36" s="1"/>
  <c r="R732" i="36"/>
  <c r="S612" i="36"/>
  <c r="T612" i="36" s="1"/>
  <c r="R612" i="36"/>
  <c r="S651" i="36"/>
  <c r="T651" i="36" s="1"/>
  <c r="R651" i="36"/>
  <c r="S679" i="36"/>
  <c r="T679" i="36" s="1"/>
  <c r="R679" i="36"/>
  <c r="S727" i="36"/>
  <c r="T727" i="36" s="1"/>
  <c r="R727" i="36"/>
  <c r="R857" i="36"/>
  <c r="S857" i="36"/>
  <c r="T857" i="36" s="1"/>
  <c r="R895" i="36"/>
  <c r="S895" i="36"/>
  <c r="T895" i="36" s="1"/>
  <c r="R856" i="36"/>
  <c r="S856" i="36"/>
  <c r="T856" i="36" s="1"/>
  <c r="R892" i="36"/>
  <c r="S892" i="36"/>
  <c r="T892" i="36" s="1"/>
  <c r="S1044" i="36"/>
  <c r="T1044" i="36" s="1"/>
  <c r="K8" i="6" s="1"/>
  <c r="T8" i="3" s="1"/>
  <c r="R1044" i="36"/>
  <c r="L8" i="6" s="1"/>
  <c r="S8" i="3" s="1"/>
  <c r="S297" i="36"/>
  <c r="T297" i="36" s="1"/>
  <c r="R297" i="36"/>
  <c r="S249" i="36"/>
  <c r="T249" i="36" s="1"/>
  <c r="R249" i="36"/>
  <c r="S201" i="36"/>
  <c r="T201" i="36" s="1"/>
  <c r="R201" i="36"/>
  <c r="S153" i="36"/>
  <c r="T153" i="36" s="1"/>
  <c r="R153" i="36"/>
  <c r="S105" i="36"/>
  <c r="T105" i="36" s="1"/>
  <c r="R105" i="36"/>
  <c r="S62" i="36"/>
  <c r="T62" i="36" s="1"/>
  <c r="R62" i="36"/>
  <c r="S276" i="36"/>
  <c r="T276" i="36" s="1"/>
  <c r="R276" i="36"/>
  <c r="S228" i="36"/>
  <c r="T228" i="36" s="1"/>
  <c r="R228" i="36"/>
  <c r="S180" i="36"/>
  <c r="T180" i="36" s="1"/>
  <c r="R180" i="36"/>
  <c r="S132" i="36"/>
  <c r="T132" i="36" s="1"/>
  <c r="R132" i="36"/>
  <c r="S84" i="36"/>
  <c r="T84" i="36" s="1"/>
  <c r="R84" i="36"/>
  <c r="S67" i="36"/>
  <c r="T67" i="36" s="1"/>
  <c r="R67" i="36"/>
  <c r="S72" i="36"/>
  <c r="T72" i="36" s="1"/>
  <c r="R72" i="36"/>
  <c r="S9" i="27"/>
  <c r="T9" i="27" s="1"/>
  <c r="R9" i="27"/>
  <c r="S53" i="36"/>
  <c r="T53" i="36" s="1"/>
  <c r="R53" i="36"/>
  <c r="S19" i="36"/>
  <c r="T19" i="36" s="1"/>
  <c r="R19" i="36"/>
  <c r="S267" i="36"/>
  <c r="T267" i="36" s="1"/>
  <c r="R267" i="36"/>
  <c r="S219" i="36"/>
  <c r="T219" i="36" s="1"/>
  <c r="R219" i="36"/>
  <c r="S171" i="36"/>
  <c r="T171" i="36" s="1"/>
  <c r="R171" i="36"/>
  <c r="S123" i="36"/>
  <c r="T123" i="36" s="1"/>
  <c r="R123" i="36"/>
  <c r="S75" i="36"/>
  <c r="T75" i="36" s="1"/>
  <c r="R75" i="36"/>
  <c r="P61" i="27"/>
  <c r="P31" i="27"/>
  <c r="P57" i="27"/>
  <c r="P27" i="27"/>
  <c r="N39" i="5"/>
  <c r="M39" i="5"/>
  <c r="P76" i="27"/>
  <c r="P45" i="27"/>
  <c r="P16" i="27"/>
  <c r="Y1103" i="39"/>
  <c r="Z1103" i="39" s="1"/>
  <c r="X1103" i="39"/>
  <c r="Y1067" i="39"/>
  <c r="Z1067" i="39" s="1"/>
  <c r="X1067" i="39"/>
  <c r="Y1008" i="39"/>
  <c r="Z1008" i="39" s="1"/>
  <c r="X1008" i="39"/>
  <c r="Y996" i="39"/>
  <c r="Z996" i="39" s="1"/>
  <c r="X996" i="39"/>
  <c r="X1059" i="39"/>
  <c r="Y1059" i="39"/>
  <c r="Z1059" i="39" s="1"/>
  <c r="Y1090" i="39"/>
  <c r="Z1090" i="39" s="1"/>
  <c r="X1090" i="39"/>
  <c r="X1036" i="39"/>
  <c r="Y1036" i="39"/>
  <c r="Z1036" i="39" s="1"/>
  <c r="Y1075" i="39"/>
  <c r="Z1075" i="39" s="1"/>
  <c r="X1075" i="39"/>
  <c r="Y1069" i="39"/>
  <c r="Z1069" i="39" s="1"/>
  <c r="X1069" i="39"/>
  <c r="Y993" i="39"/>
  <c r="Z993" i="39" s="1"/>
  <c r="X993" i="39"/>
  <c r="X979" i="39"/>
  <c r="Y979" i="39"/>
  <c r="Z979" i="39" s="1"/>
  <c r="Y981" i="39"/>
  <c r="Z981" i="39" s="1"/>
  <c r="X981" i="39"/>
  <c r="X951" i="39"/>
  <c r="Y951" i="39"/>
  <c r="Z951" i="39" s="1"/>
  <c r="Y938" i="39"/>
  <c r="Z938" i="39" s="1"/>
  <c r="X938" i="39"/>
  <c r="Y959" i="39"/>
  <c r="Z959" i="39" s="1"/>
  <c r="X959" i="39"/>
  <c r="Y950" i="39"/>
  <c r="Z950" i="39" s="1"/>
  <c r="X950" i="39"/>
  <c r="X1014" i="39"/>
  <c r="Y1014" i="39"/>
  <c r="Z1014" i="39" s="1"/>
  <c r="Y893" i="39"/>
  <c r="Z893" i="39" s="1"/>
  <c r="X893" i="39"/>
  <c r="Y995" i="39"/>
  <c r="Z995" i="39" s="1"/>
  <c r="X995" i="39"/>
  <c r="Y919" i="39"/>
  <c r="Z919" i="39" s="1"/>
  <c r="X919" i="39"/>
  <c r="X833" i="39"/>
  <c r="Y833" i="39"/>
  <c r="Z833" i="39" s="1"/>
  <c r="Y816" i="39"/>
  <c r="Z816" i="39" s="1"/>
  <c r="X816" i="39"/>
  <c r="Y834" i="39"/>
  <c r="Z834" i="39" s="1"/>
  <c r="X834" i="39"/>
  <c r="Y829" i="39"/>
  <c r="Z829" i="39" s="1"/>
  <c r="X829" i="39"/>
  <c r="Y828" i="39"/>
  <c r="Z828" i="39" s="1"/>
  <c r="X828" i="39"/>
  <c r="Y770" i="39"/>
  <c r="Z770" i="39" s="1"/>
  <c r="X770" i="39"/>
  <c r="Y844" i="39"/>
  <c r="Z844" i="39" s="1"/>
  <c r="X844" i="39"/>
  <c r="Y784" i="39"/>
  <c r="Z784" i="39" s="1"/>
  <c r="X784" i="39"/>
  <c r="Y762" i="39"/>
  <c r="Z762" i="39" s="1"/>
  <c r="X762" i="39"/>
  <c r="Y750" i="39"/>
  <c r="Z750" i="39" s="1"/>
  <c r="X750" i="39"/>
  <c r="Y738" i="39"/>
  <c r="Z738" i="39" s="1"/>
  <c r="X738" i="39"/>
  <c r="Y726" i="39"/>
  <c r="Z726" i="39" s="1"/>
  <c r="X726" i="39"/>
  <c r="Y714" i="39"/>
  <c r="Z714" i="39" s="1"/>
  <c r="X714" i="39"/>
  <c r="Y702" i="39"/>
  <c r="Z702" i="39" s="1"/>
  <c r="X702" i="39"/>
  <c r="Y819" i="39"/>
  <c r="Z819" i="39" s="1"/>
  <c r="X819" i="39"/>
  <c r="Y670" i="39"/>
  <c r="Z670" i="39" s="1"/>
  <c r="X670" i="39"/>
  <c r="Y658" i="39"/>
  <c r="Z658" i="39" s="1"/>
  <c r="X658" i="39"/>
  <c r="Y801" i="39"/>
  <c r="Z801" i="39" s="1"/>
  <c r="X801" i="39"/>
  <c r="Y677" i="39"/>
  <c r="Z677" i="39" s="1"/>
  <c r="X677" i="39"/>
  <c r="X634" i="39"/>
  <c r="Y634" i="39"/>
  <c r="Z634" i="39" s="1"/>
  <c r="X612" i="39"/>
  <c r="Y612" i="39"/>
  <c r="Z612" i="39" s="1"/>
  <c r="X600" i="39"/>
  <c r="Y600" i="39"/>
  <c r="Z600" i="39" s="1"/>
  <c r="X588" i="39"/>
  <c r="Y588" i="39"/>
  <c r="Z588" i="39" s="1"/>
  <c r="X576" i="39"/>
  <c r="Y576" i="39"/>
  <c r="Z576" i="39" s="1"/>
  <c r="X564" i="39"/>
  <c r="Y564" i="39"/>
  <c r="Z564" i="39" s="1"/>
  <c r="X552" i="39"/>
  <c r="Y552" i="39"/>
  <c r="Z552" i="39" s="1"/>
  <c r="X540" i="39"/>
  <c r="Y540" i="39"/>
  <c r="Z540" i="39" s="1"/>
  <c r="X641" i="39"/>
  <c r="Y641" i="39"/>
  <c r="Z641" i="39" s="1"/>
  <c r="Y645" i="39"/>
  <c r="Z645" i="39" s="1"/>
  <c r="X645" i="39"/>
  <c r="X528" i="39"/>
  <c r="Y528" i="39"/>
  <c r="Z528" i="39" s="1"/>
  <c r="X479" i="39"/>
  <c r="Y479" i="39"/>
  <c r="Z479" i="39" s="1"/>
  <c r="X467" i="39"/>
  <c r="Y467" i="39"/>
  <c r="Z467" i="39" s="1"/>
  <c r="X455" i="39"/>
  <c r="Y455" i="39"/>
  <c r="Z455" i="39" s="1"/>
  <c r="X443" i="39"/>
  <c r="Y443" i="39"/>
  <c r="Z443" i="39" s="1"/>
  <c r="X431" i="39"/>
  <c r="Y431" i="39"/>
  <c r="Z431" i="39" s="1"/>
  <c r="X636" i="39"/>
  <c r="Y636" i="39"/>
  <c r="Z636" i="39" s="1"/>
  <c r="X498" i="39"/>
  <c r="Y498" i="39"/>
  <c r="Z498" i="39" s="1"/>
  <c r="X508" i="39"/>
  <c r="Y508" i="39"/>
  <c r="Z508" i="39" s="1"/>
  <c r="X409" i="39"/>
  <c r="Y409" i="39"/>
  <c r="Z409" i="39" s="1"/>
  <c r="X500" i="39"/>
  <c r="Y500" i="39"/>
  <c r="Z500" i="39" s="1"/>
  <c r="X347" i="39"/>
  <c r="Y347" i="39"/>
  <c r="Z347" i="39" s="1"/>
  <c r="X335" i="39"/>
  <c r="Y335" i="39"/>
  <c r="Z335" i="39" s="1"/>
  <c r="X323" i="39"/>
  <c r="Y323" i="39"/>
  <c r="Z323" i="39" s="1"/>
  <c r="X389" i="39"/>
  <c r="Y389" i="39"/>
  <c r="Z389" i="39" s="1"/>
  <c r="X391" i="39"/>
  <c r="Y391" i="39"/>
  <c r="Z391" i="39" s="1"/>
  <c r="X407" i="39"/>
  <c r="Y407" i="39"/>
  <c r="Z407" i="39" s="1"/>
  <c r="Y212" i="39"/>
  <c r="Z212" i="39" s="1"/>
  <c r="X212" i="39"/>
  <c r="Y200" i="39"/>
  <c r="Z200" i="39" s="1"/>
  <c r="X200" i="39"/>
  <c r="Y188" i="39"/>
  <c r="Z188" i="39" s="1"/>
  <c r="X188" i="39"/>
  <c r="Y176" i="39"/>
  <c r="Z176" i="39" s="1"/>
  <c r="X176" i="39"/>
  <c r="Y164" i="39"/>
  <c r="Z164" i="39" s="1"/>
  <c r="X164" i="39"/>
  <c r="X152" i="39"/>
  <c r="Y152" i="39"/>
  <c r="Z152" i="39" s="1"/>
  <c r="X317" i="39"/>
  <c r="Y317" i="39"/>
  <c r="Z317" i="39" s="1"/>
  <c r="X281" i="39"/>
  <c r="Y281" i="39"/>
  <c r="Z281" i="39" s="1"/>
  <c r="Y218" i="39"/>
  <c r="Z218" i="39" s="1"/>
  <c r="X218" i="39"/>
  <c r="X410" i="39"/>
  <c r="Y410" i="39"/>
  <c r="Z410" i="39" s="1"/>
  <c r="X298" i="39"/>
  <c r="Y298" i="39"/>
  <c r="Z298" i="39" s="1"/>
  <c r="X246" i="39"/>
  <c r="Y246" i="39"/>
  <c r="Z246" i="39" s="1"/>
  <c r="X318" i="39"/>
  <c r="Y318" i="39"/>
  <c r="Z318" i="39" s="1"/>
  <c r="X282" i="39"/>
  <c r="Y282" i="39"/>
  <c r="Z282" i="39" s="1"/>
  <c r="Y109" i="39"/>
  <c r="Z109" i="39" s="1"/>
  <c r="X109" i="39"/>
  <c r="Y118" i="39"/>
  <c r="Z118" i="39" s="1"/>
  <c r="X118" i="39"/>
  <c r="Y131" i="39"/>
  <c r="Z131" i="39" s="1"/>
  <c r="X131" i="39"/>
  <c r="Y138" i="39"/>
  <c r="Z138" i="39" s="1"/>
  <c r="X138" i="39"/>
  <c r="Y103" i="39"/>
  <c r="Z103" i="39" s="1"/>
  <c r="X103" i="39"/>
  <c r="Y91" i="39"/>
  <c r="Z91" i="39" s="1"/>
  <c r="X91" i="39"/>
  <c r="Y79" i="39"/>
  <c r="Z79" i="39" s="1"/>
  <c r="X79" i="39"/>
  <c r="Y67" i="39"/>
  <c r="Z67" i="39" s="1"/>
  <c r="X67" i="39"/>
  <c r="Y55" i="39"/>
  <c r="Z55" i="39" s="1"/>
  <c r="X55" i="39"/>
  <c r="Y43" i="39"/>
  <c r="Z43" i="39" s="1"/>
  <c r="X43" i="39"/>
  <c r="Y31" i="39"/>
  <c r="Z31" i="39" s="1"/>
  <c r="X31" i="39"/>
  <c r="Y19" i="39"/>
  <c r="Z19" i="39" s="1"/>
  <c r="X19" i="39"/>
  <c r="Y7" i="39"/>
  <c r="Z7" i="39" s="1"/>
  <c r="X7" i="39"/>
  <c r="X216" i="38"/>
  <c r="Y216" i="38"/>
  <c r="Z216" i="38" s="1"/>
  <c r="X204" i="38"/>
  <c r="Y204" i="38"/>
  <c r="Z204" i="38" s="1"/>
  <c r="X192" i="38"/>
  <c r="Y192" i="38"/>
  <c r="Z192" i="38" s="1"/>
  <c r="X180" i="38"/>
  <c r="Y180" i="38"/>
  <c r="Z180" i="38" s="1"/>
  <c r="Y168" i="38"/>
  <c r="Z168" i="38" s="1"/>
  <c r="X168" i="38"/>
  <c r="Y156" i="38"/>
  <c r="Z156" i="38" s="1"/>
  <c r="X156" i="38"/>
  <c r="X132" i="38"/>
  <c r="Y132" i="38"/>
  <c r="Z132" i="38" s="1"/>
  <c r="X104" i="38"/>
  <c r="Y104" i="38"/>
  <c r="Z104" i="38" s="1"/>
  <c r="X92" i="38"/>
  <c r="Y92" i="38"/>
  <c r="Z92" i="38" s="1"/>
  <c r="X80" i="38"/>
  <c r="Y80" i="38"/>
  <c r="Z80" i="38" s="1"/>
  <c r="X68" i="38"/>
  <c r="Y68" i="38"/>
  <c r="Z68" i="38" s="1"/>
  <c r="X56" i="38"/>
  <c r="Y56" i="38"/>
  <c r="Z56" i="38" s="1"/>
  <c r="X44" i="38"/>
  <c r="Y44" i="38"/>
  <c r="Z44" i="38" s="1"/>
  <c r="X32" i="38"/>
  <c r="Y32" i="38"/>
  <c r="Z32" i="38" s="1"/>
  <c r="X20" i="38"/>
  <c r="Y20" i="38"/>
  <c r="Z20" i="38" s="1"/>
  <c r="X8" i="38"/>
  <c r="Y8" i="38"/>
  <c r="Z8" i="38" s="1"/>
  <c r="Y231" i="38"/>
  <c r="Z231" i="38" s="1"/>
  <c r="K40" i="32" s="1"/>
  <c r="W40" i="3" s="1"/>
  <c r="X231" i="38"/>
  <c r="M40" i="32" s="1"/>
  <c r="V40" i="3" s="1"/>
  <c r="Y147" i="38"/>
  <c r="Z147" i="38" s="1"/>
  <c r="X147" i="38"/>
  <c r="Y122" i="38"/>
  <c r="Z122" i="38" s="1"/>
  <c r="X122" i="38"/>
  <c r="X44" i="37"/>
  <c r="Y44" i="37"/>
  <c r="Z44" i="37" s="1"/>
  <c r="X32" i="37"/>
  <c r="Y32" i="37"/>
  <c r="Z32" i="37" s="1"/>
  <c r="X20" i="37"/>
  <c r="Y20" i="37"/>
  <c r="Z20" i="37" s="1"/>
  <c r="X8" i="37"/>
  <c r="Y8" i="37"/>
  <c r="Z8" i="37" s="1"/>
  <c r="Y91" i="37"/>
  <c r="Z91" i="37" s="1"/>
  <c r="K23" i="32" s="1"/>
  <c r="W23" i="3" s="1"/>
  <c r="X91" i="37"/>
  <c r="M23" i="32" s="1"/>
  <c r="V23" i="3" s="1"/>
  <c r="Y73" i="37"/>
  <c r="Z73" i="37" s="1"/>
  <c r="X73" i="37"/>
  <c r="Y69" i="37"/>
  <c r="Z69" i="37" s="1"/>
  <c r="X69" i="37"/>
  <c r="Y59" i="37"/>
  <c r="Z59" i="37" s="1"/>
  <c r="X59" i="37"/>
  <c r="Y1035" i="36"/>
  <c r="Z1035" i="36" s="1"/>
  <c r="X1035" i="36"/>
  <c r="Y1023" i="36"/>
  <c r="Z1023" i="36" s="1"/>
  <c r="X1023" i="36"/>
  <c r="Y1011" i="36"/>
  <c r="Z1011" i="36" s="1"/>
  <c r="X1011" i="36"/>
  <c r="Y999" i="36"/>
  <c r="Z999" i="36" s="1"/>
  <c r="X999" i="36"/>
  <c r="Y987" i="36"/>
  <c r="Z987" i="36" s="1"/>
  <c r="X987" i="36"/>
  <c r="Y975" i="36"/>
  <c r="Z975" i="36" s="1"/>
  <c r="X975" i="36"/>
  <c r="Y969" i="36"/>
  <c r="Z969" i="36" s="1"/>
  <c r="X969" i="36"/>
  <c r="Y957" i="36"/>
  <c r="Z957" i="36" s="1"/>
  <c r="X957" i="36"/>
  <c r="Y945" i="36"/>
  <c r="Z945" i="36" s="1"/>
  <c r="X945" i="36"/>
  <c r="Y933" i="36"/>
  <c r="Z933" i="36" s="1"/>
  <c r="X933" i="36"/>
  <c r="Y921" i="36"/>
  <c r="Z921" i="36" s="1"/>
  <c r="X921" i="36"/>
  <c r="Y909" i="36"/>
  <c r="Z909" i="36" s="1"/>
  <c r="X909" i="36"/>
  <c r="Y897" i="36"/>
  <c r="Z897" i="36" s="1"/>
  <c r="X897" i="36"/>
  <c r="Y885" i="36"/>
  <c r="Z885" i="36" s="1"/>
  <c r="X885" i="36"/>
  <c r="Y873" i="36"/>
  <c r="Z873" i="36" s="1"/>
  <c r="X873" i="36"/>
  <c r="X847" i="36"/>
  <c r="Y847" i="36"/>
  <c r="Z847" i="36" s="1"/>
  <c r="X835" i="36"/>
  <c r="Y835" i="36"/>
  <c r="Z835" i="36" s="1"/>
  <c r="X823" i="36"/>
  <c r="Y823" i="36"/>
  <c r="Z823" i="36" s="1"/>
  <c r="X811" i="36"/>
  <c r="Y811" i="36"/>
  <c r="Z811" i="36" s="1"/>
  <c r="X799" i="36"/>
  <c r="Y799" i="36"/>
  <c r="Z799" i="36" s="1"/>
  <c r="X787" i="36"/>
  <c r="Y787" i="36"/>
  <c r="Z787" i="36" s="1"/>
  <c r="X775" i="36"/>
  <c r="Y775" i="36"/>
  <c r="Z775" i="36" s="1"/>
  <c r="Y763" i="36"/>
  <c r="Z763" i="36" s="1"/>
  <c r="X763" i="36"/>
  <c r="Y758" i="36"/>
  <c r="Z758" i="36" s="1"/>
  <c r="X758" i="36"/>
  <c r="Y747" i="36"/>
  <c r="Z747" i="36" s="1"/>
  <c r="X747" i="36"/>
  <c r="Y735" i="36"/>
  <c r="Z735" i="36" s="1"/>
  <c r="X735" i="36"/>
  <c r="Y723" i="36"/>
  <c r="Z723" i="36" s="1"/>
  <c r="X723" i="36"/>
  <c r="Y711" i="36"/>
  <c r="Z711" i="36" s="1"/>
  <c r="X711" i="36"/>
  <c r="Y699" i="36"/>
  <c r="Z699" i="36" s="1"/>
  <c r="X699" i="36"/>
  <c r="Y687" i="36"/>
  <c r="Z687" i="36" s="1"/>
  <c r="X687" i="36"/>
  <c r="Y754" i="36"/>
  <c r="Z754" i="36" s="1"/>
  <c r="X754" i="36"/>
  <c r="X651" i="36"/>
  <c r="Y651" i="36"/>
  <c r="Z651" i="36" s="1"/>
  <c r="X617" i="36"/>
  <c r="Y617" i="36"/>
  <c r="Z617" i="36" s="1"/>
  <c r="Y599" i="36"/>
  <c r="Z599" i="36" s="1"/>
  <c r="X599" i="36"/>
  <c r="Y587" i="36"/>
  <c r="Z587" i="36" s="1"/>
  <c r="X587" i="36"/>
  <c r="Y575" i="36"/>
  <c r="Z575" i="36" s="1"/>
  <c r="X575" i="36"/>
  <c r="Y563" i="36"/>
  <c r="Z563" i="36" s="1"/>
  <c r="X563" i="36"/>
  <c r="Y551" i="36"/>
  <c r="Z551" i="36" s="1"/>
  <c r="X551" i="36"/>
  <c r="X539" i="36"/>
  <c r="Y539" i="36"/>
  <c r="Z539" i="36" s="1"/>
  <c r="X527" i="36"/>
  <c r="Y527" i="36"/>
  <c r="Z527" i="36" s="1"/>
  <c r="X515" i="36"/>
  <c r="Y515" i="36"/>
  <c r="Z515" i="36" s="1"/>
  <c r="X503" i="36"/>
  <c r="Y503" i="36"/>
  <c r="Z503" i="36" s="1"/>
  <c r="Y675" i="36"/>
  <c r="Z675" i="36" s="1"/>
  <c r="X675" i="36"/>
  <c r="X652" i="36"/>
  <c r="Y652" i="36"/>
  <c r="Z652" i="36" s="1"/>
  <c r="X623" i="36"/>
  <c r="Y623" i="36"/>
  <c r="Z623" i="36" s="1"/>
  <c r="X619" i="36"/>
  <c r="Y619" i="36"/>
  <c r="Z619" i="36" s="1"/>
  <c r="X463" i="36"/>
  <c r="Y463" i="36"/>
  <c r="Z463" i="36" s="1"/>
  <c r="Y609" i="36"/>
  <c r="Z609" i="36" s="1"/>
  <c r="X609" i="36"/>
  <c r="X469" i="36"/>
  <c r="Y469" i="36"/>
  <c r="Z469" i="36" s="1"/>
  <c r="X479" i="36"/>
  <c r="Y479" i="36"/>
  <c r="Z479" i="36" s="1"/>
  <c r="Y443" i="36"/>
  <c r="Z443" i="36" s="1"/>
  <c r="X443" i="36"/>
  <c r="Y431" i="36"/>
  <c r="Z431" i="36" s="1"/>
  <c r="X431" i="36"/>
  <c r="Y419" i="36"/>
  <c r="Z419" i="36" s="1"/>
  <c r="X419" i="36"/>
  <c r="Y407" i="36"/>
  <c r="Z407" i="36" s="1"/>
  <c r="X407" i="36"/>
  <c r="Y395" i="36"/>
  <c r="Z395" i="36" s="1"/>
  <c r="X395" i="36"/>
  <c r="Y383" i="36"/>
  <c r="Z383" i="36" s="1"/>
  <c r="X383" i="36"/>
  <c r="Y371" i="36"/>
  <c r="Z371" i="36" s="1"/>
  <c r="X371" i="36"/>
  <c r="Y359" i="36"/>
  <c r="Z359" i="36" s="1"/>
  <c r="X359" i="36"/>
  <c r="Y319" i="36"/>
  <c r="Z319" i="36" s="1"/>
  <c r="X319" i="36"/>
  <c r="Y346" i="36"/>
  <c r="Z346" i="36" s="1"/>
  <c r="X346" i="36"/>
  <c r="Y350" i="36"/>
  <c r="Z350" i="36" s="1"/>
  <c r="X350" i="36"/>
  <c r="Y306" i="36"/>
  <c r="Z306" i="36" s="1"/>
  <c r="X306" i="36"/>
  <c r="Y287" i="36"/>
  <c r="Z287" i="36" s="1"/>
  <c r="X287" i="36"/>
  <c r="Y275" i="36"/>
  <c r="Z275" i="36" s="1"/>
  <c r="X275" i="36"/>
  <c r="Y263" i="36"/>
  <c r="Z263" i="36" s="1"/>
  <c r="X263" i="36"/>
  <c r="Y251" i="36"/>
  <c r="Z251" i="36" s="1"/>
  <c r="X251" i="36"/>
  <c r="Y239" i="36"/>
  <c r="Z239" i="36" s="1"/>
  <c r="X239" i="36"/>
  <c r="Y227" i="36"/>
  <c r="Z227" i="36" s="1"/>
  <c r="X227" i="36"/>
  <c r="Y215" i="36"/>
  <c r="Z215" i="36" s="1"/>
  <c r="X215" i="36"/>
  <c r="Y203" i="36"/>
  <c r="Z203" i="36" s="1"/>
  <c r="X203" i="36"/>
  <c r="Y191" i="36"/>
  <c r="Z191" i="36" s="1"/>
  <c r="X191" i="36"/>
  <c r="Y179" i="36"/>
  <c r="Z179" i="36" s="1"/>
  <c r="X179" i="36"/>
  <c r="Y167" i="36"/>
  <c r="Z167" i="36" s="1"/>
  <c r="X167" i="36"/>
  <c r="Y155" i="36"/>
  <c r="Z155" i="36" s="1"/>
  <c r="X155" i="36"/>
  <c r="Y143" i="36"/>
  <c r="Z143" i="36" s="1"/>
  <c r="X143" i="36"/>
  <c r="Y131" i="36"/>
  <c r="Z131" i="36" s="1"/>
  <c r="X131" i="36"/>
  <c r="Y119" i="36"/>
  <c r="Z119" i="36" s="1"/>
  <c r="X119" i="36"/>
  <c r="Y107" i="36"/>
  <c r="Z107" i="36" s="1"/>
  <c r="X107" i="36"/>
  <c r="Y95" i="36"/>
  <c r="Z95" i="36" s="1"/>
  <c r="X95" i="36"/>
  <c r="Y83" i="36"/>
  <c r="Z83" i="36" s="1"/>
  <c r="X83" i="36"/>
  <c r="Y340" i="36"/>
  <c r="Z340" i="36" s="1"/>
  <c r="X340" i="36"/>
  <c r="Y66" i="36"/>
  <c r="Z66" i="36" s="1"/>
  <c r="X66" i="36"/>
  <c r="Y45" i="27"/>
  <c r="Z45" i="27" s="1"/>
  <c r="X45" i="27"/>
  <c r="Y10" i="27"/>
  <c r="Z10" i="27" s="1"/>
  <c r="X10" i="27"/>
  <c r="X11" i="27"/>
  <c r="Y11" i="27"/>
  <c r="Z11" i="27" s="1"/>
  <c r="Y337" i="36"/>
  <c r="Z337" i="36" s="1"/>
  <c r="X337" i="36"/>
  <c r="Y73" i="27"/>
  <c r="Z73" i="27" s="1"/>
  <c r="X73" i="27"/>
  <c r="Y31" i="36"/>
  <c r="Z31" i="36" s="1"/>
  <c r="X31" i="36"/>
  <c r="Y75" i="27"/>
  <c r="Z75" i="27" s="1"/>
  <c r="X75" i="27"/>
  <c r="Y76" i="27"/>
  <c r="Z76" i="27" s="1"/>
  <c r="X76" i="27"/>
  <c r="Y61" i="36"/>
  <c r="Z61" i="36" s="1"/>
  <c r="X61" i="36"/>
  <c r="Y17" i="27"/>
  <c r="Z17" i="27" s="1"/>
  <c r="X17" i="27"/>
  <c r="Y6" i="27"/>
  <c r="Z6" i="27" s="1"/>
  <c r="X6" i="27"/>
  <c r="Y44" i="36"/>
  <c r="Z44" i="36" s="1"/>
  <c r="X44" i="36"/>
  <c r="Y52" i="36"/>
  <c r="Z52" i="36" s="1"/>
  <c r="X52" i="36"/>
  <c r="Y32" i="27"/>
  <c r="Z32" i="27" s="1"/>
  <c r="X32" i="27"/>
  <c r="S1119" i="39"/>
  <c r="T1119" i="39" s="1"/>
  <c r="R1119" i="39"/>
  <c r="S1076" i="39"/>
  <c r="T1076" i="39" s="1"/>
  <c r="R1076" i="39"/>
  <c r="S1090" i="39"/>
  <c r="T1090" i="39" s="1"/>
  <c r="R1090" i="39"/>
  <c r="R1048" i="39"/>
  <c r="S1048" i="39"/>
  <c r="T1048" i="39" s="1"/>
  <c r="S1079" i="39"/>
  <c r="T1079" i="39" s="1"/>
  <c r="R1079" i="39"/>
  <c r="R1044" i="39"/>
  <c r="S1044" i="39"/>
  <c r="T1044" i="39" s="1"/>
  <c r="S1060" i="39"/>
  <c r="T1060" i="39" s="1"/>
  <c r="R1060" i="39"/>
  <c r="S1074" i="39"/>
  <c r="T1074" i="39" s="1"/>
  <c r="R1074" i="39"/>
  <c r="S997" i="39"/>
  <c r="T997" i="39" s="1"/>
  <c r="R997" i="39"/>
  <c r="S999" i="39"/>
  <c r="T999" i="39" s="1"/>
  <c r="R999" i="39"/>
  <c r="R950" i="39"/>
  <c r="S950" i="39"/>
  <c r="T950" i="39" s="1"/>
  <c r="R960" i="39"/>
  <c r="S960" i="39"/>
  <c r="T960" i="39" s="1"/>
  <c r="R957" i="39"/>
  <c r="S957" i="39"/>
  <c r="T957" i="39" s="1"/>
  <c r="S860" i="39"/>
  <c r="T860" i="39" s="1"/>
  <c r="R860" i="39"/>
  <c r="R881" i="39"/>
  <c r="S881" i="39"/>
  <c r="T881" i="39" s="1"/>
  <c r="R874" i="39"/>
  <c r="S874" i="39"/>
  <c r="T874" i="39" s="1"/>
  <c r="S856" i="39"/>
  <c r="T856" i="39" s="1"/>
  <c r="R856" i="39"/>
  <c r="S824" i="39"/>
  <c r="T824" i="39" s="1"/>
  <c r="R824" i="39"/>
  <c r="R865" i="39"/>
  <c r="S865" i="39"/>
  <c r="T865" i="39" s="1"/>
  <c r="S900" i="39"/>
  <c r="T900" i="39" s="1"/>
  <c r="R900" i="39"/>
  <c r="S760" i="39"/>
  <c r="T760" i="39" s="1"/>
  <c r="R760" i="39"/>
  <c r="S743" i="39"/>
  <c r="T743" i="39" s="1"/>
  <c r="R743" i="39"/>
  <c r="S683" i="39"/>
  <c r="T683" i="39" s="1"/>
  <c r="R683" i="39"/>
  <c r="S709" i="39"/>
  <c r="T709" i="39" s="1"/>
  <c r="R709" i="39"/>
  <c r="S826" i="39"/>
  <c r="T826" i="39" s="1"/>
  <c r="R826" i="39"/>
  <c r="S759" i="39"/>
  <c r="T759" i="39" s="1"/>
  <c r="R759" i="39"/>
  <c r="S763" i="39"/>
  <c r="T763" i="39" s="1"/>
  <c r="R763" i="39"/>
  <c r="S704" i="39"/>
  <c r="T704" i="39" s="1"/>
  <c r="R704" i="39"/>
  <c r="S758" i="39"/>
  <c r="T758" i="39" s="1"/>
  <c r="R758" i="39"/>
  <c r="S630" i="39"/>
  <c r="T630" i="39" s="1"/>
  <c r="R630" i="39"/>
  <c r="S658" i="39"/>
  <c r="T658" i="39" s="1"/>
  <c r="R658" i="39"/>
  <c r="R793" i="39"/>
  <c r="S793" i="39"/>
  <c r="T793" i="39" s="1"/>
  <c r="R773" i="39"/>
  <c r="S773" i="39"/>
  <c r="T773" i="39" s="1"/>
  <c r="S756" i="39"/>
  <c r="T756" i="39" s="1"/>
  <c r="R756" i="39"/>
  <c r="S598" i="39"/>
  <c r="T598" i="39" s="1"/>
  <c r="R598" i="39"/>
  <c r="S550" i="39"/>
  <c r="T550" i="39" s="1"/>
  <c r="R550" i="39"/>
  <c r="S635" i="39"/>
  <c r="T635" i="39" s="1"/>
  <c r="R635" i="39"/>
  <c r="S588" i="39"/>
  <c r="T588" i="39" s="1"/>
  <c r="R588" i="39"/>
  <c r="S540" i="39"/>
  <c r="T540" i="39" s="1"/>
  <c r="R540" i="39"/>
  <c r="S531" i="39"/>
  <c r="T531" i="39" s="1"/>
  <c r="R531" i="39"/>
  <c r="R484" i="39"/>
  <c r="S484" i="39"/>
  <c r="T484" i="39" s="1"/>
  <c r="S467" i="39"/>
  <c r="T467" i="39" s="1"/>
  <c r="R467" i="39"/>
  <c r="S587" i="39"/>
  <c r="T587" i="39" s="1"/>
  <c r="R587" i="39"/>
  <c r="R495" i="39"/>
  <c r="S495" i="39"/>
  <c r="T495" i="39" s="1"/>
  <c r="S503" i="39"/>
  <c r="T503" i="39" s="1"/>
  <c r="R503" i="39"/>
  <c r="R443" i="39"/>
  <c r="S443" i="39"/>
  <c r="T443" i="39" s="1"/>
  <c r="S599" i="39"/>
  <c r="T599" i="39" s="1"/>
  <c r="R599" i="39"/>
  <c r="R498" i="39"/>
  <c r="S498" i="39"/>
  <c r="T498" i="39" s="1"/>
  <c r="R374" i="39"/>
  <c r="S374" i="39"/>
  <c r="T374" i="39" s="1"/>
  <c r="R369" i="39"/>
  <c r="S369" i="39"/>
  <c r="T369" i="39" s="1"/>
  <c r="R424" i="39"/>
  <c r="S424" i="39"/>
  <c r="T424" i="39" s="1"/>
  <c r="S565" i="39"/>
  <c r="T565" i="39" s="1"/>
  <c r="R565" i="39"/>
  <c r="R368" i="39"/>
  <c r="S368" i="39"/>
  <c r="T368" i="39" s="1"/>
  <c r="S290" i="39"/>
  <c r="T290" i="39" s="1"/>
  <c r="R290" i="39"/>
  <c r="S221" i="39"/>
  <c r="T221" i="39" s="1"/>
  <c r="R221" i="39"/>
  <c r="S339" i="39"/>
  <c r="T339" i="39" s="1"/>
  <c r="R339" i="39"/>
  <c r="R403" i="39"/>
  <c r="S403" i="39"/>
  <c r="T403" i="39" s="1"/>
  <c r="S521" i="39"/>
  <c r="T521" i="39" s="1"/>
  <c r="R521" i="39"/>
  <c r="S476" i="39"/>
  <c r="T476" i="39" s="1"/>
  <c r="R476" i="39"/>
  <c r="S179" i="39"/>
  <c r="T179" i="39" s="1"/>
  <c r="R179" i="39"/>
  <c r="S141" i="39"/>
  <c r="T141" i="39" s="1"/>
  <c r="R141" i="39"/>
  <c r="S330" i="39"/>
  <c r="T330" i="39" s="1"/>
  <c r="R330" i="39"/>
  <c r="S147" i="39"/>
  <c r="T147" i="39" s="1"/>
  <c r="R147" i="39"/>
  <c r="R389" i="39"/>
  <c r="S389" i="39"/>
  <c r="T389" i="39" s="1"/>
  <c r="S220" i="39"/>
  <c r="T220" i="39" s="1"/>
  <c r="R220" i="39"/>
  <c r="R801" i="39"/>
  <c r="S801" i="39"/>
  <c r="T801" i="39" s="1"/>
  <c r="R800" i="39"/>
  <c r="S800" i="39"/>
  <c r="T800" i="39" s="1"/>
  <c r="R785" i="39"/>
  <c r="S785" i="39"/>
  <c r="T785" i="39" s="1"/>
  <c r="R967" i="39"/>
  <c r="S967" i="39"/>
  <c r="T967" i="39" s="1"/>
  <c r="R973" i="39"/>
  <c r="S973" i="39"/>
  <c r="T973" i="39" s="1"/>
  <c r="R972" i="39"/>
  <c r="S972" i="39"/>
  <c r="T972" i="39" s="1"/>
  <c r="S940" i="39"/>
  <c r="T940" i="39" s="1"/>
  <c r="R940" i="39"/>
  <c r="R1016" i="39"/>
  <c r="S1016" i="39"/>
  <c r="T1016" i="39" s="1"/>
  <c r="R248" i="39"/>
  <c r="S248" i="39"/>
  <c r="T248" i="39" s="1"/>
  <c r="S127" i="39"/>
  <c r="T127" i="39" s="1"/>
  <c r="R127" i="39"/>
  <c r="S274" i="39"/>
  <c r="T274" i="39" s="1"/>
  <c r="R274" i="39"/>
  <c r="S184" i="39"/>
  <c r="T184" i="39" s="1"/>
  <c r="R184" i="39"/>
  <c r="S160" i="39"/>
  <c r="T160" i="39" s="1"/>
  <c r="R160" i="39"/>
  <c r="S273" i="39"/>
  <c r="T273" i="39" s="1"/>
  <c r="R273" i="39"/>
  <c r="R396" i="39"/>
  <c r="S396" i="39"/>
  <c r="T396" i="39" s="1"/>
  <c r="S137" i="39"/>
  <c r="T137" i="39" s="1"/>
  <c r="R137" i="39"/>
  <c r="S207" i="39"/>
  <c r="T207" i="39" s="1"/>
  <c r="R207" i="39"/>
  <c r="S313" i="39"/>
  <c r="T313" i="39" s="1"/>
  <c r="R313" i="39"/>
  <c r="S101" i="39"/>
  <c r="T101" i="39" s="1"/>
  <c r="R101" i="39"/>
  <c r="S77" i="39"/>
  <c r="T77" i="39" s="1"/>
  <c r="R77" i="39"/>
  <c r="S345" i="39"/>
  <c r="T345" i="39" s="1"/>
  <c r="R345" i="39"/>
  <c r="S7" i="39"/>
  <c r="T7" i="39" s="1"/>
  <c r="R7" i="39"/>
  <c r="S52" i="39"/>
  <c r="T52" i="39" s="1"/>
  <c r="R52" i="39"/>
  <c r="S107" i="39"/>
  <c r="T107" i="39" s="1"/>
  <c r="R107" i="39"/>
  <c r="S112" i="39"/>
  <c r="T112" i="39" s="1"/>
  <c r="R112" i="39"/>
  <c r="S94" i="39"/>
  <c r="T94" i="39" s="1"/>
  <c r="R94" i="39"/>
  <c r="S34" i="39"/>
  <c r="T34" i="39" s="1"/>
  <c r="R34" i="39"/>
  <c r="S57" i="39"/>
  <c r="T57" i="39" s="1"/>
  <c r="R57" i="39"/>
  <c r="S205" i="38"/>
  <c r="T205" i="38" s="1"/>
  <c r="R205" i="38"/>
  <c r="R153" i="38"/>
  <c r="S153" i="38"/>
  <c r="T153" i="38" s="1"/>
  <c r="S6" i="39"/>
  <c r="T6" i="39" s="1"/>
  <c r="R6" i="39"/>
  <c r="S187" i="38"/>
  <c r="T187" i="38" s="1"/>
  <c r="R187" i="38"/>
  <c r="S42" i="38"/>
  <c r="T42" i="38" s="1"/>
  <c r="R42" i="38"/>
  <c r="R144" i="38"/>
  <c r="S144" i="38"/>
  <c r="T144" i="38" s="1"/>
  <c r="R83" i="37"/>
  <c r="L15" i="6" s="1"/>
  <c r="S15" i="3" s="1"/>
  <c r="S83" i="37"/>
  <c r="T83" i="37" s="1"/>
  <c r="K15" i="6" s="1"/>
  <c r="T15" i="3" s="1"/>
  <c r="S92" i="38"/>
  <c r="T92" i="38" s="1"/>
  <c r="R92" i="38"/>
  <c r="R119" i="38"/>
  <c r="S119" i="38"/>
  <c r="T119" i="38" s="1"/>
  <c r="S223" i="38"/>
  <c r="T223" i="38" s="1"/>
  <c r="K31" i="6" s="1"/>
  <c r="T31" i="3" s="1"/>
  <c r="R223" i="38"/>
  <c r="L31" i="6" s="1"/>
  <c r="S31" i="3" s="1"/>
  <c r="S190" i="38"/>
  <c r="T190" i="38" s="1"/>
  <c r="R190" i="38"/>
  <c r="S34" i="38"/>
  <c r="T34" i="38" s="1"/>
  <c r="R34" i="38"/>
  <c r="S210" i="38"/>
  <c r="T210" i="38" s="1"/>
  <c r="R210" i="38"/>
  <c r="S29" i="38"/>
  <c r="T29" i="38" s="1"/>
  <c r="R29" i="38"/>
  <c r="R152" i="38"/>
  <c r="S152" i="38"/>
  <c r="T152" i="38" s="1"/>
  <c r="S94" i="37"/>
  <c r="T94" i="37" s="1"/>
  <c r="K26" i="6" s="1"/>
  <c r="T26" i="3" s="1"/>
  <c r="R94" i="37"/>
  <c r="L26" i="6" s="1"/>
  <c r="S26" i="3" s="1"/>
  <c r="R115" i="38"/>
  <c r="S115" i="38"/>
  <c r="T115" i="38" s="1"/>
  <c r="S179" i="38"/>
  <c r="T179" i="38" s="1"/>
  <c r="R179" i="38"/>
  <c r="S87" i="37"/>
  <c r="T87" i="37" s="1"/>
  <c r="K19" i="6" s="1"/>
  <c r="T19" i="3" s="1"/>
  <c r="R87" i="37"/>
  <c r="L19" i="6" s="1"/>
  <c r="S19" i="3" s="1"/>
  <c r="S83" i="38"/>
  <c r="T83" i="38" s="1"/>
  <c r="R83" i="38"/>
  <c r="S81" i="38"/>
  <c r="T81" i="38" s="1"/>
  <c r="R81" i="38"/>
  <c r="S1027" i="36"/>
  <c r="T1027" i="36" s="1"/>
  <c r="R1027" i="36"/>
  <c r="S1003" i="36"/>
  <c r="T1003" i="36" s="1"/>
  <c r="R1003" i="36"/>
  <c r="S33" i="37"/>
  <c r="T33" i="37" s="1"/>
  <c r="R33" i="37"/>
  <c r="S9" i="37"/>
  <c r="T9" i="37" s="1"/>
  <c r="R9" i="37"/>
  <c r="S219" i="38"/>
  <c r="T219" i="38" s="1"/>
  <c r="R219" i="38"/>
  <c r="S98" i="38"/>
  <c r="T98" i="38" s="1"/>
  <c r="R98" i="38"/>
  <c r="S1042" i="36"/>
  <c r="T1042" i="36" s="1"/>
  <c r="R1042" i="36"/>
  <c r="S1018" i="36"/>
  <c r="T1018" i="36" s="1"/>
  <c r="R1018" i="36"/>
  <c r="S994" i="36"/>
  <c r="T994" i="36" s="1"/>
  <c r="R994" i="36"/>
  <c r="S36" i="37"/>
  <c r="T36" i="37" s="1"/>
  <c r="R36" i="37"/>
  <c r="S48" i="37"/>
  <c r="T48" i="37" s="1"/>
  <c r="R48" i="37"/>
  <c r="R166" i="38"/>
  <c r="S166" i="38"/>
  <c r="T166" i="38" s="1"/>
  <c r="R919" i="36"/>
  <c r="S919" i="36"/>
  <c r="T919" i="36" s="1"/>
  <c r="S982" i="36"/>
  <c r="T982" i="36" s="1"/>
  <c r="R982" i="36"/>
  <c r="R958" i="36"/>
  <c r="S958" i="36"/>
  <c r="T958" i="36" s="1"/>
  <c r="R925" i="36"/>
  <c r="S925" i="36"/>
  <c r="T925" i="36" s="1"/>
  <c r="S30" i="37"/>
  <c r="T30" i="37" s="1"/>
  <c r="R30" i="37"/>
  <c r="R966" i="36"/>
  <c r="S966" i="36"/>
  <c r="T966" i="36" s="1"/>
  <c r="S847" i="36"/>
  <c r="T847" i="36" s="1"/>
  <c r="R847" i="36"/>
  <c r="S761" i="36"/>
  <c r="T761" i="36" s="1"/>
  <c r="R761" i="36"/>
  <c r="S793" i="36"/>
  <c r="T793" i="36" s="1"/>
  <c r="R793" i="36"/>
  <c r="S842" i="36"/>
  <c r="T842" i="36" s="1"/>
  <c r="R842" i="36"/>
  <c r="S762" i="36"/>
  <c r="T762" i="36" s="1"/>
  <c r="R762" i="36"/>
  <c r="S825" i="36"/>
  <c r="T825" i="36" s="1"/>
  <c r="R825" i="36"/>
  <c r="S786" i="36"/>
  <c r="T786" i="36" s="1"/>
  <c r="R786" i="36"/>
  <c r="S848" i="36"/>
  <c r="T848" i="36" s="1"/>
  <c r="R848" i="36"/>
  <c r="S754" i="36"/>
  <c r="T754" i="36" s="1"/>
  <c r="R754" i="36"/>
  <c r="S745" i="36"/>
  <c r="T745" i="36" s="1"/>
  <c r="R745" i="36"/>
  <c r="S674" i="36"/>
  <c r="T674" i="36" s="1"/>
  <c r="R674" i="36"/>
  <c r="S466" i="36"/>
  <c r="T466" i="36" s="1"/>
  <c r="R466" i="36"/>
  <c r="S598" i="36"/>
  <c r="T598" i="36" s="1"/>
  <c r="R598" i="36"/>
  <c r="S550" i="36"/>
  <c r="T550" i="36" s="1"/>
  <c r="R550" i="36"/>
  <c r="S499" i="36"/>
  <c r="T499" i="36" s="1"/>
  <c r="R499" i="36"/>
  <c r="S705" i="36"/>
  <c r="T705" i="36" s="1"/>
  <c r="R705" i="36"/>
  <c r="S726" i="36"/>
  <c r="T726" i="36" s="1"/>
  <c r="R726" i="36"/>
  <c r="S597" i="36"/>
  <c r="T597" i="36" s="1"/>
  <c r="R597" i="36"/>
  <c r="S549" i="36"/>
  <c r="T549" i="36" s="1"/>
  <c r="R549" i="36"/>
  <c r="S520" i="36"/>
  <c r="T520" i="36" s="1"/>
  <c r="R520" i="36"/>
  <c r="S509" i="36"/>
  <c r="T509" i="36" s="1"/>
  <c r="R509" i="36"/>
  <c r="S457" i="36"/>
  <c r="T457" i="36" s="1"/>
  <c r="R457" i="36"/>
  <c r="S592" i="36"/>
  <c r="T592" i="36" s="1"/>
  <c r="R592" i="36"/>
  <c r="S544" i="36"/>
  <c r="T544" i="36" s="1"/>
  <c r="R544" i="36"/>
  <c r="R858" i="36"/>
  <c r="S858" i="36"/>
  <c r="T858" i="36" s="1"/>
  <c r="S522" i="36"/>
  <c r="T522" i="36" s="1"/>
  <c r="R522" i="36"/>
  <c r="S702" i="36"/>
  <c r="T702" i="36" s="1"/>
  <c r="R702" i="36"/>
  <c r="S567" i="36"/>
  <c r="T567" i="36" s="1"/>
  <c r="R567" i="36"/>
  <c r="S485" i="36"/>
  <c r="T485" i="36" s="1"/>
  <c r="R485" i="36"/>
  <c r="S414" i="36"/>
  <c r="T414" i="36" s="1"/>
  <c r="R414" i="36"/>
  <c r="S395" i="36"/>
  <c r="T395" i="36" s="1"/>
  <c r="R395" i="36"/>
  <c r="S349" i="36"/>
  <c r="T349" i="36" s="1"/>
  <c r="R349" i="36"/>
  <c r="S417" i="36"/>
  <c r="T417" i="36" s="1"/>
  <c r="R417" i="36"/>
  <c r="S315" i="36"/>
  <c r="T315" i="36" s="1"/>
  <c r="R315" i="36"/>
  <c r="S400" i="36"/>
  <c r="T400" i="36" s="1"/>
  <c r="R400" i="36"/>
  <c r="S356" i="36"/>
  <c r="T356" i="36" s="1"/>
  <c r="R356" i="36"/>
  <c r="S420" i="36"/>
  <c r="T420" i="36" s="1"/>
  <c r="R420" i="36"/>
  <c r="S338" i="36"/>
  <c r="T338" i="36" s="1"/>
  <c r="R338" i="36"/>
  <c r="S402" i="36"/>
  <c r="T402" i="36" s="1"/>
  <c r="R402" i="36"/>
  <c r="S364" i="36"/>
  <c r="T364" i="36" s="1"/>
  <c r="R364" i="36"/>
  <c r="S314" i="36"/>
  <c r="T314" i="36" s="1"/>
  <c r="R314" i="36"/>
  <c r="S274" i="36"/>
  <c r="T274" i="36" s="1"/>
  <c r="R274" i="36"/>
  <c r="S226" i="36"/>
  <c r="T226" i="36" s="1"/>
  <c r="R226" i="36"/>
  <c r="S178" i="36"/>
  <c r="T178" i="36" s="1"/>
  <c r="R178" i="36"/>
  <c r="S130" i="36"/>
  <c r="T130" i="36" s="1"/>
  <c r="R130" i="36"/>
  <c r="S82" i="36"/>
  <c r="T82" i="36" s="1"/>
  <c r="R82" i="36"/>
  <c r="S692" i="36"/>
  <c r="T692" i="36" s="1"/>
  <c r="R692" i="36"/>
  <c r="S621" i="36"/>
  <c r="T621" i="36" s="1"/>
  <c r="R621" i="36"/>
  <c r="S624" i="36"/>
  <c r="T624" i="36" s="1"/>
  <c r="R624" i="36"/>
  <c r="S653" i="36"/>
  <c r="T653" i="36" s="1"/>
  <c r="R653" i="36"/>
  <c r="S683" i="36"/>
  <c r="T683" i="36" s="1"/>
  <c r="R683" i="36"/>
  <c r="S731" i="36"/>
  <c r="T731" i="36" s="1"/>
  <c r="R731" i="36"/>
  <c r="R860" i="36"/>
  <c r="S860" i="36"/>
  <c r="T860" i="36" s="1"/>
  <c r="R897" i="36"/>
  <c r="S897" i="36"/>
  <c r="T897" i="36" s="1"/>
  <c r="R859" i="36"/>
  <c r="S859" i="36"/>
  <c r="T859" i="36" s="1"/>
  <c r="R894" i="36"/>
  <c r="S894" i="36"/>
  <c r="T894" i="36" s="1"/>
  <c r="S1048" i="36"/>
  <c r="T1048" i="36" s="1"/>
  <c r="K12" i="6" s="1"/>
  <c r="T12" i="3" s="1"/>
  <c r="R1048" i="36"/>
  <c r="L12" i="6" s="1"/>
  <c r="S12" i="3" s="1"/>
  <c r="S293" i="36"/>
  <c r="T293" i="36" s="1"/>
  <c r="R293" i="36"/>
  <c r="S245" i="36"/>
  <c r="T245" i="36" s="1"/>
  <c r="R245" i="36"/>
  <c r="S197" i="36"/>
  <c r="T197" i="36" s="1"/>
  <c r="R197" i="36"/>
  <c r="S149" i="36"/>
  <c r="T149" i="36" s="1"/>
  <c r="R149" i="36"/>
  <c r="S101" i="36"/>
  <c r="T101" i="36" s="1"/>
  <c r="R101" i="36"/>
  <c r="S59" i="36"/>
  <c r="T59" i="36" s="1"/>
  <c r="R59" i="36"/>
  <c r="S272" i="36"/>
  <c r="T272" i="36" s="1"/>
  <c r="R272" i="36"/>
  <c r="S224" i="36"/>
  <c r="T224" i="36" s="1"/>
  <c r="R224" i="36"/>
  <c r="S176" i="36"/>
  <c r="T176" i="36" s="1"/>
  <c r="R176" i="36"/>
  <c r="S128" i="36"/>
  <c r="T128" i="36" s="1"/>
  <c r="R128" i="36"/>
  <c r="S80" i="36"/>
  <c r="T80" i="36" s="1"/>
  <c r="R80" i="36"/>
  <c r="S64" i="36"/>
  <c r="T64" i="36" s="1"/>
  <c r="R64" i="36"/>
  <c r="S63" i="36"/>
  <c r="T63" i="36" s="1"/>
  <c r="R63" i="36"/>
  <c r="S4" i="27"/>
  <c r="T4" i="27" s="1"/>
  <c r="R4" i="27"/>
  <c r="P48" i="27"/>
  <c r="S15" i="36"/>
  <c r="T15" i="36" s="1"/>
  <c r="R15" i="36"/>
  <c r="S263" i="36"/>
  <c r="T263" i="36" s="1"/>
  <c r="R263" i="36"/>
  <c r="S215" i="36"/>
  <c r="T215" i="36" s="1"/>
  <c r="R215" i="36"/>
  <c r="S167" i="36"/>
  <c r="T167" i="36" s="1"/>
  <c r="R167" i="36"/>
  <c r="S119" i="36"/>
  <c r="T119" i="36" s="1"/>
  <c r="R119" i="36"/>
  <c r="S66" i="36"/>
  <c r="T66" i="36" s="1"/>
  <c r="R66" i="36"/>
  <c r="P73" i="27"/>
  <c r="P43" i="27"/>
  <c r="N37" i="5"/>
  <c r="M37" i="5"/>
  <c r="P47" i="27"/>
  <c r="P71" i="27"/>
  <c r="P40" i="27"/>
  <c r="X1100" i="39"/>
  <c r="Y1100" i="39"/>
  <c r="Z1100" i="39" s="1"/>
  <c r="X1064" i="39"/>
  <c r="Y1064" i="39"/>
  <c r="Z1064" i="39" s="1"/>
  <c r="Y1007" i="39"/>
  <c r="Z1007" i="39" s="1"/>
  <c r="X1007" i="39"/>
  <c r="X1125" i="39"/>
  <c r="Y1125" i="39"/>
  <c r="Z1125" i="39" s="1"/>
  <c r="X1050" i="39"/>
  <c r="Y1050" i="39"/>
  <c r="Z1050" i="39" s="1"/>
  <c r="Y1084" i="39"/>
  <c r="Z1084" i="39" s="1"/>
  <c r="X1084" i="39"/>
  <c r="Y1092" i="39"/>
  <c r="Z1092" i="39" s="1"/>
  <c r="X1092" i="39"/>
  <c r="Y1105" i="39"/>
  <c r="Z1105" i="39" s="1"/>
  <c r="X1105" i="39"/>
  <c r="Y1123" i="39"/>
  <c r="Z1123" i="39" s="1"/>
  <c r="X1123" i="39"/>
  <c r="Y990" i="39"/>
  <c r="Z990" i="39" s="1"/>
  <c r="X990" i="39"/>
  <c r="X976" i="39"/>
  <c r="Y976" i="39"/>
  <c r="Z976" i="39" s="1"/>
  <c r="Y916" i="39"/>
  <c r="Z916" i="39" s="1"/>
  <c r="X916" i="39"/>
  <c r="Y900" i="39"/>
  <c r="Z900" i="39" s="1"/>
  <c r="X900" i="39"/>
  <c r="Y935" i="39"/>
  <c r="Z935" i="39" s="1"/>
  <c r="X935" i="39"/>
  <c r="Y957" i="39"/>
  <c r="Z957" i="39" s="1"/>
  <c r="X957" i="39"/>
  <c r="Y945" i="39"/>
  <c r="Z945" i="39" s="1"/>
  <c r="X945" i="39"/>
  <c r="Y956" i="39"/>
  <c r="Z956" i="39" s="1"/>
  <c r="X956" i="39"/>
  <c r="Y881" i="39"/>
  <c r="Z881" i="39" s="1"/>
  <c r="X881" i="39"/>
  <c r="Y943" i="39"/>
  <c r="Z943" i="39" s="1"/>
  <c r="X943" i="39"/>
  <c r="Y922" i="39"/>
  <c r="Z922" i="39" s="1"/>
  <c r="X922" i="39"/>
  <c r="Y821" i="39"/>
  <c r="Z821" i="39" s="1"/>
  <c r="X821" i="39"/>
  <c r="Y810" i="39"/>
  <c r="Z810" i="39" s="1"/>
  <c r="X810" i="39"/>
  <c r="Y831" i="39"/>
  <c r="Z831" i="39" s="1"/>
  <c r="X831" i="39"/>
  <c r="Y825" i="39"/>
  <c r="Z825" i="39" s="1"/>
  <c r="X825" i="39"/>
  <c r="Y802" i="39"/>
  <c r="Z802" i="39" s="1"/>
  <c r="X802" i="39"/>
  <c r="Y767" i="39"/>
  <c r="Z767" i="39" s="1"/>
  <c r="X767" i="39"/>
  <c r="Y832" i="39"/>
  <c r="Z832" i="39" s="1"/>
  <c r="X832" i="39"/>
  <c r="Y781" i="39"/>
  <c r="Z781" i="39" s="1"/>
  <c r="X781" i="39"/>
  <c r="Y761" i="39"/>
  <c r="Z761" i="39" s="1"/>
  <c r="X761" i="39"/>
  <c r="Y749" i="39"/>
  <c r="Z749" i="39" s="1"/>
  <c r="X749" i="39"/>
  <c r="Y737" i="39"/>
  <c r="Z737" i="39" s="1"/>
  <c r="X737" i="39"/>
  <c r="Y725" i="39"/>
  <c r="Z725" i="39" s="1"/>
  <c r="X725" i="39"/>
  <c r="Y713" i="39"/>
  <c r="Z713" i="39" s="1"/>
  <c r="X713" i="39"/>
  <c r="Y701" i="39"/>
  <c r="Z701" i="39" s="1"/>
  <c r="X701" i="39"/>
  <c r="Y806" i="39"/>
  <c r="Z806" i="39" s="1"/>
  <c r="X806" i="39"/>
  <c r="Y669" i="39"/>
  <c r="Z669" i="39" s="1"/>
  <c r="X669" i="39"/>
  <c r="Y657" i="39"/>
  <c r="Z657" i="39" s="1"/>
  <c r="X657" i="39"/>
  <c r="Y794" i="39"/>
  <c r="Z794" i="39" s="1"/>
  <c r="X794" i="39"/>
  <c r="Y850" i="39"/>
  <c r="Z850" i="39" s="1"/>
  <c r="X850" i="39"/>
  <c r="X631" i="39"/>
  <c r="Y631" i="39"/>
  <c r="Z631" i="39" s="1"/>
  <c r="X611" i="39"/>
  <c r="Y611" i="39"/>
  <c r="Z611" i="39" s="1"/>
  <c r="X599" i="39"/>
  <c r="Y599" i="39"/>
  <c r="Z599" i="39" s="1"/>
  <c r="X587" i="39"/>
  <c r="Y587" i="39"/>
  <c r="Z587" i="39" s="1"/>
  <c r="X575" i="39"/>
  <c r="Y575" i="39"/>
  <c r="Z575" i="39" s="1"/>
  <c r="X563" i="39"/>
  <c r="Y563" i="39"/>
  <c r="Z563" i="39" s="1"/>
  <c r="X551" i="39"/>
  <c r="Y551" i="39"/>
  <c r="Z551" i="39" s="1"/>
  <c r="X539" i="39"/>
  <c r="Y539" i="39"/>
  <c r="Z539" i="39" s="1"/>
  <c r="X638" i="39"/>
  <c r="Y638" i="39"/>
  <c r="Z638" i="39" s="1"/>
  <c r="X626" i="39"/>
  <c r="Y626" i="39"/>
  <c r="Z626" i="39" s="1"/>
  <c r="X525" i="39"/>
  <c r="Y525" i="39"/>
  <c r="Z525" i="39" s="1"/>
  <c r="X478" i="39"/>
  <c r="Y478" i="39"/>
  <c r="Z478" i="39" s="1"/>
  <c r="X466" i="39"/>
  <c r="Y466" i="39"/>
  <c r="Z466" i="39" s="1"/>
  <c r="X454" i="39"/>
  <c r="Y454" i="39"/>
  <c r="Z454" i="39" s="1"/>
  <c r="X442" i="39"/>
  <c r="Y442" i="39"/>
  <c r="Z442" i="39" s="1"/>
  <c r="X430" i="39"/>
  <c r="Y430" i="39"/>
  <c r="Z430" i="39" s="1"/>
  <c r="X491" i="39"/>
  <c r="Y491" i="39"/>
  <c r="Z491" i="39" s="1"/>
  <c r="X486" i="39"/>
  <c r="Y486" i="39"/>
  <c r="Z486" i="39" s="1"/>
  <c r="X505" i="39"/>
  <c r="Y505" i="39"/>
  <c r="Z505" i="39" s="1"/>
  <c r="X397" i="39"/>
  <c r="Y397" i="39"/>
  <c r="Z397" i="39" s="1"/>
  <c r="X423" i="39"/>
  <c r="Y423" i="39"/>
  <c r="Z423" i="39" s="1"/>
  <c r="X346" i="39"/>
  <c r="Y346" i="39"/>
  <c r="Z346" i="39" s="1"/>
  <c r="X334" i="39"/>
  <c r="Y334" i="39"/>
  <c r="Z334" i="39" s="1"/>
  <c r="X322" i="39"/>
  <c r="Y322" i="39"/>
  <c r="Z322" i="39" s="1"/>
  <c r="X377" i="39"/>
  <c r="Y377" i="39"/>
  <c r="Z377" i="39" s="1"/>
  <c r="X379" i="39"/>
  <c r="Y379" i="39"/>
  <c r="Z379" i="39" s="1"/>
  <c r="X395" i="39"/>
  <c r="Y395" i="39"/>
  <c r="Z395" i="39" s="1"/>
  <c r="Y211" i="39"/>
  <c r="Z211" i="39" s="1"/>
  <c r="X211" i="39"/>
  <c r="Y199" i="39"/>
  <c r="Z199" i="39" s="1"/>
  <c r="X199" i="39"/>
  <c r="Y187" i="39"/>
  <c r="Z187" i="39" s="1"/>
  <c r="X187" i="39"/>
  <c r="Y175" i="39"/>
  <c r="Z175" i="39" s="1"/>
  <c r="X175" i="39"/>
  <c r="Y163" i="39"/>
  <c r="Z163" i="39" s="1"/>
  <c r="X163" i="39"/>
  <c r="Y151" i="39"/>
  <c r="Z151" i="39" s="1"/>
  <c r="X151" i="39"/>
  <c r="X314" i="39"/>
  <c r="Y314" i="39"/>
  <c r="Z314" i="39" s="1"/>
  <c r="X278" i="39"/>
  <c r="Y278" i="39"/>
  <c r="Z278" i="39" s="1"/>
  <c r="Y214" i="39"/>
  <c r="Z214" i="39" s="1"/>
  <c r="X214" i="39"/>
  <c r="X398" i="39"/>
  <c r="Y398" i="39"/>
  <c r="Z398" i="39" s="1"/>
  <c r="X295" i="39"/>
  <c r="Y295" i="39"/>
  <c r="Z295" i="39" s="1"/>
  <c r="X234" i="39"/>
  <c r="Y234" i="39"/>
  <c r="Z234" i="39" s="1"/>
  <c r="X315" i="39"/>
  <c r="Y315" i="39"/>
  <c r="Z315" i="39" s="1"/>
  <c r="X279" i="39"/>
  <c r="Y279" i="39"/>
  <c r="Z279" i="39" s="1"/>
  <c r="X257" i="39"/>
  <c r="Y257" i="39"/>
  <c r="Z257" i="39" s="1"/>
  <c r="Y114" i="39"/>
  <c r="Z114" i="39" s="1"/>
  <c r="X114" i="39"/>
  <c r="Y128" i="39"/>
  <c r="Z128" i="39" s="1"/>
  <c r="X128" i="39"/>
  <c r="Y135" i="39"/>
  <c r="Z135" i="39" s="1"/>
  <c r="X135" i="39"/>
  <c r="Y102" i="39"/>
  <c r="Z102" i="39" s="1"/>
  <c r="X102" i="39"/>
  <c r="Y90" i="39"/>
  <c r="Z90" i="39" s="1"/>
  <c r="X90" i="39"/>
  <c r="Y78" i="39"/>
  <c r="Z78" i="39" s="1"/>
  <c r="X78" i="39"/>
  <c r="Y66" i="39"/>
  <c r="Z66" i="39" s="1"/>
  <c r="X66" i="39"/>
  <c r="Y54" i="39"/>
  <c r="Z54" i="39" s="1"/>
  <c r="X54" i="39"/>
  <c r="Y42" i="39"/>
  <c r="Z42" i="39" s="1"/>
  <c r="X42" i="39"/>
  <c r="Y30" i="39"/>
  <c r="Z30" i="39" s="1"/>
  <c r="X30" i="39"/>
  <c r="Y18" i="39"/>
  <c r="Z18" i="39" s="1"/>
  <c r="X18" i="39"/>
  <c r="Y6" i="39"/>
  <c r="Z6" i="39" s="1"/>
  <c r="X6" i="39"/>
  <c r="X215" i="38"/>
  <c r="Y215" i="38"/>
  <c r="Z215" i="38" s="1"/>
  <c r="X203" i="38"/>
  <c r="Y203" i="38"/>
  <c r="Z203" i="38" s="1"/>
  <c r="X191" i="38"/>
  <c r="Y191" i="38"/>
  <c r="Z191" i="38" s="1"/>
  <c r="X179" i="38"/>
  <c r="Y179" i="38"/>
  <c r="Z179" i="38" s="1"/>
  <c r="X167" i="38"/>
  <c r="Y167" i="38"/>
  <c r="Z167" i="38" s="1"/>
  <c r="X155" i="38"/>
  <c r="Y155" i="38"/>
  <c r="Z155" i="38" s="1"/>
  <c r="X120" i="38"/>
  <c r="Y120" i="38"/>
  <c r="Z120" i="38" s="1"/>
  <c r="Y103" i="38"/>
  <c r="Z103" i="38" s="1"/>
  <c r="X103" i="38"/>
  <c r="Y91" i="38"/>
  <c r="Z91" i="38" s="1"/>
  <c r="X91" i="38"/>
  <c r="Y79" i="38"/>
  <c r="Z79" i="38" s="1"/>
  <c r="X79" i="38"/>
  <c r="Y67" i="38"/>
  <c r="Z67" i="38" s="1"/>
  <c r="X67" i="38"/>
  <c r="Y55" i="38"/>
  <c r="Z55" i="38" s="1"/>
  <c r="X55" i="38"/>
  <c r="Y43" i="38"/>
  <c r="Z43" i="38" s="1"/>
  <c r="X43" i="38"/>
  <c r="Y31" i="38"/>
  <c r="Z31" i="38" s="1"/>
  <c r="X31" i="38"/>
  <c r="Y19" i="38"/>
  <c r="Z19" i="38" s="1"/>
  <c r="X19" i="38"/>
  <c r="Y7" i="38"/>
  <c r="Z7" i="38" s="1"/>
  <c r="X7" i="38"/>
  <c r="Y226" i="38"/>
  <c r="Z226" i="38" s="1"/>
  <c r="K34" i="32" s="1"/>
  <c r="W34" i="3" s="1"/>
  <c r="X226" i="38"/>
  <c r="M34" i="32" s="1"/>
  <c r="V34" i="3" s="1"/>
  <c r="Y135" i="38"/>
  <c r="Z135" i="38" s="1"/>
  <c r="X135" i="38"/>
  <c r="Y138" i="38"/>
  <c r="Z138" i="38" s="1"/>
  <c r="X138" i="38"/>
  <c r="X43" i="37"/>
  <c r="Y43" i="37"/>
  <c r="Z43" i="37" s="1"/>
  <c r="X31" i="37"/>
  <c r="Y31" i="37"/>
  <c r="Z31" i="37" s="1"/>
  <c r="X19" i="37"/>
  <c r="Y19" i="37"/>
  <c r="Z19" i="37" s="1"/>
  <c r="X7" i="37"/>
  <c r="Y7" i="37"/>
  <c r="Z7" i="37" s="1"/>
  <c r="Y95" i="37"/>
  <c r="Z95" i="37" s="1"/>
  <c r="K27" i="32" s="1"/>
  <c r="W27" i="3" s="1"/>
  <c r="X95" i="37"/>
  <c r="M27" i="32" s="1"/>
  <c r="V27" i="3" s="1"/>
  <c r="Y63" i="37"/>
  <c r="Z63" i="37" s="1"/>
  <c r="X63" i="37"/>
  <c r="Y64" i="37"/>
  <c r="Z64" i="37" s="1"/>
  <c r="X64" i="37"/>
  <c r="Y56" i="37"/>
  <c r="Z56" i="37" s="1"/>
  <c r="X56" i="37"/>
  <c r="Y1034" i="36"/>
  <c r="Z1034" i="36" s="1"/>
  <c r="X1034" i="36"/>
  <c r="Y1022" i="36"/>
  <c r="Z1022" i="36" s="1"/>
  <c r="X1022" i="36"/>
  <c r="Y1010" i="36"/>
  <c r="Z1010" i="36" s="1"/>
  <c r="X1010" i="36"/>
  <c r="Y998" i="36"/>
  <c r="Z998" i="36" s="1"/>
  <c r="X998" i="36"/>
  <c r="Y986" i="36"/>
  <c r="Z986" i="36" s="1"/>
  <c r="X986" i="36"/>
  <c r="Y974" i="36"/>
  <c r="Z974" i="36" s="1"/>
  <c r="X974" i="36"/>
  <c r="Y968" i="36"/>
  <c r="Z968" i="36" s="1"/>
  <c r="X968" i="36"/>
  <c r="Y956" i="36"/>
  <c r="Z956" i="36" s="1"/>
  <c r="X956" i="36"/>
  <c r="Y944" i="36"/>
  <c r="Z944" i="36" s="1"/>
  <c r="X944" i="36"/>
  <c r="Y932" i="36"/>
  <c r="Z932" i="36" s="1"/>
  <c r="X932" i="36"/>
  <c r="Y920" i="36"/>
  <c r="Z920" i="36" s="1"/>
  <c r="X920" i="36"/>
  <c r="Y908" i="36"/>
  <c r="Z908" i="36" s="1"/>
  <c r="X908" i="36"/>
  <c r="Y896" i="36"/>
  <c r="Z896" i="36" s="1"/>
  <c r="X896" i="36"/>
  <c r="Y884" i="36"/>
  <c r="Z884" i="36" s="1"/>
  <c r="X884" i="36"/>
  <c r="Y872" i="36"/>
  <c r="Z872" i="36" s="1"/>
  <c r="X872" i="36"/>
  <c r="X846" i="36"/>
  <c r="Y846" i="36"/>
  <c r="Z846" i="36" s="1"/>
  <c r="X834" i="36"/>
  <c r="Y834" i="36"/>
  <c r="Z834" i="36" s="1"/>
  <c r="X822" i="36"/>
  <c r="Y822" i="36"/>
  <c r="Z822" i="36" s="1"/>
  <c r="X810" i="36"/>
  <c r="Y810" i="36"/>
  <c r="Z810" i="36" s="1"/>
  <c r="X798" i="36"/>
  <c r="Y798" i="36"/>
  <c r="Z798" i="36" s="1"/>
  <c r="X786" i="36"/>
  <c r="Y786" i="36"/>
  <c r="Z786" i="36" s="1"/>
  <c r="X774" i="36"/>
  <c r="Y774" i="36"/>
  <c r="Z774" i="36" s="1"/>
  <c r="Y970" i="36"/>
  <c r="Z970" i="36" s="1"/>
  <c r="X970" i="36"/>
  <c r="Y755" i="36"/>
  <c r="Z755" i="36" s="1"/>
  <c r="X755" i="36"/>
  <c r="Y850" i="36"/>
  <c r="Z850" i="36" s="1"/>
  <c r="X850" i="36"/>
  <c r="Y734" i="36"/>
  <c r="Z734" i="36" s="1"/>
  <c r="X734" i="36"/>
  <c r="Y722" i="36"/>
  <c r="Z722" i="36" s="1"/>
  <c r="X722" i="36"/>
  <c r="Y710" i="36"/>
  <c r="Z710" i="36" s="1"/>
  <c r="X710" i="36"/>
  <c r="Y698" i="36"/>
  <c r="Z698" i="36" s="1"/>
  <c r="X698" i="36"/>
  <c r="Y686" i="36"/>
  <c r="Z686" i="36" s="1"/>
  <c r="X686" i="36"/>
  <c r="Y751" i="36"/>
  <c r="Z751" i="36" s="1"/>
  <c r="X751" i="36"/>
  <c r="X649" i="36"/>
  <c r="Y649" i="36"/>
  <c r="Z649" i="36" s="1"/>
  <c r="Y676" i="36"/>
  <c r="Z676" i="36" s="1"/>
  <c r="X676" i="36"/>
  <c r="Y598" i="36"/>
  <c r="Z598" i="36" s="1"/>
  <c r="X598" i="36"/>
  <c r="Y586" i="36"/>
  <c r="Z586" i="36" s="1"/>
  <c r="X586" i="36"/>
  <c r="Y574" i="36"/>
  <c r="Z574" i="36" s="1"/>
  <c r="X574" i="36"/>
  <c r="Y562" i="36"/>
  <c r="Z562" i="36" s="1"/>
  <c r="X562" i="36"/>
  <c r="Y550" i="36"/>
  <c r="Z550" i="36" s="1"/>
  <c r="X550" i="36"/>
  <c r="X538" i="36"/>
  <c r="Y538" i="36"/>
  <c r="Z538" i="36" s="1"/>
  <c r="X526" i="36"/>
  <c r="Y526" i="36"/>
  <c r="Z526" i="36" s="1"/>
  <c r="X514" i="36"/>
  <c r="Y514" i="36"/>
  <c r="Z514" i="36" s="1"/>
  <c r="X502" i="36"/>
  <c r="Y502" i="36"/>
  <c r="Z502" i="36" s="1"/>
  <c r="Y672" i="36"/>
  <c r="Z672" i="36" s="1"/>
  <c r="X672" i="36"/>
  <c r="X650" i="36"/>
  <c r="Y650" i="36"/>
  <c r="Z650" i="36" s="1"/>
  <c r="X611" i="36"/>
  <c r="Y611" i="36"/>
  <c r="Z611" i="36" s="1"/>
  <c r="X468" i="36"/>
  <c r="Y468" i="36"/>
  <c r="Z468" i="36" s="1"/>
  <c r="X461" i="36"/>
  <c r="Y461" i="36"/>
  <c r="Z461" i="36" s="1"/>
  <c r="X498" i="36"/>
  <c r="Y498" i="36"/>
  <c r="Z498" i="36" s="1"/>
  <c r="X462" i="36"/>
  <c r="Y462" i="36"/>
  <c r="Z462" i="36" s="1"/>
  <c r="X476" i="36"/>
  <c r="Y476" i="36"/>
  <c r="Z476" i="36" s="1"/>
  <c r="Y442" i="36"/>
  <c r="Z442" i="36" s="1"/>
  <c r="X442" i="36"/>
  <c r="Y430" i="36"/>
  <c r="Z430" i="36" s="1"/>
  <c r="X430" i="36"/>
  <c r="Y418" i="36"/>
  <c r="Z418" i="36" s="1"/>
  <c r="X418" i="36"/>
  <c r="Y406" i="36"/>
  <c r="Z406" i="36" s="1"/>
  <c r="X406" i="36"/>
  <c r="Y394" i="36"/>
  <c r="Z394" i="36" s="1"/>
  <c r="X394" i="36"/>
  <c r="Y382" i="36"/>
  <c r="Z382" i="36" s="1"/>
  <c r="X382" i="36"/>
  <c r="Y370" i="36"/>
  <c r="Z370" i="36" s="1"/>
  <c r="X370" i="36"/>
  <c r="Y358" i="36"/>
  <c r="Z358" i="36" s="1"/>
  <c r="X358" i="36"/>
  <c r="Y317" i="36"/>
  <c r="Z317" i="36" s="1"/>
  <c r="X317" i="36"/>
  <c r="Y334" i="36"/>
  <c r="Z334" i="36" s="1"/>
  <c r="X334" i="36"/>
  <c r="Y338" i="36"/>
  <c r="Z338" i="36" s="1"/>
  <c r="X338" i="36"/>
  <c r="Y304" i="36"/>
  <c r="Z304" i="36" s="1"/>
  <c r="X304" i="36"/>
  <c r="Y286" i="36"/>
  <c r="Z286" i="36" s="1"/>
  <c r="X286" i="36"/>
  <c r="Y274" i="36"/>
  <c r="Z274" i="36" s="1"/>
  <c r="X274" i="36"/>
  <c r="Y262" i="36"/>
  <c r="Z262" i="36" s="1"/>
  <c r="X262" i="36"/>
  <c r="Y250" i="36"/>
  <c r="Z250" i="36" s="1"/>
  <c r="X250" i="36"/>
  <c r="Y238" i="36"/>
  <c r="Z238" i="36" s="1"/>
  <c r="X238" i="36"/>
  <c r="Y226" i="36"/>
  <c r="Z226" i="36" s="1"/>
  <c r="X226" i="36"/>
  <c r="Y214" i="36"/>
  <c r="Z214" i="36" s="1"/>
  <c r="X214" i="36"/>
  <c r="Y202" i="36"/>
  <c r="Z202" i="36" s="1"/>
  <c r="X202" i="36"/>
  <c r="Y190" i="36"/>
  <c r="Z190" i="36" s="1"/>
  <c r="X190" i="36"/>
  <c r="Y178" i="36"/>
  <c r="Z178" i="36" s="1"/>
  <c r="X178" i="36"/>
  <c r="Y166" i="36"/>
  <c r="Z166" i="36" s="1"/>
  <c r="X166" i="36"/>
  <c r="Y154" i="36"/>
  <c r="Z154" i="36" s="1"/>
  <c r="X154" i="36"/>
  <c r="Y142" i="36"/>
  <c r="Z142" i="36" s="1"/>
  <c r="X142" i="36"/>
  <c r="Y130" i="36"/>
  <c r="Z130" i="36" s="1"/>
  <c r="X130" i="36"/>
  <c r="Y118" i="36"/>
  <c r="Z118" i="36" s="1"/>
  <c r="X118" i="36"/>
  <c r="Y106" i="36"/>
  <c r="Z106" i="36" s="1"/>
  <c r="X106" i="36"/>
  <c r="Y94" i="36"/>
  <c r="Z94" i="36" s="1"/>
  <c r="X94" i="36"/>
  <c r="Y82" i="36"/>
  <c r="Z82" i="36" s="1"/>
  <c r="X82" i="36"/>
  <c r="Y328" i="36"/>
  <c r="Z328" i="36" s="1"/>
  <c r="X328" i="36"/>
  <c r="Y63" i="36"/>
  <c r="Z63" i="36" s="1"/>
  <c r="X63" i="36"/>
  <c r="Y33" i="27"/>
  <c r="Z33" i="27" s="1"/>
  <c r="X33" i="27"/>
  <c r="Y349" i="36"/>
  <c r="Z349" i="36" s="1"/>
  <c r="X349" i="36"/>
  <c r="Y33" i="36"/>
  <c r="Z33" i="36" s="1"/>
  <c r="X33" i="36"/>
  <c r="Y74" i="36"/>
  <c r="Z74" i="36" s="1"/>
  <c r="X74" i="36"/>
  <c r="Y61" i="27"/>
  <c r="Z61" i="27" s="1"/>
  <c r="X61" i="27"/>
  <c r="Y19" i="36"/>
  <c r="Z19" i="36" s="1"/>
  <c r="X19" i="36"/>
  <c r="Y63" i="27"/>
  <c r="Z63" i="27" s="1"/>
  <c r="X63" i="27"/>
  <c r="Y64" i="27"/>
  <c r="Z64" i="27" s="1"/>
  <c r="X64" i="27"/>
  <c r="Y58" i="36"/>
  <c r="Z58" i="36" s="1"/>
  <c r="X58" i="36"/>
  <c r="Y5" i="27"/>
  <c r="Z5" i="27" s="1"/>
  <c r="X5" i="27"/>
  <c r="Y32" i="36"/>
  <c r="Z32" i="36" s="1"/>
  <c r="X32" i="36"/>
  <c r="Y90" i="27"/>
  <c r="Z90" i="27" s="1"/>
  <c r="X90" i="27"/>
  <c r="Y3" i="36"/>
  <c r="Z3" i="36" s="1"/>
  <c r="X3" i="36"/>
  <c r="Y303" i="36"/>
  <c r="Z303" i="36" s="1"/>
  <c r="X303" i="36"/>
  <c r="S1117" i="39"/>
  <c r="T1117" i="39" s="1"/>
  <c r="R1117" i="39"/>
  <c r="S1111" i="39"/>
  <c r="T1111" i="39" s="1"/>
  <c r="R1111" i="39"/>
  <c r="S1107" i="39"/>
  <c r="T1107" i="39" s="1"/>
  <c r="R1107" i="39"/>
  <c r="S1092" i="39"/>
  <c r="T1092" i="39" s="1"/>
  <c r="R1092" i="39"/>
  <c r="S1072" i="39"/>
  <c r="T1072" i="39" s="1"/>
  <c r="R1072" i="39"/>
  <c r="S1121" i="39"/>
  <c r="T1121" i="39" s="1"/>
  <c r="R1121" i="39"/>
  <c r="R1050" i="39"/>
  <c r="S1050" i="39"/>
  <c r="T1050" i="39" s="1"/>
  <c r="R977" i="39"/>
  <c r="S977" i="39"/>
  <c r="T977" i="39" s="1"/>
  <c r="R989" i="39"/>
  <c r="S989" i="39"/>
  <c r="T989" i="39" s="1"/>
  <c r="R951" i="39"/>
  <c r="S951" i="39"/>
  <c r="T951" i="39" s="1"/>
  <c r="S924" i="39"/>
  <c r="T924" i="39" s="1"/>
  <c r="R924" i="39"/>
  <c r="S857" i="39"/>
  <c r="T857" i="39" s="1"/>
  <c r="R857" i="39"/>
  <c r="S927" i="39"/>
  <c r="T927" i="39" s="1"/>
  <c r="R927" i="39"/>
  <c r="S861" i="39"/>
  <c r="T861" i="39" s="1"/>
  <c r="R861" i="39"/>
  <c r="S853" i="39"/>
  <c r="T853" i="39" s="1"/>
  <c r="R853" i="39"/>
  <c r="S808" i="39"/>
  <c r="T808" i="39" s="1"/>
  <c r="R808" i="39"/>
  <c r="S830" i="39"/>
  <c r="T830" i="39" s="1"/>
  <c r="R830" i="39"/>
  <c r="S834" i="39"/>
  <c r="T834" i="39" s="1"/>
  <c r="R834" i="39"/>
  <c r="S748" i="39"/>
  <c r="T748" i="39" s="1"/>
  <c r="R748" i="39"/>
  <c r="S731" i="39"/>
  <c r="T731" i="39" s="1"/>
  <c r="R731" i="39"/>
  <c r="R954" i="39"/>
  <c r="S954" i="39"/>
  <c r="T954" i="39" s="1"/>
  <c r="S707" i="39"/>
  <c r="T707" i="39" s="1"/>
  <c r="R707" i="39"/>
  <c r="S822" i="39"/>
  <c r="T822" i="39" s="1"/>
  <c r="R822" i="39"/>
  <c r="S747" i="39"/>
  <c r="T747" i="39" s="1"/>
  <c r="R747" i="39"/>
  <c r="S751" i="39"/>
  <c r="T751" i="39" s="1"/>
  <c r="R751" i="39"/>
  <c r="S702" i="39"/>
  <c r="T702" i="39" s="1"/>
  <c r="R702" i="39"/>
  <c r="S746" i="39"/>
  <c r="T746" i="39" s="1"/>
  <c r="R746" i="39"/>
  <c r="S744" i="39"/>
  <c r="T744" i="39" s="1"/>
  <c r="R744" i="39"/>
  <c r="S884" i="39"/>
  <c r="T884" i="39" s="1"/>
  <c r="R884" i="39"/>
  <c r="R779" i="39"/>
  <c r="S779" i="39"/>
  <c r="T779" i="39" s="1"/>
  <c r="S657" i="39"/>
  <c r="T657" i="39" s="1"/>
  <c r="R657" i="39"/>
  <c r="S638" i="39"/>
  <c r="T638" i="39" s="1"/>
  <c r="R638" i="39"/>
  <c r="S594" i="39"/>
  <c r="T594" i="39" s="1"/>
  <c r="R594" i="39"/>
  <c r="S546" i="39"/>
  <c r="T546" i="39" s="1"/>
  <c r="R546" i="39"/>
  <c r="R624" i="39"/>
  <c r="S624" i="39"/>
  <c r="T624" i="39" s="1"/>
  <c r="S584" i="39"/>
  <c r="T584" i="39" s="1"/>
  <c r="R584" i="39"/>
  <c r="S536" i="39"/>
  <c r="T536" i="39" s="1"/>
  <c r="R536" i="39"/>
  <c r="S526" i="39"/>
  <c r="T526" i="39" s="1"/>
  <c r="R526" i="39"/>
  <c r="S609" i="39"/>
  <c r="T609" i="39" s="1"/>
  <c r="R609" i="39"/>
  <c r="S463" i="39"/>
  <c r="T463" i="39" s="1"/>
  <c r="R463" i="39"/>
  <c r="S539" i="39"/>
  <c r="T539" i="39" s="1"/>
  <c r="R539" i="39"/>
  <c r="R491" i="39"/>
  <c r="S491" i="39"/>
  <c r="T491" i="39" s="1"/>
  <c r="R487" i="39"/>
  <c r="S487" i="39"/>
  <c r="T487" i="39" s="1"/>
  <c r="R440" i="39"/>
  <c r="S440" i="39"/>
  <c r="T440" i="39" s="1"/>
  <c r="S551" i="39"/>
  <c r="T551" i="39" s="1"/>
  <c r="R551" i="39"/>
  <c r="R445" i="39"/>
  <c r="S445" i="39"/>
  <c r="T445" i="39" s="1"/>
  <c r="R362" i="39"/>
  <c r="S362" i="39"/>
  <c r="T362" i="39" s="1"/>
  <c r="R357" i="39"/>
  <c r="S357" i="39"/>
  <c r="T357" i="39" s="1"/>
  <c r="R412" i="39"/>
  <c r="S412" i="39"/>
  <c r="T412" i="39" s="1"/>
  <c r="S533" i="39"/>
  <c r="T533" i="39" s="1"/>
  <c r="R533" i="39"/>
  <c r="R356" i="39"/>
  <c r="S356" i="39"/>
  <c r="T356" i="39" s="1"/>
  <c r="S287" i="39"/>
  <c r="T287" i="39" s="1"/>
  <c r="R287" i="39"/>
  <c r="S217" i="39"/>
  <c r="T217" i="39" s="1"/>
  <c r="R217" i="39"/>
  <c r="S335" i="39"/>
  <c r="T335" i="39" s="1"/>
  <c r="R335" i="39"/>
  <c r="R391" i="39"/>
  <c r="S391" i="39"/>
  <c r="T391" i="39" s="1"/>
  <c r="S515" i="39"/>
  <c r="T515" i="39" s="1"/>
  <c r="R515" i="39"/>
  <c r="R408" i="39"/>
  <c r="S408" i="39"/>
  <c r="T408" i="39" s="1"/>
  <c r="S177" i="39"/>
  <c r="T177" i="39" s="1"/>
  <c r="R177" i="39"/>
  <c r="S138" i="39"/>
  <c r="T138" i="39" s="1"/>
  <c r="R138" i="39"/>
  <c r="S325" i="39"/>
  <c r="T325" i="39" s="1"/>
  <c r="R325" i="39"/>
  <c r="S344" i="39"/>
  <c r="T344" i="39" s="1"/>
  <c r="R344" i="39"/>
  <c r="R353" i="39"/>
  <c r="S353" i="39"/>
  <c r="T353" i="39" s="1"/>
  <c r="S206" i="39"/>
  <c r="T206" i="39" s="1"/>
  <c r="R206" i="39"/>
  <c r="S813" i="39"/>
  <c r="T813" i="39" s="1"/>
  <c r="R813" i="39"/>
  <c r="S913" i="39"/>
  <c r="T913" i="39" s="1"/>
  <c r="R913" i="39"/>
  <c r="R797" i="39"/>
  <c r="S797" i="39"/>
  <c r="T797" i="39" s="1"/>
  <c r="R864" i="39"/>
  <c r="S864" i="39"/>
  <c r="T864" i="39" s="1"/>
  <c r="R952" i="39"/>
  <c r="S952" i="39"/>
  <c r="T952" i="39" s="1"/>
  <c r="S996" i="39"/>
  <c r="T996" i="39" s="1"/>
  <c r="R996" i="39"/>
  <c r="S943" i="39"/>
  <c r="T943" i="39" s="1"/>
  <c r="R943" i="39"/>
  <c r="R1019" i="39"/>
  <c r="S1019" i="39"/>
  <c r="T1019" i="39" s="1"/>
  <c r="R223" i="39"/>
  <c r="S223" i="39"/>
  <c r="T223" i="39" s="1"/>
  <c r="S124" i="39"/>
  <c r="T124" i="39" s="1"/>
  <c r="R124" i="39"/>
  <c r="R252" i="39"/>
  <c r="S252" i="39"/>
  <c r="T252" i="39" s="1"/>
  <c r="S182" i="39"/>
  <c r="T182" i="39" s="1"/>
  <c r="R182" i="39"/>
  <c r="S148" i="39"/>
  <c r="T148" i="39" s="1"/>
  <c r="R148" i="39"/>
  <c r="R264" i="39"/>
  <c r="S264" i="39"/>
  <c r="T264" i="39" s="1"/>
  <c r="R360" i="39"/>
  <c r="S360" i="39"/>
  <c r="T360" i="39" s="1"/>
  <c r="S134" i="39"/>
  <c r="T134" i="39" s="1"/>
  <c r="R134" i="39"/>
  <c r="S195" i="39"/>
  <c r="T195" i="39" s="1"/>
  <c r="R195" i="39"/>
  <c r="S304" i="39"/>
  <c r="T304" i="39" s="1"/>
  <c r="R304" i="39"/>
  <c r="S99" i="39"/>
  <c r="T99" i="39" s="1"/>
  <c r="R99" i="39"/>
  <c r="S75" i="39"/>
  <c r="T75" i="39" s="1"/>
  <c r="R75" i="39"/>
  <c r="S326" i="39"/>
  <c r="T326" i="39" s="1"/>
  <c r="R326" i="39"/>
  <c r="S5" i="39"/>
  <c r="T5" i="39" s="1"/>
  <c r="R5" i="39"/>
  <c r="S50" i="39"/>
  <c r="T50" i="39" s="1"/>
  <c r="R50" i="39"/>
  <c r="S72" i="39"/>
  <c r="T72" i="39" s="1"/>
  <c r="R72" i="39"/>
  <c r="S109" i="39"/>
  <c r="T109" i="39" s="1"/>
  <c r="R109" i="39"/>
  <c r="S92" i="39"/>
  <c r="T92" i="39" s="1"/>
  <c r="R92" i="39"/>
  <c r="S32" i="39"/>
  <c r="T32" i="39" s="1"/>
  <c r="R32" i="39"/>
  <c r="S55" i="39"/>
  <c r="T55" i="39" s="1"/>
  <c r="R55" i="39"/>
  <c r="S201" i="38"/>
  <c r="T201" i="38" s="1"/>
  <c r="R201" i="38"/>
  <c r="R151" i="38"/>
  <c r="S151" i="38"/>
  <c r="T151" i="38" s="1"/>
  <c r="R142" i="38"/>
  <c r="S142" i="38"/>
  <c r="T142" i="38" s="1"/>
  <c r="S178" i="38"/>
  <c r="T178" i="38" s="1"/>
  <c r="R178" i="38"/>
  <c r="S30" i="38"/>
  <c r="T30" i="38" s="1"/>
  <c r="R30" i="38"/>
  <c r="R135" i="38"/>
  <c r="S135" i="38"/>
  <c r="T135" i="38" s="1"/>
  <c r="S70" i="37"/>
  <c r="T70" i="37" s="1"/>
  <c r="R70" i="37"/>
  <c r="S80" i="38"/>
  <c r="T80" i="38" s="1"/>
  <c r="R80" i="38"/>
  <c r="S111" i="38"/>
  <c r="T111" i="38" s="1"/>
  <c r="R111" i="38"/>
  <c r="S231" i="38"/>
  <c r="T231" i="38" s="1"/>
  <c r="K40" i="6" s="1"/>
  <c r="T40" i="3" s="1"/>
  <c r="R231" i="38"/>
  <c r="L40" i="6" s="1"/>
  <c r="S40" i="3" s="1"/>
  <c r="S181" i="38"/>
  <c r="T181" i="38" s="1"/>
  <c r="R181" i="38"/>
  <c r="S22" i="38"/>
  <c r="T22" i="38" s="1"/>
  <c r="R22" i="38"/>
  <c r="S199" i="38"/>
  <c r="T199" i="38" s="1"/>
  <c r="R199" i="38"/>
  <c r="S17" i="38"/>
  <c r="T17" i="38" s="1"/>
  <c r="R17" i="38"/>
  <c r="R149" i="38"/>
  <c r="S149" i="38"/>
  <c r="T149" i="38" s="1"/>
  <c r="S71" i="37"/>
  <c r="T71" i="37" s="1"/>
  <c r="R71" i="37"/>
  <c r="S103" i="38"/>
  <c r="T103" i="38" s="1"/>
  <c r="R103" i="38"/>
  <c r="S170" i="38"/>
  <c r="T170" i="38" s="1"/>
  <c r="R170" i="38"/>
  <c r="S79" i="37"/>
  <c r="T79" i="37" s="1"/>
  <c r="R79" i="37"/>
  <c r="S71" i="38"/>
  <c r="T71" i="38" s="1"/>
  <c r="R71" i="38"/>
  <c r="S57" i="38"/>
  <c r="T57" i="38" s="1"/>
  <c r="R57" i="38"/>
  <c r="S1025" i="36"/>
  <c r="T1025" i="36" s="1"/>
  <c r="R1025" i="36"/>
  <c r="S1001" i="36"/>
  <c r="T1001" i="36" s="1"/>
  <c r="R1001" i="36"/>
  <c r="S31" i="37"/>
  <c r="T31" i="37" s="1"/>
  <c r="R31" i="37"/>
  <c r="S7" i="37"/>
  <c r="T7" i="37" s="1"/>
  <c r="R7" i="37"/>
  <c r="S90" i="37"/>
  <c r="T90" i="37" s="1"/>
  <c r="K22" i="6" s="1"/>
  <c r="T22" i="3" s="1"/>
  <c r="R90" i="37"/>
  <c r="L22" i="6" s="1"/>
  <c r="S22" i="3" s="1"/>
  <c r="S74" i="38"/>
  <c r="T74" i="38" s="1"/>
  <c r="R74" i="38"/>
  <c r="S1040" i="36"/>
  <c r="T1040" i="36" s="1"/>
  <c r="R1040" i="36"/>
  <c r="S1016" i="36"/>
  <c r="T1016" i="36" s="1"/>
  <c r="R1016" i="36"/>
  <c r="S992" i="36"/>
  <c r="T992" i="36" s="1"/>
  <c r="R992" i="36"/>
  <c r="S37" i="37"/>
  <c r="T37" i="37" s="1"/>
  <c r="R37" i="37"/>
  <c r="S49" i="37"/>
  <c r="T49" i="37" s="1"/>
  <c r="R49" i="37"/>
  <c r="S86" i="38"/>
  <c r="T86" i="38" s="1"/>
  <c r="R86" i="38"/>
  <c r="S69" i="37"/>
  <c r="T69" i="37" s="1"/>
  <c r="R69" i="37"/>
  <c r="R940" i="36"/>
  <c r="S940" i="36"/>
  <c r="T940" i="36" s="1"/>
  <c r="R955" i="36"/>
  <c r="S955" i="36"/>
  <c r="T955" i="36" s="1"/>
  <c r="R913" i="36"/>
  <c r="S913" i="36"/>
  <c r="T913" i="36" s="1"/>
  <c r="S32" i="37"/>
  <c r="T32" i="37" s="1"/>
  <c r="R32" i="37"/>
  <c r="R963" i="36"/>
  <c r="S963" i="36"/>
  <c r="T963" i="36" s="1"/>
  <c r="S843" i="36"/>
  <c r="T843" i="36" s="1"/>
  <c r="R843" i="36"/>
  <c r="S758" i="36"/>
  <c r="T758" i="36" s="1"/>
  <c r="R758" i="36"/>
  <c r="S790" i="36"/>
  <c r="T790" i="36" s="1"/>
  <c r="R790" i="36"/>
  <c r="S838" i="36"/>
  <c r="T838" i="36" s="1"/>
  <c r="R838" i="36"/>
  <c r="S759" i="36"/>
  <c r="T759" i="36" s="1"/>
  <c r="R759" i="36"/>
  <c r="S821" i="36"/>
  <c r="T821" i="36" s="1"/>
  <c r="R821" i="36"/>
  <c r="S783" i="36"/>
  <c r="T783" i="36" s="1"/>
  <c r="R783" i="36"/>
  <c r="S844" i="36"/>
  <c r="T844" i="36" s="1"/>
  <c r="R844" i="36"/>
  <c r="S751" i="36"/>
  <c r="T751" i="36" s="1"/>
  <c r="R751" i="36"/>
  <c r="S809" i="36"/>
  <c r="T809" i="36" s="1"/>
  <c r="R809" i="36"/>
  <c r="S668" i="36"/>
  <c r="T668" i="36" s="1"/>
  <c r="R668" i="36"/>
  <c r="S456" i="36"/>
  <c r="T456" i="36" s="1"/>
  <c r="R456" i="36"/>
  <c r="S594" i="36"/>
  <c r="T594" i="36" s="1"/>
  <c r="R594" i="36"/>
  <c r="S546" i="36"/>
  <c r="T546" i="36" s="1"/>
  <c r="R546" i="36"/>
  <c r="S496" i="36"/>
  <c r="T496" i="36" s="1"/>
  <c r="R496" i="36"/>
  <c r="S689" i="36"/>
  <c r="T689" i="36" s="1"/>
  <c r="R689" i="36"/>
  <c r="S710" i="36"/>
  <c r="T710" i="36" s="1"/>
  <c r="R710" i="36"/>
  <c r="S593" i="36"/>
  <c r="T593" i="36" s="1"/>
  <c r="R593" i="36"/>
  <c r="S545" i="36"/>
  <c r="T545" i="36" s="1"/>
  <c r="R545" i="36"/>
  <c r="S517" i="36"/>
  <c r="T517" i="36" s="1"/>
  <c r="R517" i="36"/>
  <c r="S505" i="36"/>
  <c r="T505" i="36" s="1"/>
  <c r="R505" i="36"/>
  <c r="S455" i="36"/>
  <c r="T455" i="36" s="1"/>
  <c r="R455" i="36"/>
  <c r="S588" i="36"/>
  <c r="T588" i="36" s="1"/>
  <c r="R588" i="36"/>
  <c r="S467" i="36"/>
  <c r="T467" i="36" s="1"/>
  <c r="R467" i="36"/>
  <c r="S729" i="36"/>
  <c r="T729" i="36" s="1"/>
  <c r="R729" i="36"/>
  <c r="S519" i="36"/>
  <c r="T519" i="36" s="1"/>
  <c r="R519" i="36"/>
  <c r="S686" i="36"/>
  <c r="T686" i="36" s="1"/>
  <c r="R686" i="36"/>
  <c r="S563" i="36"/>
  <c r="T563" i="36" s="1"/>
  <c r="R563" i="36"/>
  <c r="S482" i="36"/>
  <c r="T482" i="36" s="1"/>
  <c r="R482" i="36"/>
  <c r="S386" i="36"/>
  <c r="T386" i="36" s="1"/>
  <c r="R386" i="36"/>
  <c r="S392" i="36"/>
  <c r="T392" i="36" s="1"/>
  <c r="R392" i="36"/>
  <c r="S337" i="36"/>
  <c r="T337" i="36" s="1"/>
  <c r="R337" i="36"/>
  <c r="S413" i="36"/>
  <c r="T413" i="36" s="1"/>
  <c r="R413" i="36"/>
  <c r="S313" i="36"/>
  <c r="T313" i="36" s="1"/>
  <c r="R313" i="36"/>
  <c r="S397" i="36"/>
  <c r="T397" i="36" s="1"/>
  <c r="R397" i="36"/>
  <c r="S353" i="36"/>
  <c r="T353" i="36" s="1"/>
  <c r="R353" i="36"/>
  <c r="S416" i="36"/>
  <c r="T416" i="36" s="1"/>
  <c r="R416" i="36"/>
  <c r="S443" i="36"/>
  <c r="T443" i="36" s="1"/>
  <c r="R443" i="36"/>
  <c r="S399" i="36"/>
  <c r="T399" i="36" s="1"/>
  <c r="R399" i="36"/>
  <c r="S361" i="36"/>
  <c r="T361" i="36" s="1"/>
  <c r="R361" i="36"/>
  <c r="S312" i="36"/>
  <c r="T312" i="36" s="1"/>
  <c r="R312" i="36"/>
  <c r="S270" i="36"/>
  <c r="T270" i="36" s="1"/>
  <c r="R270" i="36"/>
  <c r="S222" i="36"/>
  <c r="T222" i="36" s="1"/>
  <c r="R222" i="36"/>
  <c r="S174" i="36"/>
  <c r="T174" i="36" s="1"/>
  <c r="R174" i="36"/>
  <c r="S126" i="36"/>
  <c r="T126" i="36" s="1"/>
  <c r="R126" i="36"/>
  <c r="S78" i="36"/>
  <c r="T78" i="36" s="1"/>
  <c r="R78" i="36"/>
  <c r="S708" i="36"/>
  <c r="T708" i="36" s="1"/>
  <c r="R708" i="36"/>
  <c r="S607" i="36"/>
  <c r="T607" i="36" s="1"/>
  <c r="R607" i="36"/>
  <c r="S631" i="36"/>
  <c r="T631" i="36" s="1"/>
  <c r="R631" i="36"/>
  <c r="S655" i="36"/>
  <c r="T655" i="36" s="1"/>
  <c r="R655" i="36"/>
  <c r="S687" i="36"/>
  <c r="T687" i="36" s="1"/>
  <c r="R687" i="36"/>
  <c r="S735" i="36"/>
  <c r="T735" i="36" s="1"/>
  <c r="R735" i="36"/>
  <c r="R863" i="36"/>
  <c r="S863" i="36"/>
  <c r="T863" i="36" s="1"/>
  <c r="R899" i="36"/>
  <c r="S899" i="36"/>
  <c r="T899" i="36" s="1"/>
  <c r="R862" i="36"/>
  <c r="S862" i="36"/>
  <c r="T862" i="36" s="1"/>
  <c r="R896" i="36"/>
  <c r="S896" i="36"/>
  <c r="T896" i="36" s="1"/>
  <c r="R1047" i="36"/>
  <c r="L11" i="6" s="1"/>
  <c r="S11" i="3" s="1"/>
  <c r="S1047" i="36"/>
  <c r="T1047" i="36" s="1"/>
  <c r="K11" i="6" s="1"/>
  <c r="T11" i="3" s="1"/>
  <c r="S289" i="36"/>
  <c r="T289" i="36" s="1"/>
  <c r="R289" i="36"/>
  <c r="S241" i="36"/>
  <c r="T241" i="36" s="1"/>
  <c r="R241" i="36"/>
  <c r="S193" i="36"/>
  <c r="T193" i="36" s="1"/>
  <c r="R193" i="36"/>
  <c r="S145" i="36"/>
  <c r="T145" i="36" s="1"/>
  <c r="R145" i="36"/>
  <c r="S97" i="36"/>
  <c r="T97" i="36" s="1"/>
  <c r="R97" i="36"/>
  <c r="S56" i="36"/>
  <c r="T56" i="36" s="1"/>
  <c r="R56" i="36"/>
  <c r="S268" i="36"/>
  <c r="T268" i="36" s="1"/>
  <c r="R268" i="36"/>
  <c r="S220" i="36"/>
  <c r="T220" i="36" s="1"/>
  <c r="R220" i="36"/>
  <c r="S172" i="36"/>
  <c r="T172" i="36" s="1"/>
  <c r="R172" i="36"/>
  <c r="S124" i="36"/>
  <c r="T124" i="36" s="1"/>
  <c r="R124" i="36"/>
  <c r="S36" i="36"/>
  <c r="T36" i="36" s="1"/>
  <c r="R36" i="36"/>
  <c r="S61" i="36"/>
  <c r="T61" i="36" s="1"/>
  <c r="R61" i="36"/>
  <c r="S54" i="36"/>
  <c r="T54" i="36" s="1"/>
  <c r="R54" i="36"/>
  <c r="N24" i="5"/>
  <c r="M24" i="5"/>
  <c r="P29" i="27"/>
  <c r="S7" i="36"/>
  <c r="T7" i="36" s="1"/>
  <c r="R7" i="36"/>
  <c r="S259" i="36"/>
  <c r="T259" i="36" s="1"/>
  <c r="R259" i="36"/>
  <c r="S211" i="36"/>
  <c r="T211" i="36" s="1"/>
  <c r="R211" i="36"/>
  <c r="S163" i="36"/>
  <c r="T163" i="36" s="1"/>
  <c r="R163" i="36"/>
  <c r="S115" i="36"/>
  <c r="T115" i="36" s="1"/>
  <c r="R115" i="36"/>
  <c r="S57" i="36"/>
  <c r="T57" i="36" s="1"/>
  <c r="R57" i="36"/>
  <c r="P88" i="27"/>
  <c r="P55" i="27"/>
  <c r="P12" i="27"/>
  <c r="N36" i="5"/>
  <c r="M36" i="5"/>
  <c r="P36" i="27"/>
  <c r="P35" i="27"/>
  <c r="Y1097" i="39"/>
  <c r="Z1097" i="39" s="1"/>
  <c r="X1097" i="39"/>
  <c r="Y1061" i="39"/>
  <c r="Z1061" i="39" s="1"/>
  <c r="X1061" i="39"/>
  <c r="Y1006" i="39"/>
  <c r="Z1006" i="39" s="1"/>
  <c r="X1006" i="39"/>
  <c r="X1119" i="39"/>
  <c r="Y1119" i="39"/>
  <c r="Z1119" i="39" s="1"/>
  <c r="X1047" i="39"/>
  <c r="Y1047" i="39"/>
  <c r="Z1047" i="39" s="1"/>
  <c r="Y1078" i="39"/>
  <c r="Z1078" i="39" s="1"/>
  <c r="X1078" i="39"/>
  <c r="Y1057" i="39"/>
  <c r="Z1057" i="39" s="1"/>
  <c r="X1057" i="39"/>
  <c r="Y1068" i="39"/>
  <c r="Z1068" i="39" s="1"/>
  <c r="X1068" i="39"/>
  <c r="Y1098" i="39"/>
  <c r="Z1098" i="39" s="1"/>
  <c r="X1098" i="39"/>
  <c r="Y1116" i="39"/>
  <c r="Z1116" i="39" s="1"/>
  <c r="X1116" i="39"/>
  <c r="X973" i="39"/>
  <c r="Y973" i="39"/>
  <c r="Z973" i="39" s="1"/>
  <c r="Y912" i="39"/>
  <c r="Z912" i="39" s="1"/>
  <c r="X912" i="39"/>
  <c r="Y899" i="39"/>
  <c r="Z899" i="39" s="1"/>
  <c r="X899" i="39"/>
  <c r="Y932" i="39"/>
  <c r="Z932" i="39" s="1"/>
  <c r="X932" i="39"/>
  <c r="X1034" i="39"/>
  <c r="Y1034" i="39"/>
  <c r="Z1034" i="39" s="1"/>
  <c r="Y942" i="39"/>
  <c r="Z942" i="39" s="1"/>
  <c r="X942" i="39"/>
  <c r="Y954" i="39"/>
  <c r="Z954" i="39" s="1"/>
  <c r="X954" i="39"/>
  <c r="X960" i="39"/>
  <c r="Y960" i="39"/>
  <c r="Z960" i="39" s="1"/>
  <c r="Y884" i="39"/>
  <c r="Z884" i="39" s="1"/>
  <c r="X884" i="39"/>
  <c r="Y894" i="39"/>
  <c r="Z894" i="39" s="1"/>
  <c r="X894" i="39"/>
  <c r="Y815" i="39"/>
  <c r="Z815" i="39" s="1"/>
  <c r="X815" i="39"/>
  <c r="Y872" i="39"/>
  <c r="Z872" i="39" s="1"/>
  <c r="X872" i="39"/>
  <c r="Y827" i="39"/>
  <c r="Z827" i="39" s="1"/>
  <c r="X827" i="39"/>
  <c r="Y820" i="39"/>
  <c r="Z820" i="39" s="1"/>
  <c r="X820" i="39"/>
  <c r="Y790" i="39"/>
  <c r="Z790" i="39" s="1"/>
  <c r="X790" i="39"/>
  <c r="Y807" i="39"/>
  <c r="Z807" i="39" s="1"/>
  <c r="X807" i="39"/>
  <c r="Y798" i="39"/>
  <c r="Z798" i="39" s="1"/>
  <c r="X798" i="39"/>
  <c r="Y771" i="39"/>
  <c r="Z771" i="39" s="1"/>
  <c r="X771" i="39"/>
  <c r="Y760" i="39"/>
  <c r="Z760" i="39" s="1"/>
  <c r="X760" i="39"/>
  <c r="Y748" i="39"/>
  <c r="Z748" i="39" s="1"/>
  <c r="X748" i="39"/>
  <c r="Y736" i="39"/>
  <c r="Z736" i="39" s="1"/>
  <c r="X736" i="39"/>
  <c r="Y724" i="39"/>
  <c r="Z724" i="39" s="1"/>
  <c r="X724" i="39"/>
  <c r="Y712" i="39"/>
  <c r="Z712" i="39" s="1"/>
  <c r="X712" i="39"/>
  <c r="Y700" i="39"/>
  <c r="Z700" i="39" s="1"/>
  <c r="X700" i="39"/>
  <c r="Y777" i="39"/>
  <c r="Z777" i="39" s="1"/>
  <c r="X777" i="39"/>
  <c r="Y668" i="39"/>
  <c r="Z668" i="39" s="1"/>
  <c r="X668" i="39"/>
  <c r="Y656" i="39"/>
  <c r="Z656" i="39" s="1"/>
  <c r="X656" i="39"/>
  <c r="Y686" i="39"/>
  <c r="Z686" i="39" s="1"/>
  <c r="X686" i="39"/>
  <c r="Y792" i="39"/>
  <c r="Z792" i="39" s="1"/>
  <c r="X792" i="39"/>
  <c r="X627" i="39"/>
  <c r="Y627" i="39"/>
  <c r="Z627" i="39" s="1"/>
  <c r="X610" i="39"/>
  <c r="Y610" i="39"/>
  <c r="Z610" i="39" s="1"/>
  <c r="X598" i="39"/>
  <c r="Y598" i="39"/>
  <c r="Z598" i="39" s="1"/>
  <c r="X586" i="39"/>
  <c r="Y586" i="39"/>
  <c r="Z586" i="39" s="1"/>
  <c r="X574" i="39"/>
  <c r="Y574" i="39"/>
  <c r="Z574" i="39" s="1"/>
  <c r="X562" i="39"/>
  <c r="Y562" i="39"/>
  <c r="Z562" i="39" s="1"/>
  <c r="X550" i="39"/>
  <c r="Y550" i="39"/>
  <c r="Z550" i="39" s="1"/>
  <c r="X538" i="39"/>
  <c r="Y538" i="39"/>
  <c r="Z538" i="39" s="1"/>
  <c r="X635" i="39"/>
  <c r="Y635" i="39"/>
  <c r="Z635" i="39" s="1"/>
  <c r="X642" i="39"/>
  <c r="Y642" i="39"/>
  <c r="Z642" i="39" s="1"/>
  <c r="X522" i="39"/>
  <c r="Y522" i="39"/>
  <c r="Z522" i="39" s="1"/>
  <c r="X477" i="39"/>
  <c r="Y477" i="39"/>
  <c r="Z477" i="39" s="1"/>
  <c r="X465" i="39"/>
  <c r="Y465" i="39"/>
  <c r="Z465" i="39" s="1"/>
  <c r="X453" i="39"/>
  <c r="Y453" i="39"/>
  <c r="Z453" i="39" s="1"/>
  <c r="X441" i="39"/>
  <c r="Y441" i="39"/>
  <c r="Z441" i="39" s="1"/>
  <c r="X429" i="39"/>
  <c r="Y429" i="39"/>
  <c r="Z429" i="39" s="1"/>
  <c r="X530" i="39"/>
  <c r="Y530" i="39"/>
  <c r="Z530" i="39" s="1"/>
  <c r="X495" i="39"/>
  <c r="Y495" i="39"/>
  <c r="Z495" i="39" s="1"/>
  <c r="X502" i="39"/>
  <c r="Y502" i="39"/>
  <c r="Z502" i="39" s="1"/>
  <c r="X385" i="39"/>
  <c r="Y385" i="39"/>
  <c r="Z385" i="39" s="1"/>
  <c r="X411" i="39"/>
  <c r="Y411" i="39"/>
  <c r="Z411" i="39" s="1"/>
  <c r="X345" i="39"/>
  <c r="Y345" i="39"/>
  <c r="Z345" i="39" s="1"/>
  <c r="X333" i="39"/>
  <c r="Y333" i="39"/>
  <c r="Z333" i="39" s="1"/>
  <c r="X321" i="39"/>
  <c r="Y321" i="39"/>
  <c r="Z321" i="39" s="1"/>
  <c r="X365" i="39"/>
  <c r="Y365" i="39"/>
  <c r="Z365" i="39" s="1"/>
  <c r="X367" i="39"/>
  <c r="Y367" i="39"/>
  <c r="Z367" i="39" s="1"/>
  <c r="X383" i="39"/>
  <c r="Y383" i="39"/>
  <c r="Z383" i="39" s="1"/>
  <c r="Y210" i="39"/>
  <c r="Z210" i="39" s="1"/>
  <c r="X210" i="39"/>
  <c r="Y198" i="39"/>
  <c r="Z198" i="39" s="1"/>
  <c r="X198" i="39"/>
  <c r="Y186" i="39"/>
  <c r="Z186" i="39" s="1"/>
  <c r="X186" i="39"/>
  <c r="Y174" i="39"/>
  <c r="Z174" i="39" s="1"/>
  <c r="X174" i="39"/>
  <c r="Y162" i="39"/>
  <c r="Z162" i="39" s="1"/>
  <c r="X162" i="39"/>
  <c r="X150" i="39"/>
  <c r="Y150" i="39"/>
  <c r="Z150" i="39" s="1"/>
  <c r="X311" i="39"/>
  <c r="Y311" i="39"/>
  <c r="Z311" i="39" s="1"/>
  <c r="X275" i="39"/>
  <c r="Y275" i="39"/>
  <c r="Z275" i="39" s="1"/>
  <c r="X256" i="39"/>
  <c r="Y256" i="39"/>
  <c r="Z256" i="39" s="1"/>
  <c r="X386" i="39"/>
  <c r="Y386" i="39"/>
  <c r="Z386" i="39" s="1"/>
  <c r="X292" i="39"/>
  <c r="Y292" i="39"/>
  <c r="Z292" i="39" s="1"/>
  <c r="Y219" i="39"/>
  <c r="Z219" i="39" s="1"/>
  <c r="X219" i="39"/>
  <c r="X312" i="39"/>
  <c r="Y312" i="39"/>
  <c r="Z312" i="39" s="1"/>
  <c r="X276" i="39"/>
  <c r="Y276" i="39"/>
  <c r="Z276" i="39" s="1"/>
  <c r="Y220" i="39"/>
  <c r="Z220" i="39" s="1"/>
  <c r="X220" i="39"/>
  <c r="Y110" i="39"/>
  <c r="Z110" i="39" s="1"/>
  <c r="X110" i="39"/>
  <c r="Y125" i="39"/>
  <c r="Z125" i="39" s="1"/>
  <c r="X125" i="39"/>
  <c r="Y132" i="39"/>
  <c r="Z132" i="39" s="1"/>
  <c r="X132" i="39"/>
  <c r="Y101" i="39"/>
  <c r="Z101" i="39" s="1"/>
  <c r="X101" i="39"/>
  <c r="Y89" i="39"/>
  <c r="Z89" i="39" s="1"/>
  <c r="X89" i="39"/>
  <c r="Y77" i="39"/>
  <c r="Z77" i="39" s="1"/>
  <c r="X77" i="39"/>
  <c r="Y65" i="39"/>
  <c r="Z65" i="39" s="1"/>
  <c r="X65" i="39"/>
  <c r="Y53" i="39"/>
  <c r="Z53" i="39" s="1"/>
  <c r="X53" i="39"/>
  <c r="Y41" i="39"/>
  <c r="Z41" i="39" s="1"/>
  <c r="X41" i="39"/>
  <c r="Y29" i="39"/>
  <c r="Z29" i="39" s="1"/>
  <c r="X29" i="39"/>
  <c r="Y17" i="39"/>
  <c r="Z17" i="39" s="1"/>
  <c r="X17" i="39"/>
  <c r="Y5" i="39"/>
  <c r="Z5" i="39" s="1"/>
  <c r="X5" i="39"/>
  <c r="X214" i="38"/>
  <c r="Y214" i="38"/>
  <c r="Z214" i="38" s="1"/>
  <c r="X202" i="38"/>
  <c r="Y202" i="38"/>
  <c r="Z202" i="38" s="1"/>
  <c r="X190" i="38"/>
  <c r="Y190" i="38"/>
  <c r="Z190" i="38" s="1"/>
  <c r="X178" i="38"/>
  <c r="Y178" i="38"/>
  <c r="Z178" i="38" s="1"/>
  <c r="Y166" i="38"/>
  <c r="Z166" i="38" s="1"/>
  <c r="X166" i="38"/>
  <c r="Y154" i="38"/>
  <c r="Z154" i="38" s="1"/>
  <c r="X154" i="38"/>
  <c r="X114" i="38"/>
  <c r="Y114" i="38"/>
  <c r="Z114" i="38" s="1"/>
  <c r="X102" i="38"/>
  <c r="Y102" i="38"/>
  <c r="Z102" i="38" s="1"/>
  <c r="X90" i="38"/>
  <c r="Y90" i="38"/>
  <c r="Z90" i="38" s="1"/>
  <c r="X78" i="38"/>
  <c r="Y78" i="38"/>
  <c r="Z78" i="38" s="1"/>
  <c r="X66" i="38"/>
  <c r="Y66" i="38"/>
  <c r="Z66" i="38" s="1"/>
  <c r="X54" i="38"/>
  <c r="Y54" i="38"/>
  <c r="Z54" i="38" s="1"/>
  <c r="X42" i="38"/>
  <c r="Y42" i="38"/>
  <c r="Z42" i="38" s="1"/>
  <c r="X30" i="38"/>
  <c r="Y30" i="38"/>
  <c r="Z30" i="38" s="1"/>
  <c r="X18" i="38"/>
  <c r="Y18" i="38"/>
  <c r="Z18" i="38" s="1"/>
  <c r="X6" i="38"/>
  <c r="Y6" i="38"/>
  <c r="Z6" i="38" s="1"/>
  <c r="Y230" i="38"/>
  <c r="Z230" i="38" s="1"/>
  <c r="K39" i="32" s="1"/>
  <c r="W39" i="3" s="1"/>
  <c r="X230" i="38"/>
  <c r="M39" i="32" s="1"/>
  <c r="V39" i="3" s="1"/>
  <c r="Y123" i="38"/>
  <c r="Z123" i="38" s="1"/>
  <c r="X123" i="38"/>
  <c r="X129" i="38"/>
  <c r="Y129" i="38"/>
  <c r="Z129" i="38" s="1"/>
  <c r="X42" i="37"/>
  <c r="Y42" i="37"/>
  <c r="Z42" i="37" s="1"/>
  <c r="X30" i="37"/>
  <c r="Y30" i="37"/>
  <c r="Z30" i="37" s="1"/>
  <c r="X18" i="37"/>
  <c r="Y18" i="37"/>
  <c r="Z18" i="37" s="1"/>
  <c r="X6" i="37"/>
  <c r="Y6" i="37"/>
  <c r="Z6" i="37" s="1"/>
  <c r="Y82" i="37"/>
  <c r="Z82" i="37" s="1"/>
  <c r="K14" i="32" s="1"/>
  <c r="W14" i="3" s="1"/>
  <c r="X82" i="37"/>
  <c r="M14" i="32" s="1"/>
  <c r="V14" i="3" s="1"/>
  <c r="Y60" i="37"/>
  <c r="Z60" i="37" s="1"/>
  <c r="X60" i="37"/>
  <c r="Y61" i="37"/>
  <c r="Z61" i="37" s="1"/>
  <c r="X61" i="37"/>
  <c r="Y53" i="37"/>
  <c r="Z53" i="37" s="1"/>
  <c r="X53" i="37"/>
  <c r="Y1033" i="36"/>
  <c r="Z1033" i="36" s="1"/>
  <c r="X1033" i="36"/>
  <c r="Y1021" i="36"/>
  <c r="Z1021" i="36" s="1"/>
  <c r="X1021" i="36"/>
  <c r="Y1009" i="36"/>
  <c r="Z1009" i="36" s="1"/>
  <c r="X1009" i="36"/>
  <c r="Y997" i="36"/>
  <c r="Z997" i="36" s="1"/>
  <c r="X997" i="36"/>
  <c r="Y985" i="36"/>
  <c r="Z985" i="36" s="1"/>
  <c r="X985" i="36"/>
  <c r="Y973" i="36"/>
  <c r="Z973" i="36" s="1"/>
  <c r="X973" i="36"/>
  <c r="Y967" i="36"/>
  <c r="Z967" i="36" s="1"/>
  <c r="X967" i="36"/>
  <c r="Y955" i="36"/>
  <c r="Z955" i="36" s="1"/>
  <c r="X955" i="36"/>
  <c r="Y943" i="36"/>
  <c r="Z943" i="36" s="1"/>
  <c r="X943" i="36"/>
  <c r="Y931" i="36"/>
  <c r="Z931" i="36" s="1"/>
  <c r="X931" i="36"/>
  <c r="Y919" i="36"/>
  <c r="Z919" i="36" s="1"/>
  <c r="X919" i="36"/>
  <c r="Y907" i="36"/>
  <c r="Z907" i="36" s="1"/>
  <c r="X907" i="36"/>
  <c r="Y895" i="36"/>
  <c r="Z895" i="36" s="1"/>
  <c r="X895" i="36"/>
  <c r="Y883" i="36"/>
  <c r="Z883" i="36" s="1"/>
  <c r="X883" i="36"/>
  <c r="X871" i="36"/>
  <c r="Y871" i="36"/>
  <c r="Z871" i="36" s="1"/>
  <c r="X845" i="36"/>
  <c r="Y845" i="36"/>
  <c r="Z845" i="36" s="1"/>
  <c r="X833" i="36"/>
  <c r="Y833" i="36"/>
  <c r="Z833" i="36" s="1"/>
  <c r="X821" i="36"/>
  <c r="Y821" i="36"/>
  <c r="Z821" i="36" s="1"/>
  <c r="X809" i="36"/>
  <c r="Y809" i="36"/>
  <c r="Z809" i="36" s="1"/>
  <c r="X797" i="36"/>
  <c r="Y797" i="36"/>
  <c r="Z797" i="36" s="1"/>
  <c r="X785" i="36"/>
  <c r="Y785" i="36"/>
  <c r="Z785" i="36" s="1"/>
  <c r="X773" i="36"/>
  <c r="Y773" i="36"/>
  <c r="Z773" i="36" s="1"/>
  <c r="Y136" i="38"/>
  <c r="Z136" i="38" s="1"/>
  <c r="X136" i="38"/>
  <c r="Y752" i="36"/>
  <c r="Z752" i="36" s="1"/>
  <c r="X752" i="36"/>
  <c r="Y865" i="36"/>
  <c r="Z865" i="36" s="1"/>
  <c r="X865" i="36"/>
  <c r="Y733" i="36"/>
  <c r="Z733" i="36" s="1"/>
  <c r="X733" i="36"/>
  <c r="Y721" i="36"/>
  <c r="Z721" i="36" s="1"/>
  <c r="X721" i="36"/>
  <c r="Y709" i="36"/>
  <c r="Z709" i="36" s="1"/>
  <c r="X709" i="36"/>
  <c r="Y697" i="36"/>
  <c r="Z697" i="36" s="1"/>
  <c r="X697" i="36"/>
  <c r="Y685" i="36"/>
  <c r="Z685" i="36" s="1"/>
  <c r="X685" i="36"/>
  <c r="Y748" i="36"/>
  <c r="Z748" i="36" s="1"/>
  <c r="X748" i="36"/>
  <c r="X647" i="36"/>
  <c r="Y647" i="36"/>
  <c r="Z647" i="36" s="1"/>
  <c r="Y673" i="36"/>
  <c r="Z673" i="36" s="1"/>
  <c r="X673" i="36"/>
  <c r="Y597" i="36"/>
  <c r="Z597" i="36" s="1"/>
  <c r="X597" i="36"/>
  <c r="Y585" i="36"/>
  <c r="Z585" i="36" s="1"/>
  <c r="X585" i="36"/>
  <c r="Y573" i="36"/>
  <c r="Z573" i="36" s="1"/>
  <c r="X573" i="36"/>
  <c r="Y561" i="36"/>
  <c r="Z561" i="36" s="1"/>
  <c r="X561" i="36"/>
  <c r="Y549" i="36"/>
  <c r="Z549" i="36" s="1"/>
  <c r="X549" i="36"/>
  <c r="X537" i="36"/>
  <c r="Y537" i="36"/>
  <c r="Z537" i="36" s="1"/>
  <c r="X525" i="36"/>
  <c r="Y525" i="36"/>
  <c r="Z525" i="36" s="1"/>
  <c r="X513" i="36"/>
  <c r="Y513" i="36"/>
  <c r="Z513" i="36" s="1"/>
  <c r="X501" i="36"/>
  <c r="Y501" i="36"/>
  <c r="Z501" i="36" s="1"/>
  <c r="Y669" i="36"/>
  <c r="Z669" i="36" s="1"/>
  <c r="X669" i="36"/>
  <c r="X648" i="36"/>
  <c r="Y648" i="36"/>
  <c r="Z648" i="36" s="1"/>
  <c r="X628" i="36"/>
  <c r="Y628" i="36"/>
  <c r="Z628" i="36" s="1"/>
  <c r="Y448" i="36"/>
  <c r="Z448" i="36" s="1"/>
  <c r="X448" i="36"/>
  <c r="X470" i="36"/>
  <c r="Y470" i="36"/>
  <c r="Z470" i="36" s="1"/>
  <c r="X495" i="36"/>
  <c r="Y495" i="36"/>
  <c r="Z495" i="36" s="1"/>
  <c r="X460" i="36"/>
  <c r="Y460" i="36"/>
  <c r="Z460" i="36" s="1"/>
  <c r="X471" i="36"/>
  <c r="Y471" i="36"/>
  <c r="Z471" i="36" s="1"/>
  <c r="Y441" i="36"/>
  <c r="Z441" i="36" s="1"/>
  <c r="X441" i="36"/>
  <c r="Y429" i="36"/>
  <c r="Z429" i="36" s="1"/>
  <c r="X429" i="36"/>
  <c r="Y417" i="36"/>
  <c r="Z417" i="36" s="1"/>
  <c r="X417" i="36"/>
  <c r="Y405" i="36"/>
  <c r="Z405" i="36" s="1"/>
  <c r="X405" i="36"/>
  <c r="Y393" i="36"/>
  <c r="Z393" i="36" s="1"/>
  <c r="X393" i="36"/>
  <c r="Y381" i="36"/>
  <c r="Z381" i="36" s="1"/>
  <c r="X381" i="36"/>
  <c r="Y369" i="36"/>
  <c r="Z369" i="36" s="1"/>
  <c r="X369" i="36"/>
  <c r="Y357" i="36"/>
  <c r="Z357" i="36" s="1"/>
  <c r="X357" i="36"/>
  <c r="Y315" i="36"/>
  <c r="Z315" i="36" s="1"/>
  <c r="X315" i="36"/>
  <c r="Y300" i="36"/>
  <c r="Z300" i="36" s="1"/>
  <c r="X300" i="36"/>
  <c r="Y326" i="36"/>
  <c r="Z326" i="36" s="1"/>
  <c r="X326" i="36"/>
  <c r="Y297" i="36"/>
  <c r="Z297" i="36" s="1"/>
  <c r="X297" i="36"/>
  <c r="Y285" i="36"/>
  <c r="Z285" i="36" s="1"/>
  <c r="X285" i="36"/>
  <c r="Y273" i="36"/>
  <c r="Z273" i="36" s="1"/>
  <c r="X273" i="36"/>
  <c r="Y261" i="36"/>
  <c r="Z261" i="36" s="1"/>
  <c r="X261" i="36"/>
  <c r="Y249" i="36"/>
  <c r="Z249" i="36" s="1"/>
  <c r="X249" i="36"/>
  <c r="Y237" i="36"/>
  <c r="Z237" i="36" s="1"/>
  <c r="X237" i="36"/>
  <c r="Y225" i="36"/>
  <c r="Z225" i="36" s="1"/>
  <c r="X225" i="36"/>
  <c r="Y213" i="36"/>
  <c r="Z213" i="36" s="1"/>
  <c r="X213" i="36"/>
  <c r="Y201" i="36"/>
  <c r="Z201" i="36" s="1"/>
  <c r="X201" i="36"/>
  <c r="Y189" i="36"/>
  <c r="Z189" i="36" s="1"/>
  <c r="X189" i="36"/>
  <c r="Y177" i="36"/>
  <c r="Z177" i="36" s="1"/>
  <c r="X177" i="36"/>
  <c r="Y165" i="36"/>
  <c r="Z165" i="36" s="1"/>
  <c r="X165" i="36"/>
  <c r="Y153" i="36"/>
  <c r="Z153" i="36" s="1"/>
  <c r="X153" i="36"/>
  <c r="Y141" i="36"/>
  <c r="Z141" i="36" s="1"/>
  <c r="X141" i="36"/>
  <c r="Y129" i="36"/>
  <c r="Z129" i="36" s="1"/>
  <c r="X129" i="36"/>
  <c r="Y117" i="36"/>
  <c r="Z117" i="36" s="1"/>
  <c r="X117" i="36"/>
  <c r="Y105" i="36"/>
  <c r="Z105" i="36" s="1"/>
  <c r="X105" i="36"/>
  <c r="Y93" i="36"/>
  <c r="Z93" i="36" s="1"/>
  <c r="X93" i="36"/>
  <c r="Y81" i="36"/>
  <c r="Z81" i="36" s="1"/>
  <c r="X81" i="36"/>
  <c r="Y347" i="36"/>
  <c r="Z347" i="36" s="1"/>
  <c r="X347" i="36"/>
  <c r="Y60" i="36"/>
  <c r="Z60" i="36" s="1"/>
  <c r="X60" i="36"/>
  <c r="Y21" i="27"/>
  <c r="Z21" i="27" s="1"/>
  <c r="X21" i="27"/>
  <c r="Y40" i="36"/>
  <c r="Z40" i="36" s="1"/>
  <c r="X40" i="36"/>
  <c r="Y21" i="36"/>
  <c r="Z21" i="36" s="1"/>
  <c r="X21" i="36"/>
  <c r="Y71" i="36"/>
  <c r="Z71" i="36" s="1"/>
  <c r="X71" i="36"/>
  <c r="Y49" i="27"/>
  <c r="Z49" i="27" s="1"/>
  <c r="X49" i="27"/>
  <c r="Y7" i="36"/>
  <c r="Z7" i="36" s="1"/>
  <c r="X7" i="36"/>
  <c r="Y51" i="27"/>
  <c r="Z51" i="27" s="1"/>
  <c r="X51" i="27"/>
  <c r="Y52" i="27"/>
  <c r="Z52" i="27" s="1"/>
  <c r="X52" i="27"/>
  <c r="Y55" i="36"/>
  <c r="Z55" i="36" s="1"/>
  <c r="X55" i="36"/>
  <c r="Y39" i="36"/>
  <c r="Z39" i="36" s="1"/>
  <c r="X39" i="36"/>
  <c r="Y20" i="36"/>
  <c r="Z20" i="36" s="1"/>
  <c r="X20" i="36"/>
  <c r="Y44" i="27"/>
  <c r="Z44" i="27" s="1"/>
  <c r="X44" i="27"/>
  <c r="Y1047" i="36"/>
  <c r="Z1047" i="36" s="1"/>
  <c r="K11" i="32" s="1"/>
  <c r="W11" i="3" s="1"/>
  <c r="X1047" i="36"/>
  <c r="M11" i="32" s="1"/>
  <c r="V11" i="3" s="1"/>
  <c r="Y46" i="36"/>
  <c r="Z46" i="36" s="1"/>
  <c r="X46" i="36"/>
  <c r="S1118" i="39"/>
  <c r="T1118" i="39" s="1"/>
  <c r="R1118" i="39"/>
  <c r="S1082" i="39"/>
  <c r="T1082" i="39" s="1"/>
  <c r="R1082" i="39"/>
  <c r="R1051" i="39"/>
  <c r="S1051" i="39"/>
  <c r="T1051" i="39" s="1"/>
  <c r="S1113" i="39"/>
  <c r="T1113" i="39" s="1"/>
  <c r="R1113" i="39"/>
  <c r="S1070" i="39"/>
  <c r="T1070" i="39" s="1"/>
  <c r="R1070" i="39"/>
  <c r="S1105" i="39"/>
  <c r="T1105" i="39" s="1"/>
  <c r="R1105" i="39"/>
  <c r="R1045" i="39"/>
  <c r="S1045" i="39"/>
  <c r="T1045" i="39" s="1"/>
  <c r="F100" i="34"/>
  <c r="S1064" i="39"/>
  <c r="T1064" i="39" s="1"/>
  <c r="R1064" i="39"/>
  <c r="S1101" i="39"/>
  <c r="T1101" i="39" s="1"/>
  <c r="R1101" i="39"/>
  <c r="S1099" i="39"/>
  <c r="T1099" i="39" s="1"/>
  <c r="R1099" i="39"/>
  <c r="S1085" i="39"/>
  <c r="T1085" i="39" s="1"/>
  <c r="R1085" i="39"/>
  <c r="S1122" i="39"/>
  <c r="T1122" i="39" s="1"/>
  <c r="R1122" i="39"/>
  <c r="R1042" i="39"/>
  <c r="S1042" i="39"/>
  <c r="T1042" i="39" s="1"/>
  <c r="S1102" i="39"/>
  <c r="T1102" i="39" s="1"/>
  <c r="R1102" i="39"/>
  <c r="R1020" i="39"/>
  <c r="S1020" i="39"/>
  <c r="T1020" i="39" s="1"/>
  <c r="R1032" i="39"/>
  <c r="S1032" i="39"/>
  <c r="T1032" i="39" s="1"/>
  <c r="S1006" i="39"/>
  <c r="T1006" i="39" s="1"/>
  <c r="R1006" i="39"/>
  <c r="R953" i="39"/>
  <c r="S953" i="39"/>
  <c r="T953" i="39" s="1"/>
  <c r="AC100" i="34"/>
  <c r="S915" i="39"/>
  <c r="T915" i="39" s="1"/>
  <c r="R915" i="39"/>
  <c r="R873" i="39"/>
  <c r="S873" i="39"/>
  <c r="T873" i="39" s="1"/>
  <c r="S854" i="39"/>
  <c r="T854" i="39" s="1"/>
  <c r="R854" i="39"/>
  <c r="S905" i="39"/>
  <c r="T905" i="39" s="1"/>
  <c r="R905" i="39"/>
  <c r="S858" i="39"/>
  <c r="T858" i="39" s="1"/>
  <c r="R858" i="39"/>
  <c r="S850" i="39"/>
  <c r="T850" i="39" s="1"/>
  <c r="R850" i="39"/>
  <c r="S936" i="39"/>
  <c r="T936" i="39" s="1"/>
  <c r="R936" i="39"/>
  <c r="S897" i="39"/>
  <c r="T897" i="39" s="1"/>
  <c r="R897" i="39"/>
  <c r="S899" i="39"/>
  <c r="T899" i="39" s="1"/>
  <c r="R899" i="39"/>
  <c r="S736" i="39"/>
  <c r="T736" i="39" s="1"/>
  <c r="R736" i="39"/>
  <c r="S690" i="39"/>
  <c r="T690" i="39" s="1"/>
  <c r="R690" i="39"/>
  <c r="S818" i="39"/>
  <c r="T818" i="39" s="1"/>
  <c r="R818" i="39"/>
  <c r="S705" i="39"/>
  <c r="T705" i="39" s="1"/>
  <c r="R705" i="39"/>
  <c r="R805" i="39"/>
  <c r="S805" i="39"/>
  <c r="T805" i="39" s="1"/>
  <c r="S735" i="39"/>
  <c r="T735" i="39" s="1"/>
  <c r="R735" i="39"/>
  <c r="S739" i="39"/>
  <c r="T739" i="39" s="1"/>
  <c r="R739" i="39"/>
  <c r="S700" i="39"/>
  <c r="T700" i="39" s="1"/>
  <c r="R700" i="39"/>
  <c r="S734" i="39"/>
  <c r="T734" i="39" s="1"/>
  <c r="R734" i="39"/>
  <c r="S651" i="39"/>
  <c r="T651" i="39" s="1"/>
  <c r="R651" i="39"/>
  <c r="S653" i="39"/>
  <c r="T653" i="39" s="1"/>
  <c r="R653" i="39"/>
  <c r="S732" i="39"/>
  <c r="T732" i="39" s="1"/>
  <c r="R732" i="39"/>
  <c r="S650" i="39"/>
  <c r="T650" i="39" s="1"/>
  <c r="R650" i="39"/>
  <c r="R502" i="39"/>
  <c r="S502" i="39"/>
  <c r="T502" i="39" s="1"/>
  <c r="S590" i="39"/>
  <c r="T590" i="39" s="1"/>
  <c r="R590" i="39"/>
  <c r="S542" i="39"/>
  <c r="T542" i="39" s="1"/>
  <c r="R542" i="39"/>
  <c r="S677" i="39"/>
  <c r="T677" i="39" s="1"/>
  <c r="R677" i="39"/>
  <c r="S580" i="39"/>
  <c r="T580" i="39" s="1"/>
  <c r="R580" i="39"/>
  <c r="R500" i="39"/>
  <c r="S500" i="39"/>
  <c r="T500" i="39" s="1"/>
  <c r="R497" i="39"/>
  <c r="S497" i="39"/>
  <c r="T497" i="39" s="1"/>
  <c r="S583" i="39"/>
  <c r="T583" i="39" s="1"/>
  <c r="R583" i="39"/>
  <c r="S459" i="39"/>
  <c r="T459" i="39" s="1"/>
  <c r="R459" i="39"/>
  <c r="S504" i="39"/>
  <c r="T504" i="39" s="1"/>
  <c r="R504" i="39"/>
  <c r="R423" i="39"/>
  <c r="S423" i="39"/>
  <c r="T423" i="39" s="1"/>
  <c r="S482" i="39"/>
  <c r="T482" i="39" s="1"/>
  <c r="R482" i="39"/>
  <c r="R437" i="39"/>
  <c r="S437" i="39"/>
  <c r="T437" i="39" s="1"/>
  <c r="S513" i="39"/>
  <c r="T513" i="39" s="1"/>
  <c r="R513" i="39"/>
  <c r="R442" i="39"/>
  <c r="S442" i="39"/>
  <c r="T442" i="39" s="1"/>
  <c r="S615" i="39"/>
  <c r="T615" i="39" s="1"/>
  <c r="R615" i="39"/>
  <c r="S607" i="39"/>
  <c r="T607" i="39" s="1"/>
  <c r="R607" i="39"/>
  <c r="R400" i="39"/>
  <c r="S400" i="39"/>
  <c r="T400" i="39" s="1"/>
  <c r="S528" i="39"/>
  <c r="T528" i="39" s="1"/>
  <c r="R528" i="39"/>
  <c r="S320" i="39"/>
  <c r="T320" i="39" s="1"/>
  <c r="R320" i="39"/>
  <c r="S284" i="39"/>
  <c r="T284" i="39" s="1"/>
  <c r="R284" i="39"/>
  <c r="S537" i="39"/>
  <c r="T537" i="39" s="1"/>
  <c r="R537" i="39"/>
  <c r="S331" i="39"/>
  <c r="T331" i="39" s="1"/>
  <c r="R331" i="39"/>
  <c r="R379" i="39"/>
  <c r="S379" i="39"/>
  <c r="T379" i="39" s="1"/>
  <c r="S477" i="39"/>
  <c r="T477" i="39" s="1"/>
  <c r="R477" i="39"/>
  <c r="R372" i="39"/>
  <c r="S372" i="39"/>
  <c r="T372" i="39" s="1"/>
  <c r="S175" i="39"/>
  <c r="T175" i="39" s="1"/>
  <c r="R175" i="39"/>
  <c r="S135" i="39"/>
  <c r="T135" i="39" s="1"/>
  <c r="R135" i="39"/>
  <c r="S316" i="39"/>
  <c r="T316" i="39" s="1"/>
  <c r="R316" i="39"/>
  <c r="R266" i="39"/>
  <c r="S266" i="39"/>
  <c r="T266" i="39" s="1"/>
  <c r="S334" i="39"/>
  <c r="T334" i="39" s="1"/>
  <c r="R334" i="39"/>
  <c r="S194" i="39"/>
  <c r="T194" i="39" s="1"/>
  <c r="R194" i="39"/>
  <c r="S817" i="39"/>
  <c r="T817" i="39" s="1"/>
  <c r="R817" i="39"/>
  <c r="S939" i="39"/>
  <c r="T939" i="39" s="1"/>
  <c r="R939" i="39"/>
  <c r="S812" i="39"/>
  <c r="T812" i="39" s="1"/>
  <c r="R812" i="39"/>
  <c r="S938" i="39"/>
  <c r="T938" i="39" s="1"/>
  <c r="R938" i="39"/>
  <c r="R988" i="39"/>
  <c r="S988" i="39"/>
  <c r="T988" i="39" s="1"/>
  <c r="R1025" i="39"/>
  <c r="S1025" i="39"/>
  <c r="T1025" i="39" s="1"/>
  <c r="S946" i="39"/>
  <c r="T946" i="39" s="1"/>
  <c r="R946" i="39"/>
  <c r="R1033" i="39"/>
  <c r="S1033" i="39"/>
  <c r="T1033" i="39" s="1"/>
  <c r="S213" i="39"/>
  <c r="T213" i="39" s="1"/>
  <c r="R213" i="39"/>
  <c r="S121" i="39"/>
  <c r="T121" i="39" s="1"/>
  <c r="R121" i="39"/>
  <c r="R239" i="39"/>
  <c r="S239" i="39"/>
  <c r="T239" i="39" s="1"/>
  <c r="S180" i="39"/>
  <c r="T180" i="39" s="1"/>
  <c r="R180" i="39"/>
  <c r="S581" i="39"/>
  <c r="T581" i="39" s="1"/>
  <c r="R581" i="39"/>
  <c r="R251" i="39"/>
  <c r="S251" i="39"/>
  <c r="T251" i="39" s="1"/>
  <c r="S332" i="39"/>
  <c r="T332" i="39" s="1"/>
  <c r="R332" i="39"/>
  <c r="S131" i="39"/>
  <c r="T131" i="39" s="1"/>
  <c r="R131" i="39"/>
  <c r="S156" i="39"/>
  <c r="T156" i="39" s="1"/>
  <c r="R156" i="39"/>
  <c r="S295" i="39"/>
  <c r="T295" i="39" s="1"/>
  <c r="R295" i="39"/>
  <c r="S97" i="39"/>
  <c r="T97" i="39" s="1"/>
  <c r="R97" i="39"/>
  <c r="S46" i="39"/>
  <c r="T46" i="39" s="1"/>
  <c r="R46" i="39"/>
  <c r="S321" i="39"/>
  <c r="T321" i="39" s="1"/>
  <c r="R321" i="39"/>
  <c r="S3" i="39"/>
  <c r="T3" i="39" s="1"/>
  <c r="R3" i="39"/>
  <c r="S48" i="39"/>
  <c r="T48" i="39" s="1"/>
  <c r="R48" i="39"/>
  <c r="S70" i="39"/>
  <c r="T70" i="39" s="1"/>
  <c r="R70" i="39"/>
  <c r="S74" i="39"/>
  <c r="T74" i="39" s="1"/>
  <c r="R74" i="39"/>
  <c r="S90" i="39"/>
  <c r="T90" i="39" s="1"/>
  <c r="R90" i="39"/>
  <c r="S19" i="39"/>
  <c r="T19" i="39" s="1"/>
  <c r="R19" i="39"/>
  <c r="S53" i="39"/>
  <c r="T53" i="39" s="1"/>
  <c r="R53" i="39"/>
  <c r="S197" i="38"/>
  <c r="T197" i="38" s="1"/>
  <c r="R197" i="38"/>
  <c r="R139" i="38"/>
  <c r="S139" i="38"/>
  <c r="T139" i="38" s="1"/>
  <c r="R130" i="38"/>
  <c r="S130" i="38"/>
  <c r="T130" i="38" s="1"/>
  <c r="S169" i="38"/>
  <c r="T169" i="38" s="1"/>
  <c r="R169" i="38"/>
  <c r="S18" i="38"/>
  <c r="T18" i="38" s="1"/>
  <c r="R18" i="38"/>
  <c r="R129" i="38"/>
  <c r="S129" i="38"/>
  <c r="T129" i="38" s="1"/>
  <c r="S38" i="39"/>
  <c r="T38" i="39" s="1"/>
  <c r="R38" i="39"/>
  <c r="S68" i="38"/>
  <c r="T68" i="38" s="1"/>
  <c r="R68" i="38"/>
  <c r="S99" i="38"/>
  <c r="T99" i="38" s="1"/>
  <c r="R99" i="38"/>
  <c r="R226" i="38"/>
  <c r="L34" i="6" s="1"/>
  <c r="S34" i="3" s="1"/>
  <c r="S226" i="38"/>
  <c r="T226" i="38" s="1"/>
  <c r="K34" i="6" s="1"/>
  <c r="T34" i="3" s="1"/>
  <c r="S172" i="38"/>
  <c r="T172" i="38" s="1"/>
  <c r="R172" i="38"/>
  <c r="S10" i="38"/>
  <c r="T10" i="38" s="1"/>
  <c r="R10" i="38"/>
  <c r="R143" i="38"/>
  <c r="S143" i="38"/>
  <c r="T143" i="38" s="1"/>
  <c r="S5" i="38"/>
  <c r="T5" i="38" s="1"/>
  <c r="R5" i="38"/>
  <c r="R146" i="38"/>
  <c r="S146" i="38"/>
  <c r="T146" i="38" s="1"/>
  <c r="S81" i="37"/>
  <c r="T81" i="37" s="1"/>
  <c r="K13" i="6" s="1"/>
  <c r="T13" i="3" s="1"/>
  <c r="R81" i="37"/>
  <c r="L13" i="6" s="1"/>
  <c r="S13" i="3" s="1"/>
  <c r="S91" i="38"/>
  <c r="T91" i="38" s="1"/>
  <c r="R91" i="38"/>
  <c r="S112" i="38"/>
  <c r="T112" i="38" s="1"/>
  <c r="R112" i="38"/>
  <c r="S67" i="37"/>
  <c r="T67" i="37" s="1"/>
  <c r="R67" i="37"/>
  <c r="S59" i="38"/>
  <c r="T59" i="38" s="1"/>
  <c r="R59" i="38"/>
  <c r="S33" i="38"/>
  <c r="T33" i="38" s="1"/>
  <c r="R33" i="38"/>
  <c r="S1023" i="36"/>
  <c r="T1023" i="36" s="1"/>
  <c r="R1023" i="36"/>
  <c r="S999" i="36"/>
  <c r="T999" i="36" s="1"/>
  <c r="R999" i="36"/>
  <c r="S29" i="37"/>
  <c r="T29" i="37" s="1"/>
  <c r="R29" i="37"/>
  <c r="S5" i="37"/>
  <c r="T5" i="37" s="1"/>
  <c r="R5" i="37"/>
  <c r="S61" i="37"/>
  <c r="T61" i="37" s="1"/>
  <c r="R61" i="37"/>
  <c r="S50" i="38"/>
  <c r="T50" i="38" s="1"/>
  <c r="R50" i="38"/>
  <c r="S1038" i="36"/>
  <c r="T1038" i="36" s="1"/>
  <c r="R1038" i="36"/>
  <c r="S1014" i="36"/>
  <c r="T1014" i="36" s="1"/>
  <c r="R1014" i="36"/>
  <c r="S990" i="36"/>
  <c r="T990" i="36" s="1"/>
  <c r="R990" i="36"/>
  <c r="S38" i="37"/>
  <c r="T38" i="37" s="1"/>
  <c r="R38" i="37"/>
  <c r="S177" i="38"/>
  <c r="T177" i="38" s="1"/>
  <c r="R177" i="38"/>
  <c r="S986" i="36"/>
  <c r="T986" i="36" s="1"/>
  <c r="R986" i="36"/>
  <c r="R950" i="36"/>
  <c r="S950" i="36"/>
  <c r="T950" i="36" s="1"/>
  <c r="R928" i="36"/>
  <c r="S928" i="36"/>
  <c r="T928" i="36" s="1"/>
  <c r="R952" i="36"/>
  <c r="S952" i="36"/>
  <c r="T952" i="36" s="1"/>
  <c r="S55" i="37"/>
  <c r="T55" i="37" s="1"/>
  <c r="R55" i="37"/>
  <c r="R960" i="36"/>
  <c r="S960" i="36"/>
  <c r="T960" i="36" s="1"/>
  <c r="S839" i="36"/>
  <c r="T839" i="36" s="1"/>
  <c r="R839" i="36"/>
  <c r="S755" i="36"/>
  <c r="T755" i="36" s="1"/>
  <c r="R755" i="36"/>
  <c r="S787" i="36"/>
  <c r="T787" i="36" s="1"/>
  <c r="R787" i="36"/>
  <c r="S834" i="36"/>
  <c r="T834" i="36" s="1"/>
  <c r="R834" i="36"/>
  <c r="S756" i="36"/>
  <c r="T756" i="36" s="1"/>
  <c r="R756" i="36"/>
  <c r="S817" i="36"/>
  <c r="T817" i="36" s="1"/>
  <c r="R817" i="36"/>
  <c r="S780" i="36"/>
  <c r="T780" i="36" s="1"/>
  <c r="R780" i="36"/>
  <c r="S840" i="36"/>
  <c r="T840" i="36" s="1"/>
  <c r="R840" i="36"/>
  <c r="S748" i="36"/>
  <c r="T748" i="36" s="1"/>
  <c r="R748" i="36"/>
  <c r="S803" i="36"/>
  <c r="T803" i="36" s="1"/>
  <c r="R803" i="36"/>
  <c r="S662" i="36"/>
  <c r="T662" i="36" s="1"/>
  <c r="R662" i="36"/>
  <c r="S454" i="36"/>
  <c r="T454" i="36" s="1"/>
  <c r="R454" i="36"/>
  <c r="S590" i="36"/>
  <c r="T590" i="36" s="1"/>
  <c r="R590" i="36"/>
  <c r="S542" i="36"/>
  <c r="T542" i="36" s="1"/>
  <c r="R542" i="36"/>
  <c r="S493" i="36"/>
  <c r="T493" i="36" s="1"/>
  <c r="R493" i="36"/>
  <c r="S625" i="36"/>
  <c r="T625" i="36" s="1"/>
  <c r="R625" i="36"/>
  <c r="S694" i="36"/>
  <c r="T694" i="36" s="1"/>
  <c r="R694" i="36"/>
  <c r="S589" i="36"/>
  <c r="T589" i="36" s="1"/>
  <c r="R589" i="36"/>
  <c r="S470" i="36"/>
  <c r="T470" i="36" s="1"/>
  <c r="R470" i="36"/>
  <c r="S465" i="36"/>
  <c r="T465" i="36" s="1"/>
  <c r="R465" i="36"/>
  <c r="S501" i="36"/>
  <c r="T501" i="36" s="1"/>
  <c r="R501" i="36"/>
  <c r="S453" i="36"/>
  <c r="T453" i="36" s="1"/>
  <c r="R453" i="36"/>
  <c r="S584" i="36"/>
  <c r="T584" i="36" s="1"/>
  <c r="R584" i="36"/>
  <c r="S449" i="36"/>
  <c r="T449" i="36" s="1"/>
  <c r="R449" i="36"/>
  <c r="S713" i="36"/>
  <c r="T713" i="36" s="1"/>
  <c r="R713" i="36"/>
  <c r="S516" i="36"/>
  <c r="T516" i="36" s="1"/>
  <c r="R516" i="36"/>
  <c r="S627" i="36"/>
  <c r="T627" i="36" s="1"/>
  <c r="R627" i="36"/>
  <c r="S559" i="36"/>
  <c r="T559" i="36" s="1"/>
  <c r="R559" i="36"/>
  <c r="S479" i="36"/>
  <c r="T479" i="36" s="1"/>
  <c r="R479" i="36"/>
  <c r="S382" i="36"/>
  <c r="T382" i="36" s="1"/>
  <c r="R382" i="36"/>
  <c r="S389" i="36"/>
  <c r="T389" i="36" s="1"/>
  <c r="R389" i="36"/>
  <c r="S344" i="36"/>
  <c r="T344" i="36" s="1"/>
  <c r="R344" i="36"/>
  <c r="S385" i="36"/>
  <c r="T385" i="36" s="1"/>
  <c r="R385" i="36"/>
  <c r="S311" i="36"/>
  <c r="T311" i="36" s="1"/>
  <c r="R311" i="36"/>
  <c r="S394" i="36"/>
  <c r="T394" i="36" s="1"/>
  <c r="R394" i="36"/>
  <c r="S341" i="36"/>
  <c r="T341" i="36" s="1"/>
  <c r="R341" i="36"/>
  <c r="S412" i="36"/>
  <c r="T412" i="36" s="1"/>
  <c r="R412" i="36"/>
  <c r="S439" i="36"/>
  <c r="T439" i="36" s="1"/>
  <c r="R439" i="36"/>
  <c r="S396" i="36"/>
  <c r="T396" i="36" s="1"/>
  <c r="R396" i="36"/>
  <c r="S358" i="36"/>
  <c r="T358" i="36" s="1"/>
  <c r="R358" i="36"/>
  <c r="S310" i="36"/>
  <c r="T310" i="36" s="1"/>
  <c r="R310" i="36"/>
  <c r="S266" i="36"/>
  <c r="T266" i="36" s="1"/>
  <c r="R266" i="36"/>
  <c r="S218" i="36"/>
  <c r="T218" i="36" s="1"/>
  <c r="R218" i="36"/>
  <c r="S170" i="36"/>
  <c r="T170" i="36" s="1"/>
  <c r="R170" i="36"/>
  <c r="S122" i="36"/>
  <c r="T122" i="36" s="1"/>
  <c r="R122" i="36"/>
  <c r="S42" i="36"/>
  <c r="T42" i="36" s="1"/>
  <c r="R42" i="36"/>
  <c r="S724" i="36"/>
  <c r="T724" i="36" s="1"/>
  <c r="R724" i="36"/>
  <c r="S623" i="36"/>
  <c r="T623" i="36" s="1"/>
  <c r="R623" i="36"/>
  <c r="S633" i="36"/>
  <c r="T633" i="36" s="1"/>
  <c r="R633" i="36"/>
  <c r="S657" i="36"/>
  <c r="T657" i="36" s="1"/>
  <c r="R657" i="36"/>
  <c r="S691" i="36"/>
  <c r="T691" i="36" s="1"/>
  <c r="R691" i="36"/>
  <c r="S739" i="36"/>
  <c r="T739" i="36" s="1"/>
  <c r="R739" i="36"/>
  <c r="R866" i="36"/>
  <c r="S866" i="36"/>
  <c r="T866" i="36" s="1"/>
  <c r="R901" i="36"/>
  <c r="S901" i="36"/>
  <c r="T901" i="36" s="1"/>
  <c r="R865" i="36"/>
  <c r="S865" i="36"/>
  <c r="T865" i="36" s="1"/>
  <c r="R898" i="36"/>
  <c r="S898" i="36"/>
  <c r="T898" i="36" s="1"/>
  <c r="S285" i="36"/>
  <c r="T285" i="36" s="1"/>
  <c r="R285" i="36"/>
  <c r="S237" i="36"/>
  <c r="T237" i="36" s="1"/>
  <c r="R237" i="36"/>
  <c r="S189" i="36"/>
  <c r="T189" i="36" s="1"/>
  <c r="R189" i="36"/>
  <c r="S141" i="36"/>
  <c r="T141" i="36" s="1"/>
  <c r="R141" i="36"/>
  <c r="S93" i="36"/>
  <c r="T93" i="36" s="1"/>
  <c r="R93" i="36"/>
  <c r="S33" i="36"/>
  <c r="T33" i="36" s="1"/>
  <c r="R33" i="36"/>
  <c r="S264" i="36"/>
  <c r="T264" i="36" s="1"/>
  <c r="R264" i="36"/>
  <c r="S216" i="36"/>
  <c r="T216" i="36" s="1"/>
  <c r="R216" i="36"/>
  <c r="S168" i="36"/>
  <c r="T168" i="36" s="1"/>
  <c r="R168" i="36"/>
  <c r="S120" i="36"/>
  <c r="T120" i="36" s="1"/>
  <c r="R120" i="36"/>
  <c r="S24" i="36"/>
  <c r="T24" i="36" s="1"/>
  <c r="R24" i="36"/>
  <c r="S58" i="36"/>
  <c r="T58" i="36" s="1"/>
  <c r="R58" i="36"/>
  <c r="S49" i="36"/>
  <c r="T49" i="36" s="1"/>
  <c r="R49" i="36"/>
  <c r="N20" i="5"/>
  <c r="M20" i="5"/>
  <c r="S44" i="36"/>
  <c r="T44" i="36" s="1"/>
  <c r="R44" i="36"/>
  <c r="P41" i="27"/>
  <c r="P78" i="27"/>
  <c r="S255" i="36"/>
  <c r="T255" i="36" s="1"/>
  <c r="R255" i="36"/>
  <c r="S207" i="36"/>
  <c r="T207" i="36" s="1"/>
  <c r="R207" i="36"/>
  <c r="S159" i="36"/>
  <c r="T159" i="36" s="1"/>
  <c r="R159" i="36"/>
  <c r="S111" i="36"/>
  <c r="T111" i="36" s="1"/>
  <c r="R111" i="36"/>
  <c r="P72" i="27"/>
  <c r="P10" i="27"/>
  <c r="P67" i="27"/>
  <c r="P17" i="27"/>
  <c r="P91" i="27"/>
  <c r="P52" i="27"/>
  <c r="O18" i="5"/>
  <c r="K18" i="5" s="1"/>
  <c r="Q18" i="3" s="1"/>
  <c r="Q18" i="5"/>
  <c r="X1094" i="39"/>
  <c r="Y1094" i="39"/>
  <c r="Z1094" i="39" s="1"/>
  <c r="X1058" i="39"/>
  <c r="Y1058" i="39"/>
  <c r="Z1058" i="39" s="1"/>
  <c r="Y1005" i="39"/>
  <c r="Z1005" i="39" s="1"/>
  <c r="X1005" i="39"/>
  <c r="X1113" i="39"/>
  <c r="Y1113" i="39"/>
  <c r="Z1113" i="39" s="1"/>
  <c r="X1044" i="39"/>
  <c r="Y1044" i="39"/>
  <c r="Z1044" i="39" s="1"/>
  <c r="Y1072" i="39"/>
  <c r="Z1072" i="39" s="1"/>
  <c r="X1072" i="39"/>
  <c r="X1027" i="39"/>
  <c r="Y1027" i="39"/>
  <c r="Z1027" i="39" s="1"/>
  <c r="X1031" i="39"/>
  <c r="Y1031" i="39"/>
  <c r="Z1031" i="39" s="1"/>
  <c r="Y1086" i="39"/>
  <c r="Z1086" i="39" s="1"/>
  <c r="X1086" i="39"/>
  <c r="Y1062" i="39"/>
  <c r="Z1062" i="39" s="1"/>
  <c r="X1062" i="39"/>
  <c r="X970" i="39"/>
  <c r="Y970" i="39"/>
  <c r="Z970" i="39" s="1"/>
  <c r="Y908" i="39"/>
  <c r="Z908" i="39" s="1"/>
  <c r="X908" i="39"/>
  <c r="Y898" i="39"/>
  <c r="Z898" i="39" s="1"/>
  <c r="X898" i="39"/>
  <c r="Y929" i="39"/>
  <c r="Z929" i="39" s="1"/>
  <c r="X929" i="39"/>
  <c r="X1020" i="39"/>
  <c r="Y1020" i="39"/>
  <c r="Z1020" i="39" s="1"/>
  <c r="Y939" i="39"/>
  <c r="Z939" i="39" s="1"/>
  <c r="X939" i="39"/>
  <c r="Y915" i="39"/>
  <c r="Z915" i="39" s="1"/>
  <c r="X915" i="39"/>
  <c r="Y937" i="39"/>
  <c r="Z937" i="39" s="1"/>
  <c r="X937" i="39"/>
  <c r="Y914" i="39"/>
  <c r="Z914" i="39" s="1"/>
  <c r="X914" i="39"/>
  <c r="Y860" i="39"/>
  <c r="Z860" i="39" s="1"/>
  <c r="X860" i="39"/>
  <c r="Y809" i="39"/>
  <c r="Z809" i="39" s="1"/>
  <c r="X809" i="39"/>
  <c r="Y883" i="39"/>
  <c r="Z883" i="39" s="1"/>
  <c r="X883" i="39"/>
  <c r="Y823" i="39"/>
  <c r="Z823" i="39" s="1"/>
  <c r="X823" i="39"/>
  <c r="X814" i="39"/>
  <c r="Y814" i="39"/>
  <c r="Z814" i="39" s="1"/>
  <c r="Y906" i="39"/>
  <c r="Z906" i="39" s="1"/>
  <c r="X906" i="39"/>
  <c r="Y800" i="39"/>
  <c r="Z800" i="39" s="1"/>
  <c r="X800" i="39"/>
  <c r="Y786" i="39"/>
  <c r="Z786" i="39" s="1"/>
  <c r="X786" i="39"/>
  <c r="Y948" i="39"/>
  <c r="Z948" i="39" s="1"/>
  <c r="X948" i="39"/>
  <c r="Y759" i="39"/>
  <c r="Z759" i="39" s="1"/>
  <c r="X759" i="39"/>
  <c r="Y747" i="39"/>
  <c r="Z747" i="39" s="1"/>
  <c r="X747" i="39"/>
  <c r="Y735" i="39"/>
  <c r="Z735" i="39" s="1"/>
  <c r="X735" i="39"/>
  <c r="Y723" i="39"/>
  <c r="Z723" i="39" s="1"/>
  <c r="X723" i="39"/>
  <c r="Y711" i="39"/>
  <c r="Z711" i="39" s="1"/>
  <c r="X711" i="39"/>
  <c r="Y699" i="39"/>
  <c r="Z699" i="39" s="1"/>
  <c r="X699" i="39"/>
  <c r="Y683" i="39"/>
  <c r="Z683" i="39" s="1"/>
  <c r="X683" i="39"/>
  <c r="Y667" i="39"/>
  <c r="Z667" i="39" s="1"/>
  <c r="X667" i="39"/>
  <c r="Y655" i="39"/>
  <c r="Z655" i="39" s="1"/>
  <c r="X655" i="39"/>
  <c r="Y769" i="39"/>
  <c r="Z769" i="39" s="1"/>
  <c r="X769" i="39"/>
  <c r="Y692" i="39"/>
  <c r="Z692" i="39" s="1"/>
  <c r="X692" i="39"/>
  <c r="X628" i="39"/>
  <c r="Y628" i="39"/>
  <c r="Z628" i="39" s="1"/>
  <c r="X609" i="39"/>
  <c r="Y609" i="39"/>
  <c r="Z609" i="39" s="1"/>
  <c r="X597" i="39"/>
  <c r="Y597" i="39"/>
  <c r="Z597" i="39" s="1"/>
  <c r="X585" i="39"/>
  <c r="Y585" i="39"/>
  <c r="Z585" i="39" s="1"/>
  <c r="X573" i="39"/>
  <c r="Y573" i="39"/>
  <c r="Z573" i="39" s="1"/>
  <c r="X561" i="39"/>
  <c r="Y561" i="39"/>
  <c r="Z561" i="39" s="1"/>
  <c r="X549" i="39"/>
  <c r="Y549" i="39"/>
  <c r="Z549" i="39" s="1"/>
  <c r="X537" i="39"/>
  <c r="Y537" i="39"/>
  <c r="Z537" i="39" s="1"/>
  <c r="X632" i="39"/>
  <c r="Y632" i="39"/>
  <c r="Z632" i="39" s="1"/>
  <c r="X630" i="39"/>
  <c r="Y630" i="39"/>
  <c r="Z630" i="39" s="1"/>
  <c r="X519" i="39"/>
  <c r="Y519" i="39"/>
  <c r="Z519" i="39" s="1"/>
  <c r="X476" i="39"/>
  <c r="Y476" i="39"/>
  <c r="Z476" i="39" s="1"/>
  <c r="X464" i="39"/>
  <c r="Y464" i="39"/>
  <c r="Z464" i="39" s="1"/>
  <c r="X452" i="39"/>
  <c r="Y452" i="39"/>
  <c r="Z452" i="39" s="1"/>
  <c r="X440" i="39"/>
  <c r="Y440" i="39"/>
  <c r="Z440" i="39" s="1"/>
  <c r="X428" i="39"/>
  <c r="Y428" i="39"/>
  <c r="Z428" i="39" s="1"/>
  <c r="X527" i="39"/>
  <c r="Y527" i="39"/>
  <c r="Z527" i="39" s="1"/>
  <c r="X483" i="39"/>
  <c r="Y483" i="39"/>
  <c r="Z483" i="39" s="1"/>
  <c r="X490" i="39"/>
  <c r="Y490" i="39"/>
  <c r="Z490" i="39" s="1"/>
  <c r="X373" i="39"/>
  <c r="Y373" i="39"/>
  <c r="Z373" i="39" s="1"/>
  <c r="X399" i="39"/>
  <c r="Y399" i="39"/>
  <c r="Z399" i="39" s="1"/>
  <c r="X344" i="39"/>
  <c r="Y344" i="39"/>
  <c r="Z344" i="39" s="1"/>
  <c r="X332" i="39"/>
  <c r="Y332" i="39"/>
  <c r="Z332" i="39" s="1"/>
  <c r="X418" i="39"/>
  <c r="Y418" i="39"/>
  <c r="Z418" i="39" s="1"/>
  <c r="X420" i="39"/>
  <c r="Y420" i="39"/>
  <c r="Z420" i="39" s="1"/>
  <c r="X355" i="39"/>
  <c r="Y355" i="39"/>
  <c r="Z355" i="39" s="1"/>
  <c r="X371" i="39"/>
  <c r="Y371" i="39"/>
  <c r="Z371" i="39" s="1"/>
  <c r="Y209" i="39"/>
  <c r="Z209" i="39" s="1"/>
  <c r="X209" i="39"/>
  <c r="Y197" i="39"/>
  <c r="Z197" i="39" s="1"/>
  <c r="X197" i="39"/>
  <c r="Y185" i="39"/>
  <c r="Z185" i="39" s="1"/>
  <c r="X185" i="39"/>
  <c r="Y173" i="39"/>
  <c r="Z173" i="39" s="1"/>
  <c r="X173" i="39"/>
  <c r="Y161" i="39"/>
  <c r="Z161" i="39" s="1"/>
  <c r="X161" i="39"/>
  <c r="Y149" i="39"/>
  <c r="Z149" i="39" s="1"/>
  <c r="X149" i="39"/>
  <c r="X308" i="39"/>
  <c r="Y308" i="39"/>
  <c r="Z308" i="39" s="1"/>
  <c r="X272" i="39"/>
  <c r="Y272" i="39"/>
  <c r="Z272" i="39" s="1"/>
  <c r="X244" i="39"/>
  <c r="Y244" i="39"/>
  <c r="Z244" i="39" s="1"/>
  <c r="X374" i="39"/>
  <c r="Y374" i="39"/>
  <c r="Z374" i="39" s="1"/>
  <c r="X289" i="39"/>
  <c r="Y289" i="39"/>
  <c r="Z289" i="39" s="1"/>
  <c r="Y215" i="39"/>
  <c r="Z215" i="39" s="1"/>
  <c r="X215" i="39"/>
  <c r="X309" i="39"/>
  <c r="Y309" i="39"/>
  <c r="Z309" i="39" s="1"/>
  <c r="X273" i="39"/>
  <c r="Y273" i="39"/>
  <c r="Z273" i="39" s="1"/>
  <c r="Y145" i="39"/>
  <c r="Z145" i="39" s="1"/>
  <c r="X145" i="39"/>
  <c r="X393" i="39"/>
  <c r="Y393" i="39"/>
  <c r="Z393" i="39" s="1"/>
  <c r="Y122" i="39"/>
  <c r="Z122" i="39" s="1"/>
  <c r="X122" i="39"/>
  <c r="Y129" i="39"/>
  <c r="Z129" i="39" s="1"/>
  <c r="X129" i="39"/>
  <c r="Y100" i="39"/>
  <c r="Z100" i="39" s="1"/>
  <c r="X100" i="39"/>
  <c r="Y88" i="39"/>
  <c r="Z88" i="39" s="1"/>
  <c r="X88" i="39"/>
  <c r="Y76" i="39"/>
  <c r="Z76" i="39" s="1"/>
  <c r="X76" i="39"/>
  <c r="Y64" i="39"/>
  <c r="Z64" i="39" s="1"/>
  <c r="X64" i="39"/>
  <c r="Y52" i="39"/>
  <c r="Z52" i="39" s="1"/>
  <c r="X52" i="39"/>
  <c r="Y40" i="39"/>
  <c r="Z40" i="39" s="1"/>
  <c r="X40" i="39"/>
  <c r="Y28" i="39"/>
  <c r="Z28" i="39" s="1"/>
  <c r="X28" i="39"/>
  <c r="Y16" i="39"/>
  <c r="Z16" i="39" s="1"/>
  <c r="X16" i="39"/>
  <c r="Y4" i="39"/>
  <c r="Z4" i="39" s="1"/>
  <c r="X4" i="39"/>
  <c r="X213" i="38"/>
  <c r="Y213" i="38"/>
  <c r="Z213" i="38" s="1"/>
  <c r="X201" i="38"/>
  <c r="Y201" i="38"/>
  <c r="Z201" i="38" s="1"/>
  <c r="X189" i="38"/>
  <c r="Y189" i="38"/>
  <c r="Z189" i="38" s="1"/>
  <c r="X177" i="38"/>
  <c r="Y177" i="38"/>
  <c r="Z177" i="38" s="1"/>
  <c r="X165" i="38"/>
  <c r="Y165" i="38"/>
  <c r="Z165" i="38" s="1"/>
  <c r="X153" i="38"/>
  <c r="Y153" i="38"/>
  <c r="Z153" i="38" s="1"/>
  <c r="Y113" i="38"/>
  <c r="Z113" i="38" s="1"/>
  <c r="X113" i="38"/>
  <c r="Y101" i="38"/>
  <c r="Z101" i="38" s="1"/>
  <c r="X101" i="38"/>
  <c r="Y89" i="38"/>
  <c r="Z89" i="38" s="1"/>
  <c r="X89" i="38"/>
  <c r="Y77" i="38"/>
  <c r="Z77" i="38" s="1"/>
  <c r="X77" i="38"/>
  <c r="Y65" i="38"/>
  <c r="Z65" i="38" s="1"/>
  <c r="X65" i="38"/>
  <c r="Y53" i="38"/>
  <c r="Z53" i="38" s="1"/>
  <c r="X53" i="38"/>
  <c r="Y41" i="38"/>
  <c r="Z41" i="38" s="1"/>
  <c r="X41" i="38"/>
  <c r="Y29" i="38"/>
  <c r="Z29" i="38" s="1"/>
  <c r="X29" i="38"/>
  <c r="Y17" i="38"/>
  <c r="Z17" i="38" s="1"/>
  <c r="X17" i="38"/>
  <c r="Y5" i="38"/>
  <c r="Z5" i="38" s="1"/>
  <c r="X5" i="38"/>
  <c r="X225" i="38"/>
  <c r="M33" i="32" s="1"/>
  <c r="V33" i="3" s="1"/>
  <c r="Y225" i="38"/>
  <c r="Z225" i="38" s="1"/>
  <c r="K33" i="32" s="1"/>
  <c r="W33" i="3" s="1"/>
  <c r="Y140" i="38"/>
  <c r="Z140" i="38" s="1"/>
  <c r="X140" i="38"/>
  <c r="Y75" i="37"/>
  <c r="Z75" i="37" s="1"/>
  <c r="X75" i="37"/>
  <c r="X41" i="37"/>
  <c r="Y41" i="37"/>
  <c r="Z41" i="37" s="1"/>
  <c r="X29" i="37"/>
  <c r="Y29" i="37"/>
  <c r="Z29" i="37" s="1"/>
  <c r="X17" i="37"/>
  <c r="Y17" i="37"/>
  <c r="Z17" i="37" s="1"/>
  <c r="X5" i="37"/>
  <c r="Y5" i="37"/>
  <c r="Z5" i="37" s="1"/>
  <c r="Y86" i="37"/>
  <c r="Z86" i="37" s="1"/>
  <c r="K18" i="32" s="1"/>
  <c r="W18" i="3" s="1"/>
  <c r="X86" i="37"/>
  <c r="M18" i="32" s="1"/>
  <c r="V18" i="3" s="1"/>
  <c r="Y57" i="37"/>
  <c r="Z57" i="37" s="1"/>
  <c r="X57" i="37"/>
  <c r="Y58" i="37"/>
  <c r="Z58" i="37" s="1"/>
  <c r="X58" i="37"/>
  <c r="Y50" i="37"/>
  <c r="Z50" i="37" s="1"/>
  <c r="X50" i="37"/>
  <c r="Y1032" i="36"/>
  <c r="Z1032" i="36" s="1"/>
  <c r="X1032" i="36"/>
  <c r="Y1020" i="36"/>
  <c r="Z1020" i="36" s="1"/>
  <c r="X1020" i="36"/>
  <c r="Y1008" i="36"/>
  <c r="Z1008" i="36" s="1"/>
  <c r="X1008" i="36"/>
  <c r="Y996" i="36"/>
  <c r="Z996" i="36" s="1"/>
  <c r="X996" i="36"/>
  <c r="Y984" i="36"/>
  <c r="Z984" i="36" s="1"/>
  <c r="X984" i="36"/>
  <c r="Y126" i="38"/>
  <c r="Z126" i="38" s="1"/>
  <c r="X126" i="38"/>
  <c r="Y966" i="36"/>
  <c r="Z966" i="36" s="1"/>
  <c r="X966" i="36"/>
  <c r="Y954" i="36"/>
  <c r="Z954" i="36" s="1"/>
  <c r="X954" i="36"/>
  <c r="Y942" i="36"/>
  <c r="Z942" i="36" s="1"/>
  <c r="X942" i="36"/>
  <c r="Y930" i="36"/>
  <c r="Z930" i="36" s="1"/>
  <c r="X930" i="36"/>
  <c r="Y918" i="36"/>
  <c r="Z918" i="36" s="1"/>
  <c r="X918" i="36"/>
  <c r="Y906" i="36"/>
  <c r="Z906" i="36" s="1"/>
  <c r="X906" i="36"/>
  <c r="Y894" i="36"/>
  <c r="Z894" i="36" s="1"/>
  <c r="X894" i="36"/>
  <c r="Y882" i="36"/>
  <c r="Z882" i="36" s="1"/>
  <c r="X882" i="36"/>
  <c r="Y870" i="36"/>
  <c r="Z870" i="36" s="1"/>
  <c r="X870" i="36"/>
  <c r="X844" i="36"/>
  <c r="Y844" i="36"/>
  <c r="Z844" i="36" s="1"/>
  <c r="X832" i="36"/>
  <c r="Y832" i="36"/>
  <c r="Z832" i="36" s="1"/>
  <c r="X820" i="36"/>
  <c r="Y820" i="36"/>
  <c r="Z820" i="36" s="1"/>
  <c r="X808" i="36"/>
  <c r="Y808" i="36"/>
  <c r="Z808" i="36" s="1"/>
  <c r="X796" i="36"/>
  <c r="Y796" i="36"/>
  <c r="Z796" i="36" s="1"/>
  <c r="X784" i="36"/>
  <c r="Y784" i="36"/>
  <c r="Z784" i="36" s="1"/>
  <c r="X772" i="36"/>
  <c r="Y772" i="36"/>
  <c r="Z772" i="36" s="1"/>
  <c r="Y867" i="36"/>
  <c r="Z867" i="36" s="1"/>
  <c r="X867" i="36"/>
  <c r="Y749" i="36"/>
  <c r="Z749" i="36" s="1"/>
  <c r="X749" i="36"/>
  <c r="Y744" i="36"/>
  <c r="Z744" i="36" s="1"/>
  <c r="X744" i="36"/>
  <c r="Y732" i="36"/>
  <c r="Z732" i="36" s="1"/>
  <c r="X732" i="36"/>
  <c r="Y720" i="36"/>
  <c r="Z720" i="36" s="1"/>
  <c r="X720" i="36"/>
  <c r="Y708" i="36"/>
  <c r="Z708" i="36" s="1"/>
  <c r="X708" i="36"/>
  <c r="Y696" i="36"/>
  <c r="Z696" i="36" s="1"/>
  <c r="X696" i="36"/>
  <c r="Y684" i="36"/>
  <c r="Z684" i="36" s="1"/>
  <c r="X684" i="36"/>
  <c r="Y745" i="36"/>
  <c r="Z745" i="36" s="1"/>
  <c r="X745" i="36"/>
  <c r="X645" i="36"/>
  <c r="Y645" i="36"/>
  <c r="Z645" i="36" s="1"/>
  <c r="Y670" i="36"/>
  <c r="Z670" i="36" s="1"/>
  <c r="X670" i="36"/>
  <c r="Y596" i="36"/>
  <c r="Z596" i="36" s="1"/>
  <c r="X596" i="36"/>
  <c r="Y584" i="36"/>
  <c r="Z584" i="36" s="1"/>
  <c r="X584" i="36"/>
  <c r="Y572" i="36"/>
  <c r="Z572" i="36" s="1"/>
  <c r="X572" i="36"/>
  <c r="Y560" i="36"/>
  <c r="Z560" i="36" s="1"/>
  <c r="X560" i="36"/>
  <c r="Y548" i="36"/>
  <c r="Z548" i="36" s="1"/>
  <c r="X548" i="36"/>
  <c r="X536" i="36"/>
  <c r="Y536" i="36"/>
  <c r="Z536" i="36" s="1"/>
  <c r="X524" i="36"/>
  <c r="Y524" i="36"/>
  <c r="Z524" i="36" s="1"/>
  <c r="X512" i="36"/>
  <c r="Y512" i="36"/>
  <c r="Z512" i="36" s="1"/>
  <c r="Y868" i="36"/>
  <c r="Z868" i="36" s="1"/>
  <c r="X868" i="36"/>
  <c r="X618" i="36"/>
  <c r="Y618" i="36"/>
  <c r="Z618" i="36" s="1"/>
  <c r="X646" i="36"/>
  <c r="Y646" i="36"/>
  <c r="Z646" i="36" s="1"/>
  <c r="X616" i="36"/>
  <c r="Y616" i="36"/>
  <c r="Z616" i="36" s="1"/>
  <c r="X499" i="36"/>
  <c r="Y499" i="36"/>
  <c r="Z499" i="36" s="1"/>
  <c r="X459" i="36"/>
  <c r="Y459" i="36"/>
  <c r="Z459" i="36" s="1"/>
  <c r="X492" i="36"/>
  <c r="Y492" i="36"/>
  <c r="Z492" i="36" s="1"/>
  <c r="Y447" i="36"/>
  <c r="Z447" i="36" s="1"/>
  <c r="X447" i="36"/>
  <c r="Y458" i="36"/>
  <c r="Z458" i="36" s="1"/>
  <c r="X458" i="36"/>
  <c r="Y440" i="36"/>
  <c r="Z440" i="36" s="1"/>
  <c r="X440" i="36"/>
  <c r="Y428" i="36"/>
  <c r="Z428" i="36" s="1"/>
  <c r="X428" i="36"/>
  <c r="Y416" i="36"/>
  <c r="Z416" i="36" s="1"/>
  <c r="X416" i="36"/>
  <c r="Y404" i="36"/>
  <c r="Z404" i="36" s="1"/>
  <c r="X404" i="36"/>
  <c r="Y392" i="36"/>
  <c r="Z392" i="36" s="1"/>
  <c r="X392" i="36"/>
  <c r="Y380" i="36"/>
  <c r="Z380" i="36" s="1"/>
  <c r="X380" i="36"/>
  <c r="Y368" i="36"/>
  <c r="Z368" i="36" s="1"/>
  <c r="X368" i="36"/>
  <c r="Y356" i="36"/>
  <c r="Z356" i="36" s="1"/>
  <c r="X356" i="36"/>
  <c r="Y313" i="36"/>
  <c r="Z313" i="36" s="1"/>
  <c r="X313" i="36"/>
  <c r="Y93" i="27"/>
  <c r="Z93" i="27" s="1"/>
  <c r="X93" i="27"/>
  <c r="Y324" i="36"/>
  <c r="Z324" i="36" s="1"/>
  <c r="X324" i="36"/>
  <c r="Y296" i="36"/>
  <c r="Z296" i="36" s="1"/>
  <c r="X296" i="36"/>
  <c r="Y284" i="36"/>
  <c r="Z284" i="36" s="1"/>
  <c r="X284" i="36"/>
  <c r="Y272" i="36"/>
  <c r="Z272" i="36" s="1"/>
  <c r="X272" i="36"/>
  <c r="Y260" i="36"/>
  <c r="Z260" i="36" s="1"/>
  <c r="X260" i="36"/>
  <c r="Y248" i="36"/>
  <c r="Z248" i="36" s="1"/>
  <c r="X248" i="36"/>
  <c r="Y236" i="36"/>
  <c r="Z236" i="36" s="1"/>
  <c r="X236" i="36"/>
  <c r="Y224" i="36"/>
  <c r="Z224" i="36" s="1"/>
  <c r="X224" i="36"/>
  <c r="Y212" i="36"/>
  <c r="Z212" i="36" s="1"/>
  <c r="X212" i="36"/>
  <c r="Y200" i="36"/>
  <c r="Z200" i="36" s="1"/>
  <c r="X200" i="36"/>
  <c r="Y188" i="36"/>
  <c r="Z188" i="36" s="1"/>
  <c r="X188" i="36"/>
  <c r="Y176" i="36"/>
  <c r="Z176" i="36" s="1"/>
  <c r="X176" i="36"/>
  <c r="Y164" i="36"/>
  <c r="Z164" i="36" s="1"/>
  <c r="X164" i="36"/>
  <c r="Y152" i="36"/>
  <c r="Z152" i="36" s="1"/>
  <c r="X152" i="36"/>
  <c r="Y140" i="36"/>
  <c r="Z140" i="36" s="1"/>
  <c r="X140" i="36"/>
  <c r="Y128" i="36"/>
  <c r="Z128" i="36" s="1"/>
  <c r="X128" i="36"/>
  <c r="Y116" i="36"/>
  <c r="Z116" i="36" s="1"/>
  <c r="X116" i="36"/>
  <c r="Y104" i="36"/>
  <c r="Z104" i="36" s="1"/>
  <c r="X104" i="36"/>
  <c r="Y92" i="36"/>
  <c r="Z92" i="36" s="1"/>
  <c r="X92" i="36"/>
  <c r="Y80" i="36"/>
  <c r="Z80" i="36" s="1"/>
  <c r="X80" i="36"/>
  <c r="Y335" i="36"/>
  <c r="Z335" i="36" s="1"/>
  <c r="X335" i="36"/>
  <c r="Y57" i="36"/>
  <c r="Z57" i="36" s="1"/>
  <c r="X57" i="36"/>
  <c r="Y9" i="27"/>
  <c r="Z9" i="27" s="1"/>
  <c r="X9" i="27"/>
  <c r="Y28" i="36"/>
  <c r="Z28" i="36" s="1"/>
  <c r="X28" i="36"/>
  <c r="Y9" i="36"/>
  <c r="Z9" i="36" s="1"/>
  <c r="X9" i="36"/>
  <c r="Y68" i="36"/>
  <c r="Z68" i="36" s="1"/>
  <c r="X68" i="36"/>
  <c r="Y37" i="27"/>
  <c r="Z37" i="27" s="1"/>
  <c r="X37" i="27"/>
  <c r="Y74" i="27"/>
  <c r="Z74" i="27" s="1"/>
  <c r="X74" i="27"/>
  <c r="Y39" i="27"/>
  <c r="Z39" i="27" s="1"/>
  <c r="X39" i="27"/>
  <c r="Y40" i="27"/>
  <c r="Z40" i="27" s="1"/>
  <c r="X40" i="27"/>
  <c r="Y34" i="36"/>
  <c r="Z34" i="36" s="1"/>
  <c r="X34" i="36"/>
  <c r="Y27" i="36"/>
  <c r="Z27" i="36" s="1"/>
  <c r="X27" i="36"/>
  <c r="Y8" i="36"/>
  <c r="Z8" i="36" s="1"/>
  <c r="X8" i="36"/>
  <c r="J12" i="6"/>
  <c r="J12" i="32"/>
  <c r="J12" i="5"/>
  <c r="Y1046" i="36"/>
  <c r="Z1046" i="36" s="1"/>
  <c r="K10" i="32" s="1"/>
  <c r="W10" i="3" s="1"/>
  <c r="X1046" i="36"/>
  <c r="M10" i="32" s="1"/>
  <c r="V10" i="3" s="1"/>
  <c r="Y56" i="27"/>
  <c r="Z56" i="27" s="1"/>
  <c r="X56" i="27"/>
  <c r="R1046" i="39"/>
  <c r="S1046" i="39"/>
  <c r="T1046" i="39" s="1"/>
  <c r="S1097" i="39"/>
  <c r="T1097" i="39" s="1"/>
  <c r="R1097" i="39"/>
  <c r="AD100" i="34"/>
  <c r="S1058" i="39"/>
  <c r="T1058" i="39" s="1"/>
  <c r="R1058" i="39"/>
  <c r="S1095" i="39"/>
  <c r="T1095" i="39" s="1"/>
  <c r="R1095" i="39"/>
  <c r="S1093" i="39"/>
  <c r="T1093" i="39" s="1"/>
  <c r="R1093" i="39"/>
  <c r="S1078" i="39"/>
  <c r="T1078" i="39" s="1"/>
  <c r="R1078" i="39"/>
  <c r="S1115" i="39"/>
  <c r="T1115" i="39" s="1"/>
  <c r="R1115" i="39"/>
  <c r="R1039" i="39"/>
  <c r="S1039" i="39"/>
  <c r="T1039" i="39" s="1"/>
  <c r="S1084" i="39"/>
  <c r="T1084" i="39" s="1"/>
  <c r="R1084" i="39"/>
  <c r="R1014" i="39"/>
  <c r="S1014" i="39"/>
  <c r="T1014" i="39" s="1"/>
  <c r="S1120" i="39"/>
  <c r="T1120" i="39" s="1"/>
  <c r="R1120" i="39"/>
  <c r="R962" i="39"/>
  <c r="S962" i="39"/>
  <c r="T962" i="39" s="1"/>
  <c r="S1008" i="39"/>
  <c r="T1008" i="39" s="1"/>
  <c r="R1008" i="39"/>
  <c r="I100" i="34"/>
  <c r="Q100" i="34"/>
  <c r="S903" i="39"/>
  <c r="T903" i="39" s="1"/>
  <c r="R903" i="39"/>
  <c r="R862" i="39"/>
  <c r="S862" i="39"/>
  <c r="T862" i="39" s="1"/>
  <c r="S851" i="39"/>
  <c r="T851" i="39" s="1"/>
  <c r="R851" i="39"/>
  <c r="R870" i="39"/>
  <c r="S870" i="39"/>
  <c r="T870" i="39" s="1"/>
  <c r="S855" i="39"/>
  <c r="T855" i="39" s="1"/>
  <c r="R855" i="39"/>
  <c r="S847" i="39"/>
  <c r="T847" i="39" s="1"/>
  <c r="R847" i="39"/>
  <c r="R879" i="39"/>
  <c r="S879" i="39"/>
  <c r="T879" i="39" s="1"/>
  <c r="S837" i="39"/>
  <c r="T837" i="39" s="1"/>
  <c r="R837" i="39"/>
  <c r="S815" i="39"/>
  <c r="T815" i="39" s="1"/>
  <c r="R815" i="39"/>
  <c r="S724" i="39"/>
  <c r="T724" i="39" s="1"/>
  <c r="R724" i="39"/>
  <c r="S678" i="39"/>
  <c r="T678" i="39" s="1"/>
  <c r="R678" i="39"/>
  <c r="S757" i="39"/>
  <c r="T757" i="39" s="1"/>
  <c r="R757" i="39"/>
  <c r="S703" i="39"/>
  <c r="T703" i="39" s="1"/>
  <c r="R703" i="39"/>
  <c r="R790" i="39"/>
  <c r="S790" i="39"/>
  <c r="T790" i="39" s="1"/>
  <c r="S723" i="39"/>
  <c r="T723" i="39" s="1"/>
  <c r="R723" i="39"/>
  <c r="S727" i="39"/>
  <c r="T727" i="39" s="1"/>
  <c r="R727" i="39"/>
  <c r="S698" i="39"/>
  <c r="T698" i="39" s="1"/>
  <c r="R698" i="39"/>
  <c r="S722" i="39"/>
  <c r="T722" i="39" s="1"/>
  <c r="R722" i="39"/>
  <c r="S649" i="39"/>
  <c r="T649" i="39" s="1"/>
  <c r="R649" i="39"/>
  <c r="S761" i="39"/>
  <c r="T761" i="39" s="1"/>
  <c r="R761" i="39"/>
  <c r="S655" i="39"/>
  <c r="T655" i="39" s="1"/>
  <c r="R655" i="39"/>
  <c r="S648" i="39"/>
  <c r="T648" i="39" s="1"/>
  <c r="R648" i="39"/>
  <c r="R490" i="39"/>
  <c r="S490" i="39"/>
  <c r="T490" i="39" s="1"/>
  <c r="S586" i="39"/>
  <c r="T586" i="39" s="1"/>
  <c r="R586" i="39"/>
  <c r="S538" i="39"/>
  <c r="T538" i="39" s="1"/>
  <c r="R538" i="39"/>
  <c r="S652" i="39"/>
  <c r="T652" i="39" s="1"/>
  <c r="R652" i="39"/>
  <c r="S576" i="39"/>
  <c r="T576" i="39" s="1"/>
  <c r="R576" i="39"/>
  <c r="R488" i="39"/>
  <c r="S488" i="39"/>
  <c r="T488" i="39" s="1"/>
  <c r="R419" i="39"/>
  <c r="S419" i="39"/>
  <c r="T419" i="39" s="1"/>
  <c r="S561" i="39"/>
  <c r="T561" i="39" s="1"/>
  <c r="R561" i="39"/>
  <c r="S455" i="39"/>
  <c r="T455" i="39" s="1"/>
  <c r="R455" i="39"/>
  <c r="R483" i="39"/>
  <c r="S483" i="39"/>
  <c r="T483" i="39" s="1"/>
  <c r="R411" i="39"/>
  <c r="S411" i="39"/>
  <c r="T411" i="39" s="1"/>
  <c r="S478" i="39"/>
  <c r="T478" i="39" s="1"/>
  <c r="R478" i="39"/>
  <c r="R434" i="39"/>
  <c r="S434" i="39"/>
  <c r="T434" i="39" s="1"/>
  <c r="S508" i="39"/>
  <c r="T508" i="39" s="1"/>
  <c r="R508" i="39"/>
  <c r="R439" i="39"/>
  <c r="S439" i="39"/>
  <c r="T439" i="39" s="1"/>
  <c r="S593" i="39"/>
  <c r="T593" i="39" s="1"/>
  <c r="R593" i="39"/>
  <c r="S557" i="39"/>
  <c r="T557" i="39" s="1"/>
  <c r="R557" i="39"/>
  <c r="R388" i="39"/>
  <c r="S388" i="39"/>
  <c r="T388" i="39" s="1"/>
  <c r="S523" i="39"/>
  <c r="T523" i="39" s="1"/>
  <c r="R523" i="39"/>
  <c r="S317" i="39"/>
  <c r="T317" i="39" s="1"/>
  <c r="R317" i="39"/>
  <c r="S281" i="39"/>
  <c r="T281" i="39" s="1"/>
  <c r="R281" i="39"/>
  <c r="S465" i="39"/>
  <c r="T465" i="39" s="1"/>
  <c r="R465" i="39"/>
  <c r="S327" i="39"/>
  <c r="T327" i="39" s="1"/>
  <c r="R327" i="39"/>
  <c r="R367" i="39"/>
  <c r="S367" i="39"/>
  <c r="T367" i="39" s="1"/>
  <c r="S464" i="39"/>
  <c r="T464" i="39" s="1"/>
  <c r="R464" i="39"/>
  <c r="S340" i="39"/>
  <c r="T340" i="39" s="1"/>
  <c r="R340" i="39"/>
  <c r="S173" i="39"/>
  <c r="T173" i="39" s="1"/>
  <c r="R173" i="39"/>
  <c r="S132" i="39"/>
  <c r="T132" i="39" s="1"/>
  <c r="R132" i="39"/>
  <c r="S307" i="39"/>
  <c r="T307" i="39" s="1"/>
  <c r="R307" i="39"/>
  <c r="R253" i="39"/>
  <c r="S253" i="39"/>
  <c r="T253" i="39" s="1"/>
  <c r="S329" i="39"/>
  <c r="T329" i="39" s="1"/>
  <c r="R329" i="39"/>
  <c r="S157" i="39"/>
  <c r="T157" i="39" s="1"/>
  <c r="R157" i="39"/>
  <c r="R776" i="39"/>
  <c r="S776" i="39"/>
  <c r="T776" i="39" s="1"/>
  <c r="R767" i="39"/>
  <c r="S767" i="39"/>
  <c r="T767" i="39" s="1"/>
  <c r="S882" i="39"/>
  <c r="T882" i="39" s="1"/>
  <c r="R882" i="39"/>
  <c r="S935" i="39"/>
  <c r="T935" i="39" s="1"/>
  <c r="R935" i="39"/>
  <c r="R982" i="39"/>
  <c r="S982" i="39"/>
  <c r="T982" i="39" s="1"/>
  <c r="R970" i="39"/>
  <c r="S970" i="39"/>
  <c r="T970" i="39" s="1"/>
  <c r="R949" i="39"/>
  <c r="S949" i="39"/>
  <c r="T949" i="39" s="1"/>
  <c r="R1017" i="39"/>
  <c r="S1017" i="39"/>
  <c r="T1017" i="39" s="1"/>
  <c r="S201" i="39"/>
  <c r="T201" i="39" s="1"/>
  <c r="R201" i="39"/>
  <c r="R402" i="39"/>
  <c r="S402" i="39"/>
  <c r="T402" i="39" s="1"/>
  <c r="R231" i="39"/>
  <c r="S231" i="39"/>
  <c r="T231" i="39" s="1"/>
  <c r="S178" i="39"/>
  <c r="T178" i="39" s="1"/>
  <c r="R178" i="39"/>
  <c r="R401" i="39"/>
  <c r="S401" i="39"/>
  <c r="T401" i="39" s="1"/>
  <c r="R243" i="39"/>
  <c r="S243" i="39"/>
  <c r="T243" i="39" s="1"/>
  <c r="R238" i="39"/>
  <c r="S238" i="39"/>
  <c r="T238" i="39" s="1"/>
  <c r="S128" i="39"/>
  <c r="T128" i="39" s="1"/>
  <c r="R128" i="39"/>
  <c r="S108" i="39"/>
  <c r="T108" i="39" s="1"/>
  <c r="R108" i="39"/>
  <c r="S286" i="39"/>
  <c r="T286" i="39" s="1"/>
  <c r="R286" i="39"/>
  <c r="S95" i="39"/>
  <c r="T95" i="39" s="1"/>
  <c r="R95" i="39"/>
  <c r="S44" i="39"/>
  <c r="T44" i="39" s="1"/>
  <c r="R44" i="39"/>
  <c r="S312" i="39"/>
  <c r="T312" i="39" s="1"/>
  <c r="R312" i="39"/>
  <c r="S225" i="39"/>
  <c r="T225" i="39" s="1"/>
  <c r="R225" i="39"/>
  <c r="S37" i="39"/>
  <c r="T37" i="39" s="1"/>
  <c r="R37" i="39"/>
  <c r="S39" i="39"/>
  <c r="T39" i="39" s="1"/>
  <c r="R39" i="39"/>
  <c r="S30" i="39"/>
  <c r="T30" i="39" s="1"/>
  <c r="R30" i="39"/>
  <c r="S88" i="39"/>
  <c r="T88" i="39" s="1"/>
  <c r="R88" i="39"/>
  <c r="S17" i="39"/>
  <c r="T17" i="39" s="1"/>
  <c r="R17" i="39"/>
  <c r="S51" i="39"/>
  <c r="T51" i="39" s="1"/>
  <c r="R51" i="39"/>
  <c r="S111" i="39"/>
  <c r="T111" i="39" s="1"/>
  <c r="R111" i="39"/>
  <c r="R127" i="38"/>
  <c r="S127" i="38"/>
  <c r="T127" i="38" s="1"/>
  <c r="R118" i="38"/>
  <c r="S118" i="38"/>
  <c r="T118" i="38" s="1"/>
  <c r="R132" i="38"/>
  <c r="S132" i="38"/>
  <c r="T132" i="38" s="1"/>
  <c r="S6" i="38"/>
  <c r="T6" i="38" s="1"/>
  <c r="R6" i="38"/>
  <c r="S109" i="38"/>
  <c r="T109" i="38" s="1"/>
  <c r="R109" i="38"/>
  <c r="S222" i="38"/>
  <c r="T222" i="38" s="1"/>
  <c r="K30" i="6" s="1"/>
  <c r="T30" i="3" s="1"/>
  <c r="R222" i="38"/>
  <c r="L30" i="6" s="1"/>
  <c r="S30" i="3" s="1"/>
  <c r="S56" i="38"/>
  <c r="T56" i="38" s="1"/>
  <c r="R56" i="38"/>
  <c r="S87" i="38"/>
  <c r="T87" i="38" s="1"/>
  <c r="R87" i="38"/>
  <c r="R230" i="38"/>
  <c r="L39" i="6" s="1"/>
  <c r="S39" i="3" s="1"/>
  <c r="S230" i="38"/>
  <c r="T230" i="38" s="1"/>
  <c r="K39" i="6" s="1"/>
  <c r="T39" i="3" s="1"/>
  <c r="R131" i="38"/>
  <c r="S131" i="38"/>
  <c r="T131" i="38" s="1"/>
  <c r="S95" i="37"/>
  <c r="T95" i="37" s="1"/>
  <c r="K27" i="6" s="1"/>
  <c r="T27" i="3" s="1"/>
  <c r="R95" i="37"/>
  <c r="L27" i="6" s="1"/>
  <c r="S27" i="3" s="1"/>
  <c r="R137" i="38"/>
  <c r="S137" i="38"/>
  <c r="T137" i="38" s="1"/>
  <c r="S78" i="37"/>
  <c r="T78" i="37" s="1"/>
  <c r="R78" i="37"/>
  <c r="S108" i="38"/>
  <c r="T108" i="38" s="1"/>
  <c r="R108" i="38"/>
  <c r="S85" i="37"/>
  <c r="T85" i="37" s="1"/>
  <c r="K17" i="6" s="1"/>
  <c r="T17" i="3" s="1"/>
  <c r="R85" i="37"/>
  <c r="L17" i="6" s="1"/>
  <c r="S17" i="3" s="1"/>
  <c r="S79" i="38"/>
  <c r="T79" i="38" s="1"/>
  <c r="R79" i="38"/>
  <c r="S100" i="38"/>
  <c r="T100" i="38" s="1"/>
  <c r="R100" i="38"/>
  <c r="S71" i="39"/>
  <c r="T71" i="39" s="1"/>
  <c r="R71" i="39"/>
  <c r="S47" i="38"/>
  <c r="T47" i="38" s="1"/>
  <c r="R47" i="38"/>
  <c r="S9" i="38"/>
  <c r="T9" i="38" s="1"/>
  <c r="R9" i="38"/>
  <c r="S1021" i="36"/>
  <c r="T1021" i="36" s="1"/>
  <c r="R1021" i="36"/>
  <c r="S997" i="36"/>
  <c r="T997" i="36" s="1"/>
  <c r="R997" i="36"/>
  <c r="S27" i="37"/>
  <c r="T27" i="37" s="1"/>
  <c r="R27" i="37"/>
  <c r="S3" i="37"/>
  <c r="T3" i="37" s="1"/>
  <c r="R3" i="37"/>
  <c r="S978" i="36"/>
  <c r="T978" i="36" s="1"/>
  <c r="R978" i="36"/>
  <c r="S26" i="38"/>
  <c r="T26" i="38" s="1"/>
  <c r="R26" i="38"/>
  <c r="S1036" i="36"/>
  <c r="T1036" i="36" s="1"/>
  <c r="R1036" i="36"/>
  <c r="S1012" i="36"/>
  <c r="T1012" i="36" s="1"/>
  <c r="R1012" i="36"/>
  <c r="S988" i="36"/>
  <c r="T988" i="36" s="1"/>
  <c r="R988" i="36"/>
  <c r="S39" i="37"/>
  <c r="T39" i="37" s="1"/>
  <c r="R39" i="37"/>
  <c r="R133" i="38"/>
  <c r="S133" i="38"/>
  <c r="T133" i="38" s="1"/>
  <c r="S977" i="36"/>
  <c r="T977" i="36" s="1"/>
  <c r="R977" i="36"/>
  <c r="R938" i="36"/>
  <c r="S938" i="36"/>
  <c r="T938" i="36" s="1"/>
  <c r="R916" i="36"/>
  <c r="S916" i="36"/>
  <c r="T916" i="36" s="1"/>
  <c r="R947" i="36"/>
  <c r="S947" i="36"/>
  <c r="T947" i="36" s="1"/>
  <c r="R957" i="36"/>
  <c r="S957" i="36"/>
  <c r="T957" i="36" s="1"/>
  <c r="S835" i="36"/>
  <c r="T835" i="36" s="1"/>
  <c r="R835" i="36"/>
  <c r="S752" i="36"/>
  <c r="T752" i="36" s="1"/>
  <c r="R752" i="36"/>
  <c r="S784" i="36"/>
  <c r="T784" i="36" s="1"/>
  <c r="R784" i="36"/>
  <c r="S830" i="36"/>
  <c r="T830" i="36" s="1"/>
  <c r="R830" i="36"/>
  <c r="S753" i="36"/>
  <c r="T753" i="36" s="1"/>
  <c r="R753" i="36"/>
  <c r="S813" i="36"/>
  <c r="T813" i="36" s="1"/>
  <c r="R813" i="36"/>
  <c r="S777" i="36"/>
  <c r="T777" i="36" s="1"/>
  <c r="R777" i="36"/>
  <c r="S836" i="36"/>
  <c r="T836" i="36" s="1"/>
  <c r="R836" i="36"/>
  <c r="S812" i="36"/>
  <c r="T812" i="36" s="1"/>
  <c r="R812" i="36"/>
  <c r="S797" i="36"/>
  <c r="T797" i="36" s="1"/>
  <c r="R797" i="36"/>
  <c r="S656" i="36"/>
  <c r="T656" i="36" s="1"/>
  <c r="R656" i="36"/>
  <c r="S452" i="36"/>
  <c r="T452" i="36" s="1"/>
  <c r="R452" i="36"/>
  <c r="S586" i="36"/>
  <c r="T586" i="36" s="1"/>
  <c r="R586" i="36"/>
  <c r="S539" i="36"/>
  <c r="T539" i="36" s="1"/>
  <c r="R539" i="36"/>
  <c r="S490" i="36"/>
  <c r="T490" i="36" s="1"/>
  <c r="R490" i="36"/>
  <c r="S615" i="36"/>
  <c r="T615" i="36" s="1"/>
  <c r="R615" i="36"/>
  <c r="S666" i="36"/>
  <c r="T666" i="36" s="1"/>
  <c r="R666" i="36"/>
  <c r="S585" i="36"/>
  <c r="T585" i="36" s="1"/>
  <c r="R585" i="36"/>
  <c r="S459" i="36"/>
  <c r="T459" i="36" s="1"/>
  <c r="R459" i="36"/>
  <c r="S741" i="36"/>
  <c r="T741" i="36" s="1"/>
  <c r="R741" i="36"/>
  <c r="S498" i="36"/>
  <c r="T498" i="36" s="1"/>
  <c r="R498" i="36"/>
  <c r="S451" i="36"/>
  <c r="T451" i="36" s="1"/>
  <c r="R451" i="36"/>
  <c r="S580" i="36"/>
  <c r="T580" i="36" s="1"/>
  <c r="R580" i="36"/>
  <c r="S664" i="36"/>
  <c r="T664" i="36" s="1"/>
  <c r="R664" i="36"/>
  <c r="S697" i="36"/>
  <c r="T697" i="36" s="1"/>
  <c r="R697" i="36"/>
  <c r="S512" i="36"/>
  <c r="T512" i="36" s="1"/>
  <c r="R512" i="36"/>
  <c r="S603" i="36"/>
  <c r="T603" i="36" s="1"/>
  <c r="R603" i="36"/>
  <c r="S555" i="36"/>
  <c r="T555" i="36" s="1"/>
  <c r="R555" i="36"/>
  <c r="S476" i="36"/>
  <c r="T476" i="36" s="1"/>
  <c r="R476" i="36"/>
  <c r="S342" i="36"/>
  <c r="T342" i="36" s="1"/>
  <c r="R342" i="36"/>
  <c r="S378" i="36"/>
  <c r="T378" i="36" s="1"/>
  <c r="R378" i="36"/>
  <c r="S332" i="36"/>
  <c r="T332" i="36" s="1"/>
  <c r="R332" i="36"/>
  <c r="S381" i="36"/>
  <c r="T381" i="36" s="1"/>
  <c r="R381" i="36"/>
  <c r="S309" i="36"/>
  <c r="T309" i="36" s="1"/>
  <c r="R309" i="36"/>
  <c r="S391" i="36"/>
  <c r="T391" i="36" s="1"/>
  <c r="R391" i="36"/>
  <c r="S329" i="36"/>
  <c r="T329" i="36" s="1"/>
  <c r="R329" i="36"/>
  <c r="S384" i="36"/>
  <c r="T384" i="36" s="1"/>
  <c r="R384" i="36"/>
  <c r="S435" i="36"/>
  <c r="T435" i="36" s="1"/>
  <c r="R435" i="36"/>
  <c r="S393" i="36"/>
  <c r="T393" i="36" s="1"/>
  <c r="R393" i="36"/>
  <c r="S355" i="36"/>
  <c r="T355" i="36" s="1"/>
  <c r="R355" i="36"/>
  <c r="S308" i="36"/>
  <c r="T308" i="36" s="1"/>
  <c r="R308" i="36"/>
  <c r="S262" i="36"/>
  <c r="T262" i="36" s="1"/>
  <c r="R262" i="36"/>
  <c r="S214" i="36"/>
  <c r="T214" i="36" s="1"/>
  <c r="R214" i="36"/>
  <c r="S166" i="36"/>
  <c r="T166" i="36" s="1"/>
  <c r="R166" i="36"/>
  <c r="S118" i="36"/>
  <c r="T118" i="36" s="1"/>
  <c r="R118" i="36"/>
  <c r="S30" i="36"/>
  <c r="T30" i="36" s="1"/>
  <c r="R30" i="36"/>
  <c r="S740" i="36"/>
  <c r="T740" i="36" s="1"/>
  <c r="R740" i="36"/>
  <c r="S606" i="36"/>
  <c r="T606" i="36" s="1"/>
  <c r="R606" i="36"/>
  <c r="S635" i="36"/>
  <c r="T635" i="36" s="1"/>
  <c r="R635" i="36"/>
  <c r="S659" i="36"/>
  <c r="T659" i="36" s="1"/>
  <c r="R659" i="36"/>
  <c r="S695" i="36"/>
  <c r="T695" i="36" s="1"/>
  <c r="R695" i="36"/>
  <c r="S743" i="36"/>
  <c r="T743" i="36" s="1"/>
  <c r="R743" i="36"/>
  <c r="R869" i="36"/>
  <c r="S869" i="36"/>
  <c r="T869" i="36" s="1"/>
  <c r="R903" i="36"/>
  <c r="S903" i="36"/>
  <c r="T903" i="36" s="1"/>
  <c r="R868" i="36"/>
  <c r="S868" i="36"/>
  <c r="T868" i="36" s="1"/>
  <c r="R900" i="36"/>
  <c r="S900" i="36"/>
  <c r="T900" i="36" s="1"/>
  <c r="S281" i="36"/>
  <c r="T281" i="36" s="1"/>
  <c r="R281" i="36"/>
  <c r="S233" i="36"/>
  <c r="T233" i="36" s="1"/>
  <c r="R233" i="36"/>
  <c r="S185" i="36"/>
  <c r="T185" i="36" s="1"/>
  <c r="R185" i="36"/>
  <c r="S137" i="36"/>
  <c r="T137" i="36" s="1"/>
  <c r="R137" i="36"/>
  <c r="S89" i="36"/>
  <c r="T89" i="36" s="1"/>
  <c r="R89" i="36"/>
  <c r="S21" i="36"/>
  <c r="T21" i="36" s="1"/>
  <c r="R21" i="36"/>
  <c r="S260" i="36"/>
  <c r="T260" i="36" s="1"/>
  <c r="R260" i="36"/>
  <c r="S212" i="36"/>
  <c r="T212" i="36" s="1"/>
  <c r="R212" i="36"/>
  <c r="S164" i="36"/>
  <c r="T164" i="36" s="1"/>
  <c r="R164" i="36"/>
  <c r="S116" i="36"/>
  <c r="T116" i="36" s="1"/>
  <c r="R116" i="36"/>
  <c r="S12" i="36"/>
  <c r="T12" i="36" s="1"/>
  <c r="R12" i="36"/>
  <c r="S55" i="36"/>
  <c r="T55" i="36" s="1"/>
  <c r="R55" i="36"/>
  <c r="S74" i="27"/>
  <c r="T74" i="27" s="1"/>
  <c r="R74" i="27"/>
  <c r="S40" i="36"/>
  <c r="T40" i="36" s="1"/>
  <c r="R40" i="36"/>
  <c r="P68" i="27"/>
  <c r="N31" i="5"/>
  <c r="M31" i="5"/>
  <c r="S251" i="36"/>
  <c r="T251" i="36" s="1"/>
  <c r="R251" i="36"/>
  <c r="S203" i="36"/>
  <c r="T203" i="36" s="1"/>
  <c r="R203" i="36"/>
  <c r="S155" i="36"/>
  <c r="T155" i="36" s="1"/>
  <c r="R155" i="36"/>
  <c r="S107" i="36"/>
  <c r="T107" i="36" s="1"/>
  <c r="R107" i="36"/>
  <c r="P53" i="27"/>
  <c r="P22" i="27"/>
  <c r="P79" i="27"/>
  <c r="S69" i="36"/>
  <c r="T69" i="36" s="1"/>
  <c r="R69" i="36"/>
  <c r="S50" i="36"/>
  <c r="T50" i="36" s="1"/>
  <c r="R50" i="36"/>
  <c r="P65" i="27"/>
  <c r="X1053" i="39"/>
  <c r="Y1053" i="39"/>
  <c r="Z1053" i="39" s="1"/>
  <c r="Y1091" i="39"/>
  <c r="Z1091" i="39" s="1"/>
  <c r="X1091" i="39"/>
  <c r="Y1055" i="39"/>
  <c r="Z1055" i="39" s="1"/>
  <c r="X1055" i="39"/>
  <c r="Y1004" i="39"/>
  <c r="Z1004" i="39" s="1"/>
  <c r="X1004" i="39"/>
  <c r="X1107" i="39"/>
  <c r="Y1107" i="39"/>
  <c r="Z1107" i="39" s="1"/>
  <c r="X1041" i="39"/>
  <c r="Y1041" i="39"/>
  <c r="Z1041" i="39" s="1"/>
  <c r="Y1066" i="39"/>
  <c r="Z1066" i="39" s="1"/>
  <c r="X1066" i="39"/>
  <c r="X1015" i="39"/>
  <c r="Y1015" i="39"/>
  <c r="Z1015" i="39" s="1"/>
  <c r="X1019" i="39"/>
  <c r="Y1019" i="39"/>
  <c r="Z1019" i="39" s="1"/>
  <c r="Y1063" i="39"/>
  <c r="Z1063" i="39" s="1"/>
  <c r="X1063" i="39"/>
  <c r="X1025" i="39"/>
  <c r="Y1025" i="39"/>
  <c r="Z1025" i="39" s="1"/>
  <c r="X967" i="39"/>
  <c r="Y967" i="39"/>
  <c r="Z967" i="39" s="1"/>
  <c r="Y904" i="39"/>
  <c r="Z904" i="39" s="1"/>
  <c r="X904" i="39"/>
  <c r="X897" i="39"/>
  <c r="Y897" i="39"/>
  <c r="Z897" i="39" s="1"/>
  <c r="Y926" i="39"/>
  <c r="Z926" i="39" s="1"/>
  <c r="X926" i="39"/>
  <c r="Y980" i="39"/>
  <c r="Z980" i="39" s="1"/>
  <c r="X980" i="39"/>
  <c r="Y936" i="39"/>
  <c r="Z936" i="39" s="1"/>
  <c r="X936" i="39"/>
  <c r="Y911" i="39"/>
  <c r="Z911" i="39" s="1"/>
  <c r="X911" i="39"/>
  <c r="X886" i="39"/>
  <c r="Y886" i="39"/>
  <c r="Z886" i="39" s="1"/>
  <c r="Y902" i="39"/>
  <c r="Z902" i="39" s="1"/>
  <c r="X902" i="39"/>
  <c r="X857" i="39"/>
  <c r="Y857" i="39"/>
  <c r="Z857" i="39" s="1"/>
  <c r="Y928" i="39"/>
  <c r="Z928" i="39" s="1"/>
  <c r="X928" i="39"/>
  <c r="Y858" i="39"/>
  <c r="Z858" i="39" s="1"/>
  <c r="X858" i="39"/>
  <c r="Y817" i="39"/>
  <c r="Z817" i="39" s="1"/>
  <c r="X817" i="39"/>
  <c r="Y808" i="39"/>
  <c r="Z808" i="39" s="1"/>
  <c r="X808" i="39"/>
  <c r="Y882" i="39"/>
  <c r="Z882" i="39" s="1"/>
  <c r="X882" i="39"/>
  <c r="Y788" i="39"/>
  <c r="Z788" i="39" s="1"/>
  <c r="X788" i="39"/>
  <c r="Y773" i="39"/>
  <c r="Z773" i="39" s="1"/>
  <c r="X773" i="39"/>
  <c r="Y890" i="39"/>
  <c r="Z890" i="39" s="1"/>
  <c r="X890" i="39"/>
  <c r="Y758" i="39"/>
  <c r="Z758" i="39" s="1"/>
  <c r="X758" i="39"/>
  <c r="Y746" i="39"/>
  <c r="Z746" i="39" s="1"/>
  <c r="X746" i="39"/>
  <c r="Y734" i="39"/>
  <c r="Z734" i="39" s="1"/>
  <c r="X734" i="39"/>
  <c r="Y722" i="39"/>
  <c r="Z722" i="39" s="1"/>
  <c r="X722" i="39"/>
  <c r="Y710" i="39"/>
  <c r="Z710" i="39" s="1"/>
  <c r="X710" i="39"/>
  <c r="Y698" i="39"/>
  <c r="Z698" i="39" s="1"/>
  <c r="X698" i="39"/>
  <c r="Y895" i="39"/>
  <c r="Z895" i="39" s="1"/>
  <c r="X895" i="39"/>
  <c r="Y666" i="39"/>
  <c r="Z666" i="39" s="1"/>
  <c r="X666" i="39"/>
  <c r="Y654" i="39"/>
  <c r="Z654" i="39" s="1"/>
  <c r="X654" i="39"/>
  <c r="Y691" i="39"/>
  <c r="Z691" i="39" s="1"/>
  <c r="X691" i="39"/>
  <c r="Y680" i="39"/>
  <c r="Z680" i="39" s="1"/>
  <c r="X680" i="39"/>
  <c r="X620" i="39"/>
  <c r="Y620" i="39"/>
  <c r="Z620" i="39" s="1"/>
  <c r="X608" i="39"/>
  <c r="Y608" i="39"/>
  <c r="Z608" i="39" s="1"/>
  <c r="X596" i="39"/>
  <c r="Y596" i="39"/>
  <c r="Z596" i="39" s="1"/>
  <c r="X584" i="39"/>
  <c r="Y584" i="39"/>
  <c r="Z584" i="39" s="1"/>
  <c r="X572" i="39"/>
  <c r="Y572" i="39"/>
  <c r="Z572" i="39" s="1"/>
  <c r="X560" i="39"/>
  <c r="Y560" i="39"/>
  <c r="Z560" i="39" s="1"/>
  <c r="X548" i="39"/>
  <c r="Y548" i="39"/>
  <c r="Z548" i="39" s="1"/>
  <c r="X536" i="39"/>
  <c r="Y536" i="39"/>
  <c r="Z536" i="39" s="1"/>
  <c r="Y621" i="39"/>
  <c r="Z621" i="39" s="1"/>
  <c r="X621" i="39"/>
  <c r="X497" i="39"/>
  <c r="Y497" i="39"/>
  <c r="Z497" i="39" s="1"/>
  <c r="X516" i="39"/>
  <c r="Y516" i="39"/>
  <c r="Z516" i="39" s="1"/>
  <c r="X475" i="39"/>
  <c r="Y475" i="39"/>
  <c r="Z475" i="39" s="1"/>
  <c r="X463" i="39"/>
  <c r="Y463" i="39"/>
  <c r="Z463" i="39" s="1"/>
  <c r="X451" i="39"/>
  <c r="Y451" i="39"/>
  <c r="Z451" i="39" s="1"/>
  <c r="X439" i="39"/>
  <c r="Y439" i="39"/>
  <c r="Z439" i="39" s="1"/>
  <c r="X427" i="39"/>
  <c r="Y427" i="39"/>
  <c r="Z427" i="39" s="1"/>
  <c r="X524" i="39"/>
  <c r="Y524" i="39"/>
  <c r="Z524" i="39" s="1"/>
  <c r="X532" i="39"/>
  <c r="Y532" i="39"/>
  <c r="Z532" i="39" s="1"/>
  <c r="X414" i="39"/>
  <c r="Y414" i="39"/>
  <c r="Z414" i="39" s="1"/>
  <c r="X361" i="39"/>
  <c r="Y361" i="39"/>
  <c r="Z361" i="39" s="1"/>
  <c r="X387" i="39"/>
  <c r="Y387" i="39"/>
  <c r="Z387" i="39" s="1"/>
  <c r="X343" i="39"/>
  <c r="Y343" i="39"/>
  <c r="Z343" i="39" s="1"/>
  <c r="X331" i="39"/>
  <c r="Y331" i="39"/>
  <c r="Z331" i="39" s="1"/>
  <c r="X406" i="39"/>
  <c r="Y406" i="39"/>
  <c r="Z406" i="39" s="1"/>
  <c r="X408" i="39"/>
  <c r="Y408" i="39"/>
  <c r="Z408" i="39" s="1"/>
  <c r="X493" i="39"/>
  <c r="Y493" i="39"/>
  <c r="Z493" i="39" s="1"/>
  <c r="X359" i="39"/>
  <c r="Y359" i="39"/>
  <c r="Z359" i="39" s="1"/>
  <c r="Y208" i="39"/>
  <c r="Z208" i="39" s="1"/>
  <c r="X208" i="39"/>
  <c r="Y196" i="39"/>
  <c r="Z196" i="39" s="1"/>
  <c r="X196" i="39"/>
  <c r="Y184" i="39"/>
  <c r="Z184" i="39" s="1"/>
  <c r="X184" i="39"/>
  <c r="Y172" i="39"/>
  <c r="Z172" i="39" s="1"/>
  <c r="X172" i="39"/>
  <c r="Y160" i="39"/>
  <c r="Z160" i="39" s="1"/>
  <c r="X160" i="39"/>
  <c r="Y148" i="39"/>
  <c r="Z148" i="39" s="1"/>
  <c r="X148" i="39"/>
  <c r="X305" i="39"/>
  <c r="Y305" i="39"/>
  <c r="Z305" i="39" s="1"/>
  <c r="X269" i="39"/>
  <c r="Y269" i="39"/>
  <c r="Z269" i="39" s="1"/>
  <c r="X232" i="39"/>
  <c r="Y232" i="39"/>
  <c r="Z232" i="39" s="1"/>
  <c r="X362" i="39"/>
  <c r="Y362" i="39"/>
  <c r="Z362" i="39" s="1"/>
  <c r="X286" i="39"/>
  <c r="Y286" i="39"/>
  <c r="Z286" i="39" s="1"/>
  <c r="X265" i="39"/>
  <c r="Y265" i="39"/>
  <c r="Z265" i="39" s="1"/>
  <c r="X306" i="39"/>
  <c r="Y306" i="39"/>
  <c r="Z306" i="39" s="1"/>
  <c r="X270" i="39"/>
  <c r="Y270" i="39"/>
  <c r="Z270" i="39" s="1"/>
  <c r="Y142" i="39"/>
  <c r="Z142" i="39" s="1"/>
  <c r="X142" i="39"/>
  <c r="X357" i="39"/>
  <c r="Y357" i="39"/>
  <c r="Z357" i="39" s="1"/>
  <c r="Y119" i="39"/>
  <c r="Z119" i="39" s="1"/>
  <c r="X119" i="39"/>
  <c r="Y126" i="39"/>
  <c r="Z126" i="39" s="1"/>
  <c r="X126" i="39"/>
  <c r="Y99" i="39"/>
  <c r="Z99" i="39" s="1"/>
  <c r="X99" i="39"/>
  <c r="Y87" i="39"/>
  <c r="Z87" i="39" s="1"/>
  <c r="X87" i="39"/>
  <c r="Y75" i="39"/>
  <c r="Z75" i="39" s="1"/>
  <c r="X75" i="39"/>
  <c r="Y63" i="39"/>
  <c r="Z63" i="39" s="1"/>
  <c r="X63" i="39"/>
  <c r="Y51" i="39"/>
  <c r="Z51" i="39" s="1"/>
  <c r="X51" i="39"/>
  <c r="Y39" i="39"/>
  <c r="Z39" i="39" s="1"/>
  <c r="X39" i="39"/>
  <c r="Y27" i="39"/>
  <c r="Z27" i="39" s="1"/>
  <c r="X27" i="39"/>
  <c r="Y15" i="39"/>
  <c r="Z15" i="39" s="1"/>
  <c r="X15" i="39"/>
  <c r="Y3" i="39"/>
  <c r="Z3" i="39" s="1"/>
  <c r="X3" i="39"/>
  <c r="X212" i="38"/>
  <c r="Y212" i="38"/>
  <c r="Z212" i="38" s="1"/>
  <c r="X200" i="38"/>
  <c r="Y200" i="38"/>
  <c r="Z200" i="38" s="1"/>
  <c r="X188" i="38"/>
  <c r="Y188" i="38"/>
  <c r="Z188" i="38" s="1"/>
  <c r="X176" i="38"/>
  <c r="Y176" i="38"/>
  <c r="Z176" i="38" s="1"/>
  <c r="Y164" i="38"/>
  <c r="Z164" i="38" s="1"/>
  <c r="X164" i="38"/>
  <c r="Y152" i="38"/>
  <c r="Z152" i="38" s="1"/>
  <c r="X152" i="38"/>
  <c r="Y112" i="38"/>
  <c r="Z112" i="38" s="1"/>
  <c r="X112" i="38"/>
  <c r="Y100" i="38"/>
  <c r="Z100" i="38" s="1"/>
  <c r="X100" i="38"/>
  <c r="Y88" i="38"/>
  <c r="Z88" i="38" s="1"/>
  <c r="X88" i="38"/>
  <c r="Y76" i="38"/>
  <c r="Z76" i="38" s="1"/>
  <c r="X76" i="38"/>
  <c r="Y64" i="38"/>
  <c r="Z64" i="38" s="1"/>
  <c r="X64" i="38"/>
  <c r="Y52" i="38"/>
  <c r="Z52" i="38" s="1"/>
  <c r="X52" i="38"/>
  <c r="Y40" i="38"/>
  <c r="Z40" i="38" s="1"/>
  <c r="X40" i="38"/>
  <c r="Y28" i="38"/>
  <c r="Z28" i="38" s="1"/>
  <c r="X28" i="38"/>
  <c r="Y16" i="38"/>
  <c r="Z16" i="38" s="1"/>
  <c r="X16" i="38"/>
  <c r="Y4" i="38"/>
  <c r="Z4" i="38" s="1"/>
  <c r="X4" i="38"/>
  <c r="X229" i="38"/>
  <c r="M38" i="32" s="1"/>
  <c r="V38" i="3" s="1"/>
  <c r="Y229" i="38"/>
  <c r="Z229" i="38" s="1"/>
  <c r="K38" i="32" s="1"/>
  <c r="W38" i="3" s="1"/>
  <c r="Y128" i="38"/>
  <c r="Z128" i="38" s="1"/>
  <c r="X128" i="38"/>
  <c r="Y150" i="38"/>
  <c r="Z150" i="38" s="1"/>
  <c r="X150" i="38"/>
  <c r="X40" i="37"/>
  <c r="Y40" i="37"/>
  <c r="Z40" i="37" s="1"/>
  <c r="X28" i="37"/>
  <c r="Y28" i="37"/>
  <c r="Z28" i="37" s="1"/>
  <c r="X16" i="37"/>
  <c r="Y16" i="37"/>
  <c r="Z16" i="37" s="1"/>
  <c r="X4" i="37"/>
  <c r="Y4" i="37"/>
  <c r="Z4" i="37" s="1"/>
  <c r="Y90" i="37"/>
  <c r="Z90" i="37" s="1"/>
  <c r="K22" i="32" s="1"/>
  <c r="W22" i="3" s="1"/>
  <c r="X90" i="37"/>
  <c r="M22" i="32" s="1"/>
  <c r="V22" i="3" s="1"/>
  <c r="Y54" i="37"/>
  <c r="Z54" i="37" s="1"/>
  <c r="X54" i="37"/>
  <c r="Y55" i="37"/>
  <c r="Z55" i="37" s="1"/>
  <c r="X55" i="37"/>
  <c r="Y1043" i="36"/>
  <c r="Z1043" i="36" s="1"/>
  <c r="X1043" i="36"/>
  <c r="Y1031" i="36"/>
  <c r="Z1031" i="36" s="1"/>
  <c r="X1031" i="36"/>
  <c r="Y1019" i="36"/>
  <c r="Z1019" i="36" s="1"/>
  <c r="X1019" i="36"/>
  <c r="Y1007" i="36"/>
  <c r="Z1007" i="36" s="1"/>
  <c r="X1007" i="36"/>
  <c r="Y995" i="36"/>
  <c r="Z995" i="36" s="1"/>
  <c r="X995" i="36"/>
  <c r="Y983" i="36"/>
  <c r="Z983" i="36" s="1"/>
  <c r="X983" i="36"/>
  <c r="Y117" i="38"/>
  <c r="Z117" i="38" s="1"/>
  <c r="X117" i="38"/>
  <c r="Y965" i="36"/>
  <c r="Z965" i="36" s="1"/>
  <c r="X965" i="36"/>
  <c r="Y953" i="36"/>
  <c r="Z953" i="36" s="1"/>
  <c r="X953" i="36"/>
  <c r="Y941" i="36"/>
  <c r="Z941" i="36" s="1"/>
  <c r="X941" i="36"/>
  <c r="Y929" i="36"/>
  <c r="Z929" i="36" s="1"/>
  <c r="X929" i="36"/>
  <c r="Y917" i="36"/>
  <c r="Z917" i="36" s="1"/>
  <c r="X917" i="36"/>
  <c r="Y905" i="36"/>
  <c r="Z905" i="36" s="1"/>
  <c r="X905" i="36"/>
  <c r="Y893" i="36"/>
  <c r="Z893" i="36" s="1"/>
  <c r="X893" i="36"/>
  <c r="Y881" i="36"/>
  <c r="Z881" i="36" s="1"/>
  <c r="X881" i="36"/>
  <c r="Y869" i="36"/>
  <c r="Z869" i="36" s="1"/>
  <c r="X869" i="36"/>
  <c r="X843" i="36"/>
  <c r="Y843" i="36"/>
  <c r="Z843" i="36" s="1"/>
  <c r="X831" i="36"/>
  <c r="Y831" i="36"/>
  <c r="Z831" i="36" s="1"/>
  <c r="X819" i="36"/>
  <c r="Y819" i="36"/>
  <c r="Z819" i="36" s="1"/>
  <c r="X807" i="36"/>
  <c r="Y807" i="36"/>
  <c r="Z807" i="36" s="1"/>
  <c r="X795" i="36"/>
  <c r="Y795" i="36"/>
  <c r="Z795" i="36" s="1"/>
  <c r="X783" i="36"/>
  <c r="Y783" i="36"/>
  <c r="Z783" i="36" s="1"/>
  <c r="X771" i="36"/>
  <c r="Y771" i="36"/>
  <c r="Z771" i="36" s="1"/>
  <c r="Y864" i="36"/>
  <c r="Z864" i="36" s="1"/>
  <c r="X864" i="36"/>
  <c r="Y746" i="36"/>
  <c r="Z746" i="36" s="1"/>
  <c r="X746" i="36"/>
  <c r="Y743" i="36"/>
  <c r="Z743" i="36" s="1"/>
  <c r="X743" i="36"/>
  <c r="Y731" i="36"/>
  <c r="Z731" i="36" s="1"/>
  <c r="X731" i="36"/>
  <c r="Y719" i="36"/>
  <c r="Z719" i="36" s="1"/>
  <c r="X719" i="36"/>
  <c r="Y707" i="36"/>
  <c r="Z707" i="36" s="1"/>
  <c r="X707" i="36"/>
  <c r="Y695" i="36"/>
  <c r="Z695" i="36" s="1"/>
  <c r="X695" i="36"/>
  <c r="Y683" i="36"/>
  <c r="Z683" i="36" s="1"/>
  <c r="X683" i="36"/>
  <c r="Y853" i="36"/>
  <c r="Z853" i="36" s="1"/>
  <c r="X853" i="36"/>
  <c r="X643" i="36"/>
  <c r="Y643" i="36"/>
  <c r="Z643" i="36" s="1"/>
  <c r="Y667" i="36"/>
  <c r="Z667" i="36" s="1"/>
  <c r="X667" i="36"/>
  <c r="Y595" i="36"/>
  <c r="Z595" i="36" s="1"/>
  <c r="X595" i="36"/>
  <c r="Y583" i="36"/>
  <c r="Z583" i="36" s="1"/>
  <c r="X583" i="36"/>
  <c r="Y571" i="36"/>
  <c r="Z571" i="36" s="1"/>
  <c r="X571" i="36"/>
  <c r="Y559" i="36"/>
  <c r="Z559" i="36" s="1"/>
  <c r="X559" i="36"/>
  <c r="Y547" i="36"/>
  <c r="Z547" i="36" s="1"/>
  <c r="X547" i="36"/>
  <c r="X535" i="36"/>
  <c r="Y535" i="36"/>
  <c r="Z535" i="36" s="1"/>
  <c r="X523" i="36"/>
  <c r="Y523" i="36"/>
  <c r="Z523" i="36" s="1"/>
  <c r="X511" i="36"/>
  <c r="Y511" i="36"/>
  <c r="Z511" i="36" s="1"/>
  <c r="X627" i="36"/>
  <c r="Y627" i="36"/>
  <c r="Z627" i="36" s="1"/>
  <c r="Y607" i="36"/>
  <c r="Z607" i="36" s="1"/>
  <c r="X607" i="36"/>
  <c r="X644" i="36"/>
  <c r="Y644" i="36"/>
  <c r="Z644" i="36" s="1"/>
  <c r="X621" i="36"/>
  <c r="Y621" i="36"/>
  <c r="Z621" i="36" s="1"/>
  <c r="X496" i="36"/>
  <c r="Y496" i="36"/>
  <c r="Z496" i="36" s="1"/>
  <c r="X446" i="36"/>
  <c r="Y446" i="36"/>
  <c r="Z446" i="36" s="1"/>
  <c r="X489" i="36"/>
  <c r="Y489" i="36"/>
  <c r="Z489" i="36" s="1"/>
  <c r="X464" i="36"/>
  <c r="Y464" i="36"/>
  <c r="Z464" i="36" s="1"/>
  <c r="X612" i="36"/>
  <c r="Y612" i="36"/>
  <c r="Z612" i="36" s="1"/>
  <c r="Y439" i="36"/>
  <c r="Z439" i="36" s="1"/>
  <c r="X439" i="36"/>
  <c r="Y427" i="36"/>
  <c r="Z427" i="36" s="1"/>
  <c r="X427" i="36"/>
  <c r="Y415" i="36"/>
  <c r="Z415" i="36" s="1"/>
  <c r="X415" i="36"/>
  <c r="Y403" i="36"/>
  <c r="Z403" i="36" s="1"/>
  <c r="X403" i="36"/>
  <c r="Y391" i="36"/>
  <c r="Z391" i="36" s="1"/>
  <c r="X391" i="36"/>
  <c r="Y379" i="36"/>
  <c r="Z379" i="36" s="1"/>
  <c r="X379" i="36"/>
  <c r="Y367" i="36"/>
  <c r="Z367" i="36" s="1"/>
  <c r="X367" i="36"/>
  <c r="Y355" i="36"/>
  <c r="Z355" i="36" s="1"/>
  <c r="X355" i="36"/>
  <c r="Y311" i="36"/>
  <c r="Z311" i="36" s="1"/>
  <c r="X311" i="36"/>
  <c r="Y341" i="36"/>
  <c r="Z341" i="36" s="1"/>
  <c r="X341" i="36"/>
  <c r="Y322" i="36"/>
  <c r="Z322" i="36" s="1"/>
  <c r="X322" i="36"/>
  <c r="Y295" i="36"/>
  <c r="Z295" i="36" s="1"/>
  <c r="X295" i="36"/>
  <c r="Y283" i="36"/>
  <c r="Z283" i="36" s="1"/>
  <c r="X283" i="36"/>
  <c r="Y271" i="36"/>
  <c r="Z271" i="36" s="1"/>
  <c r="X271" i="36"/>
  <c r="Y259" i="36"/>
  <c r="Z259" i="36" s="1"/>
  <c r="X259" i="36"/>
  <c r="Y247" i="36"/>
  <c r="Z247" i="36" s="1"/>
  <c r="X247" i="36"/>
  <c r="Y235" i="36"/>
  <c r="Z235" i="36" s="1"/>
  <c r="X235" i="36"/>
  <c r="Y223" i="36"/>
  <c r="Z223" i="36" s="1"/>
  <c r="X223" i="36"/>
  <c r="Y211" i="36"/>
  <c r="Z211" i="36" s="1"/>
  <c r="X211" i="36"/>
  <c r="Y199" i="36"/>
  <c r="Z199" i="36" s="1"/>
  <c r="X199" i="36"/>
  <c r="Y187" i="36"/>
  <c r="Z187" i="36" s="1"/>
  <c r="X187" i="36"/>
  <c r="Y175" i="36"/>
  <c r="Z175" i="36" s="1"/>
  <c r="X175" i="36"/>
  <c r="Y163" i="36"/>
  <c r="Z163" i="36" s="1"/>
  <c r="X163" i="36"/>
  <c r="Y151" i="36"/>
  <c r="Z151" i="36" s="1"/>
  <c r="X151" i="36"/>
  <c r="Y139" i="36"/>
  <c r="Z139" i="36" s="1"/>
  <c r="X139" i="36"/>
  <c r="Y127" i="36"/>
  <c r="Z127" i="36" s="1"/>
  <c r="X127" i="36"/>
  <c r="Y115" i="36"/>
  <c r="Z115" i="36" s="1"/>
  <c r="X115" i="36"/>
  <c r="Y103" i="36"/>
  <c r="Z103" i="36" s="1"/>
  <c r="X103" i="36"/>
  <c r="Y91" i="36"/>
  <c r="Z91" i="36" s="1"/>
  <c r="X91" i="36"/>
  <c r="Y79" i="36"/>
  <c r="Z79" i="36" s="1"/>
  <c r="X79" i="36"/>
  <c r="Y301" i="36"/>
  <c r="Z301" i="36" s="1"/>
  <c r="X301" i="36"/>
  <c r="Y54" i="36"/>
  <c r="Z54" i="36" s="1"/>
  <c r="X54" i="36"/>
  <c r="Y35" i="36"/>
  <c r="Z35" i="36" s="1"/>
  <c r="X35" i="36"/>
  <c r="Y16" i="36"/>
  <c r="Z16" i="36" s="1"/>
  <c r="X16" i="36"/>
  <c r="Y4" i="36"/>
  <c r="Z4" i="36" s="1"/>
  <c r="X4" i="36"/>
  <c r="Y65" i="36"/>
  <c r="Z65" i="36" s="1"/>
  <c r="X65" i="36"/>
  <c r="Y25" i="27"/>
  <c r="Z25" i="27" s="1"/>
  <c r="X25" i="27"/>
  <c r="Y62" i="27"/>
  <c r="Z62" i="27" s="1"/>
  <c r="X62" i="27"/>
  <c r="Y27" i="27"/>
  <c r="Z27" i="27" s="1"/>
  <c r="X27" i="27"/>
  <c r="Y28" i="27"/>
  <c r="Z28" i="27" s="1"/>
  <c r="X28" i="27"/>
  <c r="Y22" i="36"/>
  <c r="Z22" i="36" s="1"/>
  <c r="X22" i="36"/>
  <c r="Y15" i="36"/>
  <c r="Z15" i="36" s="1"/>
  <c r="X15" i="36"/>
  <c r="Y87" i="27"/>
  <c r="Z87" i="27" s="1"/>
  <c r="X87" i="27"/>
  <c r="J10" i="32"/>
  <c r="N10" i="3"/>
  <c r="J10" i="5"/>
  <c r="J10" i="6"/>
  <c r="Y1045" i="36"/>
  <c r="Z1045" i="36" s="1"/>
  <c r="K9" i="32" s="1"/>
  <c r="W9" i="3" s="1"/>
  <c r="X1045" i="36"/>
  <c r="M9" i="32" s="1"/>
  <c r="V9" i="3" s="1"/>
  <c r="Y20" i="27"/>
  <c r="Z20" i="27" s="1"/>
  <c r="X20" i="27"/>
  <c r="R1052" i="39"/>
  <c r="S1052" i="39"/>
  <c r="T1052" i="39" s="1"/>
  <c r="S1108" i="39"/>
  <c r="T1108" i="39" s="1"/>
  <c r="R1108" i="39"/>
  <c r="R1036" i="39"/>
  <c r="S1036" i="39"/>
  <c r="T1036" i="39" s="1"/>
  <c r="S1055" i="39"/>
  <c r="T1055" i="39" s="1"/>
  <c r="R1055" i="39"/>
  <c r="S1009" i="39"/>
  <c r="T1009" i="39" s="1"/>
  <c r="R1009" i="39"/>
  <c r="S1110" i="39"/>
  <c r="T1110" i="39" s="1"/>
  <c r="R1110" i="39"/>
  <c r="S1103" i="39"/>
  <c r="T1103" i="39" s="1"/>
  <c r="R1103" i="39"/>
  <c r="S1005" i="39"/>
  <c r="T1005" i="39" s="1"/>
  <c r="R1005" i="39"/>
  <c r="S912" i="39"/>
  <c r="T912" i="39" s="1"/>
  <c r="R912" i="39"/>
  <c r="S942" i="39"/>
  <c r="T942" i="39" s="1"/>
  <c r="R942" i="39"/>
  <c r="S848" i="39"/>
  <c r="T848" i="39" s="1"/>
  <c r="R848" i="39"/>
  <c r="S1004" i="39"/>
  <c r="T1004" i="39" s="1"/>
  <c r="R1004" i="39"/>
  <c r="S852" i="39"/>
  <c r="T852" i="39" s="1"/>
  <c r="R852" i="39"/>
  <c r="S844" i="39"/>
  <c r="T844" i="39" s="1"/>
  <c r="R844" i="39"/>
  <c r="R872" i="39"/>
  <c r="S872" i="39"/>
  <c r="T872" i="39" s="1"/>
  <c r="S828" i="39"/>
  <c r="T828" i="39" s="1"/>
  <c r="R828" i="39"/>
  <c r="R771" i="39"/>
  <c r="S771" i="39"/>
  <c r="T771" i="39" s="1"/>
  <c r="S685" i="39"/>
  <c r="T685" i="39" s="1"/>
  <c r="R685" i="39"/>
  <c r="S895" i="39"/>
  <c r="T895" i="39" s="1"/>
  <c r="R895" i="39"/>
  <c r="S745" i="39"/>
  <c r="T745" i="39" s="1"/>
  <c r="R745" i="39"/>
  <c r="S701" i="39"/>
  <c r="T701" i="39" s="1"/>
  <c r="R701" i="39"/>
  <c r="S764" i="39"/>
  <c r="T764" i="39" s="1"/>
  <c r="R764" i="39"/>
  <c r="S686" i="39"/>
  <c r="T686" i="39" s="1"/>
  <c r="R686" i="39"/>
  <c r="S720" i="39"/>
  <c r="T720" i="39" s="1"/>
  <c r="R720" i="39"/>
  <c r="S696" i="39"/>
  <c r="T696" i="39" s="1"/>
  <c r="R696" i="39"/>
  <c r="S687" i="39"/>
  <c r="T687" i="39" s="1"/>
  <c r="R687" i="39"/>
  <c r="S647" i="39"/>
  <c r="T647" i="39" s="1"/>
  <c r="R647" i="39"/>
  <c r="S725" i="39"/>
  <c r="T725" i="39" s="1"/>
  <c r="R725" i="39"/>
  <c r="S898" i="39"/>
  <c r="T898" i="39" s="1"/>
  <c r="R898" i="39"/>
  <c r="S646" i="39"/>
  <c r="T646" i="39" s="1"/>
  <c r="R646" i="39"/>
  <c r="S626" i="39"/>
  <c r="T626" i="39" s="1"/>
  <c r="R626" i="39"/>
  <c r="S582" i="39"/>
  <c r="T582" i="39" s="1"/>
  <c r="R582" i="39"/>
  <c r="S534" i="39"/>
  <c r="T534" i="39" s="1"/>
  <c r="R534" i="39"/>
  <c r="S620" i="39"/>
  <c r="T620" i="39" s="1"/>
  <c r="R620" i="39"/>
  <c r="S572" i="39"/>
  <c r="T572" i="39" s="1"/>
  <c r="R572" i="39"/>
  <c r="S619" i="39"/>
  <c r="T619" i="39" s="1"/>
  <c r="R619" i="39"/>
  <c r="R407" i="39"/>
  <c r="S407" i="39"/>
  <c r="T407" i="39" s="1"/>
  <c r="S535" i="39"/>
  <c r="T535" i="39" s="1"/>
  <c r="R535" i="39"/>
  <c r="S451" i="39"/>
  <c r="T451" i="39" s="1"/>
  <c r="R451" i="39"/>
  <c r="S749" i="39"/>
  <c r="T749" i="39" s="1"/>
  <c r="R749" i="39"/>
  <c r="R399" i="39"/>
  <c r="S399" i="39"/>
  <c r="T399" i="39" s="1"/>
  <c r="S474" i="39"/>
  <c r="T474" i="39" s="1"/>
  <c r="R474" i="39"/>
  <c r="R431" i="39"/>
  <c r="S431" i="39"/>
  <c r="T431" i="39" s="1"/>
  <c r="R499" i="39"/>
  <c r="S499" i="39"/>
  <c r="T499" i="39" s="1"/>
  <c r="R436" i="39"/>
  <c r="S436" i="39"/>
  <c r="T436" i="39" s="1"/>
  <c r="S567" i="39"/>
  <c r="T567" i="39" s="1"/>
  <c r="R567" i="39"/>
  <c r="S507" i="39"/>
  <c r="T507" i="39" s="1"/>
  <c r="R507" i="39"/>
  <c r="R376" i="39"/>
  <c r="S376" i="39"/>
  <c r="T376" i="39" s="1"/>
  <c r="S461" i="39"/>
  <c r="T461" i="39" s="1"/>
  <c r="R461" i="39"/>
  <c r="S314" i="39"/>
  <c r="T314" i="39" s="1"/>
  <c r="R314" i="39"/>
  <c r="S278" i="39"/>
  <c r="T278" i="39" s="1"/>
  <c r="R278" i="39"/>
  <c r="S452" i="39"/>
  <c r="T452" i="39" s="1"/>
  <c r="R452" i="39"/>
  <c r="S323" i="39"/>
  <c r="T323" i="39" s="1"/>
  <c r="R323" i="39"/>
  <c r="R355" i="39"/>
  <c r="S355" i="39"/>
  <c r="T355" i="39" s="1"/>
  <c r="S613" i="39"/>
  <c r="T613" i="39" s="1"/>
  <c r="R613" i="39"/>
  <c r="R262" i="39"/>
  <c r="S262" i="39"/>
  <c r="T262" i="39" s="1"/>
  <c r="S171" i="39"/>
  <c r="T171" i="39" s="1"/>
  <c r="R171" i="39"/>
  <c r="S129" i="39"/>
  <c r="T129" i="39" s="1"/>
  <c r="R129" i="39"/>
  <c r="S298" i="39"/>
  <c r="T298" i="39" s="1"/>
  <c r="R298" i="39"/>
  <c r="R236" i="39"/>
  <c r="S236" i="39"/>
  <c r="T236" i="39" s="1"/>
  <c r="S315" i="39"/>
  <c r="T315" i="39" s="1"/>
  <c r="R315" i="39"/>
  <c r="S622" i="39"/>
  <c r="T622" i="39" s="1"/>
  <c r="R622" i="39"/>
  <c r="R876" i="39"/>
  <c r="S876" i="39"/>
  <c r="T876" i="39" s="1"/>
  <c r="R770" i="39"/>
  <c r="S770" i="39"/>
  <c r="T770" i="39" s="1"/>
  <c r="R782" i="39"/>
  <c r="S782" i="39"/>
  <c r="T782" i="39" s="1"/>
  <c r="S932" i="39"/>
  <c r="T932" i="39" s="1"/>
  <c r="R932" i="39"/>
  <c r="S944" i="39"/>
  <c r="T944" i="39" s="1"/>
  <c r="R944" i="39"/>
  <c r="R1030" i="39"/>
  <c r="S1030" i="39"/>
  <c r="T1030" i="39" s="1"/>
  <c r="R966" i="39"/>
  <c r="S966" i="39"/>
  <c r="T966" i="39" s="1"/>
  <c r="S1126" i="39"/>
  <c r="T1126" i="39" s="1"/>
  <c r="K37" i="6" s="1"/>
  <c r="T37" i="3" s="1"/>
  <c r="R1126" i="39"/>
  <c r="L37" i="6" s="1"/>
  <c r="S37" i="3" s="1"/>
  <c r="S189" i="39"/>
  <c r="T189" i="39" s="1"/>
  <c r="R189" i="39"/>
  <c r="R366" i="39"/>
  <c r="S366" i="39"/>
  <c r="T366" i="39" s="1"/>
  <c r="S219" i="39"/>
  <c r="T219" i="39" s="1"/>
  <c r="R219" i="39"/>
  <c r="S176" i="39"/>
  <c r="T176" i="39" s="1"/>
  <c r="R176" i="39"/>
  <c r="R365" i="39"/>
  <c r="S365" i="39"/>
  <c r="T365" i="39" s="1"/>
  <c r="R234" i="39"/>
  <c r="S234" i="39"/>
  <c r="T234" i="39" s="1"/>
  <c r="R230" i="39"/>
  <c r="S230" i="39"/>
  <c r="T230" i="39" s="1"/>
  <c r="S125" i="39"/>
  <c r="T125" i="39" s="1"/>
  <c r="R125" i="39"/>
  <c r="S73" i="39"/>
  <c r="T73" i="39" s="1"/>
  <c r="R73" i="39"/>
  <c r="S277" i="39"/>
  <c r="T277" i="39" s="1"/>
  <c r="R277" i="39"/>
  <c r="S93" i="39"/>
  <c r="T93" i="39" s="1"/>
  <c r="R93" i="39"/>
  <c r="S35" i="39"/>
  <c r="T35" i="39" s="1"/>
  <c r="R35" i="39"/>
  <c r="S303" i="39"/>
  <c r="T303" i="39" s="1"/>
  <c r="R303" i="39"/>
  <c r="S68" i="39"/>
  <c r="T68" i="39" s="1"/>
  <c r="R68" i="39"/>
  <c r="S24" i="39"/>
  <c r="T24" i="39" s="1"/>
  <c r="R24" i="39"/>
  <c r="S26" i="39"/>
  <c r="T26" i="39" s="1"/>
  <c r="R26" i="39"/>
  <c r="S15" i="39"/>
  <c r="T15" i="39" s="1"/>
  <c r="R15" i="39"/>
  <c r="S86" i="39"/>
  <c r="T86" i="39" s="1"/>
  <c r="R86" i="39"/>
  <c r="R255" i="39"/>
  <c r="S255" i="39"/>
  <c r="T255" i="39" s="1"/>
  <c r="S49" i="39"/>
  <c r="T49" i="39" s="1"/>
  <c r="R49" i="39"/>
  <c r="S36" i="39"/>
  <c r="T36" i="39" s="1"/>
  <c r="R36" i="39"/>
  <c r="S40" i="39"/>
  <c r="T40" i="39" s="1"/>
  <c r="R40" i="39"/>
  <c r="S4" i="39"/>
  <c r="T4" i="39" s="1"/>
  <c r="R4" i="39"/>
  <c r="R123" i="38"/>
  <c r="S123" i="38"/>
  <c r="T123" i="38" s="1"/>
  <c r="S86" i="37"/>
  <c r="T86" i="37" s="1"/>
  <c r="K18" i="6" s="1"/>
  <c r="T18" i="3" s="1"/>
  <c r="R86" i="37"/>
  <c r="L18" i="6" s="1"/>
  <c r="S18" i="3" s="1"/>
  <c r="S97" i="38"/>
  <c r="T97" i="38" s="1"/>
  <c r="R97" i="38"/>
  <c r="S211" i="38"/>
  <c r="T211" i="38" s="1"/>
  <c r="R211" i="38"/>
  <c r="S44" i="38"/>
  <c r="T44" i="38" s="1"/>
  <c r="R44" i="38"/>
  <c r="S75" i="38"/>
  <c r="T75" i="38" s="1"/>
  <c r="R75" i="38"/>
  <c r="R225" i="38"/>
  <c r="L33" i="6" s="1"/>
  <c r="S33" i="3" s="1"/>
  <c r="S225" i="38"/>
  <c r="T225" i="38" s="1"/>
  <c r="K33" i="6" s="1"/>
  <c r="T33" i="3" s="1"/>
  <c r="R125" i="38"/>
  <c r="S125" i="38"/>
  <c r="T125" i="38" s="1"/>
  <c r="S82" i="37"/>
  <c r="T82" i="37" s="1"/>
  <c r="K14" i="6" s="1"/>
  <c r="T14" i="3" s="1"/>
  <c r="R82" i="37"/>
  <c r="L14" i="6" s="1"/>
  <c r="S14" i="3" s="1"/>
  <c r="R134" i="38"/>
  <c r="S134" i="38"/>
  <c r="T134" i="38" s="1"/>
  <c r="S66" i="37"/>
  <c r="T66" i="37" s="1"/>
  <c r="R66" i="37"/>
  <c r="S96" i="38"/>
  <c r="T96" i="38" s="1"/>
  <c r="R96" i="38"/>
  <c r="S89" i="37"/>
  <c r="T89" i="37" s="1"/>
  <c r="K21" i="6" s="1"/>
  <c r="T21" i="3" s="1"/>
  <c r="O21" i="3" s="1"/>
  <c r="R89" i="37"/>
  <c r="L21" i="6" s="1"/>
  <c r="S21" i="3" s="1"/>
  <c r="S67" i="38"/>
  <c r="T67" i="38" s="1"/>
  <c r="R67" i="38"/>
  <c r="S88" i="38"/>
  <c r="T88" i="38" s="1"/>
  <c r="R88" i="38"/>
  <c r="S35" i="38"/>
  <c r="T35" i="38" s="1"/>
  <c r="R35" i="38"/>
  <c r="S1043" i="36"/>
  <c r="T1043" i="36" s="1"/>
  <c r="R1043" i="36"/>
  <c r="S1019" i="36"/>
  <c r="T1019" i="36" s="1"/>
  <c r="R1019" i="36"/>
  <c r="S995" i="36"/>
  <c r="T995" i="36" s="1"/>
  <c r="R995" i="36"/>
  <c r="S25" i="37"/>
  <c r="T25" i="37" s="1"/>
  <c r="R25" i="37"/>
  <c r="S980" i="36"/>
  <c r="T980" i="36" s="1"/>
  <c r="R980" i="36"/>
  <c r="S184" i="38"/>
  <c r="T184" i="38" s="1"/>
  <c r="R184" i="38"/>
  <c r="S74" i="37"/>
  <c r="T74" i="37" s="1"/>
  <c r="R74" i="37"/>
  <c r="S1034" i="36"/>
  <c r="T1034" i="36" s="1"/>
  <c r="R1034" i="36"/>
  <c r="S1010" i="36"/>
  <c r="T1010" i="36" s="1"/>
  <c r="R1010" i="36"/>
  <c r="S981" i="36"/>
  <c r="T981" i="36" s="1"/>
  <c r="R981" i="36"/>
  <c r="S40" i="37"/>
  <c r="T40" i="37" s="1"/>
  <c r="R40" i="37"/>
  <c r="S979" i="36"/>
  <c r="T979" i="36" s="1"/>
  <c r="R979" i="36"/>
  <c r="S974" i="36"/>
  <c r="T974" i="36" s="1"/>
  <c r="R974" i="36"/>
  <c r="R968" i="36"/>
  <c r="S968" i="36"/>
  <c r="T968" i="36" s="1"/>
  <c r="R926" i="36"/>
  <c r="S926" i="36"/>
  <c r="T926" i="36" s="1"/>
  <c r="S20" i="37"/>
  <c r="T20" i="37" s="1"/>
  <c r="R20" i="37"/>
  <c r="R935" i="36"/>
  <c r="S935" i="36"/>
  <c r="T935" i="36" s="1"/>
  <c r="S972" i="36"/>
  <c r="T972" i="36" s="1"/>
  <c r="R972" i="36"/>
  <c r="R954" i="36"/>
  <c r="S954" i="36"/>
  <c r="T954" i="36" s="1"/>
  <c r="S831" i="36"/>
  <c r="T831" i="36" s="1"/>
  <c r="R831" i="36"/>
  <c r="S749" i="36"/>
  <c r="T749" i="36" s="1"/>
  <c r="R749" i="36"/>
  <c r="S781" i="36"/>
  <c r="T781" i="36" s="1"/>
  <c r="R781" i="36"/>
  <c r="S826" i="36"/>
  <c r="T826" i="36" s="1"/>
  <c r="R826" i="36"/>
  <c r="S750" i="36"/>
  <c r="T750" i="36" s="1"/>
  <c r="R750" i="36"/>
  <c r="S810" i="36"/>
  <c r="T810" i="36" s="1"/>
  <c r="R810" i="36"/>
  <c r="S774" i="36"/>
  <c r="T774" i="36" s="1"/>
  <c r="R774" i="36"/>
  <c r="S832" i="36"/>
  <c r="T832" i="36" s="1"/>
  <c r="R832" i="36"/>
  <c r="S806" i="36"/>
  <c r="T806" i="36" s="1"/>
  <c r="R806" i="36"/>
  <c r="S791" i="36"/>
  <c r="T791" i="36" s="1"/>
  <c r="R791" i="36"/>
  <c r="S650" i="36"/>
  <c r="T650" i="36" s="1"/>
  <c r="R650" i="36"/>
  <c r="S450" i="36"/>
  <c r="T450" i="36" s="1"/>
  <c r="R450" i="36"/>
  <c r="S582" i="36"/>
  <c r="T582" i="36" s="1"/>
  <c r="R582" i="36"/>
  <c r="S536" i="36"/>
  <c r="T536" i="36" s="1"/>
  <c r="R536" i="36"/>
  <c r="S487" i="36"/>
  <c r="T487" i="36" s="1"/>
  <c r="R487" i="36"/>
  <c r="S514" i="36"/>
  <c r="T514" i="36" s="1"/>
  <c r="R514" i="36"/>
  <c r="S660" i="36"/>
  <c r="T660" i="36" s="1"/>
  <c r="R660" i="36"/>
  <c r="S581" i="36"/>
  <c r="T581" i="36" s="1"/>
  <c r="R581" i="36"/>
  <c r="S446" i="36"/>
  <c r="T446" i="36" s="1"/>
  <c r="R446" i="36"/>
  <c r="S725" i="36"/>
  <c r="T725" i="36" s="1"/>
  <c r="R725" i="36"/>
  <c r="S495" i="36"/>
  <c r="T495" i="36" s="1"/>
  <c r="R495" i="36"/>
  <c r="S730" i="36"/>
  <c r="T730" i="36" s="1"/>
  <c r="R730" i="36"/>
  <c r="S576" i="36"/>
  <c r="T576" i="36" s="1"/>
  <c r="R576" i="36"/>
  <c r="S658" i="36"/>
  <c r="T658" i="36" s="1"/>
  <c r="R658" i="36"/>
  <c r="S681" i="36"/>
  <c r="T681" i="36" s="1"/>
  <c r="R681" i="36"/>
  <c r="S508" i="36"/>
  <c r="T508" i="36" s="1"/>
  <c r="R508" i="36"/>
  <c r="S599" i="36"/>
  <c r="T599" i="36" s="1"/>
  <c r="R599" i="36"/>
  <c r="S551" i="36"/>
  <c r="T551" i="36" s="1"/>
  <c r="R551" i="36"/>
  <c r="S464" i="36"/>
  <c r="T464" i="36" s="1"/>
  <c r="R464" i="36"/>
  <c r="S330" i="36"/>
  <c r="T330" i="36" s="1"/>
  <c r="R330" i="36"/>
  <c r="S375" i="36"/>
  <c r="T375" i="36" s="1"/>
  <c r="R375" i="36"/>
  <c r="S303" i="36"/>
  <c r="T303" i="36" s="1"/>
  <c r="R303" i="36"/>
  <c r="S351" i="36"/>
  <c r="T351" i="36" s="1"/>
  <c r="R351" i="36"/>
  <c r="S307" i="36"/>
  <c r="T307" i="36" s="1"/>
  <c r="R307" i="36"/>
  <c r="S388" i="36"/>
  <c r="T388" i="36" s="1"/>
  <c r="R388" i="36"/>
  <c r="S300" i="36"/>
  <c r="T300" i="36" s="1"/>
  <c r="R300" i="36"/>
  <c r="S380" i="36"/>
  <c r="T380" i="36" s="1"/>
  <c r="R380" i="36"/>
  <c r="S431" i="36"/>
  <c r="T431" i="36" s="1"/>
  <c r="R431" i="36"/>
  <c r="S390" i="36"/>
  <c r="T390" i="36" s="1"/>
  <c r="R390" i="36"/>
  <c r="S345" i="36"/>
  <c r="T345" i="36" s="1"/>
  <c r="R345" i="36"/>
  <c r="S306" i="36"/>
  <c r="T306" i="36" s="1"/>
  <c r="R306" i="36"/>
  <c r="S258" i="36"/>
  <c r="T258" i="36" s="1"/>
  <c r="R258" i="36"/>
  <c r="S210" i="36"/>
  <c r="T210" i="36" s="1"/>
  <c r="R210" i="36"/>
  <c r="S162" i="36"/>
  <c r="T162" i="36" s="1"/>
  <c r="R162" i="36"/>
  <c r="S114" i="36"/>
  <c r="T114" i="36" s="1"/>
  <c r="R114" i="36"/>
  <c r="S18" i="36"/>
  <c r="T18" i="36" s="1"/>
  <c r="R18" i="36"/>
  <c r="S688" i="36"/>
  <c r="T688" i="36" s="1"/>
  <c r="R688" i="36"/>
  <c r="S610" i="36"/>
  <c r="T610" i="36" s="1"/>
  <c r="R610" i="36"/>
  <c r="S637" i="36"/>
  <c r="T637" i="36" s="1"/>
  <c r="R637" i="36"/>
  <c r="S661" i="36"/>
  <c r="T661" i="36" s="1"/>
  <c r="R661" i="36"/>
  <c r="S699" i="36"/>
  <c r="T699" i="36" s="1"/>
  <c r="R699" i="36"/>
  <c r="S608" i="36"/>
  <c r="T608" i="36" s="1"/>
  <c r="R608" i="36"/>
  <c r="R881" i="36"/>
  <c r="S881" i="36"/>
  <c r="T881" i="36" s="1"/>
  <c r="R905" i="36"/>
  <c r="S905" i="36"/>
  <c r="T905" i="36" s="1"/>
  <c r="R873" i="36"/>
  <c r="S873" i="36"/>
  <c r="T873" i="36" s="1"/>
  <c r="R902" i="36"/>
  <c r="S902" i="36"/>
  <c r="T902" i="36" s="1"/>
  <c r="S277" i="36"/>
  <c r="T277" i="36" s="1"/>
  <c r="R277" i="36"/>
  <c r="S229" i="36"/>
  <c r="T229" i="36" s="1"/>
  <c r="R229" i="36"/>
  <c r="S181" i="36"/>
  <c r="T181" i="36" s="1"/>
  <c r="R181" i="36"/>
  <c r="S133" i="36"/>
  <c r="T133" i="36" s="1"/>
  <c r="R133" i="36"/>
  <c r="S85" i="36"/>
  <c r="T85" i="36" s="1"/>
  <c r="R85" i="36"/>
  <c r="S9" i="36"/>
  <c r="T9" i="36" s="1"/>
  <c r="R9" i="36"/>
  <c r="O15" i="3"/>
  <c r="S256" i="36"/>
  <c r="T256" i="36" s="1"/>
  <c r="R256" i="36"/>
  <c r="S208" i="36"/>
  <c r="T208" i="36" s="1"/>
  <c r="R208" i="36"/>
  <c r="S160" i="36"/>
  <c r="T160" i="36" s="1"/>
  <c r="R160" i="36"/>
  <c r="S112" i="36"/>
  <c r="T112" i="36" s="1"/>
  <c r="R112" i="36"/>
  <c r="S41" i="36"/>
  <c r="T41" i="36" s="1"/>
  <c r="R41" i="36"/>
  <c r="S69" i="27"/>
  <c r="T69" i="27" s="1"/>
  <c r="R69" i="27"/>
  <c r="M22" i="5"/>
  <c r="N22" i="5"/>
  <c r="S28" i="36"/>
  <c r="T28" i="36" s="1"/>
  <c r="R28" i="36"/>
  <c r="O6" i="3"/>
  <c r="S63" i="27"/>
  <c r="T63" i="27" s="1"/>
  <c r="R63" i="27"/>
  <c r="S295" i="36"/>
  <c r="T295" i="36" s="1"/>
  <c r="R295" i="36"/>
  <c r="S247" i="36"/>
  <c r="T247" i="36" s="1"/>
  <c r="R247" i="36"/>
  <c r="S199" i="36"/>
  <c r="T199" i="36" s="1"/>
  <c r="R199" i="36"/>
  <c r="S151" i="36"/>
  <c r="T151" i="36" s="1"/>
  <c r="R151" i="36"/>
  <c r="S103" i="36"/>
  <c r="T103" i="36" s="1"/>
  <c r="R103" i="36"/>
  <c r="P18" i="27"/>
  <c r="P34" i="27"/>
  <c r="P90" i="27"/>
  <c r="P11" i="27"/>
  <c r="N27" i="5"/>
  <c r="M27" i="5"/>
  <c r="S34" i="36"/>
  <c r="T34" i="36" s="1"/>
  <c r="R34" i="36"/>
  <c r="P86" i="27"/>
  <c r="S45" i="36"/>
  <c r="T45" i="36" s="1"/>
  <c r="R45" i="36"/>
  <c r="P30" i="27"/>
  <c r="X1124" i="39"/>
  <c r="Y1124" i="39"/>
  <c r="Z1124" i="39" s="1"/>
  <c r="X1088" i="39"/>
  <c r="Y1088" i="39"/>
  <c r="Z1088" i="39" s="1"/>
  <c r="X1052" i="39"/>
  <c r="Y1052" i="39"/>
  <c r="Z1052" i="39" s="1"/>
  <c r="Y1003" i="39"/>
  <c r="Z1003" i="39" s="1"/>
  <c r="X1003" i="39"/>
  <c r="X1101" i="39"/>
  <c r="Y1101" i="39"/>
  <c r="Z1101" i="39" s="1"/>
  <c r="X1038" i="39"/>
  <c r="Y1038" i="39"/>
  <c r="Z1038" i="39" s="1"/>
  <c r="Y1060" i="39"/>
  <c r="Z1060" i="39" s="1"/>
  <c r="X1060" i="39"/>
  <c r="Y992" i="39"/>
  <c r="Z992" i="39" s="1"/>
  <c r="X992" i="39"/>
  <c r="Y1093" i="39"/>
  <c r="Z1093" i="39" s="1"/>
  <c r="X1093" i="39"/>
  <c r="X1026" i="39"/>
  <c r="Y1026" i="39"/>
  <c r="Z1026" i="39" s="1"/>
  <c r="X1022" i="39"/>
  <c r="Y1022" i="39"/>
  <c r="Z1022" i="39" s="1"/>
  <c r="X964" i="39"/>
  <c r="Y964" i="39"/>
  <c r="Z964" i="39" s="1"/>
  <c r="Y968" i="39"/>
  <c r="Z968" i="39" s="1"/>
  <c r="X968" i="39"/>
  <c r="Y896" i="39"/>
  <c r="Z896" i="39" s="1"/>
  <c r="X896" i="39"/>
  <c r="Y923" i="39"/>
  <c r="Z923" i="39" s="1"/>
  <c r="X923" i="39"/>
  <c r="Y978" i="39"/>
  <c r="Z978" i="39" s="1"/>
  <c r="X978" i="39"/>
  <c r="Y933" i="39"/>
  <c r="Z933" i="39" s="1"/>
  <c r="X933" i="39"/>
  <c r="Y907" i="39"/>
  <c r="Z907" i="39" s="1"/>
  <c r="X907" i="39"/>
  <c r="X878" i="39"/>
  <c r="Y878" i="39"/>
  <c r="Z878" i="39" s="1"/>
  <c r="Y889" i="39"/>
  <c r="Z889" i="39" s="1"/>
  <c r="X889" i="39"/>
  <c r="Y854" i="39"/>
  <c r="Z854" i="39" s="1"/>
  <c r="X854" i="39"/>
  <c r="Y877" i="39"/>
  <c r="Z877" i="39" s="1"/>
  <c r="X877" i="39"/>
  <c r="Y855" i="39"/>
  <c r="Z855" i="39" s="1"/>
  <c r="X855" i="39"/>
  <c r="Y811" i="39"/>
  <c r="Z811" i="39" s="1"/>
  <c r="X811" i="39"/>
  <c r="Y975" i="39"/>
  <c r="Z975" i="39" s="1"/>
  <c r="X975" i="39"/>
  <c r="Y865" i="39"/>
  <c r="Z865" i="39" s="1"/>
  <c r="X865" i="39"/>
  <c r="Y783" i="39"/>
  <c r="Z783" i="39" s="1"/>
  <c r="X783" i="39"/>
  <c r="Y864" i="39"/>
  <c r="Z864" i="39" s="1"/>
  <c r="X864" i="39"/>
  <c r="Y873" i="39"/>
  <c r="Z873" i="39" s="1"/>
  <c r="X873" i="39"/>
  <c r="Y757" i="39"/>
  <c r="Z757" i="39" s="1"/>
  <c r="X757" i="39"/>
  <c r="Y745" i="39"/>
  <c r="Z745" i="39" s="1"/>
  <c r="X745" i="39"/>
  <c r="Y733" i="39"/>
  <c r="Z733" i="39" s="1"/>
  <c r="X733" i="39"/>
  <c r="Y721" i="39"/>
  <c r="Z721" i="39" s="1"/>
  <c r="X721" i="39"/>
  <c r="Y709" i="39"/>
  <c r="Z709" i="39" s="1"/>
  <c r="X709" i="39"/>
  <c r="Y697" i="39"/>
  <c r="Z697" i="39" s="1"/>
  <c r="X697" i="39"/>
  <c r="Y688" i="39"/>
  <c r="Z688" i="39" s="1"/>
  <c r="X688" i="39"/>
  <c r="Y665" i="39"/>
  <c r="Z665" i="39" s="1"/>
  <c r="X665" i="39"/>
  <c r="Y653" i="39"/>
  <c r="Z653" i="39" s="1"/>
  <c r="X653" i="39"/>
  <c r="Y679" i="39"/>
  <c r="Z679" i="39" s="1"/>
  <c r="X679" i="39"/>
  <c r="Y853" i="39"/>
  <c r="Z853" i="39" s="1"/>
  <c r="X853" i="39"/>
  <c r="X619" i="39"/>
  <c r="Y619" i="39"/>
  <c r="Z619" i="39" s="1"/>
  <c r="X607" i="39"/>
  <c r="Y607" i="39"/>
  <c r="Z607" i="39" s="1"/>
  <c r="X595" i="39"/>
  <c r="Y595" i="39"/>
  <c r="Z595" i="39" s="1"/>
  <c r="X583" i="39"/>
  <c r="Y583" i="39"/>
  <c r="Z583" i="39" s="1"/>
  <c r="X571" i="39"/>
  <c r="Y571" i="39"/>
  <c r="Z571" i="39" s="1"/>
  <c r="X559" i="39"/>
  <c r="Y559" i="39"/>
  <c r="Z559" i="39" s="1"/>
  <c r="X547" i="39"/>
  <c r="Y547" i="39"/>
  <c r="Z547" i="39" s="1"/>
  <c r="X535" i="39"/>
  <c r="Y535" i="39"/>
  <c r="Z535" i="39" s="1"/>
  <c r="X629" i="39"/>
  <c r="Y629" i="39"/>
  <c r="Z629" i="39" s="1"/>
  <c r="X485" i="39"/>
  <c r="Y485" i="39"/>
  <c r="Z485" i="39" s="1"/>
  <c r="X513" i="39"/>
  <c r="Y513" i="39"/>
  <c r="Z513" i="39" s="1"/>
  <c r="X474" i="39"/>
  <c r="Y474" i="39"/>
  <c r="Z474" i="39" s="1"/>
  <c r="X462" i="39"/>
  <c r="Y462" i="39"/>
  <c r="Z462" i="39" s="1"/>
  <c r="X450" i="39"/>
  <c r="Y450" i="39"/>
  <c r="Z450" i="39" s="1"/>
  <c r="X438" i="39"/>
  <c r="Y438" i="39"/>
  <c r="Z438" i="39" s="1"/>
  <c r="X426" i="39"/>
  <c r="Y426" i="39"/>
  <c r="Z426" i="39" s="1"/>
  <c r="X521" i="39"/>
  <c r="Y521" i="39"/>
  <c r="Z521" i="39" s="1"/>
  <c r="X529" i="39"/>
  <c r="Y529" i="39"/>
  <c r="Z529" i="39" s="1"/>
  <c r="X402" i="39"/>
  <c r="Y402" i="39"/>
  <c r="Z402" i="39" s="1"/>
  <c r="X488" i="39"/>
  <c r="Y488" i="39"/>
  <c r="Z488" i="39" s="1"/>
  <c r="X375" i="39"/>
  <c r="Y375" i="39"/>
  <c r="Z375" i="39" s="1"/>
  <c r="X342" i="39"/>
  <c r="Y342" i="39"/>
  <c r="Z342" i="39" s="1"/>
  <c r="X330" i="39"/>
  <c r="Y330" i="39"/>
  <c r="Z330" i="39" s="1"/>
  <c r="X394" i="39"/>
  <c r="Y394" i="39"/>
  <c r="Z394" i="39" s="1"/>
  <c r="X396" i="39"/>
  <c r="Y396" i="39"/>
  <c r="Z396" i="39" s="1"/>
  <c r="X424" i="39"/>
  <c r="Y424" i="39"/>
  <c r="Z424" i="39" s="1"/>
  <c r="X264" i="39"/>
  <c r="Y264" i="39"/>
  <c r="Z264" i="39" s="1"/>
  <c r="Y207" i="39"/>
  <c r="Z207" i="39" s="1"/>
  <c r="X207" i="39"/>
  <c r="Y195" i="39"/>
  <c r="Z195" i="39" s="1"/>
  <c r="X195" i="39"/>
  <c r="Y183" i="39"/>
  <c r="Z183" i="39" s="1"/>
  <c r="X183" i="39"/>
  <c r="Y171" i="39"/>
  <c r="Z171" i="39" s="1"/>
  <c r="X171" i="39"/>
  <c r="Y159" i="39"/>
  <c r="Z159" i="39" s="1"/>
  <c r="X159" i="39"/>
  <c r="Y147" i="39"/>
  <c r="Z147" i="39" s="1"/>
  <c r="X147" i="39"/>
  <c r="X302" i="39"/>
  <c r="Y302" i="39"/>
  <c r="Z302" i="39" s="1"/>
  <c r="X266" i="39"/>
  <c r="Y266" i="39"/>
  <c r="Z266" i="39" s="1"/>
  <c r="X225" i="39"/>
  <c r="Y225" i="39"/>
  <c r="Z225" i="39" s="1"/>
  <c r="X319" i="39"/>
  <c r="Y319" i="39"/>
  <c r="Z319" i="39" s="1"/>
  <c r="X283" i="39"/>
  <c r="Y283" i="39"/>
  <c r="Z283" i="39" s="1"/>
  <c r="X253" i="39"/>
  <c r="Y253" i="39"/>
  <c r="Z253" i="39" s="1"/>
  <c r="X303" i="39"/>
  <c r="Y303" i="39"/>
  <c r="Z303" i="39" s="1"/>
  <c r="X267" i="39"/>
  <c r="Y267" i="39"/>
  <c r="Z267" i="39" s="1"/>
  <c r="Y139" i="39"/>
  <c r="Z139" i="39" s="1"/>
  <c r="X139" i="39"/>
  <c r="X231" i="39"/>
  <c r="Y231" i="39"/>
  <c r="Z231" i="39" s="1"/>
  <c r="X405" i="39"/>
  <c r="Y405" i="39"/>
  <c r="Z405" i="39" s="1"/>
  <c r="Y123" i="39"/>
  <c r="Z123" i="39" s="1"/>
  <c r="X123" i="39"/>
  <c r="Y98" i="39"/>
  <c r="Z98" i="39" s="1"/>
  <c r="X98" i="39"/>
  <c r="Y86" i="39"/>
  <c r="Z86" i="39" s="1"/>
  <c r="X86" i="39"/>
  <c r="Y74" i="39"/>
  <c r="Z74" i="39" s="1"/>
  <c r="X74" i="39"/>
  <c r="Y62" i="39"/>
  <c r="Z62" i="39" s="1"/>
  <c r="X62" i="39"/>
  <c r="Y50" i="39"/>
  <c r="Z50" i="39" s="1"/>
  <c r="X50" i="39"/>
  <c r="Y38" i="39"/>
  <c r="Z38" i="39" s="1"/>
  <c r="X38" i="39"/>
  <c r="Y26" i="39"/>
  <c r="Z26" i="39" s="1"/>
  <c r="X26" i="39"/>
  <c r="Y14" i="39"/>
  <c r="Z14" i="39" s="1"/>
  <c r="X14" i="39"/>
  <c r="Y1126" i="39"/>
  <c r="Z1126" i="39" s="1"/>
  <c r="K37" i="32" s="1"/>
  <c r="W37" i="3" s="1"/>
  <c r="X1126" i="39"/>
  <c r="M37" i="32" s="1"/>
  <c r="V37" i="3" s="1"/>
  <c r="X211" i="38"/>
  <c r="Y211" i="38"/>
  <c r="Z211" i="38" s="1"/>
  <c r="X199" i="38"/>
  <c r="Y199" i="38"/>
  <c r="Z199" i="38" s="1"/>
  <c r="X187" i="38"/>
  <c r="Y187" i="38"/>
  <c r="Z187" i="38" s="1"/>
  <c r="X175" i="38"/>
  <c r="Y175" i="38"/>
  <c r="Z175" i="38" s="1"/>
  <c r="X163" i="38"/>
  <c r="Y163" i="38"/>
  <c r="Z163" i="38" s="1"/>
  <c r="X151" i="38"/>
  <c r="Y151" i="38"/>
  <c r="Z151" i="38" s="1"/>
  <c r="Y111" i="38"/>
  <c r="Z111" i="38" s="1"/>
  <c r="X111" i="38"/>
  <c r="Y99" i="38"/>
  <c r="Z99" i="38" s="1"/>
  <c r="X99" i="38"/>
  <c r="Y87" i="38"/>
  <c r="Z87" i="38" s="1"/>
  <c r="X87" i="38"/>
  <c r="Y75" i="38"/>
  <c r="Z75" i="38" s="1"/>
  <c r="X75" i="38"/>
  <c r="Y63" i="38"/>
  <c r="Z63" i="38" s="1"/>
  <c r="X63" i="38"/>
  <c r="Y51" i="38"/>
  <c r="Z51" i="38" s="1"/>
  <c r="X51" i="38"/>
  <c r="Y39" i="38"/>
  <c r="Z39" i="38" s="1"/>
  <c r="X39" i="38"/>
  <c r="Y27" i="38"/>
  <c r="Z27" i="38" s="1"/>
  <c r="X27" i="38"/>
  <c r="Y15" i="38"/>
  <c r="Z15" i="38" s="1"/>
  <c r="X15" i="38"/>
  <c r="Y3" i="38"/>
  <c r="Z3" i="38" s="1"/>
  <c r="X3" i="38"/>
  <c r="X149" i="38"/>
  <c r="Y149" i="38"/>
  <c r="Z149" i="38" s="1"/>
  <c r="Y116" i="38"/>
  <c r="Z116" i="38" s="1"/>
  <c r="X116" i="38"/>
  <c r="Y141" i="38"/>
  <c r="Z141" i="38" s="1"/>
  <c r="X141" i="38"/>
  <c r="X39" i="37"/>
  <c r="Y39" i="37"/>
  <c r="Z39" i="37" s="1"/>
  <c r="X27" i="37"/>
  <c r="Y27" i="37"/>
  <c r="Z27" i="37" s="1"/>
  <c r="X15" i="37"/>
  <c r="Y15" i="37"/>
  <c r="Z15" i="37" s="1"/>
  <c r="Y96" i="37"/>
  <c r="Z96" i="37" s="1"/>
  <c r="K28" i="32" s="1"/>
  <c r="W28" i="3" s="1"/>
  <c r="X96" i="37"/>
  <c r="M28" i="32" s="1"/>
  <c r="V28" i="3" s="1"/>
  <c r="Y94" i="37"/>
  <c r="Z94" i="37" s="1"/>
  <c r="K26" i="32" s="1"/>
  <c r="W26" i="3" s="1"/>
  <c r="X94" i="37"/>
  <c r="M26" i="32" s="1"/>
  <c r="V26" i="3" s="1"/>
  <c r="Y51" i="37"/>
  <c r="Z51" i="37" s="1"/>
  <c r="X51" i="37"/>
  <c r="Y52" i="37"/>
  <c r="Z52" i="37" s="1"/>
  <c r="X52" i="37"/>
  <c r="Y1042" i="36"/>
  <c r="Z1042" i="36" s="1"/>
  <c r="X1042" i="36"/>
  <c r="Y1030" i="36"/>
  <c r="Z1030" i="36" s="1"/>
  <c r="X1030" i="36"/>
  <c r="Y1018" i="36"/>
  <c r="Z1018" i="36" s="1"/>
  <c r="X1018" i="36"/>
  <c r="Y1006" i="36"/>
  <c r="Z1006" i="36" s="1"/>
  <c r="X1006" i="36"/>
  <c r="Y994" i="36"/>
  <c r="Z994" i="36" s="1"/>
  <c r="X994" i="36"/>
  <c r="Y982" i="36"/>
  <c r="Z982" i="36" s="1"/>
  <c r="X982" i="36"/>
  <c r="Y70" i="37"/>
  <c r="Z70" i="37" s="1"/>
  <c r="X70" i="37"/>
  <c r="Y964" i="36"/>
  <c r="Z964" i="36" s="1"/>
  <c r="X964" i="36"/>
  <c r="Y952" i="36"/>
  <c r="Z952" i="36" s="1"/>
  <c r="X952" i="36"/>
  <c r="Y940" i="36"/>
  <c r="Z940" i="36" s="1"/>
  <c r="X940" i="36"/>
  <c r="Y928" i="36"/>
  <c r="Z928" i="36" s="1"/>
  <c r="X928" i="36"/>
  <c r="Y916" i="36"/>
  <c r="Z916" i="36" s="1"/>
  <c r="X916" i="36"/>
  <c r="Y904" i="36"/>
  <c r="Z904" i="36" s="1"/>
  <c r="X904" i="36"/>
  <c r="Y892" i="36"/>
  <c r="Z892" i="36" s="1"/>
  <c r="X892" i="36"/>
  <c r="Y880" i="36"/>
  <c r="Z880" i="36" s="1"/>
  <c r="X880" i="36"/>
  <c r="Y866" i="36"/>
  <c r="Z866" i="36" s="1"/>
  <c r="X866" i="36"/>
  <c r="X842" i="36"/>
  <c r="Y842" i="36"/>
  <c r="Z842" i="36" s="1"/>
  <c r="X830" i="36"/>
  <c r="Y830" i="36"/>
  <c r="Z830" i="36" s="1"/>
  <c r="X818" i="36"/>
  <c r="Y818" i="36"/>
  <c r="Z818" i="36" s="1"/>
  <c r="X806" i="36"/>
  <c r="Y806" i="36"/>
  <c r="Z806" i="36" s="1"/>
  <c r="X794" i="36"/>
  <c r="Y794" i="36"/>
  <c r="Z794" i="36" s="1"/>
  <c r="X782" i="36"/>
  <c r="Y782" i="36"/>
  <c r="Z782" i="36" s="1"/>
  <c r="X770" i="36"/>
  <c r="Y770" i="36"/>
  <c r="Z770" i="36" s="1"/>
  <c r="Y861" i="36"/>
  <c r="Z861" i="36" s="1"/>
  <c r="X861" i="36"/>
  <c r="Y862" i="36"/>
  <c r="Z862" i="36" s="1"/>
  <c r="X862" i="36"/>
  <c r="Y742" i="36"/>
  <c r="Z742" i="36" s="1"/>
  <c r="X742" i="36"/>
  <c r="Y730" i="36"/>
  <c r="Z730" i="36" s="1"/>
  <c r="X730" i="36"/>
  <c r="Y718" i="36"/>
  <c r="Z718" i="36" s="1"/>
  <c r="X718" i="36"/>
  <c r="Y706" i="36"/>
  <c r="Z706" i="36" s="1"/>
  <c r="X706" i="36"/>
  <c r="Y694" i="36"/>
  <c r="Z694" i="36" s="1"/>
  <c r="X694" i="36"/>
  <c r="Y682" i="36"/>
  <c r="Z682" i="36" s="1"/>
  <c r="X682" i="36"/>
  <c r="X665" i="36"/>
  <c r="Y665" i="36"/>
  <c r="Z665" i="36" s="1"/>
  <c r="X641" i="36"/>
  <c r="Y641" i="36"/>
  <c r="Z641" i="36" s="1"/>
  <c r="X622" i="36"/>
  <c r="Y622" i="36"/>
  <c r="Z622" i="36" s="1"/>
  <c r="Y594" i="36"/>
  <c r="Z594" i="36" s="1"/>
  <c r="X594" i="36"/>
  <c r="Y582" i="36"/>
  <c r="Z582" i="36" s="1"/>
  <c r="X582" i="36"/>
  <c r="Y570" i="36"/>
  <c r="Z570" i="36" s="1"/>
  <c r="X570" i="36"/>
  <c r="Y558" i="36"/>
  <c r="Z558" i="36" s="1"/>
  <c r="X558" i="36"/>
  <c r="Y546" i="36"/>
  <c r="Z546" i="36" s="1"/>
  <c r="X546" i="36"/>
  <c r="X534" i="36"/>
  <c r="Y534" i="36"/>
  <c r="Z534" i="36" s="1"/>
  <c r="X522" i="36"/>
  <c r="Y522" i="36"/>
  <c r="Z522" i="36" s="1"/>
  <c r="X510" i="36"/>
  <c r="Y510" i="36"/>
  <c r="Z510" i="36" s="1"/>
  <c r="X615" i="36"/>
  <c r="Y615" i="36"/>
  <c r="Z615" i="36" s="1"/>
  <c r="X666" i="36"/>
  <c r="Y666" i="36"/>
  <c r="Z666" i="36" s="1"/>
  <c r="X642" i="36"/>
  <c r="Y642" i="36"/>
  <c r="Z642" i="36" s="1"/>
  <c r="Y608" i="36"/>
  <c r="Z608" i="36" s="1"/>
  <c r="X608" i="36"/>
  <c r="X493" i="36"/>
  <c r="Y493" i="36"/>
  <c r="Z493" i="36" s="1"/>
  <c r="X465" i="36"/>
  <c r="Y465" i="36"/>
  <c r="Z465" i="36" s="1"/>
  <c r="X486" i="36"/>
  <c r="Y486" i="36"/>
  <c r="Z486" i="36" s="1"/>
  <c r="X500" i="36"/>
  <c r="Y500" i="36"/>
  <c r="Z500" i="36" s="1"/>
  <c r="X466" i="36"/>
  <c r="Y466" i="36"/>
  <c r="Z466" i="36" s="1"/>
  <c r="Y438" i="36"/>
  <c r="Z438" i="36" s="1"/>
  <c r="X438" i="36"/>
  <c r="Y426" i="36"/>
  <c r="Z426" i="36" s="1"/>
  <c r="X426" i="36"/>
  <c r="Y414" i="36"/>
  <c r="Z414" i="36" s="1"/>
  <c r="X414" i="36"/>
  <c r="Y402" i="36"/>
  <c r="Z402" i="36" s="1"/>
  <c r="X402" i="36"/>
  <c r="Y390" i="36"/>
  <c r="Z390" i="36" s="1"/>
  <c r="X390" i="36"/>
  <c r="Y378" i="36"/>
  <c r="Z378" i="36" s="1"/>
  <c r="X378" i="36"/>
  <c r="Y366" i="36"/>
  <c r="Z366" i="36" s="1"/>
  <c r="X366" i="36"/>
  <c r="Y354" i="36"/>
  <c r="Z354" i="36" s="1"/>
  <c r="X354" i="36"/>
  <c r="Y309" i="36"/>
  <c r="Z309" i="36" s="1"/>
  <c r="X309" i="36"/>
  <c r="Y329" i="36"/>
  <c r="Z329" i="36" s="1"/>
  <c r="X329" i="36"/>
  <c r="Y320" i="36"/>
  <c r="Z320" i="36" s="1"/>
  <c r="X320" i="36"/>
  <c r="Y294" i="36"/>
  <c r="Z294" i="36" s="1"/>
  <c r="X294" i="36"/>
  <c r="Y282" i="36"/>
  <c r="Z282" i="36" s="1"/>
  <c r="X282" i="36"/>
  <c r="Y270" i="36"/>
  <c r="Z270" i="36" s="1"/>
  <c r="X270" i="36"/>
  <c r="Y258" i="36"/>
  <c r="Z258" i="36" s="1"/>
  <c r="X258" i="36"/>
  <c r="Y246" i="36"/>
  <c r="Z246" i="36" s="1"/>
  <c r="X246" i="36"/>
  <c r="Y234" i="36"/>
  <c r="Z234" i="36" s="1"/>
  <c r="X234" i="36"/>
  <c r="Y222" i="36"/>
  <c r="Z222" i="36" s="1"/>
  <c r="X222" i="36"/>
  <c r="Y210" i="36"/>
  <c r="Z210" i="36" s="1"/>
  <c r="X210" i="36"/>
  <c r="Y198" i="36"/>
  <c r="Z198" i="36" s="1"/>
  <c r="X198" i="36"/>
  <c r="Y186" i="36"/>
  <c r="Z186" i="36" s="1"/>
  <c r="X186" i="36"/>
  <c r="Y174" i="36"/>
  <c r="Z174" i="36" s="1"/>
  <c r="X174" i="36"/>
  <c r="Y162" i="36"/>
  <c r="Z162" i="36" s="1"/>
  <c r="X162" i="36"/>
  <c r="Y150" i="36"/>
  <c r="Z150" i="36" s="1"/>
  <c r="X150" i="36"/>
  <c r="Y138" i="36"/>
  <c r="Z138" i="36" s="1"/>
  <c r="X138" i="36"/>
  <c r="Y126" i="36"/>
  <c r="Z126" i="36" s="1"/>
  <c r="X126" i="36"/>
  <c r="Y114" i="36"/>
  <c r="Z114" i="36" s="1"/>
  <c r="X114" i="36"/>
  <c r="Y102" i="36"/>
  <c r="Z102" i="36" s="1"/>
  <c r="X102" i="36"/>
  <c r="Y90" i="36"/>
  <c r="Z90" i="36" s="1"/>
  <c r="X90" i="36"/>
  <c r="Y78" i="36"/>
  <c r="Z78" i="36" s="1"/>
  <c r="X78" i="36"/>
  <c r="Y299" i="36"/>
  <c r="Z299" i="36" s="1"/>
  <c r="X299" i="36"/>
  <c r="Y42" i="36"/>
  <c r="Z42" i="36" s="1"/>
  <c r="X42" i="36"/>
  <c r="Y23" i="36"/>
  <c r="Z23" i="36" s="1"/>
  <c r="X23" i="36"/>
  <c r="X85" i="27"/>
  <c r="Y85" i="27"/>
  <c r="Z85" i="27" s="1"/>
  <c r="X88" i="27"/>
  <c r="Y88" i="27"/>
  <c r="Z88" i="27" s="1"/>
  <c r="Y62" i="36"/>
  <c r="Z62" i="36" s="1"/>
  <c r="X62" i="36"/>
  <c r="Y13" i="27"/>
  <c r="Z13" i="27" s="1"/>
  <c r="X13" i="27"/>
  <c r="Y50" i="27"/>
  <c r="Z50" i="27" s="1"/>
  <c r="X50" i="27"/>
  <c r="Y15" i="27"/>
  <c r="Z15" i="27" s="1"/>
  <c r="X15" i="27"/>
  <c r="Y16" i="27"/>
  <c r="Z16" i="27" s="1"/>
  <c r="X16" i="27"/>
  <c r="Y10" i="36"/>
  <c r="Z10" i="36" s="1"/>
  <c r="X10" i="36"/>
  <c r="Y84" i="27"/>
  <c r="Z84" i="27" s="1"/>
  <c r="X84" i="27"/>
  <c r="Y79" i="27"/>
  <c r="Z79" i="27" s="1"/>
  <c r="X79" i="27"/>
  <c r="J9" i="6"/>
  <c r="J9" i="5"/>
  <c r="N9" i="5" s="1"/>
  <c r="J9" i="32"/>
  <c r="X1044" i="36"/>
  <c r="M8" i="32" s="1"/>
  <c r="V8" i="3" s="1"/>
  <c r="Y1044" i="36"/>
  <c r="Z1044" i="36" s="1"/>
  <c r="K8" i="32" s="1"/>
  <c r="W8" i="3" s="1"/>
  <c r="J11" i="6"/>
  <c r="N11" i="3"/>
  <c r="J11" i="5"/>
  <c r="N11" i="5" s="1"/>
  <c r="J11" i="32"/>
  <c r="S1083" i="39"/>
  <c r="T1083" i="39" s="1"/>
  <c r="R1083" i="39"/>
  <c r="S1081" i="39"/>
  <c r="T1081" i="39" s="1"/>
  <c r="R1081" i="39"/>
  <c r="R1049" i="39"/>
  <c r="S1049" i="39"/>
  <c r="T1049" i="39" s="1"/>
  <c r="S1080" i="39"/>
  <c r="T1080" i="39" s="1"/>
  <c r="R1080" i="39"/>
  <c r="AE100" i="34"/>
  <c r="R1024" i="39"/>
  <c r="S1024" i="39"/>
  <c r="T1024" i="39" s="1"/>
  <c r="S1003" i="39"/>
  <c r="T1003" i="39" s="1"/>
  <c r="R1003" i="39"/>
  <c r="L100" i="34"/>
  <c r="S1091" i="39"/>
  <c r="T1091" i="39" s="1"/>
  <c r="R1091" i="39"/>
  <c r="R1035" i="39"/>
  <c r="S1035" i="39"/>
  <c r="T1035" i="39" s="1"/>
  <c r="R974" i="39"/>
  <c r="S974" i="39"/>
  <c r="T974" i="39" s="1"/>
  <c r="R1011" i="39"/>
  <c r="S1011" i="39"/>
  <c r="T1011" i="39" s="1"/>
  <c r="E100" i="34"/>
  <c r="S910" i="39"/>
  <c r="T910" i="39" s="1"/>
  <c r="R910" i="39"/>
  <c r="S933" i="39"/>
  <c r="T933" i="39" s="1"/>
  <c r="R933" i="39"/>
  <c r="S845" i="39"/>
  <c r="T845" i="39" s="1"/>
  <c r="R845" i="39"/>
  <c r="R987" i="39"/>
  <c r="S987" i="39"/>
  <c r="T987" i="39" s="1"/>
  <c r="S849" i="39"/>
  <c r="T849" i="39" s="1"/>
  <c r="R849" i="39"/>
  <c r="S841" i="39"/>
  <c r="T841" i="39" s="1"/>
  <c r="R841" i="39"/>
  <c r="R963" i="39"/>
  <c r="S963" i="39"/>
  <c r="T963" i="39" s="1"/>
  <c r="S814" i="39"/>
  <c r="T814" i="39" s="1"/>
  <c r="R814" i="39"/>
  <c r="S765" i="39"/>
  <c r="T765" i="39" s="1"/>
  <c r="R765" i="39"/>
  <c r="S827" i="39"/>
  <c r="T827" i="39" s="1"/>
  <c r="R827" i="39"/>
  <c r="S831" i="39"/>
  <c r="T831" i="39" s="1"/>
  <c r="R831" i="39"/>
  <c r="S733" i="39"/>
  <c r="T733" i="39" s="1"/>
  <c r="R733" i="39"/>
  <c r="S699" i="39"/>
  <c r="T699" i="39" s="1"/>
  <c r="R699" i="39"/>
  <c r="S752" i="39"/>
  <c r="T752" i="39" s="1"/>
  <c r="R752" i="39"/>
  <c r="R867" i="39"/>
  <c r="S867" i="39"/>
  <c r="T867" i="39" s="1"/>
  <c r="S718" i="39"/>
  <c r="T718" i="39" s="1"/>
  <c r="R718" i="39"/>
  <c r="S694" i="39"/>
  <c r="T694" i="39" s="1"/>
  <c r="R694" i="39"/>
  <c r="S737" i="39"/>
  <c r="T737" i="39" s="1"/>
  <c r="R737" i="39"/>
  <c r="S645" i="39"/>
  <c r="T645" i="39" s="1"/>
  <c r="R645" i="39"/>
  <c r="S660" i="39"/>
  <c r="T660" i="39" s="1"/>
  <c r="R660" i="39"/>
  <c r="R804" i="39"/>
  <c r="S804" i="39"/>
  <c r="T804" i="39" s="1"/>
  <c r="S673" i="39"/>
  <c r="T673" i="39" s="1"/>
  <c r="R673" i="39"/>
  <c r="R492" i="39"/>
  <c r="S492" i="39"/>
  <c r="T492" i="39" s="1"/>
  <c r="S578" i="39"/>
  <c r="T578" i="39" s="1"/>
  <c r="R578" i="39"/>
  <c r="R494" i="39"/>
  <c r="S494" i="39"/>
  <c r="T494" i="39" s="1"/>
  <c r="S616" i="39"/>
  <c r="T616" i="39" s="1"/>
  <c r="R616" i="39"/>
  <c r="S568" i="39"/>
  <c r="T568" i="39" s="1"/>
  <c r="R568" i="39"/>
  <c r="S571" i="39"/>
  <c r="T571" i="39" s="1"/>
  <c r="R571" i="39"/>
  <c r="R395" i="39"/>
  <c r="S395" i="39"/>
  <c r="T395" i="39" s="1"/>
  <c r="S530" i="39"/>
  <c r="T530" i="39" s="1"/>
  <c r="R530" i="39"/>
  <c r="S447" i="39"/>
  <c r="T447" i="39" s="1"/>
  <c r="R447" i="39"/>
  <c r="S617" i="39"/>
  <c r="T617" i="39" s="1"/>
  <c r="R617" i="39"/>
  <c r="R387" i="39"/>
  <c r="S387" i="39"/>
  <c r="T387" i="39" s="1"/>
  <c r="S470" i="39"/>
  <c r="T470" i="39" s="1"/>
  <c r="R470" i="39"/>
  <c r="R428" i="39"/>
  <c r="S428" i="39"/>
  <c r="T428" i="39" s="1"/>
  <c r="S611" i="39"/>
  <c r="T611" i="39" s="1"/>
  <c r="R611" i="39"/>
  <c r="R433" i="39"/>
  <c r="S433" i="39"/>
  <c r="T433" i="39" s="1"/>
  <c r="S545" i="39"/>
  <c r="T545" i="39" s="1"/>
  <c r="R545" i="39"/>
  <c r="S449" i="39"/>
  <c r="T449" i="39" s="1"/>
  <c r="R449" i="39"/>
  <c r="R364" i="39"/>
  <c r="S364" i="39"/>
  <c r="T364" i="39" s="1"/>
  <c r="S448" i="39"/>
  <c r="T448" i="39" s="1"/>
  <c r="R448" i="39"/>
  <c r="S311" i="39"/>
  <c r="T311" i="39" s="1"/>
  <c r="R311" i="39"/>
  <c r="S275" i="39"/>
  <c r="T275" i="39" s="1"/>
  <c r="R275" i="39"/>
  <c r="S605" i="39"/>
  <c r="T605" i="39" s="1"/>
  <c r="R605" i="39"/>
  <c r="R261" i="39"/>
  <c r="S261" i="39"/>
  <c r="T261" i="39" s="1"/>
  <c r="R256" i="39"/>
  <c r="S256" i="39"/>
  <c r="T256" i="39" s="1"/>
  <c r="S549" i="39"/>
  <c r="T549" i="39" s="1"/>
  <c r="R549" i="39"/>
  <c r="R254" i="39"/>
  <c r="S254" i="39"/>
  <c r="T254" i="39" s="1"/>
  <c r="S169" i="39"/>
  <c r="T169" i="39" s="1"/>
  <c r="R169" i="39"/>
  <c r="S126" i="39"/>
  <c r="T126" i="39" s="1"/>
  <c r="R126" i="39"/>
  <c r="S289" i="39"/>
  <c r="T289" i="39" s="1"/>
  <c r="R289" i="39"/>
  <c r="S211" i="39"/>
  <c r="T211" i="39" s="1"/>
  <c r="R211" i="39"/>
  <c r="S306" i="39"/>
  <c r="T306" i="39" s="1"/>
  <c r="R306" i="39"/>
  <c r="S629" i="39"/>
  <c r="T629" i="39" s="1"/>
  <c r="R629" i="39"/>
  <c r="R798" i="39"/>
  <c r="S798" i="39"/>
  <c r="T798" i="39" s="1"/>
  <c r="R775" i="39"/>
  <c r="S775" i="39"/>
  <c r="T775" i="39" s="1"/>
  <c r="R774" i="39"/>
  <c r="S774" i="39"/>
  <c r="T774" i="39" s="1"/>
  <c r="R958" i="39"/>
  <c r="S958" i="39"/>
  <c r="T958" i="39" s="1"/>
  <c r="S947" i="39"/>
  <c r="T947" i="39" s="1"/>
  <c r="R947" i="39"/>
  <c r="S919" i="39"/>
  <c r="T919" i="39" s="1"/>
  <c r="R919" i="39"/>
  <c r="R985" i="39"/>
  <c r="S985" i="39"/>
  <c r="T985" i="39" s="1"/>
  <c r="R1029" i="39"/>
  <c r="S1029" i="39"/>
  <c r="T1029" i="39" s="1"/>
  <c r="S150" i="39"/>
  <c r="T150" i="39" s="1"/>
  <c r="R150" i="39"/>
  <c r="S338" i="39"/>
  <c r="T338" i="39" s="1"/>
  <c r="R338" i="39"/>
  <c r="S472" i="39"/>
  <c r="T472" i="39" s="1"/>
  <c r="R472" i="39"/>
  <c r="S174" i="39"/>
  <c r="T174" i="39" s="1"/>
  <c r="R174" i="39"/>
  <c r="S342" i="39"/>
  <c r="T342" i="39" s="1"/>
  <c r="R342" i="39"/>
  <c r="S222" i="39"/>
  <c r="T222" i="39" s="1"/>
  <c r="R222" i="39"/>
  <c r="S215" i="39"/>
  <c r="T215" i="39" s="1"/>
  <c r="R215" i="39"/>
  <c r="S122" i="39"/>
  <c r="T122" i="39" s="1"/>
  <c r="R122" i="39"/>
  <c r="S29" i="39"/>
  <c r="T29" i="39" s="1"/>
  <c r="R29" i="39"/>
  <c r="S268" i="39"/>
  <c r="T268" i="39" s="1"/>
  <c r="R268" i="39"/>
  <c r="S91" i="39"/>
  <c r="T91" i="39" s="1"/>
  <c r="R91" i="39"/>
  <c r="S33" i="39"/>
  <c r="T33" i="39" s="1"/>
  <c r="R33" i="39"/>
  <c r="S294" i="39"/>
  <c r="T294" i="39" s="1"/>
  <c r="R294" i="39"/>
  <c r="S66" i="39"/>
  <c r="T66" i="39" s="1"/>
  <c r="R66" i="39"/>
  <c r="S9" i="39"/>
  <c r="T9" i="39" s="1"/>
  <c r="R9" i="39"/>
  <c r="R414" i="39"/>
  <c r="S414" i="39"/>
  <c r="T414" i="39" s="1"/>
  <c r="R413" i="39"/>
  <c r="S413" i="39"/>
  <c r="T413" i="39" s="1"/>
  <c r="S84" i="39"/>
  <c r="T84" i="39" s="1"/>
  <c r="R84" i="39"/>
  <c r="S114" i="39"/>
  <c r="T114" i="39" s="1"/>
  <c r="R114" i="39"/>
  <c r="S25" i="39"/>
  <c r="T25" i="39" s="1"/>
  <c r="R25" i="39"/>
  <c r="S167" i="38"/>
  <c r="T167" i="38" s="1"/>
  <c r="R167" i="38"/>
  <c r="S220" i="38"/>
  <c r="T220" i="38" s="1"/>
  <c r="R220" i="38"/>
  <c r="S10" i="39"/>
  <c r="T10" i="39" s="1"/>
  <c r="R10" i="39"/>
  <c r="R117" i="38"/>
  <c r="S117" i="38"/>
  <c r="T117" i="38" s="1"/>
  <c r="S77" i="37"/>
  <c r="T77" i="37" s="1"/>
  <c r="R77" i="37"/>
  <c r="S85" i="38"/>
  <c r="T85" i="38" s="1"/>
  <c r="R85" i="38"/>
  <c r="S206" i="38"/>
  <c r="T206" i="38" s="1"/>
  <c r="R206" i="38"/>
  <c r="S32" i="38"/>
  <c r="T32" i="38" s="1"/>
  <c r="R32" i="38"/>
  <c r="S63" i="38"/>
  <c r="T63" i="38" s="1"/>
  <c r="R63" i="38"/>
  <c r="R229" i="38"/>
  <c r="L38" i="6" s="1"/>
  <c r="S38" i="3" s="1"/>
  <c r="S229" i="38"/>
  <c r="T229" i="38" s="1"/>
  <c r="K38" i="6" s="1"/>
  <c r="T38" i="3" s="1"/>
  <c r="R122" i="38"/>
  <c r="S122" i="38"/>
  <c r="T122" i="38" s="1"/>
  <c r="S73" i="37"/>
  <c r="T73" i="37" s="1"/>
  <c r="R73" i="37"/>
  <c r="S113" i="38"/>
  <c r="T113" i="38" s="1"/>
  <c r="R113" i="38"/>
  <c r="S194" i="38"/>
  <c r="T194" i="38" s="1"/>
  <c r="R194" i="38"/>
  <c r="S84" i="38"/>
  <c r="T84" i="38" s="1"/>
  <c r="R84" i="38"/>
  <c r="S93" i="37"/>
  <c r="T93" i="37" s="1"/>
  <c r="K25" i="6" s="1"/>
  <c r="T25" i="3" s="1"/>
  <c r="R93" i="37"/>
  <c r="L25" i="6" s="1"/>
  <c r="S25" i="3" s="1"/>
  <c r="S55" i="38"/>
  <c r="T55" i="38" s="1"/>
  <c r="R55" i="38"/>
  <c r="S76" i="38"/>
  <c r="T76" i="38" s="1"/>
  <c r="R76" i="38"/>
  <c r="S23" i="38"/>
  <c r="T23" i="38" s="1"/>
  <c r="R23" i="38"/>
  <c r="S1041" i="36"/>
  <c r="T1041" i="36" s="1"/>
  <c r="R1041" i="36"/>
  <c r="S1017" i="36"/>
  <c r="T1017" i="36" s="1"/>
  <c r="R1017" i="36"/>
  <c r="S993" i="36"/>
  <c r="T993" i="36" s="1"/>
  <c r="R993" i="36"/>
  <c r="S23" i="37"/>
  <c r="T23" i="37" s="1"/>
  <c r="R23" i="37"/>
  <c r="S214" i="38"/>
  <c r="T214" i="38" s="1"/>
  <c r="R214" i="38"/>
  <c r="R126" i="38"/>
  <c r="S126" i="38"/>
  <c r="T126" i="38" s="1"/>
  <c r="S64" i="37"/>
  <c r="T64" i="37" s="1"/>
  <c r="R64" i="37"/>
  <c r="S1032" i="36"/>
  <c r="T1032" i="36" s="1"/>
  <c r="R1032" i="36"/>
  <c r="S1008" i="36"/>
  <c r="T1008" i="36" s="1"/>
  <c r="R1008" i="36"/>
  <c r="S971" i="36"/>
  <c r="T971" i="36" s="1"/>
  <c r="R971" i="36"/>
  <c r="S41" i="37"/>
  <c r="T41" i="37" s="1"/>
  <c r="R41" i="37"/>
  <c r="S193" i="38"/>
  <c r="T193" i="38" s="1"/>
  <c r="R193" i="38"/>
  <c r="R948" i="36"/>
  <c r="S948" i="36"/>
  <c r="T948" i="36" s="1"/>
  <c r="R965" i="36"/>
  <c r="S965" i="36"/>
  <c r="T965" i="36" s="1"/>
  <c r="R914" i="36"/>
  <c r="S914" i="36"/>
  <c r="T914" i="36" s="1"/>
  <c r="R923" i="36"/>
  <c r="S923" i="36"/>
  <c r="T923" i="36" s="1"/>
  <c r="R944" i="36"/>
  <c r="S944" i="36"/>
  <c r="T944" i="36" s="1"/>
  <c r="R951" i="36"/>
  <c r="S951" i="36"/>
  <c r="T951" i="36" s="1"/>
  <c r="S827" i="36"/>
  <c r="T827" i="36" s="1"/>
  <c r="R827" i="36"/>
  <c r="S746" i="36"/>
  <c r="T746" i="36" s="1"/>
  <c r="R746" i="36"/>
  <c r="S778" i="36"/>
  <c r="T778" i="36" s="1"/>
  <c r="R778" i="36"/>
  <c r="S822" i="36"/>
  <c r="T822" i="36" s="1"/>
  <c r="R822" i="36"/>
  <c r="S747" i="36"/>
  <c r="T747" i="36" s="1"/>
  <c r="R747" i="36"/>
  <c r="S807" i="36"/>
  <c r="T807" i="36" s="1"/>
  <c r="R807" i="36"/>
  <c r="S771" i="36"/>
  <c r="T771" i="36" s="1"/>
  <c r="R771" i="36"/>
  <c r="S828" i="36"/>
  <c r="T828" i="36" s="1"/>
  <c r="R828" i="36"/>
  <c r="S800" i="36"/>
  <c r="T800" i="36" s="1"/>
  <c r="R800" i="36"/>
  <c r="S785" i="36"/>
  <c r="T785" i="36" s="1"/>
  <c r="R785" i="36"/>
  <c r="S644" i="36"/>
  <c r="T644" i="36" s="1"/>
  <c r="R644" i="36"/>
  <c r="S738" i="36"/>
  <c r="T738" i="36" s="1"/>
  <c r="R738" i="36"/>
  <c r="S578" i="36"/>
  <c r="T578" i="36" s="1"/>
  <c r="R578" i="36"/>
  <c r="S533" i="36"/>
  <c r="T533" i="36" s="1"/>
  <c r="R533" i="36"/>
  <c r="S484" i="36"/>
  <c r="T484" i="36" s="1"/>
  <c r="R484" i="36"/>
  <c r="S510" i="36"/>
  <c r="T510" i="36" s="1"/>
  <c r="R510" i="36"/>
  <c r="S654" i="36"/>
  <c r="T654" i="36" s="1"/>
  <c r="R654" i="36"/>
  <c r="S577" i="36"/>
  <c r="T577" i="36" s="1"/>
  <c r="R577" i="36"/>
  <c r="S541" i="36"/>
  <c r="T541" i="36" s="1"/>
  <c r="R541" i="36"/>
  <c r="S709" i="36"/>
  <c r="T709" i="36" s="1"/>
  <c r="R709" i="36"/>
  <c r="S492" i="36"/>
  <c r="T492" i="36" s="1"/>
  <c r="R492" i="36"/>
  <c r="S714" i="36"/>
  <c r="T714" i="36" s="1"/>
  <c r="R714" i="36"/>
  <c r="S572" i="36"/>
  <c r="T572" i="36" s="1"/>
  <c r="R572" i="36"/>
  <c r="S652" i="36"/>
  <c r="T652" i="36" s="1"/>
  <c r="R652" i="36"/>
  <c r="S618" i="36"/>
  <c r="T618" i="36" s="1"/>
  <c r="R618" i="36"/>
  <c r="S504" i="36"/>
  <c r="T504" i="36" s="1"/>
  <c r="R504" i="36"/>
  <c r="S595" i="36"/>
  <c r="T595" i="36" s="1"/>
  <c r="R595" i="36"/>
  <c r="S547" i="36"/>
  <c r="T547" i="36" s="1"/>
  <c r="R547" i="36"/>
  <c r="S442" i="36"/>
  <c r="T442" i="36" s="1"/>
  <c r="R442" i="36"/>
  <c r="S301" i="36"/>
  <c r="T301" i="36" s="1"/>
  <c r="R301" i="36"/>
  <c r="S372" i="36"/>
  <c r="T372" i="36" s="1"/>
  <c r="R372" i="36"/>
  <c r="S445" i="36"/>
  <c r="T445" i="36" s="1"/>
  <c r="R445" i="36"/>
  <c r="S339" i="36"/>
  <c r="T339" i="36" s="1"/>
  <c r="R339" i="36"/>
  <c r="S305" i="36"/>
  <c r="T305" i="36" s="1"/>
  <c r="R305" i="36"/>
  <c r="S377" i="36"/>
  <c r="T377" i="36" s="1"/>
  <c r="R377" i="36"/>
  <c r="S458" i="36"/>
  <c r="T458" i="36" s="1"/>
  <c r="R458" i="36"/>
  <c r="S348" i="36"/>
  <c r="T348" i="36" s="1"/>
  <c r="R348" i="36"/>
  <c r="S427" i="36"/>
  <c r="T427" i="36" s="1"/>
  <c r="R427" i="36"/>
  <c r="S387" i="36"/>
  <c r="T387" i="36" s="1"/>
  <c r="R387" i="36"/>
  <c r="S333" i="36"/>
  <c r="T333" i="36" s="1"/>
  <c r="R333" i="36"/>
  <c r="S304" i="36"/>
  <c r="T304" i="36" s="1"/>
  <c r="R304" i="36"/>
  <c r="S254" i="36"/>
  <c r="T254" i="36" s="1"/>
  <c r="R254" i="36"/>
  <c r="S206" i="36"/>
  <c r="T206" i="36" s="1"/>
  <c r="R206" i="36"/>
  <c r="S158" i="36"/>
  <c r="T158" i="36" s="1"/>
  <c r="R158" i="36"/>
  <c r="S110" i="36"/>
  <c r="T110" i="36" s="1"/>
  <c r="R110" i="36"/>
  <c r="S6" i="36"/>
  <c r="T6" i="36" s="1"/>
  <c r="R6" i="36"/>
  <c r="S704" i="36"/>
  <c r="T704" i="36" s="1"/>
  <c r="R704" i="36"/>
  <c r="S620" i="36"/>
  <c r="T620" i="36" s="1"/>
  <c r="R620" i="36"/>
  <c r="S639" i="36"/>
  <c r="T639" i="36" s="1"/>
  <c r="R639" i="36"/>
  <c r="S663" i="36"/>
  <c r="T663" i="36" s="1"/>
  <c r="R663" i="36"/>
  <c r="S703" i="36"/>
  <c r="T703" i="36" s="1"/>
  <c r="R703" i="36"/>
  <c r="S614" i="36"/>
  <c r="T614" i="36" s="1"/>
  <c r="R614" i="36"/>
  <c r="R883" i="36"/>
  <c r="S883" i="36"/>
  <c r="T883" i="36" s="1"/>
  <c r="R907" i="36"/>
  <c r="S907" i="36"/>
  <c r="T907" i="36" s="1"/>
  <c r="R875" i="36"/>
  <c r="S875" i="36"/>
  <c r="T875" i="36" s="1"/>
  <c r="R904" i="36"/>
  <c r="S904" i="36"/>
  <c r="T904" i="36" s="1"/>
  <c r="S273" i="36"/>
  <c r="T273" i="36" s="1"/>
  <c r="R273" i="36"/>
  <c r="S225" i="36"/>
  <c r="T225" i="36" s="1"/>
  <c r="R225" i="36"/>
  <c r="S177" i="36"/>
  <c r="T177" i="36" s="1"/>
  <c r="R177" i="36"/>
  <c r="S129" i="36"/>
  <c r="T129" i="36" s="1"/>
  <c r="R129" i="36"/>
  <c r="S81" i="36"/>
  <c r="T81" i="36" s="1"/>
  <c r="R81" i="36"/>
  <c r="S4" i="36"/>
  <c r="T4" i="36" s="1"/>
  <c r="R4" i="36"/>
  <c r="S252" i="36"/>
  <c r="T252" i="36" s="1"/>
  <c r="R252" i="36"/>
  <c r="S204" i="36"/>
  <c r="T204" i="36" s="1"/>
  <c r="R204" i="36"/>
  <c r="S156" i="36"/>
  <c r="T156" i="36" s="1"/>
  <c r="R156" i="36"/>
  <c r="S108" i="36"/>
  <c r="T108" i="36" s="1"/>
  <c r="R108" i="36"/>
  <c r="S29" i="36"/>
  <c r="T29" i="36" s="1"/>
  <c r="R29" i="36"/>
  <c r="S64" i="27"/>
  <c r="T64" i="27" s="1"/>
  <c r="R64" i="27"/>
  <c r="S60" i="27"/>
  <c r="T60" i="27" s="1"/>
  <c r="R60" i="27"/>
  <c r="S16" i="36"/>
  <c r="T16" i="36" s="1"/>
  <c r="R16" i="36"/>
  <c r="S38" i="27"/>
  <c r="T38" i="27" s="1"/>
  <c r="R38" i="27"/>
  <c r="R94" i="27"/>
  <c r="L7" i="6" s="1"/>
  <c r="S7" i="3" s="1"/>
  <c r="S94" i="27"/>
  <c r="T94" i="27" s="1"/>
  <c r="K7" i="6" s="1"/>
  <c r="T7" i="3" s="1"/>
  <c r="P92" i="27"/>
  <c r="S291" i="36"/>
  <c r="T291" i="36" s="1"/>
  <c r="R291" i="36"/>
  <c r="S243" i="36"/>
  <c r="T243" i="36" s="1"/>
  <c r="R243" i="36"/>
  <c r="S195" i="36"/>
  <c r="T195" i="36" s="1"/>
  <c r="R195" i="36"/>
  <c r="S147" i="36"/>
  <c r="T147" i="36" s="1"/>
  <c r="R147" i="36"/>
  <c r="S99" i="36"/>
  <c r="T99" i="36" s="1"/>
  <c r="R99" i="36"/>
  <c r="P8" i="27"/>
  <c r="P46" i="27"/>
  <c r="P84" i="27"/>
  <c r="M30" i="5"/>
  <c r="N30" i="5"/>
  <c r="S22" i="36"/>
  <c r="T22" i="36" s="1"/>
  <c r="R22" i="36"/>
  <c r="P66" i="27"/>
  <c r="S37" i="36"/>
  <c r="T37" i="36" s="1"/>
  <c r="R37" i="36"/>
  <c r="P20" i="27"/>
  <c r="N7" i="5"/>
  <c r="M7" i="5"/>
  <c r="Y1121" i="39"/>
  <c r="Z1121" i="39" s="1"/>
  <c r="X1121" i="39"/>
  <c r="Y1085" i="39"/>
  <c r="Z1085" i="39" s="1"/>
  <c r="X1085" i="39"/>
  <c r="X1049" i="39"/>
  <c r="Y1049" i="39"/>
  <c r="Z1049" i="39" s="1"/>
  <c r="Y1002" i="39"/>
  <c r="Z1002" i="39" s="1"/>
  <c r="X1002" i="39"/>
  <c r="X1095" i="39"/>
  <c r="Y1095" i="39"/>
  <c r="Z1095" i="39" s="1"/>
  <c r="X1035" i="39"/>
  <c r="Y1035" i="39"/>
  <c r="Z1035" i="39" s="1"/>
  <c r="Y1054" i="39"/>
  <c r="Z1054" i="39" s="1"/>
  <c r="X1054" i="39"/>
  <c r="Y1117" i="39"/>
  <c r="Z1117" i="39" s="1"/>
  <c r="X1117" i="39"/>
  <c r="Y1056" i="39"/>
  <c r="Z1056" i="39" s="1"/>
  <c r="X1056" i="39"/>
  <c r="X1023" i="39"/>
  <c r="Y1023" i="39"/>
  <c r="Z1023" i="39" s="1"/>
  <c r="X1010" i="39"/>
  <c r="Y1010" i="39"/>
  <c r="Z1010" i="39" s="1"/>
  <c r="X961" i="39"/>
  <c r="Y961" i="39"/>
  <c r="Z961" i="39" s="1"/>
  <c r="Y966" i="39"/>
  <c r="Z966" i="39" s="1"/>
  <c r="X966" i="39"/>
  <c r="X1012" i="39"/>
  <c r="Y1012" i="39"/>
  <c r="Z1012" i="39" s="1"/>
  <c r="Y920" i="39"/>
  <c r="Z920" i="39" s="1"/>
  <c r="X920" i="39"/>
  <c r="X1011" i="39"/>
  <c r="Y1011" i="39"/>
  <c r="Z1011" i="39" s="1"/>
  <c r="Y930" i="39"/>
  <c r="Z930" i="39" s="1"/>
  <c r="X930" i="39"/>
  <c r="Y903" i="39"/>
  <c r="Z903" i="39" s="1"/>
  <c r="X903" i="39"/>
  <c r="X874" i="39"/>
  <c r="Y874" i="39"/>
  <c r="Z874" i="39" s="1"/>
  <c r="Y879" i="39"/>
  <c r="Z879" i="39" s="1"/>
  <c r="X879" i="39"/>
  <c r="Y851" i="39"/>
  <c r="Z851" i="39" s="1"/>
  <c r="X851" i="39"/>
  <c r="Y868" i="39"/>
  <c r="Z868" i="39" s="1"/>
  <c r="X868" i="39"/>
  <c r="Y852" i="39"/>
  <c r="Z852" i="39" s="1"/>
  <c r="X852" i="39"/>
  <c r="Y971" i="39"/>
  <c r="Z971" i="39" s="1"/>
  <c r="X971" i="39"/>
  <c r="Y925" i="39"/>
  <c r="Z925" i="39" s="1"/>
  <c r="X925" i="39"/>
  <c r="Y859" i="39"/>
  <c r="Z859" i="39" s="1"/>
  <c r="X859" i="39"/>
  <c r="Y818" i="39"/>
  <c r="Z818" i="39" s="1"/>
  <c r="X818" i="39"/>
  <c r="Y803" i="39"/>
  <c r="Z803" i="39" s="1"/>
  <c r="X803" i="39"/>
  <c r="Y799" i="39"/>
  <c r="Z799" i="39" s="1"/>
  <c r="X799" i="39"/>
  <c r="Y756" i="39"/>
  <c r="Z756" i="39" s="1"/>
  <c r="X756" i="39"/>
  <c r="Y744" i="39"/>
  <c r="Z744" i="39" s="1"/>
  <c r="X744" i="39"/>
  <c r="Y732" i="39"/>
  <c r="Z732" i="39" s="1"/>
  <c r="X732" i="39"/>
  <c r="Y720" i="39"/>
  <c r="Z720" i="39" s="1"/>
  <c r="X720" i="39"/>
  <c r="Y708" i="39"/>
  <c r="Z708" i="39" s="1"/>
  <c r="X708" i="39"/>
  <c r="Y696" i="39"/>
  <c r="Z696" i="39" s="1"/>
  <c r="X696" i="39"/>
  <c r="Y676" i="39"/>
  <c r="Z676" i="39" s="1"/>
  <c r="X676" i="39"/>
  <c r="Y664" i="39"/>
  <c r="Z664" i="39" s="1"/>
  <c r="X664" i="39"/>
  <c r="Y652" i="39"/>
  <c r="Z652" i="39" s="1"/>
  <c r="X652" i="39"/>
  <c r="Y684" i="39"/>
  <c r="Z684" i="39" s="1"/>
  <c r="X684" i="39"/>
  <c r="Y824" i="39"/>
  <c r="Z824" i="39" s="1"/>
  <c r="X824" i="39"/>
  <c r="X618" i="39"/>
  <c r="Y618" i="39"/>
  <c r="Z618" i="39" s="1"/>
  <c r="X606" i="39"/>
  <c r="Y606" i="39"/>
  <c r="Z606" i="39" s="1"/>
  <c r="X594" i="39"/>
  <c r="Y594" i="39"/>
  <c r="Z594" i="39" s="1"/>
  <c r="X582" i="39"/>
  <c r="Y582" i="39"/>
  <c r="Z582" i="39" s="1"/>
  <c r="X570" i="39"/>
  <c r="Y570" i="39"/>
  <c r="Z570" i="39" s="1"/>
  <c r="X558" i="39"/>
  <c r="Y558" i="39"/>
  <c r="Z558" i="39" s="1"/>
  <c r="X546" i="39"/>
  <c r="Y546" i="39"/>
  <c r="Z546" i="39" s="1"/>
  <c r="X534" i="39"/>
  <c r="Y534" i="39"/>
  <c r="Z534" i="39" s="1"/>
  <c r="Y622" i="39"/>
  <c r="Z622" i="39" s="1"/>
  <c r="X622" i="39"/>
  <c r="Y782" i="39"/>
  <c r="Z782" i="39" s="1"/>
  <c r="X782" i="39"/>
  <c r="X510" i="39"/>
  <c r="Y510" i="39"/>
  <c r="Z510" i="39" s="1"/>
  <c r="X473" i="39"/>
  <c r="Y473" i="39"/>
  <c r="Z473" i="39" s="1"/>
  <c r="X461" i="39"/>
  <c r="Y461" i="39"/>
  <c r="Z461" i="39" s="1"/>
  <c r="X449" i="39"/>
  <c r="Y449" i="39"/>
  <c r="Z449" i="39" s="1"/>
  <c r="X437" i="39"/>
  <c r="Y437" i="39"/>
  <c r="Z437" i="39" s="1"/>
  <c r="X501" i="39"/>
  <c r="Y501" i="39"/>
  <c r="Z501" i="39" s="1"/>
  <c r="X518" i="39"/>
  <c r="Y518" i="39"/>
  <c r="Z518" i="39" s="1"/>
  <c r="X526" i="39"/>
  <c r="Y526" i="39"/>
  <c r="Z526" i="39" s="1"/>
  <c r="X390" i="39"/>
  <c r="Y390" i="39"/>
  <c r="Z390" i="39" s="1"/>
  <c r="X416" i="39"/>
  <c r="Y416" i="39"/>
  <c r="Z416" i="39" s="1"/>
  <c r="X363" i="39"/>
  <c r="Y363" i="39"/>
  <c r="Z363" i="39" s="1"/>
  <c r="X341" i="39"/>
  <c r="Y341" i="39"/>
  <c r="Z341" i="39" s="1"/>
  <c r="X329" i="39"/>
  <c r="Y329" i="39"/>
  <c r="Z329" i="39" s="1"/>
  <c r="X382" i="39"/>
  <c r="Y382" i="39"/>
  <c r="Z382" i="39" s="1"/>
  <c r="X384" i="39"/>
  <c r="Y384" i="39"/>
  <c r="Z384" i="39" s="1"/>
  <c r="X412" i="39"/>
  <c r="Y412" i="39"/>
  <c r="Z412" i="39" s="1"/>
  <c r="X252" i="39"/>
  <c r="Y252" i="39"/>
  <c r="Z252" i="39" s="1"/>
  <c r="Y206" i="39"/>
  <c r="Z206" i="39" s="1"/>
  <c r="X206" i="39"/>
  <c r="Y194" i="39"/>
  <c r="Z194" i="39" s="1"/>
  <c r="X194" i="39"/>
  <c r="Y182" i="39"/>
  <c r="Z182" i="39" s="1"/>
  <c r="X182" i="39"/>
  <c r="Y170" i="39"/>
  <c r="Z170" i="39" s="1"/>
  <c r="X170" i="39"/>
  <c r="Y158" i="39"/>
  <c r="Z158" i="39" s="1"/>
  <c r="X158" i="39"/>
  <c r="Y146" i="39"/>
  <c r="Z146" i="39" s="1"/>
  <c r="X146" i="39"/>
  <c r="X299" i="39"/>
  <c r="Y299" i="39"/>
  <c r="Z299" i="39" s="1"/>
  <c r="X254" i="39"/>
  <c r="Y254" i="39"/>
  <c r="Z254" i="39" s="1"/>
  <c r="Y222" i="39"/>
  <c r="Z222" i="39" s="1"/>
  <c r="X222" i="39"/>
  <c r="X316" i="39"/>
  <c r="Y316" i="39"/>
  <c r="Z316" i="39" s="1"/>
  <c r="X280" i="39"/>
  <c r="Y280" i="39"/>
  <c r="Z280" i="39" s="1"/>
  <c r="X241" i="39"/>
  <c r="Y241" i="39"/>
  <c r="Z241" i="39" s="1"/>
  <c r="X300" i="39"/>
  <c r="Y300" i="39"/>
  <c r="Z300" i="39" s="1"/>
  <c r="X262" i="39"/>
  <c r="Y262" i="39"/>
  <c r="Z262" i="39" s="1"/>
  <c r="Y136" i="39"/>
  <c r="Z136" i="39" s="1"/>
  <c r="X136" i="39"/>
  <c r="Y216" i="39"/>
  <c r="Z216" i="39" s="1"/>
  <c r="X216" i="39"/>
  <c r="X369" i="39"/>
  <c r="Y369" i="39"/>
  <c r="Z369" i="39" s="1"/>
  <c r="Y120" i="39"/>
  <c r="Z120" i="39" s="1"/>
  <c r="X120" i="39"/>
  <c r="Y97" i="39"/>
  <c r="Z97" i="39" s="1"/>
  <c r="X97" i="39"/>
  <c r="Y85" i="39"/>
  <c r="Z85" i="39" s="1"/>
  <c r="X85" i="39"/>
  <c r="Y73" i="39"/>
  <c r="Z73" i="39" s="1"/>
  <c r="X73" i="39"/>
  <c r="Y61" i="39"/>
  <c r="Z61" i="39" s="1"/>
  <c r="X61" i="39"/>
  <c r="Y49" i="39"/>
  <c r="Z49" i="39" s="1"/>
  <c r="X49" i="39"/>
  <c r="Y37" i="39"/>
  <c r="Z37" i="39" s="1"/>
  <c r="X37" i="39"/>
  <c r="Y25" i="39"/>
  <c r="Z25" i="39" s="1"/>
  <c r="X25" i="39"/>
  <c r="Y13" i="39"/>
  <c r="Z13" i="39" s="1"/>
  <c r="X13" i="39"/>
  <c r="Y113" i="39"/>
  <c r="Z113" i="39" s="1"/>
  <c r="X113" i="39"/>
  <c r="X210" i="38"/>
  <c r="Y210" i="38"/>
  <c r="Z210" i="38" s="1"/>
  <c r="X198" i="38"/>
  <c r="Y198" i="38"/>
  <c r="Z198" i="38" s="1"/>
  <c r="X186" i="38"/>
  <c r="Y186" i="38"/>
  <c r="Z186" i="38" s="1"/>
  <c r="X174" i="38"/>
  <c r="Y174" i="38"/>
  <c r="Z174" i="38" s="1"/>
  <c r="Y162" i="38"/>
  <c r="Z162" i="38" s="1"/>
  <c r="X162" i="38"/>
  <c r="X233" i="39"/>
  <c r="Y233" i="39"/>
  <c r="Z233" i="39" s="1"/>
  <c r="Y110" i="38"/>
  <c r="Z110" i="38" s="1"/>
  <c r="X110" i="38"/>
  <c r="Y98" i="38"/>
  <c r="Z98" i="38" s="1"/>
  <c r="X98" i="38"/>
  <c r="Y86" i="38"/>
  <c r="Z86" i="38" s="1"/>
  <c r="X86" i="38"/>
  <c r="Y74" i="38"/>
  <c r="Z74" i="38" s="1"/>
  <c r="X74" i="38"/>
  <c r="Y62" i="38"/>
  <c r="Z62" i="38" s="1"/>
  <c r="X62" i="38"/>
  <c r="Y50" i="38"/>
  <c r="Z50" i="38" s="1"/>
  <c r="X50" i="38"/>
  <c r="Y38" i="38"/>
  <c r="Z38" i="38" s="1"/>
  <c r="X38" i="38"/>
  <c r="Y26" i="38"/>
  <c r="Z26" i="38" s="1"/>
  <c r="X26" i="38"/>
  <c r="Y14" i="38"/>
  <c r="Z14" i="38" s="1"/>
  <c r="X14" i="38"/>
  <c r="Y228" i="38"/>
  <c r="Z228" i="38" s="1"/>
  <c r="K36" i="32" s="1"/>
  <c r="W36" i="3" s="1"/>
  <c r="X228" i="38"/>
  <c r="M36" i="32" s="1"/>
  <c r="V36" i="3" s="1"/>
  <c r="X137" i="38"/>
  <c r="Y137" i="38"/>
  <c r="Z137" i="38" s="1"/>
  <c r="Y145" i="38"/>
  <c r="Z145" i="38" s="1"/>
  <c r="X145" i="38"/>
  <c r="Y119" i="38"/>
  <c r="Z119" i="38" s="1"/>
  <c r="X119" i="38"/>
  <c r="X38" i="37"/>
  <c r="Y38" i="37"/>
  <c r="Z38" i="37" s="1"/>
  <c r="X26" i="37"/>
  <c r="Y26" i="37"/>
  <c r="Z26" i="37" s="1"/>
  <c r="X14" i="37"/>
  <c r="Y14" i="37"/>
  <c r="Z14" i="37" s="1"/>
  <c r="Y84" i="37"/>
  <c r="Z84" i="37" s="1"/>
  <c r="K16" i="32" s="1"/>
  <c r="W16" i="3" s="1"/>
  <c r="X84" i="37"/>
  <c r="M16" i="32" s="1"/>
  <c r="V16" i="3" s="1"/>
  <c r="Y81" i="37"/>
  <c r="Z81" i="37" s="1"/>
  <c r="K13" i="32" s="1"/>
  <c r="W13" i="3" s="1"/>
  <c r="X81" i="37"/>
  <c r="M13" i="32" s="1"/>
  <c r="V13" i="3" s="1"/>
  <c r="Y48" i="37"/>
  <c r="Z48" i="37" s="1"/>
  <c r="X48" i="37"/>
  <c r="Y49" i="37"/>
  <c r="Z49" i="37" s="1"/>
  <c r="X49" i="37"/>
  <c r="Y1041" i="36"/>
  <c r="Z1041" i="36" s="1"/>
  <c r="X1041" i="36"/>
  <c r="Y1029" i="36"/>
  <c r="Z1029" i="36" s="1"/>
  <c r="X1029" i="36"/>
  <c r="Y1017" i="36"/>
  <c r="Z1017" i="36" s="1"/>
  <c r="X1017" i="36"/>
  <c r="Y1005" i="36"/>
  <c r="Z1005" i="36" s="1"/>
  <c r="X1005" i="36"/>
  <c r="Y993" i="36"/>
  <c r="Z993" i="36" s="1"/>
  <c r="X993" i="36"/>
  <c r="Y981" i="36"/>
  <c r="Z981" i="36" s="1"/>
  <c r="X981" i="36"/>
  <c r="Y72" i="37"/>
  <c r="Z72" i="37" s="1"/>
  <c r="X72" i="37"/>
  <c r="Y963" i="36"/>
  <c r="Z963" i="36" s="1"/>
  <c r="X963" i="36"/>
  <c r="Y951" i="36"/>
  <c r="Z951" i="36" s="1"/>
  <c r="X951" i="36"/>
  <c r="Y939" i="36"/>
  <c r="Z939" i="36" s="1"/>
  <c r="X939" i="36"/>
  <c r="Y927" i="36"/>
  <c r="Z927" i="36" s="1"/>
  <c r="X927" i="36"/>
  <c r="Y915" i="36"/>
  <c r="Z915" i="36" s="1"/>
  <c r="X915" i="36"/>
  <c r="Y903" i="36"/>
  <c r="Z903" i="36" s="1"/>
  <c r="X903" i="36"/>
  <c r="Y891" i="36"/>
  <c r="Z891" i="36" s="1"/>
  <c r="X891" i="36"/>
  <c r="Y879" i="36"/>
  <c r="Z879" i="36" s="1"/>
  <c r="X879" i="36"/>
  <c r="Y863" i="36"/>
  <c r="Z863" i="36" s="1"/>
  <c r="X863" i="36"/>
  <c r="X841" i="36"/>
  <c r="Y841" i="36"/>
  <c r="Z841" i="36" s="1"/>
  <c r="X829" i="36"/>
  <c r="Y829" i="36"/>
  <c r="Z829" i="36" s="1"/>
  <c r="X817" i="36"/>
  <c r="Y817" i="36"/>
  <c r="Z817" i="36" s="1"/>
  <c r="X805" i="36"/>
  <c r="Y805" i="36"/>
  <c r="Z805" i="36" s="1"/>
  <c r="X793" i="36"/>
  <c r="Y793" i="36"/>
  <c r="Z793" i="36" s="1"/>
  <c r="X781" i="36"/>
  <c r="Y781" i="36"/>
  <c r="Z781" i="36" s="1"/>
  <c r="X769" i="36"/>
  <c r="Y769" i="36"/>
  <c r="Z769" i="36" s="1"/>
  <c r="Y858" i="36"/>
  <c r="Z858" i="36" s="1"/>
  <c r="X858" i="36"/>
  <c r="Y856" i="36"/>
  <c r="Z856" i="36" s="1"/>
  <c r="X856" i="36"/>
  <c r="Y741" i="36"/>
  <c r="Z741" i="36" s="1"/>
  <c r="X741" i="36"/>
  <c r="Y729" i="36"/>
  <c r="Z729" i="36" s="1"/>
  <c r="X729" i="36"/>
  <c r="Y717" i="36"/>
  <c r="Z717" i="36" s="1"/>
  <c r="X717" i="36"/>
  <c r="Y705" i="36"/>
  <c r="Z705" i="36" s="1"/>
  <c r="X705" i="36"/>
  <c r="Y693" i="36"/>
  <c r="Z693" i="36" s="1"/>
  <c r="X693" i="36"/>
  <c r="Y681" i="36"/>
  <c r="Z681" i="36" s="1"/>
  <c r="X681" i="36"/>
  <c r="X663" i="36"/>
  <c r="Y663" i="36"/>
  <c r="Z663" i="36" s="1"/>
  <c r="X639" i="36"/>
  <c r="Y639" i="36"/>
  <c r="Z639" i="36" s="1"/>
  <c r="Y605" i="36"/>
  <c r="Z605" i="36" s="1"/>
  <c r="X605" i="36"/>
  <c r="Y593" i="36"/>
  <c r="Z593" i="36" s="1"/>
  <c r="X593" i="36"/>
  <c r="Y581" i="36"/>
  <c r="Z581" i="36" s="1"/>
  <c r="X581" i="36"/>
  <c r="Y569" i="36"/>
  <c r="Z569" i="36" s="1"/>
  <c r="X569" i="36"/>
  <c r="Y557" i="36"/>
  <c r="Z557" i="36" s="1"/>
  <c r="X557" i="36"/>
  <c r="Y545" i="36"/>
  <c r="Z545" i="36" s="1"/>
  <c r="X545" i="36"/>
  <c r="X533" i="36"/>
  <c r="Y533" i="36"/>
  <c r="Z533" i="36" s="1"/>
  <c r="X521" i="36"/>
  <c r="Y521" i="36"/>
  <c r="Z521" i="36" s="1"/>
  <c r="X509" i="36"/>
  <c r="Y509" i="36"/>
  <c r="Z509" i="36" s="1"/>
  <c r="X610" i="36"/>
  <c r="Y610" i="36"/>
  <c r="Z610" i="36" s="1"/>
  <c r="X664" i="36"/>
  <c r="Y664" i="36"/>
  <c r="Z664" i="36" s="1"/>
  <c r="X640" i="36"/>
  <c r="Y640" i="36"/>
  <c r="Z640" i="36" s="1"/>
  <c r="Y677" i="36"/>
  <c r="Z677" i="36" s="1"/>
  <c r="X677" i="36"/>
  <c r="X490" i="36"/>
  <c r="Y490" i="36"/>
  <c r="Z490" i="36" s="1"/>
  <c r="X472" i="36"/>
  <c r="Y472" i="36"/>
  <c r="Z472" i="36" s="1"/>
  <c r="X483" i="36"/>
  <c r="Y483" i="36"/>
  <c r="Z483" i="36" s="1"/>
  <c r="X497" i="36"/>
  <c r="Y497" i="36"/>
  <c r="Z497" i="36" s="1"/>
  <c r="Y456" i="36"/>
  <c r="Z456" i="36" s="1"/>
  <c r="X456" i="36"/>
  <c r="Y437" i="36"/>
  <c r="Z437" i="36" s="1"/>
  <c r="X437" i="36"/>
  <c r="Y425" i="36"/>
  <c r="Z425" i="36" s="1"/>
  <c r="X425" i="36"/>
  <c r="Y413" i="36"/>
  <c r="Z413" i="36" s="1"/>
  <c r="X413" i="36"/>
  <c r="Y401" i="36"/>
  <c r="Z401" i="36" s="1"/>
  <c r="X401" i="36"/>
  <c r="Y389" i="36"/>
  <c r="Z389" i="36" s="1"/>
  <c r="X389" i="36"/>
  <c r="Y377" i="36"/>
  <c r="Z377" i="36" s="1"/>
  <c r="X377" i="36"/>
  <c r="Y365" i="36"/>
  <c r="Z365" i="36" s="1"/>
  <c r="X365" i="36"/>
  <c r="Y353" i="36"/>
  <c r="Z353" i="36" s="1"/>
  <c r="X353" i="36"/>
  <c r="Y307" i="36"/>
  <c r="Z307" i="36" s="1"/>
  <c r="X307" i="36"/>
  <c r="Y348" i="36"/>
  <c r="Z348" i="36" s="1"/>
  <c r="X348" i="36"/>
  <c r="Y318" i="36"/>
  <c r="Z318" i="36" s="1"/>
  <c r="X318" i="36"/>
  <c r="Y293" i="36"/>
  <c r="Z293" i="36" s="1"/>
  <c r="X293" i="36"/>
  <c r="Y281" i="36"/>
  <c r="Z281" i="36" s="1"/>
  <c r="X281" i="36"/>
  <c r="Y269" i="36"/>
  <c r="Z269" i="36" s="1"/>
  <c r="X269" i="36"/>
  <c r="Y257" i="36"/>
  <c r="Z257" i="36" s="1"/>
  <c r="X257" i="36"/>
  <c r="Y245" i="36"/>
  <c r="Z245" i="36" s="1"/>
  <c r="X245" i="36"/>
  <c r="Y233" i="36"/>
  <c r="Z233" i="36" s="1"/>
  <c r="X233" i="36"/>
  <c r="Y221" i="36"/>
  <c r="Z221" i="36" s="1"/>
  <c r="X221" i="36"/>
  <c r="Y209" i="36"/>
  <c r="Z209" i="36" s="1"/>
  <c r="X209" i="36"/>
  <c r="Y197" i="36"/>
  <c r="Z197" i="36" s="1"/>
  <c r="X197" i="36"/>
  <c r="Y185" i="36"/>
  <c r="Z185" i="36" s="1"/>
  <c r="X185" i="36"/>
  <c r="Y173" i="36"/>
  <c r="Z173" i="36" s="1"/>
  <c r="X173" i="36"/>
  <c r="Y161" i="36"/>
  <c r="Z161" i="36" s="1"/>
  <c r="X161" i="36"/>
  <c r="Y149" i="36"/>
  <c r="Z149" i="36" s="1"/>
  <c r="X149" i="36"/>
  <c r="Y137" i="36"/>
  <c r="Z137" i="36" s="1"/>
  <c r="X137" i="36"/>
  <c r="Y125" i="36"/>
  <c r="Z125" i="36" s="1"/>
  <c r="X125" i="36"/>
  <c r="Y113" i="36"/>
  <c r="Z113" i="36" s="1"/>
  <c r="X113" i="36"/>
  <c r="Y101" i="36"/>
  <c r="Z101" i="36" s="1"/>
  <c r="X101" i="36"/>
  <c r="Y89" i="36"/>
  <c r="Z89" i="36" s="1"/>
  <c r="X89" i="36"/>
  <c r="Y77" i="36"/>
  <c r="Z77" i="36" s="1"/>
  <c r="X77" i="36"/>
  <c r="Y342" i="36"/>
  <c r="Z342" i="36" s="1"/>
  <c r="X342" i="36"/>
  <c r="Y30" i="36"/>
  <c r="Z30" i="36" s="1"/>
  <c r="X30" i="36"/>
  <c r="Y11" i="36"/>
  <c r="Z11" i="36" s="1"/>
  <c r="X11" i="36"/>
  <c r="X82" i="27"/>
  <c r="Y82" i="27"/>
  <c r="Z82" i="27" s="1"/>
  <c r="Y72" i="27"/>
  <c r="Z72" i="27" s="1"/>
  <c r="X72" i="27"/>
  <c r="Y59" i="36"/>
  <c r="Z59" i="36" s="1"/>
  <c r="X59" i="36"/>
  <c r="Y53" i="36"/>
  <c r="Z53" i="36" s="1"/>
  <c r="X53" i="36"/>
  <c r="Y38" i="27"/>
  <c r="Z38" i="27" s="1"/>
  <c r="X38" i="27"/>
  <c r="Y3" i="27"/>
  <c r="Z3" i="27" s="1"/>
  <c r="X3" i="27"/>
  <c r="Y4" i="27"/>
  <c r="Z4" i="27" s="1"/>
  <c r="X4" i="27"/>
  <c r="Y92" i="27"/>
  <c r="Z92" i="27" s="1"/>
  <c r="X92" i="27"/>
  <c r="Y78" i="27"/>
  <c r="Z78" i="27" s="1"/>
  <c r="X78" i="27"/>
  <c r="Y67" i="27"/>
  <c r="Z67" i="27" s="1"/>
  <c r="X67" i="27"/>
  <c r="X1048" i="36"/>
  <c r="M12" i="32" s="1"/>
  <c r="V12" i="3" s="1"/>
  <c r="Y1048" i="36"/>
  <c r="Z1048" i="36" s="1"/>
  <c r="K12" i="32" s="1"/>
  <c r="W12" i="3" s="1"/>
  <c r="R6" i="6"/>
  <c r="S1124" i="39"/>
  <c r="T1124" i="39" s="1"/>
  <c r="R1124" i="39"/>
  <c r="S1073" i="39"/>
  <c r="T1073" i="39" s="1"/>
  <c r="R1073" i="39"/>
  <c r="S1114" i="39"/>
  <c r="T1114" i="39" s="1"/>
  <c r="R1114" i="39"/>
  <c r="R1038" i="39"/>
  <c r="S1038" i="39"/>
  <c r="T1038" i="39" s="1"/>
  <c r="R1021" i="39"/>
  <c r="S1021" i="39"/>
  <c r="T1021" i="39" s="1"/>
  <c r="R1053" i="39"/>
  <c r="S1053" i="39"/>
  <c r="T1053" i="39" s="1"/>
  <c r="S998" i="39"/>
  <c r="T998" i="39" s="1"/>
  <c r="R998" i="39"/>
  <c r="S1109" i="39"/>
  <c r="T1109" i="39" s="1"/>
  <c r="R1109" i="39"/>
  <c r="S886" i="39"/>
  <c r="T886" i="39" s="1"/>
  <c r="R886" i="39"/>
  <c r="S842" i="39"/>
  <c r="T842" i="39" s="1"/>
  <c r="R842" i="39"/>
  <c r="S917" i="39"/>
  <c r="T917" i="39" s="1"/>
  <c r="R917" i="39"/>
  <c r="S846" i="39"/>
  <c r="T846" i="39" s="1"/>
  <c r="R846" i="39"/>
  <c r="S838" i="39"/>
  <c r="T838" i="39" s="1"/>
  <c r="R838" i="39"/>
  <c r="S902" i="39"/>
  <c r="T902" i="39" s="1"/>
  <c r="R902" i="39"/>
  <c r="R990" i="39"/>
  <c r="S990" i="39"/>
  <c r="T990" i="39" s="1"/>
  <c r="S753" i="39"/>
  <c r="T753" i="39" s="1"/>
  <c r="R753" i="39"/>
  <c r="S819" i="39"/>
  <c r="T819" i="39" s="1"/>
  <c r="R819" i="39"/>
  <c r="S823" i="39"/>
  <c r="T823" i="39" s="1"/>
  <c r="R823" i="39"/>
  <c r="S721" i="39"/>
  <c r="T721" i="39" s="1"/>
  <c r="R721" i="39"/>
  <c r="S697" i="39"/>
  <c r="T697" i="39" s="1"/>
  <c r="R697" i="39"/>
  <c r="S740" i="39"/>
  <c r="T740" i="39" s="1"/>
  <c r="R740" i="39"/>
  <c r="R769" i="39"/>
  <c r="S769" i="39"/>
  <c r="T769" i="39" s="1"/>
  <c r="S716" i="39"/>
  <c r="T716" i="39" s="1"/>
  <c r="R716" i="39"/>
  <c r="S682" i="39"/>
  <c r="T682" i="39" s="1"/>
  <c r="R682" i="39"/>
  <c r="S689" i="39"/>
  <c r="T689" i="39" s="1"/>
  <c r="R689" i="39"/>
  <c r="R880" i="39"/>
  <c r="S880" i="39"/>
  <c r="T880" i="39" s="1"/>
  <c r="S643" i="39"/>
  <c r="T643" i="39" s="1"/>
  <c r="R643" i="39"/>
  <c r="S684" i="39"/>
  <c r="T684" i="39" s="1"/>
  <c r="R684" i="39"/>
  <c r="S670" i="39"/>
  <c r="T670" i="39" s="1"/>
  <c r="R670" i="39"/>
  <c r="S641" i="39"/>
  <c r="T641" i="39" s="1"/>
  <c r="R641" i="39"/>
  <c r="S574" i="39"/>
  <c r="T574" i="39" s="1"/>
  <c r="R574" i="39"/>
  <c r="S659" i="39"/>
  <c r="T659" i="39" s="1"/>
  <c r="R659" i="39"/>
  <c r="S612" i="39"/>
  <c r="T612" i="39" s="1"/>
  <c r="R612" i="39"/>
  <c r="S564" i="39"/>
  <c r="T564" i="39" s="1"/>
  <c r="R564" i="39"/>
  <c r="S516" i="39"/>
  <c r="T516" i="39" s="1"/>
  <c r="R516" i="39"/>
  <c r="R383" i="39"/>
  <c r="S383" i="39"/>
  <c r="T383" i="39" s="1"/>
  <c r="S525" i="39"/>
  <c r="T525" i="39" s="1"/>
  <c r="R525" i="39"/>
  <c r="R421" i="39"/>
  <c r="S421" i="39"/>
  <c r="T421" i="39" s="1"/>
  <c r="S591" i="39"/>
  <c r="T591" i="39" s="1"/>
  <c r="R591" i="39"/>
  <c r="R375" i="39"/>
  <c r="S375" i="39"/>
  <c r="T375" i="39" s="1"/>
  <c r="S466" i="39"/>
  <c r="T466" i="39" s="1"/>
  <c r="R466" i="39"/>
  <c r="R418" i="39"/>
  <c r="S418" i="39"/>
  <c r="T418" i="39" s="1"/>
  <c r="S589" i="39"/>
  <c r="T589" i="39" s="1"/>
  <c r="R589" i="39"/>
  <c r="R430" i="39"/>
  <c r="S430" i="39"/>
  <c r="T430" i="39" s="1"/>
  <c r="S532" i="39"/>
  <c r="T532" i="39" s="1"/>
  <c r="R532" i="39"/>
  <c r="R441" i="39"/>
  <c r="S441" i="39"/>
  <c r="T441" i="39" s="1"/>
  <c r="R257" i="39"/>
  <c r="S257" i="39"/>
  <c r="T257" i="39" s="1"/>
  <c r="R444" i="39"/>
  <c r="S444" i="39"/>
  <c r="T444" i="39" s="1"/>
  <c r="S308" i="39"/>
  <c r="T308" i="39" s="1"/>
  <c r="R308" i="39"/>
  <c r="S272" i="39"/>
  <c r="T272" i="39" s="1"/>
  <c r="R272" i="39"/>
  <c r="S555" i="39"/>
  <c r="T555" i="39" s="1"/>
  <c r="R555" i="39"/>
  <c r="R249" i="39"/>
  <c r="S249" i="39"/>
  <c r="T249" i="39" s="1"/>
  <c r="R244" i="39"/>
  <c r="S244" i="39"/>
  <c r="T244" i="39" s="1"/>
  <c r="S509" i="39"/>
  <c r="T509" i="39" s="1"/>
  <c r="R509" i="39"/>
  <c r="R241" i="39"/>
  <c r="S241" i="39"/>
  <c r="T241" i="39" s="1"/>
  <c r="S167" i="39"/>
  <c r="T167" i="39" s="1"/>
  <c r="R167" i="39"/>
  <c r="S123" i="39"/>
  <c r="T123" i="39" s="1"/>
  <c r="R123" i="39"/>
  <c r="S280" i="39"/>
  <c r="T280" i="39" s="1"/>
  <c r="R280" i="39"/>
  <c r="S199" i="39"/>
  <c r="T199" i="39" s="1"/>
  <c r="R199" i="39"/>
  <c r="S297" i="39"/>
  <c r="T297" i="39" s="1"/>
  <c r="R297" i="39"/>
  <c r="S623" i="39"/>
  <c r="T623" i="39" s="1"/>
  <c r="R623" i="39"/>
  <c r="R791" i="39"/>
  <c r="S791" i="39"/>
  <c r="T791" i="39" s="1"/>
  <c r="R780" i="39"/>
  <c r="S780" i="39"/>
  <c r="T780" i="39" s="1"/>
  <c r="R787" i="39"/>
  <c r="S787" i="39"/>
  <c r="T787" i="39" s="1"/>
  <c r="S923" i="39"/>
  <c r="T923" i="39" s="1"/>
  <c r="R923" i="39"/>
  <c r="R961" i="39"/>
  <c r="S961" i="39"/>
  <c r="T961" i="39" s="1"/>
  <c r="S922" i="39"/>
  <c r="T922" i="39" s="1"/>
  <c r="R922" i="39"/>
  <c r="R964" i="39"/>
  <c r="S964" i="39"/>
  <c r="T964" i="39" s="1"/>
  <c r="R438" i="39"/>
  <c r="S438" i="39"/>
  <c r="T438" i="39" s="1"/>
  <c r="S145" i="39"/>
  <c r="T145" i="39" s="1"/>
  <c r="R145" i="39"/>
  <c r="S333" i="39"/>
  <c r="T333" i="39" s="1"/>
  <c r="R333" i="39"/>
  <c r="S352" i="39"/>
  <c r="T352" i="39" s="1"/>
  <c r="R352" i="39"/>
  <c r="S172" i="39"/>
  <c r="T172" i="39" s="1"/>
  <c r="R172" i="39"/>
  <c r="S337" i="39"/>
  <c r="T337" i="39" s="1"/>
  <c r="R337" i="39"/>
  <c r="S210" i="39"/>
  <c r="T210" i="39" s="1"/>
  <c r="R210" i="39"/>
  <c r="S205" i="39"/>
  <c r="T205" i="39" s="1"/>
  <c r="R205" i="39"/>
  <c r="S119" i="39"/>
  <c r="T119" i="39" s="1"/>
  <c r="R119" i="39"/>
  <c r="S27" i="39"/>
  <c r="T27" i="39" s="1"/>
  <c r="R27" i="39"/>
  <c r="R263" i="39"/>
  <c r="S263" i="39"/>
  <c r="T263" i="39" s="1"/>
  <c r="S89" i="39"/>
  <c r="T89" i="39" s="1"/>
  <c r="R89" i="39"/>
  <c r="S31" i="39"/>
  <c r="T31" i="39" s="1"/>
  <c r="R31" i="39"/>
  <c r="S285" i="39"/>
  <c r="T285" i="39" s="1"/>
  <c r="R285" i="39"/>
  <c r="S64" i="39"/>
  <c r="T64" i="39" s="1"/>
  <c r="R64" i="39"/>
  <c r="R377" i="39"/>
  <c r="S377" i="39"/>
  <c r="T377" i="39" s="1"/>
  <c r="S118" i="39"/>
  <c r="T118" i="39" s="1"/>
  <c r="R118" i="39"/>
  <c r="S208" i="39"/>
  <c r="T208" i="39" s="1"/>
  <c r="R208" i="39"/>
  <c r="S82" i="39"/>
  <c r="T82" i="39" s="1"/>
  <c r="R82" i="39"/>
  <c r="S106" i="39"/>
  <c r="T106" i="39" s="1"/>
  <c r="R106" i="39"/>
  <c r="S23" i="39"/>
  <c r="T23" i="39" s="1"/>
  <c r="R23" i="39"/>
  <c r="R165" i="38"/>
  <c r="S165" i="38"/>
  <c r="T165" i="38" s="1"/>
  <c r="S216" i="38"/>
  <c r="T216" i="38" s="1"/>
  <c r="R216" i="38"/>
  <c r="S190" i="39"/>
  <c r="T190" i="39" s="1"/>
  <c r="R190" i="39"/>
  <c r="S114" i="38"/>
  <c r="T114" i="38" s="1"/>
  <c r="R114" i="38"/>
  <c r="S65" i="37"/>
  <c r="T65" i="37" s="1"/>
  <c r="R65" i="37"/>
  <c r="S73" i="38"/>
  <c r="T73" i="38" s="1"/>
  <c r="R73" i="38"/>
  <c r="S191" i="38"/>
  <c r="T191" i="38" s="1"/>
  <c r="R191" i="38"/>
  <c r="S20" i="38"/>
  <c r="T20" i="38" s="1"/>
  <c r="R20" i="38"/>
  <c r="S51" i="38"/>
  <c r="T51" i="38" s="1"/>
  <c r="R51" i="38"/>
  <c r="R224" i="38"/>
  <c r="L32" i="6" s="1"/>
  <c r="S32" i="3" s="1"/>
  <c r="S224" i="38"/>
  <c r="T224" i="38" s="1"/>
  <c r="K32" i="6" s="1"/>
  <c r="T32" i="3" s="1"/>
  <c r="O32" i="3" s="1"/>
  <c r="S106" i="38"/>
  <c r="T106" i="38" s="1"/>
  <c r="R106" i="38"/>
  <c r="S63" i="37"/>
  <c r="T63" i="37" s="1"/>
  <c r="R63" i="37"/>
  <c r="S101" i="38"/>
  <c r="T101" i="38" s="1"/>
  <c r="R101" i="38"/>
  <c r="S185" i="38"/>
  <c r="T185" i="38" s="1"/>
  <c r="R185" i="38"/>
  <c r="S72" i="38"/>
  <c r="T72" i="38" s="1"/>
  <c r="R72" i="38"/>
  <c r="S97" i="37"/>
  <c r="T97" i="37" s="1"/>
  <c r="K29" i="6" s="1"/>
  <c r="T29" i="3" s="1"/>
  <c r="R97" i="37"/>
  <c r="L29" i="6" s="1"/>
  <c r="S29" i="3" s="1"/>
  <c r="S43" i="38"/>
  <c r="T43" i="38" s="1"/>
  <c r="R43" i="38"/>
  <c r="S64" i="38"/>
  <c r="T64" i="38" s="1"/>
  <c r="R64" i="38"/>
  <c r="S218" i="38"/>
  <c r="T218" i="38" s="1"/>
  <c r="R218" i="38"/>
  <c r="S11" i="38"/>
  <c r="T11" i="38" s="1"/>
  <c r="R11" i="38"/>
  <c r="S1039" i="36"/>
  <c r="T1039" i="36" s="1"/>
  <c r="R1039" i="36"/>
  <c r="S1015" i="36"/>
  <c r="T1015" i="36" s="1"/>
  <c r="R1015" i="36"/>
  <c r="S991" i="36"/>
  <c r="T991" i="36" s="1"/>
  <c r="R991" i="36"/>
  <c r="S21" i="37"/>
  <c r="T21" i="37" s="1"/>
  <c r="R21" i="37"/>
  <c r="S174" i="38"/>
  <c r="T174" i="38" s="1"/>
  <c r="R174" i="38"/>
  <c r="R121" i="38"/>
  <c r="S121" i="38"/>
  <c r="T121" i="38" s="1"/>
  <c r="S976" i="36"/>
  <c r="T976" i="36" s="1"/>
  <c r="R976" i="36"/>
  <c r="S1030" i="36"/>
  <c r="T1030" i="36" s="1"/>
  <c r="R1030" i="36"/>
  <c r="S1006" i="36"/>
  <c r="T1006" i="36" s="1"/>
  <c r="R1006" i="36"/>
  <c r="S42" i="37"/>
  <c r="T42" i="37" s="1"/>
  <c r="R42" i="37"/>
  <c r="S52" i="37"/>
  <c r="T52" i="37" s="1"/>
  <c r="R52" i="37"/>
  <c r="R936" i="36"/>
  <c r="S936" i="36"/>
  <c r="T936" i="36" s="1"/>
  <c r="R962" i="36"/>
  <c r="S962" i="36"/>
  <c r="T962" i="36" s="1"/>
  <c r="S62" i="38"/>
  <c r="T62" i="38" s="1"/>
  <c r="R62" i="38"/>
  <c r="S38" i="38"/>
  <c r="T38" i="38" s="1"/>
  <c r="R38" i="38"/>
  <c r="R932" i="36"/>
  <c r="S932" i="36"/>
  <c r="T932" i="36" s="1"/>
  <c r="R939" i="36"/>
  <c r="S939" i="36"/>
  <c r="T939" i="36" s="1"/>
  <c r="S823" i="36"/>
  <c r="T823" i="36" s="1"/>
  <c r="R823" i="36"/>
  <c r="S811" i="36"/>
  <c r="T811" i="36" s="1"/>
  <c r="R811" i="36"/>
  <c r="S775" i="36"/>
  <c r="T775" i="36" s="1"/>
  <c r="R775" i="36"/>
  <c r="S818" i="36"/>
  <c r="T818" i="36" s="1"/>
  <c r="R818" i="36"/>
  <c r="R880" i="36"/>
  <c r="S880" i="36"/>
  <c r="T880" i="36" s="1"/>
  <c r="S804" i="36"/>
  <c r="T804" i="36" s="1"/>
  <c r="R804" i="36"/>
  <c r="R849" i="36"/>
  <c r="S849" i="36"/>
  <c r="T849" i="36" s="1"/>
  <c r="S824" i="36"/>
  <c r="T824" i="36" s="1"/>
  <c r="R824" i="36"/>
  <c r="S794" i="36"/>
  <c r="T794" i="36" s="1"/>
  <c r="R794" i="36"/>
  <c r="S779" i="36"/>
  <c r="T779" i="36" s="1"/>
  <c r="R779" i="36"/>
  <c r="S638" i="36"/>
  <c r="T638" i="36" s="1"/>
  <c r="R638" i="36"/>
  <c r="S722" i="36"/>
  <c r="T722" i="36" s="1"/>
  <c r="R722" i="36"/>
  <c r="S574" i="36"/>
  <c r="T574" i="36" s="1"/>
  <c r="R574" i="36"/>
  <c r="S530" i="36"/>
  <c r="T530" i="36" s="1"/>
  <c r="R530" i="36"/>
  <c r="S481" i="36"/>
  <c r="T481" i="36" s="1"/>
  <c r="R481" i="36"/>
  <c r="S506" i="36"/>
  <c r="T506" i="36" s="1"/>
  <c r="R506" i="36"/>
  <c r="S648" i="36"/>
  <c r="T648" i="36" s="1"/>
  <c r="R648" i="36"/>
  <c r="S573" i="36"/>
  <c r="T573" i="36" s="1"/>
  <c r="R573" i="36"/>
  <c r="S538" i="36"/>
  <c r="T538" i="36" s="1"/>
  <c r="R538" i="36"/>
  <c r="S693" i="36"/>
  <c r="T693" i="36" s="1"/>
  <c r="R693" i="36"/>
  <c r="S489" i="36"/>
  <c r="T489" i="36" s="1"/>
  <c r="R489" i="36"/>
  <c r="S698" i="36"/>
  <c r="T698" i="36" s="1"/>
  <c r="R698" i="36"/>
  <c r="S568" i="36"/>
  <c r="T568" i="36" s="1"/>
  <c r="R568" i="36"/>
  <c r="S646" i="36"/>
  <c r="T646" i="36" s="1"/>
  <c r="R646" i="36"/>
  <c r="S540" i="36"/>
  <c r="T540" i="36" s="1"/>
  <c r="R540" i="36"/>
  <c r="S469" i="36"/>
  <c r="T469" i="36" s="1"/>
  <c r="R469" i="36"/>
  <c r="S591" i="36"/>
  <c r="T591" i="36" s="1"/>
  <c r="R591" i="36"/>
  <c r="S543" i="36"/>
  <c r="T543" i="36" s="1"/>
  <c r="R543" i="36"/>
  <c r="S438" i="36"/>
  <c r="T438" i="36" s="1"/>
  <c r="R438" i="36"/>
  <c r="S299" i="36"/>
  <c r="T299" i="36" s="1"/>
  <c r="R299" i="36"/>
  <c r="S369" i="36"/>
  <c r="T369" i="36" s="1"/>
  <c r="R369" i="36"/>
  <c r="S441" i="36"/>
  <c r="T441" i="36" s="1"/>
  <c r="R441" i="36"/>
  <c r="S327" i="36"/>
  <c r="T327" i="36" s="1"/>
  <c r="R327" i="36"/>
  <c r="S617" i="36"/>
  <c r="T617" i="36" s="1"/>
  <c r="R617" i="36"/>
  <c r="S374" i="36"/>
  <c r="T374" i="36" s="1"/>
  <c r="R374" i="36"/>
  <c r="S444" i="36"/>
  <c r="T444" i="36" s="1"/>
  <c r="R444" i="36"/>
  <c r="S336" i="36"/>
  <c r="T336" i="36" s="1"/>
  <c r="R336" i="36"/>
  <c r="S423" i="36"/>
  <c r="T423" i="36" s="1"/>
  <c r="R423" i="36"/>
  <c r="S383" i="36"/>
  <c r="T383" i="36" s="1"/>
  <c r="R383" i="36"/>
  <c r="S326" i="36"/>
  <c r="T326" i="36" s="1"/>
  <c r="R326" i="36"/>
  <c r="S352" i="36"/>
  <c r="T352" i="36" s="1"/>
  <c r="R352" i="36"/>
  <c r="S298" i="36"/>
  <c r="T298" i="36" s="1"/>
  <c r="R298" i="36"/>
  <c r="S250" i="36"/>
  <c r="T250" i="36" s="1"/>
  <c r="R250" i="36"/>
  <c r="S202" i="36"/>
  <c r="T202" i="36" s="1"/>
  <c r="R202" i="36"/>
  <c r="S154" i="36"/>
  <c r="T154" i="36" s="1"/>
  <c r="R154" i="36"/>
  <c r="S106" i="36"/>
  <c r="T106" i="36" s="1"/>
  <c r="R106" i="36"/>
  <c r="S3" i="36"/>
  <c r="T3" i="36" s="1"/>
  <c r="R3" i="36"/>
  <c r="S720" i="36"/>
  <c r="T720" i="36" s="1"/>
  <c r="R720" i="36"/>
  <c r="S669" i="36"/>
  <c r="T669" i="36" s="1"/>
  <c r="R669" i="36"/>
  <c r="S641" i="36"/>
  <c r="T641" i="36" s="1"/>
  <c r="R641" i="36"/>
  <c r="S665" i="36"/>
  <c r="T665" i="36" s="1"/>
  <c r="R665" i="36"/>
  <c r="S707" i="36"/>
  <c r="T707" i="36" s="1"/>
  <c r="R707" i="36"/>
  <c r="S626" i="36"/>
  <c r="T626" i="36" s="1"/>
  <c r="R626" i="36"/>
  <c r="R885" i="36"/>
  <c r="S885" i="36"/>
  <c r="T885" i="36" s="1"/>
  <c r="R909" i="36"/>
  <c r="S909" i="36"/>
  <c r="T909" i="36" s="1"/>
  <c r="R882" i="36"/>
  <c r="S882" i="36"/>
  <c r="T882" i="36" s="1"/>
  <c r="R906" i="36"/>
  <c r="S906" i="36"/>
  <c r="T906" i="36" s="1"/>
  <c r="S35" i="36"/>
  <c r="T35" i="36" s="1"/>
  <c r="R35" i="36"/>
  <c r="S269" i="36"/>
  <c r="T269" i="36" s="1"/>
  <c r="R269" i="36"/>
  <c r="S221" i="36"/>
  <c r="T221" i="36" s="1"/>
  <c r="R221" i="36"/>
  <c r="S173" i="36"/>
  <c r="T173" i="36" s="1"/>
  <c r="R173" i="36"/>
  <c r="S125" i="36"/>
  <c r="T125" i="36" s="1"/>
  <c r="R125" i="36"/>
  <c r="S77" i="36"/>
  <c r="T77" i="36" s="1"/>
  <c r="R77" i="36"/>
  <c r="S85" i="27"/>
  <c r="T85" i="27" s="1"/>
  <c r="R85" i="27"/>
  <c r="S296" i="36"/>
  <c r="T296" i="36" s="1"/>
  <c r="R296" i="36"/>
  <c r="S248" i="36"/>
  <c r="T248" i="36" s="1"/>
  <c r="R248" i="36"/>
  <c r="S200" i="36"/>
  <c r="T200" i="36" s="1"/>
  <c r="R200" i="36"/>
  <c r="S152" i="36"/>
  <c r="T152" i="36" s="1"/>
  <c r="R152" i="36"/>
  <c r="S104" i="36"/>
  <c r="T104" i="36" s="1"/>
  <c r="R104" i="36"/>
  <c r="S17" i="36"/>
  <c r="T17" i="36" s="1"/>
  <c r="R17" i="36"/>
  <c r="S59" i="27"/>
  <c r="T59" i="27" s="1"/>
  <c r="R59" i="27"/>
  <c r="N35" i="5"/>
  <c r="M35" i="5"/>
  <c r="N29" i="5"/>
  <c r="M29" i="5"/>
  <c r="R83" i="27"/>
  <c r="S83" i="27"/>
  <c r="T83" i="27" s="1"/>
  <c r="S48" i="36"/>
  <c r="T48" i="36" s="1"/>
  <c r="R48" i="36"/>
  <c r="P33" i="27"/>
  <c r="N17" i="5"/>
  <c r="M17" i="5"/>
  <c r="S287" i="36"/>
  <c r="T287" i="36" s="1"/>
  <c r="R287" i="36"/>
  <c r="S239" i="36"/>
  <c r="T239" i="36" s="1"/>
  <c r="R239" i="36"/>
  <c r="S191" i="36"/>
  <c r="T191" i="36" s="1"/>
  <c r="R191" i="36"/>
  <c r="S143" i="36"/>
  <c r="T143" i="36" s="1"/>
  <c r="R143" i="36"/>
  <c r="S95" i="36"/>
  <c r="T95" i="36" s="1"/>
  <c r="R95" i="36"/>
  <c r="P3" i="27"/>
  <c r="P58" i="27"/>
  <c r="M26" i="5"/>
  <c r="N26" i="5"/>
  <c r="O40" i="5"/>
  <c r="K40" i="5" s="1"/>
  <c r="Q40" i="3" s="1"/>
  <c r="Q40" i="5"/>
  <c r="S10" i="36"/>
  <c r="T10" i="36" s="1"/>
  <c r="R10" i="36"/>
  <c r="P56" i="27"/>
  <c r="S25" i="36"/>
  <c r="T25" i="36" s="1"/>
  <c r="R25" i="36"/>
  <c r="P15" i="27"/>
  <c r="Q16" i="5"/>
  <c r="O16" i="5"/>
  <c r="K16" i="5" s="1"/>
  <c r="Q16" i="3" s="1"/>
  <c r="M10" i="5"/>
  <c r="N10" i="5"/>
  <c r="M34" i="5"/>
  <c r="N34" i="5"/>
  <c r="X1118" i="39"/>
  <c r="Y1118" i="39"/>
  <c r="Z1118" i="39" s="1"/>
  <c r="X1082" i="39"/>
  <c r="Y1082" i="39"/>
  <c r="Z1082" i="39" s="1"/>
  <c r="X1046" i="39"/>
  <c r="Y1046" i="39"/>
  <c r="Z1046" i="39" s="1"/>
  <c r="Y1001" i="39"/>
  <c r="Z1001" i="39" s="1"/>
  <c r="X1001" i="39"/>
  <c r="X1089" i="39"/>
  <c r="Y1089" i="39"/>
  <c r="Z1089" i="39" s="1"/>
  <c r="Y1120" i="39"/>
  <c r="Z1120" i="39" s="1"/>
  <c r="X1120" i="39"/>
  <c r="X1051" i="39"/>
  <c r="Y1051" i="39"/>
  <c r="Z1051" i="39" s="1"/>
  <c r="Y1080" i="39"/>
  <c r="Z1080" i="39" s="1"/>
  <c r="X1080" i="39"/>
  <c r="X1033" i="39"/>
  <c r="Y1033" i="39"/>
  <c r="Z1033" i="39" s="1"/>
  <c r="Y1104" i="39"/>
  <c r="Z1104" i="39" s="1"/>
  <c r="X1104" i="39"/>
  <c r="Y1087" i="39"/>
  <c r="Z1087" i="39" s="1"/>
  <c r="X1087" i="39"/>
  <c r="X958" i="39"/>
  <c r="Y958" i="39"/>
  <c r="Z958" i="39" s="1"/>
  <c r="Y1122" i="39"/>
  <c r="Z1122" i="39" s="1"/>
  <c r="X1122" i="39"/>
  <c r="Y974" i="39"/>
  <c r="Z974" i="39" s="1"/>
  <c r="X974" i="39"/>
  <c r="Y917" i="39"/>
  <c r="Z917" i="39" s="1"/>
  <c r="X917" i="39"/>
  <c r="Y965" i="39"/>
  <c r="Z965" i="39" s="1"/>
  <c r="X965" i="39"/>
  <c r="Y927" i="39"/>
  <c r="Z927" i="39" s="1"/>
  <c r="X927" i="39"/>
  <c r="Y969" i="39"/>
  <c r="Z969" i="39" s="1"/>
  <c r="X969" i="39"/>
  <c r="X870" i="39"/>
  <c r="Y870" i="39"/>
  <c r="Z870" i="39" s="1"/>
  <c r="Y875" i="39"/>
  <c r="Z875" i="39" s="1"/>
  <c r="X875" i="39"/>
  <c r="Y848" i="39"/>
  <c r="Z848" i="39" s="1"/>
  <c r="X848" i="39"/>
  <c r="X830" i="39"/>
  <c r="Y830" i="39"/>
  <c r="Z830" i="39" s="1"/>
  <c r="Y849" i="39"/>
  <c r="Z849" i="39" s="1"/>
  <c r="X849" i="39"/>
  <c r="Y876" i="39"/>
  <c r="Z876" i="39" s="1"/>
  <c r="X876" i="39"/>
  <c r="Y812" i="39"/>
  <c r="Z812" i="39" s="1"/>
  <c r="X812" i="39"/>
  <c r="Y847" i="39"/>
  <c r="Z847" i="39" s="1"/>
  <c r="X847" i="39"/>
  <c r="Y805" i="39"/>
  <c r="Z805" i="39" s="1"/>
  <c r="X805" i="39"/>
  <c r="Y791" i="39"/>
  <c r="Z791" i="39" s="1"/>
  <c r="X791" i="39"/>
  <c r="Y787" i="39"/>
  <c r="Z787" i="39" s="1"/>
  <c r="X787" i="39"/>
  <c r="Y755" i="39"/>
  <c r="Z755" i="39" s="1"/>
  <c r="X755" i="39"/>
  <c r="Y743" i="39"/>
  <c r="Z743" i="39" s="1"/>
  <c r="X743" i="39"/>
  <c r="Y731" i="39"/>
  <c r="Z731" i="39" s="1"/>
  <c r="X731" i="39"/>
  <c r="Y719" i="39"/>
  <c r="Z719" i="39" s="1"/>
  <c r="X719" i="39"/>
  <c r="Y707" i="39"/>
  <c r="Z707" i="39" s="1"/>
  <c r="X707" i="39"/>
  <c r="Y695" i="39"/>
  <c r="Z695" i="39" s="1"/>
  <c r="X695" i="39"/>
  <c r="Y675" i="39"/>
  <c r="Z675" i="39" s="1"/>
  <c r="X675" i="39"/>
  <c r="Y663" i="39"/>
  <c r="Z663" i="39" s="1"/>
  <c r="X663" i="39"/>
  <c r="Y651" i="39"/>
  <c r="Z651" i="39" s="1"/>
  <c r="X651" i="39"/>
  <c r="Y880" i="39"/>
  <c r="Z880" i="39" s="1"/>
  <c r="X880" i="39"/>
  <c r="Y685" i="39"/>
  <c r="Z685" i="39" s="1"/>
  <c r="X685" i="39"/>
  <c r="X617" i="39"/>
  <c r="Y617" i="39"/>
  <c r="Z617" i="39" s="1"/>
  <c r="X605" i="39"/>
  <c r="Y605" i="39"/>
  <c r="Z605" i="39" s="1"/>
  <c r="X593" i="39"/>
  <c r="Y593" i="39"/>
  <c r="Z593" i="39" s="1"/>
  <c r="X581" i="39"/>
  <c r="Y581" i="39"/>
  <c r="Z581" i="39" s="1"/>
  <c r="X569" i="39"/>
  <c r="Y569" i="39"/>
  <c r="Z569" i="39" s="1"/>
  <c r="X557" i="39"/>
  <c r="Y557" i="39"/>
  <c r="Z557" i="39" s="1"/>
  <c r="X545" i="39"/>
  <c r="Y545" i="39"/>
  <c r="Z545" i="39" s="1"/>
  <c r="X533" i="39"/>
  <c r="Y533" i="39"/>
  <c r="Z533" i="39" s="1"/>
  <c r="Y623" i="39"/>
  <c r="Z623" i="39" s="1"/>
  <c r="X623" i="39"/>
  <c r="X492" i="39"/>
  <c r="Y492" i="39"/>
  <c r="Z492" i="39" s="1"/>
  <c r="X507" i="39"/>
  <c r="Y507" i="39"/>
  <c r="Z507" i="39" s="1"/>
  <c r="X472" i="39"/>
  <c r="Y472" i="39"/>
  <c r="Z472" i="39" s="1"/>
  <c r="X460" i="39"/>
  <c r="Y460" i="39"/>
  <c r="Z460" i="39" s="1"/>
  <c r="X448" i="39"/>
  <c r="Y448" i="39"/>
  <c r="Z448" i="39" s="1"/>
  <c r="X436" i="39"/>
  <c r="Y436" i="39"/>
  <c r="Z436" i="39" s="1"/>
  <c r="X489" i="39"/>
  <c r="Y489" i="39"/>
  <c r="Z489" i="39" s="1"/>
  <c r="X515" i="39"/>
  <c r="Y515" i="39"/>
  <c r="Z515" i="39" s="1"/>
  <c r="X523" i="39"/>
  <c r="Y523" i="39"/>
  <c r="Z523" i="39" s="1"/>
  <c r="X378" i="39"/>
  <c r="Y378" i="39"/>
  <c r="Z378" i="39" s="1"/>
  <c r="X404" i="39"/>
  <c r="Y404" i="39"/>
  <c r="Z404" i="39" s="1"/>
  <c r="X352" i="39"/>
  <c r="Y352" i="39"/>
  <c r="Z352" i="39" s="1"/>
  <c r="X340" i="39"/>
  <c r="Y340" i="39"/>
  <c r="Z340" i="39" s="1"/>
  <c r="X328" i="39"/>
  <c r="Y328" i="39"/>
  <c r="Z328" i="39" s="1"/>
  <c r="X370" i="39"/>
  <c r="Y370" i="39"/>
  <c r="Z370" i="39" s="1"/>
  <c r="X372" i="39"/>
  <c r="Y372" i="39"/>
  <c r="Z372" i="39" s="1"/>
  <c r="X400" i="39"/>
  <c r="Y400" i="39"/>
  <c r="Z400" i="39" s="1"/>
  <c r="X240" i="39"/>
  <c r="Y240" i="39"/>
  <c r="Z240" i="39" s="1"/>
  <c r="Y205" i="39"/>
  <c r="Z205" i="39" s="1"/>
  <c r="X205" i="39"/>
  <c r="Y193" i="39"/>
  <c r="Z193" i="39" s="1"/>
  <c r="X193" i="39"/>
  <c r="Y181" i="39"/>
  <c r="Z181" i="39" s="1"/>
  <c r="X181" i="39"/>
  <c r="Y169" i="39"/>
  <c r="Z169" i="39" s="1"/>
  <c r="X169" i="39"/>
  <c r="Y157" i="39"/>
  <c r="Z157" i="39" s="1"/>
  <c r="X157" i="39"/>
  <c r="X259" i="39"/>
  <c r="Y259" i="39"/>
  <c r="Z259" i="39" s="1"/>
  <c r="X296" i="39"/>
  <c r="Y296" i="39"/>
  <c r="Z296" i="39" s="1"/>
  <c r="X242" i="39"/>
  <c r="Y242" i="39"/>
  <c r="Z242" i="39" s="1"/>
  <c r="X263" i="39"/>
  <c r="Y263" i="39"/>
  <c r="Z263" i="39" s="1"/>
  <c r="X313" i="39"/>
  <c r="Y313" i="39"/>
  <c r="Z313" i="39" s="1"/>
  <c r="X277" i="39"/>
  <c r="Y277" i="39"/>
  <c r="Z277" i="39" s="1"/>
  <c r="X229" i="39"/>
  <c r="Y229" i="39"/>
  <c r="Z229" i="39" s="1"/>
  <c r="X297" i="39"/>
  <c r="Y297" i="39"/>
  <c r="Z297" i="39" s="1"/>
  <c r="X250" i="39"/>
  <c r="Y250" i="39"/>
  <c r="Z250" i="39" s="1"/>
  <c r="Y133" i="39"/>
  <c r="Z133" i="39" s="1"/>
  <c r="X133" i="39"/>
  <c r="X243" i="39"/>
  <c r="Y243" i="39"/>
  <c r="Z243" i="39" s="1"/>
  <c r="X255" i="39"/>
  <c r="Y255" i="39"/>
  <c r="Z255" i="39" s="1"/>
  <c r="Y108" i="39"/>
  <c r="Z108" i="39" s="1"/>
  <c r="X108" i="39"/>
  <c r="Y96" i="39"/>
  <c r="Z96" i="39" s="1"/>
  <c r="X96" i="39"/>
  <c r="Y84" i="39"/>
  <c r="Z84" i="39" s="1"/>
  <c r="X84" i="39"/>
  <c r="Y72" i="39"/>
  <c r="Z72" i="39" s="1"/>
  <c r="X72" i="39"/>
  <c r="Y60" i="39"/>
  <c r="Z60" i="39" s="1"/>
  <c r="X60" i="39"/>
  <c r="Y48" i="39"/>
  <c r="Z48" i="39" s="1"/>
  <c r="X48" i="39"/>
  <c r="Y36" i="39"/>
  <c r="Z36" i="39" s="1"/>
  <c r="X36" i="39"/>
  <c r="Y24" i="39"/>
  <c r="Z24" i="39" s="1"/>
  <c r="X24" i="39"/>
  <c r="Y12" i="39"/>
  <c r="Z12" i="39" s="1"/>
  <c r="X12" i="39"/>
  <c r="X221" i="38"/>
  <c r="Y221" i="38"/>
  <c r="Z221" i="38" s="1"/>
  <c r="X209" i="38"/>
  <c r="Y209" i="38"/>
  <c r="Z209" i="38" s="1"/>
  <c r="X197" i="38"/>
  <c r="Y197" i="38"/>
  <c r="Z197" i="38" s="1"/>
  <c r="X185" i="38"/>
  <c r="Y185" i="38"/>
  <c r="Z185" i="38" s="1"/>
  <c r="X173" i="38"/>
  <c r="Y173" i="38"/>
  <c r="Z173" i="38" s="1"/>
  <c r="X161" i="38"/>
  <c r="Y161" i="38"/>
  <c r="Z161" i="38" s="1"/>
  <c r="Y115" i="39"/>
  <c r="Z115" i="39" s="1"/>
  <c r="X115" i="39"/>
  <c r="Y109" i="38"/>
  <c r="Z109" i="38" s="1"/>
  <c r="X109" i="38"/>
  <c r="Y97" i="38"/>
  <c r="Z97" i="38" s="1"/>
  <c r="X97" i="38"/>
  <c r="Y85" i="38"/>
  <c r="Z85" i="38" s="1"/>
  <c r="X85" i="38"/>
  <c r="Y73" i="38"/>
  <c r="Z73" i="38" s="1"/>
  <c r="X73" i="38"/>
  <c r="Y61" i="38"/>
  <c r="Z61" i="38" s="1"/>
  <c r="X61" i="38"/>
  <c r="Y49" i="38"/>
  <c r="Z49" i="38" s="1"/>
  <c r="X49" i="38"/>
  <c r="Y37" i="38"/>
  <c r="Z37" i="38" s="1"/>
  <c r="X37" i="38"/>
  <c r="Y25" i="38"/>
  <c r="Z25" i="38" s="1"/>
  <c r="X25" i="38"/>
  <c r="Y13" i="38"/>
  <c r="Z13" i="38" s="1"/>
  <c r="X13" i="38"/>
  <c r="Y232" i="38"/>
  <c r="Z232" i="38" s="1"/>
  <c r="K41" i="32" s="1"/>
  <c r="W41" i="3" s="1"/>
  <c r="X232" i="38"/>
  <c r="M41" i="32" s="1"/>
  <c r="V41" i="3" s="1"/>
  <c r="X125" i="38"/>
  <c r="Y125" i="38"/>
  <c r="Z125" i="38" s="1"/>
  <c r="Y133" i="38"/>
  <c r="Z133" i="38" s="1"/>
  <c r="X133" i="38"/>
  <c r="Y80" i="37"/>
  <c r="Z80" i="37" s="1"/>
  <c r="X80" i="37"/>
  <c r="X37" i="37"/>
  <c r="Y37" i="37"/>
  <c r="Z37" i="37" s="1"/>
  <c r="X25" i="37"/>
  <c r="Y25" i="37"/>
  <c r="Z25" i="37" s="1"/>
  <c r="X13" i="37"/>
  <c r="Y13" i="37"/>
  <c r="Z13" i="37" s="1"/>
  <c r="Y88" i="37"/>
  <c r="Z88" i="37" s="1"/>
  <c r="K20" i="32" s="1"/>
  <c r="W20" i="3" s="1"/>
  <c r="X88" i="37"/>
  <c r="M20" i="32" s="1"/>
  <c r="V20" i="3" s="1"/>
  <c r="Y85" i="37"/>
  <c r="Z85" i="37" s="1"/>
  <c r="K17" i="32" s="1"/>
  <c r="W17" i="3" s="1"/>
  <c r="X85" i="37"/>
  <c r="M17" i="32" s="1"/>
  <c r="V17" i="3" s="1"/>
  <c r="Y143" i="38"/>
  <c r="Z143" i="38" s="1"/>
  <c r="X143" i="38"/>
  <c r="Y124" i="38"/>
  <c r="Z124" i="38" s="1"/>
  <c r="X124" i="38"/>
  <c r="Y1040" i="36"/>
  <c r="Z1040" i="36" s="1"/>
  <c r="X1040" i="36"/>
  <c r="Y1028" i="36"/>
  <c r="Z1028" i="36" s="1"/>
  <c r="X1028" i="36"/>
  <c r="Y1016" i="36"/>
  <c r="Z1016" i="36" s="1"/>
  <c r="X1016" i="36"/>
  <c r="Y1004" i="36"/>
  <c r="Z1004" i="36" s="1"/>
  <c r="X1004" i="36"/>
  <c r="Y992" i="36"/>
  <c r="Z992" i="36" s="1"/>
  <c r="X992" i="36"/>
  <c r="Y980" i="36"/>
  <c r="Z980" i="36" s="1"/>
  <c r="X980" i="36"/>
  <c r="Y971" i="36"/>
  <c r="Z971" i="36" s="1"/>
  <c r="X971" i="36"/>
  <c r="Y962" i="36"/>
  <c r="Z962" i="36" s="1"/>
  <c r="X962" i="36"/>
  <c r="Y950" i="36"/>
  <c r="Z950" i="36" s="1"/>
  <c r="X950" i="36"/>
  <c r="Y938" i="36"/>
  <c r="Z938" i="36" s="1"/>
  <c r="X938" i="36"/>
  <c r="Y926" i="36"/>
  <c r="Z926" i="36" s="1"/>
  <c r="X926" i="36"/>
  <c r="Y914" i="36"/>
  <c r="Z914" i="36" s="1"/>
  <c r="X914" i="36"/>
  <c r="Y902" i="36"/>
  <c r="Z902" i="36" s="1"/>
  <c r="X902" i="36"/>
  <c r="Y890" i="36"/>
  <c r="Z890" i="36" s="1"/>
  <c r="X890" i="36"/>
  <c r="Y878" i="36"/>
  <c r="Z878" i="36" s="1"/>
  <c r="X878" i="36"/>
  <c r="Y860" i="36"/>
  <c r="Z860" i="36" s="1"/>
  <c r="X860" i="36"/>
  <c r="X840" i="36"/>
  <c r="Y840" i="36"/>
  <c r="Z840" i="36" s="1"/>
  <c r="X828" i="36"/>
  <c r="Y828" i="36"/>
  <c r="Z828" i="36" s="1"/>
  <c r="X816" i="36"/>
  <c r="Y816" i="36"/>
  <c r="Z816" i="36" s="1"/>
  <c r="X804" i="36"/>
  <c r="Y804" i="36"/>
  <c r="Z804" i="36" s="1"/>
  <c r="X792" i="36"/>
  <c r="Y792" i="36"/>
  <c r="Z792" i="36" s="1"/>
  <c r="X780" i="36"/>
  <c r="Y780" i="36"/>
  <c r="Z780" i="36" s="1"/>
  <c r="Y768" i="36"/>
  <c r="Z768" i="36" s="1"/>
  <c r="X768" i="36"/>
  <c r="Y855" i="36"/>
  <c r="Z855" i="36" s="1"/>
  <c r="X855" i="36"/>
  <c r="Y762" i="36"/>
  <c r="Z762" i="36" s="1"/>
  <c r="X762" i="36"/>
  <c r="Y740" i="36"/>
  <c r="Z740" i="36" s="1"/>
  <c r="X740" i="36"/>
  <c r="Y728" i="36"/>
  <c r="Z728" i="36" s="1"/>
  <c r="X728" i="36"/>
  <c r="Y716" i="36"/>
  <c r="Z716" i="36" s="1"/>
  <c r="X716" i="36"/>
  <c r="Y704" i="36"/>
  <c r="Z704" i="36" s="1"/>
  <c r="X704" i="36"/>
  <c r="Y692" i="36"/>
  <c r="Z692" i="36" s="1"/>
  <c r="X692" i="36"/>
  <c r="Y680" i="36"/>
  <c r="Z680" i="36" s="1"/>
  <c r="X680" i="36"/>
  <c r="X661" i="36"/>
  <c r="Y661" i="36"/>
  <c r="Z661" i="36" s="1"/>
  <c r="X637" i="36"/>
  <c r="Y637" i="36"/>
  <c r="Z637" i="36" s="1"/>
  <c r="Y604" i="36"/>
  <c r="Z604" i="36" s="1"/>
  <c r="X604" i="36"/>
  <c r="Y592" i="36"/>
  <c r="Z592" i="36" s="1"/>
  <c r="X592" i="36"/>
  <c r="Y580" i="36"/>
  <c r="Z580" i="36" s="1"/>
  <c r="X580" i="36"/>
  <c r="Y568" i="36"/>
  <c r="Z568" i="36" s="1"/>
  <c r="X568" i="36"/>
  <c r="Y556" i="36"/>
  <c r="Z556" i="36" s="1"/>
  <c r="X556" i="36"/>
  <c r="Y544" i="36"/>
  <c r="Z544" i="36" s="1"/>
  <c r="X544" i="36"/>
  <c r="X532" i="36"/>
  <c r="Y532" i="36"/>
  <c r="Z532" i="36" s="1"/>
  <c r="X520" i="36"/>
  <c r="Y520" i="36"/>
  <c r="Z520" i="36" s="1"/>
  <c r="X508" i="36"/>
  <c r="Y508" i="36"/>
  <c r="Z508" i="36" s="1"/>
  <c r="X606" i="36"/>
  <c r="Y606" i="36"/>
  <c r="Z606" i="36" s="1"/>
  <c r="X662" i="36"/>
  <c r="Y662" i="36"/>
  <c r="Z662" i="36" s="1"/>
  <c r="X638" i="36"/>
  <c r="Y638" i="36"/>
  <c r="Z638" i="36" s="1"/>
  <c r="Y674" i="36"/>
  <c r="Z674" i="36" s="1"/>
  <c r="X674" i="36"/>
  <c r="X487" i="36"/>
  <c r="Y487" i="36"/>
  <c r="Z487" i="36" s="1"/>
  <c r="Y457" i="36"/>
  <c r="Z457" i="36" s="1"/>
  <c r="X457" i="36"/>
  <c r="X480" i="36"/>
  <c r="Y480" i="36"/>
  <c r="Z480" i="36" s="1"/>
  <c r="X494" i="36"/>
  <c r="Y494" i="36"/>
  <c r="Z494" i="36" s="1"/>
  <c r="Y454" i="36"/>
  <c r="Z454" i="36" s="1"/>
  <c r="X454" i="36"/>
  <c r="Y436" i="36"/>
  <c r="Z436" i="36" s="1"/>
  <c r="X436" i="36"/>
  <c r="Y424" i="36"/>
  <c r="Z424" i="36" s="1"/>
  <c r="X424" i="36"/>
  <c r="Y412" i="36"/>
  <c r="Z412" i="36" s="1"/>
  <c r="X412" i="36"/>
  <c r="Y400" i="36"/>
  <c r="Z400" i="36" s="1"/>
  <c r="X400" i="36"/>
  <c r="Y388" i="36"/>
  <c r="Z388" i="36" s="1"/>
  <c r="X388" i="36"/>
  <c r="Y376" i="36"/>
  <c r="Z376" i="36" s="1"/>
  <c r="X376" i="36"/>
  <c r="Y364" i="36"/>
  <c r="Z364" i="36" s="1"/>
  <c r="X364" i="36"/>
  <c r="Y344" i="36"/>
  <c r="Z344" i="36" s="1"/>
  <c r="X344" i="36"/>
  <c r="Y305" i="36"/>
  <c r="Z305" i="36" s="1"/>
  <c r="X305" i="36"/>
  <c r="Y336" i="36"/>
  <c r="Z336" i="36" s="1"/>
  <c r="X336" i="36"/>
  <c r="Y316" i="36"/>
  <c r="Z316" i="36" s="1"/>
  <c r="X316" i="36"/>
  <c r="Y292" i="36"/>
  <c r="Z292" i="36" s="1"/>
  <c r="X292" i="36"/>
  <c r="Y280" i="36"/>
  <c r="Z280" i="36" s="1"/>
  <c r="X280" i="36"/>
  <c r="Y268" i="36"/>
  <c r="Z268" i="36" s="1"/>
  <c r="X268" i="36"/>
  <c r="Y256" i="36"/>
  <c r="Z256" i="36" s="1"/>
  <c r="X256" i="36"/>
  <c r="Y244" i="36"/>
  <c r="Z244" i="36" s="1"/>
  <c r="X244" i="36"/>
  <c r="Y232" i="36"/>
  <c r="Z232" i="36" s="1"/>
  <c r="X232" i="36"/>
  <c r="Y220" i="36"/>
  <c r="Z220" i="36" s="1"/>
  <c r="X220" i="36"/>
  <c r="Y208" i="36"/>
  <c r="Z208" i="36" s="1"/>
  <c r="X208" i="36"/>
  <c r="Y196" i="36"/>
  <c r="Z196" i="36" s="1"/>
  <c r="X196" i="36"/>
  <c r="Y184" i="36"/>
  <c r="Z184" i="36" s="1"/>
  <c r="X184" i="36"/>
  <c r="Y172" i="36"/>
  <c r="Z172" i="36" s="1"/>
  <c r="X172" i="36"/>
  <c r="Y160" i="36"/>
  <c r="Z160" i="36" s="1"/>
  <c r="X160" i="36"/>
  <c r="Y148" i="36"/>
  <c r="Z148" i="36" s="1"/>
  <c r="X148" i="36"/>
  <c r="Y136" i="36"/>
  <c r="Z136" i="36" s="1"/>
  <c r="X136" i="36"/>
  <c r="Y124" i="36"/>
  <c r="Z124" i="36" s="1"/>
  <c r="X124" i="36"/>
  <c r="Y112" i="36"/>
  <c r="Z112" i="36" s="1"/>
  <c r="X112" i="36"/>
  <c r="Y100" i="36"/>
  <c r="Z100" i="36" s="1"/>
  <c r="X100" i="36"/>
  <c r="Y88" i="36"/>
  <c r="Z88" i="36" s="1"/>
  <c r="X88" i="36"/>
  <c r="Y345" i="36"/>
  <c r="Z345" i="36" s="1"/>
  <c r="X345" i="36"/>
  <c r="Y330" i="36"/>
  <c r="Z330" i="36" s="1"/>
  <c r="X330" i="36"/>
  <c r="Y18" i="36"/>
  <c r="Z18" i="36" s="1"/>
  <c r="X18" i="36"/>
  <c r="Y70" i="27"/>
  <c r="Z70" i="27" s="1"/>
  <c r="X70" i="27"/>
  <c r="X71" i="27"/>
  <c r="Y71" i="27"/>
  <c r="Z71" i="27" s="1"/>
  <c r="Y60" i="27"/>
  <c r="Z60" i="27" s="1"/>
  <c r="X60" i="27"/>
  <c r="Y56" i="36"/>
  <c r="Z56" i="36" s="1"/>
  <c r="X56" i="36"/>
  <c r="Y51" i="36"/>
  <c r="Z51" i="36" s="1"/>
  <c r="X51" i="36"/>
  <c r="Y26" i="27"/>
  <c r="Z26" i="27" s="1"/>
  <c r="X26" i="27"/>
  <c r="Y76" i="36"/>
  <c r="Z76" i="36" s="1"/>
  <c r="X76" i="36"/>
  <c r="Y77" i="27"/>
  <c r="Z77" i="27" s="1"/>
  <c r="X77" i="27"/>
  <c r="Y66" i="27"/>
  <c r="Z66" i="27" s="1"/>
  <c r="X66" i="27"/>
  <c r="Y55" i="27"/>
  <c r="Z55" i="27" s="1"/>
  <c r="X55" i="27"/>
  <c r="Y48" i="36"/>
  <c r="Z48" i="36" s="1"/>
  <c r="X48" i="36"/>
  <c r="Y50" i="36"/>
  <c r="Z50" i="36" s="1"/>
  <c r="X50" i="36"/>
  <c r="P7" i="6"/>
  <c r="O7" i="6"/>
  <c r="O16" i="3" l="1"/>
  <c r="O40" i="3"/>
  <c r="O33" i="3"/>
  <c r="Q7" i="6"/>
  <c r="R7" i="6" s="1"/>
  <c r="O11" i="5"/>
  <c r="K11" i="5" s="1"/>
  <c r="Q11" i="3" s="1"/>
  <c r="O11" i="3" s="1"/>
  <c r="Q11" i="5"/>
  <c r="Q9" i="5"/>
  <c r="O9" i="5"/>
  <c r="K9" i="5" s="1"/>
  <c r="Q9" i="3" s="1"/>
  <c r="O9" i="3" s="1"/>
  <c r="Q8" i="5"/>
  <c r="O8" i="5"/>
  <c r="K8" i="5" s="1"/>
  <c r="Q8" i="3" s="1"/>
  <c r="O8" i="3" s="1"/>
  <c r="S3" i="27"/>
  <c r="T3" i="27" s="1"/>
  <c r="R3" i="27"/>
  <c r="Q17" i="5"/>
  <c r="O17" i="5"/>
  <c r="K17" i="5" s="1"/>
  <c r="Q17" i="3" s="1"/>
  <c r="O17" i="3" s="1"/>
  <c r="R66" i="27"/>
  <c r="S66" i="27"/>
  <c r="T66" i="27" s="1"/>
  <c r="R86" i="27"/>
  <c r="S86" i="27"/>
  <c r="T86" i="27" s="1"/>
  <c r="Q22" i="5"/>
  <c r="O22" i="5"/>
  <c r="K22" i="5" s="1"/>
  <c r="Q22" i="3" s="1"/>
  <c r="O22" i="3" s="1"/>
  <c r="S52" i="27"/>
  <c r="T52" i="27" s="1"/>
  <c r="R52" i="27"/>
  <c r="S73" i="27"/>
  <c r="T73" i="27" s="1"/>
  <c r="R73" i="27"/>
  <c r="S16" i="27"/>
  <c r="T16" i="27" s="1"/>
  <c r="R16" i="27"/>
  <c r="M8" i="5"/>
  <c r="S13" i="27"/>
  <c r="T13" i="27" s="1"/>
  <c r="R13" i="27"/>
  <c r="R27" i="6"/>
  <c r="R31" i="6"/>
  <c r="S15" i="27"/>
  <c r="T15" i="27" s="1"/>
  <c r="R15" i="27"/>
  <c r="N12" i="5"/>
  <c r="M12" i="5"/>
  <c r="S91" i="27"/>
  <c r="T91" i="27" s="1"/>
  <c r="R91" i="27"/>
  <c r="Q24" i="5"/>
  <c r="O24" i="5"/>
  <c r="K24" i="5" s="1"/>
  <c r="Q24" i="3" s="1"/>
  <c r="O24" i="3" s="1"/>
  <c r="S48" i="27"/>
  <c r="T48" i="27" s="1"/>
  <c r="R48" i="27"/>
  <c r="S45" i="27"/>
  <c r="T45" i="27" s="1"/>
  <c r="R45" i="27"/>
  <c r="S19" i="27"/>
  <c r="T19" i="27" s="1"/>
  <c r="R19" i="27"/>
  <c r="R39" i="6"/>
  <c r="R15" i="6"/>
  <c r="S17" i="27"/>
  <c r="T17" i="27" s="1"/>
  <c r="R17" i="27"/>
  <c r="R78" i="27"/>
  <c r="S78" i="27"/>
  <c r="T78" i="27" s="1"/>
  <c r="S76" i="27"/>
  <c r="T76" i="27" s="1"/>
  <c r="R76" i="27"/>
  <c r="S49" i="27"/>
  <c r="T49" i="27" s="1"/>
  <c r="R49" i="27"/>
  <c r="R42" i="27"/>
  <c r="S42" i="27"/>
  <c r="T42" i="27" s="1"/>
  <c r="S93" i="27"/>
  <c r="T93" i="27" s="1"/>
  <c r="R93" i="27"/>
  <c r="S23" i="27"/>
  <c r="T23" i="27" s="1"/>
  <c r="R23" i="27"/>
  <c r="M9" i="5"/>
  <c r="R29" i="6"/>
  <c r="R30" i="6"/>
  <c r="R8" i="6"/>
  <c r="S33" i="27"/>
  <c r="T33" i="27" s="1"/>
  <c r="R33" i="27"/>
  <c r="Q30" i="5"/>
  <c r="O30" i="5"/>
  <c r="K30" i="5" s="1"/>
  <c r="Q30" i="3" s="1"/>
  <c r="O30" i="3" s="1"/>
  <c r="S65" i="27"/>
  <c r="T65" i="27" s="1"/>
  <c r="R65" i="27"/>
  <c r="S67" i="27"/>
  <c r="T67" i="27" s="1"/>
  <c r="R67" i="27"/>
  <c r="S41" i="27"/>
  <c r="T41" i="27" s="1"/>
  <c r="R41" i="27"/>
  <c r="S25" i="27"/>
  <c r="T25" i="27" s="1"/>
  <c r="R25" i="27"/>
  <c r="S51" i="27"/>
  <c r="T51" i="27" s="1"/>
  <c r="R51" i="27"/>
  <c r="R32" i="6"/>
  <c r="R13" i="6"/>
  <c r="R35" i="6"/>
  <c r="S56" i="27"/>
  <c r="T56" i="27" s="1"/>
  <c r="R56" i="27"/>
  <c r="O27" i="5"/>
  <c r="K27" i="5" s="1"/>
  <c r="Q27" i="3" s="1"/>
  <c r="O27" i="3" s="1"/>
  <c r="Q27" i="5"/>
  <c r="S10" i="27"/>
  <c r="T10" i="27" s="1"/>
  <c r="R10" i="27"/>
  <c r="S35" i="27"/>
  <c r="T35" i="27" s="1"/>
  <c r="R35" i="27"/>
  <c r="Q39" i="5"/>
  <c r="O39" i="5"/>
  <c r="K39" i="5" s="1"/>
  <c r="Q39" i="3" s="1"/>
  <c r="O39" i="3" s="1"/>
  <c r="O28" i="5"/>
  <c r="K28" i="5" s="1"/>
  <c r="Q28" i="3" s="1"/>
  <c r="O28" i="3" s="1"/>
  <c r="Q28" i="5"/>
  <c r="M11" i="5"/>
  <c r="R25" i="6"/>
  <c r="R34" i="6"/>
  <c r="R9" i="6"/>
  <c r="S84" i="27"/>
  <c r="T84" i="27" s="1"/>
  <c r="R84" i="27"/>
  <c r="S11" i="27"/>
  <c r="T11" i="27" s="1"/>
  <c r="R11" i="27"/>
  <c r="S72" i="27"/>
  <c r="T72" i="27" s="1"/>
  <c r="R72" i="27"/>
  <c r="S36" i="27"/>
  <c r="T36" i="27" s="1"/>
  <c r="R36" i="27"/>
  <c r="S27" i="27"/>
  <c r="T27" i="27" s="1"/>
  <c r="R27" i="27"/>
  <c r="S7" i="27"/>
  <c r="T7" i="27" s="1"/>
  <c r="R7" i="27"/>
  <c r="S21" i="27"/>
  <c r="T21" i="27" s="1"/>
  <c r="R21" i="27"/>
  <c r="R38" i="6"/>
  <c r="R11" i="6"/>
  <c r="R28" i="6"/>
  <c r="S46" i="27"/>
  <c r="T46" i="27" s="1"/>
  <c r="R46" i="27"/>
  <c r="R92" i="27"/>
  <c r="S92" i="27"/>
  <c r="T92" i="27" s="1"/>
  <c r="R90" i="27"/>
  <c r="S90" i="27"/>
  <c r="T90" i="27" s="1"/>
  <c r="S40" i="27"/>
  <c r="T40" i="27" s="1"/>
  <c r="R40" i="27"/>
  <c r="S57" i="27"/>
  <c r="T57" i="27" s="1"/>
  <c r="R57" i="27"/>
  <c r="Q41" i="5"/>
  <c r="O41" i="5"/>
  <c r="K41" i="5" s="1"/>
  <c r="Q41" i="3" s="1"/>
  <c r="O41" i="3" s="1"/>
  <c r="S37" i="27"/>
  <c r="T37" i="27" s="1"/>
  <c r="R37" i="27"/>
  <c r="R21" i="6"/>
  <c r="R22" i="6"/>
  <c r="R10" i="6"/>
  <c r="Q34" i="5"/>
  <c r="O34" i="5"/>
  <c r="K34" i="5" s="1"/>
  <c r="Q34" i="3" s="1"/>
  <c r="O34" i="3" s="1"/>
  <c r="Q29" i="5"/>
  <c r="P29" i="5"/>
  <c r="K29" i="5" s="1"/>
  <c r="Q29" i="3" s="1"/>
  <c r="O29" i="3" s="1"/>
  <c r="S8" i="27"/>
  <c r="T8" i="27" s="1"/>
  <c r="R8" i="27"/>
  <c r="S34" i="27"/>
  <c r="T34" i="27" s="1"/>
  <c r="R34" i="27"/>
  <c r="Q20" i="5"/>
  <c r="O20" i="5"/>
  <c r="K20" i="5" s="1"/>
  <c r="Q20" i="3" s="1"/>
  <c r="O20" i="3" s="1"/>
  <c r="Q36" i="5"/>
  <c r="O36" i="5"/>
  <c r="K36" i="5" s="1"/>
  <c r="Q36" i="3" s="1"/>
  <c r="O36" i="3" s="1"/>
  <c r="S71" i="27"/>
  <c r="T71" i="27" s="1"/>
  <c r="R71" i="27"/>
  <c r="S31" i="27"/>
  <c r="T31" i="27" s="1"/>
  <c r="R31" i="27"/>
  <c r="S50" i="27"/>
  <c r="T50" i="27" s="1"/>
  <c r="R50" i="27"/>
  <c r="Q38" i="5"/>
  <c r="O38" i="5"/>
  <c r="K38" i="5" s="1"/>
  <c r="Q38" i="3" s="1"/>
  <c r="O38" i="3" s="1"/>
  <c r="S80" i="27"/>
  <c r="T80" i="27" s="1"/>
  <c r="R80" i="27"/>
  <c r="Q25" i="5"/>
  <c r="O25" i="5"/>
  <c r="K25" i="5" s="1"/>
  <c r="Q25" i="3" s="1"/>
  <c r="O25" i="3" s="1"/>
  <c r="R14" i="6"/>
  <c r="R40" i="6"/>
  <c r="R24" i="6"/>
  <c r="O7" i="5"/>
  <c r="K7" i="5" s="1"/>
  <c r="Q7" i="3" s="1"/>
  <c r="O7" i="3" s="1"/>
  <c r="Q7" i="5"/>
  <c r="R18" i="27"/>
  <c r="S18" i="27"/>
  <c r="T18" i="27" s="1"/>
  <c r="S79" i="27"/>
  <c r="T79" i="27" s="1"/>
  <c r="R79" i="27"/>
  <c r="Q31" i="5"/>
  <c r="O31" i="5"/>
  <c r="K31" i="5" s="1"/>
  <c r="Q31" i="3" s="1"/>
  <c r="O31" i="3" s="1"/>
  <c r="S12" i="27"/>
  <c r="T12" i="27" s="1"/>
  <c r="R12" i="27"/>
  <c r="S47" i="27"/>
  <c r="T47" i="27" s="1"/>
  <c r="R47" i="27"/>
  <c r="S61" i="27"/>
  <c r="T61" i="27" s="1"/>
  <c r="R61" i="27"/>
  <c r="S81" i="27"/>
  <c r="T81" i="27" s="1"/>
  <c r="R81" i="27"/>
  <c r="Q13" i="5"/>
  <c r="O13" i="5"/>
  <c r="K13" i="5" s="1"/>
  <c r="Q13" i="3" s="1"/>
  <c r="O13" i="3" s="1"/>
  <c r="S26" i="27"/>
  <c r="T26" i="27" s="1"/>
  <c r="R26" i="27"/>
  <c r="S87" i="27"/>
  <c r="T87" i="27" s="1"/>
  <c r="R87" i="27"/>
  <c r="R33" i="6"/>
  <c r="R36" i="6"/>
  <c r="R23" i="6"/>
  <c r="Q10" i="5"/>
  <c r="O10" i="5"/>
  <c r="K10" i="5" s="1"/>
  <c r="Q10" i="3" s="1"/>
  <c r="O10" i="3" s="1"/>
  <c r="Q26" i="5"/>
  <c r="P26" i="5"/>
  <c r="K26" i="5" s="1"/>
  <c r="Q26" i="3" s="1"/>
  <c r="O26" i="3" s="1"/>
  <c r="P35" i="5"/>
  <c r="K35" i="5" s="1"/>
  <c r="Q35" i="3" s="1"/>
  <c r="O35" i="3" s="1"/>
  <c r="Q35" i="5"/>
  <c r="S20" i="27"/>
  <c r="T20" i="27" s="1"/>
  <c r="R20" i="27"/>
  <c r="R30" i="27"/>
  <c r="S30" i="27"/>
  <c r="T30" i="27" s="1"/>
  <c r="S22" i="27"/>
  <c r="T22" i="27" s="1"/>
  <c r="R22" i="27"/>
  <c r="S68" i="27"/>
  <c r="T68" i="27" s="1"/>
  <c r="R68" i="27"/>
  <c r="S55" i="27"/>
  <c r="T55" i="27" s="1"/>
  <c r="R55" i="27"/>
  <c r="S32" i="27"/>
  <c r="T32" i="27" s="1"/>
  <c r="R32" i="27"/>
  <c r="S75" i="27"/>
  <c r="T75" i="27" s="1"/>
  <c r="R75" i="27"/>
  <c r="R6" i="27"/>
  <c r="S6" i="27"/>
  <c r="T6" i="27" s="1"/>
  <c r="R18" i="6"/>
  <c r="R12" i="6"/>
  <c r="R20" i="6"/>
  <c r="S53" i="27"/>
  <c r="T53" i="27" s="1"/>
  <c r="R53" i="27"/>
  <c r="S88" i="27"/>
  <c r="T88" i="27" s="1"/>
  <c r="R88" i="27"/>
  <c r="Q37" i="5"/>
  <c r="O37" i="5"/>
  <c r="K37" i="5" s="1"/>
  <c r="Q37" i="3" s="1"/>
  <c r="O37" i="3" s="1"/>
  <c r="S62" i="27"/>
  <c r="T62" i="27" s="1"/>
  <c r="R62" i="27"/>
  <c r="Q23" i="5"/>
  <c r="O23" i="5"/>
  <c r="K23" i="5" s="1"/>
  <c r="Q23" i="3" s="1"/>
  <c r="O23" i="3" s="1"/>
  <c r="R37" i="6"/>
  <c r="R19" i="6"/>
  <c r="R41" i="6"/>
  <c r="S58" i="27"/>
  <c r="T58" i="27" s="1"/>
  <c r="R58" i="27"/>
  <c r="O18" i="3"/>
  <c r="S29" i="27"/>
  <c r="T29" i="27" s="1"/>
  <c r="R29" i="27"/>
  <c r="S43" i="27"/>
  <c r="T43" i="27" s="1"/>
  <c r="R43" i="27"/>
  <c r="O19" i="5"/>
  <c r="K19" i="5" s="1"/>
  <c r="Q19" i="3" s="1"/>
  <c r="O19" i="3" s="1"/>
  <c r="Q19" i="5"/>
  <c r="S77" i="27"/>
  <c r="T77" i="27" s="1"/>
  <c r="R77" i="27"/>
  <c r="O14" i="5"/>
  <c r="K14" i="5" s="1"/>
  <c r="Q14" i="3" s="1"/>
  <c r="O14" i="3" s="1"/>
  <c r="Q14" i="5"/>
  <c r="S70" i="27"/>
  <c r="T70" i="27" s="1"/>
  <c r="R70" i="27"/>
  <c r="S28" i="27"/>
  <c r="T28" i="27" s="1"/>
  <c r="R28" i="27"/>
  <c r="R17" i="6"/>
  <c r="R26" i="6"/>
  <c r="R16" i="6"/>
  <c r="Q12" i="5" l="1"/>
  <c r="O12" i="5"/>
  <c r="K12" i="5" s="1"/>
  <c r="Q12" i="3" s="1"/>
  <c r="O12" i="3" s="1"/>
</calcChain>
</file>

<file path=xl/comments1.xml><?xml version="1.0" encoding="utf-8"?>
<comments xmlns="http://schemas.openxmlformats.org/spreadsheetml/2006/main">
  <authors>
    <author>作者</author>
  </authors>
  <commentList>
    <comment ref="J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近三月七日年化收益率算术平均
</t>
        </r>
      </text>
    </comment>
    <comment ref="M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近一年
</t>
        </r>
      </text>
    </comment>
    <comment ref="J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近三月七日年化收益率算术平均
</t>
        </r>
      </text>
    </comment>
    <comment ref="J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近三月七日年化收益率算术平均
</t>
        </r>
      </text>
    </comment>
    <comment ref="J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近三月七日年化收益率算术平均
</t>
        </r>
      </text>
    </comment>
    <comment ref="M1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不足一年用成立以来年化收益率
</t>
        </r>
      </text>
    </comment>
    <comment ref="J2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2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3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3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3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3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3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  <comment ref="J3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成立不足三月的，用成立以来的收益率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Q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产品类型为指数型产品，权益每增/减25bps加/减1分；债券每增/减5bps加/减1分，如何理解？？</t>
        </r>
      </text>
    </comment>
  </commentList>
</comments>
</file>

<file path=xl/sharedStrings.xml><?xml version="1.0" encoding="utf-8"?>
<sst xmlns="http://schemas.openxmlformats.org/spreadsheetml/2006/main" count="87891" uniqueCount="22854">
  <si>
    <t>产品类型</t>
    <phoneticPr fontId="7" type="noConversion"/>
  </si>
  <si>
    <t>业绩基准</t>
    <phoneticPr fontId="7" type="noConversion"/>
  </si>
  <si>
    <t>备注</t>
    <phoneticPr fontId="7" type="noConversion"/>
  </si>
  <si>
    <t>业绩考核</t>
    <phoneticPr fontId="7" type="noConversion"/>
  </si>
  <si>
    <t>风险调整收益</t>
    <phoneticPr fontId="7" type="noConversion"/>
  </si>
  <si>
    <t>业绩归因</t>
    <phoneticPr fontId="7" type="noConversion"/>
  </si>
  <si>
    <t>非标</t>
    <phoneticPr fontId="7" type="noConversion"/>
  </si>
  <si>
    <t>加分项</t>
    <phoneticPr fontId="7" type="noConversion"/>
  </si>
  <si>
    <t>货币型</t>
    <phoneticPr fontId="7" type="noConversion"/>
  </si>
  <si>
    <t>固定值</t>
    <phoneticPr fontId="7" type="noConversion"/>
  </si>
  <si>
    <t>曲线</t>
    <phoneticPr fontId="7" type="noConversion"/>
  </si>
  <si>
    <t>纯债型</t>
    <phoneticPr fontId="7" type="noConversion"/>
  </si>
  <si>
    <t>固收+</t>
    <phoneticPr fontId="7" type="noConversion"/>
  </si>
  <si>
    <t>混合偏债</t>
    <phoneticPr fontId="7" type="noConversion"/>
  </si>
  <si>
    <t>混合偏股</t>
    <phoneticPr fontId="7" type="noConversion"/>
  </si>
  <si>
    <t>权益</t>
    <phoneticPr fontId="7" type="noConversion"/>
  </si>
  <si>
    <t>A产品业绩评价得分=超额收益评价得分*X1%+绝对收益排名评价得分* X2%+风险调整后收益得分* X3%+业绩归因得分* X4%+非标因素得分* X5%</t>
  </si>
  <si>
    <t>代码</t>
  </si>
  <si>
    <t>产品名称</t>
  </si>
  <si>
    <t>产品类型</t>
  </si>
  <si>
    <t>双赢稳健多资产1901</t>
  </si>
  <si>
    <t>稳健多资产</t>
  </si>
  <si>
    <t>乐赢稳健和信19001</t>
  </si>
  <si>
    <t>固收+</t>
  </si>
  <si>
    <t>乐赢策略多资产1901</t>
  </si>
  <si>
    <t>乐赢稳健和信19002</t>
  </si>
  <si>
    <t>乐赢稳健和信19003</t>
  </si>
  <si>
    <t>双赢全球FOF</t>
  </si>
  <si>
    <t>全球多资产</t>
  </si>
  <si>
    <t>乐赢稳健和信一年定开4期</t>
  </si>
  <si>
    <t>慧赢成长同享1号</t>
  </si>
  <si>
    <t>权益灵活配置</t>
  </si>
  <si>
    <t>慧赢成长同享2号</t>
  </si>
  <si>
    <t>共赢稳健启信半年定开二期</t>
  </si>
  <si>
    <t>A193A5596</t>
  </si>
  <si>
    <t>A181A6153</t>
  </si>
  <si>
    <t>A181D8333</t>
  </si>
  <si>
    <t>量化多策略</t>
  </si>
  <si>
    <t>A193D1746</t>
  </si>
  <si>
    <t>睿赢宏观月盈私享</t>
  </si>
  <si>
    <t>货币型</t>
  </si>
  <si>
    <t>A181A9299</t>
  </si>
  <si>
    <t>A181A9300</t>
  </si>
  <si>
    <t>A192A4696</t>
  </si>
  <si>
    <t>A192A4833</t>
  </si>
  <si>
    <t>A192A9536</t>
  </si>
  <si>
    <t>A192A9537</t>
  </si>
  <si>
    <t>A181A4855</t>
  </si>
  <si>
    <t>纯债类</t>
  </si>
  <si>
    <t>A181A4853</t>
  </si>
  <si>
    <t>A181A4854</t>
  </si>
  <si>
    <t>A192A4699</t>
  </si>
  <si>
    <t>A181A7044</t>
  </si>
  <si>
    <t>A192D5310</t>
  </si>
  <si>
    <t>业绩表现</t>
    <phoneticPr fontId="7" type="noConversion"/>
  </si>
  <si>
    <t>超额收益</t>
    <phoneticPr fontId="7" type="noConversion"/>
  </si>
  <si>
    <t>业绩归因</t>
    <phoneticPr fontId="7" type="noConversion"/>
  </si>
  <si>
    <t>非标因素</t>
    <phoneticPr fontId="7" type="noConversion"/>
  </si>
  <si>
    <t>项目</t>
    <phoneticPr fontId="7" type="noConversion"/>
  </si>
  <si>
    <t>索引</t>
    <phoneticPr fontId="7" type="noConversion"/>
  </si>
  <si>
    <t>规则概览</t>
    <phoneticPr fontId="7" type="noConversion"/>
  </si>
  <si>
    <t>评价总表</t>
    <phoneticPr fontId="7" type="noConversion"/>
  </si>
  <si>
    <t>绝对收益排名</t>
    <phoneticPr fontId="7" type="noConversion"/>
  </si>
  <si>
    <t>风险调整后收益</t>
    <phoneticPr fontId="7" type="noConversion"/>
  </si>
  <si>
    <t>非标因素</t>
    <phoneticPr fontId="7" type="noConversion"/>
  </si>
  <si>
    <t>权重</t>
    <phoneticPr fontId="7" type="noConversion"/>
  </si>
  <si>
    <t>分数</t>
    <phoneticPr fontId="7" type="noConversion"/>
  </si>
  <si>
    <t>A182A3270</t>
  </si>
  <si>
    <t>A182A3271</t>
  </si>
  <si>
    <t>A192A4694</t>
  </si>
  <si>
    <t>A192A4697</t>
  </si>
  <si>
    <t>A192C4292</t>
  </si>
  <si>
    <t>A193A1608</t>
  </si>
  <si>
    <t>A193A1609</t>
  </si>
  <si>
    <t>A193A1610</t>
  </si>
  <si>
    <t>A193A2846</t>
  </si>
  <si>
    <t>A193A4202</t>
  </si>
  <si>
    <t>A193A5224</t>
  </si>
  <si>
    <t>A193A5396</t>
  </si>
  <si>
    <t>A193A5398</t>
  </si>
  <si>
    <t>A193C2111</t>
  </si>
  <si>
    <t>A193D1683</t>
  </si>
  <si>
    <t>A193D5397</t>
  </si>
  <si>
    <t>A193D5657</t>
  </si>
  <si>
    <t>注2.X1+X2+X3≤100；X4≤10；X5≤10</t>
    <phoneticPr fontId="7" type="noConversion"/>
  </si>
  <si>
    <t>注1.A产品业绩评价得分=超额收益评价得分*X1%+绝对收益排名评价得分* X2%+风险调整后收益得分* X3%+业绩归因得分+非标因素得分</t>
    <phoneticPr fontId="7" type="noConversion"/>
  </si>
  <si>
    <t>加分</t>
    <phoneticPr fontId="7" type="noConversion"/>
  </si>
  <si>
    <t>减分</t>
    <phoneticPr fontId="16" type="noConversion"/>
  </si>
  <si>
    <t>今年以来</t>
  </si>
  <si>
    <t>成立以来</t>
  </si>
  <si>
    <t>备注</t>
    <phoneticPr fontId="7" type="noConversion"/>
  </si>
  <si>
    <t>达标</t>
    <phoneticPr fontId="16" type="noConversion"/>
  </si>
  <si>
    <t>超额部分</t>
    <phoneticPr fontId="7" type="noConversion"/>
  </si>
  <si>
    <t>基础分</t>
    <phoneticPr fontId="16" type="noConversion"/>
  </si>
  <si>
    <t>基准</t>
    <phoneticPr fontId="7" type="noConversion"/>
  </si>
  <si>
    <t>-</t>
  </si>
  <si>
    <t>招商银行朝招金(多元稳健型)理财计划(7007)</t>
  </si>
  <si>
    <t/>
  </si>
  <si>
    <t>2019-12-10</t>
  </si>
  <si>
    <t>否</t>
  </si>
  <si>
    <t>日日盈分级理财计划(21588)</t>
  </si>
  <si>
    <t>日日盈分级理财计划(7009)</t>
  </si>
  <si>
    <t>日日盈分级理财计划A(8205)</t>
  </si>
  <si>
    <t>日日盈分级理财计划A(手机)(8207)</t>
  </si>
  <si>
    <t>日日盈分级理财计划A(9207)</t>
  </si>
  <si>
    <t>招商银行朝招金(多元稳健型)理财计划(8196)</t>
  </si>
  <si>
    <t>招银进宝系列之"朝招金"(多元进取型)理财计划(代码：8197)</t>
  </si>
  <si>
    <t>中信理财之乐赢稳健天天利2号人民币理财产品</t>
  </si>
  <si>
    <t>2019-12-09</t>
  </si>
  <si>
    <t>中信理财之慧赢"日享天开"2号人民币理财产品</t>
  </si>
  <si>
    <t>民生天天增利对公理财产品</t>
  </si>
  <si>
    <t>民生天天增利理财产品</t>
  </si>
  <si>
    <t>民生天天增利灵动款理财产品</t>
  </si>
  <si>
    <t>民生天天增利公享款理财产品</t>
  </si>
  <si>
    <t>民生天天增利理财产品(直销专属)</t>
  </si>
  <si>
    <t>天天增利私享款理财产品</t>
  </si>
  <si>
    <t>中信理财之乐赢稳健天天利(薪金煲)货币型人民币理财产品A192A3330</t>
  </si>
  <si>
    <t>民生天天增利悠享款理财产品</t>
  </si>
  <si>
    <t>中信理财之共赢稳健天天利人民币理财产品A181C9424</t>
  </si>
  <si>
    <t>天添盈增利1号理财计划</t>
  </si>
  <si>
    <t>2019-12-05</t>
  </si>
  <si>
    <t>天添盈新锐1号理财计划</t>
  </si>
  <si>
    <t>天添盈增利2号理财计划</t>
  </si>
  <si>
    <t>"聚财宝"私行专享日添利(增强型)人民币理财产品</t>
  </si>
  <si>
    <t>2019-12-04</t>
  </si>
  <si>
    <t>2019-10-26</t>
  </si>
  <si>
    <t>平安银行日添利(增强型)人民币理财产品</t>
  </si>
  <si>
    <t>添利5号净值型理财产品</t>
  </si>
  <si>
    <t>金雪球添利快线净值型理财产品</t>
  </si>
  <si>
    <t>是</t>
  </si>
  <si>
    <t>分数</t>
    <phoneticPr fontId="7" type="noConversion"/>
  </si>
  <si>
    <t>最新</t>
  </si>
  <si>
    <t>上期</t>
  </si>
  <si>
    <t>最近一周</t>
  </si>
  <si>
    <t>最近一月</t>
  </si>
  <si>
    <t>最近三月</t>
  </si>
  <si>
    <t>最近六月</t>
  </si>
  <si>
    <t>最近一年</t>
  </si>
  <si>
    <t>最近两年</t>
  </si>
  <si>
    <t>最近三年</t>
  </si>
  <si>
    <t>基金代码</t>
  </si>
  <si>
    <t>基金简称</t>
  </si>
  <si>
    <t>日期</t>
  </si>
  <si>
    <t>单位净值</t>
  </si>
  <si>
    <t>累计单位净值</t>
  </si>
  <si>
    <t>增长率(%)</t>
  </si>
  <si>
    <t>总回报(%)</t>
  </si>
  <si>
    <t>同类排名</t>
  </si>
  <si>
    <t>申购状态</t>
  </si>
  <si>
    <t>市场综合3年评级</t>
  </si>
  <si>
    <t>最新规模(亿元)</t>
  </si>
  <si>
    <t>是否为合并数据</t>
  </si>
  <si>
    <t>成立日期</t>
  </si>
  <si>
    <t>投资类型</t>
  </si>
  <si>
    <t>基金经理</t>
  </si>
  <si>
    <t>管理公司</t>
  </si>
  <si>
    <t>托管人</t>
  </si>
  <si>
    <t>开放申购|开放赎回</t>
  </si>
  <si>
    <t>★★</t>
  </si>
  <si>
    <t>False</t>
  </si>
  <si>
    <t>张杨</t>
  </si>
  <si>
    <t>银河基金管理有限公司</t>
  </si>
  <si>
    <t>中国工商银行股份有限公司</t>
  </si>
  <si>
    <t>暂停大额申购|开放赎回</t>
  </si>
  <si>
    <t>泓德基金管理有限公司</t>
  </si>
  <si>
    <t>招商银行股份有限公司</t>
  </si>
  <si>
    <t>★★★★</t>
  </si>
  <si>
    <t>易方达基金管理有限公司</t>
  </si>
  <si>
    <t>许家涵</t>
  </si>
  <si>
    <t>天治基金管理有限公司</t>
  </si>
  <si>
    <t>上海浦东发展银行股份有限公司</t>
  </si>
  <si>
    <t>前海开源基金管理有限公司</t>
  </si>
  <si>
    <t>张清华</t>
  </si>
  <si>
    <t>中国农业银行股份有限公司</t>
  </si>
  <si>
    <t>暂停申购|暂停赎回</t>
  </si>
  <si>
    <t>鹏华基金管理有限公司</t>
  </si>
  <si>
    <t>鹏扬基金管理有限公司</t>
  </si>
  <si>
    <t>兴业银行股份有限公司</t>
  </si>
  <si>
    <t>何家琪</t>
  </si>
  <si>
    <t>华夏基金管理有限公司</t>
  </si>
  <si>
    <t>胡剑</t>
  </si>
  <si>
    <t>中国建设银行股份有限公司</t>
  </si>
  <si>
    <t>国联安基金管理有限公司</t>
  </si>
  <si>
    <t>中国民生银行股份有限公司</t>
  </si>
  <si>
    <t>财通证券资产管理有限公司</t>
  </si>
  <si>
    <t>中国银行股份有限公司</t>
  </si>
  <si>
    <t>★</t>
  </si>
  <si>
    <t>长盛基金管理有限公司</t>
  </si>
  <si>
    <t>上海东方证券资产管理有限公司</t>
  </si>
  <si>
    <t>★★★</t>
  </si>
  <si>
    <t>纪文静</t>
  </si>
  <si>
    <t>兴全基金管理有限公司</t>
  </si>
  <si>
    <t>广发证券股份有限公司</t>
  </si>
  <si>
    <t>国投瑞银基金管理有限公司</t>
  </si>
  <si>
    <t>浦银安盛基金管理有限公司</t>
  </si>
  <si>
    <t>博时基金管理有限公司</t>
  </si>
  <si>
    <t>中银基金管理有限公司</t>
  </si>
  <si>
    <t>★★★★★</t>
  </si>
  <si>
    <t>海富通基金管理有限公司</t>
  </si>
  <si>
    <t>林乐峰</t>
  </si>
  <si>
    <t>南方基金管理股份有限公司</t>
  </si>
  <si>
    <t>中信建投基金管理有限公司</t>
  </si>
  <si>
    <t>泰康资产管理有限责任公司</t>
  </si>
  <si>
    <t>金鹰基金管理有限公司</t>
  </si>
  <si>
    <t>广发银行股份有限公司</t>
  </si>
  <si>
    <t>泰达宏利基金管理有限公司</t>
  </si>
  <si>
    <t>刘欣</t>
  </si>
  <si>
    <t>交通银行股份有限公司</t>
  </si>
  <si>
    <t>吴江宏</t>
  </si>
  <si>
    <t>汇添富基金管理股份有限公司</t>
  </si>
  <si>
    <t>上投摩根基金管理有限公司</t>
  </si>
  <si>
    <t>光大保德信基金管理有限公司</t>
  </si>
  <si>
    <t>李君</t>
  </si>
  <si>
    <t>南京银行股份有限公司</t>
  </si>
  <si>
    <t>长安基金管理有限公司</t>
  </si>
  <si>
    <t>招商基金管理有限公司</t>
  </si>
  <si>
    <t>黄华,蒋雯文</t>
  </si>
  <si>
    <t>中欧基金管理有限公司</t>
  </si>
  <si>
    <t>张洋</t>
  </si>
  <si>
    <t>工银瑞信基金管理有限公司</t>
  </si>
  <si>
    <t>吴剑毅</t>
  </si>
  <si>
    <t>杭州银行股份有限公司</t>
  </si>
  <si>
    <t>高宇</t>
  </si>
  <si>
    <t>宝盈基金管理有限公司</t>
  </si>
  <si>
    <t>国寿安保基金管理有限公司</t>
  </si>
  <si>
    <t>林龙军</t>
  </si>
  <si>
    <t>北京银行股份有限公司</t>
  </si>
  <si>
    <t>暂停申购|开放赎回</t>
  </si>
  <si>
    <t>华安基金管理有限公司</t>
  </si>
  <si>
    <t>平安银行股份有限公司</t>
  </si>
  <si>
    <t>邱世磊</t>
  </si>
  <si>
    <t>民生加银基金管理有限公司</t>
  </si>
  <si>
    <t>马强</t>
  </si>
  <si>
    <t>长城基金管理有限公司</t>
  </si>
  <si>
    <t>申万菱信基金管理有限公司</t>
  </si>
  <si>
    <t>华夏银行股份有限公司</t>
  </si>
  <si>
    <t>长信基金管理有限责任公司</t>
  </si>
  <si>
    <t>柳万军</t>
  </si>
  <si>
    <t>国泰基金管理有限公司</t>
  </si>
  <si>
    <t>天弘基金管理有限公司</t>
  </si>
  <si>
    <t>嘉实基金管理有限公司</t>
  </si>
  <si>
    <t>中国光大银行股份有限公司</t>
  </si>
  <si>
    <t>开放申购|暂停赎回</t>
  </si>
  <si>
    <t>张永志</t>
  </si>
  <si>
    <t>华商基金管理有限公司</t>
  </si>
  <si>
    <t>大成基金管理有限公司</t>
  </si>
  <si>
    <t>建信基金管理有限责任公司</t>
  </si>
  <si>
    <t>中信银行股份有限公司</t>
  </si>
  <si>
    <t>景顺长城基金管理有限公司</t>
  </si>
  <si>
    <t>富国基金管理有限公司</t>
  </si>
  <si>
    <t>创金合信基金管理有限公司</t>
  </si>
  <si>
    <t>何康</t>
  </si>
  <si>
    <t>庞宝臣</t>
  </si>
  <si>
    <t>中国人保资产管理有限公司</t>
  </si>
  <si>
    <t>韩晶</t>
  </si>
  <si>
    <t>孙丽娜</t>
  </si>
  <si>
    <t>上海银行股份有限公司</t>
  </si>
  <si>
    <t>黄斌斌</t>
  </si>
  <si>
    <t>刘宁</t>
  </si>
  <si>
    <t>聂曙光</t>
  </si>
  <si>
    <t>谭昌杰,谢军</t>
  </si>
  <si>
    <t>广发基金管理有限公司</t>
  </si>
  <si>
    <t>张惠</t>
  </si>
  <si>
    <t>华富基金管理有限公司</t>
  </si>
  <si>
    <t>国金基金管理有限公司</t>
  </si>
  <si>
    <t>农银汇理基金管理有限公司</t>
  </si>
  <si>
    <t>交银施罗德基金管理有限公司</t>
  </si>
  <si>
    <t>俞晓斌</t>
  </si>
  <si>
    <t>平安基金管理有限公司</t>
  </si>
  <si>
    <t>银华基金管理股份有限公司</t>
  </si>
  <si>
    <t>中信保诚基金管理有限公司</t>
  </si>
  <si>
    <t>中融基金管理有限公司</t>
  </si>
  <si>
    <t>中国邮政储蓄银行股份有限公司</t>
  </si>
  <si>
    <t>方昶</t>
  </si>
  <si>
    <t>牛兴华</t>
  </si>
  <si>
    <t>李达夫</t>
  </si>
  <si>
    <t>渤海银行股份有限公司</t>
  </si>
  <si>
    <t>何俊春</t>
  </si>
  <si>
    <t>泰信基金管理有限公司</t>
  </si>
  <si>
    <t>嘉合基金管理有限公司</t>
  </si>
  <si>
    <t>郑迎迎</t>
  </si>
  <si>
    <t>马龙</t>
  </si>
  <si>
    <t>北信瑞丰基金管理有限公司</t>
  </si>
  <si>
    <t>国海富兰克林基金管理有限公司</t>
  </si>
  <si>
    <t>中银国际证券股份有限公司</t>
  </si>
  <si>
    <t>刘俊</t>
  </si>
  <si>
    <t>中海基金管理有限公司</t>
  </si>
  <si>
    <t>李菁</t>
  </si>
  <si>
    <t>何秀红</t>
  </si>
  <si>
    <t>中国银河证券股份有限公司</t>
  </si>
  <si>
    <t>唐瑭</t>
  </si>
  <si>
    <t>吴兴武</t>
  </si>
  <si>
    <t>东方基金管理有限责任公司</t>
  </si>
  <si>
    <t>陆莹</t>
  </si>
  <si>
    <t>风险调整后收益</t>
    <phoneticPr fontId="7" type="noConversion"/>
  </si>
  <si>
    <t>3.2.1</t>
    <phoneticPr fontId="7" type="noConversion"/>
  </si>
  <si>
    <t>3.2.2</t>
  </si>
  <si>
    <t>3.2.3</t>
  </si>
  <si>
    <t>3.2.4</t>
  </si>
  <si>
    <t>股份行货币型理财产品</t>
    <phoneticPr fontId="7" type="noConversion"/>
  </si>
  <si>
    <t>7天通知存款利率</t>
  </si>
  <si>
    <t>中债综合指数（全价）</t>
  </si>
  <si>
    <t>中债-新综合全价（总值）指数收益率</t>
  </si>
  <si>
    <t>产品说明书</t>
    <phoneticPr fontId="7" type="noConversion"/>
  </si>
  <si>
    <t>A193D5656</t>
  </si>
  <si>
    <t>True</t>
  </si>
  <si>
    <t>混合债券型一级基金</t>
  </si>
  <si>
    <t>吴晨</t>
  </si>
  <si>
    <t>王刚</t>
  </si>
  <si>
    <t>封闭期</t>
  </si>
  <si>
    <t>中长期纯债型基金</t>
  </si>
  <si>
    <t>黄纪亮</t>
  </si>
  <si>
    <t>胡振仓</t>
  </si>
  <si>
    <t>苏谋东,陈奕雯</t>
  </si>
  <si>
    <t>万家基金管理有限公司</t>
  </si>
  <si>
    <t>陆欣</t>
  </si>
  <si>
    <t>仇秉则</t>
  </si>
  <si>
    <t>汇安基金管理有限责任公司</t>
  </si>
  <si>
    <t>混合偏债</t>
  </si>
  <si>
    <t>10/19</t>
  </si>
  <si>
    <t>7/19</t>
  </si>
  <si>
    <t>4/19</t>
  </si>
  <si>
    <t>刘格菘</t>
  </si>
  <si>
    <t>胡宜斌</t>
  </si>
  <si>
    <t>林森</t>
  </si>
  <si>
    <t>融通基金管理有限公司</t>
  </si>
  <si>
    <t>刘潇</t>
  </si>
  <si>
    <t>曲扬</t>
  </si>
  <si>
    <t>于洋</t>
  </si>
  <si>
    <t>西部利得基金管理有限公司</t>
  </si>
  <si>
    <t>方纬</t>
  </si>
  <si>
    <t>华泰柏瑞基金管理有限公司</t>
  </si>
  <si>
    <t>周海栋</t>
  </si>
  <si>
    <t>崔莹</t>
  </si>
  <si>
    <t>徐晓杰</t>
  </si>
  <si>
    <t>王春</t>
  </si>
  <si>
    <t>陈璇淼</t>
  </si>
  <si>
    <t>高兰君</t>
  </si>
  <si>
    <t>宁波银行股份有限公司</t>
  </si>
  <si>
    <t>张东一</t>
  </si>
  <si>
    <t>富安达基金管理有限公司</t>
  </si>
  <si>
    <t>财通基金管理有限公司</t>
  </si>
  <si>
    <t>付伟</t>
  </si>
  <si>
    <t>新华基金管理股份有限公司</t>
  </si>
  <si>
    <t>柳世庆</t>
  </si>
  <si>
    <t>王宗合</t>
  </si>
  <si>
    <t>李永兴</t>
  </si>
  <si>
    <t>永赢基金管理有限公司</t>
  </si>
  <si>
    <t>归凯</t>
  </si>
  <si>
    <t>神玉飞</t>
  </si>
  <si>
    <t>王东杰</t>
  </si>
  <si>
    <t>程洲</t>
  </si>
  <si>
    <t>吴畏</t>
  </si>
  <si>
    <t>冯明远</t>
  </si>
  <si>
    <t>信达澳银基金管理有限公司</t>
  </si>
  <si>
    <t>李巍</t>
  </si>
  <si>
    <t>李德辉</t>
  </si>
  <si>
    <t>吕慧建</t>
  </si>
  <si>
    <t>高源</t>
  </si>
  <si>
    <t>邱红丽</t>
  </si>
  <si>
    <t>刘辉</t>
  </si>
  <si>
    <t>邱杰</t>
  </si>
  <si>
    <t>左金保</t>
  </si>
  <si>
    <t>金信基金管理有限公司</t>
  </si>
  <si>
    <t>王帅</t>
  </si>
  <si>
    <t>吴印</t>
  </si>
  <si>
    <t>陈斌</t>
  </si>
  <si>
    <t>周蔚文</t>
  </si>
  <si>
    <t>国晓雯</t>
  </si>
  <si>
    <t>中邮创业基金管理股份有限公司</t>
  </si>
  <si>
    <t>张航</t>
  </si>
  <si>
    <t>蒋璆</t>
  </si>
  <si>
    <t>上银基金管理有限公司</t>
  </si>
  <si>
    <t>吴华</t>
  </si>
  <si>
    <t>袁曦</t>
  </si>
  <si>
    <t>李化松</t>
  </si>
  <si>
    <t>杨琪</t>
  </si>
  <si>
    <t>陈皓</t>
  </si>
  <si>
    <t>浙商基金管理有限公司</t>
  </si>
  <si>
    <t>罗安安</t>
  </si>
  <si>
    <t>王培</t>
  </si>
  <si>
    <t>安信基金管理有限责任公司</t>
  </si>
  <si>
    <t>应帅</t>
  </si>
  <si>
    <t>陈蔚丰</t>
  </si>
  <si>
    <t>杨欢</t>
  </si>
  <si>
    <t>新疆前海联合基金管理有限公司</t>
  </si>
  <si>
    <t>郭锐</t>
  </si>
  <si>
    <t>倪明,苏静然</t>
  </si>
  <si>
    <t>张富盛</t>
  </si>
  <si>
    <t>王亮</t>
  </si>
  <si>
    <t>郭晨</t>
  </si>
  <si>
    <t>陈启明</t>
  </si>
  <si>
    <t>常蓁</t>
  </si>
  <si>
    <t>王创练</t>
  </si>
  <si>
    <t>诺安基金管理有限公司</t>
  </si>
  <si>
    <t>李文宾</t>
  </si>
  <si>
    <t>骆帅</t>
  </si>
  <si>
    <t>李家春,吴晖</t>
  </si>
  <si>
    <t>于航</t>
  </si>
  <si>
    <t>蒋鑫</t>
  </si>
  <si>
    <t>周战海</t>
  </si>
  <si>
    <t>国都证券股份有限公司</t>
  </si>
  <si>
    <t>王伟</t>
  </si>
  <si>
    <t>刘格菘,高翔</t>
  </si>
  <si>
    <t>圆信永丰基金管理有限公司</t>
  </si>
  <si>
    <t>孙文龙</t>
  </si>
  <si>
    <t>孙蓓琳</t>
  </si>
  <si>
    <t>蒋茜</t>
  </si>
  <si>
    <t>孙伟</t>
  </si>
  <si>
    <t>招商证券股份有限公司</t>
  </si>
  <si>
    <t>李丹</t>
  </si>
  <si>
    <t>王大鹏</t>
  </si>
  <si>
    <t>摩根士丹利华鑫基金管理有限公司</t>
  </si>
  <si>
    <t>李海</t>
  </si>
  <si>
    <t>TIANHUAN</t>
  </si>
  <si>
    <t>董山青</t>
  </si>
  <si>
    <t>费逸</t>
  </si>
  <si>
    <t>吴昊</t>
  </si>
  <si>
    <t>英大基金管理有限公司</t>
  </si>
  <si>
    <t>吴尚伟</t>
  </si>
  <si>
    <t>李双全</t>
  </si>
  <si>
    <t>芮晨</t>
  </si>
  <si>
    <t>邱宇航</t>
  </si>
  <si>
    <t>贾丽杰</t>
  </si>
  <si>
    <t>金元顺安基金管理有限公司</t>
  </si>
  <si>
    <t>张原</t>
  </si>
  <si>
    <t>田汉卿</t>
  </si>
  <si>
    <t>德邦基金管理有限公司</t>
  </si>
  <si>
    <t>王俊</t>
  </si>
  <si>
    <t>钱睿南</t>
  </si>
  <si>
    <t>九泰基金管理有限公司</t>
  </si>
  <si>
    <t>张志梅</t>
  </si>
  <si>
    <t>夏林锋</t>
  </si>
  <si>
    <t>华宝基金管理有限公司</t>
  </si>
  <si>
    <t>曲径</t>
  </si>
  <si>
    <t>陈富权</t>
  </si>
  <si>
    <t>陈军</t>
  </si>
  <si>
    <t>姚秋</t>
  </si>
  <si>
    <t>王睿</t>
  </si>
  <si>
    <t>雷鸣</t>
  </si>
  <si>
    <t>刘瑞</t>
  </si>
  <si>
    <t>东吴基金管理有限公司</t>
  </si>
  <si>
    <t>戴斌</t>
  </si>
  <si>
    <t>艾小军</t>
  </si>
  <si>
    <t>胡德军</t>
  </si>
  <si>
    <t>东海基金管理有限责任公司</t>
  </si>
  <si>
    <t>兴业基金管理有限公司</t>
  </si>
  <si>
    <t>赵志华</t>
  </si>
  <si>
    <t>王然</t>
  </si>
  <si>
    <t>刘洋</t>
  </si>
  <si>
    <t>蔡滨</t>
  </si>
  <si>
    <t>张峰</t>
  </si>
  <si>
    <t>蒋建伟</t>
  </si>
  <si>
    <t>何以广</t>
  </si>
  <si>
    <t>盛泽</t>
  </si>
  <si>
    <t>吴潇</t>
  </si>
  <si>
    <t>郭敏</t>
  </si>
  <si>
    <t>汇丰晋信基金管理有限公司</t>
  </si>
  <si>
    <t>严菲</t>
  </si>
  <si>
    <t>杨挺</t>
  </si>
  <si>
    <t>刘铭</t>
  </si>
  <si>
    <t>吕伟</t>
  </si>
  <si>
    <t>益民基金管理有限公司</t>
  </si>
  <si>
    <t>陈立</t>
  </si>
  <si>
    <t>中金基金管理有限公司</t>
  </si>
  <si>
    <t>童立</t>
  </si>
  <si>
    <t>钱鑫</t>
  </si>
  <si>
    <t>江信基金管理有限公司</t>
  </si>
  <si>
    <t>李栋梁</t>
  </si>
  <si>
    <t>贾鹏,孙慧</t>
  </si>
  <si>
    <t>浙江浙商证券资产管理有限公司</t>
  </si>
  <si>
    <t>刘方旭</t>
  </si>
  <si>
    <t>胡戈游</t>
  </si>
  <si>
    <t>王克玉</t>
  </si>
  <si>
    <t>王君正</t>
  </si>
  <si>
    <t>何帅</t>
  </si>
  <si>
    <t>韩茂华</t>
  </si>
  <si>
    <t>魏东</t>
  </si>
  <si>
    <t>傅浩</t>
  </si>
  <si>
    <t>徐喻军</t>
  </si>
  <si>
    <t>乔培涛</t>
  </si>
  <si>
    <t>尹培俊</t>
  </si>
  <si>
    <t>徐文卉</t>
  </si>
  <si>
    <t>浙商银行股份有限公司</t>
  </si>
  <si>
    <t>董阳阳</t>
  </si>
  <si>
    <t>李孟海</t>
  </si>
  <si>
    <t>彭凌志</t>
  </si>
  <si>
    <t>吴渭</t>
  </si>
  <si>
    <t>陈虎</t>
  </si>
  <si>
    <t>中信建投证券股份有限公司</t>
  </si>
  <si>
    <t>诺德基金管理有限公司</t>
  </si>
  <si>
    <t>红土创新基金管理有限公司</t>
  </si>
  <si>
    <t>华泰保兴基金管理有限公司</t>
  </si>
  <si>
    <t>金猛</t>
  </si>
  <si>
    <t>莫海波</t>
  </si>
  <si>
    <t>戴军</t>
  </si>
  <si>
    <t>刘荟</t>
  </si>
  <si>
    <t>栾超</t>
  </si>
  <si>
    <t>李玉良</t>
  </si>
  <si>
    <t>张慧</t>
  </si>
  <si>
    <t>林晓凤</t>
  </si>
  <si>
    <t>许文波</t>
  </si>
  <si>
    <t>过钧</t>
  </si>
  <si>
    <t>王磊</t>
  </si>
  <si>
    <t>冯雨生</t>
  </si>
  <si>
    <t>薄官辉</t>
  </si>
  <si>
    <t>贲兴振</t>
  </si>
  <si>
    <t>任爽</t>
  </si>
  <si>
    <t>谢书英</t>
  </si>
  <si>
    <t>邵秋涛</t>
  </si>
  <si>
    <t>叶松</t>
  </si>
  <si>
    <t>中加基金管理有限公司</t>
  </si>
  <si>
    <t>王斌</t>
  </si>
  <si>
    <t>杨景涵</t>
  </si>
  <si>
    <t>陈俊华</t>
  </si>
  <si>
    <t>邹新进</t>
  </si>
  <si>
    <t>姚锦</t>
  </si>
  <si>
    <t>朱晓龙</t>
  </si>
  <si>
    <t>邵卓</t>
  </si>
  <si>
    <t>何龙</t>
  </si>
  <si>
    <t>蔡春红</t>
  </si>
  <si>
    <t>陈良栋</t>
  </si>
  <si>
    <t>薛子徵</t>
  </si>
  <si>
    <t>韩威俊</t>
  </si>
  <si>
    <t>红塔红土基金管理有限公司</t>
  </si>
  <si>
    <t>陶灿</t>
  </si>
  <si>
    <t>华润元大基金管理有限公司</t>
  </si>
  <si>
    <t>刘明</t>
  </si>
  <si>
    <t>东方阿尔法基金管理有限公司</t>
  </si>
  <si>
    <t>韩晶,蒋磊</t>
  </si>
  <si>
    <t>游凛峰</t>
  </si>
  <si>
    <t>夏钦</t>
  </si>
  <si>
    <t>江苏银行股份有限公司</t>
  </si>
  <si>
    <t>静鹏</t>
  </si>
  <si>
    <t>龙宇飞,尤国梁</t>
  </si>
  <si>
    <t>缪东航</t>
  </si>
  <si>
    <t>汪孟海</t>
  </si>
  <si>
    <t>庄腾飞</t>
  </si>
  <si>
    <t>倪超</t>
  </si>
  <si>
    <t>林昊</t>
  </si>
  <si>
    <t>包商银行股份有限公司</t>
  </si>
  <si>
    <t>代毅</t>
  </si>
  <si>
    <t>广州农村商业银行股份有限公司</t>
  </si>
  <si>
    <t>张捷</t>
  </si>
  <si>
    <t>中泰证券(上海)资产管理有限公司</t>
  </si>
  <si>
    <t>蔡望鹏</t>
  </si>
  <si>
    <t>长江证券(上海)资产管理有限公司</t>
  </si>
  <si>
    <t>韩丽楠</t>
  </si>
  <si>
    <t>兴银基金管理有限责任公司</t>
  </si>
  <si>
    <t>张一格</t>
  </si>
  <si>
    <t>韩阅川</t>
  </si>
  <si>
    <t>国融基金管理有限公司</t>
  </si>
  <si>
    <t>国泰君安证券股份有限公司</t>
  </si>
  <si>
    <t>东兴证券股份有限公司</t>
  </si>
  <si>
    <t>林静,韩丽楠</t>
  </si>
  <si>
    <t>富荣基金管理有限公司</t>
  </si>
  <si>
    <t>太平基金管理有限公司</t>
  </si>
  <si>
    <t>彭海平</t>
  </si>
  <si>
    <t>曾刚,郑慧莲</t>
  </si>
  <si>
    <t>腊博</t>
  </si>
  <si>
    <t>桑俊</t>
  </si>
  <si>
    <t>吴达</t>
  </si>
  <si>
    <t>张弘弢</t>
  </si>
  <si>
    <t>山西证券股份有限公司</t>
  </si>
  <si>
    <t>魏刚</t>
  </si>
  <si>
    <t>辜岚</t>
  </si>
  <si>
    <t>曹春林</t>
  </si>
  <si>
    <t>盛豪</t>
  </si>
  <si>
    <t>中科沃土基金管理有限公司</t>
  </si>
  <si>
    <t>暂停大额申购|暂停赎回</t>
  </si>
  <si>
    <t>鑫元基金管理有限公司</t>
  </si>
  <si>
    <t>李建</t>
  </si>
  <si>
    <t>胡中原</t>
  </si>
  <si>
    <t>赵楠</t>
  </si>
  <si>
    <t>肖勇</t>
  </si>
  <si>
    <t>王静</t>
  </si>
  <si>
    <t>戴钢</t>
  </si>
  <si>
    <t>苏谋东</t>
  </si>
  <si>
    <t>徐青</t>
  </si>
  <si>
    <t>魏庆国</t>
  </si>
  <si>
    <t>王石千</t>
  </si>
  <si>
    <t>陈诗昆</t>
  </si>
  <si>
    <t>李瑞</t>
  </si>
  <si>
    <t>张翼飞,李君</t>
  </si>
  <si>
    <t>代宇</t>
  </si>
  <si>
    <t>郝旭东,郭纪亭</t>
  </si>
  <si>
    <t>贺涛</t>
  </si>
  <si>
    <t>林英睿</t>
  </si>
  <si>
    <t>谢志华</t>
  </si>
  <si>
    <t>李一硕</t>
  </si>
  <si>
    <t>王予柯</t>
  </si>
  <si>
    <t>石雨欣</t>
  </si>
  <si>
    <t>谢军</t>
  </si>
  <si>
    <t>朱才敏</t>
  </si>
  <si>
    <t>唐俊杰</t>
  </si>
  <si>
    <t>赵鹏飞</t>
  </si>
  <si>
    <t>谢军,洪志</t>
  </si>
  <si>
    <t>吴文明</t>
  </si>
  <si>
    <t>中航基金管理有限公司</t>
  </si>
  <si>
    <t>郑可成</t>
  </si>
  <si>
    <t>高翔</t>
  </si>
  <si>
    <t>唐丁祥</t>
  </si>
  <si>
    <t>侯慧娣</t>
  </si>
  <si>
    <t>龙悦芳</t>
  </si>
  <si>
    <t>韩晶,刘铭</t>
  </si>
  <si>
    <t>杨明</t>
  </si>
  <si>
    <t>董梁,王林峰</t>
  </si>
  <si>
    <t>杨芳</t>
  </si>
  <si>
    <t>李瑾懿</t>
  </si>
  <si>
    <t>周薇</t>
  </si>
  <si>
    <t>滕越</t>
  </si>
  <si>
    <t>陈奕雯</t>
  </si>
  <si>
    <t>周益鸣</t>
  </si>
  <si>
    <t>朱虹</t>
  </si>
  <si>
    <t>王茜,尹页</t>
  </si>
  <si>
    <t>格林基金管理有限公司</t>
  </si>
  <si>
    <t>李晨辉</t>
  </si>
  <si>
    <t>方正富邦基金管理有限公司</t>
  </si>
  <si>
    <t>淳厚基金管理有限公司</t>
  </si>
  <si>
    <t>蜂巢基金管理有限公司</t>
  </si>
  <si>
    <t>黄一明</t>
  </si>
  <si>
    <t>28/152</t>
  </si>
  <si>
    <t>31/152</t>
  </si>
  <si>
    <t>24/152</t>
  </si>
  <si>
    <t>54/152</t>
  </si>
  <si>
    <t>112/152</t>
  </si>
  <si>
    <t>吴胤希</t>
  </si>
  <si>
    <t>124/152</t>
  </si>
  <si>
    <t>144/152</t>
  </si>
  <si>
    <t>161719.OF</t>
  </si>
  <si>
    <t>招商可转债</t>
  </si>
  <si>
    <t>63/152</t>
  </si>
  <si>
    <t>68/152</t>
  </si>
  <si>
    <t>123/152</t>
  </si>
  <si>
    <t>110035.OF</t>
  </si>
  <si>
    <t>易方达双债增强A</t>
  </si>
  <si>
    <t>7/152</t>
  </si>
  <si>
    <t>3/152</t>
  </si>
  <si>
    <t>8/152</t>
  </si>
  <si>
    <t>王晓晨</t>
  </si>
  <si>
    <t>240018.OF</t>
  </si>
  <si>
    <t>1/152</t>
  </si>
  <si>
    <t>5/152</t>
  </si>
  <si>
    <t>485107.OF</t>
  </si>
  <si>
    <t>工银瑞信信用添利A</t>
  </si>
  <si>
    <t>82/152</t>
  </si>
  <si>
    <t>87/152</t>
  </si>
  <si>
    <t>53/152</t>
  </si>
  <si>
    <t>163819.OF</t>
  </si>
  <si>
    <t>中银信用增利</t>
  </si>
  <si>
    <t>13/152</t>
  </si>
  <si>
    <t>15/152</t>
  </si>
  <si>
    <t>95/152</t>
  </si>
  <si>
    <t>65/152</t>
  </si>
  <si>
    <t>290009.OF</t>
  </si>
  <si>
    <t>泰信周期回报</t>
  </si>
  <si>
    <t>138/152</t>
  </si>
  <si>
    <t>117/152</t>
  </si>
  <si>
    <t>164702.OF</t>
  </si>
  <si>
    <t>汇添富季季红</t>
  </si>
  <si>
    <t>29/152</t>
  </si>
  <si>
    <t>16/152</t>
  </si>
  <si>
    <t>050106.OF</t>
  </si>
  <si>
    <t>博时稳定价值A</t>
  </si>
  <si>
    <t>97/152</t>
  </si>
  <si>
    <t>66/152</t>
  </si>
  <si>
    <t>张李陵</t>
  </si>
  <si>
    <t>2/152</t>
  </si>
  <si>
    <t>刘万锋</t>
  </si>
  <si>
    <t>165517.OF</t>
  </si>
  <si>
    <t>信诚双盈</t>
  </si>
  <si>
    <t>89/152</t>
  </si>
  <si>
    <t>92/152</t>
  </si>
  <si>
    <t>杨立春,韩海平</t>
  </si>
  <si>
    <t>519667.OF</t>
  </si>
  <si>
    <t>银河银信添利A</t>
  </si>
  <si>
    <t>86/152</t>
  </si>
  <si>
    <t>76/152</t>
  </si>
  <si>
    <t>64/152</t>
  </si>
  <si>
    <t>蒋磊</t>
  </si>
  <si>
    <t>161908.OF</t>
  </si>
  <si>
    <t>万家添利</t>
  </si>
  <si>
    <t>4/152</t>
  </si>
  <si>
    <t>陈佳昀</t>
  </si>
  <si>
    <t>朱浩然</t>
  </si>
  <si>
    <t>161626.OF</t>
  </si>
  <si>
    <t>融通通福A</t>
  </si>
  <si>
    <t>44/152</t>
  </si>
  <si>
    <t>56/152</t>
  </si>
  <si>
    <t>93/152</t>
  </si>
  <si>
    <t>83/152</t>
  </si>
  <si>
    <t>121009.OF</t>
  </si>
  <si>
    <t>国投瑞银稳定增利</t>
  </si>
  <si>
    <t>30/152</t>
  </si>
  <si>
    <t>91/152</t>
  </si>
  <si>
    <t>蔡玮菁</t>
  </si>
  <si>
    <t>100018.OF</t>
  </si>
  <si>
    <t>富国天利增长债券</t>
  </si>
  <si>
    <t>42/152</t>
  </si>
  <si>
    <t>94/152</t>
  </si>
  <si>
    <t>116/152</t>
  </si>
  <si>
    <t>陆文磊,徐光</t>
  </si>
  <si>
    <t>217022.OF</t>
  </si>
  <si>
    <t>招商产业A</t>
  </si>
  <si>
    <t>37/152</t>
  </si>
  <si>
    <t>52/152</t>
  </si>
  <si>
    <t>45/152</t>
  </si>
  <si>
    <t>161010.OF</t>
  </si>
  <si>
    <t>富国天丰强化收益</t>
  </si>
  <si>
    <t>11/152</t>
  </si>
  <si>
    <t>100/152</t>
  </si>
  <si>
    <t>32/152</t>
  </si>
  <si>
    <t>于海颖,魏玉敏</t>
  </si>
  <si>
    <t>519680.OF</t>
  </si>
  <si>
    <t>交银增利债券A</t>
  </si>
  <si>
    <t>519078.OF</t>
  </si>
  <si>
    <t>汇添富增强收益A</t>
  </si>
  <si>
    <t>77/152</t>
  </si>
  <si>
    <t>108/152</t>
  </si>
  <si>
    <t>43/152</t>
  </si>
  <si>
    <t>49/152</t>
  </si>
  <si>
    <t>167501.OF</t>
  </si>
  <si>
    <t>安信宝利</t>
  </si>
  <si>
    <t>78/152</t>
  </si>
  <si>
    <t>10/152</t>
  </si>
  <si>
    <t>庄园</t>
  </si>
  <si>
    <t>162712.OF</t>
  </si>
  <si>
    <t>广发聚利A</t>
  </si>
  <si>
    <t>75/152</t>
  </si>
  <si>
    <t>74/152</t>
  </si>
  <si>
    <t>000186.OF</t>
  </si>
  <si>
    <t>华泰柏瑞季季红</t>
  </si>
  <si>
    <t>96/152</t>
  </si>
  <si>
    <t>6/152</t>
  </si>
  <si>
    <t>罗远航</t>
  </si>
  <si>
    <t>161713.OF</t>
  </si>
  <si>
    <t>招商信用添利</t>
  </si>
  <si>
    <t>59/152</t>
  </si>
  <si>
    <t>向霈</t>
  </si>
  <si>
    <t>161216.OF</t>
  </si>
  <si>
    <t>国投瑞银双债增利A</t>
  </si>
  <si>
    <t>21/152</t>
  </si>
  <si>
    <t>徐栋</t>
  </si>
  <si>
    <t>270009.OF</t>
  </si>
  <si>
    <t>广发增强债券</t>
  </si>
  <si>
    <t>102/152</t>
  </si>
  <si>
    <t>113/152</t>
  </si>
  <si>
    <t>80/152</t>
  </si>
  <si>
    <t>164606.OF</t>
  </si>
  <si>
    <t>华泰柏瑞信用增利</t>
  </si>
  <si>
    <t>陈东,朱向临</t>
  </si>
  <si>
    <t>660002.OF</t>
  </si>
  <si>
    <t>农银汇理恒久增利A</t>
  </si>
  <si>
    <t>71/152</t>
  </si>
  <si>
    <t>史向明</t>
  </si>
  <si>
    <t>23/152</t>
  </si>
  <si>
    <t>39/152</t>
  </si>
  <si>
    <t>127/152</t>
  </si>
  <si>
    <t>62/152</t>
  </si>
  <si>
    <t>何晶</t>
  </si>
  <si>
    <t>070025.OF</t>
  </si>
  <si>
    <t>嘉实信用A</t>
  </si>
  <si>
    <t>26/152</t>
  </si>
  <si>
    <t>胡永青</t>
  </si>
  <si>
    <t>98/152</t>
  </si>
  <si>
    <t>164808.OF</t>
  </si>
  <si>
    <t>工银瑞信四季收益</t>
  </si>
  <si>
    <t>57/152</t>
  </si>
  <si>
    <t>60/152</t>
  </si>
  <si>
    <t>38/152</t>
  </si>
  <si>
    <t>340009.OF</t>
  </si>
  <si>
    <t>张睿</t>
  </si>
  <si>
    <t>162511.OF</t>
  </si>
  <si>
    <t>国联安双佳信用</t>
  </si>
  <si>
    <t>103/152</t>
  </si>
  <si>
    <t>109/152</t>
  </si>
  <si>
    <t>沈丹</t>
  </si>
  <si>
    <t>161505.OF</t>
  </si>
  <si>
    <t>银河通利</t>
  </si>
  <si>
    <t>55/152</t>
  </si>
  <si>
    <t>胡琼予</t>
  </si>
  <si>
    <t>000421.OF</t>
  </si>
  <si>
    <t>华泰柏瑞丰汇A</t>
  </si>
  <si>
    <t>119/152</t>
  </si>
  <si>
    <t>115/152</t>
  </si>
  <si>
    <t>陈东,罗远航</t>
  </si>
  <si>
    <t>46/152</t>
  </si>
  <si>
    <t>朱虹,彭紫云</t>
  </si>
  <si>
    <t>70/152</t>
  </si>
  <si>
    <t>519051.OF</t>
  </si>
  <si>
    <t>海富通一年定期开放A</t>
  </si>
  <si>
    <t>58/152</t>
  </si>
  <si>
    <t>夏妍妍</t>
  </si>
  <si>
    <t>020002.OF</t>
  </si>
  <si>
    <t>国泰金龙债券A</t>
  </si>
  <si>
    <t>114/152</t>
  </si>
  <si>
    <t>131/152</t>
  </si>
  <si>
    <t>320004.OF</t>
  </si>
  <si>
    <t>诺安优化收益</t>
  </si>
  <si>
    <t>35/152</t>
  </si>
  <si>
    <t>130/152</t>
  </si>
  <si>
    <t>刘涛</t>
  </si>
  <si>
    <t>002534.OF</t>
  </si>
  <si>
    <t>华安稳固收益A</t>
  </si>
  <si>
    <t>106/152</t>
  </si>
  <si>
    <t>160602.OF</t>
  </si>
  <si>
    <t>鹏华普天债券A</t>
  </si>
  <si>
    <t>004126.OF</t>
  </si>
  <si>
    <t>浦银安盛稳健增利A</t>
  </si>
  <si>
    <t>章潇枫</t>
  </si>
  <si>
    <t>270029.OF</t>
  </si>
  <si>
    <t>广发聚财信用A</t>
  </si>
  <si>
    <t>253030.OF</t>
  </si>
  <si>
    <t>国联安信心增益</t>
  </si>
  <si>
    <t>111/152</t>
  </si>
  <si>
    <t>薛琳</t>
  </si>
  <si>
    <t>630003.OF</t>
  </si>
  <si>
    <t>华商收益增强A</t>
  </si>
  <si>
    <t>151/152</t>
  </si>
  <si>
    <t>99/152</t>
  </si>
  <si>
    <t>163008.OF</t>
  </si>
  <si>
    <t>长信利鑫A</t>
  </si>
  <si>
    <t>69/152</t>
  </si>
  <si>
    <t>72/152</t>
  </si>
  <si>
    <t>张文琍</t>
  </si>
  <si>
    <t>540005.OF</t>
  </si>
  <si>
    <t>汇丰晋信平稳增利A</t>
  </si>
  <si>
    <t>蔡若林,范力</t>
  </si>
  <si>
    <t>118/152</t>
  </si>
  <si>
    <t>164208.OF</t>
  </si>
  <si>
    <t>天弘丰利</t>
  </si>
  <si>
    <t>柴文婷</t>
  </si>
  <si>
    <t>163806.OF</t>
  </si>
  <si>
    <t>中银稳健增利</t>
  </si>
  <si>
    <t>奚鹏洲,方抗</t>
  </si>
  <si>
    <t>126/152</t>
  </si>
  <si>
    <t>何江波</t>
  </si>
  <si>
    <t>81/152</t>
  </si>
  <si>
    <t>261001.OF</t>
  </si>
  <si>
    <t>景顺长城稳定收益A</t>
  </si>
  <si>
    <t>41/152</t>
  </si>
  <si>
    <t>110017.OF</t>
  </si>
  <si>
    <t>易方达增强回报A</t>
  </si>
  <si>
    <t>531008.OF</t>
  </si>
  <si>
    <t>建信稳定增利A</t>
  </si>
  <si>
    <t>107/152</t>
  </si>
  <si>
    <t>黎颖芳</t>
  </si>
  <si>
    <t>001945.OF</t>
  </si>
  <si>
    <t>东方红信用债A</t>
  </si>
  <si>
    <t>12/152</t>
  </si>
  <si>
    <t>160617.OF</t>
  </si>
  <si>
    <t>鹏华丰润</t>
  </si>
  <si>
    <t>51/152</t>
  </si>
  <si>
    <t>刘太阳</t>
  </si>
  <si>
    <t>519186.OF</t>
  </si>
  <si>
    <t>万家稳健增利A</t>
  </si>
  <si>
    <t>73/152</t>
  </si>
  <si>
    <t>164902.OF</t>
  </si>
  <si>
    <t>交银信用添利</t>
  </si>
  <si>
    <t>90/152</t>
  </si>
  <si>
    <t>唐赟</t>
  </si>
  <si>
    <t>240003.OF</t>
  </si>
  <si>
    <t>华宝宝康债券A</t>
  </si>
  <si>
    <t>姚臻</t>
  </si>
  <si>
    <t>王莉</t>
  </si>
  <si>
    <t>200013.OF</t>
  </si>
  <si>
    <t>长城积极增利A</t>
  </si>
  <si>
    <t>132/152</t>
  </si>
  <si>
    <t>000351.OF</t>
  </si>
  <si>
    <t>国富岁岁恒丰A</t>
  </si>
  <si>
    <t>赵国英</t>
  </si>
  <si>
    <t>166008.OF</t>
  </si>
  <si>
    <t>中欧增强回报A</t>
  </si>
  <si>
    <t>33/152</t>
  </si>
  <si>
    <t>李峰</t>
  </si>
  <si>
    <t>202103.OF</t>
  </si>
  <si>
    <t>南方多利增强A</t>
  </si>
  <si>
    <t>395001.OF</t>
  </si>
  <si>
    <t>中海稳健收益</t>
  </si>
  <si>
    <t>王含嫣</t>
  </si>
  <si>
    <t>164105.OF</t>
  </si>
  <si>
    <t>华富强化回报</t>
  </si>
  <si>
    <t>000130.OF</t>
  </si>
  <si>
    <t>大成景兴信用债A</t>
  </si>
  <si>
    <t>王立,孙丹</t>
  </si>
  <si>
    <t>410004.OF</t>
  </si>
  <si>
    <t>华富收益增强A</t>
  </si>
  <si>
    <t>070005.OF</t>
  </si>
  <si>
    <t>嘉实债券</t>
  </si>
  <si>
    <t>曲扬,轩璇</t>
  </si>
  <si>
    <t>120/152</t>
  </si>
  <si>
    <t>李倩</t>
  </si>
  <si>
    <t>161614.OF</t>
  </si>
  <si>
    <t>融通四季添利</t>
  </si>
  <si>
    <t>50/152</t>
  </si>
  <si>
    <t>余志勇,王超</t>
  </si>
  <si>
    <t>160217.OF</t>
  </si>
  <si>
    <t>国泰信用互利分级</t>
  </si>
  <si>
    <t>002245.OF</t>
  </si>
  <si>
    <t>泰康稳健增利A</t>
  </si>
  <si>
    <t>蒋利娟</t>
  </si>
  <si>
    <t>黄波</t>
  </si>
  <si>
    <t>164206.OF</t>
  </si>
  <si>
    <t>天弘添利</t>
  </si>
  <si>
    <t>杜广</t>
  </si>
  <si>
    <t>360008.OF</t>
  </si>
  <si>
    <t>光大收益A</t>
  </si>
  <si>
    <t>233005.OF</t>
  </si>
  <si>
    <t>大摩强收益债券</t>
  </si>
  <si>
    <t>张雪</t>
  </si>
  <si>
    <t>134/152</t>
  </si>
  <si>
    <t>刘文良</t>
  </si>
  <si>
    <t>160130.OF</t>
  </si>
  <si>
    <t>南方永利1年A</t>
  </si>
  <si>
    <t>040009.OF</t>
  </si>
  <si>
    <t>华安稳定收益A</t>
  </si>
  <si>
    <t>吴萍萍</t>
  </si>
  <si>
    <t>000014.OF</t>
  </si>
  <si>
    <t>华夏聚利</t>
  </si>
  <si>
    <t>161115.OF</t>
  </si>
  <si>
    <t>易方达岁丰添利</t>
  </si>
  <si>
    <t>000502.OF</t>
  </si>
  <si>
    <t>华富恒富18个月A</t>
  </si>
  <si>
    <t>姚姣姣</t>
  </si>
  <si>
    <t>485105.OF</t>
  </si>
  <si>
    <t>工银瑞信增强收益A</t>
  </si>
  <si>
    <t>147/152</t>
  </si>
  <si>
    <t>000047.OF</t>
  </si>
  <si>
    <t>华夏双债增强A</t>
  </si>
  <si>
    <t>610003.OF</t>
  </si>
  <si>
    <t>信达澳银稳定A</t>
  </si>
  <si>
    <t>孔学峰</t>
  </si>
  <si>
    <t>3.2.5</t>
  </si>
  <si>
    <t>3.2.6</t>
  </si>
  <si>
    <t>公募基金-开放-中长债</t>
    <phoneticPr fontId="7" type="noConversion"/>
  </si>
  <si>
    <t>短期纯债型基金</t>
  </si>
  <si>
    <t>徐小勇,孟楠</t>
  </si>
  <si>
    <t>006629.OF</t>
  </si>
  <si>
    <t>招商鑫悦中短债A</t>
  </si>
  <si>
    <t>4/96</t>
  </si>
  <si>
    <t>005725.OF</t>
  </si>
  <si>
    <t>国投瑞银恒泽中短债A</t>
  </si>
  <si>
    <t>004780.OF</t>
  </si>
  <si>
    <t>招商招利一年</t>
  </si>
  <si>
    <t>7/96</t>
  </si>
  <si>
    <t>006387.OF</t>
  </si>
  <si>
    <t>宝盈安泰短债A</t>
  </si>
  <si>
    <t>8/96</t>
  </si>
  <si>
    <t>高宇,邓栋</t>
  </si>
  <si>
    <t>006516.OF</t>
  </si>
  <si>
    <t>浙商汇金短债A</t>
  </si>
  <si>
    <t>10/96</t>
  </si>
  <si>
    <t>应洁茜</t>
  </si>
  <si>
    <t>006389.OF</t>
  </si>
  <si>
    <t>金鹰添祥中短债A</t>
  </si>
  <si>
    <t>006545.OF</t>
  </si>
  <si>
    <t>兴银中短债A</t>
  </si>
  <si>
    <t>12/96</t>
  </si>
  <si>
    <t>006360.OF</t>
  </si>
  <si>
    <t>财通资管鸿益中短债A</t>
  </si>
  <si>
    <t>13/96</t>
  </si>
  <si>
    <t>顾宇笛,李杰</t>
  </si>
  <si>
    <t>004672.OF</t>
  </si>
  <si>
    <t>华夏短债A</t>
  </si>
  <si>
    <t>14/96</t>
  </si>
  <si>
    <t>刘明宇</t>
  </si>
  <si>
    <t>006606.OF</t>
  </si>
  <si>
    <t>泓德裕丰中短债A</t>
  </si>
  <si>
    <t>006542.OF</t>
  </si>
  <si>
    <t>财通资管鸿利中短债A</t>
  </si>
  <si>
    <t>004981.OF</t>
  </si>
  <si>
    <t>新华鑫日享中短债A</t>
  </si>
  <si>
    <t>23/96</t>
  </si>
  <si>
    <t>姚秋,赵楠,王滨</t>
  </si>
  <si>
    <t>006073.OF</t>
  </si>
  <si>
    <t>人保鑫瑞中短债A</t>
  </si>
  <si>
    <t>24/96</t>
  </si>
  <si>
    <t>25/96</t>
  </si>
  <si>
    <t>16/19</t>
  </si>
  <si>
    <t>006076.OF</t>
  </si>
  <si>
    <t>创金合信恒利超短债A</t>
  </si>
  <si>
    <t>26/96</t>
  </si>
  <si>
    <t>006591.OF</t>
  </si>
  <si>
    <t>广发景明中短债A</t>
  </si>
  <si>
    <t>刘志辉</t>
  </si>
  <si>
    <t>006434.OF</t>
  </si>
  <si>
    <t>鹏华3个月中短债A</t>
  </si>
  <si>
    <t>28/96</t>
  </si>
  <si>
    <t>006519.OF</t>
  </si>
  <si>
    <t>汇安短债A</t>
  </si>
  <si>
    <t>002301.OF</t>
  </si>
  <si>
    <t>兴业短债A</t>
  </si>
  <si>
    <t>31/96</t>
  </si>
  <si>
    <t>丁进,刘禹含</t>
  </si>
  <si>
    <t>006319.OF</t>
  </si>
  <si>
    <t>易方达安瑞短债A</t>
  </si>
  <si>
    <t>006646.OF</t>
  </si>
  <si>
    <t>汇添富短债A</t>
  </si>
  <si>
    <t>35/96</t>
  </si>
  <si>
    <t>蒋文玲</t>
  </si>
  <si>
    <t>006436.OF</t>
  </si>
  <si>
    <t>浦银安盛中短债A</t>
  </si>
  <si>
    <t>37/96</t>
  </si>
  <si>
    <t>006517.OF</t>
  </si>
  <si>
    <t>南方吉元短债A</t>
  </si>
  <si>
    <t>39/96</t>
  </si>
  <si>
    <t>004614.OF</t>
  </si>
  <si>
    <t>鹏扬利泽A</t>
  </si>
  <si>
    <t>40/96</t>
  </si>
  <si>
    <t>006668.OF</t>
  </si>
  <si>
    <t>华夏中短债A</t>
  </si>
  <si>
    <t>41/96</t>
  </si>
  <si>
    <t>005010.OF</t>
  </si>
  <si>
    <t>金鹰添瑞中短债A</t>
  </si>
  <si>
    <t>43/96</t>
  </si>
  <si>
    <t>戴骏,龙悦芳</t>
  </si>
  <si>
    <t>000084.OF</t>
  </si>
  <si>
    <t>博时安盈A</t>
  </si>
  <si>
    <t>黄海峰</t>
  </si>
  <si>
    <t>006415.OF</t>
  </si>
  <si>
    <t>银华中短期金融债</t>
  </si>
  <si>
    <t>46/96</t>
  </si>
  <si>
    <t>005754.OF</t>
  </si>
  <si>
    <t>平安短债A</t>
  </si>
  <si>
    <t>段玮婧,张文平</t>
  </si>
  <si>
    <t>006662.OF</t>
  </si>
  <si>
    <t>易方达安悦超短债A</t>
  </si>
  <si>
    <t>刘朝阳,梁莹</t>
  </si>
  <si>
    <t>006677.OF</t>
  </si>
  <si>
    <t>中银稳汇短债A</t>
  </si>
  <si>
    <t>53/96</t>
  </si>
  <si>
    <t>白洁</t>
  </si>
  <si>
    <t>006488.OF</t>
  </si>
  <si>
    <t>54/96</t>
  </si>
  <si>
    <t>吕晓蓉</t>
  </si>
  <si>
    <t>002920.OF</t>
  </si>
  <si>
    <t>中欧短债A</t>
  </si>
  <si>
    <t>王慧杰</t>
  </si>
  <si>
    <t>002864.OF</t>
  </si>
  <si>
    <t>广发安泽短债A</t>
  </si>
  <si>
    <t>3/19</t>
  </si>
  <si>
    <t>003520.OF</t>
  </si>
  <si>
    <t>万家1-3年政策性金融债A</t>
  </si>
  <si>
    <t>65/96</t>
  </si>
  <si>
    <t>周潜玮</t>
  </si>
  <si>
    <t>006645.OF</t>
  </si>
  <si>
    <t>银华安丰中短期金融债</t>
  </si>
  <si>
    <t>005992.OF</t>
  </si>
  <si>
    <t>光大超短债A</t>
  </si>
  <si>
    <t>沈荣</t>
  </si>
  <si>
    <t>76/96</t>
  </si>
  <si>
    <t>070009.OF</t>
  </si>
  <si>
    <t>嘉实超短债</t>
  </si>
  <si>
    <t>78/96</t>
  </si>
  <si>
    <t>李金灿,李曈</t>
  </si>
  <si>
    <t>006597.OF</t>
  </si>
  <si>
    <t>国泰利享中短债A</t>
  </si>
  <si>
    <t>80/96</t>
  </si>
  <si>
    <t>陈雷</t>
  </si>
  <si>
    <t>270043.OF</t>
  </si>
  <si>
    <t>广发理财年年红</t>
  </si>
  <si>
    <t>006772.OF</t>
  </si>
  <si>
    <t>汇添富丰润中短债</t>
  </si>
  <si>
    <t>83/96</t>
  </si>
  <si>
    <t>000128.OF</t>
  </si>
  <si>
    <t>大成景安短融A</t>
  </si>
  <si>
    <t>84/96</t>
  </si>
  <si>
    <t>5/19</t>
  </si>
  <si>
    <t>欧阳亮</t>
  </si>
  <si>
    <t>006496.OF</t>
  </si>
  <si>
    <t>银华安盈短债A</t>
  </si>
  <si>
    <t>12/19</t>
  </si>
  <si>
    <t>003403.OF</t>
  </si>
  <si>
    <t>华商瑞丰短债A</t>
  </si>
  <si>
    <t>90/96</t>
  </si>
  <si>
    <t>沈竹熙</t>
  </si>
  <si>
    <t>许强</t>
  </si>
  <si>
    <t>张琳娜</t>
  </si>
  <si>
    <t>007414.OF</t>
  </si>
  <si>
    <t>长江安盈中短债六个月定开</t>
  </si>
  <si>
    <t>漆志伟</t>
  </si>
  <si>
    <t>007426.OF</t>
  </si>
  <si>
    <t>浙商汇金聚盈中短债A</t>
  </si>
  <si>
    <t>007529.OF</t>
  </si>
  <si>
    <t>嘉实汇鑫中短债A</t>
  </si>
  <si>
    <t>007542.OF</t>
  </si>
  <si>
    <t>永赢开泰中高等级中短债A</t>
  </si>
  <si>
    <t>007582.OF</t>
  </si>
  <si>
    <t>中泰青月中短债A</t>
  </si>
  <si>
    <t>商园波,张蓓蓓</t>
  </si>
  <si>
    <t>007456.OF</t>
  </si>
  <si>
    <t>汇添富90天短债A</t>
  </si>
  <si>
    <t>007245.OF</t>
  </si>
  <si>
    <t>安信鑫日享中短债A</t>
  </si>
  <si>
    <t>肖芳芳,王涛</t>
  </si>
  <si>
    <t>007227.OF</t>
  </si>
  <si>
    <t>海富通中短债A</t>
  </si>
  <si>
    <t>谈云飞</t>
  </si>
  <si>
    <t>007218.OF</t>
  </si>
  <si>
    <t>蜂巢添幂中短债A</t>
  </si>
  <si>
    <t>廖新昌,李海涛</t>
  </si>
  <si>
    <t>007194.OF</t>
  </si>
  <si>
    <t>长城短债A</t>
  </si>
  <si>
    <t>邹德立</t>
  </si>
  <si>
    <t>007149.OF</t>
  </si>
  <si>
    <t>南方初元中短债A</t>
  </si>
  <si>
    <t>黄斌斌,李慧鹏</t>
  </si>
  <si>
    <t>007319.OF</t>
  </si>
  <si>
    <t>嘉实汇达中短债A</t>
  </si>
  <si>
    <t>李金灿</t>
  </si>
  <si>
    <t>007603.OF</t>
  </si>
  <si>
    <t>景顺长城中短债A</t>
  </si>
  <si>
    <t>袁媛,成念良</t>
  </si>
  <si>
    <t>007633.OF</t>
  </si>
  <si>
    <t>人保鑫享短债A</t>
  </si>
  <si>
    <t>470060.OF</t>
  </si>
  <si>
    <t>汇添富理财60天A</t>
  </si>
  <si>
    <t>徐寅喆</t>
  </si>
  <si>
    <t>167504.OF</t>
  </si>
  <si>
    <t>安信中短利率债A</t>
  </si>
  <si>
    <t>李慧鹏</t>
  </si>
  <si>
    <t>李杰</t>
  </si>
  <si>
    <t>007823.OF</t>
  </si>
  <si>
    <t>天弘弘择短债A</t>
  </si>
  <si>
    <t>王昌俊</t>
  </si>
  <si>
    <t>007821.OF</t>
  </si>
  <si>
    <t>华泰紫金丰利中短债A</t>
  </si>
  <si>
    <t>华泰证券(上海)资产管理有限公司</t>
  </si>
  <si>
    <t>007819.OF</t>
  </si>
  <si>
    <t>华泰紫金丰益中短债A</t>
  </si>
  <si>
    <t>007057.OF</t>
  </si>
  <si>
    <t>中泰蓝月短债A</t>
  </si>
  <si>
    <t>王树丽,瞿灿</t>
  </si>
  <si>
    <t>006626.OF</t>
  </si>
  <si>
    <t>山西证券超短债A</t>
  </si>
  <si>
    <t>006804.OF</t>
  </si>
  <si>
    <t>富国短债A</t>
  </si>
  <si>
    <t>张波</t>
  </si>
  <si>
    <t>006799.OF</t>
  </si>
  <si>
    <t>财通资管鸿运中短债A</t>
  </si>
  <si>
    <t>006793.OF</t>
  </si>
  <si>
    <t>交银稳鑫短债A</t>
  </si>
  <si>
    <t>黄莹洁</t>
  </si>
  <si>
    <t>006773.OF</t>
  </si>
  <si>
    <t>国寿安保尊荣中短债A</t>
  </si>
  <si>
    <t>黄力,阚磊</t>
  </si>
  <si>
    <t>006740.OF</t>
  </si>
  <si>
    <t>工银瑞信尊利中短债A</t>
  </si>
  <si>
    <t>006734.OF</t>
  </si>
  <si>
    <t>国金惠鑫短债A</t>
  </si>
  <si>
    <t>徐艳芳</t>
  </si>
  <si>
    <t>006609.OF</t>
  </si>
  <si>
    <t>申万菱信安泰瑞利中短债A</t>
  </si>
  <si>
    <t>叶瑜珍</t>
  </si>
  <si>
    <t>005601.OF</t>
  </si>
  <si>
    <t>汇安中短债A</t>
  </si>
  <si>
    <t>005513.OF</t>
  </si>
  <si>
    <t>南华瑞恒中短债A</t>
  </si>
  <si>
    <t>曹进前,尹粒宇</t>
  </si>
  <si>
    <t>南华基金管理有限公司</t>
  </si>
  <si>
    <t>006824.OF</t>
  </si>
  <si>
    <t>创金合信鑫日享短债A</t>
  </si>
  <si>
    <t>005350.OF</t>
  </si>
  <si>
    <t>诺德短债A</t>
  </si>
  <si>
    <t>景辉</t>
  </si>
  <si>
    <t>004827.OF</t>
  </si>
  <si>
    <t>平安中短债A</t>
  </si>
  <si>
    <t>005079.OF</t>
  </si>
  <si>
    <t>兴银鑫日享短债A</t>
  </si>
  <si>
    <t>006829.OF</t>
  </si>
  <si>
    <t>鹏扬利沣短债A</t>
  </si>
  <si>
    <t>陈钟闻,王莹莹</t>
  </si>
  <si>
    <t>006965.OF</t>
  </si>
  <si>
    <t>财通安瑞短债A</t>
  </si>
  <si>
    <t>罗晓倩,林洪钧</t>
  </si>
  <si>
    <t>006989.OF</t>
  </si>
  <si>
    <t>建信中短债纯债A</t>
  </si>
  <si>
    <t>006998.OF</t>
  </si>
  <si>
    <t>广发景兴中短债A</t>
  </si>
  <si>
    <t>王超</t>
  </si>
  <si>
    <t>007017.OF</t>
  </si>
  <si>
    <t>平安如意中短债A</t>
  </si>
  <si>
    <t>006947.OF</t>
  </si>
  <si>
    <t>华宝中短债A</t>
  </si>
  <si>
    <t>高文庆</t>
  </si>
  <si>
    <t>006932.OF</t>
  </si>
  <si>
    <t>平安0-3年期政策性金融债A</t>
  </si>
  <si>
    <t>张恒</t>
  </si>
  <si>
    <t>006834.OF</t>
  </si>
  <si>
    <t>工银瑞信尊享短债A</t>
  </si>
  <si>
    <t>006852.OF</t>
  </si>
  <si>
    <t>永赢迅利中高等级短债</t>
  </si>
  <si>
    <t>006870.OF</t>
  </si>
  <si>
    <t>广发景和中短债A</t>
  </si>
  <si>
    <t>006902.OF</t>
  </si>
  <si>
    <t>长盛安鑫中短债A</t>
  </si>
  <si>
    <t>葛鹤军</t>
  </si>
  <si>
    <t>006907.OF</t>
  </si>
  <si>
    <t>银华安鑫短债A</t>
  </si>
  <si>
    <t>006874.OF</t>
  </si>
  <si>
    <t>创金合信恒兴中短债A</t>
  </si>
  <si>
    <t>006797.OF</t>
  </si>
  <si>
    <t>嘉实中短债A</t>
  </si>
  <si>
    <t>000080.OF</t>
  </si>
  <si>
    <t>天治可转债增强A</t>
  </si>
  <si>
    <t>王洋</t>
  </si>
  <si>
    <t>004897.OF</t>
  </si>
  <si>
    <t>长安泓源纯债A</t>
  </si>
  <si>
    <t>000345.OF</t>
  </si>
  <si>
    <t>鹏华丰融</t>
  </si>
  <si>
    <t>004108.OF</t>
  </si>
  <si>
    <t>信诚稳泰A</t>
  </si>
  <si>
    <t>宋海娟</t>
  </si>
  <si>
    <t>002600.OF</t>
  </si>
  <si>
    <t>易方达裕景添利6个月</t>
  </si>
  <si>
    <t>002448.OF</t>
  </si>
  <si>
    <t>江信汇福</t>
  </si>
  <si>
    <t>005159.OF</t>
  </si>
  <si>
    <t>华泰保兴尊合A</t>
  </si>
  <si>
    <t>张挺</t>
  </si>
  <si>
    <t>004024.OF</t>
  </si>
  <si>
    <t>华泰保兴尊诚</t>
  </si>
  <si>
    <t>206018.OF</t>
  </si>
  <si>
    <t>鹏华产业债</t>
  </si>
  <si>
    <t>祝松</t>
  </si>
  <si>
    <t>675111.OF</t>
  </si>
  <si>
    <t>西部利得汇享A</t>
  </si>
  <si>
    <t>严志勇</t>
  </si>
  <si>
    <t>006150.OF</t>
  </si>
  <si>
    <t>招商添利两年定期开放</t>
  </si>
  <si>
    <t>501100.OF</t>
  </si>
  <si>
    <t>博时安康18个月定开</t>
  </si>
  <si>
    <t>陈凯杨</t>
  </si>
  <si>
    <t>002218.OF</t>
  </si>
  <si>
    <t>南方弘利A</t>
  </si>
  <si>
    <t>陶铄</t>
  </si>
  <si>
    <t>006612.OF</t>
  </si>
  <si>
    <t>银华信用精选一年</t>
  </si>
  <si>
    <t>刘小平</t>
  </si>
  <si>
    <t>000239.OF</t>
  </si>
  <si>
    <t>华安年年盈A</t>
  </si>
  <si>
    <t>161019.OF</t>
  </si>
  <si>
    <t>富国新天锋</t>
  </si>
  <si>
    <t>武磊</t>
  </si>
  <si>
    <t>000221.OF</t>
  </si>
  <si>
    <t>汇添富年年利A</t>
  </si>
  <si>
    <t>徐光</t>
  </si>
  <si>
    <t>005527.OF</t>
  </si>
  <si>
    <t>中信建投山西国有企业债A</t>
  </si>
  <si>
    <t>002826.OF</t>
  </si>
  <si>
    <t>中银永利半年</t>
  </si>
  <si>
    <t>陈志华</t>
  </si>
  <si>
    <t>002483.OF</t>
  </si>
  <si>
    <t>富国泰利</t>
  </si>
  <si>
    <t>000632.OF</t>
  </si>
  <si>
    <t>中银聚利定期开放</t>
  </si>
  <si>
    <t>陈玮</t>
  </si>
  <si>
    <t>620009.OF</t>
  </si>
  <si>
    <t>金元顺安丰祥</t>
  </si>
  <si>
    <t>100072.OF</t>
  </si>
  <si>
    <t>富国强回报A</t>
  </si>
  <si>
    <t>160128.OF</t>
  </si>
  <si>
    <t>南方金利A</t>
  </si>
  <si>
    <t>李璇</t>
  </si>
  <si>
    <t>002381.OF</t>
  </si>
  <si>
    <t>东海祥瑞A</t>
  </si>
  <si>
    <t>祝鸿玲</t>
  </si>
  <si>
    <t>003682.OF</t>
  </si>
  <si>
    <t>博时安弘一年定开A</t>
  </si>
  <si>
    <t>魏桢</t>
  </si>
  <si>
    <t>006588.OF</t>
  </si>
  <si>
    <t>中加聚利纯债定开A</t>
  </si>
  <si>
    <t>闫沛贤</t>
  </si>
  <si>
    <t>005451.OF</t>
  </si>
  <si>
    <t>鹏扬双利A</t>
  </si>
  <si>
    <t>刘怡敏</t>
  </si>
  <si>
    <t>003547.OF</t>
  </si>
  <si>
    <t>鹏华丰禄</t>
  </si>
  <si>
    <t>000174.OF</t>
  </si>
  <si>
    <t>汇添富高息债A</t>
  </si>
  <si>
    <t>汪澳</t>
  </si>
  <si>
    <t>000053.OF</t>
  </si>
  <si>
    <t>鹏华永诚一年定开</t>
  </si>
  <si>
    <t>003662.OF</t>
  </si>
  <si>
    <t>鹏华永盛一年定开</t>
  </si>
  <si>
    <t>005782.OF</t>
  </si>
  <si>
    <t>创金合信汇益A</t>
  </si>
  <si>
    <t>002395.OF</t>
  </si>
  <si>
    <t>鹏华丰尚A</t>
  </si>
  <si>
    <t>006092.OF</t>
  </si>
  <si>
    <t>永赢荣益A</t>
  </si>
  <si>
    <t>乔嘉麒</t>
  </si>
  <si>
    <t>001019.OF</t>
  </si>
  <si>
    <t>兴业年年利</t>
  </si>
  <si>
    <t>丁进</t>
  </si>
  <si>
    <t>004196.OF</t>
  </si>
  <si>
    <t>泓德裕鑫纯债A</t>
  </si>
  <si>
    <t>000516.OF</t>
  </si>
  <si>
    <t>富国祥利一年期A</t>
  </si>
  <si>
    <t>675100.OF</t>
  </si>
  <si>
    <t>西部利得得尊A</t>
  </si>
  <si>
    <t>000246.OF</t>
  </si>
  <si>
    <t>博时月月薪</t>
  </si>
  <si>
    <t>003660.OF</t>
  </si>
  <si>
    <t>中加纯债两年A</t>
  </si>
  <si>
    <t>杨宇俊</t>
  </si>
  <si>
    <t>003327.OF</t>
  </si>
  <si>
    <t>万家鑫璟纯债A</t>
  </si>
  <si>
    <t>005831.OF</t>
  </si>
  <si>
    <t>鹏华尊悦3个月</t>
  </si>
  <si>
    <t>006731.OF</t>
  </si>
  <si>
    <t>方正富邦富利纯债A</t>
  </si>
  <si>
    <t>005678.OF</t>
  </si>
  <si>
    <t>安信尊享添益A</t>
  </si>
  <si>
    <t>000914.OF</t>
  </si>
  <si>
    <t>中加纯债</t>
  </si>
  <si>
    <t>000546.OF</t>
  </si>
  <si>
    <t>兴业定期开放A</t>
  </si>
  <si>
    <t>周鸣,腊博</t>
  </si>
  <si>
    <t>100058.OF</t>
  </si>
  <si>
    <t>富国产业债A</t>
  </si>
  <si>
    <t>黄纪亮,武磊</t>
  </si>
  <si>
    <t>000415.OF</t>
  </si>
  <si>
    <t>大摩纯债稳定添利A</t>
  </si>
  <si>
    <t>李轶</t>
  </si>
  <si>
    <t>005070.OF</t>
  </si>
  <si>
    <t>长江乐丰纯债定期开放</t>
  </si>
  <si>
    <t>005846.OF</t>
  </si>
  <si>
    <t>宝盈盈泰A</t>
  </si>
  <si>
    <t>004441.OF</t>
  </si>
  <si>
    <t>富荣富兴纯债</t>
  </si>
  <si>
    <t>004200.OF</t>
  </si>
  <si>
    <t>博时富瑞纯债A</t>
  </si>
  <si>
    <t>倪玉娟</t>
  </si>
  <si>
    <t>000265.OF</t>
  </si>
  <si>
    <t>易方达恒久添利1年A</t>
  </si>
  <si>
    <t>田宇</t>
  </si>
  <si>
    <t>005684.OF</t>
  </si>
  <si>
    <t>财通资管鸿睿12个月A</t>
  </si>
  <si>
    <t>160622.OF</t>
  </si>
  <si>
    <t>鹏华丰利</t>
  </si>
  <si>
    <t>005784.OF</t>
  </si>
  <si>
    <t>创金合信汇誉A</t>
  </si>
  <si>
    <t>002740.OF</t>
  </si>
  <si>
    <t>泓德裕泽纯债A</t>
  </si>
  <si>
    <t>李倩,赵端端</t>
  </si>
  <si>
    <t>002725.OF</t>
  </si>
  <si>
    <t>中欧强瑞多策略</t>
  </si>
  <si>
    <t>004503.OF</t>
  </si>
  <si>
    <t>鹏华永泰18个月</t>
  </si>
  <si>
    <t>002405.OF</t>
  </si>
  <si>
    <t>光大中高等级A</t>
  </si>
  <si>
    <t>沈荣,黄波</t>
  </si>
  <si>
    <t>005964.OF</t>
  </si>
  <si>
    <t>中欧安财定开</t>
  </si>
  <si>
    <t>000227.OF</t>
  </si>
  <si>
    <t>华安年年红A</t>
  </si>
  <si>
    <t>004127.OF</t>
  </si>
  <si>
    <t>鹏华丰康</t>
  </si>
  <si>
    <t>李振宇</t>
  </si>
  <si>
    <t>000122.OF</t>
  </si>
  <si>
    <t>汇添富实业债A</t>
  </si>
  <si>
    <t>曾刚,蒋文玲</t>
  </si>
  <si>
    <t>004254.OF</t>
  </si>
  <si>
    <t>民生加银汇鑫一年A</t>
  </si>
  <si>
    <t>000552.OF</t>
  </si>
  <si>
    <t>中加纯债一年A</t>
  </si>
  <si>
    <t>002869.OF</t>
  </si>
  <si>
    <t>融通通裕定期开放</t>
  </si>
  <si>
    <t>004021.OF</t>
  </si>
  <si>
    <t>广发汇富一年A</t>
  </si>
  <si>
    <t>004438.OF</t>
  </si>
  <si>
    <t>鹏华永安18个月</t>
  </si>
  <si>
    <t>祝松,邓明明</t>
  </si>
  <si>
    <t>002811.OF</t>
  </si>
  <si>
    <t>博时裕顺纯债</t>
  </si>
  <si>
    <t>程卓</t>
  </si>
  <si>
    <t>004504.OF</t>
  </si>
  <si>
    <t>鹏华永泽18个月</t>
  </si>
  <si>
    <t>003999.OF</t>
  </si>
  <si>
    <t>富荣富祥纯债</t>
  </si>
  <si>
    <t>000064.OF</t>
  </si>
  <si>
    <t>大摩纯债稳定增利</t>
  </si>
  <si>
    <t>001546.OF</t>
  </si>
  <si>
    <t>博时裕盈三个月</t>
  </si>
  <si>
    <t>005736.OF</t>
  </si>
  <si>
    <t>中欧兴华定开</t>
  </si>
  <si>
    <t>华李成,赵国英</t>
  </si>
  <si>
    <t>003859.OF</t>
  </si>
  <si>
    <t>招商招旭纯债A</t>
  </si>
  <si>
    <t>005820.OF</t>
  </si>
  <si>
    <t>博时富兴纯债3个月</t>
  </si>
  <si>
    <t>陈黎</t>
  </si>
  <si>
    <t>519973.OF</t>
  </si>
  <si>
    <t>长信纯债一年A</t>
  </si>
  <si>
    <t>003673.OF</t>
  </si>
  <si>
    <t>中加丰裕纯债</t>
  </si>
  <si>
    <t>003156.OF</t>
  </si>
  <si>
    <t>招商招悦纯债A</t>
  </si>
  <si>
    <t>周欣宇</t>
  </si>
  <si>
    <t>000200.OF</t>
  </si>
  <si>
    <t>博时岁岁增利</t>
  </si>
  <si>
    <t>鲁邦旺</t>
  </si>
  <si>
    <t>005670.OF</t>
  </si>
  <si>
    <t>嘉实致兴定开纯债</t>
  </si>
  <si>
    <t>002736.OF</t>
  </si>
  <si>
    <t>泓德裕和纯债A</t>
  </si>
  <si>
    <t>李倩,赵琳婧</t>
  </si>
  <si>
    <t>005712.OF</t>
  </si>
  <si>
    <t>兴全祥泰定期开放</t>
  </si>
  <si>
    <t>000005.OF</t>
  </si>
  <si>
    <t>嘉实增强信用</t>
  </si>
  <si>
    <t>002354.OF</t>
  </si>
  <si>
    <t>博时裕腾</t>
  </si>
  <si>
    <t>001776.OF</t>
  </si>
  <si>
    <t>中欧兴利</t>
  </si>
  <si>
    <t>006332.OF</t>
  </si>
  <si>
    <t>招商金鸿A</t>
  </si>
  <si>
    <t>004859.OF</t>
  </si>
  <si>
    <t>泰康年年红一年定开</t>
  </si>
  <si>
    <t>经惠云</t>
  </si>
  <si>
    <t>004850.OF</t>
  </si>
  <si>
    <t>中欧弘涛一年定开</t>
  </si>
  <si>
    <t>刘波</t>
  </si>
  <si>
    <t>004386.OF</t>
  </si>
  <si>
    <t>广发汇安18个月A</t>
  </si>
  <si>
    <t>003417.OF</t>
  </si>
  <si>
    <t>中加丰泽</t>
  </si>
  <si>
    <t>003071.OF</t>
  </si>
  <si>
    <t>中融睿祥一年A</t>
  </si>
  <si>
    <t>王玥</t>
  </si>
  <si>
    <t>003696.OF</t>
  </si>
  <si>
    <t>国泰润鑫定期开放</t>
  </si>
  <si>
    <t>黄志翔</t>
  </si>
  <si>
    <t>005432.OF</t>
  </si>
  <si>
    <t>上银聚鸿益三个月定开</t>
  </si>
  <si>
    <t>倪侃</t>
  </si>
  <si>
    <t>005817.OF</t>
  </si>
  <si>
    <t>金元顺安沣顺定开</t>
  </si>
  <si>
    <t>周博洋</t>
  </si>
  <si>
    <t>002805.OF</t>
  </si>
  <si>
    <t>浙商汇金聚利一年A</t>
  </si>
  <si>
    <t>005577.OF</t>
  </si>
  <si>
    <t>交银丰晟收益A</t>
  </si>
  <si>
    <t>003952.OF</t>
  </si>
  <si>
    <t>兴业嘉瑞6个月定开A</t>
  </si>
  <si>
    <t>161117.OF</t>
  </si>
  <si>
    <t>易方达永旭添利</t>
  </si>
  <si>
    <t>005446.OF</t>
  </si>
  <si>
    <t>鑫元广利定期开放</t>
  </si>
  <si>
    <t>赵慧</t>
  </si>
  <si>
    <t>006422.OF</t>
  </si>
  <si>
    <t>嘉合磐稳纯债A</t>
  </si>
  <si>
    <t>001993.OF</t>
  </si>
  <si>
    <t>博时裕泰纯债</t>
  </si>
  <si>
    <t>000329.OF</t>
  </si>
  <si>
    <t>鹏华丰饶</t>
  </si>
  <si>
    <t>005467.OF</t>
  </si>
  <si>
    <t>华泰紫金智盈A</t>
  </si>
  <si>
    <t>003390.OF</t>
  </si>
  <si>
    <t>江信一年定开</t>
  </si>
  <si>
    <t>郑昱,杨淳</t>
  </si>
  <si>
    <t>000244.OF</t>
  </si>
  <si>
    <t>天弘稳利A</t>
  </si>
  <si>
    <t>000191.OF</t>
  </si>
  <si>
    <t>富国信用债A</t>
  </si>
  <si>
    <t>004920.OF</t>
  </si>
  <si>
    <t>富国泓利纯债A</t>
  </si>
  <si>
    <t>750002.OF</t>
  </si>
  <si>
    <t>安信目标收益A</t>
  </si>
  <si>
    <t>000817.OF</t>
  </si>
  <si>
    <t>中银安心回报半年</t>
  </si>
  <si>
    <t>000437.OF</t>
  </si>
  <si>
    <t>融通月月添利A</t>
  </si>
  <si>
    <t>000997.OF</t>
  </si>
  <si>
    <t>南方双元A</t>
  </si>
  <si>
    <t>005818.OF</t>
  </si>
  <si>
    <t>金元顺安沣泰定开</t>
  </si>
  <si>
    <t>苏利华</t>
  </si>
  <si>
    <t>002073.OF</t>
  </si>
  <si>
    <t>圆信永丰兴融A</t>
  </si>
  <si>
    <t>217003.OF</t>
  </si>
  <si>
    <t>招商安泰债券A</t>
  </si>
  <si>
    <t>康晶</t>
  </si>
  <si>
    <t>宋璐</t>
  </si>
  <si>
    <t>519782.OF</t>
  </si>
  <si>
    <t>交银裕隆纯债A</t>
  </si>
  <si>
    <t>005780.OF</t>
  </si>
  <si>
    <t>鑫元增利定开</t>
  </si>
  <si>
    <t>006120.OF</t>
  </si>
  <si>
    <t>中融聚明3个月定开</t>
  </si>
  <si>
    <t>003258.OF</t>
  </si>
  <si>
    <t>博时富祥纯债</t>
  </si>
  <si>
    <t>002486.OF</t>
  </si>
  <si>
    <t>上银慧添利</t>
  </si>
  <si>
    <t>006443.OF</t>
  </si>
  <si>
    <t>永赢裕益A</t>
  </si>
  <si>
    <t>000271.OF</t>
  </si>
  <si>
    <t>中邮定期开放A</t>
  </si>
  <si>
    <t>000694.OF</t>
  </si>
  <si>
    <t>鑫元鸿利</t>
  </si>
  <si>
    <t>王美芹</t>
  </si>
  <si>
    <t>005476.OF</t>
  </si>
  <si>
    <t>南方涪利</t>
  </si>
  <si>
    <t>004681.OF</t>
  </si>
  <si>
    <t>万家安弘A</t>
  </si>
  <si>
    <t>002754.OF</t>
  </si>
  <si>
    <t>博时裕创纯债</t>
  </si>
  <si>
    <t>006219.OF</t>
  </si>
  <si>
    <t>海富通鼎丰定开</t>
  </si>
  <si>
    <t>张靖爽</t>
  </si>
  <si>
    <t>002734.OF</t>
  </si>
  <si>
    <t>泓德裕荣纯债A</t>
  </si>
  <si>
    <t>163210.OF</t>
  </si>
  <si>
    <t>诺安纯债A</t>
  </si>
  <si>
    <t>000147.OF</t>
  </si>
  <si>
    <t>易方达高等级信用债A</t>
  </si>
  <si>
    <t>003847.OF</t>
  </si>
  <si>
    <t>华安鼎丰</t>
  </si>
  <si>
    <t>李邦长</t>
  </si>
  <si>
    <t>005547.OF</t>
  </si>
  <si>
    <t>诺安圆鼎定期开放</t>
  </si>
  <si>
    <t>400030.OF</t>
  </si>
  <si>
    <t>东方添益</t>
  </si>
  <si>
    <t>003406.OF</t>
  </si>
  <si>
    <t>南方多元定开</t>
  </si>
  <si>
    <t>005884.OF</t>
  </si>
  <si>
    <t>平安合悦定开</t>
  </si>
  <si>
    <t>余斌</t>
  </si>
  <si>
    <t>519322.OF</t>
  </si>
  <si>
    <t>浦银安盛盛元定开A</t>
  </si>
  <si>
    <t>050027.OF</t>
  </si>
  <si>
    <t>博时信用债纯债A</t>
  </si>
  <si>
    <t>005068.OF</t>
  </si>
  <si>
    <t>长信富海纯债一年A</t>
  </si>
  <si>
    <t>003568.OF</t>
  </si>
  <si>
    <t>平安惠利纯债</t>
  </si>
  <si>
    <t>110037.OF</t>
  </si>
  <si>
    <t>易方达纯债A</t>
  </si>
  <si>
    <t>张雅君</t>
  </si>
  <si>
    <t>003214.OF</t>
  </si>
  <si>
    <t>易方达富惠</t>
  </si>
  <si>
    <t>003618.OF</t>
  </si>
  <si>
    <t>招商招旺纯债A</t>
  </si>
  <si>
    <t>范刚强</t>
  </si>
  <si>
    <t>000086.OF</t>
  </si>
  <si>
    <t>南方稳利1年A</t>
  </si>
  <si>
    <t>001299.OF</t>
  </si>
  <si>
    <t>兴业添利</t>
  </si>
  <si>
    <t>杨逸君</t>
  </si>
  <si>
    <t>005423.OF</t>
  </si>
  <si>
    <t>浙商汇金聚禄一年A</t>
  </si>
  <si>
    <t>005171.OF</t>
  </si>
  <si>
    <t>富国景利纯债</t>
  </si>
  <si>
    <t>朱梦娜,沈博文</t>
  </si>
  <si>
    <t>001235.OF</t>
  </si>
  <si>
    <t>中银国有企业债A</t>
  </si>
  <si>
    <t>方抗</t>
  </si>
  <si>
    <t>004388.OF</t>
  </si>
  <si>
    <t>鹏华丰享</t>
  </si>
  <si>
    <t>005289.OF</t>
  </si>
  <si>
    <t>融通通昊三个月定期开放</t>
  </si>
  <si>
    <t>黄浩荣,张一格</t>
  </si>
  <si>
    <t>000267.OF</t>
  </si>
  <si>
    <t>广发集利一年A</t>
  </si>
  <si>
    <t>005709.OF</t>
  </si>
  <si>
    <t>华安鼎益A</t>
  </si>
  <si>
    <t>郑如熙</t>
  </si>
  <si>
    <t>004736.OF</t>
  </si>
  <si>
    <t>富国鼎利三个月定开债</t>
  </si>
  <si>
    <t>003226.OF</t>
  </si>
  <si>
    <t>信诚稳健A</t>
  </si>
  <si>
    <t>000563.OF</t>
  </si>
  <si>
    <t>南方通利A</t>
  </si>
  <si>
    <t>001246.OF</t>
  </si>
  <si>
    <t>兴银长乐半年定期</t>
  </si>
  <si>
    <t>陈博亮,范泰奇</t>
  </si>
  <si>
    <t>002997.OF</t>
  </si>
  <si>
    <t>工银瑞信瑞享</t>
  </si>
  <si>
    <t>005485.OF</t>
  </si>
  <si>
    <t>海富通恒丰</t>
  </si>
  <si>
    <t>陈轶平</t>
  </si>
  <si>
    <t>002447.OF</t>
  </si>
  <si>
    <t>博时裕安纯债</t>
  </si>
  <si>
    <t>000078.OF</t>
  </si>
  <si>
    <t>工银信用纯债两年A</t>
  </si>
  <si>
    <t>朱晨杰</t>
  </si>
  <si>
    <t>006040.OF</t>
  </si>
  <si>
    <t>安信永瑞定开</t>
  </si>
  <si>
    <t>003425.OF</t>
  </si>
  <si>
    <t>江信添福A</t>
  </si>
  <si>
    <t>杨淳,杨鹏飞</t>
  </si>
  <si>
    <t>003809.OF</t>
  </si>
  <si>
    <t>招商招顺纯债A</t>
  </si>
  <si>
    <t>002265.OF</t>
  </si>
  <si>
    <t>鑫元兴利</t>
  </si>
  <si>
    <t>颜昕</t>
  </si>
  <si>
    <t>005841.OF</t>
  </si>
  <si>
    <t>富国尊利纯债定开</t>
  </si>
  <si>
    <t>005369.OF</t>
  </si>
  <si>
    <t>富国臻利纯债定开</t>
  </si>
  <si>
    <t>005617.OF</t>
  </si>
  <si>
    <t>006470.OF</t>
  </si>
  <si>
    <t>工银瑞信目标收益一年A</t>
  </si>
  <si>
    <t>004027.OF</t>
  </si>
  <si>
    <t>广发景源纯债A</t>
  </si>
  <si>
    <t>000931.OF</t>
  </si>
  <si>
    <t>国寿安保尊益信用纯债</t>
  </si>
  <si>
    <t>陶尹斌</t>
  </si>
  <si>
    <t>001819.OF</t>
  </si>
  <si>
    <t>兴全稳益定期开放</t>
  </si>
  <si>
    <t>翟秀华,王健</t>
  </si>
  <si>
    <t>005500.OF</t>
  </si>
  <si>
    <t>银华岁盈定期开放</t>
  </si>
  <si>
    <t>邹维娜</t>
  </si>
  <si>
    <t>519324.OF</t>
  </si>
  <si>
    <t>浦银安盛盛鑫A</t>
  </si>
  <si>
    <t>005127.OF</t>
  </si>
  <si>
    <t>平安合正定开纯债</t>
  </si>
  <si>
    <t>206015.OF</t>
  </si>
  <si>
    <t>鹏华纯债</t>
  </si>
  <si>
    <t>006461.OF</t>
  </si>
  <si>
    <t>人保福泽纯债一年定开</t>
  </si>
  <si>
    <t>张玮</t>
  </si>
  <si>
    <t>000295.OF</t>
  </si>
  <si>
    <t>鹏华丰实A</t>
  </si>
  <si>
    <t>000074.OF</t>
  </si>
  <si>
    <t>工银信用纯债一年A</t>
  </si>
  <si>
    <t>005462.OF</t>
  </si>
  <si>
    <t>博时富业纯债3个月</t>
  </si>
  <si>
    <t>002603.OF</t>
  </si>
  <si>
    <t>工银瑞信瑞丰定开</t>
  </si>
  <si>
    <t>李娜</t>
  </si>
  <si>
    <t>000024.OF</t>
  </si>
  <si>
    <t>大摩双利增强A</t>
  </si>
  <si>
    <t>004499.OF</t>
  </si>
  <si>
    <t>鹏华丰瑞</t>
  </si>
  <si>
    <t>005383.OF</t>
  </si>
  <si>
    <t>富国绿色纯债</t>
  </si>
  <si>
    <t>朱梦娜</t>
  </si>
  <si>
    <t>006552.OF</t>
  </si>
  <si>
    <t>广发汇兴3个月定开</t>
  </si>
  <si>
    <t>005828.OF</t>
  </si>
  <si>
    <t>长江乐越定开</t>
  </si>
  <si>
    <t>700005.OF</t>
  </si>
  <si>
    <t>平安添利A</t>
  </si>
  <si>
    <t>005340.OF</t>
  </si>
  <si>
    <t>兴业6个月定期开放</t>
  </si>
  <si>
    <t>160515.OF</t>
  </si>
  <si>
    <t>博时安丰18个月A</t>
  </si>
  <si>
    <t>002490.OF</t>
  </si>
  <si>
    <t>金鹰元祺信用债</t>
  </si>
  <si>
    <t>林龙军,林暐</t>
  </si>
  <si>
    <t>006112.OF</t>
  </si>
  <si>
    <t>易方达恒惠定期开放</t>
  </si>
  <si>
    <t>闫晗</t>
  </si>
  <si>
    <t>003382.OF</t>
  </si>
  <si>
    <t>民生加银鑫享A</t>
  </si>
  <si>
    <t>006188.OF</t>
  </si>
  <si>
    <t>华泰保兴尊颐定开</t>
  </si>
  <si>
    <t>周咏梅</t>
  </si>
  <si>
    <t>004821.OF</t>
  </si>
  <si>
    <t>国寿安保安吉纯债半年</t>
  </si>
  <si>
    <t>002650.OF</t>
  </si>
  <si>
    <t>东方红稳添利</t>
  </si>
  <si>
    <t>002756.OF</t>
  </si>
  <si>
    <t>招商招兴定开A</t>
  </si>
  <si>
    <t>003978.OF</t>
  </si>
  <si>
    <t>中信建投稳祥A</t>
  </si>
  <si>
    <t>许健</t>
  </si>
  <si>
    <t>270044.OF</t>
  </si>
  <si>
    <t>广发双债添利A</t>
  </si>
  <si>
    <t>000205.OF</t>
  </si>
  <si>
    <t>易方达投资级信用债A</t>
  </si>
  <si>
    <t>002476.OF</t>
  </si>
  <si>
    <t>博时安瑞18个月A</t>
  </si>
  <si>
    <t>000583.OF</t>
  </si>
  <si>
    <t>江信聚福</t>
  </si>
  <si>
    <t>006508.OF</t>
  </si>
  <si>
    <t>国联安增裕一年定开纯债</t>
  </si>
  <si>
    <t>004910.OF</t>
  </si>
  <si>
    <t>中加颐享纯债</t>
  </si>
  <si>
    <t>杨旸</t>
  </si>
  <si>
    <t>005345.OF</t>
  </si>
  <si>
    <t>长安泓润纯债A</t>
  </si>
  <si>
    <t>刘兴旺</t>
  </si>
  <si>
    <t>003742.OF</t>
  </si>
  <si>
    <t>汇安嘉汇</t>
  </si>
  <si>
    <t>张再奇</t>
  </si>
  <si>
    <t>005338.OF</t>
  </si>
  <si>
    <t>兴业3个月定开</t>
  </si>
  <si>
    <t>005286.OF</t>
  </si>
  <si>
    <t>银华岁丰定期开放</t>
  </si>
  <si>
    <t>002356.OF</t>
  </si>
  <si>
    <t>博时安泰18个月A</t>
  </si>
  <si>
    <t>164810.OF</t>
  </si>
  <si>
    <t>工银瑞信纯债</t>
  </si>
  <si>
    <t>003050.OF</t>
  </si>
  <si>
    <t>农银汇理金丰一年定期</t>
  </si>
  <si>
    <t>005529.OF</t>
  </si>
  <si>
    <t>银华华茂</t>
  </si>
  <si>
    <t>005407.OF</t>
  </si>
  <si>
    <t>华夏鼎泰六个月定开A</t>
  </si>
  <si>
    <t>003819.OF</t>
  </si>
  <si>
    <t>广发景华纯债</t>
  </si>
  <si>
    <t>谭昌杰</t>
  </si>
  <si>
    <t>002438.OF</t>
  </si>
  <si>
    <t>创金合信尊盛</t>
  </si>
  <si>
    <t>郑振源</t>
  </si>
  <si>
    <t>005879.OF</t>
  </si>
  <si>
    <t>中加颐兴定期开放</t>
  </si>
  <si>
    <t>001794.OF</t>
  </si>
  <si>
    <t>兴银朝阳</t>
  </si>
  <si>
    <t>张雅洁</t>
  </si>
  <si>
    <t>000277.OF</t>
  </si>
  <si>
    <t>博时双月薪</t>
  </si>
  <si>
    <t>005172.OF</t>
  </si>
  <si>
    <t>泰康安悦纯债</t>
  </si>
  <si>
    <t>任翀,黄钟</t>
  </si>
  <si>
    <t>000137.OF</t>
  </si>
  <si>
    <t>民生加银岁岁增利A</t>
  </si>
  <si>
    <t>002830.OF</t>
  </si>
  <si>
    <t>浙商惠丰定期开放</t>
  </si>
  <si>
    <t>周锦程</t>
  </si>
  <si>
    <t>002858.OF</t>
  </si>
  <si>
    <t>长信富平纯债一年A</t>
  </si>
  <si>
    <t>003024.OF</t>
  </si>
  <si>
    <t>平安惠金定期开放A</t>
  </si>
  <si>
    <t>006412.OF</t>
  </si>
  <si>
    <t>平安合锦定开</t>
  </si>
  <si>
    <t>002807.OF</t>
  </si>
  <si>
    <t>融通通安</t>
  </si>
  <si>
    <t>许富强</t>
  </si>
  <si>
    <t>006495.OF</t>
  </si>
  <si>
    <t>国联安增富一年定开纯债</t>
  </si>
  <si>
    <t>005740.OF</t>
  </si>
  <si>
    <t>易方达恒信</t>
  </si>
  <si>
    <t>003121.OF</t>
  </si>
  <si>
    <t>中信保诚稳利A</t>
  </si>
  <si>
    <t>006212.OF</t>
  </si>
  <si>
    <t>东方臻选纯债A</t>
  </si>
  <si>
    <t>003419.OF</t>
  </si>
  <si>
    <t>中欧弘安一年定开</t>
  </si>
  <si>
    <t>519206.OF</t>
  </si>
  <si>
    <t>万家年年恒荣定开A</t>
  </si>
  <si>
    <t>尹诚庸</t>
  </si>
  <si>
    <t>000402.OF</t>
  </si>
  <si>
    <t>工银瑞信纯债A</t>
  </si>
  <si>
    <t>张略钊,谷衡</t>
  </si>
  <si>
    <t>002491.OF</t>
  </si>
  <si>
    <t>银华添益</t>
  </si>
  <si>
    <t>004334.OF</t>
  </si>
  <si>
    <t>博时广利纯债3个月</t>
  </si>
  <si>
    <t>006184.OF</t>
  </si>
  <si>
    <t>格林泓鑫A</t>
  </si>
  <si>
    <t>宋东旭,张晓圆</t>
  </si>
  <si>
    <t>004238.OF</t>
  </si>
  <si>
    <t>永赢瑞益</t>
  </si>
  <si>
    <t>牟琼屿</t>
  </si>
  <si>
    <t>001918.OF</t>
  </si>
  <si>
    <t>圆信永丰兴利A</t>
  </si>
  <si>
    <t>005895.OF</t>
  </si>
  <si>
    <t>平安合丰定开纯债</t>
  </si>
  <si>
    <t>005124.OF</t>
  </si>
  <si>
    <t>易方达恒益</t>
  </si>
  <si>
    <t>胡剑,李一硕</t>
  </si>
  <si>
    <t>002684.OF</t>
  </si>
  <si>
    <t>民生加银鑫安纯债A</t>
  </si>
  <si>
    <t>姚航</t>
  </si>
  <si>
    <t>519123.OF</t>
  </si>
  <si>
    <t>浦银安盛季季添利A</t>
  </si>
  <si>
    <t>刘大巍</t>
  </si>
  <si>
    <t>006107.OF</t>
  </si>
  <si>
    <t>招商添利6个月定开A</t>
  </si>
  <si>
    <t>006066.OF</t>
  </si>
  <si>
    <t>中加颐睿纯债A</t>
  </si>
  <si>
    <t>005488.OF</t>
  </si>
  <si>
    <t>天弘尊享定开</t>
  </si>
  <si>
    <t>006151.OF</t>
  </si>
  <si>
    <t>南方交元</t>
  </si>
  <si>
    <t>郑迎迎,杜才超,李慧鹏</t>
  </si>
  <si>
    <t>005854.OF</t>
  </si>
  <si>
    <t>财通汇利纯债</t>
  </si>
  <si>
    <t>002795.OF</t>
  </si>
  <si>
    <t>平安惠盈</t>
  </si>
  <si>
    <t>003078.OF</t>
  </si>
  <si>
    <t>泰康安惠纯债A</t>
  </si>
  <si>
    <t>任翀</t>
  </si>
  <si>
    <t>004246.OF</t>
  </si>
  <si>
    <t>德邦锐乾A</t>
  </si>
  <si>
    <t>张铮烁</t>
  </si>
  <si>
    <t>004087.OF</t>
  </si>
  <si>
    <t>银华添润</t>
  </si>
  <si>
    <t>000469.OF</t>
  </si>
  <si>
    <t>富国目标齐利一年</t>
  </si>
  <si>
    <t>005410.OF</t>
  </si>
  <si>
    <t>汇添富鑫盛定期开放A</t>
  </si>
  <si>
    <t>胡娜,吴江宏</t>
  </si>
  <si>
    <t>004831.OF</t>
  </si>
  <si>
    <t>汇添富鑫泽定期开放A</t>
  </si>
  <si>
    <t>004797.OF</t>
  </si>
  <si>
    <t>国寿安保安盛纯债3个月</t>
  </si>
  <si>
    <t>黄力</t>
  </si>
  <si>
    <t>003051.OF</t>
  </si>
  <si>
    <t>农银汇理金利一年定期</t>
  </si>
  <si>
    <t>003549.OF</t>
  </si>
  <si>
    <t>浙商惠裕纯债</t>
  </si>
  <si>
    <t>000111.OF</t>
  </si>
  <si>
    <t>易方达纯债1年A</t>
  </si>
  <si>
    <t>003605.OF</t>
  </si>
  <si>
    <t>000015.OF</t>
  </si>
  <si>
    <t>华夏纯债A</t>
  </si>
  <si>
    <t>005590.OF</t>
  </si>
  <si>
    <t>汇添富鑫永定期开放A</t>
  </si>
  <si>
    <t>胡娜</t>
  </si>
  <si>
    <t>002755.OF</t>
  </si>
  <si>
    <t>博时裕盛纯债</t>
  </si>
  <si>
    <t>005720.OF</t>
  </si>
  <si>
    <t>前海开源乾盛A</t>
  </si>
  <si>
    <t>003424.OF</t>
  </si>
  <si>
    <t>江信洪福纯债</t>
  </si>
  <si>
    <t>杨淳</t>
  </si>
  <si>
    <t>006164.OF</t>
  </si>
  <si>
    <t>融通通捷</t>
  </si>
  <si>
    <t>001906.OF</t>
  </si>
  <si>
    <t>东方红6个月定开</t>
  </si>
  <si>
    <t>004122.OF</t>
  </si>
  <si>
    <t>兴银长益三个月定开</t>
  </si>
  <si>
    <t>160618.OF</t>
  </si>
  <si>
    <t>鹏华丰泽</t>
  </si>
  <si>
    <t>003193.OF</t>
  </si>
  <si>
    <t>创金合信尊智纯债</t>
  </si>
  <si>
    <t>黄倩倩</t>
  </si>
  <si>
    <t>519160.OF</t>
  </si>
  <si>
    <t>新华安享惠金A</t>
  </si>
  <si>
    <t>于泽雨,马英</t>
  </si>
  <si>
    <t>004705.OF</t>
  </si>
  <si>
    <t>南方祥元A</t>
  </si>
  <si>
    <t>002276.OF</t>
  </si>
  <si>
    <t>中邮纯债恒利A</t>
  </si>
  <si>
    <t>张萌,余红</t>
  </si>
  <si>
    <t>003497.OF</t>
  </si>
  <si>
    <t>银华添泽</t>
  </si>
  <si>
    <t>003949.OF</t>
  </si>
  <si>
    <t>兴全稳泰A</t>
  </si>
  <si>
    <t>003065.OF</t>
  </si>
  <si>
    <t>光大尊富18个月A</t>
  </si>
  <si>
    <t>005790.OF</t>
  </si>
  <si>
    <t>银河景行3个月定开</t>
  </si>
  <si>
    <t>519138.OF</t>
  </si>
  <si>
    <t>海富通瑞祥一年定开</t>
  </si>
  <si>
    <t>004919.OF</t>
  </si>
  <si>
    <t>兴全兴泰定期开放</t>
  </si>
  <si>
    <t>519330.OF</t>
  </si>
  <si>
    <t>浦银安盛盛跃纯债A</t>
  </si>
  <si>
    <t>000032.OF</t>
  </si>
  <si>
    <t>易方达信用债A</t>
  </si>
  <si>
    <t>胡剑,纪玲云</t>
  </si>
  <si>
    <t>003517.OF</t>
  </si>
  <si>
    <t>国泰润利纯债</t>
  </si>
  <si>
    <t>004180.OF</t>
  </si>
  <si>
    <t>南方宏元定开A</t>
  </si>
  <si>
    <t>刘骥</t>
  </si>
  <si>
    <t>004601.OF</t>
  </si>
  <si>
    <t>博时富腾纯债</t>
  </si>
  <si>
    <t>003569.OF</t>
  </si>
  <si>
    <t>招商招丰纯债A</t>
  </si>
  <si>
    <t>恒丰银行股份有限公司</t>
  </si>
  <si>
    <t>001859.OF</t>
  </si>
  <si>
    <t>大摩纯债稳定增值A</t>
  </si>
  <si>
    <t>006174.OF</t>
  </si>
  <si>
    <t>长信稳裕三个月</t>
  </si>
  <si>
    <t>胡琼予,冯彬</t>
  </si>
  <si>
    <t>002868.OF</t>
  </si>
  <si>
    <t>鹏华丰茂</t>
  </si>
  <si>
    <t>邓明明</t>
  </si>
  <si>
    <t>000419.OF</t>
  </si>
  <si>
    <t>大摩优质信价纯债A</t>
  </si>
  <si>
    <t>施同亮</t>
  </si>
  <si>
    <t>005213.OF</t>
  </si>
  <si>
    <t>华夏鼎旺三个月A</t>
  </si>
  <si>
    <t>张海静</t>
  </si>
  <si>
    <t>005024.OF</t>
  </si>
  <si>
    <t>南方兴利半年</t>
  </si>
  <si>
    <t>004141.OF</t>
  </si>
  <si>
    <t>兴业瑞丰6个月</t>
  </si>
  <si>
    <t>徐莹</t>
  </si>
  <si>
    <t>金凌志</t>
  </si>
  <si>
    <t>000194.OF</t>
  </si>
  <si>
    <t>银华信用四季红A</t>
  </si>
  <si>
    <t>002927.OF</t>
  </si>
  <si>
    <t>长盛盛和A</t>
  </si>
  <si>
    <t>段鹏</t>
  </si>
  <si>
    <t>004042.OF</t>
  </si>
  <si>
    <t>华夏鼎茂A</t>
  </si>
  <si>
    <t>000497.OF</t>
  </si>
  <si>
    <t>财通纯债A</t>
  </si>
  <si>
    <t>林洪钧</t>
  </si>
  <si>
    <t>006576.OF</t>
  </si>
  <si>
    <t>永赢诚益A</t>
  </si>
  <si>
    <t>003280.OF</t>
  </si>
  <si>
    <t>鹏华丰恒</t>
  </si>
  <si>
    <t>003983.OF</t>
  </si>
  <si>
    <t>鹏华丰惠</t>
  </si>
  <si>
    <t>003442.OF</t>
  </si>
  <si>
    <t>招商招惠三个月定开A</t>
  </si>
  <si>
    <t>161823.OF</t>
  </si>
  <si>
    <t>银华永兴A</t>
  </si>
  <si>
    <t>瞿灿</t>
  </si>
  <si>
    <t>003329.OF</t>
  </si>
  <si>
    <t>万家鑫安纯债A</t>
  </si>
  <si>
    <t>005654.OF</t>
  </si>
  <si>
    <t>天弘悦享定开</t>
  </si>
  <si>
    <t>003746.OF</t>
  </si>
  <si>
    <t>广发汇瑞3个月</t>
  </si>
  <si>
    <t>003651.OF</t>
  </si>
  <si>
    <t>博时丰达纯债6个月</t>
  </si>
  <si>
    <t>003287.OF</t>
  </si>
  <si>
    <t>中信保诚稳益A</t>
  </si>
  <si>
    <t>005897.OF</t>
  </si>
  <si>
    <t>平安合颖定开纯债</t>
  </si>
  <si>
    <t>000116.OF</t>
  </si>
  <si>
    <t>嘉实丰益纯债</t>
  </si>
  <si>
    <t>003174.OF</t>
  </si>
  <si>
    <t>新疆前海联合添惠纯债A</t>
  </si>
  <si>
    <t>005378.OF</t>
  </si>
  <si>
    <t>新疆前海联合泓元纯债</t>
  </si>
  <si>
    <t>敬夏玺</t>
  </si>
  <si>
    <t>003863.OF</t>
  </si>
  <si>
    <t>招商招祥纯债A</t>
  </si>
  <si>
    <t>003285.OF</t>
  </si>
  <si>
    <t>国寿安保安康纯债</t>
  </si>
  <si>
    <t>李一鸣</t>
  </si>
  <si>
    <t>164703.OF</t>
  </si>
  <si>
    <t>汇添富纯债</t>
  </si>
  <si>
    <t>005073.OF</t>
  </si>
  <si>
    <t>永赢永益A</t>
  </si>
  <si>
    <t>004655.OF</t>
  </si>
  <si>
    <t>汇添富鑫汇A</t>
  </si>
  <si>
    <t>杨靖</t>
  </si>
  <si>
    <t>002898.OF</t>
  </si>
  <si>
    <t>富国两年期理财A</t>
  </si>
  <si>
    <t>王颀亮,俞晓斌</t>
  </si>
  <si>
    <t>005703.OF</t>
  </si>
  <si>
    <t>永赢增益A</t>
  </si>
  <si>
    <t>004899.OF</t>
  </si>
  <si>
    <t>中银信享定期开放</t>
  </si>
  <si>
    <t>005622.OF</t>
  </si>
  <si>
    <t>博时富安纯债3个月</t>
  </si>
  <si>
    <t>005208.OF</t>
  </si>
  <si>
    <t>国寿安保安裕纯债半年</t>
  </si>
  <si>
    <t>黄力,董瑞倩</t>
  </si>
  <si>
    <t>005525.OF</t>
  </si>
  <si>
    <t>工银瑞信瑞祥定开</t>
  </si>
  <si>
    <t>003898.OF</t>
  </si>
  <si>
    <t>永赢丰益</t>
  </si>
  <si>
    <t>006135.OF</t>
  </si>
  <si>
    <t>长江乐鑫纯债定开</t>
  </si>
  <si>
    <t>005611.OF</t>
  </si>
  <si>
    <t>中银证券汇享定期开放</t>
  </si>
  <si>
    <t>陈渭泉</t>
  </si>
  <si>
    <t>004290.OF</t>
  </si>
  <si>
    <t>前海开源顺和A</t>
  </si>
  <si>
    <t>刘静,吴彦</t>
  </si>
  <si>
    <t>519188.OF</t>
  </si>
  <si>
    <t>万家信用恒利A</t>
  </si>
  <si>
    <t>004001.OF</t>
  </si>
  <si>
    <t>泰达宏利恒利A</t>
  </si>
  <si>
    <t>003309.OF</t>
  </si>
  <si>
    <t>兴业启元一年A</t>
  </si>
  <si>
    <t>005766.OF</t>
  </si>
  <si>
    <t>平安合瑞</t>
  </si>
  <si>
    <t>000943.OF</t>
  </si>
  <si>
    <t>工银中高等级信用债A</t>
  </si>
  <si>
    <t>陈桂都</t>
  </si>
  <si>
    <t>006707.OF</t>
  </si>
  <si>
    <t>永赢宏益A</t>
  </si>
  <si>
    <t>002775.OF</t>
  </si>
  <si>
    <t>博时景兴纯债</t>
  </si>
  <si>
    <t>160131.OF</t>
  </si>
  <si>
    <t>南方聚利1年A</t>
  </si>
  <si>
    <t>004123.OF</t>
  </si>
  <si>
    <t>兴银长盈三个月定开</t>
  </si>
  <si>
    <t>005871.OF</t>
  </si>
  <si>
    <t>天弘荣享定期开放</t>
  </si>
  <si>
    <t>姜晓丽</t>
  </si>
  <si>
    <t>005849.OF</t>
  </si>
  <si>
    <t>鑫元合利</t>
  </si>
  <si>
    <t>006055.OF</t>
  </si>
  <si>
    <t>鹏扬淳合</t>
  </si>
  <si>
    <t>王华</t>
  </si>
  <si>
    <t>003573.OF</t>
  </si>
  <si>
    <t>中信建投稳裕定开A</t>
  </si>
  <si>
    <t>002206.OF</t>
  </si>
  <si>
    <t>博时裕康纯债</t>
  </si>
  <si>
    <t>161820.OF</t>
  </si>
  <si>
    <t>银华纯债信用主题</t>
  </si>
  <si>
    <t>005779.OF</t>
  </si>
  <si>
    <t>鑫元常利定期开放</t>
  </si>
  <si>
    <t>005375.OF</t>
  </si>
  <si>
    <t>建信睿和纯债定开</t>
  </si>
  <si>
    <t>黎颖芳,李峰</t>
  </si>
  <si>
    <t>005548.OF</t>
  </si>
  <si>
    <t>诺安鑫享定期开放</t>
  </si>
  <si>
    <t>裴禹翔,郭晓晖</t>
  </si>
  <si>
    <t>003099.OF</t>
  </si>
  <si>
    <t>长盛盛景纯债A</t>
  </si>
  <si>
    <t>005393.OF</t>
  </si>
  <si>
    <t>南方卓利3个月定开A</t>
  </si>
  <si>
    <t>003209.OF</t>
  </si>
  <si>
    <t>鹏华丰达</t>
  </si>
  <si>
    <t>004033.OF</t>
  </si>
  <si>
    <t>金鹰添荣纯债</t>
  </si>
  <si>
    <t>刘丽娟</t>
  </si>
  <si>
    <t>003668.OF</t>
  </si>
  <si>
    <t>东方红益鑫纯债A</t>
  </si>
  <si>
    <t>003614.OF</t>
  </si>
  <si>
    <t>信诚景瑞A</t>
  </si>
  <si>
    <t>006027.OF</t>
  </si>
  <si>
    <t>国投瑞银顺祥定期开放</t>
  </si>
  <si>
    <t>李达夫,颜文浩</t>
  </si>
  <si>
    <t>006094.OF</t>
  </si>
  <si>
    <t>永赢泰益A</t>
  </si>
  <si>
    <t>005327.OF</t>
  </si>
  <si>
    <t>景顺长城景泰稳利A</t>
  </si>
  <si>
    <t>陈威霖,成念良</t>
  </si>
  <si>
    <t>006686.OF</t>
  </si>
  <si>
    <t>人保安惠三个月定开</t>
  </si>
  <si>
    <t>魏瑄</t>
  </si>
  <si>
    <t>004059.OF</t>
  </si>
  <si>
    <t>鑫元招利</t>
  </si>
  <si>
    <t>002336.OF</t>
  </si>
  <si>
    <t>创金合信尊享</t>
  </si>
  <si>
    <t>006011.OF</t>
  </si>
  <si>
    <t>中信保诚稳鸿A</t>
  </si>
  <si>
    <t>002929.OF</t>
  </si>
  <si>
    <t>博时聚盈纯债</t>
  </si>
  <si>
    <t>001911.OF</t>
  </si>
  <si>
    <t>博时裕恒纯债</t>
  </si>
  <si>
    <t>005772.OF</t>
  </si>
  <si>
    <t>工银瑞信瑞景定开</t>
  </si>
  <si>
    <t>005631.OF</t>
  </si>
  <si>
    <t>博时富乾纯债3个月</t>
  </si>
  <si>
    <t>000286.OF</t>
  </si>
  <si>
    <t>银华信用季季红A</t>
  </si>
  <si>
    <t>004106.OF</t>
  </si>
  <si>
    <t>中信保诚稳丰A</t>
  </si>
  <si>
    <t>002128.OF</t>
  </si>
  <si>
    <t>广发鑫惠</t>
  </si>
  <si>
    <t>002198.OF</t>
  </si>
  <si>
    <t>博时裕达纯债</t>
  </si>
  <si>
    <t>006203.OF</t>
  </si>
  <si>
    <t>前海联合泳祺纯债A</t>
  </si>
  <si>
    <t>000372.OF</t>
  </si>
  <si>
    <t>中银惠利纯债</t>
  </si>
  <si>
    <t>范静,奚鹏洲</t>
  </si>
  <si>
    <t>001545.OF</t>
  </si>
  <si>
    <t>博时裕嘉三个月</t>
  </si>
  <si>
    <t>004555.OF</t>
  </si>
  <si>
    <t>南方和元A</t>
  </si>
  <si>
    <t>004882.OF</t>
  </si>
  <si>
    <t>中银丰荣</t>
  </si>
  <si>
    <t>郑涛</t>
  </si>
  <si>
    <t>003656.OF</t>
  </si>
  <si>
    <t>民生加银鑫元纯债A</t>
  </si>
  <si>
    <t>005315.OF</t>
  </si>
  <si>
    <t>泰达宏利交利3个月A</t>
  </si>
  <si>
    <t>005436.OF</t>
  </si>
  <si>
    <t>圆信永丰兴瑞6个月</t>
  </si>
  <si>
    <t>余文龙,许燕</t>
  </si>
  <si>
    <t>003337.OF</t>
  </si>
  <si>
    <t>南方颐元A</t>
  </si>
  <si>
    <t>002188.OF</t>
  </si>
  <si>
    <t>鹏华丰华</t>
  </si>
  <si>
    <t>005277.OF</t>
  </si>
  <si>
    <t>海富通融丰定期开放</t>
  </si>
  <si>
    <t>005857.OF</t>
  </si>
  <si>
    <t>汇添富鑫成定期开放A</t>
  </si>
  <si>
    <t>003832.OF</t>
  </si>
  <si>
    <t>中银丰润定期开放</t>
  </si>
  <si>
    <t>易芳菲</t>
  </si>
  <si>
    <t>002254.OF</t>
  </si>
  <si>
    <t>长信金葵纯债一年A</t>
  </si>
  <si>
    <t>004104.OF</t>
  </si>
  <si>
    <t>信诚稳鑫A</t>
  </si>
  <si>
    <t>006053.OF</t>
  </si>
  <si>
    <t>中航瑞景3个月A</t>
  </si>
  <si>
    <t>茅勇峰</t>
  </si>
  <si>
    <t>004230.OF</t>
  </si>
  <si>
    <t>永赢添益</t>
  </si>
  <si>
    <t>005439.OF</t>
  </si>
  <si>
    <t>易方达恒安</t>
  </si>
  <si>
    <t>003269.OF</t>
  </si>
  <si>
    <t>招商招乾3个月A</t>
  </si>
  <si>
    <t>006325.OF</t>
  </si>
  <si>
    <t>招商添荣3个月定开A</t>
  </si>
  <si>
    <t>003461.OF</t>
  </si>
  <si>
    <t>嘉实稳元纯债</t>
  </si>
  <si>
    <t>002948.OF</t>
  </si>
  <si>
    <t>华安聚利18个月A</t>
  </si>
  <si>
    <t>005309.OF</t>
  </si>
  <si>
    <t>中银证券汇嘉定期开放</t>
  </si>
  <si>
    <t>006099.OF</t>
  </si>
  <si>
    <t>泰达宏利泽利3个月</t>
  </si>
  <si>
    <t>003199.OF</t>
  </si>
  <si>
    <t>长盛盛琪一年期A</t>
  </si>
  <si>
    <t>005336.OF</t>
  </si>
  <si>
    <t>中加颐慧三个月A</t>
  </si>
  <si>
    <t>003691.OF</t>
  </si>
  <si>
    <t>农银汇理金泰一年定期</t>
  </si>
  <si>
    <t>003776.OF</t>
  </si>
  <si>
    <t>南方宣利定期开放A</t>
  </si>
  <si>
    <t>杜才超</t>
  </si>
  <si>
    <t>005853.OF</t>
  </si>
  <si>
    <t>财通聚利纯债</t>
  </si>
  <si>
    <t>罗晓倩</t>
  </si>
  <si>
    <t>000225.OF</t>
  </si>
  <si>
    <t>长盛年年收益A</t>
  </si>
  <si>
    <t>003837.OF</t>
  </si>
  <si>
    <t>东方臻享纯债A</t>
  </si>
  <si>
    <t>005384.OF</t>
  </si>
  <si>
    <t>银河铭忆3个月</t>
  </si>
  <si>
    <t>000201.OF</t>
  </si>
  <si>
    <t>诺安泰鑫一年A</t>
  </si>
  <si>
    <t>岳帅</t>
  </si>
  <si>
    <t>006635.OF</t>
  </si>
  <si>
    <t>永赢伟益</t>
  </si>
  <si>
    <t>005723.OF</t>
  </si>
  <si>
    <t>中融聚安3个月定开</t>
  </si>
  <si>
    <t>002985.OF</t>
  </si>
  <si>
    <t>中银季季红</t>
  </si>
  <si>
    <t>王妍</t>
  </si>
  <si>
    <t>003770.OF</t>
  </si>
  <si>
    <t>中银丰庆</t>
  </si>
  <si>
    <t>005752.OF</t>
  </si>
  <si>
    <t>金鹰添盛定开</t>
  </si>
  <si>
    <t>003648.OF</t>
  </si>
  <si>
    <t>融通通祺</t>
  </si>
  <si>
    <t>040026.OF</t>
  </si>
  <si>
    <t>华安信用四季红A</t>
  </si>
  <si>
    <t>苏玉平</t>
  </si>
  <si>
    <t>519945.OF</t>
  </si>
  <si>
    <t>长信富安纯债半年A</t>
  </si>
  <si>
    <t>000197.OF</t>
  </si>
  <si>
    <t>富国一年期纯债</t>
  </si>
  <si>
    <t>005645.OF</t>
  </si>
  <si>
    <t>华泰保兴尊信定开纯债</t>
  </si>
  <si>
    <t>002550.OF</t>
  </si>
  <si>
    <t>嘉实稳荣</t>
  </si>
  <si>
    <t>崔思维</t>
  </si>
  <si>
    <t>003866.OF</t>
  </si>
  <si>
    <t>博时富诚纯债</t>
  </si>
  <si>
    <t>519332.OF</t>
  </si>
  <si>
    <t>浦银安盛盛达纯债A</t>
  </si>
  <si>
    <t>040040.OF</t>
  </si>
  <si>
    <t>华安纯债A</t>
  </si>
  <si>
    <t>006758.OF</t>
  </si>
  <si>
    <t>农银汇理金禄</t>
  </si>
  <si>
    <t>周宇,郭振宇</t>
  </si>
  <si>
    <t>519152.OF</t>
  </si>
  <si>
    <t>新华纯债添利A</t>
  </si>
  <si>
    <t>于泽雨</t>
  </si>
  <si>
    <t>002964.OF</t>
  </si>
  <si>
    <t>国投瑞银顺鑫</t>
  </si>
  <si>
    <t>颜文浩</t>
  </si>
  <si>
    <t>686868.OF</t>
  </si>
  <si>
    <t>浙商聚盈纯债A</t>
  </si>
  <si>
    <t>刘爱民</t>
  </si>
  <si>
    <t>005579.OF</t>
  </si>
  <si>
    <t>光大晟利A</t>
  </si>
  <si>
    <t>周华</t>
  </si>
  <si>
    <t>005556.OF</t>
  </si>
  <si>
    <t>汇安裕华纯债</t>
  </si>
  <si>
    <t>黄济宽</t>
  </si>
  <si>
    <t>004030.OF</t>
  </si>
  <si>
    <t>嘉实丰安6个月定开</t>
  </si>
  <si>
    <t>王亚洲</t>
  </si>
  <si>
    <t>004921.OF</t>
  </si>
  <si>
    <t>华夏鼎瑞三个月A</t>
  </si>
  <si>
    <t>006137.OF</t>
  </si>
  <si>
    <t>广发汇立定期开放</t>
  </si>
  <si>
    <t>003730.OF</t>
  </si>
  <si>
    <t>博时富华纯债</t>
  </si>
  <si>
    <t>003571.OF</t>
  </si>
  <si>
    <t>招商招琪纯债A</t>
  </si>
  <si>
    <t>380005.OF</t>
  </si>
  <si>
    <t>中银纯债A</t>
  </si>
  <si>
    <t>006638.OF</t>
  </si>
  <si>
    <t>人保鑫盛纯债A</t>
  </si>
  <si>
    <t>梁婷</t>
  </si>
  <si>
    <t>005575.OF</t>
  </si>
  <si>
    <t>长信稳鑫三个月定开</t>
  </si>
  <si>
    <t>005778.OF</t>
  </si>
  <si>
    <t>广发汇元纯债定开</t>
  </si>
  <si>
    <t>004464.OF</t>
  </si>
  <si>
    <t>万家玖盛9个月A</t>
  </si>
  <si>
    <t>005531.OF</t>
  </si>
  <si>
    <t>华安安悦A</t>
  </si>
  <si>
    <t>005822.OF</t>
  </si>
  <si>
    <t>国富恒裕6个月</t>
  </si>
  <si>
    <t>003824.OF</t>
  </si>
  <si>
    <t>天弘信利A</t>
  </si>
  <si>
    <t>005322.OF</t>
  </si>
  <si>
    <t>中银丰禧</t>
  </si>
  <si>
    <t>002638.OF</t>
  </si>
  <si>
    <t>兴业天融</t>
  </si>
  <si>
    <t>雷志强</t>
  </si>
  <si>
    <t>002750.OF</t>
  </si>
  <si>
    <t>工银瑞信泰享三年</t>
  </si>
  <si>
    <t>000489.OF</t>
  </si>
  <si>
    <t>光大岁末红利纯债A</t>
  </si>
  <si>
    <t>000465.OF</t>
  </si>
  <si>
    <t>景顺长城鑫月薪</t>
  </si>
  <si>
    <t>袁媛</t>
  </si>
  <si>
    <t>002109.OF</t>
  </si>
  <si>
    <t>博时裕丰3个月</t>
  </si>
  <si>
    <t>002143.OF</t>
  </si>
  <si>
    <t>博时裕坤纯债3个月</t>
  </si>
  <si>
    <t>002466.OF</t>
  </si>
  <si>
    <t>博时裕新纯债</t>
  </si>
  <si>
    <t>590009.OF</t>
  </si>
  <si>
    <t>中邮稳定收益A</t>
  </si>
  <si>
    <t>张萌,吴昊</t>
  </si>
  <si>
    <t>003566.OF</t>
  </si>
  <si>
    <t>博时臻选纯债</t>
  </si>
  <si>
    <t>004032.OF</t>
  </si>
  <si>
    <t>工银瑞信丰淳</t>
  </si>
  <si>
    <t>003672.OF</t>
  </si>
  <si>
    <t>兴业裕华</t>
  </si>
  <si>
    <t>莫华寅</t>
  </si>
  <si>
    <t>003163.OF</t>
  </si>
  <si>
    <t>金鹰添益3个月定开</t>
  </si>
  <si>
    <t>005610.OF</t>
  </si>
  <si>
    <t>中银泰享定期开放</t>
  </si>
  <si>
    <t>003607.OF</t>
  </si>
  <si>
    <t>博时富益纯债</t>
  </si>
  <si>
    <t>宫志芳</t>
  </si>
  <si>
    <t>004389.OF</t>
  </si>
  <si>
    <t>大成惠明</t>
  </si>
  <si>
    <t>方孝成</t>
  </si>
  <si>
    <t>005722.OF</t>
  </si>
  <si>
    <t>新疆前海联合泓瑞</t>
  </si>
  <si>
    <t>003452.OF</t>
  </si>
  <si>
    <t>招商招盛纯债A</t>
  </si>
  <si>
    <t>003259.OF</t>
  </si>
  <si>
    <t>博时聚利纯债</t>
  </si>
  <si>
    <t>675041.OF</t>
  </si>
  <si>
    <t>西部利得合享A</t>
  </si>
  <si>
    <t>006016.OF</t>
  </si>
  <si>
    <t>平安惠安纯债</t>
  </si>
  <si>
    <t>000395.OF</t>
  </si>
  <si>
    <t>汇添富安心中国A</t>
  </si>
  <si>
    <t>002625.OF</t>
  </si>
  <si>
    <t>博时安怡6个月</t>
  </si>
  <si>
    <t>004117.OF</t>
  </si>
  <si>
    <t>大成惠祥纯债</t>
  </si>
  <si>
    <t>000319.OF</t>
  </si>
  <si>
    <t>泰达宏利淘利A</t>
  </si>
  <si>
    <t>003929.OF</t>
  </si>
  <si>
    <t>中银证券安进A</t>
  </si>
  <si>
    <t>004544.OF</t>
  </si>
  <si>
    <t>嘉实稳华纯债</t>
  </si>
  <si>
    <t>006222.OF</t>
  </si>
  <si>
    <t>平安惠兴</t>
  </si>
  <si>
    <t>006169.OF</t>
  </si>
  <si>
    <t>工银瑞信瑞福纯债A</t>
  </si>
  <si>
    <t>003963.OF</t>
  </si>
  <si>
    <t>博时慧选纯债3个月</t>
  </si>
  <si>
    <t>002442.OF</t>
  </si>
  <si>
    <t>鑫元汇利</t>
  </si>
  <si>
    <t>004052.OF</t>
  </si>
  <si>
    <t>华夏鼎智A</t>
  </si>
  <si>
    <t>003731.OF</t>
  </si>
  <si>
    <t>长安泓泽A</t>
  </si>
  <si>
    <t>003574.OF</t>
  </si>
  <si>
    <t>大成惠利纯债</t>
  </si>
  <si>
    <t>000149.OF</t>
  </si>
  <si>
    <t>华安双债添利A</t>
  </si>
  <si>
    <t>贺涛,朱才敏</t>
  </si>
  <si>
    <t>002548.OF</t>
  </si>
  <si>
    <t>嘉实稳瑞纯债</t>
  </si>
  <si>
    <t>005321.OF</t>
  </si>
  <si>
    <t>中银证券汇宇定期开放</t>
  </si>
  <si>
    <t>000355.OF</t>
  </si>
  <si>
    <t>南方丰元信用增强A</t>
  </si>
  <si>
    <t>006264.OF</t>
  </si>
  <si>
    <t>平安惠轩</t>
  </si>
  <si>
    <t>519622.OF</t>
  </si>
  <si>
    <t>银河君怡纯债</t>
  </si>
  <si>
    <t>006183.OF</t>
  </si>
  <si>
    <t>南方泽元</t>
  </si>
  <si>
    <t>002523.OF</t>
  </si>
  <si>
    <t>光大恒利纯债</t>
  </si>
  <si>
    <t>魏丽</t>
  </si>
  <si>
    <t>005753.OF</t>
  </si>
  <si>
    <t>泰达宏利金利3个月</t>
  </si>
  <si>
    <t>006029.OF</t>
  </si>
  <si>
    <t>鹏华尊享6个月</t>
  </si>
  <si>
    <t>002549.OF</t>
  </si>
  <si>
    <t>嘉实稳祥纯债A</t>
  </si>
  <si>
    <t>519220.OF</t>
  </si>
  <si>
    <t>海富通聚利纯债</t>
  </si>
  <si>
    <t>004038.OF</t>
  </si>
  <si>
    <t>中银富享定期开放</t>
  </si>
  <si>
    <t>004722.OF</t>
  </si>
  <si>
    <t>中银丰和定期开放</t>
  </si>
  <si>
    <t>郑涛,索丽娜</t>
  </si>
  <si>
    <t>002140.OF</t>
  </si>
  <si>
    <t>博时裕诚纯债</t>
  </si>
  <si>
    <t>000521.OF</t>
  </si>
  <si>
    <t>诺安瑞鑫定期开放</t>
  </si>
  <si>
    <t>潘飞</t>
  </si>
  <si>
    <t>006287.OF</t>
  </si>
  <si>
    <t>永赢盛益A</t>
  </si>
  <si>
    <t>章成</t>
  </si>
  <si>
    <t>530021.OF</t>
  </si>
  <si>
    <t>建信纯债A</t>
  </si>
  <si>
    <t>004307.OF</t>
  </si>
  <si>
    <t>博时富元纯债</t>
  </si>
  <si>
    <t>004458.OF</t>
  </si>
  <si>
    <t>博时华盈纯债</t>
  </si>
  <si>
    <t>004498.OF</t>
  </si>
  <si>
    <t>鹏华丰源</t>
  </si>
  <si>
    <t>005845.OF</t>
  </si>
  <si>
    <t>长城久荣纯债定开</t>
  </si>
  <si>
    <t>蔡旻</t>
  </si>
  <si>
    <t>003440.OF</t>
  </si>
  <si>
    <t>招商招享纯债A</t>
  </si>
  <si>
    <t>许强,万亿</t>
  </si>
  <si>
    <t>003395.OF</t>
  </si>
  <si>
    <t>安信尊享</t>
  </si>
  <si>
    <t>004911.OF</t>
  </si>
  <si>
    <t>中加纯债定期开放A</t>
  </si>
  <si>
    <t>002825.OF</t>
  </si>
  <si>
    <t>融通通和</t>
  </si>
  <si>
    <t>005442.OF</t>
  </si>
  <si>
    <t>兴业安和6个月</t>
  </si>
  <si>
    <t>冯小波</t>
  </si>
  <si>
    <t>006427.OF</t>
  </si>
  <si>
    <t>招商添悦纯债A</t>
  </si>
  <si>
    <t>004800.OF</t>
  </si>
  <si>
    <t>浦银安盛盛通</t>
  </si>
  <si>
    <t>002991.OF</t>
  </si>
  <si>
    <t>嘉实稳鑫</t>
  </si>
  <si>
    <t>曲扬,崔思维</t>
  </si>
  <si>
    <t>005719.OF</t>
  </si>
  <si>
    <t>招商招诚半年定开</t>
  </si>
  <si>
    <t>许强,郭敏</t>
  </si>
  <si>
    <t>005470.OF</t>
  </si>
  <si>
    <t>南方乾利</t>
  </si>
  <si>
    <t>005507.OF</t>
  </si>
  <si>
    <t>永赢丰利A</t>
  </si>
  <si>
    <t>003313.OF</t>
  </si>
  <si>
    <t>中银睿享定期开放</t>
  </si>
  <si>
    <t>000183.OF</t>
  </si>
  <si>
    <t>嘉实丰益策略</t>
  </si>
  <si>
    <t>070037.OF</t>
  </si>
  <si>
    <t>嘉实纯债A</t>
  </si>
  <si>
    <t>006275.OF</t>
  </si>
  <si>
    <t>永赢聚益A</t>
  </si>
  <si>
    <t>005641.OF</t>
  </si>
  <si>
    <t>国投瑞银顺源6个月</t>
  </si>
  <si>
    <t>004825.OF</t>
  </si>
  <si>
    <t>平安惠泽</t>
  </si>
  <si>
    <t>003450.OF</t>
  </si>
  <si>
    <t>招商招信3个月A</t>
  </si>
  <si>
    <t>005715.OF</t>
  </si>
  <si>
    <t>人保纯债一年定开A</t>
  </si>
  <si>
    <t>003179.OF</t>
  </si>
  <si>
    <t>山西证券裕利</t>
  </si>
  <si>
    <t>华志贵</t>
  </si>
  <si>
    <t>004728.OF</t>
  </si>
  <si>
    <t>中欧瑾泰A</t>
  </si>
  <si>
    <t>005234.OF</t>
  </si>
  <si>
    <t>广发汇吉3个月</t>
  </si>
  <si>
    <t>代宇,洪志</t>
  </si>
  <si>
    <t>519985.OF</t>
  </si>
  <si>
    <t>长信纯债壹号A</t>
  </si>
  <si>
    <t>005606.OF</t>
  </si>
  <si>
    <t>招商招鸿6个月定开</t>
  </si>
  <si>
    <t>004124.OF</t>
  </si>
  <si>
    <t>民生加银鑫升纯债</t>
  </si>
  <si>
    <t>519786.OF</t>
  </si>
  <si>
    <t>交银裕利纯债A</t>
  </si>
  <si>
    <t>连端清</t>
  </si>
  <si>
    <t>006393.OF</t>
  </si>
  <si>
    <t>招商添德3个月定开A</t>
  </si>
  <si>
    <t>005594.OF</t>
  </si>
  <si>
    <t>招商添润3个月定开A</t>
  </si>
  <si>
    <t>005898.OF</t>
  </si>
  <si>
    <t>浦银安盛盛泽定开</t>
  </si>
  <si>
    <t>006180.OF</t>
  </si>
  <si>
    <t>中加颐合纯债</t>
  </si>
  <si>
    <t>闫沛贤,李瑾懿</t>
  </si>
  <si>
    <t>005431.OF</t>
  </si>
  <si>
    <t>上银聚增富定期开放</t>
  </si>
  <si>
    <t>高永</t>
  </si>
  <si>
    <t>003213.OF</t>
  </si>
  <si>
    <t>中银悦享定期开放</t>
  </si>
  <si>
    <t>003869.OF</t>
  </si>
  <si>
    <t>长信稳势纯债</t>
  </si>
  <si>
    <t>003487.OF</t>
  </si>
  <si>
    <t>平安惠融纯债</t>
  </si>
  <si>
    <t>张恒,高勇标</t>
  </si>
  <si>
    <t>006086.OF</t>
  </si>
  <si>
    <t>银河睿丰定开</t>
  </si>
  <si>
    <t>003023.OF</t>
  </si>
  <si>
    <t>博时景发纯债</t>
  </si>
  <si>
    <t>张鹿,陈黎</t>
  </si>
  <si>
    <t>005842.OF</t>
  </si>
  <si>
    <t>海富通弘丰定开</t>
  </si>
  <si>
    <t>003210.OF</t>
  </si>
  <si>
    <t>博时智臻纯债</t>
  </si>
  <si>
    <t>003741.OF</t>
  </si>
  <si>
    <t>鹏华丰盈</t>
  </si>
  <si>
    <t>006404.OF</t>
  </si>
  <si>
    <t>浦银安盛盛融定开</t>
  </si>
  <si>
    <t>003457.OF</t>
  </si>
  <si>
    <t>国泰润泰纯债</t>
  </si>
  <si>
    <t>韩哲昊</t>
  </si>
  <si>
    <t>005469.OF</t>
  </si>
  <si>
    <t>南方浙利</t>
  </si>
  <si>
    <t>005936.OF</t>
  </si>
  <si>
    <t>申万菱信安泰惠利A</t>
  </si>
  <si>
    <t>006070.OF</t>
  </si>
  <si>
    <t>银河沃丰</t>
  </si>
  <si>
    <t>006653.OF</t>
  </si>
  <si>
    <t>南方畅利定期开放</t>
  </si>
  <si>
    <t>郑迎迎,黄斌斌</t>
  </si>
  <si>
    <t>002519.OF</t>
  </si>
  <si>
    <t>博时裕景纯债</t>
  </si>
  <si>
    <t>003708.OF</t>
  </si>
  <si>
    <t>博时民丰纯债A</t>
  </si>
  <si>
    <t>005648.OF</t>
  </si>
  <si>
    <t>招商添琪3个月定开A</t>
  </si>
  <si>
    <t>005745.OF</t>
  </si>
  <si>
    <t>广发汇康</t>
  </si>
  <si>
    <t>006191.OF</t>
  </si>
  <si>
    <t>华夏鼎通A</t>
  </si>
  <si>
    <t>460008.OF</t>
  </si>
  <si>
    <t>华泰柏瑞稳健收益A</t>
  </si>
  <si>
    <t>002169.OF</t>
  </si>
  <si>
    <t>永赢稳益</t>
  </si>
  <si>
    <t>003162.OF</t>
  </si>
  <si>
    <t>博时富宁纯债</t>
  </si>
  <si>
    <t>002578.OF</t>
  </si>
  <si>
    <t>博时裕泉纯债</t>
  </si>
  <si>
    <t>002698.OF</t>
  </si>
  <si>
    <t>博时裕利纯债</t>
  </si>
  <si>
    <t>004602.OF</t>
  </si>
  <si>
    <t>前海开源润和A</t>
  </si>
  <si>
    <t>王旭巍</t>
  </si>
  <si>
    <t>004140.OF</t>
  </si>
  <si>
    <t>兴业福鑫</t>
  </si>
  <si>
    <t>伍方方</t>
  </si>
  <si>
    <t>005791.OF</t>
  </si>
  <si>
    <t>华夏鼎福三个月A</t>
  </si>
  <si>
    <t>005158.OF</t>
  </si>
  <si>
    <t>长江乐盈定期开放</t>
  </si>
  <si>
    <t>005710.OF</t>
  </si>
  <si>
    <t>兴业嘉润3个月</t>
  </si>
  <si>
    <t>005501.OF</t>
  </si>
  <si>
    <t>华安安逸半年定开</t>
  </si>
  <si>
    <t>003428.OF</t>
  </si>
  <si>
    <t>中加丰盈</t>
  </si>
  <si>
    <t>003371.OF</t>
  </si>
  <si>
    <t>招商招轩纯债A</t>
  </si>
  <si>
    <t>004956.OF</t>
  </si>
  <si>
    <t>中银证券安誉A</t>
  </si>
  <si>
    <t>吴康</t>
  </si>
  <si>
    <t>004264.OF</t>
  </si>
  <si>
    <t>海富通瑞合纯债</t>
  </si>
  <si>
    <t>005666.OF</t>
  </si>
  <si>
    <t>上银慧佳盈</t>
  </si>
  <si>
    <t>楼昕宇</t>
  </si>
  <si>
    <t>005786.OF</t>
  </si>
  <si>
    <t>中邮纯债汇利三个月</t>
  </si>
  <si>
    <t>张萌</t>
  </si>
  <si>
    <t>004689.OF</t>
  </si>
  <si>
    <t>博时丰庆纯债</t>
  </si>
  <si>
    <t>006640.OF</t>
  </si>
  <si>
    <t>中金新元六个月A</t>
  </si>
  <si>
    <t>石玉</t>
  </si>
  <si>
    <t>162715.OF</t>
  </si>
  <si>
    <t>广发聚源A</t>
  </si>
  <si>
    <t>000289.OF</t>
  </si>
  <si>
    <t>鹏华丰泰A</t>
  </si>
  <si>
    <t>519226.OF</t>
  </si>
  <si>
    <t>海富通瑞利</t>
  </si>
  <si>
    <t>006134.OF</t>
  </si>
  <si>
    <t>富国金融债</t>
  </si>
  <si>
    <t>003445.OF</t>
  </si>
  <si>
    <t>中加丰享纯债</t>
  </si>
  <si>
    <t>005921.OF</t>
  </si>
  <si>
    <t>农银汇理金鑫3个月</t>
  </si>
  <si>
    <t>005677.OF</t>
  </si>
  <si>
    <t>安信永盛</t>
  </si>
  <si>
    <t>庄园,李巍</t>
  </si>
  <si>
    <t>005398.OF</t>
  </si>
  <si>
    <t>鹏扬淳优一年定开</t>
  </si>
  <si>
    <t>002970.OF</t>
  </si>
  <si>
    <t>博时裕昂纯债</t>
  </si>
  <si>
    <t>003073.OF</t>
  </si>
  <si>
    <t>泰达宏利汇利A</t>
  </si>
  <si>
    <t>003454.OF</t>
  </si>
  <si>
    <t>招商招通纯债A</t>
  </si>
  <si>
    <t>黄晓婷</t>
  </si>
  <si>
    <t>004629.OF</t>
  </si>
  <si>
    <t>国寿安保安瑞纯债</t>
  </si>
  <si>
    <t>方旭赟</t>
  </si>
  <si>
    <t>005072.OF</t>
  </si>
  <si>
    <t>中银丰进定期开放</t>
  </si>
  <si>
    <t>田原</t>
  </si>
  <si>
    <t>003159.OF</t>
  </si>
  <si>
    <t>万家恒瑞18个月A</t>
  </si>
  <si>
    <t>003448.OF</t>
  </si>
  <si>
    <t>招商招华纯债A</t>
  </si>
  <si>
    <t>万亿,范刚强</t>
  </si>
  <si>
    <t>005377.OF</t>
  </si>
  <si>
    <t>华安鼎瑞定期开放</t>
  </si>
  <si>
    <t>003265.OF</t>
  </si>
  <si>
    <t>招商招坤纯债A</t>
  </si>
  <si>
    <t>003220.OF</t>
  </si>
  <si>
    <t>浙商惠利纯债</t>
  </si>
  <si>
    <t>006405.OF</t>
  </si>
  <si>
    <t>华富恒盛纯债A</t>
  </si>
  <si>
    <t>倪莉莎</t>
  </si>
  <si>
    <t>006513.OF</t>
  </si>
  <si>
    <t>鹏扬淳享A</t>
  </si>
  <si>
    <t>006681.OF</t>
  </si>
  <si>
    <t>景顺长城景泰聚利纯债</t>
  </si>
  <si>
    <t>002528.OF</t>
  </si>
  <si>
    <t>泰康安益纯债A</t>
  </si>
  <si>
    <t>006171.OF</t>
  </si>
  <si>
    <t>鹏扬淳利定期开放</t>
  </si>
  <si>
    <t>003867.OF</t>
  </si>
  <si>
    <t>招商招景纯债A</t>
  </si>
  <si>
    <t>006149.OF</t>
  </si>
  <si>
    <t>南方赢元</t>
  </si>
  <si>
    <t>002279.OF</t>
  </si>
  <si>
    <t>003747.OF</t>
  </si>
  <si>
    <t>万家鑫享纯债A</t>
  </si>
  <si>
    <t>002996.OF</t>
  </si>
  <si>
    <t>长信稳健纯债A</t>
  </si>
  <si>
    <t>002881.OF</t>
  </si>
  <si>
    <t>中加丰润纯债A</t>
  </si>
  <si>
    <t>005862.OF</t>
  </si>
  <si>
    <t>华夏鼎禄三个月定开A</t>
  </si>
  <si>
    <t>002661.OF</t>
  </si>
  <si>
    <t>兴业天禧</t>
  </si>
  <si>
    <t>164210.OF</t>
  </si>
  <si>
    <t>天弘同利</t>
  </si>
  <si>
    <t>004723.OF</t>
  </si>
  <si>
    <t>中银丰实定期开放</t>
  </si>
  <si>
    <t>006068.OF</t>
  </si>
  <si>
    <t>中加颐信纯债A</t>
  </si>
  <si>
    <t>004463.OF</t>
  </si>
  <si>
    <t>鹏华丰玉</t>
  </si>
  <si>
    <t>161618.OF</t>
  </si>
  <si>
    <t>融通岁岁添利A</t>
  </si>
  <si>
    <t>004079.OF</t>
  </si>
  <si>
    <t>万家鑫丰纯债A</t>
  </si>
  <si>
    <t>003674.OF</t>
  </si>
  <si>
    <t>融通通玺</t>
  </si>
  <si>
    <t>004168.OF</t>
  </si>
  <si>
    <t>博时富嘉纯债</t>
  </si>
  <si>
    <t>003207.OF</t>
  </si>
  <si>
    <t>博时富发纯债</t>
  </si>
  <si>
    <t>005864.OF</t>
  </si>
  <si>
    <t>国投瑞银顺达</t>
  </si>
  <si>
    <t>003039.OF</t>
  </si>
  <si>
    <t>广发集富纯债A</t>
  </si>
  <si>
    <t>003427.OF</t>
  </si>
  <si>
    <t>建信恒远一年定开</t>
  </si>
  <si>
    <t>004061.OF</t>
  </si>
  <si>
    <t>华夏鼎隆A</t>
  </si>
  <si>
    <t>004134.OF</t>
  </si>
  <si>
    <t>农银汇理金安18个月</t>
  </si>
  <si>
    <t>005625.OF</t>
  </si>
  <si>
    <t>南华瑞鑫定开</t>
  </si>
  <si>
    <t>王明德,曹进前,尹粒宇</t>
  </si>
  <si>
    <t>005917.OF</t>
  </si>
  <si>
    <t>广发汇誉3个月定开</t>
  </si>
  <si>
    <t>005731.OF</t>
  </si>
  <si>
    <t>财通资管睿智6个月</t>
  </si>
  <si>
    <t>006026.OF</t>
  </si>
  <si>
    <t>东吴鼎泰</t>
  </si>
  <si>
    <t>519743.OF</t>
  </si>
  <si>
    <t>交银丰润收益A</t>
  </si>
  <si>
    <t>连端清,魏玉敏</t>
  </si>
  <si>
    <t>003056.OF</t>
  </si>
  <si>
    <t>嘉实稳泽纯债</t>
  </si>
  <si>
    <t>006172.OF</t>
  </si>
  <si>
    <t>万家鑫悦纯债A</t>
  </si>
  <si>
    <t>000305.OF</t>
  </si>
  <si>
    <t>中银中高等级A</t>
  </si>
  <si>
    <t>005995.OF</t>
  </si>
  <si>
    <t>国投瑞银顺泓定开</t>
  </si>
  <si>
    <t>颜文浩,宋璐</t>
  </si>
  <si>
    <t>005364.OF</t>
  </si>
  <si>
    <t>华夏鼎顺三个月定开A</t>
  </si>
  <si>
    <t>003891.OF</t>
  </si>
  <si>
    <t>汇安嘉裕</t>
  </si>
  <si>
    <t>006019.OF</t>
  </si>
  <si>
    <t>广发景智纯债</t>
  </si>
  <si>
    <t>谢军,李伟</t>
  </si>
  <si>
    <t>006558.OF</t>
  </si>
  <si>
    <t>永赢通益A</t>
  </si>
  <si>
    <t>006304.OF</t>
  </si>
  <si>
    <t>中加颐鑫纯债</t>
  </si>
  <si>
    <t>杨旸,闫沛贤</t>
  </si>
  <si>
    <t>002915.OF</t>
  </si>
  <si>
    <t>鑫元裕利</t>
  </si>
  <si>
    <t>005781.OF</t>
  </si>
  <si>
    <t>华富富瑞3个月</t>
  </si>
  <si>
    <t>005951.OF</t>
  </si>
  <si>
    <t>民生加银恒益纯债A</t>
  </si>
  <si>
    <t>003155.OF</t>
  </si>
  <si>
    <t>中加丰尚纯债</t>
  </si>
  <si>
    <t>005077.OF</t>
  </si>
  <si>
    <t>平安合韵定开纯债</t>
  </si>
  <si>
    <t>004479.OF</t>
  </si>
  <si>
    <t>博时富和纯债</t>
  </si>
  <si>
    <t>003192.OF</t>
  </si>
  <si>
    <t>创金合信尊丰纯债</t>
  </si>
  <si>
    <t>004627.OF</t>
  </si>
  <si>
    <t>上投摩根岁岁益A</t>
  </si>
  <si>
    <t>004978.OF</t>
  </si>
  <si>
    <t>富国聚利纯债三个月</t>
  </si>
  <si>
    <t>002909.OF</t>
  </si>
  <si>
    <t>浙商惠享纯债</t>
  </si>
  <si>
    <t>005872.OF</t>
  </si>
  <si>
    <t>太平恒利纯债</t>
  </si>
  <si>
    <t>潘莉,陈晓</t>
  </si>
  <si>
    <t>006088.OF</t>
  </si>
  <si>
    <t>永赢润益A</t>
  </si>
  <si>
    <t>005667.OF</t>
  </si>
  <si>
    <t>易方达富财纯债</t>
  </si>
  <si>
    <t>王晓晨,张雅君</t>
  </si>
  <si>
    <t>004469.OF</t>
  </si>
  <si>
    <t>汇添富鑫益定开A</t>
  </si>
  <si>
    <t>徐一恒</t>
  </si>
  <si>
    <t>003926.OF</t>
  </si>
  <si>
    <t>中融恒信纯债A</t>
  </si>
  <si>
    <t>000235.OF</t>
  </si>
  <si>
    <t>诺安稳固收益</t>
  </si>
  <si>
    <t>裴禹翔</t>
  </si>
  <si>
    <t>003277.OF</t>
  </si>
  <si>
    <t>信诚稳瑞A</t>
  </si>
  <si>
    <t>006043.OF</t>
  </si>
  <si>
    <t>永赢惠益A</t>
  </si>
  <si>
    <t>江凌</t>
  </si>
  <si>
    <t>005896.OF</t>
  </si>
  <si>
    <t>平安合慧定开</t>
  </si>
  <si>
    <t>006504.OF</t>
  </si>
  <si>
    <t>广发汇承定期开放</t>
  </si>
  <si>
    <t>003407.OF</t>
  </si>
  <si>
    <t>景顺长城景泰丰利A</t>
  </si>
  <si>
    <t>004767.OF</t>
  </si>
  <si>
    <t>中银智享</t>
  </si>
  <si>
    <t>003733.OF</t>
  </si>
  <si>
    <t>金鹰添裕纯债</t>
  </si>
  <si>
    <t>001988.OF</t>
  </si>
  <si>
    <t>南方纯元A</t>
  </si>
  <si>
    <t>006450.OF</t>
  </si>
  <si>
    <t>嘉实致盈</t>
  </si>
  <si>
    <t>003486.OF</t>
  </si>
  <si>
    <t>平安惠隆纯债</t>
  </si>
  <si>
    <t>003314.OF</t>
  </si>
  <si>
    <t>浙商惠南纯债</t>
  </si>
  <si>
    <t>002048.OF</t>
  </si>
  <si>
    <t>博时安誉18个月</t>
  </si>
  <si>
    <t>006762.OF</t>
  </si>
  <si>
    <t>国泰聚享纯债</t>
  </si>
  <si>
    <t>519632.OF</t>
  </si>
  <si>
    <t>银河君辉3个月</t>
  </si>
  <si>
    <t>005705.OF</t>
  </si>
  <si>
    <t>永赢恒益</t>
  </si>
  <si>
    <t>000561.OF</t>
  </si>
  <si>
    <t>南方启元A</t>
  </si>
  <si>
    <t>黄河</t>
  </si>
  <si>
    <t>006082.OF</t>
  </si>
  <si>
    <t>鑫元全利A</t>
  </si>
  <si>
    <t>003500.OF</t>
  </si>
  <si>
    <t>鑫元聚利</t>
  </si>
  <si>
    <t>005637.OF</t>
  </si>
  <si>
    <t>中融聚业3个月</t>
  </si>
  <si>
    <t>004020.OF</t>
  </si>
  <si>
    <t>广发景祥纯债</t>
  </si>
  <si>
    <t>003528.OF</t>
  </si>
  <si>
    <t>汇添富长添利A</t>
  </si>
  <si>
    <t>519328.OF</t>
  </si>
  <si>
    <t>浦银安盛盛泰A</t>
  </si>
  <si>
    <t>003286.OF</t>
  </si>
  <si>
    <t>平安惠享纯债</t>
  </si>
  <si>
    <t>004102.OF</t>
  </si>
  <si>
    <t>信诚稳悦A</t>
  </si>
  <si>
    <t>519776.OF</t>
  </si>
  <si>
    <t>交银裕盈纯债A</t>
  </si>
  <si>
    <t>006300.OF</t>
  </si>
  <si>
    <t>华宝宝丰高等级A</t>
  </si>
  <si>
    <t>005996.OF</t>
  </si>
  <si>
    <t>国投瑞银顺昌纯债</t>
  </si>
  <si>
    <t>003532.OF</t>
  </si>
  <si>
    <t>汇添富鑫利定期开放A</t>
  </si>
  <si>
    <t>006177.OF</t>
  </si>
  <si>
    <t>中信保诚稳达A</t>
  </si>
  <si>
    <t>002452.OF</t>
  </si>
  <si>
    <t>民生加银和鑫定开</t>
  </si>
  <si>
    <t>519118.OF</t>
  </si>
  <si>
    <t>浦银安盛幸福回报A</t>
  </si>
  <si>
    <t>005690.OF</t>
  </si>
  <si>
    <t>中银安享</t>
  </si>
  <si>
    <t>周毅</t>
  </si>
  <si>
    <t>001578.OF</t>
  </si>
  <si>
    <t>博时裕瑞纯债</t>
  </si>
  <si>
    <t>005972.OF</t>
  </si>
  <si>
    <t>交银裕如纯债A</t>
  </si>
  <si>
    <t>003188.OF</t>
  </si>
  <si>
    <t>博时聚源纯债</t>
  </si>
  <si>
    <t>005435.OF</t>
  </si>
  <si>
    <t>国投瑞银顺银6个月</t>
  </si>
  <si>
    <t>002175.OF</t>
  </si>
  <si>
    <t>博时裕乾A</t>
  </si>
  <si>
    <t>006464.OF</t>
  </si>
  <si>
    <t>浦银安盛普益纯债A</t>
  </si>
  <si>
    <t>001369.OF</t>
  </si>
  <si>
    <t>兴业稳固收益两年</t>
  </si>
  <si>
    <t>003671.OF</t>
  </si>
  <si>
    <t>兴业裕恒</t>
  </si>
  <si>
    <t>002487.OF</t>
  </si>
  <si>
    <t>汇添富稳健添利A</t>
  </si>
  <si>
    <t>006505.OF</t>
  </si>
  <si>
    <t>永赢祥益A</t>
  </si>
  <si>
    <t>徽商银行股份有限公司</t>
  </si>
  <si>
    <t>000911.OF</t>
  </si>
  <si>
    <t>鑫元合丰纯债A</t>
  </si>
  <si>
    <t>王海燕</t>
  </si>
  <si>
    <t>006037.OF</t>
  </si>
  <si>
    <t>国泰瑞和纯债</t>
  </si>
  <si>
    <t>黄志翔,吴晨,陈雷</t>
  </si>
  <si>
    <t>003928.OF</t>
  </si>
  <si>
    <t>新疆前海联合永兴A</t>
  </si>
  <si>
    <t>002716.OF</t>
  </si>
  <si>
    <t>博时裕通纯债3个月A</t>
  </si>
  <si>
    <t>004887.OF</t>
  </si>
  <si>
    <t>长信稳通三个月定开</t>
  </si>
  <si>
    <t>002635.OF</t>
  </si>
  <si>
    <t>融通增鑫</t>
  </si>
  <si>
    <t>003260.OF</t>
  </si>
  <si>
    <t>博时利发纯债</t>
  </si>
  <si>
    <t>张鹿</t>
  </si>
  <si>
    <t>006599.OF</t>
  </si>
  <si>
    <t>国寿安保安丰纯债</t>
  </si>
  <si>
    <t>李一鸣,黄力</t>
  </si>
  <si>
    <t>006475.OF</t>
  </si>
  <si>
    <t>国泰嘉睿纯债</t>
  </si>
  <si>
    <t>002552.OF</t>
  </si>
  <si>
    <t>华夏恒利3个月定开</t>
  </si>
  <si>
    <t>004118.OF</t>
  </si>
  <si>
    <t>博时裕鹏纯债</t>
  </si>
  <si>
    <t>004089.OF</t>
  </si>
  <si>
    <t>汇添富鑫瑞A</t>
  </si>
  <si>
    <t>陆文磊,胡娜</t>
  </si>
  <si>
    <t>006367.OF</t>
  </si>
  <si>
    <t>交银裕祥纯债A</t>
  </si>
  <si>
    <t>519746.OF</t>
  </si>
  <si>
    <t>交银丰享收益A</t>
  </si>
  <si>
    <t>004637.OF</t>
  </si>
  <si>
    <t>华夏鼎兴A</t>
  </si>
  <si>
    <t>003681.OF</t>
  </si>
  <si>
    <t>建信睿享纯债</t>
  </si>
  <si>
    <t>005971.OF</t>
  </si>
  <si>
    <t>平安惠锦纯债</t>
  </si>
  <si>
    <t>004366.OF</t>
  </si>
  <si>
    <t>博时汇享纯债A</t>
  </si>
  <si>
    <t>006583.OF</t>
  </si>
  <si>
    <t>中信保诚景泰A</t>
  </si>
  <si>
    <t>004066.OF</t>
  </si>
  <si>
    <t>嘉实稳熙纯债</t>
  </si>
  <si>
    <t>006337.OF</t>
  </si>
  <si>
    <t>华安安浦A</t>
  </si>
  <si>
    <t>003703.OF</t>
  </si>
  <si>
    <t>博时富鑫纯债</t>
  </si>
  <si>
    <t>006788.OF</t>
  </si>
  <si>
    <t>金鹰添鑫定期开放</t>
  </si>
  <si>
    <t>005655.OF</t>
  </si>
  <si>
    <t>诺安浙享定期开放</t>
  </si>
  <si>
    <t>005647.OF</t>
  </si>
  <si>
    <t>广发汇佳</t>
  </si>
  <si>
    <t>004826.OF</t>
  </si>
  <si>
    <t>平安惠悦</t>
  </si>
  <si>
    <t>高勇标</t>
  </si>
  <si>
    <t>004940.OF</t>
  </si>
  <si>
    <t>中加聚鑫纯债一年A</t>
  </si>
  <si>
    <t>000889.OF</t>
  </si>
  <si>
    <t>上投摩根纯债添利A</t>
  </si>
  <si>
    <t>003564.OF</t>
  </si>
  <si>
    <t>博时安诚3个月A</t>
  </si>
  <si>
    <t>519762.OF</t>
  </si>
  <si>
    <t>交银裕通纯债A</t>
  </si>
  <si>
    <t>季参平</t>
  </si>
  <si>
    <t>004400.OF</t>
  </si>
  <si>
    <t>金信民兴A</t>
  </si>
  <si>
    <t>001961.OF</t>
  </si>
  <si>
    <t>博时裕荣纯债</t>
  </si>
  <si>
    <t>006411.OF</t>
  </si>
  <si>
    <t>中加颐智纯债</t>
  </si>
  <si>
    <t>163824.OF</t>
  </si>
  <si>
    <t>中银盛利纯债一年</t>
  </si>
  <si>
    <t>陈玮,范锐</t>
  </si>
  <si>
    <t>000252.OF</t>
  </si>
  <si>
    <t>景顺长城景兴信用纯债A</t>
  </si>
  <si>
    <t>003041.OF</t>
  </si>
  <si>
    <t>鑫元得利</t>
  </si>
  <si>
    <t>003223.OF</t>
  </si>
  <si>
    <t>广发景丰纯债</t>
  </si>
  <si>
    <t>李伟</t>
  </si>
  <si>
    <t>004838.OF</t>
  </si>
  <si>
    <t>信达澳银安益纯债</t>
  </si>
  <si>
    <t>孔学峰,尹华龙</t>
  </si>
  <si>
    <t>006210.OF</t>
  </si>
  <si>
    <t>东方臻宝纯债A</t>
  </si>
  <si>
    <t>002524.OF</t>
  </si>
  <si>
    <t>兴业福益</t>
  </si>
  <si>
    <t>003394.OF</t>
  </si>
  <si>
    <t>建信恒安一年定开</t>
  </si>
  <si>
    <t>006116.OF</t>
  </si>
  <si>
    <t>国泰丰祺纯债</t>
  </si>
  <si>
    <t>003590.OF</t>
  </si>
  <si>
    <t>建信睿富纯债</t>
  </si>
  <si>
    <t>刘思</t>
  </si>
  <si>
    <t>003400.OF</t>
  </si>
  <si>
    <t>建信恒瑞一年定开</t>
  </si>
  <si>
    <t>001968.OF</t>
  </si>
  <si>
    <t>光大尊盈半年A</t>
  </si>
  <si>
    <t>006206.OF</t>
  </si>
  <si>
    <t>融通增悦</t>
  </si>
  <si>
    <t>002904.OF</t>
  </si>
  <si>
    <t>博时安仁一年定开A</t>
  </si>
  <si>
    <t>005366.OF</t>
  </si>
  <si>
    <t>上投摩根丰瑞A</t>
  </si>
  <si>
    <t>003268.OF</t>
  </si>
  <si>
    <t>博时悦楚纯债</t>
  </si>
  <si>
    <t>002870.OF</t>
  </si>
  <si>
    <t>兴业增益五年</t>
  </si>
  <si>
    <t>006071.OF</t>
  </si>
  <si>
    <t>银河睿嘉A</t>
  </si>
  <si>
    <t>003349.OF</t>
  </si>
  <si>
    <t>长信稳益</t>
  </si>
  <si>
    <t>000839.OF</t>
  </si>
  <si>
    <t>上投摩根纯债丰利A</t>
  </si>
  <si>
    <t>005573.OF</t>
  </si>
  <si>
    <t>东吴悦秀纯债A</t>
  </si>
  <si>
    <t>006596.OF</t>
  </si>
  <si>
    <t>国泰聚禾纯债</t>
  </si>
  <si>
    <t>002994.OF</t>
  </si>
  <si>
    <t>招商招裕纯债A</t>
  </si>
  <si>
    <t>005362.OF</t>
  </si>
  <si>
    <t>中银证券安源A</t>
  </si>
  <si>
    <t>王玉玺,陈渭泉,吕文晔</t>
  </si>
  <si>
    <t>002568.OF</t>
  </si>
  <si>
    <t>博时裕发纯债</t>
  </si>
  <si>
    <t>004803.OF</t>
  </si>
  <si>
    <t>益民信用增利纯债一年A</t>
  </si>
  <si>
    <t>003640.OF</t>
  </si>
  <si>
    <t>兴业裕丰</t>
  </si>
  <si>
    <t>003841.OF</t>
  </si>
  <si>
    <t>大成惠裕</t>
  </si>
  <si>
    <t>孙丹</t>
  </si>
  <si>
    <t>006582.OF</t>
  </si>
  <si>
    <t>博时富永纯债3个月</t>
  </si>
  <si>
    <t>003888.OF</t>
  </si>
  <si>
    <t>汇安嘉源纯债</t>
  </si>
  <si>
    <t>005749.OF</t>
  </si>
  <si>
    <t>银河庭芳3个月</t>
  </si>
  <si>
    <t>004136.OF</t>
  </si>
  <si>
    <t>博时民泽纯债</t>
  </si>
  <si>
    <t>006453.OF</t>
  </si>
  <si>
    <t>中加瑞利纯债A</t>
  </si>
  <si>
    <t>001960.OF</t>
  </si>
  <si>
    <t>兴银瑞益纯债</t>
  </si>
  <si>
    <t>洪木妹</t>
  </si>
  <si>
    <t>006421.OF</t>
  </si>
  <si>
    <t>中银弘享</t>
  </si>
  <si>
    <t>004322.OF</t>
  </si>
  <si>
    <t>创金合信尊隆纯债</t>
  </si>
  <si>
    <t>519654.OF</t>
  </si>
  <si>
    <t>银河丰利</t>
  </si>
  <si>
    <t>003418.OF</t>
  </si>
  <si>
    <t>华润元大润鑫A</t>
  </si>
  <si>
    <t>李仆,王致远,梁昕</t>
  </si>
  <si>
    <t>000187.OF</t>
  </si>
  <si>
    <t>华泰柏瑞丰盛纯债A</t>
  </si>
  <si>
    <t>陈东,何子建</t>
  </si>
  <si>
    <t>000898.OF</t>
  </si>
  <si>
    <t>华富恒稳纯债A</t>
  </si>
  <si>
    <t>485119.OF</t>
  </si>
  <si>
    <t>工银瑞信信用纯债A</t>
  </si>
  <si>
    <t>519669.OF</t>
  </si>
  <si>
    <t>银河领先债券</t>
  </si>
  <si>
    <t>蒋磊,韩晶</t>
  </si>
  <si>
    <t>003146.OF</t>
  </si>
  <si>
    <t>融通通优</t>
  </si>
  <si>
    <t>003195.OF</t>
  </si>
  <si>
    <t>光大永利纯债A</t>
  </si>
  <si>
    <t>675161.OF</t>
  </si>
  <si>
    <t>西部利得汇盈A</t>
  </si>
  <si>
    <t>000801.OF</t>
  </si>
  <si>
    <t>中金纯债A</t>
  </si>
  <si>
    <t>005361.OF</t>
  </si>
  <si>
    <t>中融聚商3个月定开</t>
  </si>
  <si>
    <t>005388.OF</t>
  </si>
  <si>
    <t>兴业安弘3个月</t>
  </si>
  <si>
    <t>006237.OF</t>
  </si>
  <si>
    <t>永赢嘉益</t>
  </si>
  <si>
    <t>006625.OF</t>
  </si>
  <si>
    <t>汇安嘉鑫纯债</t>
  </si>
  <si>
    <t>519326.OF</t>
  </si>
  <si>
    <t>浦银安盛幸福聚益A</t>
  </si>
  <si>
    <t>002268.OF</t>
  </si>
  <si>
    <t>兴业丰利</t>
  </si>
  <si>
    <t>005922.OF</t>
  </si>
  <si>
    <t>圆信永丰中高等级</t>
  </si>
  <si>
    <t>余文龙,林铮</t>
  </si>
  <si>
    <t>163825.OF</t>
  </si>
  <si>
    <t>中银互利定期开放</t>
  </si>
  <si>
    <t>005988.OF</t>
  </si>
  <si>
    <t>兴业纯债一年定开A</t>
  </si>
  <si>
    <t>371020.OF</t>
  </si>
  <si>
    <t>上投摩根纯债A</t>
  </si>
  <si>
    <t>000606.OF</t>
  </si>
  <si>
    <t>天弘优选</t>
  </si>
  <si>
    <t>006550.OF</t>
  </si>
  <si>
    <t>广发景润纯债</t>
  </si>
  <si>
    <t>006563.OF</t>
  </si>
  <si>
    <t>安信优享纯债</t>
  </si>
  <si>
    <t>杨凯玮</t>
  </si>
  <si>
    <t>003290.OF</t>
  </si>
  <si>
    <t>长城久稳</t>
  </si>
  <si>
    <t>005920.OF</t>
  </si>
  <si>
    <t>富国颐利纯债</t>
  </si>
  <si>
    <t>黄纪亮,张明凯</t>
  </si>
  <si>
    <t>003575.OF</t>
  </si>
  <si>
    <t>大成惠益纯债</t>
  </si>
  <si>
    <t>003514.OF</t>
  </si>
  <si>
    <t>国寿安保安享纯债</t>
  </si>
  <si>
    <t>003013.OF</t>
  </si>
  <si>
    <t>中融恒泰纯债A</t>
  </si>
  <si>
    <t>001575.OF</t>
  </si>
  <si>
    <t>兴银稳健</t>
  </si>
  <si>
    <t>003239.OF</t>
  </si>
  <si>
    <t>博时安祺6个月定开A</t>
  </si>
  <si>
    <t>005054.OF</t>
  </si>
  <si>
    <t>泰康瑞坤纯债</t>
  </si>
  <si>
    <t>003767.OF</t>
  </si>
  <si>
    <t>泰达宏利纯利A</t>
  </si>
  <si>
    <t>003102.OF</t>
  </si>
  <si>
    <t>长盛盛裕纯债A</t>
  </si>
  <si>
    <t>006096.OF</t>
  </si>
  <si>
    <t>中金浙金6个月定开</t>
  </si>
  <si>
    <t>005713.OF</t>
  </si>
  <si>
    <t>中融季季红定期开放A</t>
  </si>
  <si>
    <t>003527.OF</t>
  </si>
  <si>
    <t>鹏华丰腾</t>
  </si>
  <si>
    <t>005931.OF</t>
  </si>
  <si>
    <t>中融恒裕纯债A</t>
  </si>
  <si>
    <t>王玥,哈默</t>
  </si>
  <si>
    <t>004101.OF</t>
  </si>
  <si>
    <t>国泰民安增益A</t>
  </si>
  <si>
    <t>002832.OF</t>
  </si>
  <si>
    <t>工银瑞信恒享纯债</t>
  </si>
  <si>
    <t>519208.OF</t>
  </si>
  <si>
    <t>万家3-5年政策性金融债A</t>
  </si>
  <si>
    <t>002817.OF</t>
  </si>
  <si>
    <t>招商招恒纯债A</t>
  </si>
  <si>
    <t>孙麓深</t>
  </si>
  <si>
    <t>003922.OF</t>
  </si>
  <si>
    <t>长盛盛康纯债A</t>
  </si>
  <si>
    <t>蔡宾,李琪</t>
  </si>
  <si>
    <t>003438.OF</t>
  </si>
  <si>
    <t>招商招怡纯债A</t>
  </si>
  <si>
    <t>002930.OF</t>
  </si>
  <si>
    <t>博时聚润纯债</t>
  </si>
  <si>
    <t>270048.OF</t>
  </si>
  <si>
    <t>广发纯债A</t>
  </si>
  <si>
    <t>张芊</t>
  </si>
  <si>
    <t>006660.OF</t>
  </si>
  <si>
    <t>永赢昌益A</t>
  </si>
  <si>
    <t>006186.OF</t>
  </si>
  <si>
    <t>永赢盈益A</t>
  </si>
  <si>
    <t>003526.OF</t>
  </si>
  <si>
    <t>农银汇理金穗3个月</t>
  </si>
  <si>
    <t>003811.OF</t>
  </si>
  <si>
    <t>中金金利A</t>
  </si>
  <si>
    <t>002704.OF</t>
  </si>
  <si>
    <t>德邦纯债一年定期A</t>
  </si>
  <si>
    <t>张铮烁,陈洁</t>
  </si>
  <si>
    <t>006090.OF</t>
  </si>
  <si>
    <t>前海开源鼎康A</t>
  </si>
  <si>
    <t>李炳智</t>
  </si>
  <si>
    <t>000668.OF</t>
  </si>
  <si>
    <t>国寿安保尊享A</t>
  </si>
  <si>
    <t>董瑞倩</t>
  </si>
  <si>
    <t>006035.OF</t>
  </si>
  <si>
    <t>中融恒惠纯债A</t>
  </si>
  <si>
    <t>004844.OF</t>
  </si>
  <si>
    <t>中银利享</t>
  </si>
  <si>
    <t>002445.OF</t>
  </si>
  <si>
    <t>兴业丰泰</t>
  </si>
  <si>
    <t>519061.OF</t>
  </si>
  <si>
    <t>海富通纯债A</t>
  </si>
  <si>
    <t>何谦</t>
  </si>
  <si>
    <t>002377.OF</t>
  </si>
  <si>
    <t>建信睿怡纯债</t>
  </si>
  <si>
    <t>650001.OF</t>
  </si>
  <si>
    <t>英大纯债A</t>
  </si>
  <si>
    <t>005200.OF</t>
  </si>
  <si>
    <t>浦银安盛普瑞纯债A</t>
  </si>
  <si>
    <t>钟明,章潇枫</t>
  </si>
  <si>
    <t>519334.OF</t>
  </si>
  <si>
    <t>浦银安盛盛勤3个月定开A</t>
  </si>
  <si>
    <t>刘大巍,李羿</t>
  </si>
  <si>
    <t>003787.OF</t>
  </si>
  <si>
    <t>方正富邦惠利纯债A</t>
  </si>
  <si>
    <t>003795.OF</t>
  </si>
  <si>
    <t>方正富邦睿利纯债A</t>
  </si>
  <si>
    <t>程同朦,王靖</t>
  </si>
  <si>
    <t>000254.OF</t>
  </si>
  <si>
    <t>长城增强收益A</t>
  </si>
  <si>
    <t>蔡旻,张棪</t>
  </si>
  <si>
    <t>003324.OF</t>
  </si>
  <si>
    <t>东方永兴18个月A</t>
  </si>
  <si>
    <t>000655.OF</t>
  </si>
  <si>
    <t>鑫元稳利</t>
  </si>
  <si>
    <t>郑文旭</t>
  </si>
  <si>
    <t>519675.OF</t>
  </si>
  <si>
    <t>银河泰利A</t>
  </si>
  <si>
    <t>002569.OF</t>
  </si>
  <si>
    <t>博时裕弘纯债</t>
  </si>
  <si>
    <t>003583.OF</t>
  </si>
  <si>
    <t>建信稳定鑫利A</t>
  </si>
  <si>
    <t>006570.OF</t>
  </si>
  <si>
    <t>中金金元A</t>
  </si>
  <si>
    <t>006472.OF</t>
  </si>
  <si>
    <t>海富通聚丰纯债</t>
  </si>
  <si>
    <t>004242.OF</t>
  </si>
  <si>
    <t>005455.OF</t>
  </si>
  <si>
    <t>建信睿丰纯债定开</t>
  </si>
  <si>
    <t>006767.OF</t>
  </si>
  <si>
    <t>银河嘉裕纯债</t>
  </si>
  <si>
    <t>003315.OF</t>
  </si>
  <si>
    <t>景顺长城政策性金融债</t>
  </si>
  <si>
    <t>成念良</t>
  </si>
  <si>
    <t>003728.OF</t>
  </si>
  <si>
    <t>融通通宸</t>
  </si>
  <si>
    <t>006145.OF</t>
  </si>
  <si>
    <t>前海开源鼎欣A</t>
  </si>
  <si>
    <t>刘静,史延</t>
  </si>
  <si>
    <t>006761.OF</t>
  </si>
  <si>
    <t>银河家盈</t>
  </si>
  <si>
    <t>519662.OF</t>
  </si>
  <si>
    <t>银河久益回报6个月定开A</t>
  </si>
  <si>
    <t>163907.OF</t>
  </si>
  <si>
    <t>中海惠裕纯债</t>
  </si>
  <si>
    <t>邵强</t>
  </si>
  <si>
    <t>006725.OF</t>
  </si>
  <si>
    <t>国泰丰盈纯债</t>
  </si>
  <si>
    <t>004923.OF</t>
  </si>
  <si>
    <t>华夏鼎祥三个月A</t>
  </si>
  <si>
    <t>刘明宇,何家琪,张海静</t>
  </si>
  <si>
    <t>003931.OF</t>
  </si>
  <si>
    <t>工银瑞信丰实</t>
  </si>
  <si>
    <t>006747.OF</t>
  </si>
  <si>
    <t>东海祥利纯债</t>
  </si>
  <si>
    <t>006142.OF</t>
  </si>
  <si>
    <t>鑫元淳利定期开放</t>
  </si>
  <si>
    <t>004459.OF</t>
  </si>
  <si>
    <t>鑫元瑞利定期开放</t>
  </si>
  <si>
    <t>000815.OF</t>
  </si>
  <si>
    <t>鑫元合享纯债A</t>
  </si>
  <si>
    <t>519631.OF</t>
  </si>
  <si>
    <t>银河君欣纯债A</t>
  </si>
  <si>
    <t>蒋磊,何晶</t>
  </si>
  <si>
    <t>001963.OF</t>
  </si>
  <si>
    <t>中欧天禧纯债</t>
  </si>
  <si>
    <t>王慧杰,洪慧梅</t>
  </si>
  <si>
    <t>007653.OF</t>
  </si>
  <si>
    <t>长盛稳益6个月A</t>
  </si>
  <si>
    <t>007645.OF</t>
  </si>
  <si>
    <t>平安季享裕定开A</t>
  </si>
  <si>
    <t>张文平</t>
  </si>
  <si>
    <t>007640.OF</t>
  </si>
  <si>
    <t>泰达宏利永利</t>
  </si>
  <si>
    <t>007641.OF</t>
  </si>
  <si>
    <t>泰达宏利鑫利半年定开A</t>
  </si>
  <si>
    <t>傅浩,李祥源</t>
  </si>
  <si>
    <t>007626.OF</t>
  </si>
  <si>
    <t>银华稳裕六个月定开A</t>
  </si>
  <si>
    <t>瞿灿,赵楠楠</t>
  </si>
  <si>
    <t>007624.OF</t>
  </si>
  <si>
    <t>华安年年丰A</t>
  </si>
  <si>
    <t>007659.OF</t>
  </si>
  <si>
    <t>博时富汇纯债3个月定开</t>
  </si>
  <si>
    <t>王慧</t>
  </si>
  <si>
    <t>007714.OF</t>
  </si>
  <si>
    <t>南方贺元利率债A</t>
  </si>
  <si>
    <t>007712.OF</t>
  </si>
  <si>
    <t>中银康享3个月定开</t>
  </si>
  <si>
    <t>007710.OF</t>
  </si>
  <si>
    <t>格林泓泰三个月定开A</t>
  </si>
  <si>
    <t>宋东旭</t>
  </si>
  <si>
    <t>007676.OF</t>
  </si>
  <si>
    <t>蜂巢添汇纯债A</t>
  </si>
  <si>
    <t>007706.OF</t>
  </si>
  <si>
    <t>南方聪元A</t>
  </si>
  <si>
    <t>007703.OF</t>
  </si>
  <si>
    <t>万家鑫盛纯债A</t>
  </si>
  <si>
    <t>尹诚庸,陈奕雯</t>
  </si>
  <si>
    <t>007701.OF</t>
  </si>
  <si>
    <t>国联安6个月A</t>
  </si>
  <si>
    <t>万莉</t>
  </si>
  <si>
    <t>007682.OF</t>
  </si>
  <si>
    <t>鹏华锦利两年定开</t>
  </si>
  <si>
    <t>007681.OF</t>
  </si>
  <si>
    <t>鹏华丰登</t>
  </si>
  <si>
    <t>007680.OF</t>
  </si>
  <si>
    <t>中加享利三年定开</t>
  </si>
  <si>
    <t>007563.OF</t>
  </si>
  <si>
    <t>兴银汇逸三个月定开债</t>
  </si>
  <si>
    <t>007551.OF</t>
  </si>
  <si>
    <t>鑫元泽利</t>
  </si>
  <si>
    <t>王海燕,郑文旭</t>
  </si>
  <si>
    <t>007545.OF</t>
  </si>
  <si>
    <t>太平恒安三个月定开</t>
  </si>
  <si>
    <t>吴超</t>
  </si>
  <si>
    <t>007544.OF</t>
  </si>
  <si>
    <t>鹏华尊晟3个月</t>
  </si>
  <si>
    <t>007540.OF</t>
  </si>
  <si>
    <t>华泰保兴安悦</t>
  </si>
  <si>
    <t>007537.OF</t>
  </si>
  <si>
    <t>景顺长城景泰盈利纯债</t>
  </si>
  <si>
    <t>007554.OF</t>
  </si>
  <si>
    <t>财通恒利纯债</t>
  </si>
  <si>
    <t>007536.OF</t>
  </si>
  <si>
    <t>博时富乐纯债</t>
  </si>
  <si>
    <t>007525.OF</t>
  </si>
  <si>
    <t>易方达年年恒夏纯债一年定开A</t>
  </si>
  <si>
    <t>007520.OF</t>
  </si>
  <si>
    <t>富安达富利纯债</t>
  </si>
  <si>
    <t>007517.OF</t>
  </si>
  <si>
    <t>博时富淳纯债3个月定开</t>
  </si>
  <si>
    <t>007535.OF</t>
  </si>
  <si>
    <t>中欧盈和5年定开债</t>
  </si>
  <si>
    <t>王慧杰,赵国英,洪慧梅</t>
  </si>
  <si>
    <t>007560.OF</t>
  </si>
  <si>
    <t>中融恒鑫纯债A</t>
  </si>
  <si>
    <t>007616.OF</t>
  </si>
  <si>
    <t>富国投资级信用债A</t>
  </si>
  <si>
    <t>黄纪亮,朱梦娜</t>
  </si>
  <si>
    <t>007601.OF</t>
  </si>
  <si>
    <t>人保利璟纯债A</t>
  </si>
  <si>
    <t>梁婷,魏瑄</t>
  </si>
  <si>
    <t>007591.OF</t>
  </si>
  <si>
    <t>华夏恒益18个月定开</t>
  </si>
  <si>
    <t>007589.OF</t>
  </si>
  <si>
    <t>嘉实致元42个月定开</t>
  </si>
  <si>
    <t>007584.OF</t>
  </si>
  <si>
    <t>鹏华丰鑫</t>
  </si>
  <si>
    <t>007576.OF</t>
  </si>
  <si>
    <t>华夏鼎琪三个月定期开放</t>
  </si>
  <si>
    <t>007572.OF</t>
  </si>
  <si>
    <t>中加民丰纯债</t>
  </si>
  <si>
    <t>007567.OF</t>
  </si>
  <si>
    <t>南方恒新39个月定开债A</t>
  </si>
  <si>
    <t>007727.OF</t>
  </si>
  <si>
    <t>人保添益6个月定开A</t>
  </si>
  <si>
    <t>007736.OF</t>
  </si>
  <si>
    <t>民生加银聚鑫三年定开</t>
  </si>
  <si>
    <t>李富强</t>
  </si>
  <si>
    <t>哈默</t>
  </si>
  <si>
    <t>000744.OF</t>
  </si>
  <si>
    <t>北信瑞丰稳定收益A</t>
  </si>
  <si>
    <t>辇大吉</t>
  </si>
  <si>
    <t>000783.OF</t>
  </si>
  <si>
    <t>博时季季享三个月A</t>
  </si>
  <si>
    <t>007513.OF</t>
  </si>
  <si>
    <t>博时富丰3个月定开</t>
  </si>
  <si>
    <t>张维文</t>
  </si>
  <si>
    <t>007828.OF</t>
  </si>
  <si>
    <t>创金合信信用红利A</t>
  </si>
  <si>
    <t>007772.OF</t>
  </si>
  <si>
    <t>浦银安盛盛煊3个月定开债</t>
  </si>
  <si>
    <t>007769.OF</t>
  </si>
  <si>
    <t>东兴兴瑞一年定开</t>
  </si>
  <si>
    <t>007767.OF</t>
  </si>
  <si>
    <t>华泰保兴尊享三个月定开</t>
  </si>
  <si>
    <t>007761.OF</t>
  </si>
  <si>
    <t>鑫元安睿三年定开债</t>
  </si>
  <si>
    <t>王美芹,郑文旭,郭卉</t>
  </si>
  <si>
    <t>007758.OF</t>
  </si>
  <si>
    <t>平安乐享一年定开A</t>
  </si>
  <si>
    <t>段玮婧</t>
  </si>
  <si>
    <t>007756.OF</t>
  </si>
  <si>
    <t>财通久利三个月定开</t>
  </si>
  <si>
    <t>007740.OF</t>
  </si>
  <si>
    <t>天弘信益A</t>
  </si>
  <si>
    <t>007948.OF</t>
  </si>
  <si>
    <t>汇添富盛安39个月定开</t>
  </si>
  <si>
    <t>杨旸,李瑾懿</t>
  </si>
  <si>
    <t>007889.OF</t>
  </si>
  <si>
    <t>浦银安盛盛诺3个月定开债</t>
  </si>
  <si>
    <t>007888.OF</t>
  </si>
  <si>
    <t>农银汇理金盈</t>
  </si>
  <si>
    <t>郭振宇</t>
  </si>
  <si>
    <t>007870.OF</t>
  </si>
  <si>
    <t>鹏华尊信3个月</t>
  </si>
  <si>
    <t>007867.OF</t>
  </si>
  <si>
    <t>华泰柏瑞锦泰一年定开</t>
  </si>
  <si>
    <t>陈东</t>
  </si>
  <si>
    <t>006489.OF</t>
  </si>
  <si>
    <t>招商添裕纯债A</t>
  </si>
  <si>
    <t>006742.OF</t>
  </si>
  <si>
    <t>南方臻元</t>
  </si>
  <si>
    <t>006750.OF</t>
  </si>
  <si>
    <t>富国德利纯债定开</t>
  </si>
  <si>
    <t>006754.OF</t>
  </si>
  <si>
    <t>鑫元悦利定期开放</t>
  </si>
  <si>
    <t>颜昕,赵慧</t>
  </si>
  <si>
    <t>006722.OF</t>
  </si>
  <si>
    <t>天弘穗利一年定开A</t>
  </si>
  <si>
    <t>006771.OF</t>
  </si>
  <si>
    <t>永赢合益</t>
  </si>
  <si>
    <t>006776.OF</t>
  </si>
  <si>
    <t>华夏鼎略A</t>
  </si>
  <si>
    <t>006782.OF</t>
  </si>
  <si>
    <t>国泰信利三个月定开</t>
  </si>
  <si>
    <t>006789.OF</t>
  </si>
  <si>
    <t>中信保诚景丰A</t>
  </si>
  <si>
    <t>006715.OF</t>
  </si>
  <si>
    <t>东方永泰纯债1年定开A</t>
  </si>
  <si>
    <t>006714.OF</t>
  </si>
  <si>
    <t>博时富源纯债</t>
  </si>
  <si>
    <t>001619.OF</t>
  </si>
  <si>
    <t>兴银汇福定开</t>
  </si>
  <si>
    <t>006613.OF</t>
  </si>
  <si>
    <t>富荣富金专项金融债纯债</t>
  </si>
  <si>
    <t>吕晓蓉,王丹</t>
  </si>
  <si>
    <t>006617.OF</t>
  </si>
  <si>
    <t>工银瑞信瑞泽定开</t>
  </si>
  <si>
    <t>006628.OF</t>
  </si>
  <si>
    <t>浙商丰盈纯债</t>
  </si>
  <si>
    <t>006631.OF</t>
  </si>
  <si>
    <t>鑫元臻利A</t>
  </si>
  <si>
    <t>006636.OF</t>
  </si>
  <si>
    <t>华富恒欣纯债A</t>
  </si>
  <si>
    <t>006665.OF</t>
  </si>
  <si>
    <t>华夏鼎康A</t>
  </si>
  <si>
    <t>柳万军,刘明宇</t>
  </si>
  <si>
    <t>006667.OF</t>
  </si>
  <si>
    <t>南华瑞元定期开放</t>
  </si>
  <si>
    <t>006670.OF</t>
  </si>
  <si>
    <t>广发景秀纯债</t>
  </si>
  <si>
    <t>006791.OF</t>
  </si>
  <si>
    <t>建信睿兴纯债</t>
  </si>
  <si>
    <t>黎颖芳,刘思</t>
  </si>
  <si>
    <t>006795.OF</t>
  </si>
  <si>
    <t>国泰裕祥三个月定开</t>
  </si>
  <si>
    <t>006811.OF</t>
  </si>
  <si>
    <t>大成景盈</t>
  </si>
  <si>
    <t>006812.OF</t>
  </si>
  <si>
    <t>大成惠福纯债</t>
  </si>
  <si>
    <t>006901.OF</t>
  </si>
  <si>
    <t>上银慧祥利A</t>
  </si>
  <si>
    <t>楼昕宇,倪侃</t>
  </si>
  <si>
    <t>006913.OF</t>
  </si>
  <si>
    <t>南方华元A</t>
  </si>
  <si>
    <t>郑迎迎,刘骥</t>
  </si>
  <si>
    <t>006915.OF</t>
  </si>
  <si>
    <t>南方亨元A</t>
  </si>
  <si>
    <t>006919.OF</t>
  </si>
  <si>
    <t>国寿安保泰和纯债</t>
  </si>
  <si>
    <t>黄力,陶尹斌</t>
  </si>
  <si>
    <t>006927.OF</t>
  </si>
  <si>
    <t>浙商汇金聚鑫定期开放</t>
  </si>
  <si>
    <t>006929.OF</t>
  </si>
  <si>
    <t>博时富融纯债</t>
  </si>
  <si>
    <t>007510.OF</t>
  </si>
  <si>
    <t>南方泰元A</t>
  </si>
  <si>
    <t>006936.OF</t>
  </si>
  <si>
    <t>华安安盛3个月定开</t>
  </si>
  <si>
    <t>贺涛,周益鸣</t>
  </si>
  <si>
    <t>006941.OF</t>
  </si>
  <si>
    <t>国泰惠盈纯债</t>
  </si>
  <si>
    <t>006944.OF</t>
  </si>
  <si>
    <t>永赢悦利</t>
  </si>
  <si>
    <t>006946.OF</t>
  </si>
  <si>
    <t>宝盈聚享纯债定期开放</t>
  </si>
  <si>
    <t>杨献忠</t>
  </si>
  <si>
    <t>006889.OF</t>
  </si>
  <si>
    <t>平安惠鸿纯债</t>
  </si>
  <si>
    <t>006869.OF</t>
  </si>
  <si>
    <t>广发政策性金融债</t>
  </si>
  <si>
    <t>006826.OF</t>
  </si>
  <si>
    <t>华宝宝裕纯债A</t>
  </si>
  <si>
    <t>006827.OF</t>
  </si>
  <si>
    <t>中加瑞鑫纯债</t>
  </si>
  <si>
    <t>006828.OF</t>
  </si>
  <si>
    <t>银河久泰纯债</t>
  </si>
  <si>
    <t>006838.OF</t>
  </si>
  <si>
    <t>鑫元荣利三个月定开</t>
  </si>
  <si>
    <t>006841.OF</t>
  </si>
  <si>
    <t>嘉实致享纯债</t>
  </si>
  <si>
    <t>006842.OF</t>
  </si>
  <si>
    <t>南方国利六个月</t>
  </si>
  <si>
    <t>李璇,李慧鹏</t>
  </si>
  <si>
    <t>006846.OF</t>
  </si>
  <si>
    <t>中银福建国有企业债A</t>
  </si>
  <si>
    <t>华泰证券股份有限公司</t>
  </si>
  <si>
    <t>006850.OF</t>
  </si>
  <si>
    <t>永赢颐利</t>
  </si>
  <si>
    <t>006853.OF</t>
  </si>
  <si>
    <t>中银汇享</t>
  </si>
  <si>
    <t>006854.OF</t>
  </si>
  <si>
    <t>人保鑫泽纯债A</t>
  </si>
  <si>
    <t>006856.OF</t>
  </si>
  <si>
    <t>银河丰泰3个月定开</t>
  </si>
  <si>
    <t>张沛</t>
  </si>
  <si>
    <t>006884.OF</t>
  </si>
  <si>
    <t>汇添富AAA级信用纯债A</t>
  </si>
  <si>
    <t>徐光,杨靖</t>
  </si>
  <si>
    <t>006549.OF</t>
  </si>
  <si>
    <t>国金惠盈纯债A</t>
  </si>
  <si>
    <t>006544.OF</t>
  </si>
  <si>
    <t>平安惠聚纯债</t>
  </si>
  <si>
    <t>005425.OF</t>
  </si>
  <si>
    <t>民生加银睿通3个月</t>
  </si>
  <si>
    <t>005426.OF</t>
  </si>
  <si>
    <t>光大尊丰纯债定期开放</t>
  </si>
  <si>
    <t>005465.OF</t>
  </si>
  <si>
    <t>华泰紫金智惠定开A</t>
  </si>
  <si>
    <t>005497.OF</t>
  </si>
  <si>
    <t>鑫元永利</t>
  </si>
  <si>
    <t>005718.OF</t>
  </si>
  <si>
    <t>长信富瑞两年定开债A</t>
  </si>
  <si>
    <t>胡琼予,陆莹,姜锡峰</t>
  </si>
  <si>
    <t>004954.OF</t>
  </si>
  <si>
    <t>中银证券中高等级A</t>
  </si>
  <si>
    <t>王玉玺,陈渭泉</t>
  </si>
  <si>
    <t>004632.OF</t>
  </si>
  <si>
    <t>平安合意定期开放</t>
  </si>
  <si>
    <t>006949.OF</t>
  </si>
  <si>
    <t>前海开源乾利3个月定开</t>
  </si>
  <si>
    <t>005816.OF</t>
  </si>
  <si>
    <t>国泰农惠定期开放</t>
  </si>
  <si>
    <t>吴晨,陈雷</t>
  </si>
  <si>
    <t>006358.OF</t>
  </si>
  <si>
    <t>新疆前海联合泳盛纯债A</t>
  </si>
  <si>
    <t>006378.OF</t>
  </si>
  <si>
    <t>广发汇宏6个月定开</t>
  </si>
  <si>
    <t>006383.OF</t>
  </si>
  <si>
    <t>招商添盈纯债A</t>
  </si>
  <si>
    <t>006455.OF</t>
  </si>
  <si>
    <t>人保福睿18个月定开</t>
  </si>
  <si>
    <t>006468.OF</t>
  </si>
  <si>
    <t>嘉实稳联纯债</t>
  </si>
  <si>
    <t>006509.OF</t>
  </si>
  <si>
    <t>国联安增盈纯债A</t>
  </si>
  <si>
    <t>006316.OF</t>
  </si>
  <si>
    <t>平安惠诚纯债</t>
  </si>
  <si>
    <t>006284.OF</t>
  </si>
  <si>
    <t>浙商兴永纯债定开</t>
  </si>
  <si>
    <t>006023.OF</t>
  </si>
  <si>
    <t>宝盈聚丰两年定开A</t>
  </si>
  <si>
    <t>邓栋,李宇昂</t>
  </si>
  <si>
    <t>006032.OF</t>
  </si>
  <si>
    <t>创金合信汇泽纯债三个月</t>
  </si>
  <si>
    <t>006045.OF</t>
  </si>
  <si>
    <t>长城久瑞三个月定开债</t>
  </si>
  <si>
    <t>张棪</t>
  </si>
  <si>
    <t>006097.OF</t>
  </si>
  <si>
    <t>平安高等级债</t>
  </si>
  <si>
    <t>006139.OF</t>
  </si>
  <si>
    <t>中信建投稳瑞</t>
  </si>
  <si>
    <t>许健,刘博</t>
  </si>
  <si>
    <t>006152.OF</t>
  </si>
  <si>
    <t>国联安增鑫纯债A</t>
  </si>
  <si>
    <t>006242.OF</t>
  </si>
  <si>
    <t>宝盈盈润纯债</t>
  </si>
  <si>
    <t>006953.OF</t>
  </si>
  <si>
    <t>华安安业A</t>
  </si>
  <si>
    <t>006934.OF</t>
  </si>
  <si>
    <t>平安3-5年期政策性金融债A</t>
  </si>
  <si>
    <t>006955.OF</t>
  </si>
  <si>
    <t>国泰惠富纯债</t>
  </si>
  <si>
    <t>007331.OF</t>
  </si>
  <si>
    <t>国泰惠融纯债</t>
  </si>
  <si>
    <t>007342.OF</t>
  </si>
  <si>
    <t>国投瑞银顺臻纯债</t>
  </si>
  <si>
    <t>李鸥</t>
  </si>
  <si>
    <t>007347.OF</t>
  </si>
  <si>
    <t>永赢昌利A</t>
  </si>
  <si>
    <t>007351.OF</t>
  </si>
  <si>
    <t>永赢同利A</t>
  </si>
  <si>
    <t>007358.OF</t>
  </si>
  <si>
    <t>新疆前海联合泳益纯债A</t>
  </si>
  <si>
    <t>007327.OF</t>
  </si>
  <si>
    <t>新疆前海联合泳辉纯债A</t>
  </si>
  <si>
    <t>曾婷婷</t>
  </si>
  <si>
    <t>007321.OF</t>
  </si>
  <si>
    <t>鹏华金利</t>
  </si>
  <si>
    <t>李振宇,祝松,邓明明</t>
  </si>
  <si>
    <t>007220.OF</t>
  </si>
  <si>
    <t>天弘华享三个月定开</t>
  </si>
  <si>
    <t>姜晓丽,赵鼎龙</t>
  </si>
  <si>
    <t>007260.OF</t>
  </si>
  <si>
    <t>国投瑞银顺祺</t>
  </si>
  <si>
    <t>007264.OF</t>
  </si>
  <si>
    <t>人保中高等级信用债A</t>
  </si>
  <si>
    <t>007268.OF</t>
  </si>
  <si>
    <t>山西证券裕睿6个月A</t>
  </si>
  <si>
    <t>刘凌云</t>
  </si>
  <si>
    <t>007371.OF</t>
  </si>
  <si>
    <t>国联安增瑞政策性金融债A</t>
  </si>
  <si>
    <t>欧阳健,朱靖宇</t>
  </si>
  <si>
    <t>007279.OF</t>
  </si>
  <si>
    <t>永赢众利</t>
  </si>
  <si>
    <t>007286.OF</t>
  </si>
  <si>
    <t>中邮纯债裕利三个月</t>
  </si>
  <si>
    <t>007292.OF</t>
  </si>
  <si>
    <t>民生加银兴盈</t>
  </si>
  <si>
    <t>007295.OF</t>
  </si>
  <si>
    <t>天弘安益A</t>
  </si>
  <si>
    <t>007302.OF</t>
  </si>
  <si>
    <t>华宝宝盛纯债</t>
  </si>
  <si>
    <t>007278.OF</t>
  </si>
  <si>
    <t>国泰兴富三个月定开</t>
  </si>
  <si>
    <t>吴晨,黄志翔</t>
  </si>
  <si>
    <t>007215.OF</t>
  </si>
  <si>
    <t>国寿安保泰荣纯债</t>
  </si>
  <si>
    <t>007440.OF</t>
  </si>
  <si>
    <t>南方旭元A</t>
  </si>
  <si>
    <t>杜才超,刘文良</t>
  </si>
  <si>
    <t>007447.OF</t>
  </si>
  <si>
    <t>平安惠泰</t>
  </si>
  <si>
    <t>007461.OF</t>
  </si>
  <si>
    <t>德邦锐泓A</t>
  </si>
  <si>
    <t>007478.OF</t>
  </si>
  <si>
    <t>中加恒泰三个月定开</t>
  </si>
  <si>
    <t>007482.OF</t>
  </si>
  <si>
    <t>永赢智益纯债三个月</t>
  </si>
  <si>
    <t>007488.OF</t>
  </si>
  <si>
    <t>万家民安增利12个月A</t>
  </si>
  <si>
    <t>007496.OF</t>
  </si>
  <si>
    <t>农银汇理丰泽三年定开债</t>
  </si>
  <si>
    <t>周宇,王明君,郭振宇</t>
  </si>
  <si>
    <t>007500.OF</t>
  </si>
  <si>
    <t>鹏华尊诚3个月</t>
  </si>
  <si>
    <t>007503.OF</t>
  </si>
  <si>
    <t>上投摩根瑞利纯债A</t>
  </si>
  <si>
    <t>007435.OF</t>
  </si>
  <si>
    <t>华宝宝怡纯债</t>
  </si>
  <si>
    <t>陈昕,高文庆</t>
  </si>
  <si>
    <t>007433.OF</t>
  </si>
  <si>
    <t>兴银合丰政策性金融债</t>
  </si>
  <si>
    <t>007429.OF</t>
  </si>
  <si>
    <t>鹏扬淳盈6个月A</t>
  </si>
  <si>
    <t>007375.OF</t>
  </si>
  <si>
    <t>西部利得聚利6个月定开A</t>
  </si>
  <si>
    <t>007377.OF</t>
  </si>
  <si>
    <t>西部利得聚享一年定开A</t>
  </si>
  <si>
    <t>007391.OF</t>
  </si>
  <si>
    <t>申万菱信安泰丰利A</t>
  </si>
  <si>
    <t>007403.OF</t>
  </si>
  <si>
    <t>银河睿安</t>
  </si>
  <si>
    <t>007373.OF</t>
  </si>
  <si>
    <t>永赢卓利</t>
  </si>
  <si>
    <t>007417.OF</t>
  </si>
  <si>
    <t>泰康信用精选A</t>
  </si>
  <si>
    <t>007419.OF</t>
  </si>
  <si>
    <t>国寿安保泰弘纯债</t>
  </si>
  <si>
    <t>007420.OF</t>
  </si>
  <si>
    <t>华安鼎信3个月定开</t>
  </si>
  <si>
    <t>007425.OF</t>
  </si>
  <si>
    <t>浙商汇金中高等级三个月A</t>
  </si>
  <si>
    <t>007427.OF</t>
  </si>
  <si>
    <t>永赢凯利</t>
  </si>
  <si>
    <t>007214.OF</t>
  </si>
  <si>
    <t>国泰惠丰纯债</t>
  </si>
  <si>
    <t>007212.OF</t>
  </si>
  <si>
    <t>山西证券裕泰3个月定开</t>
  </si>
  <si>
    <t>华志贵,刘相鹏</t>
  </si>
  <si>
    <t>007003.OF</t>
  </si>
  <si>
    <t>泰康安业政策性金融债A</t>
  </si>
  <si>
    <t>007008.OF</t>
  </si>
  <si>
    <t>中邮纯债优选一年A</t>
  </si>
  <si>
    <t>007023.OF</t>
  </si>
  <si>
    <t>中银证券安泽A</t>
  </si>
  <si>
    <t>007025.OF</t>
  </si>
  <si>
    <t>南方鑫利3个月定开</t>
  </si>
  <si>
    <t>006997.OF</t>
  </si>
  <si>
    <t>平安惠添纯债</t>
  </si>
  <si>
    <t>007053.OF</t>
  </si>
  <si>
    <t>平安季开鑫三个月定开A</t>
  </si>
  <si>
    <t>007213.OF</t>
  </si>
  <si>
    <t>华安安平6个月定开</t>
  </si>
  <si>
    <t>007061.OF</t>
  </si>
  <si>
    <t>中加聚盈四个月定开A</t>
  </si>
  <si>
    <t>007068.OF</t>
  </si>
  <si>
    <t>浦银安盛普丰纯债A</t>
  </si>
  <si>
    <t>006994.OF</t>
  </si>
  <si>
    <t>国泰瑞安三个月定开</t>
  </si>
  <si>
    <t>006956.OF</t>
  </si>
  <si>
    <t>鹏华永润一年定开</t>
  </si>
  <si>
    <t>006958.OF</t>
  </si>
  <si>
    <t>鹏华永融一年定开</t>
  </si>
  <si>
    <t>006963.OF</t>
  </si>
  <si>
    <t>中加颐瑾六个月定开A</t>
  </si>
  <si>
    <t>006970.OF</t>
  </si>
  <si>
    <t>广发景利</t>
  </si>
  <si>
    <t>006974.OF</t>
  </si>
  <si>
    <t>金鹰鑫日享A</t>
  </si>
  <si>
    <t>龙悦芳,林暐</t>
  </si>
  <si>
    <t>006995.OF</t>
  </si>
  <si>
    <t>南方惠利6个月定开A</t>
  </si>
  <si>
    <t>006978.OF</t>
  </si>
  <si>
    <t>泰康安欣纯债A</t>
  </si>
  <si>
    <t>006980.OF</t>
  </si>
  <si>
    <t>国寿安保泰恒纯债</t>
  </si>
  <si>
    <t>006984.OF</t>
  </si>
  <si>
    <t>兴全恒瑞三个月定开</t>
  </si>
  <si>
    <t>张睿,季伟杰</t>
  </si>
  <si>
    <t>006985.OF</t>
  </si>
  <si>
    <t>兴全恒裕</t>
  </si>
  <si>
    <t>006986.OF</t>
  </si>
  <si>
    <t>平安季添盈三个月A</t>
  </si>
  <si>
    <t>006993.OF</t>
  </si>
  <si>
    <t>鑫元承利三个月定开</t>
  </si>
  <si>
    <t>007173.OF</t>
  </si>
  <si>
    <t>招商添旭3个月定开A</t>
  </si>
  <si>
    <t>007184.OF</t>
  </si>
  <si>
    <t>蜂巢添鑫纯债A</t>
  </si>
  <si>
    <t>007201.OF</t>
  </si>
  <si>
    <t>民生加银聚益纯债</t>
  </si>
  <si>
    <t>007206.OF</t>
  </si>
  <si>
    <t>银华丰华三个月定开</t>
  </si>
  <si>
    <t>007161.OF</t>
  </si>
  <si>
    <t>南方恒庆一年定开A</t>
  </si>
  <si>
    <t>007117.OF</t>
  </si>
  <si>
    <t>华泰紫金丰泰纯债A</t>
  </si>
  <si>
    <t>李博良</t>
  </si>
  <si>
    <t>007104.OF</t>
  </si>
  <si>
    <t>易方达恒利3个月定开</t>
  </si>
  <si>
    <t>007105.OF</t>
  </si>
  <si>
    <t>国泰丰鑫纯债</t>
  </si>
  <si>
    <t>007158.OF</t>
  </si>
  <si>
    <t>平安合盛定期开放</t>
  </si>
  <si>
    <t>007116.OF</t>
  </si>
  <si>
    <t>华宝政策性金融债</t>
  </si>
  <si>
    <t>007102.OF</t>
  </si>
  <si>
    <t>民生加银添鑫纯债A</t>
  </si>
  <si>
    <t>007121.OF</t>
  </si>
  <si>
    <t>中加裕盈纯债</t>
  </si>
  <si>
    <t>007145.OF</t>
  </si>
  <si>
    <t>泰康安和纯债6个月</t>
  </si>
  <si>
    <t>007088.OF</t>
  </si>
  <si>
    <t>民生加银恒裕</t>
  </si>
  <si>
    <t>007087.OF</t>
  </si>
  <si>
    <t>财通景利纯债</t>
  </si>
  <si>
    <t>007091.OF</t>
  </si>
  <si>
    <t>东兴兴福一年定开</t>
  </si>
  <si>
    <t>中泰证券股份有限公司</t>
  </si>
  <si>
    <t>刘明宇,柳万军</t>
  </si>
  <si>
    <t>519137.OF</t>
  </si>
  <si>
    <t>海富通瑞福</t>
  </si>
  <si>
    <t>否</t>
    <phoneticPr fontId="7" type="noConversion"/>
  </si>
  <si>
    <t>是</t>
    <phoneticPr fontId="7" type="noConversion"/>
  </si>
  <si>
    <t>bps</t>
    <phoneticPr fontId="7" type="noConversion"/>
  </si>
  <si>
    <t>0-20分</t>
    <phoneticPr fontId="7" type="noConversion"/>
  </si>
  <si>
    <t>每超额/低于5bp加/减1分，上/下限20分</t>
    <phoneticPr fontId="7" type="noConversion"/>
  </si>
  <si>
    <t>为鼓励投资经理不依赖非标资产获取超额收益，对于可投非标但非标占比低于加权平均仓位的产品，予以+5分（上限）的奖励。</t>
    <phoneticPr fontId="7" type="noConversion"/>
  </si>
  <si>
    <t>需求表</t>
    <phoneticPr fontId="7" type="noConversion"/>
  </si>
  <si>
    <t>产品规模</t>
    <phoneticPr fontId="7" type="noConversion"/>
  </si>
  <si>
    <t>底层资产规模</t>
    <phoneticPr fontId="7" type="noConversion"/>
  </si>
  <si>
    <t>产品规模</t>
    <phoneticPr fontId="7" type="noConversion"/>
  </si>
  <si>
    <t>杠杆率</t>
    <phoneticPr fontId="7" type="noConversion"/>
  </si>
  <si>
    <t>项目类资产总额</t>
    <phoneticPr fontId="7" type="noConversion"/>
  </si>
  <si>
    <t>经业绩归因后，对于择时、择券/股或资产配置等方面表现优秀的投资经理所管理的产品，予以+5分（上限）的奖励。</t>
    <phoneticPr fontId="7" type="noConversion"/>
  </si>
  <si>
    <t>绝对收益</t>
    <phoneticPr fontId="7" type="noConversion"/>
  </si>
  <si>
    <t>相对排名</t>
    <phoneticPr fontId="7" type="noConversion"/>
  </si>
  <si>
    <t>注：表中数值代表赋值权重。</t>
    <phoneticPr fontId="7" type="noConversion"/>
  </si>
  <si>
    <t>是否达标</t>
    <phoneticPr fontId="7" type="noConversion"/>
  </si>
  <si>
    <t>分值</t>
    <phoneticPr fontId="7" type="noConversion"/>
  </si>
  <si>
    <t>当期绝对收益-基准</t>
    <phoneticPr fontId="7" type="noConversion"/>
  </si>
  <si>
    <t>每增/减10bps加/减1分</t>
  </si>
  <si>
    <t>每增/减15bps加/减1分</t>
    <phoneticPr fontId="7" type="noConversion"/>
  </si>
  <si>
    <t>每增/减20bps加/减1分</t>
    <phoneticPr fontId="7" type="noConversion"/>
  </si>
  <si>
    <t>每增/减25bps加/减1分</t>
    <phoneticPr fontId="7" type="noConversion"/>
  </si>
  <si>
    <t>注：货币型产品该类无权重，故不设标准。</t>
    <phoneticPr fontId="7" type="noConversion"/>
  </si>
  <si>
    <t>超额部分（年化）</t>
    <phoneticPr fontId="7" type="noConversion"/>
  </si>
  <si>
    <t>基础分</t>
    <phoneticPr fontId="7" type="noConversion"/>
  </si>
  <si>
    <t>货币型</t>
    <phoneticPr fontId="7" type="noConversion"/>
  </si>
  <si>
    <t>二级分类</t>
    <phoneticPr fontId="7" type="noConversion"/>
  </si>
  <si>
    <t>封闭</t>
    <phoneticPr fontId="7" type="noConversion"/>
  </si>
  <si>
    <t>开放</t>
    <phoneticPr fontId="7" type="noConversion"/>
  </si>
  <si>
    <t>对标产品</t>
    <phoneticPr fontId="7" type="noConversion"/>
  </si>
  <si>
    <t>/</t>
    <phoneticPr fontId="7" type="noConversion"/>
  </si>
  <si>
    <t>8家股份行同类产品，数据由普益提供</t>
    <phoneticPr fontId="7" type="noConversion"/>
  </si>
  <si>
    <t>公募基金-开放-混合一级债基</t>
    <phoneticPr fontId="7" type="noConversion"/>
  </si>
  <si>
    <t>公募基金-开放-混合二级债基</t>
    <phoneticPr fontId="7" type="noConversion"/>
  </si>
  <si>
    <t>公募基金-封闭-普通股票型</t>
    <phoneticPr fontId="7" type="noConversion"/>
  </si>
  <si>
    <t>公募基金-开放-普通股票型</t>
    <phoneticPr fontId="7" type="noConversion"/>
  </si>
  <si>
    <t>公募基金-开放-偏股混合</t>
    <phoneticPr fontId="7" type="noConversion"/>
  </si>
  <si>
    <t>孔令超</t>
  </si>
  <si>
    <t>007262.OF</t>
  </si>
  <si>
    <t>东方红聚利A</t>
  </si>
  <si>
    <t>007762.OF</t>
  </si>
  <si>
    <t>富国天盈A</t>
  </si>
  <si>
    <t>邹曦</t>
  </si>
  <si>
    <t>李元博</t>
  </si>
  <si>
    <t>王健,许文星</t>
  </si>
  <si>
    <t>赵晓东</t>
  </si>
  <si>
    <t>韩创</t>
  </si>
  <si>
    <t>劳杰男</t>
  </si>
  <si>
    <t>翟云飞,金昉毅</t>
  </si>
  <si>
    <t>陆秋渊,盛骅</t>
  </si>
  <si>
    <t>张丹华,张露</t>
  </si>
  <si>
    <t>朱海东</t>
  </si>
  <si>
    <t>丘栋荣</t>
  </si>
  <si>
    <t>中庚基金管理有限公司</t>
  </si>
  <si>
    <t>范妍,肖世源</t>
  </si>
  <si>
    <t>戴杰,朱晨歌</t>
  </si>
  <si>
    <t>注：同类策略产品保留一只；封闭公募基金可比样本过少，因此选了开放债基。</t>
    <phoneticPr fontId="7" type="noConversion"/>
  </si>
  <si>
    <t>005461.OF</t>
  </si>
  <si>
    <t>南方希元可转债</t>
  </si>
  <si>
    <t>1/492</t>
  </si>
  <si>
    <t>混合债券型二级基金</t>
  </si>
  <si>
    <t>004993.OF</t>
  </si>
  <si>
    <t>中欧可转债A</t>
  </si>
  <si>
    <t>2/492</t>
  </si>
  <si>
    <t>470058.OF</t>
  </si>
  <si>
    <t>汇添富可转债A</t>
  </si>
  <si>
    <t>000118.OF</t>
  </si>
  <si>
    <t>广发聚鑫A</t>
  </si>
  <si>
    <t>7/492</t>
  </si>
  <si>
    <t>050019.OF</t>
  </si>
  <si>
    <t>博时转债增强A</t>
  </si>
  <si>
    <t>10/492</t>
  </si>
  <si>
    <t>过钧,邓欣雨</t>
  </si>
  <si>
    <t>163816.OF</t>
  </si>
  <si>
    <t>中银转债增强A</t>
  </si>
  <si>
    <t>12/492</t>
  </si>
  <si>
    <t>003401.OF</t>
  </si>
  <si>
    <t>工银瑞信可转债</t>
  </si>
  <si>
    <t>13/492</t>
  </si>
  <si>
    <t>14/492</t>
  </si>
  <si>
    <t>000297.OF</t>
  </si>
  <si>
    <t>鹏华可转债</t>
  </si>
  <si>
    <t>15/492</t>
  </si>
  <si>
    <t>005793.OF</t>
  </si>
  <si>
    <t>华富可转债</t>
  </si>
  <si>
    <t>040022.OF</t>
  </si>
  <si>
    <t>华安可转债A</t>
  </si>
  <si>
    <t>19/492</t>
  </si>
  <si>
    <t>001045.OF</t>
  </si>
  <si>
    <t>华夏可转债增强A</t>
  </si>
  <si>
    <t>20/492</t>
  </si>
  <si>
    <t>002351.OF</t>
  </si>
  <si>
    <t>易方达裕祥回报</t>
  </si>
  <si>
    <t>164814.OF</t>
  </si>
  <si>
    <t>工银瑞信双债增强</t>
  </si>
  <si>
    <t>李昱,张洋</t>
  </si>
  <si>
    <t>005886.OF</t>
  </si>
  <si>
    <t>华夏鼎沛A</t>
  </si>
  <si>
    <t>柳万军,董阳阳</t>
  </si>
  <si>
    <t>000067.OF</t>
  </si>
  <si>
    <t>民生加银转债优选A</t>
  </si>
  <si>
    <t>310518.OF</t>
  </si>
  <si>
    <t>申万菱信可转债</t>
  </si>
  <si>
    <t>范磊</t>
  </si>
  <si>
    <t>29/492</t>
  </si>
  <si>
    <t>690002.OF</t>
  </si>
  <si>
    <t>民生加银增强收益A</t>
  </si>
  <si>
    <t>32/492</t>
  </si>
  <si>
    <t>100051.OF</t>
  </si>
  <si>
    <t>富国可转债</t>
  </si>
  <si>
    <t>33/492</t>
  </si>
  <si>
    <t>张明凯</t>
  </si>
  <si>
    <t>003218.OF</t>
  </si>
  <si>
    <t>前海开源祥和A</t>
  </si>
  <si>
    <t>36/492</t>
  </si>
  <si>
    <t>000003.OF</t>
  </si>
  <si>
    <t>中海可转换债券A</t>
  </si>
  <si>
    <t>38/492</t>
  </si>
  <si>
    <t>002636.OF</t>
  </si>
  <si>
    <t>广发集裕A</t>
  </si>
  <si>
    <t>41/492</t>
  </si>
  <si>
    <t>003458.OF</t>
  </si>
  <si>
    <t>嘉实稳宏A</t>
  </si>
  <si>
    <t>42/492</t>
  </si>
  <si>
    <t>519977.OF</t>
  </si>
  <si>
    <t>长信可转债A</t>
  </si>
  <si>
    <t>110027.OF</t>
  </si>
  <si>
    <t>易方达安心回报A</t>
  </si>
  <si>
    <t>002521.OF</t>
  </si>
  <si>
    <t>永赢双利A</t>
  </si>
  <si>
    <t>53/492</t>
  </si>
  <si>
    <t>002924.OF</t>
  </si>
  <si>
    <t>华商瑞鑫定期开放</t>
  </si>
  <si>
    <t>54/492</t>
  </si>
  <si>
    <t>005771.OF</t>
  </si>
  <si>
    <t>银华可转债</t>
  </si>
  <si>
    <t>孙慧</t>
  </si>
  <si>
    <t>470018.OF</t>
  </si>
  <si>
    <t>汇添富双利A</t>
  </si>
  <si>
    <t>002280.OF</t>
  </si>
  <si>
    <t>华富安享</t>
  </si>
  <si>
    <t>张惠,尹培俊</t>
  </si>
  <si>
    <t>001862.OF</t>
  </si>
  <si>
    <t>东方红收益增强A</t>
  </si>
  <si>
    <t>60/492</t>
  </si>
  <si>
    <t>61/492</t>
  </si>
  <si>
    <t>050011.OF</t>
  </si>
  <si>
    <t>博时信用债券A</t>
  </si>
  <si>
    <t>160621.OF</t>
  </si>
  <si>
    <t>鹏华丰和A</t>
  </si>
  <si>
    <t>630009.OF</t>
  </si>
  <si>
    <t>华商稳定增利A</t>
  </si>
  <si>
    <t>71/492</t>
  </si>
  <si>
    <t>110007.OF</t>
  </si>
  <si>
    <t>易方达稳健收益A</t>
  </si>
  <si>
    <t>77/492</t>
  </si>
  <si>
    <t>000536.OF</t>
  </si>
  <si>
    <t>前海开源可转债</t>
  </si>
  <si>
    <t>曾健飞</t>
  </si>
  <si>
    <t>002738.OF</t>
  </si>
  <si>
    <t>泓德裕康A</t>
  </si>
  <si>
    <t>163811.OF</t>
  </si>
  <si>
    <t>中银稳健双利A</t>
  </si>
  <si>
    <t>奚鹏洲</t>
  </si>
  <si>
    <t>002723.OF</t>
  </si>
  <si>
    <t>江信祺福A</t>
  </si>
  <si>
    <t>85/492</t>
  </si>
  <si>
    <t>002501.OF</t>
  </si>
  <si>
    <t>银华远景</t>
  </si>
  <si>
    <t>001257.OF</t>
  </si>
  <si>
    <t>兴业收益增强A</t>
  </si>
  <si>
    <t>002866.OF</t>
  </si>
  <si>
    <t>新华丰盈回报</t>
  </si>
  <si>
    <t>马英</t>
  </si>
  <si>
    <t>610008.OF</t>
  </si>
  <si>
    <t>信达澳银信用债A</t>
  </si>
  <si>
    <t>尹华龙</t>
  </si>
  <si>
    <t>217008.OF</t>
  </si>
  <si>
    <t>招商安本增利</t>
  </si>
  <si>
    <t>519967.OF</t>
  </si>
  <si>
    <t>长信利富</t>
  </si>
  <si>
    <t>530020.OF</t>
  </si>
  <si>
    <t>建信转债增强A</t>
  </si>
  <si>
    <t>99/492</t>
  </si>
  <si>
    <t>519190.OF</t>
  </si>
  <si>
    <t>万家双利</t>
  </si>
  <si>
    <t>100/492</t>
  </si>
  <si>
    <t>100035.OF</t>
  </si>
  <si>
    <t>富国优化增强A</t>
  </si>
  <si>
    <t>105/492</t>
  </si>
  <si>
    <t>002932.OF</t>
  </si>
  <si>
    <t>圆信永丰强化收益A</t>
  </si>
  <si>
    <t>106/492</t>
  </si>
  <si>
    <t>许燕,李明阳</t>
  </si>
  <si>
    <t>004952.OF</t>
  </si>
  <si>
    <t>兴全恒益A</t>
  </si>
  <si>
    <t>张睿,申庆</t>
  </si>
  <si>
    <t>040036.OF</t>
  </si>
  <si>
    <t>华安安心收益A</t>
  </si>
  <si>
    <t>217024.OF</t>
  </si>
  <si>
    <t>招商安盈</t>
  </si>
  <si>
    <t>尹晓红,姚爽</t>
  </si>
  <si>
    <t>163827.OF</t>
  </si>
  <si>
    <t>中银产业债一年</t>
  </si>
  <si>
    <t>112/492</t>
  </si>
  <si>
    <t>210014.OF</t>
  </si>
  <si>
    <t>金鹰元丰</t>
  </si>
  <si>
    <t>115/492</t>
  </si>
  <si>
    <t>001367.OF</t>
  </si>
  <si>
    <t>德邦新添利A</t>
  </si>
  <si>
    <t>丁孙楠,黎莹</t>
  </si>
  <si>
    <t>123/492</t>
  </si>
  <si>
    <t>420002.OF</t>
  </si>
  <si>
    <t>天弘永利债券A</t>
  </si>
  <si>
    <t>180025.OF</t>
  </si>
  <si>
    <t>银华信用双利A</t>
  </si>
  <si>
    <t>003135.OF</t>
  </si>
  <si>
    <t>金元顺安沣楹</t>
  </si>
  <si>
    <t>050023.OF</t>
  </si>
  <si>
    <t>博时天颐A</t>
  </si>
  <si>
    <t>128/492</t>
  </si>
  <si>
    <t>002742.OF</t>
  </si>
  <si>
    <t>泓德裕祥A</t>
  </si>
  <si>
    <t>005078.OF</t>
  </si>
  <si>
    <t>富国宝利增强</t>
  </si>
  <si>
    <t>陈斯扬</t>
  </si>
  <si>
    <t>000171.OF</t>
  </si>
  <si>
    <t>易方达裕丰回报</t>
  </si>
  <si>
    <t>张清华,张雅君</t>
  </si>
  <si>
    <t>519030.OF</t>
  </si>
  <si>
    <t>海富通稳固收益</t>
  </si>
  <si>
    <t>137/492</t>
  </si>
  <si>
    <t>陈轶平,杜晓海</t>
  </si>
  <si>
    <t>000973.OF</t>
  </si>
  <si>
    <t>新华增盈回报</t>
  </si>
  <si>
    <t>140/492</t>
  </si>
  <si>
    <t>001957.OF</t>
  </si>
  <si>
    <t>嘉合磐通A</t>
  </si>
  <si>
    <t>于启明,李国林,汪静以</t>
  </si>
  <si>
    <t>002969.OF</t>
  </si>
  <si>
    <t>易方达丰和</t>
  </si>
  <si>
    <t>004885.OF</t>
  </si>
  <si>
    <t>长信先优</t>
  </si>
  <si>
    <t>145/492</t>
  </si>
  <si>
    <t>凌超</t>
  </si>
  <si>
    <t>000045.OF</t>
  </si>
  <si>
    <t>工银瑞信产业债A</t>
  </si>
  <si>
    <t>150/492</t>
  </si>
  <si>
    <t>395011.OF</t>
  </si>
  <si>
    <t>中海增强收益A</t>
  </si>
  <si>
    <t>154/492</t>
  </si>
  <si>
    <t>004025.OF</t>
  </si>
  <si>
    <t>融通收益增强A</t>
  </si>
  <si>
    <t>156/492</t>
  </si>
  <si>
    <t>005479.OF</t>
  </si>
  <si>
    <t>安信永泰</t>
  </si>
  <si>
    <t>157/492</t>
  </si>
  <si>
    <t>519933.OF</t>
  </si>
  <si>
    <t>长信利发</t>
  </si>
  <si>
    <t>002651.OF</t>
  </si>
  <si>
    <t>东方红汇利A</t>
  </si>
  <si>
    <t>159/492</t>
  </si>
  <si>
    <t>160/492</t>
  </si>
  <si>
    <t>161/492</t>
  </si>
  <si>
    <t>070020.OF</t>
  </si>
  <si>
    <t>嘉实稳固收益</t>
  </si>
  <si>
    <t>519162.OF</t>
  </si>
  <si>
    <t>新华增怡A</t>
  </si>
  <si>
    <t>163/492</t>
  </si>
  <si>
    <t>002138.OF</t>
  </si>
  <si>
    <t>泓德裕泰A</t>
  </si>
  <si>
    <t>165/492</t>
  </si>
  <si>
    <t>002361.OF</t>
  </si>
  <si>
    <t>国富恒瑞A</t>
  </si>
  <si>
    <t>168/492</t>
  </si>
  <si>
    <t>000406.OF</t>
  </si>
  <si>
    <t>汇添富双利增强A</t>
  </si>
  <si>
    <t>002701.OF</t>
  </si>
  <si>
    <t>东方红汇阳A</t>
  </si>
  <si>
    <t>172/492</t>
  </si>
  <si>
    <t>233012.OF</t>
  </si>
  <si>
    <t>大摩多元收益A</t>
  </si>
  <si>
    <t>173/492</t>
  </si>
  <si>
    <t>005717.OF</t>
  </si>
  <si>
    <t>兴业机遇A</t>
  </si>
  <si>
    <t>175/492</t>
  </si>
  <si>
    <t>470010.OF</t>
  </si>
  <si>
    <t>汇添富多元收益A</t>
  </si>
  <si>
    <t>176/492</t>
  </si>
  <si>
    <t>004902.OF</t>
  </si>
  <si>
    <t>富国丰利增强</t>
  </si>
  <si>
    <t>217018.OF</t>
  </si>
  <si>
    <t>招商安瑞进取</t>
  </si>
  <si>
    <t>张韵,尹晓红</t>
  </si>
  <si>
    <t>162210.OF</t>
  </si>
  <si>
    <t>泰达宏利集利A</t>
  </si>
  <si>
    <t>181/492</t>
  </si>
  <si>
    <t>485111.OF</t>
  </si>
  <si>
    <t>工银瑞信双利A</t>
  </si>
  <si>
    <t>450005.OF</t>
  </si>
  <si>
    <t>国富强化收益A</t>
  </si>
  <si>
    <t>191/492</t>
  </si>
  <si>
    <t>002986.OF</t>
  </si>
  <si>
    <t>泰康丰盈</t>
  </si>
  <si>
    <t>193/492</t>
  </si>
  <si>
    <t>任慧娟,陈怡</t>
  </si>
  <si>
    <t>195/492</t>
  </si>
  <si>
    <t>002474.OF</t>
  </si>
  <si>
    <t>中邮睿信增强</t>
  </si>
  <si>
    <t>620003.OF</t>
  </si>
  <si>
    <t>金元顺安丰利</t>
  </si>
  <si>
    <t>202/492</t>
  </si>
  <si>
    <t>周博洋,孙权</t>
  </si>
  <si>
    <t>001035.OF</t>
  </si>
  <si>
    <t>中银恒利半年</t>
  </si>
  <si>
    <t>205/492</t>
  </si>
  <si>
    <t>001011.OF</t>
  </si>
  <si>
    <t>华夏希望债券A</t>
  </si>
  <si>
    <t>006114.OF</t>
  </si>
  <si>
    <t>人保鑫利回报A</t>
  </si>
  <si>
    <t>梁婷,张丽华</t>
  </si>
  <si>
    <t>212/492</t>
  </si>
  <si>
    <t>004585.OF</t>
  </si>
  <si>
    <t>鹏扬汇利A</t>
  </si>
  <si>
    <t>216/492</t>
  </si>
  <si>
    <t>000054.OF</t>
  </si>
  <si>
    <t>鹏华双债增利</t>
  </si>
  <si>
    <t>006061.OF</t>
  </si>
  <si>
    <t>红土创新增强收益A</t>
  </si>
  <si>
    <t>220/492</t>
  </si>
  <si>
    <t>002720.OF</t>
  </si>
  <si>
    <t>国寿安保尊利增强回报A</t>
  </si>
  <si>
    <t>226/492</t>
  </si>
  <si>
    <t>006059.OF</t>
  </si>
  <si>
    <t>鹏扬泓利A</t>
  </si>
  <si>
    <t>227/492</t>
  </si>
  <si>
    <t>003109.OF</t>
  </si>
  <si>
    <t>光大安和A</t>
  </si>
  <si>
    <t>228/492</t>
  </si>
  <si>
    <t>董伟炜,周华</t>
  </si>
  <si>
    <t>006459.OF</t>
  </si>
  <si>
    <t>人保鑫裕增强A</t>
  </si>
  <si>
    <t>380009.OF</t>
  </si>
  <si>
    <t>中银稳健添利A</t>
  </si>
  <si>
    <t>001086.OF</t>
  </si>
  <si>
    <t>华富恒利A</t>
  </si>
  <si>
    <t>217023.OF</t>
  </si>
  <si>
    <t>招商信用增强A</t>
  </si>
  <si>
    <t>233/492</t>
  </si>
  <si>
    <t>080003.OF</t>
  </si>
  <si>
    <t>长盛积极配置</t>
  </si>
  <si>
    <t>冯雨生,王赛飞</t>
  </si>
  <si>
    <t>160612.OF</t>
  </si>
  <si>
    <t>鹏华丰收</t>
  </si>
  <si>
    <t>206003.OF</t>
  </si>
  <si>
    <t>鹏华信用增利A</t>
  </si>
  <si>
    <t>470088.OF</t>
  </si>
  <si>
    <t>汇添富6月红添利A</t>
  </si>
  <si>
    <t>239/492</t>
  </si>
  <si>
    <t>郑慧莲,吴江宏</t>
  </si>
  <si>
    <t>002961.OF</t>
  </si>
  <si>
    <t>中欧双利A</t>
  </si>
  <si>
    <t>242/492</t>
  </si>
  <si>
    <t>206008.OF</t>
  </si>
  <si>
    <t>鹏华丰盛稳固收益</t>
  </si>
  <si>
    <t>400016.OF</t>
  </si>
  <si>
    <t>东方强化收益</t>
  </si>
  <si>
    <t>245/492</t>
  </si>
  <si>
    <t>249/492</t>
  </si>
  <si>
    <t>180015.OF</t>
  </si>
  <si>
    <t>银华增强收益</t>
  </si>
  <si>
    <t>252/492</t>
  </si>
  <si>
    <t>000338.OF</t>
  </si>
  <si>
    <t>鹏华双债保利</t>
  </si>
  <si>
    <t>254/492</t>
  </si>
  <si>
    <t>刘太阳,王石千</t>
  </si>
  <si>
    <t>000236.OF</t>
  </si>
  <si>
    <t>工银月月薪定期支付A</t>
  </si>
  <si>
    <t>256/492</t>
  </si>
  <si>
    <t>530017.OF</t>
  </si>
  <si>
    <t>建信双息红利A</t>
  </si>
  <si>
    <t>485114.OF</t>
  </si>
  <si>
    <t>工银瑞信添颐A</t>
  </si>
  <si>
    <t>261/492</t>
  </si>
  <si>
    <t>004318.OF</t>
  </si>
  <si>
    <t>国寿安保尊裕优化回报A</t>
  </si>
  <si>
    <t>264/492</t>
  </si>
  <si>
    <t>240012.OF</t>
  </si>
  <si>
    <t>华宝增强收益A</t>
  </si>
  <si>
    <t>267/492</t>
  </si>
  <si>
    <t>350006.OF</t>
  </si>
  <si>
    <t>天治稳健双盈</t>
  </si>
  <si>
    <t>269/492</t>
  </si>
  <si>
    <t>004807.OF</t>
  </si>
  <si>
    <t>中银证券安弘A</t>
  </si>
  <si>
    <t>王玉玺,吴文钊</t>
  </si>
  <si>
    <t>160718.OF</t>
  </si>
  <si>
    <t>嘉实多利分级</t>
  </si>
  <si>
    <t>271/492</t>
  </si>
  <si>
    <t>王茜</t>
  </si>
  <si>
    <t>003254.OF</t>
  </si>
  <si>
    <t>前海开源鼎裕A</t>
  </si>
  <si>
    <t>005908.OF</t>
  </si>
  <si>
    <t>华泰保兴尊利A</t>
  </si>
  <si>
    <t>章劲,张挺</t>
  </si>
  <si>
    <t>276/492</t>
  </si>
  <si>
    <t>000142.OF</t>
  </si>
  <si>
    <t>融通增强收益A</t>
  </si>
  <si>
    <t>暂停定期定额申购|开放赎回</t>
  </si>
  <si>
    <t>001920.OF</t>
  </si>
  <si>
    <t>景顺长城景颐宏利A</t>
  </si>
  <si>
    <t>281/492</t>
  </si>
  <si>
    <t>成念良,万梦</t>
  </si>
  <si>
    <t>000189.OF</t>
  </si>
  <si>
    <t>易方达丰华A</t>
  </si>
  <si>
    <t>张清华,王成</t>
  </si>
  <si>
    <t>002796.OF</t>
  </si>
  <si>
    <t>景顺长城景盈双利A</t>
  </si>
  <si>
    <t>288/492</t>
  </si>
  <si>
    <t>165530.OF</t>
  </si>
  <si>
    <t>中信保诚惠泽18个月</t>
  </si>
  <si>
    <t>289/492</t>
  </si>
  <si>
    <t>519111.OF</t>
  </si>
  <si>
    <t>浦银安盛优化收益A</t>
  </si>
  <si>
    <t>000875.OF</t>
  </si>
  <si>
    <t>建信稳定得利A</t>
  </si>
  <si>
    <t>690006.OF</t>
  </si>
  <si>
    <t>民生加银信用双利A</t>
  </si>
  <si>
    <t>161902.OF</t>
  </si>
  <si>
    <t>万家增强收益</t>
  </si>
  <si>
    <t>003360.OF</t>
  </si>
  <si>
    <t>前海开源瑞和A</t>
  </si>
  <si>
    <t>301/492</t>
  </si>
  <si>
    <t>166105.OF</t>
  </si>
  <si>
    <t>信达澳银鑫安</t>
  </si>
  <si>
    <t>006163.OF</t>
  </si>
  <si>
    <t>融通增辉定期开放</t>
  </si>
  <si>
    <t>003167.OF</t>
  </si>
  <si>
    <t>前海开源鼎瑞A</t>
  </si>
  <si>
    <t>306/492</t>
  </si>
  <si>
    <t>519660.OF</t>
  </si>
  <si>
    <t>银河增利A</t>
  </si>
  <si>
    <t>307/492</t>
  </si>
  <si>
    <t>004063.OF</t>
  </si>
  <si>
    <t>华夏恒融一年定开</t>
  </si>
  <si>
    <t>308/492</t>
  </si>
  <si>
    <t>006004.OF</t>
  </si>
  <si>
    <t>工银瑞信添祥一年定开</t>
  </si>
  <si>
    <t>070015.OF</t>
  </si>
  <si>
    <t>嘉实多元收益A</t>
  </si>
  <si>
    <t>320/492</t>
  </si>
  <si>
    <t>000385.OF</t>
  </si>
  <si>
    <t>景顺长城景颐双利A</t>
  </si>
  <si>
    <t>毛从容,万梦</t>
  </si>
  <si>
    <t>000028.OF</t>
  </si>
  <si>
    <t>华富安鑫</t>
  </si>
  <si>
    <t>325/492</t>
  </si>
  <si>
    <t>003612.OF</t>
  </si>
  <si>
    <t>南方卓元A</t>
  </si>
  <si>
    <t>003107.OF</t>
  </si>
  <si>
    <t>光大安祺A</t>
  </si>
  <si>
    <t>327/492</t>
  </si>
  <si>
    <t>曾小丽,黄波</t>
  </si>
  <si>
    <t>006189.OF</t>
  </si>
  <si>
    <t>国金量化添利定期开放</t>
  </si>
  <si>
    <t>310508.OF</t>
  </si>
  <si>
    <t>申万菱信稳益宝</t>
  </si>
  <si>
    <t>331/492</t>
  </si>
  <si>
    <t>332/492</t>
  </si>
  <si>
    <t>002782.OF</t>
  </si>
  <si>
    <t>富国祥利</t>
  </si>
  <si>
    <t>333/492</t>
  </si>
  <si>
    <t>003009.OF</t>
  </si>
  <si>
    <t>中融盈泽A</t>
  </si>
  <si>
    <t>338/492</t>
  </si>
  <si>
    <t>540001.OF</t>
  </si>
  <si>
    <t>汇丰晋信2016</t>
  </si>
  <si>
    <t>蔡若林</t>
  </si>
  <si>
    <t>002749.OF</t>
  </si>
  <si>
    <t>嘉实稳盛</t>
  </si>
  <si>
    <t>胡永青,王亚洲</t>
  </si>
  <si>
    <t>003341.OF</t>
  </si>
  <si>
    <t>工银瑞信瑞盈</t>
  </si>
  <si>
    <t>刘琦</t>
  </si>
  <si>
    <t>000810.OF</t>
  </si>
  <si>
    <t>富国收益增强A</t>
  </si>
  <si>
    <t>004093.OF</t>
  </si>
  <si>
    <t>金元顺安桉盛A</t>
  </si>
  <si>
    <t>350/492</t>
  </si>
  <si>
    <t>郭建新</t>
  </si>
  <si>
    <t>003197.OF</t>
  </si>
  <si>
    <t>光大安诚A</t>
  </si>
  <si>
    <t>352/492</t>
  </si>
  <si>
    <t>001031.OF</t>
  </si>
  <si>
    <t>华夏安康信用优选A</t>
  </si>
  <si>
    <t>355/492</t>
  </si>
  <si>
    <t>003037.OF</t>
  </si>
  <si>
    <t>广发集瑞A</t>
  </si>
  <si>
    <t>519676.OF</t>
  </si>
  <si>
    <t>银河强化收益</t>
  </si>
  <si>
    <t>002925.OF</t>
  </si>
  <si>
    <t>广发集源A</t>
  </si>
  <si>
    <t>400027.OF</t>
  </si>
  <si>
    <t>东方双债添利A</t>
  </si>
  <si>
    <t>360/492</t>
  </si>
  <si>
    <t>003301.OF</t>
  </si>
  <si>
    <t>华夏鼎融A</t>
  </si>
  <si>
    <t>363/492</t>
  </si>
  <si>
    <t>550004.OF</t>
  </si>
  <si>
    <t>信诚三得益债券A</t>
  </si>
  <si>
    <t>364/492</t>
  </si>
  <si>
    <t>519136.OF</t>
  </si>
  <si>
    <t>海富通瑞丰</t>
  </si>
  <si>
    <t>365/492</t>
  </si>
  <si>
    <t>002719.OF</t>
  </si>
  <si>
    <t>融通增祥三个月定期开放</t>
  </si>
  <si>
    <t>366/492</t>
  </si>
  <si>
    <t>003336.OF</t>
  </si>
  <si>
    <t>长江收益增强</t>
  </si>
  <si>
    <t>367/492</t>
  </si>
  <si>
    <t>002946.OF</t>
  </si>
  <si>
    <t>大成景盛一年A</t>
  </si>
  <si>
    <t>002688.OF</t>
  </si>
  <si>
    <t>红塔红土长益A</t>
  </si>
  <si>
    <t>罗薇,梁钧</t>
  </si>
  <si>
    <t>003504.OF</t>
  </si>
  <si>
    <t>景顺长城景颐丰利A</t>
  </si>
  <si>
    <t>373/492</t>
  </si>
  <si>
    <t>720003.OF</t>
  </si>
  <si>
    <t>财通收益增强A</t>
  </si>
  <si>
    <t>002901.OF</t>
  </si>
  <si>
    <t>财通资管积极收益A</t>
  </si>
  <si>
    <t>675121.OF</t>
  </si>
  <si>
    <t>西部利得汇逸A</t>
  </si>
  <si>
    <t>005185.OF</t>
  </si>
  <si>
    <t>国泰招惠收益定开</t>
  </si>
  <si>
    <t>005144.OF</t>
  </si>
  <si>
    <t>东吴优益A</t>
  </si>
  <si>
    <t>黄婧丽</t>
  </si>
  <si>
    <t>420008.OF</t>
  </si>
  <si>
    <t>天弘债券型发起式A</t>
  </si>
  <si>
    <t>387/492</t>
  </si>
  <si>
    <t>000181.OF</t>
  </si>
  <si>
    <t>景顺长城四季金利A</t>
  </si>
  <si>
    <t>393/492</t>
  </si>
  <si>
    <t>396/492</t>
  </si>
  <si>
    <t>399/492</t>
  </si>
  <si>
    <t>005559.OF</t>
  </si>
  <si>
    <t>广发集泰A</t>
  </si>
  <si>
    <t>003650.OF</t>
  </si>
  <si>
    <t>融通通润</t>
  </si>
  <si>
    <t>320021.OF</t>
  </si>
  <si>
    <t>诺安双利</t>
  </si>
  <si>
    <t>005019.OF</t>
  </si>
  <si>
    <t>国投瑞银和泰6个月</t>
  </si>
  <si>
    <t>407/492</t>
  </si>
  <si>
    <t>蔡玮菁,宋璐</t>
  </si>
  <si>
    <t>166010.OF</t>
  </si>
  <si>
    <t>中欧鼎利</t>
  </si>
  <si>
    <t>415/492</t>
  </si>
  <si>
    <t>000306.OF</t>
  </si>
  <si>
    <t>天弘弘利</t>
  </si>
  <si>
    <t>416/492</t>
  </si>
  <si>
    <t>赵鼎龙</t>
  </si>
  <si>
    <t>003826.OF</t>
  </si>
  <si>
    <t>华夏鼎汇A</t>
  </si>
  <si>
    <t>宋洋</t>
  </si>
  <si>
    <t>420/492</t>
  </si>
  <si>
    <t>422/492</t>
  </si>
  <si>
    <t>002632.OF</t>
  </si>
  <si>
    <t>鑫元双债增强A</t>
  </si>
  <si>
    <t>425/492</t>
  </si>
  <si>
    <t>530009.OF</t>
  </si>
  <si>
    <t>建信收益增强A</t>
  </si>
  <si>
    <t>427/492</t>
  </si>
  <si>
    <t>003545.OF</t>
  </si>
  <si>
    <t>东兴兴利</t>
  </si>
  <si>
    <t>519726.OF</t>
  </si>
  <si>
    <t>交银稳固收益</t>
  </si>
  <si>
    <t>003236.OF</t>
  </si>
  <si>
    <t>信诚惠盈A</t>
  </si>
  <si>
    <t>436/492</t>
  </si>
  <si>
    <t>002711.OF</t>
  </si>
  <si>
    <t>广发集丰A</t>
  </si>
  <si>
    <t>439/492</t>
  </si>
  <si>
    <t>445/492</t>
  </si>
  <si>
    <t>003546.OF</t>
  </si>
  <si>
    <t>长城久信</t>
  </si>
  <si>
    <t>452/492</t>
  </si>
  <si>
    <t>003176.OF</t>
  </si>
  <si>
    <t>德邦景颐A</t>
  </si>
  <si>
    <t>453/492</t>
  </si>
  <si>
    <t>杨严</t>
  </si>
  <si>
    <t>200009.OF</t>
  </si>
  <si>
    <t>长城稳健增利</t>
  </si>
  <si>
    <t>464/492</t>
  </si>
  <si>
    <t>467/492</t>
  </si>
  <si>
    <t>000463.OF</t>
  </si>
  <si>
    <t>华商双债丰利A</t>
  </si>
  <si>
    <t>004708.OF</t>
  </si>
  <si>
    <t>红塔红土盛商一年A</t>
  </si>
  <si>
    <t>469/492</t>
  </si>
  <si>
    <t>470/492</t>
  </si>
  <si>
    <t>004550.OF</t>
  </si>
  <si>
    <t>中科沃土沃祥</t>
  </si>
  <si>
    <t>472/492</t>
  </si>
  <si>
    <t>006690.OF</t>
  </si>
  <si>
    <t>泰达宏利年年添利A</t>
  </si>
  <si>
    <t>006738.OF</t>
  </si>
  <si>
    <t>工银瑞信添慧A</t>
  </si>
  <si>
    <t>006654.OF</t>
  </si>
  <si>
    <t>华泰紫金季季享定开A</t>
  </si>
  <si>
    <t>陈晨,李博良</t>
  </si>
  <si>
    <t>006650.OF</t>
  </si>
  <si>
    <t>招商安庆</t>
  </si>
  <si>
    <t>006500.OF</t>
  </si>
  <si>
    <t>建信润利增强A</t>
  </si>
  <si>
    <t>006254.OF</t>
  </si>
  <si>
    <t>长城久悦</t>
  </si>
  <si>
    <t>006466.OF</t>
  </si>
  <si>
    <t>浦银安盛双债增强A</t>
  </si>
  <si>
    <t>006207.OF</t>
  </si>
  <si>
    <t>泰康裕泰A</t>
  </si>
  <si>
    <t>任翀,陈怡</t>
  </si>
  <si>
    <t>006147.OF</t>
  </si>
  <si>
    <t>宝盈融源可转债A</t>
  </si>
  <si>
    <t>邓栋</t>
  </si>
  <si>
    <t>005843.OF</t>
  </si>
  <si>
    <t>金元顺安沣泉</t>
  </si>
  <si>
    <t>004647.OF</t>
  </si>
  <si>
    <t>新华鼎利A</t>
  </si>
  <si>
    <t>张永超,于泽雨,马英</t>
  </si>
  <si>
    <t>006839.OF</t>
  </si>
  <si>
    <t>安信聚利增强A</t>
  </si>
  <si>
    <t>006832.OF</t>
  </si>
  <si>
    <t>鹏扬添利增强A</t>
  </si>
  <si>
    <t>007879.OF</t>
  </si>
  <si>
    <t>嘉实致安3个月</t>
  </si>
  <si>
    <t>007697.OF</t>
  </si>
  <si>
    <t>中金衡益增强A</t>
  </si>
  <si>
    <t>007752.OF</t>
  </si>
  <si>
    <t>中银招利A</t>
  </si>
  <si>
    <t>007316.OF</t>
  </si>
  <si>
    <t>交银可转债A</t>
  </si>
  <si>
    <t>魏玉敏</t>
  </si>
  <si>
    <t>006896.OF</t>
  </si>
  <si>
    <t>新华聚利A</t>
  </si>
  <si>
    <t>006898.OF</t>
  </si>
  <si>
    <t>天弘弘丰增强回报A</t>
  </si>
  <si>
    <t>007032.OF</t>
  </si>
  <si>
    <t>平安可转债A</t>
  </si>
  <si>
    <t>汪澳,韩克</t>
  </si>
  <si>
    <t>007128.OF</t>
  </si>
  <si>
    <t>天弘增强回报A</t>
  </si>
  <si>
    <t>007282.OF</t>
  </si>
  <si>
    <t>华夏鼎淳A</t>
  </si>
  <si>
    <t>刘明宇,陈虎,柳万军</t>
  </si>
  <si>
    <t>477/492</t>
  </si>
  <si>
    <t>000184.OF</t>
  </si>
  <si>
    <t>工银瑞信添福A</t>
  </si>
  <si>
    <t>张洋,李昱</t>
  </si>
  <si>
    <t>005212.OF</t>
  </si>
  <si>
    <t>汇安稳裕</t>
  </si>
  <si>
    <t>004792.OF</t>
  </si>
  <si>
    <t>富荣富乾A</t>
  </si>
  <si>
    <t>484/492</t>
  </si>
  <si>
    <t>006030.OF</t>
  </si>
  <si>
    <t>南方昌元可转债A</t>
  </si>
  <si>
    <t>519059.OF</t>
  </si>
  <si>
    <t>海富通可转债优选</t>
  </si>
  <si>
    <t>489/492</t>
  </si>
  <si>
    <t>公募基金-开放-混合一级债基</t>
    <phoneticPr fontId="7" type="noConversion"/>
  </si>
  <si>
    <t>公募基金-开放-偏股混合</t>
    <phoneticPr fontId="7" type="noConversion"/>
  </si>
  <si>
    <t>公募基金-开放-混合二级债基</t>
    <phoneticPr fontId="7" type="noConversion"/>
  </si>
  <si>
    <t>公募基金-开放-短债</t>
    <phoneticPr fontId="7" type="noConversion"/>
  </si>
  <si>
    <t>产品规模</t>
    <phoneticPr fontId="7" type="noConversion"/>
  </si>
  <si>
    <t>绝对收益</t>
    <phoneticPr fontId="7" type="noConversion"/>
  </si>
  <si>
    <t>中长债</t>
    <phoneticPr fontId="7" type="noConversion"/>
  </si>
  <si>
    <t>短债</t>
    <phoneticPr fontId="7" type="noConversion"/>
  </si>
  <si>
    <t>公募基金-开放-中长债</t>
    <phoneticPr fontId="7" type="noConversion"/>
  </si>
  <si>
    <t>公募基金-开放-短债</t>
    <phoneticPr fontId="7" type="noConversion"/>
  </si>
  <si>
    <t>公募基金-开放-灵活配置</t>
    <phoneticPr fontId="7" type="noConversion"/>
  </si>
  <si>
    <t>混合偏股</t>
  </si>
  <si>
    <t>混合</t>
    <phoneticPr fontId="7" type="noConversion"/>
  </si>
  <si>
    <t>指数型</t>
    <phoneticPr fontId="7" type="noConversion"/>
  </si>
  <si>
    <t>公募基金-权益指数</t>
    <phoneticPr fontId="7" type="noConversion"/>
  </si>
  <si>
    <t>公募基金-债券指数</t>
    <phoneticPr fontId="7" type="noConversion"/>
  </si>
  <si>
    <t>指数</t>
    <phoneticPr fontId="7" type="noConversion"/>
  </si>
  <si>
    <t>业绩基准为固定值时，赋分时予以绝对收益较高权重；业绩基准为曲线时，如沪深300，则适度提高排名的权重。</t>
    <phoneticPr fontId="7" type="noConversion"/>
  </si>
  <si>
    <t>灵活配置</t>
    <phoneticPr fontId="7" type="noConversion"/>
  </si>
  <si>
    <t>指数增强</t>
    <phoneticPr fontId="7" type="noConversion"/>
  </si>
  <si>
    <t>指数</t>
    <phoneticPr fontId="7" type="noConversion"/>
  </si>
  <si>
    <t>每增/减20bps加/减1分</t>
    <phoneticPr fontId="7" type="noConversion"/>
  </si>
  <si>
    <t>每增/减5bps加/减1分</t>
    <phoneticPr fontId="7" type="noConversion"/>
  </si>
  <si>
    <t>(2019/12/31)</t>
  </si>
  <si>
    <t>(2019/12/31)</t>
    <phoneticPr fontId="7" type="noConversion"/>
  </si>
  <si>
    <t>货币型</t>
    <phoneticPr fontId="7" type="noConversion"/>
  </si>
  <si>
    <t>成立日</t>
  </si>
  <si>
    <t>成立日</t>
    <phoneticPr fontId="7" type="noConversion"/>
  </si>
  <si>
    <t>近一年</t>
    <phoneticPr fontId="7" type="noConversion"/>
  </si>
  <si>
    <t>近三月</t>
    <phoneticPr fontId="7" type="noConversion"/>
  </si>
  <si>
    <t>成立以来</t>
    <phoneticPr fontId="7" type="noConversion"/>
  </si>
  <si>
    <t>乐赢稳健中短债</t>
  </si>
  <si>
    <t>乐赢纯债半年开</t>
  </si>
  <si>
    <t>乐赢纯债一年开</t>
  </si>
  <si>
    <t>乐赢稳健信用精选</t>
  </si>
  <si>
    <t>乐赢稳健纯债一年开2号</t>
  </si>
  <si>
    <t>尊享高等级信用灵活配置1号A款</t>
  </si>
  <si>
    <t>一年期定期存款利率（税后）+2%</t>
  </si>
  <si>
    <t>强债类</t>
  </si>
  <si>
    <t>乐赢稳健和信半年定开一期</t>
  </si>
  <si>
    <t>乐赢稳健和信一年定开一期</t>
  </si>
  <si>
    <t>乐赢稳健和信半年定开二期</t>
  </si>
  <si>
    <t>乐赢稳健和信一年定开二期</t>
  </si>
  <si>
    <t>乐赢成长强债一年开</t>
  </si>
  <si>
    <t>共赢稳健启信半年定开</t>
  </si>
  <si>
    <t>乐赢稳健和信一年定开三期</t>
  </si>
  <si>
    <t>乐赢成长强债1901</t>
  </si>
  <si>
    <t>乐赢稳健和信半年定开三期</t>
  </si>
  <si>
    <t>乐赢成长强债1902</t>
  </si>
  <si>
    <t>乐赢稳健和信一年定开四期</t>
  </si>
  <si>
    <t>慧赢同行年开1期</t>
  </si>
  <si>
    <t>乐赢稳健和信定开1号</t>
  </si>
  <si>
    <t>业绩基准3.00%-4.20%</t>
  </si>
  <si>
    <t>业绩基准4.55%</t>
  </si>
  <si>
    <t>业绩基准4.30%</t>
  </si>
  <si>
    <t>前一开放日央行公布的一年期人民币存款基准利率+3.00%</t>
  </si>
  <si>
    <t>业绩基准4.00%</t>
  </si>
  <si>
    <t>业绩基准4.35%</t>
  </si>
  <si>
    <t>业绩基准5.00%</t>
  </si>
  <si>
    <t>业绩基准4.45%</t>
  </si>
  <si>
    <t>业绩基准4.80%</t>
  </si>
  <si>
    <t>业绩基准4.50%</t>
  </si>
  <si>
    <t>业绩基准4.10%</t>
  </si>
  <si>
    <t>业绩基准4.6%</t>
  </si>
  <si>
    <t>业绩基准4.75%</t>
  </si>
  <si>
    <t>业绩基准4.70%</t>
  </si>
  <si>
    <t>双赢稳健多资产定开2号</t>
  </si>
  <si>
    <t>双赢稳健多资产定开1号</t>
  </si>
  <si>
    <t>双赢稳健多资产定开3号</t>
  </si>
  <si>
    <t>业绩基准4.00%-4.50%</t>
  </si>
  <si>
    <t>睿赢精选组合</t>
  </si>
  <si>
    <t>睿赢进取1期</t>
  </si>
  <si>
    <t>双赢全球多资产</t>
  </si>
  <si>
    <t>A192D9913</t>
  </si>
  <si>
    <t>收益率</t>
  </si>
  <si>
    <t>二级分类</t>
  </si>
  <si>
    <t>对标产品</t>
  </si>
  <si>
    <t>/</t>
  </si>
  <si>
    <t>8家股份行现金管理类产品</t>
  </si>
  <si>
    <t>纯债型</t>
  </si>
  <si>
    <t>中长债</t>
  </si>
  <si>
    <t>公募基金-开放-中长债</t>
  </si>
  <si>
    <t>短债</t>
  </si>
  <si>
    <t>公募基金-开放-短债</t>
  </si>
  <si>
    <t>公募基金-开放-混合一级债基</t>
  </si>
  <si>
    <t>混合型</t>
  </si>
  <si>
    <t>公募基金-开放-混合二级债基</t>
  </si>
  <si>
    <t>灵活配置</t>
  </si>
  <si>
    <t>公募基金-开放-灵活配置</t>
  </si>
  <si>
    <t>公募基金-开放-偏股混合</t>
  </si>
  <si>
    <t>权益型</t>
  </si>
  <si>
    <t>公募基金-开放-普通股票型</t>
  </si>
  <si>
    <t>指数型</t>
  </si>
  <si>
    <t>被动指数</t>
  </si>
  <si>
    <t>公募基金-被动指数型</t>
  </si>
  <si>
    <t>增强指数</t>
  </si>
  <si>
    <t>公募基金-增强指数型</t>
  </si>
  <si>
    <t>产品属性</t>
    <phoneticPr fontId="7" type="noConversion"/>
  </si>
  <si>
    <t>同业对标</t>
  </si>
  <si>
    <t>同业对标</t>
    <phoneticPr fontId="7" type="noConversion"/>
  </si>
  <si>
    <t>股份行现金管理类产品</t>
  </si>
  <si>
    <t>股份行现金管理类产品</t>
    <phoneticPr fontId="7" type="noConversion"/>
  </si>
  <si>
    <t>2019/12/31</t>
    <phoneticPr fontId="7" type="noConversion"/>
  </si>
  <si>
    <t>A181A6153</t>
    <phoneticPr fontId="7" type="noConversion"/>
  </si>
  <si>
    <t>绝对收益</t>
    <phoneticPr fontId="7" type="noConversion"/>
  </si>
  <si>
    <t>基准收益率</t>
    <phoneticPr fontId="7" type="noConversion"/>
  </si>
  <si>
    <t>7天通知存款利率</t>
    <phoneticPr fontId="7" type="noConversion"/>
  </si>
  <si>
    <t>A192A4699</t>
    <phoneticPr fontId="7" type="noConversion"/>
  </si>
  <si>
    <t>乐赢稳健纯债一年开2号</t>
    <phoneticPr fontId="7" type="noConversion"/>
  </si>
  <si>
    <t>净值20190930</t>
    <phoneticPr fontId="7" type="noConversion"/>
  </si>
  <si>
    <t>净值20191231</t>
    <phoneticPr fontId="7" type="noConversion"/>
  </si>
  <si>
    <t>慧赢“日享天开”2号</t>
    <phoneticPr fontId="7" type="noConversion"/>
  </si>
  <si>
    <t>A181D7171</t>
    <phoneticPr fontId="7" type="noConversion"/>
  </si>
  <si>
    <t>共赢稳健天天利</t>
    <phoneticPr fontId="7" type="noConversion"/>
  </si>
  <si>
    <t>乐赢稳健天天利2号</t>
    <phoneticPr fontId="7" type="noConversion"/>
  </si>
  <si>
    <t>薪金煲（中信天天利）</t>
    <phoneticPr fontId="7" type="noConversion"/>
  </si>
  <si>
    <t>A181C9424</t>
    <phoneticPr fontId="7" type="noConversion"/>
  </si>
  <si>
    <t>A181A7108</t>
    <phoneticPr fontId="7" type="noConversion"/>
  </si>
  <si>
    <t>A192A3330</t>
    <phoneticPr fontId="7" type="noConversion"/>
  </si>
  <si>
    <t>乐赢稳健中短债</t>
    <phoneticPr fontId="7" type="noConversion"/>
  </si>
  <si>
    <t>乐赢纯债半年开</t>
    <phoneticPr fontId="7" type="noConversion"/>
  </si>
  <si>
    <t>乐赢纯债一年开</t>
    <phoneticPr fontId="7" type="noConversion"/>
  </si>
  <si>
    <t>乐赢稳健信用精选</t>
    <phoneticPr fontId="7" type="noConversion"/>
  </si>
  <si>
    <t>尊享高等级信用灵活配置1号A款</t>
    <phoneticPr fontId="7" type="noConversion"/>
  </si>
  <si>
    <t>乐赢稳健和信半年定开一期</t>
    <phoneticPr fontId="7" type="noConversion"/>
  </si>
  <si>
    <t>乐赢稳健和信一年定开一期</t>
    <phoneticPr fontId="7" type="noConversion"/>
  </si>
  <si>
    <t>乐赢稳健和信半年定开二期</t>
    <phoneticPr fontId="7" type="noConversion"/>
  </si>
  <si>
    <t>乐赢稳健和信一年定开二期</t>
    <phoneticPr fontId="7" type="noConversion"/>
  </si>
  <si>
    <t>乐赢成长强债一年开</t>
    <phoneticPr fontId="7" type="noConversion"/>
  </si>
  <si>
    <t>共赢稳健启信半年定开</t>
    <phoneticPr fontId="7" type="noConversion"/>
  </si>
  <si>
    <t>A192A4696</t>
    <phoneticPr fontId="7" type="noConversion"/>
  </si>
  <si>
    <t>乐赢稳健和信一年定开3期</t>
  </si>
  <si>
    <t>乐赢稳健和信一年定开3期</t>
    <phoneticPr fontId="7" type="noConversion"/>
  </si>
  <si>
    <t>乐赢成长强债1901</t>
    <phoneticPr fontId="7" type="noConversion"/>
  </si>
  <si>
    <t>A192A4694</t>
    <phoneticPr fontId="7" type="noConversion"/>
  </si>
  <si>
    <t>乐赢稳健和信半年定开3期</t>
  </si>
  <si>
    <t>乐赢稳健和信半年定开3期</t>
    <phoneticPr fontId="7" type="noConversion"/>
  </si>
  <si>
    <t>乐赢成长强债1902</t>
    <phoneticPr fontId="7" type="noConversion"/>
  </si>
  <si>
    <t>A192A4697</t>
    <phoneticPr fontId="7" type="noConversion"/>
  </si>
  <si>
    <t>乐赢稳健和信一年定开4期</t>
    <phoneticPr fontId="7" type="noConversion"/>
  </si>
  <si>
    <t>乐赢稳健和信19001</t>
    <phoneticPr fontId="7" type="noConversion"/>
  </si>
  <si>
    <t>乐赢稳健和信19002</t>
    <phoneticPr fontId="7" type="noConversion"/>
  </si>
  <si>
    <t>共赢稳健启信半年定开二期</t>
    <phoneticPr fontId="7" type="noConversion"/>
  </si>
  <si>
    <t>慧赢同行年开1期</t>
    <phoneticPr fontId="7" type="noConversion"/>
  </si>
  <si>
    <t>乐赢稳健和信19003</t>
    <phoneticPr fontId="7" type="noConversion"/>
  </si>
  <si>
    <t>双赢稳健多资产1901</t>
    <phoneticPr fontId="7" type="noConversion"/>
  </si>
  <si>
    <t>睿赢宏观月盈私享</t>
    <phoneticPr fontId="7" type="noConversion"/>
  </si>
  <si>
    <t>睿赢进取1期</t>
    <phoneticPr fontId="7" type="noConversion"/>
  </si>
  <si>
    <t>双赢全球多资产</t>
    <phoneticPr fontId="7" type="noConversion"/>
  </si>
  <si>
    <t>双赢全球FOF</t>
    <phoneticPr fontId="7" type="noConversion"/>
  </si>
  <si>
    <t>睿赢精选组合</t>
    <phoneticPr fontId="7" type="noConversion"/>
  </si>
  <si>
    <t>中债综合指数（全价）</t>
    <phoneticPr fontId="7" type="noConversion"/>
  </si>
  <si>
    <t>业绩基准3.80%-4.5%</t>
    <phoneticPr fontId="7" type="noConversion"/>
  </si>
  <si>
    <t>公募基金-开放-灵活配置</t>
    <phoneticPr fontId="7" type="noConversion"/>
  </si>
  <si>
    <t>A181D8333</t>
    <phoneticPr fontId="7" type="noConversion"/>
  </si>
  <si>
    <t>公募基金-开放-混合二级债基</t>
    <phoneticPr fontId="7" type="noConversion"/>
  </si>
  <si>
    <t>70%*中债综合指数（全价）+30%*沪深300</t>
    <phoneticPr fontId="7" type="noConversion"/>
  </si>
  <si>
    <t>CBA00203.CS</t>
  </si>
  <si>
    <t>基准代码-债</t>
    <phoneticPr fontId="7" type="noConversion"/>
  </si>
  <si>
    <t>基准代码-股</t>
    <phoneticPr fontId="7" type="noConversion"/>
  </si>
  <si>
    <t>CBA00103.CS</t>
  </si>
  <si>
    <t>000300.SH</t>
    <phoneticPr fontId="7" type="noConversion"/>
  </si>
  <si>
    <t>中债信用债总指数全价（总值）</t>
    <phoneticPr fontId="7" type="noConversion"/>
  </si>
  <si>
    <t>CBA00203.CS</t>
    <phoneticPr fontId="7" type="noConversion"/>
  </si>
  <si>
    <t>CBA02703.CS</t>
    <phoneticPr fontId="7" type="noConversion"/>
  </si>
  <si>
    <t>区间涨幅</t>
    <phoneticPr fontId="7" type="noConversion"/>
  </si>
  <si>
    <t>注：不足一年的产品，近一年收益率为成立以来的年化收益率。</t>
    <phoneticPr fontId="7" type="noConversion"/>
  </si>
  <si>
    <t>基准</t>
  </si>
  <si>
    <t>基准</t>
    <phoneticPr fontId="7" type="noConversion"/>
  </si>
  <si>
    <t>产品说明书</t>
    <phoneticPr fontId="7" type="noConversion"/>
  </si>
  <si>
    <t>是否达标</t>
    <phoneticPr fontId="7" type="noConversion"/>
  </si>
  <si>
    <t>数值</t>
    <phoneticPr fontId="7" type="noConversion"/>
  </si>
  <si>
    <t>曲线</t>
    <phoneticPr fontId="7" type="noConversion"/>
  </si>
  <si>
    <t>类型</t>
    <phoneticPr fontId="7" type="noConversion"/>
  </si>
  <si>
    <t>总分</t>
    <phoneticPr fontId="7" type="noConversion"/>
  </si>
  <si>
    <t>近三月</t>
    <phoneticPr fontId="7" type="noConversion"/>
  </si>
  <si>
    <t>每超额/低于15bp加/减1分，上/下限20分</t>
    <phoneticPr fontId="7" type="noConversion"/>
  </si>
  <si>
    <t>每超额/低于10bp加/减1分，上/下限20分</t>
    <phoneticPr fontId="7" type="noConversion"/>
  </si>
  <si>
    <t>每超额/低于20bp加/减1分，上/下限20分</t>
    <phoneticPr fontId="7" type="noConversion"/>
  </si>
  <si>
    <t>近三月绝对收益</t>
    <phoneticPr fontId="7" type="noConversion"/>
  </si>
  <si>
    <t>同业排名</t>
    <phoneticPr fontId="7" type="noConversion"/>
  </si>
  <si>
    <t>相对排名</t>
    <phoneticPr fontId="7" type="noConversion"/>
  </si>
  <si>
    <t>公募基金-开放-中长债</t>
    <phoneticPr fontId="7" type="noConversion"/>
  </si>
  <si>
    <t>公募基金-开放-混合一级债基</t>
    <phoneticPr fontId="7" type="noConversion"/>
  </si>
  <si>
    <t>公募基金-开放-混合二级债基</t>
    <phoneticPr fontId="7" type="noConversion"/>
  </si>
  <si>
    <t>公募基金-开放-灵活配置</t>
    <phoneticPr fontId="7" type="noConversion"/>
  </si>
  <si>
    <t>风险调整收益</t>
    <phoneticPr fontId="7" type="noConversion"/>
  </si>
  <si>
    <t>SR</t>
    <phoneticPr fontId="7" type="noConversion"/>
  </si>
  <si>
    <t>NA</t>
    <phoneticPr fontId="7" type="noConversion"/>
  </si>
  <si>
    <t>时间</t>
    <phoneticPr fontId="16" type="noConversion"/>
  </si>
  <si>
    <t>乐赢纯债一年开</t>
    <phoneticPr fontId="16" type="noConversion"/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</si>
  <si>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</si>
  <si>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</si>
  <si>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</si>
  <si>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</si>
  <si>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</si>
  <si>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</si>
  <si>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</si>
  <si>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</si>
  <si>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</si>
  <si>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</si>
  <si>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</si>
  <si>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</si>
  <si>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</si>
  <si>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</si>
  <si>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</si>
  <si>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</si>
  <si>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</si>
  <si>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</si>
  <si>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</si>
  <si>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</si>
  <si>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</si>
  <si>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</si>
  <si>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</si>
  <si>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</si>
  <si>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</si>
  <si>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</si>
  <si>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</si>
  <si>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</si>
  <si>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</si>
  <si>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</si>
  <si>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</si>
  <si>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</si>
  <si>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</si>
  <si>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</si>
  <si>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</si>
  <si>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</si>
  <si>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</si>
  <si>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</si>
  <si>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</si>
  <si>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</si>
  <si>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</si>
  <si>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</si>
  <si>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</si>
  <si>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</si>
  <si>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</si>
  <si>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</si>
  <si>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</si>
  <si>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</si>
  <si>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</si>
  <si>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</si>
  <si>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</si>
  <si>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</si>
  <si>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</si>
  <si>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</si>
  <si>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</si>
  <si>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</si>
  <si>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</si>
  <si>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</si>
  <si>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</si>
  <si>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</si>
  <si>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</si>
  <si>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</si>
  <si>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</si>
  <si>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</si>
  <si>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2019-12-06</t>
  </si>
  <si>
    <t>2019-12-07</t>
  </si>
  <si>
    <t>2019-12-08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</si>
  <si>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</si>
  <si>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</si>
  <si>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</si>
  <si>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</si>
  <si>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</si>
  <si>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</si>
  <si>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</si>
  <si>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</si>
  <si>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</si>
  <si>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</si>
  <si>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</si>
  <si>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</si>
  <si>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</si>
  <si>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</si>
  <si>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</si>
  <si>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</si>
  <si>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</si>
  <si>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</si>
  <si>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</si>
  <si>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</si>
  <si>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</si>
  <si>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乐赢纯债一年开</t>
    <phoneticPr fontId="16" type="noConversion"/>
  </si>
  <si>
    <t>产品全称</t>
  </si>
  <si>
    <t>"光银现金A"</t>
  </si>
  <si>
    <t>"金葵花"－人民币日日金理财计划(8136)</t>
  </si>
  <si>
    <t>朝招金(多元积极型)理财计划(7008)</t>
  </si>
  <si>
    <t>朝招金(多元积极型)理财计划(8195)</t>
  </si>
  <si>
    <t>日日欣理财计划(产品代码：8188)</t>
  </si>
  <si>
    <t>日日鑫理财计划(代码：80008)</t>
  </si>
  <si>
    <t>招商银行朝招金(多元积极型)理财计划(8199)</t>
  </si>
  <si>
    <t>招商银行日日盈理财计划-淬金池(7002)</t>
  </si>
  <si>
    <t>招商银行日日盈理财计划-人民币日日盈(8166)</t>
  </si>
  <si>
    <t>招商银行日日盈理财计划-人民币尊享日日盈(8168)</t>
  </si>
  <si>
    <t>招商银行日日盈理财计划-手机日日盈(8169)</t>
  </si>
  <si>
    <t>招商银行日日盈理财计划-私人银行人民币日日盈(9439)</t>
  </si>
  <si>
    <t>招商银行日日盈理财计划-私人银行荣耀日日盈(9469)</t>
  </si>
  <si>
    <t>招商银行日日盈理财计划-私人银行至尊日日盈(9449)</t>
  </si>
  <si>
    <t>招商银行赛宝金理财计划(8198)</t>
  </si>
  <si>
    <t>招商银行银和理财之朝招金理财计划(22399)</t>
  </si>
  <si>
    <t>招商银行银和理财之朝招金理财计划(22699)</t>
  </si>
  <si>
    <t>"现金宝-添利1号"净值型理财产品</t>
  </si>
  <si>
    <t>龙盈天天理财1号</t>
  </si>
  <si>
    <t>平安财富-天天成长现金人民币理财产品A款</t>
  </si>
  <si>
    <t>平安财富-天天成长现金人民币理财产品B款</t>
  </si>
  <si>
    <t>平安财富-天天成长现金人民币理财产品C款</t>
  </si>
  <si>
    <t>天添盈增利3号理财计划</t>
  </si>
  <si>
    <t>添利3号净值型理财产品(90318012)</t>
  </si>
  <si>
    <t>添利3号净值型理财产品(91318012)</t>
  </si>
  <si>
    <t>添利3号净值型理财产品(91318013)</t>
  </si>
  <si>
    <t>添利3号净值型理财产品(9B319011)</t>
  </si>
  <si>
    <t>添利3号净值型理财产品(添利兴财付)</t>
  </si>
  <si>
    <t>易盈利净值型理财计划</t>
  </si>
  <si>
    <t>样本数量</t>
    <phoneticPr fontId="7" type="noConversion"/>
  </si>
  <si>
    <t>股分行</t>
    <phoneticPr fontId="7" type="noConversion"/>
  </si>
  <si>
    <t>Rank</t>
    <phoneticPr fontId="7" type="noConversion"/>
  </si>
  <si>
    <t>25/55</t>
  </si>
  <si>
    <t>同业排名</t>
    <phoneticPr fontId="7" type="noConversion"/>
  </si>
  <si>
    <t>分数</t>
    <phoneticPr fontId="7" type="noConversion"/>
  </si>
  <si>
    <t>中信保诚嘉鑫3个月定开</t>
  </si>
  <si>
    <t>景顺长城景泰汇利A</t>
  </si>
  <si>
    <t>浙商惠盈纯债A</t>
  </si>
  <si>
    <t>兴业稳康三年</t>
  </si>
  <si>
    <t>2/1277</t>
  </si>
  <si>
    <t>905/913</t>
  </si>
  <si>
    <t>5/1277</t>
  </si>
  <si>
    <t>1/913</t>
  </si>
  <si>
    <t>1/654</t>
  </si>
  <si>
    <t>6/1277</t>
  </si>
  <si>
    <t>2/913</t>
  </si>
  <si>
    <t>2/654</t>
  </si>
  <si>
    <t>8/1277</t>
  </si>
  <si>
    <t>574/913</t>
  </si>
  <si>
    <t>10/1277</t>
  </si>
  <si>
    <t>281/913</t>
  </si>
  <si>
    <t>640/654</t>
  </si>
  <si>
    <t>12/1277</t>
  </si>
  <si>
    <t>239/913</t>
  </si>
  <si>
    <t>505/654</t>
  </si>
  <si>
    <t>13/1277</t>
  </si>
  <si>
    <t>10/913</t>
  </si>
  <si>
    <t>3/654</t>
  </si>
  <si>
    <t>14/1277</t>
  </si>
  <si>
    <t>5/913</t>
  </si>
  <si>
    <t>15/1277</t>
  </si>
  <si>
    <t>4/913</t>
  </si>
  <si>
    <t>17/1277</t>
  </si>
  <si>
    <t>174/913</t>
  </si>
  <si>
    <t>20/1277</t>
  </si>
  <si>
    <t>545/913</t>
  </si>
  <si>
    <t>413/654</t>
  </si>
  <si>
    <t>21/1277</t>
  </si>
  <si>
    <t>243/913</t>
  </si>
  <si>
    <t>218/654</t>
  </si>
  <si>
    <t>23/1277</t>
  </si>
  <si>
    <t>8/913</t>
  </si>
  <si>
    <t>24/1277</t>
  </si>
  <si>
    <t>26/1277</t>
  </si>
  <si>
    <t>23/913</t>
  </si>
  <si>
    <t>27/1277</t>
  </si>
  <si>
    <t>7/913</t>
  </si>
  <si>
    <t>79/654</t>
  </si>
  <si>
    <t>28/1277</t>
  </si>
  <si>
    <t>73/913</t>
  </si>
  <si>
    <t>19/654</t>
  </si>
  <si>
    <t>29/1277</t>
  </si>
  <si>
    <t>32/913</t>
  </si>
  <si>
    <t>193/654</t>
  </si>
  <si>
    <t>30/1277</t>
  </si>
  <si>
    <t>58/913</t>
  </si>
  <si>
    <t>106/654</t>
  </si>
  <si>
    <t>32/1277</t>
  </si>
  <si>
    <t>34/1277</t>
  </si>
  <si>
    <t>6/913</t>
  </si>
  <si>
    <t>7/654</t>
  </si>
  <si>
    <t>35/1277</t>
  </si>
  <si>
    <t>黄海浩,刘博</t>
  </si>
  <si>
    <t>36/1277</t>
  </si>
  <si>
    <t>66/913</t>
  </si>
  <si>
    <t>125/654</t>
  </si>
  <si>
    <t>37/1277</t>
  </si>
  <si>
    <t>24/913</t>
  </si>
  <si>
    <t>36/654</t>
  </si>
  <si>
    <t>39/1277</t>
  </si>
  <si>
    <t>800/913</t>
  </si>
  <si>
    <t>585/654</t>
  </si>
  <si>
    <t>41/1277</t>
  </si>
  <si>
    <t>王华,李沁</t>
  </si>
  <si>
    <t>43/1277</t>
  </si>
  <si>
    <t>29/913</t>
  </si>
  <si>
    <t>13/654</t>
  </si>
  <si>
    <t>45/1277</t>
  </si>
  <si>
    <t>33/913</t>
  </si>
  <si>
    <t>6/654</t>
  </si>
  <si>
    <t>46/1277</t>
  </si>
  <si>
    <t>3/913</t>
  </si>
  <si>
    <t>8/654</t>
  </si>
  <si>
    <t>47/1277</t>
  </si>
  <si>
    <t>341/913</t>
  </si>
  <si>
    <t>459/654</t>
  </si>
  <si>
    <t>49/1277</t>
  </si>
  <si>
    <t>54/913</t>
  </si>
  <si>
    <t>254/654</t>
  </si>
  <si>
    <t>50/1277</t>
  </si>
  <si>
    <t>51/1277</t>
  </si>
  <si>
    <t>524/913</t>
  </si>
  <si>
    <t>390/654</t>
  </si>
  <si>
    <t>52/1277</t>
  </si>
  <si>
    <t>69/913</t>
  </si>
  <si>
    <t>291/654</t>
  </si>
  <si>
    <t>56/1277</t>
  </si>
  <si>
    <t>12/913</t>
  </si>
  <si>
    <t>89/654</t>
  </si>
  <si>
    <t>60/1277</t>
  </si>
  <si>
    <t>陈希希,顾宇笛</t>
  </si>
  <si>
    <t>61/1277</t>
  </si>
  <si>
    <t>763/913</t>
  </si>
  <si>
    <t>526/654</t>
  </si>
  <si>
    <t>62/1277</t>
  </si>
  <si>
    <t>478/913</t>
  </si>
  <si>
    <t>63/1277</t>
  </si>
  <si>
    <t>80/913</t>
  </si>
  <si>
    <t>34/654</t>
  </si>
  <si>
    <t>65/1277</t>
  </si>
  <si>
    <t>27/913</t>
  </si>
  <si>
    <t>263/654</t>
  </si>
  <si>
    <t>67/1277</t>
  </si>
  <si>
    <t>69/1277</t>
  </si>
  <si>
    <t>103/913</t>
  </si>
  <si>
    <t>37/654</t>
  </si>
  <si>
    <t>72/1277</t>
  </si>
  <si>
    <t>郑振源,谢创</t>
  </si>
  <si>
    <t>73/1277</t>
  </si>
  <si>
    <t>21/913</t>
  </si>
  <si>
    <t>75/1277</t>
  </si>
  <si>
    <t>肖芳芳,王涛,钟光正</t>
  </si>
  <si>
    <t>77/1277</t>
  </si>
  <si>
    <t>68/913</t>
  </si>
  <si>
    <t>78/1277</t>
  </si>
  <si>
    <t>115/913</t>
  </si>
  <si>
    <t>35/654</t>
  </si>
  <si>
    <t>79/1277</t>
  </si>
  <si>
    <t>72/913</t>
  </si>
  <si>
    <t>15/654</t>
  </si>
  <si>
    <t>80/1277</t>
  </si>
  <si>
    <t>270/913</t>
  </si>
  <si>
    <t>118/654</t>
  </si>
  <si>
    <t>82/1277</t>
  </si>
  <si>
    <t>84/1277</t>
  </si>
  <si>
    <t>程同朦,郑猛</t>
  </si>
  <si>
    <t>85/1277</t>
  </si>
  <si>
    <t>110/913</t>
  </si>
  <si>
    <t>86/1277</t>
  </si>
  <si>
    <t>17/913</t>
  </si>
  <si>
    <t>88/1277</t>
  </si>
  <si>
    <t>152/913</t>
  </si>
  <si>
    <t>31/654</t>
  </si>
  <si>
    <t>89/1277</t>
  </si>
  <si>
    <t>336/913</t>
  </si>
  <si>
    <t>571/654</t>
  </si>
  <si>
    <t>92/1277</t>
  </si>
  <si>
    <t>111/913</t>
  </si>
  <si>
    <t>65/654</t>
  </si>
  <si>
    <t>94/1277</t>
  </si>
  <si>
    <t>31/913</t>
  </si>
  <si>
    <t>9/654</t>
  </si>
  <si>
    <t>95/1277</t>
  </si>
  <si>
    <t>96/1277</t>
  </si>
  <si>
    <t>99/1277</t>
  </si>
  <si>
    <t>150/913</t>
  </si>
  <si>
    <t>68/654</t>
  </si>
  <si>
    <t>100/1277</t>
  </si>
  <si>
    <t>101/1277</t>
  </si>
  <si>
    <t>43/913</t>
  </si>
  <si>
    <t>103/1277</t>
  </si>
  <si>
    <t>104/1277</t>
  </si>
  <si>
    <t>50/913</t>
  </si>
  <si>
    <t>32/654</t>
  </si>
  <si>
    <t>108/1277</t>
  </si>
  <si>
    <t>22/913</t>
  </si>
  <si>
    <t>109/1277</t>
  </si>
  <si>
    <t>35/913</t>
  </si>
  <si>
    <t>110/1277</t>
  </si>
  <si>
    <t>120/913</t>
  </si>
  <si>
    <t>64/654</t>
  </si>
  <si>
    <t>111/1277</t>
  </si>
  <si>
    <t>62/913</t>
  </si>
  <si>
    <t>113/1277</t>
  </si>
  <si>
    <t>55/913</t>
  </si>
  <si>
    <t>23/654</t>
  </si>
  <si>
    <t>116/1277</t>
  </si>
  <si>
    <t>108/913</t>
  </si>
  <si>
    <t>265/654</t>
  </si>
  <si>
    <t>118/1277</t>
  </si>
  <si>
    <t>51/913</t>
  </si>
  <si>
    <t>14/654</t>
  </si>
  <si>
    <t>119/1277</t>
  </si>
  <si>
    <t>131/913</t>
  </si>
  <si>
    <t>110/654</t>
  </si>
  <si>
    <t>120/1277</t>
  </si>
  <si>
    <t>77/913</t>
  </si>
  <si>
    <t>121/1277</t>
  </si>
  <si>
    <t>189/913</t>
  </si>
  <si>
    <t>330/654</t>
  </si>
  <si>
    <t>122/1277</t>
  </si>
  <si>
    <t>248/913</t>
  </si>
  <si>
    <t>124/1277</t>
  </si>
  <si>
    <t>190/913</t>
  </si>
  <si>
    <t>88/654</t>
  </si>
  <si>
    <t>126/1277</t>
  </si>
  <si>
    <t>139/913</t>
  </si>
  <si>
    <t>409/654</t>
  </si>
  <si>
    <t>127/1277</t>
  </si>
  <si>
    <t>102/913</t>
  </si>
  <si>
    <t>81/654</t>
  </si>
  <si>
    <t>129/1277</t>
  </si>
  <si>
    <t>57/913</t>
  </si>
  <si>
    <t>132/1277</t>
  </si>
  <si>
    <t>38/913</t>
  </si>
  <si>
    <t>10/654</t>
  </si>
  <si>
    <t>134/1277</t>
  </si>
  <si>
    <t>135/1277</t>
  </si>
  <si>
    <t>45/913</t>
  </si>
  <si>
    <t>52/654</t>
  </si>
  <si>
    <t>137/1277</t>
  </si>
  <si>
    <t>65/913</t>
  </si>
  <si>
    <t>138/1277</t>
  </si>
  <si>
    <t>19/913</t>
  </si>
  <si>
    <t>139/1277</t>
  </si>
  <si>
    <t>106/913</t>
  </si>
  <si>
    <t>47/654</t>
  </si>
  <si>
    <t>140/1277</t>
  </si>
  <si>
    <t>100/913</t>
  </si>
  <si>
    <t>143/1277</t>
  </si>
  <si>
    <t>193/913</t>
  </si>
  <si>
    <t>178/654</t>
  </si>
  <si>
    <t>144/1277</t>
  </si>
  <si>
    <t>235/913</t>
  </si>
  <si>
    <t>173/654</t>
  </si>
  <si>
    <t>145/1277</t>
  </si>
  <si>
    <t>146/1277</t>
  </si>
  <si>
    <t>马龙,黄晓婷</t>
  </si>
  <si>
    <t>148/1277</t>
  </si>
  <si>
    <t>471/913</t>
  </si>
  <si>
    <t>150/1277</t>
  </si>
  <si>
    <t>112/913</t>
  </si>
  <si>
    <t>57/654</t>
  </si>
  <si>
    <t>151/1277</t>
  </si>
  <si>
    <t>152/1277</t>
  </si>
  <si>
    <t>93/913</t>
  </si>
  <si>
    <t>43/654</t>
  </si>
  <si>
    <t>153/1277</t>
  </si>
  <si>
    <t>98/913</t>
  </si>
  <si>
    <t>42/654</t>
  </si>
  <si>
    <t>154/1277</t>
  </si>
  <si>
    <t>114/913</t>
  </si>
  <si>
    <t>156/1277</t>
  </si>
  <si>
    <t>128/913</t>
  </si>
  <si>
    <t>115/654</t>
  </si>
  <si>
    <t>157/1277</t>
  </si>
  <si>
    <t>155/913</t>
  </si>
  <si>
    <t>63/654</t>
  </si>
  <si>
    <t>158/1277</t>
  </si>
  <si>
    <t>179/913</t>
  </si>
  <si>
    <t>103/654</t>
  </si>
  <si>
    <t>159/1277</t>
  </si>
  <si>
    <t>162/1277</t>
  </si>
  <si>
    <t>146/913</t>
  </si>
  <si>
    <t>20/654</t>
  </si>
  <si>
    <t>163/1277</t>
  </si>
  <si>
    <t>44/913</t>
  </si>
  <si>
    <t>60/654</t>
  </si>
  <si>
    <t>164/1277</t>
  </si>
  <si>
    <t>149/913</t>
  </si>
  <si>
    <t>165/1277</t>
  </si>
  <si>
    <t>尹页</t>
  </si>
  <si>
    <t>166/1277</t>
  </si>
  <si>
    <t>135/913</t>
  </si>
  <si>
    <t>167/1277</t>
  </si>
  <si>
    <t>168/1277</t>
  </si>
  <si>
    <t>121/913</t>
  </si>
  <si>
    <t>66/654</t>
  </si>
  <si>
    <t>白洁,周毅</t>
  </si>
  <si>
    <t>170/1277</t>
  </si>
  <si>
    <t>123/913</t>
  </si>
  <si>
    <t>111/654</t>
  </si>
  <si>
    <t>172/1277</t>
  </si>
  <si>
    <t>173/1277</t>
  </si>
  <si>
    <t>97/913</t>
  </si>
  <si>
    <t>62/654</t>
  </si>
  <si>
    <t>174/1277</t>
  </si>
  <si>
    <t>175/913</t>
  </si>
  <si>
    <t>142/654</t>
  </si>
  <si>
    <t>许燕,林铮</t>
  </si>
  <si>
    <t>175/1277</t>
  </si>
  <si>
    <t>352/913</t>
  </si>
  <si>
    <t>621/654</t>
  </si>
  <si>
    <t>177/1277</t>
  </si>
  <si>
    <t>178/1277</t>
  </si>
  <si>
    <t>137/913</t>
  </si>
  <si>
    <t>179/1277</t>
  </si>
  <si>
    <t>181/1277</t>
  </si>
  <si>
    <t>122/913</t>
  </si>
  <si>
    <t>26/654</t>
  </si>
  <si>
    <t>183/1277</t>
  </si>
  <si>
    <t>74/913</t>
  </si>
  <si>
    <t>184/1277</t>
  </si>
  <si>
    <t>489/913</t>
  </si>
  <si>
    <t>531/654</t>
  </si>
  <si>
    <t>185/1277</t>
  </si>
  <si>
    <t>186/1277</t>
  </si>
  <si>
    <t>76/913</t>
  </si>
  <si>
    <t>49/654</t>
  </si>
  <si>
    <t>187/1277</t>
  </si>
  <si>
    <t>188/1277</t>
  </si>
  <si>
    <t>季慧娟,于启明</t>
  </si>
  <si>
    <t>189/1277</t>
  </si>
  <si>
    <t>李博良,阮毅</t>
  </si>
  <si>
    <t>191/1277</t>
  </si>
  <si>
    <t>300/913</t>
  </si>
  <si>
    <t>185/654</t>
  </si>
  <si>
    <t>192/1277</t>
  </si>
  <si>
    <t>198/913</t>
  </si>
  <si>
    <t>522/654</t>
  </si>
  <si>
    <t>193/1277</t>
  </si>
  <si>
    <t>250/913</t>
  </si>
  <si>
    <t>74/654</t>
  </si>
  <si>
    <t>194/1277</t>
  </si>
  <si>
    <t>117/913</t>
  </si>
  <si>
    <t>67/654</t>
  </si>
  <si>
    <t>196/1277</t>
  </si>
  <si>
    <t>140/913</t>
  </si>
  <si>
    <t>53/654</t>
  </si>
  <si>
    <t>197/1277</t>
  </si>
  <si>
    <t>198/1277</t>
  </si>
  <si>
    <t>325/913</t>
  </si>
  <si>
    <t>423/654</t>
  </si>
  <si>
    <t>200/1277</t>
  </si>
  <si>
    <t>138/913</t>
  </si>
  <si>
    <t>48/654</t>
  </si>
  <si>
    <t>202/1277</t>
  </si>
  <si>
    <t>136/913</t>
  </si>
  <si>
    <t>56/654</t>
  </si>
  <si>
    <t>203/1277</t>
  </si>
  <si>
    <t>204/1277</t>
  </si>
  <si>
    <t>79/913</t>
  </si>
  <si>
    <t>553/654</t>
  </si>
  <si>
    <t>205/1277</t>
  </si>
  <si>
    <t>85/913</t>
  </si>
  <si>
    <t>122/654</t>
  </si>
  <si>
    <t>206/1277</t>
  </si>
  <si>
    <t>207/1277</t>
  </si>
  <si>
    <t>209/1277</t>
  </si>
  <si>
    <t>159/913</t>
  </si>
  <si>
    <t>158/654</t>
  </si>
  <si>
    <t>211/1277</t>
  </si>
  <si>
    <t>92/913</t>
  </si>
  <si>
    <t>93/654</t>
  </si>
  <si>
    <t>212/1277</t>
  </si>
  <si>
    <t>李敏</t>
  </si>
  <si>
    <t>213/1277</t>
  </si>
  <si>
    <t>351/913</t>
  </si>
  <si>
    <t>215/1277</t>
  </si>
  <si>
    <t>36/913</t>
  </si>
  <si>
    <t>21/654</t>
  </si>
  <si>
    <t>220/1277</t>
  </si>
  <si>
    <t>95/913</t>
  </si>
  <si>
    <t>58/654</t>
  </si>
  <si>
    <t>222/1277</t>
  </si>
  <si>
    <t>223/1277</t>
  </si>
  <si>
    <t>678/913</t>
  </si>
  <si>
    <t>618/654</t>
  </si>
  <si>
    <t>224/1277</t>
  </si>
  <si>
    <t>225/1277</t>
  </si>
  <si>
    <t>246/913</t>
  </si>
  <si>
    <t>166/654</t>
  </si>
  <si>
    <t>227/1277</t>
  </si>
  <si>
    <t>134/913</t>
  </si>
  <si>
    <t>108/654</t>
  </si>
  <si>
    <t>228/1277</t>
  </si>
  <si>
    <t>256/913</t>
  </si>
  <si>
    <t>230/1277</t>
  </si>
  <si>
    <t>244/913</t>
  </si>
  <si>
    <t>148/654</t>
  </si>
  <si>
    <t>231/1277</t>
  </si>
  <si>
    <t>84/913</t>
  </si>
  <si>
    <t>33/654</t>
  </si>
  <si>
    <t>233/1277</t>
  </si>
  <si>
    <t>82/913</t>
  </si>
  <si>
    <t>73/654</t>
  </si>
  <si>
    <t>234/1277</t>
  </si>
  <si>
    <t>94/913</t>
  </si>
  <si>
    <t>17/654</t>
  </si>
  <si>
    <t>236/1277</t>
  </si>
  <si>
    <t>374/913</t>
  </si>
  <si>
    <t>238/1277</t>
  </si>
  <si>
    <t>63/913</t>
  </si>
  <si>
    <t>101/654</t>
  </si>
  <si>
    <t>239/1277</t>
  </si>
  <si>
    <t>271/913</t>
  </si>
  <si>
    <t>202/654</t>
  </si>
  <si>
    <t>240/1277</t>
  </si>
  <si>
    <t>375/913</t>
  </si>
  <si>
    <t>241/1277</t>
  </si>
  <si>
    <t>60/913</t>
  </si>
  <si>
    <t>120/654</t>
  </si>
  <si>
    <t>243/1277</t>
  </si>
  <si>
    <t>101/913</t>
  </si>
  <si>
    <t>396/654</t>
  </si>
  <si>
    <t>244/1277</t>
  </si>
  <si>
    <t>158/913</t>
  </si>
  <si>
    <t>70/654</t>
  </si>
  <si>
    <t>245/1277</t>
  </si>
  <si>
    <t>294/913</t>
  </si>
  <si>
    <t>246/1277</t>
  </si>
  <si>
    <t>230/913</t>
  </si>
  <si>
    <t>157/654</t>
  </si>
  <si>
    <t>247/1277</t>
  </si>
  <si>
    <t>166/913</t>
  </si>
  <si>
    <t>317/654</t>
  </si>
  <si>
    <t>249/1277</t>
  </si>
  <si>
    <t>250/1277</t>
  </si>
  <si>
    <t>132/913</t>
  </si>
  <si>
    <t>207/654</t>
  </si>
  <si>
    <t>251/1277</t>
  </si>
  <si>
    <t>643/913</t>
  </si>
  <si>
    <t>556/654</t>
  </si>
  <si>
    <t>253/1277</t>
  </si>
  <si>
    <t>254/1277</t>
  </si>
  <si>
    <t>255/1277</t>
  </si>
  <si>
    <t>256/1277</t>
  </si>
  <si>
    <t>257/1277</t>
  </si>
  <si>
    <t>119/913</t>
  </si>
  <si>
    <t>赵若琼</t>
  </si>
  <si>
    <t>258/1277</t>
  </si>
  <si>
    <t>181/913</t>
  </si>
  <si>
    <t>137/654</t>
  </si>
  <si>
    <t>259/1277</t>
  </si>
  <si>
    <t>186/913</t>
  </si>
  <si>
    <t>85/654</t>
  </si>
  <si>
    <t>260/1277</t>
  </si>
  <si>
    <t>71/913</t>
  </si>
  <si>
    <t>261/1277</t>
  </si>
  <si>
    <t>264/1277</t>
  </si>
  <si>
    <t>280/913</t>
  </si>
  <si>
    <t>谢军,刘志辉</t>
  </si>
  <si>
    <t>267/1277</t>
  </si>
  <si>
    <t>278/913</t>
  </si>
  <si>
    <t>440/654</t>
  </si>
  <si>
    <t>268/1277</t>
  </si>
  <si>
    <t>491/913</t>
  </si>
  <si>
    <t>211/654</t>
  </si>
  <si>
    <t>270/1277</t>
  </si>
  <si>
    <t>271/1277</t>
  </si>
  <si>
    <t>385/913</t>
  </si>
  <si>
    <t>144/654</t>
  </si>
  <si>
    <t>273/1277</t>
  </si>
  <si>
    <t>214/913</t>
  </si>
  <si>
    <t>135/654</t>
  </si>
  <si>
    <t>275/1277</t>
  </si>
  <si>
    <t>340/913</t>
  </si>
  <si>
    <t>424/654</t>
  </si>
  <si>
    <t>277/1277</t>
  </si>
  <si>
    <t>279/1277</t>
  </si>
  <si>
    <t>280/1277</t>
  </si>
  <si>
    <t>81/913</t>
  </si>
  <si>
    <t>吴闻,董瑞倩</t>
  </si>
  <si>
    <t>281/1277</t>
  </si>
  <si>
    <t>288/1277</t>
  </si>
  <si>
    <t>156/913</t>
  </si>
  <si>
    <t>94/654</t>
  </si>
  <si>
    <t>李文程</t>
  </si>
  <si>
    <t>289/1277</t>
  </si>
  <si>
    <t>291/913</t>
  </si>
  <si>
    <t>219/654</t>
  </si>
  <si>
    <t>290/1277</t>
  </si>
  <si>
    <t>180/913</t>
  </si>
  <si>
    <t>123/654</t>
  </si>
  <si>
    <t>293/1277</t>
  </si>
  <si>
    <t>294/1277</t>
  </si>
  <si>
    <t>337/913</t>
  </si>
  <si>
    <t>295/1277</t>
  </si>
  <si>
    <t>296/1277</t>
  </si>
  <si>
    <t>298/1277</t>
  </si>
  <si>
    <t>299/1277</t>
  </si>
  <si>
    <t>147/913</t>
  </si>
  <si>
    <t>277/654</t>
  </si>
  <si>
    <t>陈凯杨,李汉楠</t>
  </si>
  <si>
    <t>300/1277</t>
  </si>
  <si>
    <t>洪志</t>
  </si>
  <si>
    <t>301/1277</t>
  </si>
  <si>
    <t>447/913</t>
  </si>
  <si>
    <t>304/1277</t>
  </si>
  <si>
    <t>297/913</t>
  </si>
  <si>
    <t>233/654</t>
  </si>
  <si>
    <t>305/1277</t>
  </si>
  <si>
    <t>876/913</t>
  </si>
  <si>
    <t>306/1277</t>
  </si>
  <si>
    <t>欧阳健</t>
  </si>
  <si>
    <t>307/1277</t>
  </si>
  <si>
    <t>157/913</t>
  </si>
  <si>
    <t>369/654</t>
  </si>
  <si>
    <t>309/1277</t>
  </si>
  <si>
    <t>418/913</t>
  </si>
  <si>
    <t>414/654</t>
  </si>
  <si>
    <t>311/1277</t>
  </si>
  <si>
    <t>259/913</t>
  </si>
  <si>
    <t>312/1277</t>
  </si>
  <si>
    <t>577/913</t>
  </si>
  <si>
    <t>354/654</t>
  </si>
  <si>
    <t>314/1277</t>
  </si>
  <si>
    <t>535/913</t>
  </si>
  <si>
    <t>133/654</t>
  </si>
  <si>
    <t>315/1277</t>
  </si>
  <si>
    <t>304/913</t>
  </si>
  <si>
    <t>189/654</t>
  </si>
  <si>
    <t>316/1277</t>
  </si>
  <si>
    <t>397/913</t>
  </si>
  <si>
    <t>109/654</t>
  </si>
  <si>
    <t>318/1277</t>
  </si>
  <si>
    <t>305/913</t>
  </si>
  <si>
    <t>119/654</t>
  </si>
  <si>
    <t>319/1277</t>
  </si>
  <si>
    <t>320/1277</t>
  </si>
  <si>
    <t>321/1277</t>
  </si>
  <si>
    <t>322/1277</t>
  </si>
  <si>
    <t>370/913</t>
  </si>
  <si>
    <t>208/654</t>
  </si>
  <si>
    <t>323/1277</t>
  </si>
  <si>
    <t>64/913</t>
  </si>
  <si>
    <t>97/654</t>
  </si>
  <si>
    <t>324/1277</t>
  </si>
  <si>
    <t>260/913</t>
  </si>
  <si>
    <t>69/654</t>
  </si>
  <si>
    <t>325/1277</t>
  </si>
  <si>
    <t>463/913</t>
  </si>
  <si>
    <t>50/654</t>
  </si>
  <si>
    <t>326/1277</t>
  </si>
  <si>
    <t>333/913</t>
  </si>
  <si>
    <t>328/1277</t>
  </si>
  <si>
    <t>171/913</t>
  </si>
  <si>
    <t>332/1277</t>
  </si>
  <si>
    <t>89/913</t>
  </si>
  <si>
    <t>201/654</t>
  </si>
  <si>
    <t>333/1277</t>
  </si>
  <si>
    <t>350/913</t>
  </si>
  <si>
    <t>114/654</t>
  </si>
  <si>
    <t>334/1277</t>
  </si>
  <si>
    <t>226/913</t>
  </si>
  <si>
    <t>335/1277</t>
  </si>
  <si>
    <t>531/913</t>
  </si>
  <si>
    <t>164/654</t>
  </si>
  <si>
    <t>336/1277</t>
  </si>
  <si>
    <t>337/1277</t>
  </si>
  <si>
    <t>311/913</t>
  </si>
  <si>
    <t>205/654</t>
  </si>
  <si>
    <t>338/1277</t>
  </si>
  <si>
    <t>339/1277</t>
  </si>
  <si>
    <t>刘静,林悦</t>
  </si>
  <si>
    <t>341/1277</t>
  </si>
  <si>
    <t>342/1277</t>
  </si>
  <si>
    <t>343/1277</t>
  </si>
  <si>
    <t>483/913</t>
  </si>
  <si>
    <t>327/654</t>
  </si>
  <si>
    <t>346/1277</t>
  </si>
  <si>
    <t>231/913</t>
  </si>
  <si>
    <t>83/654</t>
  </si>
  <si>
    <t>347/1277</t>
  </si>
  <si>
    <t>263/913</t>
  </si>
  <si>
    <t>312/654</t>
  </si>
  <si>
    <t>348/1277</t>
  </si>
  <si>
    <t>525/913</t>
  </si>
  <si>
    <t>349/1277</t>
  </si>
  <si>
    <t>236/913</t>
  </si>
  <si>
    <t>116/654</t>
  </si>
  <si>
    <t>350/1277</t>
  </si>
  <si>
    <t>352/1277</t>
  </si>
  <si>
    <t>377/913</t>
  </si>
  <si>
    <t>353/1277</t>
  </si>
  <si>
    <t>317/913</t>
  </si>
  <si>
    <t>296/654</t>
  </si>
  <si>
    <t>355/1277</t>
  </si>
  <si>
    <t>857/913</t>
  </si>
  <si>
    <t>575/654</t>
  </si>
  <si>
    <t>356/1277</t>
  </si>
  <si>
    <t>229/913</t>
  </si>
  <si>
    <t>99/654</t>
  </si>
  <si>
    <t>357/1277</t>
  </si>
  <si>
    <t>刘铭,韩晶</t>
  </si>
  <si>
    <t>358/1277</t>
  </si>
  <si>
    <t>刘万锋,康晶</t>
  </si>
  <si>
    <t>361/1277</t>
  </si>
  <si>
    <t>542/913</t>
  </si>
  <si>
    <t>203/654</t>
  </si>
  <si>
    <t>363/1277</t>
  </si>
  <si>
    <t>364/1277</t>
  </si>
  <si>
    <t>631/913</t>
  </si>
  <si>
    <t>607/654</t>
  </si>
  <si>
    <t>367/1277</t>
  </si>
  <si>
    <t>359/913</t>
  </si>
  <si>
    <t>372/654</t>
  </si>
  <si>
    <t>371/1277</t>
  </si>
  <si>
    <t>203/913</t>
  </si>
  <si>
    <t>131/654</t>
  </si>
  <si>
    <t>372/1277</t>
  </si>
  <si>
    <t>187/913</t>
  </si>
  <si>
    <t>600/654</t>
  </si>
  <si>
    <t>373/1277</t>
  </si>
  <si>
    <t>374/1277</t>
  </si>
  <si>
    <t>277/913</t>
  </si>
  <si>
    <t>276/654</t>
  </si>
  <si>
    <t>375/1277</t>
  </si>
  <si>
    <t>237/913</t>
  </si>
  <si>
    <t>376/1277</t>
  </si>
  <si>
    <t>283/913</t>
  </si>
  <si>
    <t>378/1277</t>
  </si>
  <si>
    <t>338/913</t>
  </si>
  <si>
    <t>321/654</t>
  </si>
  <si>
    <t>380/1277</t>
  </si>
  <si>
    <t>182/913</t>
  </si>
  <si>
    <t>180/654</t>
  </si>
  <si>
    <t>381/1277</t>
  </si>
  <si>
    <t>275/913</t>
  </si>
  <si>
    <t>309/654</t>
  </si>
  <si>
    <t>385/1277</t>
  </si>
  <si>
    <t>386/1277</t>
  </si>
  <si>
    <t>91/913</t>
  </si>
  <si>
    <t>155/654</t>
  </si>
  <si>
    <t>389/1277</t>
  </si>
  <si>
    <t>227/913</t>
  </si>
  <si>
    <t>391/1277</t>
  </si>
  <si>
    <t>381/913</t>
  </si>
  <si>
    <t>393/1277</t>
  </si>
  <si>
    <t>394/1277</t>
  </si>
  <si>
    <t>395/1277</t>
  </si>
  <si>
    <t>329/913</t>
  </si>
  <si>
    <t>396/1277</t>
  </si>
  <si>
    <t>282/913</t>
  </si>
  <si>
    <t>145/654</t>
  </si>
  <si>
    <t>397/1277</t>
  </si>
  <si>
    <t>398/1277</t>
  </si>
  <si>
    <t>302/913</t>
  </si>
  <si>
    <t>399/1277</t>
  </si>
  <si>
    <t>169/913</t>
  </si>
  <si>
    <t>90/654</t>
  </si>
  <si>
    <t>401/1277</t>
  </si>
  <si>
    <t>452/913</t>
  </si>
  <si>
    <t>403/1277</t>
  </si>
  <si>
    <t>407/1277</t>
  </si>
  <si>
    <t>466/913</t>
  </si>
  <si>
    <t>147/654</t>
  </si>
  <si>
    <t>409/1277</t>
  </si>
  <si>
    <t>289/913</t>
  </si>
  <si>
    <t>411/1277</t>
  </si>
  <si>
    <t>321/913</t>
  </si>
  <si>
    <t>412/1277</t>
  </si>
  <si>
    <t>413/1277</t>
  </si>
  <si>
    <t>331/913</t>
  </si>
  <si>
    <t>416/1277</t>
  </si>
  <si>
    <t>417/1277</t>
  </si>
  <si>
    <t>191/913</t>
  </si>
  <si>
    <t>419/1277</t>
  </si>
  <si>
    <t>426/913</t>
  </si>
  <si>
    <t>420/1277</t>
  </si>
  <si>
    <t>634/913</t>
  </si>
  <si>
    <t>422/1277</t>
  </si>
  <si>
    <t>423/1277</t>
  </si>
  <si>
    <t>292/913</t>
  </si>
  <si>
    <t>152/654</t>
  </si>
  <si>
    <t>424/1277</t>
  </si>
  <si>
    <t>318/913</t>
  </si>
  <si>
    <t>112/654</t>
  </si>
  <si>
    <t>何江波,袁媛</t>
  </si>
  <si>
    <t>425/1277</t>
  </si>
  <si>
    <t>426/1277</t>
  </si>
  <si>
    <t>107/913</t>
  </si>
  <si>
    <t>159/654</t>
  </si>
  <si>
    <t>428/1277</t>
  </si>
  <si>
    <t>185/913</t>
  </si>
  <si>
    <t>429/1277</t>
  </si>
  <si>
    <t>748/913</t>
  </si>
  <si>
    <t>485/654</t>
  </si>
  <si>
    <t>430/1277</t>
  </si>
  <si>
    <t>528/913</t>
  </si>
  <si>
    <t>392/654</t>
  </si>
  <si>
    <t>431/1277</t>
  </si>
  <si>
    <t>432/1277</t>
  </si>
  <si>
    <t>434/1277</t>
  </si>
  <si>
    <t>160/913</t>
  </si>
  <si>
    <t>204/654</t>
  </si>
  <si>
    <t>435/1277</t>
  </si>
  <si>
    <t>124/913</t>
  </si>
  <si>
    <t>174/654</t>
  </si>
  <si>
    <t>436/1277</t>
  </si>
  <si>
    <t>558/913</t>
  </si>
  <si>
    <t>183/654</t>
  </si>
  <si>
    <t>437/1277</t>
  </si>
  <si>
    <t>303/913</t>
  </si>
  <si>
    <t>105/654</t>
  </si>
  <si>
    <t>438/1277</t>
  </si>
  <si>
    <t>442/913</t>
  </si>
  <si>
    <t>136/654</t>
  </si>
  <si>
    <t>439/1277</t>
  </si>
  <si>
    <t>719/913</t>
  </si>
  <si>
    <t>496/654</t>
  </si>
  <si>
    <t>440/1277</t>
  </si>
  <si>
    <t>441/1277</t>
  </si>
  <si>
    <t>37/913</t>
  </si>
  <si>
    <t>27/654</t>
  </si>
  <si>
    <t>442/1277</t>
  </si>
  <si>
    <t>224/913</t>
  </si>
  <si>
    <t>443/1277</t>
  </si>
  <si>
    <t>444/1277</t>
  </si>
  <si>
    <t>192/913</t>
  </si>
  <si>
    <t>307/654</t>
  </si>
  <si>
    <t>445/1277</t>
  </si>
  <si>
    <t>460/913</t>
  </si>
  <si>
    <t>300/654</t>
  </si>
  <si>
    <t>446/1277</t>
  </si>
  <si>
    <t>449/1277</t>
  </si>
  <si>
    <t>39/913</t>
  </si>
  <si>
    <t>450/1277</t>
  </si>
  <si>
    <t>451/1277</t>
  </si>
  <si>
    <t>452/1277</t>
  </si>
  <si>
    <t>454/1277</t>
  </si>
  <si>
    <t>455/1277</t>
  </si>
  <si>
    <t>225/913</t>
  </si>
  <si>
    <t>169/654</t>
  </si>
  <si>
    <t>457/1277</t>
  </si>
  <si>
    <t>266/913</t>
  </si>
  <si>
    <t>281/654</t>
  </si>
  <si>
    <t>458/1277</t>
  </si>
  <si>
    <t>365/913</t>
  </si>
  <si>
    <t>132/654</t>
  </si>
  <si>
    <t>459/1277</t>
  </si>
  <si>
    <t>460/1277</t>
  </si>
  <si>
    <t>406/913</t>
  </si>
  <si>
    <t>461/1277</t>
  </si>
  <si>
    <t>254/913</t>
  </si>
  <si>
    <t>186/654</t>
  </si>
  <si>
    <t>462/1277</t>
  </si>
  <si>
    <t>463/1277</t>
  </si>
  <si>
    <t>70/913</t>
  </si>
  <si>
    <t>464/1277</t>
  </si>
  <si>
    <t>412/913</t>
  </si>
  <si>
    <t>212/654</t>
  </si>
  <si>
    <t>465/1277</t>
  </si>
  <si>
    <t>323/913</t>
  </si>
  <si>
    <t>337/654</t>
  </si>
  <si>
    <t>466/1277</t>
  </si>
  <si>
    <t>154/913</t>
  </si>
  <si>
    <t>467/1277</t>
  </si>
  <si>
    <t>469/1277</t>
  </si>
  <si>
    <t>398/913</t>
  </si>
  <si>
    <t>216/654</t>
  </si>
  <si>
    <t>470/1277</t>
  </si>
  <si>
    <t>471/1277</t>
  </si>
  <si>
    <t>472/1277</t>
  </si>
  <si>
    <t>473/1277</t>
  </si>
  <si>
    <t>238/913</t>
  </si>
  <si>
    <t>474/1277</t>
  </si>
  <si>
    <t>516/913</t>
  </si>
  <si>
    <t>406/654</t>
  </si>
  <si>
    <t>475/1277</t>
  </si>
  <si>
    <t>334/913</t>
  </si>
  <si>
    <t>476/1277</t>
  </si>
  <si>
    <t>周琛,张文平,田元强</t>
  </si>
  <si>
    <t>477/1277</t>
  </si>
  <si>
    <t>309/913</t>
  </si>
  <si>
    <t>280/654</t>
  </si>
  <si>
    <t>478/1277</t>
  </si>
  <si>
    <t>697/913</t>
  </si>
  <si>
    <t>479/1277</t>
  </si>
  <si>
    <t>269/913</t>
  </si>
  <si>
    <t>481/1277</t>
  </si>
  <si>
    <t>564/913</t>
  </si>
  <si>
    <t>482/1277</t>
  </si>
  <si>
    <t>127/913</t>
  </si>
  <si>
    <t>75/654</t>
  </si>
  <si>
    <t>483/1277</t>
  </si>
  <si>
    <t>161/913</t>
  </si>
  <si>
    <t>303/654</t>
  </si>
  <si>
    <t>484/1277</t>
  </si>
  <si>
    <t>296/913</t>
  </si>
  <si>
    <t>91/654</t>
  </si>
  <si>
    <t>485/1277</t>
  </si>
  <si>
    <t>486/1277</t>
  </si>
  <si>
    <t>487/1277</t>
  </si>
  <si>
    <t>356/913</t>
  </si>
  <si>
    <t>402/654</t>
  </si>
  <si>
    <t>488/1277</t>
  </si>
  <si>
    <t>661/913</t>
  </si>
  <si>
    <t>490/1277</t>
  </si>
  <si>
    <t>490/913</t>
  </si>
  <si>
    <t>420/654</t>
  </si>
  <si>
    <t>491/1277</t>
  </si>
  <si>
    <t>369/913</t>
  </si>
  <si>
    <t>454/654</t>
  </si>
  <si>
    <t>493/1277</t>
  </si>
  <si>
    <t>494/1277</t>
  </si>
  <si>
    <t>346/913</t>
  </si>
  <si>
    <t>334/654</t>
  </si>
  <si>
    <t>495/1277</t>
  </si>
  <si>
    <t>缪夏美,杨立春</t>
  </si>
  <si>
    <t>496/1277</t>
  </si>
  <si>
    <t>497/1277</t>
  </si>
  <si>
    <t>390/913</t>
  </si>
  <si>
    <t>498/1277</t>
  </si>
  <si>
    <t>312/913</t>
  </si>
  <si>
    <t>269/654</t>
  </si>
  <si>
    <t>499/1277</t>
  </si>
  <si>
    <t>324/913</t>
  </si>
  <si>
    <t>500/1277</t>
  </si>
  <si>
    <t>501/1277</t>
  </si>
  <si>
    <t>247/913</t>
  </si>
  <si>
    <t>378/654</t>
  </si>
  <si>
    <t>502/1277</t>
  </si>
  <si>
    <t>710/913</t>
  </si>
  <si>
    <t>503/1277</t>
  </si>
  <si>
    <t>255/913</t>
  </si>
  <si>
    <t>504/1277</t>
  </si>
  <si>
    <t>505/1277</t>
  </si>
  <si>
    <t>328/913</t>
  </si>
  <si>
    <t>221/654</t>
  </si>
  <si>
    <t>506/1277</t>
  </si>
  <si>
    <t>496/913</t>
  </si>
  <si>
    <t>285/654</t>
  </si>
  <si>
    <t>509/1277</t>
  </si>
  <si>
    <t>510/1277</t>
  </si>
  <si>
    <t>446/913</t>
  </si>
  <si>
    <t>271/654</t>
  </si>
  <si>
    <t>轩璇</t>
  </si>
  <si>
    <t>511/1277</t>
  </si>
  <si>
    <t>512/1277</t>
  </si>
  <si>
    <t>513/1277</t>
  </si>
  <si>
    <t>黄倩倩,林暐</t>
  </si>
  <si>
    <t>514/1277</t>
  </si>
  <si>
    <t>153/913</t>
  </si>
  <si>
    <t>86/654</t>
  </si>
  <si>
    <t>515/1277</t>
  </si>
  <si>
    <t>335/913</t>
  </si>
  <si>
    <t>153/654</t>
  </si>
  <si>
    <t>517/1277</t>
  </si>
  <si>
    <t>张靖爽,夏妍妍</t>
  </si>
  <si>
    <t>518/1277</t>
  </si>
  <si>
    <t>519/1277</t>
  </si>
  <si>
    <t>143/913</t>
  </si>
  <si>
    <t>521/1277</t>
  </si>
  <si>
    <t>313/913</t>
  </si>
  <si>
    <t>陈博亮,陶国峰</t>
  </si>
  <si>
    <t>523/1277</t>
  </si>
  <si>
    <t>480/913</t>
  </si>
  <si>
    <t>429/654</t>
  </si>
  <si>
    <t>524/1277</t>
  </si>
  <si>
    <t>525/1277</t>
  </si>
  <si>
    <t>771/913</t>
  </si>
  <si>
    <t>434/654</t>
  </si>
  <si>
    <t>527/1277</t>
  </si>
  <si>
    <t>332/913</t>
  </si>
  <si>
    <t>191/654</t>
  </si>
  <si>
    <t>531/1277</t>
  </si>
  <si>
    <t>267/913</t>
  </si>
  <si>
    <t>172/654</t>
  </si>
  <si>
    <t>534/1277</t>
  </si>
  <si>
    <t>741/913</t>
  </si>
  <si>
    <t>427/654</t>
  </si>
  <si>
    <t>方昶,刘太阳</t>
  </si>
  <si>
    <t>535/1277</t>
  </si>
  <si>
    <t>吕文晔,余亮</t>
  </si>
  <si>
    <t>536/1277</t>
  </si>
  <si>
    <t>188/913</t>
  </si>
  <si>
    <t>130/654</t>
  </si>
  <si>
    <t>537/1277</t>
  </si>
  <si>
    <t>509/913</t>
  </si>
  <si>
    <t>289/654</t>
  </si>
  <si>
    <t>538/1277</t>
  </si>
  <si>
    <t>539/1277</t>
  </si>
  <si>
    <t>178/913</t>
  </si>
  <si>
    <t>394/654</t>
  </si>
  <si>
    <t>540/1277</t>
  </si>
  <si>
    <t>740/913</t>
  </si>
  <si>
    <t>473/654</t>
  </si>
  <si>
    <t>541/1277</t>
  </si>
  <si>
    <t>205/913</t>
  </si>
  <si>
    <t>542/1277</t>
  </si>
  <si>
    <t>543/1277</t>
  </si>
  <si>
    <t>253/913</t>
  </si>
  <si>
    <t>545/1277</t>
  </si>
  <si>
    <t>595/913</t>
  </si>
  <si>
    <t>546/1277</t>
  </si>
  <si>
    <t>502/913</t>
  </si>
  <si>
    <t>549/1277</t>
  </si>
  <si>
    <t>588/913</t>
  </si>
  <si>
    <t>199/654</t>
  </si>
  <si>
    <t>550/1277</t>
  </si>
  <si>
    <t>551/1277</t>
  </si>
  <si>
    <t>769/913</t>
  </si>
  <si>
    <t>598/654</t>
  </si>
  <si>
    <t>552/1277</t>
  </si>
  <si>
    <t>436/913</t>
  </si>
  <si>
    <t>546/654</t>
  </si>
  <si>
    <t>553/1277</t>
  </si>
  <si>
    <t>806/913</t>
  </si>
  <si>
    <t>563/654</t>
  </si>
  <si>
    <t>554/1277</t>
  </si>
  <si>
    <t>512/913</t>
  </si>
  <si>
    <t>383/654</t>
  </si>
  <si>
    <t>557/1277</t>
  </si>
  <si>
    <t>384/913</t>
  </si>
  <si>
    <t>143/654</t>
  </si>
  <si>
    <t>558/1277</t>
  </si>
  <si>
    <t>560/1277</t>
  </si>
  <si>
    <t>563/1277</t>
  </si>
  <si>
    <t>493/913</t>
  </si>
  <si>
    <t>498/654</t>
  </si>
  <si>
    <t>564/1277</t>
  </si>
  <si>
    <t>缪夏美,何文忠</t>
  </si>
  <si>
    <t>565/1277</t>
  </si>
  <si>
    <t>567/1277</t>
  </si>
  <si>
    <t>458/913</t>
  </si>
  <si>
    <t>364/654</t>
  </si>
  <si>
    <t>568/1277</t>
  </si>
  <si>
    <t>569/1277</t>
  </si>
  <si>
    <t>600/913</t>
  </si>
  <si>
    <t>570/1277</t>
  </si>
  <si>
    <t>361/913</t>
  </si>
  <si>
    <t>240/654</t>
  </si>
  <si>
    <t>572/1277</t>
  </si>
  <si>
    <t>573/1277</t>
  </si>
  <si>
    <t>388/913</t>
  </si>
  <si>
    <t>24/654</t>
  </si>
  <si>
    <t>575/1277</t>
  </si>
  <si>
    <t>576/1277</t>
  </si>
  <si>
    <t>433/913</t>
  </si>
  <si>
    <t>250/654</t>
  </si>
  <si>
    <t>577/1277</t>
  </si>
  <si>
    <t>404/913</t>
  </si>
  <si>
    <t>161/654</t>
  </si>
  <si>
    <t>刘心峰,严志勇</t>
  </si>
  <si>
    <t>578/1277</t>
  </si>
  <si>
    <t>262/913</t>
  </si>
  <si>
    <t>287/654</t>
  </si>
  <si>
    <t>579/1277</t>
  </si>
  <si>
    <t>488/913</t>
  </si>
  <si>
    <t>580/1277</t>
  </si>
  <si>
    <t>谢军,谭昌杰,洪志</t>
  </si>
  <si>
    <t>581/1277</t>
  </si>
  <si>
    <t>176/913</t>
  </si>
  <si>
    <t>84/654</t>
  </si>
  <si>
    <t>584/1277</t>
  </si>
  <si>
    <t>422/913</t>
  </si>
  <si>
    <t>261/654</t>
  </si>
  <si>
    <t>585/1277</t>
  </si>
  <si>
    <t>314/913</t>
  </si>
  <si>
    <t>98/654</t>
  </si>
  <si>
    <t>588/1277</t>
  </si>
  <si>
    <t>438/913</t>
  </si>
  <si>
    <t>234/654</t>
  </si>
  <si>
    <t>589/1277</t>
  </si>
  <si>
    <t>590/1277</t>
  </si>
  <si>
    <t>222/913</t>
  </si>
  <si>
    <t>256/654</t>
  </si>
  <si>
    <t>591/1277</t>
  </si>
  <si>
    <t>592/1277</t>
  </si>
  <si>
    <t>594/1277</t>
  </si>
  <si>
    <t>596/1277</t>
  </si>
  <si>
    <t>366/913</t>
  </si>
  <si>
    <t>600/1277</t>
  </si>
  <si>
    <t>469/913</t>
  </si>
  <si>
    <t>194/654</t>
  </si>
  <si>
    <t>601/1277</t>
  </si>
  <si>
    <t>649/913</t>
  </si>
  <si>
    <t>603/1277</t>
  </si>
  <si>
    <t>308/913</t>
  </si>
  <si>
    <t>604/1277</t>
  </si>
  <si>
    <t>144/913</t>
  </si>
  <si>
    <t>134/654</t>
  </si>
  <si>
    <t>607/1277</t>
  </si>
  <si>
    <t>492/913</t>
  </si>
  <si>
    <t>610/1277</t>
  </si>
  <si>
    <t>611/1277</t>
  </si>
  <si>
    <t>521/913</t>
  </si>
  <si>
    <t>266/654</t>
  </si>
  <si>
    <t>615/1277</t>
  </si>
  <si>
    <t>700/913</t>
  </si>
  <si>
    <t>616/1277</t>
  </si>
  <si>
    <t>605/913</t>
  </si>
  <si>
    <t>290/654</t>
  </si>
  <si>
    <t>617/1277</t>
  </si>
  <si>
    <t>508/913</t>
  </si>
  <si>
    <t>150/654</t>
  </si>
  <si>
    <t>618/1277</t>
  </si>
  <si>
    <t>479/913</t>
  </si>
  <si>
    <t>318/654</t>
  </si>
  <si>
    <t>619/1277</t>
  </si>
  <si>
    <t>620/1277</t>
  </si>
  <si>
    <t>621/1277</t>
  </si>
  <si>
    <t>344/913</t>
  </si>
  <si>
    <t>175/654</t>
  </si>
  <si>
    <t>623/1277</t>
  </si>
  <si>
    <t>209/913</t>
  </si>
  <si>
    <t>340/654</t>
  </si>
  <si>
    <t>624/1277</t>
  </si>
  <si>
    <t>473/913</t>
  </si>
  <si>
    <t>259/654</t>
  </si>
  <si>
    <t>625/1277</t>
  </si>
  <si>
    <t>373/913</t>
  </si>
  <si>
    <t>195/654</t>
  </si>
  <si>
    <t>纪文静,徐觅</t>
  </si>
  <si>
    <t>626/1277</t>
  </si>
  <si>
    <t>682/913</t>
  </si>
  <si>
    <t>奚鹏洲,周毅</t>
  </si>
  <si>
    <t>628/1277</t>
  </si>
  <si>
    <t>573/913</t>
  </si>
  <si>
    <t>279/654</t>
  </si>
  <si>
    <t>629/1277</t>
  </si>
  <si>
    <t>411/913</t>
  </si>
  <si>
    <t>126/654</t>
  </si>
  <si>
    <t>630/1277</t>
  </si>
  <si>
    <t>287/913</t>
  </si>
  <si>
    <t>102/654</t>
  </si>
  <si>
    <t>苏玉平,郑如熙</t>
  </si>
  <si>
    <t>631/1277</t>
  </si>
  <si>
    <t>632/1277</t>
  </si>
  <si>
    <t>633/1277</t>
  </si>
  <si>
    <t>431/913</t>
  </si>
  <si>
    <t>634/1277</t>
  </si>
  <si>
    <t>363/913</t>
  </si>
  <si>
    <t>374/654</t>
  </si>
  <si>
    <t>635/1277</t>
  </si>
  <si>
    <t>883/913</t>
  </si>
  <si>
    <t>635/654</t>
  </si>
  <si>
    <t>636/1277</t>
  </si>
  <si>
    <t>邓明明,祝松</t>
  </si>
  <si>
    <t>638/1277</t>
  </si>
  <si>
    <t>750/913</t>
  </si>
  <si>
    <t>641/1277</t>
  </si>
  <si>
    <t>647/1277</t>
  </si>
  <si>
    <t>396/913</t>
  </si>
  <si>
    <t>白洁,易芳菲</t>
  </si>
  <si>
    <t>648/1277</t>
  </si>
  <si>
    <t>650/1277</t>
  </si>
  <si>
    <t>685/913</t>
  </si>
  <si>
    <t>652/1277</t>
  </si>
  <si>
    <t>234/913</t>
  </si>
  <si>
    <t>236/654</t>
  </si>
  <si>
    <t>653/1277</t>
  </si>
  <si>
    <t>578/913</t>
  </si>
  <si>
    <t>654/1277</t>
  </si>
  <si>
    <t>413/913</t>
  </si>
  <si>
    <t>655/1277</t>
  </si>
  <si>
    <t>441/913</t>
  </si>
  <si>
    <t>408/654</t>
  </si>
  <si>
    <t>王玉玺,余亮</t>
  </si>
  <si>
    <t>656/1277</t>
  </si>
  <si>
    <t>457/913</t>
  </si>
  <si>
    <t>82/654</t>
  </si>
  <si>
    <t>657/1277</t>
  </si>
  <si>
    <t>695/913</t>
  </si>
  <si>
    <t>382/654</t>
  </si>
  <si>
    <t>658/1277</t>
  </si>
  <si>
    <t>659/1277</t>
  </si>
  <si>
    <t>660/1277</t>
  </si>
  <si>
    <t>380/913</t>
  </si>
  <si>
    <t>253/654</t>
  </si>
  <si>
    <t>662/1277</t>
  </si>
  <si>
    <t>665/1277</t>
  </si>
  <si>
    <t>424/913</t>
  </si>
  <si>
    <t>667/1277</t>
  </si>
  <si>
    <t>668/1277</t>
  </si>
  <si>
    <t>689/913</t>
  </si>
  <si>
    <t>481/654</t>
  </si>
  <si>
    <t>670/1277</t>
  </si>
  <si>
    <t>叶瑜珍,唐俊杰</t>
  </si>
  <si>
    <t>672/1277</t>
  </si>
  <si>
    <t>673/1277</t>
  </si>
  <si>
    <t>532/913</t>
  </si>
  <si>
    <t>362/654</t>
  </si>
  <si>
    <t>674/1277</t>
  </si>
  <si>
    <t>537/913</t>
  </si>
  <si>
    <t>675/1277</t>
  </si>
  <si>
    <t>129/913</t>
  </si>
  <si>
    <t>323/654</t>
  </si>
  <si>
    <t>676/1277</t>
  </si>
  <si>
    <t>752/913</t>
  </si>
  <si>
    <t>339/654</t>
  </si>
  <si>
    <t>677/1277</t>
  </si>
  <si>
    <t>678/1277</t>
  </si>
  <si>
    <t>421/913</t>
  </si>
  <si>
    <t>680/1277</t>
  </si>
  <si>
    <t>835/913</t>
  </si>
  <si>
    <t>682/1277</t>
  </si>
  <si>
    <t>295/913</t>
  </si>
  <si>
    <t>248/654</t>
  </si>
  <si>
    <t>685/1277</t>
  </si>
  <si>
    <t>686/1277</t>
  </si>
  <si>
    <t>467/913</t>
  </si>
  <si>
    <t>162/654</t>
  </si>
  <si>
    <t>687/1277</t>
  </si>
  <si>
    <t>余斌,张文平</t>
  </si>
  <si>
    <t>688/1277</t>
  </si>
  <si>
    <t>690/1277</t>
  </si>
  <si>
    <t>536/913</t>
  </si>
  <si>
    <t>577/654</t>
  </si>
  <si>
    <t>691/1277</t>
  </si>
  <si>
    <t>644/913</t>
  </si>
  <si>
    <t>441/654</t>
  </si>
  <si>
    <t>692/1277</t>
  </si>
  <si>
    <t>526/913</t>
  </si>
  <si>
    <t>455/654</t>
  </si>
  <si>
    <t>693/1277</t>
  </si>
  <si>
    <t>694/1277</t>
  </si>
  <si>
    <t>584/913</t>
  </si>
  <si>
    <t>695/1277</t>
  </si>
  <si>
    <t>703/913</t>
  </si>
  <si>
    <t>433/654</t>
  </si>
  <si>
    <t>696/1277</t>
  </si>
  <si>
    <t>399/913</t>
  </si>
  <si>
    <t>697/1277</t>
  </si>
  <si>
    <t>518/913</t>
  </si>
  <si>
    <t>262/654</t>
  </si>
  <si>
    <t>698/1277</t>
  </si>
  <si>
    <t>749/913</t>
  </si>
  <si>
    <t>699/1277</t>
  </si>
  <si>
    <t>676/913</t>
  </si>
  <si>
    <t>700/1277</t>
  </si>
  <si>
    <t>504/913</t>
  </si>
  <si>
    <t>701/1277</t>
  </si>
  <si>
    <t>322/913</t>
  </si>
  <si>
    <t>702/1277</t>
  </si>
  <si>
    <t>703/1277</t>
  </si>
  <si>
    <t>633/913</t>
  </si>
  <si>
    <t>435/654</t>
  </si>
  <si>
    <t>704/1277</t>
  </si>
  <si>
    <t>691/913</t>
  </si>
  <si>
    <t>345/654</t>
  </si>
  <si>
    <t>705/1277</t>
  </si>
  <si>
    <t>706/1277</t>
  </si>
  <si>
    <t>778/913</t>
  </si>
  <si>
    <t>465/654</t>
  </si>
  <si>
    <t>707/1277</t>
  </si>
  <si>
    <t>46/913</t>
  </si>
  <si>
    <t>182/654</t>
  </si>
  <si>
    <t>708/1277</t>
  </si>
  <si>
    <t>吴玮,章成</t>
  </si>
  <si>
    <t>709/1277</t>
  </si>
  <si>
    <t>710/1277</t>
  </si>
  <si>
    <t>419/913</t>
  </si>
  <si>
    <t>595/654</t>
  </si>
  <si>
    <t>周锦程,刘爱民</t>
  </si>
  <si>
    <t>711/1277</t>
  </si>
  <si>
    <t>712/1277</t>
  </si>
  <si>
    <t>517/913</t>
  </si>
  <si>
    <t>270/654</t>
  </si>
  <si>
    <t>714/1277</t>
  </si>
  <si>
    <t>667/913</t>
  </si>
  <si>
    <t>717/1277</t>
  </si>
  <si>
    <t>718/1277</t>
  </si>
  <si>
    <t>719/1277</t>
  </si>
  <si>
    <t>437/913</t>
  </si>
  <si>
    <t>249/654</t>
  </si>
  <si>
    <t>722/1277</t>
  </si>
  <si>
    <t>348/913</t>
  </si>
  <si>
    <t>723/1277</t>
  </si>
  <si>
    <t>449/913</t>
  </si>
  <si>
    <t>177/654</t>
  </si>
  <si>
    <t>724/1277</t>
  </si>
  <si>
    <t>673/913</t>
  </si>
  <si>
    <t>513/654</t>
  </si>
  <si>
    <t>何旻,茹奕菡</t>
  </si>
  <si>
    <t>725/1277</t>
  </si>
  <si>
    <t>637/913</t>
  </si>
  <si>
    <t>726/1277</t>
  </si>
  <si>
    <t>432/913</t>
  </si>
  <si>
    <t>215/654</t>
  </si>
  <si>
    <t>727/1277</t>
  </si>
  <si>
    <t>242/913</t>
  </si>
  <si>
    <t>95/654</t>
  </si>
  <si>
    <t>728/1277</t>
  </si>
  <si>
    <t>636/913</t>
  </si>
  <si>
    <t>601/654</t>
  </si>
  <si>
    <t>729/1277</t>
  </si>
  <si>
    <t>624/913</t>
  </si>
  <si>
    <t>380/654</t>
  </si>
  <si>
    <t>730/1277</t>
  </si>
  <si>
    <t>张恒,张文平</t>
  </si>
  <si>
    <t>731/1277</t>
  </si>
  <si>
    <t>732/1277</t>
  </si>
  <si>
    <t>520/913</t>
  </si>
  <si>
    <t>程卓,陈黎</t>
  </si>
  <si>
    <t>733/1277</t>
  </si>
  <si>
    <t>734/1277</t>
  </si>
  <si>
    <t>251/913</t>
  </si>
  <si>
    <t>192/654</t>
  </si>
  <si>
    <t>735/1277</t>
  </si>
  <si>
    <t>617/913</t>
  </si>
  <si>
    <t>295/654</t>
  </si>
  <si>
    <t>738/1277</t>
  </si>
  <si>
    <t>505/913</t>
  </si>
  <si>
    <t>444/654</t>
  </si>
  <si>
    <t>739/1277</t>
  </si>
  <si>
    <t>740/1277</t>
  </si>
  <si>
    <t>741/1277</t>
  </si>
  <si>
    <t>743/1277</t>
  </si>
  <si>
    <t>744/1277</t>
  </si>
  <si>
    <t>王华,焦翠</t>
  </si>
  <si>
    <t>747/1277</t>
  </si>
  <si>
    <t>748/1277</t>
  </si>
  <si>
    <t>749/1277</t>
  </si>
  <si>
    <t>752/1277</t>
  </si>
  <si>
    <t>758/913</t>
  </si>
  <si>
    <t>753/1277</t>
  </si>
  <si>
    <t>566/913</t>
  </si>
  <si>
    <t>516/654</t>
  </si>
  <si>
    <t>754/1277</t>
  </si>
  <si>
    <t>414/913</t>
  </si>
  <si>
    <t>755/1277</t>
  </si>
  <si>
    <t>756/1277</t>
  </si>
  <si>
    <t>572/913</t>
  </si>
  <si>
    <t>252/654</t>
  </si>
  <si>
    <t>757/1277</t>
  </si>
  <si>
    <t>195/913</t>
  </si>
  <si>
    <t>759/1277</t>
  </si>
  <si>
    <t>571/913</t>
  </si>
  <si>
    <t>278/654</t>
  </si>
  <si>
    <t>761/1277</t>
  </si>
  <si>
    <t>764/1277</t>
  </si>
  <si>
    <t>90/913</t>
  </si>
  <si>
    <t>76/654</t>
  </si>
  <si>
    <t>765/1277</t>
  </si>
  <si>
    <t>527/913</t>
  </si>
  <si>
    <t>388/654</t>
  </si>
  <si>
    <t>766/1277</t>
  </si>
  <si>
    <t>852/913</t>
  </si>
  <si>
    <t>597/654</t>
  </si>
  <si>
    <t>768/1277</t>
  </si>
  <si>
    <t>194/913</t>
  </si>
  <si>
    <t>121/654</t>
  </si>
  <si>
    <t>黎颖芳,彭紫云</t>
  </si>
  <si>
    <t>769/1277</t>
  </si>
  <si>
    <t>315/913</t>
  </si>
  <si>
    <t>770/1277</t>
  </si>
  <si>
    <t>145/913</t>
  </si>
  <si>
    <t>51/654</t>
  </si>
  <si>
    <t>771/1277</t>
  </si>
  <si>
    <t>591/913</t>
  </si>
  <si>
    <t>466/654</t>
  </si>
  <si>
    <t>773/1277</t>
  </si>
  <si>
    <t>774/1277</t>
  </si>
  <si>
    <t>342/913</t>
  </si>
  <si>
    <t>181/654</t>
  </si>
  <si>
    <t>775/1277</t>
  </si>
  <si>
    <t>651/913</t>
  </si>
  <si>
    <t>400/654</t>
  </si>
  <si>
    <t>776/1277</t>
  </si>
  <si>
    <t>778/1277</t>
  </si>
  <si>
    <t>711/913</t>
  </si>
  <si>
    <t>347/654</t>
  </si>
  <si>
    <t>779/1277</t>
  </si>
  <si>
    <t>400/913</t>
  </si>
  <si>
    <t>780/1277</t>
  </si>
  <si>
    <t>陈晨,黄婧丽</t>
  </si>
  <si>
    <t>782/1277</t>
  </si>
  <si>
    <t>288/913</t>
  </si>
  <si>
    <t>783/1277</t>
  </si>
  <si>
    <t>787/1277</t>
  </si>
  <si>
    <t>690/913</t>
  </si>
  <si>
    <t>360/654</t>
  </si>
  <si>
    <t>788/1277</t>
  </si>
  <si>
    <t>581/913</t>
  </si>
  <si>
    <t>331/654</t>
  </si>
  <si>
    <t>789/1277</t>
  </si>
  <si>
    <t>790/1277</t>
  </si>
  <si>
    <t>791/1277</t>
  </si>
  <si>
    <t>793/1277</t>
  </si>
  <si>
    <t>354/913</t>
  </si>
  <si>
    <t>231/654</t>
  </si>
  <si>
    <t>794/1277</t>
  </si>
  <si>
    <t>俞晓斌,张明凯</t>
  </si>
  <si>
    <t>795/1277</t>
  </si>
  <si>
    <t>796/1277</t>
  </si>
  <si>
    <t>797/1277</t>
  </si>
  <si>
    <t>799/1277</t>
  </si>
  <si>
    <t>800/1277</t>
  </si>
  <si>
    <t>506/913</t>
  </si>
  <si>
    <t>801/1277</t>
  </si>
  <si>
    <t>709/913</t>
  </si>
  <si>
    <t>802/1277</t>
  </si>
  <si>
    <t>715/913</t>
  </si>
  <si>
    <t>804/1277</t>
  </si>
  <si>
    <t>646/913</t>
  </si>
  <si>
    <t>401/654</t>
  </si>
  <si>
    <t>808/1277</t>
  </si>
  <si>
    <t>393/913</t>
  </si>
  <si>
    <t>809/1277</t>
  </si>
  <si>
    <t>601/913</t>
  </si>
  <si>
    <t>227/654</t>
  </si>
  <si>
    <t>810/1277</t>
  </si>
  <si>
    <t>272/913</t>
  </si>
  <si>
    <t>156/654</t>
  </si>
  <si>
    <t>董元星,陈东</t>
  </si>
  <si>
    <t>811/1277</t>
  </si>
  <si>
    <t>533/913</t>
  </si>
  <si>
    <t>241/654</t>
  </si>
  <si>
    <t>812/1277</t>
  </si>
  <si>
    <t>409/913</t>
  </si>
  <si>
    <t>329/654</t>
  </si>
  <si>
    <t>813/1277</t>
  </si>
  <si>
    <t>597/913</t>
  </si>
  <si>
    <t>376/654</t>
  </si>
  <si>
    <t>814/1277</t>
  </si>
  <si>
    <t>725/913</t>
  </si>
  <si>
    <t>815/1277</t>
  </si>
  <si>
    <t>371/913</t>
  </si>
  <si>
    <t>220/654</t>
  </si>
  <si>
    <t>816/1277</t>
  </si>
  <si>
    <t>884/913</t>
  </si>
  <si>
    <t>817/1277</t>
  </si>
  <si>
    <t>818/1277</t>
  </si>
  <si>
    <t>820/1277</t>
  </si>
  <si>
    <t>609/913</t>
  </si>
  <si>
    <t>449/654</t>
  </si>
  <si>
    <t>821/1277</t>
  </si>
  <si>
    <t>822/1277</t>
  </si>
  <si>
    <t>901/913</t>
  </si>
  <si>
    <t>824/1277</t>
  </si>
  <si>
    <t>705/913</t>
  </si>
  <si>
    <t>545/654</t>
  </si>
  <si>
    <t>825/1277</t>
  </si>
  <si>
    <t>827/1277</t>
  </si>
  <si>
    <t>828/1277</t>
  </si>
  <si>
    <t>522/913</t>
  </si>
  <si>
    <t>829/1277</t>
  </si>
  <si>
    <t>738/913</t>
  </si>
  <si>
    <t>830/1277</t>
  </si>
  <si>
    <t>737/913</t>
  </si>
  <si>
    <t>398/654</t>
  </si>
  <si>
    <t>831/1277</t>
  </si>
  <si>
    <t>698/913</t>
  </si>
  <si>
    <t>832/1277</t>
  </si>
  <si>
    <t>555/913</t>
  </si>
  <si>
    <t>381/654</t>
  </si>
  <si>
    <t>833/1277</t>
  </si>
  <si>
    <t>519/913</t>
  </si>
  <si>
    <t>304/654</t>
  </si>
  <si>
    <t>834/1277</t>
  </si>
  <si>
    <t>836/1277</t>
  </si>
  <si>
    <t>790/913</t>
  </si>
  <si>
    <t>615/654</t>
  </si>
  <si>
    <t>837/1277</t>
  </si>
  <si>
    <t>585/913</t>
  </si>
  <si>
    <t>200/654</t>
  </si>
  <si>
    <t>838/1277</t>
  </si>
  <si>
    <t>839/1277</t>
  </si>
  <si>
    <t>451/913</t>
  </si>
  <si>
    <t>840/1277</t>
  </si>
  <si>
    <t>841/1277</t>
  </si>
  <si>
    <t>842/1277</t>
  </si>
  <si>
    <t>843/1277</t>
  </si>
  <si>
    <t>王慧,林昊</t>
  </si>
  <si>
    <t>844/1277</t>
  </si>
  <si>
    <t>652/913</t>
  </si>
  <si>
    <t>377/654</t>
  </si>
  <si>
    <t>845/1277</t>
  </si>
  <si>
    <t>620/913</t>
  </si>
  <si>
    <t>成念良,毛从容,袁媛</t>
  </si>
  <si>
    <t>846/1277</t>
  </si>
  <si>
    <t>583/913</t>
  </si>
  <si>
    <t>847/1277</t>
  </si>
  <si>
    <t>848/1277</t>
  </si>
  <si>
    <t>427/913</t>
  </si>
  <si>
    <t>355/654</t>
  </si>
  <si>
    <t>849/1277</t>
  </si>
  <si>
    <t>李达夫,徐栋</t>
  </si>
  <si>
    <t>850/1277</t>
  </si>
  <si>
    <t>853/1277</t>
  </si>
  <si>
    <t>569/913</t>
  </si>
  <si>
    <t>854/1277</t>
  </si>
  <si>
    <t>856/1277</t>
  </si>
  <si>
    <t>556/913</t>
  </si>
  <si>
    <t>305/654</t>
  </si>
  <si>
    <t>857/1277</t>
  </si>
  <si>
    <t>211/913</t>
  </si>
  <si>
    <t>492/654</t>
  </si>
  <si>
    <t>859/1277</t>
  </si>
  <si>
    <t>860/1277</t>
  </si>
  <si>
    <t>523/913</t>
  </si>
  <si>
    <t>268/654</t>
  </si>
  <si>
    <t>861/1277</t>
  </si>
  <si>
    <t>862/1277</t>
  </si>
  <si>
    <t>618/913</t>
  </si>
  <si>
    <t>863/1277</t>
  </si>
  <si>
    <t>717/913</t>
  </si>
  <si>
    <t>405/654</t>
  </si>
  <si>
    <t>865/1277</t>
  </si>
  <si>
    <t>551/913</t>
  </si>
  <si>
    <t>284/654</t>
  </si>
  <si>
    <t>867/1277</t>
  </si>
  <si>
    <t>464/913</t>
  </si>
  <si>
    <t>387/654</t>
  </si>
  <si>
    <t>868/1277</t>
  </si>
  <si>
    <t>869/1277</t>
  </si>
  <si>
    <t>870/1277</t>
  </si>
  <si>
    <t>590/913</t>
  </si>
  <si>
    <t>214/654</t>
  </si>
  <si>
    <t>871/1277</t>
  </si>
  <si>
    <t>320/913</t>
  </si>
  <si>
    <t>515/654</t>
  </si>
  <si>
    <t>872/1277</t>
  </si>
  <si>
    <t>732/913</t>
  </si>
  <si>
    <t>391/654</t>
  </si>
  <si>
    <t>873/1277</t>
  </si>
  <si>
    <t>666/913</t>
  </si>
  <si>
    <t>350/654</t>
  </si>
  <si>
    <t>874/1277</t>
  </si>
  <si>
    <t>875/1277</t>
  </si>
  <si>
    <t>877/1277</t>
  </si>
  <si>
    <t>439/913</t>
  </si>
  <si>
    <t>878/1277</t>
  </si>
  <si>
    <t>587/913</t>
  </si>
  <si>
    <t>879/1277</t>
  </si>
  <si>
    <t>799/913</t>
  </si>
  <si>
    <t>518/654</t>
  </si>
  <si>
    <t>880/1277</t>
  </si>
  <si>
    <t>881/1277</t>
  </si>
  <si>
    <t>882/1277</t>
  </si>
  <si>
    <t>42/913</t>
  </si>
  <si>
    <t>883/1277</t>
  </si>
  <si>
    <t>793/913</t>
  </si>
  <si>
    <t>567/654</t>
  </si>
  <si>
    <t>884/1277</t>
  </si>
  <si>
    <t>391/913</t>
  </si>
  <si>
    <t>154/654</t>
  </si>
  <si>
    <t>885/1277</t>
  </si>
  <si>
    <t>886/1277</t>
  </si>
  <si>
    <t>887/1277</t>
  </si>
  <si>
    <t>747/913</t>
  </si>
  <si>
    <t>890/1277</t>
  </si>
  <si>
    <t>891/1277</t>
  </si>
  <si>
    <t>565/913</t>
  </si>
  <si>
    <t>297/654</t>
  </si>
  <si>
    <t>892/1277</t>
  </si>
  <si>
    <t>893/1277</t>
  </si>
  <si>
    <t>453/913</t>
  </si>
  <si>
    <t>895/1277</t>
  </si>
  <si>
    <t>730/913</t>
  </si>
  <si>
    <t>370/654</t>
  </si>
  <si>
    <t>896/1277</t>
  </si>
  <si>
    <t>李娜,凌超</t>
  </si>
  <si>
    <t>901/1277</t>
  </si>
  <si>
    <t>401/913</t>
  </si>
  <si>
    <t>258/654</t>
  </si>
  <si>
    <t>林龙军,黄倩倩</t>
  </si>
  <si>
    <t>902/1277</t>
  </si>
  <si>
    <t>696/913</t>
  </si>
  <si>
    <t>385/654</t>
  </si>
  <si>
    <t>905/1277</t>
  </si>
  <si>
    <t>299/913</t>
  </si>
  <si>
    <t>257/654</t>
  </si>
  <si>
    <t>906/1277</t>
  </si>
  <si>
    <t>459/913</t>
  </si>
  <si>
    <t>315/654</t>
  </si>
  <si>
    <t>907/1277</t>
  </si>
  <si>
    <t>530/913</t>
  </si>
  <si>
    <t>151/654</t>
  </si>
  <si>
    <t>908/1277</t>
  </si>
  <si>
    <t>164/913</t>
  </si>
  <si>
    <t>44/654</t>
  </si>
  <si>
    <t>909/1277</t>
  </si>
  <si>
    <t>228/913</t>
  </si>
  <si>
    <t>910/1277</t>
  </si>
  <si>
    <t>912/1277</t>
  </si>
  <si>
    <t>913/1277</t>
  </si>
  <si>
    <t>728/913</t>
  </si>
  <si>
    <t>524/654</t>
  </si>
  <si>
    <t>914/1277</t>
  </si>
  <si>
    <t>712/913</t>
  </si>
  <si>
    <t>916/1277</t>
  </si>
  <si>
    <t>621/913</t>
  </si>
  <si>
    <t>468/654</t>
  </si>
  <si>
    <t>917/1277</t>
  </si>
  <si>
    <t>920/1277</t>
  </si>
  <si>
    <t>922/1277</t>
  </si>
  <si>
    <t>923/1277</t>
  </si>
  <si>
    <t>924/1277</t>
  </si>
  <si>
    <t>594/913</t>
  </si>
  <si>
    <t>349/654</t>
  </si>
  <si>
    <t>926/1277</t>
  </si>
  <si>
    <t>245/913</t>
  </si>
  <si>
    <t>245/654</t>
  </si>
  <si>
    <t>927/1277</t>
  </si>
  <si>
    <t>557/913</t>
  </si>
  <si>
    <t>333/654</t>
  </si>
  <si>
    <t>928/1277</t>
  </si>
  <si>
    <t>343/913</t>
  </si>
  <si>
    <t>590/654</t>
  </si>
  <si>
    <t>930/1277</t>
  </si>
  <si>
    <t>朱柏蓉</t>
  </si>
  <si>
    <t>931/1277</t>
  </si>
  <si>
    <t>544/913</t>
  </si>
  <si>
    <t>561/654</t>
  </si>
  <si>
    <t>932/1277</t>
  </si>
  <si>
    <t>47/913</t>
  </si>
  <si>
    <t>54/654</t>
  </si>
  <si>
    <t>934/1277</t>
  </si>
  <si>
    <t>841/913</t>
  </si>
  <si>
    <t>935/1277</t>
  </si>
  <si>
    <t>273/913</t>
  </si>
  <si>
    <t>王妍,陈鹄飞</t>
  </si>
  <si>
    <t>937/1277</t>
  </si>
  <si>
    <t>494/913</t>
  </si>
  <si>
    <t>939/1277</t>
  </si>
  <si>
    <t>940/1277</t>
  </si>
  <si>
    <t>942/1277</t>
  </si>
  <si>
    <t>392/913</t>
  </si>
  <si>
    <t>264/654</t>
  </si>
  <si>
    <t>943/1277</t>
  </si>
  <si>
    <t>944/1277</t>
  </si>
  <si>
    <t>465/913</t>
  </si>
  <si>
    <t>358/654</t>
  </si>
  <si>
    <t>945/1277</t>
  </si>
  <si>
    <t>761/913</t>
  </si>
  <si>
    <t>947/1277</t>
  </si>
  <si>
    <t>949/1277</t>
  </si>
  <si>
    <t>654/913</t>
  </si>
  <si>
    <t>951/1277</t>
  </si>
  <si>
    <t>955/1277</t>
  </si>
  <si>
    <t>625/913</t>
  </si>
  <si>
    <t>342/654</t>
  </si>
  <si>
    <t>957/1277</t>
  </si>
  <si>
    <t>960/1277</t>
  </si>
  <si>
    <t>477/913</t>
  </si>
  <si>
    <t>962/1277</t>
  </si>
  <si>
    <t>645/913</t>
  </si>
  <si>
    <t>328/654</t>
  </si>
  <si>
    <t>963/1277</t>
  </si>
  <si>
    <t>964/1277</t>
  </si>
  <si>
    <t>816/913</t>
  </si>
  <si>
    <t>967/1277</t>
  </si>
  <si>
    <t>曹进前,尹粒宇,王明德</t>
  </si>
  <si>
    <t>968/1277</t>
  </si>
  <si>
    <t>969/1277</t>
  </si>
  <si>
    <t>611/913</t>
  </si>
  <si>
    <t>442/654</t>
  </si>
  <si>
    <t>970/1277</t>
  </si>
  <si>
    <t>554/913</t>
  </si>
  <si>
    <t>588/654</t>
  </si>
  <si>
    <t>971/1277</t>
  </si>
  <si>
    <t>973/1277</t>
  </si>
  <si>
    <t>680/913</t>
  </si>
  <si>
    <t>324/654</t>
  </si>
  <si>
    <t>977/1277</t>
  </si>
  <si>
    <t>674/913</t>
  </si>
  <si>
    <t>480/654</t>
  </si>
  <si>
    <t>979/1277</t>
  </si>
  <si>
    <t>615/913</t>
  </si>
  <si>
    <t>311/654</t>
  </si>
  <si>
    <t>980/1277</t>
  </si>
  <si>
    <t>607/913</t>
  </si>
  <si>
    <t>393/654</t>
  </si>
  <si>
    <t>982/1277</t>
  </si>
  <si>
    <t>983/1277</t>
  </si>
  <si>
    <t>985/1277</t>
  </si>
  <si>
    <t>岳帅,裴禹翔</t>
  </si>
  <si>
    <t>986/1277</t>
  </si>
  <si>
    <t>731/913</t>
  </si>
  <si>
    <t>988/1277</t>
  </si>
  <si>
    <t>735/913</t>
  </si>
  <si>
    <t>529/654</t>
  </si>
  <si>
    <t>990/1277</t>
  </si>
  <si>
    <t>635/913</t>
  </si>
  <si>
    <t>992/1277</t>
  </si>
  <si>
    <t>杨旸,杨宇俊</t>
  </si>
  <si>
    <t>993/1277</t>
  </si>
  <si>
    <t>996/1277</t>
  </si>
  <si>
    <t>675/913</t>
  </si>
  <si>
    <t>404/654</t>
  </si>
  <si>
    <t>999/1277</t>
  </si>
  <si>
    <t>814/913</t>
  </si>
  <si>
    <t>610/654</t>
  </si>
  <si>
    <t>1000/1277</t>
  </si>
  <si>
    <t>794/913</t>
  </si>
  <si>
    <t>1001/1277</t>
  </si>
  <si>
    <t>316/913</t>
  </si>
  <si>
    <t>319/654</t>
  </si>
  <si>
    <t>1002/1277</t>
  </si>
  <si>
    <t>702/913</t>
  </si>
  <si>
    <t>572/654</t>
  </si>
  <si>
    <t>1003/1277</t>
  </si>
  <si>
    <t>1004/1277</t>
  </si>
  <si>
    <t>623/913</t>
  </si>
  <si>
    <t>213/654</t>
  </si>
  <si>
    <t>1008/1277</t>
  </si>
  <si>
    <t>1009/1277</t>
  </si>
  <si>
    <t>宋璐,李鸥</t>
  </si>
  <si>
    <t>1010/1277</t>
  </si>
  <si>
    <t>548/913</t>
  </si>
  <si>
    <t>1012/1277</t>
  </si>
  <si>
    <t>827/913</t>
  </si>
  <si>
    <t>491/654</t>
  </si>
  <si>
    <t>1014/1277</t>
  </si>
  <si>
    <t>553/913</t>
  </si>
  <si>
    <t>1015/1277</t>
  </si>
  <si>
    <t>1017/1277</t>
  </si>
  <si>
    <t>1019/1277</t>
  </si>
  <si>
    <t>779/913</t>
  </si>
  <si>
    <t>1020/1277</t>
  </si>
  <si>
    <t>803/913</t>
  </si>
  <si>
    <t>539/654</t>
  </si>
  <si>
    <t>姜锡峰,张文琍</t>
  </si>
  <si>
    <t>1021/1277</t>
  </si>
  <si>
    <t>1027/1277</t>
  </si>
  <si>
    <t>1028/1277</t>
  </si>
  <si>
    <t>764/913</t>
  </si>
  <si>
    <t>1029/1277</t>
  </si>
  <si>
    <t>640/913</t>
  </si>
  <si>
    <t>306/654</t>
  </si>
  <si>
    <t>1031/1277</t>
  </si>
  <si>
    <t>657/913</t>
  </si>
  <si>
    <t>403/654</t>
  </si>
  <si>
    <t>1032/1277</t>
  </si>
  <si>
    <t>405/913</t>
  </si>
  <si>
    <t>196/654</t>
  </si>
  <si>
    <t>1034/1277</t>
  </si>
  <si>
    <t>622/913</t>
  </si>
  <si>
    <t>578/654</t>
  </si>
  <si>
    <t>丁进,王卓然</t>
  </si>
  <si>
    <t>1035/1277</t>
  </si>
  <si>
    <t>686/913</t>
  </si>
  <si>
    <t>445/654</t>
  </si>
  <si>
    <t>1038/1277</t>
  </si>
  <si>
    <t>1039/1277</t>
  </si>
  <si>
    <t>邵笛,黄婧丽</t>
  </si>
  <si>
    <t>1040/1277</t>
  </si>
  <si>
    <t>714/913</t>
  </si>
  <si>
    <t>1042/1277</t>
  </si>
  <si>
    <t>664/913</t>
  </si>
  <si>
    <t>346/654</t>
  </si>
  <si>
    <t>1044/1277</t>
  </si>
  <si>
    <t>1045/1277</t>
  </si>
  <si>
    <t>614/913</t>
  </si>
  <si>
    <t>288/654</t>
  </si>
  <si>
    <t>1048/1277</t>
  </si>
  <si>
    <t>1050/1277</t>
  </si>
  <si>
    <t>1051/1277</t>
  </si>
  <si>
    <t>1052/1277</t>
  </si>
  <si>
    <t>716/913</t>
  </si>
  <si>
    <t>462/654</t>
  </si>
  <si>
    <t>1054/1277</t>
  </si>
  <si>
    <t>1055/1277</t>
  </si>
  <si>
    <t>708/913</t>
  </si>
  <si>
    <t>1056/1277</t>
  </si>
  <si>
    <t>1057/1277</t>
  </si>
  <si>
    <t>681/913</t>
  </si>
  <si>
    <t>343/654</t>
  </si>
  <si>
    <t>1059/1277</t>
  </si>
  <si>
    <t>1062/1277</t>
  </si>
  <si>
    <t>727/913</t>
  </si>
  <si>
    <t>348/654</t>
  </si>
  <si>
    <t>1063/1277</t>
  </si>
  <si>
    <t>1064/1277</t>
  </si>
  <si>
    <t>742/913</t>
  </si>
  <si>
    <t>478/654</t>
  </si>
  <si>
    <t>1065/1277</t>
  </si>
  <si>
    <t>张明凯,黄纪亮</t>
  </si>
  <si>
    <t>1066/1277</t>
  </si>
  <si>
    <t>116/913</t>
  </si>
  <si>
    <t>38/654</t>
  </si>
  <si>
    <t>1069/1277</t>
  </si>
  <si>
    <t>562/913</t>
  </si>
  <si>
    <t>495/654</t>
  </si>
  <si>
    <t>1072/1277</t>
  </si>
  <si>
    <t>15/913</t>
  </si>
  <si>
    <t>周余,杨杰</t>
  </si>
  <si>
    <t>1073/1277</t>
  </si>
  <si>
    <t>1075/1277</t>
  </si>
  <si>
    <t>756/913</t>
  </si>
  <si>
    <t>422/654</t>
  </si>
  <si>
    <t>1077/1277</t>
  </si>
  <si>
    <t>824/913</t>
  </si>
  <si>
    <t>511/654</t>
  </si>
  <si>
    <t>1080/1277</t>
  </si>
  <si>
    <t>1082/1277</t>
  </si>
  <si>
    <t>1083/1277</t>
  </si>
  <si>
    <t>606/913</t>
  </si>
  <si>
    <t>395/654</t>
  </si>
  <si>
    <t>1084/1277</t>
  </si>
  <si>
    <t>762/913</t>
  </si>
  <si>
    <t>602/654</t>
  </si>
  <si>
    <t>1087/1277</t>
  </si>
  <si>
    <t>802/913</t>
  </si>
  <si>
    <t>517/654</t>
  </si>
  <si>
    <t>1089/1277</t>
  </si>
  <si>
    <t>706/913</t>
  </si>
  <si>
    <t>439/654</t>
  </si>
  <si>
    <t>1090/1277</t>
  </si>
  <si>
    <t>662/913</t>
  </si>
  <si>
    <t>477/654</t>
  </si>
  <si>
    <t>陶国峰</t>
  </si>
  <si>
    <t>1091/1277</t>
  </si>
  <si>
    <t>1092/1277</t>
  </si>
  <si>
    <t>660/913</t>
  </si>
  <si>
    <t>421/654</t>
  </si>
  <si>
    <t>1095/1277</t>
  </si>
  <si>
    <t>759/913</t>
  </si>
  <si>
    <t>464/654</t>
  </si>
  <si>
    <t>1096/1277</t>
  </si>
  <si>
    <t>671/913</t>
  </si>
  <si>
    <t>356/654</t>
  </si>
  <si>
    <t>1097/1277</t>
  </si>
  <si>
    <t>688/913</t>
  </si>
  <si>
    <t>341/654</t>
  </si>
  <si>
    <t>1098/1277</t>
  </si>
  <si>
    <t>534/913</t>
  </si>
  <si>
    <t>1100/1277</t>
  </si>
  <si>
    <t>589/913</t>
  </si>
  <si>
    <t>541/654</t>
  </si>
  <si>
    <t>1101/1277</t>
  </si>
  <si>
    <t>1102/1277</t>
  </si>
  <si>
    <t>638/913</t>
  </si>
  <si>
    <t>1103/1277</t>
  </si>
  <si>
    <t>845/913</t>
  </si>
  <si>
    <t>589/654</t>
  </si>
  <si>
    <t>1105/1277</t>
  </si>
  <si>
    <t>1107/1277</t>
  </si>
  <si>
    <t>683/913</t>
  </si>
  <si>
    <t>1111/1277</t>
  </si>
  <si>
    <t>805/913</t>
  </si>
  <si>
    <t>1112/1277</t>
  </si>
  <si>
    <t>559/913</t>
  </si>
  <si>
    <t>437/654</t>
  </si>
  <si>
    <t>1115/1277</t>
  </si>
  <si>
    <t>658/913</t>
  </si>
  <si>
    <t>470/654</t>
  </si>
  <si>
    <t>1116/1277</t>
  </si>
  <si>
    <t>642/913</t>
  </si>
  <si>
    <t>458/654</t>
  </si>
  <si>
    <t>1117/1277</t>
  </si>
  <si>
    <t>770/913</t>
  </si>
  <si>
    <t>608/654</t>
  </si>
  <si>
    <t>1121/1277</t>
  </si>
  <si>
    <t>1122/1277</t>
  </si>
  <si>
    <t>1124/1277</t>
  </si>
  <si>
    <t>832/913</t>
  </si>
  <si>
    <t>582/654</t>
  </si>
  <si>
    <t>1126/1277</t>
  </si>
  <si>
    <t>837/913</t>
  </si>
  <si>
    <t>503/654</t>
  </si>
  <si>
    <t>1129/1277</t>
  </si>
  <si>
    <t>543/913</t>
  </si>
  <si>
    <t>508/654</t>
  </si>
  <si>
    <t>1131/1277</t>
  </si>
  <si>
    <t>217/913</t>
  </si>
  <si>
    <t>1132/1277</t>
  </si>
  <si>
    <t>825/913</t>
  </si>
  <si>
    <t>486/654</t>
  </si>
  <si>
    <t>1133/1277</t>
  </si>
  <si>
    <t>541/913</t>
  </si>
  <si>
    <t>489/654</t>
  </si>
  <si>
    <t>1134/1277</t>
  </si>
  <si>
    <t>668/913</t>
  </si>
  <si>
    <t>448/654</t>
  </si>
  <si>
    <t>1136/1277</t>
  </si>
  <si>
    <t>879/913</t>
  </si>
  <si>
    <t>1139/1277</t>
  </si>
  <si>
    <t>徐翔,江凌</t>
  </si>
  <si>
    <t>1141/1277</t>
  </si>
  <si>
    <t>1145/1277</t>
  </si>
  <si>
    <t>1149/1277</t>
  </si>
  <si>
    <t>724/913</t>
  </si>
  <si>
    <t>326/654</t>
  </si>
  <si>
    <t>1150/1277</t>
  </si>
  <si>
    <t>849/913</t>
  </si>
  <si>
    <t>593/654</t>
  </si>
  <si>
    <t>1155/1277</t>
  </si>
  <si>
    <t>1156/1277</t>
  </si>
  <si>
    <t>561/913</t>
  </si>
  <si>
    <t>494/654</t>
  </si>
  <si>
    <t>1157/1277</t>
  </si>
  <si>
    <t>1160/1277</t>
  </si>
  <si>
    <t>468/913</t>
  </si>
  <si>
    <t>267/654</t>
  </si>
  <si>
    <t>易祺坤,张大铮</t>
  </si>
  <si>
    <t>1161/1277</t>
  </si>
  <si>
    <t>836/913</t>
  </si>
  <si>
    <t>512/654</t>
  </si>
  <si>
    <t>1163/1277</t>
  </si>
  <si>
    <t>608/913</t>
  </si>
  <si>
    <t>548/654</t>
  </si>
  <si>
    <t>1165/1277</t>
  </si>
  <si>
    <t>787/913</t>
  </si>
  <si>
    <t>506/654</t>
  </si>
  <si>
    <t>1168/1277</t>
  </si>
  <si>
    <t>487/913</t>
  </si>
  <si>
    <t>206/654</t>
  </si>
  <si>
    <t>1170/1277</t>
  </si>
  <si>
    <t>773/913</t>
  </si>
  <si>
    <t>603/654</t>
  </si>
  <si>
    <t>1171/1277</t>
  </si>
  <si>
    <t>838/913</t>
  </si>
  <si>
    <t>519/654</t>
  </si>
  <si>
    <t>1172/1277</t>
  </si>
  <si>
    <t>540/913</t>
  </si>
  <si>
    <t>1173/1277</t>
  </si>
  <si>
    <t>1176/1277</t>
  </si>
  <si>
    <t>828/913</t>
  </si>
  <si>
    <t>591/654</t>
  </si>
  <si>
    <t>1177/1277</t>
  </si>
  <si>
    <t>872/913</t>
  </si>
  <si>
    <t>1178/1277</t>
  </si>
  <si>
    <t>840/913</t>
  </si>
  <si>
    <t>520/654</t>
  </si>
  <si>
    <t>1180/1277</t>
  </si>
  <si>
    <t>563/913</t>
  </si>
  <si>
    <t>1182/1277</t>
  </si>
  <si>
    <t>792/913</t>
  </si>
  <si>
    <t>534/654</t>
  </si>
  <si>
    <t>1183/1277</t>
  </si>
  <si>
    <t>871/913</t>
  </si>
  <si>
    <t>605/654</t>
  </si>
  <si>
    <t>1189/1277</t>
  </si>
  <si>
    <t>20/913</t>
  </si>
  <si>
    <t>5/654</t>
  </si>
  <si>
    <t>1191/1277</t>
  </si>
  <si>
    <t>684/913</t>
  </si>
  <si>
    <t>467/654</t>
  </si>
  <si>
    <t>1196/1277</t>
  </si>
  <si>
    <t>石玉,董珊珊</t>
  </si>
  <si>
    <t>1197/1277</t>
  </si>
  <si>
    <t>854/913</t>
  </si>
  <si>
    <t>1203/1277</t>
  </si>
  <si>
    <t>842/913</t>
  </si>
  <si>
    <t>616/654</t>
  </si>
  <si>
    <t>1204/1277</t>
  </si>
  <si>
    <t>900/913</t>
  </si>
  <si>
    <t>1207/1277</t>
  </si>
  <si>
    <t>650/913</t>
  </si>
  <si>
    <t>566/654</t>
  </si>
  <si>
    <t>1209/1277</t>
  </si>
  <si>
    <t>826/913</t>
  </si>
  <si>
    <t>1211/1277</t>
  </si>
  <si>
    <t>1215/1277</t>
  </si>
  <si>
    <t>刘铭,韩晶,蒋磊</t>
  </si>
  <si>
    <t>1216/1277</t>
  </si>
  <si>
    <t>723/913</t>
  </si>
  <si>
    <t>457/654</t>
  </si>
  <si>
    <t>1217/1277</t>
  </si>
  <si>
    <t>864/913</t>
  </si>
  <si>
    <t>丁进,唐丁祥</t>
  </si>
  <si>
    <t>1218/1277</t>
  </si>
  <si>
    <t>1226/1277</t>
  </si>
  <si>
    <t>1228/1277</t>
  </si>
  <si>
    <t>767/913</t>
  </si>
  <si>
    <t>532/654</t>
  </si>
  <si>
    <t>1229/1277</t>
  </si>
  <si>
    <t>1230/1277</t>
  </si>
  <si>
    <t>780/913</t>
  </si>
  <si>
    <t>1231/1277</t>
  </si>
  <si>
    <t>818/913</t>
  </si>
  <si>
    <t>1232/1277</t>
  </si>
  <si>
    <t>856/913</t>
  </si>
  <si>
    <t>587/654</t>
  </si>
  <si>
    <t>1233/1277</t>
  </si>
  <si>
    <t>1239/1277</t>
  </si>
  <si>
    <t>745/913</t>
  </si>
  <si>
    <t>1240/1277</t>
  </si>
  <si>
    <t>1243/1277</t>
  </si>
  <si>
    <t>1246/1277</t>
  </si>
  <si>
    <t>707/913</t>
  </si>
  <si>
    <t>1247/1277</t>
  </si>
  <si>
    <t>807/913</t>
  </si>
  <si>
    <t>555/654</t>
  </si>
  <si>
    <t>1251/1277</t>
  </si>
  <si>
    <t>874/913</t>
  </si>
  <si>
    <t>1254/1277</t>
  </si>
  <si>
    <t>781/913</t>
  </si>
  <si>
    <t>302/654</t>
  </si>
  <si>
    <t>1257/1277</t>
  </si>
  <si>
    <t>陈纪靖</t>
  </si>
  <si>
    <t>周华,曾小丽,沈荣</t>
  </si>
  <si>
    <t>颜昕,赵慧,王美芹</t>
  </si>
  <si>
    <t>洪木妹,范泰奇</t>
  </si>
  <si>
    <t>阮毅,陈晨,李博良</t>
  </si>
  <si>
    <t>代宇,李伟</t>
  </si>
  <si>
    <t>王帅,高群山</t>
  </si>
  <si>
    <t>张恒,汪澳</t>
  </si>
  <si>
    <t>颜昕,赵慧,郑文旭</t>
  </si>
  <si>
    <t>张文平,田元强</t>
  </si>
  <si>
    <t>王美芹,赵慧,郑文旭</t>
  </si>
  <si>
    <t>姚姣姣,陶祺</t>
  </si>
  <si>
    <t>张雅洁,曾婷婷</t>
  </si>
  <si>
    <t>马龙,向霈</t>
  </si>
  <si>
    <t>张恒,张文平,高勇标</t>
  </si>
  <si>
    <t>滕祖光,于涛</t>
  </si>
  <si>
    <t>汪伟,方孝成</t>
  </si>
  <si>
    <t>汪伟,方孝成,黄万青</t>
  </si>
  <si>
    <t>何家琪,刘明宇</t>
  </si>
  <si>
    <t>李飞,张凯瑜,张帅</t>
  </si>
  <si>
    <t>倪玉娟,黄海峰</t>
  </si>
  <si>
    <t>侯慧娣,郅元</t>
  </si>
  <si>
    <t>范泰奇,李文程</t>
  </si>
  <si>
    <t>胡永青,崔思维</t>
  </si>
  <si>
    <t>陈钟闻,李沁</t>
  </si>
  <si>
    <t>牟琼屿,江凌</t>
  </si>
  <si>
    <t>陆欣,姚航</t>
  </si>
  <si>
    <t>陆欣,李文君</t>
  </si>
  <si>
    <t>1268/1277</t>
  </si>
  <si>
    <t>878/913</t>
  </si>
  <si>
    <t>富荣富开1-3年国开债纯债A</t>
  </si>
  <si>
    <t>马洪娟,田钊</t>
  </si>
  <si>
    <t>刘万锋,郭敏</t>
  </si>
  <si>
    <t>6/96</t>
  </si>
  <si>
    <t>9/31</t>
  </si>
  <si>
    <t>9/96</t>
  </si>
  <si>
    <t>18/31</t>
  </si>
  <si>
    <t>15/96</t>
  </si>
  <si>
    <t>18/96</t>
  </si>
  <si>
    <t>李倩,赵端端,毛静平</t>
  </si>
  <si>
    <t>王一兵,郑振源,谢创</t>
  </si>
  <si>
    <t>30/96</t>
  </si>
  <si>
    <t>张玮,田阳</t>
  </si>
  <si>
    <t>32/96</t>
  </si>
  <si>
    <t>钟明,刘大巍</t>
  </si>
  <si>
    <t>33/96</t>
  </si>
  <si>
    <t>26/31</t>
  </si>
  <si>
    <t>王晓晨,石大怿</t>
  </si>
  <si>
    <t>3/31</t>
  </si>
  <si>
    <t>陈钟闻,焦翠,李刚</t>
  </si>
  <si>
    <t>7/31</t>
  </si>
  <si>
    <t>45/96</t>
  </si>
  <si>
    <t>47/96</t>
  </si>
  <si>
    <t>4/31</t>
  </si>
  <si>
    <t>50/96</t>
  </si>
  <si>
    <t>2/31</t>
  </si>
  <si>
    <t>55/96</t>
  </si>
  <si>
    <t>58/96</t>
  </si>
  <si>
    <t>5/31</t>
  </si>
  <si>
    <t>10/31</t>
  </si>
  <si>
    <t>70/96</t>
  </si>
  <si>
    <t>蒋文玲,徐光</t>
  </si>
  <si>
    <t>13/31</t>
  </si>
  <si>
    <t>20/31</t>
  </si>
  <si>
    <t>赵楠楠</t>
  </si>
  <si>
    <t>86/96</t>
  </si>
  <si>
    <t>22/31</t>
  </si>
  <si>
    <t>30/31</t>
  </si>
  <si>
    <t>牟琼屿,卢绮婷</t>
  </si>
  <si>
    <t>张玮,魏瑄</t>
  </si>
  <si>
    <t>王涛,肖芳芳</t>
  </si>
  <si>
    <t>阮毅,陈晨,杨义山</t>
  </si>
  <si>
    <t>李杰,宫志芳</t>
  </si>
  <si>
    <t>何秀红,王朔</t>
  </si>
  <si>
    <t>华志贵,刘凌云</t>
  </si>
  <si>
    <t>张文平,段玮婧,高勇标</t>
  </si>
  <si>
    <t>魏欣,王朔</t>
  </si>
  <si>
    <t>乔嘉麒,卢绮婷</t>
  </si>
  <si>
    <t>林洪钧,罗晓倩</t>
  </si>
  <si>
    <t>华宝可转债A</t>
  </si>
  <si>
    <t>兴全磐稳增利债券A</t>
  </si>
  <si>
    <t>27/147</t>
  </si>
  <si>
    <t>6/147</t>
  </si>
  <si>
    <t>1/147</t>
  </si>
  <si>
    <t>11/147</t>
  </si>
  <si>
    <t>88/147</t>
  </si>
  <si>
    <t>2/147</t>
  </si>
  <si>
    <t>102/147</t>
  </si>
  <si>
    <t>武磊,张明凯</t>
  </si>
  <si>
    <t>16/147</t>
  </si>
  <si>
    <t>20/147</t>
  </si>
  <si>
    <t>36/147</t>
  </si>
  <si>
    <t>13/147</t>
  </si>
  <si>
    <t>141/147</t>
  </si>
  <si>
    <t>32/147</t>
  </si>
  <si>
    <t>27/152</t>
  </si>
  <si>
    <t>65/147</t>
  </si>
  <si>
    <t>39/147</t>
  </si>
  <si>
    <t>奚鹏洲,陈志华</t>
  </si>
  <si>
    <t>92/147</t>
  </si>
  <si>
    <t>19/147</t>
  </si>
  <si>
    <t>8/147</t>
  </si>
  <si>
    <t>80/147</t>
  </si>
  <si>
    <t>44/147</t>
  </si>
  <si>
    <t>98/147</t>
  </si>
  <si>
    <t>40/147</t>
  </si>
  <si>
    <t>35/147</t>
  </si>
  <si>
    <t>38/147</t>
  </si>
  <si>
    <t>45/147</t>
  </si>
  <si>
    <t>53/147</t>
  </si>
  <si>
    <t>9/147</t>
  </si>
  <si>
    <t>24/147</t>
  </si>
  <si>
    <t>63/147</t>
  </si>
  <si>
    <t>50/147</t>
  </si>
  <si>
    <t>68/147</t>
  </si>
  <si>
    <t>37/147</t>
  </si>
  <si>
    <t>135/147</t>
  </si>
  <si>
    <t>杜海涛,谷衡</t>
  </si>
  <si>
    <t>77/147</t>
  </si>
  <si>
    <t>67/152</t>
  </si>
  <si>
    <t>61/152</t>
  </si>
  <si>
    <t>84/147</t>
  </si>
  <si>
    <t>23/147</t>
  </si>
  <si>
    <t>33/147</t>
  </si>
  <si>
    <t>56/147</t>
  </si>
  <si>
    <t>51/147</t>
  </si>
  <si>
    <t>97/147</t>
  </si>
  <si>
    <t>79/152</t>
  </si>
  <si>
    <t>48/147</t>
  </si>
  <si>
    <t>64/147</t>
  </si>
  <si>
    <t>42/147</t>
  </si>
  <si>
    <t>47/147</t>
  </si>
  <si>
    <t>柴文婷,姜晓丽</t>
  </si>
  <si>
    <t>59/147</t>
  </si>
  <si>
    <t>郑可成,石雨欣</t>
  </si>
  <si>
    <t>89/147</t>
  </si>
  <si>
    <t>72/147</t>
  </si>
  <si>
    <t>57/147</t>
  </si>
  <si>
    <t>108/147</t>
  </si>
  <si>
    <t>139/147</t>
  </si>
  <si>
    <t>杜海涛,张略钊</t>
  </si>
  <si>
    <t>67/147</t>
  </si>
  <si>
    <t>103/147</t>
  </si>
  <si>
    <t>25/152</t>
  </si>
  <si>
    <t>22/147</t>
  </si>
  <si>
    <t>142/152</t>
  </si>
  <si>
    <t>128/147</t>
  </si>
  <si>
    <t>12/147</t>
  </si>
  <si>
    <t>69/147</t>
  </si>
  <si>
    <t>29/147</t>
  </si>
  <si>
    <t>61/147</t>
  </si>
  <si>
    <t>81/147</t>
  </si>
  <si>
    <t>54/147</t>
  </si>
  <si>
    <t>王超,余志勇</t>
  </si>
  <si>
    <t>90/147</t>
  </si>
  <si>
    <t>91/147</t>
  </si>
  <si>
    <t>99/147</t>
  </si>
  <si>
    <t>58/147</t>
  </si>
  <si>
    <t>110/147</t>
  </si>
  <si>
    <t>70/147</t>
  </si>
  <si>
    <t>116/147</t>
  </si>
  <si>
    <t>82/147</t>
  </si>
  <si>
    <t>115/147</t>
  </si>
  <si>
    <t>139/152</t>
  </si>
  <si>
    <t>111/147</t>
  </si>
  <si>
    <t>104/147</t>
  </si>
  <si>
    <t>134/147</t>
  </si>
  <si>
    <t>146/147</t>
  </si>
  <si>
    <t>21/437</t>
  </si>
  <si>
    <t>3/364</t>
  </si>
  <si>
    <t>曾刚,吴江宏</t>
  </si>
  <si>
    <t>6/492</t>
  </si>
  <si>
    <t>9/437</t>
  </si>
  <si>
    <t>84/437</t>
  </si>
  <si>
    <t>179/364</t>
  </si>
  <si>
    <t>11/492</t>
  </si>
  <si>
    <t>20/437</t>
  </si>
  <si>
    <t>23/364</t>
  </si>
  <si>
    <t>155/437</t>
  </si>
  <si>
    <t>154/364</t>
  </si>
  <si>
    <t>22/437</t>
  </si>
  <si>
    <t>46/364</t>
  </si>
  <si>
    <t>28/437</t>
  </si>
  <si>
    <t>48/364</t>
  </si>
  <si>
    <t>13/437</t>
  </si>
  <si>
    <t>9/364</t>
  </si>
  <si>
    <t>335/437</t>
  </si>
  <si>
    <t>346/364</t>
  </si>
  <si>
    <t>79/437</t>
  </si>
  <si>
    <t>217/364</t>
  </si>
  <si>
    <t>21/492</t>
  </si>
  <si>
    <t>3/437</t>
  </si>
  <si>
    <t>42/364</t>
  </si>
  <si>
    <t>30/492</t>
  </si>
  <si>
    <t>364/437</t>
  </si>
  <si>
    <t>110/364</t>
  </si>
  <si>
    <t>61/437</t>
  </si>
  <si>
    <t>74/437</t>
  </si>
  <si>
    <t>221/364</t>
  </si>
  <si>
    <t>27/437</t>
  </si>
  <si>
    <t>90/364</t>
  </si>
  <si>
    <t>2/437</t>
  </si>
  <si>
    <t>2/364</t>
  </si>
  <si>
    <t>张清华,林森</t>
  </si>
  <si>
    <t>40/492</t>
  </si>
  <si>
    <t>178/437</t>
  </si>
  <si>
    <t>63/364</t>
  </si>
  <si>
    <t>39/437</t>
  </si>
  <si>
    <t>61/364</t>
  </si>
  <si>
    <t>李家春,吴晖,倪伟</t>
  </si>
  <si>
    <t>44/492</t>
  </si>
  <si>
    <t>248/437</t>
  </si>
  <si>
    <t>276/364</t>
  </si>
  <si>
    <t>45/492</t>
  </si>
  <si>
    <t>133/437</t>
  </si>
  <si>
    <t>8/364</t>
  </si>
  <si>
    <t>47/492</t>
  </si>
  <si>
    <t>4/437</t>
  </si>
  <si>
    <t>18/364</t>
  </si>
  <si>
    <t>52/492</t>
  </si>
  <si>
    <t>68/437</t>
  </si>
  <si>
    <t>59/364</t>
  </si>
  <si>
    <t>201/437</t>
  </si>
  <si>
    <t>256/364</t>
  </si>
  <si>
    <t>129/437</t>
  </si>
  <si>
    <t>45/364</t>
  </si>
  <si>
    <t>张芊,谢军,洪志</t>
  </si>
  <si>
    <t>59/492</t>
  </si>
  <si>
    <t>89/437</t>
  </si>
  <si>
    <t>17/364</t>
  </si>
  <si>
    <t>142/437</t>
  </si>
  <si>
    <t>22/364</t>
  </si>
  <si>
    <t>32/437</t>
  </si>
  <si>
    <t>27/364</t>
  </si>
  <si>
    <t>刘静,邱杰</t>
  </si>
  <si>
    <t>63/492</t>
  </si>
  <si>
    <t>37/437</t>
  </si>
  <si>
    <t>58/364</t>
  </si>
  <si>
    <t>李永兴,乔嘉麒,陆海燕,万纯</t>
  </si>
  <si>
    <t>64/492</t>
  </si>
  <si>
    <t>111/437</t>
  </si>
  <si>
    <t>199/364</t>
  </si>
  <si>
    <t>66/492</t>
  </si>
  <si>
    <t>82/437</t>
  </si>
  <si>
    <t>68/492</t>
  </si>
  <si>
    <t>336/437</t>
  </si>
  <si>
    <t>339/364</t>
  </si>
  <si>
    <t>394/437</t>
  </si>
  <si>
    <t>173/364</t>
  </si>
  <si>
    <t>72/492</t>
  </si>
  <si>
    <t>57/437</t>
  </si>
  <si>
    <t>62/364</t>
  </si>
  <si>
    <t>73/492</t>
  </si>
  <si>
    <t>140/437</t>
  </si>
  <si>
    <t>68/364</t>
  </si>
  <si>
    <t>87/437</t>
  </si>
  <si>
    <t>55/364</t>
  </si>
  <si>
    <t>84/492</t>
  </si>
  <si>
    <t>136/437</t>
  </si>
  <si>
    <t>165/364</t>
  </si>
  <si>
    <t>38/437</t>
  </si>
  <si>
    <t>107/364</t>
  </si>
  <si>
    <t>95/492</t>
  </si>
  <si>
    <t>54/437</t>
  </si>
  <si>
    <t>35/364</t>
  </si>
  <si>
    <t>95/437</t>
  </si>
  <si>
    <t>133/364</t>
  </si>
  <si>
    <t>388/437</t>
  </si>
  <si>
    <t>330/364</t>
  </si>
  <si>
    <t>137/437</t>
  </si>
  <si>
    <t>123/364</t>
  </si>
  <si>
    <t>孙慧,贾鹏</t>
  </si>
  <si>
    <t>96/437</t>
  </si>
  <si>
    <t>113/492</t>
  </si>
  <si>
    <t>236/437</t>
  </si>
  <si>
    <t>134/364</t>
  </si>
  <si>
    <t>164/437</t>
  </si>
  <si>
    <t>102/364</t>
  </si>
  <si>
    <t>周鸣,丁进</t>
  </si>
  <si>
    <t>117/492</t>
  </si>
  <si>
    <t>131/437</t>
  </si>
  <si>
    <t>144/364</t>
  </si>
  <si>
    <t>119/492</t>
  </si>
  <si>
    <t>72/437</t>
  </si>
  <si>
    <t>53/364</t>
  </si>
  <si>
    <t>120/492</t>
  </si>
  <si>
    <t>50/437</t>
  </si>
  <si>
    <t>47/364</t>
  </si>
  <si>
    <t>李倩,毛静平</t>
  </si>
  <si>
    <t>223/437</t>
  </si>
  <si>
    <t>81/364</t>
  </si>
  <si>
    <t>108/437</t>
  </si>
  <si>
    <t>115/364</t>
  </si>
  <si>
    <t>姚爽,尹晓红</t>
  </si>
  <si>
    <t>129/492</t>
  </si>
  <si>
    <t>97/437</t>
  </si>
  <si>
    <t>37/364</t>
  </si>
  <si>
    <t>130/492</t>
  </si>
  <si>
    <t>141/437</t>
  </si>
  <si>
    <t>84/364</t>
  </si>
  <si>
    <t>132/492</t>
  </si>
  <si>
    <t>16/437</t>
  </si>
  <si>
    <t>10/364</t>
  </si>
  <si>
    <t>张李陵,王衍胜</t>
  </si>
  <si>
    <t>115/437</t>
  </si>
  <si>
    <t>40/364</t>
  </si>
  <si>
    <t>30/437</t>
  </si>
  <si>
    <t>21/364</t>
  </si>
  <si>
    <t>144/492</t>
  </si>
  <si>
    <t>52/437</t>
  </si>
  <si>
    <t>7/364</t>
  </si>
  <si>
    <t>200/437</t>
  </si>
  <si>
    <t>91/364</t>
  </si>
  <si>
    <t>334/437</t>
  </si>
  <si>
    <t>279/364</t>
  </si>
  <si>
    <t>151/492</t>
  </si>
  <si>
    <t>60/437</t>
  </si>
  <si>
    <t>李倩,秦毅,赵端端</t>
  </si>
  <si>
    <t>153/492</t>
  </si>
  <si>
    <t>275/437</t>
  </si>
  <si>
    <t>203/364</t>
  </si>
  <si>
    <t>170/437</t>
  </si>
  <si>
    <t>104/364</t>
  </si>
  <si>
    <t>119/437</t>
  </si>
  <si>
    <t>14/364</t>
  </si>
  <si>
    <t>99/437</t>
  </si>
  <si>
    <t>33/364</t>
  </si>
  <si>
    <t>382/437</t>
  </si>
  <si>
    <t>280/364</t>
  </si>
  <si>
    <t>62/437</t>
  </si>
  <si>
    <t>32/364</t>
  </si>
  <si>
    <t>饶刚,孔令超,徐觅</t>
  </si>
  <si>
    <t>45/437</t>
  </si>
  <si>
    <t>103/364</t>
  </si>
  <si>
    <t>69/437</t>
  </si>
  <si>
    <t>黄韵,朱垚</t>
  </si>
  <si>
    <t>67/437</t>
  </si>
  <si>
    <t>34/364</t>
  </si>
  <si>
    <t>58/437</t>
  </si>
  <si>
    <t>218/364</t>
  </si>
  <si>
    <t>70/437</t>
  </si>
  <si>
    <t>157/437</t>
  </si>
  <si>
    <t>50/364</t>
  </si>
  <si>
    <t>曲扬,胡永青</t>
  </si>
  <si>
    <t>175/437</t>
  </si>
  <si>
    <t>72/364</t>
  </si>
  <si>
    <t>183/492</t>
  </si>
  <si>
    <t>139/437</t>
  </si>
  <si>
    <t>206/364</t>
  </si>
  <si>
    <t>黄韵,朱垚,胡琼予</t>
  </si>
  <si>
    <t>184/492</t>
  </si>
  <si>
    <t>92/437</t>
  </si>
  <si>
    <t>51/364</t>
  </si>
  <si>
    <t>187/492</t>
  </si>
  <si>
    <t>44/437</t>
  </si>
  <si>
    <t>韩丽楠,林静</t>
  </si>
  <si>
    <t>372/437</t>
  </si>
  <si>
    <t>265/364</t>
  </si>
  <si>
    <t>192/492</t>
  </si>
  <si>
    <t>357/437</t>
  </si>
  <si>
    <t>253/364</t>
  </si>
  <si>
    <t>259/437</t>
  </si>
  <si>
    <t>153/364</t>
  </si>
  <si>
    <t>159/437</t>
  </si>
  <si>
    <t>94/364</t>
  </si>
  <si>
    <t>196/492</t>
  </si>
  <si>
    <t>260/437</t>
  </si>
  <si>
    <t>202/364</t>
  </si>
  <si>
    <t>刘洋,傅浩,李祥源</t>
  </si>
  <si>
    <t>197/492</t>
  </si>
  <si>
    <t>112/437</t>
  </si>
  <si>
    <t>120/364</t>
  </si>
  <si>
    <t>207/437</t>
  </si>
  <si>
    <t>204/492</t>
  </si>
  <si>
    <t>116/437</t>
  </si>
  <si>
    <t>65/364</t>
  </si>
  <si>
    <t>张萌,吴昊,杨欢</t>
  </si>
  <si>
    <t>160/437</t>
  </si>
  <si>
    <t>75/364</t>
  </si>
  <si>
    <t>207/492</t>
  </si>
  <si>
    <t>293/437</t>
  </si>
  <si>
    <t>167/364</t>
  </si>
  <si>
    <t>134/437</t>
  </si>
  <si>
    <t>127/364</t>
  </si>
  <si>
    <t>316/437</t>
  </si>
  <si>
    <t>139/364</t>
  </si>
  <si>
    <t>219/492</t>
  </si>
  <si>
    <t>120/437</t>
  </si>
  <si>
    <t>131/364</t>
  </si>
  <si>
    <t>290/437</t>
  </si>
  <si>
    <t>207/364</t>
  </si>
  <si>
    <t>王茜,洪流</t>
  </si>
  <si>
    <t>267/437</t>
  </si>
  <si>
    <t>169/364</t>
  </si>
  <si>
    <t>283/437</t>
  </si>
  <si>
    <t>244/364</t>
  </si>
  <si>
    <t>李一鸣,李捷</t>
  </si>
  <si>
    <t>231/492</t>
  </si>
  <si>
    <t>107/437</t>
  </si>
  <si>
    <t>79/364</t>
  </si>
  <si>
    <t>397/437</t>
  </si>
  <si>
    <t>340/364</t>
  </si>
  <si>
    <t>高松,邱世磊</t>
  </si>
  <si>
    <t>24/437</t>
  </si>
  <si>
    <t>69/364</t>
  </si>
  <si>
    <t>欧阳凯,宋炳珅,魏欣</t>
  </si>
  <si>
    <t>381/437</t>
  </si>
  <si>
    <t>293/364</t>
  </si>
  <si>
    <t>杜海涛,宋炳珅,景晓达</t>
  </si>
  <si>
    <t>104/437</t>
  </si>
  <si>
    <t>247/492</t>
  </si>
  <si>
    <t>234/437</t>
  </si>
  <si>
    <t>150/364</t>
  </si>
  <si>
    <t>77/437</t>
  </si>
  <si>
    <t>杨爱斌,焦翠</t>
  </si>
  <si>
    <t>148/437</t>
  </si>
  <si>
    <t>60/364</t>
  </si>
  <si>
    <t>253/492</t>
  </si>
  <si>
    <t>375/437</t>
  </si>
  <si>
    <t>307/364</t>
  </si>
  <si>
    <t>324/437</t>
  </si>
  <si>
    <t>245/364</t>
  </si>
  <si>
    <t>146/437</t>
  </si>
  <si>
    <t>99/364</t>
  </si>
  <si>
    <t>257/492</t>
  </si>
  <si>
    <t>217/437</t>
  </si>
  <si>
    <t>128/364</t>
  </si>
  <si>
    <t>176/437</t>
  </si>
  <si>
    <t>215/364</t>
  </si>
  <si>
    <t>李栋梁,詹杰</t>
  </si>
  <si>
    <t>262/492</t>
  </si>
  <si>
    <t>177/437</t>
  </si>
  <si>
    <t>126/364</t>
  </si>
  <si>
    <t>263/492</t>
  </si>
  <si>
    <t>梁戈伟,陈若劲,杨一</t>
  </si>
  <si>
    <t>261/437</t>
  </si>
  <si>
    <t>223/364</t>
  </si>
  <si>
    <t>190/437</t>
  </si>
  <si>
    <t>119/364</t>
  </si>
  <si>
    <t>1/437</t>
  </si>
  <si>
    <t>1/364</t>
  </si>
  <si>
    <t>273/492</t>
  </si>
  <si>
    <t>161/437</t>
  </si>
  <si>
    <t>156/364</t>
  </si>
  <si>
    <t>274/492</t>
  </si>
  <si>
    <t>373/437</t>
  </si>
  <si>
    <t>296/364</t>
  </si>
  <si>
    <t>241/437</t>
  </si>
  <si>
    <t>205/364</t>
  </si>
  <si>
    <t>278/492</t>
  </si>
  <si>
    <t>235/437</t>
  </si>
  <si>
    <t>121/364</t>
  </si>
  <si>
    <t>317/437</t>
  </si>
  <si>
    <t>204/364</t>
  </si>
  <si>
    <t>283/492</t>
  </si>
  <si>
    <t>198/437</t>
  </si>
  <si>
    <t>56/364</t>
  </si>
  <si>
    <t>287/492</t>
  </si>
  <si>
    <t>103/437</t>
  </si>
  <si>
    <t>70/364</t>
  </si>
  <si>
    <t>253/437</t>
  </si>
  <si>
    <t>137/364</t>
  </si>
  <si>
    <t>328/437</t>
  </si>
  <si>
    <t>300/364</t>
  </si>
  <si>
    <t>365/437</t>
  </si>
  <si>
    <t>258/364</t>
  </si>
  <si>
    <t>302/492</t>
  </si>
  <si>
    <t>227/437</t>
  </si>
  <si>
    <t>291/364</t>
  </si>
  <si>
    <t>许文波,杨贵宾</t>
  </si>
  <si>
    <t>304/492</t>
  </si>
  <si>
    <t>310/437</t>
  </si>
  <si>
    <t>189/364</t>
  </si>
  <si>
    <t>345/437</t>
  </si>
  <si>
    <t>247/364</t>
  </si>
  <si>
    <t>173/437</t>
  </si>
  <si>
    <t>161/364</t>
  </si>
  <si>
    <t>379/437</t>
  </si>
  <si>
    <t>309/492</t>
  </si>
  <si>
    <t>147/437</t>
  </si>
  <si>
    <t>314/492</t>
  </si>
  <si>
    <t>314/437</t>
  </si>
  <si>
    <t>277/364</t>
  </si>
  <si>
    <t>317/492</t>
  </si>
  <si>
    <t>183/437</t>
  </si>
  <si>
    <t>171/364</t>
  </si>
  <si>
    <t>174/437</t>
  </si>
  <si>
    <t>112/364</t>
  </si>
  <si>
    <t>322/492</t>
  </si>
  <si>
    <t>138/437</t>
  </si>
  <si>
    <t>101/364</t>
  </si>
  <si>
    <t>242/437</t>
  </si>
  <si>
    <t>141/364</t>
  </si>
  <si>
    <t>163/437</t>
  </si>
  <si>
    <t>143/364</t>
  </si>
  <si>
    <t>329/492</t>
  </si>
  <si>
    <t>237/437</t>
  </si>
  <si>
    <t>吴国清,李炳智,王旭巍</t>
  </si>
  <si>
    <t>330/492</t>
  </si>
  <si>
    <t>330/437</t>
  </si>
  <si>
    <t>286/437</t>
  </si>
  <si>
    <t>191/364</t>
  </si>
  <si>
    <t>64/437</t>
  </si>
  <si>
    <t>徐艳芳,杨雨龙,尹海峰</t>
  </si>
  <si>
    <t>334/492</t>
  </si>
  <si>
    <t>389/437</t>
  </si>
  <si>
    <t>290/364</t>
  </si>
  <si>
    <t>349/492</t>
  </si>
  <si>
    <t>311/437</t>
  </si>
  <si>
    <t>196/364</t>
  </si>
  <si>
    <t>唐俊杰,范磊</t>
  </si>
  <si>
    <t>184/437</t>
  </si>
  <si>
    <t>182/364</t>
  </si>
  <si>
    <t>韩晶,张沛,祝建辉</t>
  </si>
  <si>
    <t>408/437</t>
  </si>
  <si>
    <t>332/364</t>
  </si>
  <si>
    <t>362/492</t>
  </si>
  <si>
    <t>285/437</t>
  </si>
  <si>
    <t>309/437</t>
  </si>
  <si>
    <t>176/364</t>
  </si>
  <si>
    <t>85/437</t>
  </si>
  <si>
    <t>123/437</t>
  </si>
  <si>
    <t>183/364</t>
  </si>
  <si>
    <t>202/437</t>
  </si>
  <si>
    <t>177/364</t>
  </si>
  <si>
    <t>宋海娟,韩海平</t>
  </si>
  <si>
    <t>376/492</t>
  </si>
  <si>
    <t>270/437</t>
  </si>
  <si>
    <t>249/364</t>
  </si>
  <si>
    <t>381/492</t>
  </si>
  <si>
    <t>269/437</t>
  </si>
  <si>
    <t>168/364</t>
  </si>
  <si>
    <t>350/437</t>
  </si>
  <si>
    <t>185/364</t>
  </si>
  <si>
    <t>389/492</t>
  </si>
  <si>
    <t>399/437</t>
  </si>
  <si>
    <t>292/364</t>
  </si>
  <si>
    <t>398/437</t>
  </si>
  <si>
    <t>322/364</t>
  </si>
  <si>
    <t>395/492</t>
  </si>
  <si>
    <t>陈雷,王琳</t>
  </si>
  <si>
    <t>194/437</t>
  </si>
  <si>
    <t>397/492</t>
  </si>
  <si>
    <t>312/437</t>
  </si>
  <si>
    <t>398/492</t>
  </si>
  <si>
    <t>169/437</t>
  </si>
  <si>
    <t>97/364</t>
  </si>
  <si>
    <t>274/437</t>
  </si>
  <si>
    <t>192/364</t>
  </si>
  <si>
    <t>411/492</t>
  </si>
  <si>
    <t>162/437</t>
  </si>
  <si>
    <t>152/364</t>
  </si>
  <si>
    <t>412/492</t>
  </si>
  <si>
    <t>390/437</t>
  </si>
  <si>
    <t>338/364</t>
  </si>
  <si>
    <t>282/437</t>
  </si>
  <si>
    <t>229/437</t>
  </si>
  <si>
    <t>229/364</t>
  </si>
  <si>
    <t>396/437</t>
  </si>
  <si>
    <t>210/437</t>
  </si>
  <si>
    <t>214/364</t>
  </si>
  <si>
    <t>423/492</t>
  </si>
  <si>
    <t>220/437</t>
  </si>
  <si>
    <t>225/437</t>
  </si>
  <si>
    <t>222/364</t>
  </si>
  <si>
    <t>216/437</t>
  </si>
  <si>
    <t>200/364</t>
  </si>
  <si>
    <t>432/492</t>
  </si>
  <si>
    <t>228/437</t>
  </si>
  <si>
    <t>435/492</t>
  </si>
  <si>
    <t>153/437</t>
  </si>
  <si>
    <t>212/437</t>
  </si>
  <si>
    <t>361/437</t>
  </si>
  <si>
    <t>洪慧梅</t>
  </si>
  <si>
    <t>346/437</t>
  </si>
  <si>
    <t>266/364</t>
  </si>
  <si>
    <t>299/437</t>
  </si>
  <si>
    <t>269/364</t>
  </si>
  <si>
    <t>371/437</t>
  </si>
  <si>
    <t>246/364</t>
  </si>
  <si>
    <t>455/492</t>
  </si>
  <si>
    <t>383/437</t>
  </si>
  <si>
    <t>459/492</t>
  </si>
  <si>
    <t>344/437</t>
  </si>
  <si>
    <t>259/364</t>
  </si>
  <si>
    <t>281/437</t>
  </si>
  <si>
    <t>242/364</t>
  </si>
  <si>
    <t>387/437</t>
  </si>
  <si>
    <t>301/364</t>
  </si>
  <si>
    <t>423/437</t>
  </si>
  <si>
    <t>347/364</t>
  </si>
  <si>
    <t>414/437</t>
  </si>
  <si>
    <t>474/492</t>
  </si>
  <si>
    <t>333/437</t>
  </si>
  <si>
    <t>钟明,刘大巍,李羿</t>
  </si>
  <si>
    <t>任凭,王涛,钟光正</t>
  </si>
  <si>
    <t>姜晓丽,陈国光</t>
  </si>
  <si>
    <t>482/492</t>
  </si>
  <si>
    <t>436/437</t>
  </si>
  <si>
    <t>363/364</t>
  </si>
  <si>
    <t>002939.OF</t>
  </si>
  <si>
    <t>广发创新升级</t>
  </si>
  <si>
    <t>001071.OF</t>
  </si>
  <si>
    <t>华安媒体互联网</t>
  </si>
  <si>
    <t>050022.OF</t>
  </si>
  <si>
    <t>博时回报灵活配置</t>
  </si>
  <si>
    <t>519773.OF</t>
  </si>
  <si>
    <t>交银数据产业</t>
  </si>
  <si>
    <t>003961.OF</t>
  </si>
  <si>
    <t>易方达瑞程A</t>
  </si>
  <si>
    <t>003889.OF</t>
  </si>
  <si>
    <t>汇安丰泽A</t>
  </si>
  <si>
    <t>000404.OF</t>
  </si>
  <si>
    <t>易方达新兴成长</t>
  </si>
  <si>
    <t>003516.OF</t>
  </si>
  <si>
    <t>国泰融安多策略</t>
  </si>
  <si>
    <t>000727.OF</t>
  </si>
  <si>
    <t>融通健康产业</t>
  </si>
  <si>
    <t>001704.OF</t>
  </si>
  <si>
    <t>国投瑞银进宝</t>
  </si>
  <si>
    <t>001852.OF</t>
  </si>
  <si>
    <t>融通中国风1号</t>
  </si>
  <si>
    <t>001959.OF</t>
  </si>
  <si>
    <t>华商乐享互联网</t>
  </si>
  <si>
    <t>005812.OF</t>
  </si>
  <si>
    <t>鹏华产业精选</t>
  </si>
  <si>
    <t>001679.OF</t>
  </si>
  <si>
    <t>前海开源中国稀缺资产A</t>
  </si>
  <si>
    <t>213001.OF</t>
  </si>
  <si>
    <t>宝盈鸿利收益A</t>
  </si>
  <si>
    <t>001832.OF</t>
  </si>
  <si>
    <t>易方达瑞恒</t>
  </si>
  <si>
    <t>000924.OF</t>
  </si>
  <si>
    <t>宝盈先进制造A</t>
  </si>
  <si>
    <t>005711.OF</t>
  </si>
  <si>
    <t>永赢惠添利</t>
  </si>
  <si>
    <t>001543.OF</t>
  </si>
  <si>
    <t>宝盈新锐A</t>
  </si>
  <si>
    <t>002482.OF</t>
  </si>
  <si>
    <t>宝盈互联网沪港深</t>
  </si>
  <si>
    <t>001694.OF</t>
  </si>
  <si>
    <t>华安沪港深外延增长</t>
  </si>
  <si>
    <t>001069.OF</t>
  </si>
  <si>
    <t>华泰柏瑞消费成长</t>
  </si>
  <si>
    <t>003238.OF</t>
  </si>
  <si>
    <t>新华外延增长主题</t>
  </si>
  <si>
    <t>005794.OF</t>
  </si>
  <si>
    <t>银华心怡</t>
  </si>
  <si>
    <t>005682.OF</t>
  </si>
  <si>
    <t>财通资管消费精选</t>
  </si>
  <si>
    <t>000717.OF</t>
  </si>
  <si>
    <t>融通转型三动力</t>
  </si>
  <si>
    <t>005689.OF</t>
  </si>
  <si>
    <t>中银医疗保健</t>
  </si>
  <si>
    <t>160421.OF</t>
  </si>
  <si>
    <t>华安智增精选</t>
  </si>
  <si>
    <t>700003.OF</t>
  </si>
  <si>
    <t>平安策略先锋</t>
  </si>
  <si>
    <t>005400.OF</t>
  </si>
  <si>
    <t>万家潜力价值A</t>
  </si>
  <si>
    <t>001102.OF</t>
  </si>
  <si>
    <t>前海开源国家比较优势</t>
  </si>
  <si>
    <t>519133.OF</t>
  </si>
  <si>
    <t>海富通改革驱动</t>
  </si>
  <si>
    <t>610002.OF</t>
  </si>
  <si>
    <t>信达澳银精华</t>
  </si>
  <si>
    <t>005596.OF</t>
  </si>
  <si>
    <t>建信战略精选A</t>
  </si>
  <si>
    <t>000408.OF</t>
  </si>
  <si>
    <t>民生加银城镇化</t>
  </si>
  <si>
    <t>001222.OF</t>
  </si>
  <si>
    <t>鹏华外延成长</t>
  </si>
  <si>
    <t>001875.OF</t>
  </si>
  <si>
    <t>前海开源沪港深优势精选</t>
  </si>
  <si>
    <t>001480.OF</t>
  </si>
  <si>
    <t>财通成长优选</t>
  </si>
  <si>
    <t>003940.OF</t>
  </si>
  <si>
    <t>银华盛世精选</t>
  </si>
  <si>
    <t>673060.OF</t>
  </si>
  <si>
    <t>西部利得景瑞</t>
  </si>
  <si>
    <t>006252.OF</t>
  </si>
  <si>
    <t>永赢消费主题A</t>
  </si>
  <si>
    <t>001224.OF</t>
  </si>
  <si>
    <t>中邮新思路</t>
  </si>
  <si>
    <t>001508.OF</t>
  </si>
  <si>
    <t>富国新动力A</t>
  </si>
  <si>
    <t>001210.OF</t>
  </si>
  <si>
    <t>天弘互联网</t>
  </si>
  <si>
    <t>000698.OF</t>
  </si>
  <si>
    <t>宝盈科技30</t>
  </si>
  <si>
    <t>720001.OF</t>
  </si>
  <si>
    <t>财通价值动量</t>
  </si>
  <si>
    <t>213006.OF</t>
  </si>
  <si>
    <t>宝盈核心优势A</t>
  </si>
  <si>
    <t>000595.OF</t>
  </si>
  <si>
    <t>嘉实泰和</t>
  </si>
  <si>
    <t>000755.OF</t>
  </si>
  <si>
    <t>富安达新兴成长</t>
  </si>
  <si>
    <t>519644.OF</t>
  </si>
  <si>
    <t>银河智联主题</t>
  </si>
  <si>
    <t>002407.OF</t>
  </si>
  <si>
    <t>前海开源恒远</t>
  </si>
  <si>
    <t>001103.OF</t>
  </si>
  <si>
    <t>前海开源工业革命4.0</t>
  </si>
  <si>
    <t>000167.OF</t>
  </si>
  <si>
    <t>广发聚优A</t>
  </si>
  <si>
    <t>166301.OF</t>
  </si>
  <si>
    <t>华商新趋势优选</t>
  </si>
  <si>
    <t>001574.OF</t>
  </si>
  <si>
    <t>中海混改红利主题</t>
  </si>
  <si>
    <t>001266.OF</t>
  </si>
  <si>
    <t>国投瑞银招财</t>
  </si>
  <si>
    <t>002669.OF</t>
  </si>
  <si>
    <t>华商万众创新</t>
  </si>
  <si>
    <t>001857.OF</t>
  </si>
  <si>
    <t>易方达现代服务业</t>
  </si>
  <si>
    <t>040015.OF</t>
  </si>
  <si>
    <t>华安动态灵活配置</t>
  </si>
  <si>
    <t>001007.OF</t>
  </si>
  <si>
    <t>国联安鑫安</t>
  </si>
  <si>
    <t>006216.OF</t>
  </si>
  <si>
    <t>前海开源价值成长A</t>
  </si>
  <si>
    <t>004905.OF</t>
  </si>
  <si>
    <t>华泰柏瑞生物医药</t>
  </si>
  <si>
    <t>161225.OF</t>
  </si>
  <si>
    <t>国投瑞银瑞盈</t>
  </si>
  <si>
    <t>005176.OF</t>
  </si>
  <si>
    <t>富国精准医疗</t>
  </si>
  <si>
    <t>002620.OF</t>
  </si>
  <si>
    <t>中邮未来新蓝筹</t>
  </si>
  <si>
    <t>001279.OF</t>
  </si>
  <si>
    <t>中海积极增利</t>
  </si>
  <si>
    <t>002124.OF</t>
  </si>
  <si>
    <t>广发新兴产业精选</t>
  </si>
  <si>
    <t>003955.OF</t>
  </si>
  <si>
    <t>国泰民丰回报</t>
  </si>
  <si>
    <t>000541.OF</t>
  </si>
  <si>
    <t>华商创新成长</t>
  </si>
  <si>
    <t>001898.OF</t>
  </si>
  <si>
    <t>易方达大健康主题</t>
  </si>
  <si>
    <t>001538.OF</t>
  </si>
  <si>
    <t>上投摩根科技前沿</t>
  </si>
  <si>
    <t>270022.OF</t>
  </si>
  <si>
    <t>广发内需增长</t>
  </si>
  <si>
    <t>004986.OF</t>
  </si>
  <si>
    <t>鹏华策略回报</t>
  </si>
  <si>
    <t>005726.OF</t>
  </si>
  <si>
    <t>国泰价值精选</t>
  </si>
  <si>
    <t>001297.OF</t>
  </si>
  <si>
    <t>平安智慧中国</t>
  </si>
  <si>
    <t>001278.OF</t>
  </si>
  <si>
    <t>前海开源清洁能源A</t>
  </si>
  <si>
    <t>002181.OF</t>
  </si>
  <si>
    <t>华安大安全</t>
  </si>
  <si>
    <t>000073.OF</t>
  </si>
  <si>
    <t>上投摩根成长动力</t>
  </si>
  <si>
    <t>000663.OF</t>
  </si>
  <si>
    <t>国投瑞银美丽中国</t>
  </si>
  <si>
    <t>005299.OF</t>
  </si>
  <si>
    <t>万家成长优选A</t>
  </si>
  <si>
    <t>000390.OF</t>
  </si>
  <si>
    <t>华商优势行业</t>
  </si>
  <si>
    <t>005211.OF</t>
  </si>
  <si>
    <t>银河智慧主题</t>
  </si>
  <si>
    <t>005472.OF</t>
  </si>
  <si>
    <t>富国价值驱动A</t>
  </si>
  <si>
    <t>000431.OF</t>
  </si>
  <si>
    <t>鹏华品牌传承</t>
  </si>
  <si>
    <t>160624.OF</t>
  </si>
  <si>
    <t>鹏华消费领先</t>
  </si>
  <si>
    <t>519700.OF</t>
  </si>
  <si>
    <t>交银主题优选</t>
  </si>
  <si>
    <t>163809.OF</t>
  </si>
  <si>
    <t>中银蓝筹精选</t>
  </si>
  <si>
    <t>217020.OF</t>
  </si>
  <si>
    <t>招商安达</t>
  </si>
  <si>
    <t>002846.OF</t>
  </si>
  <si>
    <t>泓德泓华</t>
  </si>
  <si>
    <t>001018.OF</t>
  </si>
  <si>
    <t>易方达新经济</t>
  </si>
  <si>
    <t>005119.OF</t>
  </si>
  <si>
    <t>银华智荟内在价值</t>
  </si>
  <si>
    <t>001569.OF</t>
  </si>
  <si>
    <t>泰信国策驱动</t>
  </si>
  <si>
    <t>001487.OF</t>
  </si>
  <si>
    <t>宝盈优势产业</t>
  </si>
  <si>
    <t>002264.OF</t>
  </si>
  <si>
    <t>华夏乐享健康</t>
  </si>
  <si>
    <t>160627.OF</t>
  </si>
  <si>
    <t>鹏华策略优选</t>
  </si>
  <si>
    <t>001398.OF</t>
  </si>
  <si>
    <t>华泰柏瑞健康生活</t>
  </si>
  <si>
    <t>519126.OF</t>
  </si>
  <si>
    <t>浦银安盛新经济结构</t>
  </si>
  <si>
    <t>001117.OF</t>
  </si>
  <si>
    <t>中欧精选A</t>
  </si>
  <si>
    <t>001445.OF</t>
  </si>
  <si>
    <t>华安国企改革</t>
  </si>
  <si>
    <t>000529.OF</t>
  </si>
  <si>
    <t>广发竞争优势</t>
  </si>
  <si>
    <t>001037.OF</t>
  </si>
  <si>
    <t>国投瑞银锐意改革</t>
  </si>
  <si>
    <t>161910.OF</t>
  </si>
  <si>
    <t>万家新机遇价值驱动A</t>
  </si>
  <si>
    <t>004138.OF</t>
  </si>
  <si>
    <t>上银鑫达</t>
  </si>
  <si>
    <t>001125.OF</t>
  </si>
  <si>
    <t>博时互联网主题</t>
  </si>
  <si>
    <t>000634.OF</t>
  </si>
  <si>
    <t>富国天盛</t>
  </si>
  <si>
    <t>160519.OF</t>
  </si>
  <si>
    <t>博时睿利事件驱动</t>
  </si>
  <si>
    <t>004496.OF</t>
  </si>
  <si>
    <t>前海开源多元策略A</t>
  </si>
  <si>
    <t>001808.OF</t>
  </si>
  <si>
    <t>银华互联网主题</t>
  </si>
  <si>
    <t>005275.OF</t>
  </si>
  <si>
    <t>中欧创新成长A</t>
  </si>
  <si>
    <t>000574.OF</t>
  </si>
  <si>
    <t>宝盈新价值A</t>
  </si>
  <si>
    <t>005526.OF</t>
  </si>
  <si>
    <t>工银瑞信新生代消费</t>
  </si>
  <si>
    <t>000362.OF</t>
  </si>
  <si>
    <t>国泰聚信价值优势A</t>
  </si>
  <si>
    <t>001856.OF</t>
  </si>
  <si>
    <t>易方达环保主题</t>
  </si>
  <si>
    <t>004357.OF</t>
  </si>
  <si>
    <t>南方智慧精选</t>
  </si>
  <si>
    <t>519642.OF</t>
  </si>
  <si>
    <t>银河大国智造主题</t>
  </si>
  <si>
    <t>002955.OF</t>
  </si>
  <si>
    <t>融通新趋势</t>
  </si>
  <si>
    <t>001468.OF</t>
  </si>
  <si>
    <t>广发改革先锋</t>
  </si>
  <si>
    <t>005668.OF</t>
  </si>
  <si>
    <t>融通新能源汽车</t>
  </si>
  <si>
    <t>004119.OF</t>
  </si>
  <si>
    <t>广发创新驱动</t>
  </si>
  <si>
    <t>000609.OF</t>
  </si>
  <si>
    <t>华商新量化</t>
  </si>
  <si>
    <t>005395.OF</t>
  </si>
  <si>
    <t>泓德臻远回报</t>
  </si>
  <si>
    <t>002967.OF</t>
  </si>
  <si>
    <t>浙商大数据智选消费</t>
  </si>
  <si>
    <t>001795.OF</t>
  </si>
  <si>
    <t>上投摩根文体休闲</t>
  </si>
  <si>
    <t>002780.OF</t>
  </si>
  <si>
    <t>新疆前海联合泓鑫A</t>
  </si>
  <si>
    <t>002249.OF</t>
  </si>
  <si>
    <t>招商境远</t>
  </si>
  <si>
    <t>166002.OF</t>
  </si>
  <si>
    <t>中欧新蓝筹A</t>
  </si>
  <si>
    <t>180020.OF</t>
  </si>
  <si>
    <t>银华成长先锋</t>
  </si>
  <si>
    <t>001216.OF</t>
  </si>
  <si>
    <t>易方达新收益A</t>
  </si>
  <si>
    <t>003769.OF</t>
  </si>
  <si>
    <t>中银品质生活</t>
  </si>
  <si>
    <t>001060.OF</t>
  </si>
  <si>
    <t>前海开源高端装备制造</t>
  </si>
  <si>
    <t>000878.OF</t>
  </si>
  <si>
    <t>中海医药健康产业A</t>
  </si>
  <si>
    <t>002160.OF</t>
  </si>
  <si>
    <t>南方转型驱动</t>
  </si>
  <si>
    <t>000939.OF</t>
  </si>
  <si>
    <t>中银研究精选</t>
  </si>
  <si>
    <t>005593.OF</t>
  </si>
  <si>
    <t>上投摩根创新商业模式</t>
  </si>
  <si>
    <t>005028.OF</t>
  </si>
  <si>
    <t>鹏华研究精选</t>
  </si>
  <si>
    <t>000970.OF</t>
  </si>
  <si>
    <t>东方红睿元三年定期</t>
  </si>
  <si>
    <t>000328.OF</t>
  </si>
  <si>
    <t>上投摩根转型动力</t>
  </si>
  <si>
    <t>005481.OF</t>
  </si>
  <si>
    <t>银华瑞泰</t>
  </si>
  <si>
    <t>519772.OF</t>
  </si>
  <si>
    <t>交银新生活力</t>
  </si>
  <si>
    <t>005109.OF</t>
  </si>
  <si>
    <t>汇安多策略A</t>
  </si>
  <si>
    <t>163001.OF</t>
  </si>
  <si>
    <t>长信医疗保健行业</t>
  </si>
  <si>
    <t>003593.OF</t>
  </si>
  <si>
    <t>国泰景气行业</t>
  </si>
  <si>
    <t>001471.OF</t>
  </si>
  <si>
    <t>融通新能源</t>
  </si>
  <si>
    <t>410007.OF</t>
  </si>
  <si>
    <t>华富价值增长</t>
  </si>
  <si>
    <t>001287.OF</t>
  </si>
  <si>
    <t>安信优势增长A</t>
  </si>
  <si>
    <t>002577.OF</t>
  </si>
  <si>
    <t>南方新兴龙头</t>
  </si>
  <si>
    <t>005543.OF</t>
  </si>
  <si>
    <t>银华心诚</t>
  </si>
  <si>
    <t>000690.OF</t>
  </si>
  <si>
    <t>前海开源大海洋</t>
  </si>
  <si>
    <t>000520.OF</t>
  </si>
  <si>
    <t>上银新兴价值成长</t>
  </si>
  <si>
    <t>005903.OF</t>
  </si>
  <si>
    <t>泰达宏利绩优增长</t>
  </si>
  <si>
    <t>161219.OF</t>
  </si>
  <si>
    <t>国投瑞银新兴产业</t>
  </si>
  <si>
    <t>001227.OF</t>
  </si>
  <si>
    <t>中邮信息产业</t>
  </si>
  <si>
    <t>519959.OF</t>
  </si>
  <si>
    <t>长信多利</t>
  </si>
  <si>
    <t>002649.OF</t>
  </si>
  <si>
    <t>民生加银智造2025</t>
  </si>
  <si>
    <t>000336.OF</t>
  </si>
  <si>
    <t>农银汇理研究精选</t>
  </si>
  <si>
    <t>002125.OF</t>
  </si>
  <si>
    <t>广发新兴成长</t>
  </si>
  <si>
    <t>004934.OF</t>
  </si>
  <si>
    <t>圆信永丰消费升级</t>
  </si>
  <si>
    <t>002132.OF</t>
  </si>
  <si>
    <t>广发鑫享</t>
  </si>
  <si>
    <t>630016.OF</t>
  </si>
  <si>
    <t>华商价值共享灵活配置</t>
  </si>
  <si>
    <t>001864.OF</t>
  </si>
  <si>
    <t>中海魅力长三角</t>
  </si>
  <si>
    <t>163807.OF</t>
  </si>
  <si>
    <t>中银行业优选</t>
  </si>
  <si>
    <t>005175.OF</t>
  </si>
  <si>
    <t>国寿安保消费新蓝海</t>
  </si>
  <si>
    <t>750001.OF</t>
  </si>
  <si>
    <t>安信灵活配置</t>
  </si>
  <si>
    <t>003456.OF</t>
  </si>
  <si>
    <t>信达澳银新目标</t>
  </si>
  <si>
    <t>519651.OF</t>
  </si>
  <si>
    <t>银河转型增长</t>
  </si>
  <si>
    <t>000870.OF</t>
  </si>
  <si>
    <t>嘉实新收益</t>
  </si>
  <si>
    <t>001874.OF</t>
  </si>
  <si>
    <t>前海开源沪港深价值精选</t>
  </si>
  <si>
    <t>000788.OF</t>
  </si>
  <si>
    <t>前海开源中国成长</t>
  </si>
  <si>
    <t>000977.OF</t>
  </si>
  <si>
    <t>长城环保主题</t>
  </si>
  <si>
    <t>003655.OF</t>
  </si>
  <si>
    <t>信达澳银新财富</t>
  </si>
  <si>
    <t>519125.OF</t>
  </si>
  <si>
    <t>浦银安盛消费升级A</t>
  </si>
  <si>
    <t>070018.OF</t>
  </si>
  <si>
    <t>嘉实回报灵活配置</t>
  </si>
  <si>
    <t>202027.OF</t>
  </si>
  <si>
    <t>南方高端装备A</t>
  </si>
  <si>
    <t>000462.OF</t>
  </si>
  <si>
    <t>农银汇理主题轮动</t>
  </si>
  <si>
    <t>519003.OF</t>
  </si>
  <si>
    <t>海富通收益增长</t>
  </si>
  <si>
    <t>001457.OF</t>
  </si>
  <si>
    <t>华商新常态</t>
  </si>
  <si>
    <t>001500.OF</t>
  </si>
  <si>
    <t>泓德远见回报</t>
  </si>
  <si>
    <t>001607.OF</t>
  </si>
  <si>
    <t>英大策略优选A</t>
  </si>
  <si>
    <t>005421.OF</t>
  </si>
  <si>
    <t>中欧嘉泽</t>
  </si>
  <si>
    <t>001215.OF</t>
  </si>
  <si>
    <t>博时沪港深优质企业A</t>
  </si>
  <si>
    <t>001573.OF</t>
  </si>
  <si>
    <t>南方互联网+</t>
  </si>
  <si>
    <t>002252.OF</t>
  </si>
  <si>
    <t>融通成长30</t>
  </si>
  <si>
    <t>001728.OF</t>
  </si>
  <si>
    <t>银华战略新兴</t>
  </si>
  <si>
    <t>519961.OF</t>
  </si>
  <si>
    <t>长信利广A</t>
  </si>
  <si>
    <t>519113.OF</t>
  </si>
  <si>
    <t>浦银安盛精致生活</t>
  </si>
  <si>
    <t>002291.OF</t>
  </si>
  <si>
    <t>诺安安鑫</t>
  </si>
  <si>
    <t>002216.OF</t>
  </si>
  <si>
    <t>易方达量化策略A</t>
  </si>
  <si>
    <t>001030.OF</t>
  </si>
  <si>
    <t>天弘云端生活优选</t>
  </si>
  <si>
    <t>200001.OF</t>
  </si>
  <si>
    <t>长城久恒</t>
  </si>
  <si>
    <t>003715.OF</t>
  </si>
  <si>
    <t>宝盈消费主题</t>
  </si>
  <si>
    <t>290012.OF</t>
  </si>
  <si>
    <t>泰信行业精选A</t>
  </si>
  <si>
    <t>005815.OF</t>
  </si>
  <si>
    <t>农银汇理睿选</t>
  </si>
  <si>
    <t>002213.OF</t>
  </si>
  <si>
    <t>中海顺鑫</t>
  </si>
  <si>
    <t>002943.OF</t>
  </si>
  <si>
    <t>广发多因子</t>
  </si>
  <si>
    <t>161232.OF</t>
  </si>
  <si>
    <t>国投瑞银瑞盛</t>
  </si>
  <si>
    <t>001170.OF</t>
  </si>
  <si>
    <t>泰达宏利复兴伟业</t>
  </si>
  <si>
    <t>001449.OF</t>
  </si>
  <si>
    <t>华商双驱优选</t>
  </si>
  <si>
    <t>002133.OF</t>
  </si>
  <si>
    <t>广发鑫益</t>
  </si>
  <si>
    <t>001990.OF</t>
  </si>
  <si>
    <t>中欧数据挖掘多因子A</t>
  </si>
  <si>
    <t>005544.OF</t>
  </si>
  <si>
    <t>银华瑞和</t>
  </si>
  <si>
    <t>001373.OF</t>
  </si>
  <si>
    <t>易方达新丝路</t>
  </si>
  <si>
    <t>002259.OF</t>
  </si>
  <si>
    <t>鹏华健康环保</t>
  </si>
  <si>
    <t>519020.OF</t>
  </si>
  <si>
    <t>国泰金泰A</t>
  </si>
  <si>
    <t>001869.OF</t>
  </si>
  <si>
    <t>招商制造业转型A</t>
  </si>
  <si>
    <t>350009.OF</t>
  </si>
  <si>
    <t>天治研究驱动A</t>
  </si>
  <si>
    <t>168108.OF</t>
  </si>
  <si>
    <t>九泰锐诚</t>
  </si>
  <si>
    <t>002803.OF</t>
  </si>
  <si>
    <t>东方红沪港深</t>
  </si>
  <si>
    <t>001758.OF</t>
  </si>
  <si>
    <t>嘉实研究增强</t>
  </si>
  <si>
    <t>002563.OF</t>
  </si>
  <si>
    <t>泓德泓汇</t>
  </si>
  <si>
    <t>519929.OF</t>
  </si>
  <si>
    <t>长信电子信息行业量化</t>
  </si>
  <si>
    <t>001839.OF</t>
  </si>
  <si>
    <t>九泰久兴</t>
  </si>
  <si>
    <t>005244.OF</t>
  </si>
  <si>
    <t>国泰聚优价值A</t>
  </si>
  <si>
    <t>003396.OF</t>
  </si>
  <si>
    <t>东方红优享红利沪港深</t>
  </si>
  <si>
    <t>002378.OF</t>
  </si>
  <si>
    <t>建信弘利</t>
  </si>
  <si>
    <t>165317.OF</t>
  </si>
  <si>
    <t>建信丰裕多策略(LOF)</t>
  </si>
  <si>
    <t>001280.OF</t>
  </si>
  <si>
    <t>银华聚利A</t>
  </si>
  <si>
    <t>002634.OF</t>
  </si>
  <si>
    <t>华宝未来主导产业</t>
  </si>
  <si>
    <t>003132.OF</t>
  </si>
  <si>
    <t>德邦新回报</t>
  </si>
  <si>
    <t>169105.OF</t>
  </si>
  <si>
    <t>东方红睿华沪港深</t>
  </si>
  <si>
    <t>005453.OF</t>
  </si>
  <si>
    <t>前海开源医疗健康A</t>
  </si>
  <si>
    <t>519767.OF</t>
  </si>
  <si>
    <t>交银科技创新</t>
  </si>
  <si>
    <t>004671.OF</t>
  </si>
  <si>
    <t>中融核心成长</t>
  </si>
  <si>
    <t>001387.OF</t>
  </si>
  <si>
    <t>中融新经济A</t>
  </si>
  <si>
    <t>002258.OF</t>
  </si>
  <si>
    <t>大成国企改革</t>
  </si>
  <si>
    <t>000652.OF</t>
  </si>
  <si>
    <t>博时裕隆</t>
  </si>
  <si>
    <t>001562.OF</t>
  </si>
  <si>
    <t>易方达瑞和</t>
  </si>
  <si>
    <t>004604.OF</t>
  </si>
  <si>
    <t>富国新活力A</t>
  </si>
  <si>
    <t>001681.OF</t>
  </si>
  <si>
    <t>新华积极价值</t>
  </si>
  <si>
    <t>004703.OF</t>
  </si>
  <si>
    <t>南方兴盛先锋</t>
  </si>
  <si>
    <t>005225.OF</t>
  </si>
  <si>
    <t>广发量化多因子</t>
  </si>
  <si>
    <t>000029.OF</t>
  </si>
  <si>
    <t>富国宏观策略</t>
  </si>
  <si>
    <t>762001.OF</t>
  </si>
  <si>
    <t>国金国鑫灵活配置</t>
  </si>
  <si>
    <t>004549.OF</t>
  </si>
  <si>
    <t>富安达消费主题</t>
  </si>
  <si>
    <t>001924.OF</t>
  </si>
  <si>
    <t>华夏国企改革</t>
  </si>
  <si>
    <t>005450.OF</t>
  </si>
  <si>
    <t>华夏稳盛</t>
  </si>
  <si>
    <t>233008.OF</t>
  </si>
  <si>
    <t>大摩消费领航</t>
  </si>
  <si>
    <t>002376.OF</t>
  </si>
  <si>
    <t>国寿安保核心产业</t>
  </si>
  <si>
    <t>260103.OF</t>
  </si>
  <si>
    <t>景顺长城动力平衡</t>
  </si>
  <si>
    <t>168104.OF</t>
  </si>
  <si>
    <t>九泰锐丰(LOF)A</t>
  </si>
  <si>
    <t>002573.OF</t>
  </si>
  <si>
    <t>建信汇利</t>
  </si>
  <si>
    <t>005120.OF</t>
  </si>
  <si>
    <t>上投摩根量化多因子</t>
  </si>
  <si>
    <t>004423.OF</t>
  </si>
  <si>
    <t>华商研究精选</t>
  </si>
  <si>
    <t>001667.OF</t>
  </si>
  <si>
    <t>南方转型增长</t>
  </si>
  <si>
    <t>004263.OF</t>
  </si>
  <si>
    <t>华安沪港深机会</t>
  </si>
  <si>
    <t>620002.OF</t>
  </si>
  <si>
    <t>金元顺安成长动力</t>
  </si>
  <si>
    <t>001112.OF</t>
  </si>
  <si>
    <t>东方红中国优势</t>
  </si>
  <si>
    <t>005730.OF</t>
  </si>
  <si>
    <t>国泰江源优势精选</t>
  </si>
  <si>
    <t>519120.OF</t>
  </si>
  <si>
    <t>浦银安盛战略新兴产业</t>
  </si>
  <si>
    <t>004394.OF</t>
  </si>
  <si>
    <t>华泰柏瑞量化创优</t>
  </si>
  <si>
    <t>003434.OF</t>
  </si>
  <si>
    <t>博时鑫泽A</t>
  </si>
  <si>
    <t>000219.OF</t>
  </si>
  <si>
    <t>博时裕益灵活配置</t>
  </si>
  <si>
    <t>002244.OF</t>
  </si>
  <si>
    <t>景顺长城低碳科技主题</t>
  </si>
  <si>
    <t>005642.OF</t>
  </si>
  <si>
    <t>鹏扬景升A</t>
  </si>
  <si>
    <t>003119.OF</t>
  </si>
  <si>
    <t>博时鑫源A</t>
  </si>
  <si>
    <t>003713.OF</t>
  </si>
  <si>
    <t>英大睿盛A</t>
  </si>
  <si>
    <t>001179.OF</t>
  </si>
  <si>
    <t>德邦大健康</t>
  </si>
  <si>
    <t>000845.OF</t>
  </si>
  <si>
    <t>国投瑞银信息消费</t>
  </si>
  <si>
    <t>005434.OF</t>
  </si>
  <si>
    <t>鹏华睿投</t>
  </si>
  <si>
    <t>002560.OF</t>
  </si>
  <si>
    <t>诺安和鑫</t>
  </si>
  <si>
    <t>169104.OF</t>
  </si>
  <si>
    <t>东方红睿满沪港深</t>
  </si>
  <si>
    <t>001272.OF</t>
  </si>
  <si>
    <t>兴业聚利</t>
  </si>
  <si>
    <t>519171.OF</t>
  </si>
  <si>
    <t>浦银安盛医疗健康</t>
  </si>
  <si>
    <t>163810.OF</t>
  </si>
  <si>
    <t>中银价值精选</t>
  </si>
  <si>
    <t>160726.OF</t>
  </si>
  <si>
    <t>嘉实瑞享</t>
  </si>
  <si>
    <t>001682.OF</t>
  </si>
  <si>
    <t>新华鑫回报</t>
  </si>
  <si>
    <t>001366.OF</t>
  </si>
  <si>
    <t>金鹰产业整合</t>
  </si>
  <si>
    <t>001156.OF</t>
  </si>
  <si>
    <t>申万菱信新能源汽车</t>
  </si>
  <si>
    <t>519224.OF</t>
  </si>
  <si>
    <t>海富通欣荣A</t>
  </si>
  <si>
    <t>001220.OF</t>
  </si>
  <si>
    <t>民生加银研究精选</t>
  </si>
  <si>
    <t>050012.OF</t>
  </si>
  <si>
    <t>博时策略灵活配置</t>
  </si>
  <si>
    <t>000619.OF</t>
  </si>
  <si>
    <t>东方红产业升级</t>
  </si>
  <si>
    <t>001534.OF</t>
  </si>
  <si>
    <t>华宝万物互联</t>
  </si>
  <si>
    <t>519195.OF</t>
  </si>
  <si>
    <t>万家品质生活</t>
  </si>
  <si>
    <t>004341.OF</t>
  </si>
  <si>
    <t>农银汇理尖端科技</t>
  </si>
  <si>
    <t>004355.OF</t>
  </si>
  <si>
    <t>嘉实丰和</t>
  </si>
  <si>
    <t>005520.OF</t>
  </si>
  <si>
    <t>国投瑞银创新医疗</t>
  </si>
  <si>
    <t>003293.OF</t>
  </si>
  <si>
    <t>易方达科瑞</t>
  </si>
  <si>
    <t>001143.OF</t>
  </si>
  <si>
    <t>华商量化进取</t>
  </si>
  <si>
    <t>020022.OF</t>
  </si>
  <si>
    <t>国泰策略价值</t>
  </si>
  <si>
    <t>005251.OF</t>
  </si>
  <si>
    <t>银华多元动力</t>
  </si>
  <si>
    <t>004702.OF</t>
  </si>
  <si>
    <t>南方金融主题</t>
  </si>
  <si>
    <t>000584.OF</t>
  </si>
  <si>
    <t>新华鑫益</t>
  </si>
  <si>
    <t>002545.OF</t>
  </si>
  <si>
    <t>东方岳</t>
  </si>
  <si>
    <t>000757.OF</t>
  </si>
  <si>
    <t>华富智慧城市</t>
  </si>
  <si>
    <t>000805.OF</t>
  </si>
  <si>
    <t>中银新经济</t>
  </si>
  <si>
    <t>501022.OF</t>
  </si>
  <si>
    <t>银华鑫盛灵活</t>
  </si>
  <si>
    <t>001712.OF</t>
  </si>
  <si>
    <t>东方红优势精选</t>
  </si>
  <si>
    <t>003378.OF</t>
  </si>
  <si>
    <t>泰康策略优选</t>
  </si>
  <si>
    <t>002167.OF</t>
  </si>
  <si>
    <t>南方顺康</t>
  </si>
  <si>
    <t>001978.OF</t>
  </si>
  <si>
    <t>泰信互联网+</t>
  </si>
  <si>
    <t>000136.OF</t>
  </si>
  <si>
    <t>民生加银策略精选</t>
  </si>
  <si>
    <t>240002.OF</t>
  </si>
  <si>
    <t>华宝宝康灵活</t>
  </si>
  <si>
    <t>001075.OF</t>
  </si>
  <si>
    <t>宝盈转型动力</t>
  </si>
  <si>
    <t>001184.OF</t>
  </si>
  <si>
    <t>易方达新常态</t>
  </si>
  <si>
    <t>166019.OF</t>
  </si>
  <si>
    <t>中欧价值智选回报A</t>
  </si>
  <si>
    <t>519029.OF</t>
  </si>
  <si>
    <t>华夏平稳增长</t>
  </si>
  <si>
    <t>001986.OF</t>
  </si>
  <si>
    <t>前海开源人工智能</t>
  </si>
  <si>
    <t>580009.OF</t>
  </si>
  <si>
    <t>东吴多策略</t>
  </si>
  <si>
    <t>001581.OF</t>
  </si>
  <si>
    <t>华安沪港深通精选</t>
  </si>
  <si>
    <t>001417.OF</t>
  </si>
  <si>
    <t>汇添富医疗服务</t>
  </si>
  <si>
    <t>003291.OF</t>
  </si>
  <si>
    <t>信达澳银健康中国</t>
  </si>
  <si>
    <t>001532.OF</t>
  </si>
  <si>
    <t>华安文体健康主题</t>
  </si>
  <si>
    <t>000963.OF</t>
  </si>
  <si>
    <t>兴业多策略</t>
  </si>
  <si>
    <t>003582.OF</t>
  </si>
  <si>
    <t>中金量化多策略</t>
  </si>
  <si>
    <t>000824.OF</t>
  </si>
  <si>
    <t>圆信永丰双红利A</t>
  </si>
  <si>
    <t>001695.OF</t>
  </si>
  <si>
    <t>泓德泓业</t>
  </si>
  <si>
    <t>000523.OF</t>
  </si>
  <si>
    <t>国投瑞银医疗保健行业</t>
  </si>
  <si>
    <t>005265.OF</t>
  </si>
  <si>
    <t>博时厚泽回报A</t>
  </si>
  <si>
    <t>005550.OF</t>
  </si>
  <si>
    <t>汇安成长优选A</t>
  </si>
  <si>
    <t>582003.OF</t>
  </si>
  <si>
    <t>东吴配置优化</t>
  </si>
  <si>
    <t>002307.OF</t>
  </si>
  <si>
    <t>银华多元视野</t>
  </si>
  <si>
    <t>003717.OF</t>
  </si>
  <si>
    <t>中银量化精选</t>
  </si>
  <si>
    <t>630008.OF</t>
  </si>
  <si>
    <t>华商策略精选</t>
  </si>
  <si>
    <t>000767.OF</t>
  </si>
  <si>
    <t>华富国泰民安</t>
  </si>
  <si>
    <t>000423.OF</t>
  </si>
  <si>
    <t>前海开源事件驱动A</t>
  </si>
  <si>
    <t>519066.OF</t>
  </si>
  <si>
    <t>汇添富蓝筹稳健</t>
  </si>
  <si>
    <t>169101.OF</t>
  </si>
  <si>
    <t>东方红睿丰</t>
  </si>
  <si>
    <t>001053.OF</t>
  </si>
  <si>
    <t>南方创新经济</t>
  </si>
  <si>
    <t>398031.OF</t>
  </si>
  <si>
    <t>中海蓝筹配置</t>
  </si>
  <si>
    <t>202023.OF</t>
  </si>
  <si>
    <t>南方优选成长A</t>
  </si>
  <si>
    <t>001298.OF</t>
  </si>
  <si>
    <t>金鹰民族新兴</t>
  </si>
  <si>
    <t>001128.OF</t>
  </si>
  <si>
    <t>宝盈新兴产业</t>
  </si>
  <si>
    <t>160518.OF</t>
  </si>
  <si>
    <t>博时睿远事件驱动</t>
  </si>
  <si>
    <t>002330.OF</t>
  </si>
  <si>
    <t>兴业聚宝</t>
  </si>
  <si>
    <t>001983.OF</t>
  </si>
  <si>
    <t>中邮低碳经济</t>
  </si>
  <si>
    <t>000452.OF</t>
  </si>
  <si>
    <t>南方医药保健</t>
  </si>
  <si>
    <t>001907.OF</t>
  </si>
  <si>
    <t>国投瑞银境煊A</t>
  </si>
  <si>
    <t>004393.OF</t>
  </si>
  <si>
    <t>安信合作创新</t>
  </si>
  <si>
    <t>540003.OF</t>
  </si>
  <si>
    <t>汇丰晋信动态策略A</t>
  </si>
  <si>
    <t>000417.OF</t>
  </si>
  <si>
    <t>国联安新精选</t>
  </si>
  <si>
    <t>000259.OF</t>
  </si>
  <si>
    <t>农银汇理区间收益</t>
  </si>
  <si>
    <t>001927.OF</t>
  </si>
  <si>
    <t>华夏消费升级A</t>
  </si>
  <si>
    <t>400025.OF</t>
  </si>
  <si>
    <t>东方新兴成长</t>
  </si>
  <si>
    <t>003446.OF</t>
  </si>
  <si>
    <t>英大睿鑫A</t>
  </si>
  <si>
    <t>002142.OF</t>
  </si>
  <si>
    <t>博时外延增长主题</t>
  </si>
  <si>
    <t>180018.OF</t>
  </si>
  <si>
    <t>银华和谐主题</t>
  </si>
  <si>
    <t>002808.OF</t>
  </si>
  <si>
    <t>泓德优势领航</t>
  </si>
  <si>
    <t>002180.OF</t>
  </si>
  <si>
    <t>中银移动互联</t>
  </si>
  <si>
    <t>410006.OF</t>
  </si>
  <si>
    <t>华富策略精选</t>
  </si>
  <si>
    <t>005821.OF</t>
  </si>
  <si>
    <t>万家新机遇龙头企业</t>
  </si>
  <si>
    <t>000242.OF</t>
  </si>
  <si>
    <t>景顺长城策略精选</t>
  </si>
  <si>
    <t>340008.OF</t>
  </si>
  <si>
    <t>兴全有机增长</t>
  </si>
  <si>
    <t>001300.OF</t>
  </si>
  <si>
    <t>大成睿景A</t>
  </si>
  <si>
    <t>002189.OF</t>
  </si>
  <si>
    <t>农银汇理国企改革</t>
  </si>
  <si>
    <t>001192.OF</t>
  </si>
  <si>
    <t>上投摩根整合驱动</t>
  </si>
  <si>
    <t>519170.OF</t>
  </si>
  <si>
    <t>浦银安盛增长动力</t>
  </si>
  <si>
    <t>001623.OF</t>
  </si>
  <si>
    <t>兴业国企改革</t>
  </si>
  <si>
    <t>005545.OF</t>
  </si>
  <si>
    <t>中银改革红利</t>
  </si>
  <si>
    <t>519697.OF</t>
  </si>
  <si>
    <t>交银优势行业</t>
  </si>
  <si>
    <t>121006.OF</t>
  </si>
  <si>
    <t>国投瑞银稳健增长</t>
  </si>
  <si>
    <t>005738.OF</t>
  </si>
  <si>
    <t>长城智能产业</t>
  </si>
  <si>
    <t>519918.OF</t>
  </si>
  <si>
    <t>华夏兴和</t>
  </si>
  <si>
    <t>001255.OF</t>
  </si>
  <si>
    <t>长城改革红利</t>
  </si>
  <si>
    <t>005742.OF</t>
  </si>
  <si>
    <t>南方成安优选</t>
  </si>
  <si>
    <t>001365.OF</t>
  </si>
  <si>
    <t>大成正向回报</t>
  </si>
  <si>
    <t>002152.OF</t>
  </si>
  <si>
    <t>华宝核心优势</t>
  </si>
  <si>
    <t>001209.OF</t>
  </si>
  <si>
    <t>前海开源一带一路A</t>
  </si>
  <si>
    <t>003131.OF</t>
  </si>
  <si>
    <t>国寿安保强国智造</t>
  </si>
  <si>
    <t>002685.OF</t>
  </si>
  <si>
    <t>中欧丰泓沪港深A</t>
  </si>
  <si>
    <t>673110.OF</t>
  </si>
  <si>
    <t>西部利得新润</t>
  </si>
  <si>
    <t>100029.OF</t>
  </si>
  <si>
    <t>富国天成红利</t>
  </si>
  <si>
    <t>002220.OF</t>
  </si>
  <si>
    <t>南方瑞利</t>
  </si>
  <si>
    <t>002833.OF</t>
  </si>
  <si>
    <t>华夏新锦绣A</t>
  </si>
  <si>
    <t>160324.OF</t>
  </si>
  <si>
    <t>华夏磐晟灵活(LOF)</t>
  </si>
  <si>
    <t>001320.OF</t>
  </si>
  <si>
    <t>工银瑞信丰盈回报</t>
  </si>
  <si>
    <t>004814.OF</t>
  </si>
  <si>
    <t>中欧红利优享A</t>
  </si>
  <si>
    <t>000534.OF</t>
  </si>
  <si>
    <t>长盛高端装备制造</t>
  </si>
  <si>
    <t>001827.OF</t>
  </si>
  <si>
    <t>富国研究优选沪港深</t>
  </si>
  <si>
    <t>000967.OF</t>
  </si>
  <si>
    <t>华泰柏瑞创新动力</t>
  </si>
  <si>
    <t>002789.OF</t>
  </si>
  <si>
    <t>长盛同享A</t>
  </si>
  <si>
    <t>180028.OF</t>
  </si>
  <si>
    <t>银华永祥</t>
  </si>
  <si>
    <t>690001.OF</t>
  </si>
  <si>
    <t>民生加银品牌蓝筹</t>
  </si>
  <si>
    <t>519655.OF</t>
  </si>
  <si>
    <t>银河现代服务主题</t>
  </si>
  <si>
    <t>002624.OF</t>
  </si>
  <si>
    <t>广发优企精选</t>
  </si>
  <si>
    <t>163402.OF</t>
  </si>
  <si>
    <t>兴全趋势投资</t>
  </si>
  <si>
    <t>005535.OF</t>
  </si>
  <si>
    <t>泰信竞争优选</t>
  </si>
  <si>
    <t>002945.OF</t>
  </si>
  <si>
    <t>大成盛世精选</t>
  </si>
  <si>
    <t>000747.OF</t>
  </si>
  <si>
    <t>广发逆向策略</t>
  </si>
  <si>
    <t>003165.OF</t>
  </si>
  <si>
    <t>鹏华弘嘉A</t>
  </si>
  <si>
    <t>003025.OF</t>
  </si>
  <si>
    <t>新华红利回报</t>
  </si>
  <si>
    <t>590006.OF</t>
  </si>
  <si>
    <t>中邮中小盘灵活配置</t>
  </si>
  <si>
    <t>162717.OF</t>
  </si>
  <si>
    <t>广发再融资主题</t>
  </si>
  <si>
    <t>002730.OF</t>
  </si>
  <si>
    <t>华富华鑫A</t>
  </si>
  <si>
    <t>110010.OF</t>
  </si>
  <si>
    <t>易方达价值成长</t>
  </si>
  <si>
    <t>001135.OF</t>
  </si>
  <si>
    <t>益民品质升级</t>
  </si>
  <si>
    <t>001511.OF</t>
  </si>
  <si>
    <t>兴全新视野</t>
  </si>
  <si>
    <t>420001.OF</t>
  </si>
  <si>
    <t>天弘精选</t>
  </si>
  <si>
    <t>320018.OF</t>
  </si>
  <si>
    <t>诺安新动力</t>
  </si>
  <si>
    <t>167001.OF</t>
  </si>
  <si>
    <t>平安鼎泰</t>
  </si>
  <si>
    <t>200007.OF</t>
  </si>
  <si>
    <t>长城安心回报</t>
  </si>
  <si>
    <t>519196.OF</t>
  </si>
  <si>
    <t>万家新兴蓝筹</t>
  </si>
  <si>
    <t>580005.OF</t>
  </si>
  <si>
    <t>东吴进取策略</t>
  </si>
  <si>
    <t>005186.OF</t>
  </si>
  <si>
    <t>长安鑫兴A</t>
  </si>
  <si>
    <t>001218.OF</t>
  </si>
  <si>
    <t>国投瑞银精选收益</t>
  </si>
  <si>
    <t>003032.OF</t>
  </si>
  <si>
    <t>平安医疗健康</t>
  </si>
  <si>
    <t>004693.OF</t>
  </si>
  <si>
    <t>新疆前海联合泳隽A</t>
  </si>
  <si>
    <t>001540.OF</t>
  </si>
  <si>
    <t>浙商汇金转型驱动</t>
  </si>
  <si>
    <t>005683.OF</t>
  </si>
  <si>
    <t>国寿安保华兴</t>
  </si>
  <si>
    <t>000603.OF</t>
  </si>
  <si>
    <t>易方达创新驱动</t>
  </si>
  <si>
    <t>005482.OF</t>
  </si>
  <si>
    <t>博时创新驱动A</t>
  </si>
  <si>
    <t>519656.OF</t>
  </si>
  <si>
    <t>银河灵活配置A</t>
  </si>
  <si>
    <t>020001.OF</t>
  </si>
  <si>
    <t>国泰金鹰增长</t>
  </si>
  <si>
    <t>000706.OF</t>
  </si>
  <si>
    <t>中邮多策略</t>
  </si>
  <si>
    <t>004480.OF</t>
  </si>
  <si>
    <t>华宝智慧产业</t>
  </si>
  <si>
    <t>160921.OF</t>
  </si>
  <si>
    <t>大成多策略</t>
  </si>
  <si>
    <t>002067.OF</t>
  </si>
  <si>
    <t>诺安精选回报</t>
  </si>
  <si>
    <t>001017.OF</t>
  </si>
  <si>
    <t>泰达宏利改革动力A</t>
  </si>
  <si>
    <t>004536.OF</t>
  </si>
  <si>
    <t>嘉实中小企业量化活力</t>
  </si>
  <si>
    <t>001419.OF</t>
  </si>
  <si>
    <t>泰达宏利新思路A</t>
  </si>
  <si>
    <t>002319.OF</t>
  </si>
  <si>
    <t>大成一带一路</t>
  </si>
  <si>
    <t>005587.OF</t>
  </si>
  <si>
    <t>安信比较优势</t>
  </si>
  <si>
    <t>160215.OF</t>
  </si>
  <si>
    <t>国泰价值经典</t>
  </si>
  <si>
    <t>001780.OF</t>
  </si>
  <si>
    <t>诺安改革趋势</t>
  </si>
  <si>
    <t>519091.OF</t>
  </si>
  <si>
    <t>新华泛资源优势</t>
  </si>
  <si>
    <t>004634.OF</t>
  </si>
  <si>
    <t>新疆前海联合泳涛A</t>
  </si>
  <si>
    <t>002367.OF</t>
  </si>
  <si>
    <t>国联安安稳</t>
  </si>
  <si>
    <t>519212.OF</t>
  </si>
  <si>
    <t>万家宏观择时多策略</t>
  </si>
  <si>
    <t>004895.OF</t>
  </si>
  <si>
    <t>华商鑫安</t>
  </si>
  <si>
    <t>080002.OF</t>
  </si>
  <si>
    <t>长盛创新先锋</t>
  </si>
  <si>
    <t>001322.OF</t>
  </si>
  <si>
    <t>东吴新趋势价值线</t>
  </si>
  <si>
    <t>005732.OF</t>
  </si>
  <si>
    <t>富国臻选成长</t>
  </si>
  <si>
    <t>004249.OF</t>
  </si>
  <si>
    <t>安信中国制造2025沪港深</t>
  </si>
  <si>
    <t>160642.OF</t>
  </si>
  <si>
    <t>鹏华增瑞(LOF)</t>
  </si>
  <si>
    <t>168002.OF</t>
  </si>
  <si>
    <t>国寿安保策略精选</t>
  </si>
  <si>
    <t>005067.OF</t>
  </si>
  <si>
    <t>融通逆向策略</t>
  </si>
  <si>
    <t>002628.OF</t>
  </si>
  <si>
    <t>招商安博A</t>
  </si>
  <si>
    <t>000527.OF</t>
  </si>
  <si>
    <t>南方新优享A</t>
  </si>
  <si>
    <t>001740.OF</t>
  </si>
  <si>
    <t>光大中国制造2025</t>
  </si>
  <si>
    <t>160522.OF</t>
  </si>
  <si>
    <t>博时睿益事件驱动</t>
  </si>
  <si>
    <t>000936.OF</t>
  </si>
  <si>
    <t>博时产业新动力A</t>
  </si>
  <si>
    <t>487016.OF</t>
  </si>
  <si>
    <t>工银瑞信灵活配置A</t>
  </si>
  <si>
    <t>004707.OF</t>
  </si>
  <si>
    <t>景顺长城睿成A</t>
  </si>
  <si>
    <t>450010.OF</t>
  </si>
  <si>
    <t>国富策略回报</t>
  </si>
  <si>
    <t>487021.OF</t>
  </si>
  <si>
    <t>工银瑞信优质精选</t>
  </si>
  <si>
    <t>002155.OF</t>
  </si>
  <si>
    <t>国金鑫瑞</t>
  </si>
  <si>
    <t>005133.OF</t>
  </si>
  <si>
    <t>兴业量化精选A</t>
  </si>
  <si>
    <t>580007.OF</t>
  </si>
  <si>
    <t>东吴安享量化</t>
  </si>
  <si>
    <t>002801.OF</t>
  </si>
  <si>
    <t>泓德泓信</t>
  </si>
  <si>
    <t>000772.OF</t>
  </si>
  <si>
    <t>景顺长城中国回报</t>
  </si>
  <si>
    <t>002851.OF</t>
  </si>
  <si>
    <t>南方品质优选</t>
  </si>
  <si>
    <t>001798.OF</t>
  </si>
  <si>
    <t>泰康新回报A</t>
  </si>
  <si>
    <t>005599.OF</t>
  </si>
  <si>
    <t>汇安量化优选A</t>
  </si>
  <si>
    <t>000566.OF</t>
  </si>
  <si>
    <t>华泰柏瑞创新升级</t>
  </si>
  <si>
    <t>002145.OF</t>
  </si>
  <si>
    <t>诺安景鑫</t>
  </si>
  <si>
    <t>002558.OF</t>
  </si>
  <si>
    <t>博时鑫瑞A</t>
  </si>
  <si>
    <t>519756.OF</t>
  </si>
  <si>
    <t>交银国企改革</t>
  </si>
  <si>
    <t>690009.OF</t>
  </si>
  <si>
    <t>民生加银红利回报</t>
  </si>
  <si>
    <t>006158.OF</t>
  </si>
  <si>
    <t>博时荣享回报A</t>
  </si>
  <si>
    <t>001424.OF</t>
  </si>
  <si>
    <t>博时新起点A</t>
  </si>
  <si>
    <t>001106.OF</t>
  </si>
  <si>
    <t>华商健康生活</t>
  </si>
  <si>
    <t>160722.OF</t>
  </si>
  <si>
    <t>嘉实惠泽</t>
  </si>
  <si>
    <t>001659.OF</t>
  </si>
  <si>
    <t>富安达新动力</t>
  </si>
  <si>
    <t>004335.OF</t>
  </si>
  <si>
    <t>华宝新飞跃</t>
  </si>
  <si>
    <t>005492.OF</t>
  </si>
  <si>
    <t>农银汇理研究驱动</t>
  </si>
  <si>
    <t>001196.OF</t>
  </si>
  <si>
    <t>东方鼎新A</t>
  </si>
  <si>
    <t>005947.OF</t>
  </si>
  <si>
    <t>德邦民裕进取量化精选A</t>
  </si>
  <si>
    <t>169102.OF</t>
  </si>
  <si>
    <t>东方红睿阳三年定开</t>
  </si>
  <si>
    <t>001940.OF</t>
  </si>
  <si>
    <t>农银汇理现代农业加</t>
  </si>
  <si>
    <t>005910.OF</t>
  </si>
  <si>
    <t>广发龙头优选</t>
  </si>
  <si>
    <t>004935.OF</t>
  </si>
  <si>
    <t>国都智能制造</t>
  </si>
  <si>
    <t>004475.OF</t>
  </si>
  <si>
    <t>华泰柏瑞富利</t>
  </si>
  <si>
    <t>161222.OF</t>
  </si>
  <si>
    <t>国投瑞银瑞利</t>
  </si>
  <si>
    <t>005123.OF</t>
  </si>
  <si>
    <t>南方优享分红A</t>
  </si>
  <si>
    <t>002707.OF</t>
  </si>
  <si>
    <t>大摩科技领先</t>
  </si>
  <si>
    <t>003175.OF</t>
  </si>
  <si>
    <t>华泰柏瑞多策略</t>
  </si>
  <si>
    <t>001606.OF</t>
  </si>
  <si>
    <t>农银汇理工业4.0</t>
  </si>
  <si>
    <t>673010.OF</t>
  </si>
  <si>
    <t>西部利得新动向</t>
  </si>
  <si>
    <t>005357.OF</t>
  </si>
  <si>
    <t>富国国企改革灵活</t>
  </si>
  <si>
    <t>000935.OF</t>
  </si>
  <si>
    <t>浙商汇金转型成长</t>
  </si>
  <si>
    <t>005403.OF</t>
  </si>
  <si>
    <t>南方融尚再融资主题精选</t>
  </si>
  <si>
    <t>000654.OF</t>
  </si>
  <si>
    <t>华商新锐产业</t>
  </si>
  <si>
    <t>001910.OF</t>
  </si>
  <si>
    <t>泰康新机遇</t>
  </si>
  <si>
    <t>161224.OF</t>
  </si>
  <si>
    <t>国投瑞银新丝路</t>
  </si>
  <si>
    <t>005741.OF</t>
  </si>
  <si>
    <t>南方君信</t>
  </si>
  <si>
    <t>002849.OF</t>
  </si>
  <si>
    <t>金信智能中国2025</t>
  </si>
  <si>
    <t>002605.OF</t>
  </si>
  <si>
    <t>融通新消费</t>
  </si>
  <si>
    <t>400001.OF</t>
  </si>
  <si>
    <t>东方龙</t>
  </si>
  <si>
    <t>005325.OF</t>
  </si>
  <si>
    <t>景顺长城泰恒回报A</t>
  </si>
  <si>
    <t>002989.OF</t>
  </si>
  <si>
    <t>融通通乾研究精选</t>
  </si>
  <si>
    <t>001152.OF</t>
  </si>
  <si>
    <t>融通新区域新经济</t>
  </si>
  <si>
    <t>005293.OF</t>
  </si>
  <si>
    <t>诺德新旺</t>
  </si>
  <si>
    <t>530012.OF</t>
  </si>
  <si>
    <t>建信积极配置</t>
  </si>
  <si>
    <t>001270.OF</t>
  </si>
  <si>
    <t>英大灵活配置A</t>
  </si>
  <si>
    <t>001074.OF</t>
  </si>
  <si>
    <t>华泰柏瑞量化驱动A</t>
  </si>
  <si>
    <t>004777.OF</t>
  </si>
  <si>
    <t>国都消费升级</t>
  </si>
  <si>
    <t>519690.OF</t>
  </si>
  <si>
    <t>交银稳健配置A</t>
  </si>
  <si>
    <t>005618.OF</t>
  </si>
  <si>
    <t>融通红利机会A</t>
  </si>
  <si>
    <t>000823.OF</t>
  </si>
  <si>
    <t>银华高端制造业</t>
  </si>
  <si>
    <t>004135.OF</t>
  </si>
  <si>
    <t>申万菱信量化成长</t>
  </si>
  <si>
    <t>001357.OF</t>
  </si>
  <si>
    <t>泓德泓富A</t>
  </si>
  <si>
    <t>121010.OF</t>
  </si>
  <si>
    <t>国投瑞银瑞源</t>
  </si>
  <si>
    <t>000877.OF</t>
  </si>
  <si>
    <t>华泰柏瑞量化优选</t>
  </si>
  <si>
    <t>002597.OF</t>
  </si>
  <si>
    <t>兴业成长动力</t>
  </si>
  <si>
    <t>004652.OF</t>
  </si>
  <si>
    <t>建信鑫利回报A</t>
  </si>
  <si>
    <t>004734.OF</t>
  </si>
  <si>
    <t>中欧瑾灵A</t>
  </si>
  <si>
    <t>005290.OF</t>
  </si>
  <si>
    <t>诺德新盛</t>
  </si>
  <si>
    <t>110012.OF</t>
  </si>
  <si>
    <t>易方达科汇</t>
  </si>
  <si>
    <t>001518.OF</t>
  </si>
  <si>
    <t>万家瑞兴</t>
  </si>
  <si>
    <t>002263.OF</t>
  </si>
  <si>
    <t>泰达宏利同顺大数据A</t>
  </si>
  <si>
    <t>004958.OF</t>
  </si>
  <si>
    <t>圆信永丰优享生活</t>
  </si>
  <si>
    <t>005294.OF</t>
  </si>
  <si>
    <t>诺德新宜</t>
  </si>
  <si>
    <t>000742.OF</t>
  </si>
  <si>
    <t>国泰新经济</t>
  </si>
  <si>
    <t>002968.OF</t>
  </si>
  <si>
    <t>新华高端制造</t>
  </si>
  <si>
    <t>003658.OF</t>
  </si>
  <si>
    <t>长盛量化多策略</t>
  </si>
  <si>
    <t>001181.OF</t>
  </si>
  <si>
    <t>南方改革机遇</t>
  </si>
  <si>
    <t>000976.OF</t>
  </si>
  <si>
    <t>长城新兴产业</t>
  </si>
  <si>
    <t>002919.OF</t>
  </si>
  <si>
    <t>东吴智慧医疗量化策略</t>
  </si>
  <si>
    <t>000531.OF</t>
  </si>
  <si>
    <t>东吴阿尔法</t>
  </si>
  <si>
    <t>000587.OF</t>
  </si>
  <si>
    <t>大成灵活配置</t>
  </si>
  <si>
    <t>002604.OF</t>
  </si>
  <si>
    <t>华夏新起点A</t>
  </si>
  <si>
    <t>002345.OF</t>
  </si>
  <si>
    <t>华夏高端制造</t>
  </si>
  <si>
    <t>001822.OF</t>
  </si>
  <si>
    <t>华商智能生活</t>
  </si>
  <si>
    <t>001965.OF</t>
  </si>
  <si>
    <t>圆信永丰兴源A</t>
  </si>
  <si>
    <t>001858.OF</t>
  </si>
  <si>
    <t>建信鑫利</t>
  </si>
  <si>
    <t>005260.OF</t>
  </si>
  <si>
    <t>银华稳健增利A</t>
  </si>
  <si>
    <t>001933.OF</t>
  </si>
  <si>
    <t>华商新兴活力</t>
  </si>
  <si>
    <t>001141.OF</t>
  </si>
  <si>
    <t>泰达宏利创盈A</t>
  </si>
  <si>
    <t>004448.OF</t>
  </si>
  <si>
    <t>博时汇智回报</t>
  </si>
  <si>
    <t>217021.OF</t>
  </si>
  <si>
    <t>招商优势企业</t>
  </si>
  <si>
    <t>003580.OF</t>
  </si>
  <si>
    <t>泰康沪港深价值优选</t>
  </si>
  <si>
    <t>002190.OF</t>
  </si>
  <si>
    <t>农银汇理新能源主题</t>
  </si>
  <si>
    <t>002773.OF</t>
  </si>
  <si>
    <t>光大铭鑫A</t>
  </si>
  <si>
    <t>001056.OF</t>
  </si>
  <si>
    <t>北信瑞丰健康生活主题</t>
  </si>
  <si>
    <t>002271.OF</t>
  </si>
  <si>
    <t>招商安弘灵活配置</t>
  </si>
  <si>
    <t>000904.OF</t>
  </si>
  <si>
    <t>银华回报</t>
  </si>
  <si>
    <t>002031.OF</t>
  </si>
  <si>
    <t>华夏策略精选</t>
  </si>
  <si>
    <t>001537.OF</t>
  </si>
  <si>
    <t>中加改革红利</t>
  </si>
  <si>
    <t>005616.OF</t>
  </si>
  <si>
    <t>东方量化成长</t>
  </si>
  <si>
    <t>002694.OF</t>
  </si>
  <si>
    <t>中银新蓝筹</t>
  </si>
  <si>
    <t>003980.OF</t>
  </si>
  <si>
    <t>中银证券瑞益A</t>
  </si>
  <si>
    <t>000972.OF</t>
  </si>
  <si>
    <t>新华万银多元策略</t>
  </si>
  <si>
    <t>000126.OF</t>
  </si>
  <si>
    <t>招商安润</t>
  </si>
  <si>
    <t>005589.OF</t>
  </si>
  <si>
    <t>长信企业精选两年</t>
  </si>
  <si>
    <t>000880.OF</t>
  </si>
  <si>
    <t>富国研究精选</t>
  </si>
  <si>
    <t>001004.OF</t>
  </si>
  <si>
    <t>新华稳健回报</t>
  </si>
  <si>
    <t>004745.OF</t>
  </si>
  <si>
    <t>长盛创新驱动</t>
  </si>
  <si>
    <t>519908.OF</t>
  </si>
  <si>
    <t>华夏兴华A</t>
  </si>
  <si>
    <t>001657.OF</t>
  </si>
  <si>
    <t>长安鑫富领先</t>
  </si>
  <si>
    <t>002654.OF</t>
  </si>
  <si>
    <t>上投摩根策略精选</t>
  </si>
  <si>
    <t>002118.OF</t>
  </si>
  <si>
    <t>广发安盈A</t>
  </si>
  <si>
    <t>290005.OF</t>
  </si>
  <si>
    <t>泰信优势增长</t>
  </si>
  <si>
    <t>519779.OF</t>
  </si>
  <si>
    <t>交银沪港深价值精选</t>
  </si>
  <si>
    <t>001140.OF</t>
  </si>
  <si>
    <t>工银瑞信总回报</t>
  </si>
  <si>
    <t>005358.OF</t>
  </si>
  <si>
    <t>东方阿尔法精选A</t>
  </si>
  <si>
    <t>004641.OF</t>
  </si>
  <si>
    <t>万家量化睿选</t>
  </si>
  <si>
    <t>000928.OF</t>
  </si>
  <si>
    <t>中融国企改革</t>
  </si>
  <si>
    <t>006457.OF</t>
  </si>
  <si>
    <t>平安估值优势A</t>
  </si>
  <si>
    <t>001231.OF</t>
  </si>
  <si>
    <t>银华泰利A</t>
  </si>
  <si>
    <t>000264.OF</t>
  </si>
  <si>
    <t>博时内需增长灵活配置</t>
  </si>
  <si>
    <t>005810.OF</t>
  </si>
  <si>
    <t>南方瑞祥A</t>
  </si>
  <si>
    <t>160812.OF</t>
  </si>
  <si>
    <t>长盛同益成长回报</t>
  </si>
  <si>
    <t>003581.OF</t>
  </si>
  <si>
    <t>新疆前海联合国民健康A</t>
  </si>
  <si>
    <t>005519.OF</t>
  </si>
  <si>
    <t>银华混改红利</t>
  </si>
  <si>
    <t>501026.OF</t>
  </si>
  <si>
    <t>财通多策略福享</t>
  </si>
  <si>
    <t>001327.OF</t>
  </si>
  <si>
    <t>鹏华弘华A</t>
  </si>
  <si>
    <t>001734.OF</t>
  </si>
  <si>
    <t>广发百发大数据策略成长A</t>
  </si>
  <si>
    <t>002270.OF</t>
  </si>
  <si>
    <t>东吴安盈量化</t>
  </si>
  <si>
    <t>006567.OF</t>
  </si>
  <si>
    <t>中泰星元价值优选</t>
  </si>
  <si>
    <t>001244.OF</t>
  </si>
  <si>
    <t>华泰柏瑞量化智慧A</t>
  </si>
  <si>
    <t>004666.OF</t>
  </si>
  <si>
    <t>长城久嘉创新成长</t>
  </si>
  <si>
    <t>001294.OF</t>
  </si>
  <si>
    <t>新华战略新兴产业</t>
  </si>
  <si>
    <t>519139.OF</t>
  </si>
  <si>
    <t>海富通沪港深</t>
  </si>
  <si>
    <t>001829.OF</t>
  </si>
  <si>
    <t>北信瑞丰中国智造主题</t>
  </si>
  <si>
    <t>519710.OF</t>
  </si>
  <si>
    <t>交银策略回报</t>
  </si>
  <si>
    <t>001897.OF</t>
  </si>
  <si>
    <t>九泰久盛量化先锋A</t>
  </si>
  <si>
    <t>002983.OF</t>
  </si>
  <si>
    <t>长信国防军工</t>
  </si>
  <si>
    <t>161727.OF</t>
  </si>
  <si>
    <t>招商增荣</t>
  </si>
  <si>
    <t>350002.OF</t>
  </si>
  <si>
    <t>天治低碳经济</t>
  </si>
  <si>
    <t>001254.OF</t>
  </si>
  <si>
    <t>泰达宏利新起点A</t>
  </si>
  <si>
    <t>001759.OF</t>
  </si>
  <si>
    <t>嘉实成长增强</t>
  </si>
  <si>
    <t>001484.OF</t>
  </si>
  <si>
    <t>天弘新价值</t>
  </si>
  <si>
    <t>001660.OF</t>
  </si>
  <si>
    <t>富安达行业轮动</t>
  </si>
  <si>
    <t>001305.OF</t>
  </si>
  <si>
    <t>九泰天富改革新动力</t>
  </si>
  <si>
    <t>168301.OF</t>
  </si>
  <si>
    <t>东海祥龙</t>
  </si>
  <si>
    <t>001150.OF</t>
  </si>
  <si>
    <t>融通互联网传媒</t>
  </si>
  <si>
    <t>003241.OF</t>
  </si>
  <si>
    <t>创金合信量化发现A</t>
  </si>
  <si>
    <t>000477.OF</t>
  </si>
  <si>
    <t>广发主题领先</t>
  </si>
  <si>
    <t>001810.OF</t>
  </si>
  <si>
    <t>中欧潜力价值A</t>
  </si>
  <si>
    <t>006209.OF</t>
  </si>
  <si>
    <t>中信保诚新蓝筹</t>
  </si>
  <si>
    <t>005270.OF</t>
  </si>
  <si>
    <t>太平改革红利精选</t>
  </si>
  <si>
    <t>000410.OF</t>
  </si>
  <si>
    <t>益民服务领先</t>
  </si>
  <si>
    <t>519191.OF</t>
  </si>
  <si>
    <t>万家新利</t>
  </si>
  <si>
    <t>001723.OF</t>
  </si>
  <si>
    <t>华商新动力</t>
  </si>
  <si>
    <t>005437.OF</t>
  </si>
  <si>
    <t>易方达易百智能量化策略A</t>
  </si>
  <si>
    <t>004224.OF</t>
  </si>
  <si>
    <t>南方军工改革</t>
  </si>
  <si>
    <t>001323.OF</t>
  </si>
  <si>
    <t>东吴移动互联A</t>
  </si>
  <si>
    <t>005576.OF</t>
  </si>
  <si>
    <t>华泰柏瑞新金融地产</t>
  </si>
  <si>
    <t>001706.OF</t>
  </si>
  <si>
    <t>诺安积极回报</t>
  </si>
  <si>
    <t>000165.OF</t>
  </si>
  <si>
    <t>国投瑞银策略精选</t>
  </si>
  <si>
    <t>398051.OF</t>
  </si>
  <si>
    <t>中海环保新能源</t>
  </si>
  <si>
    <t>002293.OF</t>
  </si>
  <si>
    <t>南方益和灵活配置</t>
  </si>
  <si>
    <t>002281.OF</t>
  </si>
  <si>
    <t>建信裕利</t>
  </si>
  <si>
    <t>000763.OF</t>
  </si>
  <si>
    <t>工银瑞信新财富</t>
  </si>
  <si>
    <t>000966.OF</t>
  </si>
  <si>
    <t>中邮核心科技创新</t>
  </si>
  <si>
    <t>001536.OF</t>
  </si>
  <si>
    <t>南方君选</t>
  </si>
  <si>
    <t>001979.OF</t>
  </si>
  <si>
    <t>南方沪港深价值主题</t>
  </si>
  <si>
    <t>470021.OF</t>
  </si>
  <si>
    <t>汇添富优选回报A</t>
  </si>
  <si>
    <t>002446.OF</t>
  </si>
  <si>
    <t>广发利鑫</t>
  </si>
  <si>
    <t>210001.OF</t>
  </si>
  <si>
    <t>金鹰成份股优选</t>
  </si>
  <si>
    <t>002148.OF</t>
  </si>
  <si>
    <t>国寿安保稳惠</t>
  </si>
  <si>
    <t>000567.OF</t>
  </si>
  <si>
    <t>广发聚祥灵活配置</t>
  </si>
  <si>
    <t>001498.OF</t>
  </si>
  <si>
    <t>建信鑫荣回报</t>
  </si>
  <si>
    <t>710002.OF</t>
  </si>
  <si>
    <t>富安达策略精选</t>
  </si>
  <si>
    <t>001276.OF</t>
  </si>
  <si>
    <t>建信新经济</t>
  </si>
  <si>
    <t>000993.OF</t>
  </si>
  <si>
    <t>华宝稳健回报</t>
  </si>
  <si>
    <t>001604.OF</t>
  </si>
  <si>
    <t>浙商汇金转型升级</t>
  </si>
  <si>
    <t>001302.OF</t>
  </si>
  <si>
    <t>前海开源金银珠宝A</t>
  </si>
  <si>
    <t>630015.OF</t>
  </si>
  <si>
    <t>华商大盘量化精选</t>
  </si>
  <si>
    <t>003835.OF</t>
  </si>
  <si>
    <t>鹏华沪深港新兴成长</t>
  </si>
  <si>
    <t>200016.OF</t>
  </si>
  <si>
    <t>长城稳健成长灵活配置</t>
  </si>
  <si>
    <t>005055.OF</t>
  </si>
  <si>
    <t>华泰柏瑞量化阿尔法A</t>
  </si>
  <si>
    <t>005671.OF</t>
  </si>
  <si>
    <t>前海联合研究优选A</t>
  </si>
  <si>
    <t>001371.OF</t>
  </si>
  <si>
    <t>富国沪港深价值精选</t>
  </si>
  <si>
    <t>519909.OF</t>
  </si>
  <si>
    <t>华安安顺</t>
  </si>
  <si>
    <t>002123.OF</t>
  </si>
  <si>
    <t>北信瑞丰外延增长</t>
  </si>
  <si>
    <t>004260.OF</t>
  </si>
  <si>
    <t>德邦稳盈增长</t>
  </si>
  <si>
    <t>001564.OF</t>
  </si>
  <si>
    <t>东方红京东大数据</t>
  </si>
  <si>
    <t>004731.OF</t>
  </si>
  <si>
    <t>万家瑞尧A</t>
  </si>
  <si>
    <t>000969.OF</t>
  </si>
  <si>
    <t>前海开源大安全核心</t>
  </si>
  <si>
    <t>001219.OF</t>
  </si>
  <si>
    <t>上投摩根动态多因子</t>
  </si>
  <si>
    <t>004244.OF</t>
  </si>
  <si>
    <t>东方周期优选</t>
  </si>
  <si>
    <t>000554.OF</t>
  </si>
  <si>
    <t>南方中国梦</t>
  </si>
  <si>
    <t>519175.OF</t>
  </si>
  <si>
    <t>浦银安盛经济带崛起A</t>
  </si>
  <si>
    <t>002772.OF</t>
  </si>
  <si>
    <t>光大产业新动力</t>
  </si>
  <si>
    <t>002561.OF</t>
  </si>
  <si>
    <t>东吴安鑫量化</t>
  </si>
  <si>
    <t>000063.OF</t>
  </si>
  <si>
    <t>长盛电子信息主题</t>
  </si>
  <si>
    <t>001662.OF</t>
  </si>
  <si>
    <t>创金合信沪港深研究精选</t>
  </si>
  <si>
    <t>001753.OF</t>
  </si>
  <si>
    <t>红土创新新兴产业</t>
  </si>
  <si>
    <t>002630.OF</t>
  </si>
  <si>
    <t>江信瑞福A</t>
  </si>
  <si>
    <t>004848.OF</t>
  </si>
  <si>
    <t>中欧睿泓定期开放</t>
  </si>
  <si>
    <t>005295.OF</t>
  </si>
  <si>
    <t>诺德天富</t>
  </si>
  <si>
    <t>004829.OF</t>
  </si>
  <si>
    <t>北信瑞丰兴瑞</t>
  </si>
  <si>
    <t>519127.OF</t>
  </si>
  <si>
    <t>浦银安盛盛世精选A</t>
  </si>
  <si>
    <t>000994.OF</t>
  </si>
  <si>
    <t>建信睿盈A</t>
  </si>
  <si>
    <t>160220.OF</t>
  </si>
  <si>
    <t>国泰民益A</t>
  </si>
  <si>
    <t>673020.OF</t>
  </si>
  <si>
    <t>西部利得成长精选</t>
  </si>
  <si>
    <t>002683.OF</t>
  </si>
  <si>
    <t>民生加银前沿科技</t>
  </si>
  <si>
    <t>005459.OF</t>
  </si>
  <si>
    <t>银河嘉谊A</t>
  </si>
  <si>
    <t>519951.OF</t>
  </si>
  <si>
    <t>长信利泰A</t>
  </si>
  <si>
    <t>006385.OF</t>
  </si>
  <si>
    <t>华泰保兴研究智选A</t>
  </si>
  <si>
    <t>003152.OF</t>
  </si>
  <si>
    <t>华富天鑫A</t>
  </si>
  <si>
    <t>002095.OF</t>
  </si>
  <si>
    <t>博时新收益A</t>
  </si>
  <si>
    <t>000458.OF</t>
  </si>
  <si>
    <t>英大领先回报</t>
  </si>
  <si>
    <t>002863.OF</t>
  </si>
  <si>
    <t>金信深圳成长</t>
  </si>
  <si>
    <t>004000.OF</t>
  </si>
  <si>
    <t>泰达宏利睿选稳健</t>
  </si>
  <si>
    <t>000598.OF</t>
  </si>
  <si>
    <t>长盛生态环境主题</t>
  </si>
  <si>
    <t>001453.OF</t>
  </si>
  <si>
    <t>鹏华弘鑫A</t>
  </si>
  <si>
    <t>002938.OF</t>
  </si>
  <si>
    <t>中银证券健康产业</t>
  </si>
  <si>
    <t>005386.OF</t>
  </si>
  <si>
    <t>银河睿达A</t>
  </si>
  <si>
    <t>000480.OF</t>
  </si>
  <si>
    <t>东方红新动力</t>
  </si>
  <si>
    <t>000530.OF</t>
  </si>
  <si>
    <t>招商丰盛稳定增长A</t>
  </si>
  <si>
    <t>001789.OF</t>
  </si>
  <si>
    <t>国泰量化收益</t>
  </si>
  <si>
    <t>001738.OF</t>
  </si>
  <si>
    <t>大摩新趋势</t>
  </si>
  <si>
    <t>002251.OF</t>
  </si>
  <si>
    <t>华夏军工安全</t>
  </si>
  <si>
    <t>001384.OF</t>
  </si>
  <si>
    <t>东方新思路A</t>
  </si>
  <si>
    <t>004694.OF</t>
  </si>
  <si>
    <t>天弘策略精选A</t>
  </si>
  <si>
    <t>001068.OF</t>
  </si>
  <si>
    <t>华融新锐</t>
  </si>
  <si>
    <t>004142.OF</t>
  </si>
  <si>
    <t>招商盛合A</t>
  </si>
  <si>
    <t>001239.OF</t>
  </si>
  <si>
    <t>长盛国企改革主题</t>
  </si>
  <si>
    <t>360011.OF</t>
  </si>
  <si>
    <t>光大动态优选</t>
  </si>
  <si>
    <t>000279.OF</t>
  </si>
  <si>
    <t>华商红利优选</t>
  </si>
  <si>
    <t>001418.OF</t>
  </si>
  <si>
    <t>泰达宏利创益A</t>
  </si>
  <si>
    <t>002156.OF</t>
  </si>
  <si>
    <t>长盛盛世A</t>
  </si>
  <si>
    <t>003284.OF</t>
  </si>
  <si>
    <t>中邮医药健康</t>
  </si>
  <si>
    <t>519971.OF</t>
  </si>
  <si>
    <t>长信改革红利</t>
  </si>
  <si>
    <t>001648.OF</t>
  </si>
  <si>
    <t>工银瑞信新价值</t>
  </si>
  <si>
    <t>000679.OF</t>
  </si>
  <si>
    <t>招商丰利A</t>
  </si>
  <si>
    <t>003882.OF</t>
  </si>
  <si>
    <t>易方达瑞弘A</t>
  </si>
  <si>
    <t>004932.OF</t>
  </si>
  <si>
    <t>招商丰拓A</t>
  </si>
  <si>
    <t>004266.OF</t>
  </si>
  <si>
    <t>招商沪港深科技创新</t>
  </si>
  <si>
    <t>005354.OF</t>
  </si>
  <si>
    <t>富国沪港深行业精选</t>
  </si>
  <si>
    <t>003663.OF</t>
  </si>
  <si>
    <t>鹏华兴泰</t>
  </si>
  <si>
    <t>501015.OF</t>
  </si>
  <si>
    <t>财通多策略升级</t>
  </si>
  <si>
    <t>001531.OF</t>
  </si>
  <si>
    <t>招商安益</t>
  </si>
  <si>
    <t>004617.OF</t>
  </si>
  <si>
    <t>建信鑫稳回报A</t>
  </si>
  <si>
    <t>004818.OF</t>
  </si>
  <si>
    <t>国寿安保目标策略A</t>
  </si>
  <si>
    <t>630005.OF</t>
  </si>
  <si>
    <t>华商动态阿尔法</t>
  </si>
  <si>
    <t>003414.OF</t>
  </si>
  <si>
    <t>泰达宏利创金A</t>
  </si>
  <si>
    <t>003154.OF</t>
  </si>
  <si>
    <t>华宝新活力</t>
  </si>
  <si>
    <t>501001.OF</t>
  </si>
  <si>
    <t>财通多策略精选</t>
  </si>
  <si>
    <t>161233.OF</t>
  </si>
  <si>
    <t>国投瑞银瑞泰多策略</t>
  </si>
  <si>
    <t>200011.OF</t>
  </si>
  <si>
    <t>长城景气行业龙头</t>
  </si>
  <si>
    <t>003780.OF</t>
  </si>
  <si>
    <t>鹏华兴悦</t>
  </si>
  <si>
    <t>519156.OF</t>
  </si>
  <si>
    <t>新华行业轮换配置A</t>
  </si>
  <si>
    <t>002415.OF</t>
  </si>
  <si>
    <t>融通通盈</t>
  </si>
  <si>
    <t>003993.OF</t>
  </si>
  <si>
    <t>前海开源沪港深核心驱动</t>
  </si>
  <si>
    <t>001430.OF</t>
  </si>
  <si>
    <t>中邮乐享收益</t>
  </si>
  <si>
    <t>160813.OF</t>
  </si>
  <si>
    <t>长盛同盛成长优选</t>
  </si>
  <si>
    <t>004558.OF</t>
  </si>
  <si>
    <t>汇安丰裕A</t>
  </si>
  <si>
    <t>005076.OF</t>
  </si>
  <si>
    <t>创金合信优选回报</t>
  </si>
  <si>
    <t>002810.OF</t>
  </si>
  <si>
    <t>金信转型创新成长</t>
  </si>
  <si>
    <t>004453.OF</t>
  </si>
  <si>
    <t>前海开源盈鑫A</t>
  </si>
  <si>
    <t>002537.OF</t>
  </si>
  <si>
    <t>平安安盈灵活配置</t>
  </si>
  <si>
    <t>002837.OF</t>
  </si>
  <si>
    <t>华夏网购精选A</t>
  </si>
  <si>
    <t>005376.OF</t>
  </si>
  <si>
    <t>北信瑞丰华丰</t>
  </si>
  <si>
    <t>002657.OF</t>
  </si>
  <si>
    <t>招商安裕A</t>
  </si>
  <si>
    <t>002363.OF</t>
  </si>
  <si>
    <t>华安安康A</t>
  </si>
  <si>
    <t>519629.OF</t>
  </si>
  <si>
    <t>银河睿利A</t>
  </si>
  <si>
    <t>002430.OF</t>
  </si>
  <si>
    <t>中银丰利A</t>
  </si>
  <si>
    <t>001866.OF</t>
  </si>
  <si>
    <t>北信瑞丰新成长</t>
  </si>
  <si>
    <t>003343.OF</t>
  </si>
  <si>
    <t>鹏华弘惠A</t>
  </si>
  <si>
    <t>001967.OF</t>
  </si>
  <si>
    <t>华宝转型升级</t>
  </si>
  <si>
    <t>001741.OF</t>
  </si>
  <si>
    <t>广发百发大数据A</t>
  </si>
  <si>
    <t>003501.OF</t>
  </si>
  <si>
    <t>泰达宏利睿智稳健</t>
  </si>
  <si>
    <t>002411.OF</t>
  </si>
  <si>
    <t>华夏新机遇A</t>
  </si>
  <si>
    <t>002910.OF</t>
  </si>
  <si>
    <t>易方达供给改革</t>
  </si>
  <si>
    <t>002594.OF</t>
  </si>
  <si>
    <t>工银瑞信现代服务业</t>
  </si>
  <si>
    <t>002214.OF</t>
  </si>
  <si>
    <t>中海沪港深价值优选</t>
  </si>
  <si>
    <t>002182.OF</t>
  </si>
  <si>
    <t>东兴蓝海财富</t>
  </si>
  <si>
    <t>004139.OF</t>
  </si>
  <si>
    <t>中邮军民融合</t>
  </si>
  <si>
    <t>001744.OF</t>
  </si>
  <si>
    <t>诺安进取回报</t>
  </si>
  <si>
    <t>001402.OF</t>
  </si>
  <si>
    <t>信诚新选回报A</t>
  </si>
  <si>
    <t>002717.OF</t>
  </si>
  <si>
    <t>红塔红土盛隆A</t>
  </si>
  <si>
    <t>000398.OF</t>
  </si>
  <si>
    <t>华富灵活配置</t>
  </si>
  <si>
    <t>001197.OF</t>
  </si>
  <si>
    <t>长盛转型升级主题</t>
  </si>
  <si>
    <t>001370.OF</t>
  </si>
  <si>
    <t>中银新趋势</t>
  </si>
  <si>
    <t>005899.OF</t>
  </si>
  <si>
    <t>国投瑞银品牌优势灵活</t>
  </si>
  <si>
    <t>001715.OF</t>
  </si>
  <si>
    <t>工银瑞信新焦点A</t>
  </si>
  <si>
    <t>002885.OF</t>
  </si>
  <si>
    <t>大摩万众创新</t>
  </si>
  <si>
    <t>004741.OF</t>
  </si>
  <si>
    <t>农银汇理区间策略</t>
  </si>
  <si>
    <t>004050.OF</t>
  </si>
  <si>
    <t>华夏新锦升A</t>
  </si>
  <si>
    <t>320006.OF</t>
  </si>
  <si>
    <t>诺安灵活配置</t>
  </si>
  <si>
    <t>002681.OF</t>
  </si>
  <si>
    <t>金鹰元和A</t>
  </si>
  <si>
    <t>003839.OF</t>
  </si>
  <si>
    <t>易方达瑞通A</t>
  </si>
  <si>
    <t>003125.OF</t>
  </si>
  <si>
    <t>中科沃土沃鑫成长精选</t>
  </si>
  <si>
    <t>002802.OF</t>
  </si>
  <si>
    <t>广发东财大数据精选</t>
  </si>
  <si>
    <t>001763.OF</t>
  </si>
  <si>
    <t>广发多策略</t>
  </si>
  <si>
    <t>393001.OF</t>
  </si>
  <si>
    <t>中海优势精选</t>
  </si>
  <si>
    <t>001127.OF</t>
  </si>
  <si>
    <t>中银宏观策略</t>
  </si>
  <si>
    <t>002420.OF</t>
  </si>
  <si>
    <t>汇添富盈鑫灵活配置</t>
  </si>
  <si>
    <t>000689.OF</t>
  </si>
  <si>
    <t>前海开源新经济</t>
  </si>
  <si>
    <t>350007.OF</t>
  </si>
  <si>
    <t>天治趋势精选</t>
  </si>
  <si>
    <t>000649.OF</t>
  </si>
  <si>
    <t>长城久鑫</t>
  </si>
  <si>
    <t>001283.OF</t>
  </si>
  <si>
    <t>红塔红土盛金新动力A</t>
  </si>
  <si>
    <t>004456.OF</t>
  </si>
  <si>
    <t>兴银消费新趋势</t>
  </si>
  <si>
    <t>002137.OF</t>
  </si>
  <si>
    <t>诺安利鑫</t>
  </si>
  <si>
    <t>000849.OF</t>
  </si>
  <si>
    <t>汇丰晋信双核策略A</t>
  </si>
  <si>
    <t>004836.OF</t>
  </si>
  <si>
    <t>中融鑫价值A</t>
  </si>
  <si>
    <t>002614.OF</t>
  </si>
  <si>
    <t>中银颐利A</t>
  </si>
  <si>
    <t>005247.OF</t>
  </si>
  <si>
    <t>国都量化精选</t>
  </si>
  <si>
    <t>002639.OF</t>
  </si>
  <si>
    <t>天弘价值精选</t>
  </si>
  <si>
    <t>001838.OF</t>
  </si>
  <si>
    <t>国投瑞银国家安全</t>
  </si>
  <si>
    <t>162211.OF</t>
  </si>
  <si>
    <t>泰达宏利品质生活</t>
  </si>
  <si>
    <t>002358.OF</t>
  </si>
  <si>
    <t>国投瑞银瑞祥</t>
  </si>
  <si>
    <t>003659.OF</t>
  </si>
  <si>
    <t>山西证券策略精选</t>
  </si>
  <si>
    <t>002384.OF</t>
  </si>
  <si>
    <t>九泰鸿祥服务升级</t>
  </si>
  <si>
    <t>002776.OF</t>
  </si>
  <si>
    <t>招商安荣A</t>
  </si>
  <si>
    <t>165528.OF</t>
  </si>
  <si>
    <t>信诚鼎利</t>
  </si>
  <si>
    <t>002085.OF</t>
  </si>
  <si>
    <t>长盛互联网+</t>
  </si>
  <si>
    <t>002261.OF</t>
  </si>
  <si>
    <t>中银宝利A</t>
  </si>
  <si>
    <t>001635.OF</t>
  </si>
  <si>
    <t>万家瑞益A</t>
  </si>
  <si>
    <t>001335.OF</t>
  </si>
  <si>
    <t>南方利众A</t>
  </si>
  <si>
    <t>001892.OF</t>
  </si>
  <si>
    <t>长盛新兴成长</t>
  </si>
  <si>
    <t>005258.OF</t>
  </si>
  <si>
    <t>景顺长城量化平衡</t>
  </si>
  <si>
    <t>003850.OF</t>
  </si>
  <si>
    <t>中银锦利A</t>
  </si>
  <si>
    <t>002653.OF</t>
  </si>
  <si>
    <t>泰康沪港深精选</t>
  </si>
  <si>
    <t>001331.OF</t>
  </si>
  <si>
    <t>鹏华弘信A</t>
  </si>
  <si>
    <t>002434.OF</t>
  </si>
  <si>
    <t>中银宏利A</t>
  </si>
  <si>
    <t>002584.OF</t>
  </si>
  <si>
    <t>富安达长盈</t>
  </si>
  <si>
    <t>001352.OF</t>
  </si>
  <si>
    <t>民生加银新战略</t>
  </si>
  <si>
    <t>001202.OF</t>
  </si>
  <si>
    <t>东方红领先精选</t>
  </si>
  <si>
    <t>001796.OF</t>
  </si>
  <si>
    <t>汇添富安鑫智选A</t>
  </si>
  <si>
    <t>004608.OF</t>
  </si>
  <si>
    <t>长信乐信A</t>
  </si>
  <si>
    <t>005281.OF</t>
  </si>
  <si>
    <t>中科沃土转型升级</t>
  </si>
  <si>
    <t>002161.OF</t>
  </si>
  <si>
    <t>银华万物互联</t>
  </si>
  <si>
    <t>001265.OF</t>
  </si>
  <si>
    <t>国泰兴益A</t>
  </si>
  <si>
    <t>001850.OF</t>
  </si>
  <si>
    <t>国泰安益A</t>
  </si>
  <si>
    <t>000953.OF</t>
  </si>
  <si>
    <t>国泰睿吉A</t>
  </si>
  <si>
    <t>002413.OF</t>
  </si>
  <si>
    <t>中银瑞利A</t>
  </si>
  <si>
    <t>002498.OF</t>
  </si>
  <si>
    <t>兴业聚鑫A</t>
  </si>
  <si>
    <t>002504.OF</t>
  </si>
  <si>
    <t>鹏华金鼎灵活配置A</t>
  </si>
  <si>
    <t>002269.OF</t>
  </si>
  <si>
    <t>银华大数据</t>
  </si>
  <si>
    <t>003351.OF</t>
  </si>
  <si>
    <t>招商稳荣定期开放A</t>
  </si>
  <si>
    <t>003333.OF</t>
  </si>
  <si>
    <t>泰信智选成长</t>
  </si>
  <si>
    <t>005493.OF</t>
  </si>
  <si>
    <t>鑫元价值精选A</t>
  </si>
  <si>
    <t>004206.OF</t>
  </si>
  <si>
    <t>华商元亨</t>
  </si>
  <si>
    <t>002616.OF</t>
  </si>
  <si>
    <t>中银益利A</t>
  </si>
  <si>
    <t>000743.OF</t>
  </si>
  <si>
    <t>红塔红土盛世普益</t>
  </si>
  <si>
    <t>000986.OF</t>
  </si>
  <si>
    <t>太平灵活配置</t>
  </si>
  <si>
    <t>002535.OF</t>
  </si>
  <si>
    <t>中银鑫利A</t>
  </si>
  <si>
    <t>001731.OF</t>
  </si>
  <si>
    <t>广发百发大数据策略价值A</t>
  </si>
  <si>
    <t>000058.OF</t>
  </si>
  <si>
    <t>国联安安泰灵活配置</t>
  </si>
  <si>
    <t>001613.OF</t>
  </si>
  <si>
    <t>长城久祥</t>
  </si>
  <si>
    <t>001173.OF</t>
  </si>
  <si>
    <t>中欧瑾和A</t>
  </si>
  <si>
    <t>001296.OF</t>
  </si>
  <si>
    <t>长城转型成长</t>
  </si>
  <si>
    <t>001249.OF</t>
  </si>
  <si>
    <t>易方达新利</t>
  </si>
  <si>
    <t>519963.OF</t>
  </si>
  <si>
    <t>长信利盈A</t>
  </si>
  <si>
    <t>673030.OF</t>
  </si>
  <si>
    <t>西部利得多策略优选</t>
  </si>
  <si>
    <t>162414.OF</t>
  </si>
  <si>
    <t>华宝新机遇A</t>
  </si>
  <si>
    <t>005769.OF</t>
  </si>
  <si>
    <t>南方共享经济</t>
  </si>
  <si>
    <t>002057.OF</t>
  </si>
  <si>
    <t>中银新机遇A</t>
  </si>
  <si>
    <t>006377.OF</t>
  </si>
  <si>
    <t>广发趋势动力</t>
  </si>
  <si>
    <t>003432.OF</t>
  </si>
  <si>
    <t>信诚至瑞A</t>
  </si>
  <si>
    <t>673120.OF</t>
  </si>
  <si>
    <t>西部利得新富</t>
  </si>
  <si>
    <t>000545.OF</t>
  </si>
  <si>
    <t>中邮核心竞争力</t>
  </si>
  <si>
    <t>001275.OF</t>
  </si>
  <si>
    <t>中邮创新优势</t>
  </si>
  <si>
    <t>005646.OF</t>
  </si>
  <si>
    <t>中海沪港深多策略</t>
  </si>
  <si>
    <t>000030.OF</t>
  </si>
  <si>
    <t>长城核心优选</t>
  </si>
  <si>
    <t>002461.OF</t>
  </si>
  <si>
    <t>中银珍利A</t>
  </si>
  <si>
    <t>006547.OF</t>
  </si>
  <si>
    <t>红塔红土盛弘A</t>
  </si>
  <si>
    <t>001837.OF</t>
  </si>
  <si>
    <t>前海开源沪港深蓝筹</t>
  </si>
  <si>
    <t>001342.OF</t>
  </si>
  <si>
    <t>易方达新享A</t>
  </si>
  <si>
    <t>005522.OF</t>
  </si>
  <si>
    <t>华泰保兴吉年福</t>
  </si>
  <si>
    <t>001348.OF</t>
  </si>
  <si>
    <t>大摩新机遇</t>
  </si>
  <si>
    <t>001261.OF</t>
  </si>
  <si>
    <t>中融新机遇</t>
  </si>
  <si>
    <t>005583.OF</t>
  </si>
  <si>
    <t>易方达港股通红利</t>
  </si>
  <si>
    <t>005746.OF</t>
  </si>
  <si>
    <t>国泰聚利价值定开</t>
  </si>
  <si>
    <t>002288.OF</t>
  </si>
  <si>
    <t>中银稳进策略</t>
  </si>
  <si>
    <t>001524.OF</t>
  </si>
  <si>
    <t>华泰柏瑞精选回报</t>
  </si>
  <si>
    <t>519755.OF</t>
  </si>
  <si>
    <t>交银多策略回报A</t>
  </si>
  <si>
    <t>001282.OF</t>
  </si>
  <si>
    <t>华安新机遇</t>
  </si>
  <si>
    <t>002778.OF</t>
  </si>
  <si>
    <t>新疆前海联合新思路A</t>
  </si>
  <si>
    <t>501017.OF</t>
  </si>
  <si>
    <t>国泰融丰外延增长</t>
  </si>
  <si>
    <t>002472.OF</t>
  </si>
  <si>
    <t>光大先进服务业</t>
  </si>
  <si>
    <t>002502.OF</t>
  </si>
  <si>
    <t>中银腾利A</t>
  </si>
  <si>
    <t>519969.OF</t>
  </si>
  <si>
    <t>长信新利</t>
  </si>
  <si>
    <t>005392.OF</t>
  </si>
  <si>
    <t>长信价值蓝筹两年</t>
  </si>
  <si>
    <t>003739.OF</t>
  </si>
  <si>
    <t>新华鑫弘</t>
  </si>
  <si>
    <t>004166.OF</t>
  </si>
  <si>
    <t>东方价值挖掘A</t>
  </si>
  <si>
    <t>002574.OF</t>
  </si>
  <si>
    <t>招商瑞庆A</t>
  </si>
  <si>
    <t>004573.OF</t>
  </si>
  <si>
    <t>新华鑫泰</t>
  </si>
  <si>
    <t>000926.OF</t>
  </si>
  <si>
    <t>中信建投睿信A</t>
  </si>
  <si>
    <t>002231.OF</t>
  </si>
  <si>
    <t>华夏新趋势A</t>
  </si>
  <si>
    <t>210002.OF</t>
  </si>
  <si>
    <t>金鹰红利价值</t>
  </si>
  <si>
    <t>001413.OF</t>
  </si>
  <si>
    <t>中融鑫起点A</t>
  </si>
  <si>
    <t>004975.OF</t>
  </si>
  <si>
    <t>交银恒益</t>
  </si>
  <si>
    <t>002419.OF</t>
  </si>
  <si>
    <t>汇添富盈安</t>
  </si>
  <si>
    <t>003591.OF</t>
  </si>
  <si>
    <t>华泰柏瑞享利A</t>
  </si>
  <si>
    <t>005588.OF</t>
  </si>
  <si>
    <t>长安裕腾A</t>
  </si>
  <si>
    <t>003279.OF</t>
  </si>
  <si>
    <t>融通沪港深智慧生活</t>
  </si>
  <si>
    <t>002087.OF</t>
  </si>
  <si>
    <t>国富新机遇A</t>
  </si>
  <si>
    <t>005953.OF</t>
  </si>
  <si>
    <t>人保转型新动力A</t>
  </si>
  <si>
    <t>003754.OF</t>
  </si>
  <si>
    <t>国泰普益A</t>
  </si>
  <si>
    <t>002449.OF</t>
  </si>
  <si>
    <t>民生加银量化中国</t>
  </si>
  <si>
    <t>165531.OF</t>
  </si>
  <si>
    <t>信诚多策略</t>
  </si>
  <si>
    <t>000535.OF</t>
  </si>
  <si>
    <t>长盛航天海工装备</t>
  </si>
  <si>
    <t>003831.OF</t>
  </si>
  <si>
    <t>建信鑫瑞回报</t>
  </si>
  <si>
    <t>003292.OF</t>
  </si>
  <si>
    <t>嘉实优势成长</t>
  </si>
  <si>
    <t>519007.OF</t>
  </si>
  <si>
    <t>海富通强化回报</t>
  </si>
  <si>
    <t>001362.OF</t>
  </si>
  <si>
    <t>景顺长城领先回报A</t>
  </si>
  <si>
    <t>001499.OF</t>
  </si>
  <si>
    <t>国投瑞银新增长A</t>
  </si>
  <si>
    <t>165526.OF</t>
  </si>
  <si>
    <t>信诚新旺回报A</t>
  </si>
  <si>
    <t>004044.OF</t>
  </si>
  <si>
    <t>金鹰转型动力</t>
  </si>
  <si>
    <t>004987.OF</t>
  </si>
  <si>
    <t>诺德新享</t>
  </si>
  <si>
    <t>000065.OF</t>
  </si>
  <si>
    <t>国富焦点驱动灵活配置</t>
  </si>
  <si>
    <t>004128.OF</t>
  </si>
  <si>
    <t>新疆前海联合泳隆A</t>
  </si>
  <si>
    <t>005197.OF</t>
  </si>
  <si>
    <t>工银瑞信沪港深精选A</t>
  </si>
  <si>
    <t>001771.OF</t>
  </si>
  <si>
    <t>南方量化</t>
  </si>
  <si>
    <t>001433.OF</t>
  </si>
  <si>
    <t>易方达瑞景</t>
  </si>
  <si>
    <t>001800.OF</t>
  </si>
  <si>
    <t>华安新乐享</t>
  </si>
  <si>
    <t>004696.OF</t>
  </si>
  <si>
    <t>东兴量化优享</t>
  </si>
  <si>
    <t>000526.OF</t>
  </si>
  <si>
    <t>国泰浓益A</t>
  </si>
  <si>
    <t>001427.OF</t>
  </si>
  <si>
    <t>招商丰泽A</t>
  </si>
  <si>
    <t>001157.OF</t>
  </si>
  <si>
    <t>国联安睿祺</t>
  </si>
  <si>
    <t>001345.OF</t>
  </si>
  <si>
    <t>富国新收益A</t>
  </si>
  <si>
    <t>001522.OF</t>
  </si>
  <si>
    <t>博时新策略A</t>
  </si>
  <si>
    <t>004320.OF</t>
  </si>
  <si>
    <t>前海开源沪港深乐享生活</t>
  </si>
  <si>
    <t>003000.OF</t>
  </si>
  <si>
    <t>招商丰德A</t>
  </si>
  <si>
    <t>004211.OF</t>
  </si>
  <si>
    <t>金鹰周期优选</t>
  </si>
  <si>
    <t>005027.OF</t>
  </si>
  <si>
    <t>光大多策略优选一年</t>
  </si>
  <si>
    <t>001730.OF</t>
  </si>
  <si>
    <t>兴银大健康</t>
  </si>
  <si>
    <t>005444.OF</t>
  </si>
  <si>
    <t>光大多策略精选</t>
  </si>
  <si>
    <t>001225.OF</t>
  </si>
  <si>
    <t>中邮趋势精选</t>
  </si>
  <si>
    <t>163823.OF</t>
  </si>
  <si>
    <t>中银稳健策略灵活</t>
  </si>
  <si>
    <t>519222.OF</t>
  </si>
  <si>
    <t>海富通欣益A</t>
  </si>
  <si>
    <t>001922.OF</t>
  </si>
  <si>
    <t>国泰多策略收益灵活</t>
  </si>
  <si>
    <t>161834.OF</t>
  </si>
  <si>
    <t>银华鑫锐灵活配置</t>
  </si>
  <si>
    <t>001324.OF</t>
  </si>
  <si>
    <t>华宝新价值</t>
  </si>
  <si>
    <t>003912.OF</t>
  </si>
  <si>
    <t>泰达宏利启富A</t>
  </si>
  <si>
    <t>000597.OF</t>
  </si>
  <si>
    <t>中海积极收益</t>
  </si>
  <si>
    <t>003495.OF</t>
  </si>
  <si>
    <t>鹏华弘尚A</t>
  </si>
  <si>
    <t>590003.OF</t>
  </si>
  <si>
    <t>中邮核心优势</t>
  </si>
  <si>
    <t>005549.OF</t>
  </si>
  <si>
    <t>富国成长优选三年定开</t>
  </si>
  <si>
    <t>002134.OF</t>
  </si>
  <si>
    <t>广发鑫裕</t>
  </si>
  <si>
    <t>001566.OF</t>
  </si>
  <si>
    <t>南方利达A</t>
  </si>
  <si>
    <t>001014.OF</t>
  </si>
  <si>
    <t>中融融安</t>
  </si>
  <si>
    <t>003828.OF</t>
  </si>
  <si>
    <t>鹏华兴惠</t>
  </si>
  <si>
    <t>001761.OF</t>
  </si>
  <si>
    <t>广发安宏回报A</t>
  </si>
  <si>
    <t>005146.OF</t>
  </si>
  <si>
    <t>兴银丰润</t>
  </si>
  <si>
    <t>004284.OF</t>
  </si>
  <si>
    <t>华宝新优选一年</t>
  </si>
  <si>
    <t>004685.OF</t>
  </si>
  <si>
    <t>金元顺安元启</t>
  </si>
  <si>
    <t>005255.OF</t>
  </si>
  <si>
    <t>浦银安盛港股通量化优选</t>
  </si>
  <si>
    <t>000190.OF</t>
  </si>
  <si>
    <t>中银新回报</t>
  </si>
  <si>
    <t>003367.OF</t>
  </si>
  <si>
    <t>鹏华兴合定期开放A</t>
  </si>
  <si>
    <t>002296.OF</t>
  </si>
  <si>
    <t>长城行业轮动</t>
  </si>
  <si>
    <t>001470.OF</t>
  </si>
  <si>
    <t>融通通鑫</t>
  </si>
  <si>
    <t>161722.OF</t>
  </si>
  <si>
    <t>招商丰泰</t>
  </si>
  <si>
    <t>004223.OF</t>
  </si>
  <si>
    <t>金信多策略精选</t>
  </si>
  <si>
    <t>001547.OF</t>
  </si>
  <si>
    <t>兴业聚惠A</t>
  </si>
  <si>
    <t>002383.OF</t>
  </si>
  <si>
    <t>大成趋势回报</t>
  </si>
  <si>
    <t>003186.OF</t>
  </si>
  <si>
    <t>鹏华兴安定期开放</t>
  </si>
  <si>
    <t>005477.OF</t>
  </si>
  <si>
    <t>长安鑫禧A</t>
  </si>
  <si>
    <t>004010.OF</t>
  </si>
  <si>
    <t>华泰柏瑞鼎利A</t>
  </si>
  <si>
    <t>400013.OF</t>
  </si>
  <si>
    <t>东方成长收益A</t>
  </si>
  <si>
    <t>001609.OF</t>
  </si>
  <si>
    <t>平安鑫享A</t>
  </si>
  <si>
    <t>002049.OF</t>
  </si>
  <si>
    <t>融通新机遇</t>
  </si>
  <si>
    <t>001464.OF</t>
  </si>
  <si>
    <t>光大鼎鑫A</t>
  </si>
  <si>
    <t>003224.OF</t>
  </si>
  <si>
    <t>鹏华兴润定期开放A</t>
  </si>
  <si>
    <t>001226.OF</t>
  </si>
  <si>
    <t>中邮稳健添利</t>
  </si>
  <si>
    <t>005317.OF</t>
  </si>
  <si>
    <t>万家瑞舜A</t>
  </si>
  <si>
    <t>002703.OF</t>
  </si>
  <si>
    <t>长城久源</t>
  </si>
  <si>
    <t>004982.OF</t>
  </si>
  <si>
    <t>新华安享多裕定开</t>
  </si>
  <si>
    <t>005443.OF</t>
  </si>
  <si>
    <t>国金量化多策略</t>
  </si>
  <si>
    <t>002732.OF</t>
  </si>
  <si>
    <t>长盛沪港深优势精选</t>
  </si>
  <si>
    <t>002542.OF</t>
  </si>
  <si>
    <t>长城久鼎</t>
  </si>
  <si>
    <t>000195.OF</t>
  </si>
  <si>
    <t>工银瑞信成长收益A</t>
  </si>
  <si>
    <t>002455.OF</t>
  </si>
  <si>
    <t>民生加银鑫喜</t>
  </si>
  <si>
    <t>004806.OF</t>
  </si>
  <si>
    <t>长信先机两年</t>
  </si>
  <si>
    <t>002456.OF</t>
  </si>
  <si>
    <t>招商安元灵活配置A</t>
  </si>
  <si>
    <t>001650.OF</t>
  </si>
  <si>
    <t>工银瑞信丰收回报A</t>
  </si>
  <si>
    <t>002292.OF</t>
  </si>
  <si>
    <t>诺安益鑫</t>
  </si>
  <si>
    <t>003117.OF</t>
  </si>
  <si>
    <t>光大吉鑫A</t>
  </si>
  <si>
    <t>210010.OF</t>
  </si>
  <si>
    <t>金鹰灵活配置A</t>
  </si>
  <si>
    <t>000214.OF</t>
  </si>
  <si>
    <t>广发成长优选</t>
  </si>
  <si>
    <t>002489.OF</t>
  </si>
  <si>
    <t>国泰民福策略价值</t>
  </si>
  <si>
    <t>001412.OF</t>
  </si>
  <si>
    <t>德邦鑫星价值A</t>
  </si>
  <si>
    <t>001364.OF</t>
  </si>
  <si>
    <t>大成景润</t>
  </si>
  <si>
    <t>001901.OF</t>
  </si>
  <si>
    <t>前海开源沪港深隆鑫A</t>
  </si>
  <si>
    <t>004737.OF</t>
  </si>
  <si>
    <t>富国新优享A</t>
  </si>
  <si>
    <t>002018.OF</t>
  </si>
  <si>
    <t>鹏华弘安A</t>
  </si>
  <si>
    <t>000572.OF</t>
  </si>
  <si>
    <t>中银多策略</t>
  </si>
  <si>
    <t>001318.OF</t>
  </si>
  <si>
    <t>东方新策略A</t>
  </si>
  <si>
    <t>002819.OF</t>
  </si>
  <si>
    <t>招商丰美A</t>
  </si>
  <si>
    <t>003704.OF</t>
  </si>
  <si>
    <t>光大事件驱动</t>
  </si>
  <si>
    <t>002512.OF</t>
  </si>
  <si>
    <t>长城久润</t>
  </si>
  <si>
    <t>001122.OF</t>
  </si>
  <si>
    <t>鹏华弘利A</t>
  </si>
  <si>
    <t>003561.OF</t>
  </si>
  <si>
    <t>诺德成长精选A</t>
  </si>
  <si>
    <t>003900.OF</t>
  </si>
  <si>
    <t>交银瑞鑫定期开放</t>
  </si>
  <si>
    <t>002103.OF</t>
  </si>
  <si>
    <t>招商康泰</t>
  </si>
  <si>
    <t>001067.OF</t>
  </si>
  <si>
    <t>鹏华弘盛A</t>
  </si>
  <si>
    <t>001405.OF</t>
  </si>
  <si>
    <t>东方红策略精选A</t>
  </si>
  <si>
    <t>001760.OF</t>
  </si>
  <si>
    <t>嘉实创新成长</t>
  </si>
  <si>
    <t>002135.OF</t>
  </si>
  <si>
    <t>广发鑫源A</t>
  </si>
  <si>
    <t>673141.OF</t>
  </si>
  <si>
    <t>西部利得景程A</t>
  </si>
  <si>
    <t>001316.OF</t>
  </si>
  <si>
    <t>安信稳健增值A</t>
  </si>
  <si>
    <t>206013.OF</t>
  </si>
  <si>
    <t>鹏华宏观</t>
  </si>
  <si>
    <t>004840.OF</t>
  </si>
  <si>
    <t>东兴品牌精选A</t>
  </si>
  <si>
    <t>002494.OF</t>
  </si>
  <si>
    <t>兴业聚盈</t>
  </si>
  <si>
    <t>000215.OF</t>
  </si>
  <si>
    <t>广发趋势优选A</t>
  </si>
  <si>
    <t>003845.OF</t>
  </si>
  <si>
    <t>汇安丰恒A</t>
  </si>
  <si>
    <t>002959.OF</t>
  </si>
  <si>
    <t>汇添富盈泰</t>
  </si>
  <si>
    <t>001570.OF</t>
  </si>
  <si>
    <t>南方利安A</t>
  </si>
  <si>
    <t>002713.OF</t>
  </si>
  <si>
    <t>广发转型升级</t>
  </si>
  <si>
    <t>002111.OF</t>
  </si>
  <si>
    <t>华宝新起点</t>
  </si>
  <si>
    <t>001633.OF</t>
  </si>
  <si>
    <t>万家瑞祥A</t>
  </si>
  <si>
    <t>001183.OF</t>
  </si>
  <si>
    <t>南方利淘A</t>
  </si>
  <si>
    <t>003379.OF</t>
  </si>
  <si>
    <t>信诚至选A</t>
  </si>
  <si>
    <t>003189.OF</t>
  </si>
  <si>
    <t>汇添富保鑫</t>
  </si>
  <si>
    <t>001756.OF</t>
  </si>
  <si>
    <t>嘉实策略优选</t>
  </si>
  <si>
    <t>002728.OF</t>
  </si>
  <si>
    <t>华富益鑫A</t>
  </si>
  <si>
    <t>001710.OF</t>
  </si>
  <si>
    <t>安信新趋势A</t>
  </si>
  <si>
    <t>001530.OF</t>
  </si>
  <si>
    <t>万家瑞富</t>
  </si>
  <si>
    <t>519613.OF</t>
  </si>
  <si>
    <t>银河君尚A</t>
  </si>
  <si>
    <t>519229.OF</t>
  </si>
  <si>
    <t>海富通欣享A</t>
  </si>
  <si>
    <t>001422.OF</t>
  </si>
  <si>
    <t>景顺长城安享回报A</t>
  </si>
  <si>
    <t>002211.OF</t>
  </si>
  <si>
    <t>嘉实新财富</t>
  </si>
  <si>
    <t>519652.OF</t>
  </si>
  <si>
    <t>银河鑫利A</t>
  </si>
  <si>
    <t>003345.OF</t>
  </si>
  <si>
    <t>安信新成长A</t>
  </si>
  <si>
    <t>002714.OF</t>
  </si>
  <si>
    <t>鹏华金城灵活配置</t>
  </si>
  <si>
    <t>000573.OF</t>
  </si>
  <si>
    <t>天弘通利</t>
  </si>
  <si>
    <t>002768.OF</t>
  </si>
  <si>
    <t>华安安进灵活配置</t>
  </si>
  <si>
    <t>002618.OF</t>
  </si>
  <si>
    <t>中银裕利A</t>
  </si>
  <si>
    <t>004321.OF</t>
  </si>
  <si>
    <t>前海开源沪港深强国产业</t>
  </si>
  <si>
    <t>001172.OF</t>
  </si>
  <si>
    <t>鹏华弘泽A</t>
  </si>
  <si>
    <t>003848.OF</t>
  </si>
  <si>
    <t>中银广利A</t>
  </si>
  <si>
    <t>000590.OF</t>
  </si>
  <si>
    <t>华安新活力</t>
  </si>
  <si>
    <t>002009.OF</t>
  </si>
  <si>
    <t>中欧瑾通A</t>
  </si>
  <si>
    <t>519616.OF</t>
  </si>
  <si>
    <t>银河君信A</t>
  </si>
  <si>
    <t>005906.OF</t>
  </si>
  <si>
    <t>招商丰茂A</t>
  </si>
  <si>
    <t>001146.OF</t>
  </si>
  <si>
    <t>中欧瑾源A</t>
  </si>
  <si>
    <t>001765.OF</t>
  </si>
  <si>
    <t>前海开源嘉鑫A</t>
  </si>
  <si>
    <t>004546.OF</t>
  </si>
  <si>
    <t>建信量化优享定开</t>
  </si>
  <si>
    <t>001905.OF</t>
  </si>
  <si>
    <t>华安安益</t>
  </si>
  <si>
    <t>004397.OF</t>
  </si>
  <si>
    <t>长盛信息安全量化策略</t>
  </si>
  <si>
    <t>001334.OF</t>
  </si>
  <si>
    <t>南方利鑫A</t>
  </si>
  <si>
    <t>001190.OF</t>
  </si>
  <si>
    <t>鹏华弘润A</t>
  </si>
  <si>
    <t>001136.OF</t>
  </si>
  <si>
    <t>易方达裕如</t>
  </si>
  <si>
    <t>002497.OF</t>
  </si>
  <si>
    <t>东方盛世</t>
  </si>
  <si>
    <t>001601.OF</t>
  </si>
  <si>
    <t>鑫元鑫新收益A</t>
  </si>
  <si>
    <t>004008.OF</t>
  </si>
  <si>
    <t>中融鑫思路A</t>
  </si>
  <si>
    <t>003692.OF</t>
  </si>
  <si>
    <t>大成景尚A</t>
  </si>
  <si>
    <t>004481.OF</t>
  </si>
  <si>
    <t>华宝第三产业</t>
  </si>
  <si>
    <t>519752.OF</t>
  </si>
  <si>
    <t>交银新回报A</t>
  </si>
  <si>
    <t>001185.OF</t>
  </si>
  <si>
    <t>安信动态策略A</t>
  </si>
  <si>
    <t>001250.OF</t>
  </si>
  <si>
    <t>天弘新活力</t>
  </si>
  <si>
    <t>004149.OF</t>
  </si>
  <si>
    <t>博时鑫惠A</t>
  </si>
  <si>
    <t>002197.OF</t>
  </si>
  <si>
    <t>国泰鑫策略价值灵活</t>
  </si>
  <si>
    <t>004944.OF</t>
  </si>
  <si>
    <t>鑫元鑫趋势A</t>
  </si>
  <si>
    <t>002149.OF</t>
  </si>
  <si>
    <t>嘉实新优选</t>
  </si>
  <si>
    <t>003797.OF</t>
  </si>
  <si>
    <t>华安新瑞利A</t>
  </si>
  <si>
    <t>005796.OF</t>
  </si>
  <si>
    <t>嘉实新添荣定开A</t>
  </si>
  <si>
    <t>002350.OF</t>
  </si>
  <si>
    <t>华安安华</t>
  </si>
  <si>
    <t>001447.OF</t>
  </si>
  <si>
    <t>天弘惠利</t>
  </si>
  <si>
    <t>001411.OF</t>
  </si>
  <si>
    <t>诺安创新驱动A</t>
  </si>
  <si>
    <t>002027.OF</t>
  </si>
  <si>
    <t>中加心享A</t>
  </si>
  <si>
    <t>001801.OF</t>
  </si>
  <si>
    <t>汇添富达欣A</t>
  </si>
  <si>
    <t>002295.OF</t>
  </si>
  <si>
    <t>广发稳安A</t>
  </si>
  <si>
    <t>519738.OF</t>
  </si>
  <si>
    <t>交银周期回报A</t>
  </si>
  <si>
    <t>002025.OF</t>
  </si>
  <si>
    <t>广发聚盛A</t>
  </si>
  <si>
    <t>005108.OF</t>
  </si>
  <si>
    <t>圆信永丰双利优选</t>
  </si>
  <si>
    <t>001311.OF</t>
  </si>
  <si>
    <t>华安新回报</t>
  </si>
  <si>
    <t>001303.OF</t>
  </si>
  <si>
    <t>银华稳利A</t>
  </si>
  <si>
    <t>519770.OF</t>
  </si>
  <si>
    <t>交银优择回报A</t>
  </si>
  <si>
    <t>002116.OF</t>
  </si>
  <si>
    <t>广发安享A</t>
  </si>
  <si>
    <t>003062.OF</t>
  </si>
  <si>
    <t>银华通利A</t>
  </si>
  <si>
    <t>003805.OF</t>
  </si>
  <si>
    <t>华安新恒利A</t>
  </si>
  <si>
    <t>005603.OF</t>
  </si>
  <si>
    <t>嘉实新添康A</t>
  </si>
  <si>
    <t>003182.OF</t>
  </si>
  <si>
    <t>华富弘鑫A</t>
  </si>
  <si>
    <t>002212.OF</t>
  </si>
  <si>
    <t>嘉实新起航</t>
  </si>
  <si>
    <t>519768.OF</t>
  </si>
  <si>
    <t>交银优选回报A</t>
  </si>
  <si>
    <t>519627.OF</t>
  </si>
  <si>
    <t>银河君润A</t>
  </si>
  <si>
    <t>000538.OF</t>
  </si>
  <si>
    <t>诺安优势行业A</t>
  </si>
  <si>
    <t>002543.OF</t>
  </si>
  <si>
    <t>长城久益灵活配置A</t>
  </si>
  <si>
    <t>002389.OF</t>
  </si>
  <si>
    <t>招商安德灵活配置A</t>
  </si>
  <si>
    <t>001194.OF</t>
  </si>
  <si>
    <t>景顺长城稳健回报A</t>
  </si>
  <si>
    <t>001289.OF</t>
  </si>
  <si>
    <t>银华汇利A</t>
  </si>
  <si>
    <t>001739.OF</t>
  </si>
  <si>
    <t>中融融安二号</t>
  </si>
  <si>
    <t>002746.OF</t>
  </si>
  <si>
    <t>汇添富多策略</t>
  </si>
  <si>
    <t>005269.OF</t>
  </si>
  <si>
    <t>华泰柏瑞港股通量化</t>
  </si>
  <si>
    <t>001816.OF</t>
  </si>
  <si>
    <t>汇添富新睿精选A</t>
  </si>
  <si>
    <t>001363.OF</t>
  </si>
  <si>
    <t>长城久惠</t>
  </si>
  <si>
    <t>002934.OF</t>
  </si>
  <si>
    <t>泰康恒泰回报A</t>
  </si>
  <si>
    <t>002120.OF</t>
  </si>
  <si>
    <t>广发安悦回报</t>
  </si>
  <si>
    <t>519623.OF</t>
  </si>
  <si>
    <t>银河君耀A</t>
  </si>
  <si>
    <t>002282.OF</t>
  </si>
  <si>
    <t>平安安享灵活配置A</t>
  </si>
  <si>
    <t>004048.OF</t>
  </si>
  <si>
    <t>华夏新锦汇A</t>
  </si>
  <si>
    <t>501000.OF</t>
  </si>
  <si>
    <t>国金鑫新</t>
  </si>
  <si>
    <t>001755.OF</t>
  </si>
  <si>
    <t>嘉实新思路</t>
  </si>
  <si>
    <t>005088.OF</t>
  </si>
  <si>
    <t>嘉实新添辉定开A</t>
  </si>
  <si>
    <t>001903.OF</t>
  </si>
  <si>
    <t>光大欣鑫A</t>
  </si>
  <si>
    <t>003684.OF</t>
  </si>
  <si>
    <t>汇安丰融A</t>
  </si>
  <si>
    <t>004942.OF</t>
  </si>
  <si>
    <t>格林伯元A</t>
  </si>
  <si>
    <t>001939.OF</t>
  </si>
  <si>
    <t>光大睿鑫A</t>
  </si>
  <si>
    <t>001325.OF</t>
  </si>
  <si>
    <t>鹏华弘和A</t>
  </si>
  <si>
    <t>001139.OF</t>
  </si>
  <si>
    <t>华安新动力</t>
  </si>
  <si>
    <t>002304.OF</t>
  </si>
  <si>
    <t>平安安心灵活配置A</t>
  </si>
  <si>
    <t>003282.OF</t>
  </si>
  <si>
    <t>信诚至裕A</t>
  </si>
  <si>
    <t>004750.OF</t>
  </si>
  <si>
    <t>广发鑫和A</t>
  </si>
  <si>
    <t>160142.OF</t>
  </si>
  <si>
    <t>南方3年战略配售</t>
  </si>
  <si>
    <t>004205.OF</t>
  </si>
  <si>
    <t>东方支柱产业</t>
  </si>
  <si>
    <t>003142.OF</t>
  </si>
  <si>
    <t>鹏华弘达A</t>
  </si>
  <si>
    <t>001205.OF</t>
  </si>
  <si>
    <t>建信稳健回报</t>
  </si>
  <si>
    <t>001506.OF</t>
  </si>
  <si>
    <t>景顺长城泰和回报A</t>
  </si>
  <si>
    <t>005226.OF</t>
  </si>
  <si>
    <t>山西证券改革精选</t>
  </si>
  <si>
    <t>000708.OF</t>
  </si>
  <si>
    <t>华安安享</t>
  </si>
  <si>
    <t>673050.OF</t>
  </si>
  <si>
    <t>西部利得新盈</t>
  </si>
  <si>
    <t>002601.OF</t>
  </si>
  <si>
    <t>中银证券价值精选</t>
  </si>
  <si>
    <t>005977.OF</t>
  </si>
  <si>
    <t>中信保诚至兴A</t>
  </si>
  <si>
    <t>161131.OF</t>
  </si>
  <si>
    <t>易方达3年战略配售</t>
  </si>
  <si>
    <t>002838.OF</t>
  </si>
  <si>
    <t>华夏新锦程A</t>
  </si>
  <si>
    <t>002860.OF</t>
  </si>
  <si>
    <t>前海开源沪港深新机遇</t>
  </si>
  <si>
    <t>002622.OF</t>
  </si>
  <si>
    <t>广发稳裕</t>
  </si>
  <si>
    <t>501188.OF</t>
  </si>
  <si>
    <t>汇添富3年战略配售</t>
  </si>
  <si>
    <t>005695.OF</t>
  </si>
  <si>
    <t>华安睿明两年定开A</t>
  </si>
  <si>
    <t>519197.OF</t>
  </si>
  <si>
    <t>万家颐达</t>
  </si>
  <si>
    <t>001164.OF</t>
  </si>
  <si>
    <t>中欧琪和A</t>
  </si>
  <si>
    <t>003300.OF</t>
  </si>
  <si>
    <t>华夏圆和</t>
  </si>
  <si>
    <t>501186.OF</t>
  </si>
  <si>
    <t>华夏3年战略配售</t>
  </si>
  <si>
    <t>002398.OF</t>
  </si>
  <si>
    <t>华安安禧灵活A</t>
  </si>
  <si>
    <t>002015.OF</t>
  </si>
  <si>
    <t>南方荣光A</t>
  </si>
  <si>
    <t>003603.OF</t>
  </si>
  <si>
    <t>景顺长城泰安A</t>
  </si>
  <si>
    <t>002458.OF</t>
  </si>
  <si>
    <t>国泰民利策略收益</t>
  </si>
  <si>
    <t>002668.OF</t>
  </si>
  <si>
    <t>兴业聚丰</t>
  </si>
  <si>
    <t>002222.OF</t>
  </si>
  <si>
    <t>嘉实新趋势</t>
  </si>
  <si>
    <t>003105.OF</t>
  </si>
  <si>
    <t>光大永鑫A</t>
  </si>
  <si>
    <t>210007.OF</t>
  </si>
  <si>
    <t>金鹰技术领先A</t>
  </si>
  <si>
    <t>161728.OF</t>
  </si>
  <si>
    <t>招商3年战略配售</t>
  </si>
  <si>
    <t>001304.OF</t>
  </si>
  <si>
    <t>建信鑫安回报</t>
  </si>
  <si>
    <t>001247.OF</t>
  </si>
  <si>
    <t>华泰柏瑞新利A</t>
  </si>
  <si>
    <t>001273.OF</t>
  </si>
  <si>
    <t>民生加银新动力A</t>
  </si>
  <si>
    <t>002463.OF</t>
  </si>
  <si>
    <t>创金合信价值红利A</t>
  </si>
  <si>
    <t>002585.OF</t>
  </si>
  <si>
    <t>建信兴利</t>
  </si>
  <si>
    <t>003734.OF</t>
  </si>
  <si>
    <t>万家瑞盈A</t>
  </si>
  <si>
    <t>001329.OF</t>
  </si>
  <si>
    <t>鹏华弘实A</t>
  </si>
  <si>
    <t>004612.OF</t>
  </si>
  <si>
    <t>银河鑫月享A</t>
  </si>
  <si>
    <t>501189.OF</t>
  </si>
  <si>
    <t>嘉实3年战略配售</t>
  </si>
  <si>
    <t>003502.OF</t>
  </si>
  <si>
    <t>金鹰鑫瑞A</t>
  </si>
  <si>
    <t>003187.OF</t>
  </si>
  <si>
    <t>嘉实安益</t>
  </si>
  <si>
    <t>501027.OF</t>
  </si>
  <si>
    <t>国泰融信</t>
  </si>
  <si>
    <t>001488.OF</t>
  </si>
  <si>
    <t>万家瑞丰A</t>
  </si>
  <si>
    <t>006277.OF</t>
  </si>
  <si>
    <t>中金瑞和A</t>
  </si>
  <si>
    <t>673081.OF</t>
  </si>
  <si>
    <t>西部利得祥运A</t>
  </si>
  <si>
    <t>000072.OF</t>
  </si>
  <si>
    <t>华安稳健回报</t>
  </si>
  <si>
    <t>002465.OF</t>
  </si>
  <si>
    <t>东兴众智优选</t>
  </si>
  <si>
    <t>004155.OF</t>
  </si>
  <si>
    <t>信诚至泰A</t>
  </si>
  <si>
    <t>002660.OF</t>
  </si>
  <si>
    <t>兴业聚源</t>
  </si>
  <si>
    <t>519766.OF</t>
  </si>
  <si>
    <t>交银荣鑫</t>
  </si>
  <si>
    <t>003854.OF</t>
  </si>
  <si>
    <t>汇安丰华A</t>
  </si>
  <si>
    <t>001312.OF</t>
  </si>
  <si>
    <t>华安新优选A</t>
  </si>
  <si>
    <t>005371.OF</t>
  </si>
  <si>
    <t>中加心悦A</t>
  </si>
  <si>
    <t>206001.OF</t>
  </si>
  <si>
    <t>鹏华弘泰A</t>
  </si>
  <si>
    <t>001688.OF</t>
  </si>
  <si>
    <t>嘉实新起点A</t>
  </si>
  <si>
    <t>004576.OF</t>
  </si>
  <si>
    <t>新华恒益量化</t>
  </si>
  <si>
    <t>004809.OF</t>
  </si>
  <si>
    <t>新疆前海联合润丰A</t>
  </si>
  <si>
    <t>004157.OF</t>
  </si>
  <si>
    <t>信诚至诚A</t>
  </si>
  <si>
    <t>003842.OF</t>
  </si>
  <si>
    <t>中邮景泰A</t>
  </si>
  <si>
    <t>000270.OF</t>
  </si>
  <si>
    <t>建信灵活配置</t>
  </si>
  <si>
    <t>005933.OF</t>
  </si>
  <si>
    <t>前海联合先进制造A</t>
  </si>
  <si>
    <t>005517.OF</t>
  </si>
  <si>
    <t>富国新趋势A</t>
  </si>
  <si>
    <t>006449.OF</t>
  </si>
  <si>
    <t>浙商汇金量化精选灵活</t>
  </si>
  <si>
    <t>007959.OF</t>
  </si>
  <si>
    <t>方正富邦天恒A</t>
  </si>
  <si>
    <t>006371.OF</t>
  </si>
  <si>
    <t>长安鑫盈A</t>
  </si>
  <si>
    <t>005850.OF</t>
  </si>
  <si>
    <t>财通量化价值优选</t>
  </si>
  <si>
    <t>006051.OF</t>
  </si>
  <si>
    <t>鹏扬核心价值A</t>
  </si>
  <si>
    <t>007355.OF</t>
  </si>
  <si>
    <t>汇添富科技创新A</t>
  </si>
  <si>
    <t>007345.OF</t>
  </si>
  <si>
    <t>富国科技创新</t>
  </si>
  <si>
    <t>007811.OF</t>
  </si>
  <si>
    <t>淳厚信泽A</t>
  </si>
  <si>
    <t>007243.OF</t>
  </si>
  <si>
    <t>安信核心竞争力A</t>
  </si>
  <si>
    <t>004695.OF</t>
  </si>
  <si>
    <t>东兴未来价值A</t>
  </si>
  <si>
    <t>007393.OF</t>
  </si>
  <si>
    <t>上银未来生活</t>
  </si>
  <si>
    <t>007549.OF</t>
  </si>
  <si>
    <t>中泰开阳价值优选</t>
  </si>
  <si>
    <t>007808.OF</t>
  </si>
  <si>
    <t>北信瑞丰量化优选</t>
  </si>
  <si>
    <t>007527.OF</t>
  </si>
  <si>
    <t>融通量化多策略灵活配置A</t>
  </si>
  <si>
    <t>007497.OF</t>
  </si>
  <si>
    <t>中庚价值灵动灵活配置</t>
  </si>
  <si>
    <t>006601.OF</t>
  </si>
  <si>
    <t>国融融泰A</t>
  </si>
  <si>
    <t>006624.OF</t>
  </si>
  <si>
    <t>中泰玉衡价值优选</t>
  </si>
  <si>
    <t>006689.OF</t>
  </si>
  <si>
    <t>方正富邦信泓A</t>
  </si>
  <si>
    <t>006696.OF</t>
  </si>
  <si>
    <t>汇添富3年研究优选</t>
  </si>
  <si>
    <t>006836.OF</t>
  </si>
  <si>
    <t>永赢惠泽一年定期开放</t>
  </si>
  <si>
    <t>007074.OF</t>
  </si>
  <si>
    <t>国寿安保新蓝筹</t>
  </si>
  <si>
    <t>002862.OF</t>
  </si>
  <si>
    <t>金信量化精选</t>
  </si>
  <si>
    <t>005360.OF</t>
  </si>
  <si>
    <t>汇安资产轮动</t>
  </si>
  <si>
    <t>003799.OF</t>
  </si>
  <si>
    <t>华安新泰利A</t>
  </si>
  <si>
    <t>1/1808</t>
  </si>
  <si>
    <t>44/1545</t>
  </si>
  <si>
    <t>9/1243</t>
  </si>
  <si>
    <t>灵活配置型基金</t>
  </si>
  <si>
    <t>2/1808</t>
  </si>
  <si>
    <t>1/1545</t>
  </si>
  <si>
    <t>7/1243</t>
  </si>
  <si>
    <t>3/1808</t>
  </si>
  <si>
    <t>21/1545</t>
  </si>
  <si>
    <t>127/1243</t>
  </si>
  <si>
    <t>肖瑞瑾</t>
  </si>
  <si>
    <t>5/1808</t>
  </si>
  <si>
    <t>11/1545</t>
  </si>
  <si>
    <t>276/1243</t>
  </si>
  <si>
    <t>田彧龙</t>
  </si>
  <si>
    <t>6/1808</t>
  </si>
  <si>
    <t>20/1545</t>
  </si>
  <si>
    <t>40/1243</t>
  </si>
  <si>
    <t>7/1808</t>
  </si>
  <si>
    <t>9/1545</t>
  </si>
  <si>
    <t>戴杰</t>
  </si>
  <si>
    <t>9/1808</t>
  </si>
  <si>
    <t>167/1545</t>
  </si>
  <si>
    <t>137/1243</t>
  </si>
  <si>
    <t>刘武</t>
  </si>
  <si>
    <t>10/1808</t>
  </si>
  <si>
    <t>7/1545</t>
  </si>
  <si>
    <t>高楠</t>
  </si>
  <si>
    <t>11/1808</t>
  </si>
  <si>
    <t>23/1545</t>
  </si>
  <si>
    <t>159/1243</t>
  </si>
  <si>
    <t>万民远</t>
  </si>
  <si>
    <t>12/1808</t>
  </si>
  <si>
    <t>70/1545</t>
  </si>
  <si>
    <t>徐栋,邓彬彬</t>
  </si>
  <si>
    <t>13/1808</t>
  </si>
  <si>
    <t>50/1545</t>
  </si>
  <si>
    <t>38/1243</t>
  </si>
  <si>
    <t>彭炜</t>
  </si>
  <si>
    <t>14/1808</t>
  </si>
  <si>
    <t>820/1545</t>
  </si>
  <si>
    <t>1014/1243</t>
  </si>
  <si>
    <t>15/1808</t>
  </si>
  <si>
    <t>16/1808</t>
  </si>
  <si>
    <t>4/1545</t>
  </si>
  <si>
    <t>161/1243</t>
  </si>
  <si>
    <t>18/1808</t>
  </si>
  <si>
    <t>19/1545</t>
  </si>
  <si>
    <t>15/1243</t>
  </si>
  <si>
    <t>李进</t>
  </si>
  <si>
    <t>19/1808</t>
  </si>
  <si>
    <t>萧楠,王元春</t>
  </si>
  <si>
    <t>20/1808</t>
  </si>
  <si>
    <t>22/1545</t>
  </si>
  <si>
    <t>110/1243</t>
  </si>
  <si>
    <t>21/1808</t>
  </si>
  <si>
    <t>22/1808</t>
  </si>
  <si>
    <t>81/1545</t>
  </si>
  <si>
    <t>20/1243</t>
  </si>
  <si>
    <t>肖肖</t>
  </si>
  <si>
    <t>23/1808</t>
  </si>
  <si>
    <t>57/1545</t>
  </si>
  <si>
    <t>23/1243</t>
  </si>
  <si>
    <t>张仲维</t>
  </si>
  <si>
    <t>24/1808</t>
  </si>
  <si>
    <t>54/1545</t>
  </si>
  <si>
    <t>39/1243</t>
  </si>
  <si>
    <t>25/1808</t>
  </si>
  <si>
    <t>93/1545</t>
  </si>
  <si>
    <t>254/1243</t>
  </si>
  <si>
    <t>26/1808</t>
  </si>
  <si>
    <t>34/1545</t>
  </si>
  <si>
    <t>27/1808</t>
  </si>
  <si>
    <t>李晓星,张萍</t>
  </si>
  <si>
    <t>28/1808</t>
  </si>
  <si>
    <t>29/1808</t>
  </si>
  <si>
    <t>27/1545</t>
  </si>
  <si>
    <t>14/1243</t>
  </si>
  <si>
    <t>林清源</t>
  </si>
  <si>
    <t>30/1808</t>
  </si>
  <si>
    <t>31/1808</t>
  </si>
  <si>
    <t>73/1545</t>
  </si>
  <si>
    <t>232/1243</t>
  </si>
  <si>
    <t>34/1808</t>
  </si>
  <si>
    <t>285/1545</t>
  </si>
  <si>
    <t>251/1243</t>
  </si>
  <si>
    <t>神爱前</t>
  </si>
  <si>
    <t>35/1808</t>
  </si>
  <si>
    <t>36/1808</t>
  </si>
  <si>
    <t>218/1545</t>
  </si>
  <si>
    <t>51/1243</t>
  </si>
  <si>
    <t>37/1808</t>
  </si>
  <si>
    <t>197/1545</t>
  </si>
  <si>
    <t>133/1243</t>
  </si>
  <si>
    <t>周雪军</t>
  </si>
  <si>
    <t>38/1808</t>
  </si>
  <si>
    <t>37/1545</t>
  </si>
  <si>
    <t>22/1243</t>
  </si>
  <si>
    <t>39/1808</t>
  </si>
  <si>
    <t>41/1808</t>
  </si>
  <si>
    <t>182/1545</t>
  </si>
  <si>
    <t>119/1243</t>
  </si>
  <si>
    <t>44/1808</t>
  </si>
  <si>
    <t>104/1545</t>
  </si>
  <si>
    <t>26/1243</t>
  </si>
  <si>
    <t>45/1808</t>
  </si>
  <si>
    <t>24/1545</t>
  </si>
  <si>
    <t>10/1243</t>
  </si>
  <si>
    <t>曲扬,范洁</t>
  </si>
  <si>
    <t>46/1808</t>
  </si>
  <si>
    <t>106/1545</t>
  </si>
  <si>
    <t>112/1243</t>
  </si>
  <si>
    <t>金梓才</t>
  </si>
  <si>
    <t>47/1808</t>
  </si>
  <si>
    <t>261/1545</t>
  </si>
  <si>
    <t>18/1243</t>
  </si>
  <si>
    <t>48/1808</t>
  </si>
  <si>
    <t>67/1545</t>
  </si>
  <si>
    <t>238/1243</t>
  </si>
  <si>
    <t>曹祥</t>
  </si>
  <si>
    <t>50/1808</t>
  </si>
  <si>
    <t>李永兴,常远</t>
  </si>
  <si>
    <t>51/1808</t>
  </si>
  <si>
    <t>6/1545</t>
  </si>
  <si>
    <t>50/1243</t>
  </si>
  <si>
    <t>53/1808</t>
  </si>
  <si>
    <t>2/1545</t>
  </si>
  <si>
    <t>3/1243</t>
  </si>
  <si>
    <t>54/1808</t>
  </si>
  <si>
    <t>234/1545</t>
  </si>
  <si>
    <t>146/1243</t>
  </si>
  <si>
    <t>陈国光</t>
  </si>
  <si>
    <t>55/1808</t>
  </si>
  <si>
    <t>193/1545</t>
  </si>
  <si>
    <t>231/1243</t>
  </si>
  <si>
    <t>57/1808</t>
  </si>
  <si>
    <t>92/1545</t>
  </si>
  <si>
    <t>95/1243</t>
  </si>
  <si>
    <t>59/1808</t>
  </si>
  <si>
    <t>124/1545</t>
  </si>
  <si>
    <t>322/1243</t>
  </si>
  <si>
    <t>李健伟</t>
  </si>
  <si>
    <t>61/1808</t>
  </si>
  <si>
    <t>137/1545</t>
  </si>
  <si>
    <t>58/1243</t>
  </si>
  <si>
    <t>62/1808</t>
  </si>
  <si>
    <t>1269/1545</t>
  </si>
  <si>
    <t>584/1243</t>
  </si>
  <si>
    <t>孙绍冰</t>
  </si>
  <si>
    <t>63/1808</t>
  </si>
  <si>
    <t>68/1545</t>
  </si>
  <si>
    <t>83/1243</t>
  </si>
  <si>
    <t>64/1808</t>
  </si>
  <si>
    <t>13/1545</t>
  </si>
  <si>
    <t>45/1243</t>
  </si>
  <si>
    <t>邱杰,谭荐丰,肖立强</t>
  </si>
  <si>
    <t>65/1808</t>
  </si>
  <si>
    <t>25/1545</t>
  </si>
  <si>
    <t>8/1243</t>
  </si>
  <si>
    <t>67/1808</t>
  </si>
  <si>
    <t>225/1545</t>
  </si>
  <si>
    <t>48/1243</t>
  </si>
  <si>
    <t>68/1808</t>
  </si>
  <si>
    <t>46/1545</t>
  </si>
  <si>
    <t>57/1243</t>
  </si>
  <si>
    <t>70/1808</t>
  </si>
  <si>
    <t>134/1545</t>
  </si>
  <si>
    <t>53/1243</t>
  </si>
  <si>
    <t>71/1808</t>
  </si>
  <si>
    <t>307/1545</t>
  </si>
  <si>
    <t>于雷</t>
  </si>
  <si>
    <t>72/1808</t>
  </si>
  <si>
    <t>107/1545</t>
  </si>
  <si>
    <t>1021/1243</t>
  </si>
  <si>
    <t>梁皓</t>
  </si>
  <si>
    <t>73/1808</t>
  </si>
  <si>
    <t>216/1545</t>
  </si>
  <si>
    <t>74/1808</t>
  </si>
  <si>
    <t>235/1545</t>
  </si>
  <si>
    <t>189/1243</t>
  </si>
  <si>
    <t>75/1808</t>
  </si>
  <si>
    <t>340/1545</t>
  </si>
  <si>
    <t>275/1243</t>
  </si>
  <si>
    <t>77/1808</t>
  </si>
  <si>
    <t>79/1808</t>
  </si>
  <si>
    <t>38/1545</t>
  </si>
  <si>
    <t>80/1808</t>
  </si>
  <si>
    <t>258/1545</t>
  </si>
  <si>
    <t>132/1243</t>
  </si>
  <si>
    <t>81/1808</t>
  </si>
  <si>
    <t>8/1545</t>
  </si>
  <si>
    <t>82/1808</t>
  </si>
  <si>
    <t>10/1545</t>
  </si>
  <si>
    <t>83/1808</t>
  </si>
  <si>
    <t>463/1545</t>
  </si>
  <si>
    <t>220/1243</t>
  </si>
  <si>
    <t>左剑</t>
  </si>
  <si>
    <t>84/1808</t>
  </si>
  <si>
    <t>779/1545</t>
  </si>
  <si>
    <t>147/1243</t>
  </si>
  <si>
    <t>85/1808</t>
  </si>
  <si>
    <t>102/1545</t>
  </si>
  <si>
    <t>86/1808</t>
  </si>
  <si>
    <t>922/1545</t>
  </si>
  <si>
    <t>1137/1243</t>
  </si>
  <si>
    <t>87/1808</t>
  </si>
  <si>
    <t>96/1545</t>
  </si>
  <si>
    <t>萧楠,杨桢霄</t>
  </si>
  <si>
    <t>88/1808</t>
  </si>
  <si>
    <t>114/1545</t>
  </si>
  <si>
    <t>60/1243</t>
  </si>
  <si>
    <t>89/1808</t>
  </si>
  <si>
    <t>1016/1545</t>
  </si>
  <si>
    <t>627/1243</t>
  </si>
  <si>
    <t>王明旭</t>
  </si>
  <si>
    <t>90/1808</t>
  </si>
  <si>
    <t>164/1545</t>
  </si>
  <si>
    <t>91/1808</t>
  </si>
  <si>
    <t>周伟锋,王阳</t>
  </si>
  <si>
    <t>92/1808</t>
  </si>
  <si>
    <t>546/1545</t>
  </si>
  <si>
    <t>666/1243</t>
  </si>
  <si>
    <t>93/1808</t>
  </si>
  <si>
    <t>26/1545</t>
  </si>
  <si>
    <t>49/1243</t>
  </si>
  <si>
    <t>94/1808</t>
  </si>
  <si>
    <t>158/1545</t>
  </si>
  <si>
    <t>舒灏</t>
  </si>
  <si>
    <t>96/1808</t>
  </si>
  <si>
    <t>1040/1545</t>
  </si>
  <si>
    <t>179/1243</t>
  </si>
  <si>
    <t>97/1808</t>
  </si>
  <si>
    <t>88/1545</t>
  </si>
  <si>
    <t>149/1243</t>
  </si>
  <si>
    <t>董晗</t>
  </si>
  <si>
    <t>98/1808</t>
  </si>
  <si>
    <t>99/1808</t>
  </si>
  <si>
    <t>84/1545</t>
  </si>
  <si>
    <t>114/1243</t>
  </si>
  <si>
    <t>许忠海</t>
  </si>
  <si>
    <t>101/1808</t>
  </si>
  <si>
    <t>177/1545</t>
  </si>
  <si>
    <t>102/1808</t>
  </si>
  <si>
    <t>103/1808</t>
  </si>
  <si>
    <t>383/1545</t>
  </si>
  <si>
    <t>43/1243</t>
  </si>
  <si>
    <t>104/1808</t>
  </si>
  <si>
    <t>221/1545</t>
  </si>
  <si>
    <t>103/1243</t>
  </si>
  <si>
    <t>蒋鑫,孟昊</t>
  </si>
  <si>
    <t>105/1808</t>
  </si>
  <si>
    <t>60/1545</t>
  </si>
  <si>
    <t>75/1243</t>
  </si>
  <si>
    <t>沈楠</t>
  </si>
  <si>
    <t>106/1808</t>
  </si>
  <si>
    <t>249/1545</t>
  </si>
  <si>
    <t>109/1243</t>
  </si>
  <si>
    <t>107/1808</t>
  </si>
  <si>
    <t>244/1545</t>
  </si>
  <si>
    <t>299/1243</t>
  </si>
  <si>
    <t>王奇玮</t>
  </si>
  <si>
    <t>109/1808</t>
  </si>
  <si>
    <t>91/1545</t>
  </si>
  <si>
    <t>184/1243</t>
  </si>
  <si>
    <t>秦毅</t>
  </si>
  <si>
    <t>111/1808</t>
  </si>
  <si>
    <t>276/1545</t>
  </si>
  <si>
    <t>74/1243</t>
  </si>
  <si>
    <t>112/1808</t>
  </si>
  <si>
    <t>1182/1545</t>
  </si>
  <si>
    <t>方建</t>
  </si>
  <si>
    <t>113/1808</t>
  </si>
  <si>
    <t>768/1545</t>
  </si>
  <si>
    <t>1121/1243</t>
  </si>
  <si>
    <t>吴秉韬</t>
  </si>
  <si>
    <t>114/1808</t>
  </si>
  <si>
    <t>272/1545</t>
  </si>
  <si>
    <t>85/1243</t>
  </si>
  <si>
    <t>116/1808</t>
  </si>
  <si>
    <t>118/1545</t>
  </si>
  <si>
    <t>173/1243</t>
  </si>
  <si>
    <t>117/1808</t>
  </si>
  <si>
    <t>275/1545</t>
  </si>
  <si>
    <t>167/1243</t>
  </si>
  <si>
    <t>袁航</t>
  </si>
  <si>
    <t>118/1808</t>
  </si>
  <si>
    <t>566/1545</t>
  </si>
  <si>
    <t>143/1243</t>
  </si>
  <si>
    <t>119/1808</t>
  </si>
  <si>
    <t>1073/1545</t>
  </si>
  <si>
    <t>1056/1243</t>
  </si>
  <si>
    <t>蒋佳良</t>
  </si>
  <si>
    <t>121/1808</t>
  </si>
  <si>
    <t>192/1545</t>
  </si>
  <si>
    <t>71/1243</t>
  </si>
  <si>
    <t>123/1808</t>
  </si>
  <si>
    <t>59/1545</t>
  </si>
  <si>
    <t>84/1243</t>
  </si>
  <si>
    <t>张亮</t>
  </si>
  <si>
    <t>125/1808</t>
  </si>
  <si>
    <t>642/1545</t>
  </si>
  <si>
    <t>82/1243</t>
  </si>
  <si>
    <t>苗宇</t>
  </si>
  <si>
    <t>126/1808</t>
  </si>
  <si>
    <t>1268/1545</t>
  </si>
  <si>
    <t>1093/1243</t>
  </si>
  <si>
    <t>127/1808</t>
  </si>
  <si>
    <t>129/1808</t>
  </si>
  <si>
    <t>171/1545</t>
  </si>
  <si>
    <t>赵治烨</t>
  </si>
  <si>
    <t>130/1808</t>
  </si>
  <si>
    <t>968/1545</t>
  </si>
  <si>
    <t>269/1243</t>
  </si>
  <si>
    <t>郭晓林</t>
  </si>
  <si>
    <t>131/1808</t>
  </si>
  <si>
    <t>129/1545</t>
  </si>
  <si>
    <t>46/1243</t>
  </si>
  <si>
    <t>肖威兵</t>
  </si>
  <si>
    <t>132/1808</t>
  </si>
  <si>
    <t>214/1545</t>
  </si>
  <si>
    <t>420/1243</t>
  </si>
  <si>
    <t>金晟哲</t>
  </si>
  <si>
    <t>134/1808</t>
  </si>
  <si>
    <t>86/1545</t>
  </si>
  <si>
    <t>黄玥</t>
  </si>
  <si>
    <t>135/1808</t>
  </si>
  <si>
    <t>788/1545</t>
  </si>
  <si>
    <t>339/1243</t>
  </si>
  <si>
    <t>王浩</t>
  </si>
  <si>
    <t>138/1808</t>
  </si>
  <si>
    <t>140/1808</t>
  </si>
  <si>
    <t>552/1545</t>
  </si>
  <si>
    <t>827/1243</t>
  </si>
  <si>
    <t>142/1808</t>
  </si>
  <si>
    <t>袁芳,林梦,张玮升</t>
  </si>
  <si>
    <t>143/1808</t>
  </si>
  <si>
    <t>381/1545</t>
  </si>
  <si>
    <t>257/1243</t>
  </si>
  <si>
    <t>144/1808</t>
  </si>
  <si>
    <t>75/1545</t>
  </si>
  <si>
    <t>祁禾</t>
  </si>
  <si>
    <t>145/1808</t>
  </si>
  <si>
    <t>220/1545</t>
  </si>
  <si>
    <t>史博,李锦文</t>
  </si>
  <si>
    <t>146/1808</t>
  </si>
  <si>
    <t>484/1545</t>
  </si>
  <si>
    <t>99/1243</t>
  </si>
  <si>
    <t>147/1808</t>
  </si>
  <si>
    <t>271/1545</t>
  </si>
  <si>
    <t>545/1243</t>
  </si>
  <si>
    <t>何天翔</t>
  </si>
  <si>
    <t>148/1808</t>
  </si>
  <si>
    <t>1108/1545</t>
  </si>
  <si>
    <t>1060/1243</t>
  </si>
  <si>
    <t>陈少平</t>
  </si>
  <si>
    <t>149/1808</t>
  </si>
  <si>
    <t>王迪</t>
  </si>
  <si>
    <t>150/1808</t>
  </si>
  <si>
    <t>403/1545</t>
  </si>
  <si>
    <t>易阳方,张东一</t>
  </si>
  <si>
    <t>151/1808</t>
  </si>
  <si>
    <t>363/1545</t>
  </si>
  <si>
    <t>422/1243</t>
  </si>
  <si>
    <t>邓默</t>
  </si>
  <si>
    <t>152/1808</t>
  </si>
  <si>
    <t>邬传雁</t>
  </si>
  <si>
    <t>154/1808</t>
  </si>
  <si>
    <t>79/1545</t>
  </si>
  <si>
    <t>查晓磊</t>
  </si>
  <si>
    <t>155/1808</t>
  </si>
  <si>
    <t>1356/1545</t>
  </si>
  <si>
    <t>540/1243</t>
  </si>
  <si>
    <t>156/1808</t>
  </si>
  <si>
    <t>43/1545</t>
  </si>
  <si>
    <t>171/1243</t>
  </si>
  <si>
    <t>何杰</t>
  </si>
  <si>
    <t>157/1808</t>
  </si>
  <si>
    <t>255/1545</t>
  </si>
  <si>
    <t>404/1243</t>
  </si>
  <si>
    <t>160/1808</t>
  </si>
  <si>
    <t>144/1545</t>
  </si>
  <si>
    <t>102/1243</t>
  </si>
  <si>
    <t>周蔚文,金媛媛</t>
  </si>
  <si>
    <t>161/1808</t>
  </si>
  <si>
    <t>476/1545</t>
  </si>
  <si>
    <t>918/1243</t>
  </si>
  <si>
    <t>刘辉,王利刚</t>
  </si>
  <si>
    <t>游典宗</t>
  </si>
  <si>
    <t>163/1808</t>
  </si>
  <si>
    <t>14/1545</t>
  </si>
  <si>
    <t>17/1243</t>
  </si>
  <si>
    <t>164/1808</t>
  </si>
  <si>
    <t>416/1545</t>
  </si>
  <si>
    <t>166/1808</t>
  </si>
  <si>
    <t>160/1545</t>
  </si>
  <si>
    <t>59/1243</t>
  </si>
  <si>
    <t>谢屹</t>
  </si>
  <si>
    <t>167/1808</t>
  </si>
  <si>
    <t>55/1545</t>
  </si>
  <si>
    <t>11/1243</t>
  </si>
  <si>
    <t>易小金</t>
  </si>
  <si>
    <t>168/1808</t>
  </si>
  <si>
    <t>283/1545</t>
  </si>
  <si>
    <t>73/1243</t>
  </si>
  <si>
    <t>169/1808</t>
  </si>
  <si>
    <t>140/1545</t>
  </si>
  <si>
    <t>684/1243</t>
  </si>
  <si>
    <t>170/1808</t>
  </si>
  <si>
    <t>171/1808</t>
  </si>
  <si>
    <t>211/1545</t>
  </si>
  <si>
    <t>梁浩,王海青</t>
  </si>
  <si>
    <t>172/1808</t>
  </si>
  <si>
    <t>117/1545</t>
  </si>
  <si>
    <t>1/1243</t>
  </si>
  <si>
    <t>韩冬</t>
  </si>
  <si>
    <t>173/1808</t>
  </si>
  <si>
    <t>1335/1545</t>
  </si>
  <si>
    <t>483/1243</t>
  </si>
  <si>
    <t>175/1808</t>
  </si>
  <si>
    <t>周书,唐能</t>
  </si>
  <si>
    <t>177/1808</t>
  </si>
  <si>
    <t>63/1545</t>
  </si>
  <si>
    <t>2/1243</t>
  </si>
  <si>
    <t>杨浩</t>
  </si>
  <si>
    <t>杨岳斌</t>
  </si>
  <si>
    <t>179/1808</t>
  </si>
  <si>
    <t>280/1545</t>
  </si>
  <si>
    <t>180/1808</t>
  </si>
  <si>
    <t>232/1545</t>
  </si>
  <si>
    <t>756/1243</t>
  </si>
  <si>
    <t>左金保,宋海岸</t>
  </si>
  <si>
    <t>182/1808</t>
  </si>
  <si>
    <t>429/1545</t>
  </si>
  <si>
    <t>杨飞,李恒</t>
  </si>
  <si>
    <t>183/1808</t>
  </si>
  <si>
    <t>156/1545</t>
  </si>
  <si>
    <t>235/1243</t>
  </si>
  <si>
    <t>184/1808</t>
  </si>
  <si>
    <t>353/1545</t>
  </si>
  <si>
    <t>262/1243</t>
  </si>
  <si>
    <t>185/1808</t>
  </si>
  <si>
    <t>254/1545</t>
  </si>
  <si>
    <t>30/1243</t>
  </si>
  <si>
    <t>聂世林</t>
  </si>
  <si>
    <t>186/1808</t>
  </si>
  <si>
    <t>150/1545</t>
  </si>
  <si>
    <t>1128/1243</t>
  </si>
  <si>
    <t>189/1808</t>
  </si>
  <si>
    <t>190/1808</t>
  </si>
  <si>
    <t>141/1545</t>
  </si>
  <si>
    <t>999/1243</t>
  </si>
  <si>
    <t>吴国清</t>
  </si>
  <si>
    <t>191/1808</t>
  </si>
  <si>
    <t>289/1545</t>
  </si>
  <si>
    <t>393/1243</t>
  </si>
  <si>
    <t>192/1808</t>
  </si>
  <si>
    <t>194/1808</t>
  </si>
  <si>
    <t>122/1545</t>
  </si>
  <si>
    <t>155/1243</t>
  </si>
  <si>
    <t>196/1808</t>
  </si>
  <si>
    <t>58/1545</t>
  </si>
  <si>
    <t>1063/1243</t>
  </si>
  <si>
    <t>周楠,国晓雯</t>
  </si>
  <si>
    <t>199/1808</t>
  </si>
  <si>
    <t>110/1545</t>
  </si>
  <si>
    <t>55/1243</t>
  </si>
  <si>
    <t>黄韵</t>
  </si>
  <si>
    <t>200/1808</t>
  </si>
  <si>
    <t>201/1808</t>
  </si>
  <si>
    <t>1298/1545</t>
  </si>
  <si>
    <t>1097/1243</t>
  </si>
  <si>
    <t>赵诣</t>
  </si>
  <si>
    <t>202/1808</t>
  </si>
  <si>
    <t>1366/1545</t>
  </si>
  <si>
    <t>李巍,刘玉</t>
  </si>
  <si>
    <t>203/1808</t>
  </si>
  <si>
    <t>胡春霞</t>
  </si>
  <si>
    <t>204/1808</t>
  </si>
  <si>
    <t>1102/1545</t>
  </si>
  <si>
    <t>630/1243</t>
  </si>
  <si>
    <t>205/1808</t>
  </si>
  <si>
    <t>1101/1545</t>
  </si>
  <si>
    <t>716/1243</t>
  </si>
  <si>
    <t>何奇峰</t>
  </si>
  <si>
    <t>209/1808</t>
  </si>
  <si>
    <t>895/1545</t>
  </si>
  <si>
    <t>200/1243</t>
  </si>
  <si>
    <t>210/1808</t>
  </si>
  <si>
    <t>273/1545</t>
  </si>
  <si>
    <t>92/1243</t>
  </si>
  <si>
    <t>211/1808</t>
  </si>
  <si>
    <t>李丹,张琦</t>
  </si>
  <si>
    <t>高松</t>
  </si>
  <si>
    <t>214/1808</t>
  </si>
  <si>
    <t>227/1545</t>
  </si>
  <si>
    <t>215/1243</t>
  </si>
  <si>
    <t>张竞</t>
  </si>
  <si>
    <t>215/1808</t>
  </si>
  <si>
    <t>187/1545</t>
  </si>
  <si>
    <t>113/1243</t>
  </si>
  <si>
    <t>孔学峰,邹运,杨超</t>
  </si>
  <si>
    <t>217/1808</t>
  </si>
  <si>
    <t>892/1545</t>
  </si>
  <si>
    <t>670/1243</t>
  </si>
  <si>
    <t>218/1808</t>
  </si>
  <si>
    <t>1195/1545</t>
  </si>
  <si>
    <t>778/1243</t>
  </si>
  <si>
    <t>姚志鹏</t>
  </si>
  <si>
    <t>219/1808</t>
  </si>
  <si>
    <t>83/1545</t>
  </si>
  <si>
    <t>47/1243</t>
  </si>
  <si>
    <t>曲扬,陶曙斌</t>
  </si>
  <si>
    <t>220/1808</t>
  </si>
  <si>
    <t>113/1545</t>
  </si>
  <si>
    <t>723/1243</t>
  </si>
  <si>
    <t>王霞</t>
  </si>
  <si>
    <t>221/1808</t>
  </si>
  <si>
    <t>542/1545</t>
  </si>
  <si>
    <t>317/1243</t>
  </si>
  <si>
    <t>廖瀚博</t>
  </si>
  <si>
    <t>223/1808</t>
  </si>
  <si>
    <t>212/1545</t>
  </si>
  <si>
    <t>124/1243</t>
  </si>
  <si>
    <t>邹运,杨超</t>
  </si>
  <si>
    <t>224/1808</t>
  </si>
  <si>
    <t>939/1545</t>
  </si>
  <si>
    <t>956/1243</t>
  </si>
  <si>
    <t>227/1808</t>
  </si>
  <si>
    <t>386/1545</t>
  </si>
  <si>
    <t>72/1243</t>
  </si>
  <si>
    <t>228/1808</t>
  </si>
  <si>
    <t>456/1545</t>
  </si>
  <si>
    <t>162/1243</t>
  </si>
  <si>
    <t>230/1808</t>
  </si>
  <si>
    <t>1489/1545</t>
  </si>
  <si>
    <t>381/1243</t>
  </si>
  <si>
    <t>颜伟鹏</t>
  </si>
  <si>
    <t>232/1808</t>
  </si>
  <si>
    <t>366/1545</t>
  </si>
  <si>
    <t>284/1243</t>
  </si>
  <si>
    <t>233/1808</t>
  </si>
  <si>
    <t>1336/1545</t>
  </si>
  <si>
    <t>1180/1243</t>
  </si>
  <si>
    <t>234/1808</t>
  </si>
  <si>
    <t>82/1545</t>
  </si>
  <si>
    <t>125/1243</t>
  </si>
  <si>
    <t>235/1808</t>
  </si>
  <si>
    <t>125/1545</t>
  </si>
  <si>
    <t>182/1243</t>
  </si>
  <si>
    <t>张媛,张大铮</t>
  </si>
  <si>
    <t>236/1808</t>
  </si>
  <si>
    <t>237/1808</t>
  </si>
  <si>
    <t>186/1545</t>
  </si>
  <si>
    <t>96/1243</t>
  </si>
  <si>
    <t>238/1808</t>
  </si>
  <si>
    <t>223/1545</t>
  </si>
  <si>
    <t>239/1808</t>
  </si>
  <si>
    <t>143/1545</t>
  </si>
  <si>
    <t>216/1243</t>
  </si>
  <si>
    <t>薛冀颖</t>
  </si>
  <si>
    <t>240/1808</t>
  </si>
  <si>
    <t>398/1545</t>
  </si>
  <si>
    <t>117/1243</t>
  </si>
  <si>
    <t>241/1808</t>
  </si>
  <si>
    <t>362/1545</t>
  </si>
  <si>
    <t>239/1243</t>
  </si>
  <si>
    <t>242/1808</t>
  </si>
  <si>
    <t>1341/1545</t>
  </si>
  <si>
    <t>1174/1243</t>
  </si>
  <si>
    <t>吴勇</t>
  </si>
  <si>
    <t>243/1808</t>
  </si>
  <si>
    <t>333/1545</t>
  </si>
  <si>
    <t>529/1243</t>
  </si>
  <si>
    <t>244/1808</t>
  </si>
  <si>
    <t>1038/1545</t>
  </si>
  <si>
    <t>官泽帆</t>
  </si>
  <si>
    <t>245/1808</t>
  </si>
  <si>
    <t>574/1545</t>
  </si>
  <si>
    <t>379/1243</t>
  </si>
  <si>
    <t>钱文成</t>
  </si>
  <si>
    <t>248/1808</t>
  </si>
  <si>
    <t>831/1545</t>
  </si>
  <si>
    <t>971/1243</t>
  </si>
  <si>
    <t>储雯玉</t>
  </si>
  <si>
    <t>249/1808</t>
  </si>
  <si>
    <t>890/1545</t>
  </si>
  <si>
    <t>杨思亮</t>
  </si>
  <si>
    <t>251/1808</t>
  </si>
  <si>
    <t>200/1545</t>
  </si>
  <si>
    <t>227/1243</t>
  </si>
  <si>
    <t>254/1808</t>
  </si>
  <si>
    <t>256/1808</t>
  </si>
  <si>
    <t>349/1545</t>
  </si>
  <si>
    <t>500/1243</t>
  </si>
  <si>
    <t>257/1808</t>
  </si>
  <si>
    <t>149/1545</t>
  </si>
  <si>
    <t>180/1243</t>
  </si>
  <si>
    <t>唐晓斌</t>
  </si>
  <si>
    <t>258/1808</t>
  </si>
  <si>
    <t>1343/1545</t>
  </si>
  <si>
    <t>1225/1243</t>
  </si>
  <si>
    <t>259/1808</t>
  </si>
  <si>
    <t>1157/1545</t>
  </si>
  <si>
    <t>152/1243</t>
  </si>
  <si>
    <t>260/1808</t>
  </si>
  <si>
    <t>504/1545</t>
  </si>
  <si>
    <t>781/1243</t>
  </si>
  <si>
    <t>262/1808</t>
  </si>
  <si>
    <t>1176/1545</t>
  </si>
  <si>
    <t>574/1243</t>
  </si>
  <si>
    <t>263/1808</t>
  </si>
  <si>
    <t>269/1545</t>
  </si>
  <si>
    <t>569/1243</t>
  </si>
  <si>
    <t>264/1808</t>
  </si>
  <si>
    <t>周书</t>
  </si>
  <si>
    <t>266/1808</t>
  </si>
  <si>
    <t>475/1545</t>
  </si>
  <si>
    <t>130/1243</t>
  </si>
  <si>
    <t>张坤,祁禾</t>
  </si>
  <si>
    <t>269/1808</t>
  </si>
  <si>
    <t>621/1545</t>
  </si>
  <si>
    <t>175/1243</t>
  </si>
  <si>
    <t>272/1808</t>
  </si>
  <si>
    <t>188/1545</t>
  </si>
  <si>
    <t>603/1243</t>
  </si>
  <si>
    <t>王永明</t>
  </si>
  <si>
    <t>274/1808</t>
  </si>
  <si>
    <t>673/1545</t>
  </si>
  <si>
    <t>252/1243</t>
  </si>
  <si>
    <t>王景</t>
  </si>
  <si>
    <t>276/1808</t>
  </si>
  <si>
    <t>324/1545</t>
  </si>
  <si>
    <t>273/1243</t>
  </si>
  <si>
    <t>277/1808</t>
  </si>
  <si>
    <t>101/1545</t>
  </si>
  <si>
    <t>刘开运,林柏川</t>
  </si>
  <si>
    <t>278/1808</t>
  </si>
  <si>
    <t>365/1545</t>
  </si>
  <si>
    <t>4/1243</t>
  </si>
  <si>
    <t>林鹏,刚登峰,秦绪文</t>
  </si>
  <si>
    <t>279/1808</t>
  </si>
  <si>
    <t>1389/1545</t>
  </si>
  <si>
    <t>690/1243</t>
  </si>
  <si>
    <t>280/1808</t>
  </si>
  <si>
    <t>108/1545</t>
  </si>
  <si>
    <t>136/1243</t>
  </si>
  <si>
    <t>蔡丞丰</t>
  </si>
  <si>
    <t>281/1808</t>
  </si>
  <si>
    <t>1077/1545</t>
  </si>
  <si>
    <t>1186/1243</t>
  </si>
  <si>
    <t>282/1808</t>
  </si>
  <si>
    <t>630/1545</t>
  </si>
  <si>
    <t>孟亚强,李响</t>
  </si>
  <si>
    <t>283/1808</t>
  </si>
  <si>
    <t>814/1545</t>
  </si>
  <si>
    <t>284/1808</t>
  </si>
  <si>
    <t>604/1545</t>
  </si>
  <si>
    <t>44/1243</t>
  </si>
  <si>
    <t>刚登峰</t>
  </si>
  <si>
    <t>285/1808</t>
  </si>
  <si>
    <t>163/1545</t>
  </si>
  <si>
    <t>287/1243</t>
  </si>
  <si>
    <t>286/1808</t>
  </si>
  <si>
    <t>172/1545</t>
  </si>
  <si>
    <t>297/1243</t>
  </si>
  <si>
    <t>287/1808</t>
  </si>
  <si>
    <t>479/1545</t>
  </si>
  <si>
    <t>201/1243</t>
  </si>
  <si>
    <t>289/1808</t>
  </si>
  <si>
    <t>1088/1545</t>
  </si>
  <si>
    <t>1145/1243</t>
  </si>
  <si>
    <t>290/1808</t>
  </si>
  <si>
    <t>410/1545</t>
  </si>
  <si>
    <t>戴鹤忠,夏理曼</t>
  </si>
  <si>
    <t>292/1808</t>
  </si>
  <si>
    <t>431/1545</t>
  </si>
  <si>
    <t>5/1243</t>
  </si>
  <si>
    <t>林鹏,李响,周杨</t>
  </si>
  <si>
    <t>294/1808</t>
  </si>
  <si>
    <t>295/1808</t>
  </si>
  <si>
    <t>51/1545</t>
  </si>
  <si>
    <t>373/1243</t>
  </si>
  <si>
    <t>296/1808</t>
  </si>
  <si>
    <t>1427/1545</t>
  </si>
  <si>
    <t>金拓</t>
  </si>
  <si>
    <t>298/1808</t>
  </si>
  <si>
    <t>268/1545</t>
  </si>
  <si>
    <t>392/1243</t>
  </si>
  <si>
    <t>姜涛</t>
  </si>
  <si>
    <t>国信证券股份有限公司</t>
  </si>
  <si>
    <t>299/1808</t>
  </si>
  <si>
    <t>555/1545</t>
  </si>
  <si>
    <t>张烨</t>
  </si>
  <si>
    <t>刘俊廷,张俊生</t>
  </si>
  <si>
    <t>301/1808</t>
  </si>
  <si>
    <t>74/1545</t>
  </si>
  <si>
    <t>188/1243</t>
  </si>
  <si>
    <t>陈鹏扬</t>
  </si>
  <si>
    <t>305/1808</t>
  </si>
  <si>
    <t>吴清宇</t>
  </si>
  <si>
    <t>311/1808</t>
  </si>
  <si>
    <t>65/1545</t>
  </si>
  <si>
    <t>俞晓斌,孙彬</t>
  </si>
  <si>
    <t>312/1808</t>
  </si>
  <si>
    <t>438/1545</t>
  </si>
  <si>
    <t>370/1243</t>
  </si>
  <si>
    <t>313/1808</t>
  </si>
  <si>
    <t>385/1545</t>
  </si>
  <si>
    <t>李振兴</t>
  </si>
  <si>
    <t>314/1808</t>
  </si>
  <si>
    <t>赵杰</t>
  </si>
  <si>
    <t>315/1808</t>
  </si>
  <si>
    <t>208/1545</t>
  </si>
  <si>
    <t>62/1243</t>
  </si>
  <si>
    <t>袁宜</t>
  </si>
  <si>
    <t>316/1808</t>
  </si>
  <si>
    <t>1240/1545</t>
  </si>
  <si>
    <t>891/1243</t>
  </si>
  <si>
    <t>滕祖光,张航</t>
  </si>
  <si>
    <t>318/1808</t>
  </si>
  <si>
    <t>321/1545</t>
  </si>
  <si>
    <t>吴战峰,毛矛</t>
  </si>
  <si>
    <t>319/1808</t>
  </si>
  <si>
    <t>1058/1545</t>
  </si>
  <si>
    <t>629/1243</t>
  </si>
  <si>
    <t>郑晓辉</t>
  </si>
  <si>
    <t>320/1808</t>
  </si>
  <si>
    <t>蔡向阳</t>
  </si>
  <si>
    <t>322/1808</t>
  </si>
  <si>
    <t>1457/1545</t>
  </si>
  <si>
    <t>1216/1243</t>
  </si>
  <si>
    <t>323/1808</t>
  </si>
  <si>
    <t>1009/1545</t>
  </si>
  <si>
    <t>507/1243</t>
  </si>
  <si>
    <t>324/1808</t>
  </si>
  <si>
    <t>464/1545</t>
  </si>
  <si>
    <t>81/1243</t>
  </si>
  <si>
    <t>刘苏</t>
  </si>
  <si>
    <t>326/1808</t>
  </si>
  <si>
    <t>162/1545</t>
  </si>
  <si>
    <t>291/1243</t>
  </si>
  <si>
    <t>刘开运</t>
  </si>
  <si>
    <t>327/1808</t>
  </si>
  <si>
    <t>69/1545</t>
  </si>
  <si>
    <t>186/1243</t>
  </si>
  <si>
    <t>328/1808</t>
  </si>
  <si>
    <t>施虓文</t>
  </si>
  <si>
    <t>329/1808</t>
  </si>
  <si>
    <t>30/1545</t>
  </si>
  <si>
    <t>330/1808</t>
  </si>
  <si>
    <t>461/1545</t>
  </si>
  <si>
    <t>1022/1243</t>
  </si>
  <si>
    <t>331/1808</t>
  </si>
  <si>
    <t>64/1545</t>
  </si>
  <si>
    <t>332/1808</t>
  </si>
  <si>
    <t>1145/1545</t>
  </si>
  <si>
    <t>718/1243</t>
  </si>
  <si>
    <t>韩林</t>
  </si>
  <si>
    <t>334/1808</t>
  </si>
  <si>
    <t>390/1545</t>
  </si>
  <si>
    <t>12/1243</t>
  </si>
  <si>
    <t>335/1808</t>
  </si>
  <si>
    <t>徐治彪,郑有为</t>
  </si>
  <si>
    <t>336/1808</t>
  </si>
  <si>
    <t>1428/1545</t>
  </si>
  <si>
    <t>1206/1243</t>
  </si>
  <si>
    <t>337/1808</t>
  </si>
  <si>
    <t>743/1545</t>
  </si>
  <si>
    <t>339/1808</t>
  </si>
  <si>
    <t>175/1545</t>
  </si>
  <si>
    <t>154/1243</t>
  </si>
  <si>
    <t>王曦,金晟哲</t>
  </si>
  <si>
    <t>340/1808</t>
  </si>
  <si>
    <t>184/1545</t>
  </si>
  <si>
    <t>217/1243</t>
  </si>
  <si>
    <t>周心鹏</t>
  </si>
  <si>
    <t>342/1808</t>
  </si>
  <si>
    <t>472/1545</t>
  </si>
  <si>
    <t>1007/1243</t>
  </si>
  <si>
    <t>343/1808</t>
  </si>
  <si>
    <t>赵世宏</t>
  </si>
  <si>
    <t>344/1808</t>
  </si>
  <si>
    <t>153/1545</t>
  </si>
  <si>
    <t>64/1243</t>
  </si>
  <si>
    <t>王曦,过钧</t>
  </si>
  <si>
    <t>347/1808</t>
  </si>
  <si>
    <t>278/1545</t>
  </si>
  <si>
    <t>279/1243</t>
  </si>
  <si>
    <t>张媛</t>
  </si>
  <si>
    <t>349/1808</t>
  </si>
  <si>
    <t>259/1545</t>
  </si>
  <si>
    <t>42/1243</t>
  </si>
  <si>
    <t>黎莹</t>
  </si>
  <si>
    <t>350/1808</t>
  </si>
  <si>
    <t>894/1545</t>
  </si>
  <si>
    <t>593/1243</t>
  </si>
  <si>
    <t>汤海波</t>
  </si>
  <si>
    <t>351/1808</t>
  </si>
  <si>
    <t>刘方正</t>
  </si>
  <si>
    <t>353/1808</t>
  </si>
  <si>
    <t>1170/1545</t>
  </si>
  <si>
    <t>1046/1243</t>
  </si>
  <si>
    <t>蔡嵩松</t>
  </si>
  <si>
    <t>354/1808</t>
  </si>
  <si>
    <t>397/1545</t>
  </si>
  <si>
    <t>16/1243</t>
  </si>
  <si>
    <t>355/1808</t>
  </si>
  <si>
    <t>1161/1545</t>
  </si>
  <si>
    <t>1012/1243</t>
  </si>
  <si>
    <t>冯烜</t>
  </si>
  <si>
    <t>357/1808</t>
  </si>
  <si>
    <t>199/1545</t>
  </si>
  <si>
    <t>424/1243</t>
  </si>
  <si>
    <t>358/1808</t>
  </si>
  <si>
    <t>907/1545</t>
  </si>
  <si>
    <t>272/1243</t>
  </si>
  <si>
    <t>359/1808</t>
  </si>
  <si>
    <t>张金涛</t>
  </si>
  <si>
    <t>360/1808</t>
  </si>
  <si>
    <t>619/1545</t>
  </si>
  <si>
    <t>490/1243</t>
  </si>
  <si>
    <t>361/1808</t>
  </si>
  <si>
    <t>1149/1545</t>
  </si>
  <si>
    <t>998/1243</t>
  </si>
  <si>
    <t>杨晓斌</t>
  </si>
  <si>
    <t>363/1808</t>
  </si>
  <si>
    <t>833/1545</t>
  </si>
  <si>
    <t>454/1243</t>
  </si>
  <si>
    <t>任琳娜</t>
  </si>
  <si>
    <t>364/1808</t>
  </si>
  <si>
    <t>256/1545</t>
  </si>
  <si>
    <t>306/1243</t>
  </si>
  <si>
    <t>杜晓海</t>
  </si>
  <si>
    <t>365/1808</t>
  </si>
  <si>
    <t>880/1545</t>
  </si>
  <si>
    <t>865/1243</t>
  </si>
  <si>
    <t>蔡晓,金耀</t>
  </si>
  <si>
    <t>367/1808</t>
  </si>
  <si>
    <t>617/1545</t>
  </si>
  <si>
    <t>411/1243</t>
  </si>
  <si>
    <t>孙少锋</t>
  </si>
  <si>
    <t>368/1808</t>
  </si>
  <si>
    <t>521/1545</t>
  </si>
  <si>
    <t>25/1243</t>
  </si>
  <si>
    <t>王延飞</t>
  </si>
  <si>
    <t>369/1808</t>
  </si>
  <si>
    <t>649/1545</t>
  </si>
  <si>
    <t>527/1243</t>
  </si>
  <si>
    <t>光磊,汤慧</t>
  </si>
  <si>
    <t>370/1808</t>
  </si>
  <si>
    <t>492/1545</t>
  </si>
  <si>
    <t>115/1243</t>
  </si>
  <si>
    <t>371/1808</t>
  </si>
  <si>
    <t>972/1545</t>
  </si>
  <si>
    <t>373/1808</t>
  </si>
  <si>
    <t>1393/1545</t>
  </si>
  <si>
    <t>谭丽,吴悠</t>
  </si>
  <si>
    <t>374/1808</t>
  </si>
  <si>
    <t>张佳荣,汤海波</t>
  </si>
  <si>
    <t>375/1808</t>
  </si>
  <si>
    <t>302/1545</t>
  </si>
  <si>
    <t>杨嘉文</t>
  </si>
  <si>
    <t>377/1808</t>
  </si>
  <si>
    <t>647/1545</t>
  </si>
  <si>
    <t>369/1243</t>
  </si>
  <si>
    <t>378/1808</t>
  </si>
  <si>
    <t>356/1545</t>
  </si>
  <si>
    <t>381/1808</t>
  </si>
  <si>
    <t>301/1545</t>
  </si>
  <si>
    <t>贾鹏</t>
  </si>
  <si>
    <t>382/1808</t>
  </si>
  <si>
    <t>313/1545</t>
  </si>
  <si>
    <t>黄春逢</t>
  </si>
  <si>
    <t>384/1808</t>
  </si>
  <si>
    <t>76/1545</t>
  </si>
  <si>
    <t>90/1243</t>
  </si>
  <si>
    <t>崔建波,栾超</t>
  </si>
  <si>
    <t>385/1808</t>
  </si>
  <si>
    <t>474/1545</t>
  </si>
  <si>
    <t>285/1243</t>
  </si>
  <si>
    <t>386/1808</t>
  </si>
  <si>
    <t>1367/1545</t>
  </si>
  <si>
    <t>1199/1243</t>
  </si>
  <si>
    <t>龚炜,高靖瑜</t>
  </si>
  <si>
    <t>387/1808</t>
  </si>
  <si>
    <t>1493/1545</t>
  </si>
  <si>
    <t>1189/1243</t>
  </si>
  <si>
    <t>388/1808</t>
  </si>
  <si>
    <t>206/1545</t>
  </si>
  <si>
    <t>882/1243</t>
  </si>
  <si>
    <t>王海峰</t>
  </si>
  <si>
    <t>高靖瑜</t>
  </si>
  <si>
    <t>390/1808</t>
  </si>
  <si>
    <t>587/1545</t>
  </si>
  <si>
    <t>52/1243</t>
  </si>
  <si>
    <t>391/1808</t>
  </si>
  <si>
    <t>591/1545</t>
  </si>
  <si>
    <t>318/1243</t>
  </si>
  <si>
    <t>桂跃强,宋仁杰</t>
  </si>
  <si>
    <t>392/1808</t>
  </si>
  <si>
    <t>298/1545</t>
  </si>
  <si>
    <t>469/1243</t>
  </si>
  <si>
    <t>395/1808</t>
  </si>
  <si>
    <t>419/1545</t>
  </si>
  <si>
    <t>533/1243</t>
  </si>
  <si>
    <t>397/1808</t>
  </si>
  <si>
    <t>224/1545</t>
  </si>
  <si>
    <t>195/1243</t>
  </si>
  <si>
    <t>398/1808</t>
  </si>
  <si>
    <t>432/1545</t>
  </si>
  <si>
    <t>399/1243</t>
  </si>
  <si>
    <t>季鹏</t>
  </si>
  <si>
    <t>399/1808</t>
  </si>
  <si>
    <t>1279/1545</t>
  </si>
  <si>
    <t>1106/1243</t>
  </si>
  <si>
    <t>401/1808</t>
  </si>
  <si>
    <t>1406/1545</t>
  </si>
  <si>
    <t>1209/1243</t>
  </si>
  <si>
    <t>赵锴,孙松</t>
  </si>
  <si>
    <t>402/1808</t>
  </si>
  <si>
    <t>94/1545</t>
  </si>
  <si>
    <t>400/1243</t>
  </si>
  <si>
    <t>刘晨</t>
  </si>
  <si>
    <t>403/1808</t>
  </si>
  <si>
    <t>993/1545</t>
  </si>
  <si>
    <t>1049/1243</t>
  </si>
  <si>
    <t>彭海伟,郑泽鸿</t>
  </si>
  <si>
    <t>404/1808</t>
  </si>
  <si>
    <t>1385/1545</t>
  </si>
  <si>
    <t>432/1243</t>
  </si>
  <si>
    <t>406/1808</t>
  </si>
  <si>
    <t>437/1545</t>
  </si>
  <si>
    <t>142/1243</t>
  </si>
  <si>
    <t>407/1808</t>
  </si>
  <si>
    <t>131/1545</t>
  </si>
  <si>
    <t>高钥群</t>
  </si>
  <si>
    <t>408/1808</t>
  </si>
  <si>
    <t>103/1545</t>
  </si>
  <si>
    <t>126/1243</t>
  </si>
  <si>
    <t>刘江</t>
  </si>
  <si>
    <t>409/1808</t>
  </si>
  <si>
    <t>402/1545</t>
  </si>
  <si>
    <t>曾国富,李朝伟</t>
  </si>
  <si>
    <t>410/1808</t>
  </si>
  <si>
    <t>266/1545</t>
  </si>
  <si>
    <t>谢昌旭,刘畅畅</t>
  </si>
  <si>
    <t>411/1808</t>
  </si>
  <si>
    <t>228/1545</t>
  </si>
  <si>
    <t>760/1243</t>
  </si>
  <si>
    <t>412/1808</t>
  </si>
  <si>
    <t>544/1545</t>
  </si>
  <si>
    <t>644/1243</t>
  </si>
  <si>
    <t>刘重晋</t>
  </si>
  <si>
    <t>414/1808</t>
  </si>
  <si>
    <t>919/1545</t>
  </si>
  <si>
    <t>197/1243</t>
  </si>
  <si>
    <t>李明阳</t>
  </si>
  <si>
    <t>415/1808</t>
  </si>
  <si>
    <t>173/1545</t>
  </si>
  <si>
    <t>226/1243</t>
  </si>
  <si>
    <t>李倩,秦毅</t>
  </si>
  <si>
    <t>416/1808</t>
  </si>
  <si>
    <t>257/1545</t>
  </si>
  <si>
    <t>844/1243</t>
  </si>
  <si>
    <t>张佳荣</t>
  </si>
  <si>
    <t>417/1808</t>
  </si>
  <si>
    <t>360/1545</t>
  </si>
  <si>
    <t>420/1808</t>
  </si>
  <si>
    <t>421/1808</t>
  </si>
  <si>
    <t>1198/1545</t>
  </si>
  <si>
    <t>503/1243</t>
  </si>
  <si>
    <t>422/1808</t>
  </si>
  <si>
    <t>392/1545</t>
  </si>
  <si>
    <t>181/1243</t>
  </si>
  <si>
    <t>423/1808</t>
  </si>
  <si>
    <t>1326/1545</t>
  </si>
  <si>
    <t>1182/1243</t>
  </si>
  <si>
    <t>425/1808</t>
  </si>
  <si>
    <t>297/1545</t>
  </si>
  <si>
    <t>300/1243</t>
  </si>
  <si>
    <t>426/1808</t>
  </si>
  <si>
    <t>1163/1545</t>
  </si>
  <si>
    <t>758/1243</t>
  </si>
  <si>
    <t>龚炜,张亮</t>
  </si>
  <si>
    <t>427/1808</t>
  </si>
  <si>
    <t>510/1545</t>
  </si>
  <si>
    <t>100/1243</t>
  </si>
  <si>
    <t>428/1808</t>
  </si>
  <si>
    <t>620/1545</t>
  </si>
  <si>
    <t>56/1243</t>
  </si>
  <si>
    <t>430/1808</t>
  </si>
  <si>
    <t>717/1545</t>
  </si>
  <si>
    <t>29/1243</t>
  </si>
  <si>
    <t>林鹏</t>
  </si>
  <si>
    <t>432/1808</t>
  </si>
  <si>
    <t>354/1545</t>
  </si>
  <si>
    <t>105/1243</t>
  </si>
  <si>
    <t>章晖</t>
  </si>
  <si>
    <t>433/1808</t>
  </si>
  <si>
    <t>756/1545</t>
  </si>
  <si>
    <t>205/1243</t>
  </si>
  <si>
    <t>434/1808</t>
  </si>
  <si>
    <t>337/1545</t>
  </si>
  <si>
    <t>97/1243</t>
  </si>
  <si>
    <t>435/1808</t>
  </si>
  <si>
    <t>731/1545</t>
  </si>
  <si>
    <t>610/1243</t>
  </si>
  <si>
    <t>436/1808</t>
  </si>
  <si>
    <t>1241/1545</t>
  </si>
  <si>
    <t>1135/1243</t>
  </si>
  <si>
    <t>437/1808</t>
  </si>
  <si>
    <t>128/1545</t>
  </si>
  <si>
    <t>383/1243</t>
  </si>
  <si>
    <t>陈伟</t>
  </si>
  <si>
    <t>439/1808</t>
  </si>
  <si>
    <t>231/1545</t>
  </si>
  <si>
    <t>304/1243</t>
  </si>
  <si>
    <t>440/1808</t>
  </si>
  <si>
    <t>1036/1545</t>
  </si>
  <si>
    <t>1205/1243</t>
  </si>
  <si>
    <t>吴尚</t>
  </si>
  <si>
    <t>442/1808</t>
  </si>
  <si>
    <t>120/1545</t>
  </si>
  <si>
    <t>160/1243</t>
  </si>
  <si>
    <t>茅炜,王峥娇</t>
  </si>
  <si>
    <t>443/1808</t>
  </si>
  <si>
    <t>36/1545</t>
  </si>
  <si>
    <t>108/1243</t>
  </si>
  <si>
    <t>叶青</t>
  </si>
  <si>
    <t>444/1808</t>
  </si>
  <si>
    <t>425/1545</t>
  </si>
  <si>
    <t>张明</t>
  </si>
  <si>
    <t>445/1808</t>
  </si>
  <si>
    <t>781/1545</t>
  </si>
  <si>
    <t>289/1243</t>
  </si>
  <si>
    <t>449/1808</t>
  </si>
  <si>
    <t>1384/1545</t>
  </si>
  <si>
    <t>1114/1243</t>
  </si>
  <si>
    <t>452/1808</t>
  </si>
  <si>
    <t>840/1545</t>
  </si>
  <si>
    <t>246/1243</t>
  </si>
  <si>
    <t>454/1808</t>
  </si>
  <si>
    <t>454/1545</t>
  </si>
  <si>
    <t>69/1243</t>
  </si>
  <si>
    <t>黄文倩</t>
  </si>
  <si>
    <t>455/1808</t>
  </si>
  <si>
    <t>245/1545</t>
  </si>
  <si>
    <t>78/1243</t>
  </si>
  <si>
    <t>456/1808</t>
  </si>
  <si>
    <t>583/1545</t>
  </si>
  <si>
    <t>123/1243</t>
  </si>
  <si>
    <t>457/1808</t>
  </si>
  <si>
    <t>299/1545</t>
  </si>
  <si>
    <t>76/1243</t>
  </si>
  <si>
    <t>458/1808</t>
  </si>
  <si>
    <t>389/1545</t>
  </si>
  <si>
    <t>148/1243</t>
  </si>
  <si>
    <t>唐能</t>
  </si>
  <si>
    <t>459/1808</t>
  </si>
  <si>
    <t>263/1545</t>
  </si>
  <si>
    <t>324/1243</t>
  </si>
  <si>
    <t>460/1808</t>
  </si>
  <si>
    <t>1171/1545</t>
  </si>
  <si>
    <t>461/1808</t>
  </si>
  <si>
    <t>1277/1545</t>
  </si>
  <si>
    <t>1161/1243</t>
  </si>
  <si>
    <t>464/1808</t>
  </si>
  <si>
    <t>郭成东,高源</t>
  </si>
  <si>
    <t>466/1808</t>
  </si>
  <si>
    <t>541/1545</t>
  </si>
  <si>
    <t>492/1243</t>
  </si>
  <si>
    <t>张靖</t>
  </si>
  <si>
    <t>467/1808</t>
  </si>
  <si>
    <t>1256/1545</t>
  </si>
  <si>
    <t>221/1243</t>
  </si>
  <si>
    <t>季侃乐,乔迁</t>
  </si>
  <si>
    <t>468/1808</t>
  </si>
  <si>
    <t>1201/1545</t>
  </si>
  <si>
    <t>924/1243</t>
  </si>
  <si>
    <t>469/1808</t>
  </si>
  <si>
    <t>415/1545</t>
  </si>
  <si>
    <t>106/1243</t>
  </si>
  <si>
    <t>470/1808</t>
  </si>
  <si>
    <t>1515/1545</t>
  </si>
  <si>
    <t>1081/1243</t>
  </si>
  <si>
    <t>征茂平</t>
  </si>
  <si>
    <t>471/1808</t>
  </si>
  <si>
    <t>1412/1545</t>
  </si>
  <si>
    <t>1193/1243</t>
  </si>
  <si>
    <t>472/1808</t>
  </si>
  <si>
    <t>556/1545</t>
  </si>
  <si>
    <t>145/1243</t>
  </si>
  <si>
    <t>473/1808</t>
  </si>
  <si>
    <t>肖立强</t>
  </si>
  <si>
    <t>475/1808</t>
  </si>
  <si>
    <t>47/1545</t>
  </si>
  <si>
    <t>77/1243</t>
  </si>
  <si>
    <t>476/1808</t>
  </si>
  <si>
    <t>240/1545</t>
  </si>
  <si>
    <t>316/1243</t>
  </si>
  <si>
    <t>478/1808</t>
  </si>
  <si>
    <t>479/1808</t>
  </si>
  <si>
    <t>834/1545</t>
  </si>
  <si>
    <t>757/1243</t>
  </si>
  <si>
    <t>孙轶佳</t>
  </si>
  <si>
    <t>481/1808</t>
  </si>
  <si>
    <t>1358/1545</t>
  </si>
  <si>
    <t>1201/1243</t>
  </si>
  <si>
    <t>赵凤飞</t>
  </si>
  <si>
    <t>482/1808</t>
  </si>
  <si>
    <t>483/1808</t>
  </si>
  <si>
    <t>1220/1545</t>
  </si>
  <si>
    <t>428/1243</t>
  </si>
  <si>
    <t>484/1808</t>
  </si>
  <si>
    <t>178/1545</t>
  </si>
  <si>
    <t>192/1243</t>
  </si>
  <si>
    <t>486/1808</t>
  </si>
  <si>
    <t>401/1545</t>
  </si>
  <si>
    <t>1124/1243</t>
  </si>
  <si>
    <t>487/1808</t>
  </si>
  <si>
    <t>1142/1545</t>
  </si>
  <si>
    <t>761/1243</t>
  </si>
  <si>
    <t>李捷</t>
  </si>
  <si>
    <t>491/1808</t>
  </si>
  <si>
    <t>332/1545</t>
  </si>
  <si>
    <t>144/1243</t>
  </si>
  <si>
    <t>曹名长,卢博森,罗佳明</t>
  </si>
  <si>
    <t>492/1808</t>
  </si>
  <si>
    <t>100/1545</t>
  </si>
  <si>
    <t>张翔,张英</t>
  </si>
  <si>
    <t>493/1808</t>
  </si>
  <si>
    <t>846/1545</t>
  </si>
  <si>
    <t>462/1243</t>
  </si>
  <si>
    <t>侯梧,俞晓斌</t>
  </si>
  <si>
    <t>494/1808</t>
  </si>
  <si>
    <t>267/1545</t>
  </si>
  <si>
    <t>346/1243</t>
  </si>
  <si>
    <t>陈乐</t>
  </si>
  <si>
    <t>495/1808</t>
  </si>
  <si>
    <t>928/1545</t>
  </si>
  <si>
    <t>679/1243</t>
  </si>
  <si>
    <t>李俊</t>
  </si>
  <si>
    <t>496/1808</t>
  </si>
  <si>
    <t>376/1545</t>
  </si>
  <si>
    <t>497/1808</t>
  </si>
  <si>
    <t>336/1545</t>
  </si>
  <si>
    <t>274/1243</t>
  </si>
  <si>
    <t>498/1808</t>
  </si>
  <si>
    <t>曹名长,卢博森,蓝小康</t>
  </si>
  <si>
    <t>499/1808</t>
  </si>
  <si>
    <t>942/1545</t>
  </si>
  <si>
    <t>832/1243</t>
  </si>
  <si>
    <t>500/1808</t>
  </si>
  <si>
    <t>1061/1545</t>
  </si>
  <si>
    <t>309/1243</t>
  </si>
  <si>
    <t>汪孟海,刘莉莉</t>
  </si>
  <si>
    <t>501/1808</t>
  </si>
  <si>
    <t>230/1545</t>
  </si>
  <si>
    <t>66/1243</t>
  </si>
  <si>
    <t>张慧,吴邦栋</t>
  </si>
  <si>
    <t>503/1808</t>
  </si>
  <si>
    <t>138/1545</t>
  </si>
  <si>
    <t>228/1243</t>
  </si>
  <si>
    <t>张谊然</t>
  </si>
  <si>
    <t>507/1808</t>
  </si>
  <si>
    <t>720/1545</t>
  </si>
  <si>
    <t>510/1808</t>
  </si>
  <si>
    <t>581/1545</t>
  </si>
  <si>
    <t>263/1243</t>
  </si>
  <si>
    <t>513/1808</t>
  </si>
  <si>
    <t>588/1545</t>
  </si>
  <si>
    <t>361/1243</t>
  </si>
  <si>
    <t>514/1808</t>
  </si>
  <si>
    <t>135/1545</t>
  </si>
  <si>
    <t>37/1243</t>
  </si>
  <si>
    <t>傅友兴,程琨</t>
  </si>
  <si>
    <t>515/1808</t>
  </si>
  <si>
    <t>440/1545</t>
  </si>
  <si>
    <t>140/1243</t>
  </si>
  <si>
    <t>董承非,乔迁</t>
  </si>
  <si>
    <t>517/1808</t>
  </si>
  <si>
    <t>王博强,徐慕浩</t>
  </si>
  <si>
    <t>519/1808</t>
  </si>
  <si>
    <t>1046/1545</t>
  </si>
  <si>
    <t>520/1808</t>
  </si>
  <si>
    <t>335/1545</t>
  </si>
  <si>
    <t>334/1243</t>
  </si>
  <si>
    <t>程琨</t>
  </si>
  <si>
    <t>524/1808</t>
  </si>
  <si>
    <t>176/1545</t>
  </si>
  <si>
    <t>282/1243</t>
  </si>
  <si>
    <t>张栓伟,汤志彦</t>
  </si>
  <si>
    <t>525/1808</t>
  </si>
  <si>
    <t>98/1545</t>
  </si>
  <si>
    <t>526/1808</t>
  </si>
  <si>
    <t>811/1545</t>
  </si>
  <si>
    <t>770/1243</t>
  </si>
  <si>
    <t>528/1808</t>
  </si>
  <si>
    <t>927/1545</t>
  </si>
  <si>
    <t>964/1243</t>
  </si>
  <si>
    <t>529/1808</t>
  </si>
  <si>
    <t>1113/1545</t>
  </si>
  <si>
    <t>912/1243</t>
  </si>
  <si>
    <t>530/1808</t>
  </si>
  <si>
    <t>1178/1545</t>
  </si>
  <si>
    <t>270/1243</t>
  </si>
  <si>
    <t>林高榜,武阳</t>
  </si>
  <si>
    <t>531/1808</t>
  </si>
  <si>
    <t>869/1545</t>
  </si>
  <si>
    <t>914/1243</t>
  </si>
  <si>
    <t>532/1808</t>
  </si>
  <si>
    <t>513/1545</t>
  </si>
  <si>
    <t>194/1243</t>
  </si>
  <si>
    <t>董承非</t>
  </si>
  <si>
    <t>534/1808</t>
  </si>
  <si>
    <t>770/1545</t>
  </si>
  <si>
    <t>298/1243</t>
  </si>
  <si>
    <t>钱文成,谷琦彬,赵鼎龙,周楷宁</t>
  </si>
  <si>
    <t>535/1808</t>
  </si>
  <si>
    <t>281/1545</t>
  </si>
  <si>
    <t>240/1243</t>
  </si>
  <si>
    <t>张堃,曲泉儒</t>
  </si>
  <si>
    <t>536/1808</t>
  </si>
  <si>
    <t>1107/1545</t>
  </si>
  <si>
    <t>1223/1243</t>
  </si>
  <si>
    <t>538/1808</t>
  </si>
  <si>
    <t>1004/1545</t>
  </si>
  <si>
    <t>506/1243</t>
  </si>
  <si>
    <t>539/1808</t>
  </si>
  <si>
    <t>782/1545</t>
  </si>
  <si>
    <t>151/1243</t>
  </si>
  <si>
    <t>540/1808</t>
  </si>
  <si>
    <t>532/1545</t>
  </si>
  <si>
    <t>713/1243</t>
  </si>
  <si>
    <t>赵梅玲</t>
  </si>
  <si>
    <t>541/1808</t>
  </si>
  <si>
    <t>393/1545</t>
  </si>
  <si>
    <t>林忠晶</t>
  </si>
  <si>
    <t>543/1808</t>
  </si>
  <si>
    <t>1259/1545</t>
  </si>
  <si>
    <t>1068/1243</t>
  </si>
  <si>
    <t>544/1808</t>
  </si>
  <si>
    <t>568/1545</t>
  </si>
  <si>
    <t>乔海英</t>
  </si>
  <si>
    <t>545/1808</t>
  </si>
  <si>
    <t>王静,黄海滨</t>
  </si>
  <si>
    <t>547/1808</t>
  </si>
  <si>
    <t>1043/1545</t>
  </si>
  <si>
    <t>779/1243</t>
  </si>
  <si>
    <t>周涛</t>
  </si>
  <si>
    <t>548/1808</t>
  </si>
  <si>
    <t>张琦,李捷</t>
  </si>
  <si>
    <t>549/1808</t>
  </si>
  <si>
    <t>1050/1545</t>
  </si>
  <si>
    <t>1041/1243</t>
  </si>
  <si>
    <t>葛秋石,祁禾</t>
  </si>
  <si>
    <t>550/1808</t>
  </si>
  <si>
    <t>551/1808</t>
  </si>
  <si>
    <t>1204/1545</t>
  </si>
  <si>
    <t>461/1243</t>
  </si>
  <si>
    <t>石磊</t>
  </si>
  <si>
    <t>552/1808</t>
  </si>
  <si>
    <t>1020/1545</t>
  </si>
  <si>
    <t>255/1243</t>
  </si>
  <si>
    <t>周伟锋</t>
  </si>
  <si>
    <t>553/1808</t>
  </si>
  <si>
    <t>963/1545</t>
  </si>
  <si>
    <t>777/1243</t>
  </si>
  <si>
    <t>554/1808</t>
  </si>
  <si>
    <t>1415/1545</t>
  </si>
  <si>
    <t>陈建华</t>
  </si>
  <si>
    <t>555/1808</t>
  </si>
  <si>
    <t>719/1545</t>
  </si>
  <si>
    <t>916/1243</t>
  </si>
  <si>
    <t>556/1808</t>
  </si>
  <si>
    <t>755/1545</t>
  </si>
  <si>
    <t>335/1243</t>
  </si>
  <si>
    <t>558/1808</t>
  </si>
  <si>
    <t>903/1545</t>
  </si>
  <si>
    <t>835/1243</t>
  </si>
  <si>
    <t>560/1808</t>
  </si>
  <si>
    <t>1117/1545</t>
  </si>
  <si>
    <t>561/1808</t>
  </si>
  <si>
    <t>808/1545</t>
  </si>
  <si>
    <t>596/1243</t>
  </si>
  <si>
    <t>562/1808</t>
  </si>
  <si>
    <t>370/1545</t>
  </si>
  <si>
    <t>563/1808</t>
  </si>
  <si>
    <t>陈振宇,袁玮</t>
  </si>
  <si>
    <t>564/1808</t>
  </si>
  <si>
    <t>1012/1545</t>
  </si>
  <si>
    <t>247/1243</t>
  </si>
  <si>
    <t>566/1808</t>
  </si>
  <si>
    <t>861/1545</t>
  </si>
  <si>
    <t>杨琨</t>
  </si>
  <si>
    <t>567/1808</t>
  </si>
  <si>
    <t>194/1545</t>
  </si>
  <si>
    <t>118/1243</t>
  </si>
  <si>
    <t>568/1808</t>
  </si>
  <si>
    <t>355/1545</t>
  </si>
  <si>
    <t>570/1808</t>
  </si>
  <si>
    <t>875/1545</t>
  </si>
  <si>
    <t>933/1243</t>
  </si>
  <si>
    <t>575/1808</t>
  </si>
  <si>
    <t>329/1545</t>
  </si>
  <si>
    <t>孙远慧</t>
  </si>
  <si>
    <t>576/1808</t>
  </si>
  <si>
    <t>1309/1545</t>
  </si>
  <si>
    <t>577/1808</t>
  </si>
  <si>
    <t>986/1545</t>
  </si>
  <si>
    <t>444/1243</t>
  </si>
  <si>
    <t>朱律</t>
  </si>
  <si>
    <t>578/1808</t>
  </si>
  <si>
    <t>1506/1545</t>
  </si>
  <si>
    <t>1231/1243</t>
  </si>
  <si>
    <t>刘元海</t>
  </si>
  <si>
    <t>579/1808</t>
  </si>
  <si>
    <t>易智泉,俞晓斌</t>
  </si>
  <si>
    <t>580/1808</t>
  </si>
  <si>
    <t>955/1545</t>
  </si>
  <si>
    <t>陈一峰,张明</t>
  </si>
  <si>
    <t>581/1808</t>
  </si>
  <si>
    <t>732/1545</t>
  </si>
  <si>
    <t>815/1243</t>
  </si>
  <si>
    <t>582/1808</t>
  </si>
  <si>
    <t>145/1545</t>
  </si>
  <si>
    <t>吴坚</t>
  </si>
  <si>
    <t>583/1808</t>
  </si>
  <si>
    <t>刘安坤</t>
  </si>
  <si>
    <t>585/1808</t>
  </si>
  <si>
    <t>105/1545</t>
  </si>
  <si>
    <t>233/1243</t>
  </si>
  <si>
    <t>张西林</t>
  </si>
  <si>
    <t>586/1808</t>
  </si>
  <si>
    <t>528/1545</t>
  </si>
  <si>
    <t>120/1243</t>
  </si>
  <si>
    <t>588/1808</t>
  </si>
  <si>
    <t>1299/1545</t>
  </si>
  <si>
    <t>204/1243</t>
  </si>
  <si>
    <t>何奇</t>
  </si>
  <si>
    <t>589/1808</t>
  </si>
  <si>
    <t>826/1545</t>
  </si>
  <si>
    <t>958/1243</t>
  </si>
  <si>
    <t>张锦</t>
  </si>
  <si>
    <t>590/1808</t>
  </si>
  <si>
    <t>453/1545</t>
  </si>
  <si>
    <t>111/1243</t>
  </si>
  <si>
    <t>592/1808</t>
  </si>
  <si>
    <t>287/1545</t>
  </si>
  <si>
    <t>436/1243</t>
  </si>
  <si>
    <t>李昱</t>
  </si>
  <si>
    <t>593/1808</t>
  </si>
  <si>
    <t>772/1545</t>
  </si>
  <si>
    <t>594/1808</t>
  </si>
  <si>
    <t>1034/1545</t>
  </si>
  <si>
    <t>854/1243</t>
  </si>
  <si>
    <t>王晓宁</t>
  </si>
  <si>
    <t>595/1808</t>
  </si>
  <si>
    <t>565/1545</t>
  </si>
  <si>
    <t>320/1243</t>
  </si>
  <si>
    <t>胡志利</t>
  </si>
  <si>
    <t>596/1808</t>
  </si>
  <si>
    <t>687/1545</t>
  </si>
  <si>
    <t>宫雪,杨雨龙</t>
  </si>
  <si>
    <t>597/1808</t>
  </si>
  <si>
    <t>1089/1545</t>
  </si>
  <si>
    <t>吴卫东</t>
  </si>
  <si>
    <t>599/1808</t>
  </si>
  <si>
    <t>850/1545</t>
  </si>
  <si>
    <t>277/1243</t>
  </si>
  <si>
    <t>602/1808</t>
  </si>
  <si>
    <t>569/1545</t>
  </si>
  <si>
    <t>734/1243</t>
  </si>
  <si>
    <t>603/1808</t>
  </si>
  <si>
    <t>1236/1545</t>
  </si>
  <si>
    <t>902/1243</t>
  </si>
  <si>
    <t>韩文强</t>
  </si>
  <si>
    <t>605/1808</t>
  </si>
  <si>
    <t>708/1545</t>
  </si>
  <si>
    <t>31/1243</t>
  </si>
  <si>
    <t>606/1808</t>
  </si>
  <si>
    <t>780/1545</t>
  </si>
  <si>
    <t>917/1243</t>
  </si>
  <si>
    <t>陈怡</t>
  </si>
  <si>
    <t>607/1808</t>
  </si>
  <si>
    <t>朱晨歌</t>
  </si>
  <si>
    <t>608/1808</t>
  </si>
  <si>
    <t>312/1545</t>
  </si>
  <si>
    <t>65/1243</t>
  </si>
  <si>
    <t>609/1808</t>
  </si>
  <si>
    <t>1160/1545</t>
  </si>
  <si>
    <t>1043/1243</t>
  </si>
  <si>
    <t>路龙凯,李玉良</t>
  </si>
  <si>
    <t>610/1808</t>
  </si>
  <si>
    <t>29/1545</t>
  </si>
  <si>
    <t>63/1243</t>
  </si>
  <si>
    <t>611/1808</t>
  </si>
  <si>
    <t>941/1545</t>
  </si>
  <si>
    <t>995/1243</t>
  </si>
  <si>
    <t>613/1808</t>
  </si>
  <si>
    <t>653/1545</t>
  </si>
  <si>
    <t>349/1243</t>
  </si>
  <si>
    <t>616/1808</t>
  </si>
  <si>
    <t>618/1808</t>
  </si>
  <si>
    <t>39/1545</t>
  </si>
  <si>
    <t>41/1243</t>
  </si>
  <si>
    <t>619/1808</t>
  </si>
  <si>
    <t>1444/1545</t>
  </si>
  <si>
    <t>913/1243</t>
  </si>
  <si>
    <t>620/1808</t>
  </si>
  <si>
    <t>296/1545</t>
  </si>
  <si>
    <t>410/1243</t>
  </si>
  <si>
    <t>方晗</t>
  </si>
  <si>
    <t>621/1808</t>
  </si>
  <si>
    <t>793/1545</t>
  </si>
  <si>
    <t>138/1243</t>
  </si>
  <si>
    <t>毛矛,朱义</t>
  </si>
  <si>
    <t>622/1808</t>
  </si>
  <si>
    <t>396/1545</t>
  </si>
  <si>
    <t>王喆</t>
  </si>
  <si>
    <t>624/1808</t>
  </si>
  <si>
    <t>625/1808</t>
  </si>
  <si>
    <t>906/1545</t>
  </si>
  <si>
    <t>445/1243</t>
  </si>
  <si>
    <t>626/1808</t>
  </si>
  <si>
    <t>王本昌</t>
  </si>
  <si>
    <t>627/1808</t>
  </si>
  <si>
    <t>1291/1545</t>
  </si>
  <si>
    <t>116/1243</t>
  </si>
  <si>
    <t>秦绪文</t>
  </si>
  <si>
    <t>628/1808</t>
  </si>
  <si>
    <t>1253/1545</t>
  </si>
  <si>
    <t>418/1243</t>
  </si>
  <si>
    <t>629/1808</t>
  </si>
  <si>
    <t>李琛,田文舟</t>
  </si>
  <si>
    <t>630/1808</t>
  </si>
  <si>
    <t>1510/1545</t>
  </si>
  <si>
    <t>张崴,张晓磊</t>
  </si>
  <si>
    <t>631/1808</t>
  </si>
  <si>
    <t>1301/1545</t>
  </si>
  <si>
    <t>633/1808</t>
  </si>
  <si>
    <t>503/1545</t>
  </si>
  <si>
    <t>203/1243</t>
  </si>
  <si>
    <t>綦缚鹏</t>
  </si>
  <si>
    <t>634/1808</t>
  </si>
  <si>
    <t>688/1545</t>
  </si>
  <si>
    <t>635/1808</t>
  </si>
  <si>
    <t>1300/1545</t>
  </si>
  <si>
    <t>雷志勇</t>
  </si>
  <si>
    <t>636/1808</t>
  </si>
  <si>
    <t>1085/1545</t>
  </si>
  <si>
    <t>302/1243</t>
  </si>
  <si>
    <t>637/1808</t>
  </si>
  <si>
    <t>1477/1545</t>
  </si>
  <si>
    <t>321/1243</t>
  </si>
  <si>
    <t>颜伟鹏,赵诣</t>
  </si>
  <si>
    <t>638/1808</t>
  </si>
  <si>
    <t>1162/1545</t>
  </si>
  <si>
    <t>872/1243</t>
  </si>
  <si>
    <t>639/1808</t>
  </si>
  <si>
    <t>641/1808</t>
  </si>
  <si>
    <t>585/1545</t>
  </si>
  <si>
    <t>508/1243</t>
  </si>
  <si>
    <t>马斌博,周涛</t>
  </si>
  <si>
    <t>642/1808</t>
  </si>
  <si>
    <t>孙鲁闽,陈乐</t>
  </si>
  <si>
    <t>643/1808</t>
  </si>
  <si>
    <t>448/1545</t>
  </si>
  <si>
    <t>1196/1243</t>
  </si>
  <si>
    <t>644/1808</t>
  </si>
  <si>
    <t>870/1545</t>
  </si>
  <si>
    <t>374/1243</t>
  </si>
  <si>
    <t>桂跃强,任慧娟,金宏伟</t>
  </si>
  <si>
    <t>645/1808</t>
  </si>
  <si>
    <t>848/1545</t>
  </si>
  <si>
    <t>1092/1243</t>
  </si>
  <si>
    <t>王鹏</t>
  </si>
  <si>
    <t>647/1808</t>
  </si>
  <si>
    <t>茅炜</t>
  </si>
  <si>
    <t>648/1808</t>
  </si>
  <si>
    <t>80/1545</t>
  </si>
  <si>
    <t>141/1243</t>
  </si>
  <si>
    <t>吴清宇,高俊芳</t>
  </si>
  <si>
    <t>650/1808</t>
  </si>
  <si>
    <t>382/1545</t>
  </si>
  <si>
    <t>135/1243</t>
  </si>
  <si>
    <t>关山</t>
  </si>
  <si>
    <t>654/1808</t>
  </si>
  <si>
    <t>1192/1545</t>
  </si>
  <si>
    <t>1154/1243</t>
  </si>
  <si>
    <t>655/1808</t>
  </si>
  <si>
    <t>656/1808</t>
  </si>
  <si>
    <t>923/1545</t>
  </si>
  <si>
    <t>191/1243</t>
  </si>
  <si>
    <t>657/1808</t>
  </si>
  <si>
    <t>712/1545</t>
  </si>
  <si>
    <t>831/1243</t>
  </si>
  <si>
    <t>范琨,何龙</t>
  </si>
  <si>
    <t>658/1808</t>
  </si>
  <si>
    <t>刘先政</t>
  </si>
  <si>
    <t>659/1808</t>
  </si>
  <si>
    <t>465/1545</t>
  </si>
  <si>
    <t>520/1243</t>
  </si>
  <si>
    <t>660/1808</t>
  </si>
  <si>
    <t>226/1545</t>
  </si>
  <si>
    <t>265/1243</t>
  </si>
  <si>
    <t>易祺坤,郑中华,张大铮</t>
  </si>
  <si>
    <t>662/1808</t>
  </si>
  <si>
    <t>1119/1545</t>
  </si>
  <si>
    <t>426/1243</t>
  </si>
  <si>
    <t>田汉卿,盛豪</t>
  </si>
  <si>
    <t>664/1808</t>
  </si>
  <si>
    <t>1534/1545</t>
  </si>
  <si>
    <t>张小强,尹德才</t>
  </si>
  <si>
    <t>665/1808</t>
  </si>
  <si>
    <t>1188/1545</t>
  </si>
  <si>
    <t>80/1243</t>
  </si>
  <si>
    <t>陈孜铎</t>
  </si>
  <si>
    <t>666/1808</t>
  </si>
  <si>
    <t>667/1808</t>
  </si>
  <si>
    <t>1075/1545</t>
  </si>
  <si>
    <t>618/1243</t>
  </si>
  <si>
    <t>668/1808</t>
  </si>
  <si>
    <t>1189/1545</t>
  </si>
  <si>
    <t>刘敦</t>
  </si>
  <si>
    <t>669/1808</t>
  </si>
  <si>
    <t>455/1545</t>
  </si>
  <si>
    <t>326/1243</t>
  </si>
  <si>
    <t>李倩,蔡丞丰</t>
  </si>
  <si>
    <t>671/1808</t>
  </si>
  <si>
    <t>136/1545</t>
  </si>
  <si>
    <t>211/1243</t>
  </si>
  <si>
    <t>672/1808</t>
  </si>
  <si>
    <t>1070/1545</t>
  </si>
  <si>
    <t>314/1243</t>
  </si>
  <si>
    <t>674/1808</t>
  </si>
  <si>
    <t>818/1545</t>
  </si>
  <si>
    <t>394/1243</t>
  </si>
  <si>
    <t>刘方旭,高圣</t>
  </si>
  <si>
    <t>675/1808</t>
  </si>
  <si>
    <t>叶乐天</t>
  </si>
  <si>
    <t>676/1808</t>
  </si>
  <si>
    <t>853/1545</t>
  </si>
  <si>
    <t>张跃鹏</t>
  </si>
  <si>
    <t>679/1808</t>
  </si>
  <si>
    <t>1209/1545</t>
  </si>
  <si>
    <t>张倩,应颖</t>
  </si>
  <si>
    <t>680/1808</t>
  </si>
  <si>
    <t>871/1545</t>
  </si>
  <si>
    <t>350/1243</t>
  </si>
  <si>
    <t>681/1808</t>
  </si>
  <si>
    <t>291/1545</t>
  </si>
  <si>
    <t>172/1243</t>
  </si>
  <si>
    <t>莫海波,孙远慧</t>
  </si>
  <si>
    <t>683/1808</t>
  </si>
  <si>
    <t>1147/1545</t>
  </si>
  <si>
    <t>929/1243</t>
  </si>
  <si>
    <t>685/1808</t>
  </si>
  <si>
    <t>984/1545</t>
  </si>
  <si>
    <t>686/1808</t>
  </si>
  <si>
    <t>顾钰</t>
  </si>
  <si>
    <t>687/1808</t>
  </si>
  <si>
    <t>1436/1545</t>
  </si>
  <si>
    <t>187/1243</t>
  </si>
  <si>
    <t>688/1808</t>
  </si>
  <si>
    <t>339/1545</t>
  </si>
  <si>
    <t>刘晓晨,钟俊</t>
  </si>
  <si>
    <t>689/1808</t>
  </si>
  <si>
    <t>1128/1545</t>
  </si>
  <si>
    <t>690/1808</t>
  </si>
  <si>
    <t>661/1545</t>
  </si>
  <si>
    <t>883/1243</t>
  </si>
  <si>
    <t>卢玉珊</t>
  </si>
  <si>
    <t>693/1808</t>
  </si>
  <si>
    <t>723/1545</t>
  </si>
  <si>
    <t>650/1243</t>
  </si>
  <si>
    <t>赵耀</t>
  </si>
  <si>
    <t>695/1808</t>
  </si>
  <si>
    <t>1290/1545</t>
  </si>
  <si>
    <t>1171/1243</t>
  </si>
  <si>
    <t>秦斌</t>
  </si>
  <si>
    <t>696/1808</t>
  </si>
  <si>
    <t>1252/1545</t>
  </si>
  <si>
    <t>602/1243</t>
  </si>
  <si>
    <t>697/1808</t>
  </si>
  <si>
    <t>1345/1545</t>
  </si>
  <si>
    <t>775/1243</t>
  </si>
  <si>
    <t>699/1808</t>
  </si>
  <si>
    <t>936/1545</t>
  </si>
  <si>
    <t>556/1243</t>
  </si>
  <si>
    <t>702/1808</t>
  </si>
  <si>
    <t>1447/1545</t>
  </si>
  <si>
    <t>1228/1243</t>
  </si>
  <si>
    <t>郑泽鸿</t>
  </si>
  <si>
    <t>703/1808</t>
  </si>
  <si>
    <t>180/1545</t>
  </si>
  <si>
    <t>739/1243</t>
  </si>
  <si>
    <t>周海栋,高兵</t>
  </si>
  <si>
    <t>704/1808</t>
  </si>
  <si>
    <t>571/1545</t>
  </si>
  <si>
    <t>肖世源,范习辉</t>
  </si>
  <si>
    <t>706/1808</t>
  </si>
  <si>
    <t>1051/1545</t>
  </si>
  <si>
    <t>990/1243</t>
  </si>
  <si>
    <t>708/1808</t>
  </si>
  <si>
    <t>1359/1545</t>
  </si>
  <si>
    <t>马君</t>
  </si>
  <si>
    <t>710/1808</t>
  </si>
  <si>
    <t>1397/1545</t>
  </si>
  <si>
    <t>1119/1243</t>
  </si>
  <si>
    <t>高兵</t>
  </si>
  <si>
    <t>711/1808</t>
  </si>
  <si>
    <t>170/1545</t>
  </si>
  <si>
    <t>156/1243</t>
  </si>
  <si>
    <t>712/1808</t>
  </si>
  <si>
    <t>95/1545</t>
  </si>
  <si>
    <t>713/1808</t>
  </si>
  <si>
    <t>1257/1545</t>
  </si>
  <si>
    <t>746/1243</t>
  </si>
  <si>
    <t>潘明曦</t>
  </si>
  <si>
    <t>715/1808</t>
  </si>
  <si>
    <t>1115/1545</t>
  </si>
  <si>
    <t>408/1243</t>
  </si>
  <si>
    <t>黄成扬,刘伟</t>
  </si>
  <si>
    <t>716/1808</t>
  </si>
  <si>
    <t>1479/1545</t>
  </si>
  <si>
    <t>1017/1243</t>
  </si>
  <si>
    <t>谈洁颖</t>
  </si>
  <si>
    <t>718/1808</t>
  </si>
  <si>
    <t>646/1545</t>
  </si>
  <si>
    <t>558/1243</t>
  </si>
  <si>
    <t>719/1808</t>
  </si>
  <si>
    <t>1180/1545</t>
  </si>
  <si>
    <t>1155/1243</t>
  </si>
  <si>
    <t>张伟保</t>
  </si>
  <si>
    <t>721/1808</t>
  </si>
  <si>
    <t>71/1545</t>
  </si>
  <si>
    <t>164/1243</t>
  </si>
  <si>
    <t>王景,马龙</t>
  </si>
  <si>
    <t>724/1808</t>
  </si>
  <si>
    <t>1022/1545</t>
  </si>
  <si>
    <t>637/1243</t>
  </si>
  <si>
    <t>725/1808</t>
  </si>
  <si>
    <t>538/1545</t>
  </si>
  <si>
    <t>340/1243</t>
  </si>
  <si>
    <t>林晶</t>
  </si>
  <si>
    <t>726/1808</t>
  </si>
  <si>
    <t>1306/1545</t>
  </si>
  <si>
    <t>1120/1243</t>
  </si>
  <si>
    <t>王梁,冯汉杰</t>
  </si>
  <si>
    <t>728/1808</t>
  </si>
  <si>
    <t>729/1808</t>
  </si>
  <si>
    <t>1065/1545</t>
  </si>
  <si>
    <t>731/1808</t>
  </si>
  <si>
    <t>342/1545</t>
  </si>
  <si>
    <t>王玉玺,张燕</t>
  </si>
  <si>
    <t>732/1808</t>
  </si>
  <si>
    <t>545/1545</t>
  </si>
  <si>
    <t>496/1243</t>
  </si>
  <si>
    <t>崔建波</t>
  </si>
  <si>
    <t>733/1808</t>
  </si>
  <si>
    <t>97/1545</t>
  </si>
  <si>
    <t>230/1243</t>
  </si>
  <si>
    <t>钟贇,尹晓红</t>
  </si>
  <si>
    <t>735/1808</t>
  </si>
  <si>
    <t>736/1808</t>
  </si>
  <si>
    <t>1365/1545</t>
  </si>
  <si>
    <t>785/1243</t>
  </si>
  <si>
    <t>737/1808</t>
  </si>
  <si>
    <t>262/1545</t>
  </si>
  <si>
    <t>440/1243</t>
  </si>
  <si>
    <t>739/1808</t>
  </si>
  <si>
    <t>1350/1545</t>
  </si>
  <si>
    <t>孟棋</t>
  </si>
  <si>
    <t>740/1808</t>
  </si>
  <si>
    <t>1382/1545</t>
  </si>
  <si>
    <t>1100/1243</t>
  </si>
  <si>
    <t>阳琨</t>
  </si>
  <si>
    <t>742/1808</t>
  </si>
  <si>
    <t>241/1545</t>
  </si>
  <si>
    <t>745/1808</t>
  </si>
  <si>
    <t>1270/1545</t>
  </si>
  <si>
    <t>1150/1243</t>
  </si>
  <si>
    <t>747/1808</t>
  </si>
  <si>
    <t>896/1545</t>
  </si>
  <si>
    <t>748/1243</t>
  </si>
  <si>
    <t>748/1808</t>
  </si>
  <si>
    <t>1172/1545</t>
  </si>
  <si>
    <t>1192/1243</t>
  </si>
  <si>
    <t>朱志权</t>
  </si>
  <si>
    <t>749/1808</t>
  </si>
  <si>
    <t>989/1545</t>
  </si>
  <si>
    <t>169/1243</t>
  </si>
  <si>
    <t>750/1808</t>
  </si>
  <si>
    <t>796/1545</t>
  </si>
  <si>
    <t>805/1243</t>
  </si>
  <si>
    <t>鄢耀,王鹏</t>
  </si>
  <si>
    <t>751/1808</t>
  </si>
  <si>
    <t>753/1808</t>
  </si>
  <si>
    <t>1010/1545</t>
  </si>
  <si>
    <t>乔亮</t>
  </si>
  <si>
    <t>754/1808</t>
  </si>
  <si>
    <t>631/1545</t>
  </si>
  <si>
    <t>476/1243</t>
  </si>
  <si>
    <t>解静</t>
  </si>
  <si>
    <t>755/1808</t>
  </si>
  <si>
    <t>刘俊廷,余斌</t>
  </si>
  <si>
    <t>758/1808</t>
  </si>
  <si>
    <t>116/1545</t>
  </si>
  <si>
    <t>174/1243</t>
  </si>
  <si>
    <t>760/1808</t>
  </si>
  <si>
    <t>1071/1545</t>
  </si>
  <si>
    <t>803/1243</t>
  </si>
  <si>
    <t>刘阳,陈雷</t>
  </si>
  <si>
    <t>761/1808</t>
  </si>
  <si>
    <t>764/1808</t>
  </si>
  <si>
    <t>1116/1545</t>
  </si>
  <si>
    <t>861/1243</t>
  </si>
  <si>
    <t>765/1808</t>
  </si>
  <si>
    <t>951/1545</t>
  </si>
  <si>
    <t>875/1243</t>
  </si>
  <si>
    <t>林材</t>
  </si>
  <si>
    <t>767/1808</t>
  </si>
  <si>
    <t>770/1808</t>
  </si>
  <si>
    <t>1288/1545</t>
  </si>
  <si>
    <t>1187/1243</t>
  </si>
  <si>
    <t>771/1808</t>
  </si>
  <si>
    <t>1140/1545</t>
  </si>
  <si>
    <t>720/1243</t>
  </si>
  <si>
    <t>773/1808</t>
  </si>
  <si>
    <t>1143/1545</t>
  </si>
  <si>
    <t>1051/1243</t>
  </si>
  <si>
    <t>季峰</t>
  </si>
  <si>
    <t>778/1808</t>
  </si>
  <si>
    <t>1331/1545</t>
  </si>
  <si>
    <t>1170/1243</t>
  </si>
  <si>
    <t>徐嶒</t>
  </si>
  <si>
    <t>780/1808</t>
  </si>
  <si>
    <t>姜诚</t>
  </si>
  <si>
    <t>783/1808</t>
  </si>
  <si>
    <t>1372/1545</t>
  </si>
  <si>
    <t>871/1243</t>
  </si>
  <si>
    <t>784/1808</t>
  </si>
  <si>
    <t>1203/1545</t>
  </si>
  <si>
    <t>786/1808</t>
  </si>
  <si>
    <t>1528/1545</t>
  </si>
  <si>
    <t>1232/1243</t>
  </si>
  <si>
    <t>刘晓晨</t>
  </si>
  <si>
    <t>787/1808</t>
  </si>
  <si>
    <t>908/1545</t>
  </si>
  <si>
    <t>237/1243</t>
  </si>
  <si>
    <t>王智慧,高峥,周雪军</t>
  </si>
  <si>
    <t>789/1808</t>
  </si>
  <si>
    <t>1360/1545</t>
  </si>
  <si>
    <t>1218/1243</t>
  </si>
  <si>
    <t>范贵龙</t>
  </si>
  <si>
    <t>华融基金管理有限公司</t>
  </si>
  <si>
    <t>791/1808</t>
  </si>
  <si>
    <t>1223/1545</t>
  </si>
  <si>
    <t>183/1243</t>
  </si>
  <si>
    <t>792/1808</t>
  </si>
  <si>
    <t>1183/1545</t>
  </si>
  <si>
    <t>953/1243</t>
  </si>
  <si>
    <t>孟亚强</t>
  </si>
  <si>
    <t>793/1808</t>
  </si>
  <si>
    <t>1407/1545</t>
  </si>
  <si>
    <t>宋海岸</t>
  </si>
  <si>
    <t>795/1808</t>
  </si>
  <si>
    <t>489/1545</t>
  </si>
  <si>
    <t>616/1243</t>
  </si>
  <si>
    <t>姚飞军</t>
  </si>
  <si>
    <t>796/1808</t>
  </si>
  <si>
    <t>1514/1545</t>
  </si>
  <si>
    <t>985/1243</t>
  </si>
  <si>
    <t>797/1808</t>
  </si>
  <si>
    <t>917/1545</t>
  </si>
  <si>
    <t>709/1243</t>
  </si>
  <si>
    <t>798/1808</t>
  </si>
  <si>
    <t>1459/1545</t>
  </si>
  <si>
    <t>979/1243</t>
  </si>
  <si>
    <t>800/1808</t>
  </si>
  <si>
    <t>654/1545</t>
  </si>
  <si>
    <t>729/1243</t>
  </si>
  <si>
    <t>陈国光,贾继承</t>
  </si>
  <si>
    <t>801/1808</t>
  </si>
  <si>
    <t>802/1808</t>
  </si>
  <si>
    <t>1357/1545</t>
  </si>
  <si>
    <t>1103/1243</t>
  </si>
  <si>
    <t>805/1808</t>
  </si>
  <si>
    <t>650/1545</t>
  </si>
  <si>
    <t>1032/1243</t>
  </si>
  <si>
    <t>806/1808</t>
  </si>
  <si>
    <t>1308/1545</t>
  </si>
  <si>
    <t>1057/1243</t>
  </si>
  <si>
    <t>张鹏,关山</t>
  </si>
  <si>
    <t>808/1808</t>
  </si>
  <si>
    <t>1263/1545</t>
  </si>
  <si>
    <t>1173/1243</t>
  </si>
  <si>
    <t>董梁</t>
  </si>
  <si>
    <t>810/1808</t>
  </si>
  <si>
    <t>1516/1545</t>
  </si>
  <si>
    <t>1163/1243</t>
  </si>
  <si>
    <t>王颂,朱坤,吴兴武</t>
  </si>
  <si>
    <t>811/1808</t>
  </si>
  <si>
    <t>1074/1545</t>
  </si>
  <si>
    <t>360/1243</t>
  </si>
  <si>
    <t>曹名长,袁维德</t>
  </si>
  <si>
    <t>812/1808</t>
  </si>
  <si>
    <t>813/1808</t>
  </si>
  <si>
    <t>1202/1545</t>
  </si>
  <si>
    <t>梁鹏</t>
  </si>
  <si>
    <t>814/1808</t>
  </si>
  <si>
    <t>1031/1545</t>
  </si>
  <si>
    <t>588/1243</t>
  </si>
  <si>
    <t>815/1808</t>
  </si>
  <si>
    <t>884/1545</t>
  </si>
  <si>
    <t>524/1243</t>
  </si>
  <si>
    <t>817/1808</t>
  </si>
  <si>
    <t>1498/1545</t>
  </si>
  <si>
    <t>1240/1243</t>
  </si>
  <si>
    <t>陈恒</t>
  </si>
  <si>
    <t>818/1808</t>
  </si>
  <si>
    <t>819/1808</t>
  </si>
  <si>
    <t>1460/1545</t>
  </si>
  <si>
    <t>820/1808</t>
  </si>
  <si>
    <t>1441/1545</t>
  </si>
  <si>
    <t>1094/1243</t>
  </si>
  <si>
    <t>823/1808</t>
  </si>
  <si>
    <t>824/1808</t>
  </si>
  <si>
    <t>72/1545</t>
  </si>
  <si>
    <t>178/1243</t>
  </si>
  <si>
    <t>宋德舜</t>
  </si>
  <si>
    <t>826/1808</t>
  </si>
  <si>
    <t>350/1545</t>
  </si>
  <si>
    <t>351/1243</t>
  </si>
  <si>
    <t>吉莉</t>
  </si>
  <si>
    <t>828/1808</t>
  </si>
  <si>
    <t>1208/1545</t>
  </si>
  <si>
    <t>591/1243</t>
  </si>
  <si>
    <t>829/1808</t>
  </si>
  <si>
    <t>152/1545</t>
  </si>
  <si>
    <t>245/1243</t>
  </si>
  <si>
    <t>830/1808</t>
  </si>
  <si>
    <t>994/1545</t>
  </si>
  <si>
    <t>955/1243</t>
  </si>
  <si>
    <t>831/1808</t>
  </si>
  <si>
    <t>345/1545</t>
  </si>
  <si>
    <t>488/1243</t>
  </si>
  <si>
    <t>欧阳凯,魏欣,李昱</t>
  </si>
  <si>
    <t>832/1808</t>
  </si>
  <si>
    <t>1024/1545</t>
  </si>
  <si>
    <t>910/1243</t>
  </si>
  <si>
    <t>曹思</t>
  </si>
  <si>
    <t>833/1808</t>
  </si>
  <si>
    <t>794/1545</t>
  </si>
  <si>
    <t>311/1243</t>
  </si>
  <si>
    <t>836/1808</t>
  </si>
  <si>
    <t>1348/1545</t>
  </si>
  <si>
    <t>1143/1243</t>
  </si>
  <si>
    <t>毕凯</t>
  </si>
  <si>
    <t>839/1808</t>
  </si>
  <si>
    <t>1229/1545</t>
  </si>
  <si>
    <t>687/1243</t>
  </si>
  <si>
    <t>赖中立</t>
  </si>
  <si>
    <t>840/1808</t>
  </si>
  <si>
    <t>148/1545</t>
  </si>
  <si>
    <t>234/1243</t>
  </si>
  <si>
    <t>844/1808</t>
  </si>
  <si>
    <t>1371/1545</t>
  </si>
  <si>
    <t>1042/1243</t>
  </si>
  <si>
    <t>847/1808</t>
  </si>
  <si>
    <t>412/1545</t>
  </si>
  <si>
    <t>258/1243</t>
  </si>
  <si>
    <t>848/1808</t>
  </si>
  <si>
    <t>1325/1545</t>
  </si>
  <si>
    <t>829/1243</t>
  </si>
  <si>
    <t>毛深静</t>
  </si>
  <si>
    <t>849/1808</t>
  </si>
  <si>
    <t>142/1545</t>
  </si>
  <si>
    <t>122/1243</t>
  </si>
  <si>
    <t>850/1808</t>
  </si>
  <si>
    <t>996/1545</t>
  </si>
  <si>
    <t>222/1243</t>
  </si>
  <si>
    <t>毛矛,李守峰,朱义</t>
  </si>
  <si>
    <t>852/1808</t>
  </si>
  <si>
    <t>1258/1545</t>
  </si>
  <si>
    <t>941/1243</t>
  </si>
  <si>
    <t>许杰</t>
  </si>
  <si>
    <t>855/1808</t>
  </si>
  <si>
    <t>1482/1545</t>
  </si>
  <si>
    <t>1168/1243</t>
  </si>
  <si>
    <t>闫旭,詹杰</t>
  </si>
  <si>
    <t>857/1808</t>
  </si>
  <si>
    <t>594/1545</t>
  </si>
  <si>
    <t>704/1243</t>
  </si>
  <si>
    <t>马斌博</t>
  </si>
  <si>
    <t>860/1808</t>
  </si>
  <si>
    <t>886/1545</t>
  </si>
  <si>
    <t>1191/1243</t>
  </si>
  <si>
    <t>中信证券股份有限公司</t>
  </si>
  <si>
    <t>864/1808</t>
  </si>
  <si>
    <t>1446/1545</t>
  </si>
  <si>
    <t>1176/1243</t>
  </si>
  <si>
    <t>王东旋</t>
  </si>
  <si>
    <t>867/1808</t>
  </si>
  <si>
    <t>849/1545</t>
  </si>
  <si>
    <t>427/1243</t>
  </si>
  <si>
    <t>尤柏年</t>
  </si>
  <si>
    <t>868/1808</t>
  </si>
  <si>
    <t>132/1545</t>
  </si>
  <si>
    <t>260/1243</t>
  </si>
  <si>
    <t>869/1808</t>
  </si>
  <si>
    <t>1228/1545</t>
  </si>
  <si>
    <t>870/1808</t>
  </si>
  <si>
    <t>王静,何杰</t>
  </si>
  <si>
    <t>刘小明</t>
  </si>
  <si>
    <t>872/1808</t>
  </si>
  <si>
    <t>860/1545</t>
  </si>
  <si>
    <t>101/1243</t>
  </si>
  <si>
    <t>874/1808</t>
  </si>
  <si>
    <t>614/1545</t>
  </si>
  <si>
    <t>386/1243</t>
  </si>
  <si>
    <t>王斌,高钥群</t>
  </si>
  <si>
    <t>875/1808</t>
  </si>
  <si>
    <t>982/1545</t>
  </si>
  <si>
    <t>1015/1243</t>
  </si>
  <si>
    <t>程敏</t>
  </si>
  <si>
    <t>876/1808</t>
  </si>
  <si>
    <t>1476/1545</t>
  </si>
  <si>
    <t>877/1808</t>
  </si>
  <si>
    <t>1282/1545</t>
  </si>
  <si>
    <t>494/1243</t>
  </si>
  <si>
    <t>周云</t>
  </si>
  <si>
    <t>878/1808</t>
  </si>
  <si>
    <t>苏谋东,尹诚庸</t>
  </si>
  <si>
    <t>879/1808</t>
  </si>
  <si>
    <t>1264/1545</t>
  </si>
  <si>
    <t>1153/1243</t>
  </si>
  <si>
    <t>880/1808</t>
  </si>
  <si>
    <t>1313/1545</t>
  </si>
  <si>
    <t>1208/1243</t>
  </si>
  <si>
    <t>881/1808</t>
  </si>
  <si>
    <t>1222/1545</t>
  </si>
  <si>
    <t>888/1808</t>
  </si>
  <si>
    <t>1418/1545</t>
  </si>
  <si>
    <t>1002/1243</t>
  </si>
  <si>
    <t>889/1808</t>
  </si>
  <si>
    <t>980/1545</t>
  </si>
  <si>
    <t>褚艳辉</t>
  </si>
  <si>
    <t>890/1808</t>
  </si>
  <si>
    <t>947/1545</t>
  </si>
  <si>
    <t>749/1243</t>
  </si>
  <si>
    <t>金昉毅</t>
  </si>
  <si>
    <t>892/1808</t>
  </si>
  <si>
    <t>656/1545</t>
  </si>
  <si>
    <t>345/1243</t>
  </si>
  <si>
    <t>894/1808</t>
  </si>
  <si>
    <t>1531/1545</t>
  </si>
  <si>
    <t>1222/1243</t>
  </si>
  <si>
    <t>钱文礼,朱律</t>
  </si>
  <si>
    <t>895/1808</t>
  </si>
  <si>
    <t>1158/1545</t>
  </si>
  <si>
    <t>1031/1243</t>
  </si>
  <si>
    <t>胡尧盛,皮劲松,王妍</t>
  </si>
  <si>
    <t>896/1808</t>
  </si>
  <si>
    <t>1420/1545</t>
  </si>
  <si>
    <t>1071/1243</t>
  </si>
  <si>
    <t>侯世霞</t>
  </si>
  <si>
    <t>899/1808</t>
  </si>
  <si>
    <t>1364/1545</t>
  </si>
  <si>
    <t>901/1808</t>
  </si>
  <si>
    <t>543/1545</t>
  </si>
  <si>
    <t>曹名长,袁维德,蒋雯文</t>
  </si>
  <si>
    <t>902/1808</t>
  </si>
  <si>
    <t>曾文宏,马天翼</t>
  </si>
  <si>
    <t>903/1808</t>
  </si>
  <si>
    <t>467/1545</t>
  </si>
  <si>
    <t>黄祥斌</t>
  </si>
  <si>
    <t>904/1808</t>
  </si>
  <si>
    <t>364/1545</t>
  </si>
  <si>
    <t>412/1243</t>
  </si>
  <si>
    <t>907/1808</t>
  </si>
  <si>
    <t>1307/1545</t>
  </si>
  <si>
    <t>943/1243</t>
  </si>
  <si>
    <t>908/1808</t>
  </si>
  <si>
    <t>1084/1545</t>
  </si>
  <si>
    <t>981/1243</t>
  </si>
  <si>
    <t>樊利安</t>
  </si>
  <si>
    <t>909/1808</t>
  </si>
  <si>
    <t>494/1545</t>
  </si>
  <si>
    <t>295/1243</t>
  </si>
  <si>
    <t>910/1808</t>
  </si>
  <si>
    <t>1150/1545</t>
  </si>
  <si>
    <t>991/1243</t>
  </si>
  <si>
    <t>913/1808</t>
  </si>
  <si>
    <t>蒋磊,罗博</t>
  </si>
  <si>
    <t>914/1808</t>
  </si>
  <si>
    <t>123/1545</t>
  </si>
  <si>
    <t>353/1243</t>
  </si>
  <si>
    <t>919/1808</t>
  </si>
  <si>
    <t>赵健</t>
  </si>
  <si>
    <t>922/1808</t>
  </si>
  <si>
    <t>1386/1545</t>
  </si>
  <si>
    <t>1178/1243</t>
  </si>
  <si>
    <t>龚炜,陈启明</t>
  </si>
  <si>
    <t>923/1808</t>
  </si>
  <si>
    <t>130/1545</t>
  </si>
  <si>
    <t>208/1243</t>
  </si>
  <si>
    <t>924/1808</t>
  </si>
  <si>
    <t>1164/1545</t>
  </si>
  <si>
    <t>554/1243</t>
  </si>
  <si>
    <t>郑中华</t>
  </si>
  <si>
    <t>926/1808</t>
  </si>
  <si>
    <t>377/1545</t>
  </si>
  <si>
    <t>510/1243</t>
  </si>
  <si>
    <t>929/1808</t>
  </si>
  <si>
    <t>1186/1545</t>
  </si>
  <si>
    <t>930/1808</t>
  </si>
  <si>
    <t>1212/1545</t>
  </si>
  <si>
    <t>577/1243</t>
  </si>
  <si>
    <t>931/1808</t>
  </si>
  <si>
    <t>1278/1545</t>
  </si>
  <si>
    <t>1075/1243</t>
  </si>
  <si>
    <t>李韵怡</t>
  </si>
  <si>
    <t>936/1808</t>
  </si>
  <si>
    <t>1354/1545</t>
  </si>
  <si>
    <t>1147/1243</t>
  </si>
  <si>
    <t>吴文钊</t>
  </si>
  <si>
    <t>937/1808</t>
  </si>
  <si>
    <t>940/1808</t>
  </si>
  <si>
    <t>1323/1545</t>
  </si>
  <si>
    <t>489/1243</t>
  </si>
  <si>
    <t>941/1808</t>
  </si>
  <si>
    <t>635/1545</t>
  </si>
  <si>
    <t>855/1243</t>
  </si>
  <si>
    <t>942/1808</t>
  </si>
  <si>
    <t>1130/1545</t>
  </si>
  <si>
    <t>梁杏</t>
  </si>
  <si>
    <t>943/1808</t>
  </si>
  <si>
    <t>1424/1545</t>
  </si>
  <si>
    <t>945/1808</t>
  </si>
  <si>
    <t>1330/1545</t>
  </si>
  <si>
    <t>1217/1243</t>
  </si>
  <si>
    <t>王晓李</t>
  </si>
  <si>
    <t>950/1808</t>
  </si>
  <si>
    <t>1378/1545</t>
  </si>
  <si>
    <t>1005/1243</t>
  </si>
  <si>
    <t>954/1808</t>
  </si>
  <si>
    <t>1450/1545</t>
  </si>
  <si>
    <t>于洋,陈国光,柴文婷</t>
  </si>
  <si>
    <t>955/1808</t>
  </si>
  <si>
    <t>1091/1545</t>
  </si>
  <si>
    <t>793/1243</t>
  </si>
  <si>
    <t>956/1808</t>
  </si>
  <si>
    <t>1105/1545</t>
  </si>
  <si>
    <t>王平</t>
  </si>
  <si>
    <t>958/1808</t>
  </si>
  <si>
    <t>1295/1545</t>
  </si>
  <si>
    <t>1149/1243</t>
  </si>
  <si>
    <t>959/1808</t>
  </si>
  <si>
    <t>967/1545</t>
  </si>
  <si>
    <t>1072/1243</t>
  </si>
  <si>
    <t>房雷</t>
  </si>
  <si>
    <t>960/1808</t>
  </si>
  <si>
    <t>478/1545</t>
  </si>
  <si>
    <t>701/1243</t>
  </si>
  <si>
    <t>邓默,王东旋</t>
  </si>
  <si>
    <t>964/1808</t>
  </si>
  <si>
    <t>247/1545</t>
  </si>
  <si>
    <t>266/1243</t>
  </si>
  <si>
    <t>965/1808</t>
  </si>
  <si>
    <t>1248/1545</t>
  </si>
  <si>
    <t>931/1243</t>
  </si>
  <si>
    <t>李琪</t>
  </si>
  <si>
    <t>966/1808</t>
  </si>
  <si>
    <t>306/1545</t>
  </si>
  <si>
    <t>417/1243</t>
  </si>
  <si>
    <t>王曼</t>
  </si>
  <si>
    <t>967/1808</t>
  </si>
  <si>
    <t>288/1545</t>
  </si>
  <si>
    <t>310/1243</t>
  </si>
  <si>
    <t>968/1808</t>
  </si>
  <si>
    <t>1392/1545</t>
  </si>
  <si>
    <t>969/1808</t>
  </si>
  <si>
    <t>1154/1545</t>
  </si>
  <si>
    <t>1058/1243</t>
  </si>
  <si>
    <t>贾仁栋</t>
  </si>
  <si>
    <t>973/1808</t>
  </si>
  <si>
    <t>203/1545</t>
  </si>
  <si>
    <t>974/1808</t>
  </si>
  <si>
    <t>253/1545</t>
  </si>
  <si>
    <t>侯杰</t>
  </si>
  <si>
    <t>976/1808</t>
  </si>
  <si>
    <t>1207/1545</t>
  </si>
  <si>
    <t>白海峰</t>
  </si>
  <si>
    <t>977/1808</t>
  </si>
  <si>
    <t>637/1545</t>
  </si>
  <si>
    <t>980/1808</t>
  </si>
  <si>
    <t>525/1545</t>
  </si>
  <si>
    <t>598/1243</t>
  </si>
  <si>
    <t>981/1808</t>
  </si>
  <si>
    <t>1363/1545</t>
  </si>
  <si>
    <t>1214/1243</t>
  </si>
  <si>
    <t>982/1808</t>
  </si>
  <si>
    <t>704/1545</t>
  </si>
  <si>
    <t>771/1243</t>
  </si>
  <si>
    <t>王垠</t>
  </si>
  <si>
    <t>986/1808</t>
  </si>
  <si>
    <t>912/1545</t>
  </si>
  <si>
    <t>薛玲</t>
  </si>
  <si>
    <t>987/1808</t>
  </si>
  <si>
    <t>1505/1545</t>
  </si>
  <si>
    <t>张琦</t>
  </si>
  <si>
    <t>988/1808</t>
  </si>
  <si>
    <t>1435/1545</t>
  </si>
  <si>
    <t>1234/1243</t>
  </si>
  <si>
    <t>990/1808</t>
  </si>
  <si>
    <t>293/1545</t>
  </si>
  <si>
    <t>338/1243</t>
  </si>
  <si>
    <t>994/1808</t>
  </si>
  <si>
    <t>1179/1545</t>
  </si>
  <si>
    <t>250/1243</t>
  </si>
  <si>
    <t>997/1808</t>
  </si>
  <si>
    <t>1173/1545</t>
  </si>
  <si>
    <t>923/1243</t>
  </si>
  <si>
    <t>谈洁颖,梁辰</t>
  </si>
  <si>
    <t>998/1808</t>
  </si>
  <si>
    <t>666/1545</t>
  </si>
  <si>
    <t>999/1808</t>
  </si>
  <si>
    <t>1529/1545</t>
  </si>
  <si>
    <t>1211/1243</t>
  </si>
  <si>
    <t>赵波</t>
  </si>
  <si>
    <t>1001/1808</t>
  </si>
  <si>
    <t>632/1545</t>
  </si>
  <si>
    <t>689/1243</t>
  </si>
  <si>
    <t>1002/1808</t>
  </si>
  <si>
    <t>1114/1545</t>
  </si>
  <si>
    <t>792/1243</t>
  </si>
  <si>
    <t>崔建波,钟俊</t>
  </si>
  <si>
    <t>1004/1808</t>
  </si>
  <si>
    <t>166/1545</t>
  </si>
  <si>
    <t>281/1243</t>
  </si>
  <si>
    <t>1005/1808</t>
  </si>
  <si>
    <t>1021/1545</t>
  </si>
  <si>
    <t>328/1243</t>
  </si>
  <si>
    <t>丁骏,史程</t>
  </si>
  <si>
    <t>1006/1808</t>
  </si>
  <si>
    <t>204/1545</t>
  </si>
  <si>
    <t>229/1243</t>
  </si>
  <si>
    <t>1007/1808</t>
  </si>
  <si>
    <t>1379/1545</t>
  </si>
  <si>
    <t>1089/1243</t>
  </si>
  <si>
    <t>1008/1808</t>
  </si>
  <si>
    <t>925/1545</t>
  </si>
  <si>
    <t>1011/1808</t>
  </si>
  <si>
    <t>813/1545</t>
  </si>
  <si>
    <t>1016/1808</t>
  </si>
  <si>
    <t>1503/1545</t>
  </si>
  <si>
    <t>1221/1243</t>
  </si>
  <si>
    <t>周谧</t>
  </si>
  <si>
    <t>1018/1808</t>
  </si>
  <si>
    <t>242/1545</t>
  </si>
  <si>
    <t>1019/1808</t>
  </si>
  <si>
    <t>243/1545</t>
  </si>
  <si>
    <t>421/1243</t>
  </si>
  <si>
    <t>李化松,黄维</t>
  </si>
  <si>
    <t>1020/1808</t>
  </si>
  <si>
    <t>1425/1545</t>
  </si>
  <si>
    <t>1164/1243</t>
  </si>
  <si>
    <t>1021/1808</t>
  </si>
  <si>
    <t>1022/1808</t>
  </si>
  <si>
    <t>325/1545</t>
  </si>
  <si>
    <t>499/1243</t>
  </si>
  <si>
    <t>1023/1808</t>
  </si>
  <si>
    <t>169/1545</t>
  </si>
  <si>
    <t>319/1243</t>
  </si>
  <si>
    <t>石雨欣,陆奔</t>
  </si>
  <si>
    <t>1024/1808</t>
  </si>
  <si>
    <t>854/1545</t>
  </si>
  <si>
    <t>455/1243</t>
  </si>
  <si>
    <t>卢轶乔,何晶</t>
  </si>
  <si>
    <t>1025/1808</t>
  </si>
  <si>
    <t>327/1545</t>
  </si>
  <si>
    <t>323/1243</t>
  </si>
  <si>
    <t>杨成</t>
  </si>
  <si>
    <t>1026/1808</t>
  </si>
  <si>
    <t>1267/1545</t>
  </si>
  <si>
    <t>1010/1243</t>
  </si>
  <si>
    <t>于军华,黄祥斌</t>
  </si>
  <si>
    <t>1027/1808</t>
  </si>
  <si>
    <t>1232/1545</t>
  </si>
  <si>
    <t>886/1243</t>
  </si>
  <si>
    <t>1031/1808</t>
  </si>
  <si>
    <t>1485/1545</t>
  </si>
  <si>
    <t>1127/1243</t>
  </si>
  <si>
    <t>贺喆</t>
  </si>
  <si>
    <t>1034/1808</t>
  </si>
  <si>
    <t>1433/1545</t>
  </si>
  <si>
    <t>1098/1243</t>
  </si>
  <si>
    <t>1037/1808</t>
  </si>
  <si>
    <t>1329/1545</t>
  </si>
  <si>
    <t>1156/1243</t>
  </si>
  <si>
    <t>1038/1808</t>
  </si>
  <si>
    <t>436/1545</t>
  </si>
  <si>
    <t>363/1243</t>
  </si>
  <si>
    <t>1039/1808</t>
  </si>
  <si>
    <t>1438/1545</t>
  </si>
  <si>
    <t>兰传杰,杨宗昌</t>
  </si>
  <si>
    <t>1041/1808</t>
  </si>
  <si>
    <t>1001/1545</t>
  </si>
  <si>
    <t>600/1243</t>
  </si>
  <si>
    <t>王筱苓,胡志利</t>
  </si>
  <si>
    <t>1043/1808</t>
  </si>
  <si>
    <t>1284/1545</t>
  </si>
  <si>
    <t>165/1243</t>
  </si>
  <si>
    <t>姚晨曦,陈玮</t>
  </si>
  <si>
    <t>1044/1808</t>
  </si>
  <si>
    <t>1487/1545</t>
  </si>
  <si>
    <t>1198/1243</t>
  </si>
  <si>
    <t>孙继青,李晨辉</t>
  </si>
  <si>
    <t>1049/1808</t>
  </si>
  <si>
    <t>1396/1545</t>
  </si>
  <si>
    <t>刘田</t>
  </si>
  <si>
    <t>1051/1808</t>
  </si>
  <si>
    <t>1311/1545</t>
  </si>
  <si>
    <t>1035/1243</t>
  </si>
  <si>
    <t>李玉良,裴禹翔</t>
  </si>
  <si>
    <t>1054/1808</t>
  </si>
  <si>
    <t>1417/1545</t>
  </si>
  <si>
    <t>1113/1243</t>
  </si>
  <si>
    <t>提云涛</t>
  </si>
  <si>
    <t>1055/1808</t>
  </si>
  <si>
    <t>322/1545</t>
  </si>
  <si>
    <t>407/1243</t>
  </si>
  <si>
    <t>赵耀,梁钧</t>
  </si>
  <si>
    <t>1056/1808</t>
  </si>
  <si>
    <t>1197/1545</t>
  </si>
  <si>
    <t>1142/1243</t>
  </si>
  <si>
    <t>1057/1808</t>
  </si>
  <si>
    <t>1199/1545</t>
  </si>
  <si>
    <t>737/1243</t>
  </si>
  <si>
    <t>1059/1808</t>
  </si>
  <si>
    <t>471/1545</t>
  </si>
  <si>
    <t>472/1243</t>
  </si>
  <si>
    <t>1060/1808</t>
  </si>
  <si>
    <t>1061/1808</t>
  </si>
  <si>
    <t>507/1545</t>
  </si>
  <si>
    <t>441/1243</t>
  </si>
  <si>
    <t>1064/1808</t>
  </si>
  <si>
    <t>1472/1545</t>
  </si>
  <si>
    <t>1065/1808</t>
  </si>
  <si>
    <t>1260/1545</t>
  </si>
  <si>
    <t>1066/1808</t>
  </si>
  <si>
    <t>733/1545</t>
  </si>
  <si>
    <t>魏镇江</t>
  </si>
  <si>
    <t>1070/1808</t>
  </si>
  <si>
    <t>1467/1545</t>
  </si>
  <si>
    <t>1133/1243</t>
  </si>
  <si>
    <t>张强</t>
  </si>
  <si>
    <t>1072/1808</t>
  </si>
  <si>
    <t>726/1545</t>
  </si>
  <si>
    <t>849/1243</t>
  </si>
  <si>
    <t>1073/1808</t>
  </si>
  <si>
    <t>282/1545</t>
  </si>
  <si>
    <t>190/1243</t>
  </si>
  <si>
    <t>1074/1808</t>
  </si>
  <si>
    <t>1395/1545</t>
  </si>
  <si>
    <t>1160/1243</t>
  </si>
  <si>
    <t>徐伟</t>
  </si>
  <si>
    <t>1075/1808</t>
  </si>
  <si>
    <t>1293/1545</t>
  </si>
  <si>
    <t>1077/1808</t>
  </si>
  <si>
    <t>1090/1545</t>
  </si>
  <si>
    <t>983/1243</t>
  </si>
  <si>
    <t>1080/1808</t>
  </si>
  <si>
    <t>1106/1545</t>
  </si>
  <si>
    <t>1146/1243</t>
  </si>
  <si>
    <t>1081/1808</t>
  </si>
  <si>
    <t>1193/1545</t>
  </si>
  <si>
    <t>911/1243</t>
  </si>
  <si>
    <t>1082/1808</t>
  </si>
  <si>
    <t>300/1545</t>
  </si>
  <si>
    <t>330/1243</t>
  </si>
  <si>
    <t>郑慧莲</t>
  </si>
  <si>
    <t>1085/1808</t>
  </si>
  <si>
    <t>1374/1545</t>
  </si>
  <si>
    <t>1030/1243</t>
  </si>
  <si>
    <t>丁骏</t>
  </si>
  <si>
    <t>1086/1808</t>
  </si>
  <si>
    <t>1304/1545</t>
  </si>
  <si>
    <t>897/1243</t>
  </si>
  <si>
    <t>施钰</t>
  </si>
  <si>
    <t>1087/1808</t>
  </si>
  <si>
    <t>406/1545</t>
  </si>
  <si>
    <t>612/1243</t>
  </si>
  <si>
    <t>苗婷</t>
  </si>
  <si>
    <t>1090/1808</t>
  </si>
  <si>
    <t>1007/1545</t>
  </si>
  <si>
    <t>658/1243</t>
  </si>
  <si>
    <t>1091/1808</t>
  </si>
  <si>
    <t>1368/1545</t>
  </si>
  <si>
    <t>王玉玺,阳桦</t>
  </si>
  <si>
    <t>1095/1808</t>
  </si>
  <si>
    <t>318/1545</t>
  </si>
  <si>
    <t>505/1243</t>
  </si>
  <si>
    <t>史高飞</t>
  </si>
  <si>
    <t>1096/1808</t>
  </si>
  <si>
    <t>1098/1545</t>
  </si>
  <si>
    <t>463/1243</t>
  </si>
  <si>
    <t>是星涛</t>
  </si>
  <si>
    <t>1097/1808</t>
  </si>
  <si>
    <t>姜涛,朱柏蓉</t>
  </si>
  <si>
    <t>1099/1808</t>
  </si>
  <si>
    <t>563/1545</t>
  </si>
  <si>
    <t>478/1243</t>
  </si>
  <si>
    <t>宋殿宇</t>
  </si>
  <si>
    <t>1101/1808</t>
  </si>
  <si>
    <t>1422/1545</t>
  </si>
  <si>
    <t>1102/1808</t>
  </si>
  <si>
    <t>1042/1545</t>
  </si>
  <si>
    <t>947/1243</t>
  </si>
  <si>
    <t>钱文成,姜晓丽,赵鼎龙</t>
  </si>
  <si>
    <t>1103/1808</t>
  </si>
  <si>
    <t>1474/1545</t>
  </si>
  <si>
    <t>1233/1243</t>
  </si>
  <si>
    <t>李轩</t>
  </si>
  <si>
    <t>戴计辉</t>
  </si>
  <si>
    <t>1108/1808</t>
  </si>
  <si>
    <t>1507/1545</t>
  </si>
  <si>
    <t>1202/1243</t>
  </si>
  <si>
    <t>1109/1808</t>
  </si>
  <si>
    <t>277/1545</t>
  </si>
  <si>
    <t>451/1243</t>
  </si>
  <si>
    <t>1112/1808</t>
  </si>
  <si>
    <t>1439/1545</t>
  </si>
  <si>
    <t>1169/1243</t>
  </si>
  <si>
    <t>蔡文,李惟愚</t>
  </si>
  <si>
    <t>1113/1808</t>
  </si>
  <si>
    <t>514/1545</t>
  </si>
  <si>
    <t>1115/1808</t>
  </si>
  <si>
    <t>710/1545</t>
  </si>
  <si>
    <t>828/1243</t>
  </si>
  <si>
    <t>侯杰,王刚</t>
  </si>
  <si>
    <t>1116/1808</t>
  </si>
  <si>
    <t>1416/1545</t>
  </si>
  <si>
    <t>1181/1243</t>
  </si>
  <si>
    <t>殷孝东</t>
  </si>
  <si>
    <t>1117/1808</t>
  </si>
  <si>
    <t>1401/1545</t>
  </si>
  <si>
    <t>820/1243</t>
  </si>
  <si>
    <t>1118/1808</t>
  </si>
  <si>
    <t>330/1545</t>
  </si>
  <si>
    <t>301/1243</t>
  </si>
  <si>
    <t>孙继青</t>
  </si>
  <si>
    <t>1121/1808</t>
  </si>
  <si>
    <t>338/1545</t>
  </si>
  <si>
    <t>367/1243</t>
  </si>
  <si>
    <t>李文宾,周潜玮</t>
  </si>
  <si>
    <t>1124/1808</t>
  </si>
  <si>
    <t>451/1545</t>
  </si>
  <si>
    <t>659/1243</t>
  </si>
  <si>
    <t>1125/1808</t>
  </si>
  <si>
    <t>1353/1545</t>
  </si>
  <si>
    <t>776/1243</t>
  </si>
  <si>
    <t>1126/1808</t>
  </si>
  <si>
    <t>1273/1545</t>
  </si>
  <si>
    <t>黎海威,徐喻军</t>
  </si>
  <si>
    <t>1129/1808</t>
  </si>
  <si>
    <t>452/1545</t>
  </si>
  <si>
    <t>446/1243</t>
  </si>
  <si>
    <t>1130/1808</t>
  </si>
  <si>
    <t>1187/1545</t>
  </si>
  <si>
    <t>343/1243</t>
  </si>
  <si>
    <t>1134/1808</t>
  </si>
  <si>
    <t>845/1545</t>
  </si>
  <si>
    <t>669/1243</t>
  </si>
  <si>
    <t>1139/1808</t>
  </si>
  <si>
    <t>314/1545</t>
  </si>
  <si>
    <t>303/1243</t>
  </si>
  <si>
    <t>1140/1808</t>
  </si>
  <si>
    <t>1018/1545</t>
  </si>
  <si>
    <t>922/1243</t>
  </si>
  <si>
    <t>朱义</t>
  </si>
  <si>
    <t>1141/1808</t>
  </si>
  <si>
    <t>407/1545</t>
  </si>
  <si>
    <t>307/1243</t>
  </si>
  <si>
    <t>邱世磊,柳世庆</t>
  </si>
  <si>
    <t>1143/1808</t>
  </si>
  <si>
    <t>459/1545</t>
  </si>
  <si>
    <t>294/1243</t>
  </si>
  <si>
    <t>1144/1808</t>
  </si>
  <si>
    <t>368/1545</t>
  </si>
  <si>
    <t>406/1243</t>
  </si>
  <si>
    <t>1147/1808</t>
  </si>
  <si>
    <t>310/1545</t>
  </si>
  <si>
    <t>1148/1808</t>
  </si>
  <si>
    <t>徐力,孟禄程</t>
  </si>
  <si>
    <t>1151/1808</t>
  </si>
  <si>
    <t>1468/1545</t>
  </si>
  <si>
    <t>1153/1808</t>
  </si>
  <si>
    <t>987/1545</t>
  </si>
  <si>
    <t>635/1243</t>
  </si>
  <si>
    <t>樊利安,王琳</t>
  </si>
  <si>
    <t>1154/1808</t>
  </si>
  <si>
    <t>682/1545</t>
  </si>
  <si>
    <t>401/1243</t>
  </si>
  <si>
    <t>1157/1808</t>
  </si>
  <si>
    <t>1504/1545</t>
  </si>
  <si>
    <t>1090/1243</t>
  </si>
  <si>
    <t>1160/1808</t>
  </si>
  <si>
    <t>486/1545</t>
  </si>
  <si>
    <t>477/1243</t>
  </si>
  <si>
    <t>1162/1808</t>
  </si>
  <si>
    <t>777/1545</t>
  </si>
  <si>
    <t>632/1243</t>
  </si>
  <si>
    <t>1164/1808</t>
  </si>
  <si>
    <t>222/1545</t>
  </si>
  <si>
    <t>474/1243</t>
  </si>
  <si>
    <t>1166/1808</t>
  </si>
  <si>
    <t>1480/1545</t>
  </si>
  <si>
    <t>1215/1243</t>
  </si>
  <si>
    <t>张凯,孙蓓琳</t>
  </si>
  <si>
    <t>1168/1808</t>
  </si>
  <si>
    <t>1275/1545</t>
  </si>
  <si>
    <t>1105/1243</t>
  </si>
  <si>
    <t>1169/1808</t>
  </si>
  <si>
    <t>1542/1545</t>
  </si>
  <si>
    <t>1237/1243</t>
  </si>
  <si>
    <t>朱志权,张彦</t>
  </si>
  <si>
    <t>1170/1808</t>
  </si>
  <si>
    <t>丁玥,赵慧</t>
  </si>
  <si>
    <t>1171/1808</t>
  </si>
  <si>
    <t>1462/1545</t>
  </si>
  <si>
    <t>1173/1808</t>
  </si>
  <si>
    <t>274/1545</t>
  </si>
  <si>
    <t>348/1243</t>
  </si>
  <si>
    <t>1176/1808</t>
  </si>
  <si>
    <t>1405/1545</t>
  </si>
  <si>
    <t>1126/1243</t>
  </si>
  <si>
    <t>1177/1808</t>
  </si>
  <si>
    <t>1347/1545</t>
  </si>
  <si>
    <t>945/1243</t>
  </si>
  <si>
    <t>林开盛,徐磊</t>
  </si>
  <si>
    <t>1178/1808</t>
  </si>
  <si>
    <t>405/1545</t>
  </si>
  <si>
    <t>256/1243</t>
  </si>
  <si>
    <t>涂海强</t>
  </si>
  <si>
    <t>1179/1808</t>
  </si>
  <si>
    <t>1481/1545</t>
  </si>
  <si>
    <t>1181/1808</t>
  </si>
  <si>
    <t>286/1545</t>
  </si>
  <si>
    <t>518/1243</t>
  </si>
  <si>
    <t>林渌,朱靖宇</t>
  </si>
  <si>
    <t>1182/1808</t>
  </si>
  <si>
    <t>316/1545</t>
  </si>
  <si>
    <t>536/1243</t>
  </si>
  <si>
    <t>陈良栋,刘疆</t>
  </si>
  <si>
    <t>1183/1808</t>
  </si>
  <si>
    <t>985/1545</t>
  </si>
  <si>
    <t>1034/1243</t>
  </si>
  <si>
    <t>1184/1808</t>
  </si>
  <si>
    <t>1234/1545</t>
  </si>
  <si>
    <t>1185/1808</t>
  </si>
  <si>
    <t>589/1545</t>
  </si>
  <si>
    <t>331/1243</t>
  </si>
  <si>
    <t>1186/1808</t>
  </si>
  <si>
    <t>523/1545</t>
  </si>
  <si>
    <t>705/1243</t>
  </si>
  <si>
    <t>1187/1808</t>
  </si>
  <si>
    <t>564/1545</t>
  </si>
  <si>
    <t>377/1243</t>
  </si>
  <si>
    <t>韩丽楠,曹祥</t>
  </si>
  <si>
    <t>1194/1808</t>
  </si>
  <si>
    <t>699/1545</t>
  </si>
  <si>
    <t>551/1243</t>
  </si>
  <si>
    <t>1195/1808</t>
  </si>
  <si>
    <t>骆帅,陈乐</t>
  </si>
  <si>
    <t>1197/1808</t>
  </si>
  <si>
    <t>434/1545</t>
  </si>
  <si>
    <t>376/1243</t>
  </si>
  <si>
    <t>1199/1808</t>
  </si>
  <si>
    <t>1200/1808</t>
  </si>
  <si>
    <t>683/1545</t>
  </si>
  <si>
    <t>526/1243</t>
  </si>
  <si>
    <t>提云涛,杨立春</t>
  </si>
  <si>
    <t>1202/1808</t>
  </si>
  <si>
    <t>660/1545</t>
  </si>
  <si>
    <t>1206/1808</t>
  </si>
  <si>
    <t>1280/1545</t>
  </si>
  <si>
    <t>1238/1243</t>
  </si>
  <si>
    <t>任慧峰</t>
  </si>
  <si>
    <t>1207/1808</t>
  </si>
  <si>
    <t>953/1545</t>
  </si>
  <si>
    <t>1230/1243</t>
  </si>
  <si>
    <t>刘田,周楠</t>
  </si>
  <si>
    <t>1211/1808</t>
  </si>
  <si>
    <t>姚炜,陈玮</t>
  </si>
  <si>
    <t>1212/1808</t>
  </si>
  <si>
    <t>347/1545</t>
  </si>
  <si>
    <t>562/1243</t>
  </si>
  <si>
    <t>雷俊,王卫林</t>
  </si>
  <si>
    <t>1216/1808</t>
  </si>
  <si>
    <t>420/1545</t>
  </si>
  <si>
    <t>398/1243</t>
  </si>
  <si>
    <t>1217/1808</t>
  </si>
  <si>
    <t>1220/1808</t>
  </si>
  <si>
    <t>1465/1545</t>
  </si>
  <si>
    <t>561/1243</t>
  </si>
  <si>
    <t>1221/1808</t>
  </si>
  <si>
    <t>809/1545</t>
  </si>
  <si>
    <t>378/1243</t>
  </si>
  <si>
    <t>1223/1808</t>
  </si>
  <si>
    <t>533/1545</t>
  </si>
  <si>
    <t>赵旭照,赵健</t>
  </si>
  <si>
    <t>1224/1808</t>
  </si>
  <si>
    <t>1484/1545</t>
  </si>
  <si>
    <t>1141/1243</t>
  </si>
  <si>
    <t>1225/1808</t>
  </si>
  <si>
    <t>1327/1545</t>
  </si>
  <si>
    <t>1157/1243</t>
  </si>
  <si>
    <t>寇文红</t>
  </si>
  <si>
    <t>1227/1808</t>
  </si>
  <si>
    <t>陈宏初,毕仲圆</t>
  </si>
  <si>
    <t>1228/1808</t>
  </si>
  <si>
    <t>1230/1808</t>
  </si>
  <si>
    <t>359/1545</t>
  </si>
  <si>
    <t>439/1243</t>
  </si>
  <si>
    <t>1231/1808</t>
  </si>
  <si>
    <t>1053/1545</t>
  </si>
  <si>
    <t>833/1243</t>
  </si>
  <si>
    <t>1234/1808</t>
  </si>
  <si>
    <t>470/1545</t>
  </si>
  <si>
    <t>356/1243</t>
  </si>
  <si>
    <t>1235/1808</t>
  </si>
  <si>
    <t>430/1545</t>
  </si>
  <si>
    <t>619/1243</t>
  </si>
  <si>
    <t>舒灏,马晓璇</t>
  </si>
  <si>
    <t>1237/1808</t>
  </si>
  <si>
    <t>1322/1545</t>
  </si>
  <si>
    <t>1207/1243</t>
  </si>
  <si>
    <t>林材,王静</t>
  </si>
  <si>
    <t>1238/1808</t>
  </si>
  <si>
    <t>1398/1545</t>
  </si>
  <si>
    <t>1203/1243</t>
  </si>
  <si>
    <t>1239/1808</t>
  </si>
  <si>
    <t>1496/1545</t>
  </si>
  <si>
    <t>詹佳</t>
  </si>
  <si>
    <t>1243/1808</t>
  </si>
  <si>
    <t>562/1545</t>
  </si>
  <si>
    <t>531/1243</t>
  </si>
  <si>
    <t>1245/1808</t>
  </si>
  <si>
    <t>462/1545</t>
  </si>
  <si>
    <t>336/1243</t>
  </si>
  <si>
    <t>1246/1808</t>
  </si>
  <si>
    <t>吴廷华</t>
  </si>
  <si>
    <t>1247/1808</t>
  </si>
  <si>
    <t>331/1545</t>
  </si>
  <si>
    <t>504/1243</t>
  </si>
  <si>
    <t>1248/1808</t>
  </si>
  <si>
    <t>1262/1545</t>
  </si>
  <si>
    <t>张玉坤,许文波</t>
  </si>
  <si>
    <t>1249/1808</t>
  </si>
  <si>
    <t>264/1545</t>
  </si>
  <si>
    <t>327/1243</t>
  </si>
  <si>
    <t>余芽芳,王垠</t>
  </si>
  <si>
    <t>1250/1808</t>
  </si>
  <si>
    <t>1265/1545</t>
  </si>
  <si>
    <t>崔建波,刘彬</t>
  </si>
  <si>
    <t>1251/1808</t>
  </si>
  <si>
    <t>1526/1545</t>
  </si>
  <si>
    <t>1235/1243</t>
  </si>
  <si>
    <t>刘锋</t>
  </si>
  <si>
    <t>1253/1808</t>
  </si>
  <si>
    <t>639/1545</t>
  </si>
  <si>
    <t>548/1243</t>
  </si>
  <si>
    <t>1255/1808</t>
  </si>
  <si>
    <t>1442/1545</t>
  </si>
  <si>
    <t>1177/1243</t>
  </si>
  <si>
    <t>王喆,王瀚宁</t>
  </si>
  <si>
    <t>1256/1808</t>
  </si>
  <si>
    <t>1272/1545</t>
  </si>
  <si>
    <t>1047/1243</t>
  </si>
  <si>
    <t>1258/1808</t>
  </si>
  <si>
    <t>926/1545</t>
  </si>
  <si>
    <t>1260/1808</t>
  </si>
  <si>
    <t>496/1545</t>
  </si>
  <si>
    <t>486/1243</t>
  </si>
  <si>
    <t>1263/1808</t>
  </si>
  <si>
    <t>554/1545</t>
  </si>
  <si>
    <t>434/1243</t>
  </si>
  <si>
    <t>杨景涵,罗远航</t>
  </si>
  <si>
    <t>1267/1808</t>
  </si>
  <si>
    <t>杜振业</t>
  </si>
  <si>
    <t>1269/1808</t>
  </si>
  <si>
    <t>1230/1545</t>
  </si>
  <si>
    <t>963/1243</t>
  </si>
  <si>
    <t>何博,余志勇</t>
  </si>
  <si>
    <t>1270/1808</t>
  </si>
  <si>
    <t>391/1545</t>
  </si>
  <si>
    <t>539/1243</t>
  </si>
  <si>
    <t>刘晓,王莉</t>
  </si>
  <si>
    <t>1272/1808</t>
  </si>
  <si>
    <t>李道滢,张丽华</t>
  </si>
  <si>
    <t>1273/1808</t>
  </si>
  <si>
    <t>862/1545</t>
  </si>
  <si>
    <t>471/1243</t>
  </si>
  <si>
    <t>王琳</t>
  </si>
  <si>
    <t>1274/1808</t>
  </si>
  <si>
    <t>1517/1545</t>
  </si>
  <si>
    <t>1197/1243</t>
  </si>
  <si>
    <t>蔡晓</t>
  </si>
  <si>
    <t>1276/1808</t>
  </si>
  <si>
    <t>1206/1545</t>
  </si>
  <si>
    <t>1277/1808</t>
  </si>
  <si>
    <t>1451/1545</t>
  </si>
  <si>
    <t>1213/1243</t>
  </si>
  <si>
    <t>1279/1808</t>
  </si>
  <si>
    <t>711/1545</t>
  </si>
  <si>
    <t>1280/1808</t>
  </si>
  <si>
    <t>1535/1545</t>
  </si>
  <si>
    <t>1210/1243</t>
  </si>
  <si>
    <t>董福焱</t>
  </si>
  <si>
    <t>1281/1808</t>
  </si>
  <si>
    <t>1103/1545</t>
  </si>
  <si>
    <t>1118/1243</t>
  </si>
  <si>
    <t>谈云飞,陶敏</t>
  </si>
  <si>
    <t>1282/1808</t>
  </si>
  <si>
    <t>865/1545</t>
  </si>
  <si>
    <t>437/1243</t>
  </si>
  <si>
    <t>万梦,徐喻军</t>
  </si>
  <si>
    <t>1284/1808</t>
  </si>
  <si>
    <t>435/1545</t>
  </si>
  <si>
    <t>413/1243</t>
  </si>
  <si>
    <t>1285/1808</t>
  </si>
  <si>
    <t>835/1545</t>
  </si>
  <si>
    <t>516/1243</t>
  </si>
  <si>
    <t>1286/1808</t>
  </si>
  <si>
    <t>1430/1545</t>
  </si>
  <si>
    <t>1287/1808</t>
  </si>
  <si>
    <t>466/1545</t>
  </si>
  <si>
    <t>1288/1808</t>
  </si>
  <si>
    <t>693/1545</t>
  </si>
  <si>
    <t>521/1243</t>
  </si>
  <si>
    <t>赵晓东,刘怡敏,刘晓</t>
  </si>
  <si>
    <t>1290/1808</t>
  </si>
  <si>
    <t>1082/1545</t>
  </si>
  <si>
    <t>1292/1808</t>
  </si>
  <si>
    <t>1369/1545</t>
  </si>
  <si>
    <t>郝康,孙裕文</t>
  </si>
  <si>
    <t>1293/1808</t>
  </si>
  <si>
    <t>1361/1545</t>
  </si>
  <si>
    <t>1296/1808</t>
  </si>
  <si>
    <t>536/1545</t>
  </si>
  <si>
    <t>253/1243</t>
  </si>
  <si>
    <t>1297/1808</t>
  </si>
  <si>
    <t>422/1545</t>
  </si>
  <si>
    <t>419/1243</t>
  </si>
  <si>
    <t>蒋璆,马晓璇</t>
  </si>
  <si>
    <t>1299/1808</t>
  </si>
  <si>
    <t>李兵伟,孙继青</t>
  </si>
  <si>
    <t>1301/1808</t>
  </si>
  <si>
    <t>1404/1545</t>
  </si>
  <si>
    <t>1027/1243</t>
  </si>
  <si>
    <t>1303/1808</t>
  </si>
  <si>
    <t>978/1545</t>
  </si>
  <si>
    <t>773/1243</t>
  </si>
  <si>
    <t>1305/1808</t>
  </si>
  <si>
    <t>539/1545</t>
  </si>
  <si>
    <t>457/1243</t>
  </si>
  <si>
    <t>王欢,朱靖宇</t>
  </si>
  <si>
    <t>1306/1808</t>
  </si>
  <si>
    <t>530/1545</t>
  </si>
  <si>
    <t>453/1243</t>
  </si>
  <si>
    <t>俞晓斌,肖威兵,于渤</t>
  </si>
  <si>
    <t>1309/1808</t>
  </si>
  <si>
    <t>326/1545</t>
  </si>
  <si>
    <t>435/1243</t>
  </si>
  <si>
    <t>王曦,杨永光</t>
  </si>
  <si>
    <t>1310/1808</t>
  </si>
  <si>
    <t>1227/1545</t>
  </si>
  <si>
    <t>1311/1808</t>
  </si>
  <si>
    <t>1339/1545</t>
  </si>
  <si>
    <t>张韵,张磊</t>
  </si>
  <si>
    <t>1312/1808</t>
  </si>
  <si>
    <t>1314/1808</t>
  </si>
  <si>
    <t>1217/1545</t>
  </si>
  <si>
    <t>1315/1808</t>
  </si>
  <si>
    <t>1512/1545</t>
  </si>
  <si>
    <t>1183/1243</t>
  </si>
  <si>
    <t>张海钧</t>
  </si>
  <si>
    <t>1316/1808</t>
  </si>
  <si>
    <t>1317/1808</t>
  </si>
  <si>
    <t>1518/1545</t>
  </si>
  <si>
    <t>1236/1243</t>
  </si>
  <si>
    <t>1319/1808</t>
  </si>
  <si>
    <t>395/1545</t>
  </si>
  <si>
    <t>522/1243</t>
  </si>
  <si>
    <t>1321/1808</t>
  </si>
  <si>
    <t>328/1545</t>
  </si>
  <si>
    <t>347/1243</t>
  </si>
  <si>
    <t>夏妍妍,朱斌全</t>
  </si>
  <si>
    <t>1325/1808</t>
  </si>
  <si>
    <t>483/1545</t>
  </si>
  <si>
    <t>680/1243</t>
  </si>
  <si>
    <t>1329/1808</t>
  </si>
  <si>
    <t>1426/1545</t>
  </si>
  <si>
    <t>1219/1243</t>
  </si>
  <si>
    <t>1330/1808</t>
  </si>
  <si>
    <t>578/1545</t>
  </si>
  <si>
    <t>585/1243</t>
  </si>
  <si>
    <t>1332/1808</t>
  </si>
  <si>
    <t>824/1545</t>
  </si>
  <si>
    <t>1333/1808</t>
  </si>
  <si>
    <t>409/1545</t>
  </si>
  <si>
    <t>312/1243</t>
  </si>
  <si>
    <t>1336/1808</t>
  </si>
  <si>
    <t>548/1545</t>
  </si>
  <si>
    <t>671/1243</t>
  </si>
  <si>
    <t>张栓伟</t>
  </si>
  <si>
    <t>1337/1808</t>
  </si>
  <si>
    <t>1448/1545</t>
  </si>
  <si>
    <t>1239/1243</t>
  </si>
  <si>
    <t>张腾,周楠</t>
  </si>
  <si>
    <t>1342/1808</t>
  </si>
  <si>
    <t>魏伟,肖威兵</t>
  </si>
  <si>
    <t>1343/1808</t>
  </si>
  <si>
    <t>790/1545</t>
  </si>
  <si>
    <t>484/1243</t>
  </si>
  <si>
    <t>1347/1808</t>
  </si>
  <si>
    <t>444/1545</t>
  </si>
  <si>
    <t>595/1243</t>
  </si>
  <si>
    <t>1348/1808</t>
  </si>
  <si>
    <t>1414/1545</t>
  </si>
  <si>
    <t>1166/1243</t>
  </si>
  <si>
    <t>1350/1808</t>
  </si>
  <si>
    <t>1006/1545</t>
  </si>
  <si>
    <t>1351/1808</t>
  </si>
  <si>
    <t>577/1545</t>
  </si>
  <si>
    <t>438/1243</t>
  </si>
  <si>
    <t>1352/1808</t>
  </si>
  <si>
    <t>1318/1545</t>
  </si>
  <si>
    <t>1354/1808</t>
  </si>
  <si>
    <t>611/1545</t>
  </si>
  <si>
    <t>1357/1808</t>
  </si>
  <si>
    <t>305/1545</t>
  </si>
  <si>
    <t>缪玮彬</t>
  </si>
  <si>
    <t>1359/1808</t>
  </si>
  <si>
    <t>罗雯,IKEDA KAE</t>
  </si>
  <si>
    <t>1361/1808</t>
  </si>
  <si>
    <t>586/1545</t>
  </si>
  <si>
    <t>380/1243</t>
  </si>
  <si>
    <t>1362/1808</t>
  </si>
  <si>
    <t>1196/1545</t>
  </si>
  <si>
    <t>974/1243</t>
  </si>
  <si>
    <t>李韵怡,张栓伟</t>
  </si>
  <si>
    <t>1364/1808</t>
  </si>
  <si>
    <t>596/1545</t>
  </si>
  <si>
    <t>676/1243</t>
  </si>
  <si>
    <t>1365/1808</t>
  </si>
  <si>
    <t>473/1545</t>
  </si>
  <si>
    <t>513/1243</t>
  </si>
  <si>
    <t>余志勇,许富强</t>
  </si>
  <si>
    <t>1367/1808</t>
  </si>
  <si>
    <t>1421/1545</t>
  </si>
  <si>
    <t>1111/1243</t>
  </si>
  <si>
    <t>张西林,姚飞军</t>
  </si>
  <si>
    <t>1368/1808</t>
  </si>
  <si>
    <t>741/1545</t>
  </si>
  <si>
    <t>高俊芳</t>
  </si>
  <si>
    <t>1371/1808</t>
  </si>
  <si>
    <t>701/1545</t>
  </si>
  <si>
    <t>717/1243</t>
  </si>
  <si>
    <t>1372/1808</t>
  </si>
  <si>
    <t>1319/1545</t>
  </si>
  <si>
    <t>1108/1243</t>
  </si>
  <si>
    <t>1375/1808</t>
  </si>
  <si>
    <t>1127/1545</t>
  </si>
  <si>
    <t>936/1243</t>
  </si>
  <si>
    <t>1378/1808</t>
  </si>
  <si>
    <t>林忠晶,顾晓飞</t>
  </si>
  <si>
    <t>1379/1808</t>
  </si>
  <si>
    <t>457/1545</t>
  </si>
  <si>
    <t>458/1243</t>
  </si>
  <si>
    <t>罗远航,吴邦栋</t>
  </si>
  <si>
    <t>1380/1808</t>
  </si>
  <si>
    <t>1191/1545</t>
  </si>
  <si>
    <t>1381/1808</t>
  </si>
  <si>
    <t>1215/1545</t>
  </si>
  <si>
    <t>848/1243</t>
  </si>
  <si>
    <t>汪澳,吕振山</t>
  </si>
  <si>
    <t>1382/1808</t>
  </si>
  <si>
    <t>518/1545</t>
  </si>
  <si>
    <t>579/1243</t>
  </si>
  <si>
    <t>余志勇,刘明</t>
  </si>
  <si>
    <t>1383/1808</t>
  </si>
  <si>
    <t>1168/1545</t>
  </si>
  <si>
    <t>959/1243</t>
  </si>
  <si>
    <t>1385/1808</t>
  </si>
  <si>
    <t>1086/1545</t>
  </si>
  <si>
    <t>898/1243</t>
  </si>
  <si>
    <t>1387/1808</t>
  </si>
  <si>
    <t>636/1545</t>
  </si>
  <si>
    <t>599/1243</t>
  </si>
  <si>
    <t>1388/1808</t>
  </si>
  <si>
    <t>1391/1808</t>
  </si>
  <si>
    <t>441/1545</t>
  </si>
  <si>
    <t>682/1243</t>
  </si>
  <si>
    <t>刘疆</t>
  </si>
  <si>
    <t>1395/1808</t>
  </si>
  <si>
    <t>1396/1808</t>
  </si>
  <si>
    <t>杨雨龙</t>
  </si>
  <si>
    <t>1398/1808</t>
  </si>
  <si>
    <t>1411/1545</t>
  </si>
  <si>
    <t>879/1243</t>
  </si>
  <si>
    <t>1400/1808</t>
  </si>
  <si>
    <t>535/1545</t>
  </si>
  <si>
    <t>661/1243</t>
  </si>
  <si>
    <t>1401/1808</t>
  </si>
  <si>
    <t>449/1545</t>
  </si>
  <si>
    <t>642/1243</t>
  </si>
  <si>
    <t>1405/1808</t>
  </si>
  <si>
    <t>426/1545</t>
  </si>
  <si>
    <t>423/1243</t>
  </si>
  <si>
    <t>1406/1808</t>
  </si>
  <si>
    <t>安昀,吴廷华</t>
  </si>
  <si>
    <t>1407/1808</t>
  </si>
  <si>
    <t>643/1545</t>
  </si>
  <si>
    <t>736/1243</t>
  </si>
  <si>
    <t>张韵,姚爽</t>
  </si>
  <si>
    <t>1408/1808</t>
  </si>
  <si>
    <t>553/1545</t>
  </si>
  <si>
    <t>450/1243</t>
  </si>
  <si>
    <t>何秀红,郭雪松</t>
  </si>
  <si>
    <t>1410/1808</t>
  </si>
  <si>
    <t>1068/1545</t>
  </si>
  <si>
    <t>984/1243</t>
  </si>
  <si>
    <t>吴博俊,罗春蕾,曲泉儒</t>
  </si>
  <si>
    <t>1411/1808</t>
  </si>
  <si>
    <t>812/1545</t>
  </si>
  <si>
    <t>535/1243</t>
  </si>
  <si>
    <t>房雷,曾小丽</t>
  </si>
  <si>
    <t>1412/1808</t>
  </si>
  <si>
    <t>502/1545</t>
  </si>
  <si>
    <t>502/1243</t>
  </si>
  <si>
    <t>1413/1808</t>
  </si>
  <si>
    <t>1159/1545</t>
  </si>
  <si>
    <t>738/1243</t>
  </si>
  <si>
    <t>1414/1808</t>
  </si>
  <si>
    <t>603/1545</t>
  </si>
  <si>
    <t>751/1243</t>
  </si>
  <si>
    <t>樊利安,戴计辉</t>
  </si>
  <si>
    <t>1415/1808</t>
  </si>
  <si>
    <t>805/1545</t>
  </si>
  <si>
    <t>576/1243</t>
  </si>
  <si>
    <t>房建威,张铮烁</t>
  </si>
  <si>
    <t>1418/1808</t>
  </si>
  <si>
    <t>1536/1545</t>
  </si>
  <si>
    <t>黄万青,李富强</t>
  </si>
  <si>
    <t>1419/1808</t>
  </si>
  <si>
    <t>1125/1545</t>
  </si>
  <si>
    <t>肖立强,史程</t>
  </si>
  <si>
    <t>1421/1808</t>
  </si>
  <si>
    <t>686/1545</t>
  </si>
  <si>
    <t>1422/1808</t>
  </si>
  <si>
    <t>644/1545</t>
  </si>
  <si>
    <t>674/1243</t>
  </si>
  <si>
    <t>1424/1808</t>
  </si>
  <si>
    <t>759/1545</t>
  </si>
  <si>
    <t>511/1243</t>
  </si>
  <si>
    <t>1425/1808</t>
  </si>
  <si>
    <t>1314/1545</t>
  </si>
  <si>
    <t>1148/1243</t>
  </si>
  <si>
    <t>1426/1808</t>
  </si>
  <si>
    <t>678/1545</t>
  </si>
  <si>
    <t>509/1243</t>
  </si>
  <si>
    <t>1427/1808</t>
  </si>
  <si>
    <t>1388/1545</t>
  </si>
  <si>
    <t>1428/1808</t>
  </si>
  <si>
    <t>754/1545</t>
  </si>
  <si>
    <t>858/1243</t>
  </si>
  <si>
    <t>1429/1808</t>
  </si>
  <si>
    <t>634/1545</t>
  </si>
  <si>
    <t>685/1243</t>
  </si>
  <si>
    <t>1432/1808</t>
  </si>
  <si>
    <t>1148/1545</t>
  </si>
  <si>
    <t>1433/1808</t>
  </si>
  <si>
    <t>618/1545</t>
  </si>
  <si>
    <t>470/1243</t>
  </si>
  <si>
    <t>1435/1808</t>
  </si>
  <si>
    <t>609/1545</t>
  </si>
  <si>
    <t>767/1243</t>
  </si>
  <si>
    <t>1438/1808</t>
  </si>
  <si>
    <t>902/1545</t>
  </si>
  <si>
    <t>719/1243</t>
  </si>
  <si>
    <t>1444/1808</t>
  </si>
  <si>
    <t>664/1545</t>
  </si>
  <si>
    <t>559/1243</t>
  </si>
  <si>
    <t>1447/1808</t>
  </si>
  <si>
    <t>1478/1545</t>
  </si>
  <si>
    <t>1158/1243</t>
  </si>
  <si>
    <t>刘美玲</t>
  </si>
  <si>
    <t>1448/1808</t>
  </si>
  <si>
    <t>909/1545</t>
  </si>
  <si>
    <t>822/1243</t>
  </si>
  <si>
    <t>1450/1808</t>
  </si>
  <si>
    <t>刘荟,严志勇</t>
  </si>
  <si>
    <t>1455/1808</t>
  </si>
  <si>
    <t>458/1545</t>
  </si>
  <si>
    <t>396/1243</t>
  </si>
  <si>
    <t>1456/1808</t>
  </si>
  <si>
    <t>734/1545</t>
  </si>
  <si>
    <t>864/1243</t>
  </si>
  <si>
    <t>1459/1808</t>
  </si>
  <si>
    <t>1460/1808</t>
  </si>
  <si>
    <t>830/1545</t>
  </si>
  <si>
    <t>791/1243</t>
  </si>
  <si>
    <t>1461/1808</t>
  </si>
  <si>
    <t>625/1545</t>
  </si>
  <si>
    <t>352/1243</t>
  </si>
  <si>
    <t>1465/1808</t>
  </si>
  <si>
    <t>1525/1545</t>
  </si>
  <si>
    <t>张再奇,商震</t>
  </si>
  <si>
    <t>1466/1808</t>
  </si>
  <si>
    <t>698/1545</t>
  </si>
  <si>
    <t>611/1243</t>
  </si>
  <si>
    <t>1468/1808</t>
  </si>
  <si>
    <t>837/1545</t>
  </si>
  <si>
    <t>921/1243</t>
  </si>
  <si>
    <t>1470/1808</t>
  </si>
  <si>
    <t>1544/1545</t>
  </si>
  <si>
    <t>1471/1808</t>
  </si>
  <si>
    <t>821/1545</t>
  </si>
  <si>
    <t>755/1243</t>
  </si>
  <si>
    <t>李栋梁,高文庆</t>
  </si>
  <si>
    <t>1472/1808</t>
  </si>
  <si>
    <t>948/1545</t>
  </si>
  <si>
    <t>742/1243</t>
  </si>
  <si>
    <t>1473/1808</t>
  </si>
  <si>
    <t>685/1545</t>
  </si>
  <si>
    <t>678/1243</t>
  </si>
  <si>
    <t>1474/1808</t>
  </si>
  <si>
    <t>607/1545</t>
  </si>
  <si>
    <t>578/1243</t>
  </si>
  <si>
    <t>1475/1808</t>
  </si>
  <si>
    <t>674/1545</t>
  </si>
  <si>
    <t>553/1243</t>
  </si>
  <si>
    <t>1481/1808</t>
  </si>
  <si>
    <t>667/1545</t>
  </si>
  <si>
    <t>480/1243</t>
  </si>
  <si>
    <t>胡永青,轩璇</t>
  </si>
  <si>
    <t>1483/1808</t>
  </si>
  <si>
    <t>421/1545</t>
  </si>
  <si>
    <t>185/1243</t>
  </si>
  <si>
    <t>1484/1808</t>
  </si>
  <si>
    <t>595/1545</t>
  </si>
  <si>
    <t>537/1243</t>
  </si>
  <si>
    <t>1486/1808</t>
  </si>
  <si>
    <t>910/1545</t>
  </si>
  <si>
    <t>884/1243</t>
  </si>
  <si>
    <t>1487/1808</t>
  </si>
  <si>
    <t>1017/1545</t>
  </si>
  <si>
    <t>978/1243</t>
  </si>
  <si>
    <t>罗博,刘铭,卢轶乔,韩晶</t>
  </si>
  <si>
    <t>1489/1808</t>
  </si>
  <si>
    <t>512/1545</t>
  </si>
  <si>
    <t>谈云飞,杜晓海</t>
  </si>
  <si>
    <t>1490/1808</t>
  </si>
  <si>
    <t>522/1545</t>
  </si>
  <si>
    <t>572/1243</t>
  </si>
  <si>
    <t>万梦</t>
  </si>
  <si>
    <t>1491/1808</t>
  </si>
  <si>
    <t>623/1545</t>
  </si>
  <si>
    <t>604/1243</t>
  </si>
  <si>
    <t>1492/1808</t>
  </si>
  <si>
    <t>974/1545</t>
  </si>
  <si>
    <t>786/1243</t>
  </si>
  <si>
    <t>卢轶乔,刘铭,陈伯祯</t>
  </si>
  <si>
    <t>1493/1808</t>
  </si>
  <si>
    <t>626/1545</t>
  </si>
  <si>
    <t>581/1243</t>
  </si>
  <si>
    <t>陈一峰,庄园</t>
  </si>
  <si>
    <t>1496/1808</t>
  </si>
  <si>
    <t>537/1545</t>
  </si>
  <si>
    <t>800/1243</t>
  </si>
  <si>
    <t>1497/1808</t>
  </si>
  <si>
    <t>729/1545</t>
  </si>
  <si>
    <t>698/1243</t>
  </si>
  <si>
    <t>姜晓丽,钱文成,王昌俊</t>
  </si>
  <si>
    <t>1498/1808</t>
  </si>
  <si>
    <t>728/1545</t>
  </si>
  <si>
    <t>796/1243</t>
  </si>
  <si>
    <t>贺涛,陆奔,孙晨进</t>
  </si>
  <si>
    <t>1501/1808</t>
  </si>
  <si>
    <t>561/1545</t>
  </si>
  <si>
    <t>601/1243</t>
  </si>
  <si>
    <t>1507/1808</t>
  </si>
  <si>
    <t>1126/1545</t>
  </si>
  <si>
    <t>1508/1808</t>
  </si>
  <si>
    <t>898/1545</t>
  </si>
  <si>
    <t>856/1243</t>
  </si>
  <si>
    <t>叶朝明,张栓伟</t>
  </si>
  <si>
    <t>1509/1808</t>
  </si>
  <si>
    <t>730/1545</t>
  </si>
  <si>
    <t>623/1243</t>
  </si>
  <si>
    <t>1510/1808</t>
  </si>
  <si>
    <t>675/1545</t>
  </si>
  <si>
    <t>606/1243</t>
  </si>
  <si>
    <t>1515/1808</t>
  </si>
  <si>
    <t>501/1545</t>
  </si>
  <si>
    <t>564/1243</t>
  </si>
  <si>
    <t>张跃鹏,华李成</t>
  </si>
  <si>
    <t>1516/1808</t>
  </si>
  <si>
    <t>739/1545</t>
  </si>
  <si>
    <t>592/1243</t>
  </si>
  <si>
    <t>刘铭,石磊</t>
  </si>
  <si>
    <t>1517/1808</t>
  </si>
  <si>
    <t>王景,余芽芳</t>
  </si>
  <si>
    <t>1518/1808</t>
  </si>
  <si>
    <t>668/1545</t>
  </si>
  <si>
    <t>695/1243</t>
  </si>
  <si>
    <t>张跃鹏,余罗畅</t>
  </si>
  <si>
    <t>1519/1808</t>
  </si>
  <si>
    <t>1120/1545</t>
  </si>
  <si>
    <t>811/1243</t>
  </si>
  <si>
    <t>赵雪芹,李炳智</t>
  </si>
  <si>
    <t>1520/1808</t>
  </si>
  <si>
    <t>叶乐天,赵云煜</t>
  </si>
  <si>
    <t>1521/1808</t>
  </si>
  <si>
    <t>1153/1545</t>
  </si>
  <si>
    <t>1036/1243</t>
  </si>
  <si>
    <t>郑可成,蒋璆</t>
  </si>
  <si>
    <t>1522/1808</t>
  </si>
  <si>
    <t>1545/1545</t>
  </si>
  <si>
    <t>李琪,孟棋</t>
  </si>
  <si>
    <t>1525/1808</t>
  </si>
  <si>
    <t>758/1545</t>
  </si>
  <si>
    <t>743/1243</t>
  </si>
  <si>
    <t>1528/1808</t>
  </si>
  <si>
    <t>714/1545</t>
  </si>
  <si>
    <t>722/1243</t>
  </si>
  <si>
    <t>1530/1808</t>
  </si>
  <si>
    <t>576/1545</t>
  </si>
  <si>
    <t>697/1243</t>
  </si>
  <si>
    <t>1532/1808</t>
  </si>
  <si>
    <t>721/1545</t>
  </si>
  <si>
    <t>654/1243</t>
  </si>
  <si>
    <t>王然,周薇</t>
  </si>
  <si>
    <t>1534/1808</t>
  </si>
  <si>
    <t>1200/1545</t>
  </si>
  <si>
    <t>1048/1243</t>
  </si>
  <si>
    <t>陈令朝,郑文旭</t>
  </si>
  <si>
    <t>1539/1808</t>
  </si>
  <si>
    <t>1184/1545</t>
  </si>
  <si>
    <t>朱柏蓉,姜涛</t>
  </si>
  <si>
    <t>1540/1808</t>
  </si>
  <si>
    <t>671/1545</t>
  </si>
  <si>
    <t>645/1243</t>
  </si>
  <si>
    <t>王磊,孙丹</t>
  </si>
  <si>
    <t>1544/1808</t>
  </si>
  <si>
    <t>1523/1545</t>
  </si>
  <si>
    <t>季鹏,陈建华</t>
  </si>
  <si>
    <t>1550/1808</t>
  </si>
  <si>
    <t>747/1545</t>
  </si>
  <si>
    <t>544/1243</t>
  </si>
  <si>
    <t>1551/1808</t>
  </si>
  <si>
    <t>1083/1545</t>
  </si>
  <si>
    <t>515/1243</t>
  </si>
  <si>
    <t>袁玮</t>
  </si>
  <si>
    <t>1552/1808</t>
  </si>
  <si>
    <t>709/1545</t>
  </si>
  <si>
    <t>694/1243</t>
  </si>
  <si>
    <t>钱文成,贾继承</t>
  </si>
  <si>
    <t>1553/1808</t>
  </si>
  <si>
    <t>1039/1545</t>
  </si>
  <si>
    <t>杨永光,王曦</t>
  </si>
  <si>
    <t>1556/1808</t>
  </si>
  <si>
    <t>859/1545</t>
  </si>
  <si>
    <t>880/1243</t>
  </si>
  <si>
    <t>程洲,王琳</t>
  </si>
  <si>
    <t>1557/1808</t>
  </si>
  <si>
    <t>1316/1545</t>
  </si>
  <si>
    <t>1558/1808</t>
  </si>
  <si>
    <t>692/1545</t>
  </si>
  <si>
    <t>656/1243</t>
  </si>
  <si>
    <t>1561/1808</t>
  </si>
  <si>
    <t>681/1545</t>
  </si>
  <si>
    <t>652/1243</t>
  </si>
  <si>
    <t>1562/1808</t>
  </si>
  <si>
    <t>1566/1808</t>
  </si>
  <si>
    <t>988/1545</t>
  </si>
  <si>
    <t>932/1243</t>
  </si>
  <si>
    <t>谢昌旭,高钥群</t>
  </si>
  <si>
    <t>1570/1808</t>
  </si>
  <si>
    <t>657/1545</t>
  </si>
  <si>
    <t>534/1243</t>
  </si>
  <si>
    <t>1574/1808</t>
  </si>
  <si>
    <t>1057/1545</t>
  </si>
  <si>
    <t>961/1243</t>
  </si>
  <si>
    <t>吴博俊</t>
  </si>
  <si>
    <t>1579/1808</t>
  </si>
  <si>
    <t>662/1545</t>
  </si>
  <si>
    <t>812/1243</t>
  </si>
  <si>
    <t>闫沛贤,王梁</t>
  </si>
  <si>
    <t>张永超</t>
  </si>
  <si>
    <t>1583/1808</t>
  </si>
  <si>
    <t>1097/1545</t>
  </si>
  <si>
    <t>934/1243</t>
  </si>
  <si>
    <t>1585/1808</t>
  </si>
  <si>
    <t>819/1545</t>
  </si>
  <si>
    <t>789/1243</t>
  </si>
  <si>
    <t>1586/1808</t>
  </si>
  <si>
    <t>684/1545</t>
  </si>
  <si>
    <t>475/1243</t>
  </si>
  <si>
    <t>1588/1808</t>
  </si>
  <si>
    <t>663/1545</t>
  </si>
  <si>
    <t>571/1243</t>
  </si>
  <si>
    <t>暂停大额申购, 暂停定期定额申购|开放赎回</t>
  </si>
  <si>
    <t>1589/1808</t>
  </si>
  <si>
    <t>1281/1545</t>
  </si>
  <si>
    <t>1590/1808</t>
  </si>
  <si>
    <t>742/1545</t>
  </si>
  <si>
    <t>702/1243</t>
  </si>
  <si>
    <t>1593/1808</t>
  </si>
  <si>
    <t>1452/1545</t>
  </si>
  <si>
    <t>1152/1243</t>
  </si>
  <si>
    <t>1595/1808</t>
  </si>
  <si>
    <t>641/1545</t>
  </si>
  <si>
    <t>628/1243</t>
  </si>
  <si>
    <t>1599/1808</t>
  </si>
  <si>
    <t>645/1545</t>
  </si>
  <si>
    <t>514/1243</t>
  </si>
  <si>
    <t>1600/1808</t>
  </si>
  <si>
    <t>841/1545</t>
  </si>
  <si>
    <t>797/1243</t>
  </si>
  <si>
    <t>1603/1808</t>
  </si>
  <si>
    <t>802/1545</t>
  </si>
  <si>
    <t>653/1243</t>
  </si>
  <si>
    <t>1608/1808</t>
  </si>
  <si>
    <t>1609/1808</t>
  </si>
  <si>
    <t>785/1545</t>
  </si>
  <si>
    <t>852/1243</t>
  </si>
  <si>
    <t>1611/1808</t>
  </si>
  <si>
    <t>764/1545</t>
  </si>
  <si>
    <t>688/1243</t>
  </si>
  <si>
    <t>1612/1808</t>
  </si>
  <si>
    <t>651/1545</t>
  </si>
  <si>
    <t>638/1243</t>
  </si>
  <si>
    <t>1614/1808</t>
  </si>
  <si>
    <t>628/1545</t>
  </si>
  <si>
    <t>620/1243</t>
  </si>
  <si>
    <t>刘铭,余科苗</t>
  </si>
  <si>
    <t>1616/1808</t>
  </si>
  <si>
    <t>1250/1545</t>
  </si>
  <si>
    <t>1078/1243</t>
  </si>
  <si>
    <t>吴博俊,裴禹翔</t>
  </si>
  <si>
    <t>1622/1808</t>
  </si>
  <si>
    <t>797/1545</t>
  </si>
  <si>
    <t>873/1243</t>
  </si>
  <si>
    <t>1624/1808</t>
  </si>
  <si>
    <t>760/1545</t>
  </si>
  <si>
    <t>826/1243</t>
  </si>
  <si>
    <t>1626/1808</t>
  </si>
  <si>
    <t>677/1545</t>
  </si>
  <si>
    <t>766/1243</t>
  </si>
  <si>
    <t>1627/1808</t>
  </si>
  <si>
    <t>597/1545</t>
  </si>
  <si>
    <t>617/1243</t>
  </si>
  <si>
    <t>1628/1808</t>
  </si>
  <si>
    <t>1055/1545</t>
  </si>
  <si>
    <t>1019/1243</t>
  </si>
  <si>
    <t>1629/1808</t>
  </si>
  <si>
    <t>1375/1545</t>
  </si>
  <si>
    <t>385/1243</t>
  </si>
  <si>
    <t>1630/1808</t>
  </si>
  <si>
    <t>1431/1545</t>
  </si>
  <si>
    <t>1633/1808</t>
  </si>
  <si>
    <t>825/1545</t>
  </si>
  <si>
    <t>696/1243</t>
  </si>
  <si>
    <t>刘伟林,曾刚</t>
  </si>
  <si>
    <t>1634/1808</t>
  </si>
  <si>
    <t>873/1545</t>
  </si>
  <si>
    <t>920/1243</t>
  </si>
  <si>
    <t>1636/1808</t>
  </si>
  <si>
    <t>724/1545</t>
  </si>
  <si>
    <t>636/1243</t>
  </si>
  <si>
    <t>任慧娟,桂跃强</t>
  </si>
  <si>
    <t>1640/1808</t>
  </si>
  <si>
    <t>696/1545</t>
  </si>
  <si>
    <t>565/1243</t>
  </si>
  <si>
    <t>1644/1808</t>
  </si>
  <si>
    <t>991/1545</t>
  </si>
  <si>
    <t>808/1243</t>
  </si>
  <si>
    <t>刘铭,杨琪</t>
  </si>
  <si>
    <t>1646/1808</t>
  </si>
  <si>
    <t>888/1545</t>
  </si>
  <si>
    <t>954/1243</t>
  </si>
  <si>
    <t>张俊生,吕振山,韩克</t>
  </si>
  <si>
    <t>1647/1808</t>
  </si>
  <si>
    <t>901/1545</t>
  </si>
  <si>
    <t>何家琪,陈伟彦</t>
  </si>
  <si>
    <t>1649/1808</t>
  </si>
  <si>
    <t>1524/1545</t>
  </si>
  <si>
    <t>1131/1243</t>
  </si>
  <si>
    <t>宫雪</t>
  </si>
  <si>
    <t>1650/1808</t>
  </si>
  <si>
    <t>838/1545</t>
  </si>
  <si>
    <t>753/1243</t>
  </si>
  <si>
    <t>1653/1808</t>
  </si>
  <si>
    <t>799/1545</t>
  </si>
  <si>
    <t>1654/1808</t>
  </si>
  <si>
    <t>856/1545</t>
  </si>
  <si>
    <t>799/1243</t>
  </si>
  <si>
    <t>魏丽,陈栋,黄波</t>
  </si>
  <si>
    <t>1655/1808</t>
  </si>
  <si>
    <t>976/1545</t>
  </si>
  <si>
    <t>868/1243</t>
  </si>
  <si>
    <t>商震,张再奇</t>
  </si>
  <si>
    <t>1657/1808</t>
  </si>
  <si>
    <t>张兴,宋东旭</t>
  </si>
  <si>
    <t>1659/1808</t>
  </si>
  <si>
    <t>1026/1545</t>
  </si>
  <si>
    <t>801/1243</t>
  </si>
  <si>
    <t>沈荣,林晓凤,翟云飞,黄波</t>
  </si>
  <si>
    <t>1660/1808</t>
  </si>
  <si>
    <t>897/1545</t>
  </si>
  <si>
    <t>715/1243</t>
  </si>
  <si>
    <t>1666/1808</t>
  </si>
  <si>
    <t>843/1545</t>
  </si>
  <si>
    <t>870/1243</t>
  </si>
  <si>
    <t>1668/1808</t>
  </si>
  <si>
    <t>1025/1545</t>
  </si>
  <si>
    <t>993/1243</t>
  </si>
  <si>
    <t>张恒,刘俊廷</t>
  </si>
  <si>
    <t>1669/1808</t>
  </si>
  <si>
    <t>981/1545</t>
  </si>
  <si>
    <t>784/1243</t>
  </si>
  <si>
    <t>缪夏美,韩海平</t>
  </si>
  <si>
    <t>1670/1808</t>
  </si>
  <si>
    <t>1672/1808</t>
  </si>
  <si>
    <t>李璇,茅炜</t>
  </si>
  <si>
    <t>1673/1808</t>
  </si>
  <si>
    <t>1543/1545</t>
  </si>
  <si>
    <t>1674/1808</t>
  </si>
  <si>
    <t>887/1545</t>
  </si>
  <si>
    <t>491/1243</t>
  </si>
  <si>
    <t>1675/1808</t>
  </si>
  <si>
    <t>1138/1545</t>
  </si>
  <si>
    <t>942/1243</t>
  </si>
  <si>
    <t>1676/1808</t>
  </si>
  <si>
    <t>885/1545</t>
  </si>
  <si>
    <t>787/1243</t>
  </si>
  <si>
    <t>1677/1808</t>
  </si>
  <si>
    <t>蔡文,刘俊清,李惟愚</t>
  </si>
  <si>
    <t>1679/1808</t>
  </si>
  <si>
    <t>847/1545</t>
  </si>
  <si>
    <t>888/1243</t>
  </si>
  <si>
    <t>1682/1808</t>
  </si>
  <si>
    <t>918/1545</t>
  </si>
  <si>
    <t>950/1243</t>
  </si>
  <si>
    <t>杨立春,王颖</t>
  </si>
  <si>
    <t>1686/1808</t>
  </si>
  <si>
    <t>1078/1545</t>
  </si>
  <si>
    <t>1003/1243</t>
  </si>
  <si>
    <t>1687/1808</t>
  </si>
  <si>
    <t>闾志刚,张伟</t>
  </si>
  <si>
    <t>1688/1808</t>
  </si>
  <si>
    <t>胡剑,纪玲云,付浩</t>
  </si>
  <si>
    <t>1689/1808</t>
  </si>
  <si>
    <t>899/1545</t>
  </si>
  <si>
    <t>459/1243</t>
  </si>
  <si>
    <t>佟巍,陈伟彦</t>
  </si>
  <si>
    <t>1690/1808</t>
  </si>
  <si>
    <t>1380/1545</t>
  </si>
  <si>
    <t>946/1243</t>
  </si>
  <si>
    <t>1695/1808</t>
  </si>
  <si>
    <t>789/1545</t>
  </si>
  <si>
    <t>754/1243</t>
  </si>
  <si>
    <t>1697/1808</t>
  </si>
  <si>
    <t>刘伟林,何旻,刘江,杨瑨</t>
  </si>
  <si>
    <t>1698/1808</t>
  </si>
  <si>
    <t>1699/1808</t>
  </si>
  <si>
    <t>945/1545</t>
  </si>
  <si>
    <t>980/1243</t>
  </si>
  <si>
    <t>1700/1808</t>
  </si>
  <si>
    <t>737/1545</t>
  </si>
  <si>
    <t>675/1243</t>
  </si>
  <si>
    <t>1701/1808</t>
  </si>
  <si>
    <t>944/1545</t>
  </si>
  <si>
    <t>589/1243</t>
  </si>
  <si>
    <t>1702/1808</t>
  </si>
  <si>
    <t>张城源,刘明宇</t>
  </si>
  <si>
    <t>1703/1808</t>
  </si>
  <si>
    <t>930/1545</t>
  </si>
  <si>
    <t>842/1243</t>
  </si>
  <si>
    <t>朱才敏,陆秋渊</t>
  </si>
  <si>
    <t>1704/1808</t>
  </si>
  <si>
    <t>800/1545</t>
  </si>
  <si>
    <t>724/1243</t>
  </si>
  <si>
    <t>1706/1808</t>
  </si>
  <si>
    <t>757/1545</t>
  </si>
  <si>
    <t>633/1243</t>
  </si>
  <si>
    <t>1709/1808</t>
  </si>
  <si>
    <t>1000/1545</t>
  </si>
  <si>
    <t>944/1243</t>
  </si>
  <si>
    <t>1710/1808</t>
  </si>
  <si>
    <t>1062/1545</t>
  </si>
  <si>
    <t>867/1243</t>
  </si>
  <si>
    <t>1712/1808</t>
  </si>
  <si>
    <t>1013/1545</t>
  </si>
  <si>
    <t>710/1243</t>
  </si>
  <si>
    <t>1713/1808</t>
  </si>
  <si>
    <t>761/1545</t>
  </si>
  <si>
    <t>641/1243</t>
  </si>
  <si>
    <t>魏丽,陈栋,翟云飞</t>
  </si>
  <si>
    <t>1719/1808</t>
  </si>
  <si>
    <t>1541/1545</t>
  </si>
  <si>
    <t>1243/1243</t>
  </si>
  <si>
    <t>吴德瑄</t>
  </si>
  <si>
    <t>1720/1808</t>
  </si>
  <si>
    <t>姚飞军,尹晓红,马龙,吴亮谷</t>
  </si>
  <si>
    <t>1721/1808</t>
  </si>
  <si>
    <t>1177/1545</t>
  </si>
  <si>
    <t>965/1243</t>
  </si>
  <si>
    <t>1724/1808</t>
  </si>
  <si>
    <t>1063/1545</t>
  </si>
  <si>
    <t>874/1243</t>
  </si>
  <si>
    <t>1725/1808</t>
  </si>
  <si>
    <t>1470/1545</t>
  </si>
  <si>
    <t>1184/1243</t>
  </si>
  <si>
    <t>1726/1808</t>
  </si>
  <si>
    <t>1731/1808</t>
  </si>
  <si>
    <t>1092/1545</t>
  </si>
  <si>
    <t>989/1243</t>
  </si>
  <si>
    <t>1732/1808</t>
  </si>
  <si>
    <t>973/1545</t>
  </si>
  <si>
    <t>810/1243</t>
  </si>
  <si>
    <t>1735/1808</t>
  </si>
  <si>
    <t>1047/1545</t>
  </si>
  <si>
    <t>951/1243</t>
  </si>
  <si>
    <t>李韵怡,戴钢</t>
  </si>
  <si>
    <t>1737/1808</t>
  </si>
  <si>
    <t>1739/1808</t>
  </si>
  <si>
    <t>刘宁,王鑫晨,谭丽</t>
  </si>
  <si>
    <t>1741/1808</t>
  </si>
  <si>
    <t>622/1545</t>
  </si>
  <si>
    <t>816/1243</t>
  </si>
  <si>
    <t>1743/1808</t>
  </si>
  <si>
    <t>804/1545</t>
  </si>
  <si>
    <t>726/1243</t>
  </si>
  <si>
    <t>1744/1808</t>
  </si>
  <si>
    <t>1109/1545</t>
  </si>
  <si>
    <t>1745/1808</t>
  </si>
  <si>
    <t>1211/1545</t>
  </si>
  <si>
    <t>960/1243</t>
  </si>
  <si>
    <t>1748/1808</t>
  </si>
  <si>
    <t>魏孛,董珊珊</t>
  </si>
  <si>
    <t>1749/1808</t>
  </si>
  <si>
    <t>1218/1545</t>
  </si>
  <si>
    <t>977/1243</t>
  </si>
  <si>
    <t>1751/1808</t>
  </si>
  <si>
    <t>1049/1545</t>
  </si>
  <si>
    <t>967/1243</t>
  </si>
  <si>
    <t>郑可成,舒灏</t>
  </si>
  <si>
    <t>1752/1808</t>
  </si>
  <si>
    <t>1532/1545</t>
  </si>
  <si>
    <t>1212/1243</t>
  </si>
  <si>
    <t>1755/1808</t>
  </si>
  <si>
    <t>1340/1545</t>
  </si>
  <si>
    <t>缪夏美,席行懿</t>
  </si>
  <si>
    <t>1758/1808</t>
  </si>
  <si>
    <t>1136/1545</t>
  </si>
  <si>
    <t>928/1243</t>
  </si>
  <si>
    <t>1761/1808</t>
  </si>
  <si>
    <t>931/1545</t>
  </si>
  <si>
    <t>949/1243</t>
  </si>
  <si>
    <t>唐赟,王艺伟</t>
  </si>
  <si>
    <t>1764/1808</t>
  </si>
  <si>
    <t>1321/1545</t>
  </si>
  <si>
    <t>1765/1808</t>
  </si>
  <si>
    <t>1458/1545</t>
  </si>
  <si>
    <t>1200/1243</t>
  </si>
  <si>
    <t>1769/1808</t>
  </si>
  <si>
    <t>1774/1808</t>
  </si>
  <si>
    <t>1167/1545</t>
  </si>
  <si>
    <t>1018/1243</t>
  </si>
  <si>
    <t>叶朝明</t>
  </si>
  <si>
    <t>1780/1808</t>
  </si>
  <si>
    <t>1213/1545</t>
  </si>
  <si>
    <t>843/1243</t>
  </si>
  <si>
    <t>1783/1808</t>
  </si>
  <si>
    <t>1519/1545</t>
  </si>
  <si>
    <t>1787/1808</t>
  </si>
  <si>
    <t>何杰,王静</t>
  </si>
  <si>
    <t>1790/1808</t>
  </si>
  <si>
    <t>1015/1545</t>
  </si>
  <si>
    <t>1792/1808</t>
  </si>
  <si>
    <t>1205/1545</t>
  </si>
  <si>
    <t>939/1243</t>
  </si>
  <si>
    <t>吴昊,杨欢</t>
  </si>
  <si>
    <t>1795/1808</t>
  </si>
  <si>
    <t>1175/1545</t>
  </si>
  <si>
    <t>1045/1243</t>
  </si>
  <si>
    <t>牛兴华,彭紫云</t>
  </si>
  <si>
    <t>1796/1808</t>
  </si>
  <si>
    <t>1797/1808</t>
  </si>
  <si>
    <t>蔡耀华,俞晓斌,肖威兵</t>
  </si>
  <si>
    <t>林忠晶,徐小勇</t>
  </si>
  <si>
    <t>卢安平</t>
  </si>
  <si>
    <t>马翔,刘江</t>
  </si>
  <si>
    <t>薛莉丽,祁洁萍</t>
  </si>
  <si>
    <t>陈振宇,张竞</t>
  </si>
  <si>
    <t>赵治烨,程子旭</t>
  </si>
  <si>
    <t>姜诚,田瑀</t>
  </si>
  <si>
    <t>蔡志伟,彭炜</t>
  </si>
  <si>
    <t>田宏伟,梁国桓</t>
  </si>
  <si>
    <t>符健,闻晨雨</t>
  </si>
  <si>
    <t>李永兴,牟琼屿,万纯</t>
  </si>
  <si>
    <t>张琦,张标</t>
  </si>
  <si>
    <t>1801/1808</t>
  </si>
  <si>
    <t>1537/1545</t>
  </si>
  <si>
    <t>1224/1243</t>
  </si>
  <si>
    <t>1802/1808</t>
  </si>
  <si>
    <t>1495/1545</t>
  </si>
  <si>
    <t>沈宏伟,周加文</t>
  </si>
  <si>
    <t>1804/1808</t>
  </si>
  <si>
    <t>1289/1545</t>
  </si>
  <si>
    <t>1016/1243</t>
  </si>
  <si>
    <t>备注</t>
    <phoneticPr fontId="7" type="noConversion"/>
  </si>
  <si>
    <t>8家股份行现金管理类产品</t>
    <phoneticPr fontId="7" type="noConversion"/>
  </si>
  <si>
    <t>剔除非A类同策略，剔除规模5000万以下，剔除成立三个月内</t>
    <phoneticPr fontId="7" type="noConversion"/>
  </si>
  <si>
    <t>年化</t>
    <phoneticPr fontId="7" type="noConversion"/>
  </si>
  <si>
    <t>SR</t>
    <phoneticPr fontId="7" type="noConversion"/>
  </si>
  <si>
    <t>RANK</t>
    <phoneticPr fontId="7" type="noConversion"/>
  </si>
  <si>
    <t>年化(%)</t>
    <phoneticPr fontId="7" type="noConversion"/>
  </si>
  <si>
    <t>21/92</t>
  </si>
  <si>
    <t>53/92</t>
  </si>
  <si>
    <t>53/92</t>
    <phoneticPr fontId="7" type="noConversion"/>
  </si>
  <si>
    <t>排名</t>
    <phoneticPr fontId="7" type="noConversion"/>
  </si>
  <si>
    <t>分位数</t>
    <phoneticPr fontId="7" type="noConversion"/>
  </si>
  <si>
    <t>样本</t>
    <phoneticPr fontId="7" type="noConversion"/>
  </si>
  <si>
    <t>check</t>
    <phoneticPr fontId="7" type="noConversion"/>
  </si>
  <si>
    <t>排名</t>
    <phoneticPr fontId="7" type="noConversion"/>
  </si>
  <si>
    <t>近一年</t>
    <phoneticPr fontId="7" type="noConversion"/>
  </si>
  <si>
    <t>42/55</t>
  </si>
  <si>
    <t>36/55</t>
  </si>
  <si>
    <t>32/55</t>
  </si>
  <si>
    <t>186/1046</t>
  </si>
  <si>
    <t>415/1046</t>
  </si>
  <si>
    <t>474/1046</t>
  </si>
  <si>
    <t>600/1046</t>
  </si>
  <si>
    <t>208/1046</t>
  </si>
  <si>
    <t>401/1046</t>
  </si>
  <si>
    <t>218/1046</t>
  </si>
  <si>
    <t>281/1046</t>
  </si>
  <si>
    <t>587/1046</t>
  </si>
  <si>
    <t>557/1046</t>
  </si>
  <si>
    <t>65/95</t>
  </si>
  <si>
    <t>19/95</t>
  </si>
  <si>
    <t>74/95</t>
  </si>
  <si>
    <t>46/95</t>
  </si>
  <si>
    <t>54/95</t>
  </si>
  <si>
    <t>6/95</t>
  </si>
  <si>
    <t>72/95</t>
  </si>
  <si>
    <t>16/95</t>
  </si>
  <si>
    <t>38/95</t>
  </si>
  <si>
    <t>4/95</t>
  </si>
  <si>
    <t>78/95</t>
  </si>
  <si>
    <t>18/95</t>
  </si>
  <si>
    <t>70/95</t>
  </si>
  <si>
    <t>12/95</t>
  </si>
  <si>
    <t>34/95</t>
  </si>
  <si>
    <t>15/95</t>
  </si>
  <si>
    <t>76/95</t>
  </si>
  <si>
    <t>23/95</t>
  </si>
  <si>
    <t>35/95</t>
  </si>
  <si>
    <t>25/95</t>
  </si>
  <si>
    <t>63/95</t>
  </si>
  <si>
    <t>9/95</t>
  </si>
  <si>
    <t>59/95</t>
  </si>
  <si>
    <t>22/95</t>
  </si>
  <si>
    <t>55/95</t>
  </si>
  <si>
    <t>20/95</t>
  </si>
  <si>
    <t>80/95</t>
  </si>
  <si>
    <t>8/95</t>
  </si>
  <si>
    <t>64/95</t>
  </si>
  <si>
    <t>2/95</t>
  </si>
  <si>
    <t>60/95</t>
  </si>
  <si>
    <t>7/95</t>
  </si>
  <si>
    <t>89/95</t>
  </si>
  <si>
    <t>187/230</t>
  </si>
  <si>
    <t>6/230</t>
  </si>
  <si>
    <t>155/230</t>
  </si>
  <si>
    <t>194/230</t>
  </si>
  <si>
    <t>206/230</t>
  </si>
  <si>
    <t>12/230</t>
  </si>
  <si>
    <t>217/230</t>
  </si>
  <si>
    <t>25/230</t>
  </si>
  <si>
    <t>178/230</t>
  </si>
  <si>
    <t>183/230</t>
  </si>
  <si>
    <t>62/230</t>
  </si>
  <si>
    <t>174/230</t>
  </si>
  <si>
    <t>8/230</t>
  </si>
  <si>
    <t>1060/1124</t>
  </si>
  <si>
    <t>965/1124</t>
  </si>
  <si>
    <t>195/230</t>
  </si>
  <si>
    <t>18/230</t>
  </si>
  <si>
    <t>182/230</t>
  </si>
  <si>
    <t>5/230</t>
  </si>
  <si>
    <t>176/230</t>
  </si>
  <si>
    <t>34/230</t>
  </si>
  <si>
    <t>147/230</t>
  </si>
  <si>
    <t>1/230</t>
  </si>
  <si>
    <t>CBA00203.CS</t>
    <phoneticPr fontId="7" type="noConversion"/>
  </si>
  <si>
    <t>7天通知存款利率</t>
    <phoneticPr fontId="7" type="noConversion"/>
  </si>
  <si>
    <t>加减分</t>
    <phoneticPr fontId="7" type="noConversion"/>
  </si>
  <si>
    <t>【-20,20】</t>
    <phoneticPr fontId="7" type="noConversion"/>
  </si>
  <si>
    <t>权益每增/减25bps加/减1分；债券每增/减5bps加/减1分</t>
    <phoneticPr fontId="7" type="noConversion"/>
  </si>
  <si>
    <t>8家股份行现金管理类产品</t>
    <phoneticPr fontId="7" type="noConversion"/>
  </si>
  <si>
    <t>公募基金-开放-短债</t>
    <phoneticPr fontId="7" type="noConversion"/>
  </si>
  <si>
    <t>A181D7171</t>
  </si>
  <si>
    <t>A181C9424</t>
  </si>
  <si>
    <t>A181A7108</t>
  </si>
  <si>
    <t>A192A3330</t>
  </si>
  <si>
    <t>002939.OF</t>
    <phoneticPr fontId="16" type="noConversion"/>
  </si>
  <si>
    <t>003962.OF</t>
  </si>
  <si>
    <t>易方达瑞程C</t>
  </si>
  <si>
    <t>4/1808</t>
  </si>
  <si>
    <t>16/1545</t>
  </si>
  <si>
    <t>34/1243</t>
  </si>
  <si>
    <t>003890.OF</t>
  </si>
  <si>
    <t>汇安丰泽C</t>
  </si>
  <si>
    <t>8/1808</t>
  </si>
  <si>
    <t>12/1545</t>
  </si>
  <si>
    <t>002079.OF</t>
  </si>
  <si>
    <t>前海开源中国稀缺资产C</t>
  </si>
  <si>
    <t>17/1808</t>
  </si>
  <si>
    <t>5/1545</t>
  </si>
  <si>
    <t>88/1243</t>
  </si>
  <si>
    <t>005744.OF</t>
  </si>
  <si>
    <t>长安裕隆C</t>
  </si>
  <si>
    <t>32/1808</t>
  </si>
  <si>
    <t>徐小勇</t>
  </si>
  <si>
    <t>005743.OF</t>
  </si>
  <si>
    <t>长安裕隆A</t>
  </si>
  <si>
    <t>33/1808</t>
  </si>
  <si>
    <t>005401.OF</t>
  </si>
  <si>
    <t>万家潜力价值C</t>
  </si>
  <si>
    <t>40/1808</t>
  </si>
  <si>
    <t>005597.OF</t>
  </si>
  <si>
    <t>建信战略精选C</t>
  </si>
  <si>
    <t>42/1808</t>
  </si>
  <si>
    <t>005050.OF</t>
  </si>
  <si>
    <t>长安鑫旺价值C</t>
  </si>
  <si>
    <t>43/1808</t>
  </si>
  <si>
    <t>48/1545</t>
  </si>
  <si>
    <t>005049.OF</t>
  </si>
  <si>
    <t>长安鑫旺价值A</t>
  </si>
  <si>
    <t>49/1808</t>
  </si>
  <si>
    <t>53/1545</t>
  </si>
  <si>
    <t>001809.OF</t>
  </si>
  <si>
    <t>中信建投智信物联网A</t>
  </si>
  <si>
    <t>52/1808</t>
  </si>
  <si>
    <t>367/1545</t>
  </si>
  <si>
    <t>244/1243</t>
  </si>
  <si>
    <t>周紫光</t>
  </si>
  <si>
    <t>006253.OF</t>
  </si>
  <si>
    <t>永赢消费主题C</t>
  </si>
  <si>
    <t>56/1808</t>
  </si>
  <si>
    <t>004636.OF</t>
  </si>
  <si>
    <t>中信建投智信物联网C</t>
  </si>
  <si>
    <t>58/1808</t>
  </si>
  <si>
    <t>491/1545</t>
  </si>
  <si>
    <t>001510.OF</t>
  </si>
  <si>
    <t>富国新动力C</t>
  </si>
  <si>
    <t>60/1808</t>
  </si>
  <si>
    <t>3/1545</t>
  </si>
  <si>
    <t>6/1243</t>
  </si>
  <si>
    <t>005342.OF</t>
  </si>
  <si>
    <t>长安裕泰C</t>
  </si>
  <si>
    <t>66/1808</t>
  </si>
  <si>
    <t>45/1545</t>
  </si>
  <si>
    <t>005341.OF</t>
  </si>
  <si>
    <t>长安裕泰A</t>
  </si>
  <si>
    <t>69/1808</t>
  </si>
  <si>
    <t>52/1545</t>
  </si>
  <si>
    <t>000241.OF</t>
  </si>
  <si>
    <t>宝盈核心优势C</t>
  </si>
  <si>
    <t>76/1808</t>
  </si>
  <si>
    <t>181/1545</t>
  </si>
  <si>
    <t>449/1243</t>
  </si>
  <si>
    <t>006217.OF</t>
  </si>
  <si>
    <t>前海开源价值成长C</t>
  </si>
  <si>
    <t>78/1808</t>
  </si>
  <si>
    <t>002360.OF</t>
  </si>
  <si>
    <t>前海开源清洁能源C</t>
  </si>
  <si>
    <t>95/1808</t>
  </si>
  <si>
    <t>28/1545</t>
  </si>
  <si>
    <t>54/1243</t>
  </si>
  <si>
    <t>004890.OF</t>
  </si>
  <si>
    <t>中邮健康文娱</t>
  </si>
  <si>
    <t>100/1808</t>
  </si>
  <si>
    <t>319/1545</t>
  </si>
  <si>
    <t>005300.OF</t>
  </si>
  <si>
    <t>万家成长优选C</t>
  </si>
  <si>
    <t>108/1808</t>
  </si>
  <si>
    <t>006100.OF</t>
  </si>
  <si>
    <t>平安优势产业A</t>
  </si>
  <si>
    <t>110/1808</t>
  </si>
  <si>
    <t>黄维</t>
  </si>
  <si>
    <t>005473.OF</t>
  </si>
  <si>
    <t>富国价值驱动C</t>
  </si>
  <si>
    <t>115/1808</t>
  </si>
  <si>
    <t>001890.OF</t>
  </si>
  <si>
    <t>中欧精选E</t>
  </si>
  <si>
    <t>120/1808</t>
  </si>
  <si>
    <t>189/1545</t>
  </si>
  <si>
    <t>70/1243</t>
  </si>
  <si>
    <t>006085.OF</t>
  </si>
  <si>
    <t>万家新机遇价值驱动C</t>
  </si>
  <si>
    <t>122/1808</t>
  </si>
  <si>
    <t>002450.OF</t>
  </si>
  <si>
    <t>平安睿享文娱A</t>
  </si>
  <si>
    <t>124/1808</t>
  </si>
  <si>
    <t>40/1545</t>
  </si>
  <si>
    <t>19/1243</t>
  </si>
  <si>
    <t>006101.OF</t>
  </si>
  <si>
    <t>平安优势产业C</t>
  </si>
  <si>
    <t>128/1808</t>
  </si>
  <si>
    <t>004390.OF</t>
  </si>
  <si>
    <t>平安转型创新A</t>
  </si>
  <si>
    <t>133/1808</t>
  </si>
  <si>
    <t>205/1545</t>
  </si>
  <si>
    <t>004497.OF</t>
  </si>
  <si>
    <t>前海开源多元策略C</t>
  </si>
  <si>
    <t>136/1808</t>
  </si>
  <si>
    <t>87/1545</t>
  </si>
  <si>
    <t>002451.OF</t>
  </si>
  <si>
    <t>平安睿享文娱C</t>
  </si>
  <si>
    <t>137/1808</t>
  </si>
  <si>
    <t>49/1545</t>
  </si>
  <si>
    <t>24/1243</t>
  </si>
  <si>
    <t>004391.OF</t>
  </si>
  <si>
    <t>平安转型创新C</t>
  </si>
  <si>
    <t>139/1808</t>
  </si>
  <si>
    <t>233/1545</t>
  </si>
  <si>
    <t>001885.OF</t>
  </si>
  <si>
    <t>中欧新蓝筹E</t>
  </si>
  <si>
    <t>141/1808</t>
  </si>
  <si>
    <t>126/1545</t>
  </si>
  <si>
    <t>98/1243</t>
  </si>
  <si>
    <t>003413.OF</t>
  </si>
  <si>
    <t>华泰柏瑞新经济沪港深</t>
  </si>
  <si>
    <t>153/1808</t>
  </si>
  <si>
    <t>252/1545</t>
  </si>
  <si>
    <t>94/1243</t>
  </si>
  <si>
    <t>何琦</t>
  </si>
  <si>
    <t>005276.OF</t>
  </si>
  <si>
    <t>中欧创新成长C</t>
  </si>
  <si>
    <t>158/1808</t>
  </si>
  <si>
    <t>000363.OF</t>
  </si>
  <si>
    <t>国泰聚信价值优势C</t>
  </si>
  <si>
    <t>159/1808</t>
  </si>
  <si>
    <t>428/1545</t>
  </si>
  <si>
    <t>286/1243</t>
  </si>
  <si>
    <t>002020.OF</t>
  </si>
  <si>
    <t>国都创新驱动</t>
  </si>
  <si>
    <t>162/1808</t>
  </si>
  <si>
    <t>505/1545</t>
  </si>
  <si>
    <t>402/1243</t>
  </si>
  <si>
    <t>004237.OF</t>
  </si>
  <si>
    <t>中欧新蓝筹C</t>
  </si>
  <si>
    <t>165/1808</t>
  </si>
  <si>
    <t>161/1545</t>
  </si>
  <si>
    <t>002256.OF</t>
  </si>
  <si>
    <t>金信行业优选</t>
  </si>
  <si>
    <t>174/1808</t>
  </si>
  <si>
    <t>1174/1545</t>
  </si>
  <si>
    <t>1084/1243</t>
  </si>
  <si>
    <t>杨仁眉</t>
  </si>
  <si>
    <t>001217.OF</t>
  </si>
  <si>
    <t>易方达新收益C</t>
  </si>
  <si>
    <t>176/1808</t>
  </si>
  <si>
    <t>15/1545</t>
  </si>
  <si>
    <t>21/1243</t>
  </si>
  <si>
    <t>519172.OF</t>
  </si>
  <si>
    <t>浦银安盛睿智精选A</t>
  </si>
  <si>
    <t>178/1808</t>
  </si>
  <si>
    <t>924/1545</t>
  </si>
  <si>
    <t>948/1243</t>
  </si>
  <si>
    <t>000879.OF</t>
  </si>
  <si>
    <t>中海医药健康产业C</t>
  </si>
  <si>
    <t>181/1808</t>
  </si>
  <si>
    <t>56/1545</t>
  </si>
  <si>
    <t>13/1243</t>
  </si>
  <si>
    <t>005110.OF</t>
  </si>
  <si>
    <t>汇安多策略C</t>
  </si>
  <si>
    <t>187/1808</t>
  </si>
  <si>
    <t>309/1545</t>
  </si>
  <si>
    <t>002036.OF</t>
  </si>
  <si>
    <t>安信优势增长C</t>
  </si>
  <si>
    <t>188/1808</t>
  </si>
  <si>
    <t>260/1545</t>
  </si>
  <si>
    <t>32/1243</t>
  </si>
  <si>
    <t>519173.OF</t>
  </si>
  <si>
    <t>浦银安盛睿智精选C</t>
  </si>
  <si>
    <t>193/1808</t>
  </si>
  <si>
    <t>1027/1545</t>
  </si>
  <si>
    <t>1011/1243</t>
  </si>
  <si>
    <t>001830.OF</t>
  </si>
  <si>
    <t>融通跨界成长</t>
  </si>
  <si>
    <t>195/1808</t>
  </si>
  <si>
    <t>99/1545</t>
  </si>
  <si>
    <t>131/1243</t>
  </si>
  <si>
    <t>伍文友</t>
  </si>
  <si>
    <t>519176.OF</t>
  </si>
  <si>
    <t>浦银安盛消费升级C</t>
  </si>
  <si>
    <t>197/1808</t>
  </si>
  <si>
    <t>891/1545</t>
  </si>
  <si>
    <t>930/1243</t>
  </si>
  <si>
    <t>001702.OF</t>
  </si>
  <si>
    <t>东方创新科技</t>
  </si>
  <si>
    <t>198/1808</t>
  </si>
  <si>
    <t>889/1545</t>
  </si>
  <si>
    <t>846/1243</t>
  </si>
  <si>
    <t>001815.OF</t>
  </si>
  <si>
    <t>华泰柏瑞激励动力A</t>
  </si>
  <si>
    <t>206/1808</t>
  </si>
  <si>
    <t>121/1545</t>
  </si>
  <si>
    <t>61/1243</t>
  </si>
  <si>
    <t>002823.OF</t>
  </si>
  <si>
    <t>招商盛达A</t>
  </si>
  <si>
    <t>207/1808</t>
  </si>
  <si>
    <t>1041/1545</t>
  </si>
  <si>
    <t>430/1243</t>
  </si>
  <si>
    <t>张林</t>
  </si>
  <si>
    <t>002770.OF</t>
  </si>
  <si>
    <t>安信新回报A</t>
  </si>
  <si>
    <t>208/1808</t>
  </si>
  <si>
    <t>17/1545</t>
  </si>
  <si>
    <t>28/1243</t>
  </si>
  <si>
    <t>陈鹏,谭珏娜</t>
  </si>
  <si>
    <t>002547.OF</t>
  </si>
  <si>
    <t>民生加银养老服务</t>
  </si>
  <si>
    <t>212/1808</t>
  </si>
  <si>
    <t>191/1545</t>
  </si>
  <si>
    <t>128/1243</t>
  </si>
  <si>
    <t>001701.OF</t>
  </si>
  <si>
    <t>中融产业升级</t>
  </si>
  <si>
    <t>213/1808</t>
  </si>
  <si>
    <t>783/1545</t>
  </si>
  <si>
    <t>243/1243</t>
  </si>
  <si>
    <t>甘传琦</t>
  </si>
  <si>
    <t>002771.OF</t>
  </si>
  <si>
    <t>安信新回报C</t>
  </si>
  <si>
    <t>216/1808</t>
  </si>
  <si>
    <t>18/1545</t>
  </si>
  <si>
    <t>36/1243</t>
  </si>
  <si>
    <t>002824.OF</t>
  </si>
  <si>
    <t>招商盛达C</t>
  </si>
  <si>
    <t>222/1808</t>
  </si>
  <si>
    <t>1072/1545</t>
  </si>
  <si>
    <t>315/1243</t>
  </si>
  <si>
    <t>002082.OF</t>
  </si>
  <si>
    <t>华泰柏瑞激励动力C</t>
  </si>
  <si>
    <t>225/1808</t>
  </si>
  <si>
    <t>147/1545</t>
  </si>
  <si>
    <t>68/1243</t>
  </si>
  <si>
    <t>000794.OF</t>
  </si>
  <si>
    <t>宝盈睿丰创新AB</t>
  </si>
  <si>
    <t>226/1808</t>
  </si>
  <si>
    <t>174/1545</t>
  </si>
  <si>
    <t>992/1243</t>
  </si>
  <si>
    <t>朱建明,杨思亮</t>
  </si>
  <si>
    <t>001608.OF</t>
  </si>
  <si>
    <t>英大策略优选C</t>
  </si>
  <si>
    <t>229/1808</t>
  </si>
  <si>
    <t>41/1545</t>
  </si>
  <si>
    <t>93/1243</t>
  </si>
  <si>
    <t>002064.OF</t>
  </si>
  <si>
    <t>华富产业升级</t>
  </si>
  <si>
    <t>231/1808</t>
  </si>
  <si>
    <t>427/1545</t>
  </si>
  <si>
    <t>519960.OF</t>
  </si>
  <si>
    <t>长信利广C</t>
  </si>
  <si>
    <t>246/1808</t>
  </si>
  <si>
    <t>524/1545</t>
  </si>
  <si>
    <t>359/1243</t>
  </si>
  <si>
    <t>000796.OF</t>
  </si>
  <si>
    <t>宝盈睿丰创新C</t>
  </si>
  <si>
    <t>247/1808</t>
  </si>
  <si>
    <t>210/1545</t>
  </si>
  <si>
    <t>1039/1243</t>
  </si>
  <si>
    <t>002583.OF</t>
  </si>
  <si>
    <t>泰信行业精选C</t>
  </si>
  <si>
    <t>250/1808</t>
  </si>
  <si>
    <t>201/1545</t>
  </si>
  <si>
    <t>224/1243</t>
  </si>
  <si>
    <t>005207.OF</t>
  </si>
  <si>
    <t>南方高端装备C</t>
  </si>
  <si>
    <t>252/1808</t>
  </si>
  <si>
    <t>531/1545</t>
  </si>
  <si>
    <t>002555.OF</t>
  </si>
  <si>
    <t>博时沪港深优质企业C</t>
  </si>
  <si>
    <t>253/1808</t>
  </si>
  <si>
    <t>207/1545</t>
  </si>
  <si>
    <t>107/1243</t>
  </si>
  <si>
    <t>002217.OF</t>
  </si>
  <si>
    <t>易方达量化策略C</t>
  </si>
  <si>
    <t>255/1808</t>
  </si>
  <si>
    <t>1081/1545</t>
  </si>
  <si>
    <t>003714.OF</t>
  </si>
  <si>
    <t>英大睿盛C</t>
  </si>
  <si>
    <t>261/1808</t>
  </si>
  <si>
    <t>195/1545</t>
  </si>
  <si>
    <t>219/1243</t>
  </si>
  <si>
    <t>004314.OF</t>
  </si>
  <si>
    <t>前海开源沪港深新硬件A</t>
  </si>
  <si>
    <t>265/1808</t>
  </si>
  <si>
    <t>77/1545</t>
  </si>
  <si>
    <t>魏淳,刘小明</t>
  </si>
  <si>
    <t>004315.OF</t>
  </si>
  <si>
    <t>前海开源沪港深新硬件C</t>
  </si>
  <si>
    <t>267/1808</t>
  </si>
  <si>
    <t>78/1545</t>
  </si>
  <si>
    <t>005301.OF</t>
  </si>
  <si>
    <t>前海开源景鑫A</t>
  </si>
  <si>
    <t>268/1808</t>
  </si>
  <si>
    <t>魏淳,谭荐丰</t>
  </si>
  <si>
    <t>519022.OF</t>
  </si>
  <si>
    <t>国泰金泰C</t>
  </si>
  <si>
    <t>270/1808</t>
  </si>
  <si>
    <t>168/1545</t>
  </si>
  <si>
    <t>817/1243</t>
  </si>
  <si>
    <t>002084.OF</t>
  </si>
  <si>
    <t>新华鑫动力C</t>
  </si>
  <si>
    <t>271/1808</t>
  </si>
  <si>
    <t>1137/1545</t>
  </si>
  <si>
    <t>1069/1243</t>
  </si>
  <si>
    <t>002083.OF</t>
  </si>
  <si>
    <t>新华鑫动力A</t>
  </si>
  <si>
    <t>273/1808</t>
  </si>
  <si>
    <t>1124/1545</t>
  </si>
  <si>
    <t>1064/1243</t>
  </si>
  <si>
    <t>005302.OF</t>
  </si>
  <si>
    <t>前海开源景鑫C</t>
  </si>
  <si>
    <t>275/1808</t>
  </si>
  <si>
    <t>005118.OF</t>
  </si>
  <si>
    <t>金信价值精选C</t>
  </si>
  <si>
    <t>288/1808</t>
  </si>
  <si>
    <t>1501/1545</t>
  </si>
  <si>
    <t>002408.OF</t>
  </si>
  <si>
    <t>中信建投医改A</t>
  </si>
  <si>
    <t>291/1808</t>
  </si>
  <si>
    <t>380/1545</t>
  </si>
  <si>
    <t>365/1243</t>
  </si>
  <si>
    <t>谢玮</t>
  </si>
  <si>
    <t>002043.OF</t>
  </si>
  <si>
    <t>天治研究驱动C</t>
  </si>
  <si>
    <t>293/1808</t>
  </si>
  <si>
    <t>357/1545</t>
  </si>
  <si>
    <t>296/1243</t>
  </si>
  <si>
    <t>005454.OF</t>
  </si>
  <si>
    <t>前海开源医疗健康C</t>
  </si>
  <si>
    <t>297/1808</t>
  </si>
  <si>
    <t>167002.OF</t>
  </si>
  <si>
    <t>平安鼎越</t>
  </si>
  <si>
    <t>300/1808</t>
  </si>
  <si>
    <t>217/1545</t>
  </si>
  <si>
    <t>691/1243</t>
  </si>
  <si>
    <t>005245.OF</t>
  </si>
  <si>
    <t>国泰聚优价值C</t>
  </si>
  <si>
    <t>302/1808</t>
  </si>
  <si>
    <t>876/1545</t>
  </si>
  <si>
    <t>002326.OF</t>
  </si>
  <si>
    <t>银华聚利C</t>
  </si>
  <si>
    <t>303/1808</t>
  </si>
  <si>
    <t>526/1545</t>
  </si>
  <si>
    <t>225/1243</t>
  </si>
  <si>
    <t>004234.OF</t>
  </si>
  <si>
    <t>中欧数据挖掘多因子C</t>
  </si>
  <si>
    <t>304/1808</t>
  </si>
  <si>
    <t>317/1545</t>
  </si>
  <si>
    <t>004569.OF</t>
  </si>
  <si>
    <t>招商制造业转型C</t>
  </si>
  <si>
    <t>306/1808</t>
  </si>
  <si>
    <t>795/1545</t>
  </si>
  <si>
    <t>001388.OF</t>
  </si>
  <si>
    <t>中融新经济C</t>
  </si>
  <si>
    <t>265/1545</t>
  </si>
  <si>
    <t>465/1243</t>
  </si>
  <si>
    <t>005117.OF</t>
  </si>
  <si>
    <t>金信价值精选A</t>
  </si>
  <si>
    <t>308/1808</t>
  </si>
  <si>
    <t>1508/1545</t>
  </si>
  <si>
    <t>004677.OF</t>
  </si>
  <si>
    <t>博时战略新兴产业</t>
  </si>
  <si>
    <t>309/1808</t>
  </si>
  <si>
    <t>198/1545</t>
  </si>
  <si>
    <t>001437.OF</t>
  </si>
  <si>
    <t>易方达瑞享I</t>
  </si>
  <si>
    <t>310/1808</t>
  </si>
  <si>
    <t>744/1545</t>
  </si>
  <si>
    <t>853/1243</t>
  </si>
  <si>
    <t>武阳</t>
  </si>
  <si>
    <t>001438.OF</t>
  </si>
  <si>
    <t>易方达瑞享E</t>
  </si>
  <si>
    <t>317/1808</t>
  </si>
  <si>
    <t>771/1545</t>
  </si>
  <si>
    <t>863/1243</t>
  </si>
  <si>
    <t>003147.OF</t>
  </si>
  <si>
    <t>大成动态量化</t>
  </si>
  <si>
    <t>321/1808</t>
  </si>
  <si>
    <t>995/1545</t>
  </si>
  <si>
    <t>869/1243</t>
  </si>
  <si>
    <t>黎新平</t>
  </si>
  <si>
    <t>004605.OF</t>
  </si>
  <si>
    <t>富国新活力C</t>
  </si>
  <si>
    <t>325/1808</t>
  </si>
  <si>
    <t>62/1545</t>
  </si>
  <si>
    <t>002191.OF</t>
  </si>
  <si>
    <t>农银汇理物联网</t>
  </si>
  <si>
    <t>333/1808</t>
  </si>
  <si>
    <t>969/1545</t>
  </si>
  <si>
    <t>202/1243</t>
  </si>
  <si>
    <t>690011.OF</t>
  </si>
  <si>
    <t>民生加银积极成长</t>
  </si>
  <si>
    <t>338/1808</t>
  </si>
  <si>
    <t>229/1545</t>
  </si>
  <si>
    <t>242/1243</t>
  </si>
  <si>
    <t>金耀</t>
  </si>
  <si>
    <t>000556.OF</t>
  </si>
  <si>
    <t>国投瑞银新机遇A</t>
  </si>
  <si>
    <t>341/1808</t>
  </si>
  <si>
    <t>119/1545</t>
  </si>
  <si>
    <t>153/1243</t>
  </si>
  <si>
    <t>宋璐,杨冬冬</t>
  </si>
  <si>
    <t>003435.OF</t>
  </si>
  <si>
    <t>博时鑫泽C</t>
  </si>
  <si>
    <t>345/1808</t>
  </si>
  <si>
    <t>179/1545</t>
  </si>
  <si>
    <t>157/1243</t>
  </si>
  <si>
    <t>002844.OF</t>
  </si>
  <si>
    <t>金鹰多元策略</t>
  </si>
  <si>
    <t>346/1808</t>
  </si>
  <si>
    <t>248/1545</t>
  </si>
  <si>
    <t>241/1243</t>
  </si>
  <si>
    <t>003120.OF</t>
  </si>
  <si>
    <t>博时鑫源C</t>
  </si>
  <si>
    <t>348/1808</t>
  </si>
  <si>
    <t>155/1545</t>
  </si>
  <si>
    <t>87/1243</t>
  </si>
  <si>
    <t>519223.OF</t>
  </si>
  <si>
    <t>海富通欣荣C</t>
  </si>
  <si>
    <t>352/1808</t>
  </si>
  <si>
    <t>246/1545</t>
  </si>
  <si>
    <t>293/1243</t>
  </si>
  <si>
    <t>003857.OF</t>
  </si>
  <si>
    <t>前海开源周期优选A</t>
  </si>
  <si>
    <t>356/1808</t>
  </si>
  <si>
    <t>602/1545</t>
  </si>
  <si>
    <t>003858.OF</t>
  </si>
  <si>
    <t>前海开源周期优选C</t>
  </si>
  <si>
    <t>362/1808</t>
  </si>
  <si>
    <t>615/1545</t>
  </si>
  <si>
    <t>000557.OF</t>
  </si>
  <si>
    <t>国投瑞银新机遇C</t>
  </si>
  <si>
    <t>366/1808</t>
  </si>
  <si>
    <t>139/1545</t>
  </si>
  <si>
    <t>176/1243</t>
  </si>
  <si>
    <t>005643.OF</t>
  </si>
  <si>
    <t>鹏扬景升C</t>
  </si>
  <si>
    <t>372/1808</t>
  </si>
  <si>
    <t>005541.OF</t>
  </si>
  <si>
    <t>前海开源盛鑫A</t>
  </si>
  <si>
    <t>376/1808</t>
  </si>
  <si>
    <t>003550.OF</t>
  </si>
  <si>
    <t>泰达宏利改革动力C</t>
  </si>
  <si>
    <t>379/1808</t>
  </si>
  <si>
    <t>482/1545</t>
  </si>
  <si>
    <t>001252.OF</t>
  </si>
  <si>
    <t>中海进取收益</t>
  </si>
  <si>
    <t>380/1808</t>
  </si>
  <si>
    <t>550/1545</t>
  </si>
  <si>
    <t>517/1243</t>
  </si>
  <si>
    <t>许定晴</t>
  </si>
  <si>
    <t>005542.OF</t>
  </si>
  <si>
    <t>前海开源盛鑫C</t>
  </si>
  <si>
    <t>383/1808</t>
  </si>
  <si>
    <t>001563.OF</t>
  </si>
  <si>
    <t>华富健康文娱</t>
  </si>
  <si>
    <t>389/1808</t>
  </si>
  <si>
    <t>394/1545</t>
  </si>
  <si>
    <t>364/1243</t>
  </si>
  <si>
    <t>000739.OF</t>
  </si>
  <si>
    <t>平安新鑫先锋A</t>
  </si>
  <si>
    <t>393/1808</t>
  </si>
  <si>
    <t>1362/1545</t>
  </si>
  <si>
    <t>862/1243</t>
  </si>
  <si>
    <t>刘俊廷,张晓泉</t>
  </si>
  <si>
    <t>001861.OF</t>
  </si>
  <si>
    <t>富安达健康人生</t>
  </si>
  <si>
    <t>394/1808</t>
  </si>
  <si>
    <t>424/1545</t>
  </si>
  <si>
    <t>218/1243</t>
  </si>
  <si>
    <t>李守峰,纪青</t>
  </si>
  <si>
    <t>001887.OF</t>
  </si>
  <si>
    <t>中欧价值智选回报E</t>
  </si>
  <si>
    <t>396/1808</t>
  </si>
  <si>
    <t>89/1545</t>
  </si>
  <si>
    <t>391/1243</t>
  </si>
  <si>
    <t>001515.OF</t>
  </si>
  <si>
    <t>平安新鑫先锋C</t>
  </si>
  <si>
    <t>400/1808</t>
  </si>
  <si>
    <t>1376/1545</t>
  </si>
  <si>
    <t>904/1243</t>
  </si>
  <si>
    <t>003513.OF</t>
  </si>
  <si>
    <t>中邮消费升级</t>
  </si>
  <si>
    <t>405/1808</t>
  </si>
  <si>
    <t>343/1545</t>
  </si>
  <si>
    <t>647/1243</t>
  </si>
  <si>
    <t>聂璐</t>
  </si>
  <si>
    <t>004316.OF</t>
  </si>
  <si>
    <t>前海开源沪港深裕鑫A</t>
  </si>
  <si>
    <t>413/1808</t>
  </si>
  <si>
    <t>215/1545</t>
  </si>
  <si>
    <t>王霞,史程</t>
  </si>
  <si>
    <t>004317.OF</t>
  </si>
  <si>
    <t>前海开源沪港深裕鑫C</t>
  </si>
  <si>
    <t>418/1808</t>
  </si>
  <si>
    <t>219/1545</t>
  </si>
  <si>
    <t>006039.OF</t>
  </si>
  <si>
    <t>国富估值优势</t>
  </si>
  <si>
    <t>419/1808</t>
  </si>
  <si>
    <t>徐成</t>
  </si>
  <si>
    <t>004209.OF</t>
  </si>
  <si>
    <t>大成智惠量化多策略</t>
  </si>
  <si>
    <t>424/1808</t>
  </si>
  <si>
    <t>787/1545</t>
  </si>
  <si>
    <t>夏高</t>
  </si>
  <si>
    <t>004235.OF</t>
  </si>
  <si>
    <t>中欧价值智选回报C</t>
  </si>
  <si>
    <t>429/1808</t>
  </si>
  <si>
    <t>111/1545</t>
  </si>
  <si>
    <t>001865.OF</t>
  </si>
  <si>
    <t>前海开源事件驱动C</t>
  </si>
  <si>
    <t>431/1808</t>
  </si>
  <si>
    <t>519/1545</t>
  </si>
  <si>
    <t>104/1243</t>
  </si>
  <si>
    <t>001441.OF</t>
  </si>
  <si>
    <t>易方达瑞信I</t>
  </si>
  <si>
    <t>438/1808</t>
  </si>
  <si>
    <t>960003.OF</t>
  </si>
  <si>
    <t>汇丰晋信动态策略H</t>
  </si>
  <si>
    <t>441/1808</t>
  </si>
  <si>
    <t>738/1545</t>
  </si>
  <si>
    <t>283/1243</t>
  </si>
  <si>
    <t>519619.OF</t>
  </si>
  <si>
    <t>银河君荣A</t>
  </si>
  <si>
    <t>446/1808</t>
  </si>
  <si>
    <t>151/1545</t>
  </si>
  <si>
    <t>193/1243</t>
  </si>
  <si>
    <t>000825.OF</t>
  </si>
  <si>
    <t>圆信永丰双红利C</t>
  </si>
  <si>
    <t>447/1808</t>
  </si>
  <si>
    <t>1028/1545</t>
  </si>
  <si>
    <t>248/1243</t>
  </si>
  <si>
    <t>005266.OF</t>
  </si>
  <si>
    <t>博时厚泽回报C</t>
  </si>
  <si>
    <t>448/1808</t>
  </si>
  <si>
    <t>433/1545</t>
  </si>
  <si>
    <t>005551.OF</t>
  </si>
  <si>
    <t>汇安成长优选C</t>
  </si>
  <si>
    <t>450/1808</t>
  </si>
  <si>
    <t>005585.OF</t>
  </si>
  <si>
    <t>银河文体娱乐主题</t>
  </si>
  <si>
    <t>451/1808</t>
  </si>
  <si>
    <t>卢轶乔</t>
  </si>
  <si>
    <t>001442.OF</t>
  </si>
  <si>
    <t>易方达瑞信E</t>
  </si>
  <si>
    <t>453/1808</t>
  </si>
  <si>
    <t>001970.OF</t>
  </si>
  <si>
    <t>泰信鑫选A</t>
  </si>
  <si>
    <t>462/1808</t>
  </si>
  <si>
    <t>791/1545</t>
  </si>
  <si>
    <t>1044/1243</t>
  </si>
  <si>
    <t>519620.OF</t>
  </si>
  <si>
    <t>银河君荣C</t>
  </si>
  <si>
    <t>463/1808</t>
  </si>
  <si>
    <t>165/1545</t>
  </si>
  <si>
    <t>210/1243</t>
  </si>
  <si>
    <t>519621.OF</t>
  </si>
  <si>
    <t>银河君荣I</t>
  </si>
  <si>
    <t>465/1808</t>
  </si>
  <si>
    <t>159/1545</t>
  </si>
  <si>
    <t>358/1243</t>
  </si>
  <si>
    <t>005138.OF</t>
  </si>
  <si>
    <t>前海开源润鑫A</t>
  </si>
  <si>
    <t>474/1808</t>
  </si>
  <si>
    <t>002790.OF</t>
  </si>
  <si>
    <t>长盛同享C</t>
  </si>
  <si>
    <t>477/1808</t>
  </si>
  <si>
    <t>146/1545</t>
  </si>
  <si>
    <t>341/1243</t>
  </si>
  <si>
    <t>005139.OF</t>
  </si>
  <si>
    <t>前海开源润鑫C</t>
  </si>
  <si>
    <t>480/1808</t>
  </si>
  <si>
    <t>003447.OF</t>
  </si>
  <si>
    <t>英大睿鑫C</t>
  </si>
  <si>
    <t>485/1808</t>
  </si>
  <si>
    <t>616/1545</t>
  </si>
  <si>
    <t>139/1243</t>
  </si>
  <si>
    <t>001928.OF</t>
  </si>
  <si>
    <t>华夏消费升级C</t>
  </si>
  <si>
    <t>488/1808</t>
  </si>
  <si>
    <t>495/1545</t>
  </si>
  <si>
    <t>79/1243</t>
  </si>
  <si>
    <t>002580.OF</t>
  </si>
  <si>
    <t>泰信鑫选C</t>
  </si>
  <si>
    <t>489/1808</t>
  </si>
  <si>
    <t>827/1545</t>
  </si>
  <si>
    <t>1054/1243</t>
  </si>
  <si>
    <t>002080.OF</t>
  </si>
  <si>
    <t>前海开源一带一路C</t>
  </si>
  <si>
    <t>490/1808</t>
  </si>
  <si>
    <t>413/1545</t>
  </si>
  <si>
    <t>1116/1243</t>
  </si>
  <si>
    <t>003803.OF</t>
  </si>
  <si>
    <t>华安新丰利A</t>
  </si>
  <si>
    <t>502/1808</t>
  </si>
  <si>
    <t>557/1545</t>
  </si>
  <si>
    <t>403/1243</t>
  </si>
  <si>
    <t>孙丽娜,孙晨进</t>
  </si>
  <si>
    <t>001908.OF</t>
  </si>
  <si>
    <t>国投瑞银境煊C</t>
  </si>
  <si>
    <t>504/1808</t>
  </si>
  <si>
    <t>42/1545</t>
  </si>
  <si>
    <t>121/1243</t>
  </si>
  <si>
    <t>005080.OF</t>
  </si>
  <si>
    <t>海富通量化多因子C</t>
  </si>
  <si>
    <t>505/1808</t>
  </si>
  <si>
    <t>朱斌全</t>
  </si>
  <si>
    <t>003804.OF</t>
  </si>
  <si>
    <t>华安新丰利C</t>
  </si>
  <si>
    <t>506/1808</t>
  </si>
  <si>
    <t>601/1545</t>
  </si>
  <si>
    <t>433/1243</t>
  </si>
  <si>
    <t>004429.OF</t>
  </si>
  <si>
    <t>南方文旅休闲</t>
  </si>
  <si>
    <t>508/1808</t>
  </si>
  <si>
    <t>109/1545</t>
  </si>
  <si>
    <t>蒋秋洁</t>
  </si>
  <si>
    <t>770001.OF</t>
  </si>
  <si>
    <t>德邦优化</t>
  </si>
  <si>
    <t>509/1808</t>
  </si>
  <si>
    <t>613/1545</t>
  </si>
  <si>
    <t>325/1243</t>
  </si>
  <si>
    <t>房建威</t>
  </si>
  <si>
    <t>001301.OF</t>
  </si>
  <si>
    <t>大成睿景C</t>
  </si>
  <si>
    <t>511/1808</t>
  </si>
  <si>
    <t>1247/1545</t>
  </si>
  <si>
    <t>986/1243</t>
  </si>
  <si>
    <t>005206.OF</t>
  </si>
  <si>
    <t>南方优选成长C</t>
  </si>
  <si>
    <t>512/1808</t>
  </si>
  <si>
    <t>446/1545</t>
  </si>
  <si>
    <t>005081.OF</t>
  </si>
  <si>
    <t>海富通量化多因子A</t>
  </si>
  <si>
    <t>516/1808</t>
  </si>
  <si>
    <t>002686.OF</t>
  </si>
  <si>
    <t>中欧丰泓沪港深C</t>
  </si>
  <si>
    <t>518/1808</t>
  </si>
  <si>
    <t>399/1545</t>
  </si>
  <si>
    <t>163/1243</t>
  </si>
  <si>
    <t>004815.OF</t>
  </si>
  <si>
    <t>中欧红利优享C</t>
  </si>
  <si>
    <t>521/1808</t>
  </si>
  <si>
    <t>004521.OF</t>
  </si>
  <si>
    <t>安信工业4.0沪港深A</t>
  </si>
  <si>
    <t>522/1808</t>
  </si>
  <si>
    <t>1237/1545</t>
  </si>
  <si>
    <t>张竞,谭珏娜</t>
  </si>
  <si>
    <t>001359.OF</t>
  </si>
  <si>
    <t>国联安添鑫A</t>
  </si>
  <si>
    <t>523/1808</t>
  </si>
  <si>
    <t>816/1545</t>
  </si>
  <si>
    <t>657/1243</t>
  </si>
  <si>
    <t>薛琳,杨子江</t>
  </si>
  <si>
    <t>004522.OF</t>
  </si>
  <si>
    <t>安信工业4.0沪港深C</t>
  </si>
  <si>
    <t>527/1808</t>
  </si>
  <si>
    <t>1244/1545</t>
  </si>
  <si>
    <t>002731.OF</t>
  </si>
  <si>
    <t>华富华鑫C</t>
  </si>
  <si>
    <t>533/1808</t>
  </si>
  <si>
    <t>1121/1545</t>
  </si>
  <si>
    <t>927/1243</t>
  </si>
  <si>
    <t>003166.OF</t>
  </si>
  <si>
    <t>鹏华弘嘉C</t>
  </si>
  <si>
    <t>537/1808</t>
  </si>
  <si>
    <t>185/1545</t>
  </si>
  <si>
    <t>292/1243</t>
  </si>
  <si>
    <t>001654.OF</t>
  </si>
  <si>
    <t>国联安添鑫C</t>
  </si>
  <si>
    <t>542/1808</t>
  </si>
  <si>
    <t>878/1545</t>
  </si>
  <si>
    <t>745/1243</t>
  </si>
  <si>
    <t>005187.OF</t>
  </si>
  <si>
    <t>长安鑫兴C</t>
  </si>
  <si>
    <t>546/1808</t>
  </si>
  <si>
    <t>408/1545</t>
  </si>
  <si>
    <t>001972.OF</t>
  </si>
  <si>
    <t>前海开源沪港深智慧</t>
  </si>
  <si>
    <t>557/1808</t>
  </si>
  <si>
    <t>997/1545</t>
  </si>
  <si>
    <t>264/1243</t>
  </si>
  <si>
    <t>赵雪芹</t>
  </si>
  <si>
    <t>002314.OF</t>
  </si>
  <si>
    <t>泰达宏利新思路B</t>
  </si>
  <si>
    <t>559/1808</t>
  </si>
  <si>
    <t>807/1545</t>
  </si>
  <si>
    <t>586/1243</t>
  </si>
  <si>
    <t>001675.OF</t>
  </si>
  <si>
    <t>江信同福A</t>
  </si>
  <si>
    <t>565/1808</t>
  </si>
  <si>
    <t>1216/1545</t>
  </si>
  <si>
    <t>1080/1243</t>
  </si>
  <si>
    <t>王安良</t>
  </si>
  <si>
    <t>519657.OF</t>
  </si>
  <si>
    <t>银河灵活配置C</t>
  </si>
  <si>
    <t>569/1808</t>
  </si>
  <si>
    <t>1255/1545</t>
  </si>
  <si>
    <t>566/1243</t>
  </si>
  <si>
    <t>001425.OF</t>
  </si>
  <si>
    <t>博时新起点C</t>
  </si>
  <si>
    <t>571/1808</t>
  </si>
  <si>
    <t>33/1545</t>
  </si>
  <si>
    <t>35/1243</t>
  </si>
  <si>
    <t>001264.OF</t>
  </si>
  <si>
    <t>银华恒利A</t>
  </si>
  <si>
    <t>572/1808</t>
  </si>
  <si>
    <t>32/1545</t>
  </si>
  <si>
    <t>86/1243</t>
  </si>
  <si>
    <t>和玮</t>
  </si>
  <si>
    <t>001676.OF</t>
  </si>
  <si>
    <t>江信同福C</t>
  </si>
  <si>
    <t>573/1808</t>
  </si>
  <si>
    <t>1245/1545</t>
  </si>
  <si>
    <t>1099/1243</t>
  </si>
  <si>
    <t>005483.OF</t>
  </si>
  <si>
    <t>博时创新驱动C</t>
  </si>
  <si>
    <t>574/1808</t>
  </si>
  <si>
    <t>005169.OF</t>
  </si>
  <si>
    <t>华泰保兴策略精选A</t>
  </si>
  <si>
    <t>584/1808</t>
  </si>
  <si>
    <t>61/1545</t>
  </si>
  <si>
    <t>002327.OF</t>
  </si>
  <si>
    <t>银华恒利C</t>
  </si>
  <si>
    <t>587/1808</t>
  </si>
  <si>
    <t>35/1545</t>
  </si>
  <si>
    <t>91/1243</t>
  </si>
  <si>
    <t>005170.OF</t>
  </si>
  <si>
    <t>华泰保兴策略精选C</t>
  </si>
  <si>
    <t>591/1808</t>
  </si>
  <si>
    <t>66/1545</t>
  </si>
  <si>
    <t>530016.OF</t>
  </si>
  <si>
    <t>建信恒稳价值</t>
  </si>
  <si>
    <t>598/1808</t>
  </si>
  <si>
    <t>665/1545</t>
  </si>
  <si>
    <t>150/1243</t>
  </si>
  <si>
    <t>168401.OF</t>
  </si>
  <si>
    <t>红土创新转型精选</t>
  </si>
  <si>
    <t>600/1808</t>
  </si>
  <si>
    <t>112/1545</t>
  </si>
  <si>
    <t>249/1243</t>
  </si>
  <si>
    <t>朱然,盖俊龙</t>
  </si>
  <si>
    <t>002629.OF</t>
  </si>
  <si>
    <t>招商安博C</t>
  </si>
  <si>
    <t>601/1808</t>
  </si>
  <si>
    <t>115/1545</t>
  </si>
  <si>
    <t>261/1243</t>
  </si>
  <si>
    <t>004719.OF</t>
  </si>
  <si>
    <t>景顺长城睿成C</t>
  </si>
  <si>
    <t>604/1808</t>
  </si>
  <si>
    <t>817/1545</t>
  </si>
  <si>
    <t>002559.OF</t>
  </si>
  <si>
    <t>博时鑫瑞C</t>
  </si>
  <si>
    <t>612/1808</t>
  </si>
  <si>
    <t>31/1545</t>
  </si>
  <si>
    <t>67/1243</t>
  </si>
  <si>
    <t>006590.OF</t>
  </si>
  <si>
    <t>南方新优享C</t>
  </si>
  <si>
    <t>614/1808</t>
  </si>
  <si>
    <t>001799.OF</t>
  </si>
  <si>
    <t>泰康新回报C</t>
  </si>
  <si>
    <t>615/1808</t>
  </si>
  <si>
    <t>828/1545</t>
  </si>
  <si>
    <t>901/1243</t>
  </si>
  <si>
    <t>005878.OF</t>
  </si>
  <si>
    <t>博时产业新动力C</t>
  </si>
  <si>
    <t>617/1808</t>
  </si>
  <si>
    <t>002303.OF</t>
  </si>
  <si>
    <t>金鹰智慧生活</t>
  </si>
  <si>
    <t>623/1808</t>
  </si>
  <si>
    <t>844/1545</t>
  </si>
  <si>
    <t>631/1243</t>
  </si>
  <si>
    <t>006159.OF</t>
  </si>
  <si>
    <t>博时荣享回报C</t>
  </si>
  <si>
    <t>632/1808</t>
  </si>
  <si>
    <t>002192.OF</t>
  </si>
  <si>
    <t>东方鼎新C</t>
  </si>
  <si>
    <t>640/1808</t>
  </si>
  <si>
    <t>858/1545</t>
  </si>
  <si>
    <t>416/1243</t>
  </si>
  <si>
    <t>005600.OF</t>
  </si>
  <si>
    <t>汇安量化优选C</t>
  </si>
  <si>
    <t>646/1808</t>
  </si>
  <si>
    <t>000433.OF</t>
  </si>
  <si>
    <t>安信鑫发优选</t>
  </si>
  <si>
    <t>649/1808</t>
  </si>
  <si>
    <t>1099/1545</t>
  </si>
  <si>
    <t>838/1243</t>
  </si>
  <si>
    <t>袁玮,王博</t>
  </si>
  <si>
    <t>005948.OF</t>
  </si>
  <si>
    <t>德邦民裕进取量化精选C</t>
  </si>
  <si>
    <t>651/1808</t>
  </si>
  <si>
    <t>003397.OF</t>
  </si>
  <si>
    <t>银华体育文化</t>
  </si>
  <si>
    <t>652/1808</t>
  </si>
  <si>
    <t>1110/1545</t>
  </si>
  <si>
    <t>807/1243</t>
  </si>
  <si>
    <t>王翔</t>
  </si>
  <si>
    <t>006531.OF</t>
  </si>
  <si>
    <t>华泰柏瑞量化驱动C</t>
  </si>
  <si>
    <t>653/1808</t>
  </si>
  <si>
    <t>005326.OF</t>
  </si>
  <si>
    <t>景顺长城泰恒回报C</t>
  </si>
  <si>
    <t>661/1808</t>
  </si>
  <si>
    <t>006587.OF</t>
  </si>
  <si>
    <t>南方优享分红C</t>
  </si>
  <si>
    <t>663/1808</t>
  </si>
  <si>
    <t>000822.OF</t>
  </si>
  <si>
    <t>东海美丽中国</t>
  </si>
  <si>
    <t>670/1808</t>
  </si>
  <si>
    <t>1456/1545</t>
  </si>
  <si>
    <t>1091/1243</t>
  </si>
  <si>
    <t>519165.OF</t>
  </si>
  <si>
    <t>新华鑫利</t>
  </si>
  <si>
    <t>673/1808</t>
  </si>
  <si>
    <t>1023/1545</t>
  </si>
  <si>
    <t>821/1243</t>
  </si>
  <si>
    <t>002567.OF</t>
  </si>
  <si>
    <t>大成国家安全</t>
  </si>
  <si>
    <t>677/1808</t>
  </si>
  <si>
    <t>1461/1545</t>
  </si>
  <si>
    <t>1067/1243</t>
  </si>
  <si>
    <t>杨挺,谢家乐</t>
  </si>
  <si>
    <t>003554.OF</t>
  </si>
  <si>
    <t>泰达宏利同顺大数据C</t>
  </si>
  <si>
    <t>678/1808</t>
  </si>
  <si>
    <t>1155/1545</t>
  </si>
  <si>
    <t>005619.OF</t>
  </si>
  <si>
    <t>融通红利机会C</t>
  </si>
  <si>
    <t>682/1808</t>
  </si>
  <si>
    <t>001376.OF</t>
  </si>
  <si>
    <t>泓德泓富C</t>
  </si>
  <si>
    <t>684/1808</t>
  </si>
  <si>
    <t>499/1545</t>
  </si>
  <si>
    <t>366/1243</t>
  </si>
  <si>
    <t>003670.OF</t>
  </si>
  <si>
    <t>中融物联网主题</t>
  </si>
  <si>
    <t>691/1808</t>
  </si>
  <si>
    <t>1513/1545</t>
  </si>
  <si>
    <t>吴刚</t>
  </si>
  <si>
    <t>004653.OF</t>
  </si>
  <si>
    <t>建信鑫利回报C</t>
  </si>
  <si>
    <t>692/1808</t>
  </si>
  <si>
    <t>005231.OF</t>
  </si>
  <si>
    <t>红塔红土盛通A</t>
  </si>
  <si>
    <t>694/1808</t>
  </si>
  <si>
    <t>658/1545</t>
  </si>
  <si>
    <t>001271.OF</t>
  </si>
  <si>
    <t>英大灵活配置B</t>
  </si>
  <si>
    <t>698/1808</t>
  </si>
  <si>
    <t>284/1545</t>
  </si>
  <si>
    <t>332/1243</t>
  </si>
  <si>
    <t>004674.OF</t>
  </si>
  <si>
    <t>富国新机遇A</t>
  </si>
  <si>
    <t>700/1808</t>
  </si>
  <si>
    <t>468/1545</t>
  </si>
  <si>
    <t>004735.OF</t>
  </si>
  <si>
    <t>中欧瑾灵C</t>
  </si>
  <si>
    <t>701/1808</t>
  </si>
  <si>
    <t>961/1545</t>
  </si>
  <si>
    <t>005232.OF</t>
  </si>
  <si>
    <t>红塔红土盛通C</t>
  </si>
  <si>
    <t>705/1808</t>
  </si>
  <si>
    <t>697/1545</t>
  </si>
  <si>
    <t>004559.OF</t>
  </si>
  <si>
    <t>汇安丰裕C</t>
  </si>
  <si>
    <t>707/1808</t>
  </si>
  <si>
    <t>447/1545</t>
  </si>
  <si>
    <t>001966.OF</t>
  </si>
  <si>
    <t>圆信永丰兴源C</t>
  </si>
  <si>
    <t>709/1808</t>
  </si>
  <si>
    <t>584/1545</t>
  </si>
  <si>
    <t>001142.OF</t>
  </si>
  <si>
    <t>泰达宏利创盈B</t>
  </si>
  <si>
    <t>714/1808</t>
  </si>
  <si>
    <t>183/1545</t>
  </si>
  <si>
    <t>170/1243</t>
  </si>
  <si>
    <t>005851.OF</t>
  </si>
  <si>
    <t>财通新视野A</t>
  </si>
  <si>
    <t>717/1808</t>
  </si>
  <si>
    <t>005261.OF</t>
  </si>
  <si>
    <t>银华稳健增利C</t>
  </si>
  <si>
    <t>720/1808</t>
  </si>
  <si>
    <t>1370/1545</t>
  </si>
  <si>
    <t>571002.OF</t>
  </si>
  <si>
    <t>诺德主题灵活配置</t>
  </si>
  <si>
    <t>722/1808</t>
  </si>
  <si>
    <t>1233/1545</t>
  </si>
  <si>
    <t>780/1243</t>
  </si>
  <si>
    <t>朱红</t>
  </si>
  <si>
    <t>002774.OF</t>
  </si>
  <si>
    <t>光大铭鑫C</t>
  </si>
  <si>
    <t>723/1808</t>
  </si>
  <si>
    <t>549/1545</t>
  </si>
  <si>
    <t>497/1243</t>
  </si>
  <si>
    <t>002495.OF</t>
  </si>
  <si>
    <t>前海开源量化优选A</t>
  </si>
  <si>
    <t>727/1808</t>
  </si>
  <si>
    <t>417/1545</t>
  </si>
  <si>
    <t>001281.OF</t>
  </si>
  <si>
    <t>长安鑫利优选A</t>
  </si>
  <si>
    <t>730/1808</t>
  </si>
  <si>
    <t>515/1545</t>
  </si>
  <si>
    <t>27/1243</t>
  </si>
  <si>
    <t>001782.OF</t>
  </si>
  <si>
    <t>九泰久益A</t>
  </si>
  <si>
    <t>734/1808</t>
  </si>
  <si>
    <t>127/1545</t>
  </si>
  <si>
    <t>何昕</t>
  </si>
  <si>
    <t>005959.OF</t>
  </si>
  <si>
    <t>财通新视野C</t>
  </si>
  <si>
    <t>738/1808</t>
  </si>
  <si>
    <t>960004.OF</t>
  </si>
  <si>
    <t>华夏兴华H</t>
  </si>
  <si>
    <t>741/1808</t>
  </si>
  <si>
    <t>1381/1545</t>
  </si>
  <si>
    <t>1101/1243</t>
  </si>
  <si>
    <t>002072.OF</t>
  </si>
  <si>
    <t>长安鑫利优选C</t>
  </si>
  <si>
    <t>743/1808</t>
  </si>
  <si>
    <t>572/1545</t>
  </si>
  <si>
    <t>33/1243</t>
  </si>
  <si>
    <t>003981.OF</t>
  </si>
  <si>
    <t>中银证券瑞益C</t>
  </si>
  <si>
    <t>744/1808</t>
  </si>
  <si>
    <t>384/1545</t>
  </si>
  <si>
    <t>003511.OF</t>
  </si>
  <si>
    <t>长盛可转债C</t>
  </si>
  <si>
    <t>3/492</t>
  </si>
  <si>
    <t>14/437</t>
  </si>
  <si>
    <t>13/364</t>
  </si>
  <si>
    <t>杨哲</t>
  </si>
  <si>
    <t>350008.OF</t>
  </si>
  <si>
    <t>天治新消费</t>
  </si>
  <si>
    <t>746/1808</t>
  </si>
  <si>
    <t>1463/1545</t>
  </si>
  <si>
    <t>878/1243</t>
  </si>
  <si>
    <t>尹维国</t>
  </si>
  <si>
    <t>001844.OF</t>
  </si>
  <si>
    <t>九泰久益C</t>
  </si>
  <si>
    <t>752/1808</t>
  </si>
  <si>
    <t>202/1545</t>
  </si>
  <si>
    <t>001891.OF</t>
  </si>
  <si>
    <t>中欧成长优选回报E</t>
  </si>
  <si>
    <t>756/1808</t>
  </si>
  <si>
    <t>938/1545</t>
  </si>
  <si>
    <t>344/1243</t>
  </si>
  <si>
    <t>袁维德,曹名长</t>
  </si>
  <si>
    <t>003510.OF</t>
  </si>
  <si>
    <t>长盛可转债A</t>
  </si>
  <si>
    <t>4/492</t>
  </si>
  <si>
    <t>18/437</t>
  </si>
  <si>
    <t>29/364</t>
  </si>
  <si>
    <t>002496.OF</t>
  </si>
  <si>
    <t>前海开源量化优选C</t>
  </si>
  <si>
    <t>757/1808</t>
  </si>
  <si>
    <t>506/1545</t>
  </si>
  <si>
    <t>005775.OF</t>
  </si>
  <si>
    <t>中加转型动力A</t>
  </si>
  <si>
    <t>759/1808</t>
  </si>
  <si>
    <t>冯汉杰</t>
  </si>
  <si>
    <t>470059.OF</t>
  </si>
  <si>
    <t>汇添富可转债C</t>
  </si>
  <si>
    <t>5/492</t>
  </si>
  <si>
    <t>26/437</t>
  </si>
  <si>
    <t>4/364</t>
  </si>
  <si>
    <t>001880.OF</t>
  </si>
  <si>
    <t>长城中国智造</t>
  </si>
  <si>
    <t>762/1808</t>
  </si>
  <si>
    <t>388/1545</t>
  </si>
  <si>
    <t>谭小兵</t>
  </si>
  <si>
    <t>004099.OF</t>
  </si>
  <si>
    <t>前海开源沪港深景气行业</t>
  </si>
  <si>
    <t>763/1808</t>
  </si>
  <si>
    <t>295/1545</t>
  </si>
  <si>
    <t>曲扬,刘小明</t>
  </si>
  <si>
    <t>001328.OF</t>
  </si>
  <si>
    <t>鹏华弘华C</t>
  </si>
  <si>
    <t>766/1808</t>
  </si>
  <si>
    <t>1123/1545</t>
  </si>
  <si>
    <t>706/1243</t>
  </si>
  <si>
    <t>166020.OF</t>
  </si>
  <si>
    <t>中欧成长优选回报A</t>
  </si>
  <si>
    <t>768/1808</t>
  </si>
  <si>
    <t>977/1545</t>
  </si>
  <si>
    <t>466/1243</t>
  </si>
  <si>
    <t>002119.OF</t>
  </si>
  <si>
    <t>广发安盈C</t>
  </si>
  <si>
    <t>769/1808</t>
  </si>
  <si>
    <t>911/1545</t>
  </si>
  <si>
    <t>763/1243</t>
  </si>
  <si>
    <t>560006.OF</t>
  </si>
  <si>
    <t>益民核心增长</t>
  </si>
  <si>
    <t>772/1808</t>
  </si>
  <si>
    <t>1054/1545</t>
  </si>
  <si>
    <t>783/1243</t>
  </si>
  <si>
    <t>牛永涛</t>
  </si>
  <si>
    <t>005359.OF</t>
  </si>
  <si>
    <t>东方阿尔法精选C</t>
  </si>
  <si>
    <t>774/1808</t>
  </si>
  <si>
    <t>003304.OF</t>
  </si>
  <si>
    <t>前海开源沪港深核心资源A</t>
  </si>
  <si>
    <t>775/1808</t>
  </si>
  <si>
    <t>423/1545</t>
  </si>
  <si>
    <t>288/1243</t>
  </si>
  <si>
    <t>001735.OF</t>
  </si>
  <si>
    <t>广发百发大数据策略成长E</t>
  </si>
  <si>
    <t>776/1808</t>
  </si>
  <si>
    <t>1144/1545</t>
  </si>
  <si>
    <t>1050/1243</t>
  </si>
  <si>
    <t>006104.OF</t>
  </si>
  <si>
    <t>华泰柏瑞量化智慧C</t>
  </si>
  <si>
    <t>777/1808</t>
  </si>
  <si>
    <t>004994.OF</t>
  </si>
  <si>
    <t>中欧可转债C</t>
  </si>
  <si>
    <t>8/492</t>
  </si>
  <si>
    <t>12/437</t>
  </si>
  <si>
    <t>003305.OF</t>
  </si>
  <si>
    <t>前海开源沪港深核心资源C</t>
  </si>
  <si>
    <t>779/1808</t>
  </si>
  <si>
    <t>387/1545</t>
  </si>
  <si>
    <t>305/1243</t>
  </si>
  <si>
    <t>002564.OF</t>
  </si>
  <si>
    <t>新沃通盈</t>
  </si>
  <si>
    <t>781/1808</t>
  </si>
  <si>
    <t>736/1545</t>
  </si>
  <si>
    <t>973/1243</t>
  </si>
  <si>
    <t>俞瓅,陈乐华</t>
  </si>
  <si>
    <t>新沃基金管理有限公司</t>
  </si>
  <si>
    <t>350005.OF</t>
  </si>
  <si>
    <t>天治中国制造2025</t>
  </si>
  <si>
    <t>782/1808</t>
  </si>
  <si>
    <t>610/1545</t>
  </si>
  <si>
    <t>89/1243</t>
  </si>
  <si>
    <t>胡耀文</t>
  </si>
  <si>
    <t>050119.OF</t>
  </si>
  <si>
    <t>博时转债增强C</t>
  </si>
  <si>
    <t>9/492</t>
  </si>
  <si>
    <t>106/437</t>
  </si>
  <si>
    <t>209/364</t>
  </si>
  <si>
    <t>001535.OF</t>
  </si>
  <si>
    <t>景顺长城改革机遇A</t>
  </si>
  <si>
    <t>785/1808</t>
  </si>
  <si>
    <t>1338/1545</t>
  </si>
  <si>
    <t>1074/1243</t>
  </si>
  <si>
    <t>刘晓明</t>
  </si>
  <si>
    <t>005776.OF</t>
  </si>
  <si>
    <t>中加转型动力C</t>
  </si>
  <si>
    <t>788/1808</t>
  </si>
  <si>
    <t>001797.OF</t>
  </si>
  <si>
    <t>华融新利</t>
  </si>
  <si>
    <t>790/1808</t>
  </si>
  <si>
    <t>1400/1545</t>
  </si>
  <si>
    <t>1185/1243</t>
  </si>
  <si>
    <t>006458.OF</t>
  </si>
  <si>
    <t>平安估值优势C</t>
  </si>
  <si>
    <t>794/1808</t>
  </si>
  <si>
    <t>005811.OF</t>
  </si>
  <si>
    <t>南方瑞祥C</t>
  </si>
  <si>
    <t>799/1808</t>
  </si>
  <si>
    <t>002313.OF</t>
  </si>
  <si>
    <t>泰达宏利新起点B</t>
  </si>
  <si>
    <t>803/1808</t>
  </si>
  <si>
    <t>937/1545</t>
  </si>
  <si>
    <t>725/1243</t>
  </si>
  <si>
    <t>001951.OF</t>
  </si>
  <si>
    <t>金鹰改革红利</t>
  </si>
  <si>
    <t>804/1808</t>
  </si>
  <si>
    <t>1332/1545</t>
  </si>
  <si>
    <t>1095/1243</t>
  </si>
  <si>
    <t>倪超,韩广哲</t>
  </si>
  <si>
    <t>004510.OF</t>
  </si>
  <si>
    <t>九泰久盛量化先锋C</t>
  </si>
  <si>
    <t>807/1808</t>
  </si>
  <si>
    <t>1226/1545</t>
  </si>
  <si>
    <t>001656.OF</t>
  </si>
  <si>
    <t>农银汇理中国优势</t>
  </si>
  <si>
    <t>809/1808</t>
  </si>
  <si>
    <t>1377/1545</t>
  </si>
  <si>
    <t>赵伟</t>
  </si>
  <si>
    <t>001120.OF</t>
  </si>
  <si>
    <t>东方睿鑫热点挖掘A</t>
  </si>
  <si>
    <t>816/1808</t>
  </si>
  <si>
    <t>1413/1545</t>
  </si>
  <si>
    <t>1059/1243</t>
  </si>
  <si>
    <t>张玉坤</t>
  </si>
  <si>
    <t>000496.OF</t>
  </si>
  <si>
    <t>长安产业精选A</t>
  </si>
  <si>
    <t>821/1808</t>
  </si>
  <si>
    <t>669/1545</t>
  </si>
  <si>
    <t>199/1243</t>
  </si>
  <si>
    <t>顾晓飞</t>
  </si>
  <si>
    <t>002170.OF</t>
  </si>
  <si>
    <t>东吴移动互联C</t>
  </si>
  <si>
    <t>822/1808</t>
  </si>
  <si>
    <t>1445/1545</t>
  </si>
  <si>
    <t>1109/1243</t>
  </si>
  <si>
    <t>005650.OF</t>
  </si>
  <si>
    <t>万家量化同顺多策略A</t>
  </si>
  <si>
    <t>825/1808</t>
  </si>
  <si>
    <t>005438.OF</t>
  </si>
  <si>
    <t>易方达易百智能量化策略C</t>
  </si>
  <si>
    <t>827/1808</t>
  </si>
  <si>
    <t>003242.OF</t>
  </si>
  <si>
    <t>创金合信量化发现C</t>
  </si>
  <si>
    <t>834/1808</t>
  </si>
  <si>
    <t>1303/1545</t>
  </si>
  <si>
    <t>1188/1243</t>
  </si>
  <si>
    <t>002003.OF</t>
  </si>
  <si>
    <t>工银瑞信新机遇A</t>
  </si>
  <si>
    <t>835/1808</t>
  </si>
  <si>
    <t>1302/1545</t>
  </si>
  <si>
    <t>000119.OF</t>
  </si>
  <si>
    <t>广发聚鑫C</t>
  </si>
  <si>
    <t>16/492</t>
  </si>
  <si>
    <t>15/437</t>
  </si>
  <si>
    <t>15/364</t>
  </si>
  <si>
    <t>000273.OF</t>
  </si>
  <si>
    <t>华润元大安鑫A</t>
  </si>
  <si>
    <t>837/1808</t>
  </si>
  <si>
    <t>1437/1545</t>
  </si>
  <si>
    <t>790/1243</t>
  </si>
  <si>
    <t>刘宏毅</t>
  </si>
  <si>
    <t>005764.OF</t>
  </si>
  <si>
    <t>中欧潜力价值C</t>
  </si>
  <si>
    <t>838/1808</t>
  </si>
  <si>
    <t>005651.OF</t>
  </si>
  <si>
    <t>万家量化同顺多策略C</t>
  </si>
  <si>
    <t>841/1808</t>
  </si>
  <si>
    <t>002666.OF</t>
  </si>
  <si>
    <t>前海开源沪港深创新A</t>
  </si>
  <si>
    <t>842/1808</t>
  </si>
  <si>
    <t>1287/1545</t>
  </si>
  <si>
    <t>129/1243</t>
  </si>
  <si>
    <t>004175.OF</t>
  </si>
  <si>
    <t>博时鑫泰A</t>
  </si>
  <si>
    <t>843/1808</t>
  </si>
  <si>
    <t>154/1545</t>
  </si>
  <si>
    <t>198/1243</t>
  </si>
  <si>
    <t>王申,杨永光,王曦</t>
  </si>
  <si>
    <t>005323.OF</t>
  </si>
  <si>
    <t>前海开源泽鑫A</t>
  </si>
  <si>
    <t>845/1808</t>
  </si>
  <si>
    <t>谭荐丰</t>
  </si>
  <si>
    <t>002667.OF</t>
  </si>
  <si>
    <t>前海开源沪港深创新C</t>
  </si>
  <si>
    <t>846/1808</t>
  </si>
  <si>
    <t>1296/1545</t>
  </si>
  <si>
    <t>134/1243</t>
  </si>
  <si>
    <t>163817.OF</t>
  </si>
  <si>
    <t>中银转债增强B</t>
  </si>
  <si>
    <t>17/492</t>
  </si>
  <si>
    <t>35/437</t>
  </si>
  <si>
    <t>64/364</t>
  </si>
  <si>
    <t>000004.OF</t>
  </si>
  <si>
    <t>中海可转换债券C</t>
  </si>
  <si>
    <t>18/492</t>
  </si>
  <si>
    <t>340/437</t>
  </si>
  <si>
    <t>348/364</t>
  </si>
  <si>
    <t>005324.OF</t>
  </si>
  <si>
    <t>前海开源泽鑫C</t>
  </si>
  <si>
    <t>851/1808</t>
  </si>
  <si>
    <t>004176.OF</t>
  </si>
  <si>
    <t>博时鑫泰C</t>
  </si>
  <si>
    <t>853/1808</t>
  </si>
  <si>
    <t>157/1545</t>
  </si>
  <si>
    <t>207/1243</t>
  </si>
  <si>
    <t>002071.OF</t>
  </si>
  <si>
    <t>长安产业精选C</t>
  </si>
  <si>
    <t>854/1808</t>
  </si>
  <si>
    <t>784/1545</t>
  </si>
  <si>
    <t>236/1243</t>
  </si>
  <si>
    <t>002418.OF</t>
  </si>
  <si>
    <t>汇添富优选回报C</t>
  </si>
  <si>
    <t>856/1808</t>
  </si>
  <si>
    <t>1249/1545</t>
  </si>
  <si>
    <t>727/1243</t>
  </si>
  <si>
    <t>006532.OF</t>
  </si>
  <si>
    <t>华泰柏瑞量化阿尔法C</t>
  </si>
  <si>
    <t>858/1808</t>
  </si>
  <si>
    <t>002207.OF</t>
  </si>
  <si>
    <t>前海开源金银珠宝C</t>
  </si>
  <si>
    <t>859/1808</t>
  </si>
  <si>
    <t>905/1545</t>
  </si>
  <si>
    <t>1195/1243</t>
  </si>
  <si>
    <t>002004.OF</t>
  </si>
  <si>
    <t>工银瑞信新机遇C</t>
  </si>
  <si>
    <t>861/1808</t>
  </si>
  <si>
    <t>1334/1545</t>
  </si>
  <si>
    <t>004724.OF</t>
  </si>
  <si>
    <t>先锋聚元A</t>
  </si>
  <si>
    <t>862/1808</t>
  </si>
  <si>
    <t>868/1545</t>
  </si>
  <si>
    <t>刘领坡,孙欣炎</t>
  </si>
  <si>
    <t>先锋基金管理有限公司</t>
  </si>
  <si>
    <t>519183.OF</t>
  </si>
  <si>
    <t>万家双引擎</t>
  </si>
  <si>
    <t>863/1808</t>
  </si>
  <si>
    <t>872/1545</t>
  </si>
  <si>
    <t>782/1243</t>
  </si>
  <si>
    <t>叶勇</t>
  </si>
  <si>
    <t>000081.OF</t>
  </si>
  <si>
    <t>天治可转债增强C</t>
  </si>
  <si>
    <t>22/492</t>
  </si>
  <si>
    <t>7/437</t>
  </si>
  <si>
    <t>57/364</t>
  </si>
  <si>
    <t>004725.OF</t>
  </si>
  <si>
    <t>先锋聚元C</t>
  </si>
  <si>
    <t>865/1808</t>
  </si>
  <si>
    <t>964/1545</t>
  </si>
  <si>
    <t>001154.OF</t>
  </si>
  <si>
    <t>北信瑞丰平安中国</t>
  </si>
  <si>
    <t>866/1808</t>
  </si>
  <si>
    <t>1499/1545</t>
  </si>
  <si>
    <t>1229/1243</t>
  </si>
  <si>
    <t>于军华,王忠波</t>
  </si>
  <si>
    <t>005273.OF</t>
  </si>
  <si>
    <t>华商可转债A</t>
  </si>
  <si>
    <t>23/492</t>
  </si>
  <si>
    <t>291/437</t>
  </si>
  <si>
    <t>040023.OF</t>
  </si>
  <si>
    <t>华安可转债B</t>
  </si>
  <si>
    <t>24/492</t>
  </si>
  <si>
    <t>93/437</t>
  </si>
  <si>
    <t>243/364</t>
  </si>
  <si>
    <t>002443.OF</t>
  </si>
  <si>
    <t>前海开源沪港深龙头精选</t>
  </si>
  <si>
    <t>871/1808</t>
  </si>
  <si>
    <t>1352/1545</t>
  </si>
  <si>
    <t>382/1243</t>
  </si>
  <si>
    <t>001228.OF</t>
  </si>
  <si>
    <t>国联安鑫享A</t>
  </si>
  <si>
    <t>873/1808</t>
  </si>
  <si>
    <t>1432/1545</t>
  </si>
  <si>
    <t>1086/1243</t>
  </si>
  <si>
    <t>薛琳,王欢</t>
  </si>
  <si>
    <t>005284.OF</t>
  </si>
  <si>
    <t>华商可转债C</t>
  </si>
  <si>
    <t>25/492</t>
  </si>
  <si>
    <t>307/437</t>
  </si>
  <si>
    <t>001942.OF</t>
  </si>
  <si>
    <t>前海开源沪港深汇鑫A</t>
  </si>
  <si>
    <t>882/1808</t>
  </si>
  <si>
    <t>85/1545</t>
  </si>
  <si>
    <t>158/1243</t>
  </si>
  <si>
    <t>谢屹,史程</t>
  </si>
  <si>
    <t>700004.OF</t>
  </si>
  <si>
    <t>平安灵活配置</t>
  </si>
  <si>
    <t>883/1808</t>
  </si>
  <si>
    <t>213/1545</t>
  </si>
  <si>
    <t>414/1243</t>
  </si>
  <si>
    <t>刘杰</t>
  </si>
  <si>
    <t>001943.OF</t>
  </si>
  <si>
    <t>前海开源沪港深汇鑫C</t>
  </si>
  <si>
    <t>884/1808</t>
  </si>
  <si>
    <t>90/1545</t>
  </si>
  <si>
    <t>168/1243</t>
  </si>
  <si>
    <t>004732.OF</t>
  </si>
  <si>
    <t>万家瑞尧C</t>
  </si>
  <si>
    <t>885/1808</t>
  </si>
  <si>
    <t>005179.OF</t>
  </si>
  <si>
    <t>信达澳银新起点A</t>
  </si>
  <si>
    <t>886/1808</t>
  </si>
  <si>
    <t>王咏辉</t>
  </si>
  <si>
    <t>001121.OF</t>
  </si>
  <si>
    <t>东方睿鑫热点挖掘C</t>
  </si>
  <si>
    <t>887/1808</t>
  </si>
  <si>
    <t>1449/1545</t>
  </si>
  <si>
    <t>1122/1243</t>
  </si>
  <si>
    <t>164403.OF</t>
  </si>
  <si>
    <t>前海开源沪港深农业主题精选</t>
  </si>
  <si>
    <t>891/1808</t>
  </si>
  <si>
    <t>579/1545</t>
  </si>
  <si>
    <t>329/1243</t>
  </si>
  <si>
    <t>史程,石峰</t>
  </si>
  <si>
    <t>005672.OF</t>
  </si>
  <si>
    <t>前海联合研究优选C</t>
  </si>
  <si>
    <t>893/1808</t>
  </si>
  <si>
    <t>005246.OF</t>
  </si>
  <si>
    <t>国泰可转债</t>
  </si>
  <si>
    <t>26/492</t>
  </si>
  <si>
    <t>98/437</t>
  </si>
  <si>
    <t>710301.OF</t>
  </si>
  <si>
    <t>富安达增强收益A</t>
  </si>
  <si>
    <t>27/492</t>
  </si>
  <si>
    <t>165/437</t>
  </si>
  <si>
    <t>286/364</t>
  </si>
  <si>
    <t>李飞</t>
  </si>
  <si>
    <t>004833.OF</t>
  </si>
  <si>
    <t>先锋聚利A</t>
  </si>
  <si>
    <t>897/1808</t>
  </si>
  <si>
    <t>王颢,刘领坡</t>
  </si>
  <si>
    <t>003950.OF</t>
  </si>
  <si>
    <t>博时鑫润A</t>
  </si>
  <si>
    <t>898/1808</t>
  </si>
  <si>
    <t>516/1545</t>
  </si>
  <si>
    <t>372/1243</t>
  </si>
  <si>
    <t>王申</t>
  </si>
  <si>
    <t>003951.OF</t>
  </si>
  <si>
    <t>博时鑫润C</t>
  </si>
  <si>
    <t>900/1808</t>
  </si>
  <si>
    <t>527/1545</t>
  </si>
  <si>
    <t>371/1243</t>
  </si>
  <si>
    <t>710302.OF</t>
  </si>
  <si>
    <t>富安达增强收益C</t>
  </si>
  <si>
    <t>28/492</t>
  </si>
  <si>
    <t>188/437</t>
  </si>
  <si>
    <t>298/364</t>
  </si>
  <si>
    <t>006462.OF</t>
  </si>
  <si>
    <t>信达澳银新起点C</t>
  </si>
  <si>
    <t>905/1808</t>
  </si>
  <si>
    <t>001393.OF</t>
  </si>
  <si>
    <t>国富金融地产C</t>
  </si>
  <si>
    <t>906/1808</t>
  </si>
  <si>
    <t>374/1545</t>
  </si>
  <si>
    <t>271/1243</t>
  </si>
  <si>
    <t>赵宇烨</t>
  </si>
  <si>
    <t>519177.OF</t>
  </si>
  <si>
    <t>浦银安盛盛世精选C</t>
  </si>
  <si>
    <t>911/1808</t>
  </si>
  <si>
    <t>373/1545</t>
  </si>
  <si>
    <t>442/1243</t>
  </si>
  <si>
    <t>004091.OF</t>
  </si>
  <si>
    <t>博时沪港深价值优选A</t>
  </si>
  <si>
    <t>912/1808</t>
  </si>
  <si>
    <t>1133/1545</t>
  </si>
  <si>
    <t>杨涛</t>
  </si>
  <si>
    <t>160226.OF</t>
  </si>
  <si>
    <t>国泰民益C</t>
  </si>
  <si>
    <t>915/1808</t>
  </si>
  <si>
    <t>1093/1545</t>
  </si>
  <si>
    <t>988/1243</t>
  </si>
  <si>
    <t>005460.OF</t>
  </si>
  <si>
    <t>银河嘉谊C</t>
  </si>
  <si>
    <t>916/1808</t>
  </si>
  <si>
    <t>005757.OF</t>
  </si>
  <si>
    <t>长江汇聚量化多因子</t>
  </si>
  <si>
    <t>917/1808</t>
  </si>
  <si>
    <t>曹紫建</t>
  </si>
  <si>
    <t>002662.OF</t>
  </si>
  <si>
    <t>前海开源沪港深大消费A</t>
  </si>
  <si>
    <t>918/1808</t>
  </si>
  <si>
    <t>1310/1545</t>
  </si>
  <si>
    <t>498/1243</t>
  </si>
  <si>
    <t>赵雪芹,鲁力</t>
  </si>
  <si>
    <t>002663.OF</t>
  </si>
  <si>
    <t>前海开源沪港深大消费C</t>
  </si>
  <si>
    <t>920/1808</t>
  </si>
  <si>
    <t>1315/1545</t>
  </si>
  <si>
    <t>528/1243</t>
  </si>
  <si>
    <t>002631.OF</t>
  </si>
  <si>
    <t>江信瑞福C</t>
  </si>
  <si>
    <t>921/1808</t>
  </si>
  <si>
    <t>1402/1545</t>
  </si>
  <si>
    <t>002096.OF</t>
  </si>
  <si>
    <t>博时新收益C</t>
  </si>
  <si>
    <t>925/1808</t>
  </si>
  <si>
    <t>133/1545</t>
  </si>
  <si>
    <t>214/1243</t>
  </si>
  <si>
    <t>004092.OF</t>
  </si>
  <si>
    <t>博时沪港深价值优选C</t>
  </si>
  <si>
    <t>927/1808</t>
  </si>
  <si>
    <t>1166/1545</t>
  </si>
  <si>
    <t>001716.OF</t>
  </si>
  <si>
    <t>工银瑞信新趋势A</t>
  </si>
  <si>
    <t>928/1808</t>
  </si>
  <si>
    <t>592/1545</t>
  </si>
  <si>
    <t>259/1243</t>
  </si>
  <si>
    <t>何肖颉</t>
  </si>
  <si>
    <t>005447.OF</t>
  </si>
  <si>
    <t>银华智荟分红收益</t>
  </si>
  <si>
    <t>932/1808</t>
  </si>
  <si>
    <t>秦锋</t>
  </si>
  <si>
    <t>005387.OF</t>
  </si>
  <si>
    <t>银河睿达C</t>
  </si>
  <si>
    <t>933/1808</t>
  </si>
  <si>
    <t>002023.OF</t>
  </si>
  <si>
    <t>红塔红土稳健回报A</t>
  </si>
  <si>
    <t>934/1808</t>
  </si>
  <si>
    <t>958/1545</t>
  </si>
  <si>
    <t>梁钧,陈纪靖,赵耀</t>
  </si>
  <si>
    <t>001392.OF</t>
  </si>
  <si>
    <t>国富金融地产A</t>
  </si>
  <si>
    <t>935/1808</t>
  </si>
  <si>
    <t>769/1545</t>
  </si>
  <si>
    <t>447/1243</t>
  </si>
  <si>
    <t>000995.OF</t>
  </si>
  <si>
    <t>建信睿盈C</t>
  </si>
  <si>
    <t>938/1808</t>
  </si>
  <si>
    <t>1349/1545</t>
  </si>
  <si>
    <t>1009/1243</t>
  </si>
  <si>
    <t>001454.OF</t>
  </si>
  <si>
    <t>鹏华弘鑫C</t>
  </si>
  <si>
    <t>939/1808</t>
  </si>
  <si>
    <t>1283/1545</t>
  </si>
  <si>
    <t>1082/1243</t>
  </si>
  <si>
    <t>004834.OF</t>
  </si>
  <si>
    <t>先锋聚利C</t>
  </si>
  <si>
    <t>944/1808</t>
  </si>
  <si>
    <t>001474.OF</t>
  </si>
  <si>
    <t>兴银丰盈</t>
  </si>
  <si>
    <t>946/1808</t>
  </si>
  <si>
    <t>411/1545</t>
  </si>
  <si>
    <t>357/1243</t>
  </si>
  <si>
    <t>孔晓语</t>
  </si>
  <si>
    <t>006386.OF</t>
  </si>
  <si>
    <t>华泰保兴研究智选C</t>
  </si>
  <si>
    <t>947/1808</t>
  </si>
  <si>
    <t>620007.OF</t>
  </si>
  <si>
    <t>金元顺安优质精选A</t>
  </si>
  <si>
    <t>948/1808</t>
  </si>
  <si>
    <t>1292/1545</t>
  </si>
  <si>
    <t>982/1243</t>
  </si>
  <si>
    <t>周博洋,张博</t>
  </si>
  <si>
    <t>001375.OF</t>
  </si>
  <si>
    <t>金元顺安优质精选C</t>
  </si>
  <si>
    <t>949/1808</t>
  </si>
  <si>
    <t>1297/1545</t>
  </si>
  <si>
    <t>994/1243</t>
  </si>
  <si>
    <t>005887.OF</t>
  </si>
  <si>
    <t>华夏鼎沛C</t>
  </si>
  <si>
    <t>31/492</t>
  </si>
  <si>
    <t>003153.OF</t>
  </si>
  <si>
    <t>华富天鑫C</t>
  </si>
  <si>
    <t>951/1808</t>
  </si>
  <si>
    <t>1409/1545</t>
  </si>
  <si>
    <t>1194/1243</t>
  </si>
  <si>
    <t>001997.OF</t>
  </si>
  <si>
    <t>工银瑞信新趋势C</t>
  </si>
  <si>
    <t>952/1808</t>
  </si>
  <si>
    <t>680/1545</t>
  </si>
  <si>
    <t>390/1243</t>
  </si>
  <si>
    <t>002186.OF</t>
  </si>
  <si>
    <t>国联安鑫享C</t>
  </si>
  <si>
    <t>953/1808</t>
  </si>
  <si>
    <t>1454/1545</t>
  </si>
  <si>
    <t>1125/1243</t>
  </si>
  <si>
    <t>002417.OF</t>
  </si>
  <si>
    <t>招商丰盛稳定增长C</t>
  </si>
  <si>
    <t>957/1808</t>
  </si>
  <si>
    <t>702/1545</t>
  </si>
  <si>
    <t>903/1243</t>
  </si>
  <si>
    <t>001385.OF</t>
  </si>
  <si>
    <t>东方新思路C</t>
  </si>
  <si>
    <t>961/1808</t>
  </si>
  <si>
    <t>1394/1545</t>
  </si>
  <si>
    <t>1028/1243</t>
  </si>
  <si>
    <t>003459.OF</t>
  </si>
  <si>
    <t>嘉实稳宏C</t>
  </si>
  <si>
    <t>34/492</t>
  </si>
  <si>
    <t>73/437</t>
  </si>
  <si>
    <t>004748.OF</t>
  </si>
  <si>
    <t>天弘策略精选C</t>
  </si>
  <si>
    <t>962/1808</t>
  </si>
  <si>
    <t>1455/1545</t>
  </si>
  <si>
    <t>519957.OF</t>
  </si>
  <si>
    <t>长信睿进A</t>
  </si>
  <si>
    <t>963/1808</t>
  </si>
  <si>
    <t>1008/1545</t>
  </si>
  <si>
    <t>1129/1243</t>
  </si>
  <si>
    <t>000068.OF</t>
  </si>
  <si>
    <t>民生加银转债优选C</t>
  </si>
  <si>
    <t>35/492</t>
  </si>
  <si>
    <t>83/437</t>
  </si>
  <si>
    <t>240/364</t>
  </si>
  <si>
    <t>002273.OF</t>
  </si>
  <si>
    <t>泰达宏利创益B</t>
  </si>
  <si>
    <t>970/1808</t>
  </si>
  <si>
    <t>251/1545</t>
  </si>
  <si>
    <t>267/1243</t>
  </si>
  <si>
    <t>004143.OF</t>
  </si>
  <si>
    <t>招商盛合C</t>
  </si>
  <si>
    <t>971/1808</t>
  </si>
  <si>
    <t>1156/1545</t>
  </si>
  <si>
    <t>002157.OF</t>
  </si>
  <si>
    <t>长盛盛世C</t>
  </si>
  <si>
    <t>972/1808</t>
  </si>
  <si>
    <t>1261/1545</t>
  </si>
  <si>
    <t>952/1243</t>
  </si>
  <si>
    <t>003883.OF</t>
  </si>
  <si>
    <t>易方达瑞弘C</t>
  </si>
  <si>
    <t>975/1808</t>
  </si>
  <si>
    <t>209/1545</t>
  </si>
  <si>
    <t>005331.OF</t>
  </si>
  <si>
    <t>益民优势安享</t>
  </si>
  <si>
    <t>978/1808</t>
  </si>
  <si>
    <t>519625.OF</t>
  </si>
  <si>
    <t>银河君盛A</t>
  </si>
  <si>
    <t>979/1808</t>
  </si>
  <si>
    <t>351/1545</t>
  </si>
  <si>
    <t>387/1243</t>
  </si>
  <si>
    <t>刘铭,卢轶乔</t>
  </si>
  <si>
    <t>005373.OF</t>
  </si>
  <si>
    <t>中加紫金A</t>
  </si>
  <si>
    <t>983/1808</t>
  </si>
  <si>
    <t>许飞虎</t>
  </si>
  <si>
    <t>005674.OF</t>
  </si>
  <si>
    <t>诺德消费升级</t>
  </si>
  <si>
    <t>984/1808</t>
  </si>
  <si>
    <t>002416.OF</t>
  </si>
  <si>
    <t>招商丰利C</t>
  </si>
  <si>
    <t>985/1808</t>
  </si>
  <si>
    <t>1181/1545</t>
  </si>
  <si>
    <t>1083/1243</t>
  </si>
  <si>
    <t>006231.OF</t>
  </si>
  <si>
    <t>国融融君A</t>
  </si>
  <si>
    <t>989/1808</t>
  </si>
  <si>
    <t>田宏伟</t>
  </si>
  <si>
    <t>004819.OF</t>
  </si>
  <si>
    <t>国寿安保目标策略C</t>
  </si>
  <si>
    <t>991/1808</t>
  </si>
  <si>
    <t>1509/1545</t>
  </si>
  <si>
    <t>519956.OF</t>
  </si>
  <si>
    <t>长信睿进C</t>
  </si>
  <si>
    <t>992/1808</t>
  </si>
  <si>
    <t>1094/1545</t>
  </si>
  <si>
    <t>1165/1243</t>
  </si>
  <si>
    <t>004933.OF</t>
  </si>
  <si>
    <t>招商丰拓C</t>
  </si>
  <si>
    <t>993/1808</t>
  </si>
  <si>
    <t>292/1545</t>
  </si>
  <si>
    <t>004618.OF</t>
  </si>
  <si>
    <t>建信鑫稳回报C</t>
  </si>
  <si>
    <t>995/1808</t>
  </si>
  <si>
    <t>929/1545</t>
  </si>
  <si>
    <t>519626.OF</t>
  </si>
  <si>
    <t>银河君盛C</t>
  </si>
  <si>
    <t>996/1808</t>
  </si>
  <si>
    <t>369/1545</t>
  </si>
  <si>
    <t>405/1243</t>
  </si>
  <si>
    <t>005374.OF</t>
  </si>
  <si>
    <t>中加紫金C</t>
  </si>
  <si>
    <t>1000/1808</t>
  </si>
  <si>
    <t>005900.OF</t>
  </si>
  <si>
    <t>国投瑞银行业先锋</t>
  </si>
  <si>
    <t>1003/1808</t>
  </si>
  <si>
    <t>004267.OF</t>
  </si>
  <si>
    <t>金鹰持久增利E</t>
  </si>
  <si>
    <t>37/492</t>
  </si>
  <si>
    <t>78/437</t>
  </si>
  <si>
    <t>519157.OF</t>
  </si>
  <si>
    <t>新华行业轮换配置C</t>
  </si>
  <si>
    <t>1009/1808</t>
  </si>
  <si>
    <t>1139/1545</t>
  </si>
  <si>
    <t>824/1243</t>
  </si>
  <si>
    <t>003415.OF</t>
  </si>
  <si>
    <t>泰达宏利创金C</t>
  </si>
  <si>
    <t>1010/1808</t>
  </si>
  <si>
    <t>308/1545</t>
  </si>
  <si>
    <t>355/1243</t>
  </si>
  <si>
    <t>006232.OF</t>
  </si>
  <si>
    <t>国融融君C</t>
  </si>
  <si>
    <t>1012/1808</t>
  </si>
  <si>
    <t>004153.OF</t>
  </si>
  <si>
    <t>信诚新悦回报A</t>
  </si>
  <si>
    <t>1013/1808</t>
  </si>
  <si>
    <t>290/1545</t>
  </si>
  <si>
    <t>280/1243</t>
  </si>
  <si>
    <t>吴昊,孙浩中</t>
  </si>
  <si>
    <t>002024.OF</t>
  </si>
  <si>
    <t>红塔红土稳健回报C</t>
  </si>
  <si>
    <t>1014/1808</t>
  </si>
  <si>
    <t>1134/1545</t>
  </si>
  <si>
    <t>004154.OF</t>
  </si>
  <si>
    <t>信诚新悦回报B</t>
  </si>
  <si>
    <t>1015/1808</t>
  </si>
  <si>
    <t>303/1545</t>
  </si>
  <si>
    <t>313/1243</t>
  </si>
  <si>
    <t>004454.OF</t>
  </si>
  <si>
    <t>前海开源盈鑫C</t>
  </si>
  <si>
    <t>1017/1808</t>
  </si>
  <si>
    <t>237/1545</t>
  </si>
  <si>
    <t>162105.OF</t>
  </si>
  <si>
    <t>金鹰持久增利C</t>
  </si>
  <si>
    <t>39/492</t>
  </si>
  <si>
    <t>132/437</t>
  </si>
  <si>
    <t>227/364</t>
  </si>
  <si>
    <t>003344.OF</t>
  </si>
  <si>
    <t>鹏华弘惠C</t>
  </si>
  <si>
    <t>1028/1808</t>
  </si>
  <si>
    <t>1225/1545</t>
  </si>
  <si>
    <t>890/1243</t>
  </si>
  <si>
    <t>002431.OF</t>
  </si>
  <si>
    <t>中银丰利C</t>
  </si>
  <si>
    <t>1029/1808</t>
  </si>
  <si>
    <t>341/1545</t>
  </si>
  <si>
    <t>337/1243</t>
  </si>
  <si>
    <t>006267.OF</t>
  </si>
  <si>
    <t>诺德量化核心A</t>
  </si>
  <si>
    <t>1030/1808</t>
  </si>
  <si>
    <t>王恒楠</t>
  </si>
  <si>
    <t>001742.OF</t>
  </si>
  <si>
    <t>广发百发大数据E</t>
  </si>
  <si>
    <t>1032/1808</t>
  </si>
  <si>
    <t>1434/1545</t>
  </si>
  <si>
    <t>1104/1243</t>
  </si>
  <si>
    <t>001523.OF</t>
  </si>
  <si>
    <t>博时新策略C</t>
  </si>
  <si>
    <t>1033/1808</t>
  </si>
  <si>
    <t>270/1545</t>
  </si>
  <si>
    <t>547/1243</t>
  </si>
  <si>
    <t>006268.OF</t>
  </si>
  <si>
    <t>诺德量化核心C</t>
  </si>
  <si>
    <t>1035/1808</t>
  </si>
  <si>
    <t>519630.OF</t>
  </si>
  <si>
    <t>银河睿利C</t>
  </si>
  <si>
    <t>1036/1808</t>
  </si>
  <si>
    <t>866/1545</t>
  </si>
  <si>
    <t>473/1243</t>
  </si>
  <si>
    <t>001505.OF</t>
  </si>
  <si>
    <t>南方利众C</t>
  </si>
  <si>
    <t>1040/1808</t>
  </si>
  <si>
    <t>323/1545</t>
  </si>
  <si>
    <t>555/1243</t>
  </si>
  <si>
    <t>001339.OF</t>
  </si>
  <si>
    <t>兴银鼎新</t>
  </si>
  <si>
    <t>1042/1808</t>
  </si>
  <si>
    <t>1391/1545</t>
  </si>
  <si>
    <t>1110/1243</t>
  </si>
  <si>
    <t>006323.OF</t>
  </si>
  <si>
    <t>合煦智远嘉选A</t>
  </si>
  <si>
    <t>1045/1808</t>
  </si>
  <si>
    <t>朱伟东</t>
  </si>
  <si>
    <t>合煦智远基金管理有限公司</t>
  </si>
  <si>
    <t>002364.OF</t>
  </si>
  <si>
    <t>华安安康C</t>
  </si>
  <si>
    <t>1046/1808</t>
  </si>
  <si>
    <t>190/1545</t>
  </si>
  <si>
    <t>362/1243</t>
  </si>
  <si>
    <t>001745.OF</t>
  </si>
  <si>
    <t>易方达瑞富I</t>
  </si>
  <si>
    <t>1047/1808</t>
  </si>
  <si>
    <t>509/1545</t>
  </si>
  <si>
    <t>002328.OF</t>
  </si>
  <si>
    <t>银华泰利C</t>
  </si>
  <si>
    <t>1048/1808</t>
  </si>
  <si>
    <t>320/1545</t>
  </si>
  <si>
    <t>333/1243</t>
  </si>
  <si>
    <t>002658.OF</t>
  </si>
  <si>
    <t>招商安裕C</t>
  </si>
  <si>
    <t>1050/1808</t>
  </si>
  <si>
    <t>375/1545</t>
  </si>
  <si>
    <t>590/1243</t>
  </si>
  <si>
    <t>005571.OF</t>
  </si>
  <si>
    <t>中银证券新能源A</t>
  </si>
  <si>
    <t>1052/1808</t>
  </si>
  <si>
    <t>张燕</t>
  </si>
  <si>
    <t>001746.OF</t>
  </si>
  <si>
    <t>易方达瑞富E</t>
  </si>
  <si>
    <t>1053/1808</t>
  </si>
  <si>
    <t>493/1545</t>
  </si>
  <si>
    <t>002718.OF</t>
  </si>
  <si>
    <t>红塔红土盛隆C</t>
  </si>
  <si>
    <t>1058/1808</t>
  </si>
  <si>
    <t>346/1545</t>
  </si>
  <si>
    <t>409/1243</t>
  </si>
  <si>
    <t>004649.OF</t>
  </si>
  <si>
    <t>国开泰富开航</t>
  </si>
  <si>
    <t>1062/1808</t>
  </si>
  <si>
    <t>1351/1545</t>
  </si>
  <si>
    <t>高耀华,方龙</t>
  </si>
  <si>
    <t>国开泰富基金管理有限责任公司</t>
  </si>
  <si>
    <t>002030.OF</t>
  </si>
  <si>
    <t>信诚新选回报B</t>
  </si>
  <si>
    <t>1063/1808</t>
  </si>
  <si>
    <t>1419/1545</t>
  </si>
  <si>
    <t>1117/1243</t>
  </si>
  <si>
    <t>005572.OF</t>
  </si>
  <si>
    <t>中银证券新能源C</t>
  </si>
  <si>
    <t>1067/1808</t>
  </si>
  <si>
    <t>004560.OF</t>
  </si>
  <si>
    <t>汇安丰益A</t>
  </si>
  <si>
    <t>1068/1808</t>
  </si>
  <si>
    <t>442/1545</t>
  </si>
  <si>
    <t>戴杰,陈欣</t>
  </si>
  <si>
    <t>001443.OF</t>
  </si>
  <si>
    <t>易方达瑞选I</t>
  </si>
  <si>
    <t>1069/1808</t>
  </si>
  <si>
    <t>238/1545</t>
  </si>
  <si>
    <t>206/1243</t>
  </si>
  <si>
    <t>林森,韩阅川</t>
  </si>
  <si>
    <t>519976.OF</t>
  </si>
  <si>
    <t>长信可转债C</t>
  </si>
  <si>
    <t>43/492</t>
  </si>
  <si>
    <t>51/437</t>
  </si>
  <si>
    <t>89/364</t>
  </si>
  <si>
    <t>006324.OF</t>
  </si>
  <si>
    <t>合煦智远嘉选C</t>
  </si>
  <si>
    <t>1071/1808</t>
  </si>
  <si>
    <t>001998.OF</t>
  </si>
  <si>
    <t>工银瑞信新焦点C</t>
  </si>
  <si>
    <t>1076/1808</t>
  </si>
  <si>
    <t>570/1545</t>
  </si>
  <si>
    <t>525/1243</t>
  </si>
  <si>
    <t>003840.OF</t>
  </si>
  <si>
    <t>易方达瑞通C</t>
  </si>
  <si>
    <t>1078/1808</t>
  </si>
  <si>
    <t>294/1545</t>
  </si>
  <si>
    <t>196/1243</t>
  </si>
  <si>
    <t>001444.OF</t>
  </si>
  <si>
    <t>易方达瑞选E</t>
  </si>
  <si>
    <t>1079/1808</t>
  </si>
  <si>
    <t>236/1545</t>
  </si>
  <si>
    <t>213/1243</t>
  </si>
  <si>
    <t>004908.OF</t>
  </si>
  <si>
    <t>长安泓沣中短债C</t>
  </si>
  <si>
    <t>1/96</t>
  </si>
  <si>
    <t>29/31</t>
  </si>
  <si>
    <t>004561.OF</t>
  </si>
  <si>
    <t>汇安丰益C</t>
  </si>
  <si>
    <t>1083/1808</t>
  </si>
  <si>
    <t>979/1545</t>
  </si>
  <si>
    <t>673040.OF</t>
  </si>
  <si>
    <t>西部利得行业主题优选A</t>
  </si>
  <si>
    <t>1084/1808</t>
  </si>
  <si>
    <t>540/1545</t>
  </si>
  <si>
    <t>622/1243</t>
  </si>
  <si>
    <t>002054.OF</t>
  </si>
  <si>
    <t>中银新财富A</t>
  </si>
  <si>
    <t>1088/1808</t>
  </si>
  <si>
    <t>378/1545</t>
  </si>
  <si>
    <t>425/1243</t>
  </si>
  <si>
    <t>673043.OF</t>
  </si>
  <si>
    <t>西部利得行业主题优选C</t>
  </si>
  <si>
    <t>1089/1808</t>
  </si>
  <si>
    <t>559/1545</t>
  </si>
  <si>
    <t>634/1243</t>
  </si>
  <si>
    <t>001709.OF</t>
  </si>
  <si>
    <t>华富物联世界</t>
  </si>
  <si>
    <t>1092/1808</t>
  </si>
  <si>
    <t>1286/1545</t>
  </si>
  <si>
    <t>1061/1243</t>
  </si>
  <si>
    <t>龚炜,陈奇</t>
  </si>
  <si>
    <t>004907.OF</t>
  </si>
  <si>
    <t>长安泓沣中短债A</t>
  </si>
  <si>
    <t>2/96</t>
  </si>
  <si>
    <t>28/31</t>
  </si>
  <si>
    <t>002682.OF</t>
  </si>
  <si>
    <t>金鹰元和C</t>
  </si>
  <si>
    <t>1093/1808</t>
  </si>
  <si>
    <t>823/1545</t>
  </si>
  <si>
    <t>907/1243</t>
  </si>
  <si>
    <t>004917.OF</t>
  </si>
  <si>
    <t>中银证券祥瑞A</t>
  </si>
  <si>
    <t>1094/1808</t>
  </si>
  <si>
    <t>004918.OF</t>
  </si>
  <si>
    <t>中银证券祥瑞C</t>
  </si>
  <si>
    <t>1098/1808</t>
  </si>
  <si>
    <t>110028.OF</t>
  </si>
  <si>
    <t>易方达安心回报B</t>
  </si>
  <si>
    <t>46/492</t>
  </si>
  <si>
    <t>149/437</t>
  </si>
  <si>
    <t>12/364</t>
  </si>
  <si>
    <t>001284.OF</t>
  </si>
  <si>
    <t>红塔红土盛金新动力C</t>
  </si>
  <si>
    <t>1100/1808</t>
  </si>
  <si>
    <t>1035/1545</t>
  </si>
  <si>
    <t>703/1243</t>
  </si>
  <si>
    <t>002056.OF</t>
  </si>
  <si>
    <t>中银新财富C</t>
  </si>
  <si>
    <t>1104/1808</t>
  </si>
  <si>
    <t>414/1545</t>
  </si>
  <si>
    <t>452/1243</t>
  </si>
  <si>
    <t>000511.OF</t>
  </si>
  <si>
    <t>国泰国策驱动A</t>
  </si>
  <si>
    <t>1105/1808</t>
  </si>
  <si>
    <t>1483/1545</t>
  </si>
  <si>
    <t>1102/1243</t>
  </si>
  <si>
    <t>002615.OF</t>
  </si>
  <si>
    <t>中银颐利C</t>
  </si>
  <si>
    <t>1106/1808</t>
  </si>
  <si>
    <t>580/1545</t>
  </si>
  <si>
    <t>485/1243</t>
  </si>
  <si>
    <t>004837.OF</t>
  </si>
  <si>
    <t>中融鑫价值C</t>
  </si>
  <si>
    <t>1107/1808</t>
  </si>
  <si>
    <t>002062.OF</t>
  </si>
  <si>
    <t>国泰国策驱动C</t>
  </si>
  <si>
    <t>1110/1808</t>
  </si>
  <si>
    <t>1475/1545</t>
  </si>
  <si>
    <t>1088/1243</t>
  </si>
  <si>
    <t>001479.OF</t>
  </si>
  <si>
    <t>中邮风格轮动</t>
  </si>
  <si>
    <t>1111/1808</t>
  </si>
  <si>
    <t>952/1545</t>
  </si>
  <si>
    <t>806/1243</t>
  </si>
  <si>
    <t>051011.OF</t>
  </si>
  <si>
    <t>博时信用债券B</t>
  </si>
  <si>
    <t>002262.OF</t>
  </si>
  <si>
    <t>中银宝利C</t>
  </si>
  <si>
    <t>1114/1808</t>
  </si>
  <si>
    <t>311/1545</t>
  </si>
  <si>
    <t>290/1243</t>
  </si>
  <si>
    <t>001708.OF</t>
  </si>
  <si>
    <t>东兴改革精选</t>
  </si>
  <si>
    <t>1119/1808</t>
  </si>
  <si>
    <t>1440/1545</t>
  </si>
  <si>
    <t>608/1243</t>
  </si>
  <si>
    <t>003234.OF</t>
  </si>
  <si>
    <t>信诚至利A</t>
  </si>
  <si>
    <t>1120/1808</t>
  </si>
  <si>
    <t>786/1545</t>
  </si>
  <si>
    <t>712/1243</t>
  </si>
  <si>
    <t>王颖</t>
  </si>
  <si>
    <t>003235.OF</t>
  </si>
  <si>
    <t>信诚至利C</t>
  </si>
  <si>
    <t>1122/1808</t>
  </si>
  <si>
    <t>750/1545</t>
  </si>
  <si>
    <t>711/1243</t>
  </si>
  <si>
    <t>000850.OF</t>
  </si>
  <si>
    <t>汇丰晋信双核策略C</t>
  </si>
  <si>
    <t>1123/1808</t>
  </si>
  <si>
    <t>1151/1545</t>
  </si>
  <si>
    <t>523/1243</t>
  </si>
  <si>
    <t>002459.OF</t>
  </si>
  <si>
    <t>华夏鼎利A</t>
  </si>
  <si>
    <t>49/492</t>
  </si>
  <si>
    <t>31/437</t>
  </si>
  <si>
    <t>5/364</t>
  </si>
  <si>
    <t>050111.OF</t>
  </si>
  <si>
    <t>博时信用债券C</t>
  </si>
  <si>
    <t>50/492</t>
  </si>
  <si>
    <t>8/437</t>
  </si>
  <si>
    <t>28/364</t>
  </si>
  <si>
    <t>002460.OF</t>
  </si>
  <si>
    <t>华夏鼎利C</t>
  </si>
  <si>
    <t>51/492</t>
  </si>
  <si>
    <t>34/437</t>
  </si>
  <si>
    <t>6/364</t>
  </si>
  <si>
    <t>002435.OF</t>
  </si>
  <si>
    <t>中银宏利C</t>
  </si>
  <si>
    <t>1127/1808</t>
  </si>
  <si>
    <t>315/1545</t>
  </si>
  <si>
    <t>308/1243</t>
  </si>
  <si>
    <t>169201.OF</t>
  </si>
  <si>
    <t>浙商汇金鼎盈事件驱动</t>
  </si>
  <si>
    <t>1128/1808</t>
  </si>
  <si>
    <t>371/1545</t>
  </si>
  <si>
    <t>798/1243</t>
  </si>
  <si>
    <t>001835.OF</t>
  </si>
  <si>
    <t>易方达瑞祥I</t>
  </si>
  <si>
    <t>1131/1808</t>
  </si>
  <si>
    <t>673071.OF</t>
  </si>
  <si>
    <t>西部利得新动力A</t>
  </si>
  <si>
    <t>1132/1808</t>
  </si>
  <si>
    <t>469/1545</t>
  </si>
  <si>
    <t>501/1243</t>
  </si>
  <si>
    <t>001332.OF</t>
  </si>
  <si>
    <t>鹏华弘信C</t>
  </si>
  <si>
    <t>1133/1808</t>
  </si>
  <si>
    <t>832/1545</t>
  </si>
  <si>
    <t>651/1243</t>
  </si>
  <si>
    <t>005865.OF</t>
  </si>
  <si>
    <t>浦银安盛量化多策略A</t>
  </si>
  <si>
    <t>1135/1808</t>
  </si>
  <si>
    <t>陈士俊</t>
  </si>
  <si>
    <t>003851.OF</t>
  </si>
  <si>
    <t>中银锦利C</t>
  </si>
  <si>
    <t>1136/1808</t>
  </si>
  <si>
    <t>460/1545</t>
  </si>
  <si>
    <t>456/1243</t>
  </si>
  <si>
    <t>001636.OF</t>
  </si>
  <si>
    <t>万家瑞益C</t>
  </si>
  <si>
    <t>1137/1808</t>
  </si>
  <si>
    <t>372/1545</t>
  </si>
  <si>
    <t>415/1243</t>
  </si>
  <si>
    <t>001836.OF</t>
  </si>
  <si>
    <t>易方达瑞祥E</t>
  </si>
  <si>
    <t>1138/1808</t>
  </si>
  <si>
    <t>673073.OF</t>
  </si>
  <si>
    <t>西部利得新动力C</t>
  </si>
  <si>
    <t>1142/1808</t>
  </si>
  <si>
    <t>488/1545</t>
  </si>
  <si>
    <t>530/1243</t>
  </si>
  <si>
    <t>003966.OF</t>
  </si>
  <si>
    <t>中银润利A</t>
  </si>
  <si>
    <t>1145/1808</t>
  </si>
  <si>
    <t>344/1545</t>
  </si>
  <si>
    <t>368/1243</t>
  </si>
  <si>
    <t>001732.OF</t>
  </si>
  <si>
    <t>广发百发大数据策略价值E</t>
  </si>
  <si>
    <t>1146/1808</t>
  </si>
  <si>
    <t>1473/1545</t>
  </si>
  <si>
    <t>690202.OF</t>
  </si>
  <si>
    <t>民生加银增强收益C</t>
  </si>
  <si>
    <t>55/492</t>
  </si>
  <si>
    <t>213/437</t>
  </si>
  <si>
    <t>273/364</t>
  </si>
  <si>
    <t>003134.OF</t>
  </si>
  <si>
    <t>易方达裕鑫C</t>
  </si>
  <si>
    <t>56/492</t>
  </si>
  <si>
    <t>49/437</t>
  </si>
  <si>
    <t>30/364</t>
  </si>
  <si>
    <t>002777.OF</t>
  </si>
  <si>
    <t>招商安荣C</t>
  </si>
  <si>
    <t>1149/1808</t>
  </si>
  <si>
    <t>829/1545</t>
  </si>
  <si>
    <t>905/1243</t>
  </si>
  <si>
    <t>003967.OF</t>
  </si>
  <si>
    <t>中银润利C</t>
  </si>
  <si>
    <t>1150/1808</t>
  </si>
  <si>
    <t>352/1545</t>
  </si>
  <si>
    <t>375/1243</t>
  </si>
  <si>
    <t>002158.OF</t>
  </si>
  <si>
    <t>汇添富安鑫智选C</t>
  </si>
  <si>
    <t>1152/1808</t>
  </si>
  <si>
    <t>196/1545</t>
  </si>
  <si>
    <t>268/1243</t>
  </si>
  <si>
    <t>004252.OF</t>
  </si>
  <si>
    <t>国泰安益C</t>
  </si>
  <si>
    <t>1155/1808</t>
  </si>
  <si>
    <t>690/1545</t>
  </si>
  <si>
    <t>002637.OF</t>
  </si>
  <si>
    <t>广发集裕C</t>
  </si>
  <si>
    <t>57/492</t>
  </si>
  <si>
    <t>167/437</t>
  </si>
  <si>
    <t>67/364</t>
  </si>
  <si>
    <t>110036.OF</t>
  </si>
  <si>
    <t>易方达双债增强C</t>
  </si>
  <si>
    <t>4/147</t>
  </si>
  <si>
    <t>001314.OF</t>
  </si>
  <si>
    <t>易方达新益I</t>
  </si>
  <si>
    <t>1156/1808</t>
  </si>
  <si>
    <t>334/1545</t>
  </si>
  <si>
    <t>209/1243</t>
  </si>
  <si>
    <t>002055.OF</t>
  </si>
  <si>
    <t>国泰兴益C</t>
  </si>
  <si>
    <t>1158/1808</t>
  </si>
  <si>
    <t>998/1545</t>
  </si>
  <si>
    <t>667/1243</t>
  </si>
  <si>
    <t>003133.OF</t>
  </si>
  <si>
    <t>易方达裕鑫A</t>
  </si>
  <si>
    <t>58/492</t>
  </si>
  <si>
    <t>48/437</t>
  </si>
  <si>
    <t>24/364</t>
  </si>
  <si>
    <t>006109.OF</t>
  </si>
  <si>
    <t>富荣价值精选A</t>
  </si>
  <si>
    <t>1159/1808</t>
  </si>
  <si>
    <t>邓宇翔</t>
  </si>
  <si>
    <t>004609.OF</t>
  </si>
  <si>
    <t>长信乐信C</t>
  </si>
  <si>
    <t>1161/1808</t>
  </si>
  <si>
    <t>304/1545</t>
  </si>
  <si>
    <t>002414.OF</t>
  </si>
  <si>
    <t>中银瑞利C</t>
  </si>
  <si>
    <t>1163/1808</t>
  </si>
  <si>
    <t>485/1545</t>
  </si>
  <si>
    <t>481/1243</t>
  </si>
  <si>
    <t>001315.OF</t>
  </si>
  <si>
    <t>易方达新益E</t>
  </si>
  <si>
    <t>1165/1808</t>
  </si>
  <si>
    <t>348/1545</t>
  </si>
  <si>
    <t>223/1243</t>
  </si>
  <si>
    <t>004898.OF</t>
  </si>
  <si>
    <t>长安泓源纯债C</t>
  </si>
  <si>
    <t>1/1275</t>
  </si>
  <si>
    <t>902/911</t>
  </si>
  <si>
    <t>000954.OF</t>
  </si>
  <si>
    <t>国泰睿吉C</t>
  </si>
  <si>
    <t>1167/1808</t>
  </si>
  <si>
    <t>1511/1545</t>
  </si>
  <si>
    <t>1107/1243</t>
  </si>
  <si>
    <t>001174.OF</t>
  </si>
  <si>
    <t>中欧瑾和C</t>
  </si>
  <si>
    <t>1172/1808</t>
  </si>
  <si>
    <t>992/1545</t>
  </si>
  <si>
    <t>1037/1243</t>
  </si>
  <si>
    <t>001686.OF</t>
  </si>
  <si>
    <t>安信新动力A</t>
  </si>
  <si>
    <t>1174/1808</t>
  </si>
  <si>
    <t>511/1545</t>
  </si>
  <si>
    <t>487/1243</t>
  </si>
  <si>
    <t>002617.OF</t>
  </si>
  <si>
    <t>中银益利C</t>
  </si>
  <si>
    <t>1175/1808</t>
  </si>
  <si>
    <t>279/1545</t>
  </si>
  <si>
    <t>354/1243</t>
  </si>
  <si>
    <t>168106.OF</t>
  </si>
  <si>
    <t>九泰盈华量化A</t>
  </si>
  <si>
    <t>1180/1808</t>
  </si>
  <si>
    <t>1011/1545</t>
  </si>
  <si>
    <t>1123/1243</t>
  </si>
  <si>
    <t>张鹏程</t>
  </si>
  <si>
    <t>002462.OF</t>
  </si>
  <si>
    <t>中银珍利C</t>
  </si>
  <si>
    <t>1188/1808</t>
  </si>
  <si>
    <t>400/1545</t>
  </si>
  <si>
    <t>388/1243</t>
  </si>
  <si>
    <t>519962.OF</t>
  </si>
  <si>
    <t>长信利盈C</t>
  </si>
  <si>
    <t>1189/1808</t>
  </si>
  <si>
    <t>520/1545</t>
  </si>
  <si>
    <t>732/1243</t>
  </si>
  <si>
    <t>003308.OF</t>
  </si>
  <si>
    <t>中信建投睿利A</t>
  </si>
  <si>
    <t>1190/1808</t>
  </si>
  <si>
    <t>1317/1545</t>
  </si>
  <si>
    <t>823/1243</t>
  </si>
  <si>
    <t>周户</t>
  </si>
  <si>
    <t>003352.OF</t>
  </si>
  <si>
    <t>招商稳荣定期开放C</t>
  </si>
  <si>
    <t>1191/1808</t>
  </si>
  <si>
    <t>1305/1545</t>
  </si>
  <si>
    <t>1134/1243</t>
  </si>
  <si>
    <t>005494.OF</t>
  </si>
  <si>
    <t>鑫元价值精选C</t>
  </si>
  <si>
    <t>1192/1808</t>
  </si>
  <si>
    <t>001687.OF</t>
  </si>
  <si>
    <t>安信新动力C</t>
  </si>
  <si>
    <t>1193/1808</t>
  </si>
  <si>
    <t>558/1545</t>
  </si>
  <si>
    <t>546/1243</t>
  </si>
  <si>
    <t>2/1275</t>
  </si>
  <si>
    <t>903/911</t>
  </si>
  <si>
    <t>202105.OF</t>
  </si>
  <si>
    <t>南方广利回报AB</t>
  </si>
  <si>
    <t>62/492</t>
  </si>
  <si>
    <t>233/437</t>
  </si>
  <si>
    <t>181/364</t>
  </si>
  <si>
    <t>005343.OF</t>
  </si>
  <si>
    <t>长安裕盛A</t>
  </si>
  <si>
    <t>1196/1808</t>
  </si>
  <si>
    <t>893/1545</t>
  </si>
  <si>
    <t>002058.OF</t>
  </si>
  <si>
    <t>中银新机遇C</t>
  </si>
  <si>
    <t>1198/1808</t>
  </si>
  <si>
    <t>439/1545</t>
  </si>
  <si>
    <t>384/1243</t>
  </si>
  <si>
    <t>003144.OF</t>
  </si>
  <si>
    <t>华宝新机遇C</t>
  </si>
  <si>
    <t>1201/1808</t>
  </si>
  <si>
    <t>715/1545</t>
  </si>
  <si>
    <t>563/1243</t>
  </si>
  <si>
    <t>001747.OF</t>
  </si>
  <si>
    <t>易方达瑞祺I</t>
  </si>
  <si>
    <t>005344.OF</t>
  </si>
  <si>
    <t>长安裕盛C</t>
  </si>
  <si>
    <t>1204/1808</t>
  </si>
  <si>
    <t>920/1545</t>
  </si>
  <si>
    <t>003026.OF</t>
  </si>
  <si>
    <t>安信新价值A</t>
  </si>
  <si>
    <t>1205/1808</t>
  </si>
  <si>
    <t>361/1545</t>
  </si>
  <si>
    <t>166/1243</t>
  </si>
  <si>
    <t>钟光正,王涛</t>
  </si>
  <si>
    <t>002505.OF</t>
  </si>
  <si>
    <t>鹏华金鼎灵活配置C</t>
  </si>
  <si>
    <t>1208/1808</t>
  </si>
  <si>
    <t>250/1545</t>
  </si>
  <si>
    <t>552/1243</t>
  </si>
  <si>
    <t>001824.OF</t>
  </si>
  <si>
    <t>博时沪港深成长企业</t>
  </si>
  <si>
    <t>1209/1808</t>
  </si>
  <si>
    <t>1067/1545</t>
  </si>
  <si>
    <t>597/1243</t>
  </si>
  <si>
    <t>牟星海</t>
  </si>
  <si>
    <t>003433.OF</t>
  </si>
  <si>
    <t>信诚至瑞C</t>
  </si>
  <si>
    <t>1210/1808</t>
  </si>
  <si>
    <t>705/1545</t>
  </si>
  <si>
    <t>542/1243</t>
  </si>
  <si>
    <t>630109.OF</t>
  </si>
  <si>
    <t>华商稳定增利C</t>
  </si>
  <si>
    <t>65/492</t>
  </si>
  <si>
    <t>172/437</t>
  </si>
  <si>
    <t>36/364</t>
  </si>
  <si>
    <t>002514.OF</t>
  </si>
  <si>
    <t>招商丰益A</t>
  </si>
  <si>
    <t>1213/1808</t>
  </si>
  <si>
    <t>716/1545</t>
  </si>
  <si>
    <t>543/1243</t>
  </si>
  <si>
    <t>付斌</t>
  </si>
  <si>
    <t>002536.OF</t>
  </si>
  <si>
    <t>中银鑫利C</t>
  </si>
  <si>
    <t>1214/1808</t>
  </si>
  <si>
    <t>450/1545</t>
  </si>
  <si>
    <t>278/1243</t>
  </si>
  <si>
    <t>168107.OF</t>
  </si>
  <si>
    <t>九泰盈华量化C</t>
  </si>
  <si>
    <t>1215/1808</t>
  </si>
  <si>
    <t>1060/1545</t>
  </si>
  <si>
    <t>1144/1243</t>
  </si>
  <si>
    <t>003027.OF</t>
  </si>
  <si>
    <t>安信新价值C</t>
  </si>
  <si>
    <t>1218/1808</t>
  </si>
  <si>
    <t>379/1545</t>
  </si>
  <si>
    <t>177/1243</t>
  </si>
  <si>
    <t>202107.OF</t>
  </si>
  <si>
    <t>南方广利回报C</t>
  </si>
  <si>
    <t>67/492</t>
  </si>
  <si>
    <t>256/437</t>
  </si>
  <si>
    <t>212/364</t>
  </si>
  <si>
    <t>004635.OF</t>
  </si>
  <si>
    <t>中信建投睿利C</t>
  </si>
  <si>
    <t>1219/1808</t>
  </si>
  <si>
    <t>1333/1545</t>
  </si>
  <si>
    <t>001748.OF</t>
  </si>
  <si>
    <t>易方达瑞祺E</t>
  </si>
  <si>
    <t>1222/1808</t>
  </si>
  <si>
    <t>002522.OF</t>
  </si>
  <si>
    <t>永赢双利C</t>
  </si>
  <si>
    <t>69/492</t>
  </si>
  <si>
    <t>36/437</t>
  </si>
  <si>
    <t>73/364</t>
  </si>
  <si>
    <t>003219.OF</t>
  </si>
  <si>
    <t>前海开源祥和C</t>
  </si>
  <si>
    <t>70/492</t>
  </si>
  <si>
    <t>43/437</t>
  </si>
  <si>
    <t>38/364</t>
  </si>
  <si>
    <t>519761.OF</t>
  </si>
  <si>
    <t>交银多策略回报C</t>
  </si>
  <si>
    <t>1226/1808</t>
  </si>
  <si>
    <t>445/1545</t>
  </si>
  <si>
    <t>342/1243</t>
  </si>
  <si>
    <t>006548.OF</t>
  </si>
  <si>
    <t>红塔红土盛弘C</t>
  </si>
  <si>
    <t>1229/1808</t>
  </si>
  <si>
    <t>002515.OF</t>
  </si>
  <si>
    <t>招商丰益C</t>
  </si>
  <si>
    <t>1232/1808</t>
  </si>
  <si>
    <t>748/1545</t>
  </si>
  <si>
    <t>615/1243</t>
  </si>
  <si>
    <t>002779.OF</t>
  </si>
  <si>
    <t>新疆前海联合新思路C</t>
  </si>
  <si>
    <t>1233/1808</t>
  </si>
  <si>
    <t>1346/1545</t>
  </si>
  <si>
    <t>1179/1243</t>
  </si>
  <si>
    <t>001343.OF</t>
  </si>
  <si>
    <t>易方达新享C</t>
  </si>
  <si>
    <t>1236/1808</t>
  </si>
  <si>
    <t>839/1545</t>
  </si>
  <si>
    <t>395/1243</t>
  </si>
  <si>
    <t>162215.OF</t>
  </si>
  <si>
    <t>泰达宏利聚利</t>
  </si>
  <si>
    <t>85/147</t>
  </si>
  <si>
    <t>003887.OF</t>
  </si>
  <si>
    <t>汇安丰利C</t>
  </si>
  <si>
    <t>1240/1808</t>
  </si>
  <si>
    <t>1492/1545</t>
  </si>
  <si>
    <t>940/1243</t>
  </si>
  <si>
    <t>005448.OF</t>
  </si>
  <si>
    <t>诺安联创顺鑫A</t>
  </si>
  <si>
    <t>3/1275</t>
  </si>
  <si>
    <t>周建树</t>
  </si>
  <si>
    <t>002101.OF</t>
  </si>
  <si>
    <t>创金合信转债精选A</t>
  </si>
  <si>
    <t>74/492</t>
  </si>
  <si>
    <t>195/437</t>
  </si>
  <si>
    <t>116/364</t>
  </si>
  <si>
    <t>531020.OF</t>
  </si>
  <si>
    <t>建信转债增强C</t>
  </si>
  <si>
    <t>75/492</t>
  </si>
  <si>
    <t>354/437</t>
  </si>
  <si>
    <t>343/364</t>
  </si>
  <si>
    <t>005866.OF</t>
  </si>
  <si>
    <t>浦银安盛量化多策略C</t>
  </si>
  <si>
    <t>1241/1808</t>
  </si>
  <si>
    <t>005945.OF</t>
  </si>
  <si>
    <t>工银瑞信可转债优选A</t>
  </si>
  <si>
    <t>76/492</t>
  </si>
  <si>
    <t>002503.OF</t>
  </si>
  <si>
    <t>中银腾利C</t>
  </si>
  <si>
    <t>1242/1808</t>
  </si>
  <si>
    <t>598/1545</t>
  </si>
  <si>
    <t>557/1243</t>
  </si>
  <si>
    <t>003886.OF</t>
  </si>
  <si>
    <t>汇安丰利A</t>
  </si>
  <si>
    <t>1244/1808</t>
  </si>
  <si>
    <t>1502/1545</t>
  </si>
  <si>
    <t>892/1243</t>
  </si>
  <si>
    <t>001863.OF</t>
  </si>
  <si>
    <t>东方红收益增强C</t>
  </si>
  <si>
    <t>78/492</t>
  </si>
  <si>
    <t>158/437</t>
  </si>
  <si>
    <t>85/364</t>
  </si>
  <si>
    <t>005480.OF</t>
  </si>
  <si>
    <t>诺安联创顺鑫C</t>
  </si>
  <si>
    <t>4/1275</t>
  </si>
  <si>
    <t>002102.OF</t>
  </si>
  <si>
    <t>创金合信转债精选C</t>
  </si>
  <si>
    <t>79/492</t>
  </si>
  <si>
    <t>230/437</t>
  </si>
  <si>
    <t>288/364</t>
  </si>
  <si>
    <t>006057.OF</t>
  </si>
  <si>
    <t>鹏华丰和C</t>
  </si>
  <si>
    <t>80/492</t>
  </si>
  <si>
    <t>003373.OF</t>
  </si>
  <si>
    <t>大成景禄A</t>
  </si>
  <si>
    <t>1252/1808</t>
  </si>
  <si>
    <t>1488/1545</t>
  </si>
  <si>
    <t>1130/1243</t>
  </si>
  <si>
    <t>李富强,黄万青</t>
  </si>
  <si>
    <t>006110.OF</t>
  </si>
  <si>
    <t>富荣价值精选C</t>
  </si>
  <si>
    <t>1254/1808</t>
  </si>
  <si>
    <t>005946.OF</t>
  </si>
  <si>
    <t>工银瑞信可转债优选C</t>
  </si>
  <si>
    <t>81/492</t>
  </si>
  <si>
    <t>003374.OF</t>
  </si>
  <si>
    <t>大成景禄C</t>
  </si>
  <si>
    <t>1257/1808</t>
  </si>
  <si>
    <t>1491/1545</t>
  </si>
  <si>
    <t>1136/1243</t>
  </si>
  <si>
    <t>004676.OF</t>
  </si>
  <si>
    <t>中信建投睿信C</t>
  </si>
  <si>
    <t>1259/1808</t>
  </si>
  <si>
    <t>1527/1545</t>
  </si>
  <si>
    <t>000692.OF</t>
  </si>
  <si>
    <t>汇添富双利C</t>
  </si>
  <si>
    <t>82/492</t>
  </si>
  <si>
    <t>117/437</t>
  </si>
  <si>
    <t>78/364</t>
  </si>
  <si>
    <t>003592.OF</t>
  </si>
  <si>
    <t>华泰柏瑞享利C</t>
  </si>
  <si>
    <t>1261/1808</t>
  </si>
  <si>
    <t>560/1545</t>
  </si>
  <si>
    <t>448/1243</t>
  </si>
  <si>
    <t>001414.OF</t>
  </si>
  <si>
    <t>中融鑫起点C</t>
  </si>
  <si>
    <t>1262/1808</t>
  </si>
  <si>
    <t>1342/1545</t>
  </si>
  <si>
    <t>1087/1243</t>
  </si>
  <si>
    <t>001743.OF</t>
  </si>
  <si>
    <t>诺安优选回报</t>
  </si>
  <si>
    <t>1264/1808</t>
  </si>
  <si>
    <t>239/1545</t>
  </si>
  <si>
    <t>397/1243</t>
  </si>
  <si>
    <t>005142.OF</t>
  </si>
  <si>
    <t>中融沪港深大消费A</t>
  </si>
  <si>
    <t>1265/1808</t>
  </si>
  <si>
    <t>1497/1545</t>
  </si>
  <si>
    <t>甘传琦,冯琪</t>
  </si>
  <si>
    <t>000314.OF</t>
  </si>
  <si>
    <t>招商瑞丰A</t>
  </si>
  <si>
    <t>1266/1808</t>
  </si>
  <si>
    <t>932/1545</t>
  </si>
  <si>
    <t>740/1243</t>
  </si>
  <si>
    <t>002390.OF</t>
  </si>
  <si>
    <t>招商安德灵活配置C</t>
  </si>
  <si>
    <t>1268/1808</t>
  </si>
  <si>
    <t>490/1545</t>
  </si>
  <si>
    <t>788/1243</t>
  </si>
  <si>
    <t>003598.OF</t>
  </si>
  <si>
    <t>华商润丰A</t>
  </si>
  <si>
    <t>1271/1808</t>
  </si>
  <si>
    <t>774/1545</t>
  </si>
  <si>
    <t>005143.OF</t>
  </si>
  <si>
    <t>中融沪港深大消费C</t>
  </si>
  <si>
    <t>1275/1808</t>
  </si>
  <si>
    <t>1500/1545</t>
  </si>
  <si>
    <t>519937.OF</t>
  </si>
  <si>
    <t>长信先锐</t>
  </si>
  <si>
    <t>83/492</t>
  </si>
  <si>
    <t>65/437</t>
  </si>
  <si>
    <t>148/364</t>
  </si>
  <si>
    <t>吴晖</t>
  </si>
  <si>
    <t>002088.OF</t>
  </si>
  <si>
    <t>国富新机遇C</t>
  </si>
  <si>
    <t>1278/1808</t>
  </si>
  <si>
    <t>404/1545</t>
  </si>
  <si>
    <t>560/1243</t>
  </si>
  <si>
    <t>003755.OF</t>
  </si>
  <si>
    <t>国泰普益C</t>
  </si>
  <si>
    <t>1283/1808</t>
  </si>
  <si>
    <t>881/1545</t>
  </si>
  <si>
    <t>493/1243</t>
  </si>
  <si>
    <t>001379.OF</t>
  </si>
  <si>
    <t>景顺长城领先回报C</t>
  </si>
  <si>
    <t>1289/1808</t>
  </si>
  <si>
    <t>883/1545</t>
  </si>
  <si>
    <t>460/1243</t>
  </si>
  <si>
    <t>005592.OF</t>
  </si>
  <si>
    <t>长安裕腾C</t>
  </si>
  <si>
    <t>1291/1808</t>
  </si>
  <si>
    <t>002017.OF</t>
  </si>
  <si>
    <t>招商瑞丰C</t>
  </si>
  <si>
    <t>1294/1808</t>
  </si>
  <si>
    <t>1002/1545</t>
  </si>
  <si>
    <t>802/1243</t>
  </si>
  <si>
    <t>165527.OF</t>
  </si>
  <si>
    <t>信诚新旺回报C</t>
  </si>
  <si>
    <t>1295/1808</t>
  </si>
  <si>
    <t>852/1545</t>
  </si>
  <si>
    <t>707/1243</t>
  </si>
  <si>
    <t>006009.OF</t>
  </si>
  <si>
    <t>国融融银A</t>
  </si>
  <si>
    <t>1298/1808</t>
  </si>
  <si>
    <t>田宏伟,冯赟</t>
  </si>
  <si>
    <t>005954.OF</t>
  </si>
  <si>
    <t>人保转型新动力C</t>
  </si>
  <si>
    <t>1300/1808</t>
  </si>
  <si>
    <t>161624.OF</t>
  </si>
  <si>
    <t>融通可转债A</t>
  </si>
  <si>
    <t>86/492</t>
  </si>
  <si>
    <t>243/437</t>
  </si>
  <si>
    <t>294/364</t>
  </si>
  <si>
    <t>090017.OF</t>
  </si>
  <si>
    <t>大成可转债增强</t>
  </si>
  <si>
    <t>87/492</t>
  </si>
  <si>
    <t>418/437</t>
  </si>
  <si>
    <t>349/364</t>
  </si>
  <si>
    <t>001596.OF</t>
  </si>
  <si>
    <t>信诚新泽回报A</t>
  </si>
  <si>
    <t>1302/1808</t>
  </si>
  <si>
    <t>913/1545</t>
  </si>
  <si>
    <t>002724.OF</t>
  </si>
  <si>
    <t>江信祺福C</t>
  </si>
  <si>
    <t>88/492</t>
  </si>
  <si>
    <t>47/437</t>
  </si>
  <si>
    <t>130/364</t>
  </si>
  <si>
    <t>002765.OF</t>
  </si>
  <si>
    <t>新华双利A</t>
  </si>
  <si>
    <t>89/492</t>
  </si>
  <si>
    <t>168/437</t>
  </si>
  <si>
    <t>77/364</t>
  </si>
  <si>
    <t>610108.OF</t>
  </si>
  <si>
    <t>信达澳银信用债C</t>
  </si>
  <si>
    <t>90/492</t>
  </si>
  <si>
    <t>156/437</t>
  </si>
  <si>
    <t>194/364</t>
  </si>
  <si>
    <t>630007.OF</t>
  </si>
  <si>
    <t>华商稳健双利A</t>
  </si>
  <si>
    <t>91/492</t>
  </si>
  <si>
    <t>366/437</t>
  </si>
  <si>
    <t>136/364</t>
  </si>
  <si>
    <t>005198.OF</t>
  </si>
  <si>
    <t>工银瑞信沪港深精选C</t>
  </si>
  <si>
    <t>1304/1808</t>
  </si>
  <si>
    <t>1383/1545</t>
  </si>
  <si>
    <t>002059.OF</t>
  </si>
  <si>
    <t>国泰浓益C</t>
  </si>
  <si>
    <t>1307/1808</t>
  </si>
  <si>
    <t>1410/1545</t>
  </si>
  <si>
    <t>1033/1243</t>
  </si>
  <si>
    <t>110008.OF</t>
  </si>
  <si>
    <t>易方达稳健收益B</t>
  </si>
  <si>
    <t>92/492</t>
  </si>
  <si>
    <t>46/437</t>
  </si>
  <si>
    <t>26/364</t>
  </si>
  <si>
    <t>006010.OF</t>
  </si>
  <si>
    <t>国融融银C</t>
  </si>
  <si>
    <t>1308/1808</t>
  </si>
  <si>
    <t>006102.OF</t>
  </si>
  <si>
    <t>浙商丰利增强</t>
  </si>
  <si>
    <t>93/492</t>
  </si>
  <si>
    <t>贾腾,周锦程</t>
  </si>
  <si>
    <t>110018.OF</t>
  </si>
  <si>
    <t>易方达增强回报B</t>
  </si>
  <si>
    <t>9/152</t>
  </si>
  <si>
    <t>5/147</t>
  </si>
  <si>
    <t>002177.OF</t>
  </si>
  <si>
    <t>信诚新泽回报B</t>
  </si>
  <si>
    <t>1313/1808</t>
  </si>
  <si>
    <t>970/1545</t>
  </si>
  <si>
    <t>161625.OF</t>
  </si>
  <si>
    <t>融通可转债C</t>
  </si>
  <si>
    <t>94/492</t>
  </si>
  <si>
    <t>268/437</t>
  </si>
  <si>
    <t>311/364</t>
  </si>
  <si>
    <t>630107.OF</t>
  </si>
  <si>
    <t>华商稳健双利B</t>
  </si>
  <si>
    <t>96/492</t>
  </si>
  <si>
    <t>376/437</t>
  </si>
  <si>
    <t>164/364</t>
  </si>
  <si>
    <t>003001.OF</t>
  </si>
  <si>
    <t>招商丰德C</t>
  </si>
  <si>
    <t>1318/1808</t>
  </si>
  <si>
    <t>1355/1545</t>
  </si>
  <si>
    <t>001336.OF</t>
  </si>
  <si>
    <t>鹏华弘益A</t>
  </si>
  <si>
    <t>1320/1808</t>
  </si>
  <si>
    <t>706/1545</t>
  </si>
  <si>
    <t>665/1243</t>
  </si>
  <si>
    <t>李韵怡,张栓伟,汤志彦</t>
  </si>
  <si>
    <t>001446.OF</t>
  </si>
  <si>
    <t>招商丰泽C</t>
  </si>
  <si>
    <t>1322/1808</t>
  </si>
  <si>
    <t>1033/1545</t>
  </si>
  <si>
    <t>840/1243</t>
  </si>
  <si>
    <t>002766.OF</t>
  </si>
  <si>
    <t>新华双利C</t>
  </si>
  <si>
    <t>97/492</t>
  </si>
  <si>
    <t>192/437</t>
  </si>
  <si>
    <t>95/364</t>
  </si>
  <si>
    <t>004668.OF</t>
  </si>
  <si>
    <t>建信鑫泽A</t>
  </si>
  <si>
    <t>1323/1808</t>
  </si>
  <si>
    <t>梁洪昀</t>
  </si>
  <si>
    <t>003028.OF</t>
  </si>
  <si>
    <t>安信新优选A</t>
  </si>
  <si>
    <t>1324/1808</t>
  </si>
  <si>
    <t>481/1545</t>
  </si>
  <si>
    <t>431/1243</t>
  </si>
  <si>
    <t>庄园,张明</t>
  </si>
  <si>
    <t>001337.OF</t>
  </si>
  <si>
    <t>鹏华弘益C</t>
  </si>
  <si>
    <t>1326/1808</t>
  </si>
  <si>
    <t>725/1545</t>
  </si>
  <si>
    <t>686/1243</t>
  </si>
  <si>
    <t>001347.OF</t>
  </si>
  <si>
    <t>富国新收益C</t>
  </si>
  <si>
    <t>1327/1808</t>
  </si>
  <si>
    <t>600/1545</t>
  </si>
  <si>
    <t>512/1243</t>
  </si>
  <si>
    <t>519221.OF</t>
  </si>
  <si>
    <t>海富通欣益C</t>
  </si>
  <si>
    <t>1328/1808</t>
  </si>
  <si>
    <t>480/1545</t>
  </si>
  <si>
    <t>479/1243</t>
  </si>
  <si>
    <t>004427.OF</t>
  </si>
  <si>
    <t>交银增利增强A</t>
  </si>
  <si>
    <t>98/492</t>
  </si>
  <si>
    <t>33/437</t>
  </si>
  <si>
    <t>凌超,魏玉敏</t>
  </si>
  <si>
    <t>003029.OF</t>
  </si>
  <si>
    <t>安信新优选C</t>
  </si>
  <si>
    <t>1331/1808</t>
  </si>
  <si>
    <t>487/1545</t>
  </si>
  <si>
    <t>443/1243</t>
  </si>
  <si>
    <t>004669.OF</t>
  </si>
  <si>
    <t>建信鑫泽C</t>
  </si>
  <si>
    <t>1334/1808</t>
  </si>
  <si>
    <t>080008.OF</t>
  </si>
  <si>
    <t>长盛战略新兴产业A</t>
  </si>
  <si>
    <t>1335/1808</t>
  </si>
  <si>
    <t>1453/1545</t>
  </si>
  <si>
    <t>1112/1243</t>
  </si>
  <si>
    <t>杨衡,孟棋</t>
  </si>
  <si>
    <t>003680.OF</t>
  </si>
  <si>
    <t>华润元大润泰双鑫A</t>
  </si>
  <si>
    <t>101/492</t>
  </si>
  <si>
    <t>289/437</t>
  </si>
  <si>
    <t>刘宏毅,李仆,王致远</t>
  </si>
  <si>
    <t>003913.OF</t>
  </si>
  <si>
    <t>泰达宏利启富C</t>
  </si>
  <si>
    <t>1338/1808</t>
  </si>
  <si>
    <t>863/1545</t>
  </si>
  <si>
    <t>163812.OF</t>
  </si>
  <si>
    <t>中银稳健双利B</t>
  </si>
  <si>
    <t>102/492</t>
  </si>
  <si>
    <t>118/437</t>
  </si>
  <si>
    <t>157/364</t>
  </si>
  <si>
    <t>004428.OF</t>
  </si>
  <si>
    <t>交银增利增强C</t>
  </si>
  <si>
    <t>103/492</t>
  </si>
  <si>
    <t>41/437</t>
  </si>
  <si>
    <t>003484.OF</t>
  </si>
  <si>
    <t>金鹰鑫益A</t>
  </si>
  <si>
    <t>1339/1808</t>
  </si>
  <si>
    <t>749/1545</t>
  </si>
  <si>
    <t>881/1243</t>
  </si>
  <si>
    <t>003485.OF</t>
  </si>
  <si>
    <t>金鹰鑫益C</t>
  </si>
  <si>
    <t>1340/1808</t>
  </si>
  <si>
    <t>713/1545</t>
  </si>
  <si>
    <t>866/1243</t>
  </si>
  <si>
    <t>003496.OF</t>
  </si>
  <si>
    <t>鹏华弘尚C</t>
  </si>
  <si>
    <t>1341/1808</t>
  </si>
  <si>
    <t>575/1545</t>
  </si>
  <si>
    <t>699/1243</t>
  </si>
  <si>
    <t>001199.OF</t>
  </si>
  <si>
    <t>创金合信聚利A</t>
  </si>
  <si>
    <t>104/492</t>
  </si>
  <si>
    <t>209/437</t>
  </si>
  <si>
    <t>297/364</t>
  </si>
  <si>
    <t>胡尧盛</t>
  </si>
  <si>
    <t>000841.OF</t>
  </si>
  <si>
    <t>富国新回报AB</t>
  </si>
  <si>
    <t>1344/1808</t>
  </si>
  <si>
    <t>655/1545</t>
  </si>
  <si>
    <t>741/1243</t>
  </si>
  <si>
    <t>蔡耀华,俞晓斌,肖威兵,于鹏</t>
  </si>
  <si>
    <t>005489.OF</t>
  </si>
  <si>
    <t>中金衡优A</t>
  </si>
  <si>
    <t>1345/1808</t>
  </si>
  <si>
    <t>001567.OF</t>
  </si>
  <si>
    <t>南方利达C</t>
  </si>
  <si>
    <t>1346/1808</t>
  </si>
  <si>
    <t>443/1545</t>
  </si>
  <si>
    <t>594/1243</t>
  </si>
  <si>
    <t>005021.OF</t>
  </si>
  <si>
    <t>渤海汇金量化汇盈</t>
  </si>
  <si>
    <t>1349/1808</t>
  </si>
  <si>
    <t>何翔,林思</t>
  </si>
  <si>
    <t>渤海汇金证券资产管理有限公司</t>
  </si>
  <si>
    <t>003723.OF</t>
  </si>
  <si>
    <t>华润元大润泰双鑫C</t>
  </si>
  <si>
    <t>107/492</t>
  </si>
  <si>
    <t>318/437</t>
  </si>
  <si>
    <t>000578.OF</t>
  </si>
  <si>
    <t>鑫元恒鑫收益增强A</t>
  </si>
  <si>
    <t>108/492</t>
  </si>
  <si>
    <t>367/437</t>
  </si>
  <si>
    <t>310/364</t>
  </si>
  <si>
    <t>420102.OF</t>
  </si>
  <si>
    <t>天弘永利债券B</t>
  </si>
  <si>
    <t>109/492</t>
  </si>
  <si>
    <t>101/437</t>
  </si>
  <si>
    <t>117/364</t>
  </si>
  <si>
    <t>002794.OF</t>
  </si>
  <si>
    <t>天弘永利债券E</t>
  </si>
  <si>
    <t>110/492</t>
  </si>
  <si>
    <t>100/437</t>
  </si>
  <si>
    <t>111/364</t>
  </si>
  <si>
    <t>001200.OF</t>
  </si>
  <si>
    <t>创金合信聚利C</t>
  </si>
  <si>
    <t>111/492</t>
  </si>
  <si>
    <t>231/437</t>
  </si>
  <si>
    <t>313/364</t>
  </si>
  <si>
    <t>001817.OF</t>
  </si>
  <si>
    <t>易方达瑞兴I</t>
  </si>
  <si>
    <t>1353/1808</t>
  </si>
  <si>
    <t>740/1545</t>
  </si>
  <si>
    <t>001818.OF</t>
  </si>
  <si>
    <t>易方达瑞兴E</t>
  </si>
  <si>
    <t>1355/1808</t>
  </si>
  <si>
    <t>753/1545</t>
  </si>
  <si>
    <t>001762.OF</t>
  </si>
  <si>
    <t>广发安宏回报C</t>
  </si>
  <si>
    <t>1356/1808</t>
  </si>
  <si>
    <t>612/1545</t>
  </si>
  <si>
    <t>464/1243</t>
  </si>
  <si>
    <t>005490.OF</t>
  </si>
  <si>
    <t>中金衡优C</t>
  </si>
  <si>
    <t>1358/1808</t>
  </si>
  <si>
    <t>000843.OF</t>
  </si>
  <si>
    <t>富国新回报C</t>
  </si>
  <si>
    <t>1360/1808</t>
  </si>
  <si>
    <t>722/1545</t>
  </si>
  <si>
    <t>804/1243</t>
  </si>
  <si>
    <t>006483.OF</t>
  </si>
  <si>
    <t>广发可转债C</t>
  </si>
  <si>
    <t>114/492</t>
  </si>
  <si>
    <t>005833.OF</t>
  </si>
  <si>
    <t>工银瑞信红利优享A</t>
  </si>
  <si>
    <t>1363/1808</t>
  </si>
  <si>
    <t>000579.OF</t>
  </si>
  <si>
    <t>鑫元恒鑫收益增强C</t>
  </si>
  <si>
    <t>116/492</t>
  </si>
  <si>
    <t>377/437</t>
  </si>
  <si>
    <t>323/364</t>
  </si>
  <si>
    <t>675081.OF</t>
  </si>
  <si>
    <t>西部利得祥盈A</t>
  </si>
  <si>
    <t>118/492</t>
  </si>
  <si>
    <t>17/437</t>
  </si>
  <si>
    <t>11/364</t>
  </si>
  <si>
    <t>童国林</t>
  </si>
  <si>
    <t>003861.OF</t>
  </si>
  <si>
    <t>招商兴福A</t>
  </si>
  <si>
    <t>1366/1808</t>
  </si>
  <si>
    <t>1243/1545</t>
  </si>
  <si>
    <t>1001/1243</t>
  </si>
  <si>
    <t>张韵</t>
  </si>
  <si>
    <t>004953.OF</t>
  </si>
  <si>
    <t>兴全恒益C</t>
  </si>
  <si>
    <t>121/492</t>
  </si>
  <si>
    <t>128/437</t>
  </si>
  <si>
    <t>003368.OF</t>
  </si>
  <si>
    <t>鹏华兴合定期开放C</t>
  </si>
  <si>
    <t>1369/1808</t>
  </si>
  <si>
    <t>1219/1545</t>
  </si>
  <si>
    <t>1013/1243</t>
  </si>
  <si>
    <t>001399.OF</t>
  </si>
  <si>
    <t>安信鑫安得利A</t>
  </si>
  <si>
    <t>1370/1808</t>
  </si>
  <si>
    <t>766/1545</t>
  </si>
  <si>
    <t>625/1243</t>
  </si>
  <si>
    <t>002581.OF</t>
  </si>
  <si>
    <t>招商丰凯A</t>
  </si>
  <si>
    <t>1373/1808</t>
  </si>
  <si>
    <t>916/1545</t>
  </si>
  <si>
    <t>700/1243</t>
  </si>
  <si>
    <t>006442.OF</t>
  </si>
  <si>
    <t>东兴品牌精选C</t>
  </si>
  <si>
    <t>1374/1808</t>
  </si>
  <si>
    <t>003471.OF</t>
  </si>
  <si>
    <t>新疆前海联合添鑫A</t>
  </si>
  <si>
    <t>122/492</t>
  </si>
  <si>
    <t>10/437</t>
  </si>
  <si>
    <t>41/364</t>
  </si>
  <si>
    <t>550015.OF</t>
  </si>
  <si>
    <t>信诚至远A</t>
  </si>
  <si>
    <t>1376/1808</t>
  </si>
  <si>
    <t>803/1545</t>
  </si>
  <si>
    <t>王睿,刘锐</t>
  </si>
  <si>
    <t>002923.OF</t>
  </si>
  <si>
    <t>兴业聚惠C</t>
  </si>
  <si>
    <t>1377/1808</t>
  </si>
  <si>
    <t>718/1545</t>
  </si>
  <si>
    <t>735/1243</t>
  </si>
  <si>
    <t>100036.OF</t>
  </si>
  <si>
    <t>富国优化增强B</t>
  </si>
  <si>
    <t>001400.OF</t>
  </si>
  <si>
    <t>安信鑫安得利C</t>
  </si>
  <si>
    <t>1384/1808</t>
  </si>
  <si>
    <t>798/1545</t>
  </si>
  <si>
    <t>648/1243</t>
  </si>
  <si>
    <t>001258.OF</t>
  </si>
  <si>
    <t>兴业收益增强C</t>
  </si>
  <si>
    <t>125/492</t>
  </si>
  <si>
    <t>197/437</t>
  </si>
  <si>
    <t>135/364</t>
  </si>
  <si>
    <t>003846.OF</t>
  </si>
  <si>
    <t>汇安丰恒C</t>
  </si>
  <si>
    <t>1386/1808</t>
  </si>
  <si>
    <t>1521/1545</t>
  </si>
  <si>
    <t>550016.OF</t>
  </si>
  <si>
    <t>信诚至远C</t>
  </si>
  <si>
    <t>1389/1808</t>
  </si>
  <si>
    <t>776/1545</t>
  </si>
  <si>
    <t>005478.OF</t>
  </si>
  <si>
    <t>长安鑫禧C</t>
  </si>
  <si>
    <t>1390/1808</t>
  </si>
  <si>
    <t>005537.OF</t>
  </si>
  <si>
    <t>中航新起航A</t>
  </si>
  <si>
    <t>1392/1808</t>
  </si>
  <si>
    <t>韩浩,杜晓安</t>
  </si>
  <si>
    <t>000664.OF</t>
  </si>
  <si>
    <t>国联安通盈A</t>
  </si>
  <si>
    <t>1393/1808</t>
  </si>
  <si>
    <t>1104/1545</t>
  </si>
  <si>
    <t>837/1243</t>
  </si>
  <si>
    <t>海通证券股份有限公司</t>
  </si>
  <si>
    <t>004011.OF</t>
  </si>
  <si>
    <t>华泰柏瑞鼎利C</t>
  </si>
  <si>
    <t>1394/1808</t>
  </si>
  <si>
    <t>358/1545</t>
  </si>
  <si>
    <t>389/1243</t>
  </si>
  <si>
    <t>675083.OF</t>
  </si>
  <si>
    <t>西部利得祥盈C</t>
  </si>
  <si>
    <t>126/492</t>
  </si>
  <si>
    <t>25/437</t>
  </si>
  <si>
    <t>39/364</t>
  </si>
  <si>
    <t>002582.OF</t>
  </si>
  <si>
    <t>招商丰凯C</t>
  </si>
  <si>
    <t>1397/1808</t>
  </si>
  <si>
    <t>950/1545</t>
  </si>
  <si>
    <t>765/1243</t>
  </si>
  <si>
    <t>002739.OF</t>
  </si>
  <si>
    <t>泓德裕康C</t>
  </si>
  <si>
    <t>127/492</t>
  </si>
  <si>
    <t>63/437</t>
  </si>
  <si>
    <t>71/364</t>
  </si>
  <si>
    <t>003225.OF</t>
  </si>
  <si>
    <t>鹏华兴润定期开放C</t>
  </si>
  <si>
    <t>1399/1808</t>
  </si>
  <si>
    <t>1122/1545</t>
  </si>
  <si>
    <t>938/1243</t>
  </si>
  <si>
    <t>005834.OF</t>
  </si>
  <si>
    <t>工银瑞信红利优享C</t>
  </si>
  <si>
    <t>1402/1808</t>
  </si>
  <si>
    <t>001823.OF</t>
  </si>
  <si>
    <t>光大鼎鑫C</t>
  </si>
  <si>
    <t>1403/1808</t>
  </si>
  <si>
    <t>1190/1545</t>
  </si>
  <si>
    <t>969/1243</t>
  </si>
  <si>
    <t>005168.OF</t>
  </si>
  <si>
    <t>信达澳银新征程定开A</t>
  </si>
  <si>
    <t>1404/1808</t>
  </si>
  <si>
    <t>李朝伟,杨超</t>
  </si>
  <si>
    <t>100037.OF</t>
  </si>
  <si>
    <t>富国优化增强C</t>
  </si>
  <si>
    <t>131/492</t>
  </si>
  <si>
    <t>255/437</t>
  </si>
  <si>
    <t>98/364</t>
  </si>
  <si>
    <t>001610.OF</t>
  </si>
  <si>
    <t>平安鑫享C</t>
  </si>
  <si>
    <t>1409/1808</t>
  </si>
  <si>
    <t>1231/1545</t>
  </si>
  <si>
    <t>857/1243</t>
  </si>
  <si>
    <t>006140.OF</t>
  </si>
  <si>
    <t>广发集嘉A</t>
  </si>
  <si>
    <t>133/492</t>
  </si>
  <si>
    <t>高翔,刘格菘</t>
  </si>
  <si>
    <t>006141.OF</t>
  </si>
  <si>
    <t>广发集嘉C</t>
  </si>
  <si>
    <t>134/492</t>
  </si>
  <si>
    <t>005538.OF</t>
  </si>
  <si>
    <t>中航新起航C</t>
  </si>
  <si>
    <t>1416/1808</t>
  </si>
  <si>
    <t>000684.OF</t>
  </si>
  <si>
    <t>长盛养老健康产业</t>
  </si>
  <si>
    <t>1417/1808</t>
  </si>
  <si>
    <t>1429/1545</t>
  </si>
  <si>
    <t>1055/1243</t>
  </si>
  <si>
    <t>周思聪</t>
  </si>
  <si>
    <t>001902.OF</t>
  </si>
  <si>
    <t>前海开源沪港深隆鑫C</t>
  </si>
  <si>
    <t>1420/1808</t>
  </si>
  <si>
    <t>1131/1545</t>
  </si>
  <si>
    <t>002933.OF</t>
  </si>
  <si>
    <t>圆信永丰强化收益C</t>
  </si>
  <si>
    <t>135/492</t>
  </si>
  <si>
    <t>127/437</t>
  </si>
  <si>
    <t>54/364</t>
  </si>
  <si>
    <t>040037.OF</t>
  </si>
  <si>
    <t>华安安心收益B</t>
  </si>
  <si>
    <t>136/492</t>
  </si>
  <si>
    <t>199/437</t>
  </si>
  <si>
    <t>106/364</t>
  </si>
  <si>
    <t>002233.OF</t>
  </si>
  <si>
    <t>工银瑞信丰收回报C</t>
  </si>
  <si>
    <t>1423/1808</t>
  </si>
  <si>
    <t>605/1545</t>
  </si>
  <si>
    <t>495/1243</t>
  </si>
  <si>
    <t>050016.OF</t>
  </si>
  <si>
    <t>博时宏观回报AB</t>
  </si>
  <si>
    <t>138/492</t>
  </si>
  <si>
    <t>6/437</t>
  </si>
  <si>
    <t>16/364</t>
  </si>
  <si>
    <t>王申,王衍胜</t>
  </si>
  <si>
    <t>006482.OF</t>
  </si>
  <si>
    <t>广发可转债A</t>
  </si>
  <si>
    <t>139/492</t>
  </si>
  <si>
    <t>004571.OF</t>
  </si>
  <si>
    <t>万家家瑞A</t>
  </si>
  <si>
    <t>141/492</t>
  </si>
  <si>
    <t>185/437</t>
  </si>
  <si>
    <t>050123.OF</t>
  </si>
  <si>
    <t>博时天颐C</t>
  </si>
  <si>
    <t>142/492</t>
  </si>
  <si>
    <t>19/437</t>
  </si>
  <si>
    <t>20/364</t>
  </si>
  <si>
    <t>003862.OF</t>
  </si>
  <si>
    <t>招商兴福C</t>
  </si>
  <si>
    <t>1430/1808</t>
  </si>
  <si>
    <t>1274/1545</t>
  </si>
  <si>
    <t>1029/1243</t>
  </si>
  <si>
    <t>002820.OF</t>
  </si>
  <si>
    <t>招商丰美C</t>
  </si>
  <si>
    <t>1431/1808</t>
  </si>
  <si>
    <t>703/1545</t>
  </si>
  <si>
    <t>532/1243</t>
  </si>
  <si>
    <t>000196.OF</t>
  </si>
  <si>
    <t>工银瑞信成长收益B</t>
  </si>
  <si>
    <t>1434/1808</t>
  </si>
  <si>
    <t>508/1545</t>
  </si>
  <si>
    <t>744/1243</t>
  </si>
  <si>
    <t>002060.OF</t>
  </si>
  <si>
    <t>东方新策略C</t>
  </si>
  <si>
    <t>1436/1808</t>
  </si>
  <si>
    <t>1254/1545</t>
  </si>
  <si>
    <t>1115/1243</t>
  </si>
  <si>
    <t>002019.OF</t>
  </si>
  <si>
    <t>鹏华弘安C</t>
  </si>
  <si>
    <t>1437/1808</t>
  </si>
  <si>
    <t>679/1545</t>
  </si>
  <si>
    <t>721/1243</t>
  </si>
  <si>
    <t>003586.OF</t>
  </si>
  <si>
    <t>先锋精一A</t>
  </si>
  <si>
    <t>1439/1808</t>
  </si>
  <si>
    <t>1533/1545</t>
  </si>
  <si>
    <t>1220/1243</t>
  </si>
  <si>
    <t>杨帅</t>
  </si>
  <si>
    <t>006618.OF</t>
  </si>
  <si>
    <t>长江可转债A</t>
  </si>
  <si>
    <t>143/492</t>
  </si>
  <si>
    <t>005262.OF</t>
  </si>
  <si>
    <t>鑫元欣享A</t>
  </si>
  <si>
    <t>1440/1808</t>
  </si>
  <si>
    <t>1271/1545</t>
  </si>
  <si>
    <t>王美芹,陈令朝</t>
  </si>
  <si>
    <t>003562.OF</t>
  </si>
  <si>
    <t>诺德成长精选C</t>
  </si>
  <si>
    <t>1441/1808</t>
  </si>
  <si>
    <t>1152/1545</t>
  </si>
  <si>
    <t>002112.OF</t>
  </si>
  <si>
    <t>德邦鑫星价值C</t>
  </si>
  <si>
    <t>1442/1808</t>
  </si>
  <si>
    <t>864/1545</t>
  </si>
  <si>
    <t>643/1243</t>
  </si>
  <si>
    <t>003118.OF</t>
  </si>
  <si>
    <t>光大吉鑫C</t>
  </si>
  <si>
    <t>1443/1808</t>
  </si>
  <si>
    <t>855/1545</t>
  </si>
  <si>
    <t>613/1243</t>
  </si>
  <si>
    <t>001380.OF</t>
  </si>
  <si>
    <t>鹏华弘盛C</t>
  </si>
  <si>
    <t>1445/1808</t>
  </si>
  <si>
    <t>915/1545</t>
  </si>
  <si>
    <t>730/1243</t>
  </si>
  <si>
    <t>050116.OF</t>
  </si>
  <si>
    <t>博时宏观回报C</t>
  </si>
  <si>
    <t>146/492</t>
  </si>
  <si>
    <t>11/437</t>
  </si>
  <si>
    <t>25/364</t>
  </si>
  <si>
    <t>002441.OF</t>
  </si>
  <si>
    <t>德邦新添利C</t>
  </si>
  <si>
    <t>147/492</t>
  </si>
  <si>
    <t>143/437</t>
  </si>
  <si>
    <t>52/364</t>
  </si>
  <si>
    <t>002139.OF</t>
  </si>
  <si>
    <t>泓德裕泰C</t>
  </si>
  <si>
    <t>148/492</t>
  </si>
  <si>
    <t>40/437</t>
  </si>
  <si>
    <t>31/364</t>
  </si>
  <si>
    <t>001123.OF</t>
  </si>
  <si>
    <t>鹏华弘利C</t>
  </si>
  <si>
    <t>1446/1808</t>
  </si>
  <si>
    <t>670/1545</t>
  </si>
  <si>
    <t>733/1243</t>
  </si>
  <si>
    <t>210011.OF</t>
  </si>
  <si>
    <t>金鹰灵活配置C</t>
  </si>
  <si>
    <t>1449/1808</t>
  </si>
  <si>
    <t>590/1545</t>
  </si>
  <si>
    <t>607/1243</t>
  </si>
  <si>
    <t>004572.OF</t>
  </si>
  <si>
    <t>万家家瑞C</t>
  </si>
  <si>
    <t>149/492</t>
  </si>
  <si>
    <t>214/437</t>
  </si>
  <si>
    <t>002485.OF</t>
  </si>
  <si>
    <t>国联安通盈C</t>
  </si>
  <si>
    <t>1451/1808</t>
  </si>
  <si>
    <t>1169/1545</t>
  </si>
  <si>
    <t>919/1243</t>
  </si>
  <si>
    <t>004747.OF</t>
  </si>
  <si>
    <t>富国新优享C</t>
  </si>
  <si>
    <t>1452/1808</t>
  </si>
  <si>
    <t>775/1545</t>
  </si>
  <si>
    <t>673143.OF</t>
  </si>
  <si>
    <t>西部利得景程C</t>
  </si>
  <si>
    <t>1453/1808</t>
  </si>
  <si>
    <t>003641.OF</t>
  </si>
  <si>
    <t>长盛盛丰A</t>
  </si>
  <si>
    <t>1454/1808</t>
  </si>
  <si>
    <t>1029/1545</t>
  </si>
  <si>
    <t>772/1243</t>
  </si>
  <si>
    <t>杨衡</t>
  </si>
  <si>
    <t>006619.OF</t>
  </si>
  <si>
    <t>长江可转债C</t>
  </si>
  <si>
    <t>152/492</t>
  </si>
  <si>
    <t>005263.OF</t>
  </si>
  <si>
    <t>鑫元欣享C</t>
  </si>
  <si>
    <t>1457/1808</t>
  </si>
  <si>
    <t>1294/1545</t>
  </si>
  <si>
    <t>5/1275</t>
  </si>
  <si>
    <t>1/911</t>
  </si>
  <si>
    <t>1/652</t>
  </si>
  <si>
    <t>750005.OF</t>
  </si>
  <si>
    <t>安信平稳增长A</t>
  </si>
  <si>
    <t>1458/1808</t>
  </si>
  <si>
    <t>765/1545</t>
  </si>
  <si>
    <t>692/1243</t>
  </si>
  <si>
    <t>003181.OF</t>
  </si>
  <si>
    <t>新疆前海联合添利C</t>
  </si>
  <si>
    <t>155/492</t>
  </si>
  <si>
    <t>358/437</t>
  </si>
  <si>
    <t>285/364</t>
  </si>
  <si>
    <t>敬夏玺,林材,黄浩东</t>
  </si>
  <si>
    <t>005901.OF</t>
  </si>
  <si>
    <t>诺安汇利A</t>
  </si>
  <si>
    <t>1462/1808</t>
  </si>
  <si>
    <t>002035.OF</t>
  </si>
  <si>
    <t>安信平稳增长C</t>
  </si>
  <si>
    <t>1463/1808</t>
  </si>
  <si>
    <t>778/1545</t>
  </si>
  <si>
    <t>728/1243</t>
  </si>
  <si>
    <t>519228.OF</t>
  </si>
  <si>
    <t>海富通欣享C</t>
  </si>
  <si>
    <t>1464/1808</t>
  </si>
  <si>
    <t>418/1545</t>
  </si>
  <si>
    <t>000143.OF</t>
  </si>
  <si>
    <t>鹏华双债加利</t>
  </si>
  <si>
    <t>158/492</t>
  </si>
  <si>
    <t>125/437</t>
  </si>
  <si>
    <t>113/364</t>
  </si>
  <si>
    <t>002136.OF</t>
  </si>
  <si>
    <t>广发鑫源C</t>
  </si>
  <si>
    <t>1467/1808</t>
  </si>
  <si>
    <t>949/1545</t>
  </si>
  <si>
    <t>683/1243</t>
  </si>
  <si>
    <t>001406.OF</t>
  </si>
  <si>
    <t>东方红策略精选C</t>
  </si>
  <si>
    <t>1469/1808</t>
  </si>
  <si>
    <t>746/1545</t>
  </si>
  <si>
    <t>624/1243</t>
  </si>
  <si>
    <t>320008.OF</t>
  </si>
  <si>
    <t>诺安增利A</t>
  </si>
  <si>
    <t>162/492</t>
  </si>
  <si>
    <t>244/437</t>
  </si>
  <si>
    <t>304/364</t>
  </si>
  <si>
    <t>001580.OF</t>
  </si>
  <si>
    <t>南方利安C</t>
  </si>
  <si>
    <t>1476/1808</t>
  </si>
  <si>
    <t>842/1545</t>
  </si>
  <si>
    <t>926/1243</t>
  </si>
  <si>
    <t>001504.OF</t>
  </si>
  <si>
    <t>南方利淘C</t>
  </si>
  <si>
    <t>1477/1808</t>
  </si>
  <si>
    <t>694/1545</t>
  </si>
  <si>
    <t>693/1243</t>
  </si>
  <si>
    <t>002743.OF</t>
  </si>
  <si>
    <t>泓德裕祥C</t>
  </si>
  <si>
    <t>164/492</t>
  </si>
  <si>
    <t>75/437</t>
  </si>
  <si>
    <t>003380.OF</t>
  </si>
  <si>
    <t>信诚至选C</t>
  </si>
  <si>
    <t>1478/1808</t>
  </si>
  <si>
    <t>608/1545</t>
  </si>
  <si>
    <t>587/1243</t>
  </si>
  <si>
    <t>372010.OF</t>
  </si>
  <si>
    <t>上投摩根强化回报A</t>
  </si>
  <si>
    <t>166/492</t>
  </si>
  <si>
    <t>294/437</t>
  </si>
  <si>
    <t>251/364</t>
  </si>
  <si>
    <t>唐瑭,陈圆明</t>
  </si>
  <si>
    <t>001338.OF</t>
  </si>
  <si>
    <t>安信稳健增值C</t>
  </si>
  <si>
    <t>1479/1808</t>
  </si>
  <si>
    <t>500/1545</t>
  </si>
  <si>
    <t>468/1243</t>
  </si>
  <si>
    <t>003642.OF</t>
  </si>
  <si>
    <t>长盛盛丰C</t>
  </si>
  <si>
    <t>1480/1808</t>
  </si>
  <si>
    <t>1069/1545</t>
  </si>
  <si>
    <t>895/1243</t>
  </si>
  <si>
    <t>005008.OF</t>
  </si>
  <si>
    <t>东方红汇阳Z</t>
  </si>
  <si>
    <t>167/492</t>
  </si>
  <si>
    <t>66/437</t>
  </si>
  <si>
    <t>180026.OF</t>
  </si>
  <si>
    <t>银华信用双利C</t>
  </si>
  <si>
    <t>169/492</t>
  </si>
  <si>
    <t>306/437</t>
  </si>
  <si>
    <t>231/364</t>
  </si>
  <si>
    <t>001634.OF</t>
  </si>
  <si>
    <t>万家瑞祥C</t>
  </si>
  <si>
    <t>1482/1808</t>
  </si>
  <si>
    <t>975/1545</t>
  </si>
  <si>
    <t>769/1243</t>
  </si>
  <si>
    <t>001958.OF</t>
  </si>
  <si>
    <t>嘉合磐通C</t>
  </si>
  <si>
    <t>170/492</t>
  </si>
  <si>
    <t>470011.OF</t>
  </si>
  <si>
    <t>汇添富多元收益C</t>
  </si>
  <si>
    <t>171/492</t>
  </si>
  <si>
    <t>186/437</t>
  </si>
  <si>
    <t>125/364</t>
  </si>
  <si>
    <t>005902.OF</t>
  </si>
  <si>
    <t>诺安汇利C</t>
  </si>
  <si>
    <t>1485/1808</t>
  </si>
  <si>
    <t>6/1275</t>
  </si>
  <si>
    <t>2/911</t>
  </si>
  <si>
    <t>2/652</t>
  </si>
  <si>
    <t>003849.OF</t>
  </si>
  <si>
    <t>中银广利C</t>
  </si>
  <si>
    <t>1488/1808</t>
  </si>
  <si>
    <t>652/1545</t>
  </si>
  <si>
    <t>582/1243</t>
  </si>
  <si>
    <t>005892.OF</t>
  </si>
  <si>
    <t>先锋汇盈A</t>
  </si>
  <si>
    <t>7/1275</t>
  </si>
  <si>
    <t>519730.OF</t>
  </si>
  <si>
    <t>交银定期支付月月丰A</t>
  </si>
  <si>
    <t>174/492</t>
  </si>
  <si>
    <t>222/437</t>
  </si>
  <si>
    <t>233/364</t>
  </si>
  <si>
    <t>000048.OF</t>
  </si>
  <si>
    <t>华夏双债增强C</t>
  </si>
  <si>
    <t>14/152</t>
  </si>
  <si>
    <t>49/147</t>
  </si>
  <si>
    <t>002652.OF</t>
  </si>
  <si>
    <t>东方红汇利C</t>
  </si>
  <si>
    <t>177/492</t>
  </si>
  <si>
    <t>76/437</t>
  </si>
  <si>
    <t>43/364</t>
  </si>
  <si>
    <t>001711.OF</t>
  </si>
  <si>
    <t>安信新趋势C</t>
  </si>
  <si>
    <t>1494/1808</t>
  </si>
  <si>
    <t>633/1545</t>
  </si>
  <si>
    <t>570/1243</t>
  </si>
  <si>
    <t>003030.OF</t>
  </si>
  <si>
    <t>安信新目标A</t>
  </si>
  <si>
    <t>1495/1808</t>
  </si>
  <si>
    <t>551/1545</t>
  </si>
  <si>
    <t>575/1243</t>
  </si>
  <si>
    <t>杨凯玮,聂世林</t>
  </si>
  <si>
    <t>233013.OF</t>
  </si>
  <si>
    <t>大摩多元收益C</t>
  </si>
  <si>
    <t>178/492</t>
  </si>
  <si>
    <t>59/437</t>
  </si>
  <si>
    <t>132/364</t>
  </si>
  <si>
    <t>003115.OF</t>
  </si>
  <si>
    <t>光大诚鑫A</t>
  </si>
  <si>
    <t>1499/1808</t>
  </si>
  <si>
    <t>1044/1545</t>
  </si>
  <si>
    <t>1004/1243</t>
  </si>
  <si>
    <t>曾小丽,翟云飞</t>
  </si>
  <si>
    <t>8/1275</t>
  </si>
  <si>
    <t>574/911</t>
  </si>
  <si>
    <t>002729.OF</t>
  </si>
  <si>
    <t>华富益鑫C</t>
  </si>
  <si>
    <t>1500/1808</t>
  </si>
  <si>
    <t>498/1545</t>
  </si>
  <si>
    <t>212/1243</t>
  </si>
  <si>
    <t>002702.OF</t>
  </si>
  <si>
    <t>东方红汇阳C</t>
  </si>
  <si>
    <t>179/492</t>
  </si>
  <si>
    <t>80/437</t>
  </si>
  <si>
    <t>44/364</t>
  </si>
  <si>
    <t>320009.OF</t>
  </si>
  <si>
    <t>诺安增利B</t>
  </si>
  <si>
    <t>180/492</t>
  </si>
  <si>
    <t>277/437</t>
  </si>
  <si>
    <t>324/364</t>
  </si>
  <si>
    <t>519729.OF</t>
  </si>
  <si>
    <t>交银增强收益</t>
  </si>
  <si>
    <t>182/492</t>
  </si>
  <si>
    <t>238/437</t>
  </si>
  <si>
    <t>252/364</t>
  </si>
  <si>
    <t>001423.OF</t>
  </si>
  <si>
    <t>景顺长城安享回报C</t>
  </si>
  <si>
    <t>1502/1808</t>
  </si>
  <si>
    <t>517/1545</t>
  </si>
  <si>
    <t>583/1243</t>
  </si>
  <si>
    <t>519610.OF</t>
  </si>
  <si>
    <t>银河旺利A</t>
  </si>
  <si>
    <t>1503/1808</t>
  </si>
  <si>
    <t>914/1545</t>
  </si>
  <si>
    <t>859/1243</t>
  </si>
  <si>
    <t>蒋磊,卢轶乔</t>
  </si>
  <si>
    <t>372110.OF</t>
  </si>
  <si>
    <t>上投摩根强化回报B</t>
  </si>
  <si>
    <t>185/492</t>
  </si>
  <si>
    <t>320/437</t>
  </si>
  <si>
    <t>271/364</t>
  </si>
  <si>
    <t>003346.OF</t>
  </si>
  <si>
    <t>安信新成长C</t>
  </si>
  <si>
    <t>1504/1808</t>
  </si>
  <si>
    <t>648/1545</t>
  </si>
  <si>
    <t>609/1243</t>
  </si>
  <si>
    <t>003031.OF</t>
  </si>
  <si>
    <t>安信新目标C</t>
  </si>
  <si>
    <t>1505/1808</t>
  </si>
  <si>
    <t>582/1545</t>
  </si>
  <si>
    <t>639/1243</t>
  </si>
  <si>
    <t>002619.OF</t>
  </si>
  <si>
    <t>中银裕利C</t>
  </si>
  <si>
    <t>1506/1808</t>
  </si>
  <si>
    <t>573/1545</t>
  </si>
  <si>
    <t>605/1243</t>
  </si>
  <si>
    <t>004625.OF</t>
  </si>
  <si>
    <t>南方高元A</t>
  </si>
  <si>
    <t>186/492</t>
  </si>
  <si>
    <t>42/437</t>
  </si>
  <si>
    <t>王啸</t>
  </si>
  <si>
    <t>675011.OF</t>
  </si>
  <si>
    <t>西部利得稳健双利A</t>
  </si>
  <si>
    <t>188/492</t>
  </si>
  <si>
    <t>71/437</t>
  </si>
  <si>
    <t>49/364</t>
  </si>
  <si>
    <t>519731.OF</t>
  </si>
  <si>
    <t>交银定期支付月月丰C</t>
  </si>
  <si>
    <t>189/492</t>
  </si>
  <si>
    <t>247/437</t>
  </si>
  <si>
    <t>254/364</t>
  </si>
  <si>
    <t>003116.OF</t>
  </si>
  <si>
    <t>光大诚鑫C</t>
  </si>
  <si>
    <t>1511/1808</t>
  </si>
  <si>
    <t>962/1545</t>
  </si>
  <si>
    <t>976/1243</t>
  </si>
  <si>
    <t>003472.OF</t>
  </si>
  <si>
    <t>新疆前海联合添鑫C</t>
  </si>
  <si>
    <t>190/492</t>
  </si>
  <si>
    <t>23/437</t>
  </si>
  <si>
    <t>100/364</t>
  </si>
  <si>
    <t>519653.OF</t>
  </si>
  <si>
    <t>银河鑫利C</t>
  </si>
  <si>
    <t>1512/1808</t>
  </si>
  <si>
    <t>1030/1545</t>
  </si>
  <si>
    <t>851/1243</t>
  </si>
  <si>
    <t>001770.OF</t>
  </si>
  <si>
    <t>前海开源嘉鑫C</t>
  </si>
  <si>
    <t>1513/1808</t>
  </si>
  <si>
    <t>1129/1545</t>
  </si>
  <si>
    <t>834/1243</t>
  </si>
  <si>
    <t>519614.OF</t>
  </si>
  <si>
    <t>银河君尚C</t>
  </si>
  <si>
    <t>1514/1808</t>
  </si>
  <si>
    <t>1059/1545</t>
  </si>
  <si>
    <t>1020/1243</t>
  </si>
  <si>
    <t>001147.OF</t>
  </si>
  <si>
    <t>中欧瑾源C</t>
  </si>
  <si>
    <t>1523/1808</t>
  </si>
  <si>
    <t>672/1545</t>
  </si>
  <si>
    <t>714/1243</t>
  </si>
  <si>
    <t>001381.OF</t>
  </si>
  <si>
    <t>鹏华弘泽C</t>
  </si>
  <si>
    <t>1524/1808</t>
  </si>
  <si>
    <t>921/1545</t>
  </si>
  <si>
    <t>877/1243</t>
  </si>
  <si>
    <t>001001.OF</t>
  </si>
  <si>
    <t>华夏债券AB</t>
  </si>
  <si>
    <t>60/147</t>
  </si>
  <si>
    <t>002406.OF</t>
  </si>
  <si>
    <t>光大中高等级C</t>
  </si>
  <si>
    <t>9/1275</t>
  </si>
  <si>
    <t>672/911</t>
  </si>
  <si>
    <t>10/1275</t>
  </si>
  <si>
    <t>281/911</t>
  </si>
  <si>
    <t>638/652</t>
  </si>
  <si>
    <t>000046.OF</t>
  </si>
  <si>
    <t>工银瑞信产业债B</t>
  </si>
  <si>
    <t>194/492</t>
  </si>
  <si>
    <t>114/437</t>
  </si>
  <si>
    <t>66/364</t>
  </si>
  <si>
    <t>006463.OF</t>
  </si>
  <si>
    <t>信达澳银新征程定开C</t>
  </si>
  <si>
    <t>1526/1808</t>
  </si>
  <si>
    <t>001806.OF</t>
  </si>
  <si>
    <t>易方达瑞智I</t>
  </si>
  <si>
    <t>1527/1808</t>
  </si>
  <si>
    <t>999/1545</t>
  </si>
  <si>
    <t>001503.OF</t>
  </si>
  <si>
    <t>南方利鑫C</t>
  </si>
  <si>
    <t>1529/1808</t>
  </si>
  <si>
    <t>767/1545</t>
  </si>
  <si>
    <t>747/1243</t>
  </si>
  <si>
    <t>000093.OF</t>
  </si>
  <si>
    <t>信诚新双盈B</t>
  </si>
  <si>
    <t>11/1275</t>
  </si>
  <si>
    <t>883/911</t>
  </si>
  <si>
    <t>640/652</t>
  </si>
  <si>
    <t>杨立春</t>
  </si>
  <si>
    <t>000107.OF</t>
  </si>
  <si>
    <t>富国稳健增强AB</t>
  </si>
  <si>
    <t>198/492</t>
  </si>
  <si>
    <t>88/437</t>
  </si>
  <si>
    <t>86/364</t>
  </si>
  <si>
    <t>519989.OF</t>
  </si>
  <si>
    <t>长信利丰C</t>
  </si>
  <si>
    <t>199/492</t>
  </si>
  <si>
    <t>342/437</t>
  </si>
  <si>
    <t>284/364</t>
  </si>
  <si>
    <t>005318.OF</t>
  </si>
  <si>
    <t>万家瑞舜C</t>
  </si>
  <si>
    <t>1531/1808</t>
  </si>
  <si>
    <t>000377.OF</t>
  </si>
  <si>
    <t>上投摩根双债增利A</t>
  </si>
  <si>
    <t>200/492</t>
  </si>
  <si>
    <t>251/437</t>
  </si>
  <si>
    <t>289/364</t>
  </si>
  <si>
    <t>12/1275</t>
  </si>
  <si>
    <t>239/911</t>
  </si>
  <si>
    <t>504/652</t>
  </si>
  <si>
    <t>004626.OF</t>
  </si>
  <si>
    <t>南方高元C</t>
  </si>
  <si>
    <t>201/492</t>
  </si>
  <si>
    <t>53/437</t>
  </si>
  <si>
    <t>519612.OF</t>
  </si>
  <si>
    <t>银河旺利I</t>
  </si>
  <si>
    <t>1533/1808</t>
  </si>
  <si>
    <t>956/1545</t>
  </si>
  <si>
    <t>887/1243</t>
  </si>
  <si>
    <t>001110.OF</t>
  </si>
  <si>
    <t>中欧瑾泉A</t>
  </si>
  <si>
    <t>1535/1808</t>
  </si>
  <si>
    <t>593/1545</t>
  </si>
  <si>
    <t>626/1243</t>
  </si>
  <si>
    <t>004651.OF</t>
  </si>
  <si>
    <t>长信利丰E</t>
  </si>
  <si>
    <t>203/492</t>
  </si>
  <si>
    <t>341/437</t>
  </si>
  <si>
    <t>519611.OF</t>
  </si>
  <si>
    <t>银河旺利C</t>
  </si>
  <si>
    <t>1536/1808</t>
  </si>
  <si>
    <t>983/1545</t>
  </si>
  <si>
    <t>915/1243</t>
  </si>
  <si>
    <t>001111.OF</t>
  </si>
  <si>
    <t>中欧瑾泉C</t>
  </si>
  <si>
    <t>1537/1808</t>
  </si>
  <si>
    <t>599/1545</t>
  </si>
  <si>
    <t>646/1243</t>
  </si>
  <si>
    <t>002010.OF</t>
  </si>
  <si>
    <t>中欧瑾通C</t>
  </si>
  <si>
    <t>1538/1808</t>
  </si>
  <si>
    <t>534/1545</t>
  </si>
  <si>
    <t>614/1243</t>
  </si>
  <si>
    <t>004026.OF</t>
  </si>
  <si>
    <t>融通收益增强C</t>
  </si>
  <si>
    <t>206/492</t>
  </si>
  <si>
    <t>56/437</t>
  </si>
  <si>
    <t>13/1275</t>
  </si>
  <si>
    <t>10/911</t>
  </si>
  <si>
    <t>3/652</t>
  </si>
  <si>
    <t>675013.OF</t>
  </si>
  <si>
    <t>西部利得稳健双利C</t>
  </si>
  <si>
    <t>208/492</t>
  </si>
  <si>
    <t>91/437</t>
  </si>
  <si>
    <t>80/364</t>
  </si>
  <si>
    <t>14/1275</t>
  </si>
  <si>
    <t>5/911</t>
  </si>
  <si>
    <t>519760.OF</t>
  </si>
  <si>
    <t>交银新回报C</t>
  </si>
  <si>
    <t>1541/1808</t>
  </si>
  <si>
    <t>707/1545</t>
  </si>
  <si>
    <t>519/1243</t>
  </si>
  <si>
    <t>519947.OF</t>
  </si>
  <si>
    <t>长信利保A</t>
  </si>
  <si>
    <t>209/492</t>
  </si>
  <si>
    <t>332/437</t>
  </si>
  <si>
    <t>308/364</t>
  </si>
  <si>
    <t>姜锡峰,冯彬</t>
  </si>
  <si>
    <t>001807.OF</t>
  </si>
  <si>
    <t>易方达瑞智E</t>
  </si>
  <si>
    <t>1542/1808</t>
  </si>
  <si>
    <t>1056/1545</t>
  </si>
  <si>
    <t>000407.OF</t>
  </si>
  <si>
    <t>汇添富双利增强C</t>
  </si>
  <si>
    <t>210/492</t>
  </si>
  <si>
    <t>180/437</t>
  </si>
  <si>
    <t>109/364</t>
  </si>
  <si>
    <t>001003.OF</t>
  </si>
  <si>
    <t>华夏债券C</t>
  </si>
  <si>
    <t>17/152</t>
  </si>
  <si>
    <t>76/147</t>
  </si>
  <si>
    <t>001191.OF</t>
  </si>
  <si>
    <t>鹏华弘润C</t>
  </si>
  <si>
    <t>1543/1808</t>
  </si>
  <si>
    <t>745/1545</t>
  </si>
  <si>
    <t>764/1243</t>
  </si>
  <si>
    <t>15/1275</t>
  </si>
  <si>
    <t>4/911</t>
  </si>
  <si>
    <t>395012.OF</t>
  </si>
  <si>
    <t>中海增强收益C</t>
  </si>
  <si>
    <t>211/492</t>
  </si>
  <si>
    <t>370/437</t>
  </si>
  <si>
    <t>283/364</t>
  </si>
  <si>
    <t>003693.OF</t>
  </si>
  <si>
    <t>大成景尚C</t>
  </si>
  <si>
    <t>1545/1808</t>
  </si>
  <si>
    <t>691/1545</t>
  </si>
  <si>
    <t>662/1243</t>
  </si>
  <si>
    <t>519646.OF</t>
  </si>
  <si>
    <t>银河鑫利I</t>
  </si>
  <si>
    <t>1546/1808</t>
  </si>
  <si>
    <t>1214/1545</t>
  </si>
  <si>
    <t>970/1243</t>
  </si>
  <si>
    <t>450006.OF</t>
  </si>
  <si>
    <t>国富强化收益C</t>
  </si>
  <si>
    <t>213/492</t>
  </si>
  <si>
    <t>135/437</t>
  </si>
  <si>
    <t>138/364</t>
  </si>
  <si>
    <t>519617.OF</t>
  </si>
  <si>
    <t>银河君信C</t>
  </si>
  <si>
    <t>1547/1808</t>
  </si>
  <si>
    <t>815/1545</t>
  </si>
  <si>
    <t>655/1243</t>
  </si>
  <si>
    <t>519733.OF</t>
  </si>
  <si>
    <t>交银强化回报AB</t>
  </si>
  <si>
    <t>214/492</t>
  </si>
  <si>
    <t>272/437</t>
  </si>
  <si>
    <t>319/364</t>
  </si>
  <si>
    <t>000109.OF</t>
  </si>
  <si>
    <t>富国稳健增强C</t>
  </si>
  <si>
    <t>215/492</t>
  </si>
  <si>
    <t>121/437</t>
  </si>
  <si>
    <t>105/364</t>
  </si>
  <si>
    <t>005160.OF</t>
  </si>
  <si>
    <t>华泰保兴尊合C</t>
  </si>
  <si>
    <t>16/1275</t>
  </si>
  <si>
    <t>13/911</t>
  </si>
  <si>
    <t>17/1275</t>
  </si>
  <si>
    <t>174/911</t>
  </si>
  <si>
    <t>002323.OF</t>
  </si>
  <si>
    <t>银华稳利C</t>
  </si>
  <si>
    <t>1548/1808</t>
  </si>
  <si>
    <t>1443/1545</t>
  </si>
  <si>
    <t>1172/1243</t>
  </si>
  <si>
    <t>005750.OF</t>
  </si>
  <si>
    <t>平安双债添益A</t>
  </si>
  <si>
    <t>18/1275</t>
  </si>
  <si>
    <t>000892.OF</t>
  </si>
  <si>
    <t>九泰天宝A</t>
  </si>
  <si>
    <t>1549/1808</t>
  </si>
  <si>
    <t>1118/1545</t>
  </si>
  <si>
    <t>1023/1243</t>
  </si>
  <si>
    <t>刘勇</t>
  </si>
  <si>
    <t>162299.OF</t>
  </si>
  <si>
    <t>泰达宏利集利C</t>
  </si>
  <si>
    <t>217/492</t>
  </si>
  <si>
    <t>288/437</t>
  </si>
  <si>
    <t>226/364</t>
  </si>
  <si>
    <t>000616.OF</t>
  </si>
  <si>
    <t>上投摩根优信增利A</t>
  </si>
  <si>
    <t>218/492</t>
  </si>
  <si>
    <t>302/437</t>
  </si>
  <si>
    <t>302/364</t>
  </si>
  <si>
    <t>唐瑭,杨鑫</t>
  </si>
  <si>
    <t>001946.OF</t>
  </si>
  <si>
    <t>东方红信用债C</t>
  </si>
  <si>
    <t>18/152</t>
  </si>
  <si>
    <t>17/147</t>
  </si>
  <si>
    <t>002396.OF</t>
  </si>
  <si>
    <t>鹏华丰尚B</t>
  </si>
  <si>
    <t>19/1275</t>
  </si>
  <si>
    <t>382/911</t>
  </si>
  <si>
    <t>563/652</t>
  </si>
  <si>
    <t>20/1275</t>
  </si>
  <si>
    <t>545/911</t>
  </si>
  <si>
    <t>413/652</t>
  </si>
  <si>
    <t>003587.OF</t>
  </si>
  <si>
    <t>先锋精一C</t>
  </si>
  <si>
    <t>1554/1808</t>
  </si>
  <si>
    <t>1540/1545</t>
  </si>
  <si>
    <t>1227/1243</t>
  </si>
  <si>
    <t>165311.OF</t>
  </si>
  <si>
    <t>建信信用增强A</t>
  </si>
  <si>
    <t>19/152</t>
  </si>
  <si>
    <t>142/147</t>
  </si>
  <si>
    <t>004009.OF</t>
  </si>
  <si>
    <t>中融鑫思路C</t>
  </si>
  <si>
    <t>1555/1808</t>
  </si>
  <si>
    <t>1210/1545</t>
  </si>
  <si>
    <t>21/1275</t>
  </si>
  <si>
    <t>243/911</t>
  </si>
  <si>
    <t>218/652</t>
  </si>
  <si>
    <t>000378.OF</t>
  </si>
  <si>
    <t>上投摩根双债增利C</t>
  </si>
  <si>
    <t>221/492</t>
  </si>
  <si>
    <t>276/437</t>
  </si>
  <si>
    <t>305/364</t>
  </si>
  <si>
    <t>002362.OF</t>
  </si>
  <si>
    <t>国富恒瑞C</t>
  </si>
  <si>
    <t>222/492</t>
  </si>
  <si>
    <t>182/437</t>
  </si>
  <si>
    <t>93/364</t>
  </si>
  <si>
    <t>163007.OF</t>
  </si>
  <si>
    <t>长信利众A</t>
  </si>
  <si>
    <t>20/152</t>
  </si>
  <si>
    <t>26/147</t>
  </si>
  <si>
    <t>160513.OF</t>
  </si>
  <si>
    <t>博时稳健回报A</t>
  </si>
  <si>
    <t>125/147</t>
  </si>
  <si>
    <t>邓欣雨</t>
  </si>
  <si>
    <t>004150.OF</t>
  </si>
  <si>
    <t>博时鑫惠C</t>
  </si>
  <si>
    <t>1559/1808</t>
  </si>
  <si>
    <t>1048/1545</t>
  </si>
  <si>
    <t>001466.OF</t>
  </si>
  <si>
    <t>华富永鑫A</t>
  </si>
  <si>
    <t>1560/1808</t>
  </si>
  <si>
    <t>1221/1545</t>
  </si>
  <si>
    <t>1070/1243</t>
  </si>
  <si>
    <t>张娅,郜哲</t>
  </si>
  <si>
    <t>675113.OF</t>
  </si>
  <si>
    <t>西部利得汇享C</t>
  </si>
  <si>
    <t>22/1275</t>
  </si>
  <si>
    <t>9/911</t>
  </si>
  <si>
    <t>206004.OF</t>
  </si>
  <si>
    <t>鹏华信用增利B</t>
  </si>
  <si>
    <t>223/492</t>
  </si>
  <si>
    <t>152/437</t>
  </si>
  <si>
    <t>149/364</t>
  </si>
  <si>
    <t>001087.OF</t>
  </si>
  <si>
    <t>华富恒利C</t>
  </si>
  <si>
    <t>224/492</t>
  </si>
  <si>
    <t>385/437</t>
  </si>
  <si>
    <t>287/364</t>
  </si>
  <si>
    <t>001229.OF</t>
  </si>
  <si>
    <t>德邦福鑫A</t>
  </si>
  <si>
    <t>1563/1808</t>
  </si>
  <si>
    <t>1466/1545</t>
  </si>
  <si>
    <t>1162/1243</t>
  </si>
  <si>
    <t>房建威,张铮烁,陈洁</t>
  </si>
  <si>
    <t>002029.OF</t>
  </si>
  <si>
    <t>安信动态策略C</t>
  </si>
  <si>
    <t>1564/1808</t>
  </si>
  <si>
    <t>1096/1545</t>
  </si>
  <si>
    <t>541/1243</t>
  </si>
  <si>
    <t>003221.OF</t>
  </si>
  <si>
    <t>新华丰利A</t>
  </si>
  <si>
    <t>225/492</t>
  </si>
  <si>
    <t>258/437</t>
  </si>
  <si>
    <t>147/364</t>
  </si>
  <si>
    <t>005907.OF</t>
  </si>
  <si>
    <t>招商丰茂C</t>
  </si>
  <si>
    <t>1565/1808</t>
  </si>
  <si>
    <t>003798.OF</t>
  </si>
  <si>
    <t>华安新瑞利C</t>
  </si>
  <si>
    <t>1567/1808</t>
  </si>
  <si>
    <t>700/1545</t>
  </si>
  <si>
    <t>673/1243</t>
  </si>
  <si>
    <t>001467.OF</t>
  </si>
  <si>
    <t>华富永鑫C</t>
  </si>
  <si>
    <t>1568/1808</t>
  </si>
  <si>
    <t>1224/1545</t>
  </si>
  <si>
    <t>1077/1243</t>
  </si>
  <si>
    <t>002106.OF</t>
  </si>
  <si>
    <t>德邦福鑫C</t>
  </si>
  <si>
    <t>1569/1808</t>
  </si>
  <si>
    <t>1471/1545</t>
  </si>
  <si>
    <t>1167/1243</t>
  </si>
  <si>
    <t>23/1275</t>
  </si>
  <si>
    <t>8/911</t>
  </si>
  <si>
    <t>001201.OF</t>
  </si>
  <si>
    <t>申万菱信安鑫回报A</t>
  </si>
  <si>
    <t>1571/1808</t>
  </si>
  <si>
    <t>1052/1545</t>
  </si>
  <si>
    <t>813/1243</t>
  </si>
  <si>
    <t>519735.OF</t>
  </si>
  <si>
    <t>交银强化回报C</t>
  </si>
  <si>
    <t>229/492</t>
  </si>
  <si>
    <t>308/437</t>
  </si>
  <si>
    <t>334/364</t>
  </si>
  <si>
    <t>360013.OF</t>
  </si>
  <si>
    <t>光大添益A</t>
  </si>
  <si>
    <t>230/492</t>
  </si>
  <si>
    <t>102/437</t>
  </si>
  <si>
    <t>142/364</t>
  </si>
  <si>
    <t>24/1275</t>
  </si>
  <si>
    <t>002533.OF</t>
  </si>
  <si>
    <t>中加心享C</t>
  </si>
  <si>
    <t>1572/1808</t>
  </si>
  <si>
    <t>659/1545</t>
  </si>
  <si>
    <t>794/1243</t>
  </si>
  <si>
    <t>519163.OF</t>
  </si>
  <si>
    <t>新华增怡C</t>
  </si>
  <si>
    <t>232/492</t>
  </si>
  <si>
    <t>343/437</t>
  </si>
  <si>
    <t>162/364</t>
  </si>
  <si>
    <t>005751.OF</t>
  </si>
  <si>
    <t>平安双债添益C</t>
  </si>
  <si>
    <t>25/1275</t>
  </si>
  <si>
    <t>001602.OF</t>
  </si>
  <si>
    <t>鑫元鑫新收益C</t>
  </si>
  <si>
    <t>1573/1808</t>
  </si>
  <si>
    <t>1242/1545</t>
  </si>
  <si>
    <t>1076/1243</t>
  </si>
  <si>
    <t>001727.OF</t>
  </si>
  <si>
    <t>申万菱信安鑫回报C</t>
  </si>
  <si>
    <t>1575/1808</t>
  </si>
  <si>
    <t>1064/1545</t>
  </si>
  <si>
    <t>836/1243</t>
  </si>
  <si>
    <t>000617.OF</t>
  </si>
  <si>
    <t>上投摩根优信增利C</t>
  </si>
  <si>
    <t>234/492</t>
  </si>
  <si>
    <t>326/437</t>
  </si>
  <si>
    <t>320/364</t>
  </si>
  <si>
    <t>26/1275</t>
  </si>
  <si>
    <t>23/911</t>
  </si>
  <si>
    <t>165314.OF</t>
  </si>
  <si>
    <t>建信信用增强C</t>
  </si>
  <si>
    <t>22/152</t>
  </si>
  <si>
    <t>146/152</t>
  </si>
  <si>
    <t>143/147</t>
  </si>
  <si>
    <t>004726.OF</t>
  </si>
  <si>
    <t>先锋聚优A</t>
  </si>
  <si>
    <t>1576/1808</t>
  </si>
  <si>
    <t>1530/1545</t>
  </si>
  <si>
    <t>160514.OF</t>
  </si>
  <si>
    <t>博时稳健回报C</t>
  </si>
  <si>
    <t>131/147</t>
  </si>
  <si>
    <t>004763.OF</t>
  </si>
  <si>
    <t>中科沃土沃嘉A</t>
  </si>
  <si>
    <t>1577/1808</t>
  </si>
  <si>
    <t>1469/1545</t>
  </si>
  <si>
    <t>孟禄程</t>
  </si>
  <si>
    <t>002051.OF</t>
  </si>
  <si>
    <t>诺安创新驱动C</t>
  </si>
  <si>
    <t>1578/1808</t>
  </si>
  <si>
    <t>1066/1545</t>
  </si>
  <si>
    <t>966/1243</t>
  </si>
  <si>
    <t>005909.OF</t>
  </si>
  <si>
    <t>华泰保兴尊利C</t>
  </si>
  <si>
    <t>235/492</t>
  </si>
  <si>
    <t>004948.OF</t>
  </si>
  <si>
    <t>鑫元鑫趋势C</t>
  </si>
  <si>
    <t>1580/1808</t>
  </si>
  <si>
    <t>1337/1545</t>
  </si>
  <si>
    <t>070016.OF</t>
  </si>
  <si>
    <t>嘉实多元收益B</t>
  </si>
  <si>
    <t>236/492</t>
  </si>
  <si>
    <t>313/437</t>
  </si>
  <si>
    <t>228/364</t>
  </si>
  <si>
    <t>003222.OF</t>
  </si>
  <si>
    <t>新华丰利C</t>
  </si>
  <si>
    <t>237/492</t>
  </si>
  <si>
    <t>284/437</t>
  </si>
  <si>
    <t>178/364</t>
  </si>
  <si>
    <t>002721.OF</t>
  </si>
  <si>
    <t>国寿安保尊利增强回报C</t>
  </si>
  <si>
    <t>238/492</t>
  </si>
  <si>
    <t>305/437</t>
  </si>
  <si>
    <t>261/364</t>
  </si>
  <si>
    <t>004596.OF</t>
  </si>
  <si>
    <t>中科沃土沃安中短期利率A</t>
  </si>
  <si>
    <t>3/96</t>
  </si>
  <si>
    <t>002272.OF</t>
  </si>
  <si>
    <t>新华科技创新主题</t>
  </si>
  <si>
    <t>1581/1808</t>
  </si>
  <si>
    <t>1522/1545</t>
  </si>
  <si>
    <t>1190/1243</t>
  </si>
  <si>
    <t>005949.OF</t>
  </si>
  <si>
    <t>鑫元行业轮动A</t>
  </si>
  <si>
    <t>1582/1808</t>
  </si>
  <si>
    <t>陈令朝,赵慧,李彪</t>
  </si>
  <si>
    <t>163005.OF</t>
  </si>
  <si>
    <t>长信利众C</t>
  </si>
  <si>
    <t>41/147</t>
  </si>
  <si>
    <t>002971.OF</t>
  </si>
  <si>
    <t>前海开源鼎安A</t>
  </si>
  <si>
    <t>240/492</t>
  </si>
  <si>
    <t>245/437</t>
  </si>
  <si>
    <t>172/364</t>
  </si>
  <si>
    <t>360014.OF</t>
  </si>
  <si>
    <t>光大添益C</t>
  </si>
  <si>
    <t>241/492</t>
  </si>
  <si>
    <t>124/437</t>
  </si>
  <si>
    <t>170/364</t>
  </si>
  <si>
    <t>27/1275</t>
  </si>
  <si>
    <t>7/911</t>
  </si>
  <si>
    <t>79/652</t>
  </si>
  <si>
    <t>28/1275</t>
  </si>
  <si>
    <t>73/911</t>
  </si>
  <si>
    <t>19/652</t>
  </si>
  <si>
    <t>003762.OF</t>
  </si>
  <si>
    <t>国开泰富开泰A</t>
  </si>
  <si>
    <t>1584/1808</t>
  </si>
  <si>
    <t>529/1545</t>
  </si>
  <si>
    <t>668/1243</t>
  </si>
  <si>
    <t>王婷婷</t>
  </si>
  <si>
    <t>000812.OF</t>
  </si>
  <si>
    <t>富国收益增强C</t>
  </si>
  <si>
    <t>243/492</t>
  </si>
  <si>
    <t>297/437</t>
  </si>
  <si>
    <t>208/364</t>
  </si>
  <si>
    <t>004564.OF</t>
  </si>
  <si>
    <t>北信瑞丰鼎利A</t>
  </si>
  <si>
    <t>244/492</t>
  </si>
  <si>
    <t>辇大吉,林翟</t>
  </si>
  <si>
    <t>002972.OF</t>
  </si>
  <si>
    <t>前海开源鼎安C</t>
  </si>
  <si>
    <t>246/492</t>
  </si>
  <si>
    <t>266/437</t>
  </si>
  <si>
    <t>188/364</t>
  </si>
  <si>
    <t>001802.OF</t>
  </si>
  <si>
    <t>易方达瑞财I</t>
  </si>
  <si>
    <t>1587/1808</t>
  </si>
  <si>
    <t>477/1545</t>
  </si>
  <si>
    <t>549/1243</t>
  </si>
  <si>
    <t>纪玲云</t>
  </si>
  <si>
    <t>002026.OF</t>
  </si>
  <si>
    <t>广发聚盛C</t>
  </si>
  <si>
    <t>1591/1808</t>
  </si>
  <si>
    <t>606/1545</t>
  </si>
  <si>
    <t>550/1243</t>
  </si>
  <si>
    <t>002440.OF</t>
  </si>
  <si>
    <t>中加瑞盈</t>
  </si>
  <si>
    <t>248/492</t>
  </si>
  <si>
    <t>151/437</t>
  </si>
  <si>
    <t>158/364</t>
  </si>
  <si>
    <t>005797.OF</t>
  </si>
  <si>
    <t>嘉实新添荣定开C</t>
  </si>
  <si>
    <t>1592/1808</t>
  </si>
  <si>
    <t>690206.OF</t>
  </si>
  <si>
    <t>民生加银信用双利C</t>
  </si>
  <si>
    <t>250/492</t>
  </si>
  <si>
    <t>405/437</t>
  </si>
  <si>
    <t>344/364</t>
  </si>
  <si>
    <t>485011.OF</t>
  </si>
  <si>
    <t>工银瑞信双利B</t>
  </si>
  <si>
    <t>251/492</t>
  </si>
  <si>
    <t>29/437</t>
  </si>
  <si>
    <t>88/364</t>
  </si>
  <si>
    <t>000714.OF</t>
  </si>
  <si>
    <t>诺安稳健回报A</t>
  </si>
  <si>
    <t>1594/1808</t>
  </si>
  <si>
    <t>934/1545</t>
  </si>
  <si>
    <t>896/1243</t>
  </si>
  <si>
    <t>005121.OF</t>
  </si>
  <si>
    <t>富国兴利增强</t>
  </si>
  <si>
    <t>255/492</t>
  </si>
  <si>
    <t>246/437</t>
  </si>
  <si>
    <t>004727.OF</t>
  </si>
  <si>
    <t>先锋聚优C</t>
  </si>
  <si>
    <t>1596/1808</t>
  </si>
  <si>
    <t>1520/1545</t>
  </si>
  <si>
    <t>003806.OF</t>
  </si>
  <si>
    <t>华安新恒利C</t>
  </si>
  <si>
    <t>1597/1808</t>
  </si>
  <si>
    <t>806/1545</t>
  </si>
  <si>
    <t>660/1243</t>
  </si>
  <si>
    <t>001803.OF</t>
  </si>
  <si>
    <t>易方达瑞财E</t>
  </si>
  <si>
    <t>1598/1808</t>
  </si>
  <si>
    <t>497/1545</t>
  </si>
  <si>
    <t>573/1243</t>
  </si>
  <si>
    <t>29/1275</t>
  </si>
  <si>
    <t>32/911</t>
  </si>
  <si>
    <t>193/652</t>
  </si>
  <si>
    <t>519628.OF</t>
  </si>
  <si>
    <t>银河君润C</t>
  </si>
  <si>
    <t>1601/1808</t>
  </si>
  <si>
    <t>624/1545</t>
  </si>
  <si>
    <t>568/1243</t>
  </si>
  <si>
    <t>002028.OF</t>
  </si>
  <si>
    <t>九泰天宝C</t>
  </si>
  <si>
    <t>1602/1808</t>
  </si>
  <si>
    <t>1132/1545</t>
  </si>
  <si>
    <t>1038/1243</t>
  </si>
  <si>
    <t>001285.OF</t>
  </si>
  <si>
    <t>易方达新鑫I</t>
  </si>
  <si>
    <t>1604/1808</t>
  </si>
  <si>
    <t>567/1545</t>
  </si>
  <si>
    <t>429/1243</t>
  </si>
  <si>
    <t>003110.OF</t>
  </si>
  <si>
    <t>光大安和C</t>
  </si>
  <si>
    <t>258/492</t>
  </si>
  <si>
    <t>122/437</t>
  </si>
  <si>
    <t>002966.OF</t>
  </si>
  <si>
    <t>中海合嘉增强收益C</t>
  </si>
  <si>
    <t>259/492</t>
  </si>
  <si>
    <t>409/437</t>
  </si>
  <si>
    <t>318/364</t>
  </si>
  <si>
    <t>周梦婕</t>
  </si>
  <si>
    <t>002165.OF</t>
  </si>
  <si>
    <t>汇添富达欣C</t>
  </si>
  <si>
    <t>1605/1808</t>
  </si>
  <si>
    <t>1135/1545</t>
  </si>
  <si>
    <t>962/1243</t>
  </si>
  <si>
    <t>002052.OF</t>
  </si>
  <si>
    <t>诺安稳健回报C</t>
  </si>
  <si>
    <t>1606/1808</t>
  </si>
  <si>
    <t>960/1545</t>
  </si>
  <si>
    <t>909/1243</t>
  </si>
  <si>
    <t>002219.OF</t>
  </si>
  <si>
    <t>南方弘利C</t>
  </si>
  <si>
    <t>30/1275</t>
  </si>
  <si>
    <t>58/911</t>
  </si>
  <si>
    <t>106/652</t>
  </si>
  <si>
    <t>519759.OF</t>
  </si>
  <si>
    <t>交银周期回报C</t>
  </si>
  <si>
    <t>1607/1808</t>
  </si>
  <si>
    <t>695/1545</t>
  </si>
  <si>
    <t>482/1243</t>
  </si>
  <si>
    <t>005193.OF</t>
  </si>
  <si>
    <t>北信瑞丰鼎利C</t>
  </si>
  <si>
    <t>260/492</t>
  </si>
  <si>
    <t>519771.OF</t>
  </si>
  <si>
    <t>交银优择回报C</t>
  </si>
  <si>
    <t>1610/1808</t>
  </si>
  <si>
    <t>547/1545</t>
  </si>
  <si>
    <t>580/1243</t>
  </si>
  <si>
    <t>005656.OF</t>
  </si>
  <si>
    <t>光大安泽A</t>
  </si>
  <si>
    <t>265/492</t>
  </si>
  <si>
    <t>周华,董伟炜</t>
  </si>
  <si>
    <t>002053.OF</t>
  </si>
  <si>
    <t>诺安优势行业C</t>
  </si>
  <si>
    <t>1613/1808</t>
  </si>
  <si>
    <t>1246/1545</t>
  </si>
  <si>
    <t>485014.OF</t>
  </si>
  <si>
    <t>工银瑞信添颐B</t>
  </si>
  <si>
    <t>266/492</t>
  </si>
  <si>
    <t>392/437</t>
  </si>
  <si>
    <t>312/364</t>
  </si>
  <si>
    <t>519949.OF</t>
  </si>
  <si>
    <t>长信利信A</t>
  </si>
  <si>
    <t>1615/1808</t>
  </si>
  <si>
    <t>851/1545</t>
  </si>
  <si>
    <t>677/1243</t>
  </si>
  <si>
    <t>32/1275</t>
  </si>
  <si>
    <t>002965.OF</t>
  </si>
  <si>
    <t>中海合嘉增强收益A</t>
  </si>
  <si>
    <t>268/492</t>
  </si>
  <si>
    <t>412/437</t>
  </si>
  <si>
    <t>317/364</t>
  </si>
  <si>
    <t>006064.OF</t>
  </si>
  <si>
    <t>红土创新增强收益C</t>
  </si>
  <si>
    <t>270/492</t>
  </si>
  <si>
    <t>002117.OF</t>
  </si>
  <si>
    <t>广发安享C</t>
  </si>
  <si>
    <t>1617/1808</t>
  </si>
  <si>
    <t>689/1545</t>
  </si>
  <si>
    <t>567/1243</t>
  </si>
  <si>
    <t>519769.OF</t>
  </si>
  <si>
    <t>交银优选回报C</t>
  </si>
  <si>
    <t>1618/1808</t>
  </si>
  <si>
    <t>676/1545</t>
  </si>
  <si>
    <t>672/1243</t>
  </si>
  <si>
    <t>004586.OF</t>
  </si>
  <si>
    <t>鹏扬汇利C</t>
  </si>
  <si>
    <t>272/492</t>
  </si>
  <si>
    <t>94/437</t>
  </si>
  <si>
    <t>003063.OF</t>
  </si>
  <si>
    <t>银华通利C</t>
  </si>
  <si>
    <t>1619/1808</t>
  </si>
  <si>
    <t>879/1545</t>
  </si>
  <si>
    <t>860/1243</t>
  </si>
  <si>
    <t>000240.OF</t>
  </si>
  <si>
    <t>华安年年盈C</t>
  </si>
  <si>
    <t>33/1275</t>
  </si>
  <si>
    <t>48/911</t>
  </si>
  <si>
    <t>286/652</t>
  </si>
  <si>
    <t>000501.OF</t>
  </si>
  <si>
    <t>华富恒富18个月C</t>
  </si>
  <si>
    <t>003183.OF</t>
  </si>
  <si>
    <t>华富弘鑫C</t>
  </si>
  <si>
    <t>1620/1808</t>
  </si>
  <si>
    <t>822/1545</t>
  </si>
  <si>
    <t>876/1243</t>
  </si>
  <si>
    <t>001013.OF</t>
  </si>
  <si>
    <t>华夏希望债券C</t>
  </si>
  <si>
    <t>275/492</t>
  </si>
  <si>
    <t>347/437</t>
  </si>
  <si>
    <t>264/364</t>
  </si>
  <si>
    <t>519640.OF</t>
  </si>
  <si>
    <t>银河鸿利A</t>
  </si>
  <si>
    <t>1621/1808</t>
  </si>
  <si>
    <t>762/1545</t>
  </si>
  <si>
    <t>841/1243</t>
  </si>
  <si>
    <t>蒋磊,余科苗</t>
  </si>
  <si>
    <t>34/1275</t>
  </si>
  <si>
    <t>6/911</t>
  </si>
  <si>
    <t>7/652</t>
  </si>
  <si>
    <t>160132.OF</t>
  </si>
  <si>
    <t>南方永利1年C</t>
  </si>
  <si>
    <t>34/152</t>
  </si>
  <si>
    <t>141/152</t>
  </si>
  <si>
    <t>107/147</t>
  </si>
  <si>
    <t>000207.OF</t>
  </si>
  <si>
    <t>建信双债增强A</t>
  </si>
  <si>
    <t>149/152</t>
  </si>
  <si>
    <t>144/147</t>
  </si>
  <si>
    <t>35/1275</t>
  </si>
  <si>
    <t>519647.OF</t>
  </si>
  <si>
    <t>银河鸿利I</t>
  </si>
  <si>
    <t>1623/1808</t>
  </si>
  <si>
    <t>773/1545</t>
  </si>
  <si>
    <t>845/1243</t>
  </si>
  <si>
    <t>161015.OF</t>
  </si>
  <si>
    <t>富国天盈C</t>
  </si>
  <si>
    <t>36/152</t>
  </si>
  <si>
    <t>40/152</t>
  </si>
  <si>
    <t>28/147</t>
  </si>
  <si>
    <t>36/1275</t>
  </si>
  <si>
    <t>66/911</t>
  </si>
  <si>
    <t>125/652</t>
  </si>
  <si>
    <t>240013.OF</t>
  </si>
  <si>
    <t>华宝增强收益B</t>
  </si>
  <si>
    <t>277/492</t>
  </si>
  <si>
    <t>211/437</t>
  </si>
  <si>
    <t>236/364</t>
  </si>
  <si>
    <t>001286.OF</t>
  </si>
  <si>
    <t>易方达新鑫E</t>
  </si>
  <si>
    <t>1625/1808</t>
  </si>
  <si>
    <t>638/1545</t>
  </si>
  <si>
    <t>467/1243</t>
  </si>
  <si>
    <t>37/1275</t>
  </si>
  <si>
    <t>24/911</t>
  </si>
  <si>
    <t>36/652</t>
  </si>
  <si>
    <t>002962.OF</t>
  </si>
  <si>
    <t>中欧双利C</t>
  </si>
  <si>
    <t>279/492</t>
  </si>
  <si>
    <t>219/437</t>
  </si>
  <si>
    <t>145/364</t>
  </si>
  <si>
    <t>003637.OF</t>
  </si>
  <si>
    <t>安信永鑫增强A</t>
  </si>
  <si>
    <t>280/492</t>
  </si>
  <si>
    <t>109/437</t>
  </si>
  <si>
    <t>潘巍</t>
  </si>
  <si>
    <t>161221.OF</t>
  </si>
  <si>
    <t>国投瑞银双债增利C</t>
  </si>
  <si>
    <t>15/147</t>
  </si>
  <si>
    <t>582002.OF</t>
  </si>
  <si>
    <t>东吴增利A</t>
  </si>
  <si>
    <t>7/147</t>
  </si>
  <si>
    <t>王文华</t>
  </si>
  <si>
    <t>005657.OF</t>
  </si>
  <si>
    <t>光大安泽C</t>
  </si>
  <si>
    <t>282/492</t>
  </si>
  <si>
    <t>040010.OF</t>
  </si>
  <si>
    <t>华安稳定收益B</t>
  </si>
  <si>
    <t>34/147</t>
  </si>
  <si>
    <t>000310.OF</t>
  </si>
  <si>
    <t>安信永利信用A</t>
  </si>
  <si>
    <t>38/1275</t>
  </si>
  <si>
    <t>49/911</t>
  </si>
  <si>
    <t>16/652</t>
  </si>
  <si>
    <t>006060.OF</t>
  </si>
  <si>
    <t>鹏扬泓利C</t>
  </si>
  <si>
    <t>284/492</t>
  </si>
  <si>
    <t>000208.OF</t>
  </si>
  <si>
    <t>建信双债增强C</t>
  </si>
  <si>
    <t>150/152</t>
  </si>
  <si>
    <t>145/147</t>
  </si>
  <si>
    <t>39/1275</t>
  </si>
  <si>
    <t>799/911</t>
  </si>
  <si>
    <t>583/652</t>
  </si>
  <si>
    <t>005604.OF</t>
  </si>
  <si>
    <t>嘉实新添康C</t>
  </si>
  <si>
    <t>1631/1808</t>
  </si>
  <si>
    <t>450018.OF</t>
  </si>
  <si>
    <t>国富恒久信用A</t>
  </si>
  <si>
    <t>40/1275</t>
  </si>
  <si>
    <t>383/911</t>
  </si>
  <si>
    <t>247/652</t>
  </si>
  <si>
    <t>002421.OF</t>
  </si>
  <si>
    <t>新华增强A</t>
  </si>
  <si>
    <t>285/492</t>
  </si>
  <si>
    <t>271/437</t>
  </si>
  <si>
    <t>122/364</t>
  </si>
  <si>
    <t>李显君</t>
  </si>
  <si>
    <t>002492.OF</t>
  </si>
  <si>
    <t>工银月月薪定期支付C</t>
  </si>
  <si>
    <t>286/492</t>
  </si>
  <si>
    <t>339/437</t>
  </si>
  <si>
    <t>225/364</t>
  </si>
  <si>
    <t>41/1275</t>
  </si>
  <si>
    <t>100073.OF</t>
  </si>
  <si>
    <t>富国强回报C</t>
  </si>
  <si>
    <t>42/1275</t>
  </si>
  <si>
    <t>16/911</t>
  </si>
  <si>
    <t>18/652</t>
  </si>
  <si>
    <t>519641.OF</t>
  </si>
  <si>
    <t>银河鸿利C</t>
  </si>
  <si>
    <t>1632/1808</t>
  </si>
  <si>
    <t>836/1545</t>
  </si>
  <si>
    <t>889/1243</t>
  </si>
  <si>
    <t>43/1275</t>
  </si>
  <si>
    <t>29/911</t>
  </si>
  <si>
    <t>13/652</t>
  </si>
  <si>
    <t>005528.OF</t>
  </si>
  <si>
    <t>中信建投山西国有企业债C</t>
  </si>
  <si>
    <t>44/1275</t>
  </si>
  <si>
    <t>45/1275</t>
  </si>
  <si>
    <t>33/911</t>
  </si>
  <si>
    <t>6/652</t>
  </si>
  <si>
    <t>582202.OF</t>
  </si>
  <si>
    <t>东吴增利C</t>
  </si>
  <si>
    <t>14/147</t>
  </si>
  <si>
    <t>002322.OF</t>
  </si>
  <si>
    <t>银华汇利C</t>
  </si>
  <si>
    <t>1635/1808</t>
  </si>
  <si>
    <t>627/1545</t>
  </si>
  <si>
    <t>649/1243</t>
  </si>
  <si>
    <t>003638.OF</t>
  </si>
  <si>
    <t>安信永鑫增强C</t>
  </si>
  <si>
    <t>290/492</t>
  </si>
  <si>
    <t>130/437</t>
  </si>
  <si>
    <t>46/1275</t>
  </si>
  <si>
    <t>3/911</t>
  </si>
  <si>
    <t>8/652</t>
  </si>
  <si>
    <t>47/1275</t>
  </si>
  <si>
    <t>341/911</t>
  </si>
  <si>
    <t>459/652</t>
  </si>
  <si>
    <t>003683.OF</t>
  </si>
  <si>
    <t>博时安弘一年定开C</t>
  </si>
  <si>
    <t>48/1275</t>
  </si>
  <si>
    <t>113/911</t>
  </si>
  <si>
    <t>232/652</t>
  </si>
  <si>
    <t>519198.OF</t>
  </si>
  <si>
    <t>万家颐和</t>
  </si>
  <si>
    <t>1637/1808</t>
  </si>
  <si>
    <t>727/1545</t>
  </si>
  <si>
    <t>847/1243</t>
  </si>
  <si>
    <t>束金伟</t>
  </si>
  <si>
    <t>49/1275</t>
  </si>
  <si>
    <t>54/911</t>
  </si>
  <si>
    <t>254/652</t>
  </si>
  <si>
    <t>50/1275</t>
  </si>
  <si>
    <t>960029.OF</t>
  </si>
  <si>
    <t>建信双息红利H</t>
  </si>
  <si>
    <t>291/492</t>
  </si>
  <si>
    <t>329/437</t>
  </si>
  <si>
    <t>299/364</t>
  </si>
  <si>
    <t>001407.OF</t>
  </si>
  <si>
    <t>景顺长城稳健回报C</t>
  </si>
  <si>
    <t>1638/1808</t>
  </si>
  <si>
    <t>735/1545</t>
  </si>
  <si>
    <t>795/1243</t>
  </si>
  <si>
    <t>040012.OF</t>
  </si>
  <si>
    <t>华安强化收益A</t>
  </si>
  <si>
    <t>292/492</t>
  </si>
  <si>
    <t>86/437</t>
  </si>
  <si>
    <t>114/364</t>
  </si>
  <si>
    <t>003763.OF</t>
  </si>
  <si>
    <t>国开泰富开泰C</t>
  </si>
  <si>
    <t>1639/1808</t>
  </si>
  <si>
    <t>640/1545</t>
  </si>
  <si>
    <t>768/1243</t>
  </si>
  <si>
    <t>001033.OF</t>
  </si>
  <si>
    <t>华夏安康信用优选C</t>
  </si>
  <si>
    <t>293/492</t>
  </si>
  <si>
    <t>221/437</t>
  </si>
  <si>
    <t>76/364</t>
  </si>
  <si>
    <t>51/1275</t>
  </si>
  <si>
    <t>524/911</t>
  </si>
  <si>
    <t>390/652</t>
  </si>
  <si>
    <t>52/1275</t>
  </si>
  <si>
    <t>69/911</t>
  </si>
  <si>
    <t>291/652</t>
  </si>
  <si>
    <t>164510.OF</t>
  </si>
  <si>
    <t>国富恒利C</t>
  </si>
  <si>
    <t>53/1275</t>
  </si>
  <si>
    <t>455/911</t>
  </si>
  <si>
    <t>001921.OF</t>
  </si>
  <si>
    <t>景顺长城景颐宏利C</t>
  </si>
  <si>
    <t>294/492</t>
  </si>
  <si>
    <t>262/437</t>
  </si>
  <si>
    <t>216/364</t>
  </si>
  <si>
    <t>001124.OF</t>
  </si>
  <si>
    <t>融通增强收益C</t>
  </si>
  <si>
    <t>295/492</t>
  </si>
  <si>
    <t>338/437</t>
  </si>
  <si>
    <t>274/364</t>
  </si>
  <si>
    <t>000335.OF</t>
  </si>
  <si>
    <t>安信永利信用C</t>
  </si>
  <si>
    <t>54/1275</t>
  </si>
  <si>
    <t>88/911</t>
  </si>
  <si>
    <t>46/652</t>
  </si>
  <si>
    <t>450019.OF</t>
  </si>
  <si>
    <t>国富恒久信用C</t>
  </si>
  <si>
    <t>55/1275</t>
  </si>
  <si>
    <t>498/911</t>
  </si>
  <si>
    <t>357/652</t>
  </si>
  <si>
    <t>56/1275</t>
  </si>
  <si>
    <t>12/911</t>
  </si>
  <si>
    <t>89/652</t>
  </si>
  <si>
    <t>000222.OF</t>
  </si>
  <si>
    <t>汇添富年年利C</t>
  </si>
  <si>
    <t>57/1275</t>
  </si>
  <si>
    <t>831/911</t>
  </si>
  <si>
    <t>620/652</t>
  </si>
  <si>
    <t>004795.OF</t>
  </si>
  <si>
    <t>富荣福鑫C</t>
  </si>
  <si>
    <t>1641/1808</t>
  </si>
  <si>
    <t>002544.OF</t>
  </si>
  <si>
    <t>长城久益灵活配置C</t>
  </si>
  <si>
    <t>1642/1808</t>
  </si>
  <si>
    <t>882/1545</t>
  </si>
  <si>
    <t>935/1243</t>
  </si>
  <si>
    <t>004764.OF</t>
  </si>
  <si>
    <t>中科沃土沃嘉C</t>
  </si>
  <si>
    <t>1643/1808</t>
  </si>
  <si>
    <t>1486/1545</t>
  </si>
  <si>
    <t>004808.OF</t>
  </si>
  <si>
    <t>中银证券安弘C</t>
  </si>
  <si>
    <t>296/492</t>
  </si>
  <si>
    <t>154/437</t>
  </si>
  <si>
    <t>002422.OF</t>
  </si>
  <si>
    <t>新华增强C</t>
  </si>
  <si>
    <t>297/492</t>
  </si>
  <si>
    <t>304/437</t>
  </si>
  <si>
    <t>151/364</t>
  </si>
  <si>
    <t>160129.OF</t>
  </si>
  <si>
    <t>南方金利C</t>
  </si>
  <si>
    <t>58/1275</t>
  </si>
  <si>
    <t>11/911</t>
  </si>
  <si>
    <t>12/652</t>
  </si>
  <si>
    <t>003749.OF</t>
  </si>
  <si>
    <t>创金合信鑫收益A</t>
  </si>
  <si>
    <t>1645/1808</t>
  </si>
  <si>
    <t>1014/1545</t>
  </si>
  <si>
    <t>937/1243</t>
  </si>
  <si>
    <t>470089.OF</t>
  </si>
  <si>
    <t>汇添富6月红添利C</t>
  </si>
  <si>
    <t>298/492</t>
  </si>
  <si>
    <t>279/437</t>
  </si>
  <si>
    <t>163/364</t>
  </si>
  <si>
    <t>005852.OF</t>
  </si>
  <si>
    <t>中银稳健添利C</t>
  </si>
  <si>
    <t>299/492</t>
  </si>
  <si>
    <t>005452.OF</t>
  </si>
  <si>
    <t>鹏扬双利C</t>
  </si>
  <si>
    <t>59/1275</t>
  </si>
  <si>
    <t>60/1275</t>
  </si>
  <si>
    <t>002935.OF</t>
  </si>
  <si>
    <t>泰康恒泰回报C</t>
  </si>
  <si>
    <t>1648/1808</t>
  </si>
  <si>
    <t>763/1545</t>
  </si>
  <si>
    <t>681/1243</t>
  </si>
  <si>
    <t>000896.OF</t>
  </si>
  <si>
    <t>鑫元聚鑫收益增强A</t>
  </si>
  <si>
    <t>300/492</t>
  </si>
  <si>
    <t>150/437</t>
  </si>
  <si>
    <t>166/364</t>
  </si>
  <si>
    <t>61/1275</t>
  </si>
  <si>
    <t>763/911</t>
  </si>
  <si>
    <t>525/652</t>
  </si>
  <si>
    <t>62/1275</t>
  </si>
  <si>
    <t>478/911</t>
  </si>
  <si>
    <t>63/1275</t>
  </si>
  <si>
    <t>80/911</t>
  </si>
  <si>
    <t>34/652</t>
  </si>
  <si>
    <t>006589.OF</t>
  </si>
  <si>
    <t>中加聚利纯债定开C</t>
  </si>
  <si>
    <t>64/1275</t>
  </si>
  <si>
    <t>165509.OF</t>
  </si>
  <si>
    <t>信诚增强收益</t>
  </si>
  <si>
    <t>303/492</t>
  </si>
  <si>
    <t>204/437</t>
  </si>
  <si>
    <t>155/364</t>
  </si>
  <si>
    <t>65/1275</t>
  </si>
  <si>
    <t>27/911</t>
  </si>
  <si>
    <t>263/652</t>
  </si>
  <si>
    <t>550018.OF</t>
  </si>
  <si>
    <t>信诚优质纯债A</t>
  </si>
  <si>
    <t>66/1275</t>
  </si>
  <si>
    <t>126/911</t>
  </si>
  <si>
    <t>22/652</t>
  </si>
  <si>
    <t>531017.OF</t>
  </si>
  <si>
    <t>建信双息红利C</t>
  </si>
  <si>
    <t>305/492</t>
  </si>
  <si>
    <t>351/437</t>
  </si>
  <si>
    <t>314/364</t>
  </si>
  <si>
    <t>519624.OF</t>
  </si>
  <si>
    <t>银河君耀C</t>
  </si>
  <si>
    <t>1651/1808</t>
  </si>
  <si>
    <t>1003/1545</t>
  </si>
  <si>
    <t>825/1243</t>
  </si>
  <si>
    <t>002164.OF</t>
  </si>
  <si>
    <t>汇添富新睿精选C</t>
  </si>
  <si>
    <t>1652/1808</t>
  </si>
  <si>
    <t>874/1545</t>
  </si>
  <si>
    <t>663/1243</t>
  </si>
  <si>
    <t>161627.OF</t>
  </si>
  <si>
    <t>融通通福C</t>
  </si>
  <si>
    <t>47/152</t>
  </si>
  <si>
    <t>55/147</t>
  </si>
  <si>
    <t>67/1275</t>
  </si>
  <si>
    <t>002382.OF</t>
  </si>
  <si>
    <t>东海祥瑞C</t>
  </si>
  <si>
    <t>68/1275</t>
  </si>
  <si>
    <t>486/911</t>
  </si>
  <si>
    <t>536/652</t>
  </si>
  <si>
    <t>69/1275</t>
  </si>
  <si>
    <t>103/911</t>
  </si>
  <si>
    <t>37/652</t>
  </si>
  <si>
    <t>001904.OF</t>
  </si>
  <si>
    <t>光大欣鑫C</t>
  </si>
  <si>
    <t>1656/1808</t>
  </si>
  <si>
    <t>857/1545</t>
  </si>
  <si>
    <t>819/1243</t>
  </si>
  <si>
    <t>003426.OF</t>
  </si>
  <si>
    <t>江信添福C</t>
  </si>
  <si>
    <t>70/1275</t>
  </si>
  <si>
    <t>306/911</t>
  </si>
  <si>
    <t>541/652</t>
  </si>
  <si>
    <t>164509.OF</t>
  </si>
  <si>
    <t>国富恒利A</t>
  </si>
  <si>
    <t>71/1275</t>
  </si>
  <si>
    <t>450/911</t>
  </si>
  <si>
    <t>72/1275</t>
  </si>
  <si>
    <t>73/1275</t>
  </si>
  <si>
    <t>21/911</t>
  </si>
  <si>
    <t>000175.OF</t>
  </si>
  <si>
    <t>汇添富高息债C</t>
  </si>
  <si>
    <t>74/1275</t>
  </si>
  <si>
    <t>837/911</t>
  </si>
  <si>
    <t>597/652</t>
  </si>
  <si>
    <t>002412.OF</t>
  </si>
  <si>
    <t>华富安福</t>
  </si>
  <si>
    <t>310/492</t>
  </si>
  <si>
    <t>287/437</t>
  </si>
  <si>
    <t>263/364</t>
  </si>
  <si>
    <t>001948.OF</t>
  </si>
  <si>
    <t>建信稳定丰利A</t>
  </si>
  <si>
    <t>311/492</t>
  </si>
  <si>
    <t>126/437</t>
  </si>
  <si>
    <t>92/364</t>
  </si>
  <si>
    <t>004794.OF</t>
  </si>
  <si>
    <t>富荣福鑫A</t>
  </si>
  <si>
    <t>1658/1808</t>
  </si>
  <si>
    <t>410005.OF</t>
  </si>
  <si>
    <t>华富收益增强B</t>
  </si>
  <si>
    <t>48/152</t>
  </si>
  <si>
    <t>96/147</t>
  </si>
  <si>
    <t>75/1275</t>
  </si>
  <si>
    <t>040013.OF</t>
  </si>
  <si>
    <t>华安强化收益B</t>
  </si>
  <si>
    <t>312/492</t>
  </si>
  <si>
    <t>113/437</t>
  </si>
  <si>
    <t>146/364</t>
  </si>
  <si>
    <t>003685.OF</t>
  </si>
  <si>
    <t>汇安丰融C</t>
  </si>
  <si>
    <t>1661/1808</t>
  </si>
  <si>
    <t>990/1545</t>
  </si>
  <si>
    <t>894/1243</t>
  </si>
  <si>
    <t>002075.OF</t>
  </si>
  <si>
    <t>光大睿鑫C</t>
  </si>
  <si>
    <t>1662/1808</t>
  </si>
  <si>
    <t>1045/1545</t>
  </si>
  <si>
    <t>818/1243</t>
  </si>
  <si>
    <t>006093.OF</t>
  </si>
  <si>
    <t>永赢荣益C</t>
  </si>
  <si>
    <t>76/1275</t>
  </si>
  <si>
    <t>519681.OF</t>
  </si>
  <si>
    <t>交银增利债券B</t>
  </si>
  <si>
    <t>003180.OF</t>
  </si>
  <si>
    <t>新疆前海联合添利A</t>
  </si>
  <si>
    <t>313/492</t>
  </si>
  <si>
    <t>406/437</t>
  </si>
  <si>
    <t>325/364</t>
  </si>
  <si>
    <t>77/1275</t>
  </si>
  <si>
    <t>68/911</t>
  </si>
  <si>
    <t>78/1275</t>
  </si>
  <si>
    <t>115/911</t>
  </si>
  <si>
    <t>35/652</t>
  </si>
  <si>
    <t>001326.OF</t>
  </si>
  <si>
    <t>鹏华弘和C</t>
  </si>
  <si>
    <t>1663/1808</t>
  </si>
  <si>
    <t>900/1545</t>
  </si>
  <si>
    <t>752/1243</t>
  </si>
  <si>
    <t>003283.OF</t>
  </si>
  <si>
    <t>信诚至裕C</t>
  </si>
  <si>
    <t>1664/1808</t>
  </si>
  <si>
    <t>971/1545</t>
  </si>
  <si>
    <t>762/1243</t>
  </si>
  <si>
    <t>韩海平</t>
  </si>
  <si>
    <t>79/1275</t>
  </si>
  <si>
    <t>72/911</t>
  </si>
  <si>
    <t>15/652</t>
  </si>
  <si>
    <t>004943.OF</t>
  </si>
  <si>
    <t>格林伯元C</t>
  </si>
  <si>
    <t>1665/1808</t>
  </si>
  <si>
    <t>80/1275</t>
  </si>
  <si>
    <t>270/911</t>
  </si>
  <si>
    <t>118/652</t>
  </si>
  <si>
    <t>000123.OF</t>
  </si>
  <si>
    <t>汇添富实业债C</t>
  </si>
  <si>
    <t>81/1275</t>
  </si>
  <si>
    <t>813/911</t>
  </si>
  <si>
    <t>582/652</t>
  </si>
  <si>
    <t>82/1275</t>
  </si>
  <si>
    <t>002355.OF</t>
  </si>
  <si>
    <t>国投瑞银岁赢利</t>
  </si>
  <si>
    <t>315/492</t>
  </si>
  <si>
    <t>327/437</t>
  </si>
  <si>
    <t>210/364</t>
  </si>
  <si>
    <t>400029.OF</t>
  </si>
  <si>
    <t>东方双债添利C</t>
  </si>
  <si>
    <t>316/492</t>
  </si>
  <si>
    <t>249/437</t>
  </si>
  <si>
    <t>303/364</t>
  </si>
  <si>
    <t>005685.OF</t>
  </si>
  <si>
    <t>财通资管鸿睿12个月C</t>
  </si>
  <si>
    <t>83/1275</t>
  </si>
  <si>
    <t>84/1275</t>
  </si>
  <si>
    <t>000897.OF</t>
  </si>
  <si>
    <t>鑫元聚鑫收益增强C</t>
  </si>
  <si>
    <t>318/492</t>
  </si>
  <si>
    <t>181/437</t>
  </si>
  <si>
    <t>201/364</t>
  </si>
  <si>
    <t>85/1275</t>
  </si>
  <si>
    <t>110/911</t>
  </si>
  <si>
    <t>86/1275</t>
  </si>
  <si>
    <t>17/911</t>
  </si>
  <si>
    <t>005783.OF</t>
  </si>
  <si>
    <t>创金合信汇益C</t>
  </si>
  <si>
    <t>87/1275</t>
  </si>
  <si>
    <t>88/1275</t>
  </si>
  <si>
    <t>152/911</t>
  </si>
  <si>
    <t>31/652</t>
  </si>
  <si>
    <t>003108.OF</t>
  </si>
  <si>
    <t>光大安祺C</t>
  </si>
  <si>
    <t>319/492</t>
  </si>
  <si>
    <t>386/437</t>
  </si>
  <si>
    <t>89/1275</t>
  </si>
  <si>
    <t>336/911</t>
  </si>
  <si>
    <t>569/652</t>
  </si>
  <si>
    <t>003328.OF</t>
  </si>
  <si>
    <t>万家鑫璟纯债C</t>
  </si>
  <si>
    <t>90/1275</t>
  </si>
  <si>
    <t>96/911</t>
  </si>
  <si>
    <t>29/652</t>
  </si>
  <si>
    <t>005893.OF</t>
  </si>
  <si>
    <t>先锋汇盈C</t>
  </si>
  <si>
    <t>91/1275</t>
  </si>
  <si>
    <t>002518.OF</t>
  </si>
  <si>
    <t>民生加银鑫福A</t>
  </si>
  <si>
    <t>1667/1808</t>
  </si>
  <si>
    <t>1141/1545</t>
  </si>
  <si>
    <t>908/1243</t>
  </si>
  <si>
    <t>92/1275</t>
  </si>
  <si>
    <t>111/911</t>
  </si>
  <si>
    <t>65/652</t>
  </si>
  <si>
    <t>001949.OF</t>
  </si>
  <si>
    <t>建信稳定丰利C</t>
  </si>
  <si>
    <t>321/492</t>
  </si>
  <si>
    <t>145/437</t>
  </si>
  <si>
    <t>118/364</t>
  </si>
  <si>
    <t>003661.OF</t>
  </si>
  <si>
    <t>中加纯债两年C</t>
  </si>
  <si>
    <t>93/1275</t>
  </si>
  <si>
    <t>167/911</t>
  </si>
  <si>
    <t>59/652</t>
  </si>
  <si>
    <t>94/1275</t>
  </si>
  <si>
    <t>31/911</t>
  </si>
  <si>
    <t>9/652</t>
  </si>
  <si>
    <t>95/1275</t>
  </si>
  <si>
    <t>96/1275</t>
  </si>
  <si>
    <t>050028.OF</t>
  </si>
  <si>
    <t>博时安心收益A</t>
  </si>
  <si>
    <t>97/1275</t>
  </si>
  <si>
    <t>687/911</t>
  </si>
  <si>
    <t>535/652</t>
  </si>
  <si>
    <t>000517.OF</t>
  </si>
  <si>
    <t>富国祥利一年期C</t>
  </si>
  <si>
    <t>98/1275</t>
  </si>
  <si>
    <t>28/911</t>
  </si>
  <si>
    <t>253060.OF</t>
  </si>
  <si>
    <t>国联安信心增长A</t>
  </si>
  <si>
    <t>323/492</t>
  </si>
  <si>
    <t>250/437</t>
  </si>
  <si>
    <t>250/364</t>
  </si>
  <si>
    <t>吕中凡,王欢</t>
  </si>
  <si>
    <t>020019.OF</t>
  </si>
  <si>
    <t>国泰双利债券A</t>
  </si>
  <si>
    <t>324/492</t>
  </si>
  <si>
    <t>252/437</t>
  </si>
  <si>
    <t>186/364</t>
  </si>
  <si>
    <t>99/1275</t>
  </si>
  <si>
    <t>150/911</t>
  </si>
  <si>
    <t>68/652</t>
  </si>
  <si>
    <t>100/1275</t>
  </si>
  <si>
    <t>101/1275</t>
  </si>
  <si>
    <t>43/911</t>
  </si>
  <si>
    <t>001664.OF</t>
  </si>
  <si>
    <t>平安鑫安A</t>
  </si>
  <si>
    <t>1671/1808</t>
  </si>
  <si>
    <t>1390/1545</t>
  </si>
  <si>
    <t>997/1243</t>
  </si>
  <si>
    <t>004661.OF</t>
  </si>
  <si>
    <t>银河如意</t>
  </si>
  <si>
    <t>326/492</t>
  </si>
  <si>
    <t>韩晶,蒋磊,何晶</t>
  </si>
  <si>
    <t>550019.OF</t>
  </si>
  <si>
    <t>信诚优质纯债B</t>
  </si>
  <si>
    <t>102/1275</t>
  </si>
  <si>
    <t>265/911</t>
  </si>
  <si>
    <t>77/652</t>
  </si>
  <si>
    <t>103/1275</t>
  </si>
  <si>
    <t>104/1275</t>
  </si>
  <si>
    <t>50/911</t>
  </si>
  <si>
    <t>32/652</t>
  </si>
  <si>
    <t>001994.OF</t>
  </si>
  <si>
    <t>华安年年红C</t>
  </si>
  <si>
    <t>105/1275</t>
  </si>
  <si>
    <t>165/911</t>
  </si>
  <si>
    <t>100/652</t>
  </si>
  <si>
    <t>519661.OF</t>
  </si>
  <si>
    <t>银河增利C</t>
  </si>
  <si>
    <t>328/492</t>
  </si>
  <si>
    <t>206/437</t>
  </si>
  <si>
    <t>195/364</t>
  </si>
  <si>
    <t>002507.OF</t>
  </si>
  <si>
    <t>兴业定期开放C</t>
  </si>
  <si>
    <t>106/1275</t>
  </si>
  <si>
    <t>376/911</t>
  </si>
  <si>
    <t>217/652</t>
  </si>
  <si>
    <t>006732.OF</t>
  </si>
  <si>
    <t>方正富邦富利纯债C</t>
  </si>
  <si>
    <t>107/1275</t>
  </si>
  <si>
    <t>519682.OF</t>
  </si>
  <si>
    <t>交银增利债券C</t>
  </si>
  <si>
    <t>66/147</t>
  </si>
  <si>
    <t>108/1275</t>
  </si>
  <si>
    <t>22/911</t>
  </si>
  <si>
    <t>003143.OF</t>
  </si>
  <si>
    <t>鹏华弘达C</t>
  </si>
  <si>
    <t>1678/1808</t>
  </si>
  <si>
    <t>904/1545</t>
  </si>
  <si>
    <t>774/1243</t>
  </si>
  <si>
    <t>001507.OF</t>
  </si>
  <si>
    <t>景顺长城泰和回报C</t>
  </si>
  <si>
    <t>1680/1808</t>
  </si>
  <si>
    <t>933/1545</t>
  </si>
  <si>
    <t>830/1243</t>
  </si>
  <si>
    <t>109/1275</t>
  </si>
  <si>
    <t>35/911</t>
  </si>
  <si>
    <t>005089.OF</t>
  </si>
  <si>
    <t>嘉实新添辉定开C</t>
  </si>
  <si>
    <t>1681/1808</t>
  </si>
  <si>
    <t>877/1545</t>
  </si>
  <si>
    <t>110/1275</t>
  </si>
  <si>
    <t>120/911</t>
  </si>
  <si>
    <t>64/652</t>
  </si>
  <si>
    <t>004046.OF</t>
  </si>
  <si>
    <t>华夏新锦顺A</t>
  </si>
  <si>
    <t>1683/1808</t>
  </si>
  <si>
    <t>935/1545</t>
  </si>
  <si>
    <t>161716.OF</t>
  </si>
  <si>
    <t>招商双债增强C</t>
  </si>
  <si>
    <t>10/147</t>
  </si>
  <si>
    <t>002246.OF</t>
  </si>
  <si>
    <t>泰康稳健增利C</t>
  </si>
  <si>
    <t>3/147</t>
  </si>
  <si>
    <t>111/1275</t>
  </si>
  <si>
    <t>62/911</t>
  </si>
  <si>
    <t>000998.OF</t>
  </si>
  <si>
    <t>南方双元C</t>
  </si>
  <si>
    <t>112/1275</t>
  </si>
  <si>
    <t>470/911</t>
  </si>
  <si>
    <t>604/652</t>
  </si>
  <si>
    <t>113/1275</t>
  </si>
  <si>
    <t>55/911</t>
  </si>
  <si>
    <t>23/652</t>
  </si>
  <si>
    <t>004197.OF</t>
  </si>
  <si>
    <t>泓德裕鑫纯债C</t>
  </si>
  <si>
    <t>114/1275</t>
  </si>
  <si>
    <t>26/911</t>
  </si>
  <si>
    <t>005785.OF</t>
  </si>
  <si>
    <t>创金合信汇誉C</t>
  </si>
  <si>
    <t>115/1275</t>
  </si>
  <si>
    <t>001415.OF</t>
  </si>
  <si>
    <t>信诚新锐回报A</t>
  </si>
  <si>
    <t>1684/1808</t>
  </si>
  <si>
    <t>946/1545</t>
  </si>
  <si>
    <t>996/1243</t>
  </si>
  <si>
    <t>002644.OF</t>
  </si>
  <si>
    <t>大成景荣A</t>
  </si>
  <si>
    <t>335/492</t>
  </si>
  <si>
    <t>417/437</t>
  </si>
  <si>
    <t>331/364</t>
  </si>
  <si>
    <t>黄万青</t>
  </si>
  <si>
    <t>253061.OF</t>
  </si>
  <si>
    <t>国联安信心增长B</t>
  </si>
  <si>
    <t>336/492</t>
  </si>
  <si>
    <t>265/437</t>
  </si>
  <si>
    <t>268/364</t>
  </si>
  <si>
    <t>004047.OF</t>
  </si>
  <si>
    <t>华夏新锦顺C</t>
  </si>
  <si>
    <t>1685/1808</t>
  </si>
  <si>
    <t>957/1545</t>
  </si>
  <si>
    <t>116/1275</t>
  </si>
  <si>
    <t>108/911</t>
  </si>
  <si>
    <t>265/652</t>
  </si>
  <si>
    <t>070026.OF</t>
  </si>
  <si>
    <t>嘉实信用C</t>
  </si>
  <si>
    <t>83/147</t>
  </si>
  <si>
    <t>000416.OF</t>
  </si>
  <si>
    <t>大摩纯债稳定添利C</t>
  </si>
  <si>
    <t>117/1275</t>
  </si>
  <si>
    <t>52/911</t>
  </si>
  <si>
    <t>28/652</t>
  </si>
  <si>
    <t>003613.OF</t>
  </si>
  <si>
    <t>南方卓元C</t>
  </si>
  <si>
    <t>337/492</t>
  </si>
  <si>
    <t>205/437</t>
  </si>
  <si>
    <t>140/364</t>
  </si>
  <si>
    <t>118/1275</t>
  </si>
  <si>
    <t>51/911</t>
  </si>
  <si>
    <t>14/652</t>
  </si>
  <si>
    <t>119/1275</t>
  </si>
  <si>
    <t>131/911</t>
  </si>
  <si>
    <t>110/652</t>
  </si>
  <si>
    <t>120/1275</t>
  </si>
  <si>
    <t>77/911</t>
  </si>
  <si>
    <t>020020.OF</t>
  </si>
  <si>
    <t>国泰双利债券C</t>
  </si>
  <si>
    <t>339/492</t>
  </si>
  <si>
    <t>278/437</t>
  </si>
  <si>
    <t>219/364</t>
  </si>
  <si>
    <t>001868.OF</t>
  </si>
  <si>
    <t>招商产业C</t>
  </si>
  <si>
    <t>21/147</t>
  </si>
  <si>
    <t>121/1275</t>
  </si>
  <si>
    <t>189/911</t>
  </si>
  <si>
    <t>330/652</t>
  </si>
  <si>
    <t>122/1275</t>
  </si>
  <si>
    <t>248/911</t>
  </si>
  <si>
    <t>050128.OF</t>
  </si>
  <si>
    <t>博时安心收益C</t>
  </si>
  <si>
    <t>123/1275</t>
  </si>
  <si>
    <t>746/911</t>
  </si>
  <si>
    <t>579/652</t>
  </si>
  <si>
    <t>003198.OF</t>
  </si>
  <si>
    <t>光大安诚C</t>
  </si>
  <si>
    <t>340/492</t>
  </si>
  <si>
    <t>55/437</t>
  </si>
  <si>
    <t>124/1275</t>
  </si>
  <si>
    <t>190/911</t>
  </si>
  <si>
    <t>88/652</t>
  </si>
  <si>
    <t>006115.OF</t>
  </si>
  <si>
    <t>人保鑫利回报C</t>
  </si>
  <si>
    <t>341/492</t>
  </si>
  <si>
    <t>750003.OF</t>
  </si>
  <si>
    <t>安信目标收益C</t>
  </si>
  <si>
    <t>125/1275</t>
  </si>
  <si>
    <t>258/911</t>
  </si>
  <si>
    <t>165/652</t>
  </si>
  <si>
    <t>000876.OF</t>
  </si>
  <si>
    <t>建信稳定得利C</t>
  </si>
  <si>
    <t>342/492</t>
  </si>
  <si>
    <t>171/437</t>
  </si>
  <si>
    <t>129/364</t>
  </si>
  <si>
    <t>002409.OF</t>
  </si>
  <si>
    <t>华夏新活力A</t>
  </si>
  <si>
    <t>1691/1808</t>
  </si>
  <si>
    <t>943/1545</t>
  </si>
  <si>
    <t>750/1243</t>
  </si>
  <si>
    <t>魏镇江,佟巍,陈伟彦</t>
  </si>
  <si>
    <t>126/1275</t>
  </si>
  <si>
    <t>139/911</t>
  </si>
  <si>
    <t>409/652</t>
  </si>
  <si>
    <t>002797.OF</t>
  </si>
  <si>
    <t>景顺长城景盈双利C</t>
  </si>
  <si>
    <t>343/492</t>
  </si>
  <si>
    <t>189/437</t>
  </si>
  <si>
    <t>175/364</t>
  </si>
  <si>
    <t>121012.OF</t>
  </si>
  <si>
    <t>国投瑞银优化增强AB</t>
  </si>
  <si>
    <t>344/492</t>
  </si>
  <si>
    <t>81/437</t>
  </si>
  <si>
    <t>74/364</t>
  </si>
  <si>
    <t>董晗,蔡玮菁</t>
  </si>
  <si>
    <t>001665.OF</t>
  </si>
  <si>
    <t>平安鑫安C</t>
  </si>
  <si>
    <t>1692/1808</t>
  </si>
  <si>
    <t>1403/1545</t>
  </si>
  <si>
    <t>1024/1243</t>
  </si>
  <si>
    <t>127/1275</t>
  </si>
  <si>
    <t>102/911</t>
  </si>
  <si>
    <t>81/652</t>
  </si>
  <si>
    <t>000386.OF</t>
  </si>
  <si>
    <t>景顺长城景颐双利C</t>
  </si>
  <si>
    <t>345/492</t>
  </si>
  <si>
    <t>263/437</t>
  </si>
  <si>
    <t>174/364</t>
  </si>
  <si>
    <t>000346.OF</t>
  </si>
  <si>
    <t>建信安心回报6个月A</t>
  </si>
  <si>
    <t>128/1275</t>
  </si>
  <si>
    <t>141/911</t>
  </si>
  <si>
    <t>45/652</t>
  </si>
  <si>
    <t>黎颖芳,闫晗</t>
  </si>
  <si>
    <t>002410.OF</t>
  </si>
  <si>
    <t>华夏新活力C</t>
  </si>
  <si>
    <t>1693/1808</t>
  </si>
  <si>
    <t>954/1545</t>
  </si>
  <si>
    <t>839/1243</t>
  </si>
  <si>
    <t>003361.OF</t>
  </si>
  <si>
    <t>前海开源瑞和C</t>
  </si>
  <si>
    <t>346/492</t>
  </si>
  <si>
    <t>254/437</t>
  </si>
  <si>
    <t>129/1275</t>
  </si>
  <si>
    <t>57/911</t>
  </si>
  <si>
    <t>006572.OF</t>
  </si>
  <si>
    <t>宝盈盈泰C</t>
  </si>
  <si>
    <t>130/1275</t>
  </si>
  <si>
    <t>002741.OF</t>
  </si>
  <si>
    <t>泓德裕泽纯债C</t>
  </si>
  <si>
    <t>131/1275</t>
  </si>
  <si>
    <t>34/911</t>
  </si>
  <si>
    <t>132/1275</t>
  </si>
  <si>
    <t>38/911</t>
  </si>
  <si>
    <t>10/652</t>
  </si>
  <si>
    <t>000069.OF</t>
  </si>
  <si>
    <t>国投瑞银中高等级A</t>
  </si>
  <si>
    <t>133/1275</t>
  </si>
  <si>
    <t>249/911</t>
  </si>
  <si>
    <t>210/652</t>
  </si>
  <si>
    <t>134/1275</t>
  </si>
  <si>
    <t>004675.OF</t>
  </si>
  <si>
    <t>富国新机遇C</t>
  </si>
  <si>
    <t>1694/1808</t>
  </si>
  <si>
    <t>1080/1545</t>
  </si>
  <si>
    <t>135/1275</t>
  </si>
  <si>
    <t>45/911</t>
  </si>
  <si>
    <t>52/652</t>
  </si>
  <si>
    <t>003168.OF</t>
  </si>
  <si>
    <t>前海开源鼎瑞C</t>
  </si>
  <si>
    <t>347/492</t>
  </si>
  <si>
    <t>315/437</t>
  </si>
  <si>
    <t>224/364</t>
  </si>
  <si>
    <t>000266.OF</t>
  </si>
  <si>
    <t>易方达恒久添利1年C</t>
  </si>
  <si>
    <t>136/1275</t>
  </si>
  <si>
    <t>202/911</t>
  </si>
  <si>
    <t>146/652</t>
  </si>
  <si>
    <t>005298.OF</t>
  </si>
  <si>
    <t>国开泰富睿富</t>
  </si>
  <si>
    <t>348/492</t>
  </si>
  <si>
    <t>王婷婷,方龙</t>
  </si>
  <si>
    <t>137/1275</t>
  </si>
  <si>
    <t>65/911</t>
  </si>
  <si>
    <t>138/1275</t>
  </si>
  <si>
    <t>19/911</t>
  </si>
  <si>
    <t>何文忠</t>
  </si>
  <si>
    <t>139/1275</t>
  </si>
  <si>
    <t>106/911</t>
  </si>
  <si>
    <t>47/652</t>
  </si>
  <si>
    <t>140/1275</t>
  </si>
  <si>
    <t>100/911</t>
  </si>
  <si>
    <t>006204.OF</t>
  </si>
  <si>
    <t>前海联合泳祺纯债C</t>
  </si>
  <si>
    <t>141/1275</t>
  </si>
  <si>
    <t>003860.OF</t>
  </si>
  <si>
    <t>招商招旭纯债C</t>
  </si>
  <si>
    <t>142/1275</t>
  </si>
  <si>
    <t>105/911</t>
  </si>
  <si>
    <t>314/652</t>
  </si>
  <si>
    <t>000435.OF</t>
  </si>
  <si>
    <t>建信稳定添利A</t>
  </si>
  <si>
    <t>351/492</t>
  </si>
  <si>
    <t>395/437</t>
  </si>
  <si>
    <t>295/364</t>
  </si>
  <si>
    <t>143/1275</t>
  </si>
  <si>
    <t>193/911</t>
  </si>
  <si>
    <t>178/652</t>
  </si>
  <si>
    <t>144/1275</t>
  </si>
  <si>
    <t>235/911</t>
  </si>
  <si>
    <t>173/652</t>
  </si>
  <si>
    <t>145/1275</t>
  </si>
  <si>
    <t>146/1275</t>
  </si>
  <si>
    <t>002046.OF</t>
  </si>
  <si>
    <t>信诚新锐回报B</t>
  </si>
  <si>
    <t>1696/1808</t>
  </si>
  <si>
    <t>965/1545</t>
  </si>
  <si>
    <t>1006/1243</t>
  </si>
  <si>
    <t>003793.OF</t>
  </si>
  <si>
    <t>泰达宏利溢利A</t>
  </si>
  <si>
    <t>147/1275</t>
  </si>
  <si>
    <t>425/911</t>
  </si>
  <si>
    <t>004319.OF</t>
  </si>
  <si>
    <t>国寿安保尊裕优化回报C</t>
  </si>
  <si>
    <t>353/492</t>
  </si>
  <si>
    <t>356/437</t>
  </si>
  <si>
    <t>148/1275</t>
  </si>
  <si>
    <t>471/911</t>
  </si>
  <si>
    <t>006554.OF</t>
  </si>
  <si>
    <t>华安鼎益C</t>
  </si>
  <si>
    <t>149/1275</t>
  </si>
  <si>
    <t>150/1275</t>
  </si>
  <si>
    <t>112/911</t>
  </si>
  <si>
    <t>57/652</t>
  </si>
  <si>
    <t>151/1275</t>
  </si>
  <si>
    <t>152/1275</t>
  </si>
  <si>
    <t>93/911</t>
  </si>
  <si>
    <t>43/652</t>
  </si>
  <si>
    <t>153/1275</t>
  </si>
  <si>
    <t>98/911</t>
  </si>
  <si>
    <t>42/652</t>
  </si>
  <si>
    <t>154/1275</t>
  </si>
  <si>
    <t>114/911</t>
  </si>
  <si>
    <t>003157.OF</t>
  </si>
  <si>
    <t>招商招悦纯债C</t>
  </si>
  <si>
    <t>155/1275</t>
  </si>
  <si>
    <t>61/911</t>
  </si>
  <si>
    <t>72/652</t>
  </si>
  <si>
    <t>156/1275</t>
  </si>
  <si>
    <t>128/911</t>
  </si>
  <si>
    <t>115/652</t>
  </si>
  <si>
    <t>003255.OF</t>
  </si>
  <si>
    <t>前海开源鼎裕C</t>
  </si>
  <si>
    <t>354/492</t>
  </si>
  <si>
    <t>403/437</t>
  </si>
  <si>
    <t>270/364</t>
  </si>
  <si>
    <t>660009.OF</t>
  </si>
  <si>
    <t>农银汇理增强收益A</t>
  </si>
  <si>
    <t>356/492</t>
  </si>
  <si>
    <t>196/437</t>
  </si>
  <si>
    <t>193/364</t>
  </si>
  <si>
    <t>史向明,周宇</t>
  </si>
  <si>
    <t>213007.OF</t>
  </si>
  <si>
    <t>宝盈增强收益AB</t>
  </si>
  <si>
    <t>357/492</t>
  </si>
  <si>
    <t>273/437</t>
  </si>
  <si>
    <t>262/364</t>
  </si>
  <si>
    <t>157/1275</t>
  </si>
  <si>
    <t>155/911</t>
  </si>
  <si>
    <t>63/652</t>
  </si>
  <si>
    <t>158/1275</t>
  </si>
  <si>
    <t>179/911</t>
  </si>
  <si>
    <t>103/652</t>
  </si>
  <si>
    <t>159/1275</t>
  </si>
  <si>
    <t>004022.OF</t>
  </si>
  <si>
    <t>广发汇富一年C</t>
  </si>
  <si>
    <t>160/1275</t>
  </si>
  <si>
    <t>130/911</t>
  </si>
  <si>
    <t>000553.OF</t>
  </si>
  <si>
    <t>中加纯债一年C</t>
  </si>
  <si>
    <t>161/1275</t>
  </si>
  <si>
    <t>298/911</t>
  </si>
  <si>
    <t>168/652</t>
  </si>
  <si>
    <t>162/1275</t>
  </si>
  <si>
    <t>146/911</t>
  </si>
  <si>
    <t>20/652</t>
  </si>
  <si>
    <t>163/1275</t>
  </si>
  <si>
    <t>44/911</t>
  </si>
  <si>
    <t>60/652</t>
  </si>
  <si>
    <t>002645.OF</t>
  </si>
  <si>
    <t>大成景荣C</t>
  </si>
  <si>
    <t>358/492</t>
  </si>
  <si>
    <t>421/437</t>
  </si>
  <si>
    <t>333/364</t>
  </si>
  <si>
    <t>164/1275</t>
  </si>
  <si>
    <t>149/911</t>
  </si>
  <si>
    <t>720002.OF</t>
  </si>
  <si>
    <t>财通稳健增长A</t>
  </si>
  <si>
    <t>359/492</t>
  </si>
  <si>
    <t>362/437</t>
  </si>
  <si>
    <t>329/364</t>
  </si>
  <si>
    <t>165/1275</t>
  </si>
  <si>
    <t>166/1275</t>
  </si>
  <si>
    <t>135/911</t>
  </si>
  <si>
    <t>128112.OF</t>
  </si>
  <si>
    <t>国投瑞银优化增强C</t>
  </si>
  <si>
    <t>361/492</t>
  </si>
  <si>
    <t>90/437</t>
  </si>
  <si>
    <t>83/364</t>
  </si>
  <si>
    <t>163003.OF</t>
  </si>
  <si>
    <t>长信利鑫C</t>
  </si>
  <si>
    <t>85/152</t>
  </si>
  <si>
    <t>71/147</t>
  </si>
  <si>
    <t>167/1275</t>
  </si>
  <si>
    <t>168/1275</t>
  </si>
  <si>
    <t>121/911</t>
  </si>
  <si>
    <t>66/652</t>
  </si>
  <si>
    <t>000070.OF</t>
  </si>
  <si>
    <t>国投瑞银中高等级C</t>
  </si>
  <si>
    <t>169/1275</t>
  </si>
  <si>
    <t>357/911</t>
  </si>
  <si>
    <t>301/652</t>
  </si>
  <si>
    <t>002016.OF</t>
  </si>
  <si>
    <t>南方荣光C</t>
  </si>
  <si>
    <t>708/1243</t>
  </si>
  <si>
    <t>170/1275</t>
  </si>
  <si>
    <t>123/911</t>
  </si>
  <si>
    <t>111/652</t>
  </si>
  <si>
    <t>004255.OF</t>
  </si>
  <si>
    <t>民生加银汇鑫一年C</t>
  </si>
  <si>
    <t>171/1275</t>
  </si>
  <si>
    <t>151/911</t>
  </si>
  <si>
    <t>172/1275</t>
  </si>
  <si>
    <t>173/1275</t>
  </si>
  <si>
    <t>97/911</t>
  </si>
  <si>
    <t>62/652</t>
  </si>
  <si>
    <t>174/1275</t>
  </si>
  <si>
    <t>175/911</t>
  </si>
  <si>
    <t>142/652</t>
  </si>
  <si>
    <t>001148.OF</t>
  </si>
  <si>
    <t>申万菱信多策略A</t>
  </si>
  <si>
    <t>1707/1808</t>
  </si>
  <si>
    <t>1037/1545</t>
  </si>
  <si>
    <t>899/1243</t>
  </si>
  <si>
    <t>175/1275</t>
  </si>
  <si>
    <t>352/911</t>
  </si>
  <si>
    <t>619/652</t>
  </si>
  <si>
    <t>006333.OF</t>
  </si>
  <si>
    <t>招商金鸿C</t>
  </si>
  <si>
    <t>176/1275</t>
  </si>
  <si>
    <t>177/1275</t>
  </si>
  <si>
    <t>178/1275</t>
  </si>
  <si>
    <t>137/911</t>
  </si>
  <si>
    <t>179/1275</t>
  </si>
  <si>
    <t>006331.OF</t>
  </si>
  <si>
    <t>中银国有企业债C</t>
  </si>
  <si>
    <t>180/1275</t>
  </si>
  <si>
    <t>181/1275</t>
  </si>
  <si>
    <t>122/911</t>
  </si>
  <si>
    <t>26/652</t>
  </si>
  <si>
    <t>002586.OF</t>
  </si>
  <si>
    <t>金鹰添利中长期信用债A</t>
  </si>
  <si>
    <t>182/1275</t>
  </si>
  <si>
    <t>252/911</t>
  </si>
  <si>
    <t>戴骏,樊勇</t>
  </si>
  <si>
    <t>360009.OF</t>
  </si>
  <si>
    <t>光大收益C</t>
  </si>
  <si>
    <t>95/147</t>
  </si>
  <si>
    <t>183/1275</t>
  </si>
  <si>
    <t>74/911</t>
  </si>
  <si>
    <t>485007.OF</t>
  </si>
  <si>
    <t>工银瑞信信用添利B</t>
  </si>
  <si>
    <t>137/147</t>
  </si>
  <si>
    <t>184/1275</t>
  </si>
  <si>
    <t>489/911</t>
  </si>
  <si>
    <t>530/652</t>
  </si>
  <si>
    <t>185/1275</t>
  </si>
  <si>
    <t>186/1275</t>
  </si>
  <si>
    <t>76/911</t>
  </si>
  <si>
    <t>49/652</t>
  </si>
  <si>
    <t>187/1275</t>
  </si>
  <si>
    <t>188/1275</t>
  </si>
  <si>
    <t>001889.OF</t>
  </si>
  <si>
    <t>中欧增强回报E</t>
  </si>
  <si>
    <t>30/147</t>
  </si>
  <si>
    <t>189/1275</t>
  </si>
  <si>
    <t>519972.OF</t>
  </si>
  <si>
    <t>长信纯债一年C</t>
  </si>
  <si>
    <t>190/1275</t>
  </si>
  <si>
    <t>184/911</t>
  </si>
  <si>
    <t>104/652</t>
  </si>
  <si>
    <t>005271.OF</t>
  </si>
  <si>
    <t>安信恒利增强A</t>
  </si>
  <si>
    <t>368/492</t>
  </si>
  <si>
    <t>191/1275</t>
  </si>
  <si>
    <t>300/911</t>
  </si>
  <si>
    <t>185/652</t>
  </si>
  <si>
    <t>192/1275</t>
  </si>
  <si>
    <t>198/911</t>
  </si>
  <si>
    <t>521/652</t>
  </si>
  <si>
    <t>193/1275</t>
  </si>
  <si>
    <t>250/911</t>
  </si>
  <si>
    <t>74/652</t>
  </si>
  <si>
    <t>519683.OF</t>
  </si>
  <si>
    <t>交银双利AB</t>
  </si>
  <si>
    <t>369/492</t>
  </si>
  <si>
    <t>352/437</t>
  </si>
  <si>
    <t>328/364</t>
  </si>
  <si>
    <t>194/1275</t>
  </si>
  <si>
    <t>117/911</t>
  </si>
  <si>
    <t>67/652</t>
  </si>
  <si>
    <t>003794.OF</t>
  </si>
  <si>
    <t>泰达宏利溢利C</t>
  </si>
  <si>
    <t>195/1275</t>
  </si>
  <si>
    <t>546/911</t>
  </si>
  <si>
    <t>196/1275</t>
  </si>
  <si>
    <t>140/911</t>
  </si>
  <si>
    <t>53/652</t>
  </si>
  <si>
    <t>197/1275</t>
  </si>
  <si>
    <t>198/1275</t>
  </si>
  <si>
    <t>325/911</t>
  </si>
  <si>
    <t>423/652</t>
  </si>
  <si>
    <t>217203.OF</t>
  </si>
  <si>
    <t>招商安泰债券B</t>
  </si>
  <si>
    <t>199/1275</t>
  </si>
  <si>
    <t>196/911</t>
  </si>
  <si>
    <t>197/652</t>
  </si>
  <si>
    <t>200/1275</t>
  </si>
  <si>
    <t>138/911</t>
  </si>
  <si>
    <t>48/652</t>
  </si>
  <si>
    <t>000025.OF</t>
  </si>
  <si>
    <t>大摩双利增强C</t>
  </si>
  <si>
    <t>201/1275</t>
  </si>
  <si>
    <t>364/911</t>
  </si>
  <si>
    <t>283/652</t>
  </si>
  <si>
    <t>202/1275</t>
  </si>
  <si>
    <t>136/911</t>
  </si>
  <si>
    <t>56/652</t>
  </si>
  <si>
    <t>217011.OF</t>
  </si>
  <si>
    <t>招商安心收益C</t>
  </si>
  <si>
    <t>25/147</t>
  </si>
  <si>
    <t>203/1275</t>
  </si>
  <si>
    <t>003604.OF</t>
  </si>
  <si>
    <t>景顺长城泰安C</t>
  </si>
  <si>
    <t>1708/1808</t>
  </si>
  <si>
    <t>792/1545</t>
  </si>
  <si>
    <t>664/1243</t>
  </si>
  <si>
    <t>204/1275</t>
  </si>
  <si>
    <t>79/911</t>
  </si>
  <si>
    <t>551/652</t>
  </si>
  <si>
    <t>205/1275</t>
  </si>
  <si>
    <t>85/911</t>
  </si>
  <si>
    <t>122/652</t>
  </si>
  <si>
    <t>660109.OF</t>
  </si>
  <si>
    <t>农银汇理增强收益C</t>
  </si>
  <si>
    <t>370/492</t>
  </si>
  <si>
    <t>218/437</t>
  </si>
  <si>
    <t>220/364</t>
  </si>
  <si>
    <t>001976.OF</t>
  </si>
  <si>
    <t>海富通一年定期开放C</t>
  </si>
  <si>
    <t>52/147</t>
  </si>
  <si>
    <t>003334.OF</t>
  </si>
  <si>
    <t>中融融信双盈A</t>
  </si>
  <si>
    <t>371/492</t>
  </si>
  <si>
    <t>391/437</t>
  </si>
  <si>
    <t>345/364</t>
  </si>
  <si>
    <t>解静,朱柏蓉</t>
  </si>
  <si>
    <t>004222.OF</t>
  </si>
  <si>
    <t>金信民旺A</t>
  </si>
  <si>
    <t>372/492</t>
  </si>
  <si>
    <t>428/437</t>
  </si>
  <si>
    <t>206/1275</t>
  </si>
  <si>
    <t>002712.OF</t>
  </si>
  <si>
    <t>广发集丰C</t>
  </si>
  <si>
    <t>374/492</t>
  </si>
  <si>
    <t>322/437</t>
  </si>
  <si>
    <t>197/364</t>
  </si>
  <si>
    <t>207/1275</t>
  </si>
  <si>
    <t>002587.OF</t>
  </si>
  <si>
    <t>金鹰添利中长期信用债C</t>
  </si>
  <si>
    <t>208/1275</t>
  </si>
  <si>
    <t>279/911</t>
  </si>
  <si>
    <t>209/1275</t>
  </si>
  <si>
    <t>159/911</t>
  </si>
  <si>
    <t>158/652</t>
  </si>
  <si>
    <t>002737.OF</t>
  </si>
  <si>
    <t>泓德裕和纯债C</t>
  </si>
  <si>
    <t>210/1275</t>
  </si>
  <si>
    <t>168/911</t>
  </si>
  <si>
    <t>96/652</t>
  </si>
  <si>
    <t>211/1275</t>
  </si>
  <si>
    <t>92/911</t>
  </si>
  <si>
    <t>93/652</t>
  </si>
  <si>
    <t>212/1275</t>
  </si>
  <si>
    <t>213/1275</t>
  </si>
  <si>
    <t>351/911</t>
  </si>
  <si>
    <t>006423.OF</t>
  </si>
  <si>
    <t>嘉合磐稳纯债C</t>
  </si>
  <si>
    <t>214/1275</t>
  </si>
  <si>
    <t>215/1275</t>
  </si>
  <si>
    <t>36/911</t>
  </si>
  <si>
    <t>21/652</t>
  </si>
  <si>
    <t>002196.OF</t>
  </si>
  <si>
    <t>金鹰技术领先C</t>
  </si>
  <si>
    <t>1711/1808</t>
  </si>
  <si>
    <t>1539/1545</t>
  </si>
  <si>
    <t>1241/1243</t>
  </si>
  <si>
    <t>005468.OF</t>
  </si>
  <si>
    <t>华泰紫金智盈C</t>
  </si>
  <si>
    <t>216/1275</t>
  </si>
  <si>
    <t>004387.OF</t>
  </si>
  <si>
    <t>广发汇安18个月C</t>
  </si>
  <si>
    <t>217/1275</t>
  </si>
  <si>
    <t>197/911</t>
  </si>
  <si>
    <t>006444.OF</t>
  </si>
  <si>
    <t>永赢裕益C</t>
  </si>
  <si>
    <t>218/1275</t>
  </si>
  <si>
    <t>003072.OF</t>
  </si>
  <si>
    <t>中融睿祥一年C</t>
  </si>
  <si>
    <t>219/1275</t>
  </si>
  <si>
    <t>208/911</t>
  </si>
  <si>
    <t>006460.OF</t>
  </si>
  <si>
    <t>人保鑫裕增强C</t>
  </si>
  <si>
    <t>375/492</t>
  </si>
  <si>
    <t>000723.OF</t>
  </si>
  <si>
    <t>建信稳定添利C</t>
  </si>
  <si>
    <t>377/492</t>
  </si>
  <si>
    <t>411/437</t>
  </si>
  <si>
    <t>321/364</t>
  </si>
  <si>
    <t>213917.OF</t>
  </si>
  <si>
    <t>宝盈增强收益C</t>
  </si>
  <si>
    <t>378/492</t>
  </si>
  <si>
    <t>303/437</t>
  </si>
  <si>
    <t>281/364</t>
  </si>
  <si>
    <t>220/1275</t>
  </si>
  <si>
    <t>95/911</t>
  </si>
  <si>
    <t>58/652</t>
  </si>
  <si>
    <t>000245.OF</t>
  </si>
  <si>
    <t>天弘稳利B</t>
  </si>
  <si>
    <t>221/1275</t>
  </si>
  <si>
    <t>75/911</t>
  </si>
  <si>
    <t>138/652</t>
  </si>
  <si>
    <t>222/1275</t>
  </si>
  <si>
    <t>519112.OF</t>
  </si>
  <si>
    <t>浦银安盛优化收益C</t>
  </si>
  <si>
    <t>379/492</t>
  </si>
  <si>
    <t>416/437</t>
  </si>
  <si>
    <t>341/364</t>
  </si>
  <si>
    <t>223/1275</t>
  </si>
  <si>
    <t>678/911</t>
  </si>
  <si>
    <t>616/652</t>
  </si>
  <si>
    <t>224/1275</t>
  </si>
  <si>
    <t>225/1275</t>
  </si>
  <si>
    <t>246/911</t>
  </si>
  <si>
    <t>166/652</t>
  </si>
  <si>
    <t>519943.OF</t>
  </si>
  <si>
    <t>长信利率债A</t>
  </si>
  <si>
    <t>226/1275</t>
  </si>
  <si>
    <t>204/911</t>
  </si>
  <si>
    <t>117/652</t>
  </si>
  <si>
    <t>姜锡峰</t>
  </si>
  <si>
    <t>227/1275</t>
  </si>
  <si>
    <t>134/911</t>
  </si>
  <si>
    <t>108/652</t>
  </si>
  <si>
    <t>228/1275</t>
  </si>
  <si>
    <t>256/911</t>
  </si>
  <si>
    <t>002074.OF</t>
  </si>
  <si>
    <t>圆信永丰兴融C</t>
  </si>
  <si>
    <t>229/1275</t>
  </si>
  <si>
    <t>261/911</t>
  </si>
  <si>
    <t>228/652</t>
  </si>
  <si>
    <t>003205.OF</t>
  </si>
  <si>
    <t>财通稳健增长C</t>
  </si>
  <si>
    <t>380/492</t>
  </si>
  <si>
    <t>378/437</t>
  </si>
  <si>
    <t>230/1275</t>
  </si>
  <si>
    <t>244/911</t>
  </si>
  <si>
    <t>148/652</t>
  </si>
  <si>
    <t>231/1275</t>
  </si>
  <si>
    <t>84/911</t>
  </si>
  <si>
    <t>33/652</t>
  </si>
  <si>
    <t>002781.OF</t>
  </si>
  <si>
    <t>博时聚瑞纯债6个月</t>
  </si>
  <si>
    <t>232/1275</t>
  </si>
  <si>
    <t>99/911</t>
  </si>
  <si>
    <t>255/652</t>
  </si>
  <si>
    <t>233/1275</t>
  </si>
  <si>
    <t>82/911</t>
  </si>
  <si>
    <t>73/652</t>
  </si>
  <si>
    <t>234/1275</t>
  </si>
  <si>
    <t>94/911</t>
  </si>
  <si>
    <t>17/652</t>
  </si>
  <si>
    <t>002591.OF</t>
  </si>
  <si>
    <t>中欧信用增利E</t>
  </si>
  <si>
    <t>235/1275</t>
  </si>
  <si>
    <t>857/911</t>
  </si>
  <si>
    <t>618/652</t>
  </si>
  <si>
    <t>蒋雯文,洪慧梅</t>
  </si>
  <si>
    <t>236/1275</t>
  </si>
  <si>
    <t>374/911</t>
  </si>
  <si>
    <t>519953.OF</t>
  </si>
  <si>
    <t>长信富海纯债一年C</t>
  </si>
  <si>
    <t>237/1275</t>
  </si>
  <si>
    <t>444/911</t>
  </si>
  <si>
    <t>366/652</t>
  </si>
  <si>
    <t>238/1275</t>
  </si>
  <si>
    <t>63/911</t>
  </si>
  <si>
    <t>101/652</t>
  </si>
  <si>
    <t>239/1275</t>
  </si>
  <si>
    <t>271/911</t>
  </si>
  <si>
    <t>202/652</t>
  </si>
  <si>
    <t>240/1275</t>
  </si>
  <si>
    <t>375/911</t>
  </si>
  <si>
    <t>241/1275</t>
  </si>
  <si>
    <t>60/911</t>
  </si>
  <si>
    <t>120/652</t>
  </si>
  <si>
    <t>004751.OF</t>
  </si>
  <si>
    <t>广发鑫和C</t>
  </si>
  <si>
    <t>1714/1808</t>
  </si>
  <si>
    <t>001750.OF</t>
  </si>
  <si>
    <t>景顺长城景瑞收益</t>
  </si>
  <si>
    <t>242/1275</t>
  </si>
  <si>
    <t>891/911</t>
  </si>
  <si>
    <t>639/652</t>
  </si>
  <si>
    <t>243/1275</t>
  </si>
  <si>
    <t>101/911</t>
  </si>
  <si>
    <t>396/652</t>
  </si>
  <si>
    <t>244/1275</t>
  </si>
  <si>
    <t>158/911</t>
  </si>
  <si>
    <t>70/652</t>
  </si>
  <si>
    <t>005978.OF</t>
  </si>
  <si>
    <t>中信保诚至兴C</t>
  </si>
  <si>
    <t>1715/1808</t>
  </si>
  <si>
    <t>001165.OF</t>
  </si>
  <si>
    <t>中欧琪和C</t>
  </si>
  <si>
    <t>1716/1808</t>
  </si>
  <si>
    <t>1019/1545</t>
  </si>
  <si>
    <t>900/1243</t>
  </si>
  <si>
    <t>245/1275</t>
  </si>
  <si>
    <t>294/911</t>
  </si>
  <si>
    <t>002664.OF</t>
  </si>
  <si>
    <t>万家瑞和A</t>
  </si>
  <si>
    <t>1717/1808</t>
  </si>
  <si>
    <t>810/1545</t>
  </si>
  <si>
    <t>538/1243</t>
  </si>
  <si>
    <t>246/1275</t>
  </si>
  <si>
    <t>230/911</t>
  </si>
  <si>
    <t>157/652</t>
  </si>
  <si>
    <t>247/1275</t>
  </si>
  <si>
    <t>166/911</t>
  </si>
  <si>
    <t>317/652</t>
  </si>
  <si>
    <t>003106.OF</t>
  </si>
  <si>
    <t>光大永鑫C</t>
  </si>
  <si>
    <t>1718/1808</t>
  </si>
  <si>
    <t>752/1545</t>
  </si>
  <si>
    <t>640/1243</t>
  </si>
  <si>
    <t>003227.OF</t>
  </si>
  <si>
    <t>信诚稳健C</t>
  </si>
  <si>
    <t>248/1275</t>
  </si>
  <si>
    <t>200/911</t>
  </si>
  <si>
    <t>124/652</t>
  </si>
  <si>
    <t>249/1275</t>
  </si>
  <si>
    <t>250/1275</t>
  </si>
  <si>
    <t>132/911</t>
  </si>
  <si>
    <t>207/652</t>
  </si>
  <si>
    <t>251/1275</t>
  </si>
  <si>
    <t>643/911</t>
  </si>
  <si>
    <t>554/652</t>
  </si>
  <si>
    <t>000104.OF</t>
  </si>
  <si>
    <t>华宸未来稳健添利A</t>
  </si>
  <si>
    <t>252/1275</t>
  </si>
  <si>
    <t>887/911</t>
  </si>
  <si>
    <t>643/652</t>
  </si>
  <si>
    <t>应晓立</t>
  </si>
  <si>
    <t>华宸未来基金管理有限公司</t>
  </si>
  <si>
    <t>253/1275</t>
  </si>
  <si>
    <t>254/1275</t>
  </si>
  <si>
    <t>255/1275</t>
  </si>
  <si>
    <t>256/1275</t>
  </si>
  <si>
    <t>257/1275</t>
  </si>
  <si>
    <t>119/911</t>
  </si>
  <si>
    <t>258/1275</t>
  </si>
  <si>
    <t>181/911</t>
  </si>
  <si>
    <t>137/652</t>
  </si>
  <si>
    <t>005560.OF</t>
  </si>
  <si>
    <t>广发集泰C</t>
  </si>
  <si>
    <t>382/492</t>
  </si>
  <si>
    <t>259/1275</t>
  </si>
  <si>
    <t>186/911</t>
  </si>
  <si>
    <t>85/652</t>
  </si>
  <si>
    <t>260/1275</t>
  </si>
  <si>
    <t>71/911</t>
  </si>
  <si>
    <t>261/1275</t>
  </si>
  <si>
    <t>290007.OF</t>
  </si>
  <si>
    <t>泰信增强收益A</t>
  </si>
  <si>
    <t>130/147</t>
  </si>
  <si>
    <t>005272.OF</t>
  </si>
  <si>
    <t>安信恒利增强C</t>
  </si>
  <si>
    <t>383/492</t>
  </si>
  <si>
    <t>006684.OF</t>
  </si>
  <si>
    <t>富国信用债D</t>
  </si>
  <si>
    <t>262/1275</t>
  </si>
  <si>
    <t>000438.OF</t>
  </si>
  <si>
    <t>融通月月添利B</t>
  </si>
  <si>
    <t>263/1275</t>
  </si>
  <si>
    <t>276/911</t>
  </si>
  <si>
    <t>562/652</t>
  </si>
  <si>
    <t>264/1275</t>
  </si>
  <si>
    <t>280/911</t>
  </si>
  <si>
    <t>000272.OF</t>
  </si>
  <si>
    <t>中邮定期开放C</t>
  </si>
  <si>
    <t>265/1275</t>
  </si>
  <si>
    <t>378/911</t>
  </si>
  <si>
    <t>242/652</t>
  </si>
  <si>
    <t>006416.OF</t>
  </si>
  <si>
    <t>方正富邦丰利A</t>
  </si>
  <si>
    <t>384/492</t>
  </si>
  <si>
    <t>002806.OF</t>
  </si>
  <si>
    <t>浙商汇金聚利一年C</t>
  </si>
  <si>
    <t>266/1275</t>
  </si>
  <si>
    <t>201/911</t>
  </si>
  <si>
    <t>61/652</t>
  </si>
  <si>
    <t>267/1275</t>
  </si>
  <si>
    <t>278/911</t>
  </si>
  <si>
    <t>440/652</t>
  </si>
  <si>
    <t>268/1275</t>
  </si>
  <si>
    <t>491/911</t>
  </si>
  <si>
    <t>211/652</t>
  </si>
  <si>
    <t>000192.OF</t>
  </si>
  <si>
    <t>富国信用债C</t>
  </si>
  <si>
    <t>269/1275</t>
  </si>
  <si>
    <t>206/911</t>
  </si>
  <si>
    <t>224/652</t>
  </si>
  <si>
    <t>002091.OF</t>
  </si>
  <si>
    <t>华泰柏瑞新利C</t>
  </si>
  <si>
    <t>1722/1808</t>
  </si>
  <si>
    <t>1076/1545</t>
  </si>
  <si>
    <t>925/1243</t>
  </si>
  <si>
    <t>270/1275</t>
  </si>
  <si>
    <t>550005.OF</t>
  </si>
  <si>
    <t>信诚三得益债券B</t>
  </si>
  <si>
    <t>385/492</t>
  </si>
  <si>
    <t>232/437</t>
  </si>
  <si>
    <t>213/364</t>
  </si>
  <si>
    <t>271/1275</t>
  </si>
  <si>
    <t>385/911</t>
  </si>
  <si>
    <t>144/652</t>
  </si>
  <si>
    <t>003498.OF</t>
  </si>
  <si>
    <t>新疆前海联合添和A</t>
  </si>
  <si>
    <t>272/1275</t>
  </si>
  <si>
    <t>514/911</t>
  </si>
  <si>
    <t>371/652</t>
  </si>
  <si>
    <t>273/1275</t>
  </si>
  <si>
    <t>214/911</t>
  </si>
  <si>
    <t>135/652</t>
  </si>
  <si>
    <t>003273.OF</t>
  </si>
  <si>
    <t>安信永丰A</t>
  </si>
  <si>
    <t>274/1275</t>
  </si>
  <si>
    <t>842/911</t>
  </si>
  <si>
    <t>628/652</t>
  </si>
  <si>
    <t>275/1275</t>
  </si>
  <si>
    <t>340/911</t>
  </si>
  <si>
    <t>424/652</t>
  </si>
  <si>
    <t>519128.OF</t>
  </si>
  <si>
    <t>浦银安盛月月盈A</t>
  </si>
  <si>
    <t>276/1275</t>
  </si>
  <si>
    <t>720/911</t>
  </si>
  <si>
    <t>503/652</t>
  </si>
  <si>
    <t>277/1275</t>
  </si>
  <si>
    <t>002735.OF</t>
  </si>
  <si>
    <t>泓德裕荣纯债C</t>
  </si>
  <si>
    <t>278/1275</t>
  </si>
  <si>
    <t>125/911</t>
  </si>
  <si>
    <t>129/652</t>
  </si>
  <si>
    <t>279/1275</t>
  </si>
  <si>
    <t>280/1275</t>
  </si>
  <si>
    <t>81/911</t>
  </si>
  <si>
    <t>281/1275</t>
  </si>
  <si>
    <t>519323.OF</t>
  </si>
  <si>
    <t>浦银安盛盛元定开C</t>
  </si>
  <si>
    <t>282/1275</t>
  </si>
  <si>
    <t>216/911</t>
  </si>
  <si>
    <t>92/652</t>
  </si>
  <si>
    <t>002399.OF</t>
  </si>
  <si>
    <t>华安安禧灵活C</t>
  </si>
  <si>
    <t>1723/1808</t>
  </si>
  <si>
    <t>1005/1545</t>
  </si>
  <si>
    <t>885/1243</t>
  </si>
  <si>
    <t>003953.OF</t>
  </si>
  <si>
    <t>兴业嘉瑞6个月定开C</t>
  </si>
  <si>
    <t>283/1275</t>
  </si>
  <si>
    <t>240/911</t>
  </si>
  <si>
    <t>000148.OF</t>
  </si>
  <si>
    <t>易方达高等级信用债C</t>
  </si>
  <si>
    <t>284/1275</t>
  </si>
  <si>
    <t>40/911</t>
  </si>
  <si>
    <t>30/652</t>
  </si>
  <si>
    <t>006559.OF</t>
  </si>
  <si>
    <t>永赢通益C</t>
  </si>
  <si>
    <t>285/1275</t>
  </si>
  <si>
    <t>003619.OF</t>
  </si>
  <si>
    <t>招商招旺纯债C</t>
  </si>
  <si>
    <t>286/1275</t>
  </si>
  <si>
    <t>327/911</t>
  </si>
  <si>
    <t>246/652</t>
  </si>
  <si>
    <t>000296.OF</t>
  </si>
  <si>
    <t>鹏华丰实B</t>
  </si>
  <si>
    <t>287/1275</t>
  </si>
  <si>
    <t>604/911</t>
  </si>
  <si>
    <t>578/652</t>
  </si>
  <si>
    <t>288/1275</t>
  </si>
  <si>
    <t>156/911</t>
  </si>
  <si>
    <t>94/652</t>
  </si>
  <si>
    <t>289/1275</t>
  </si>
  <si>
    <t>291/911</t>
  </si>
  <si>
    <t>219/652</t>
  </si>
  <si>
    <t>519685.OF</t>
  </si>
  <si>
    <t>交银双利C</t>
  </si>
  <si>
    <t>386/492</t>
  </si>
  <si>
    <t>369/437</t>
  </si>
  <si>
    <t>337/364</t>
  </si>
  <si>
    <t>290/1275</t>
  </si>
  <si>
    <t>180/911</t>
  </si>
  <si>
    <t>123/652</t>
  </si>
  <si>
    <t>519783.OF</t>
  </si>
  <si>
    <t>交银裕隆纯债C</t>
  </si>
  <si>
    <t>291/1275</t>
  </si>
  <si>
    <t>133/911</t>
  </si>
  <si>
    <t>71/652</t>
  </si>
  <si>
    <t>004682.OF</t>
  </si>
  <si>
    <t>万家安弘C</t>
  </si>
  <si>
    <t>292/1275</t>
  </si>
  <si>
    <t>330/911</t>
  </si>
  <si>
    <t>003335.OF</t>
  </si>
  <si>
    <t>中融融信双盈C</t>
  </si>
  <si>
    <t>388/492</t>
  </si>
  <si>
    <t>401/437</t>
  </si>
  <si>
    <t>352/364</t>
  </si>
  <si>
    <t>293/1275</t>
  </si>
  <si>
    <t>294/1275</t>
  </si>
  <si>
    <t>337/911</t>
  </si>
  <si>
    <t>295/1275</t>
  </si>
  <si>
    <t>296/1275</t>
  </si>
  <si>
    <t>000728.OF</t>
  </si>
  <si>
    <t>工银瑞信目标收益一年C</t>
  </si>
  <si>
    <t>297/1275</t>
  </si>
  <si>
    <t>515/911</t>
  </si>
  <si>
    <t>566/652</t>
  </si>
  <si>
    <t>298/1275</t>
  </si>
  <si>
    <t>299/1275</t>
  </si>
  <si>
    <t>147/911</t>
  </si>
  <si>
    <t>277/652</t>
  </si>
  <si>
    <t>300/1275</t>
  </si>
  <si>
    <t>301/1275</t>
  </si>
  <si>
    <t>447/911</t>
  </si>
  <si>
    <t>002341.OF</t>
  </si>
  <si>
    <t>招商招瑞纯债A</t>
  </si>
  <si>
    <t>302/1275</t>
  </si>
  <si>
    <t>53/911</t>
  </si>
  <si>
    <t>41/652</t>
  </si>
  <si>
    <t>163211.OF</t>
  </si>
  <si>
    <t>诺安纯债C</t>
  </si>
  <si>
    <t>303/1275</t>
  </si>
  <si>
    <t>162/911</t>
  </si>
  <si>
    <t>188/652</t>
  </si>
  <si>
    <t>304/1275</t>
  </si>
  <si>
    <t>297/911</t>
  </si>
  <si>
    <t>233/652</t>
  </si>
  <si>
    <t>305/1275</t>
  </si>
  <si>
    <t>874/911</t>
  </si>
  <si>
    <t>306/1275</t>
  </si>
  <si>
    <t>307/1275</t>
  </si>
  <si>
    <t>157/911</t>
  </si>
  <si>
    <t>369/652</t>
  </si>
  <si>
    <t>005346.OF</t>
  </si>
  <si>
    <t>长安泓润纯债C</t>
  </si>
  <si>
    <t>308/1275</t>
  </si>
  <si>
    <t>309/1275</t>
  </si>
  <si>
    <t>418/911</t>
  </si>
  <si>
    <t>414/652</t>
  </si>
  <si>
    <t>166012.OF</t>
  </si>
  <si>
    <t>中欧信用增利C</t>
  </si>
  <si>
    <t>310/1275</t>
  </si>
  <si>
    <t>866/911</t>
  </si>
  <si>
    <t>617/652</t>
  </si>
  <si>
    <t>311/1275</t>
  </si>
  <si>
    <t>259/911</t>
  </si>
  <si>
    <t>312/1275</t>
  </si>
  <si>
    <t>577/911</t>
  </si>
  <si>
    <t>354/652</t>
  </si>
  <si>
    <t>160608.OF</t>
  </si>
  <si>
    <t>鹏华普天债券B</t>
  </si>
  <si>
    <t>84/152</t>
  </si>
  <si>
    <t>62/147</t>
  </si>
  <si>
    <t>001661.OF</t>
  </si>
  <si>
    <t>博时信用债纯债C</t>
  </si>
  <si>
    <t>313/1275</t>
  </si>
  <si>
    <t>264/911</t>
  </si>
  <si>
    <t>368/652</t>
  </si>
  <si>
    <t>314/1275</t>
  </si>
  <si>
    <t>535/911</t>
  </si>
  <si>
    <t>133/652</t>
  </si>
  <si>
    <t>315/1275</t>
  </si>
  <si>
    <t>304/911</t>
  </si>
  <si>
    <t>189/652</t>
  </si>
  <si>
    <t>316/1275</t>
  </si>
  <si>
    <t>397/911</t>
  </si>
  <si>
    <t>109/652</t>
  </si>
  <si>
    <t>000091.OF</t>
  </si>
  <si>
    <t>信诚新双盈</t>
  </si>
  <si>
    <t>317/1275</t>
  </si>
  <si>
    <t>863/911</t>
  </si>
  <si>
    <t>602/652</t>
  </si>
  <si>
    <t>004402.OF</t>
  </si>
  <si>
    <t>金信民旺C</t>
  </si>
  <si>
    <t>390/492</t>
  </si>
  <si>
    <t>431/437</t>
  </si>
  <si>
    <t>318/1275</t>
  </si>
  <si>
    <t>305/911</t>
  </si>
  <si>
    <t>119/652</t>
  </si>
  <si>
    <t>319/1275</t>
  </si>
  <si>
    <t>320/1275</t>
  </si>
  <si>
    <t>321/1275</t>
  </si>
  <si>
    <t>322/1275</t>
  </si>
  <si>
    <t>370/911</t>
  </si>
  <si>
    <t>208/652</t>
  </si>
  <si>
    <t>323/1275</t>
  </si>
  <si>
    <t>64/911</t>
  </si>
  <si>
    <t>97/652</t>
  </si>
  <si>
    <t>324/1275</t>
  </si>
  <si>
    <t>260/911</t>
  </si>
  <si>
    <t>69/652</t>
  </si>
  <si>
    <t>325/1275</t>
  </si>
  <si>
    <t>463/911</t>
  </si>
  <si>
    <t>50/652</t>
  </si>
  <si>
    <t>326/1275</t>
  </si>
  <si>
    <t>333/911</t>
  </si>
  <si>
    <t>000138.OF</t>
  </si>
  <si>
    <t>民生加银岁岁增利C</t>
  </si>
  <si>
    <t>327/1275</t>
  </si>
  <si>
    <t>56/911</t>
  </si>
  <si>
    <t>55/652</t>
  </si>
  <si>
    <t>328/1275</t>
  </si>
  <si>
    <t>171/911</t>
  </si>
  <si>
    <t>519666.OF</t>
  </si>
  <si>
    <t>银河银信添利B</t>
  </si>
  <si>
    <t>74/147</t>
  </si>
  <si>
    <t>006258.OF</t>
  </si>
  <si>
    <t>华宸未来稳健添利C</t>
  </si>
  <si>
    <t>329/1275</t>
  </si>
  <si>
    <t>003302.OF</t>
  </si>
  <si>
    <t>华夏鼎融C</t>
  </si>
  <si>
    <t>391/492</t>
  </si>
  <si>
    <t>301/437</t>
  </si>
  <si>
    <t>272/364</t>
  </si>
  <si>
    <t>003274.OF</t>
  </si>
  <si>
    <t>安信永丰C</t>
  </si>
  <si>
    <t>330/1275</t>
  </si>
  <si>
    <t>851/911</t>
  </si>
  <si>
    <t>634/652</t>
  </si>
  <si>
    <t>519942.OF</t>
  </si>
  <si>
    <t>长信利率债C</t>
  </si>
  <si>
    <t>331/1275</t>
  </si>
  <si>
    <t>319/911</t>
  </si>
  <si>
    <t>229/652</t>
  </si>
  <si>
    <t>332/1275</t>
  </si>
  <si>
    <t>89/911</t>
  </si>
  <si>
    <t>201/652</t>
  </si>
  <si>
    <t>333/1275</t>
  </si>
  <si>
    <t>350/911</t>
  </si>
  <si>
    <t>114/652</t>
  </si>
  <si>
    <t>334/1275</t>
  </si>
  <si>
    <t>226/911</t>
  </si>
  <si>
    <t>335/1275</t>
  </si>
  <si>
    <t>531/911</t>
  </si>
  <si>
    <t>164/652</t>
  </si>
  <si>
    <t>005174.OF</t>
  </si>
  <si>
    <t>富荣富安C</t>
  </si>
  <si>
    <t>392/492</t>
  </si>
  <si>
    <t>519187.OF</t>
  </si>
  <si>
    <t>万家稳健增利C</t>
  </si>
  <si>
    <t>110/152</t>
  </si>
  <si>
    <t>109/147</t>
  </si>
  <si>
    <t>336/1275</t>
  </si>
  <si>
    <t>000182.OF</t>
  </si>
  <si>
    <t>景顺长城四季金利C</t>
  </si>
  <si>
    <t>394/492</t>
  </si>
  <si>
    <t>298/437</t>
  </si>
  <si>
    <t>198/364</t>
  </si>
  <si>
    <t>337/1275</t>
  </si>
  <si>
    <t>311/911</t>
  </si>
  <si>
    <t>205/652</t>
  </si>
  <si>
    <t>660013.OF</t>
  </si>
  <si>
    <t>农银汇理信用添利</t>
  </si>
  <si>
    <t>88/152</t>
  </si>
  <si>
    <t>101/152</t>
  </si>
  <si>
    <t>87/147</t>
  </si>
  <si>
    <t>338/1275</t>
  </si>
  <si>
    <t>339/1275</t>
  </si>
  <si>
    <t>000268.OF</t>
  </si>
  <si>
    <t>广发集利一年C</t>
  </si>
  <si>
    <t>340/1275</t>
  </si>
  <si>
    <t>407/911</t>
  </si>
  <si>
    <t>274/652</t>
  </si>
  <si>
    <t>341/1275</t>
  </si>
  <si>
    <t>006630.OF</t>
  </si>
  <si>
    <t>招商鑫悦中短债C</t>
  </si>
  <si>
    <t>5/96</t>
  </si>
  <si>
    <t>342/1275</t>
  </si>
  <si>
    <t>343/1275</t>
  </si>
  <si>
    <t>483/911</t>
  </si>
  <si>
    <t>327/652</t>
  </si>
  <si>
    <t>090002.OF</t>
  </si>
  <si>
    <t>大成债券AB</t>
  </si>
  <si>
    <t>18/147</t>
  </si>
  <si>
    <t>王立</t>
  </si>
  <si>
    <t>660102.OF</t>
  </si>
  <si>
    <t>农银汇理恒久增利C</t>
  </si>
  <si>
    <t>78/147</t>
  </si>
  <si>
    <t>160523.OF</t>
  </si>
  <si>
    <t>博时安丰18个月C</t>
  </si>
  <si>
    <t>344/1275</t>
  </si>
  <si>
    <t>547/911</t>
  </si>
  <si>
    <t>555/652</t>
  </si>
  <si>
    <t>519615.OF</t>
  </si>
  <si>
    <t>银河君尚I</t>
  </si>
  <si>
    <t>1727/1808</t>
  </si>
  <si>
    <t>1185/1545</t>
  </si>
  <si>
    <t>1062/1243</t>
  </si>
  <si>
    <t>004105.OF</t>
  </si>
  <si>
    <t>信诚稳鑫C</t>
  </si>
  <si>
    <t>345/1275</t>
  </si>
  <si>
    <t>163/911</t>
  </si>
  <si>
    <t>346/1275</t>
  </si>
  <si>
    <t>231/911</t>
  </si>
  <si>
    <t>83/652</t>
  </si>
  <si>
    <t>347/1275</t>
  </si>
  <si>
    <t>263/911</t>
  </si>
  <si>
    <t>312/652</t>
  </si>
  <si>
    <t>348/1275</t>
  </si>
  <si>
    <t>525/911</t>
  </si>
  <si>
    <t>349/1275</t>
  </si>
  <si>
    <t>236/911</t>
  </si>
  <si>
    <t>116/652</t>
  </si>
  <si>
    <t>350/1275</t>
  </si>
  <si>
    <t>000105.OF</t>
  </si>
  <si>
    <t>建信安心回报A</t>
  </si>
  <si>
    <t>351/1275</t>
  </si>
  <si>
    <t>434/911</t>
  </si>
  <si>
    <t>359/652</t>
  </si>
  <si>
    <t>352/1275</t>
  </si>
  <si>
    <t>377/911</t>
  </si>
  <si>
    <t>353/1275</t>
  </si>
  <si>
    <t>317/911</t>
  </si>
  <si>
    <t>296/652</t>
  </si>
  <si>
    <t>100066.OF</t>
  </si>
  <si>
    <t>富国纯债AB</t>
  </si>
  <si>
    <t>354/1275</t>
  </si>
  <si>
    <t>210/911</t>
  </si>
  <si>
    <t>171/652</t>
  </si>
  <si>
    <t>355/1275</t>
  </si>
  <si>
    <t>855/911</t>
  </si>
  <si>
    <t>573/652</t>
  </si>
  <si>
    <t>356/1275</t>
  </si>
  <si>
    <t>229/911</t>
  </si>
  <si>
    <t>99/652</t>
  </si>
  <si>
    <t>357/1275</t>
  </si>
  <si>
    <t>358/1275</t>
  </si>
  <si>
    <t>002757.OF</t>
  </si>
  <si>
    <t>招商招兴定开C</t>
  </si>
  <si>
    <t>359/1275</t>
  </si>
  <si>
    <t>219/911</t>
  </si>
  <si>
    <t>184/652</t>
  </si>
  <si>
    <t>000720.OF</t>
  </si>
  <si>
    <t>南方稳利1年C</t>
  </si>
  <si>
    <t>360/1275</t>
  </si>
  <si>
    <t>718/911</t>
  </si>
  <si>
    <t>594/652</t>
  </si>
  <si>
    <t>361/1275</t>
  </si>
  <si>
    <t>542/911</t>
  </si>
  <si>
    <t>203/652</t>
  </si>
  <si>
    <t>002592.OF</t>
  </si>
  <si>
    <t>中欧纯债E</t>
  </si>
  <si>
    <t>362/1275</t>
  </si>
  <si>
    <t>722/911</t>
  </si>
  <si>
    <t>474/652</t>
  </si>
  <si>
    <t>赵国英,华李成</t>
  </si>
  <si>
    <t>363/1275</t>
  </si>
  <si>
    <t>364/1275</t>
  </si>
  <si>
    <t>631/911</t>
  </si>
  <si>
    <t>605/652</t>
  </si>
  <si>
    <t>004804.OF</t>
  </si>
  <si>
    <t>益民信用增利纯债一年C</t>
  </si>
  <si>
    <t>365/1275</t>
  </si>
  <si>
    <t>177/911</t>
  </si>
  <si>
    <t>003130.OF</t>
  </si>
  <si>
    <t>中信保诚稳利C</t>
  </si>
  <si>
    <t>366/1275</t>
  </si>
  <si>
    <t>173/911</t>
  </si>
  <si>
    <t>243/652</t>
  </si>
  <si>
    <t>367/1275</t>
  </si>
  <si>
    <t>359/911</t>
  </si>
  <si>
    <t>372/652</t>
  </si>
  <si>
    <t>000564.OF</t>
  </si>
  <si>
    <t>南方通利C</t>
  </si>
  <si>
    <t>368/1275</t>
  </si>
  <si>
    <t>221/911</t>
  </si>
  <si>
    <t>344/652</t>
  </si>
  <si>
    <t>005578.OF</t>
  </si>
  <si>
    <t>交银丰晟收益C</t>
  </si>
  <si>
    <t>369/1275</t>
  </si>
  <si>
    <t>000079.OF</t>
  </si>
  <si>
    <t>工银信用纯债两年C</t>
  </si>
  <si>
    <t>370/1275</t>
  </si>
  <si>
    <t>183/911</t>
  </si>
  <si>
    <t>471/652</t>
  </si>
  <si>
    <t>371/1275</t>
  </si>
  <si>
    <t>203/911</t>
  </si>
  <si>
    <t>131/652</t>
  </si>
  <si>
    <t>006280.OF</t>
  </si>
  <si>
    <t>中金瑞祥C</t>
  </si>
  <si>
    <t>1728/1808</t>
  </si>
  <si>
    <t>魏孛</t>
  </si>
  <si>
    <t>372/1275</t>
  </si>
  <si>
    <t>187/911</t>
  </si>
  <si>
    <t>598/652</t>
  </si>
  <si>
    <t>373/1275</t>
  </si>
  <si>
    <t>374/1275</t>
  </si>
  <si>
    <t>277/911</t>
  </si>
  <si>
    <t>276/652</t>
  </si>
  <si>
    <t>375/1275</t>
  </si>
  <si>
    <t>237/911</t>
  </si>
  <si>
    <t>376/1275</t>
  </si>
  <si>
    <t>283/911</t>
  </si>
  <si>
    <t>006213.OF</t>
  </si>
  <si>
    <t>东方臻选纯债C</t>
  </si>
  <si>
    <t>377/1275</t>
  </si>
  <si>
    <t>378/1275</t>
  </si>
  <si>
    <t>338/911</t>
  </si>
  <si>
    <t>321/652</t>
  </si>
  <si>
    <t>002520.OF</t>
  </si>
  <si>
    <t>招商招瑞纯债C</t>
  </si>
  <si>
    <t>379/1275</t>
  </si>
  <si>
    <t>86/911</t>
  </si>
  <si>
    <t>78/652</t>
  </si>
  <si>
    <t>003411.OF</t>
  </si>
  <si>
    <t>鹏华弘康A</t>
  </si>
  <si>
    <t>1729/1808</t>
  </si>
  <si>
    <t>1095/1545</t>
  </si>
  <si>
    <t>975/1243</t>
  </si>
  <si>
    <t>张栓伟,叶朝明</t>
  </si>
  <si>
    <t>380/1275</t>
  </si>
  <si>
    <t>182/911</t>
  </si>
  <si>
    <t>180/652</t>
  </si>
  <si>
    <t>381/1275</t>
  </si>
  <si>
    <t>275/911</t>
  </si>
  <si>
    <t>309/652</t>
  </si>
  <si>
    <t>003330.OF</t>
  </si>
  <si>
    <t>万家鑫安纯债C</t>
  </si>
  <si>
    <t>382/1275</t>
  </si>
  <si>
    <t>379/911</t>
  </si>
  <si>
    <t>167/652</t>
  </si>
  <si>
    <t>003979.OF</t>
  </si>
  <si>
    <t>中信建投稳祥C</t>
  </si>
  <si>
    <t>383/1275</t>
  </si>
  <si>
    <t>435/911</t>
  </si>
  <si>
    <t>005424.OF</t>
  </si>
  <si>
    <t>浙商汇金聚禄一年C</t>
  </si>
  <si>
    <t>384/1275</t>
  </si>
  <si>
    <t>385/1275</t>
  </si>
  <si>
    <t>386/1275</t>
  </si>
  <si>
    <t>91/911</t>
  </si>
  <si>
    <t>155/652</t>
  </si>
  <si>
    <t>005696.OF</t>
  </si>
  <si>
    <t>华安睿明两年定开C</t>
  </si>
  <si>
    <t>1730/1808</t>
  </si>
  <si>
    <t>006185.OF</t>
  </si>
  <si>
    <t>格林泓鑫C</t>
  </si>
  <si>
    <t>387/1275</t>
  </si>
  <si>
    <t>519763.OF</t>
  </si>
  <si>
    <t>交银裕通纯债C</t>
  </si>
  <si>
    <t>388/1275</t>
  </si>
  <si>
    <t>199/911</t>
  </si>
  <si>
    <t>273/652</t>
  </si>
  <si>
    <t>389/1275</t>
  </si>
  <si>
    <t>227/911</t>
  </si>
  <si>
    <t>291007.OF</t>
  </si>
  <si>
    <t>泰信增强收益C</t>
  </si>
  <si>
    <t>140/152</t>
  </si>
  <si>
    <t>136/147</t>
  </si>
  <si>
    <t>519129.OF</t>
  </si>
  <si>
    <t>浦银安盛月月盈C</t>
  </si>
  <si>
    <t>390/1275</t>
  </si>
  <si>
    <t>785/911</t>
  </si>
  <si>
    <t>556/652</t>
  </si>
  <si>
    <t>391/1275</t>
  </si>
  <si>
    <t>381/911</t>
  </si>
  <si>
    <t>110038.OF</t>
  </si>
  <si>
    <t>易方达纯债C</t>
  </si>
  <si>
    <t>392/1275</t>
  </si>
  <si>
    <t>284/911</t>
  </si>
  <si>
    <t>198/652</t>
  </si>
  <si>
    <t>393/1275</t>
  </si>
  <si>
    <t>394/1275</t>
  </si>
  <si>
    <t>395/1275</t>
  </si>
  <si>
    <t>329/911</t>
  </si>
  <si>
    <t>396/1275</t>
  </si>
  <si>
    <t>282/911</t>
  </si>
  <si>
    <t>145/652</t>
  </si>
  <si>
    <t>397/1275</t>
  </si>
  <si>
    <t>398/1275</t>
  </si>
  <si>
    <t>302/911</t>
  </si>
  <si>
    <t>399/1275</t>
  </si>
  <si>
    <t>169/911</t>
  </si>
  <si>
    <t>90/652</t>
  </si>
  <si>
    <t>000206.OF</t>
  </si>
  <si>
    <t>易方达投资级信用债C</t>
  </si>
  <si>
    <t>400/1275</t>
  </si>
  <si>
    <t>345/911</t>
  </si>
  <si>
    <t>275/652</t>
  </si>
  <si>
    <t>401/1275</t>
  </si>
  <si>
    <t>452/911</t>
  </si>
  <si>
    <t>003499.OF</t>
  </si>
  <si>
    <t>新疆前海联合添和C</t>
  </si>
  <si>
    <t>402/1275</t>
  </si>
  <si>
    <t>639/911</t>
  </si>
  <si>
    <t>460/652</t>
  </si>
  <si>
    <t>403/1275</t>
  </si>
  <si>
    <t>003384.OF</t>
  </si>
  <si>
    <t>金鹰添盈纯债</t>
  </si>
  <si>
    <t>404/1275</t>
  </si>
  <si>
    <t>349/911</t>
  </si>
  <si>
    <t>004028.OF</t>
  </si>
  <si>
    <t>广发景源纯债C</t>
  </si>
  <si>
    <t>405/1275</t>
  </si>
  <si>
    <t>430/911</t>
  </si>
  <si>
    <t>004247.OF</t>
  </si>
  <si>
    <t>德邦锐乾C</t>
  </si>
  <si>
    <t>406/1275</t>
  </si>
  <si>
    <t>501/911</t>
  </si>
  <si>
    <t>407/1275</t>
  </si>
  <si>
    <t>466/911</t>
  </si>
  <si>
    <t>147/652</t>
  </si>
  <si>
    <t>006717.OF</t>
  </si>
  <si>
    <t>平安惠金定期开放C</t>
  </si>
  <si>
    <t>408/1275</t>
  </si>
  <si>
    <t>409/1275</t>
  </si>
  <si>
    <t>289/911</t>
  </si>
  <si>
    <t>004181.OF</t>
  </si>
  <si>
    <t>南方宏元定开C</t>
  </si>
  <si>
    <t>411/1275</t>
  </si>
  <si>
    <t>321/911</t>
  </si>
  <si>
    <t>412/1275</t>
  </si>
  <si>
    <t>413/1275</t>
  </si>
  <si>
    <t>331/911</t>
  </si>
  <si>
    <t>002342.OF</t>
  </si>
  <si>
    <t>融通增益AB</t>
  </si>
  <si>
    <t>414/1275</t>
  </si>
  <si>
    <t>14/911</t>
  </si>
  <si>
    <t>4/652</t>
  </si>
  <si>
    <t>006162.OF</t>
  </si>
  <si>
    <t>财通资管积极收益E</t>
  </si>
  <si>
    <t>400/492</t>
  </si>
  <si>
    <t>519718.OF</t>
  </si>
  <si>
    <t>交银纯债AB</t>
  </si>
  <si>
    <t>415/1275</t>
  </si>
  <si>
    <t>87/911</t>
  </si>
  <si>
    <t>237/652</t>
  </si>
  <si>
    <t>416/1275</t>
  </si>
  <si>
    <t>160915.OF</t>
  </si>
  <si>
    <t>大成景丰</t>
  </si>
  <si>
    <t>401/492</t>
  </si>
  <si>
    <t>393/437</t>
  </si>
  <si>
    <t>316/364</t>
  </si>
  <si>
    <t>417/1275</t>
  </si>
  <si>
    <t>191/911</t>
  </si>
  <si>
    <t>519941.OF</t>
  </si>
  <si>
    <t>长信富全纯债一年A</t>
  </si>
  <si>
    <t>418/1275</t>
  </si>
  <si>
    <t>257/911</t>
  </si>
  <si>
    <t>170/652</t>
  </si>
  <si>
    <t>419/1275</t>
  </si>
  <si>
    <t>426/911</t>
  </si>
  <si>
    <t>420/1275</t>
  </si>
  <si>
    <t>634/911</t>
  </si>
  <si>
    <t>000320.OF</t>
  </si>
  <si>
    <t>泰达宏利淘利C</t>
  </si>
  <si>
    <t>421/1275</t>
  </si>
  <si>
    <t>408/911</t>
  </si>
  <si>
    <t>272/652</t>
  </si>
  <si>
    <t>422/1275</t>
  </si>
  <si>
    <t>166401.OF</t>
  </si>
  <si>
    <t>浦银安盛稳健增利C</t>
  </si>
  <si>
    <t>93/147</t>
  </si>
  <si>
    <t>423/1275</t>
  </si>
  <si>
    <t>292/911</t>
  </si>
  <si>
    <t>152/652</t>
  </si>
  <si>
    <t>424/1275</t>
  </si>
  <si>
    <t>318/911</t>
  </si>
  <si>
    <t>112/652</t>
  </si>
  <si>
    <t>425/1275</t>
  </si>
  <si>
    <t>426/1275</t>
  </si>
  <si>
    <t>107/911</t>
  </si>
  <si>
    <t>159/652</t>
  </si>
  <si>
    <t>270045.OF</t>
  </si>
  <si>
    <t>广发双债添利C</t>
  </si>
  <si>
    <t>427/1275</t>
  </si>
  <si>
    <t>362/911</t>
  </si>
  <si>
    <t>140/652</t>
  </si>
  <si>
    <t>428/1275</t>
  </si>
  <si>
    <t>185/911</t>
  </si>
  <si>
    <t>429/1275</t>
  </si>
  <si>
    <t>748/911</t>
  </si>
  <si>
    <t>484/652</t>
  </si>
  <si>
    <t>002988.OF</t>
  </si>
  <si>
    <t>平安鼎信</t>
  </si>
  <si>
    <t>402/492</t>
  </si>
  <si>
    <t>105/437</t>
  </si>
  <si>
    <t>96/364</t>
  </si>
  <si>
    <t>430/1275</t>
  </si>
  <si>
    <t>528/911</t>
  </si>
  <si>
    <t>392/652</t>
  </si>
  <si>
    <t>431/1275</t>
  </si>
  <si>
    <t>432/1275</t>
  </si>
  <si>
    <t>700006.OF</t>
  </si>
  <si>
    <t>平安添利C</t>
  </si>
  <si>
    <t>433/1275</t>
  </si>
  <si>
    <t>445/911</t>
  </si>
  <si>
    <t>353/652</t>
  </si>
  <si>
    <t>434/1275</t>
  </si>
  <si>
    <t>160/911</t>
  </si>
  <si>
    <t>204/652</t>
  </si>
  <si>
    <t>435/1275</t>
  </si>
  <si>
    <t>124/911</t>
  </si>
  <si>
    <t>174/652</t>
  </si>
  <si>
    <t>436/1275</t>
  </si>
  <si>
    <t>558/911</t>
  </si>
  <si>
    <t>183/652</t>
  </si>
  <si>
    <t>437/1275</t>
  </si>
  <si>
    <t>303/911</t>
  </si>
  <si>
    <t>105/652</t>
  </si>
  <si>
    <t>438/1275</t>
  </si>
  <si>
    <t>442/911</t>
  </si>
  <si>
    <t>136/652</t>
  </si>
  <si>
    <t>439/1275</t>
  </si>
  <si>
    <t>719/911</t>
  </si>
  <si>
    <t>495/652</t>
  </si>
  <si>
    <t>440/1275</t>
  </si>
  <si>
    <t>441/1275</t>
  </si>
  <si>
    <t>37/911</t>
  </si>
  <si>
    <t>27/652</t>
  </si>
  <si>
    <t>442/1275</t>
  </si>
  <si>
    <t>224/911</t>
  </si>
  <si>
    <t>443/1275</t>
  </si>
  <si>
    <t>444/1275</t>
  </si>
  <si>
    <t>192/911</t>
  </si>
  <si>
    <t>307/652</t>
  </si>
  <si>
    <t>445/1275</t>
  </si>
  <si>
    <t>460/911</t>
  </si>
  <si>
    <t>300/652</t>
  </si>
  <si>
    <t>446/1275</t>
  </si>
  <si>
    <t>531009.OF</t>
  </si>
  <si>
    <t>建信收益增强C</t>
  </si>
  <si>
    <t>403/492</t>
  </si>
  <si>
    <t>410/437</t>
  </si>
  <si>
    <t>306/364</t>
  </si>
  <si>
    <t>519060.OF</t>
  </si>
  <si>
    <t>海富通纯债C</t>
  </si>
  <si>
    <t>447/1275</t>
  </si>
  <si>
    <t>482/911</t>
  </si>
  <si>
    <t>335/652</t>
  </si>
  <si>
    <t>003010.OF</t>
  </si>
  <si>
    <t>中融盈泽C</t>
  </si>
  <si>
    <t>404/492</t>
  </si>
  <si>
    <t>208/437</t>
  </si>
  <si>
    <t>519161.OF</t>
  </si>
  <si>
    <t>新华安享惠金C</t>
  </si>
  <si>
    <t>448/1275</t>
  </si>
  <si>
    <t>630/911</t>
  </si>
  <si>
    <t>225/652</t>
  </si>
  <si>
    <t>449/1275</t>
  </si>
  <si>
    <t>39/911</t>
  </si>
  <si>
    <t>450/1275</t>
  </si>
  <si>
    <t>451/1275</t>
  </si>
  <si>
    <t>452/1275</t>
  </si>
  <si>
    <t>003066.OF</t>
  </si>
  <si>
    <t>光大尊富18个月C</t>
  </si>
  <si>
    <t>453/1275</t>
  </si>
  <si>
    <t>880/911</t>
  </si>
  <si>
    <t>454/1275</t>
  </si>
  <si>
    <t>455/1275</t>
  </si>
  <si>
    <t>225/911</t>
  </si>
  <si>
    <t>169/652</t>
  </si>
  <si>
    <t>006067.OF</t>
  </si>
  <si>
    <t>中加颐睿纯债C</t>
  </si>
  <si>
    <t>456/1275</t>
  </si>
  <si>
    <t>457/1275</t>
  </si>
  <si>
    <t>266/911</t>
  </si>
  <si>
    <t>281/652</t>
  </si>
  <si>
    <t>458/1275</t>
  </si>
  <si>
    <t>365/911</t>
  </si>
  <si>
    <t>132/652</t>
  </si>
  <si>
    <t>459/1275</t>
  </si>
  <si>
    <t>460/1275</t>
  </si>
  <si>
    <t>406/911</t>
  </si>
  <si>
    <t>006417.OF</t>
  </si>
  <si>
    <t>方正富邦丰利C</t>
  </si>
  <si>
    <t>405/492</t>
  </si>
  <si>
    <t>461/1275</t>
  </si>
  <si>
    <t>254/911</t>
  </si>
  <si>
    <t>186/652</t>
  </si>
  <si>
    <t>462/1275</t>
  </si>
  <si>
    <t>463/1275</t>
  </si>
  <si>
    <t>70/911</t>
  </si>
  <si>
    <t>464/1275</t>
  </si>
  <si>
    <t>412/911</t>
  </si>
  <si>
    <t>212/652</t>
  </si>
  <si>
    <t>465/1275</t>
  </si>
  <si>
    <t>323/911</t>
  </si>
  <si>
    <t>337/652</t>
  </si>
  <si>
    <t>466/1275</t>
  </si>
  <si>
    <t>154/911</t>
  </si>
  <si>
    <t>467/1275</t>
  </si>
  <si>
    <t>000077.OF</t>
  </si>
  <si>
    <t>工银信用纯债一年C</t>
  </si>
  <si>
    <t>468/1275</t>
  </si>
  <si>
    <t>109/911</t>
  </si>
  <si>
    <t>209/652</t>
  </si>
  <si>
    <t>469/1275</t>
  </si>
  <si>
    <t>398/911</t>
  </si>
  <si>
    <t>216/652</t>
  </si>
  <si>
    <t>470/1275</t>
  </si>
  <si>
    <t>471/1275</t>
  </si>
  <si>
    <t>472/1275</t>
  </si>
  <si>
    <t>473/1275</t>
  </si>
  <si>
    <t>238/911</t>
  </si>
  <si>
    <t>002065.OF</t>
  </si>
  <si>
    <t>景顺长城景盛双息A</t>
  </si>
  <si>
    <t>406/492</t>
  </si>
  <si>
    <t>331/437</t>
  </si>
  <si>
    <t>211/364</t>
  </si>
  <si>
    <t>092002.OF</t>
  </si>
  <si>
    <t>大成债券C</t>
  </si>
  <si>
    <t>31/147</t>
  </si>
  <si>
    <t>474/1275</t>
  </si>
  <si>
    <t>516/911</t>
  </si>
  <si>
    <t>406/652</t>
  </si>
  <si>
    <t>475/1275</t>
  </si>
  <si>
    <t>334/911</t>
  </si>
  <si>
    <t>476/1275</t>
  </si>
  <si>
    <t>477/1275</t>
  </si>
  <si>
    <t>309/911</t>
  </si>
  <si>
    <t>280/652</t>
  </si>
  <si>
    <t>478/1275</t>
  </si>
  <si>
    <t>697/911</t>
  </si>
  <si>
    <t>479/1275</t>
  </si>
  <si>
    <t>269/911</t>
  </si>
  <si>
    <t>519331.OF</t>
  </si>
  <si>
    <t>浦银安盛盛跃纯债C</t>
  </si>
  <si>
    <t>480/1275</t>
  </si>
  <si>
    <t>339/911</t>
  </si>
  <si>
    <t>481/1275</t>
  </si>
  <si>
    <t>564/911</t>
  </si>
  <si>
    <t>482/1275</t>
  </si>
  <si>
    <t>127/911</t>
  </si>
  <si>
    <t>75/652</t>
  </si>
  <si>
    <t>483/1275</t>
  </si>
  <si>
    <t>161/911</t>
  </si>
  <si>
    <t>303/652</t>
  </si>
  <si>
    <t>484/1275</t>
  </si>
  <si>
    <t>296/911</t>
  </si>
  <si>
    <t>91/652</t>
  </si>
  <si>
    <t>485/1275</t>
  </si>
  <si>
    <t>486/1275</t>
  </si>
  <si>
    <t>006279.OF</t>
  </si>
  <si>
    <t>中金瑞祥A</t>
  </si>
  <si>
    <t>1733/1808</t>
  </si>
  <si>
    <t>487/1275</t>
  </si>
  <si>
    <t>356/911</t>
  </si>
  <si>
    <t>402/652</t>
  </si>
  <si>
    <t>488/1275</t>
  </si>
  <si>
    <t>661/911</t>
  </si>
  <si>
    <t>001919.OF</t>
  </si>
  <si>
    <t>圆信永丰兴利C</t>
  </si>
  <si>
    <t>489/1275</t>
  </si>
  <si>
    <t>170/911</t>
  </si>
  <si>
    <t>238/652</t>
  </si>
  <si>
    <t>490/1275</t>
  </si>
  <si>
    <t>490/911</t>
  </si>
  <si>
    <t>420/652</t>
  </si>
  <si>
    <t>491/1275</t>
  </si>
  <si>
    <t>369/911</t>
  </si>
  <si>
    <t>454/652</t>
  </si>
  <si>
    <t>166016.OF</t>
  </si>
  <si>
    <t>中欧纯债C</t>
  </si>
  <si>
    <t>492/1275</t>
  </si>
  <si>
    <t>774/911</t>
  </si>
  <si>
    <t>532/652</t>
  </si>
  <si>
    <t>493/1275</t>
  </si>
  <si>
    <t>494/1275</t>
  </si>
  <si>
    <t>346/911</t>
  </si>
  <si>
    <t>334/652</t>
  </si>
  <si>
    <t>495/1275</t>
  </si>
  <si>
    <t>496/1275</t>
  </si>
  <si>
    <t>497/1275</t>
  </si>
  <si>
    <t>390/911</t>
  </si>
  <si>
    <t>498/1275</t>
  </si>
  <si>
    <t>312/911</t>
  </si>
  <si>
    <t>269/652</t>
  </si>
  <si>
    <t>499/1275</t>
  </si>
  <si>
    <t>324/911</t>
  </si>
  <si>
    <t>500/1275</t>
  </si>
  <si>
    <t>501/1275</t>
  </si>
  <si>
    <t>247/911</t>
  </si>
  <si>
    <t>378/652</t>
  </si>
  <si>
    <t>502/1275</t>
  </si>
  <si>
    <t>710/911</t>
  </si>
  <si>
    <t>503/1275</t>
  </si>
  <si>
    <t>255/911</t>
  </si>
  <si>
    <t>504/1275</t>
  </si>
  <si>
    <t>505/1275</t>
  </si>
  <si>
    <t>328/911</t>
  </si>
  <si>
    <t>221/652</t>
  </si>
  <si>
    <t>506/1275</t>
  </si>
  <si>
    <t>496/911</t>
  </si>
  <si>
    <t>285/652</t>
  </si>
  <si>
    <t>004043.OF</t>
  </si>
  <si>
    <t>华夏鼎茂C</t>
  </si>
  <si>
    <t>507/1275</t>
  </si>
  <si>
    <t>78/911</t>
  </si>
  <si>
    <t>003288.OF</t>
  </si>
  <si>
    <t>中信保诚稳益C</t>
  </si>
  <si>
    <t>508/1275</t>
  </si>
  <si>
    <t>301/911</t>
  </si>
  <si>
    <t>332/652</t>
  </si>
  <si>
    <t>509/1275</t>
  </si>
  <si>
    <t>510/1275</t>
  </si>
  <si>
    <t>446/911</t>
  </si>
  <si>
    <t>271/652</t>
  </si>
  <si>
    <t>511/1275</t>
  </si>
  <si>
    <t>512/1275</t>
  </si>
  <si>
    <t>513/1275</t>
  </si>
  <si>
    <t>002947.OF</t>
  </si>
  <si>
    <t>大成景盛一年C</t>
  </si>
  <si>
    <t>408/492</t>
  </si>
  <si>
    <t>404/437</t>
  </si>
  <si>
    <t>335/364</t>
  </si>
  <si>
    <t>514/1275</t>
  </si>
  <si>
    <t>153/911</t>
  </si>
  <si>
    <t>86/652</t>
  </si>
  <si>
    <t>515/1275</t>
  </si>
  <si>
    <t>335/911</t>
  </si>
  <si>
    <t>153/652</t>
  </si>
  <si>
    <t>005074.OF</t>
  </si>
  <si>
    <t>永赢永益C</t>
  </si>
  <si>
    <t>516/1275</t>
  </si>
  <si>
    <t>550/911</t>
  </si>
  <si>
    <t>517/1275</t>
  </si>
  <si>
    <t>003628.OF</t>
  </si>
  <si>
    <t>兴银收益增强</t>
  </si>
  <si>
    <t>409/492</t>
  </si>
  <si>
    <t>384/437</t>
  </si>
  <si>
    <t>309/364</t>
  </si>
  <si>
    <t>范泰奇</t>
  </si>
  <si>
    <t>518/1275</t>
  </si>
  <si>
    <t>519/1275</t>
  </si>
  <si>
    <t>143/911</t>
  </si>
  <si>
    <t>000106.OF</t>
  </si>
  <si>
    <t>建信安心回报C</t>
  </si>
  <si>
    <t>520/1275</t>
  </si>
  <si>
    <t>539/911</t>
  </si>
  <si>
    <t>453/652</t>
  </si>
  <si>
    <t>521/1275</t>
  </si>
  <si>
    <t>313/911</t>
  </si>
  <si>
    <t>519124.OF</t>
  </si>
  <si>
    <t>浦银安盛季季添利C</t>
  </si>
  <si>
    <t>522/1275</t>
  </si>
  <si>
    <t>868/911</t>
  </si>
  <si>
    <t>610/652</t>
  </si>
  <si>
    <t>523/1275</t>
  </si>
  <si>
    <t>480/911</t>
  </si>
  <si>
    <t>429/652</t>
  </si>
  <si>
    <t>040019.OF</t>
  </si>
  <si>
    <t>华安稳固收益C</t>
  </si>
  <si>
    <t>94/147</t>
  </si>
  <si>
    <t>524/1275</t>
  </si>
  <si>
    <t>675123.OF</t>
  </si>
  <si>
    <t>西部利得汇逸C</t>
  </si>
  <si>
    <t>410/492</t>
  </si>
  <si>
    <t>215/437</t>
  </si>
  <si>
    <t>525/1275</t>
  </si>
  <si>
    <t>771/911</t>
  </si>
  <si>
    <t>434/652</t>
  </si>
  <si>
    <t>100068.OF</t>
  </si>
  <si>
    <t>富国纯债C</t>
  </si>
  <si>
    <t>526/1275</t>
  </si>
  <si>
    <t>326/911</t>
  </si>
  <si>
    <t>313/652</t>
  </si>
  <si>
    <t>527/1275</t>
  </si>
  <si>
    <t>332/911</t>
  </si>
  <si>
    <t>191/652</t>
  </si>
  <si>
    <t>003383.OF</t>
  </si>
  <si>
    <t>民生加银鑫享C</t>
  </si>
  <si>
    <t>528/1275</t>
  </si>
  <si>
    <t>274/911</t>
  </si>
  <si>
    <t>127/652</t>
  </si>
  <si>
    <t>519207.OF</t>
  </si>
  <si>
    <t>万家年年恒荣定开C</t>
  </si>
  <si>
    <t>529/1275</t>
  </si>
  <si>
    <t>461/911</t>
  </si>
  <si>
    <t>389/652</t>
  </si>
  <si>
    <t>002859.OF</t>
  </si>
  <si>
    <t>长信富平纯债一年C</t>
  </si>
  <si>
    <t>530/1275</t>
  </si>
  <si>
    <t>602/911</t>
  </si>
  <si>
    <t>450/652</t>
  </si>
  <si>
    <t>002159.OF</t>
  </si>
  <si>
    <t>东吴国企改革</t>
  </si>
  <si>
    <t>1734/1808</t>
  </si>
  <si>
    <t>1490/1545</t>
  </si>
  <si>
    <t>1226/1243</t>
  </si>
  <si>
    <t>周健</t>
  </si>
  <si>
    <t>531/1275</t>
  </si>
  <si>
    <t>267/911</t>
  </si>
  <si>
    <t>172/652</t>
  </si>
  <si>
    <t>006577.OF</t>
  </si>
  <si>
    <t>永赢诚益C</t>
  </si>
  <si>
    <t>532/1275</t>
  </si>
  <si>
    <t>202102.OF</t>
  </si>
  <si>
    <t>南方多利增强C</t>
  </si>
  <si>
    <t>100/147</t>
  </si>
  <si>
    <t>004291.OF</t>
  </si>
  <si>
    <t>前海开源顺和C</t>
  </si>
  <si>
    <t>533/1275</t>
  </si>
  <si>
    <t>694/911</t>
  </si>
  <si>
    <t>534/1275</t>
  </si>
  <si>
    <t>741/911</t>
  </si>
  <si>
    <t>427/652</t>
  </si>
  <si>
    <t>535/1275</t>
  </si>
  <si>
    <t>003505.OF</t>
  </si>
  <si>
    <t>景顺长城景颐丰利C</t>
  </si>
  <si>
    <t>413/492</t>
  </si>
  <si>
    <t>337/437</t>
  </si>
  <si>
    <t>536/1275</t>
  </si>
  <si>
    <t>188/911</t>
  </si>
  <si>
    <t>130/652</t>
  </si>
  <si>
    <t>537/1275</t>
  </si>
  <si>
    <t>509/911</t>
  </si>
  <si>
    <t>289/652</t>
  </si>
  <si>
    <t>538/1275</t>
  </si>
  <si>
    <t>539/1275</t>
  </si>
  <si>
    <t>178/911</t>
  </si>
  <si>
    <t>394/652</t>
  </si>
  <si>
    <t>540/1275</t>
  </si>
  <si>
    <t>740/911</t>
  </si>
  <si>
    <t>473/652</t>
  </si>
  <si>
    <t>541/1275</t>
  </si>
  <si>
    <t>205/911</t>
  </si>
  <si>
    <t>542/1275</t>
  </si>
  <si>
    <t>543/1275</t>
  </si>
  <si>
    <t>253/911</t>
  </si>
  <si>
    <t>000403.OF</t>
  </si>
  <si>
    <t>工银瑞信纯债B</t>
  </si>
  <si>
    <t>544/1275</t>
  </si>
  <si>
    <t>286/911</t>
  </si>
  <si>
    <t>625/652</t>
  </si>
  <si>
    <t>545/1275</t>
  </si>
  <si>
    <t>595/911</t>
  </si>
  <si>
    <t>546/1275</t>
  </si>
  <si>
    <t>502/911</t>
  </si>
  <si>
    <t>005704.OF</t>
  </si>
  <si>
    <t>永赢增益C</t>
  </si>
  <si>
    <t>547/1275</t>
  </si>
  <si>
    <t>006054.OF</t>
  </si>
  <si>
    <t>中航瑞景3个月C</t>
  </si>
  <si>
    <t>548/1275</t>
  </si>
  <si>
    <t>549/1275</t>
  </si>
  <si>
    <t>588/911</t>
  </si>
  <si>
    <t>199/652</t>
  </si>
  <si>
    <t>002902.OF</t>
  </si>
  <si>
    <t>财通资管积极收益C</t>
  </si>
  <si>
    <t>414/492</t>
  </si>
  <si>
    <t>193/437</t>
  </si>
  <si>
    <t>124/364</t>
  </si>
  <si>
    <t>550/1275</t>
  </si>
  <si>
    <t>551/1275</t>
  </si>
  <si>
    <t>769/911</t>
  </si>
  <si>
    <t>596/652</t>
  </si>
  <si>
    <t>552/1275</t>
  </si>
  <si>
    <t>436/911</t>
  </si>
  <si>
    <t>544/652</t>
  </si>
  <si>
    <t>553/1275</t>
  </si>
  <si>
    <t>805/911</t>
  </si>
  <si>
    <t>561/652</t>
  </si>
  <si>
    <t>003338.OF</t>
  </si>
  <si>
    <t>南方颐元C</t>
  </si>
  <si>
    <t>554/1275</t>
  </si>
  <si>
    <t>512/911</t>
  </si>
  <si>
    <t>383/652</t>
  </si>
  <si>
    <t>519325.OF</t>
  </si>
  <si>
    <t>浦银安盛盛鑫C</t>
  </si>
  <si>
    <t>556/1275</t>
  </si>
  <si>
    <t>394/911</t>
  </si>
  <si>
    <t>260/652</t>
  </si>
  <si>
    <t>557/1275</t>
  </si>
  <si>
    <t>384/911</t>
  </si>
  <si>
    <t>143/652</t>
  </si>
  <si>
    <t>003735.OF</t>
  </si>
  <si>
    <t>万家瑞盈C</t>
  </si>
  <si>
    <t>1736/1808</t>
  </si>
  <si>
    <t>966/1545</t>
  </si>
  <si>
    <t>814/1243</t>
  </si>
  <si>
    <t>002926.OF</t>
  </si>
  <si>
    <t>广发集源C</t>
  </si>
  <si>
    <t>417/492</t>
  </si>
  <si>
    <t>226/437</t>
  </si>
  <si>
    <t>161506.OF</t>
  </si>
  <si>
    <t>银河通利C</t>
  </si>
  <si>
    <t>104/152</t>
  </si>
  <si>
    <t>79/147</t>
  </si>
  <si>
    <t>558/1275</t>
  </si>
  <si>
    <t>003173.OF</t>
  </si>
  <si>
    <t>民生加银鑫安纯债C</t>
  </si>
  <si>
    <t>559/1275</t>
  </si>
  <si>
    <t>655/911</t>
  </si>
  <si>
    <t>338/652</t>
  </si>
  <si>
    <t>560/1275</t>
  </si>
  <si>
    <t>002357.OF</t>
  </si>
  <si>
    <t>博时安泰18个月C</t>
  </si>
  <si>
    <t>561/1275</t>
  </si>
  <si>
    <t>310/911</t>
  </si>
  <si>
    <t>508/652</t>
  </si>
  <si>
    <t>519720.OF</t>
  </si>
  <si>
    <t>交银纯债C</t>
  </si>
  <si>
    <t>562/1275</t>
  </si>
  <si>
    <t>142/911</t>
  </si>
  <si>
    <t>365/652</t>
  </si>
  <si>
    <t>563/1275</t>
  </si>
  <si>
    <t>493/911</t>
  </si>
  <si>
    <t>497/652</t>
  </si>
  <si>
    <t>564/1275</t>
  </si>
  <si>
    <t>001751.OF</t>
  </si>
  <si>
    <t>华商信用增强A</t>
  </si>
  <si>
    <t>418/492</t>
  </si>
  <si>
    <t>434/437</t>
  </si>
  <si>
    <t>361/364</t>
  </si>
  <si>
    <t>李海宝</t>
  </si>
  <si>
    <t>565/1275</t>
  </si>
  <si>
    <t>006012.OF</t>
  </si>
  <si>
    <t>中信保诚稳鸿C</t>
  </si>
  <si>
    <t>566/1275</t>
  </si>
  <si>
    <t>567/1275</t>
  </si>
  <si>
    <t>458/911</t>
  </si>
  <si>
    <t>364/652</t>
  </si>
  <si>
    <t>568/1275</t>
  </si>
  <si>
    <t>003092.OF</t>
  </si>
  <si>
    <t>华商丰利增强定开A</t>
  </si>
  <si>
    <t>419/492</t>
  </si>
  <si>
    <t>426/437</t>
  </si>
  <si>
    <t>357/364</t>
  </si>
  <si>
    <t>厉骞</t>
  </si>
  <si>
    <t>569/1275</t>
  </si>
  <si>
    <t>600/911</t>
  </si>
  <si>
    <t>570/1275</t>
  </si>
  <si>
    <t>361/911</t>
  </si>
  <si>
    <t>240/652</t>
  </si>
  <si>
    <t>002277.OF</t>
  </si>
  <si>
    <t>中邮纯债恒利C</t>
  </si>
  <si>
    <t>571/1275</t>
  </si>
  <si>
    <t>462/911</t>
  </si>
  <si>
    <t>006553.OF</t>
  </si>
  <si>
    <t>国投瑞银恒泽中短债C</t>
  </si>
  <si>
    <t>11/96</t>
  </si>
  <si>
    <t>572/1275</t>
  </si>
  <si>
    <t>573/1275</t>
  </si>
  <si>
    <t>388/911</t>
  </si>
  <si>
    <t>24/652</t>
  </si>
  <si>
    <t>960042.OF</t>
  </si>
  <si>
    <t>银华信用季季红H</t>
  </si>
  <si>
    <t>574/1275</t>
  </si>
  <si>
    <t>389/911</t>
  </si>
  <si>
    <t>25/652</t>
  </si>
  <si>
    <t>005145.OF</t>
  </si>
  <si>
    <t>东吴优益C</t>
  </si>
  <si>
    <t>421/492</t>
  </si>
  <si>
    <t>407/437</t>
  </si>
  <si>
    <t>575/1275</t>
  </si>
  <si>
    <t>576/1275</t>
  </si>
  <si>
    <t>433/911</t>
  </si>
  <si>
    <t>250/652</t>
  </si>
  <si>
    <t>577/1275</t>
  </si>
  <si>
    <t>404/911</t>
  </si>
  <si>
    <t>161/652</t>
  </si>
  <si>
    <t>578/1275</t>
  </si>
  <si>
    <t>262/911</t>
  </si>
  <si>
    <t>287/652</t>
  </si>
  <si>
    <t>579/1275</t>
  </si>
  <si>
    <t>488/911</t>
  </si>
  <si>
    <t>580/1275</t>
  </si>
  <si>
    <t>581/1275</t>
  </si>
  <si>
    <t>176/911</t>
  </si>
  <si>
    <t>84/652</t>
  </si>
  <si>
    <t>001330.OF</t>
  </si>
  <si>
    <t>鹏华弘实C</t>
  </si>
  <si>
    <t>1738/1808</t>
  </si>
  <si>
    <t>1032/1545</t>
  </si>
  <si>
    <t>957/1243</t>
  </si>
  <si>
    <t>002477.OF</t>
  </si>
  <si>
    <t>博时安瑞18个月C</t>
  </si>
  <si>
    <t>582/1275</t>
  </si>
  <si>
    <t>285/911</t>
  </si>
  <si>
    <t>436/652</t>
  </si>
  <si>
    <t>004107.OF</t>
  </si>
  <si>
    <t>中信保诚稳丰C</t>
  </si>
  <si>
    <t>583/1275</t>
  </si>
  <si>
    <t>529/911</t>
  </si>
  <si>
    <t>584/1275</t>
  </si>
  <si>
    <t>422/911</t>
  </si>
  <si>
    <t>261/652</t>
  </si>
  <si>
    <t>585/1275</t>
  </si>
  <si>
    <t>314/911</t>
  </si>
  <si>
    <t>98/652</t>
  </si>
  <si>
    <t>000150.OF</t>
  </si>
  <si>
    <t>华安双债添利C</t>
  </si>
  <si>
    <t>586/1275</t>
  </si>
  <si>
    <t>570/911</t>
  </si>
  <si>
    <t>432/652</t>
  </si>
  <si>
    <t>006065.OF</t>
  </si>
  <si>
    <t>景顺长城景泰稳利C</t>
  </si>
  <si>
    <t>587/1275</t>
  </si>
  <si>
    <t>588/1275</t>
  </si>
  <si>
    <t>438/911</t>
  </si>
  <si>
    <t>234/652</t>
  </si>
  <si>
    <t>589/1275</t>
  </si>
  <si>
    <t>590/1275</t>
  </si>
  <si>
    <t>222/911</t>
  </si>
  <si>
    <t>256/652</t>
  </si>
  <si>
    <t>591/1275</t>
  </si>
  <si>
    <t>592/1275</t>
  </si>
  <si>
    <t>675043.OF</t>
  </si>
  <si>
    <t>西部利得合享C</t>
  </si>
  <si>
    <t>593/1275</t>
  </si>
  <si>
    <t>417/911</t>
  </si>
  <si>
    <t>113/652</t>
  </si>
  <si>
    <t>594/1275</t>
  </si>
  <si>
    <t>519940.OF</t>
  </si>
  <si>
    <t>长信富全纯债一年C</t>
  </si>
  <si>
    <t>595/1275</t>
  </si>
  <si>
    <t>410/911</t>
  </si>
  <si>
    <t>293/652</t>
  </si>
  <si>
    <t>596/1275</t>
  </si>
  <si>
    <t>366/911</t>
  </si>
  <si>
    <t>519121.OF</t>
  </si>
  <si>
    <t>浦银安盛6个月A</t>
  </si>
  <si>
    <t>597/1275</t>
  </si>
  <si>
    <t>783/911</t>
  </si>
  <si>
    <t>463/652</t>
  </si>
  <si>
    <t>004002.OF</t>
  </si>
  <si>
    <t>泰达宏利恒利C</t>
  </si>
  <si>
    <t>598/1275</t>
  </si>
  <si>
    <t>368/911</t>
  </si>
  <si>
    <t>000112.OF</t>
  </si>
  <si>
    <t>易方达纯债1年C</t>
  </si>
  <si>
    <t>599/1275</t>
  </si>
  <si>
    <t>416/911</t>
  </si>
  <si>
    <t>179/652</t>
  </si>
  <si>
    <t>600/1275</t>
  </si>
  <si>
    <t>469/911</t>
  </si>
  <si>
    <t>194/652</t>
  </si>
  <si>
    <t>601/1275</t>
  </si>
  <si>
    <t>649/911</t>
  </si>
  <si>
    <t>470078.OF</t>
  </si>
  <si>
    <t>汇添富增强收益C</t>
  </si>
  <si>
    <t>105/152</t>
  </si>
  <si>
    <t>120/147</t>
  </si>
  <si>
    <t>003270.OF</t>
  </si>
  <si>
    <t>招商招乾3个月C</t>
  </si>
  <si>
    <t>602/1275</t>
  </si>
  <si>
    <t>497/911</t>
  </si>
  <si>
    <t>428/652</t>
  </si>
  <si>
    <t>603/1275</t>
  </si>
  <si>
    <t>308/911</t>
  </si>
  <si>
    <t>604/1275</t>
  </si>
  <si>
    <t>144/911</t>
  </si>
  <si>
    <t>134/652</t>
  </si>
  <si>
    <t>003732.OF</t>
  </si>
  <si>
    <t>长安泓泽C</t>
  </si>
  <si>
    <t>605/1275</t>
  </si>
  <si>
    <t>484/911</t>
  </si>
  <si>
    <t>489/652</t>
  </si>
  <si>
    <t>006095.OF</t>
  </si>
  <si>
    <t>永赢泰益C</t>
  </si>
  <si>
    <t>606/1275</t>
  </si>
  <si>
    <t>607/1275</t>
  </si>
  <si>
    <t>492/911</t>
  </si>
  <si>
    <t>001860.OF</t>
  </si>
  <si>
    <t>大摩纯债稳定增值C</t>
  </si>
  <si>
    <t>608/1275</t>
  </si>
  <si>
    <t>212/911</t>
  </si>
  <si>
    <t>160/652</t>
  </si>
  <si>
    <t>000420.OF</t>
  </si>
  <si>
    <t>大摩优质信价纯债C</t>
  </si>
  <si>
    <t>609/1275</t>
  </si>
  <si>
    <t>386/911</t>
  </si>
  <si>
    <t>163/652</t>
  </si>
  <si>
    <t>610/1275</t>
  </si>
  <si>
    <t>270030.OF</t>
  </si>
  <si>
    <t>广发聚财信用B</t>
  </si>
  <si>
    <t>75/147</t>
  </si>
  <si>
    <t>000360.OF</t>
  </si>
  <si>
    <t>信诚年年有余A</t>
  </si>
  <si>
    <t>125/152</t>
  </si>
  <si>
    <t>117/147</t>
  </si>
  <si>
    <t>611/1275</t>
  </si>
  <si>
    <t>521/911</t>
  </si>
  <si>
    <t>266/652</t>
  </si>
  <si>
    <t>000016.OF</t>
  </si>
  <si>
    <t>华夏纯债C</t>
  </si>
  <si>
    <t>612/1275</t>
  </si>
  <si>
    <t>428/911</t>
  </si>
  <si>
    <t>425/652</t>
  </si>
  <si>
    <t>202108.OF</t>
  </si>
  <si>
    <t>南方润元纯债AB</t>
  </si>
  <si>
    <t>613/1275</t>
  </si>
  <si>
    <t>367/911</t>
  </si>
  <si>
    <t>526/652</t>
  </si>
  <si>
    <t>003310.OF</t>
  </si>
  <si>
    <t>兴业启元一年C</t>
  </si>
  <si>
    <t>614/1275</t>
  </si>
  <si>
    <t>787/911</t>
  </si>
  <si>
    <t>560/652</t>
  </si>
  <si>
    <t>615/1275</t>
  </si>
  <si>
    <t>700/911</t>
  </si>
  <si>
    <t>616/1275</t>
  </si>
  <si>
    <t>605/911</t>
  </si>
  <si>
    <t>290/652</t>
  </si>
  <si>
    <t>006546.OF</t>
  </si>
  <si>
    <t>兴银中短债C</t>
  </si>
  <si>
    <t>16/96</t>
  </si>
  <si>
    <t>617/1275</t>
  </si>
  <si>
    <t>508/911</t>
  </si>
  <si>
    <t>150/652</t>
  </si>
  <si>
    <t>618/1275</t>
  </si>
  <si>
    <t>479/911</t>
  </si>
  <si>
    <t>318/652</t>
  </si>
  <si>
    <t>619/1275</t>
  </si>
  <si>
    <t>620/1275</t>
  </si>
  <si>
    <t>621/1275</t>
  </si>
  <si>
    <t>344/911</t>
  </si>
  <si>
    <t>175/652</t>
  </si>
  <si>
    <t>000333.OF</t>
  </si>
  <si>
    <t>长城稳固收益A</t>
  </si>
  <si>
    <t>424/492</t>
  </si>
  <si>
    <t>257/437</t>
  </si>
  <si>
    <t>239/364</t>
  </si>
  <si>
    <t>储雯玉,蔡旻,张棪</t>
  </si>
  <si>
    <t>003657.OF</t>
  </si>
  <si>
    <t>民生加银鑫元纯债C</t>
  </si>
  <si>
    <t>622/1275</t>
  </si>
  <si>
    <t>67/911</t>
  </si>
  <si>
    <t>623/1275</t>
  </si>
  <si>
    <t>209/911</t>
  </si>
  <si>
    <t>340/652</t>
  </si>
  <si>
    <t>624/1275</t>
  </si>
  <si>
    <t>473/911</t>
  </si>
  <si>
    <t>259/652</t>
  </si>
  <si>
    <t>625/1275</t>
  </si>
  <si>
    <t>373/911</t>
  </si>
  <si>
    <t>195/652</t>
  </si>
  <si>
    <t>002665.OF</t>
  </si>
  <si>
    <t>万家瑞和C</t>
  </si>
  <si>
    <t>1740/1808</t>
  </si>
  <si>
    <t>867/1545</t>
  </si>
  <si>
    <t>759/1243</t>
  </si>
  <si>
    <t>626/1275</t>
  </si>
  <si>
    <t>682/911</t>
  </si>
  <si>
    <t>000033.OF</t>
  </si>
  <si>
    <t>易方达信用债C</t>
  </si>
  <si>
    <t>627/1275</t>
  </si>
  <si>
    <t>220/911</t>
  </si>
  <si>
    <t>292/652</t>
  </si>
  <si>
    <t>628/1275</t>
  </si>
  <si>
    <t>573/911</t>
  </si>
  <si>
    <t>279/652</t>
  </si>
  <si>
    <t>629/1275</t>
  </si>
  <si>
    <t>411/911</t>
  </si>
  <si>
    <t>126/652</t>
  </si>
  <si>
    <t>630/1275</t>
  </si>
  <si>
    <t>287/911</t>
  </si>
  <si>
    <t>102/652</t>
  </si>
  <si>
    <t>631/1275</t>
  </si>
  <si>
    <t>485005.OF</t>
  </si>
  <si>
    <t>工银瑞信增强收益B</t>
  </si>
  <si>
    <t>148/152</t>
  </si>
  <si>
    <t>140/147</t>
  </si>
  <si>
    <t>632/1275</t>
  </si>
  <si>
    <t>633/1275</t>
  </si>
  <si>
    <t>431/911</t>
  </si>
  <si>
    <t>634/1275</t>
  </si>
  <si>
    <t>363/911</t>
  </si>
  <si>
    <t>374/652</t>
  </si>
  <si>
    <t>635/1275</t>
  </si>
  <si>
    <t>881/911</t>
  </si>
  <si>
    <t>633/652</t>
  </si>
  <si>
    <t>636/1275</t>
  </si>
  <si>
    <t>003615.OF</t>
  </si>
  <si>
    <t>信诚景瑞C</t>
  </si>
  <si>
    <t>637/1275</t>
  </si>
  <si>
    <t>627/911</t>
  </si>
  <si>
    <t>235/652</t>
  </si>
  <si>
    <t>638/1275</t>
  </si>
  <si>
    <t>750/911</t>
  </si>
  <si>
    <t>161824.OF</t>
  </si>
  <si>
    <t>银华永兴C</t>
  </si>
  <si>
    <t>639/1275</t>
  </si>
  <si>
    <t>632/911</t>
  </si>
  <si>
    <t>492/652</t>
  </si>
  <si>
    <t>004673.OF</t>
  </si>
  <si>
    <t>华夏短债C</t>
  </si>
  <si>
    <t>17/96</t>
  </si>
  <si>
    <t>21/31</t>
  </si>
  <si>
    <t>006390.OF</t>
  </si>
  <si>
    <t>金鹰添祥中短债C</t>
  </si>
  <si>
    <t>19/96</t>
  </si>
  <si>
    <t>003838.OF</t>
  </si>
  <si>
    <t>东方臻享纯债C</t>
  </si>
  <si>
    <t>640/1275</t>
  </si>
  <si>
    <t>118/911</t>
  </si>
  <si>
    <t>39/652</t>
  </si>
  <si>
    <t>641/1275</t>
  </si>
  <si>
    <t>003519.OF</t>
  </si>
  <si>
    <t>万家鑫瑞E</t>
  </si>
  <si>
    <t>642/1275</t>
  </si>
  <si>
    <t>223/911</t>
  </si>
  <si>
    <t>004656.OF</t>
  </si>
  <si>
    <t>汇添富鑫汇C</t>
  </si>
  <si>
    <t>643/1275</t>
  </si>
  <si>
    <t>768/911</t>
  </si>
  <si>
    <t>005404.OF</t>
  </si>
  <si>
    <t>创金合信价值红利C</t>
  </si>
  <si>
    <t>1742/1808</t>
  </si>
  <si>
    <t>519189.OF</t>
  </si>
  <si>
    <t>万家信用恒利C</t>
  </si>
  <si>
    <t>644/1275</t>
  </si>
  <si>
    <t>596/911</t>
  </si>
  <si>
    <t>499/652</t>
  </si>
  <si>
    <t>160134.OF</t>
  </si>
  <si>
    <t>南方聚利1年C</t>
  </si>
  <si>
    <t>645/1275</t>
  </si>
  <si>
    <t>415/911</t>
  </si>
  <si>
    <t>367/652</t>
  </si>
  <si>
    <t>006388.OF</t>
  </si>
  <si>
    <t>宝盈安泰短债C</t>
  </si>
  <si>
    <t>20/96</t>
  </si>
  <si>
    <t>004706.OF</t>
  </si>
  <si>
    <t>南方祥元C</t>
  </si>
  <si>
    <t>646/1275</t>
  </si>
  <si>
    <t>241/911</t>
  </si>
  <si>
    <t>647/1275</t>
  </si>
  <si>
    <t>396/911</t>
  </si>
  <si>
    <t>648/1275</t>
  </si>
  <si>
    <t>005990.OF</t>
  </si>
  <si>
    <t>申万菱信安泰惠利C</t>
  </si>
  <si>
    <t>649/1275</t>
  </si>
  <si>
    <t>650/1275</t>
  </si>
  <si>
    <t>685/911</t>
  </si>
  <si>
    <t>686869.OF</t>
  </si>
  <si>
    <t>浙商聚盈纯债C</t>
  </si>
  <si>
    <t>651/1275</t>
  </si>
  <si>
    <t>218/911</t>
  </si>
  <si>
    <t>128/652</t>
  </si>
  <si>
    <t>006361.OF</t>
  </si>
  <si>
    <t>财通资管鸿益中短债C</t>
  </si>
  <si>
    <t>21/96</t>
  </si>
  <si>
    <t>652/1275</t>
  </si>
  <si>
    <t>234/911</t>
  </si>
  <si>
    <t>236/652</t>
  </si>
  <si>
    <t>653/1275</t>
  </si>
  <si>
    <t>578/911</t>
  </si>
  <si>
    <t>654/1275</t>
  </si>
  <si>
    <t>413/911</t>
  </si>
  <si>
    <t>655/1275</t>
  </si>
  <si>
    <t>441/911</t>
  </si>
  <si>
    <t>408/652</t>
  </si>
  <si>
    <t>656/1275</t>
  </si>
  <si>
    <t>457/911</t>
  </si>
  <si>
    <t>82/652</t>
  </si>
  <si>
    <t>657/1275</t>
  </si>
  <si>
    <t>695/911</t>
  </si>
  <si>
    <t>382/652</t>
  </si>
  <si>
    <t>658/1275</t>
  </si>
  <si>
    <t>659/1275</t>
  </si>
  <si>
    <t>003204.OF</t>
  </si>
  <si>
    <t>财通收益增强C</t>
  </si>
  <si>
    <t>426/492</t>
  </si>
  <si>
    <t>402/437</t>
  </si>
  <si>
    <t>660/1275</t>
  </si>
  <si>
    <t>380/911</t>
  </si>
  <si>
    <t>253/652</t>
  </si>
  <si>
    <t>003930.OF</t>
  </si>
  <si>
    <t>中银证券安进C</t>
  </si>
  <si>
    <t>661/1275</t>
  </si>
  <si>
    <t>440/911</t>
  </si>
  <si>
    <t>410/652</t>
  </si>
  <si>
    <t>662/1275</t>
  </si>
  <si>
    <t>004729.OF</t>
  </si>
  <si>
    <t>中欧瑾泰C</t>
  </si>
  <si>
    <t>663/1275</t>
  </si>
  <si>
    <t>844/911</t>
  </si>
  <si>
    <t>004556.OF</t>
  </si>
  <si>
    <t>南方和元C</t>
  </si>
  <si>
    <t>664/1275</t>
  </si>
  <si>
    <t>507/911</t>
  </si>
  <si>
    <t>665/1275</t>
  </si>
  <si>
    <t>424/911</t>
  </si>
  <si>
    <t>006584.OF</t>
  </si>
  <si>
    <t>中信保诚景泰C</t>
  </si>
  <si>
    <t>666/1275</t>
  </si>
  <si>
    <t>667/1275</t>
  </si>
  <si>
    <t>668/1275</t>
  </si>
  <si>
    <t>689/911</t>
  </si>
  <si>
    <t>480/652</t>
  </si>
  <si>
    <t>519320.OF</t>
  </si>
  <si>
    <t>浦银安盛幸福聚利A</t>
  </si>
  <si>
    <t>669/1275</t>
  </si>
  <si>
    <t>818/911</t>
  </si>
  <si>
    <t>549/652</t>
  </si>
  <si>
    <t>670/1275</t>
  </si>
  <si>
    <t>006428.OF</t>
  </si>
  <si>
    <t>招商添悦纯债C</t>
  </si>
  <si>
    <t>671/1275</t>
  </si>
  <si>
    <t>672/1275</t>
  </si>
  <si>
    <t>673/1275</t>
  </si>
  <si>
    <t>532/911</t>
  </si>
  <si>
    <t>362/652</t>
  </si>
  <si>
    <t>674/1275</t>
  </si>
  <si>
    <t>537/911</t>
  </si>
  <si>
    <t>675/1275</t>
  </si>
  <si>
    <t>129/911</t>
  </si>
  <si>
    <t>323/652</t>
  </si>
  <si>
    <t>676/1275</t>
  </si>
  <si>
    <t>752/911</t>
  </si>
  <si>
    <t>339/652</t>
  </si>
  <si>
    <t>677/1275</t>
  </si>
  <si>
    <t>673083.OF</t>
  </si>
  <si>
    <t>西部利得祥运C</t>
  </si>
  <si>
    <t>1746/1808</t>
  </si>
  <si>
    <t>1387/1545</t>
  </si>
  <si>
    <t>1096/1243</t>
  </si>
  <si>
    <t>678/1275</t>
  </si>
  <si>
    <t>421/911</t>
  </si>
  <si>
    <t>005307.OF</t>
  </si>
  <si>
    <t>财通资管鸿达纯债A</t>
  </si>
  <si>
    <t>679/1275</t>
  </si>
  <si>
    <t>680/1275</t>
  </si>
  <si>
    <t>833/911</t>
  </si>
  <si>
    <t>006036.OF</t>
  </si>
  <si>
    <t>中融恒惠纯债C</t>
  </si>
  <si>
    <t>681/1275</t>
  </si>
  <si>
    <t>682/1275</t>
  </si>
  <si>
    <t>295/911</t>
  </si>
  <si>
    <t>248/652</t>
  </si>
  <si>
    <t>002949.OF</t>
  </si>
  <si>
    <t>华安聚利18个月C</t>
  </si>
  <si>
    <t>683/1275</t>
  </si>
  <si>
    <t>616/911</t>
  </si>
  <si>
    <t>415/652</t>
  </si>
  <si>
    <t>000944.OF</t>
  </si>
  <si>
    <t>工银中高等级信用债B</t>
  </si>
  <si>
    <t>684/1275</t>
  </si>
  <si>
    <t>403/911</t>
  </si>
  <si>
    <t>472/652</t>
  </si>
  <si>
    <t>685/1275</t>
  </si>
  <si>
    <t>686/1275</t>
  </si>
  <si>
    <t>467/911</t>
  </si>
  <si>
    <t>162/652</t>
  </si>
  <si>
    <t>687/1275</t>
  </si>
  <si>
    <t>688/1275</t>
  </si>
  <si>
    <t>003200.OF</t>
  </si>
  <si>
    <t>长盛盛琪一年期C</t>
  </si>
  <si>
    <t>689/1275</t>
  </si>
  <si>
    <t>832/911</t>
  </si>
  <si>
    <t>592/652</t>
  </si>
  <si>
    <t>003038.OF</t>
  </si>
  <si>
    <t>广发集瑞C</t>
  </si>
  <si>
    <t>428/492</t>
  </si>
  <si>
    <t>187/437</t>
  </si>
  <si>
    <t>187/364</t>
  </si>
  <si>
    <t>690/1275</t>
  </si>
  <si>
    <t>536/911</t>
  </si>
  <si>
    <t>575/652</t>
  </si>
  <si>
    <t>691/1275</t>
  </si>
  <si>
    <t>644/911</t>
  </si>
  <si>
    <t>441/652</t>
  </si>
  <si>
    <t>050006.OF</t>
  </si>
  <si>
    <t>博时稳定价值B</t>
  </si>
  <si>
    <t>114/147</t>
  </si>
  <si>
    <t>692/1275</t>
  </si>
  <si>
    <t>526/911</t>
  </si>
  <si>
    <t>455/652</t>
  </si>
  <si>
    <t>693/1275</t>
  </si>
  <si>
    <t>694/1275</t>
  </si>
  <si>
    <t>584/911</t>
  </si>
  <si>
    <t>002066.OF</t>
  </si>
  <si>
    <t>景顺长城景盛双息C</t>
  </si>
  <si>
    <t>429/492</t>
  </si>
  <si>
    <t>360/437</t>
  </si>
  <si>
    <t>235/364</t>
  </si>
  <si>
    <t>003827.OF</t>
  </si>
  <si>
    <t>华夏鼎汇C</t>
  </si>
  <si>
    <t>430/492</t>
  </si>
  <si>
    <t>300/437</t>
  </si>
  <si>
    <t>695/1275</t>
  </si>
  <si>
    <t>703/911</t>
  </si>
  <si>
    <t>433/652</t>
  </si>
  <si>
    <t>696/1275</t>
  </si>
  <si>
    <t>399/911</t>
  </si>
  <si>
    <t>697/1275</t>
  </si>
  <si>
    <t>518/911</t>
  </si>
  <si>
    <t>262/652</t>
  </si>
  <si>
    <t>698/1275</t>
  </si>
  <si>
    <t>749/911</t>
  </si>
  <si>
    <t>699/1275</t>
  </si>
  <si>
    <t>676/911</t>
  </si>
  <si>
    <t>700/1275</t>
  </si>
  <si>
    <t>504/911</t>
  </si>
  <si>
    <t>006515.OF</t>
  </si>
  <si>
    <t>浙商汇金短债E</t>
  </si>
  <si>
    <t>22/96</t>
  </si>
  <si>
    <t>003503.OF</t>
  </si>
  <si>
    <t>金鹰鑫瑞C</t>
  </si>
  <si>
    <t>1747/1808</t>
  </si>
  <si>
    <t>629/1545</t>
  </si>
  <si>
    <t>850/1243</t>
  </si>
  <si>
    <t>701/1275</t>
  </si>
  <si>
    <t>322/911</t>
  </si>
  <si>
    <t>702/1275</t>
  </si>
  <si>
    <t>703/1275</t>
  </si>
  <si>
    <t>633/911</t>
  </si>
  <si>
    <t>435/652</t>
  </si>
  <si>
    <t>704/1275</t>
  </si>
  <si>
    <t>691/911</t>
  </si>
  <si>
    <t>345/652</t>
  </si>
  <si>
    <t>705/1275</t>
  </si>
  <si>
    <t>706/1275</t>
  </si>
  <si>
    <t>777/911</t>
  </si>
  <si>
    <t>465/652</t>
  </si>
  <si>
    <t>707/1275</t>
  </si>
  <si>
    <t>46/911</t>
  </si>
  <si>
    <t>182/652</t>
  </si>
  <si>
    <t>708/1275</t>
  </si>
  <si>
    <t>709/1275</t>
  </si>
  <si>
    <t>710/1275</t>
  </si>
  <si>
    <t>419/911</t>
  </si>
  <si>
    <t>593/652</t>
  </si>
  <si>
    <t>711/1275</t>
  </si>
  <si>
    <t>000334.OF</t>
  </si>
  <si>
    <t>长城稳固收益C</t>
  </si>
  <si>
    <t>431/492</t>
  </si>
  <si>
    <t>280/437</t>
  </si>
  <si>
    <t>257/364</t>
  </si>
  <si>
    <t>712/1275</t>
  </si>
  <si>
    <t>517/911</t>
  </si>
  <si>
    <t>270/652</t>
  </si>
  <si>
    <t>371120.OF</t>
  </si>
  <si>
    <t>上投摩根纯债B</t>
  </si>
  <si>
    <t>713/1275</t>
  </si>
  <si>
    <t>800/911</t>
  </si>
  <si>
    <t>540/652</t>
  </si>
  <si>
    <t>714/1275</t>
  </si>
  <si>
    <t>667/911</t>
  </si>
  <si>
    <t>005532.OF</t>
  </si>
  <si>
    <t>华安安悦C</t>
  </si>
  <si>
    <t>715/1275</t>
  </si>
  <si>
    <t>000298.OF</t>
  </si>
  <si>
    <t>中海纯债A</t>
  </si>
  <si>
    <t>716/1275</t>
  </si>
  <si>
    <t>603/911</t>
  </si>
  <si>
    <t>438/652</t>
  </si>
  <si>
    <t>717/1275</t>
  </si>
  <si>
    <t>718/1275</t>
  </si>
  <si>
    <t>719/1275</t>
  </si>
  <si>
    <t>437/911</t>
  </si>
  <si>
    <t>249/652</t>
  </si>
  <si>
    <t>004603.OF</t>
  </si>
  <si>
    <t>前海开源润和C</t>
  </si>
  <si>
    <t>720/1275</t>
  </si>
  <si>
    <t>549/911</t>
  </si>
  <si>
    <t>005882.OF</t>
  </si>
  <si>
    <t>财通资管鸿达纯债E</t>
  </si>
  <si>
    <t>721/1275</t>
  </si>
  <si>
    <t>722/1275</t>
  </si>
  <si>
    <t>348/911</t>
  </si>
  <si>
    <t>723/1275</t>
  </si>
  <si>
    <t>449/911</t>
  </si>
  <si>
    <t>177/652</t>
  </si>
  <si>
    <t>724/1275</t>
  </si>
  <si>
    <t>673/911</t>
  </si>
  <si>
    <t>512/652</t>
  </si>
  <si>
    <t>725/1275</t>
  </si>
  <si>
    <t>637/911</t>
  </si>
  <si>
    <t>726/1275</t>
  </si>
  <si>
    <t>432/911</t>
  </si>
  <si>
    <t>215/652</t>
  </si>
  <si>
    <t>727/1275</t>
  </si>
  <si>
    <t>242/911</t>
  </si>
  <si>
    <t>95/652</t>
  </si>
  <si>
    <t>728/1275</t>
  </si>
  <si>
    <t>636/911</t>
  </si>
  <si>
    <t>599/652</t>
  </si>
  <si>
    <t>729/1275</t>
  </si>
  <si>
    <t>624/911</t>
  </si>
  <si>
    <t>380/652</t>
  </si>
  <si>
    <t>730/1275</t>
  </si>
  <si>
    <t>731/1275</t>
  </si>
  <si>
    <t>732/1275</t>
  </si>
  <si>
    <t>520/911</t>
  </si>
  <si>
    <t>733/1275</t>
  </si>
  <si>
    <t>734/1275</t>
  </si>
  <si>
    <t>251/911</t>
  </si>
  <si>
    <t>192/652</t>
  </si>
  <si>
    <t>006521.OF</t>
  </si>
  <si>
    <t>汇安短债E</t>
  </si>
  <si>
    <t>27/96</t>
  </si>
  <si>
    <t>735/1275</t>
  </si>
  <si>
    <t>617/911</t>
  </si>
  <si>
    <t>295/652</t>
  </si>
  <si>
    <t>003748.OF</t>
  </si>
  <si>
    <t>万家鑫享纯债C</t>
  </si>
  <si>
    <t>736/1275</t>
  </si>
  <si>
    <t>790/911</t>
  </si>
  <si>
    <t>004547.OF</t>
  </si>
  <si>
    <t>华夏稳定双利债券A</t>
  </si>
  <si>
    <t>刘明宇,张海静</t>
  </si>
  <si>
    <t>001964.OF</t>
  </si>
  <si>
    <t>诺安泰鑫一年C</t>
  </si>
  <si>
    <t>737/1275</t>
  </si>
  <si>
    <t>454/911</t>
  </si>
  <si>
    <t>322/652</t>
  </si>
  <si>
    <t>738/1275</t>
  </si>
  <si>
    <t>505/911</t>
  </si>
  <si>
    <t>444/652</t>
  </si>
  <si>
    <t>739/1275</t>
  </si>
  <si>
    <t>740/1275</t>
  </si>
  <si>
    <t>741/1275</t>
  </si>
  <si>
    <t>006288.OF</t>
  </si>
  <si>
    <t>永赢盛益C</t>
  </si>
  <si>
    <t>742/1275</t>
  </si>
  <si>
    <t>743/1275</t>
  </si>
  <si>
    <t>020033.OF</t>
  </si>
  <si>
    <t>国泰民安增利A</t>
  </si>
  <si>
    <t>433/492</t>
  </si>
  <si>
    <t>296/437</t>
  </si>
  <si>
    <t>237/364</t>
  </si>
  <si>
    <t>744/1275</t>
  </si>
  <si>
    <t>004053.OF</t>
  </si>
  <si>
    <t>华夏鼎智C</t>
  </si>
  <si>
    <t>745/1275</t>
  </si>
  <si>
    <t>693/911</t>
  </si>
  <si>
    <t>006047.OF</t>
  </si>
  <si>
    <t>长信稳健纯债E</t>
  </si>
  <si>
    <t>746/1275</t>
  </si>
  <si>
    <t>747/1275</t>
  </si>
  <si>
    <t>748/1275</t>
  </si>
  <si>
    <t>749/1275</t>
  </si>
  <si>
    <t>004465.OF</t>
  </si>
  <si>
    <t>万家玖盛9个月C</t>
  </si>
  <si>
    <t>750/1275</t>
  </si>
  <si>
    <t>751/911</t>
  </si>
  <si>
    <t>006069.OF</t>
  </si>
  <si>
    <t>中加颐信纯债C</t>
  </si>
  <si>
    <t>751/1275</t>
  </si>
  <si>
    <t>752/1275</t>
  </si>
  <si>
    <t>758/911</t>
  </si>
  <si>
    <t>753/1275</t>
  </si>
  <si>
    <t>566/911</t>
  </si>
  <si>
    <t>515/652</t>
  </si>
  <si>
    <t>754/1275</t>
  </si>
  <si>
    <t>414/911</t>
  </si>
  <si>
    <t>755/1275</t>
  </si>
  <si>
    <t>756/1275</t>
  </si>
  <si>
    <t>572/911</t>
  </si>
  <si>
    <t>252/652</t>
  </si>
  <si>
    <t>757/1275</t>
  </si>
  <si>
    <t>195/911</t>
  </si>
  <si>
    <t>004080.OF</t>
  </si>
  <si>
    <t>万家鑫丰纯债C</t>
  </si>
  <si>
    <t>758/1275</t>
  </si>
  <si>
    <t>347/911</t>
  </si>
  <si>
    <t>759/1275</t>
  </si>
  <si>
    <t>571/911</t>
  </si>
  <si>
    <t>278/652</t>
  </si>
  <si>
    <t>005069.OF</t>
  </si>
  <si>
    <t>长信富民纯债一年A</t>
  </si>
  <si>
    <t>760/1275</t>
  </si>
  <si>
    <t>775/911</t>
  </si>
  <si>
    <t>冯彬</t>
  </si>
  <si>
    <t>001752.OF</t>
  </si>
  <si>
    <t>华商信用增强C</t>
  </si>
  <si>
    <t>434/492</t>
  </si>
  <si>
    <t>435/437</t>
  </si>
  <si>
    <t>362/364</t>
  </si>
  <si>
    <t>761/1275</t>
  </si>
  <si>
    <t>519333.OF</t>
  </si>
  <si>
    <t>浦银安盛盛达纯债C</t>
  </si>
  <si>
    <t>762/1275</t>
  </si>
  <si>
    <t>448/911</t>
  </si>
  <si>
    <t>176/652</t>
  </si>
  <si>
    <t>006543.OF</t>
  </si>
  <si>
    <t>财通资管鸿利中短债C</t>
  </si>
  <si>
    <t>29/96</t>
  </si>
  <si>
    <t>004613.OF</t>
  </si>
  <si>
    <t>银河鑫月享C</t>
  </si>
  <si>
    <t>1750/1808</t>
  </si>
  <si>
    <t>519784.OF</t>
  </si>
  <si>
    <t>交银境尚收益A</t>
  </si>
  <si>
    <t>763/1275</t>
  </si>
  <si>
    <t>358/911</t>
  </si>
  <si>
    <t>764/1275</t>
  </si>
  <si>
    <t>90/911</t>
  </si>
  <si>
    <t>76/652</t>
  </si>
  <si>
    <t>765/1275</t>
  </si>
  <si>
    <t>527/911</t>
  </si>
  <si>
    <t>388/652</t>
  </si>
  <si>
    <t>766/1275</t>
  </si>
  <si>
    <t>850/911</t>
  </si>
  <si>
    <t>595/652</t>
  </si>
  <si>
    <t>166905.OF</t>
  </si>
  <si>
    <t>民生加银平稳添利C</t>
  </si>
  <si>
    <t>767/1275</t>
  </si>
  <si>
    <t>576/911</t>
  </si>
  <si>
    <t>373/652</t>
  </si>
  <si>
    <t>768/1275</t>
  </si>
  <si>
    <t>194/911</t>
  </si>
  <si>
    <t>121/652</t>
  </si>
  <si>
    <t>769/1275</t>
  </si>
  <si>
    <t>315/911</t>
  </si>
  <si>
    <t>770/1275</t>
  </si>
  <si>
    <t>145/911</t>
  </si>
  <si>
    <t>51/652</t>
  </si>
  <si>
    <t>771/1275</t>
  </si>
  <si>
    <t>591/911</t>
  </si>
  <si>
    <t>466/652</t>
  </si>
  <si>
    <t>380006.OF</t>
  </si>
  <si>
    <t>中银纯债C</t>
  </si>
  <si>
    <t>772/1275</t>
  </si>
  <si>
    <t>420/911</t>
  </si>
  <si>
    <t>363/652</t>
  </si>
  <si>
    <t>773/1275</t>
  </si>
  <si>
    <t>774/1275</t>
  </si>
  <si>
    <t>342/911</t>
  </si>
  <si>
    <t>181/652</t>
  </si>
  <si>
    <t>775/1275</t>
  </si>
  <si>
    <t>651/911</t>
  </si>
  <si>
    <t>400/652</t>
  </si>
  <si>
    <t>776/1275</t>
  </si>
  <si>
    <t>519122.OF</t>
  </si>
  <si>
    <t>浦银安盛6个月C</t>
  </si>
  <si>
    <t>777/1275</t>
  </si>
  <si>
    <t>809/911</t>
  </si>
  <si>
    <t>520/652</t>
  </si>
  <si>
    <t>778/1275</t>
  </si>
  <si>
    <t>711/911</t>
  </si>
  <si>
    <t>347/652</t>
  </si>
  <si>
    <t>779/1275</t>
  </si>
  <si>
    <t>400/911</t>
  </si>
  <si>
    <t>780/1275</t>
  </si>
  <si>
    <t>003453.OF</t>
  </si>
  <si>
    <t>招商招盛纯债C</t>
  </si>
  <si>
    <t>781/1275</t>
  </si>
  <si>
    <t>567/911</t>
  </si>
  <si>
    <t>308/652</t>
  </si>
  <si>
    <t>782/1275</t>
  </si>
  <si>
    <t>288/911</t>
  </si>
  <si>
    <t>783/1275</t>
  </si>
  <si>
    <t>000226.OF</t>
  </si>
  <si>
    <t>长盛年年收益C</t>
  </si>
  <si>
    <t>784/1275</t>
  </si>
  <si>
    <t>885/911</t>
  </si>
  <si>
    <t>636/652</t>
  </si>
  <si>
    <t>003825.OF</t>
  </si>
  <si>
    <t>天弘信利C</t>
  </si>
  <si>
    <t>785/1275</t>
  </si>
  <si>
    <t>598/911</t>
  </si>
  <si>
    <t>426/652</t>
  </si>
  <si>
    <t>005508.OF</t>
  </si>
  <si>
    <t>永赢丰利C</t>
  </si>
  <si>
    <t>786/1275</t>
  </si>
  <si>
    <t>787/1275</t>
  </si>
  <si>
    <t>690/911</t>
  </si>
  <si>
    <t>360/652</t>
  </si>
  <si>
    <t>788/1275</t>
  </si>
  <si>
    <t>581/911</t>
  </si>
  <si>
    <t>331/652</t>
  </si>
  <si>
    <t>789/1275</t>
  </si>
  <si>
    <t>790/1275</t>
  </si>
  <si>
    <t>420108.OF</t>
  </si>
  <si>
    <t>天弘债券型发起式B</t>
  </si>
  <si>
    <t>437/492</t>
  </si>
  <si>
    <t>239/437</t>
  </si>
  <si>
    <t>241/364</t>
  </si>
  <si>
    <t>791/1275</t>
  </si>
  <si>
    <t>000736.OF</t>
  </si>
  <si>
    <t>诺安聚利A</t>
  </si>
  <si>
    <t>792/1275</t>
  </si>
  <si>
    <t>104/911</t>
  </si>
  <si>
    <t>190/652</t>
  </si>
  <si>
    <t>793/1275</t>
  </si>
  <si>
    <t>354/911</t>
  </si>
  <si>
    <t>231/652</t>
  </si>
  <si>
    <t>794/1275</t>
  </si>
  <si>
    <t>795/1275</t>
  </si>
  <si>
    <t>020012.OF</t>
  </si>
  <si>
    <t>国泰金龙债券C</t>
  </si>
  <si>
    <t>121/152</t>
  </si>
  <si>
    <t>145/152</t>
  </si>
  <si>
    <t>133/147</t>
  </si>
  <si>
    <t>796/1275</t>
  </si>
  <si>
    <t>797/1275</t>
  </si>
  <si>
    <t>002899.OF</t>
  </si>
  <si>
    <t>富国两年期理财C</t>
  </si>
  <si>
    <t>798/1275</t>
  </si>
  <si>
    <t>828/911</t>
  </si>
  <si>
    <t>524/652</t>
  </si>
  <si>
    <t>799/1275</t>
  </si>
  <si>
    <t>800/1275</t>
  </si>
  <si>
    <t>506/911</t>
  </si>
  <si>
    <t>801/1275</t>
  </si>
  <si>
    <t>709/911</t>
  </si>
  <si>
    <t>802/1275</t>
  </si>
  <si>
    <t>715/911</t>
  </si>
  <si>
    <t>519723.OF</t>
  </si>
  <si>
    <t>交银双轮动AB</t>
  </si>
  <si>
    <t>803/1275</t>
  </si>
  <si>
    <t>268/911</t>
  </si>
  <si>
    <t>141/652</t>
  </si>
  <si>
    <t>804/1275</t>
  </si>
  <si>
    <t>646/911</t>
  </si>
  <si>
    <t>401/652</t>
  </si>
  <si>
    <t>519519.OF</t>
  </si>
  <si>
    <t>华泰柏瑞增利A</t>
  </si>
  <si>
    <t>438/492</t>
  </si>
  <si>
    <t>179/437</t>
  </si>
  <si>
    <t>160/364</t>
  </si>
  <si>
    <t>000503.OF</t>
  </si>
  <si>
    <t>中信建投景和中短债A</t>
  </si>
  <si>
    <t>34/96</t>
  </si>
  <si>
    <t>23/31</t>
  </si>
  <si>
    <t>15/19</t>
  </si>
  <si>
    <t>590010.OF</t>
  </si>
  <si>
    <t>中邮稳定收益C</t>
  </si>
  <si>
    <t>805/1275</t>
  </si>
  <si>
    <t>582/911</t>
  </si>
  <si>
    <t>431/652</t>
  </si>
  <si>
    <t>202110.OF</t>
  </si>
  <si>
    <t>南方润元纯债C</t>
  </si>
  <si>
    <t>806/1275</t>
  </si>
  <si>
    <t>499/911</t>
  </si>
  <si>
    <t>574/652</t>
  </si>
  <si>
    <t>003455.OF</t>
  </si>
  <si>
    <t>招商招通纯债C</t>
  </si>
  <si>
    <t>807/1275</t>
  </si>
  <si>
    <t>387/911</t>
  </si>
  <si>
    <t>397/652</t>
  </si>
  <si>
    <t>808/1275</t>
  </si>
  <si>
    <t>393/911</t>
  </si>
  <si>
    <t>809/1275</t>
  </si>
  <si>
    <t>601/911</t>
  </si>
  <si>
    <t>227/652</t>
  </si>
  <si>
    <t>810/1275</t>
  </si>
  <si>
    <t>272/911</t>
  </si>
  <si>
    <t>156/652</t>
  </si>
  <si>
    <t>811/1275</t>
  </si>
  <si>
    <t>533/911</t>
  </si>
  <si>
    <t>241/652</t>
  </si>
  <si>
    <t>812/1275</t>
  </si>
  <si>
    <t>409/911</t>
  </si>
  <si>
    <t>329/652</t>
  </si>
  <si>
    <t>813/1275</t>
  </si>
  <si>
    <t>597/911</t>
  </si>
  <si>
    <t>376/652</t>
  </si>
  <si>
    <t>814/1275</t>
  </si>
  <si>
    <t>725/911</t>
  </si>
  <si>
    <t>815/1275</t>
  </si>
  <si>
    <t>371/911</t>
  </si>
  <si>
    <t>220/652</t>
  </si>
  <si>
    <t>816/1275</t>
  </si>
  <si>
    <t>882/911</t>
  </si>
  <si>
    <t>817/1275</t>
  </si>
  <si>
    <t>818/1275</t>
  </si>
  <si>
    <t>040041.OF</t>
  </si>
  <si>
    <t>华安纯债C</t>
  </si>
  <si>
    <t>819/1275</t>
  </si>
  <si>
    <t>456/911</t>
  </si>
  <si>
    <t>187/652</t>
  </si>
  <si>
    <t>820/1275</t>
  </si>
  <si>
    <t>609/911</t>
  </si>
  <si>
    <t>449/652</t>
  </si>
  <si>
    <t>821/1275</t>
  </si>
  <si>
    <t>822/1275</t>
  </si>
  <si>
    <t>899/911</t>
  </si>
  <si>
    <t>002255.OF</t>
  </si>
  <si>
    <t>长信金葵纯债一年C</t>
  </si>
  <si>
    <t>823/1275</t>
  </si>
  <si>
    <t>232/911</t>
  </si>
  <si>
    <t>239/652</t>
  </si>
  <si>
    <t>824/1275</t>
  </si>
  <si>
    <t>705/911</t>
  </si>
  <si>
    <t>543/652</t>
  </si>
  <si>
    <t>825/1275</t>
  </si>
  <si>
    <t>005308.OF</t>
  </si>
  <si>
    <t>财通资管鸿达纯债C</t>
  </si>
  <si>
    <t>826/1275</t>
  </si>
  <si>
    <t>827/1275</t>
  </si>
  <si>
    <t>828/1275</t>
  </si>
  <si>
    <t>522/911</t>
  </si>
  <si>
    <t>829/1275</t>
  </si>
  <si>
    <t>738/911</t>
  </si>
  <si>
    <t>830/1275</t>
  </si>
  <si>
    <t>737/911</t>
  </si>
  <si>
    <t>398/652</t>
  </si>
  <si>
    <t>831/1275</t>
  </si>
  <si>
    <t>698/911</t>
  </si>
  <si>
    <t>832/1275</t>
  </si>
  <si>
    <t>555/911</t>
  </si>
  <si>
    <t>381/652</t>
  </si>
  <si>
    <t>833/1275</t>
  </si>
  <si>
    <t>519/911</t>
  </si>
  <si>
    <t>304/652</t>
  </si>
  <si>
    <t>834/1275</t>
  </si>
  <si>
    <t>161603.OF</t>
  </si>
  <si>
    <t>融通债券AB</t>
  </si>
  <si>
    <t>835/1275</t>
  </si>
  <si>
    <t>25/911</t>
  </si>
  <si>
    <t>40/652</t>
  </si>
  <si>
    <t>836/1275</t>
  </si>
  <si>
    <t>789/911</t>
  </si>
  <si>
    <t>613/652</t>
  </si>
  <si>
    <t>837/1275</t>
  </si>
  <si>
    <t>585/911</t>
  </si>
  <si>
    <t>200/652</t>
  </si>
  <si>
    <t>003093.OF</t>
  </si>
  <si>
    <t>华商丰利增强定开C</t>
  </si>
  <si>
    <t>440/492</t>
  </si>
  <si>
    <t>429/437</t>
  </si>
  <si>
    <t>358/364</t>
  </si>
  <si>
    <t>838/1275</t>
  </si>
  <si>
    <t>839/1275</t>
  </si>
  <si>
    <t>451/911</t>
  </si>
  <si>
    <t>840/1275</t>
  </si>
  <si>
    <t>841/1275</t>
  </si>
  <si>
    <t>842/1275</t>
  </si>
  <si>
    <t>843/1275</t>
  </si>
  <si>
    <t>844/1275</t>
  </si>
  <si>
    <t>652/911</t>
  </si>
  <si>
    <t>377/652</t>
  </si>
  <si>
    <t>845/1275</t>
  </si>
  <si>
    <t>620/911</t>
  </si>
  <si>
    <t>846/1275</t>
  </si>
  <si>
    <t>583/911</t>
  </si>
  <si>
    <t>000361.OF</t>
  </si>
  <si>
    <t>信诚年年有余B</t>
  </si>
  <si>
    <t>122/152</t>
  </si>
  <si>
    <t>135/152</t>
  </si>
  <si>
    <t>126/147</t>
  </si>
  <si>
    <t>847/1275</t>
  </si>
  <si>
    <t>848/1275</t>
  </si>
  <si>
    <t>427/911</t>
  </si>
  <si>
    <t>355/652</t>
  </si>
  <si>
    <t>849/1275</t>
  </si>
  <si>
    <t>850/1275</t>
  </si>
  <si>
    <t>003669.OF</t>
  </si>
  <si>
    <t>东方红益鑫纯债C</t>
  </si>
  <si>
    <t>851/1275</t>
  </si>
  <si>
    <t>500/911</t>
  </si>
  <si>
    <t>310/652</t>
  </si>
  <si>
    <t>006276.OF</t>
  </si>
  <si>
    <t>永赢聚益C</t>
  </si>
  <si>
    <t>852/1275</t>
  </si>
  <si>
    <t>853/1275</t>
  </si>
  <si>
    <t>569/911</t>
  </si>
  <si>
    <t>854/1275</t>
  </si>
  <si>
    <t>006708.OF</t>
  </si>
  <si>
    <t>永赢宏益C</t>
  </si>
  <si>
    <t>855/1275</t>
  </si>
  <si>
    <t>856/1275</t>
  </si>
  <si>
    <t>556/911</t>
  </si>
  <si>
    <t>305/652</t>
  </si>
  <si>
    <t>857/1275</t>
  </si>
  <si>
    <t>211/911</t>
  </si>
  <si>
    <t>491/652</t>
  </si>
  <si>
    <t>006089.OF</t>
  </si>
  <si>
    <t>永赢润益C</t>
  </si>
  <si>
    <t>858/1275</t>
  </si>
  <si>
    <t>859/1275</t>
  </si>
  <si>
    <t>860/1275</t>
  </si>
  <si>
    <t>523/911</t>
  </si>
  <si>
    <t>268/652</t>
  </si>
  <si>
    <t>861/1275</t>
  </si>
  <si>
    <t>862/1275</t>
  </si>
  <si>
    <t>618/911</t>
  </si>
  <si>
    <t>006520.OF</t>
  </si>
  <si>
    <t>汇安短债C</t>
  </si>
  <si>
    <t>36/96</t>
  </si>
  <si>
    <t>863/1275</t>
  </si>
  <si>
    <t>717/911</t>
  </si>
  <si>
    <t>405/652</t>
  </si>
  <si>
    <t>005694.OF</t>
  </si>
  <si>
    <t>华富恒玖3个月A</t>
  </si>
  <si>
    <t>864/1275</t>
  </si>
  <si>
    <t>865/1275</t>
  </si>
  <si>
    <t>551/911</t>
  </si>
  <si>
    <t>284/652</t>
  </si>
  <si>
    <t>000113.OF</t>
  </si>
  <si>
    <t>嘉实如意宝AB</t>
  </si>
  <si>
    <t>866/1275</t>
  </si>
  <si>
    <t>476/911</t>
  </si>
  <si>
    <t>379/652</t>
  </si>
  <si>
    <t>006607.OF</t>
  </si>
  <si>
    <t>泓德裕丰中短债C</t>
  </si>
  <si>
    <t>38/96</t>
  </si>
  <si>
    <t>867/1275</t>
  </si>
  <si>
    <t>464/911</t>
  </si>
  <si>
    <t>387/652</t>
  </si>
  <si>
    <t>868/1275</t>
  </si>
  <si>
    <t>869/1275</t>
  </si>
  <si>
    <t>870/1275</t>
  </si>
  <si>
    <t>590/911</t>
  </si>
  <si>
    <t>214/652</t>
  </si>
  <si>
    <t>871/1275</t>
  </si>
  <si>
    <t>320/911</t>
  </si>
  <si>
    <t>514/652</t>
  </si>
  <si>
    <t>872/1275</t>
  </si>
  <si>
    <t>732/911</t>
  </si>
  <si>
    <t>391/652</t>
  </si>
  <si>
    <t>873/1275</t>
  </si>
  <si>
    <t>666/911</t>
  </si>
  <si>
    <t>350/652</t>
  </si>
  <si>
    <t>290003.OF</t>
  </si>
  <si>
    <t>泰信双息双利</t>
  </si>
  <si>
    <t>441/492</t>
  </si>
  <si>
    <t>325/437</t>
  </si>
  <si>
    <t>278/364</t>
  </si>
  <si>
    <t>874/1275</t>
  </si>
  <si>
    <t>875/1275</t>
  </si>
  <si>
    <t>006674.OF</t>
  </si>
  <si>
    <t>大成景旭纯债B</t>
  </si>
  <si>
    <t>876/1275</t>
  </si>
  <si>
    <t>方孝成,陈会荣</t>
  </si>
  <si>
    <t>877/1275</t>
  </si>
  <si>
    <t>439/911</t>
  </si>
  <si>
    <t>878/1275</t>
  </si>
  <si>
    <t>587/911</t>
  </si>
  <si>
    <t>879/1275</t>
  </si>
  <si>
    <t>798/911</t>
  </si>
  <si>
    <t>517/652</t>
  </si>
  <si>
    <t>880/1275</t>
  </si>
  <si>
    <t>881/1275</t>
  </si>
  <si>
    <t>882/1275</t>
  </si>
  <si>
    <t>42/911</t>
  </si>
  <si>
    <t>883/1275</t>
  </si>
  <si>
    <t>792/911</t>
  </si>
  <si>
    <t>565/652</t>
  </si>
  <si>
    <t>884/1275</t>
  </si>
  <si>
    <t>391/911</t>
  </si>
  <si>
    <t>154/652</t>
  </si>
  <si>
    <t>885/1275</t>
  </si>
  <si>
    <t>886/1275</t>
  </si>
  <si>
    <t>887/1275</t>
  </si>
  <si>
    <t>747/911</t>
  </si>
  <si>
    <t>003664.OF</t>
  </si>
  <si>
    <t>新沃通利A</t>
  </si>
  <si>
    <t>888/1275</t>
  </si>
  <si>
    <t>757/911</t>
  </si>
  <si>
    <t>609/652</t>
  </si>
  <si>
    <t>俞瓅</t>
  </si>
  <si>
    <t>003777.OF</t>
  </si>
  <si>
    <t>南方宣利定期开放C</t>
  </si>
  <si>
    <t>889/1275</t>
  </si>
  <si>
    <t>213/911</t>
  </si>
  <si>
    <t>443/652</t>
  </si>
  <si>
    <t>002689.OF</t>
  </si>
  <si>
    <t>红塔红土长益C</t>
  </si>
  <si>
    <t>442/492</t>
  </si>
  <si>
    <t>240/437</t>
  </si>
  <si>
    <t>230/364</t>
  </si>
  <si>
    <t>003855.OF</t>
  </si>
  <si>
    <t>汇安丰华C</t>
  </si>
  <si>
    <t>1753/1808</t>
  </si>
  <si>
    <t>1285/1545</t>
  </si>
  <si>
    <t>890/1275</t>
  </si>
  <si>
    <t>891/1275</t>
  </si>
  <si>
    <t>565/911</t>
  </si>
  <si>
    <t>297/652</t>
  </si>
  <si>
    <t>006695.OF</t>
  </si>
  <si>
    <t>新华鑫日享中短债C</t>
  </si>
  <si>
    <t>42/96</t>
  </si>
  <si>
    <t>892/1275</t>
  </si>
  <si>
    <t>893/1275</t>
  </si>
  <si>
    <t>453/911</t>
  </si>
  <si>
    <t>006074.OF</t>
  </si>
  <si>
    <t>人保鑫瑞中短债C</t>
  </si>
  <si>
    <t>44/96</t>
  </si>
  <si>
    <t>000396.OF</t>
  </si>
  <si>
    <t>汇添富安心中国C</t>
  </si>
  <si>
    <t>894/1275</t>
  </si>
  <si>
    <t>423/911</t>
  </si>
  <si>
    <t>419/652</t>
  </si>
  <si>
    <t>895/1275</t>
  </si>
  <si>
    <t>730/911</t>
  </si>
  <si>
    <t>370/652</t>
  </si>
  <si>
    <t>896/1275</t>
  </si>
  <si>
    <t>003518.OF</t>
  </si>
  <si>
    <t>万家鑫瑞A</t>
  </si>
  <si>
    <t>897/1275</t>
  </si>
  <si>
    <t>360/911</t>
  </si>
  <si>
    <t>006641.OF</t>
  </si>
  <si>
    <t>中金新元六个月C</t>
  </si>
  <si>
    <t>898/1275</t>
  </si>
  <si>
    <t>000490.OF</t>
  </si>
  <si>
    <t>光大岁末红利纯债C</t>
  </si>
  <si>
    <t>899/1275</t>
  </si>
  <si>
    <t>760/911</t>
  </si>
  <si>
    <t>538/652</t>
  </si>
  <si>
    <t>000356.OF</t>
  </si>
  <si>
    <t>南方丰元信用增强C</t>
  </si>
  <si>
    <t>900/1275</t>
  </si>
  <si>
    <t>83/911</t>
  </si>
  <si>
    <t>298/652</t>
  </si>
  <si>
    <t>901/1275</t>
  </si>
  <si>
    <t>401/911</t>
  </si>
  <si>
    <t>258/652</t>
  </si>
  <si>
    <t>001489.OF</t>
  </si>
  <si>
    <t>万家瑞丰C</t>
  </si>
  <si>
    <t>1754/1808</t>
  </si>
  <si>
    <t>1239/1545</t>
  </si>
  <si>
    <t>1000/1243</t>
  </si>
  <si>
    <t>902/1275</t>
  </si>
  <si>
    <t>696/911</t>
  </si>
  <si>
    <t>385/652</t>
  </si>
  <si>
    <t>004957.OF</t>
  </si>
  <si>
    <t>中银证券安誉C</t>
  </si>
  <si>
    <t>903/1275</t>
  </si>
  <si>
    <t>519321.OF</t>
  </si>
  <si>
    <t>浦银安盛幸福聚利C</t>
  </si>
  <si>
    <t>904/1275</t>
  </si>
  <si>
    <t>846/911</t>
  </si>
  <si>
    <t>584/652</t>
  </si>
  <si>
    <t>905/1275</t>
  </si>
  <si>
    <t>299/911</t>
  </si>
  <si>
    <t>257/652</t>
  </si>
  <si>
    <t>000131.OF</t>
  </si>
  <si>
    <t>大成景兴信用债C</t>
  </si>
  <si>
    <t>43/147</t>
  </si>
  <si>
    <t>906/1275</t>
  </si>
  <si>
    <t>459/911</t>
  </si>
  <si>
    <t>315/652</t>
  </si>
  <si>
    <t>907/1275</t>
  </si>
  <si>
    <t>530/911</t>
  </si>
  <si>
    <t>151/652</t>
  </si>
  <si>
    <t>908/1275</t>
  </si>
  <si>
    <t>164/911</t>
  </si>
  <si>
    <t>44/652</t>
  </si>
  <si>
    <t>909/1275</t>
  </si>
  <si>
    <t>228/911</t>
  </si>
  <si>
    <t>席行懿</t>
  </si>
  <si>
    <t>005173.OF</t>
  </si>
  <si>
    <t>富荣富安A</t>
  </si>
  <si>
    <t>443/492</t>
  </si>
  <si>
    <t>910/1275</t>
  </si>
  <si>
    <t>004103.OF</t>
  </si>
  <si>
    <t>信诚稳悦C</t>
  </si>
  <si>
    <t>911/1275</t>
  </si>
  <si>
    <t>443/911</t>
  </si>
  <si>
    <t>912/1275</t>
  </si>
  <si>
    <t>913/1275</t>
  </si>
  <si>
    <t>728/911</t>
  </si>
  <si>
    <t>523/652</t>
  </si>
  <si>
    <t>914/1275</t>
  </si>
  <si>
    <t>712/911</t>
  </si>
  <si>
    <t>000152.OF</t>
  </si>
  <si>
    <t>大成景旭纯债A</t>
  </si>
  <si>
    <t>915/1275</t>
  </si>
  <si>
    <t>628/911</t>
  </si>
  <si>
    <t>417/652</t>
  </si>
  <si>
    <t>003750.OF</t>
  </si>
  <si>
    <t>创金合信鑫收益C</t>
  </si>
  <si>
    <t>1756/1808</t>
  </si>
  <si>
    <t>1238/1545</t>
  </si>
  <si>
    <t>1053/1243</t>
  </si>
  <si>
    <t>006437.OF</t>
  </si>
  <si>
    <t>浦银安盛中短债C</t>
  </si>
  <si>
    <t>48/96</t>
  </si>
  <si>
    <t>916/1275</t>
  </si>
  <si>
    <t>621/911</t>
  </si>
  <si>
    <t>468/652</t>
  </si>
  <si>
    <t>917/1275</t>
  </si>
  <si>
    <t>519153.OF</t>
  </si>
  <si>
    <t>新华纯债添利C</t>
  </si>
  <si>
    <t>918/1275</t>
  </si>
  <si>
    <t>803/911</t>
  </si>
  <si>
    <t>446/652</t>
  </si>
  <si>
    <t>001724.OF</t>
  </si>
  <si>
    <t>申万菱信多策略C</t>
  </si>
  <si>
    <t>1757/1808</t>
  </si>
  <si>
    <t>1165/1545</t>
  </si>
  <si>
    <t>987/1243</t>
  </si>
  <si>
    <t>003927.OF</t>
  </si>
  <si>
    <t>中融恒信纯债C</t>
  </si>
  <si>
    <t>919/1275</t>
  </si>
  <si>
    <t>472/911</t>
  </si>
  <si>
    <t>001779.OF</t>
  </si>
  <si>
    <t>中融稳健添利</t>
  </si>
  <si>
    <t>444/492</t>
  </si>
  <si>
    <t>413/437</t>
  </si>
  <si>
    <t>354/364</t>
  </si>
  <si>
    <t>朱柏蓉,杨萍,赵睿</t>
  </si>
  <si>
    <t>920/1275</t>
  </si>
  <si>
    <t>006178.OF</t>
  </si>
  <si>
    <t>中信保诚稳达C</t>
  </si>
  <si>
    <t>921/1275</t>
  </si>
  <si>
    <t>922/1275</t>
  </si>
  <si>
    <t>006077.OF</t>
  </si>
  <si>
    <t>创金合信恒利超短债C</t>
  </si>
  <si>
    <t>49/96</t>
  </si>
  <si>
    <t>923/1275</t>
  </si>
  <si>
    <t>924/1275</t>
  </si>
  <si>
    <t>594/911</t>
  </si>
  <si>
    <t>349/652</t>
  </si>
  <si>
    <t>004548.OF</t>
  </si>
  <si>
    <t>中银中高等级C</t>
  </si>
  <si>
    <t>925/1275</t>
  </si>
  <si>
    <t>215/911</t>
  </si>
  <si>
    <t>926/1275</t>
  </si>
  <si>
    <t>245/911</t>
  </si>
  <si>
    <t>245/652</t>
  </si>
  <si>
    <t>927/1275</t>
  </si>
  <si>
    <t>557/911</t>
  </si>
  <si>
    <t>333/652</t>
  </si>
  <si>
    <t>928/1275</t>
  </si>
  <si>
    <t>343/911</t>
  </si>
  <si>
    <t>588/652</t>
  </si>
  <si>
    <t>000299.OF</t>
  </si>
  <si>
    <t>中海纯债C</t>
  </si>
  <si>
    <t>929/1275</t>
  </si>
  <si>
    <t>679/911</t>
  </si>
  <si>
    <t>498/652</t>
  </si>
  <si>
    <t>930/1275</t>
  </si>
  <si>
    <t>931/1275</t>
  </si>
  <si>
    <t>544/911</t>
  </si>
  <si>
    <t>559/652</t>
  </si>
  <si>
    <t>932/1275</t>
  </si>
  <si>
    <t>47/911</t>
  </si>
  <si>
    <t>54/652</t>
  </si>
  <si>
    <t>003278.OF</t>
  </si>
  <si>
    <t>信诚稳瑞C</t>
  </si>
  <si>
    <t>933/1275</t>
  </si>
  <si>
    <t>552/911</t>
  </si>
  <si>
    <t>294/652</t>
  </si>
  <si>
    <t>934/1275</t>
  </si>
  <si>
    <t>839/911</t>
  </si>
  <si>
    <t>261101.OF</t>
  </si>
  <si>
    <t>景顺长城稳定收益C</t>
  </si>
  <si>
    <t>128/152</t>
  </si>
  <si>
    <t>121/147</t>
  </si>
  <si>
    <t>935/1275</t>
  </si>
  <si>
    <t>273/911</t>
  </si>
  <si>
    <t>005367.OF</t>
  </si>
  <si>
    <t>上投摩根丰瑞C</t>
  </si>
  <si>
    <t>936/1275</t>
  </si>
  <si>
    <t>612/911</t>
  </si>
  <si>
    <t>937/1275</t>
  </si>
  <si>
    <t>494/911</t>
  </si>
  <si>
    <t>006044.OF</t>
  </si>
  <si>
    <t>永赢惠益C</t>
  </si>
  <si>
    <t>938/1275</t>
  </si>
  <si>
    <t>939/1275</t>
  </si>
  <si>
    <t>940/1275</t>
  </si>
  <si>
    <t>000139.OF</t>
  </si>
  <si>
    <t>富国国有企业债AB</t>
  </si>
  <si>
    <t>941/1275</t>
  </si>
  <si>
    <t>677/911</t>
  </si>
  <si>
    <t>407/652</t>
  </si>
  <si>
    <t>王颀亮,张波</t>
  </si>
  <si>
    <t>003530.OF</t>
  </si>
  <si>
    <t>东方永熙18个月A</t>
  </si>
  <si>
    <t>446/492</t>
  </si>
  <si>
    <t>166/437</t>
  </si>
  <si>
    <t>159/364</t>
  </si>
  <si>
    <t>942/1275</t>
  </si>
  <si>
    <t>392/911</t>
  </si>
  <si>
    <t>264/652</t>
  </si>
  <si>
    <t>006320.OF</t>
  </si>
  <si>
    <t>易方达安瑞短债C</t>
  </si>
  <si>
    <t>51/96</t>
  </si>
  <si>
    <t>943/1275</t>
  </si>
  <si>
    <t>002453.OF</t>
  </si>
  <si>
    <t>九泰久稳A</t>
  </si>
  <si>
    <t>1759/1808</t>
  </si>
  <si>
    <t>1328/1545</t>
  </si>
  <si>
    <t>1132/1243</t>
  </si>
  <si>
    <t>944/1275</t>
  </si>
  <si>
    <t>465/911</t>
  </si>
  <si>
    <t>358/652</t>
  </si>
  <si>
    <t>945/1275</t>
  </si>
  <si>
    <t>761/911</t>
  </si>
  <si>
    <t>002274.OF</t>
  </si>
  <si>
    <t>中邮纯债聚利A</t>
  </si>
  <si>
    <t>946/1275</t>
  </si>
  <si>
    <t>395/911</t>
  </si>
  <si>
    <t>299/652</t>
  </si>
  <si>
    <t>947/1275</t>
  </si>
  <si>
    <t>519787.OF</t>
  </si>
  <si>
    <t>交银裕利纯债C</t>
  </si>
  <si>
    <t>948/1275</t>
  </si>
  <si>
    <t>772/911</t>
  </si>
  <si>
    <t>451/652</t>
  </si>
  <si>
    <t>006592.OF</t>
  </si>
  <si>
    <t>广发景明中短债C</t>
  </si>
  <si>
    <t>52/96</t>
  </si>
  <si>
    <t>006278.OF</t>
  </si>
  <si>
    <t>中金瑞和C</t>
  </si>
  <si>
    <t>1760/1808</t>
  </si>
  <si>
    <t>949/1275</t>
  </si>
  <si>
    <t>654/911</t>
  </si>
  <si>
    <t>003372.OF</t>
  </si>
  <si>
    <t>招商招轩纯债C</t>
  </si>
  <si>
    <t>950/1275</t>
  </si>
  <si>
    <t>593/911</t>
  </si>
  <si>
    <t>361/652</t>
  </si>
  <si>
    <t>951/1275</t>
  </si>
  <si>
    <t>288102.OF</t>
  </si>
  <si>
    <t>华夏稳定双利债券C</t>
  </si>
  <si>
    <t>129/152</t>
  </si>
  <si>
    <t>129/147</t>
  </si>
  <si>
    <t>006192.OF</t>
  </si>
  <si>
    <t>华夏鼎通C</t>
  </si>
  <si>
    <t>952/1275</t>
  </si>
  <si>
    <t>161619.OF</t>
  </si>
  <si>
    <t>融通岁岁添利B</t>
  </si>
  <si>
    <t>953/1275</t>
  </si>
  <si>
    <t>148/911</t>
  </si>
  <si>
    <t>149/652</t>
  </si>
  <si>
    <t>002812.OF</t>
  </si>
  <si>
    <t>博时裕通纯债3个月C</t>
  </si>
  <si>
    <t>954/1275</t>
  </si>
  <si>
    <t>807/911</t>
  </si>
  <si>
    <t>501/652</t>
  </si>
  <si>
    <t>955/1275</t>
  </si>
  <si>
    <t>625/911</t>
  </si>
  <si>
    <t>342/652</t>
  </si>
  <si>
    <t>460003.OF</t>
  </si>
  <si>
    <t>华泰柏瑞增利B</t>
  </si>
  <si>
    <t>447/492</t>
  </si>
  <si>
    <t>203/437</t>
  </si>
  <si>
    <t>184/364</t>
  </si>
  <si>
    <t>003709.OF</t>
  </si>
  <si>
    <t>博时民丰纯债C</t>
  </si>
  <si>
    <t>956/1275</t>
  </si>
  <si>
    <t>699/911</t>
  </si>
  <si>
    <t>430/652</t>
  </si>
  <si>
    <t>957/1275</t>
  </si>
  <si>
    <t>000212.OF</t>
  </si>
  <si>
    <t>泰信鑫益A</t>
  </si>
  <si>
    <t>958/1275</t>
  </si>
  <si>
    <t>619/911</t>
  </si>
  <si>
    <t>478/652</t>
  </si>
  <si>
    <t>000910.OF</t>
  </si>
  <si>
    <t>鑫元合丰纯债C</t>
  </si>
  <si>
    <t>959/1275</t>
  </si>
  <si>
    <t>647/911</t>
  </si>
  <si>
    <t>496/652</t>
  </si>
  <si>
    <t>960/1275</t>
  </si>
  <si>
    <t>477/911</t>
  </si>
  <si>
    <t>003074.OF</t>
  </si>
  <si>
    <t>泰达宏利汇利C</t>
  </si>
  <si>
    <t>961/1275</t>
  </si>
  <si>
    <t>765/911</t>
  </si>
  <si>
    <t>522/652</t>
  </si>
  <si>
    <t>962/1275</t>
  </si>
  <si>
    <t>645/911</t>
  </si>
  <si>
    <t>328/652</t>
  </si>
  <si>
    <t>963/1275</t>
  </si>
  <si>
    <t>964/1275</t>
  </si>
  <si>
    <t>814/911</t>
  </si>
  <si>
    <t>161693.OF</t>
  </si>
  <si>
    <t>融通债券C</t>
  </si>
  <si>
    <t>965/1275</t>
  </si>
  <si>
    <t>41/911</t>
  </si>
  <si>
    <t>80/652</t>
  </si>
  <si>
    <t>006301.OF</t>
  </si>
  <si>
    <t>华宝宝丰高等级C</t>
  </si>
  <si>
    <t>966/1275</t>
  </si>
  <si>
    <t>967/1275</t>
  </si>
  <si>
    <t>968/1275</t>
  </si>
  <si>
    <t>969/1275</t>
  </si>
  <si>
    <t>611/911</t>
  </si>
  <si>
    <t>442/652</t>
  </si>
  <si>
    <t>970/1275</t>
  </si>
  <si>
    <t>554/911</t>
  </si>
  <si>
    <t>586/652</t>
  </si>
  <si>
    <t>971/1275</t>
  </si>
  <si>
    <t>972/1275</t>
  </si>
  <si>
    <t>680/911</t>
  </si>
  <si>
    <t>324/652</t>
  </si>
  <si>
    <t>003177.OF</t>
  </si>
  <si>
    <t>德邦景颐C</t>
  </si>
  <si>
    <t>448/492</t>
  </si>
  <si>
    <t>368/437</t>
  </si>
  <si>
    <t>248/364</t>
  </si>
  <si>
    <t>006170.OF</t>
  </si>
  <si>
    <t>工银瑞信瑞福纯债C</t>
  </si>
  <si>
    <t>973/1275</t>
  </si>
  <si>
    <t>020034.OF</t>
  </si>
  <si>
    <t>国泰民安增利C</t>
  </si>
  <si>
    <t>449/492</t>
  </si>
  <si>
    <t>323/437</t>
  </si>
  <si>
    <t>260/364</t>
  </si>
  <si>
    <t>001941.OF</t>
  </si>
  <si>
    <t>融通通源短融B</t>
  </si>
  <si>
    <t>56/96</t>
  </si>
  <si>
    <t>11/31</t>
  </si>
  <si>
    <t>9/19</t>
  </si>
  <si>
    <t>朱浩然,张一格</t>
  </si>
  <si>
    <t>531021.OF</t>
  </si>
  <si>
    <t>建信纯债C</t>
  </si>
  <si>
    <t>974/1275</t>
  </si>
  <si>
    <t>293/911</t>
  </si>
  <si>
    <t>223/652</t>
  </si>
  <si>
    <t>005755.OF</t>
  </si>
  <si>
    <t>平安短债C</t>
  </si>
  <si>
    <t>57/96</t>
  </si>
  <si>
    <t>006514.OF</t>
  </si>
  <si>
    <t>鹏扬淳享C</t>
  </si>
  <si>
    <t>975/1275</t>
  </si>
  <si>
    <t>976/1275</t>
  </si>
  <si>
    <t>674/911</t>
  </si>
  <si>
    <t>479/652</t>
  </si>
  <si>
    <t>004941.OF</t>
  </si>
  <si>
    <t>中加聚鑫纯债一年C</t>
  </si>
  <si>
    <t>977/1275</t>
  </si>
  <si>
    <t>755/911</t>
  </si>
  <si>
    <t>000422.OF</t>
  </si>
  <si>
    <t>华泰柏瑞丰汇C</t>
  </si>
  <si>
    <t>73/147</t>
  </si>
  <si>
    <t>978/1275</t>
  </si>
  <si>
    <t>615/911</t>
  </si>
  <si>
    <t>311/652</t>
  </si>
  <si>
    <t>006663.OF</t>
  </si>
  <si>
    <t>易方达安悦超短债C</t>
  </si>
  <si>
    <t>59/96</t>
  </si>
  <si>
    <t>002769.OF</t>
  </si>
  <si>
    <t>兴业短债C</t>
  </si>
  <si>
    <t>60/96</t>
  </si>
  <si>
    <t>27/31</t>
  </si>
  <si>
    <t>18/19</t>
  </si>
  <si>
    <t>979/1275</t>
  </si>
  <si>
    <t>607/911</t>
  </si>
  <si>
    <t>393/652</t>
  </si>
  <si>
    <t>519955.OF</t>
  </si>
  <si>
    <t>长信富民纯债一年C</t>
  </si>
  <si>
    <t>980/1275</t>
  </si>
  <si>
    <t>819/911</t>
  </si>
  <si>
    <t>590/652</t>
  </si>
  <si>
    <t>981/1275</t>
  </si>
  <si>
    <t>982/1275</t>
  </si>
  <si>
    <t>519725.OF</t>
  </si>
  <si>
    <t>交银双轮动C</t>
  </si>
  <si>
    <t>983/1275</t>
  </si>
  <si>
    <t>402/911</t>
  </si>
  <si>
    <t>244/652</t>
  </si>
  <si>
    <t>984/1275</t>
  </si>
  <si>
    <t>985/1275</t>
  </si>
  <si>
    <t>731/911</t>
  </si>
  <si>
    <t>006664.OF</t>
  </si>
  <si>
    <t>易方达安悦超短债F</t>
  </si>
  <si>
    <t>61/96</t>
  </si>
  <si>
    <t>001950.OF</t>
  </si>
  <si>
    <t>鹏华丰泰B</t>
  </si>
  <si>
    <t>986/1275</t>
  </si>
  <si>
    <t>766/911</t>
  </si>
  <si>
    <t>581/652</t>
  </si>
  <si>
    <t>006678.OF</t>
  </si>
  <si>
    <t>中银稳汇短债C</t>
  </si>
  <si>
    <t>62/96</t>
  </si>
  <si>
    <t>004156.OF</t>
  </si>
  <si>
    <t>信诚至泰C</t>
  </si>
  <si>
    <t>1762/1808</t>
  </si>
  <si>
    <t>1344/1545</t>
  </si>
  <si>
    <t>987/1275</t>
  </si>
  <si>
    <t>735/911</t>
  </si>
  <si>
    <t>528/652</t>
  </si>
  <si>
    <t>162716.OF</t>
  </si>
  <si>
    <t>广发聚源C</t>
  </si>
  <si>
    <t>988/1275</t>
  </si>
  <si>
    <t>734/911</t>
  </si>
  <si>
    <t>486/652</t>
  </si>
  <si>
    <t>989/1275</t>
  </si>
  <si>
    <t>635/911</t>
  </si>
  <si>
    <t>006571.OF</t>
  </si>
  <si>
    <t>中金金元C</t>
  </si>
  <si>
    <t>990/1275</t>
  </si>
  <si>
    <t>991/1275</t>
  </si>
  <si>
    <t>003521.OF</t>
  </si>
  <si>
    <t>万家1-3年政策性金融债C</t>
  </si>
  <si>
    <t>63/96</t>
  </si>
  <si>
    <t>1/31</t>
  </si>
  <si>
    <t>8/19</t>
  </si>
  <si>
    <t>992/1275</t>
  </si>
  <si>
    <t>004615.OF</t>
  </si>
  <si>
    <t>鹏扬利泽C</t>
  </si>
  <si>
    <t>64/96</t>
  </si>
  <si>
    <t>6/31</t>
  </si>
  <si>
    <t>006015.OF</t>
  </si>
  <si>
    <t>华安信用四季红C</t>
  </si>
  <si>
    <t>993/1275</t>
  </si>
  <si>
    <t>001969.OF</t>
  </si>
  <si>
    <t>光大尊盈半年C</t>
  </si>
  <si>
    <t>994/1275</t>
  </si>
  <si>
    <t>782/911</t>
  </si>
  <si>
    <t>995/1275</t>
  </si>
  <si>
    <t>675/911</t>
  </si>
  <si>
    <t>404/652</t>
  </si>
  <si>
    <t>003357.OF</t>
  </si>
  <si>
    <t>嘉实稳祥纯债C</t>
  </si>
  <si>
    <t>996/1275</t>
  </si>
  <si>
    <t>233/911</t>
  </si>
  <si>
    <t>139/652</t>
  </si>
  <si>
    <t>006506.OF</t>
  </si>
  <si>
    <t>永赢祥益C</t>
  </si>
  <si>
    <t>997/1275</t>
  </si>
  <si>
    <t>998/1275</t>
  </si>
  <si>
    <t>812/911</t>
  </si>
  <si>
    <t>608/652</t>
  </si>
  <si>
    <t>999/1275</t>
  </si>
  <si>
    <t>793/911</t>
  </si>
  <si>
    <t>1000/1275</t>
  </si>
  <si>
    <t>316/911</t>
  </si>
  <si>
    <t>319/652</t>
  </si>
  <si>
    <t>1001/1275</t>
  </si>
  <si>
    <t>702/911</t>
  </si>
  <si>
    <t>570/652</t>
  </si>
  <si>
    <t>1002/1275</t>
  </si>
  <si>
    <t>1003/1275</t>
  </si>
  <si>
    <t>623/911</t>
  </si>
  <si>
    <t>213/652</t>
  </si>
  <si>
    <t>000504.OF</t>
  </si>
  <si>
    <t>中信建投景和中短债C</t>
  </si>
  <si>
    <t>66/96</t>
  </si>
  <si>
    <t>24/31</t>
  </si>
  <si>
    <t>17/19</t>
  </si>
  <si>
    <t>002882.OF</t>
  </si>
  <si>
    <t>中加丰润纯债C</t>
  </si>
  <si>
    <t>1004/1275</t>
  </si>
  <si>
    <t>610/911</t>
  </si>
  <si>
    <t>222/652</t>
  </si>
  <si>
    <t>003743.OF</t>
  </si>
  <si>
    <t>广发汇平一年A</t>
  </si>
  <si>
    <t>1005/1275</t>
  </si>
  <si>
    <t>797/911</t>
  </si>
  <si>
    <t>519745.OF</t>
  </si>
  <si>
    <t>交银丰润收益C</t>
  </si>
  <si>
    <t>1006/1275</t>
  </si>
  <si>
    <t>721/911</t>
  </si>
  <si>
    <t>627/652</t>
  </si>
  <si>
    <t>1007/1275</t>
  </si>
  <si>
    <t>003626.OF</t>
  </si>
  <si>
    <t>平安鑫利A</t>
  </si>
  <si>
    <t>1763/1808</t>
  </si>
  <si>
    <t>1079/1545</t>
  </si>
  <si>
    <t>1065/1243</t>
  </si>
  <si>
    <t>段玮婧,田元强</t>
  </si>
  <si>
    <t>1008/1275</t>
  </si>
  <si>
    <t>1009/1275</t>
  </si>
  <si>
    <t>548/911</t>
  </si>
  <si>
    <t>519944.OF</t>
  </si>
  <si>
    <t>长信富安纯债半年C</t>
  </si>
  <si>
    <t>1010/1275</t>
  </si>
  <si>
    <t>503/911</t>
  </si>
  <si>
    <t>351/652</t>
  </si>
  <si>
    <t>1011/1275</t>
  </si>
  <si>
    <t>825/911</t>
  </si>
  <si>
    <t>490/652</t>
  </si>
  <si>
    <t>003665.OF</t>
  </si>
  <si>
    <t>新沃通利C</t>
  </si>
  <si>
    <t>1012/1275</t>
  </si>
  <si>
    <t>795/911</t>
  </si>
  <si>
    <t>545/652</t>
  </si>
  <si>
    <t>1013/1275</t>
  </si>
  <si>
    <t>553/911</t>
  </si>
  <si>
    <t>1014/1275</t>
  </si>
  <si>
    <t>006456.OF</t>
  </si>
  <si>
    <t>鹏华3个月中短债C</t>
  </si>
  <si>
    <t>67/96</t>
  </si>
  <si>
    <t>000737.OF</t>
  </si>
  <si>
    <t>诺安聚利C</t>
  </si>
  <si>
    <t>1015/1275</t>
  </si>
  <si>
    <t>172/911</t>
  </si>
  <si>
    <t>316/652</t>
  </si>
  <si>
    <t>1016/1275</t>
  </si>
  <si>
    <t>003408.OF</t>
  </si>
  <si>
    <t>景顺长城景泰丰利C</t>
  </si>
  <si>
    <t>1017/1275</t>
  </si>
  <si>
    <t>701/911</t>
  </si>
  <si>
    <t>1018/1275</t>
  </si>
  <si>
    <t>778/911</t>
  </si>
  <si>
    <t>1019/1275</t>
  </si>
  <si>
    <t>802/911</t>
  </si>
  <si>
    <t>537/652</t>
  </si>
  <si>
    <t>1020/1275</t>
  </si>
  <si>
    <t>003040.OF</t>
  </si>
  <si>
    <t>广发集富纯债C</t>
  </si>
  <si>
    <t>1021/1275</t>
  </si>
  <si>
    <t>568/911</t>
  </si>
  <si>
    <t>005952.OF</t>
  </si>
  <si>
    <t>民生加银恒益纯债C</t>
  </si>
  <si>
    <t>1022/1275</t>
  </si>
  <si>
    <t>006647.OF</t>
  </si>
  <si>
    <t>汇添富短债C</t>
  </si>
  <si>
    <t>68/96</t>
  </si>
  <si>
    <t>006173.OF</t>
  </si>
  <si>
    <t>万家鑫悦纯债C</t>
  </si>
  <si>
    <t>1023/1275</t>
  </si>
  <si>
    <t>675163.OF</t>
  </si>
  <si>
    <t>西部利得汇盈C</t>
  </si>
  <si>
    <t>1024/1275</t>
  </si>
  <si>
    <t>460108.OF</t>
  </si>
  <si>
    <t>华泰柏瑞稳健收益C</t>
  </si>
  <si>
    <t>1025/1275</t>
  </si>
  <si>
    <t>429/911</t>
  </si>
  <si>
    <t>251/652</t>
  </si>
  <si>
    <t>261002.OF</t>
  </si>
  <si>
    <t>景顺长城优信增利A</t>
  </si>
  <si>
    <t>450/492</t>
  </si>
  <si>
    <t>363/437</t>
  </si>
  <si>
    <t>232/364</t>
  </si>
  <si>
    <t>1026/1275</t>
  </si>
  <si>
    <t>1027/1275</t>
  </si>
  <si>
    <t>764/911</t>
  </si>
  <si>
    <t>1028/1275</t>
  </si>
  <si>
    <t>640/911</t>
  </si>
  <si>
    <t>306/652</t>
  </si>
  <si>
    <t>000153.OF</t>
  </si>
  <si>
    <t>大成景旭纯债C</t>
  </si>
  <si>
    <t>1029/1275</t>
  </si>
  <si>
    <t>713/911</t>
  </si>
  <si>
    <t>500/652</t>
  </si>
  <si>
    <t>1030/1275</t>
  </si>
  <si>
    <t>657/911</t>
  </si>
  <si>
    <t>403/652</t>
  </si>
  <si>
    <t>1031/1275</t>
  </si>
  <si>
    <t>405/911</t>
  </si>
  <si>
    <t>196/652</t>
  </si>
  <si>
    <t>002488.OF</t>
  </si>
  <si>
    <t>汇添富稳健添利C</t>
  </si>
  <si>
    <t>1032/1275</t>
  </si>
  <si>
    <t>820/911</t>
  </si>
  <si>
    <t>629/652</t>
  </si>
  <si>
    <t>000085.OF</t>
  </si>
  <si>
    <t>博时安盈C</t>
  </si>
  <si>
    <t>69/96</t>
  </si>
  <si>
    <t>8/31</t>
  </si>
  <si>
    <t>11/19</t>
  </si>
  <si>
    <t>1033/1275</t>
  </si>
  <si>
    <t>622/911</t>
  </si>
  <si>
    <t>576/652</t>
  </si>
  <si>
    <t>1034/1275</t>
  </si>
  <si>
    <t>686/911</t>
  </si>
  <si>
    <t>445/652</t>
  </si>
  <si>
    <t>002404.OF</t>
  </si>
  <si>
    <t>博时裕乾C</t>
  </si>
  <si>
    <t>1035/1275</t>
  </si>
  <si>
    <t>586/911</t>
  </si>
  <si>
    <t>487/652</t>
  </si>
  <si>
    <t>006465.OF</t>
  </si>
  <si>
    <t>浦银安盛普益纯债C</t>
  </si>
  <si>
    <t>1036/1275</t>
  </si>
  <si>
    <t>1037/1275</t>
  </si>
  <si>
    <t>1038/1275</t>
  </si>
  <si>
    <t>1039/1275</t>
  </si>
  <si>
    <t>714/911</t>
  </si>
  <si>
    <t>519329.OF</t>
  </si>
  <si>
    <t>浦银安盛盛泰C</t>
  </si>
  <si>
    <t>1040/1275</t>
  </si>
  <si>
    <t>656/911</t>
  </si>
  <si>
    <t>416/652</t>
  </si>
  <si>
    <t>1041/1275</t>
  </si>
  <si>
    <t>664/911</t>
  </si>
  <si>
    <t>346/652</t>
  </si>
  <si>
    <t>000562.OF</t>
  </si>
  <si>
    <t>南方启元C</t>
  </si>
  <si>
    <t>1042/1275</t>
  </si>
  <si>
    <t>474/911</t>
  </si>
  <si>
    <t>567/652</t>
  </si>
  <si>
    <t>1043/1275</t>
  </si>
  <si>
    <t>1044/1275</t>
  </si>
  <si>
    <t>614/911</t>
  </si>
  <si>
    <t>288/652</t>
  </si>
  <si>
    <t>003160.OF</t>
  </si>
  <si>
    <t>万家恒瑞18个月C</t>
  </si>
  <si>
    <t>1045/1275</t>
  </si>
  <si>
    <t>796/911</t>
  </si>
  <si>
    <t>475/652</t>
  </si>
  <si>
    <t>003449.OF</t>
  </si>
  <si>
    <t>招商招华纯债C</t>
  </si>
  <si>
    <t>1046/1275</t>
  </si>
  <si>
    <t>884/911</t>
  </si>
  <si>
    <t>642/652</t>
  </si>
  <si>
    <t>1047/1275</t>
  </si>
  <si>
    <t>006338.OF</t>
  </si>
  <si>
    <t>华安安浦C</t>
  </si>
  <si>
    <t>1048/1275</t>
  </si>
  <si>
    <t>005756.OF</t>
  </si>
  <si>
    <t>平安短债E</t>
  </si>
  <si>
    <t>71/96</t>
  </si>
  <si>
    <t>1049/1275</t>
  </si>
  <si>
    <t>1050/1275</t>
  </si>
  <si>
    <t>1051/1275</t>
  </si>
  <si>
    <t>716/911</t>
  </si>
  <si>
    <t>462/652</t>
  </si>
  <si>
    <t>000115.OF</t>
  </si>
  <si>
    <t>嘉实如意宝C</t>
  </si>
  <si>
    <t>1052/1275</t>
  </si>
  <si>
    <t>592/911</t>
  </si>
  <si>
    <t>461/652</t>
  </si>
  <si>
    <t>1053/1275</t>
  </si>
  <si>
    <t>006669.OF</t>
  </si>
  <si>
    <t>华夏中短债C</t>
  </si>
  <si>
    <t>72/96</t>
  </si>
  <si>
    <t>370021.OF</t>
  </si>
  <si>
    <t>上投摩根分红添利A</t>
  </si>
  <si>
    <t>133/152</t>
  </si>
  <si>
    <t>122/147</t>
  </si>
  <si>
    <t>1054/1275</t>
  </si>
  <si>
    <t>708/911</t>
  </si>
  <si>
    <t>1055/1275</t>
  </si>
  <si>
    <t>1056/1275</t>
  </si>
  <si>
    <t>681/911</t>
  </si>
  <si>
    <t>343/652</t>
  </si>
  <si>
    <t>070038.OF</t>
  </si>
  <si>
    <t>嘉实纯债C</t>
  </si>
  <si>
    <t>1057/1275</t>
  </si>
  <si>
    <t>641/911</t>
  </si>
  <si>
    <t>418/652</t>
  </si>
  <si>
    <t>1058/1275</t>
  </si>
  <si>
    <t>005011.OF</t>
  </si>
  <si>
    <t>金鹰添瑞中短债C</t>
  </si>
  <si>
    <t>73/96</t>
  </si>
  <si>
    <t>14/31</t>
  </si>
  <si>
    <t>519753.OF</t>
  </si>
  <si>
    <t>交银安心收益</t>
  </si>
  <si>
    <t>451/492</t>
  </si>
  <si>
    <t>348/437</t>
  </si>
  <si>
    <t>275/364</t>
  </si>
  <si>
    <t>王艺伟</t>
  </si>
  <si>
    <t>530008.OF</t>
  </si>
  <si>
    <t>建信稳定增利C</t>
  </si>
  <si>
    <t>112/147</t>
  </si>
  <si>
    <t>002275.OF</t>
  </si>
  <si>
    <t>中邮纯债聚利C</t>
  </si>
  <si>
    <t>1059/1275</t>
  </si>
  <si>
    <t>475/911</t>
  </si>
  <si>
    <t>386/652</t>
  </si>
  <si>
    <t>005580.OF</t>
  </si>
  <si>
    <t>光大晟利C</t>
  </si>
  <si>
    <t>1060/1275</t>
  </si>
  <si>
    <t>1061/1275</t>
  </si>
  <si>
    <t>727/911</t>
  </si>
  <si>
    <t>348/652</t>
  </si>
  <si>
    <t>1062/1275</t>
  </si>
  <si>
    <t>1063/1275</t>
  </si>
  <si>
    <t>742/911</t>
  </si>
  <si>
    <t>477/652</t>
  </si>
  <si>
    <t>1064/1275</t>
  </si>
  <si>
    <t>1065/1275</t>
  </si>
  <si>
    <t>116/911</t>
  </si>
  <si>
    <t>38/652</t>
  </si>
  <si>
    <t>006518.OF</t>
  </si>
  <si>
    <t>南方吉元短债C</t>
  </si>
  <si>
    <t>74/96</t>
  </si>
  <si>
    <t>519785.OF</t>
  </si>
  <si>
    <t>交银境尚收益C</t>
  </si>
  <si>
    <t>1066/1275</t>
  </si>
  <si>
    <t>560/911</t>
  </si>
  <si>
    <t>004220.OF</t>
  </si>
  <si>
    <t>长信纯债壹号C</t>
  </si>
  <si>
    <t>1067/1275</t>
  </si>
  <si>
    <t>744/911</t>
  </si>
  <si>
    <t>1068/1275</t>
  </si>
  <si>
    <t>562/911</t>
  </si>
  <si>
    <t>494/652</t>
  </si>
  <si>
    <t>004090.OF</t>
  </si>
  <si>
    <t>汇添富鑫瑞C</t>
  </si>
  <si>
    <t>1069/1275</t>
  </si>
  <si>
    <t>776/911</t>
  </si>
  <si>
    <t>469/652</t>
  </si>
  <si>
    <t>005574.OF</t>
  </si>
  <si>
    <t>东吴悦秀纯债C</t>
  </si>
  <si>
    <t>1070/1275</t>
  </si>
  <si>
    <t>1071/1275</t>
  </si>
  <si>
    <t>15/911</t>
  </si>
  <si>
    <t>1072/1275</t>
  </si>
  <si>
    <t>005363.OF</t>
  </si>
  <si>
    <t>中银证券安源C</t>
  </si>
  <si>
    <t>1073/1275</t>
  </si>
  <si>
    <t>1074/1275</t>
  </si>
  <si>
    <t>756/911</t>
  </si>
  <si>
    <t>422/652</t>
  </si>
  <si>
    <t>004628.OF</t>
  </si>
  <si>
    <t>上投摩根岁岁益C</t>
  </si>
  <si>
    <t>1075/1275</t>
  </si>
  <si>
    <t>1076/1275</t>
  </si>
  <si>
    <t>822/911</t>
  </si>
  <si>
    <t>510/652</t>
  </si>
  <si>
    <t>003266.OF</t>
  </si>
  <si>
    <t>招商招坤纯债C</t>
  </si>
  <si>
    <t>1077/1275</t>
  </si>
  <si>
    <t>579/911</t>
  </si>
  <si>
    <t>447/652</t>
  </si>
  <si>
    <t>002529.OF</t>
  </si>
  <si>
    <t>泰康安益纯债C</t>
  </si>
  <si>
    <t>1078/1275</t>
  </si>
  <si>
    <t>481/911</t>
  </si>
  <si>
    <t>352/652</t>
  </si>
  <si>
    <t>1079/1275</t>
  </si>
  <si>
    <t>000352.OF</t>
  </si>
  <si>
    <t>国富岁岁恒丰C</t>
  </si>
  <si>
    <t>136/152</t>
  </si>
  <si>
    <t>86/147</t>
  </si>
  <si>
    <t>000840.OF</t>
  </si>
  <si>
    <t>上投摩根纯债丰利C</t>
  </si>
  <si>
    <t>1080/1275</t>
  </si>
  <si>
    <t>821/911</t>
  </si>
  <si>
    <t>615/652</t>
  </si>
  <si>
    <t>1081/1275</t>
  </si>
  <si>
    <t>1082/1275</t>
  </si>
  <si>
    <t>606/911</t>
  </si>
  <si>
    <t>395/652</t>
  </si>
  <si>
    <t>000394.OF</t>
  </si>
  <si>
    <t>融通通源短融A</t>
  </si>
  <si>
    <t>75/96</t>
  </si>
  <si>
    <t>16/31</t>
  </si>
  <si>
    <t>13/19</t>
  </si>
  <si>
    <t>1083/1275</t>
  </si>
  <si>
    <t>762/911</t>
  </si>
  <si>
    <t>600/652</t>
  </si>
  <si>
    <t>004401.OF</t>
  </si>
  <si>
    <t>金信民兴C</t>
  </si>
  <si>
    <t>1084/1275</t>
  </si>
  <si>
    <t>18/911</t>
  </si>
  <si>
    <t>000129.OF</t>
  </si>
  <si>
    <t>大成景安短融B</t>
  </si>
  <si>
    <t>77/96</t>
  </si>
  <si>
    <t>15/31</t>
  </si>
  <si>
    <t>1/19</t>
  </si>
  <si>
    <t>003923.OF</t>
  </si>
  <si>
    <t>长盛盛康纯债C</t>
  </si>
  <si>
    <t>1085/1275</t>
  </si>
  <si>
    <t>879/911</t>
  </si>
  <si>
    <t>1086/1275</t>
  </si>
  <si>
    <t>801/911</t>
  </si>
  <si>
    <t>516/652</t>
  </si>
  <si>
    <t>006683.OF</t>
  </si>
  <si>
    <t>富国国有企业债D</t>
  </si>
  <si>
    <t>1087/1275</t>
  </si>
  <si>
    <t>1088/1275</t>
  </si>
  <si>
    <t>706/911</t>
  </si>
  <si>
    <t>439/652</t>
  </si>
  <si>
    <t>1089/1275</t>
  </si>
  <si>
    <t>662/911</t>
  </si>
  <si>
    <t>476/652</t>
  </si>
  <si>
    <t>1090/1275</t>
  </si>
  <si>
    <t>1091/1275</t>
  </si>
  <si>
    <t>660/911</t>
  </si>
  <si>
    <t>421/652</t>
  </si>
  <si>
    <t>001989.OF</t>
  </si>
  <si>
    <t>南方纯元C</t>
  </si>
  <si>
    <t>1092/1275</t>
  </si>
  <si>
    <t>648/911</t>
  </si>
  <si>
    <t>004367.OF</t>
  </si>
  <si>
    <t>博时汇享纯债C</t>
  </si>
  <si>
    <t>1093/1275</t>
  </si>
  <si>
    <t>811/911</t>
  </si>
  <si>
    <t>1094/1275</t>
  </si>
  <si>
    <t>759/911</t>
  </si>
  <si>
    <t>464/652</t>
  </si>
  <si>
    <t>1095/1275</t>
  </si>
  <si>
    <t>671/911</t>
  </si>
  <si>
    <t>356/652</t>
  </si>
  <si>
    <t>1096/1275</t>
  </si>
  <si>
    <t>688/911</t>
  </si>
  <si>
    <t>341/652</t>
  </si>
  <si>
    <t>1097/1275</t>
  </si>
  <si>
    <t>534/911</t>
  </si>
  <si>
    <t>003531.OF</t>
  </si>
  <si>
    <t>东方永熙18个月C</t>
  </si>
  <si>
    <t>454/492</t>
  </si>
  <si>
    <t>191/437</t>
  </si>
  <si>
    <t>190/364</t>
  </si>
  <si>
    <t>1098/1275</t>
  </si>
  <si>
    <t>589/911</t>
  </si>
  <si>
    <t>539/652</t>
  </si>
  <si>
    <t>1099/1275</t>
  </si>
  <si>
    <t>1100/1275</t>
  </si>
  <si>
    <t>638/911</t>
  </si>
  <si>
    <t>1101/1275</t>
  </si>
  <si>
    <t>843/911</t>
  </si>
  <si>
    <t>587/652</t>
  </si>
  <si>
    <t>004470.OF</t>
  </si>
  <si>
    <t>汇添富鑫益定开C</t>
  </si>
  <si>
    <t>1102/1275</t>
  </si>
  <si>
    <t>808/911</t>
  </si>
  <si>
    <t>1103/1275</t>
  </si>
  <si>
    <t>003533.OF</t>
  </si>
  <si>
    <t>汇添富鑫利定期开放C</t>
  </si>
  <si>
    <t>1104/1275</t>
  </si>
  <si>
    <t>733/911</t>
  </si>
  <si>
    <t>1105/1275</t>
  </si>
  <si>
    <t>683/911</t>
  </si>
  <si>
    <t>006433.OF</t>
  </si>
  <si>
    <t>平安鑫利C</t>
  </si>
  <si>
    <t>1766/1808</t>
  </si>
  <si>
    <t>002086.OF</t>
  </si>
  <si>
    <t>大成景安短融E</t>
  </si>
  <si>
    <t>79/96</t>
  </si>
  <si>
    <t>19/31</t>
  </si>
  <si>
    <t>2/19</t>
  </si>
  <si>
    <t>002144.OF</t>
  </si>
  <si>
    <t>华安新优选C</t>
  </si>
  <si>
    <t>1767/1808</t>
  </si>
  <si>
    <t>1423/1545</t>
  </si>
  <si>
    <t>1175/1243</t>
  </si>
  <si>
    <t>000141.OF</t>
  </si>
  <si>
    <t>富国国有企业债C</t>
  </si>
  <si>
    <t>1106/1275</t>
  </si>
  <si>
    <t>754/911</t>
  </si>
  <si>
    <t>482/652</t>
  </si>
  <si>
    <t>000213.OF</t>
  </si>
  <si>
    <t>泰信鑫益C</t>
  </si>
  <si>
    <t>1107/1275</t>
  </si>
  <si>
    <t>704/911</t>
  </si>
  <si>
    <t>550/652</t>
  </si>
  <si>
    <t>519777.OF</t>
  </si>
  <si>
    <t>交银裕盈纯债C</t>
  </si>
  <si>
    <t>1108/1275</t>
  </si>
  <si>
    <t>355/911</t>
  </si>
  <si>
    <t>336/652</t>
  </si>
  <si>
    <t>002865.OF</t>
  </si>
  <si>
    <t>广发安泽短债C</t>
  </si>
  <si>
    <t>81/96</t>
  </si>
  <si>
    <t>12/31</t>
  </si>
  <si>
    <t>6/19</t>
  </si>
  <si>
    <t>1109/1275</t>
  </si>
  <si>
    <t>804/911</t>
  </si>
  <si>
    <t>1110/1275</t>
  </si>
  <si>
    <t>559/911</t>
  </si>
  <si>
    <t>437/652</t>
  </si>
  <si>
    <t>003529.OF</t>
  </si>
  <si>
    <t>汇添富长添利C</t>
  </si>
  <si>
    <t>1111/1275</t>
  </si>
  <si>
    <t>841/911</t>
  </si>
  <si>
    <t>547/652</t>
  </si>
  <si>
    <t>004062.OF</t>
  </si>
  <si>
    <t>华夏鼎隆C</t>
  </si>
  <si>
    <t>1112/1275</t>
  </si>
  <si>
    <t>886/911</t>
  </si>
  <si>
    <t>1113/1275</t>
  </si>
  <si>
    <t>658/911</t>
  </si>
  <si>
    <t>470/652</t>
  </si>
  <si>
    <t>1114/1275</t>
  </si>
  <si>
    <t>642/911</t>
  </si>
  <si>
    <t>458/652</t>
  </si>
  <si>
    <t>006562.OF</t>
  </si>
  <si>
    <t>中欧短债C</t>
  </si>
  <si>
    <t>82/96</t>
  </si>
  <si>
    <t>1115/1275</t>
  </si>
  <si>
    <t>770/911</t>
  </si>
  <si>
    <t>606/652</t>
  </si>
  <si>
    <t>519119.OF</t>
  </si>
  <si>
    <t>浦银安盛幸福回报B</t>
  </si>
  <si>
    <t>1116/1275</t>
  </si>
  <si>
    <t>788/911</t>
  </si>
  <si>
    <t>572/652</t>
  </si>
  <si>
    <t>541005.OF</t>
  </si>
  <si>
    <t>汇丰晋信平稳增利C</t>
  </si>
  <si>
    <t>137/152</t>
  </si>
  <si>
    <t>124/147</t>
  </si>
  <si>
    <t>000890.OF</t>
  </si>
  <si>
    <t>上投摩根纯债添利C</t>
  </si>
  <si>
    <t>1117/1275</t>
  </si>
  <si>
    <t>853/911</t>
  </si>
  <si>
    <t>622/652</t>
  </si>
  <si>
    <t>003744.OF</t>
  </si>
  <si>
    <t>广发汇平一年C</t>
  </si>
  <si>
    <t>1118/1275</t>
  </si>
  <si>
    <t>829/911</t>
  </si>
  <si>
    <t>253020.OF</t>
  </si>
  <si>
    <t>国联安增利债券A</t>
  </si>
  <si>
    <t>119/147</t>
  </si>
  <si>
    <t>吕中凡</t>
  </si>
  <si>
    <t>1119/1275</t>
  </si>
  <si>
    <t>1120/1275</t>
  </si>
  <si>
    <t>003014.OF</t>
  </si>
  <si>
    <t>中融恒泰纯债C</t>
  </si>
  <si>
    <t>1121/1275</t>
  </si>
  <si>
    <t>659/911</t>
  </si>
  <si>
    <t>230/652</t>
  </si>
  <si>
    <t>1122/1275</t>
  </si>
  <si>
    <t>830/911</t>
  </si>
  <si>
    <t>580/652</t>
  </si>
  <si>
    <t>003196.OF</t>
  </si>
  <si>
    <t>光大永利纯债C</t>
  </si>
  <si>
    <t>1123/1275</t>
  </si>
  <si>
    <t>653/911</t>
  </si>
  <si>
    <t>1124/1275</t>
  </si>
  <si>
    <t>835/911</t>
  </si>
  <si>
    <t>502/652</t>
  </si>
  <si>
    <t>006471.OF</t>
  </si>
  <si>
    <t>华润元大润鑫C</t>
  </si>
  <si>
    <t>1125/1275</t>
  </si>
  <si>
    <t>519748.OF</t>
  </si>
  <si>
    <t>交银丰享收益C</t>
  </si>
  <si>
    <t>1126/1275</t>
  </si>
  <si>
    <t>827/911</t>
  </si>
  <si>
    <t>558/652</t>
  </si>
  <si>
    <t>1127/1275</t>
  </si>
  <si>
    <t>543/911</t>
  </si>
  <si>
    <t>507/652</t>
  </si>
  <si>
    <t>003768.OF</t>
  </si>
  <si>
    <t>泰达宏利纯利C</t>
  </si>
  <si>
    <t>1128/1275</t>
  </si>
  <si>
    <t>794/911</t>
  </si>
  <si>
    <t>509/652</t>
  </si>
  <si>
    <t>1129/1275</t>
  </si>
  <si>
    <t>217/911</t>
  </si>
  <si>
    <t>1130/1275</t>
  </si>
  <si>
    <t>823/911</t>
  </si>
  <si>
    <t>485/652</t>
  </si>
  <si>
    <t>1131/1275</t>
  </si>
  <si>
    <t>541/911</t>
  </si>
  <si>
    <t>488/652</t>
  </si>
  <si>
    <t>001408.OF</t>
  </si>
  <si>
    <t>建信鑫丰回报A</t>
  </si>
  <si>
    <t>1768/1808</t>
  </si>
  <si>
    <t>1320/1545</t>
  </si>
  <si>
    <t>1066/1243</t>
  </si>
  <si>
    <t>1132/1275</t>
  </si>
  <si>
    <t>668/911</t>
  </si>
  <si>
    <t>448/652</t>
  </si>
  <si>
    <t>004894.OF</t>
  </si>
  <si>
    <t>华润元大润泽C</t>
  </si>
  <si>
    <t>1133/1275</t>
  </si>
  <si>
    <t>1134/1275</t>
  </si>
  <si>
    <t>877/911</t>
  </si>
  <si>
    <t>003565.OF</t>
  </si>
  <si>
    <t>博时安诚3个月C</t>
  </si>
  <si>
    <t>1135/1275</t>
  </si>
  <si>
    <t>781/911</t>
  </si>
  <si>
    <t>612/652</t>
  </si>
  <si>
    <t>003594.OF</t>
  </si>
  <si>
    <t>长盛盛崇A</t>
  </si>
  <si>
    <t>1770/1808</t>
  </si>
  <si>
    <t>751/1545</t>
  </si>
  <si>
    <t>621/1243</t>
  </si>
  <si>
    <t>006454.OF</t>
  </si>
  <si>
    <t>中加瑞利纯债C</t>
  </si>
  <si>
    <t>1136/1275</t>
  </si>
  <si>
    <t>1137/1275</t>
  </si>
  <si>
    <t>000400.OF</t>
  </si>
  <si>
    <t>中融增鑫一年A</t>
  </si>
  <si>
    <t>105/147</t>
  </si>
  <si>
    <t>002995.OF</t>
  </si>
  <si>
    <t>招商招裕纯债C</t>
  </si>
  <si>
    <t>1138/1275</t>
  </si>
  <si>
    <t>726/911</t>
  </si>
  <si>
    <t>481/652</t>
  </si>
  <si>
    <t>1139/1275</t>
  </si>
  <si>
    <t>005932.OF</t>
  </si>
  <si>
    <t>中融恒裕纯债C</t>
  </si>
  <si>
    <t>1140/1275</t>
  </si>
  <si>
    <t>005372.OF</t>
  </si>
  <si>
    <t>中加心悦C</t>
  </si>
  <si>
    <t>1771/1808</t>
  </si>
  <si>
    <t>005989.OF</t>
  </si>
  <si>
    <t>兴业纯债一年定开C</t>
  </si>
  <si>
    <t>1141/1275</t>
  </si>
  <si>
    <t>400009.OF</t>
  </si>
  <si>
    <t>东方稳健回报</t>
  </si>
  <si>
    <t>101/147</t>
  </si>
  <si>
    <t>刘长俊</t>
  </si>
  <si>
    <t>000347.OF</t>
  </si>
  <si>
    <t>建信安心回报6个月C</t>
  </si>
  <si>
    <t>1142/1275</t>
  </si>
  <si>
    <t>629/911</t>
  </si>
  <si>
    <t>320/652</t>
  </si>
  <si>
    <t>006497.OF</t>
  </si>
  <si>
    <t>银华安盈短债C</t>
  </si>
  <si>
    <t>85/96</t>
  </si>
  <si>
    <t>1143/1275</t>
  </si>
  <si>
    <t>001198.OF</t>
  </si>
  <si>
    <t>东方惠新A</t>
  </si>
  <si>
    <t>1772/1808</t>
  </si>
  <si>
    <t>1399/1545</t>
  </si>
  <si>
    <t>1085/1243</t>
  </si>
  <si>
    <t>261102.OF</t>
  </si>
  <si>
    <t>景顺长城优信增利C</t>
  </si>
  <si>
    <t>456/492</t>
  </si>
  <si>
    <t>359/437</t>
  </si>
  <si>
    <t>234/364</t>
  </si>
  <si>
    <t>003412.OF</t>
  </si>
  <si>
    <t>鹏华弘康C</t>
  </si>
  <si>
    <t>1773/1808</t>
  </si>
  <si>
    <t>1112/1545</t>
  </si>
  <si>
    <t>1052/1243</t>
  </si>
  <si>
    <t>000899.OF</t>
  </si>
  <si>
    <t>华富恒稳纯债C</t>
  </si>
  <si>
    <t>1144/1275</t>
  </si>
  <si>
    <t>736/911</t>
  </si>
  <si>
    <t>456/652</t>
  </si>
  <si>
    <t>006598.OF</t>
  </si>
  <si>
    <t>国泰利享中短债C</t>
  </si>
  <si>
    <t>87/96</t>
  </si>
  <si>
    <t>005714.OF</t>
  </si>
  <si>
    <t>中融季季红定期开放C</t>
  </si>
  <si>
    <t>1145/1275</t>
  </si>
  <si>
    <t>519209.OF</t>
  </si>
  <si>
    <t>万家3-5年政策性金融债C</t>
  </si>
  <si>
    <t>1146/1275</t>
  </si>
  <si>
    <t>739/911</t>
  </si>
  <si>
    <t>506/652</t>
  </si>
  <si>
    <t>1147/1275</t>
  </si>
  <si>
    <t>724/911</t>
  </si>
  <si>
    <t>326/652</t>
  </si>
  <si>
    <t>1148/1275</t>
  </si>
  <si>
    <t>847/911</t>
  </si>
  <si>
    <t>591/652</t>
  </si>
  <si>
    <t>002141.OF</t>
  </si>
  <si>
    <t>建信鑫丰回报C</t>
  </si>
  <si>
    <t>1775/1808</t>
  </si>
  <si>
    <t>1324/1545</t>
  </si>
  <si>
    <t>1073/1243</t>
  </si>
  <si>
    <t>200113.OF</t>
  </si>
  <si>
    <t>长城积极增利C</t>
  </si>
  <si>
    <t>123/147</t>
  </si>
  <si>
    <t>003100.OF</t>
  </si>
  <si>
    <t>长盛盛景纯债C</t>
  </si>
  <si>
    <t>1149/1275</t>
  </si>
  <si>
    <t>307/911</t>
  </si>
  <si>
    <t>412/652</t>
  </si>
  <si>
    <t>002705.OF</t>
  </si>
  <si>
    <t>德邦纯债一年定期C</t>
  </si>
  <si>
    <t>1150/1275</t>
  </si>
  <si>
    <t>669/911</t>
  </si>
  <si>
    <t>557/652</t>
  </si>
  <si>
    <t>000092.OF</t>
  </si>
  <si>
    <t>信诚新双盈A</t>
  </si>
  <si>
    <t>1151/1275</t>
  </si>
  <si>
    <t>848/911</t>
  </si>
  <si>
    <t>529/652</t>
  </si>
  <si>
    <t>166903.OF</t>
  </si>
  <si>
    <t>民生加银平稳增利C</t>
  </si>
  <si>
    <t>1152/1275</t>
  </si>
  <si>
    <t>599/911</t>
  </si>
  <si>
    <t>282/652</t>
  </si>
  <si>
    <t>1153/1275</t>
  </si>
  <si>
    <t>1154/1275</t>
  </si>
  <si>
    <t>561/911</t>
  </si>
  <si>
    <t>493/652</t>
  </si>
  <si>
    <t>1155/1275</t>
  </si>
  <si>
    <t>002905.OF</t>
  </si>
  <si>
    <t>博时安仁一年定开C</t>
  </si>
  <si>
    <t>1156/1275</t>
  </si>
  <si>
    <t>729/911</t>
  </si>
  <si>
    <t>513/652</t>
  </si>
  <si>
    <t>370022.OF</t>
  </si>
  <si>
    <t>上投摩根分红添利B</t>
  </si>
  <si>
    <t>143/152</t>
  </si>
  <si>
    <t>132/147</t>
  </si>
  <si>
    <t>000802.OF</t>
  </si>
  <si>
    <t>中金纯债C</t>
  </si>
  <si>
    <t>1157/1275</t>
  </si>
  <si>
    <t>743/911</t>
  </si>
  <si>
    <t>483/652</t>
  </si>
  <si>
    <t>1158/1275</t>
  </si>
  <si>
    <t>468/911</t>
  </si>
  <si>
    <t>267/652</t>
  </si>
  <si>
    <t>1159/1275</t>
  </si>
  <si>
    <t>834/911</t>
  </si>
  <si>
    <t>511/652</t>
  </si>
  <si>
    <t>001775.OF</t>
  </si>
  <si>
    <t>鹏华弘泰C</t>
  </si>
  <si>
    <t>1776/1808</t>
  </si>
  <si>
    <t>1146/1545</t>
  </si>
  <si>
    <t>968/1243</t>
  </si>
  <si>
    <t>000188.OF</t>
  </si>
  <si>
    <t>华泰柏瑞丰盛纯债C</t>
  </si>
  <si>
    <t>1160/1275</t>
  </si>
  <si>
    <t>207/911</t>
  </si>
  <si>
    <t>87/652</t>
  </si>
  <si>
    <t>005993.OF</t>
  </si>
  <si>
    <t>光大超短债C</t>
  </si>
  <si>
    <t>88/96</t>
  </si>
  <si>
    <t>002633.OF</t>
  </si>
  <si>
    <t>鑫元双债增强C</t>
  </si>
  <si>
    <t>457/492</t>
  </si>
  <si>
    <t>319/437</t>
  </si>
  <si>
    <t>282/364</t>
  </si>
  <si>
    <t>1161/1275</t>
  </si>
  <si>
    <t>608/911</t>
  </si>
  <si>
    <t>546/652</t>
  </si>
  <si>
    <t>003342.OF</t>
  </si>
  <si>
    <t>工银瑞信国债纯债A</t>
  </si>
  <si>
    <t>1162/1275</t>
  </si>
  <si>
    <t>485/911</t>
  </si>
  <si>
    <t>626/652</t>
  </si>
  <si>
    <t>张略钊</t>
  </si>
  <si>
    <t>002163.OF</t>
  </si>
  <si>
    <t>东方惠新C</t>
  </si>
  <si>
    <t>1777/1808</t>
  </si>
  <si>
    <t>1408/1545</t>
  </si>
  <si>
    <t>1140/1243</t>
  </si>
  <si>
    <t>1163/1275</t>
  </si>
  <si>
    <t>786/911</t>
  </si>
  <si>
    <t>505/652</t>
  </si>
  <si>
    <t>006091.OF</t>
  </si>
  <si>
    <t>前海开源鼎康C</t>
  </si>
  <si>
    <t>1164/1275</t>
  </si>
  <si>
    <t>002785.OF</t>
  </si>
  <si>
    <t>中融融裕双利A</t>
  </si>
  <si>
    <t>458/492</t>
  </si>
  <si>
    <t>415/437</t>
  </si>
  <si>
    <t>351/364</t>
  </si>
  <si>
    <t>003643.OF</t>
  </si>
  <si>
    <t>工银瑞信国债纯债C</t>
  </si>
  <si>
    <t>1165/1275</t>
  </si>
  <si>
    <t>510/911</t>
  </si>
  <si>
    <t>631/652</t>
  </si>
  <si>
    <t>1166/1275</t>
  </si>
  <si>
    <t>487/911</t>
  </si>
  <si>
    <t>206/652</t>
  </si>
  <si>
    <t>002818.OF</t>
  </si>
  <si>
    <t>招商招恒纯债C</t>
  </si>
  <si>
    <t>1167/1275</t>
  </si>
  <si>
    <t>845/911</t>
  </si>
  <si>
    <t>624/652</t>
  </si>
  <si>
    <t>1168/1275</t>
  </si>
  <si>
    <t>773/911</t>
  </si>
  <si>
    <t>601/652</t>
  </si>
  <si>
    <t>1169/1275</t>
  </si>
  <si>
    <t>836/911</t>
  </si>
  <si>
    <t>518/652</t>
  </si>
  <si>
    <t>1170/1275</t>
  </si>
  <si>
    <t>540/911</t>
  </si>
  <si>
    <t>1171/1275</t>
  </si>
  <si>
    <t>004333.OF</t>
  </si>
  <si>
    <t>金鹰元盛E</t>
  </si>
  <si>
    <t>1172/1275</t>
  </si>
  <si>
    <t>353/911</t>
  </si>
  <si>
    <t>戴骏</t>
  </si>
  <si>
    <t>004045.OF</t>
  </si>
  <si>
    <t>金鹰添润定开</t>
  </si>
  <si>
    <t>1173/1275</t>
  </si>
  <si>
    <t>580/911</t>
  </si>
  <si>
    <t>1174/1275</t>
  </si>
  <si>
    <t>826/911</t>
  </si>
  <si>
    <t>589/652</t>
  </si>
  <si>
    <t>1175/1275</t>
  </si>
  <si>
    <t>870/911</t>
  </si>
  <si>
    <t>1176/1275</t>
  </si>
  <si>
    <t>838/911</t>
  </si>
  <si>
    <t>519/652</t>
  </si>
  <si>
    <t>000669.OF</t>
  </si>
  <si>
    <t>国寿安保尊享C</t>
  </si>
  <si>
    <t>1177/1275</t>
  </si>
  <si>
    <t>495/911</t>
  </si>
  <si>
    <t>375/652</t>
  </si>
  <si>
    <t>519199.OF</t>
  </si>
  <si>
    <t>万家家享中短债A</t>
  </si>
  <si>
    <t>89/96</t>
  </si>
  <si>
    <t>17/31</t>
  </si>
  <si>
    <t>14/19</t>
  </si>
  <si>
    <t>1178/1275</t>
  </si>
  <si>
    <t>563/911</t>
  </si>
  <si>
    <t>003237.OF</t>
  </si>
  <si>
    <t>信诚惠盈C</t>
  </si>
  <si>
    <t>460/492</t>
  </si>
  <si>
    <t>349/437</t>
  </si>
  <si>
    <t>267/364</t>
  </si>
  <si>
    <t>006187.OF</t>
  </si>
  <si>
    <t>永赢盈益C</t>
  </si>
  <si>
    <t>1179/1275</t>
  </si>
  <si>
    <t>1180/1275</t>
  </si>
  <si>
    <t>791/911</t>
  </si>
  <si>
    <t>533/652</t>
  </si>
  <si>
    <t>002454.OF</t>
  </si>
  <si>
    <t>九泰久稳C</t>
  </si>
  <si>
    <t>1778/1808</t>
  </si>
  <si>
    <t>1373/1545</t>
  </si>
  <si>
    <t>1181/1275</t>
  </si>
  <si>
    <t>869/911</t>
  </si>
  <si>
    <t>603/652</t>
  </si>
  <si>
    <t>006661.OF</t>
  </si>
  <si>
    <t>永赢昌益C</t>
  </si>
  <si>
    <t>1182/1275</t>
  </si>
  <si>
    <t>003103.OF</t>
  </si>
  <si>
    <t>长盛盛裕纯债C</t>
  </si>
  <si>
    <t>1183/1275</t>
  </si>
  <si>
    <t>613/911</t>
  </si>
  <si>
    <t>527/652</t>
  </si>
  <si>
    <t>003542.OF</t>
  </si>
  <si>
    <t>财通纯债C</t>
  </si>
  <si>
    <t>1184/1275</t>
  </si>
  <si>
    <t>663/911</t>
  </si>
  <si>
    <t>003240.OF</t>
  </si>
  <si>
    <t>博时安祺6个月定开C</t>
  </si>
  <si>
    <t>1185/1275</t>
  </si>
  <si>
    <t>817/911</t>
  </si>
  <si>
    <t>630/652</t>
  </si>
  <si>
    <t>003788.OF</t>
  </si>
  <si>
    <t>方正富邦惠利纯债C</t>
  </si>
  <si>
    <t>1186/1275</t>
  </si>
  <si>
    <t>372/911</t>
  </si>
  <si>
    <t>452/652</t>
  </si>
  <si>
    <t>1187/1275</t>
  </si>
  <si>
    <t>20/911</t>
  </si>
  <si>
    <t>5/652</t>
  </si>
  <si>
    <t>003796.OF</t>
  </si>
  <si>
    <t>方正富邦睿利纯债C</t>
  </si>
  <si>
    <t>1188/1275</t>
  </si>
  <si>
    <t>511/911</t>
  </si>
  <si>
    <t>226/652</t>
  </si>
  <si>
    <t>253021.OF</t>
  </si>
  <si>
    <t>国联安增利债券B</t>
  </si>
  <si>
    <t>127/147</t>
  </si>
  <si>
    <t>002178.OF</t>
  </si>
  <si>
    <t>嘉实新起点C</t>
  </si>
  <si>
    <t>1779/1808</t>
  </si>
  <si>
    <t>1251/1545</t>
  </si>
  <si>
    <t>893/1243</t>
  </si>
  <si>
    <t>1189/1275</t>
  </si>
  <si>
    <t>684/911</t>
  </si>
  <si>
    <t>467/652</t>
  </si>
  <si>
    <t>003439.OF</t>
  </si>
  <si>
    <t>招商招怡纯债C</t>
  </si>
  <si>
    <t>1190/1275</t>
  </si>
  <si>
    <t>849/911</t>
  </si>
  <si>
    <t>548/652</t>
  </si>
  <si>
    <t>000253.OF</t>
  </si>
  <si>
    <t>景顺长城景兴信用纯债C</t>
  </si>
  <si>
    <t>1191/1275</t>
  </si>
  <si>
    <t>861/911</t>
  </si>
  <si>
    <t>623/652</t>
  </si>
  <si>
    <t>485019.OF</t>
  </si>
  <si>
    <t>工银瑞信信用纯债B</t>
  </si>
  <si>
    <t>1192/1275</t>
  </si>
  <si>
    <t>665/911</t>
  </si>
  <si>
    <t>568/652</t>
  </si>
  <si>
    <t>006340.OF</t>
  </si>
  <si>
    <t>国泰民安增益C</t>
  </si>
  <si>
    <t>1193/1275</t>
  </si>
  <si>
    <t>1194/1275</t>
  </si>
  <si>
    <t>1195/1275</t>
  </si>
  <si>
    <t>852/911</t>
  </si>
  <si>
    <t>004893.OF</t>
  </si>
  <si>
    <t>华润元大润泽A</t>
  </si>
  <si>
    <t>1196/1275</t>
  </si>
  <si>
    <t>519327.OF</t>
  </si>
  <si>
    <t>浦银安盛幸福聚益C</t>
  </si>
  <si>
    <t>1197/1275</t>
  </si>
  <si>
    <t>860/911</t>
  </si>
  <si>
    <t>621/652</t>
  </si>
  <si>
    <t>650002.OF</t>
  </si>
  <si>
    <t>英大纯债C</t>
  </si>
  <si>
    <t>1198/1275</t>
  </si>
  <si>
    <t>575/911</t>
  </si>
  <si>
    <t>399/652</t>
  </si>
  <si>
    <t>003595.OF</t>
  </si>
  <si>
    <t>长盛盛崇C</t>
  </si>
  <si>
    <t>1781/1808</t>
  </si>
  <si>
    <t>959/1545</t>
  </si>
  <si>
    <t>731/1243</t>
  </si>
  <si>
    <t>002388.OF</t>
  </si>
  <si>
    <t>天弘裕利A</t>
  </si>
  <si>
    <t>1782/1808</t>
  </si>
  <si>
    <t>940/1545</t>
  </si>
  <si>
    <t>809/1243</t>
  </si>
  <si>
    <t>钱文成,赵鼎龙</t>
  </si>
  <si>
    <t>003812.OF</t>
  </si>
  <si>
    <t>中金金利C</t>
  </si>
  <si>
    <t>1199/1275</t>
  </si>
  <si>
    <t>784/911</t>
  </si>
  <si>
    <t>325/652</t>
  </si>
  <si>
    <t>000401.OF</t>
  </si>
  <si>
    <t>中融增鑫一年C</t>
  </si>
  <si>
    <t>118/147</t>
  </si>
  <si>
    <t>005201.OF</t>
  </si>
  <si>
    <t>浦银安盛普瑞纯债C</t>
  </si>
  <si>
    <t>1200/1275</t>
  </si>
  <si>
    <t>003275.OF</t>
  </si>
  <si>
    <t>国联安添利增长A</t>
  </si>
  <si>
    <t>461/492</t>
  </si>
  <si>
    <t>292/437</t>
  </si>
  <si>
    <t>87/364</t>
  </si>
  <si>
    <t>薛琳,邹新进,王欢</t>
  </si>
  <si>
    <t>002786.OF</t>
  </si>
  <si>
    <t>中融融裕双利C</t>
  </si>
  <si>
    <t>462/492</t>
  </si>
  <si>
    <t>420/437</t>
  </si>
  <si>
    <t>353/364</t>
  </si>
  <si>
    <t>400023.OF</t>
  </si>
  <si>
    <t>东方多策略A</t>
  </si>
  <si>
    <t>1784/1808</t>
  </si>
  <si>
    <t>1087/1545</t>
  </si>
  <si>
    <t>1008/1243</t>
  </si>
  <si>
    <t>1201/1275</t>
  </si>
  <si>
    <t>840/911</t>
  </si>
  <si>
    <t>614/652</t>
  </si>
  <si>
    <t>005997.OF</t>
  </si>
  <si>
    <t>天弘裕利C</t>
  </si>
  <si>
    <t>1785/1808</t>
  </si>
  <si>
    <t>1202/1275</t>
  </si>
  <si>
    <t>898/911</t>
  </si>
  <si>
    <t>000675.OF</t>
  </si>
  <si>
    <t>中海惠祥分级A</t>
  </si>
  <si>
    <t>463/492</t>
  </si>
  <si>
    <t>353/437</t>
  </si>
  <si>
    <t>255/364</t>
  </si>
  <si>
    <t>005552.OF</t>
  </si>
  <si>
    <t>国富新趋势A</t>
  </si>
  <si>
    <t>1786/1808</t>
  </si>
  <si>
    <t>杜飞,沈竹熙</t>
  </si>
  <si>
    <t>003584.OF</t>
  </si>
  <si>
    <t>建信稳定鑫利C</t>
  </si>
  <si>
    <t>1203/1275</t>
  </si>
  <si>
    <t>670/911</t>
  </si>
  <si>
    <t>519335.OF</t>
  </si>
  <si>
    <t>浦银安盛盛勤3个月定开C</t>
  </si>
  <si>
    <t>1204/1275</t>
  </si>
  <si>
    <t>865/911</t>
  </si>
  <si>
    <t>1205/1275</t>
  </si>
  <si>
    <t>650/911</t>
  </si>
  <si>
    <t>564/652</t>
  </si>
  <si>
    <t>519740.OF</t>
  </si>
  <si>
    <t>交银丰盈收益A</t>
  </si>
  <si>
    <t>1206/1275</t>
  </si>
  <si>
    <t>859/911</t>
  </si>
  <si>
    <t>607/652</t>
  </si>
  <si>
    <t>连端清,于海颖</t>
  </si>
  <si>
    <t>1207/1275</t>
  </si>
  <si>
    <t>824/911</t>
  </si>
  <si>
    <t>270049.OF</t>
  </si>
  <si>
    <t>广发纯债C</t>
  </si>
  <si>
    <t>1208/1275</t>
  </si>
  <si>
    <t>753/911</t>
  </si>
  <si>
    <t>534/652</t>
  </si>
  <si>
    <t>1209/1275</t>
  </si>
  <si>
    <t>004109.OF</t>
  </si>
  <si>
    <t>信诚稳泰C</t>
  </si>
  <si>
    <t>1210/1275</t>
  </si>
  <si>
    <t>895/911</t>
  </si>
  <si>
    <t>005553.OF</t>
  </si>
  <si>
    <t>国富新趋势C</t>
  </si>
  <si>
    <t>1788/1808</t>
  </si>
  <si>
    <t>003325.OF</t>
  </si>
  <si>
    <t>东方永兴18个月C</t>
  </si>
  <si>
    <t>1211/1275</t>
  </si>
  <si>
    <t>30/911</t>
  </si>
  <si>
    <t>11/652</t>
  </si>
  <si>
    <t>162108.OF</t>
  </si>
  <si>
    <t>金鹰元盛C</t>
  </si>
  <si>
    <t>1212/1275</t>
  </si>
  <si>
    <t>538/911</t>
  </si>
  <si>
    <t>542/652</t>
  </si>
  <si>
    <t>002068.OF</t>
  </si>
  <si>
    <t>东方多策略C</t>
  </si>
  <si>
    <t>1789/1808</t>
  </si>
  <si>
    <t>1100/1545</t>
  </si>
  <si>
    <t>1026/1243</t>
  </si>
  <si>
    <t>1213/1275</t>
  </si>
  <si>
    <t>1214/1275</t>
  </si>
  <si>
    <t>723/911</t>
  </si>
  <si>
    <t>457/652</t>
  </si>
  <si>
    <t>1215/1275</t>
  </si>
  <si>
    <t>862/911</t>
  </si>
  <si>
    <t>1216/1275</t>
  </si>
  <si>
    <t>573003.OF</t>
  </si>
  <si>
    <t>诺德增强收益</t>
  </si>
  <si>
    <t>465/492</t>
  </si>
  <si>
    <t>295/437</t>
  </si>
  <si>
    <t>315/364</t>
  </si>
  <si>
    <t>景辉,郝旭东</t>
  </si>
  <si>
    <t>006146.OF</t>
  </si>
  <si>
    <t>前海开源鼎欣C</t>
  </si>
  <si>
    <t>1217/1275</t>
  </si>
  <si>
    <t>002928.OF</t>
  </si>
  <si>
    <t>长盛盛和C</t>
  </si>
  <si>
    <t>1218/1275</t>
  </si>
  <si>
    <t>692/911</t>
  </si>
  <si>
    <t>571/652</t>
  </si>
  <si>
    <t>003276.OF</t>
  </si>
  <si>
    <t>国联安添利增长C</t>
  </si>
  <si>
    <t>466/492</t>
  </si>
  <si>
    <t>321/437</t>
  </si>
  <si>
    <t>108/364</t>
  </si>
  <si>
    <t>005047.OF</t>
  </si>
  <si>
    <t>南华瑞扬纯债A</t>
  </si>
  <si>
    <t>1219/1275</t>
  </si>
  <si>
    <t>906/911</t>
  </si>
  <si>
    <t>000255.OF</t>
  </si>
  <si>
    <t>长城增强收益C</t>
  </si>
  <si>
    <t>1220/1275</t>
  </si>
  <si>
    <t>856/911</t>
  </si>
  <si>
    <t>632/652</t>
  </si>
  <si>
    <t>005025.OF</t>
  </si>
  <si>
    <t>交银丰盈收益C</t>
  </si>
  <si>
    <t>1221/1275</t>
  </si>
  <si>
    <t>626/911</t>
  </si>
  <si>
    <t>005048.OF</t>
  </si>
  <si>
    <t>南华瑞扬纯债C</t>
  </si>
  <si>
    <t>1222/1275</t>
  </si>
  <si>
    <t>907/911</t>
  </si>
  <si>
    <t>006702.OF</t>
  </si>
  <si>
    <t>国富恒嘉短债A</t>
  </si>
  <si>
    <t>91/96</t>
  </si>
  <si>
    <t>519225.OF</t>
  </si>
  <si>
    <t>海富通集利</t>
  </si>
  <si>
    <t>1223/1275</t>
  </si>
  <si>
    <t>911/911</t>
  </si>
  <si>
    <t>652/652</t>
  </si>
  <si>
    <t>040045.OF</t>
  </si>
  <si>
    <t>华安添鑫中短债A</t>
  </si>
  <si>
    <t>92/96</t>
  </si>
  <si>
    <t>31/31</t>
  </si>
  <si>
    <t>19/19</t>
  </si>
  <si>
    <t>马晓璇,郑如熙</t>
  </si>
  <si>
    <t>1224/1275</t>
  </si>
  <si>
    <t>000937.OF</t>
  </si>
  <si>
    <t>华商稳固添利A</t>
  </si>
  <si>
    <t>1225/1275</t>
  </si>
  <si>
    <t>909/911</t>
  </si>
  <si>
    <t>650/652</t>
  </si>
  <si>
    <t>004486.OF</t>
  </si>
  <si>
    <t>嘉实稳怡</t>
  </si>
  <si>
    <t>468/492</t>
  </si>
  <si>
    <t>264/437</t>
  </si>
  <si>
    <t>1226/1275</t>
  </si>
  <si>
    <t>767/911</t>
  </si>
  <si>
    <t>531/652</t>
  </si>
  <si>
    <t>1227/1275</t>
  </si>
  <si>
    <t>1228/1275</t>
  </si>
  <si>
    <t>779/911</t>
  </si>
  <si>
    <t>005935.OF</t>
  </si>
  <si>
    <t>新疆前海联合润丰C</t>
  </si>
  <si>
    <t>1791/1808</t>
  </si>
  <si>
    <t>006703.OF</t>
  </si>
  <si>
    <t>国富恒嘉短债C</t>
  </si>
  <si>
    <t>93/96</t>
  </si>
  <si>
    <t>1229/1275</t>
  </si>
  <si>
    <t>816/911</t>
  </si>
  <si>
    <t>1230/1275</t>
  </si>
  <si>
    <t>854/911</t>
  </si>
  <si>
    <t>585/652</t>
  </si>
  <si>
    <t>003843.OF</t>
  </si>
  <si>
    <t>中邮景泰C</t>
  </si>
  <si>
    <t>1793/1808</t>
  </si>
  <si>
    <t>1235/1545</t>
  </si>
  <si>
    <t>972/1243</t>
  </si>
  <si>
    <t>1231/1275</t>
  </si>
  <si>
    <t>005427.OF</t>
  </si>
  <si>
    <t>渤海汇金汇增利3个月</t>
  </si>
  <si>
    <t>1232/1275</t>
  </si>
  <si>
    <t>889/911</t>
  </si>
  <si>
    <t>李杨</t>
  </si>
  <si>
    <t>005428.OF</t>
  </si>
  <si>
    <t>渤海汇金汇添益3个月</t>
  </si>
  <si>
    <t>1233/1275</t>
  </si>
  <si>
    <t>890/911</t>
  </si>
  <si>
    <t>000674.OF</t>
  </si>
  <si>
    <t>中海惠祥分级</t>
  </si>
  <si>
    <t>471/492</t>
  </si>
  <si>
    <t>110/437</t>
  </si>
  <si>
    <t>180/364</t>
  </si>
  <si>
    <t>000814.OF</t>
  </si>
  <si>
    <t>鑫元合享纯债C</t>
  </si>
  <si>
    <t>1234/1275</t>
  </si>
  <si>
    <t>004158.OF</t>
  </si>
  <si>
    <t>信诚至诚B</t>
  </si>
  <si>
    <t>1794/1808</t>
  </si>
  <si>
    <t>1111/1545</t>
  </si>
  <si>
    <t>000938.OF</t>
  </si>
  <si>
    <t>华商稳固添利C</t>
  </si>
  <si>
    <t>1235/1275</t>
  </si>
  <si>
    <t>910/911</t>
  </si>
  <si>
    <t>651/652</t>
  </si>
  <si>
    <t>006211.OF</t>
  </si>
  <si>
    <t>东方臻宝纯债C</t>
  </si>
  <si>
    <t>1236/1275</t>
  </si>
  <si>
    <t>1237/1275</t>
  </si>
  <si>
    <t>745/911</t>
  </si>
  <si>
    <t>1238/1275</t>
  </si>
  <si>
    <t>519663.OF</t>
  </si>
  <si>
    <t>银河久益回报6个月定开C</t>
  </si>
  <si>
    <t>1239/1275</t>
  </si>
  <si>
    <t>815/911</t>
  </si>
  <si>
    <t>577/652</t>
  </si>
  <si>
    <t>004031.OF</t>
  </si>
  <si>
    <t>鑫元添利三个月定开债</t>
  </si>
  <si>
    <t>1240/1275</t>
  </si>
  <si>
    <t>888/911</t>
  </si>
  <si>
    <t>赵慧,郭卉</t>
  </si>
  <si>
    <t>006031.OF</t>
  </si>
  <si>
    <t>南方昌元可转债C</t>
  </si>
  <si>
    <t>473/492</t>
  </si>
  <si>
    <t>1241/1275</t>
  </si>
  <si>
    <t>000185.OF</t>
  </si>
  <si>
    <t>工银瑞信添福B</t>
  </si>
  <si>
    <t>475/492</t>
  </si>
  <si>
    <t>419/437</t>
  </si>
  <si>
    <t>342/364</t>
  </si>
  <si>
    <t>000676.OF</t>
  </si>
  <si>
    <t>中海惠祥分级B</t>
  </si>
  <si>
    <t>476/492</t>
  </si>
  <si>
    <t>144/437</t>
  </si>
  <si>
    <t>238/364</t>
  </si>
  <si>
    <t>003124.OF</t>
  </si>
  <si>
    <t>天治鑫利C</t>
  </si>
  <si>
    <t>1242/1275</t>
  </si>
  <si>
    <t>871/911</t>
  </si>
  <si>
    <t>637/652</t>
  </si>
  <si>
    <t>郝杰</t>
  </si>
  <si>
    <t>003123.OF</t>
  </si>
  <si>
    <t>天治鑫利A</t>
  </si>
  <si>
    <t>1243/1275</t>
  </si>
  <si>
    <t>864/911</t>
  </si>
  <si>
    <t>635/652</t>
  </si>
  <si>
    <t>002278.OF</t>
  </si>
  <si>
    <t>中邮稳健合赢</t>
  </si>
  <si>
    <t>478/492</t>
  </si>
  <si>
    <t>400/437</t>
  </si>
  <si>
    <t>张萌,陈梁</t>
  </si>
  <si>
    <t>1244/1275</t>
  </si>
  <si>
    <t>707/911</t>
  </si>
  <si>
    <t>000798.OF</t>
  </si>
  <si>
    <t>民生加银家盈季度</t>
  </si>
  <si>
    <t>94/96</t>
  </si>
  <si>
    <t>李文君</t>
  </si>
  <si>
    <t>1245/1275</t>
  </si>
  <si>
    <t>806/911</t>
  </si>
  <si>
    <t>553/652</t>
  </si>
  <si>
    <t>005419.OF</t>
  </si>
  <si>
    <t>中欧聚瑞A</t>
  </si>
  <si>
    <t>1246/1275</t>
  </si>
  <si>
    <t>黄华</t>
  </si>
  <si>
    <t>000799.OF</t>
  </si>
  <si>
    <t>民生加银家盈半年</t>
  </si>
  <si>
    <t>95/96</t>
  </si>
  <si>
    <t>006406.OF</t>
  </si>
  <si>
    <t>华富恒盛纯债C</t>
  </si>
  <si>
    <t>1247/1275</t>
  </si>
  <si>
    <t>006403.OF</t>
  </si>
  <si>
    <t>银河睿嘉C</t>
  </si>
  <si>
    <t>1248/1275</t>
  </si>
  <si>
    <t>1249/1275</t>
  </si>
  <si>
    <t>872/911</t>
  </si>
  <si>
    <t>000466.OF</t>
  </si>
  <si>
    <t>融通通瑞AB</t>
  </si>
  <si>
    <t>479/492</t>
  </si>
  <si>
    <t>422/437</t>
  </si>
  <si>
    <t>326/364</t>
  </si>
  <si>
    <t>何天翔,朱浩然</t>
  </si>
  <si>
    <t>005716.OF</t>
  </si>
  <si>
    <t>人保纯债一年定开C</t>
  </si>
  <si>
    <t>1250/1275</t>
  </si>
  <si>
    <t>004709.OF</t>
  </si>
  <si>
    <t>红塔红土盛商一年C</t>
  </si>
  <si>
    <t>480/492</t>
  </si>
  <si>
    <t>355/437</t>
  </si>
  <si>
    <t>675093.OF</t>
  </si>
  <si>
    <t>西部利得祥逸C</t>
  </si>
  <si>
    <t>1251/1275</t>
  </si>
  <si>
    <t>867/911</t>
  </si>
  <si>
    <t>张维文,刘心峰</t>
  </si>
  <si>
    <t>1252/1275</t>
  </si>
  <si>
    <t>780/911</t>
  </si>
  <si>
    <t>302/652</t>
  </si>
  <si>
    <t>005420.OF</t>
  </si>
  <si>
    <t>中欧聚瑞C</t>
  </si>
  <si>
    <t>1253/1275</t>
  </si>
  <si>
    <t>000859.OF</t>
  </si>
  <si>
    <t>融通通瑞C</t>
  </si>
  <si>
    <t>481/492</t>
  </si>
  <si>
    <t>424/437</t>
  </si>
  <si>
    <t>336/364</t>
  </si>
  <si>
    <t>000745.OF</t>
  </si>
  <si>
    <t>北信瑞丰稳定收益C</t>
  </si>
  <si>
    <t>1254/1275</t>
  </si>
  <si>
    <t>810/911</t>
  </si>
  <si>
    <t>411/652</t>
  </si>
  <si>
    <t>519023.OF</t>
  </si>
  <si>
    <t>海富通稳健添利C</t>
  </si>
  <si>
    <t>113/147</t>
  </si>
  <si>
    <t>谈云飞,何谦</t>
  </si>
  <si>
    <t>519024.OF</t>
  </si>
  <si>
    <t>海富通稳健添利A</t>
  </si>
  <si>
    <t>106/147</t>
  </si>
  <si>
    <t>1255/1275</t>
  </si>
  <si>
    <t>610103.OF</t>
  </si>
  <si>
    <t>信达澳银稳定B</t>
  </si>
  <si>
    <t>138/147</t>
  </si>
  <si>
    <t>000792.OF</t>
  </si>
  <si>
    <t>招商定期宝六个月</t>
  </si>
  <si>
    <t>96/96</t>
  </si>
  <si>
    <t>25/31</t>
  </si>
  <si>
    <t>007945.OF</t>
  </si>
  <si>
    <t>景顺长城改革机遇C</t>
  </si>
  <si>
    <t>007960.OF</t>
  </si>
  <si>
    <t>方正富邦天恒C</t>
  </si>
  <si>
    <t>006777.OF</t>
  </si>
  <si>
    <t>华夏鼎略C</t>
  </si>
  <si>
    <t>008078.OF</t>
  </si>
  <si>
    <t>农银区间精选</t>
  </si>
  <si>
    <t>008071.OF</t>
  </si>
  <si>
    <t>长信利泰E</t>
  </si>
  <si>
    <t>007939.OF</t>
  </si>
  <si>
    <t>华夏网购精选C</t>
  </si>
  <si>
    <t>006790.OF</t>
  </si>
  <si>
    <t>中信保诚景丰C</t>
  </si>
  <si>
    <t>007574.OF</t>
  </si>
  <si>
    <t>宝盈新价值C</t>
  </si>
  <si>
    <t>007578.OF</t>
  </si>
  <si>
    <t>宝盈新锐C</t>
  </si>
  <si>
    <t>007579.OF</t>
  </si>
  <si>
    <t>宝盈先进制造C</t>
  </si>
  <si>
    <t>007581.OF</t>
  </si>
  <si>
    <t>宝盈鸿利收益C</t>
  </si>
  <si>
    <t>006153.OF</t>
  </si>
  <si>
    <t>国联安增鑫纯债C</t>
  </si>
  <si>
    <t>007632.OF</t>
  </si>
  <si>
    <t>华润元大安鑫C</t>
  </si>
  <si>
    <t>007663.OF</t>
  </si>
  <si>
    <t>平安安享灵活配置C</t>
  </si>
  <si>
    <t>006837.OF</t>
  </si>
  <si>
    <t>银华信用四季红C</t>
  </si>
  <si>
    <t>007686.OF</t>
  </si>
  <si>
    <t>东方价值挖掘C</t>
  </si>
  <si>
    <t>007687.OF</t>
  </si>
  <si>
    <t>东方成长收益C</t>
  </si>
  <si>
    <t>007812.OF</t>
  </si>
  <si>
    <t>淳厚信泽C</t>
  </si>
  <si>
    <t>006326.OF</t>
  </si>
  <si>
    <t>招商添荣3个月定开C</t>
  </si>
  <si>
    <t>007850.OF</t>
  </si>
  <si>
    <t>方正富邦天睿灵活配置A</t>
  </si>
  <si>
    <t>007851.OF</t>
  </si>
  <si>
    <t>方正富邦天睿灵活配置C</t>
  </si>
  <si>
    <t>007863.OF</t>
  </si>
  <si>
    <t>长信利泰C</t>
  </si>
  <si>
    <t>007872.OF</t>
  </si>
  <si>
    <t>金信稳健策略</t>
  </si>
  <si>
    <t>007875.OF</t>
  </si>
  <si>
    <t>国融融兴A</t>
  </si>
  <si>
    <t>梁国桓</t>
  </si>
  <si>
    <t>007876.OF</t>
  </si>
  <si>
    <t>国融融兴C</t>
  </si>
  <si>
    <t>007923.OF</t>
  </si>
  <si>
    <t>方正富邦天鑫A</t>
  </si>
  <si>
    <t>007924.OF</t>
  </si>
  <si>
    <t>方正富邦天鑫C</t>
  </si>
  <si>
    <t>007925.OF</t>
  </si>
  <si>
    <t>平安鑫享E</t>
  </si>
  <si>
    <t>008127.OF</t>
  </si>
  <si>
    <t>广发趋势优选C</t>
  </si>
  <si>
    <t>008221.OF</t>
  </si>
  <si>
    <t>兴业聚鑫C</t>
  </si>
  <si>
    <t>008182.OF</t>
  </si>
  <si>
    <t>方正富邦信泓C</t>
  </si>
  <si>
    <t>006394.OF</t>
  </si>
  <si>
    <t>招商添德3个月定开C</t>
  </si>
  <si>
    <t>006666.OF</t>
  </si>
  <si>
    <t>华夏鼎康C</t>
  </si>
  <si>
    <t>006637.OF</t>
  </si>
  <si>
    <t>华富恒欣纯债C</t>
  </si>
  <si>
    <t>006431.OF</t>
  </si>
  <si>
    <t>汇安鼎利纯债A</t>
  </si>
  <si>
    <t>006632.OF</t>
  </si>
  <si>
    <t>鑫元臻利C</t>
  </si>
  <si>
    <t>168111.OF</t>
  </si>
  <si>
    <t>九泰锐丰(LOF)C</t>
  </si>
  <si>
    <t>006432.OF</t>
  </si>
  <si>
    <t>汇安鼎利纯债C</t>
  </si>
  <si>
    <t>006565.OF</t>
  </si>
  <si>
    <t>光大尊泰三年定开债</t>
  </si>
  <si>
    <t>006510.OF</t>
  </si>
  <si>
    <t>国联安增盈纯债C</t>
  </si>
  <si>
    <t>006499.OF</t>
  </si>
  <si>
    <t>中科沃土沃盛纯债C</t>
  </si>
  <si>
    <t>田钊</t>
  </si>
  <si>
    <t>006498.OF</t>
  </si>
  <si>
    <t>中科沃土沃盛纯债A</t>
  </si>
  <si>
    <t>519618.OF</t>
  </si>
  <si>
    <t>银河君信I</t>
  </si>
  <si>
    <t>1798/1808</t>
  </si>
  <si>
    <t>1266/1545</t>
  </si>
  <si>
    <t>1138/1243</t>
  </si>
  <si>
    <t>006490.OF</t>
  </si>
  <si>
    <t>招商添裕纯债C</t>
  </si>
  <si>
    <t>008162.OF</t>
  </si>
  <si>
    <t>浦银安盛经济带崛起C</t>
  </si>
  <si>
    <t>006384.OF</t>
  </si>
  <si>
    <t>招商添盈纯债C</t>
  </si>
  <si>
    <t>006770.OF</t>
  </si>
  <si>
    <t>华富恒玖3个月C</t>
  </si>
  <si>
    <t>006764.OF</t>
  </si>
  <si>
    <t>景顺长城景泰鑫利纯债</t>
  </si>
  <si>
    <t>006760.OF</t>
  </si>
  <si>
    <t>国金惠盈纯债C</t>
  </si>
  <si>
    <t>008212.OF</t>
  </si>
  <si>
    <t>华夏新机遇C</t>
  </si>
  <si>
    <t>008213.OF</t>
  </si>
  <si>
    <t>华夏新起点C</t>
  </si>
  <si>
    <t>008218.OF</t>
  </si>
  <si>
    <t>兴业量化精选C</t>
  </si>
  <si>
    <t>006737.OF</t>
  </si>
  <si>
    <t>诺安恒惠</t>
  </si>
  <si>
    <t>006723.OF</t>
  </si>
  <si>
    <t>天弘穗利一年定开C</t>
  </si>
  <si>
    <t>008418.OF</t>
  </si>
  <si>
    <t>惠升惠泽A</t>
  </si>
  <si>
    <t>孙庆,张一甫</t>
  </si>
  <si>
    <t>惠升基金管理有限责任公司</t>
  </si>
  <si>
    <t>006706.OF</t>
  </si>
  <si>
    <t>中融聚汇3个月定开</t>
  </si>
  <si>
    <t>王玥,朱柏蓉</t>
  </si>
  <si>
    <t>008419.OF</t>
  </si>
  <si>
    <t>惠升惠泽C</t>
  </si>
  <si>
    <t>008467.OF</t>
  </si>
  <si>
    <t>博道嘉瑞A</t>
  </si>
  <si>
    <t>张迎军</t>
  </si>
  <si>
    <t>博道基金管理有限公司</t>
  </si>
  <si>
    <t>001046.OF</t>
  </si>
  <si>
    <t>华夏可转债增强I</t>
  </si>
  <si>
    <t>008468.OF</t>
  </si>
  <si>
    <t>博道嘉瑞C</t>
  </si>
  <si>
    <t>008604.OF</t>
  </si>
  <si>
    <t>广发稳安C</t>
  </si>
  <si>
    <t>006368.OF</t>
  </si>
  <si>
    <t>交银裕祥纯债C</t>
  </si>
  <si>
    <t>1256/1275</t>
  </si>
  <si>
    <t>006847.OF</t>
  </si>
  <si>
    <t>中银福建国有企业债C</t>
  </si>
  <si>
    <t>006716.OF</t>
  </si>
  <si>
    <t>东方永泰纯债1年定开C</t>
  </si>
  <si>
    <t>006359.OF</t>
  </si>
  <si>
    <t>新疆前海联合泳盛纯债C</t>
  </si>
  <si>
    <t>007553.OF</t>
  </si>
  <si>
    <t>中信建投医改C</t>
  </si>
  <si>
    <t>006691.OF</t>
  </si>
  <si>
    <t>泰达宏利年年添利C</t>
  </si>
  <si>
    <t>006739.OF</t>
  </si>
  <si>
    <t>工银瑞信添慧C</t>
  </si>
  <si>
    <t>006833.OF</t>
  </si>
  <si>
    <t>鹏扬添利增强C</t>
  </si>
  <si>
    <t>006840.OF</t>
  </si>
  <si>
    <t>安信聚利增强C</t>
  </si>
  <si>
    <t>006867.OF</t>
  </si>
  <si>
    <t>易方达丰华C</t>
  </si>
  <si>
    <t>006892.OF</t>
  </si>
  <si>
    <t>新华鼎利C</t>
  </si>
  <si>
    <t>006897.OF</t>
  </si>
  <si>
    <t>新华聚利C</t>
  </si>
  <si>
    <t>006899.OF</t>
  </si>
  <si>
    <t>天弘弘丰增强回报C</t>
  </si>
  <si>
    <t>007033.OF</t>
  </si>
  <si>
    <t>平安可转债C</t>
  </si>
  <si>
    <t>007100.OF</t>
  </si>
  <si>
    <t>中银稳健添利E</t>
  </si>
  <si>
    <t>007106.OF</t>
  </si>
  <si>
    <t>农银汇理可转债</t>
  </si>
  <si>
    <t>周宇</t>
  </si>
  <si>
    <t>006655.OF</t>
  </si>
  <si>
    <t>华泰紫金季季享定开C</t>
  </si>
  <si>
    <t>李博良,陈晨</t>
  </si>
  <si>
    <t>007129.OF</t>
  </si>
  <si>
    <t>天弘增强回报C</t>
  </si>
  <si>
    <t>006501.OF</t>
  </si>
  <si>
    <t>建信润利增强C</t>
  </si>
  <si>
    <t>004912.OF</t>
  </si>
  <si>
    <t>中加纯债定期开放C</t>
  </si>
  <si>
    <t>896/911</t>
  </si>
  <si>
    <t>005991.OF</t>
  </si>
  <si>
    <t>长信利丰A</t>
  </si>
  <si>
    <t>004832.OF</t>
  </si>
  <si>
    <t>汇添富鑫泽定期开放C</t>
  </si>
  <si>
    <t>004638.OF</t>
  </si>
  <si>
    <t>华夏鼎兴C</t>
  </si>
  <si>
    <t>004630.OF</t>
  </si>
  <si>
    <t>平安合信3个月定开债</t>
  </si>
  <si>
    <t>田元强</t>
  </si>
  <si>
    <t>006148.OF</t>
  </si>
  <si>
    <t>宝盈融源可转债C</t>
  </si>
  <si>
    <t>006208.OF</t>
  </si>
  <si>
    <t>泰康裕泰C</t>
  </si>
  <si>
    <t>006356.OF</t>
  </si>
  <si>
    <t>国融稳融A</t>
  </si>
  <si>
    <t>006357.OF</t>
  </si>
  <si>
    <t>国融稳融C</t>
  </si>
  <si>
    <t>006467.OF</t>
  </si>
  <si>
    <t>浦银安盛双债增强C</t>
  </si>
  <si>
    <t>004557.OF</t>
  </si>
  <si>
    <t>北信瑞丰鼎丰</t>
  </si>
  <si>
    <t>004256.OF</t>
  </si>
  <si>
    <t>民生加银汇鑫一年D</t>
  </si>
  <si>
    <t>007283.OF</t>
  </si>
  <si>
    <t>华夏鼎淳C</t>
  </si>
  <si>
    <t>002839.OF</t>
  </si>
  <si>
    <t>华夏新锦程C</t>
  </si>
  <si>
    <t>002834.OF</t>
  </si>
  <si>
    <t>华夏新锦绣C</t>
  </si>
  <si>
    <t>1194/1545</t>
  </si>
  <si>
    <t>906/1243</t>
  </si>
  <si>
    <t>003451.OF</t>
  </si>
  <si>
    <t>招商招信3个月C</t>
  </si>
  <si>
    <t>003443.OF</t>
  </si>
  <si>
    <t>招商招惠三个月定开C</t>
  </si>
  <si>
    <t>003441.OF</t>
  </si>
  <si>
    <t>招商招享纯债C</t>
  </si>
  <si>
    <t>960027.OF</t>
  </si>
  <si>
    <t>博时信用债券R</t>
  </si>
  <si>
    <t>374/437</t>
  </si>
  <si>
    <t>327/364</t>
  </si>
  <si>
    <t>002457.OF</t>
  </si>
  <si>
    <t>招商安元灵活配置C</t>
  </si>
  <si>
    <t>002232.OF</t>
  </si>
  <si>
    <t>华夏新趋势C</t>
  </si>
  <si>
    <t>1276/1545</t>
  </si>
  <si>
    <t>1025/1243</t>
  </si>
  <si>
    <t>002344.OF</t>
  </si>
  <si>
    <t>融通增益C</t>
  </si>
  <si>
    <t>001683.OF</t>
  </si>
  <si>
    <t>华夏新经济</t>
  </si>
  <si>
    <t>1494/1545</t>
  </si>
  <si>
    <t>1151/1243</t>
  </si>
  <si>
    <t>彭海伟</t>
  </si>
  <si>
    <t>001785.OF</t>
  </si>
  <si>
    <t>民生加银岁岁增利D</t>
  </si>
  <si>
    <t>645/652</t>
  </si>
  <si>
    <t>001428.OF</t>
  </si>
  <si>
    <t>工银瑞信灵活配置B</t>
  </si>
  <si>
    <t>001784.OF</t>
  </si>
  <si>
    <t>兴银合盈C</t>
  </si>
  <si>
    <t>洪木妹,陶国峰</t>
  </si>
  <si>
    <t>001783.OF</t>
  </si>
  <si>
    <t>兴银合盈A</t>
  </si>
  <si>
    <t>001368.OF</t>
  </si>
  <si>
    <t>兴业稳固收益一年</t>
  </si>
  <si>
    <t>魏泰源</t>
  </si>
  <si>
    <t>001274.OF</t>
  </si>
  <si>
    <t>民生加银新动力D</t>
  </si>
  <si>
    <t>000784.OF</t>
  </si>
  <si>
    <t>博时季季享三个月B</t>
  </si>
  <si>
    <t>003570.OF</t>
  </si>
  <si>
    <t>招商招丰纯债C</t>
  </si>
  <si>
    <t>003572.OF</t>
  </si>
  <si>
    <t>招商招琪纯债C</t>
  </si>
  <si>
    <t>003810.OF</t>
  </si>
  <si>
    <t>招商招顺纯债C</t>
  </si>
  <si>
    <t>003864.OF</t>
  </si>
  <si>
    <t>招商招祥纯债C</t>
  </si>
  <si>
    <t>007317.OF</t>
  </si>
  <si>
    <t>交银可转债C</t>
  </si>
  <si>
    <t>007666.OF</t>
  </si>
  <si>
    <t>华夏鼎泓A</t>
  </si>
  <si>
    <t>007667.OF</t>
  </si>
  <si>
    <t>华夏鼎泓C</t>
  </si>
  <si>
    <t>007698.OF</t>
  </si>
  <si>
    <t>中金衡益增强C</t>
  </si>
  <si>
    <t>007753.OF</t>
  </si>
  <si>
    <t>中银招利C</t>
  </si>
  <si>
    <t>007833.OF</t>
  </si>
  <si>
    <t>长盛稳怡添利A</t>
  </si>
  <si>
    <t>蔡宾</t>
  </si>
  <si>
    <t>007834.OF</t>
  </si>
  <si>
    <t>长盛稳怡添利C</t>
  </si>
  <si>
    <t>004922.OF</t>
  </si>
  <si>
    <t>华夏鼎瑞三个月C</t>
  </si>
  <si>
    <t>007951.OF</t>
  </si>
  <si>
    <t>招商信用增强C</t>
  </si>
  <si>
    <t>008008.OF</t>
  </si>
  <si>
    <t>易方达稳健收益C</t>
  </si>
  <si>
    <t>008044.OF</t>
  </si>
  <si>
    <t>博远增强回报A</t>
  </si>
  <si>
    <t>钟鸣远</t>
  </si>
  <si>
    <t>博远基金管理有限公司</t>
  </si>
  <si>
    <t>008045.OF</t>
  </si>
  <si>
    <t>博远增强回报C</t>
  </si>
  <si>
    <t>008176.OF</t>
  </si>
  <si>
    <t>长信利保C</t>
  </si>
  <si>
    <t>008222.OF</t>
  </si>
  <si>
    <t>兴业机遇C</t>
  </si>
  <si>
    <t>004051.OF</t>
  </si>
  <si>
    <t>华夏新锦升C</t>
  </si>
  <si>
    <t>004049.OF</t>
  </si>
  <si>
    <t>华夏新锦汇C</t>
  </si>
  <si>
    <t>003868.OF</t>
  </si>
  <si>
    <t>招商招景纯债C</t>
  </si>
  <si>
    <t>007929.OF</t>
  </si>
  <si>
    <t>天治稳健双鑫</t>
  </si>
  <si>
    <t>004924.OF</t>
  </si>
  <si>
    <t>华夏鼎祥三个月C</t>
  </si>
  <si>
    <t>007111.OF</t>
  </si>
  <si>
    <t>新疆前海联合国民健康C</t>
  </si>
  <si>
    <t>007085.OF</t>
  </si>
  <si>
    <t>招商瑞庆C</t>
  </si>
  <si>
    <t>007072.OF</t>
  </si>
  <si>
    <t>民生加银鑫福C</t>
  </si>
  <si>
    <t>006024.OF</t>
  </si>
  <si>
    <t>宝盈聚丰两年定开C</t>
  </si>
  <si>
    <t>005973.OF</t>
  </si>
  <si>
    <t>交银裕如纯债C</t>
  </si>
  <si>
    <t>007049.OF</t>
  </si>
  <si>
    <t>平安鑫安E</t>
  </si>
  <si>
    <t>007048.OF</t>
  </si>
  <si>
    <t>平安安心灵活配置C</t>
  </si>
  <si>
    <t>007043.OF</t>
  </si>
  <si>
    <t>新疆前海联合泓鑫C</t>
  </si>
  <si>
    <t>007042.OF</t>
  </si>
  <si>
    <t>新疆前海联合泳隽C</t>
  </si>
  <si>
    <t>007041.OF</t>
  </si>
  <si>
    <t>新疆前海联合泳涛C</t>
  </si>
  <si>
    <t>005891.OF</t>
  </si>
  <si>
    <t>先锋博盈纯债C</t>
  </si>
  <si>
    <t>王颢</t>
  </si>
  <si>
    <t>007040.OF</t>
  </si>
  <si>
    <t>新疆前海联合泳隆C</t>
  </si>
  <si>
    <t>005890.OF</t>
  </si>
  <si>
    <t>先锋博盈纯债A</t>
  </si>
  <si>
    <t>005863.OF</t>
  </si>
  <si>
    <t>华夏鼎禄三个月定开C</t>
  </si>
  <si>
    <t>005858.OF</t>
  </si>
  <si>
    <t>汇添富鑫成定期开放C</t>
  </si>
  <si>
    <t>005837.OF</t>
  </si>
  <si>
    <t>创金合信泰盈双季红6个月定开债C</t>
  </si>
  <si>
    <t>006906.OF</t>
  </si>
  <si>
    <t>创金合信鑫收益E</t>
  </si>
  <si>
    <t>007202.OF</t>
  </si>
  <si>
    <t>天弘优质成长企业精选</t>
  </si>
  <si>
    <t>谷琦彬</t>
  </si>
  <si>
    <t>006858.OF</t>
  </si>
  <si>
    <t>蜂巢卓睿灵活C</t>
  </si>
  <si>
    <t>廖新昌,伍舟宏</t>
  </si>
  <si>
    <t>007233.OF</t>
  </si>
  <si>
    <t>金鹰鑫益E</t>
  </si>
  <si>
    <t>007244.OF</t>
  </si>
  <si>
    <t>安信核心竞争力C</t>
  </si>
  <si>
    <t>007550.OF</t>
  </si>
  <si>
    <t>东兴未来价值C</t>
  </si>
  <si>
    <t>007528.OF</t>
  </si>
  <si>
    <t>融通量化多策略灵活配置C</t>
  </si>
  <si>
    <t>007509.OF</t>
  </si>
  <si>
    <t>华商润丰C</t>
  </si>
  <si>
    <t>007481.OF</t>
  </si>
  <si>
    <t>华夏逸享健康</t>
  </si>
  <si>
    <t>006108.OF</t>
  </si>
  <si>
    <t>招商添利6个月定开C</t>
  </si>
  <si>
    <t>007356.OF</t>
  </si>
  <si>
    <t>汇添富科技创新C</t>
  </si>
  <si>
    <t>006083.OF</t>
  </si>
  <si>
    <t>鑫元全利C</t>
  </si>
  <si>
    <t>007326.OF</t>
  </si>
  <si>
    <t>国投瑞银新增长C</t>
  </si>
  <si>
    <t>007294.OF</t>
  </si>
  <si>
    <t>长信利信E</t>
  </si>
  <si>
    <t>007293.OF</t>
  </si>
  <si>
    <t>长信利信C</t>
  </si>
  <si>
    <t>006857.OF</t>
  </si>
  <si>
    <t>蜂巢卓睿灵活A</t>
  </si>
  <si>
    <t>005836.OF</t>
  </si>
  <si>
    <t>创金合信泰盈双季红6个月定开债A</t>
  </si>
  <si>
    <t>005411.OF</t>
  </si>
  <si>
    <t>汇添富鑫盛定期开放C</t>
  </si>
  <si>
    <t>006052.OF</t>
  </si>
  <si>
    <t>鹏扬核心价值C</t>
  </si>
  <si>
    <t>005408.OF</t>
  </si>
  <si>
    <t>华夏鼎泰六个月定开C</t>
  </si>
  <si>
    <t>005394.OF</t>
  </si>
  <si>
    <t>南方卓利3个月定开C</t>
  </si>
  <si>
    <t>005365.OF</t>
  </si>
  <si>
    <t>华夏鼎顺三个月定开C</t>
  </si>
  <si>
    <t>005950.OF</t>
  </si>
  <si>
    <t>鑫元行业轮动C</t>
  </si>
  <si>
    <t>005856.OF</t>
  </si>
  <si>
    <t>中科沃土沃瑞C</t>
  </si>
  <si>
    <t>黄艺明,林皓</t>
  </si>
  <si>
    <t>005855.OF</t>
  </si>
  <si>
    <t>中科沃土沃瑞A</t>
  </si>
  <si>
    <t>005337.OF</t>
  </si>
  <si>
    <t>中加颐慧三个月C</t>
  </si>
  <si>
    <t>005214.OF</t>
  </si>
  <si>
    <t>华夏鼎旺三个月C</t>
  </si>
  <si>
    <t>004980.OF</t>
  </si>
  <si>
    <t>华夏鼎诺三个月C</t>
  </si>
  <si>
    <t>004960.OF</t>
  </si>
  <si>
    <t>平安合泰定期开放</t>
  </si>
  <si>
    <t>004955.OF</t>
  </si>
  <si>
    <t>中银证券中高等级C</t>
  </si>
  <si>
    <t>005466.OF</t>
  </si>
  <si>
    <t>华泰紫金智惠定开C</t>
  </si>
  <si>
    <t>006372.OF</t>
  </si>
  <si>
    <t>长安鑫盈C</t>
  </si>
  <si>
    <t>006392.OF</t>
  </si>
  <si>
    <t>中信保诚创新成长</t>
  </si>
  <si>
    <t>005792.OF</t>
  </si>
  <si>
    <t>华夏鼎福三个月C</t>
  </si>
  <si>
    <t>005721.OF</t>
  </si>
  <si>
    <t>前海开源乾盛C</t>
  </si>
  <si>
    <t>006753.OF</t>
  </si>
  <si>
    <t>天弘港股通精选C</t>
  </si>
  <si>
    <t>刘国江</t>
  </si>
  <si>
    <t>006752.OF</t>
  </si>
  <si>
    <t>天弘港股通精选A</t>
  </si>
  <si>
    <t>006602.OF</t>
  </si>
  <si>
    <t>国融融泰C</t>
  </si>
  <si>
    <t>006526.OF</t>
  </si>
  <si>
    <t>鹏华优选回报</t>
  </si>
  <si>
    <t>005595.OF</t>
  </si>
  <si>
    <t>招商添润3个月定开C</t>
  </si>
  <si>
    <t>005591.OF</t>
  </si>
  <si>
    <t>汇添富鑫永定期开放C</t>
  </si>
  <si>
    <t>006402.OF</t>
  </si>
  <si>
    <t>先锋量化优选C</t>
  </si>
  <si>
    <t>006401.OF</t>
  </si>
  <si>
    <t>先锋量化优选A</t>
  </si>
  <si>
    <t>000316.OF</t>
  </si>
  <si>
    <t>中海瑞利六个月定开</t>
  </si>
  <si>
    <t>005649.OF</t>
  </si>
  <si>
    <t>招商添琪3个月定开C</t>
  </si>
  <si>
    <t>006855.OF</t>
  </si>
  <si>
    <t>人保鑫泽纯债C</t>
  </si>
  <si>
    <t>006865.OF</t>
  </si>
  <si>
    <t>泰康安惠纯债C</t>
  </si>
  <si>
    <t>007564.OF</t>
  </si>
  <si>
    <t>鹏扬淳明A</t>
  </si>
  <si>
    <t>007565.OF</t>
  </si>
  <si>
    <t>鹏扬淳明C</t>
  </si>
  <si>
    <t>007568.OF</t>
  </si>
  <si>
    <t>南方恒新39个月定开债C</t>
  </si>
  <si>
    <t>007573.OF</t>
  </si>
  <si>
    <t>农银丰盈定开债</t>
  </si>
  <si>
    <t>郭振宇,王明君</t>
  </si>
  <si>
    <t>007587.OF</t>
  </si>
  <si>
    <t>浙商丰裕纯债A</t>
  </si>
  <si>
    <t>刘爱民,周锦程</t>
  </si>
  <si>
    <t>007588.OF</t>
  </si>
  <si>
    <t>浙商丰裕纯债C</t>
  </si>
  <si>
    <t>007602.OF</t>
  </si>
  <si>
    <t>人保利璟纯债C</t>
  </si>
  <si>
    <t>007585.OF</t>
  </si>
  <si>
    <t>工银瑞弘3个月定开</t>
  </si>
  <si>
    <t>007607.OF</t>
  </si>
  <si>
    <t>人保添利9个月定开债A</t>
  </si>
  <si>
    <t>007562.OF</t>
  </si>
  <si>
    <t>景顺长城景泰纯利</t>
  </si>
  <si>
    <t>007532.OF</t>
  </si>
  <si>
    <t>国泰盛合三个月定开债</t>
  </si>
  <si>
    <t>007561.OF</t>
  </si>
  <si>
    <t>中融恒鑫纯债C</t>
  </si>
  <si>
    <t>007552.OF</t>
  </si>
  <si>
    <t>中信建投稳裕定开C</t>
  </si>
  <si>
    <t>007557.OF</t>
  </si>
  <si>
    <t>中加优选中高等级A</t>
  </si>
  <si>
    <t>007558.OF</t>
  </si>
  <si>
    <t>中加优选中高等级C</t>
  </si>
  <si>
    <t>007559.OF</t>
  </si>
  <si>
    <t>鑫元富利三个月定开债</t>
  </si>
  <si>
    <t>郑文旭,赵慧</t>
  </si>
  <si>
    <t>007546.OF</t>
  </si>
  <si>
    <t>融通增享纯债</t>
  </si>
  <si>
    <t>007526.OF</t>
  </si>
  <si>
    <t>易方达年年恒夏纯债一年定开C</t>
  </si>
  <si>
    <t>007608.OF</t>
  </si>
  <si>
    <t>人保添利9个月定开债C</t>
  </si>
  <si>
    <t>007617.OF</t>
  </si>
  <si>
    <t>富国投资级信用债C</t>
  </si>
  <si>
    <t>007677.OF</t>
  </si>
  <si>
    <t>蜂巢添汇纯债C</t>
  </si>
  <si>
    <t>007699.OF</t>
  </si>
  <si>
    <t>建信荣禧一年定开债</t>
  </si>
  <si>
    <t>于倩倩</t>
  </si>
  <si>
    <t>007670.OF</t>
  </si>
  <si>
    <t>嘉实商业银行精选</t>
  </si>
  <si>
    <t>007704.OF</t>
  </si>
  <si>
    <t>万家鑫盛纯债C</t>
  </si>
  <si>
    <t>007707.OF</t>
  </si>
  <si>
    <t>南方聪元C</t>
  </si>
  <si>
    <t>007711.OF</t>
  </si>
  <si>
    <t>格林泓泰三个月定开C</t>
  </si>
  <si>
    <t>007702.OF</t>
  </si>
  <si>
    <t>国联安6个月C</t>
  </si>
  <si>
    <t>007618.OF</t>
  </si>
  <si>
    <t>富国投资级信用债D</t>
  </si>
  <si>
    <t>007622.OF</t>
  </si>
  <si>
    <t>中欧滚利一年滚动持有A</t>
  </si>
  <si>
    <t>007623.OF</t>
  </si>
  <si>
    <t>中欧滚利一年滚动持有C</t>
  </si>
  <si>
    <t>007625.OF</t>
  </si>
  <si>
    <t>华安年年丰C</t>
  </si>
  <si>
    <t>007654.OF</t>
  </si>
  <si>
    <t>长盛稳益6个月C</t>
  </si>
  <si>
    <t>007627.OF</t>
  </si>
  <si>
    <t>银华稳裕六个月定开C</t>
  </si>
  <si>
    <t>007642.OF</t>
  </si>
  <si>
    <t>泰达宏利鑫利半年定开C</t>
  </si>
  <si>
    <t>007644.OF</t>
  </si>
  <si>
    <t>华宝宝润纯债</t>
  </si>
  <si>
    <t>007646.OF</t>
  </si>
  <si>
    <t>平安季享裕定开C</t>
  </si>
  <si>
    <t>007647.OF</t>
  </si>
  <si>
    <t>平安季享裕定开E</t>
  </si>
  <si>
    <t>007372.OF</t>
  </si>
  <si>
    <t>国联安增瑞政策性金融债C</t>
  </si>
  <si>
    <t>007374.OF</t>
  </si>
  <si>
    <t>永赢淳利</t>
  </si>
  <si>
    <t>003002.OF</t>
  </si>
  <si>
    <t>国金及第中短债</t>
  </si>
  <si>
    <t>007370.OF</t>
  </si>
  <si>
    <t>华安安嘉6个月定开</t>
  </si>
  <si>
    <t>007376.OF</t>
  </si>
  <si>
    <t>西部利得聚利6个月定开C</t>
  </si>
  <si>
    <t>007378.OF</t>
  </si>
  <si>
    <t>西部利得聚享一年定开C</t>
  </si>
  <si>
    <t>007392.OF</t>
  </si>
  <si>
    <t>申万菱信安泰丰利C</t>
  </si>
  <si>
    <t>007396.OF</t>
  </si>
  <si>
    <t>广发景辉纯债</t>
  </si>
  <si>
    <t>000488.OF</t>
  </si>
  <si>
    <t>嘉实3个月理财E</t>
  </si>
  <si>
    <t>李金灿,张文玥</t>
  </si>
  <si>
    <t>000487.OF</t>
  </si>
  <si>
    <t>嘉实3个月理财A</t>
  </si>
  <si>
    <t>004667.OF</t>
  </si>
  <si>
    <t>招商招财通A</t>
  </si>
  <si>
    <t>005602.OF</t>
  </si>
  <si>
    <t>汇安中短债C</t>
  </si>
  <si>
    <t>005514.OF</t>
  </si>
  <si>
    <t>南华瑞恒中短债C</t>
  </si>
  <si>
    <t>005503.OF</t>
  </si>
  <si>
    <t>汇添富理财60天E</t>
  </si>
  <si>
    <t>007359.OF</t>
  </si>
  <si>
    <t>新疆前海联合泳益纯债C</t>
  </si>
  <si>
    <t>007348.OF</t>
  </si>
  <si>
    <t>永赢昌利C</t>
  </si>
  <si>
    <t>004828.OF</t>
  </si>
  <si>
    <t>平安中短债C</t>
  </si>
  <si>
    <t>007352.OF</t>
  </si>
  <si>
    <t>永赢同利C</t>
  </si>
  <si>
    <t>007406.OF</t>
  </si>
  <si>
    <t>银河睿鑫纯债</t>
  </si>
  <si>
    <t>007408.OF</t>
  </si>
  <si>
    <t>鹏扬淳开A</t>
  </si>
  <si>
    <t>007409.OF</t>
  </si>
  <si>
    <t>鹏扬淳开C</t>
  </si>
  <si>
    <t>007462.OF</t>
  </si>
  <si>
    <t>德邦锐泓C</t>
  </si>
  <si>
    <t>007489.OF</t>
  </si>
  <si>
    <t>万家民安增利12个月C</t>
  </si>
  <si>
    <t>007492.OF</t>
  </si>
  <si>
    <t>上银政策性金融债</t>
  </si>
  <si>
    <t>007504.OF</t>
  </si>
  <si>
    <t>上投摩根瑞利纯债C</t>
  </si>
  <si>
    <t>007511.OF</t>
  </si>
  <si>
    <t>南方泰元C</t>
  </si>
  <si>
    <t>007516.OF</t>
  </si>
  <si>
    <t>融通增润三个月定期开放</t>
  </si>
  <si>
    <t>007454.OF</t>
  </si>
  <si>
    <t>民生加银嘉盈</t>
  </si>
  <si>
    <t>007451.OF</t>
  </si>
  <si>
    <t>易方达恒兴3个月定开</t>
  </si>
  <si>
    <t>007418.OF</t>
  </si>
  <si>
    <t>泰康信用精选C</t>
  </si>
  <si>
    <t>007428.OF</t>
  </si>
  <si>
    <t>长信富瑞两年定开债C</t>
  </si>
  <si>
    <t>007430.OF</t>
  </si>
  <si>
    <t>鹏扬淳盈6个月C</t>
  </si>
  <si>
    <t>007441.OF</t>
  </si>
  <si>
    <t>南方旭元C</t>
  </si>
  <si>
    <t>007442.OF</t>
  </si>
  <si>
    <t>浙商汇金中高等级三个月C</t>
  </si>
  <si>
    <t>007445.OF</t>
  </si>
  <si>
    <t>国投瑞银顺悦3个月定开</t>
  </si>
  <si>
    <t>007338.OF</t>
  </si>
  <si>
    <t>新疆前海联合泳辉纯债C</t>
  </si>
  <si>
    <t>007716.OF</t>
  </si>
  <si>
    <t>嘉实致华纯债</t>
  </si>
  <si>
    <t>008047.OF</t>
  </si>
  <si>
    <t>中融睿嘉39个月定开C</t>
  </si>
  <si>
    <t>008046.OF</t>
  </si>
  <si>
    <t>中融睿嘉39个月定开A</t>
  </si>
  <si>
    <t>008040.OF</t>
  </si>
  <si>
    <t>鹏华0-5年利率债</t>
  </si>
  <si>
    <t>008031.OF</t>
  </si>
  <si>
    <t>创金合信汇嘉三个月定开</t>
  </si>
  <si>
    <t>008030.OF</t>
  </si>
  <si>
    <t>农银汇理金益</t>
  </si>
  <si>
    <t>许娅,郭振宇</t>
  </si>
  <si>
    <t>008019.OF</t>
  </si>
  <si>
    <t>华富安兴39个月定开债C</t>
  </si>
  <si>
    <t>008048.OF</t>
  </si>
  <si>
    <t>中融睿享86个月定期开放A</t>
  </si>
  <si>
    <t>008018.OF</t>
  </si>
  <si>
    <t>华富安兴39个月定开债A</t>
  </si>
  <si>
    <t>008014.OF</t>
  </si>
  <si>
    <t>天弘鑫利三年定开债</t>
  </si>
  <si>
    <t>柴文婷,陈钢</t>
  </si>
  <si>
    <t>008004.OF</t>
  </si>
  <si>
    <t>大成通嘉三年定开C</t>
  </si>
  <si>
    <t>008003.OF</t>
  </si>
  <si>
    <t>大成通嘉三年定开A</t>
  </si>
  <si>
    <t>008002.OF</t>
  </si>
  <si>
    <t>银华稳晟39个月定开</t>
  </si>
  <si>
    <t>赵旭东</t>
  </si>
  <si>
    <t>008000.OF</t>
  </si>
  <si>
    <t>国联安恒利63个月定期开放C</t>
  </si>
  <si>
    <t>陈建华,薛琳</t>
  </si>
  <si>
    <t>007999.OF</t>
  </si>
  <si>
    <t>国联安恒利63个月定期开放A</t>
  </si>
  <si>
    <t>008017.OF</t>
  </si>
  <si>
    <t>国泰惠信三年定开</t>
  </si>
  <si>
    <t>007998.OF</t>
  </si>
  <si>
    <t>易方达年年恒秋纯债一年定开C</t>
  </si>
  <si>
    <t>008049.OF</t>
  </si>
  <si>
    <t>中融睿享86个月定期开放C</t>
  </si>
  <si>
    <t>008081.OF</t>
  </si>
  <si>
    <t>汇添富鑫远</t>
  </si>
  <si>
    <t>008202.OF</t>
  </si>
  <si>
    <t>中银恒裕9个月A</t>
  </si>
  <si>
    <t>008173.OF</t>
  </si>
  <si>
    <t>兴全稳泰C</t>
  </si>
  <si>
    <t>008172.OF</t>
  </si>
  <si>
    <t>长城嘉裕六个月定开债C</t>
  </si>
  <si>
    <t>徐涛国</t>
  </si>
  <si>
    <t>008171.OF</t>
  </si>
  <si>
    <t>长城嘉裕六个月定开债A</t>
  </si>
  <si>
    <t>008170.OF</t>
  </si>
  <si>
    <t>博时富添纯债</t>
  </si>
  <si>
    <t>008160.OF</t>
  </si>
  <si>
    <t>前海联合淳安3年定开债券</t>
  </si>
  <si>
    <t>008064.OF</t>
  </si>
  <si>
    <t>建信睿信三个月定开债</t>
  </si>
  <si>
    <t>008147.OF</t>
  </si>
  <si>
    <t>中银添瑞6个月定开债C</t>
  </si>
  <si>
    <t>王妍,索丽娜</t>
  </si>
  <si>
    <t>008130.OF</t>
  </si>
  <si>
    <t>广发汇优66个月定开</t>
  </si>
  <si>
    <t>张芊,高翔,刘志辉</t>
  </si>
  <si>
    <t>008118.OF</t>
  </si>
  <si>
    <t>嘉实民企精选一年定开债</t>
  </si>
  <si>
    <t>刘宁,轩璇</t>
  </si>
  <si>
    <t>008117.OF</t>
  </si>
  <si>
    <t>博时稳欣39个月定开债</t>
  </si>
  <si>
    <t>008106.OF</t>
  </si>
  <si>
    <t>博时富瑞纯债C</t>
  </si>
  <si>
    <t>008105.OF</t>
  </si>
  <si>
    <t>中金鑫裕1年定开C</t>
  </si>
  <si>
    <t>008104.OF</t>
  </si>
  <si>
    <t>中金鑫裕1年定开A</t>
  </si>
  <si>
    <t>008146.OF</t>
  </si>
  <si>
    <t>中银添瑞6个月定开债A</t>
  </si>
  <si>
    <t>008203.OF</t>
  </si>
  <si>
    <t>中银恒裕9个月C</t>
  </si>
  <si>
    <t>007997.OF</t>
  </si>
  <si>
    <t>易方达年年恒秋纯债一年定开A</t>
  </si>
  <si>
    <t>007991.OF</t>
  </si>
  <si>
    <t>富国汇远三年定开债C</t>
  </si>
  <si>
    <t>朱梦娜,张波</t>
  </si>
  <si>
    <t>007936.OF</t>
  </si>
  <si>
    <t>平安惠澜纯债C</t>
  </si>
  <si>
    <t>007935.OF</t>
  </si>
  <si>
    <t>平安惠澜纯债A</t>
  </si>
  <si>
    <t>007928.OF</t>
  </si>
  <si>
    <t>中加享润两年定期开放</t>
  </si>
  <si>
    <t>007914.OF</t>
  </si>
  <si>
    <t>财通资管丰和两年定开债C</t>
  </si>
  <si>
    <t>007913.OF</t>
  </si>
  <si>
    <t>财通资管丰和两年定开债A</t>
  </si>
  <si>
    <t>007909.OF</t>
  </si>
  <si>
    <t>招商添韵3个月定开C</t>
  </si>
  <si>
    <t>007941.OF</t>
  </si>
  <si>
    <t>恒生前海恒扬纯债A</t>
  </si>
  <si>
    <t>李维康</t>
  </si>
  <si>
    <t>恒生前海基金管理有限公司</t>
  </si>
  <si>
    <t>007908.OF</t>
  </si>
  <si>
    <t>招商添韵3个月定开A</t>
  </si>
  <si>
    <t>007878.OF</t>
  </si>
  <si>
    <t>惠升和风纯债C</t>
  </si>
  <si>
    <t>孙庆,卓勇</t>
  </si>
  <si>
    <t>007877.OF</t>
  </si>
  <si>
    <t>惠升和风纯债A</t>
  </si>
  <si>
    <t>007871.OF</t>
  </si>
  <si>
    <t>国泰惠享三个月定开</t>
  </si>
  <si>
    <t>007890.OF</t>
  </si>
  <si>
    <t>银河聚星两年定开</t>
  </si>
  <si>
    <t>007996.OF</t>
  </si>
  <si>
    <t>博时富顺纯债</t>
  </si>
  <si>
    <t>007942.OF</t>
  </si>
  <si>
    <t>恒生前海恒扬纯债C</t>
  </si>
  <si>
    <t>007953.OF</t>
  </si>
  <si>
    <t>平安惠文纯债</t>
  </si>
  <si>
    <t>007990.OF</t>
  </si>
  <si>
    <t>富国汇远三年定开债A</t>
  </si>
  <si>
    <t>007987.OF</t>
  </si>
  <si>
    <t>鹏华丰庆</t>
  </si>
  <si>
    <t>007986.OF</t>
  </si>
  <si>
    <t>嘉实致禄3个月定开</t>
  </si>
  <si>
    <t>007985.OF</t>
  </si>
  <si>
    <t>博时富悦纯债</t>
  </si>
  <si>
    <t>007982.OF</t>
  </si>
  <si>
    <t>红塔红土瑞祥纯债C</t>
  </si>
  <si>
    <t>007981.OF</t>
  </si>
  <si>
    <t>红塔红土瑞祥纯债A</t>
  </si>
  <si>
    <t>007979.OF</t>
  </si>
  <si>
    <t>万家惠享39个月定开债</t>
  </si>
  <si>
    <t>007969.OF</t>
  </si>
  <si>
    <t>西部利得得尊C</t>
  </si>
  <si>
    <t>007967.OF</t>
  </si>
  <si>
    <t>大成惠嘉一年</t>
  </si>
  <si>
    <t>007958.OF</t>
  </si>
  <si>
    <t>华泰柏瑞益通三个月定开债</t>
  </si>
  <si>
    <t>007957.OF</t>
  </si>
  <si>
    <t>华宝宝惠39个月定开债</t>
  </si>
  <si>
    <t>007955.OF</t>
  </si>
  <si>
    <t>民生加银鑫享D</t>
  </si>
  <si>
    <t>007954.OF</t>
  </si>
  <si>
    <t>平安惠涌纯债</t>
  </si>
  <si>
    <t>007970.OF</t>
  </si>
  <si>
    <t>国寿安保安泽39个月定开</t>
  </si>
  <si>
    <t>阚磊</t>
  </si>
  <si>
    <t>008207.OF</t>
  </si>
  <si>
    <t>国泰合融纯债</t>
  </si>
  <si>
    <t>008214.OF</t>
  </si>
  <si>
    <t>华安鑫福定开债A</t>
  </si>
  <si>
    <t>008215.OF</t>
  </si>
  <si>
    <t>华安鑫福定开债C</t>
  </si>
  <si>
    <t>007829.OF</t>
  </si>
  <si>
    <t>创金合信信用红利C</t>
  </si>
  <si>
    <t>007830.OF</t>
  </si>
  <si>
    <t>建信荣瑞一年定开</t>
  </si>
  <si>
    <t>007836.OF</t>
  </si>
  <si>
    <t>泰康润和两年定开债</t>
  </si>
  <si>
    <t>蒋利娟,经惠云</t>
  </si>
  <si>
    <t>007837.OF</t>
  </si>
  <si>
    <t>国寿安保尊耀纯债A</t>
  </si>
  <si>
    <t>007838.OF</t>
  </si>
  <si>
    <t>国寿安保尊耀纯债C</t>
  </si>
  <si>
    <t>007845.OF</t>
  </si>
  <si>
    <t>博时季季享三个月C</t>
  </si>
  <si>
    <t>007852.OF</t>
  </si>
  <si>
    <t>工银瑞安3个月定开债</t>
  </si>
  <si>
    <t>008739.OF</t>
  </si>
  <si>
    <t>中欧同益一年定开债</t>
  </si>
  <si>
    <t>008678.OF</t>
  </si>
  <si>
    <t>财通兴利纯债12个月定开</t>
  </si>
  <si>
    <t>008661.OF</t>
  </si>
  <si>
    <t>嘉实致融一年定开</t>
  </si>
  <si>
    <t>008651.OF</t>
  </si>
  <si>
    <t>博时富进一年定开</t>
  </si>
  <si>
    <t>008645.OF</t>
  </si>
  <si>
    <t>天弘季季兴三个月定开债C</t>
  </si>
  <si>
    <t>008644.OF</t>
  </si>
  <si>
    <t>天弘季季兴三个月定开债A</t>
  </si>
  <si>
    <t>007859.OF</t>
  </si>
  <si>
    <t>平安5-10年期政策性金融债A</t>
  </si>
  <si>
    <t>008597.OF</t>
  </si>
  <si>
    <t>平安乐顺39个月定开债C</t>
  </si>
  <si>
    <t>007778.OF</t>
  </si>
  <si>
    <t>广发景富纯债</t>
  </si>
  <si>
    <t>007728.OF</t>
  </si>
  <si>
    <t>人保添益6个月定开C</t>
  </si>
  <si>
    <t>007738.OF</t>
  </si>
  <si>
    <t>淳厚稳惠债券A</t>
  </si>
  <si>
    <t>祁洁萍</t>
  </si>
  <si>
    <t>007739.OF</t>
  </si>
  <si>
    <t>淳厚稳惠债券C</t>
  </si>
  <si>
    <t>007741.OF</t>
  </si>
  <si>
    <t>天弘信益C</t>
  </si>
  <si>
    <t>007757.OF</t>
  </si>
  <si>
    <t>国投瑞银顺业纯债</t>
  </si>
  <si>
    <t>007759.OF</t>
  </si>
  <si>
    <t>平安乐享一年定开C</t>
  </si>
  <si>
    <t>007768.OF</t>
  </si>
  <si>
    <t>信达澳银安盛纯债</t>
  </si>
  <si>
    <t>008596.OF</t>
  </si>
  <si>
    <t>平安乐顺39个月定开债A</t>
  </si>
  <si>
    <t>008594.OF</t>
  </si>
  <si>
    <t>平安合润1年定开债</t>
  </si>
  <si>
    <t>苏宁</t>
  </si>
  <si>
    <t>008568.OF</t>
  </si>
  <si>
    <t>蜂巢丰业纯债一年定开债</t>
  </si>
  <si>
    <t>廖新昌</t>
  </si>
  <si>
    <t>008322.OF</t>
  </si>
  <si>
    <t>东方卓行18个月定开A</t>
  </si>
  <si>
    <t>吴萍萍,刘长俊</t>
  </si>
  <si>
    <t>008296.OF</t>
  </si>
  <si>
    <t>广发汇利一年定开债</t>
  </si>
  <si>
    <t>008288.OF</t>
  </si>
  <si>
    <t>长城嘉鑫定开债C</t>
  </si>
  <si>
    <t>008287.OF</t>
  </si>
  <si>
    <t>长城嘉鑫定开债A</t>
  </si>
  <si>
    <t>008278.OF</t>
  </si>
  <si>
    <t>国泰惠鑫一年定开债</t>
  </si>
  <si>
    <t>008268.OF</t>
  </si>
  <si>
    <t>国泰添瑞一年定开债</t>
  </si>
  <si>
    <t>008323.OF</t>
  </si>
  <si>
    <t>东方卓行18个月定开C</t>
  </si>
  <si>
    <t>008255.OF</t>
  </si>
  <si>
    <t>西部利得沣泰</t>
  </si>
  <si>
    <t>008242.OF</t>
  </si>
  <si>
    <t>英大通盈A</t>
  </si>
  <si>
    <t>易祺坤</t>
  </si>
  <si>
    <t>008231.OF</t>
  </si>
  <si>
    <t>海富通裕通30个月定开债</t>
  </si>
  <si>
    <t>008226.OF</t>
  </si>
  <si>
    <t>南方远利3个月定开债</t>
  </si>
  <si>
    <t>008223.OF</t>
  </si>
  <si>
    <t>交银裕泰两年定期开放</t>
  </si>
  <si>
    <t>008219.OF</t>
  </si>
  <si>
    <t>西部利得尊逸三年定开债</t>
  </si>
  <si>
    <t>韩丽楠,刘心峰</t>
  </si>
  <si>
    <t>008217.OF</t>
  </si>
  <si>
    <t>国泰聚盈三年定开</t>
  </si>
  <si>
    <t>008243.OF</t>
  </si>
  <si>
    <t>英大通盈C</t>
  </si>
  <si>
    <t>008333.OF</t>
  </si>
  <si>
    <t>景顺长城弘利39个月定开</t>
  </si>
  <si>
    <t>008338.OF</t>
  </si>
  <si>
    <t>嘉实安元39个月定开纯债A</t>
  </si>
  <si>
    <t>008339.OF</t>
  </si>
  <si>
    <t>嘉实安元39个月定开纯债C</t>
  </si>
  <si>
    <t>008554.OF</t>
  </si>
  <si>
    <t>景顺长城景泰汇利C</t>
  </si>
  <si>
    <t>008548.OF</t>
  </si>
  <si>
    <t>浙商惠盈纯债C</t>
  </si>
  <si>
    <t>008503.OF</t>
  </si>
  <si>
    <t>国寿安保泰瑞纯债一年定开债</t>
  </si>
  <si>
    <t>008493.OF</t>
  </si>
  <si>
    <t>鹏华尊泰一年定开债</t>
  </si>
  <si>
    <t>008487.OF</t>
  </si>
  <si>
    <t>中信建投稳悦一年定开债</t>
  </si>
  <si>
    <t>008486.OF</t>
  </si>
  <si>
    <t>德邦德瑞一年定开债</t>
  </si>
  <si>
    <t>戴鹤忠,杨严</t>
  </si>
  <si>
    <t>008472.OF</t>
  </si>
  <si>
    <t>工银泰颐三年定开C</t>
  </si>
  <si>
    <t>008471.OF</t>
  </si>
  <si>
    <t>工银泰颐三年定开A</t>
  </si>
  <si>
    <t>008460.OF</t>
  </si>
  <si>
    <t>招商招和39个月定开债</t>
  </si>
  <si>
    <t>008429.OF</t>
  </si>
  <si>
    <t>中信保诚嘉裕五年定开债</t>
  </si>
  <si>
    <t>008406.OF</t>
  </si>
  <si>
    <t>兴银汇裕一年定开</t>
  </si>
  <si>
    <t>傅峤钰</t>
  </si>
  <si>
    <t>008355.OF</t>
  </si>
  <si>
    <t>农银金祺定开债</t>
  </si>
  <si>
    <t>008352.OF</t>
  </si>
  <si>
    <t>交银施罗德裕坤纯债</t>
  </si>
  <si>
    <t>于海颖</t>
  </si>
  <si>
    <t>008349.OF</t>
  </si>
  <si>
    <t>华夏恒泰64个月定开债</t>
  </si>
  <si>
    <t>008344.OF</t>
  </si>
  <si>
    <t>建信睿阳一年定开</t>
  </si>
  <si>
    <t>007715.OF</t>
  </si>
  <si>
    <t>南方贺元利率债C</t>
  </si>
  <si>
    <t>007333.OF</t>
  </si>
  <si>
    <t>嘉合磐昇纯债C</t>
  </si>
  <si>
    <t>于启明,季慧娟</t>
  </si>
  <si>
    <t>471060.OF</t>
  </si>
  <si>
    <t>汇添富理财60天B</t>
  </si>
  <si>
    <t>471014.OF</t>
  </si>
  <si>
    <t>汇添富理财14天B</t>
  </si>
  <si>
    <t>471007.OF</t>
  </si>
  <si>
    <t>汇添富理财7天A</t>
  </si>
  <si>
    <t>徐寅喆,温开强</t>
  </si>
  <si>
    <t>470014.OF</t>
  </si>
  <si>
    <t>汇添富理财14天A</t>
  </si>
  <si>
    <t>167505.OF</t>
  </si>
  <si>
    <t>安信中短利率债C</t>
  </si>
  <si>
    <t>472007.OF</t>
  </si>
  <si>
    <t>汇添富理财7天B</t>
  </si>
  <si>
    <t>110052.OF</t>
  </si>
  <si>
    <t>易方达安源中短债C</t>
  </si>
  <si>
    <t>008632.OF</t>
  </si>
  <si>
    <t>南方吉元短债E</t>
  </si>
  <si>
    <t>008498.OF</t>
  </si>
  <si>
    <t>鹏扬浦利中短债C</t>
  </si>
  <si>
    <t>陈钟闻</t>
  </si>
  <si>
    <t>008497.OF</t>
  </si>
  <si>
    <t>鹏扬浦利中短债A</t>
  </si>
  <si>
    <t>008449.OF</t>
  </si>
  <si>
    <t>德邦短债C</t>
  </si>
  <si>
    <t>丁孙楠</t>
  </si>
  <si>
    <t>008448.OF</t>
  </si>
  <si>
    <t>德邦短债A</t>
  </si>
  <si>
    <t>110053.OF</t>
  </si>
  <si>
    <t>易方达安源中短债A</t>
  </si>
  <si>
    <t>007174.OF</t>
  </si>
  <si>
    <t>招商添旭3个月定开C</t>
  </si>
  <si>
    <t>007168.OF</t>
  </si>
  <si>
    <t>华安安和C</t>
  </si>
  <si>
    <t>007099.OF</t>
  </si>
  <si>
    <t>安信尊享添益C</t>
  </si>
  <si>
    <t>007103.OF</t>
  </si>
  <si>
    <t>民生加银添鑫纯债C</t>
  </si>
  <si>
    <t>007118.OF</t>
  </si>
  <si>
    <t>华泰紫金丰泰纯债C</t>
  </si>
  <si>
    <t>007162.OF</t>
  </si>
  <si>
    <t>南方恒庆一年定开C</t>
  </si>
  <si>
    <t>007167.OF</t>
  </si>
  <si>
    <t>华安安和A</t>
  </si>
  <si>
    <t>008205.OF</t>
  </si>
  <si>
    <t>交银稳利中短债C</t>
  </si>
  <si>
    <t>008204.OF</t>
  </si>
  <si>
    <t>交银稳利中短债A</t>
  </si>
  <si>
    <t>008122.OF</t>
  </si>
  <si>
    <t>南方皓元短债A</t>
  </si>
  <si>
    <t>007790.OF</t>
  </si>
  <si>
    <t>南方梦元短债A</t>
  </si>
  <si>
    <t>007717.OF</t>
  </si>
  <si>
    <t>工银瑞信尊享短债F</t>
  </si>
  <si>
    <t>007656.OF</t>
  </si>
  <si>
    <t>南方定元中短债C</t>
  </si>
  <si>
    <t>007655.OF</t>
  </si>
  <si>
    <t>南方定元中短债A</t>
  </si>
  <si>
    <t>007637.OF</t>
  </si>
  <si>
    <t>兴银鑫日享短债C</t>
  </si>
  <si>
    <t>007636.OF</t>
  </si>
  <si>
    <t>银河天盈中短债C</t>
  </si>
  <si>
    <t>韩晶,张沛</t>
  </si>
  <si>
    <t>007791.OF</t>
  </si>
  <si>
    <t>南方梦元短债C</t>
  </si>
  <si>
    <t>007635.OF</t>
  </si>
  <si>
    <t>银河天盈中短债A</t>
  </si>
  <si>
    <t>007604.OF</t>
  </si>
  <si>
    <t>景顺长城中短债C</t>
  </si>
  <si>
    <t>007583.OF</t>
  </si>
  <si>
    <t>中泰青月中短债C</t>
  </si>
  <si>
    <t>007543.OF</t>
  </si>
  <si>
    <t>永赢开泰中高等级中短债C</t>
  </si>
  <si>
    <t>007332.OF</t>
  </si>
  <si>
    <t>嘉合磐昇纯债A</t>
  </si>
  <si>
    <t>007820.OF</t>
  </si>
  <si>
    <t>华泰紫金丰益中短债C</t>
  </si>
  <si>
    <t>008109.OF</t>
  </si>
  <si>
    <t>国联安短债C</t>
  </si>
  <si>
    <t>008108.OF</t>
  </si>
  <si>
    <t>国联安短债A</t>
  </si>
  <si>
    <t>008080.OF</t>
  </si>
  <si>
    <t>南方初元中短债E</t>
  </si>
  <si>
    <t>008011.OF</t>
  </si>
  <si>
    <t>前海联合润盈短债C</t>
  </si>
  <si>
    <t>敬夏玺,曾婷婷</t>
  </si>
  <si>
    <t>008010.OF</t>
  </si>
  <si>
    <t>前海联合润盈短债A</t>
  </si>
  <si>
    <t>007956.OF</t>
  </si>
  <si>
    <t>鹏华稳利短债C</t>
  </si>
  <si>
    <t>叶朝明,刘涛</t>
  </si>
  <si>
    <t>007927.OF</t>
  </si>
  <si>
    <t>万家家享中短债E</t>
  </si>
  <si>
    <t>007926.OF</t>
  </si>
  <si>
    <t>万家家享中短债C</t>
  </si>
  <si>
    <t>007920.OF</t>
  </si>
  <si>
    <t>诺德短债C</t>
  </si>
  <si>
    <t>007916.OF</t>
  </si>
  <si>
    <t>财通资管鸿福短债C</t>
  </si>
  <si>
    <t>007915.OF</t>
  </si>
  <si>
    <t>财通资管鸿福短债A</t>
  </si>
  <si>
    <t>007912.OF</t>
  </si>
  <si>
    <t>新华鑫日享中短债B</t>
  </si>
  <si>
    <t>007824.OF</t>
  </si>
  <si>
    <t>天弘弘择短债C</t>
  </si>
  <si>
    <t>007822.OF</t>
  </si>
  <si>
    <t>华泰紫金丰利中短债C</t>
  </si>
  <si>
    <t>008123.OF</t>
  </si>
  <si>
    <t>南方皓元短债C</t>
  </si>
  <si>
    <t>007075.OF</t>
  </si>
  <si>
    <t>富国产业债C</t>
  </si>
  <si>
    <t>006954.OF</t>
  </si>
  <si>
    <t>华安安业C</t>
  </si>
  <si>
    <t>006975.OF</t>
  </si>
  <si>
    <t>金鹰鑫日享C</t>
  </si>
  <si>
    <t>006979.OF</t>
  </si>
  <si>
    <t>泰康安欣纯债C</t>
  </si>
  <si>
    <t>006964.OF</t>
  </si>
  <si>
    <t>中加颐瑾六个月定开C</t>
  </si>
  <si>
    <t>007860.OF</t>
  </si>
  <si>
    <t>平安5-10年期政策性金融债C</t>
  </si>
  <si>
    <t>006885.OF</t>
  </si>
  <si>
    <t>汇添富AAA级信用纯债C</t>
  </si>
  <si>
    <t>006914.OF</t>
  </si>
  <si>
    <t>南方华元C</t>
  </si>
  <si>
    <t>006916.OF</t>
  </si>
  <si>
    <t>南方亨元C</t>
  </si>
  <si>
    <t>006917.OF</t>
  </si>
  <si>
    <t>上银慧祥利C</t>
  </si>
  <si>
    <t>006935.OF</t>
  </si>
  <si>
    <t>平安3-5年期政策性金融债C</t>
  </si>
  <si>
    <t>007086.OF</t>
  </si>
  <si>
    <t>永赢汇利六个月定开债</t>
  </si>
  <si>
    <t>006987.OF</t>
  </si>
  <si>
    <t>平安季添盈三个月C</t>
  </si>
  <si>
    <t>007055.OF</t>
  </si>
  <si>
    <t>平安季开鑫三个月定开E</t>
  </si>
  <si>
    <t>008383.OF</t>
  </si>
  <si>
    <t>招商安心收益A</t>
  </si>
  <si>
    <t>007964.OF</t>
  </si>
  <si>
    <t>华宝宝康债券C</t>
  </si>
  <si>
    <t>007446.OF</t>
  </si>
  <si>
    <t>中欧增强回报C</t>
  </si>
  <si>
    <t>007398.OF</t>
  </si>
  <si>
    <t>兴全磐稳增利债券C</t>
  </si>
  <si>
    <t>007054.OF</t>
  </si>
  <si>
    <t>平安季开鑫三个月定开C</t>
  </si>
  <si>
    <t>007263.OF</t>
  </si>
  <si>
    <t>东方红聚利C</t>
  </si>
  <si>
    <t>007235.OF</t>
  </si>
  <si>
    <t>广发聚利C</t>
  </si>
  <si>
    <t>007062.OF</t>
  </si>
  <si>
    <t>中加聚盈四个月定开C</t>
  </si>
  <si>
    <t>003297.OF</t>
  </si>
  <si>
    <t>招商双债增强E</t>
  </si>
  <si>
    <t>007069.OF</t>
  </si>
  <si>
    <t>浦银安盛普丰纯债C</t>
  </si>
  <si>
    <t>007050.OF</t>
  </si>
  <si>
    <t>鑫元恒利三个月定开</t>
  </si>
  <si>
    <t>007038.OF</t>
  </si>
  <si>
    <t>新疆前海联合添惠纯债C</t>
  </si>
  <si>
    <t>006988.OF</t>
  </si>
  <si>
    <t>平安季添盈三个月E</t>
  </si>
  <si>
    <t>006996.OF</t>
  </si>
  <si>
    <t>南方惠利6个月定开C</t>
  </si>
  <si>
    <t>007004.OF</t>
  </si>
  <si>
    <t>泰康安业政策性金融债C</t>
  </si>
  <si>
    <t>007009.OF</t>
  </si>
  <si>
    <t>中邮纯债优选一年C</t>
  </si>
  <si>
    <t>007024.OF</t>
  </si>
  <si>
    <t>中银证券安泽C</t>
  </si>
  <si>
    <t>007036.OF</t>
  </si>
  <si>
    <t>新疆前海联合永兴C</t>
  </si>
  <si>
    <t>007037.OF</t>
  </si>
  <si>
    <t>海富通聚合纯债</t>
  </si>
  <si>
    <t>夏妍妍,张靖爽</t>
  </si>
  <si>
    <t>007530.OF</t>
  </si>
  <si>
    <t>嘉实汇鑫中短债C</t>
  </si>
  <si>
    <t>007634.OF</t>
  </si>
  <si>
    <t>人保鑫享短债C</t>
  </si>
  <si>
    <t>007515.OF</t>
  </si>
  <si>
    <t>鹏华稳利短债A</t>
  </si>
  <si>
    <t>006741.OF</t>
  </si>
  <si>
    <t>工银瑞信尊利中短债C</t>
  </si>
  <si>
    <t>006735.OF</t>
  </si>
  <si>
    <t>国金惠鑫短债C</t>
  </si>
  <si>
    <t>007175.OF</t>
  </si>
  <si>
    <t>中融聚通3个月定开债</t>
  </si>
  <si>
    <t>007176.OF</t>
  </si>
  <si>
    <t>富国泓利纯债C</t>
  </si>
  <si>
    <t>007179.OF</t>
  </si>
  <si>
    <t>浙商丰顺纯债</t>
  </si>
  <si>
    <t>006672.OF</t>
  </si>
  <si>
    <t>广发招财短债A</t>
  </si>
  <si>
    <t>007185.OF</t>
  </si>
  <si>
    <t>蜂巢添鑫纯债C</t>
  </si>
  <si>
    <t>007189.OF</t>
  </si>
  <si>
    <t>南华价值启航纯债A</t>
  </si>
  <si>
    <t>007190.OF</t>
  </si>
  <si>
    <t>南华价值启航纯债C</t>
  </si>
  <si>
    <t>007196.OF</t>
  </si>
  <si>
    <t>平安惠合纯债</t>
  </si>
  <si>
    <t>006673.OF</t>
  </si>
  <si>
    <t>广发招财短债C</t>
  </si>
  <si>
    <t>006774.OF</t>
  </si>
  <si>
    <t>国寿安保尊荣中短债C</t>
  </si>
  <si>
    <t>006794.OF</t>
  </si>
  <si>
    <t>交银稳鑫短债C</t>
  </si>
  <si>
    <t>006831.OF</t>
  </si>
  <si>
    <t>鹏扬利沣短债E</t>
  </si>
  <si>
    <t>006830.OF</t>
  </si>
  <si>
    <t>鹏扬利沣短债C</t>
  </si>
  <si>
    <t>006825.OF</t>
  </si>
  <si>
    <t>创金合信鑫日享短债C</t>
  </si>
  <si>
    <t>006808.OF</t>
  </si>
  <si>
    <t>西部利得添盈短债E</t>
  </si>
  <si>
    <t>刘心峰</t>
  </si>
  <si>
    <t>006807.OF</t>
  </si>
  <si>
    <t>西部利得添盈短债C</t>
  </si>
  <si>
    <t>006806.OF</t>
  </si>
  <si>
    <t>西部利得添盈短债A</t>
  </si>
  <si>
    <t>006800.OF</t>
  </si>
  <si>
    <t>财通资管鸿运中短债C</t>
  </si>
  <si>
    <t>006798.OF</t>
  </si>
  <si>
    <t>嘉实中短债C</t>
  </si>
  <si>
    <t>007199.OF</t>
  </si>
  <si>
    <t>永赢泰利A</t>
  </si>
  <si>
    <t>006835.OF</t>
  </si>
  <si>
    <t>工银瑞信尊享短债C</t>
  </si>
  <si>
    <t>007200.OF</t>
  </si>
  <si>
    <t>永赢泰利C</t>
  </si>
  <si>
    <t>006627.OF</t>
  </si>
  <si>
    <t>山西证券超短债C</t>
  </si>
  <si>
    <t>007296.OF</t>
  </si>
  <si>
    <t>天弘安益C</t>
  </si>
  <si>
    <t>007309.OF</t>
  </si>
  <si>
    <t>鹏华9-10年利率债</t>
  </si>
  <si>
    <t>007311.OF</t>
  </si>
  <si>
    <t>方正富邦添利A</t>
  </si>
  <si>
    <t>王靖,郑猛</t>
  </si>
  <si>
    <t>007323.OF</t>
  </si>
  <si>
    <t>永赢久利</t>
  </si>
  <si>
    <t>007328.OF</t>
  </si>
  <si>
    <t>招商添盈纯债E</t>
  </si>
  <si>
    <t>007329.OF</t>
  </si>
  <si>
    <t>上投摩根瑞益纯债A</t>
  </si>
  <si>
    <t>任翔</t>
  </si>
  <si>
    <t>007330.OF</t>
  </si>
  <si>
    <t>上投摩根瑞益纯债C</t>
  </si>
  <si>
    <t>007312.OF</t>
  </si>
  <si>
    <t>方正富邦添利C</t>
  </si>
  <si>
    <t>007269.OF</t>
  </si>
  <si>
    <t>山西证券裕睿6个月C</t>
  </si>
  <si>
    <t>007224.OF</t>
  </si>
  <si>
    <t>浙商惠泉3个月定开A</t>
  </si>
  <si>
    <t>007225.OF</t>
  </si>
  <si>
    <t>浙商惠泉3个月定开C</t>
  </si>
  <si>
    <t>007248.OF</t>
  </si>
  <si>
    <t>广发景安纯债</t>
  </si>
  <si>
    <t>007256.OF</t>
  </si>
  <si>
    <t>广发汇阳三个月</t>
  </si>
  <si>
    <t>007265.OF</t>
  </si>
  <si>
    <t>人保中高等级信用债C</t>
  </si>
  <si>
    <t>006851.OF</t>
  </si>
  <si>
    <t>平安中短债E</t>
  </si>
  <si>
    <t>006805.OF</t>
  </si>
  <si>
    <t>富国短债C</t>
  </si>
  <si>
    <t>007018.OF</t>
  </si>
  <si>
    <t>平安如意中短债C</t>
  </si>
  <si>
    <t>007019.OF</t>
  </si>
  <si>
    <t>平安如意中短债E</t>
  </si>
  <si>
    <t>007020.OF</t>
  </si>
  <si>
    <t>华安添鑫中短债C</t>
  </si>
  <si>
    <t>007030.OF</t>
  </si>
  <si>
    <t>银华安享短债A</t>
  </si>
  <si>
    <t>007034.OF</t>
  </si>
  <si>
    <t>中科沃土沃安中短期利率C</t>
  </si>
  <si>
    <t>007058.OF</t>
  </si>
  <si>
    <t>中泰蓝月短债C</t>
  </si>
  <si>
    <t>007150.OF</t>
  </si>
  <si>
    <t>南方初元中短债C</t>
  </si>
  <si>
    <t>007195.OF</t>
  </si>
  <si>
    <t>长城短债C</t>
  </si>
  <si>
    <t>007210.OF</t>
  </si>
  <si>
    <t>华商瑞丰短债C</t>
  </si>
  <si>
    <t>007211.OF</t>
  </si>
  <si>
    <t>汇安中短债E</t>
  </si>
  <si>
    <t>007219.OF</t>
  </si>
  <si>
    <t>蜂巢添幂中短债C</t>
  </si>
  <si>
    <t>007226.OF</t>
  </si>
  <si>
    <t>海富通中短债C</t>
  </si>
  <si>
    <t>007458.OF</t>
  </si>
  <si>
    <t>汇添富90天短债C</t>
  </si>
  <si>
    <t>007457.OF</t>
  </si>
  <si>
    <t>汇添富90天短债B</t>
  </si>
  <si>
    <t>007443.OF</t>
  </si>
  <si>
    <t>浙商汇金聚盈中短债C</t>
  </si>
  <si>
    <t>007395.OF</t>
  </si>
  <si>
    <t>东兴兴财短债C</t>
  </si>
  <si>
    <t>007320.OF</t>
  </si>
  <si>
    <t>嘉实汇达中短债C</t>
  </si>
  <si>
    <t>007246.OF</t>
  </si>
  <si>
    <t>安信鑫日享中短债C</t>
  </si>
  <si>
    <t>007240.OF</t>
  </si>
  <si>
    <t>申万菱信安泰瑞利中短债C</t>
  </si>
  <si>
    <t>007394.OF</t>
  </si>
  <si>
    <t>东兴兴财短债A</t>
  </si>
  <si>
    <t>007015.OF</t>
  </si>
  <si>
    <t>嘉合磐泰短债C</t>
  </si>
  <si>
    <t>于启明,汪静以</t>
  </si>
  <si>
    <t>007031.OF</t>
  </si>
  <si>
    <t>银华安享短债C</t>
  </si>
  <si>
    <t>006903.OF</t>
  </si>
  <si>
    <t>长盛安鑫中短债C</t>
  </si>
  <si>
    <t>006908.OF</t>
  </si>
  <si>
    <t>银华安鑫短债C</t>
  </si>
  <si>
    <t>006933.OF</t>
  </si>
  <si>
    <t>平安0-3年期政策性金融债C</t>
  </si>
  <si>
    <t>007014.OF</t>
  </si>
  <si>
    <t>嘉合磐泰短债A</t>
  </si>
  <si>
    <t>006948.OF</t>
  </si>
  <si>
    <t>华宝中短债C</t>
  </si>
  <si>
    <t>006966.OF</t>
  </si>
  <si>
    <t>财通安瑞短债C</t>
  </si>
  <si>
    <t>006990.OF</t>
  </si>
  <si>
    <t>建信中短债纯债C</t>
  </si>
  <si>
    <t>006893.OF</t>
  </si>
  <si>
    <t>汇添富丰利短债</t>
  </si>
  <si>
    <t>006875.OF</t>
  </si>
  <si>
    <t>创金合信恒兴中短债C</t>
  </si>
  <si>
    <t>006871.OF</t>
  </si>
  <si>
    <t>广发景和中短债C</t>
  </si>
  <si>
    <t>007006.OF</t>
  </si>
  <si>
    <t>融通超短债A</t>
  </si>
  <si>
    <t>007007.OF</t>
  </si>
  <si>
    <t>融通超短债C</t>
  </si>
  <si>
    <t>006999.OF</t>
  </si>
  <si>
    <t>广发景兴中短债C</t>
  </si>
  <si>
    <t>005934.OF</t>
  </si>
  <si>
    <t>前海联合先进制造C</t>
  </si>
  <si>
    <t>1799/1808</t>
  </si>
  <si>
    <t>005518.OF</t>
  </si>
  <si>
    <t>富国新趋势C</t>
  </si>
  <si>
    <t>1800/1808</t>
  </si>
  <si>
    <t>002397.OF</t>
  </si>
  <si>
    <t>中邮增力</t>
  </si>
  <si>
    <t>483/492</t>
  </si>
  <si>
    <t>380/437</t>
  </si>
  <si>
    <t>350/364</t>
  </si>
  <si>
    <t>006639.OF</t>
  </si>
  <si>
    <t>人保鑫盛纯债C</t>
  </si>
  <si>
    <t>1261/1275</t>
  </si>
  <si>
    <t>004979.OF</t>
  </si>
  <si>
    <t>华夏鼎诺三个月A</t>
  </si>
  <si>
    <t>1262/1275</t>
  </si>
  <si>
    <t>875/911</t>
  </si>
  <si>
    <t>582001.OF</t>
  </si>
  <si>
    <t>东吴优信稳健A</t>
  </si>
  <si>
    <t>485/492</t>
  </si>
  <si>
    <t>427/437</t>
  </si>
  <si>
    <t>355/364</t>
  </si>
  <si>
    <t>陈晨</t>
  </si>
  <si>
    <t>000481.OF</t>
  </si>
  <si>
    <t>华商双债丰利C</t>
  </si>
  <si>
    <t>486/492</t>
  </si>
  <si>
    <t>437/437</t>
  </si>
  <si>
    <t>364/364</t>
  </si>
  <si>
    <t>002475.OF</t>
  </si>
  <si>
    <t>中邮睿利增强</t>
  </si>
  <si>
    <t>487/492</t>
  </si>
  <si>
    <t>425/437</t>
  </si>
  <si>
    <t>675091.OF</t>
  </si>
  <si>
    <t>西部利得祥逸A</t>
  </si>
  <si>
    <t>1263/1275</t>
  </si>
  <si>
    <t>873/911</t>
  </si>
  <si>
    <t>675051.OF</t>
  </si>
  <si>
    <t>西部利得合赢A</t>
  </si>
  <si>
    <t>1264/1275</t>
  </si>
  <si>
    <t>858/911</t>
  </si>
  <si>
    <t>552/652</t>
  </si>
  <si>
    <t>006407.OF</t>
  </si>
  <si>
    <t>银河君欣纯债C</t>
  </si>
  <si>
    <t>1265/1275</t>
  </si>
  <si>
    <t>582201.OF</t>
  </si>
  <si>
    <t>东吴优信稳健C</t>
  </si>
  <si>
    <t>488/492</t>
  </si>
  <si>
    <t>430/437</t>
  </si>
  <si>
    <t>356/364</t>
  </si>
  <si>
    <t>1266/1275</t>
  </si>
  <si>
    <t>876/911</t>
  </si>
  <si>
    <t>004793.OF</t>
  </si>
  <si>
    <t>富荣富乾C</t>
  </si>
  <si>
    <t>490/492</t>
  </si>
  <si>
    <t>005316.OF</t>
  </si>
  <si>
    <t>泰达宏利交利3个月C</t>
  </si>
  <si>
    <t>1267/1275</t>
  </si>
  <si>
    <t>893/911</t>
  </si>
  <si>
    <t>001212.OF</t>
  </si>
  <si>
    <t>华润元大稳健收益A</t>
  </si>
  <si>
    <t>1268/1275</t>
  </si>
  <si>
    <t>892/911</t>
  </si>
  <si>
    <t>641/652</t>
  </si>
  <si>
    <t>001213.OF</t>
  </si>
  <si>
    <t>华润元大稳健收益C</t>
  </si>
  <si>
    <t>1269/1275</t>
  </si>
  <si>
    <t>894/911</t>
  </si>
  <si>
    <t>644/652</t>
  </si>
  <si>
    <t>675053.OF</t>
  </si>
  <si>
    <t>西部利得合赢C</t>
  </si>
  <si>
    <t>1270/1275</t>
  </si>
  <si>
    <t>878/911</t>
  </si>
  <si>
    <t>611/652</t>
  </si>
  <si>
    <t>003208.OF</t>
  </si>
  <si>
    <t>东兴量化多策略</t>
  </si>
  <si>
    <t>1803/1808</t>
  </si>
  <si>
    <t>1538/1545</t>
  </si>
  <si>
    <t>1242/1243</t>
  </si>
  <si>
    <t>003289.OF</t>
  </si>
  <si>
    <t>创金合信尊泰纯债</t>
  </si>
  <si>
    <t>1271/1275</t>
  </si>
  <si>
    <t>900/911</t>
  </si>
  <si>
    <t>646/652</t>
  </si>
  <si>
    <t>630103.OF</t>
  </si>
  <si>
    <t>华商收益增强B</t>
  </si>
  <si>
    <t>152/152</t>
  </si>
  <si>
    <t>147/147</t>
  </si>
  <si>
    <t>519648.OF</t>
  </si>
  <si>
    <t>银河泰利I</t>
  </si>
  <si>
    <t>1272/1275</t>
  </si>
  <si>
    <t>901/911</t>
  </si>
  <si>
    <t>647/652</t>
  </si>
  <si>
    <t>003800.OF</t>
  </si>
  <si>
    <t>华安新泰利C</t>
  </si>
  <si>
    <t>1805/1808</t>
  </si>
  <si>
    <t>1312/1545</t>
  </si>
  <si>
    <t>1040/1243</t>
  </si>
  <si>
    <t>003852.OF</t>
  </si>
  <si>
    <t>金鹰添享纯债</t>
  </si>
  <si>
    <t>1273/1275</t>
  </si>
  <si>
    <t>904/911</t>
  </si>
  <si>
    <t>000958.OF</t>
  </si>
  <si>
    <t>东吴鼎元双债A</t>
  </si>
  <si>
    <t>491/492</t>
  </si>
  <si>
    <t>432/437</t>
  </si>
  <si>
    <t>359/364</t>
  </si>
  <si>
    <t>邵笛</t>
  </si>
  <si>
    <t>000959.OF</t>
  </si>
  <si>
    <t>东吴鼎元双债C</t>
  </si>
  <si>
    <t>492/492</t>
  </si>
  <si>
    <t>433/437</t>
  </si>
  <si>
    <t>360/364</t>
  </si>
  <si>
    <t>165807.OF</t>
  </si>
  <si>
    <t>东吴鼎利</t>
  </si>
  <si>
    <t>1274/1275</t>
  </si>
  <si>
    <t>908/911</t>
  </si>
  <si>
    <t>649/652</t>
  </si>
  <si>
    <t>001834.OF</t>
  </si>
  <si>
    <t>长盛战略新兴产业C</t>
  </si>
  <si>
    <t>1806/1808</t>
  </si>
  <si>
    <t>1464/1545</t>
  </si>
  <si>
    <t>1204/1243</t>
  </si>
  <si>
    <t>002337.OF</t>
  </si>
  <si>
    <t>创金合信尊盈纯债</t>
  </si>
  <si>
    <t>1275/1275</t>
  </si>
  <si>
    <t>905/911</t>
  </si>
  <si>
    <t>648/652</t>
  </si>
  <si>
    <t>006181.OF</t>
  </si>
  <si>
    <t>格林伯锐A</t>
  </si>
  <si>
    <t>1807/1808</t>
  </si>
  <si>
    <t>张兴,宋绍峰</t>
  </si>
  <si>
    <t>006182.OF</t>
  </si>
  <si>
    <t>格林伯锐C</t>
  </si>
  <si>
    <t>1808/1808</t>
  </si>
  <si>
    <t>check</t>
    <phoneticPr fontId="7" type="noConversion"/>
  </si>
  <si>
    <t>分位数</t>
    <phoneticPr fontId="7" type="noConversion"/>
  </si>
  <si>
    <t>纯债型</t>
    <phoneticPr fontId="7" type="noConversion"/>
  </si>
  <si>
    <t>固收+</t>
    <phoneticPr fontId="7" type="noConversion"/>
  </si>
  <si>
    <t>灵活配置</t>
    <phoneticPr fontId="7" type="noConversion"/>
  </si>
  <si>
    <t>年化无风险收益率（一年国债收益率）(%)</t>
    <phoneticPr fontId="7" type="noConversion"/>
  </si>
  <si>
    <t>周期总天数</t>
    <phoneticPr fontId="7" type="noConversion"/>
  </si>
  <si>
    <t>样本个数</t>
    <phoneticPr fontId="7" type="noConversion"/>
  </si>
  <si>
    <t>组合几何平均年化总收益(%)</t>
    <phoneticPr fontId="7" type="noConversion"/>
  </si>
  <si>
    <t>组合几何总风险(%)</t>
    <phoneticPr fontId="7" type="noConversion"/>
  </si>
  <si>
    <t>夏普比率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</si>
</sst>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 * #,##0.00_ ;_ * \-#,##0.00_ ;_ * &quot;-&quot;??_ ;_ @_ "/>
    <numFmt numFmtId="176" formatCode="_ * #,##0.0000_ ;_ * \-#,##0.0000_ ;_ * &quot;-&quot;??_ ;_ @_ "/>
    <numFmt numFmtId="177" formatCode="yyyy\-mm\-dd"/>
    <numFmt numFmtId="178" formatCode="###,###,##0.0000"/>
    <numFmt numFmtId="179" formatCode="0.00_ "/>
    <numFmt numFmtId="180" formatCode="0.0000%"/>
    <numFmt numFmtId="181" formatCode="###,###,###,##0.0000"/>
    <numFmt numFmtId="182" formatCode="#,##0.0000_ "/>
    <numFmt numFmtId="183" formatCode="#,##0.00_ "/>
    <numFmt numFmtId="184" formatCode="#,##0_ "/>
    <numFmt numFmtId="185" formatCode="0.000"/>
    <numFmt numFmtId="186" formatCode="0.00_);[Red]\(0.00\)"/>
    <numFmt numFmtId="187" formatCode="0_);[Red]\(0\)"/>
  </numFmts>
  <fonts count="35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b/>
      <sz val="1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8"/>
      <color theme="1"/>
      <name val="宋体"/>
      <family val="2"/>
      <scheme val="minor"/>
    </font>
    <font>
      <sz val="28"/>
      <color theme="1"/>
      <name val="宋体"/>
      <family val="2"/>
      <scheme val="minor"/>
    </font>
    <font>
      <sz val="28"/>
      <color theme="1"/>
      <name val="宋体"/>
      <family val="3"/>
      <charset val="134"/>
      <scheme val="minor"/>
    </font>
    <font>
      <b/>
      <sz val="28"/>
      <color theme="1"/>
      <name val="宋体"/>
      <family val="3"/>
      <charset val="134"/>
      <scheme val="minor"/>
    </font>
    <font>
      <sz val="18"/>
      <color rgb="FFFF0000"/>
      <name val="宋体"/>
      <family val="2"/>
      <scheme val="minor"/>
    </font>
    <font>
      <sz val="9"/>
      <name val="宋体"/>
      <family val="2"/>
      <charset val="134"/>
      <scheme val="minor"/>
    </font>
    <font>
      <b/>
      <sz val="12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6"/>
      <name val="宋体"/>
      <family val="3"/>
      <charset val="134"/>
      <scheme val="minor"/>
    </font>
    <font>
      <b/>
      <sz val="16"/>
      <color rgb="FF000000"/>
      <name val="宋体"/>
      <family val="3"/>
      <charset val="134"/>
    </font>
    <font>
      <sz val="16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name val="Arial"/>
      <family val="2"/>
    </font>
    <font>
      <b/>
      <sz val="10"/>
      <name val="宋体"/>
      <family val="3"/>
      <charset val="134"/>
    </font>
    <font>
      <b/>
      <sz val="11"/>
      <name val="Arial"/>
      <family val="2"/>
    </font>
    <font>
      <b/>
      <sz val="10"/>
      <color rgb="FFFF0000"/>
      <name val="宋体"/>
      <family val="3"/>
      <charset val="134"/>
    </font>
    <font>
      <b/>
      <sz val="11"/>
      <color rgb="FFFF0000"/>
      <name val="Arial"/>
      <family val="2"/>
    </font>
    <font>
      <sz val="10"/>
      <name val="宋体"/>
      <family val="3"/>
      <charset val="134"/>
    </font>
    <font>
      <b/>
      <i/>
      <sz val="12"/>
      <color theme="1"/>
      <name val="宋体"/>
      <family val="3"/>
      <charset val="134"/>
      <scheme val="minor"/>
    </font>
    <font>
      <b/>
      <i/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</borders>
  <cellStyleXfs count="7">
    <xf numFmtId="0" fontId="0" fillId="0" borderId="0"/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253">
    <xf numFmtId="0" fontId="0" fillId="0" borderId="0" xfId="0"/>
    <xf numFmtId="0" fontId="6" fillId="2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/>
    <xf numFmtId="0" fontId="0" fillId="4" borderId="0" xfId="0" applyFill="1"/>
    <xf numFmtId="0" fontId="11" fillId="4" borderId="0" xfId="0" applyFont="1" applyFill="1" applyAlignment="1">
      <alignment horizontal="left"/>
    </xf>
    <xf numFmtId="0" fontId="11" fillId="4" borderId="0" xfId="0" applyFont="1" applyFill="1"/>
    <xf numFmtId="0" fontId="12" fillId="3" borderId="0" xfId="0" applyFont="1" applyFill="1" applyAlignment="1">
      <alignment horizontal="left"/>
    </xf>
    <xf numFmtId="0" fontId="13" fillId="3" borderId="0" xfId="0" applyFont="1" applyFill="1"/>
    <xf numFmtId="0" fontId="14" fillId="3" borderId="0" xfId="0" applyFont="1" applyFill="1" applyAlignment="1">
      <alignment horizontal="left"/>
    </xf>
    <xf numFmtId="0" fontId="14" fillId="3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13" fillId="3" borderId="0" xfId="0" applyFont="1" applyFill="1" applyAlignment="1">
      <alignment horizontal="left"/>
    </xf>
    <xf numFmtId="0" fontId="0" fillId="0" borderId="0" xfId="0" applyAlignment="1">
      <alignment vertical="center"/>
    </xf>
    <xf numFmtId="43" fontId="0" fillId="0" borderId="0" xfId="1" applyFont="1" applyAlignment="1"/>
    <xf numFmtId="9" fontId="0" fillId="0" borderId="0" xfId="2" applyFont="1" applyAlignment="1"/>
    <xf numFmtId="0" fontId="15" fillId="0" borderId="0" xfId="0" applyFont="1" applyAlignment="1">
      <alignment horizontal="left"/>
    </xf>
    <xf numFmtId="0" fontId="9" fillId="2" borderId="1" xfId="0" applyFont="1" applyFill="1" applyBorder="1" applyAlignment="1">
      <alignment vertical="center"/>
    </xf>
    <xf numFmtId="14" fontId="9" fillId="2" borderId="1" xfId="0" applyNumberFormat="1" applyFont="1" applyFill="1" applyBorder="1" applyAlignment="1">
      <alignment vertical="center"/>
    </xf>
    <xf numFmtId="43" fontId="10" fillId="2" borderId="1" xfId="1" applyFont="1" applyFill="1" applyBorder="1" applyAlignment="1">
      <alignment vertical="center" wrapText="1"/>
    </xf>
    <xf numFmtId="43" fontId="10" fillId="2" borderId="1" xfId="1" applyFont="1" applyFill="1" applyBorder="1" applyAlignment="1">
      <alignment vertical="center"/>
    </xf>
    <xf numFmtId="0" fontId="9" fillId="7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58" fontId="17" fillId="6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176" fontId="0" fillId="3" borderId="1" xfId="1" applyNumberFormat="1" applyFont="1" applyFill="1" applyBorder="1" applyAlignment="1"/>
    <xf numFmtId="0" fontId="0" fillId="3" borderId="1" xfId="0" applyFill="1" applyBorder="1" applyAlignment="1">
      <alignment horizontal="center"/>
    </xf>
    <xf numFmtId="0" fontId="9" fillId="2" borderId="1" xfId="0" applyFont="1" applyFill="1" applyBorder="1" applyAlignment="1">
      <alignment horizontal="right" vertical="center"/>
    </xf>
    <xf numFmtId="0" fontId="0" fillId="0" borderId="0" xfId="0" applyAlignment="1">
      <alignment horizontal="right"/>
    </xf>
    <xf numFmtId="0" fontId="9" fillId="8" borderId="1" xfId="0" applyFont="1" applyFill="1" applyBorder="1" applyAlignment="1">
      <alignment horizontal="center" vertical="center"/>
    </xf>
    <xf numFmtId="177" fontId="0" fillId="0" borderId="1" xfId="0" applyNumberFormat="1" applyBorder="1" applyAlignment="1">
      <alignment vertical="top"/>
    </xf>
    <xf numFmtId="0" fontId="0" fillId="3" borderId="1" xfId="0" applyFill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43" fontId="0" fillId="3" borderId="1" xfId="0" applyNumberFormat="1" applyFill="1" applyBorder="1" applyAlignment="1">
      <alignment vertical="center"/>
    </xf>
    <xf numFmtId="43" fontId="0" fillId="3" borderId="1" xfId="0" applyNumberFormat="1" applyFill="1" applyBorder="1" applyAlignment="1">
      <alignment horizontal="right" vertical="center"/>
    </xf>
    <xf numFmtId="10" fontId="0" fillId="3" borderId="1" xfId="0" applyNumberFormat="1" applyFill="1" applyBorder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0" fillId="2" borderId="0" xfId="0" applyFill="1"/>
    <xf numFmtId="43" fontId="9" fillId="7" borderId="1" xfId="1" applyFont="1" applyFill="1" applyBorder="1" applyAlignment="1">
      <alignment vertical="center"/>
    </xf>
    <xf numFmtId="43" fontId="9" fillId="7" borderId="1" xfId="1" applyFont="1" applyFill="1" applyBorder="1" applyAlignment="1">
      <alignment horizontal="center" vertical="center"/>
    </xf>
    <xf numFmtId="43" fontId="0" fillId="0" borderId="0" xfId="1" applyFont="1" applyAlignment="1">
      <alignment vertical="center"/>
    </xf>
    <xf numFmtId="176" fontId="10" fillId="2" borderId="1" xfId="1" applyNumberFormat="1" applyFont="1" applyFill="1" applyBorder="1" applyAlignment="1">
      <alignment horizontal="center" vertical="center"/>
    </xf>
    <xf numFmtId="43" fontId="0" fillId="5" borderId="1" xfId="1" applyFont="1" applyFill="1" applyBorder="1" applyAlignment="1">
      <alignment vertical="center"/>
    </xf>
    <xf numFmtId="43" fontId="0" fillId="3" borderId="1" xfId="1" applyNumberFormat="1" applyFont="1" applyFill="1" applyBorder="1" applyAlignment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10" fontId="0" fillId="3" borderId="1" xfId="2" applyNumberFormat="1" applyFont="1" applyFill="1" applyBorder="1" applyAlignment="1">
      <alignment horizontal="right" vertical="center"/>
    </xf>
    <xf numFmtId="0" fontId="8" fillId="3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/>
    </xf>
    <xf numFmtId="43" fontId="10" fillId="11" borderId="1" xfId="1" applyFont="1" applyFill="1" applyBorder="1" applyAlignment="1">
      <alignment vertical="center" wrapText="1"/>
    </xf>
    <xf numFmtId="14" fontId="9" fillId="2" borderId="1" xfId="0" applyNumberFormat="1" applyFont="1" applyFill="1" applyBorder="1" applyAlignment="1">
      <alignment horizontal="center" vertical="center"/>
    </xf>
    <xf numFmtId="0" fontId="21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8" fillId="3" borderId="1" xfId="0" applyFont="1" applyFill="1" applyBorder="1" applyAlignment="1">
      <alignment horizontal="left"/>
    </xf>
    <xf numFmtId="43" fontId="0" fillId="2" borderId="0" xfId="1" applyFont="1" applyFill="1" applyAlignment="1"/>
    <xf numFmtId="0" fontId="8" fillId="5" borderId="1" xfId="0" applyFont="1" applyFill="1" applyBorder="1"/>
    <xf numFmtId="0" fontId="8" fillId="3" borderId="1" xfId="0" applyFont="1" applyFill="1" applyBorder="1" applyAlignment="1">
      <alignment horizontal="left" vertical="center"/>
    </xf>
    <xf numFmtId="14" fontId="9" fillId="2" borderId="2" xfId="0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left" vertical="center"/>
    </xf>
    <xf numFmtId="0" fontId="24" fillId="3" borderId="1" xfId="0" applyFont="1" applyFill="1" applyBorder="1" applyAlignment="1">
      <alignment horizontal="left" vertical="center"/>
    </xf>
    <xf numFmtId="0" fontId="8" fillId="3" borderId="0" xfId="0" applyFont="1" applyFill="1"/>
    <xf numFmtId="0" fontId="9" fillId="2" borderId="1" xfId="0" quotePrefix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right" vertical="center"/>
    </xf>
    <xf numFmtId="176" fontId="10" fillId="8" borderId="1" xfId="1" quotePrefix="1" applyNumberFormat="1" applyFont="1" applyFill="1" applyBorder="1" applyAlignment="1">
      <alignment vertical="center"/>
    </xf>
    <xf numFmtId="0" fontId="9" fillId="8" borderId="1" xfId="0" applyFont="1" applyFill="1" applyBorder="1" applyAlignment="1">
      <alignment horizontal="center" vertical="center" wrapText="1"/>
    </xf>
    <xf numFmtId="10" fontId="0" fillId="3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10" fillId="8" borderId="1" xfId="1" quotePrefix="1" applyNumberFormat="1" applyFont="1" applyFill="1" applyBorder="1" applyAlignment="1">
      <alignment horizontal="left" vertical="center"/>
    </xf>
    <xf numFmtId="176" fontId="0" fillId="3" borderId="1" xfId="0" applyNumberFormat="1" applyFill="1" applyBorder="1" applyAlignment="1">
      <alignment vertical="center"/>
    </xf>
    <xf numFmtId="10" fontId="0" fillId="2" borderId="1" xfId="2" applyNumberFormat="1" applyFont="1" applyFill="1" applyBorder="1" applyAlignment="1">
      <alignment vertical="center"/>
    </xf>
    <xf numFmtId="178" fontId="0" fillId="3" borderId="1" xfId="0" applyNumberFormat="1" applyFill="1" applyBorder="1" applyAlignment="1">
      <alignment horizontal="right" vertical="center"/>
    </xf>
    <xf numFmtId="0" fontId="0" fillId="5" borderId="1" xfId="0" applyFill="1" applyBorder="1"/>
    <xf numFmtId="10" fontId="0" fillId="14" borderId="1" xfId="2" applyNumberFormat="1" applyFont="1" applyFill="1" applyBorder="1" applyAlignment="1">
      <alignment horizontal="right" vertical="center"/>
    </xf>
    <xf numFmtId="14" fontId="0" fillId="0" borderId="0" xfId="0" applyNumberFormat="1" applyAlignment="1">
      <alignment vertical="center"/>
    </xf>
    <xf numFmtId="0" fontId="21" fillId="0" borderId="0" xfId="0" applyFont="1" applyAlignment="1">
      <alignment vertical="center"/>
    </xf>
    <xf numFmtId="176" fontId="10" fillId="2" borderId="1" xfId="1" applyNumberFormat="1" applyFont="1" applyFill="1" applyBorder="1" applyAlignment="1">
      <alignment horizontal="left" vertical="center"/>
    </xf>
    <xf numFmtId="10" fontId="0" fillId="3" borderId="1" xfId="0" applyNumberFormat="1" applyFill="1" applyBorder="1" applyAlignment="1">
      <alignment horizontal="left" vertical="center"/>
    </xf>
    <xf numFmtId="43" fontId="9" fillId="13" borderId="1" xfId="1" applyFont="1" applyFill="1" applyBorder="1" applyAlignment="1">
      <alignment horizontal="center" vertical="center"/>
    </xf>
    <xf numFmtId="0" fontId="8" fillId="3" borderId="6" xfId="0" applyFont="1" applyFill="1" applyBorder="1" applyAlignment="1">
      <alignment vertical="center"/>
    </xf>
    <xf numFmtId="14" fontId="9" fillId="7" borderId="3" xfId="0" applyNumberFormat="1" applyFont="1" applyFill="1" applyBorder="1" applyAlignment="1">
      <alignment horizontal="center" vertical="center"/>
    </xf>
    <xf numFmtId="0" fontId="25" fillId="0" borderId="0" xfId="0" applyFont="1" applyAlignment="1"/>
    <xf numFmtId="0" fontId="0" fillId="12" borderId="1" xfId="0" applyFill="1" applyBorder="1"/>
    <xf numFmtId="43" fontId="0" fillId="3" borderId="1" xfId="1" applyFont="1" applyFill="1" applyBorder="1" applyAlignment="1">
      <alignment horizontal="center" vertical="center"/>
    </xf>
    <xf numFmtId="14" fontId="9" fillId="2" borderId="2" xfId="0" applyNumberFormat="1" applyFont="1" applyFill="1" applyBorder="1" applyAlignment="1">
      <alignment horizontal="left" vertical="center"/>
    </xf>
    <xf numFmtId="176" fontId="0" fillId="2" borderId="1" xfId="1" applyNumberFormat="1" applyFont="1" applyFill="1" applyBorder="1" applyAlignment="1">
      <alignment horizontal="right"/>
    </xf>
    <xf numFmtId="43" fontId="0" fillId="3" borderId="1" xfId="1" applyNumberFormat="1" applyFont="1" applyFill="1" applyBorder="1" applyAlignment="1">
      <alignment horizontal="center"/>
    </xf>
    <xf numFmtId="179" fontId="3" fillId="0" borderId="1" xfId="4" applyNumberFormat="1" applyBorder="1">
      <alignment vertical="center"/>
    </xf>
    <xf numFmtId="179" fontId="3" fillId="3" borderId="1" xfId="4" applyNumberFormat="1" applyFill="1" applyBorder="1" applyAlignment="1">
      <alignment vertical="center"/>
    </xf>
    <xf numFmtId="179" fontId="3" fillId="3" borderId="2" xfId="4" applyNumberFormat="1" applyFill="1" applyBorder="1" applyAlignment="1">
      <alignment vertical="center"/>
    </xf>
    <xf numFmtId="179" fontId="3" fillId="0" borderId="0" xfId="4" applyNumberFormat="1" applyBorder="1">
      <alignment vertical="center"/>
    </xf>
    <xf numFmtId="179" fontId="3" fillId="0" borderId="1" xfId="4" applyNumberFormat="1" applyBorder="1" applyAlignment="1"/>
    <xf numFmtId="0" fontId="3" fillId="0" borderId="1" xfId="4" applyNumberFormat="1" applyBorder="1">
      <alignment vertical="center"/>
    </xf>
    <xf numFmtId="0" fontId="3" fillId="0" borderId="1" xfId="4" applyNumberFormat="1" applyBorder="1" applyAlignment="1"/>
    <xf numFmtId="0" fontId="3" fillId="0" borderId="2" xfId="4" applyNumberFormat="1" applyBorder="1">
      <alignment vertical="center"/>
    </xf>
    <xf numFmtId="0" fontId="3" fillId="0" borderId="0" xfId="4" applyAlignment="1"/>
    <xf numFmtId="0" fontId="3" fillId="0" borderId="0" xfId="4">
      <alignment vertical="center"/>
    </xf>
    <xf numFmtId="0" fontId="3" fillId="0" borderId="5" xfId="4" applyBorder="1">
      <alignment vertical="center"/>
    </xf>
    <xf numFmtId="0" fontId="3" fillId="0" borderId="0" xfId="4" applyBorder="1">
      <alignment vertical="center"/>
    </xf>
    <xf numFmtId="0" fontId="9" fillId="0" borderId="0" xfId="4" applyFont="1">
      <alignment vertical="center"/>
    </xf>
    <xf numFmtId="179" fontId="25" fillId="2" borderId="1" xfId="4" applyNumberFormat="1" applyFont="1" applyFill="1" applyBorder="1" applyAlignment="1">
      <alignment vertical="center"/>
    </xf>
    <xf numFmtId="0" fontId="25" fillId="2" borderId="1" xfId="4" applyFont="1" applyFill="1" applyBorder="1">
      <alignment vertical="center"/>
    </xf>
    <xf numFmtId="0" fontId="27" fillId="0" borderId="0" xfId="0" applyFont="1" applyAlignment="1">
      <alignment horizontal="left"/>
    </xf>
    <xf numFmtId="176" fontId="27" fillId="0" borderId="0" xfId="1" applyNumberFormat="1" applyFont="1" applyAlignment="1">
      <alignment horizontal="left"/>
    </xf>
    <xf numFmtId="0" fontId="31" fillId="0" borderId="0" xfId="0" applyFont="1" applyAlignment="1">
      <alignment horizontal="left"/>
    </xf>
    <xf numFmtId="176" fontId="0" fillId="0" borderId="0" xfId="1" applyNumberFormat="1" applyFont="1">
      <alignment vertical="center"/>
    </xf>
    <xf numFmtId="0" fontId="9" fillId="0" borderId="0" xfId="0" applyFont="1"/>
    <xf numFmtId="0" fontId="31" fillId="2" borderId="0" xfId="0" applyFont="1" applyFill="1" applyAlignment="1">
      <alignment horizontal="left"/>
    </xf>
    <xf numFmtId="0" fontId="0" fillId="2" borderId="0" xfId="0" applyFill="1" applyAlignment="1">
      <alignment vertical="center"/>
    </xf>
    <xf numFmtId="176" fontId="0" fillId="2" borderId="0" xfId="1" applyNumberFormat="1" applyFont="1" applyFill="1">
      <alignment vertical="center"/>
    </xf>
    <xf numFmtId="181" fontId="9" fillId="0" borderId="1" xfId="0" applyNumberFormat="1" applyFont="1" applyBorder="1" applyAlignment="1">
      <alignment horizontal="center" vertical="center" wrapText="1"/>
    </xf>
    <xf numFmtId="0" fontId="9" fillId="0" borderId="0" xfId="0" applyFont="1" applyAlignment="1"/>
    <xf numFmtId="49" fontId="9" fillId="0" borderId="1" xfId="0" applyNumberFormat="1" applyFont="1" applyBorder="1" applyAlignment="1">
      <alignment vertical="top"/>
    </xf>
    <xf numFmtId="49" fontId="0" fillId="0" borderId="1" xfId="0" applyNumberFormat="1" applyBorder="1" applyAlignment="1">
      <alignment vertical="top"/>
    </xf>
    <xf numFmtId="182" fontId="0" fillId="0" borderId="1" xfId="0" applyNumberFormat="1" applyBorder="1" applyAlignment="1">
      <alignment vertical="top"/>
    </xf>
    <xf numFmtId="183" fontId="0" fillId="0" borderId="1" xfId="0" applyNumberFormat="1" applyBorder="1" applyAlignment="1">
      <alignment vertical="top"/>
    </xf>
    <xf numFmtId="184" fontId="0" fillId="0" borderId="1" xfId="0" applyNumberFormat="1" applyBorder="1" applyAlignment="1">
      <alignment vertical="top"/>
    </xf>
    <xf numFmtId="14" fontId="9" fillId="0" borderId="1" xfId="0" applyNumberFormat="1" applyFont="1" applyBorder="1" applyAlignment="1">
      <alignment vertical="top"/>
    </xf>
    <xf numFmtId="14" fontId="0" fillId="0" borderId="0" xfId="0" applyNumberFormat="1"/>
    <xf numFmtId="49" fontId="9" fillId="2" borderId="1" xfId="0" applyNumberFormat="1" applyFont="1" applyFill="1" applyBorder="1" applyAlignment="1">
      <alignment vertical="top"/>
    </xf>
    <xf numFmtId="183" fontId="0" fillId="2" borderId="1" xfId="0" applyNumberFormat="1" applyFill="1" applyBorder="1" applyAlignment="1">
      <alignment vertical="top"/>
    </xf>
    <xf numFmtId="9" fontId="0" fillId="2" borderId="0" xfId="2" applyFont="1" applyFill="1" applyAlignment="1">
      <alignment vertical="center"/>
    </xf>
    <xf numFmtId="10" fontId="0" fillId="2" borderId="0" xfId="2" applyNumberFormat="1" applyFont="1" applyFill="1" applyAlignment="1">
      <alignment vertical="center"/>
    </xf>
    <xf numFmtId="178" fontId="0" fillId="2" borderId="0" xfId="2" applyNumberFormat="1" applyFont="1" applyFill="1" applyAlignment="1">
      <alignment vertical="center"/>
    </xf>
    <xf numFmtId="0" fontId="0" fillId="2" borderId="0" xfId="2" applyNumberFormat="1" applyFont="1" applyFill="1" applyAlignment="1">
      <alignment vertical="center"/>
    </xf>
    <xf numFmtId="181" fontId="9" fillId="2" borderId="4" xfId="0" applyNumberFormat="1" applyFont="1" applyFill="1" applyBorder="1" applyAlignment="1">
      <alignment horizontal="center" vertical="center" wrapText="1"/>
    </xf>
    <xf numFmtId="43" fontId="9" fillId="2" borderId="1" xfId="1" applyFont="1" applyFill="1" applyBorder="1" applyAlignment="1">
      <alignment vertical="top"/>
    </xf>
    <xf numFmtId="43" fontId="0" fillId="2" borderId="0" xfId="1" applyFont="1" applyFill="1" applyAlignment="1">
      <alignment vertical="center"/>
    </xf>
    <xf numFmtId="0" fontId="21" fillId="0" borderId="0" xfId="0" applyFont="1" applyAlignment="1">
      <alignment horizontal="right" vertical="center"/>
    </xf>
    <xf numFmtId="43" fontId="20" fillId="0" borderId="0" xfId="0" applyNumberFormat="1" applyFont="1" applyAlignment="1">
      <alignment horizontal="right" vertical="center"/>
    </xf>
    <xf numFmtId="43" fontId="0" fillId="6" borderId="1" xfId="1" applyFont="1" applyFill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 wrapText="1"/>
    </xf>
    <xf numFmtId="176" fontId="0" fillId="5" borderId="1" xfId="1" applyNumberFormat="1" applyFont="1" applyFill="1" applyBorder="1" applyAlignment="1"/>
    <xf numFmtId="0" fontId="0" fillId="5" borderId="0" xfId="0" applyFill="1"/>
    <xf numFmtId="14" fontId="0" fillId="5" borderId="0" xfId="0" applyNumberFormat="1" applyFill="1" applyBorder="1" applyAlignment="1">
      <alignment vertical="center"/>
    </xf>
    <xf numFmtId="0" fontId="33" fillId="5" borderId="1" xfId="0" applyFont="1" applyFill="1" applyBorder="1" applyAlignment="1">
      <alignment horizontal="center" vertical="center"/>
    </xf>
    <xf numFmtId="185" fontId="0" fillId="5" borderId="0" xfId="0" applyNumberFormat="1" applyFill="1"/>
    <xf numFmtId="0" fontId="0" fillId="0" borderId="0" xfId="0" applyBorder="1"/>
    <xf numFmtId="181" fontId="2" fillId="0" borderId="1" xfId="5" applyNumberFormat="1" applyBorder="1" applyAlignment="1">
      <alignment horizontal="center" vertical="center" wrapText="1"/>
    </xf>
    <xf numFmtId="0" fontId="2" fillId="0" borderId="0" xfId="5">
      <alignment vertical="center"/>
    </xf>
    <xf numFmtId="49" fontId="2" fillId="0" borderId="1" xfId="5" applyNumberFormat="1" applyBorder="1" applyAlignment="1">
      <alignment vertical="top"/>
    </xf>
    <xf numFmtId="49" fontId="2" fillId="5" borderId="1" xfId="5" applyNumberFormat="1" applyFill="1" applyBorder="1" applyAlignment="1">
      <alignment vertical="top"/>
    </xf>
    <xf numFmtId="177" fontId="2" fillId="0" borderId="1" xfId="5" applyNumberFormat="1" applyBorder="1" applyAlignment="1">
      <alignment vertical="top"/>
    </xf>
    <xf numFmtId="182" fontId="2" fillId="0" borderId="1" xfId="5" applyNumberFormat="1" applyBorder="1" applyAlignment="1">
      <alignment vertical="top"/>
    </xf>
    <xf numFmtId="183" fontId="2" fillId="0" borderId="1" xfId="5" applyNumberFormat="1" applyBorder="1" applyAlignment="1">
      <alignment vertical="top"/>
    </xf>
    <xf numFmtId="184" fontId="2" fillId="0" borderId="1" xfId="5" applyNumberFormat="1" applyBorder="1" applyAlignment="1">
      <alignment vertical="top"/>
    </xf>
    <xf numFmtId="49" fontId="2" fillId="0" borderId="0" xfId="5" applyNumberFormat="1" applyAlignment="1">
      <alignment vertical="top"/>
    </xf>
    <xf numFmtId="49" fontId="2" fillId="5" borderId="0" xfId="5" applyNumberFormat="1" applyFill="1" applyAlignment="1">
      <alignment vertical="top"/>
    </xf>
    <xf numFmtId="10" fontId="0" fillId="5" borderId="0" xfId="6" applyNumberFormat="1" applyFont="1" applyFill="1" applyAlignment="1">
      <alignment vertical="top"/>
    </xf>
    <xf numFmtId="186" fontId="2" fillId="5" borderId="0" xfId="5" applyNumberFormat="1" applyFill="1" applyAlignment="1">
      <alignment vertical="top"/>
    </xf>
    <xf numFmtId="43" fontId="25" fillId="0" borderId="0" xfId="1" applyFont="1" applyAlignment="1"/>
    <xf numFmtId="0" fontId="0" fillId="5" borderId="0" xfId="0" applyNumberFormat="1" applyFill="1" applyBorder="1" applyAlignment="1">
      <alignment vertical="center"/>
    </xf>
    <xf numFmtId="0" fontId="0" fillId="5" borderId="1" xfId="0" applyFill="1" applyBorder="1" applyAlignment="1">
      <alignment vertical="center"/>
    </xf>
    <xf numFmtId="14" fontId="0" fillId="5" borderId="1" xfId="0" applyNumberFormat="1" applyFill="1" applyBorder="1" applyAlignment="1">
      <alignment vertical="center"/>
    </xf>
    <xf numFmtId="43" fontId="0" fillId="5" borderId="1" xfId="0" applyNumberFormat="1" applyFill="1" applyBorder="1" applyAlignment="1">
      <alignment horizontal="right" vertical="center"/>
    </xf>
    <xf numFmtId="10" fontId="0" fillId="5" borderId="1" xfId="0" applyNumberFormat="1" applyFill="1" applyBorder="1" applyAlignment="1">
      <alignment horizontal="right" vertical="center"/>
    </xf>
    <xf numFmtId="176" fontId="0" fillId="5" borderId="1" xfId="1" applyNumberFormat="1" applyFont="1" applyFill="1" applyBorder="1" applyAlignment="1">
      <alignment horizontal="right"/>
    </xf>
    <xf numFmtId="43" fontId="0" fillId="5" borderId="1" xfId="1" applyNumberFormat="1" applyFont="1" applyFill="1" applyBorder="1" applyAlignment="1">
      <alignment horizontal="center"/>
    </xf>
    <xf numFmtId="43" fontId="0" fillId="5" borderId="0" xfId="1" applyFont="1" applyFill="1" applyAlignment="1"/>
    <xf numFmtId="14" fontId="0" fillId="5" borderId="0" xfId="0" applyNumberFormat="1" applyFill="1"/>
    <xf numFmtId="43" fontId="0" fillId="5" borderId="0" xfId="1" applyFont="1" applyFill="1" applyBorder="1" applyAlignment="1">
      <alignment vertical="center"/>
    </xf>
    <xf numFmtId="10" fontId="0" fillId="5" borderId="0" xfId="2" applyNumberFormat="1" applyFont="1" applyFill="1" applyBorder="1" applyAlignment="1">
      <alignment vertical="center"/>
    </xf>
    <xf numFmtId="0" fontId="0" fillId="5" borderId="0" xfId="2" applyNumberFormat="1" applyFont="1" applyFill="1" applyBorder="1" applyAlignment="1">
      <alignment vertical="center"/>
    </xf>
    <xf numFmtId="9" fontId="0" fillId="5" borderId="0" xfId="2" applyFont="1" applyFill="1" applyBorder="1" applyAlignment="1">
      <alignment vertical="center"/>
    </xf>
    <xf numFmtId="43" fontId="0" fillId="5" borderId="0" xfId="0" applyNumberFormat="1" applyFill="1"/>
    <xf numFmtId="0" fontId="0" fillId="5" borderId="0" xfId="2" applyNumberFormat="1" applyFont="1" applyFill="1" applyAlignment="1">
      <alignment vertical="center"/>
    </xf>
    <xf numFmtId="9" fontId="0" fillId="5" borderId="0" xfId="2" applyFont="1" applyFill="1" applyAlignment="1">
      <alignment vertical="center"/>
    </xf>
    <xf numFmtId="43" fontId="0" fillId="5" borderId="0" xfId="1" applyFont="1" applyFill="1" applyAlignment="1">
      <alignment vertical="center"/>
    </xf>
    <xf numFmtId="186" fontId="0" fillId="5" borderId="0" xfId="0" applyNumberFormat="1" applyFill="1" applyBorder="1" applyAlignment="1">
      <alignment vertical="center"/>
    </xf>
    <xf numFmtId="187" fontId="33" fillId="5" borderId="10" xfId="0" applyNumberFormat="1" applyFont="1" applyFill="1" applyBorder="1" applyAlignment="1">
      <alignment horizontal="center" vertical="center"/>
    </xf>
    <xf numFmtId="187" fontId="0" fillId="5" borderId="0" xfId="0" applyNumberFormat="1" applyFill="1"/>
    <xf numFmtId="181" fontId="2" fillId="15" borderId="1" xfId="5" applyNumberFormat="1" applyFill="1" applyBorder="1" applyAlignment="1">
      <alignment horizontal="center" vertical="center" wrapText="1"/>
    </xf>
    <xf numFmtId="49" fontId="2" fillId="15" borderId="1" xfId="5" applyNumberFormat="1" applyFill="1" applyBorder="1" applyAlignment="1">
      <alignment vertical="top"/>
    </xf>
    <xf numFmtId="183" fontId="2" fillId="15" borderId="1" xfId="5" applyNumberFormat="1" applyFill="1" applyBorder="1" applyAlignment="1">
      <alignment vertical="top"/>
    </xf>
    <xf numFmtId="184" fontId="2" fillId="15" borderId="1" xfId="5" applyNumberFormat="1" applyFill="1" applyBorder="1" applyAlignment="1">
      <alignment vertical="top"/>
    </xf>
    <xf numFmtId="10" fontId="0" fillId="15" borderId="1" xfId="0" applyNumberFormat="1" applyFill="1" applyBorder="1" applyAlignment="1">
      <alignment horizontal="right" vertical="center"/>
    </xf>
    <xf numFmtId="49" fontId="2" fillId="15" borderId="0" xfId="5" applyNumberFormat="1" applyFill="1" applyAlignment="1">
      <alignment vertical="top"/>
    </xf>
    <xf numFmtId="49" fontId="2" fillId="16" borderId="1" xfId="5" applyNumberFormat="1" applyFill="1" applyBorder="1" applyAlignment="1">
      <alignment vertical="top"/>
    </xf>
    <xf numFmtId="0" fontId="0" fillId="16" borderId="1" xfId="0" applyFill="1" applyBorder="1" applyAlignment="1">
      <alignment vertical="center"/>
    </xf>
    <xf numFmtId="49" fontId="2" fillId="16" borderId="0" xfId="5" applyNumberFormat="1" applyFill="1" applyAlignment="1">
      <alignment vertical="top"/>
    </xf>
    <xf numFmtId="49" fontId="1" fillId="5" borderId="1" xfId="5" applyNumberFormat="1" applyFont="1" applyFill="1" applyBorder="1" applyAlignment="1">
      <alignment vertical="top"/>
    </xf>
    <xf numFmtId="179" fontId="3" fillId="0" borderId="11" xfId="4" applyNumberFormat="1" applyBorder="1">
      <alignment vertical="center"/>
    </xf>
    <xf numFmtId="179" fontId="3" fillId="3" borderId="12" xfId="4" applyNumberFormat="1" applyFill="1" applyBorder="1" applyAlignment="1">
      <alignment vertical="center"/>
    </xf>
    <xf numFmtId="179" fontId="3" fillId="3" borderId="13" xfId="4" applyNumberFormat="1" applyFill="1" applyBorder="1" applyAlignment="1">
      <alignment vertical="center"/>
    </xf>
    <xf numFmtId="179" fontId="3" fillId="0" borderId="11" xfId="4" applyNumberFormat="1" applyBorder="1" applyAlignment="1"/>
    <xf numFmtId="180" fontId="3" fillId="0" borderId="12" xfId="4" applyNumberFormat="1" applyBorder="1">
      <alignment vertical="center"/>
    </xf>
    <xf numFmtId="180" fontId="3" fillId="0" borderId="13" xfId="4" applyNumberFormat="1" applyBorder="1">
      <alignment vertical="center"/>
    </xf>
    <xf numFmtId="0" fontId="26" fillId="0" borderId="11" xfId="4" applyFont="1" applyFill="1" applyBorder="1" applyAlignment="1">
      <alignment horizontal="center" wrapText="1"/>
    </xf>
    <xf numFmtId="10" fontId="28" fillId="0" borderId="12" xfId="4" applyNumberFormat="1" applyFont="1" applyBorder="1" applyAlignment="1">
      <alignment horizontal="center" vertical="center"/>
    </xf>
    <xf numFmtId="10" fontId="28" fillId="0" borderId="13" xfId="4" applyNumberFormat="1" applyFont="1" applyBorder="1" applyAlignment="1">
      <alignment horizontal="center" vertical="center"/>
    </xf>
    <xf numFmtId="0" fontId="27" fillId="0" borderId="11" xfId="4" applyFont="1" applyFill="1" applyBorder="1" applyAlignment="1">
      <alignment horizontal="center"/>
    </xf>
    <xf numFmtId="179" fontId="28" fillId="0" borderId="12" xfId="4" applyNumberFormat="1" applyFont="1" applyBorder="1" applyAlignment="1">
      <alignment horizontal="center" vertical="center"/>
    </xf>
    <xf numFmtId="179" fontId="28" fillId="0" borderId="13" xfId="4" applyNumberFormat="1" applyFont="1" applyBorder="1" applyAlignment="1">
      <alignment horizontal="center" vertical="center"/>
    </xf>
    <xf numFmtId="0" fontId="26" fillId="0" borderId="11" xfId="4" applyFont="1" applyFill="1" applyBorder="1" applyAlignment="1">
      <alignment horizontal="center"/>
    </xf>
    <xf numFmtId="10" fontId="26" fillId="0" borderId="12" xfId="4" applyNumberFormat="1" applyFont="1" applyFill="1" applyBorder="1" applyAlignment="1">
      <alignment horizontal="center"/>
    </xf>
    <xf numFmtId="10" fontId="26" fillId="0" borderId="13" xfId="4" applyNumberFormat="1" applyFont="1" applyFill="1" applyBorder="1" applyAlignment="1">
      <alignment horizontal="center"/>
    </xf>
    <xf numFmtId="179" fontId="29" fillId="0" borderId="11" xfId="4" applyNumberFormat="1" applyFont="1" applyFill="1" applyBorder="1" applyAlignment="1">
      <alignment horizontal="center"/>
    </xf>
    <xf numFmtId="179" fontId="30" fillId="0" borderId="12" xfId="4" applyNumberFormat="1" applyFont="1" applyBorder="1" applyAlignment="1">
      <alignment horizontal="center" vertical="center"/>
    </xf>
    <xf numFmtId="179" fontId="30" fillId="0" borderId="13" xfId="4" applyNumberFormat="1" applyFont="1" applyBorder="1" applyAlignment="1">
      <alignment horizontal="center" vertical="center"/>
    </xf>
    <xf numFmtId="181" fontId="2" fillId="0" borderId="1" xfId="5" applyNumberFormat="1" applyBorder="1" applyAlignment="1">
      <alignment horizontal="center" vertical="center" wrapText="1"/>
    </xf>
    <xf numFmtId="181" fontId="2" fillId="16" borderId="1" xfId="5" applyNumberFormat="1" applyFill="1" applyBorder="1" applyAlignment="1">
      <alignment horizontal="center" vertical="center" wrapText="1"/>
    </xf>
    <xf numFmtId="43" fontId="9" fillId="13" borderId="2" xfId="1" applyFont="1" applyFill="1" applyBorder="1" applyAlignment="1">
      <alignment horizontal="center" vertical="center"/>
    </xf>
    <xf numFmtId="43" fontId="9" fillId="13" borderId="3" xfId="1" applyFont="1" applyFill="1" applyBorder="1" applyAlignment="1">
      <alignment horizontal="center" vertical="center"/>
    </xf>
    <xf numFmtId="43" fontId="9" fillId="13" borderId="4" xfId="1" applyFont="1" applyFill="1" applyBorder="1" applyAlignment="1">
      <alignment horizontal="center" vertical="center"/>
    </xf>
    <xf numFmtId="14" fontId="9" fillId="8" borderId="2" xfId="0" applyNumberFormat="1" applyFont="1" applyFill="1" applyBorder="1" applyAlignment="1">
      <alignment horizontal="center" vertical="center"/>
    </xf>
    <xf numFmtId="14" fontId="9" fillId="8" borderId="4" xfId="0" applyNumberFormat="1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14" fontId="9" fillId="8" borderId="3" xfId="0" applyNumberFormat="1" applyFont="1" applyFill="1" applyBorder="1" applyAlignment="1">
      <alignment horizontal="center" vertical="center"/>
    </xf>
    <xf numFmtId="0" fontId="24" fillId="3" borderId="1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8" fillId="3" borderId="7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 wrapText="1"/>
    </xf>
    <xf numFmtId="0" fontId="8" fillId="3" borderId="5" xfId="0" applyFont="1" applyFill="1" applyBorder="1" applyAlignment="1">
      <alignment horizontal="left" vertical="center" wrapText="1"/>
    </xf>
    <xf numFmtId="0" fontId="8" fillId="3" borderId="7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left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justify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22" fillId="3" borderId="6" xfId="0" applyFont="1" applyFill="1" applyBorder="1" applyAlignment="1">
      <alignment horizontal="center" vertical="center" wrapText="1"/>
    </xf>
    <xf numFmtId="0" fontId="22" fillId="3" borderId="7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14" fontId="0" fillId="12" borderId="6" xfId="0" applyNumberFormat="1" applyFill="1" applyBorder="1" applyAlignment="1">
      <alignment horizontal="center" vertical="center" wrapText="1"/>
    </xf>
    <xf numFmtId="14" fontId="0" fillId="12" borderId="5" xfId="0" applyNumberFormat="1" applyFill="1" applyBorder="1" applyAlignment="1">
      <alignment horizontal="center" vertical="center" wrapText="1"/>
    </xf>
    <xf numFmtId="14" fontId="0" fillId="12" borderId="7" xfId="0" applyNumberFormat="1" applyFill="1" applyBorder="1" applyAlignment="1">
      <alignment horizontal="center" vertical="center" wrapText="1"/>
    </xf>
    <xf numFmtId="181" fontId="9" fillId="0" borderId="1" xfId="0" applyNumberFormat="1" applyFont="1" applyBorder="1" applyAlignment="1">
      <alignment horizontal="center" vertical="center" wrapText="1"/>
    </xf>
    <xf numFmtId="181" fontId="9" fillId="2" borderId="2" xfId="0" applyNumberFormat="1" applyFont="1" applyFill="1" applyBorder="1" applyAlignment="1">
      <alignment horizontal="center" vertical="center" wrapText="1"/>
    </xf>
    <xf numFmtId="181" fontId="9" fillId="2" borderId="3" xfId="0" applyNumberFormat="1" applyFont="1" applyFill="1" applyBorder="1" applyAlignment="1">
      <alignment horizontal="center" vertical="center" wrapText="1"/>
    </xf>
    <xf numFmtId="181" fontId="9" fillId="2" borderId="4" xfId="0" applyNumberFormat="1" applyFont="1" applyFill="1" applyBorder="1" applyAlignment="1">
      <alignment horizontal="center" vertical="center" wrapText="1"/>
    </xf>
  </cellXfs>
  <cellStyles count="7">
    <cellStyle name="百分比" xfId="2" builtinId="5"/>
    <cellStyle name="百分比 2" xfId="6"/>
    <cellStyle name="常规" xfId="0" builtinId="0"/>
    <cellStyle name="常规 2" xfId="3"/>
    <cellStyle name="常规 3" xfId="4"/>
    <cellStyle name="常规 4" xfId="5"/>
    <cellStyle name="千位分隔" xfId="1" builtinId="3"/>
  </cellStyles>
  <dxfs count="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</dxfs>
  <tableStyles count="0" defaultTableStyle="TableStyleMedium2" defaultPivotStyle="PivotStyleMedium9"/>
  <colors>
    <mruColors>
      <color rgb="FFFFFF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1501140</xdr:colOff>
          <xdr:row>1</xdr:row>
          <xdr:rowOff>68580</xdr:rowOff>
        </xdr:from>
        <xdr:to>
          <xdr:col>1</xdr:col>
          <xdr:colOff>899160</xdr:colOff>
          <xdr:row>3</xdr:row>
          <xdr:rowOff>99060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计算夏普比例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65281;&#30740;&#31350;&#35268;&#21010;&#22788;\02&#19994;&#32489;&#24402;&#22240;\&#65281;&#65281;&#65281;&#21518;&#35780;&#20215;&#20307;&#31995;\V6-2019&#24180;&#22235;&#23395;&#24230;&#35780;&#32423;\2019&#24180;&#32929;&#20221;&#34892;&#36135;&#24065;&#22411;&#20928;&#20540;&#20135;&#21697;&#25910;&#30410;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indFunc"/>
    </sheetNames>
    <definedNames>
      <definedName name="f_risk_annusharpe"/>
      <definedName name="i_pq_pctchange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8家股分行"/>
      <sheetName val="Sheet7"/>
      <sheetName val="Sheet5"/>
      <sheetName val="Sheet8"/>
      <sheetName val="Sheet6"/>
      <sheetName val="Sheet4"/>
      <sheetName val="Sheet9"/>
      <sheetName val="Sheet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 t="str">
            <v>产品全称</v>
          </cell>
          <cell r="D1" t="str">
            <v>银行名称</v>
          </cell>
        </row>
        <row r="2">
          <cell r="C2" t="str">
            <v>"光银现金A"</v>
          </cell>
          <cell r="D2" t="str">
            <v>中国光大银行</v>
          </cell>
        </row>
        <row r="3">
          <cell r="C3" t="str">
            <v>"光银现金A"</v>
          </cell>
          <cell r="D3" t="str">
            <v>中国光大银行</v>
          </cell>
        </row>
        <row r="4">
          <cell r="C4" t="str">
            <v>"光银现金A"</v>
          </cell>
          <cell r="D4" t="str">
            <v>中国光大银行</v>
          </cell>
        </row>
        <row r="5">
          <cell r="C5" t="str">
            <v>"光银现金A"</v>
          </cell>
          <cell r="D5" t="str">
            <v>中国光大银行</v>
          </cell>
        </row>
        <row r="6">
          <cell r="C6" t="str">
            <v>"光银现金A"</v>
          </cell>
          <cell r="D6" t="str">
            <v>中国光大银行</v>
          </cell>
        </row>
        <row r="7">
          <cell r="C7" t="str">
            <v>"光银现金A"</v>
          </cell>
          <cell r="D7" t="str">
            <v>中国光大银行</v>
          </cell>
        </row>
        <row r="8">
          <cell r="C8" t="str">
            <v>"光银现金A"</v>
          </cell>
          <cell r="D8" t="str">
            <v>中国光大银行</v>
          </cell>
        </row>
        <row r="9">
          <cell r="C9" t="str">
            <v>"光银现金A"</v>
          </cell>
          <cell r="D9" t="str">
            <v>中国光大银行</v>
          </cell>
        </row>
        <row r="10">
          <cell r="C10" t="str">
            <v>"光银现金A"</v>
          </cell>
          <cell r="D10" t="str">
            <v>中国光大银行</v>
          </cell>
        </row>
        <row r="11">
          <cell r="C11" t="str">
            <v>"光银现金A"</v>
          </cell>
          <cell r="D11" t="str">
            <v>中国光大银行</v>
          </cell>
        </row>
        <row r="12">
          <cell r="C12" t="str">
            <v>"光银现金A"</v>
          </cell>
          <cell r="D12" t="str">
            <v>中国光大银行</v>
          </cell>
        </row>
        <row r="13">
          <cell r="C13" t="str">
            <v>"光银现金A"</v>
          </cell>
          <cell r="D13" t="str">
            <v>中国光大银行</v>
          </cell>
        </row>
        <row r="14">
          <cell r="C14" t="str">
            <v>"光银现金A"</v>
          </cell>
          <cell r="D14" t="str">
            <v>中国光大银行</v>
          </cell>
        </row>
        <row r="15">
          <cell r="C15" t="str">
            <v>"光银现金A"</v>
          </cell>
          <cell r="D15" t="str">
            <v>中国光大银行</v>
          </cell>
        </row>
        <row r="16">
          <cell r="C16" t="str">
            <v>"光银现金A"</v>
          </cell>
          <cell r="D16" t="str">
            <v>中国光大银行</v>
          </cell>
        </row>
        <row r="17">
          <cell r="C17" t="str">
            <v>"光银现金A"</v>
          </cell>
          <cell r="D17" t="str">
            <v>中国光大银行</v>
          </cell>
        </row>
        <row r="18">
          <cell r="C18" t="str">
            <v>"光银现金A"</v>
          </cell>
          <cell r="D18" t="str">
            <v>中国光大银行</v>
          </cell>
        </row>
        <row r="19">
          <cell r="C19" t="str">
            <v>"光银现金A"</v>
          </cell>
          <cell r="D19" t="str">
            <v>中国光大银行</v>
          </cell>
        </row>
        <row r="20">
          <cell r="C20" t="str">
            <v>"光银现金A"</v>
          </cell>
          <cell r="D20" t="str">
            <v>中国光大银行</v>
          </cell>
        </row>
        <row r="21">
          <cell r="C21" t="str">
            <v>"光银现金A"</v>
          </cell>
          <cell r="D21" t="str">
            <v>中国光大银行</v>
          </cell>
        </row>
        <row r="22">
          <cell r="C22" t="str">
            <v>"光银现金A"</v>
          </cell>
          <cell r="D22" t="str">
            <v>中国光大银行</v>
          </cell>
        </row>
        <row r="23">
          <cell r="C23" t="str">
            <v>"光银现金A"</v>
          </cell>
          <cell r="D23" t="str">
            <v>中国光大银行</v>
          </cell>
        </row>
        <row r="24">
          <cell r="C24" t="str">
            <v>"光银现金A"</v>
          </cell>
          <cell r="D24" t="str">
            <v>中国光大银行</v>
          </cell>
        </row>
        <row r="25">
          <cell r="C25" t="str">
            <v>"光银现金A"</v>
          </cell>
          <cell r="D25" t="str">
            <v>中国光大银行</v>
          </cell>
        </row>
        <row r="26">
          <cell r="C26" t="str">
            <v>"光银现金A"</v>
          </cell>
          <cell r="D26" t="str">
            <v>中国光大银行</v>
          </cell>
        </row>
        <row r="27">
          <cell r="C27" t="str">
            <v>"光银现金A"</v>
          </cell>
          <cell r="D27" t="str">
            <v>中国光大银行</v>
          </cell>
        </row>
        <row r="28">
          <cell r="C28" t="str">
            <v>"光银现金A"</v>
          </cell>
          <cell r="D28" t="str">
            <v>中国光大银行</v>
          </cell>
        </row>
        <row r="29">
          <cell r="C29" t="str">
            <v>"光银现金A"</v>
          </cell>
          <cell r="D29" t="str">
            <v>中国光大银行</v>
          </cell>
        </row>
        <row r="30">
          <cell r="C30" t="str">
            <v>"光银现金A"</v>
          </cell>
          <cell r="D30" t="str">
            <v>中国光大银行</v>
          </cell>
        </row>
        <row r="31">
          <cell r="C31" t="str">
            <v>"光银现金A"</v>
          </cell>
          <cell r="D31" t="str">
            <v>中国光大银行</v>
          </cell>
        </row>
        <row r="32">
          <cell r="C32" t="str">
            <v>"光银现金A"</v>
          </cell>
          <cell r="D32" t="str">
            <v>中国光大银行</v>
          </cell>
        </row>
        <row r="33">
          <cell r="C33" t="str">
            <v>"金葵花"－人民币日日金理财计划(8136)</v>
          </cell>
          <cell r="D33" t="str">
            <v>招商银行</v>
          </cell>
        </row>
        <row r="34">
          <cell r="C34" t="str">
            <v>"金葵花"－人民币日日金理财计划(8136)</v>
          </cell>
          <cell r="D34" t="str">
            <v>招商银行</v>
          </cell>
        </row>
        <row r="35">
          <cell r="C35" t="str">
            <v>"金葵花"－人民币日日金理财计划(8136)</v>
          </cell>
          <cell r="D35" t="str">
            <v>招商银行</v>
          </cell>
        </row>
        <row r="36">
          <cell r="C36" t="str">
            <v>"金葵花"－人民币日日金理财计划(8136)</v>
          </cell>
          <cell r="D36" t="str">
            <v>招商银行</v>
          </cell>
        </row>
        <row r="37">
          <cell r="C37" t="str">
            <v>"金葵花"－人民币日日金理财计划(8136)</v>
          </cell>
          <cell r="D37" t="str">
            <v>招商银行</v>
          </cell>
        </row>
        <row r="38">
          <cell r="C38" t="str">
            <v>"金葵花"－人民币日日金理财计划(8136)</v>
          </cell>
          <cell r="D38" t="str">
            <v>招商银行</v>
          </cell>
        </row>
        <row r="39">
          <cell r="C39" t="str">
            <v>"金葵花"－人民币日日金理财计划(8136)</v>
          </cell>
          <cell r="D39" t="str">
            <v>招商银行</v>
          </cell>
        </row>
        <row r="40">
          <cell r="C40" t="str">
            <v>"金葵花"－人民币日日金理财计划(8136)</v>
          </cell>
          <cell r="D40" t="str">
            <v>招商银行</v>
          </cell>
        </row>
        <row r="41">
          <cell r="C41" t="str">
            <v>"金葵花"－人民币日日金理财计划(8136)</v>
          </cell>
          <cell r="D41" t="str">
            <v>招商银行</v>
          </cell>
        </row>
        <row r="42">
          <cell r="C42" t="str">
            <v>"金葵花"－人民币日日金理财计划(8136)</v>
          </cell>
          <cell r="D42" t="str">
            <v>招商银行</v>
          </cell>
        </row>
        <row r="43">
          <cell r="C43" t="str">
            <v>"金葵花"－人民币日日金理财计划(8136)</v>
          </cell>
          <cell r="D43" t="str">
            <v>招商银行</v>
          </cell>
        </row>
        <row r="44">
          <cell r="C44" t="str">
            <v>"金葵花"－人民币日日金理财计划(8136)</v>
          </cell>
          <cell r="D44" t="str">
            <v>招商银行</v>
          </cell>
        </row>
        <row r="45">
          <cell r="C45" t="str">
            <v>"金葵花"－人民币日日金理财计划(8136)</v>
          </cell>
          <cell r="D45" t="str">
            <v>招商银行</v>
          </cell>
        </row>
        <row r="46">
          <cell r="C46" t="str">
            <v>"金葵花"－人民币日日金理财计划(8136)</v>
          </cell>
          <cell r="D46" t="str">
            <v>招商银行</v>
          </cell>
        </row>
        <row r="47">
          <cell r="C47" t="str">
            <v>"金葵花"－人民币日日金理财计划(8136)</v>
          </cell>
          <cell r="D47" t="str">
            <v>招商银行</v>
          </cell>
        </row>
        <row r="48">
          <cell r="C48" t="str">
            <v>"金葵花"－人民币日日金理财计划(8136)</v>
          </cell>
          <cell r="D48" t="str">
            <v>招商银行</v>
          </cell>
        </row>
        <row r="49">
          <cell r="C49" t="str">
            <v>"金葵花"－人民币日日金理财计划(8136)</v>
          </cell>
          <cell r="D49" t="str">
            <v>招商银行</v>
          </cell>
        </row>
        <row r="50">
          <cell r="C50" t="str">
            <v>"金葵花"－人民币日日金理财计划(8136)</v>
          </cell>
          <cell r="D50" t="str">
            <v>招商银行</v>
          </cell>
        </row>
        <row r="51">
          <cell r="C51" t="str">
            <v>"金葵花"－人民币日日金理财计划(8136)</v>
          </cell>
          <cell r="D51" t="str">
            <v>招商银行</v>
          </cell>
        </row>
        <row r="52">
          <cell r="C52" t="str">
            <v>"金葵花"－人民币日日金理财计划(8136)</v>
          </cell>
          <cell r="D52" t="str">
            <v>招商银行</v>
          </cell>
        </row>
        <row r="53">
          <cell r="C53" t="str">
            <v>"金葵花"－人民币日日金理财计划(8136)</v>
          </cell>
          <cell r="D53" t="str">
            <v>招商银行</v>
          </cell>
        </row>
        <row r="54">
          <cell r="C54" t="str">
            <v>"金葵花"－人民币日日金理财计划(8136)</v>
          </cell>
          <cell r="D54" t="str">
            <v>招商银行</v>
          </cell>
        </row>
        <row r="55">
          <cell r="C55" t="str">
            <v>"金葵花"－人民币日日金理财计划(8136)</v>
          </cell>
          <cell r="D55" t="str">
            <v>招商银行</v>
          </cell>
        </row>
        <row r="56">
          <cell r="C56" t="str">
            <v>"金葵花"－人民币日日金理财计划(8136)</v>
          </cell>
          <cell r="D56" t="str">
            <v>招商银行</v>
          </cell>
        </row>
        <row r="57">
          <cell r="C57" t="str">
            <v>"金葵花"－人民币日日金理财计划(8136)</v>
          </cell>
          <cell r="D57" t="str">
            <v>招商银行</v>
          </cell>
        </row>
        <row r="58">
          <cell r="C58" t="str">
            <v>"金葵花"－人民币日日金理财计划(8136)</v>
          </cell>
          <cell r="D58" t="str">
            <v>招商银行</v>
          </cell>
        </row>
        <row r="59">
          <cell r="C59" t="str">
            <v>"金葵花"－人民币日日金理财计划(8136)</v>
          </cell>
          <cell r="D59" t="str">
            <v>招商银行</v>
          </cell>
        </row>
        <row r="60">
          <cell r="C60" t="str">
            <v>"金葵花"－人民币日日金理财计划(8136)</v>
          </cell>
          <cell r="D60" t="str">
            <v>招商银行</v>
          </cell>
        </row>
        <row r="61">
          <cell r="C61" t="str">
            <v>"金葵花"－人民币日日金理财计划(8136)</v>
          </cell>
          <cell r="D61" t="str">
            <v>招商银行</v>
          </cell>
        </row>
        <row r="62">
          <cell r="C62" t="str">
            <v>"金葵花"－人民币日日金理财计划(8136)</v>
          </cell>
          <cell r="D62" t="str">
            <v>招商银行</v>
          </cell>
        </row>
        <row r="63">
          <cell r="C63" t="str">
            <v>"金葵花"－人民币日日金理财计划(8136)</v>
          </cell>
          <cell r="D63" t="str">
            <v>招商银行</v>
          </cell>
        </row>
        <row r="64">
          <cell r="C64" t="str">
            <v>朝招金(多元积极型)理财计划(7008)</v>
          </cell>
          <cell r="D64" t="str">
            <v>招商银行</v>
          </cell>
        </row>
        <row r="65">
          <cell r="C65" t="str">
            <v>朝招金(多元积极型)理财计划(7008)</v>
          </cell>
          <cell r="D65" t="str">
            <v>招商银行</v>
          </cell>
        </row>
        <row r="66">
          <cell r="C66" t="str">
            <v>朝招金(多元积极型)理财计划(7008)</v>
          </cell>
          <cell r="D66" t="str">
            <v>招商银行</v>
          </cell>
        </row>
        <row r="67">
          <cell r="C67" t="str">
            <v>朝招金(多元积极型)理财计划(7008)</v>
          </cell>
          <cell r="D67" t="str">
            <v>招商银行</v>
          </cell>
        </row>
        <row r="68">
          <cell r="C68" t="str">
            <v>朝招金(多元积极型)理财计划(7008)</v>
          </cell>
          <cell r="D68" t="str">
            <v>招商银行</v>
          </cell>
        </row>
        <row r="69">
          <cell r="C69" t="str">
            <v>朝招金(多元积极型)理财计划(7008)</v>
          </cell>
          <cell r="D69" t="str">
            <v>招商银行</v>
          </cell>
        </row>
        <row r="70">
          <cell r="C70" t="str">
            <v>朝招金(多元积极型)理财计划(7008)</v>
          </cell>
          <cell r="D70" t="str">
            <v>招商银行</v>
          </cell>
        </row>
        <row r="71">
          <cell r="C71" t="str">
            <v>朝招金(多元积极型)理财计划(7008)</v>
          </cell>
          <cell r="D71" t="str">
            <v>招商银行</v>
          </cell>
        </row>
        <row r="72">
          <cell r="C72" t="str">
            <v>朝招金(多元积极型)理财计划(7008)</v>
          </cell>
          <cell r="D72" t="str">
            <v>招商银行</v>
          </cell>
        </row>
        <row r="73">
          <cell r="C73" t="str">
            <v>朝招金(多元积极型)理财计划(7008)</v>
          </cell>
          <cell r="D73" t="str">
            <v>招商银行</v>
          </cell>
        </row>
        <row r="74">
          <cell r="C74" t="str">
            <v>朝招金(多元积极型)理财计划(7008)</v>
          </cell>
          <cell r="D74" t="str">
            <v>招商银行</v>
          </cell>
        </row>
        <row r="75">
          <cell r="C75" t="str">
            <v>朝招金(多元积极型)理财计划(7008)</v>
          </cell>
          <cell r="D75" t="str">
            <v>招商银行</v>
          </cell>
        </row>
        <row r="76">
          <cell r="C76" t="str">
            <v>朝招金(多元积极型)理财计划(7008)</v>
          </cell>
          <cell r="D76" t="str">
            <v>招商银行</v>
          </cell>
        </row>
        <row r="77">
          <cell r="C77" t="str">
            <v>朝招金(多元积极型)理财计划(7008)</v>
          </cell>
          <cell r="D77" t="str">
            <v>招商银行</v>
          </cell>
        </row>
        <row r="78">
          <cell r="C78" t="str">
            <v>朝招金(多元积极型)理财计划(7008)</v>
          </cell>
          <cell r="D78" t="str">
            <v>招商银行</v>
          </cell>
        </row>
        <row r="79">
          <cell r="C79" t="str">
            <v>朝招金(多元积极型)理财计划(7008)</v>
          </cell>
          <cell r="D79" t="str">
            <v>招商银行</v>
          </cell>
        </row>
        <row r="80">
          <cell r="C80" t="str">
            <v>朝招金(多元积极型)理财计划(7008)</v>
          </cell>
          <cell r="D80" t="str">
            <v>招商银行</v>
          </cell>
        </row>
        <row r="81">
          <cell r="C81" t="str">
            <v>朝招金(多元积极型)理财计划(7008)</v>
          </cell>
          <cell r="D81" t="str">
            <v>招商银行</v>
          </cell>
        </row>
        <row r="82">
          <cell r="C82" t="str">
            <v>朝招金(多元积极型)理财计划(7008)</v>
          </cell>
          <cell r="D82" t="str">
            <v>招商银行</v>
          </cell>
        </row>
        <row r="83">
          <cell r="C83" t="str">
            <v>朝招金(多元积极型)理财计划(7008)</v>
          </cell>
          <cell r="D83" t="str">
            <v>招商银行</v>
          </cell>
        </row>
        <row r="84">
          <cell r="C84" t="str">
            <v>朝招金(多元积极型)理财计划(7008)</v>
          </cell>
          <cell r="D84" t="str">
            <v>招商银行</v>
          </cell>
        </row>
        <row r="85">
          <cell r="C85" t="str">
            <v>朝招金(多元积极型)理财计划(7008)</v>
          </cell>
          <cell r="D85" t="str">
            <v>招商银行</v>
          </cell>
        </row>
        <row r="86">
          <cell r="C86" t="str">
            <v>朝招金(多元积极型)理财计划(7008)</v>
          </cell>
          <cell r="D86" t="str">
            <v>招商银行</v>
          </cell>
        </row>
        <row r="87">
          <cell r="C87" t="str">
            <v>朝招金(多元积极型)理财计划(7008)</v>
          </cell>
          <cell r="D87" t="str">
            <v>招商银行</v>
          </cell>
        </row>
        <row r="88">
          <cell r="C88" t="str">
            <v>朝招金(多元积极型)理财计划(7008)</v>
          </cell>
          <cell r="D88" t="str">
            <v>招商银行</v>
          </cell>
        </row>
        <row r="89">
          <cell r="C89" t="str">
            <v>朝招金(多元积极型)理财计划(7008)</v>
          </cell>
          <cell r="D89" t="str">
            <v>招商银行</v>
          </cell>
        </row>
        <row r="90">
          <cell r="C90" t="str">
            <v>朝招金(多元积极型)理财计划(7008)</v>
          </cell>
          <cell r="D90" t="str">
            <v>招商银行</v>
          </cell>
        </row>
        <row r="91">
          <cell r="C91" t="str">
            <v>朝招金(多元积极型)理财计划(7008)</v>
          </cell>
          <cell r="D91" t="str">
            <v>招商银行</v>
          </cell>
        </row>
        <row r="92">
          <cell r="C92" t="str">
            <v>朝招金(多元积极型)理财计划(7008)</v>
          </cell>
          <cell r="D92" t="str">
            <v>招商银行</v>
          </cell>
        </row>
        <row r="93">
          <cell r="C93" t="str">
            <v>朝招金(多元积极型)理财计划(7008)</v>
          </cell>
          <cell r="D93" t="str">
            <v>招商银行</v>
          </cell>
        </row>
        <row r="94">
          <cell r="C94" t="str">
            <v>朝招金(多元积极型)理财计划(7008)</v>
          </cell>
          <cell r="D94" t="str">
            <v>招商银行</v>
          </cell>
        </row>
        <row r="95">
          <cell r="C95" t="str">
            <v>朝招金(多元积极型)理财计划(8195)</v>
          </cell>
          <cell r="D95" t="str">
            <v>招商银行</v>
          </cell>
        </row>
        <row r="96">
          <cell r="C96" t="str">
            <v>朝招金(多元积极型)理财计划(8195)</v>
          </cell>
          <cell r="D96" t="str">
            <v>招商银行</v>
          </cell>
        </row>
        <row r="97">
          <cell r="C97" t="str">
            <v>朝招金(多元积极型)理财计划(8195)</v>
          </cell>
          <cell r="D97" t="str">
            <v>招商银行</v>
          </cell>
        </row>
        <row r="98">
          <cell r="C98" t="str">
            <v>朝招金(多元积极型)理财计划(8195)</v>
          </cell>
          <cell r="D98" t="str">
            <v>招商银行</v>
          </cell>
        </row>
        <row r="99">
          <cell r="C99" t="str">
            <v>朝招金(多元积极型)理财计划(8195)</v>
          </cell>
          <cell r="D99" t="str">
            <v>招商银行</v>
          </cell>
        </row>
        <row r="100">
          <cell r="C100" t="str">
            <v>朝招金(多元积极型)理财计划(8195)</v>
          </cell>
          <cell r="D100" t="str">
            <v>招商银行</v>
          </cell>
        </row>
        <row r="101">
          <cell r="C101" t="str">
            <v>朝招金(多元积极型)理财计划(8195)</v>
          </cell>
          <cell r="D101" t="str">
            <v>招商银行</v>
          </cell>
        </row>
        <row r="102">
          <cell r="C102" t="str">
            <v>朝招金(多元积极型)理财计划(8195)</v>
          </cell>
          <cell r="D102" t="str">
            <v>招商银行</v>
          </cell>
        </row>
        <row r="103">
          <cell r="C103" t="str">
            <v>朝招金(多元积极型)理财计划(8195)</v>
          </cell>
          <cell r="D103" t="str">
            <v>招商银行</v>
          </cell>
        </row>
        <row r="104">
          <cell r="C104" t="str">
            <v>朝招金(多元积极型)理财计划(8195)</v>
          </cell>
          <cell r="D104" t="str">
            <v>招商银行</v>
          </cell>
        </row>
        <row r="105">
          <cell r="C105" t="str">
            <v>朝招金(多元积极型)理财计划(8195)</v>
          </cell>
          <cell r="D105" t="str">
            <v>招商银行</v>
          </cell>
        </row>
        <row r="106">
          <cell r="C106" t="str">
            <v>朝招金(多元积极型)理财计划(8195)</v>
          </cell>
          <cell r="D106" t="str">
            <v>招商银行</v>
          </cell>
        </row>
        <row r="107">
          <cell r="C107" t="str">
            <v>朝招金(多元积极型)理财计划(8195)</v>
          </cell>
          <cell r="D107" t="str">
            <v>招商银行</v>
          </cell>
        </row>
        <row r="108">
          <cell r="C108" t="str">
            <v>朝招金(多元积极型)理财计划(8195)</v>
          </cell>
          <cell r="D108" t="str">
            <v>招商银行</v>
          </cell>
        </row>
        <row r="109">
          <cell r="C109" t="str">
            <v>朝招金(多元积极型)理财计划(8195)</v>
          </cell>
          <cell r="D109" t="str">
            <v>招商银行</v>
          </cell>
        </row>
        <row r="110">
          <cell r="C110" t="str">
            <v>朝招金(多元积极型)理财计划(8195)</v>
          </cell>
          <cell r="D110" t="str">
            <v>招商银行</v>
          </cell>
        </row>
        <row r="111">
          <cell r="C111" t="str">
            <v>朝招金(多元积极型)理财计划(8195)</v>
          </cell>
          <cell r="D111" t="str">
            <v>招商银行</v>
          </cell>
        </row>
        <row r="112">
          <cell r="C112" t="str">
            <v>朝招金(多元积极型)理财计划(8195)</v>
          </cell>
          <cell r="D112" t="str">
            <v>招商银行</v>
          </cell>
        </row>
        <row r="113">
          <cell r="C113" t="str">
            <v>朝招金(多元积极型)理财计划(8195)</v>
          </cell>
          <cell r="D113" t="str">
            <v>招商银行</v>
          </cell>
        </row>
        <row r="114">
          <cell r="C114" t="str">
            <v>朝招金(多元积极型)理财计划(8195)</v>
          </cell>
          <cell r="D114" t="str">
            <v>招商银行</v>
          </cell>
        </row>
        <row r="115">
          <cell r="C115" t="str">
            <v>朝招金(多元积极型)理财计划(8195)</v>
          </cell>
          <cell r="D115" t="str">
            <v>招商银行</v>
          </cell>
        </row>
        <row r="116">
          <cell r="C116" t="str">
            <v>朝招金(多元积极型)理财计划(8195)</v>
          </cell>
          <cell r="D116" t="str">
            <v>招商银行</v>
          </cell>
        </row>
        <row r="117">
          <cell r="C117" t="str">
            <v>朝招金(多元积极型)理财计划(8195)</v>
          </cell>
          <cell r="D117" t="str">
            <v>招商银行</v>
          </cell>
        </row>
        <row r="118">
          <cell r="C118" t="str">
            <v>朝招金(多元积极型)理财计划(8195)</v>
          </cell>
          <cell r="D118" t="str">
            <v>招商银行</v>
          </cell>
        </row>
        <row r="119">
          <cell r="C119" t="str">
            <v>朝招金(多元积极型)理财计划(8195)</v>
          </cell>
          <cell r="D119" t="str">
            <v>招商银行</v>
          </cell>
        </row>
        <row r="120">
          <cell r="C120" t="str">
            <v>朝招金(多元积极型)理财计划(8195)</v>
          </cell>
          <cell r="D120" t="str">
            <v>招商银行</v>
          </cell>
        </row>
        <row r="121">
          <cell r="C121" t="str">
            <v>朝招金(多元积极型)理财计划(8195)</v>
          </cell>
          <cell r="D121" t="str">
            <v>招商银行</v>
          </cell>
        </row>
        <row r="122">
          <cell r="C122" t="str">
            <v>朝招金(多元积极型)理财计划(8195)</v>
          </cell>
          <cell r="D122" t="str">
            <v>招商银行</v>
          </cell>
        </row>
        <row r="123">
          <cell r="C123" t="str">
            <v>朝招金(多元积极型)理财计划(8195)</v>
          </cell>
          <cell r="D123" t="str">
            <v>招商银行</v>
          </cell>
        </row>
        <row r="124">
          <cell r="C124" t="str">
            <v>朝招金(多元积极型)理财计划(8195)</v>
          </cell>
          <cell r="D124" t="str">
            <v>招商银行</v>
          </cell>
        </row>
        <row r="125">
          <cell r="C125" t="str">
            <v>朝招金(多元积极型)理财计划(8195)</v>
          </cell>
          <cell r="D125" t="str">
            <v>招商银行</v>
          </cell>
        </row>
        <row r="126">
          <cell r="C126" t="str">
            <v>日日欣理财计划(产品代码：8188)</v>
          </cell>
          <cell r="D126" t="str">
            <v>招商银行</v>
          </cell>
        </row>
        <row r="127">
          <cell r="C127" t="str">
            <v>日日欣理财计划(产品代码：8188)</v>
          </cell>
          <cell r="D127" t="str">
            <v>招商银行</v>
          </cell>
        </row>
        <row r="128">
          <cell r="C128" t="str">
            <v>日日欣理财计划(产品代码：8188)</v>
          </cell>
          <cell r="D128" t="str">
            <v>招商银行</v>
          </cell>
        </row>
        <row r="129">
          <cell r="C129" t="str">
            <v>日日欣理财计划(产品代码：8188)</v>
          </cell>
          <cell r="D129" t="str">
            <v>招商银行</v>
          </cell>
        </row>
        <row r="130">
          <cell r="C130" t="str">
            <v>日日欣理财计划(产品代码：8188)</v>
          </cell>
          <cell r="D130" t="str">
            <v>招商银行</v>
          </cell>
        </row>
        <row r="131">
          <cell r="C131" t="str">
            <v>日日欣理财计划(产品代码：8188)</v>
          </cell>
          <cell r="D131" t="str">
            <v>招商银行</v>
          </cell>
        </row>
        <row r="132">
          <cell r="C132" t="str">
            <v>日日欣理财计划(产品代码：8188)</v>
          </cell>
          <cell r="D132" t="str">
            <v>招商银行</v>
          </cell>
        </row>
        <row r="133">
          <cell r="C133" t="str">
            <v>日日欣理财计划(产品代码：8188)</v>
          </cell>
          <cell r="D133" t="str">
            <v>招商银行</v>
          </cell>
        </row>
        <row r="134">
          <cell r="C134" t="str">
            <v>日日欣理财计划(产品代码：8188)</v>
          </cell>
          <cell r="D134" t="str">
            <v>招商银行</v>
          </cell>
        </row>
        <row r="135">
          <cell r="C135" t="str">
            <v>日日欣理财计划(产品代码：8188)</v>
          </cell>
          <cell r="D135" t="str">
            <v>招商银行</v>
          </cell>
        </row>
        <row r="136">
          <cell r="C136" t="str">
            <v>日日欣理财计划(产品代码：8188)</v>
          </cell>
          <cell r="D136" t="str">
            <v>招商银行</v>
          </cell>
        </row>
        <row r="137">
          <cell r="C137" t="str">
            <v>日日欣理财计划(产品代码：8188)</v>
          </cell>
          <cell r="D137" t="str">
            <v>招商银行</v>
          </cell>
        </row>
        <row r="138">
          <cell r="C138" t="str">
            <v>日日欣理财计划(产品代码：8188)</v>
          </cell>
          <cell r="D138" t="str">
            <v>招商银行</v>
          </cell>
        </row>
        <row r="139">
          <cell r="C139" t="str">
            <v>日日欣理财计划(产品代码：8188)</v>
          </cell>
          <cell r="D139" t="str">
            <v>招商银行</v>
          </cell>
        </row>
        <row r="140">
          <cell r="C140" t="str">
            <v>日日欣理财计划(产品代码：8188)</v>
          </cell>
          <cell r="D140" t="str">
            <v>招商银行</v>
          </cell>
        </row>
        <row r="141">
          <cell r="C141" t="str">
            <v>日日欣理财计划(产品代码：8188)</v>
          </cell>
          <cell r="D141" t="str">
            <v>招商银行</v>
          </cell>
        </row>
        <row r="142">
          <cell r="C142" t="str">
            <v>日日欣理财计划(产品代码：8188)</v>
          </cell>
          <cell r="D142" t="str">
            <v>招商银行</v>
          </cell>
        </row>
        <row r="143">
          <cell r="C143" t="str">
            <v>日日欣理财计划(产品代码：8188)</v>
          </cell>
          <cell r="D143" t="str">
            <v>招商银行</v>
          </cell>
        </row>
        <row r="144">
          <cell r="C144" t="str">
            <v>日日欣理财计划(产品代码：8188)</v>
          </cell>
          <cell r="D144" t="str">
            <v>招商银行</v>
          </cell>
        </row>
        <row r="145">
          <cell r="C145" t="str">
            <v>日日欣理财计划(产品代码：8188)</v>
          </cell>
          <cell r="D145" t="str">
            <v>招商银行</v>
          </cell>
        </row>
        <row r="146">
          <cell r="C146" t="str">
            <v>日日欣理财计划(产品代码：8188)</v>
          </cell>
          <cell r="D146" t="str">
            <v>招商银行</v>
          </cell>
        </row>
        <row r="147">
          <cell r="C147" t="str">
            <v>日日欣理财计划(产品代码：8188)</v>
          </cell>
          <cell r="D147" t="str">
            <v>招商银行</v>
          </cell>
        </row>
        <row r="148">
          <cell r="C148" t="str">
            <v>日日欣理财计划(产品代码：8188)</v>
          </cell>
          <cell r="D148" t="str">
            <v>招商银行</v>
          </cell>
        </row>
        <row r="149">
          <cell r="C149" t="str">
            <v>日日欣理财计划(产品代码：8188)</v>
          </cell>
          <cell r="D149" t="str">
            <v>招商银行</v>
          </cell>
        </row>
        <row r="150">
          <cell r="C150" t="str">
            <v>日日欣理财计划(产品代码：8188)</v>
          </cell>
          <cell r="D150" t="str">
            <v>招商银行</v>
          </cell>
        </row>
        <row r="151">
          <cell r="C151" t="str">
            <v>日日欣理财计划(产品代码：8188)</v>
          </cell>
          <cell r="D151" t="str">
            <v>招商银行</v>
          </cell>
        </row>
        <row r="152">
          <cell r="C152" t="str">
            <v>日日欣理财计划(产品代码：8188)</v>
          </cell>
          <cell r="D152" t="str">
            <v>招商银行</v>
          </cell>
        </row>
        <row r="153">
          <cell r="C153" t="str">
            <v>日日欣理财计划(产品代码：8188)</v>
          </cell>
          <cell r="D153" t="str">
            <v>招商银行</v>
          </cell>
        </row>
        <row r="154">
          <cell r="C154" t="str">
            <v>日日欣理财计划(产品代码：8188)</v>
          </cell>
          <cell r="D154" t="str">
            <v>招商银行</v>
          </cell>
        </row>
        <row r="155">
          <cell r="C155" t="str">
            <v>日日欣理财计划(产品代码：8188)</v>
          </cell>
          <cell r="D155" t="str">
            <v>招商银行</v>
          </cell>
        </row>
        <row r="156">
          <cell r="C156" t="str">
            <v>日日欣理财计划(产品代码：8188)</v>
          </cell>
          <cell r="D156" t="str">
            <v>招商银行</v>
          </cell>
        </row>
        <row r="157">
          <cell r="C157" t="str">
            <v>日日鑫理财计划(代码：80008)</v>
          </cell>
          <cell r="D157" t="str">
            <v>招商银行</v>
          </cell>
        </row>
        <row r="158">
          <cell r="C158" t="str">
            <v>日日鑫理财计划(代码：80008)</v>
          </cell>
          <cell r="D158" t="str">
            <v>招商银行</v>
          </cell>
        </row>
        <row r="159">
          <cell r="C159" t="str">
            <v>日日鑫理财计划(代码：80008)</v>
          </cell>
          <cell r="D159" t="str">
            <v>招商银行</v>
          </cell>
        </row>
        <row r="160">
          <cell r="C160" t="str">
            <v>日日鑫理财计划(代码：80008)</v>
          </cell>
          <cell r="D160" t="str">
            <v>招商银行</v>
          </cell>
        </row>
        <row r="161">
          <cell r="C161" t="str">
            <v>日日鑫理财计划(代码：80008)</v>
          </cell>
          <cell r="D161" t="str">
            <v>招商银行</v>
          </cell>
        </row>
        <row r="162">
          <cell r="C162" t="str">
            <v>日日鑫理财计划(代码：80008)</v>
          </cell>
          <cell r="D162" t="str">
            <v>招商银行</v>
          </cell>
        </row>
        <row r="163">
          <cell r="C163" t="str">
            <v>日日鑫理财计划(代码：80008)</v>
          </cell>
          <cell r="D163" t="str">
            <v>招商银行</v>
          </cell>
        </row>
        <row r="164">
          <cell r="C164" t="str">
            <v>日日鑫理财计划(代码：80008)</v>
          </cell>
          <cell r="D164" t="str">
            <v>招商银行</v>
          </cell>
        </row>
        <row r="165">
          <cell r="C165" t="str">
            <v>日日鑫理财计划(代码：80008)</v>
          </cell>
          <cell r="D165" t="str">
            <v>招商银行</v>
          </cell>
        </row>
        <row r="166">
          <cell r="C166" t="str">
            <v>日日鑫理财计划(代码：80008)</v>
          </cell>
          <cell r="D166" t="str">
            <v>招商银行</v>
          </cell>
        </row>
        <row r="167">
          <cell r="C167" t="str">
            <v>日日鑫理财计划(代码：80008)</v>
          </cell>
          <cell r="D167" t="str">
            <v>招商银行</v>
          </cell>
        </row>
        <row r="168">
          <cell r="C168" t="str">
            <v>日日鑫理财计划(代码：80008)</v>
          </cell>
          <cell r="D168" t="str">
            <v>招商银行</v>
          </cell>
        </row>
        <row r="169">
          <cell r="C169" t="str">
            <v>日日鑫理财计划(代码：80008)</v>
          </cell>
          <cell r="D169" t="str">
            <v>招商银行</v>
          </cell>
        </row>
        <row r="170">
          <cell r="C170" t="str">
            <v>日日鑫理财计划(代码：80008)</v>
          </cell>
          <cell r="D170" t="str">
            <v>招商银行</v>
          </cell>
        </row>
        <row r="171">
          <cell r="C171" t="str">
            <v>日日鑫理财计划(代码：80008)</v>
          </cell>
          <cell r="D171" t="str">
            <v>招商银行</v>
          </cell>
        </row>
        <row r="172">
          <cell r="C172" t="str">
            <v>日日鑫理财计划(代码：80008)</v>
          </cell>
          <cell r="D172" t="str">
            <v>招商银行</v>
          </cell>
        </row>
        <row r="173">
          <cell r="C173" t="str">
            <v>日日鑫理财计划(代码：80008)</v>
          </cell>
          <cell r="D173" t="str">
            <v>招商银行</v>
          </cell>
        </row>
        <row r="174">
          <cell r="C174" t="str">
            <v>日日鑫理财计划(代码：80008)</v>
          </cell>
          <cell r="D174" t="str">
            <v>招商银行</v>
          </cell>
        </row>
        <row r="175">
          <cell r="C175" t="str">
            <v>日日鑫理财计划(代码：80008)</v>
          </cell>
          <cell r="D175" t="str">
            <v>招商银行</v>
          </cell>
        </row>
        <row r="176">
          <cell r="C176" t="str">
            <v>日日鑫理财计划(代码：80008)</v>
          </cell>
          <cell r="D176" t="str">
            <v>招商银行</v>
          </cell>
        </row>
        <row r="177">
          <cell r="C177" t="str">
            <v>日日鑫理财计划(代码：80008)</v>
          </cell>
          <cell r="D177" t="str">
            <v>招商银行</v>
          </cell>
        </row>
        <row r="178">
          <cell r="C178" t="str">
            <v>日日鑫理财计划(代码：80008)</v>
          </cell>
          <cell r="D178" t="str">
            <v>招商银行</v>
          </cell>
        </row>
        <row r="179">
          <cell r="C179" t="str">
            <v>日日鑫理财计划(代码：80008)</v>
          </cell>
          <cell r="D179" t="str">
            <v>招商银行</v>
          </cell>
        </row>
        <row r="180">
          <cell r="C180" t="str">
            <v>日日鑫理财计划(代码：80008)</v>
          </cell>
          <cell r="D180" t="str">
            <v>招商银行</v>
          </cell>
        </row>
        <row r="181">
          <cell r="C181" t="str">
            <v>日日鑫理财计划(代码：80008)</v>
          </cell>
          <cell r="D181" t="str">
            <v>招商银行</v>
          </cell>
        </row>
        <row r="182">
          <cell r="C182" t="str">
            <v>日日鑫理财计划(代码：80008)</v>
          </cell>
          <cell r="D182" t="str">
            <v>招商银行</v>
          </cell>
        </row>
        <row r="183">
          <cell r="C183" t="str">
            <v>日日鑫理财计划(代码：80008)</v>
          </cell>
          <cell r="D183" t="str">
            <v>招商银行</v>
          </cell>
        </row>
        <row r="184">
          <cell r="C184" t="str">
            <v>日日鑫理财计划(代码：80008)</v>
          </cell>
          <cell r="D184" t="str">
            <v>招商银行</v>
          </cell>
        </row>
        <row r="185">
          <cell r="C185" t="str">
            <v>日日鑫理财计划(代码：80008)</v>
          </cell>
          <cell r="D185" t="str">
            <v>招商银行</v>
          </cell>
        </row>
        <row r="186">
          <cell r="C186" t="str">
            <v>日日鑫理财计划(代码：80008)</v>
          </cell>
          <cell r="D186" t="str">
            <v>招商银行</v>
          </cell>
        </row>
        <row r="187">
          <cell r="C187" t="str">
            <v>日日鑫理财计划(代码：80008)</v>
          </cell>
          <cell r="D187" t="str">
            <v>招商银行</v>
          </cell>
        </row>
        <row r="188">
          <cell r="C188" t="str">
            <v>日日盈分级理财计划(21588)</v>
          </cell>
          <cell r="D188" t="str">
            <v>招商银行</v>
          </cell>
        </row>
        <row r="189">
          <cell r="C189" t="str">
            <v>日日盈分级理财计划(21588)</v>
          </cell>
          <cell r="D189" t="str">
            <v>招商银行</v>
          </cell>
        </row>
        <row r="190">
          <cell r="C190" t="str">
            <v>日日盈分级理财计划(21588)</v>
          </cell>
          <cell r="D190" t="str">
            <v>招商银行</v>
          </cell>
        </row>
        <row r="191">
          <cell r="C191" t="str">
            <v>日日盈分级理财计划(21588)</v>
          </cell>
          <cell r="D191" t="str">
            <v>招商银行</v>
          </cell>
        </row>
        <row r="192">
          <cell r="C192" t="str">
            <v>日日盈分级理财计划(21588)</v>
          </cell>
          <cell r="D192" t="str">
            <v>招商银行</v>
          </cell>
        </row>
        <row r="193">
          <cell r="C193" t="str">
            <v>日日盈分级理财计划(21588)</v>
          </cell>
          <cell r="D193" t="str">
            <v>招商银行</v>
          </cell>
        </row>
        <row r="194">
          <cell r="C194" t="str">
            <v>日日盈分级理财计划(21588)</v>
          </cell>
          <cell r="D194" t="str">
            <v>招商银行</v>
          </cell>
        </row>
        <row r="195">
          <cell r="C195" t="str">
            <v>日日盈分级理财计划(21588)</v>
          </cell>
          <cell r="D195" t="str">
            <v>招商银行</v>
          </cell>
        </row>
        <row r="196">
          <cell r="C196" t="str">
            <v>日日盈分级理财计划(21588)</v>
          </cell>
          <cell r="D196" t="str">
            <v>招商银行</v>
          </cell>
        </row>
        <row r="197">
          <cell r="C197" t="str">
            <v>日日盈分级理财计划(21588)</v>
          </cell>
          <cell r="D197" t="str">
            <v>招商银行</v>
          </cell>
        </row>
        <row r="198">
          <cell r="C198" t="str">
            <v>日日盈分级理财计划(21588)</v>
          </cell>
          <cell r="D198" t="str">
            <v>招商银行</v>
          </cell>
        </row>
        <row r="199">
          <cell r="C199" t="str">
            <v>日日盈分级理财计划(21588)</v>
          </cell>
          <cell r="D199" t="str">
            <v>招商银行</v>
          </cell>
        </row>
        <row r="200">
          <cell r="C200" t="str">
            <v>日日盈分级理财计划(21588)</v>
          </cell>
          <cell r="D200" t="str">
            <v>招商银行</v>
          </cell>
        </row>
        <row r="201">
          <cell r="C201" t="str">
            <v>日日盈分级理财计划(21588)</v>
          </cell>
          <cell r="D201" t="str">
            <v>招商银行</v>
          </cell>
        </row>
        <row r="202">
          <cell r="C202" t="str">
            <v>日日盈分级理财计划(21588)</v>
          </cell>
          <cell r="D202" t="str">
            <v>招商银行</v>
          </cell>
        </row>
        <row r="203">
          <cell r="C203" t="str">
            <v>日日盈分级理财计划(21588)</v>
          </cell>
          <cell r="D203" t="str">
            <v>招商银行</v>
          </cell>
        </row>
        <row r="204">
          <cell r="C204" t="str">
            <v>日日盈分级理财计划(21588)</v>
          </cell>
          <cell r="D204" t="str">
            <v>招商银行</v>
          </cell>
        </row>
        <row r="205">
          <cell r="C205" t="str">
            <v>日日盈分级理财计划(21588)</v>
          </cell>
          <cell r="D205" t="str">
            <v>招商银行</v>
          </cell>
        </row>
        <row r="206">
          <cell r="C206" t="str">
            <v>日日盈分级理财计划(21588)</v>
          </cell>
          <cell r="D206" t="str">
            <v>招商银行</v>
          </cell>
        </row>
        <row r="207">
          <cell r="C207" t="str">
            <v>日日盈分级理财计划(21588)</v>
          </cell>
          <cell r="D207" t="str">
            <v>招商银行</v>
          </cell>
        </row>
        <row r="208">
          <cell r="C208" t="str">
            <v>日日盈分级理财计划(21588)</v>
          </cell>
          <cell r="D208" t="str">
            <v>招商银行</v>
          </cell>
        </row>
        <row r="209">
          <cell r="C209" t="str">
            <v>日日盈分级理财计划(21588)</v>
          </cell>
          <cell r="D209" t="str">
            <v>招商银行</v>
          </cell>
        </row>
        <row r="210">
          <cell r="C210" t="str">
            <v>日日盈分级理财计划(21588)</v>
          </cell>
          <cell r="D210" t="str">
            <v>招商银行</v>
          </cell>
        </row>
        <row r="211">
          <cell r="C211" t="str">
            <v>日日盈分级理财计划(21588)</v>
          </cell>
          <cell r="D211" t="str">
            <v>招商银行</v>
          </cell>
        </row>
        <row r="212">
          <cell r="C212" t="str">
            <v>日日盈分级理财计划(21588)</v>
          </cell>
          <cell r="D212" t="str">
            <v>招商银行</v>
          </cell>
        </row>
        <row r="213">
          <cell r="C213" t="str">
            <v>日日盈分级理财计划(21588)</v>
          </cell>
          <cell r="D213" t="str">
            <v>招商银行</v>
          </cell>
        </row>
        <row r="214">
          <cell r="C214" t="str">
            <v>日日盈分级理财计划(21588)</v>
          </cell>
          <cell r="D214" t="str">
            <v>招商银行</v>
          </cell>
        </row>
        <row r="215">
          <cell r="C215" t="str">
            <v>日日盈分级理财计划(21588)</v>
          </cell>
          <cell r="D215" t="str">
            <v>招商银行</v>
          </cell>
        </row>
        <row r="216">
          <cell r="C216" t="str">
            <v>日日盈分级理财计划(21588)</v>
          </cell>
          <cell r="D216" t="str">
            <v>招商银行</v>
          </cell>
        </row>
        <row r="217">
          <cell r="C217" t="str">
            <v>日日盈分级理财计划(21588)</v>
          </cell>
          <cell r="D217" t="str">
            <v>招商银行</v>
          </cell>
        </row>
        <row r="218">
          <cell r="C218" t="str">
            <v>日日盈分级理财计划(21588)</v>
          </cell>
          <cell r="D218" t="str">
            <v>招商银行</v>
          </cell>
        </row>
        <row r="219">
          <cell r="C219" t="str">
            <v>日日盈分级理财计划(7009)</v>
          </cell>
          <cell r="D219" t="str">
            <v>招商银行</v>
          </cell>
        </row>
        <row r="220">
          <cell r="C220" t="str">
            <v>日日盈分级理财计划(7009)</v>
          </cell>
          <cell r="D220" t="str">
            <v>招商银行</v>
          </cell>
        </row>
        <row r="221">
          <cell r="C221" t="str">
            <v>日日盈分级理财计划(7009)</v>
          </cell>
          <cell r="D221" t="str">
            <v>招商银行</v>
          </cell>
        </row>
        <row r="222">
          <cell r="C222" t="str">
            <v>日日盈分级理财计划(7009)</v>
          </cell>
          <cell r="D222" t="str">
            <v>招商银行</v>
          </cell>
        </row>
        <row r="223">
          <cell r="C223" t="str">
            <v>日日盈分级理财计划(7009)</v>
          </cell>
          <cell r="D223" t="str">
            <v>招商银行</v>
          </cell>
        </row>
        <row r="224">
          <cell r="C224" t="str">
            <v>日日盈分级理财计划(7009)</v>
          </cell>
          <cell r="D224" t="str">
            <v>招商银行</v>
          </cell>
        </row>
        <row r="225">
          <cell r="C225" t="str">
            <v>日日盈分级理财计划(7009)</v>
          </cell>
          <cell r="D225" t="str">
            <v>招商银行</v>
          </cell>
        </row>
        <row r="226">
          <cell r="C226" t="str">
            <v>日日盈分级理财计划(7009)</v>
          </cell>
          <cell r="D226" t="str">
            <v>招商银行</v>
          </cell>
        </row>
        <row r="227">
          <cell r="C227" t="str">
            <v>日日盈分级理财计划(7009)</v>
          </cell>
          <cell r="D227" t="str">
            <v>招商银行</v>
          </cell>
        </row>
        <row r="228">
          <cell r="C228" t="str">
            <v>日日盈分级理财计划(7009)</v>
          </cell>
          <cell r="D228" t="str">
            <v>招商银行</v>
          </cell>
        </row>
        <row r="229">
          <cell r="C229" t="str">
            <v>日日盈分级理财计划(7009)</v>
          </cell>
          <cell r="D229" t="str">
            <v>招商银行</v>
          </cell>
        </row>
        <row r="230">
          <cell r="C230" t="str">
            <v>日日盈分级理财计划(7009)</v>
          </cell>
          <cell r="D230" t="str">
            <v>招商银行</v>
          </cell>
        </row>
        <row r="231">
          <cell r="C231" t="str">
            <v>日日盈分级理财计划(7009)</v>
          </cell>
          <cell r="D231" t="str">
            <v>招商银行</v>
          </cell>
        </row>
        <row r="232">
          <cell r="C232" t="str">
            <v>日日盈分级理财计划(7009)</v>
          </cell>
          <cell r="D232" t="str">
            <v>招商银行</v>
          </cell>
        </row>
        <row r="233">
          <cell r="C233" t="str">
            <v>日日盈分级理财计划(7009)</v>
          </cell>
          <cell r="D233" t="str">
            <v>招商银行</v>
          </cell>
        </row>
        <row r="234">
          <cell r="C234" t="str">
            <v>日日盈分级理财计划(7009)</v>
          </cell>
          <cell r="D234" t="str">
            <v>招商银行</v>
          </cell>
        </row>
        <row r="235">
          <cell r="C235" t="str">
            <v>日日盈分级理财计划(7009)</v>
          </cell>
          <cell r="D235" t="str">
            <v>招商银行</v>
          </cell>
        </row>
        <row r="236">
          <cell r="C236" t="str">
            <v>日日盈分级理财计划(7009)</v>
          </cell>
          <cell r="D236" t="str">
            <v>招商银行</v>
          </cell>
        </row>
        <row r="237">
          <cell r="C237" t="str">
            <v>日日盈分级理财计划(7009)</v>
          </cell>
          <cell r="D237" t="str">
            <v>招商银行</v>
          </cell>
        </row>
        <row r="238">
          <cell r="C238" t="str">
            <v>日日盈分级理财计划(7009)</v>
          </cell>
          <cell r="D238" t="str">
            <v>招商银行</v>
          </cell>
        </row>
        <row r="239">
          <cell r="C239" t="str">
            <v>日日盈分级理财计划(7009)</v>
          </cell>
          <cell r="D239" t="str">
            <v>招商银行</v>
          </cell>
        </row>
        <row r="240">
          <cell r="C240" t="str">
            <v>日日盈分级理财计划(7009)</v>
          </cell>
          <cell r="D240" t="str">
            <v>招商银行</v>
          </cell>
        </row>
        <row r="241">
          <cell r="C241" t="str">
            <v>日日盈分级理财计划(7009)</v>
          </cell>
          <cell r="D241" t="str">
            <v>招商银行</v>
          </cell>
        </row>
        <row r="242">
          <cell r="C242" t="str">
            <v>日日盈分级理财计划(7009)</v>
          </cell>
          <cell r="D242" t="str">
            <v>招商银行</v>
          </cell>
        </row>
        <row r="243">
          <cell r="C243" t="str">
            <v>日日盈分级理财计划(7009)</v>
          </cell>
          <cell r="D243" t="str">
            <v>招商银行</v>
          </cell>
        </row>
        <row r="244">
          <cell r="C244" t="str">
            <v>日日盈分级理财计划(7009)</v>
          </cell>
          <cell r="D244" t="str">
            <v>招商银行</v>
          </cell>
        </row>
        <row r="245">
          <cell r="C245" t="str">
            <v>日日盈分级理财计划(7009)</v>
          </cell>
          <cell r="D245" t="str">
            <v>招商银行</v>
          </cell>
        </row>
        <row r="246">
          <cell r="C246" t="str">
            <v>日日盈分级理财计划(7009)</v>
          </cell>
          <cell r="D246" t="str">
            <v>招商银行</v>
          </cell>
        </row>
        <row r="247">
          <cell r="C247" t="str">
            <v>日日盈分级理财计划(7009)</v>
          </cell>
          <cell r="D247" t="str">
            <v>招商银行</v>
          </cell>
        </row>
        <row r="248">
          <cell r="C248" t="str">
            <v>日日盈分级理财计划(7009)</v>
          </cell>
          <cell r="D248" t="str">
            <v>招商银行</v>
          </cell>
        </row>
        <row r="249">
          <cell r="C249" t="str">
            <v>日日盈分级理财计划(7009)</v>
          </cell>
          <cell r="D249" t="str">
            <v>招商银行</v>
          </cell>
        </row>
        <row r="250">
          <cell r="C250" t="str">
            <v>日日盈分级理财计划A(8205)</v>
          </cell>
          <cell r="D250" t="str">
            <v>招商银行</v>
          </cell>
        </row>
        <row r="251">
          <cell r="C251" t="str">
            <v>日日盈分级理财计划A(8205)</v>
          </cell>
          <cell r="D251" t="str">
            <v>招商银行</v>
          </cell>
        </row>
        <row r="252">
          <cell r="C252" t="str">
            <v>日日盈分级理财计划A(8205)</v>
          </cell>
          <cell r="D252" t="str">
            <v>招商银行</v>
          </cell>
        </row>
        <row r="253">
          <cell r="C253" t="str">
            <v>日日盈分级理财计划A(8205)</v>
          </cell>
          <cell r="D253" t="str">
            <v>招商银行</v>
          </cell>
        </row>
        <row r="254">
          <cell r="C254" t="str">
            <v>日日盈分级理财计划A(8205)</v>
          </cell>
          <cell r="D254" t="str">
            <v>招商银行</v>
          </cell>
        </row>
        <row r="255">
          <cell r="C255" t="str">
            <v>日日盈分级理财计划A(8205)</v>
          </cell>
          <cell r="D255" t="str">
            <v>招商银行</v>
          </cell>
        </row>
        <row r="256">
          <cell r="C256" t="str">
            <v>日日盈分级理财计划A(8205)</v>
          </cell>
          <cell r="D256" t="str">
            <v>招商银行</v>
          </cell>
        </row>
        <row r="257">
          <cell r="C257" t="str">
            <v>日日盈分级理财计划A(8205)</v>
          </cell>
          <cell r="D257" t="str">
            <v>招商银行</v>
          </cell>
        </row>
        <row r="258">
          <cell r="C258" t="str">
            <v>日日盈分级理财计划A(8205)</v>
          </cell>
          <cell r="D258" t="str">
            <v>招商银行</v>
          </cell>
        </row>
        <row r="259">
          <cell r="C259" t="str">
            <v>日日盈分级理财计划A(8205)</v>
          </cell>
          <cell r="D259" t="str">
            <v>招商银行</v>
          </cell>
        </row>
        <row r="260">
          <cell r="C260" t="str">
            <v>日日盈分级理财计划A(8205)</v>
          </cell>
          <cell r="D260" t="str">
            <v>招商银行</v>
          </cell>
        </row>
        <row r="261">
          <cell r="C261" t="str">
            <v>日日盈分级理财计划A(8205)</v>
          </cell>
          <cell r="D261" t="str">
            <v>招商银行</v>
          </cell>
        </row>
        <row r="262">
          <cell r="C262" t="str">
            <v>日日盈分级理财计划A(8205)</v>
          </cell>
          <cell r="D262" t="str">
            <v>招商银行</v>
          </cell>
        </row>
        <row r="263">
          <cell r="C263" t="str">
            <v>日日盈分级理财计划A(8205)</v>
          </cell>
          <cell r="D263" t="str">
            <v>招商银行</v>
          </cell>
        </row>
        <row r="264">
          <cell r="C264" t="str">
            <v>日日盈分级理财计划A(8205)</v>
          </cell>
          <cell r="D264" t="str">
            <v>招商银行</v>
          </cell>
        </row>
        <row r="265">
          <cell r="C265" t="str">
            <v>日日盈分级理财计划A(8205)</v>
          </cell>
          <cell r="D265" t="str">
            <v>招商银行</v>
          </cell>
        </row>
        <row r="266">
          <cell r="C266" t="str">
            <v>日日盈分级理财计划A(8205)</v>
          </cell>
          <cell r="D266" t="str">
            <v>招商银行</v>
          </cell>
        </row>
        <row r="267">
          <cell r="C267" t="str">
            <v>日日盈分级理财计划A(8205)</v>
          </cell>
          <cell r="D267" t="str">
            <v>招商银行</v>
          </cell>
        </row>
        <row r="268">
          <cell r="C268" t="str">
            <v>日日盈分级理财计划A(8205)</v>
          </cell>
          <cell r="D268" t="str">
            <v>招商银行</v>
          </cell>
        </row>
        <row r="269">
          <cell r="C269" t="str">
            <v>日日盈分级理财计划A(8205)</v>
          </cell>
          <cell r="D269" t="str">
            <v>招商银行</v>
          </cell>
        </row>
        <row r="270">
          <cell r="C270" t="str">
            <v>日日盈分级理财计划A(8205)</v>
          </cell>
          <cell r="D270" t="str">
            <v>招商银行</v>
          </cell>
        </row>
        <row r="271">
          <cell r="C271" t="str">
            <v>日日盈分级理财计划A(8205)</v>
          </cell>
          <cell r="D271" t="str">
            <v>招商银行</v>
          </cell>
        </row>
        <row r="272">
          <cell r="C272" t="str">
            <v>日日盈分级理财计划A(8205)</v>
          </cell>
          <cell r="D272" t="str">
            <v>招商银行</v>
          </cell>
        </row>
        <row r="273">
          <cell r="C273" t="str">
            <v>日日盈分级理财计划A(8205)</v>
          </cell>
          <cell r="D273" t="str">
            <v>招商银行</v>
          </cell>
        </row>
        <row r="274">
          <cell r="C274" t="str">
            <v>日日盈分级理财计划A(8205)</v>
          </cell>
          <cell r="D274" t="str">
            <v>招商银行</v>
          </cell>
        </row>
        <row r="275">
          <cell r="C275" t="str">
            <v>日日盈分级理财计划A(8205)</v>
          </cell>
          <cell r="D275" t="str">
            <v>招商银行</v>
          </cell>
        </row>
        <row r="276">
          <cell r="C276" t="str">
            <v>日日盈分级理财计划A(8205)</v>
          </cell>
          <cell r="D276" t="str">
            <v>招商银行</v>
          </cell>
        </row>
        <row r="277">
          <cell r="C277" t="str">
            <v>日日盈分级理财计划A(8205)</v>
          </cell>
          <cell r="D277" t="str">
            <v>招商银行</v>
          </cell>
        </row>
        <row r="278">
          <cell r="C278" t="str">
            <v>日日盈分级理财计划A(8205)</v>
          </cell>
          <cell r="D278" t="str">
            <v>招商银行</v>
          </cell>
        </row>
        <row r="279">
          <cell r="C279" t="str">
            <v>日日盈分级理财计划A(8205)</v>
          </cell>
          <cell r="D279" t="str">
            <v>招商银行</v>
          </cell>
        </row>
        <row r="280">
          <cell r="C280" t="str">
            <v>日日盈分级理财计划A(8205)</v>
          </cell>
          <cell r="D280" t="str">
            <v>招商银行</v>
          </cell>
        </row>
        <row r="281">
          <cell r="C281" t="str">
            <v>日日盈分级理财计划A(9207)</v>
          </cell>
          <cell r="D281" t="str">
            <v>招商银行</v>
          </cell>
        </row>
        <row r="282">
          <cell r="C282" t="str">
            <v>日日盈分级理财计划A(9207)</v>
          </cell>
          <cell r="D282" t="str">
            <v>招商银行</v>
          </cell>
        </row>
        <row r="283">
          <cell r="C283" t="str">
            <v>日日盈分级理财计划A(9207)</v>
          </cell>
          <cell r="D283" t="str">
            <v>招商银行</v>
          </cell>
        </row>
        <row r="284">
          <cell r="C284" t="str">
            <v>日日盈分级理财计划A(9207)</v>
          </cell>
          <cell r="D284" t="str">
            <v>招商银行</v>
          </cell>
        </row>
        <row r="285">
          <cell r="C285" t="str">
            <v>日日盈分级理财计划A(9207)</v>
          </cell>
          <cell r="D285" t="str">
            <v>招商银行</v>
          </cell>
        </row>
        <row r="286">
          <cell r="C286" t="str">
            <v>日日盈分级理财计划A(9207)</v>
          </cell>
          <cell r="D286" t="str">
            <v>招商银行</v>
          </cell>
        </row>
        <row r="287">
          <cell r="C287" t="str">
            <v>日日盈分级理财计划A(9207)</v>
          </cell>
          <cell r="D287" t="str">
            <v>招商银行</v>
          </cell>
        </row>
        <row r="288">
          <cell r="C288" t="str">
            <v>日日盈分级理财计划A(9207)</v>
          </cell>
          <cell r="D288" t="str">
            <v>招商银行</v>
          </cell>
        </row>
        <row r="289">
          <cell r="C289" t="str">
            <v>日日盈分级理财计划A(9207)</v>
          </cell>
          <cell r="D289" t="str">
            <v>招商银行</v>
          </cell>
        </row>
        <row r="290">
          <cell r="C290" t="str">
            <v>日日盈分级理财计划A(9207)</v>
          </cell>
          <cell r="D290" t="str">
            <v>招商银行</v>
          </cell>
        </row>
        <row r="291">
          <cell r="C291" t="str">
            <v>日日盈分级理财计划A(9207)</v>
          </cell>
          <cell r="D291" t="str">
            <v>招商银行</v>
          </cell>
        </row>
        <row r="292">
          <cell r="C292" t="str">
            <v>日日盈分级理财计划A(9207)</v>
          </cell>
          <cell r="D292" t="str">
            <v>招商银行</v>
          </cell>
        </row>
        <row r="293">
          <cell r="C293" t="str">
            <v>日日盈分级理财计划A(9207)</v>
          </cell>
          <cell r="D293" t="str">
            <v>招商银行</v>
          </cell>
        </row>
        <row r="294">
          <cell r="C294" t="str">
            <v>日日盈分级理财计划A(9207)</v>
          </cell>
          <cell r="D294" t="str">
            <v>招商银行</v>
          </cell>
        </row>
        <row r="295">
          <cell r="C295" t="str">
            <v>日日盈分级理财计划A(9207)</v>
          </cell>
          <cell r="D295" t="str">
            <v>招商银行</v>
          </cell>
        </row>
        <row r="296">
          <cell r="C296" t="str">
            <v>日日盈分级理财计划A(9207)</v>
          </cell>
          <cell r="D296" t="str">
            <v>招商银行</v>
          </cell>
        </row>
        <row r="297">
          <cell r="C297" t="str">
            <v>日日盈分级理财计划A(9207)</v>
          </cell>
          <cell r="D297" t="str">
            <v>招商银行</v>
          </cell>
        </row>
        <row r="298">
          <cell r="C298" t="str">
            <v>日日盈分级理财计划A(9207)</v>
          </cell>
          <cell r="D298" t="str">
            <v>招商银行</v>
          </cell>
        </row>
        <row r="299">
          <cell r="C299" t="str">
            <v>日日盈分级理财计划A(9207)</v>
          </cell>
          <cell r="D299" t="str">
            <v>招商银行</v>
          </cell>
        </row>
        <row r="300">
          <cell r="C300" t="str">
            <v>日日盈分级理财计划A(9207)</v>
          </cell>
          <cell r="D300" t="str">
            <v>招商银行</v>
          </cell>
        </row>
        <row r="301">
          <cell r="C301" t="str">
            <v>日日盈分级理财计划A(9207)</v>
          </cell>
          <cell r="D301" t="str">
            <v>招商银行</v>
          </cell>
        </row>
        <row r="302">
          <cell r="C302" t="str">
            <v>日日盈分级理财计划A(9207)</v>
          </cell>
          <cell r="D302" t="str">
            <v>招商银行</v>
          </cell>
        </row>
        <row r="303">
          <cell r="C303" t="str">
            <v>日日盈分级理财计划A(9207)</v>
          </cell>
          <cell r="D303" t="str">
            <v>招商银行</v>
          </cell>
        </row>
        <row r="304">
          <cell r="C304" t="str">
            <v>日日盈分级理财计划A(9207)</v>
          </cell>
          <cell r="D304" t="str">
            <v>招商银行</v>
          </cell>
        </row>
        <row r="305">
          <cell r="C305" t="str">
            <v>日日盈分级理财计划A(9207)</v>
          </cell>
          <cell r="D305" t="str">
            <v>招商银行</v>
          </cell>
        </row>
        <row r="306">
          <cell r="C306" t="str">
            <v>日日盈分级理财计划A(9207)</v>
          </cell>
          <cell r="D306" t="str">
            <v>招商银行</v>
          </cell>
        </row>
        <row r="307">
          <cell r="C307" t="str">
            <v>日日盈分级理财计划A(9207)</v>
          </cell>
          <cell r="D307" t="str">
            <v>招商银行</v>
          </cell>
        </row>
        <row r="308">
          <cell r="C308" t="str">
            <v>日日盈分级理财计划A(9207)</v>
          </cell>
          <cell r="D308" t="str">
            <v>招商银行</v>
          </cell>
        </row>
        <row r="309">
          <cell r="C309" t="str">
            <v>日日盈分级理财计划A(9207)</v>
          </cell>
          <cell r="D309" t="str">
            <v>招商银行</v>
          </cell>
        </row>
        <row r="310">
          <cell r="C310" t="str">
            <v>日日盈分级理财计划A(9207)</v>
          </cell>
          <cell r="D310" t="str">
            <v>招商银行</v>
          </cell>
        </row>
        <row r="311">
          <cell r="C311" t="str">
            <v>日日盈分级理财计划A(9207)</v>
          </cell>
          <cell r="D311" t="str">
            <v>招商银行</v>
          </cell>
        </row>
        <row r="312">
          <cell r="C312" t="str">
            <v>日日盈分级理财计划A(手机)(8207)</v>
          </cell>
          <cell r="D312" t="str">
            <v>招商银行</v>
          </cell>
        </row>
        <row r="313">
          <cell r="C313" t="str">
            <v>日日盈分级理财计划A(手机)(8207)</v>
          </cell>
          <cell r="D313" t="str">
            <v>招商银行</v>
          </cell>
        </row>
        <row r="314">
          <cell r="C314" t="str">
            <v>日日盈分级理财计划A(手机)(8207)</v>
          </cell>
          <cell r="D314" t="str">
            <v>招商银行</v>
          </cell>
        </row>
        <row r="315">
          <cell r="C315" t="str">
            <v>日日盈分级理财计划A(手机)(8207)</v>
          </cell>
          <cell r="D315" t="str">
            <v>招商银行</v>
          </cell>
        </row>
        <row r="316">
          <cell r="C316" t="str">
            <v>日日盈分级理财计划A(手机)(8207)</v>
          </cell>
          <cell r="D316" t="str">
            <v>招商银行</v>
          </cell>
        </row>
        <row r="317">
          <cell r="C317" t="str">
            <v>日日盈分级理财计划A(手机)(8207)</v>
          </cell>
          <cell r="D317" t="str">
            <v>招商银行</v>
          </cell>
        </row>
        <row r="318">
          <cell r="C318" t="str">
            <v>日日盈分级理财计划A(手机)(8207)</v>
          </cell>
          <cell r="D318" t="str">
            <v>招商银行</v>
          </cell>
        </row>
        <row r="319">
          <cell r="C319" t="str">
            <v>日日盈分级理财计划A(手机)(8207)</v>
          </cell>
          <cell r="D319" t="str">
            <v>招商银行</v>
          </cell>
        </row>
        <row r="320">
          <cell r="C320" t="str">
            <v>日日盈分级理财计划A(手机)(8207)</v>
          </cell>
          <cell r="D320" t="str">
            <v>招商银行</v>
          </cell>
        </row>
        <row r="321">
          <cell r="C321" t="str">
            <v>日日盈分级理财计划A(手机)(8207)</v>
          </cell>
          <cell r="D321" t="str">
            <v>招商银行</v>
          </cell>
        </row>
        <row r="322">
          <cell r="C322" t="str">
            <v>日日盈分级理财计划A(手机)(8207)</v>
          </cell>
          <cell r="D322" t="str">
            <v>招商银行</v>
          </cell>
        </row>
        <row r="323">
          <cell r="C323" t="str">
            <v>日日盈分级理财计划A(手机)(8207)</v>
          </cell>
          <cell r="D323" t="str">
            <v>招商银行</v>
          </cell>
        </row>
        <row r="324">
          <cell r="C324" t="str">
            <v>日日盈分级理财计划A(手机)(8207)</v>
          </cell>
          <cell r="D324" t="str">
            <v>招商银行</v>
          </cell>
        </row>
        <row r="325">
          <cell r="C325" t="str">
            <v>日日盈分级理财计划A(手机)(8207)</v>
          </cell>
          <cell r="D325" t="str">
            <v>招商银行</v>
          </cell>
        </row>
        <row r="326">
          <cell r="C326" t="str">
            <v>日日盈分级理财计划A(手机)(8207)</v>
          </cell>
          <cell r="D326" t="str">
            <v>招商银行</v>
          </cell>
        </row>
        <row r="327">
          <cell r="C327" t="str">
            <v>日日盈分级理财计划A(手机)(8207)</v>
          </cell>
          <cell r="D327" t="str">
            <v>招商银行</v>
          </cell>
        </row>
        <row r="328">
          <cell r="C328" t="str">
            <v>日日盈分级理财计划A(手机)(8207)</v>
          </cell>
          <cell r="D328" t="str">
            <v>招商银行</v>
          </cell>
        </row>
        <row r="329">
          <cell r="C329" t="str">
            <v>日日盈分级理财计划A(手机)(8207)</v>
          </cell>
          <cell r="D329" t="str">
            <v>招商银行</v>
          </cell>
        </row>
        <row r="330">
          <cell r="C330" t="str">
            <v>日日盈分级理财计划A(手机)(8207)</v>
          </cell>
          <cell r="D330" t="str">
            <v>招商银行</v>
          </cell>
        </row>
        <row r="331">
          <cell r="C331" t="str">
            <v>日日盈分级理财计划A(手机)(8207)</v>
          </cell>
          <cell r="D331" t="str">
            <v>招商银行</v>
          </cell>
        </row>
        <row r="332">
          <cell r="C332" t="str">
            <v>日日盈分级理财计划A(手机)(8207)</v>
          </cell>
          <cell r="D332" t="str">
            <v>招商银行</v>
          </cell>
        </row>
        <row r="333">
          <cell r="C333" t="str">
            <v>日日盈分级理财计划A(手机)(8207)</v>
          </cell>
          <cell r="D333" t="str">
            <v>招商银行</v>
          </cell>
        </row>
        <row r="334">
          <cell r="C334" t="str">
            <v>日日盈分级理财计划A(手机)(8207)</v>
          </cell>
          <cell r="D334" t="str">
            <v>招商银行</v>
          </cell>
        </row>
        <row r="335">
          <cell r="C335" t="str">
            <v>日日盈分级理财计划A(手机)(8207)</v>
          </cell>
          <cell r="D335" t="str">
            <v>招商银行</v>
          </cell>
        </row>
        <row r="336">
          <cell r="C336" t="str">
            <v>日日盈分级理财计划A(手机)(8207)</v>
          </cell>
          <cell r="D336" t="str">
            <v>招商银行</v>
          </cell>
        </row>
        <row r="337">
          <cell r="C337" t="str">
            <v>日日盈分级理财计划A(手机)(8207)</v>
          </cell>
          <cell r="D337" t="str">
            <v>招商银行</v>
          </cell>
        </row>
        <row r="338">
          <cell r="C338" t="str">
            <v>日日盈分级理财计划A(手机)(8207)</v>
          </cell>
          <cell r="D338" t="str">
            <v>招商银行</v>
          </cell>
        </row>
        <row r="339">
          <cell r="C339" t="str">
            <v>日日盈分级理财计划A(手机)(8207)</v>
          </cell>
          <cell r="D339" t="str">
            <v>招商银行</v>
          </cell>
        </row>
        <row r="340">
          <cell r="C340" t="str">
            <v>日日盈分级理财计划A(手机)(8207)</v>
          </cell>
          <cell r="D340" t="str">
            <v>招商银行</v>
          </cell>
        </row>
        <row r="341">
          <cell r="C341" t="str">
            <v>日日盈分级理财计划A(手机)(8207)</v>
          </cell>
          <cell r="D341" t="str">
            <v>招商银行</v>
          </cell>
        </row>
        <row r="342">
          <cell r="C342" t="str">
            <v>日日盈分级理财计划A(手机)(8207)</v>
          </cell>
          <cell r="D342" t="str">
            <v>招商银行</v>
          </cell>
        </row>
        <row r="343">
          <cell r="C343" t="str">
            <v>招商银行朝招金(多元积极型)理财计划(8199)</v>
          </cell>
          <cell r="D343" t="str">
            <v>招商银行</v>
          </cell>
        </row>
        <row r="344">
          <cell r="C344" t="str">
            <v>招商银行朝招金(多元积极型)理财计划(8199)</v>
          </cell>
          <cell r="D344" t="str">
            <v>招商银行</v>
          </cell>
        </row>
        <row r="345">
          <cell r="C345" t="str">
            <v>招商银行朝招金(多元积极型)理财计划(8199)</v>
          </cell>
          <cell r="D345" t="str">
            <v>招商银行</v>
          </cell>
        </row>
        <row r="346">
          <cell r="C346" t="str">
            <v>招商银行朝招金(多元积极型)理财计划(8199)</v>
          </cell>
          <cell r="D346" t="str">
            <v>招商银行</v>
          </cell>
        </row>
        <row r="347">
          <cell r="C347" t="str">
            <v>招商银行朝招金(多元积极型)理财计划(8199)</v>
          </cell>
          <cell r="D347" t="str">
            <v>招商银行</v>
          </cell>
        </row>
        <row r="348">
          <cell r="C348" t="str">
            <v>招商银行朝招金(多元积极型)理财计划(8199)</v>
          </cell>
          <cell r="D348" t="str">
            <v>招商银行</v>
          </cell>
        </row>
        <row r="349">
          <cell r="C349" t="str">
            <v>招商银行朝招金(多元积极型)理财计划(8199)</v>
          </cell>
          <cell r="D349" t="str">
            <v>招商银行</v>
          </cell>
        </row>
        <row r="350">
          <cell r="C350" t="str">
            <v>招商银行朝招金(多元积极型)理财计划(8199)</v>
          </cell>
          <cell r="D350" t="str">
            <v>招商银行</v>
          </cell>
        </row>
        <row r="351">
          <cell r="C351" t="str">
            <v>招商银行朝招金(多元积极型)理财计划(8199)</v>
          </cell>
          <cell r="D351" t="str">
            <v>招商银行</v>
          </cell>
        </row>
        <row r="352">
          <cell r="C352" t="str">
            <v>招商银行朝招金(多元积极型)理财计划(8199)</v>
          </cell>
          <cell r="D352" t="str">
            <v>招商银行</v>
          </cell>
        </row>
        <row r="353">
          <cell r="C353" t="str">
            <v>招商银行朝招金(多元积极型)理财计划(8199)</v>
          </cell>
          <cell r="D353" t="str">
            <v>招商银行</v>
          </cell>
        </row>
        <row r="354">
          <cell r="C354" t="str">
            <v>招商银行朝招金(多元积极型)理财计划(8199)</v>
          </cell>
          <cell r="D354" t="str">
            <v>招商银行</v>
          </cell>
        </row>
        <row r="355">
          <cell r="C355" t="str">
            <v>招商银行朝招金(多元积极型)理财计划(8199)</v>
          </cell>
          <cell r="D355" t="str">
            <v>招商银行</v>
          </cell>
        </row>
        <row r="356">
          <cell r="C356" t="str">
            <v>招商银行朝招金(多元积极型)理财计划(8199)</v>
          </cell>
          <cell r="D356" t="str">
            <v>招商银行</v>
          </cell>
        </row>
        <row r="357">
          <cell r="C357" t="str">
            <v>招商银行朝招金(多元积极型)理财计划(8199)</v>
          </cell>
          <cell r="D357" t="str">
            <v>招商银行</v>
          </cell>
        </row>
        <row r="358">
          <cell r="C358" t="str">
            <v>招商银行朝招金(多元积极型)理财计划(8199)</v>
          </cell>
          <cell r="D358" t="str">
            <v>招商银行</v>
          </cell>
        </row>
        <row r="359">
          <cell r="C359" t="str">
            <v>招商银行朝招金(多元积极型)理财计划(8199)</v>
          </cell>
          <cell r="D359" t="str">
            <v>招商银行</v>
          </cell>
        </row>
        <row r="360">
          <cell r="C360" t="str">
            <v>招商银行朝招金(多元积极型)理财计划(8199)</v>
          </cell>
          <cell r="D360" t="str">
            <v>招商银行</v>
          </cell>
        </row>
        <row r="361">
          <cell r="C361" t="str">
            <v>招商银行朝招金(多元积极型)理财计划(8199)</v>
          </cell>
          <cell r="D361" t="str">
            <v>招商银行</v>
          </cell>
        </row>
        <row r="362">
          <cell r="C362" t="str">
            <v>招商银行朝招金(多元积极型)理财计划(8199)</v>
          </cell>
          <cell r="D362" t="str">
            <v>招商银行</v>
          </cell>
        </row>
        <row r="363">
          <cell r="C363" t="str">
            <v>招商银行朝招金(多元积极型)理财计划(8199)</v>
          </cell>
          <cell r="D363" t="str">
            <v>招商银行</v>
          </cell>
        </row>
        <row r="364">
          <cell r="C364" t="str">
            <v>招商银行朝招金(多元积极型)理财计划(8199)</v>
          </cell>
          <cell r="D364" t="str">
            <v>招商银行</v>
          </cell>
        </row>
        <row r="365">
          <cell r="C365" t="str">
            <v>招商银行朝招金(多元积极型)理财计划(8199)</v>
          </cell>
          <cell r="D365" t="str">
            <v>招商银行</v>
          </cell>
        </row>
        <row r="366">
          <cell r="C366" t="str">
            <v>招商银行朝招金(多元积极型)理财计划(8199)</v>
          </cell>
          <cell r="D366" t="str">
            <v>招商银行</v>
          </cell>
        </row>
        <row r="367">
          <cell r="C367" t="str">
            <v>招商银行朝招金(多元积极型)理财计划(8199)</v>
          </cell>
          <cell r="D367" t="str">
            <v>招商银行</v>
          </cell>
        </row>
        <row r="368">
          <cell r="C368" t="str">
            <v>招商银行朝招金(多元积极型)理财计划(8199)</v>
          </cell>
          <cell r="D368" t="str">
            <v>招商银行</v>
          </cell>
        </row>
        <row r="369">
          <cell r="C369" t="str">
            <v>招商银行朝招金(多元积极型)理财计划(8199)</v>
          </cell>
          <cell r="D369" t="str">
            <v>招商银行</v>
          </cell>
        </row>
        <row r="370">
          <cell r="C370" t="str">
            <v>招商银行朝招金(多元积极型)理财计划(8199)</v>
          </cell>
          <cell r="D370" t="str">
            <v>招商银行</v>
          </cell>
        </row>
        <row r="371">
          <cell r="C371" t="str">
            <v>招商银行朝招金(多元积极型)理财计划(8199)</v>
          </cell>
          <cell r="D371" t="str">
            <v>招商银行</v>
          </cell>
        </row>
        <row r="372">
          <cell r="C372" t="str">
            <v>招商银行朝招金(多元积极型)理财计划(8199)</v>
          </cell>
          <cell r="D372" t="str">
            <v>招商银行</v>
          </cell>
        </row>
        <row r="373">
          <cell r="C373" t="str">
            <v>招商银行朝招金(多元积极型)理财计划(8199)</v>
          </cell>
          <cell r="D373" t="str">
            <v>招商银行</v>
          </cell>
        </row>
        <row r="374">
          <cell r="C374" t="str">
            <v>招商银行朝招金(多元稳健型)理财计划(7007)</v>
          </cell>
          <cell r="D374" t="str">
            <v>招商银行</v>
          </cell>
        </row>
        <row r="375">
          <cell r="C375" t="str">
            <v>招商银行朝招金(多元稳健型)理财计划(7007)</v>
          </cell>
          <cell r="D375" t="str">
            <v>招商银行</v>
          </cell>
        </row>
        <row r="376">
          <cell r="C376" t="str">
            <v>招商银行朝招金(多元稳健型)理财计划(7007)</v>
          </cell>
          <cell r="D376" t="str">
            <v>招商银行</v>
          </cell>
        </row>
        <row r="377">
          <cell r="C377" t="str">
            <v>招商银行朝招金(多元稳健型)理财计划(7007)</v>
          </cell>
          <cell r="D377" t="str">
            <v>招商银行</v>
          </cell>
        </row>
        <row r="378">
          <cell r="C378" t="str">
            <v>招商银行朝招金(多元稳健型)理财计划(7007)</v>
          </cell>
          <cell r="D378" t="str">
            <v>招商银行</v>
          </cell>
        </row>
        <row r="379">
          <cell r="C379" t="str">
            <v>招商银行朝招金(多元稳健型)理财计划(7007)</v>
          </cell>
          <cell r="D379" t="str">
            <v>招商银行</v>
          </cell>
        </row>
        <row r="380">
          <cell r="C380" t="str">
            <v>招商银行朝招金(多元稳健型)理财计划(7007)</v>
          </cell>
          <cell r="D380" t="str">
            <v>招商银行</v>
          </cell>
        </row>
        <row r="381">
          <cell r="C381" t="str">
            <v>招商银行朝招金(多元稳健型)理财计划(7007)</v>
          </cell>
          <cell r="D381" t="str">
            <v>招商银行</v>
          </cell>
        </row>
        <row r="382">
          <cell r="C382" t="str">
            <v>招商银行朝招金(多元稳健型)理财计划(7007)</v>
          </cell>
          <cell r="D382" t="str">
            <v>招商银行</v>
          </cell>
        </row>
        <row r="383">
          <cell r="C383" t="str">
            <v>招商银行朝招金(多元稳健型)理财计划(7007)</v>
          </cell>
          <cell r="D383" t="str">
            <v>招商银行</v>
          </cell>
        </row>
        <row r="384">
          <cell r="C384" t="str">
            <v>招商银行朝招金(多元稳健型)理财计划(7007)</v>
          </cell>
          <cell r="D384" t="str">
            <v>招商银行</v>
          </cell>
        </row>
        <row r="385">
          <cell r="C385" t="str">
            <v>招商银行朝招金(多元稳健型)理财计划(7007)</v>
          </cell>
          <cell r="D385" t="str">
            <v>招商银行</v>
          </cell>
        </row>
        <row r="386">
          <cell r="C386" t="str">
            <v>招商银行朝招金(多元稳健型)理财计划(7007)</v>
          </cell>
          <cell r="D386" t="str">
            <v>招商银行</v>
          </cell>
        </row>
        <row r="387">
          <cell r="C387" t="str">
            <v>招商银行朝招金(多元稳健型)理财计划(7007)</v>
          </cell>
          <cell r="D387" t="str">
            <v>招商银行</v>
          </cell>
        </row>
        <row r="388">
          <cell r="C388" t="str">
            <v>招商银行朝招金(多元稳健型)理财计划(7007)</v>
          </cell>
          <cell r="D388" t="str">
            <v>招商银行</v>
          </cell>
        </row>
        <row r="389">
          <cell r="C389" t="str">
            <v>招商银行朝招金(多元稳健型)理财计划(7007)</v>
          </cell>
          <cell r="D389" t="str">
            <v>招商银行</v>
          </cell>
        </row>
        <row r="390">
          <cell r="C390" t="str">
            <v>招商银行朝招金(多元稳健型)理财计划(7007)</v>
          </cell>
          <cell r="D390" t="str">
            <v>招商银行</v>
          </cell>
        </row>
        <row r="391">
          <cell r="C391" t="str">
            <v>招商银行朝招金(多元稳健型)理财计划(7007)</v>
          </cell>
          <cell r="D391" t="str">
            <v>招商银行</v>
          </cell>
        </row>
        <row r="392">
          <cell r="C392" t="str">
            <v>招商银行朝招金(多元稳健型)理财计划(7007)</v>
          </cell>
          <cell r="D392" t="str">
            <v>招商银行</v>
          </cell>
        </row>
        <row r="393">
          <cell r="C393" t="str">
            <v>招商银行朝招金(多元稳健型)理财计划(7007)</v>
          </cell>
          <cell r="D393" t="str">
            <v>招商银行</v>
          </cell>
        </row>
        <row r="394">
          <cell r="C394" t="str">
            <v>招商银行朝招金(多元稳健型)理财计划(7007)</v>
          </cell>
          <cell r="D394" t="str">
            <v>招商银行</v>
          </cell>
        </row>
        <row r="395">
          <cell r="C395" t="str">
            <v>招商银行朝招金(多元稳健型)理财计划(7007)</v>
          </cell>
          <cell r="D395" t="str">
            <v>招商银行</v>
          </cell>
        </row>
        <row r="396">
          <cell r="C396" t="str">
            <v>招商银行朝招金(多元稳健型)理财计划(7007)</v>
          </cell>
          <cell r="D396" t="str">
            <v>招商银行</v>
          </cell>
        </row>
        <row r="397">
          <cell r="C397" t="str">
            <v>招商银行朝招金(多元稳健型)理财计划(7007)</v>
          </cell>
          <cell r="D397" t="str">
            <v>招商银行</v>
          </cell>
        </row>
        <row r="398">
          <cell r="C398" t="str">
            <v>招商银行朝招金(多元稳健型)理财计划(7007)</v>
          </cell>
          <cell r="D398" t="str">
            <v>招商银行</v>
          </cell>
        </row>
        <row r="399">
          <cell r="C399" t="str">
            <v>招商银行朝招金(多元稳健型)理财计划(7007)</v>
          </cell>
          <cell r="D399" t="str">
            <v>招商银行</v>
          </cell>
        </row>
        <row r="400">
          <cell r="C400" t="str">
            <v>招商银行朝招金(多元稳健型)理财计划(7007)</v>
          </cell>
          <cell r="D400" t="str">
            <v>招商银行</v>
          </cell>
        </row>
        <row r="401">
          <cell r="C401" t="str">
            <v>招商银行朝招金(多元稳健型)理财计划(7007)</v>
          </cell>
          <cell r="D401" t="str">
            <v>招商银行</v>
          </cell>
        </row>
        <row r="402">
          <cell r="C402" t="str">
            <v>招商银行朝招金(多元稳健型)理财计划(7007)</v>
          </cell>
          <cell r="D402" t="str">
            <v>招商银行</v>
          </cell>
        </row>
        <row r="403">
          <cell r="C403" t="str">
            <v>招商银行朝招金(多元稳健型)理财计划(7007)</v>
          </cell>
          <cell r="D403" t="str">
            <v>招商银行</v>
          </cell>
        </row>
        <row r="404">
          <cell r="C404" t="str">
            <v>招商银行朝招金(多元稳健型)理财计划(7007)</v>
          </cell>
          <cell r="D404" t="str">
            <v>招商银行</v>
          </cell>
        </row>
        <row r="405">
          <cell r="C405" t="str">
            <v>招商银行朝招金(多元稳健型)理财计划(8196)</v>
          </cell>
          <cell r="D405" t="str">
            <v>招商银行</v>
          </cell>
        </row>
        <row r="406">
          <cell r="C406" t="str">
            <v>招商银行朝招金(多元稳健型)理财计划(8196)</v>
          </cell>
          <cell r="D406" t="str">
            <v>招商银行</v>
          </cell>
        </row>
        <row r="407">
          <cell r="C407" t="str">
            <v>招商银行朝招金(多元稳健型)理财计划(8196)</v>
          </cell>
          <cell r="D407" t="str">
            <v>招商银行</v>
          </cell>
        </row>
        <row r="408">
          <cell r="C408" t="str">
            <v>招商银行朝招金(多元稳健型)理财计划(8196)</v>
          </cell>
          <cell r="D408" t="str">
            <v>招商银行</v>
          </cell>
        </row>
        <row r="409">
          <cell r="C409" t="str">
            <v>招商银行朝招金(多元稳健型)理财计划(8196)</v>
          </cell>
          <cell r="D409" t="str">
            <v>招商银行</v>
          </cell>
        </row>
        <row r="410">
          <cell r="C410" t="str">
            <v>招商银行朝招金(多元稳健型)理财计划(8196)</v>
          </cell>
          <cell r="D410" t="str">
            <v>招商银行</v>
          </cell>
        </row>
        <row r="411">
          <cell r="C411" t="str">
            <v>招商银行朝招金(多元稳健型)理财计划(8196)</v>
          </cell>
          <cell r="D411" t="str">
            <v>招商银行</v>
          </cell>
        </row>
        <row r="412">
          <cell r="C412" t="str">
            <v>招商银行朝招金(多元稳健型)理财计划(8196)</v>
          </cell>
          <cell r="D412" t="str">
            <v>招商银行</v>
          </cell>
        </row>
        <row r="413">
          <cell r="C413" t="str">
            <v>招商银行朝招金(多元稳健型)理财计划(8196)</v>
          </cell>
          <cell r="D413" t="str">
            <v>招商银行</v>
          </cell>
        </row>
        <row r="414">
          <cell r="C414" t="str">
            <v>招商银行朝招金(多元稳健型)理财计划(8196)</v>
          </cell>
          <cell r="D414" t="str">
            <v>招商银行</v>
          </cell>
        </row>
        <row r="415">
          <cell r="C415" t="str">
            <v>招商银行朝招金(多元稳健型)理财计划(8196)</v>
          </cell>
          <cell r="D415" t="str">
            <v>招商银行</v>
          </cell>
        </row>
        <row r="416">
          <cell r="C416" t="str">
            <v>招商银行朝招金(多元稳健型)理财计划(8196)</v>
          </cell>
          <cell r="D416" t="str">
            <v>招商银行</v>
          </cell>
        </row>
        <row r="417">
          <cell r="C417" t="str">
            <v>招商银行朝招金(多元稳健型)理财计划(8196)</v>
          </cell>
          <cell r="D417" t="str">
            <v>招商银行</v>
          </cell>
        </row>
        <row r="418">
          <cell r="C418" t="str">
            <v>招商银行朝招金(多元稳健型)理财计划(8196)</v>
          </cell>
          <cell r="D418" t="str">
            <v>招商银行</v>
          </cell>
        </row>
        <row r="419">
          <cell r="C419" t="str">
            <v>招商银行朝招金(多元稳健型)理财计划(8196)</v>
          </cell>
          <cell r="D419" t="str">
            <v>招商银行</v>
          </cell>
        </row>
        <row r="420">
          <cell r="C420" t="str">
            <v>招商银行朝招金(多元稳健型)理财计划(8196)</v>
          </cell>
          <cell r="D420" t="str">
            <v>招商银行</v>
          </cell>
        </row>
        <row r="421">
          <cell r="C421" t="str">
            <v>招商银行朝招金(多元稳健型)理财计划(8196)</v>
          </cell>
          <cell r="D421" t="str">
            <v>招商银行</v>
          </cell>
        </row>
        <row r="422">
          <cell r="C422" t="str">
            <v>招商银行朝招金(多元稳健型)理财计划(8196)</v>
          </cell>
          <cell r="D422" t="str">
            <v>招商银行</v>
          </cell>
        </row>
        <row r="423">
          <cell r="C423" t="str">
            <v>招商银行朝招金(多元稳健型)理财计划(8196)</v>
          </cell>
          <cell r="D423" t="str">
            <v>招商银行</v>
          </cell>
        </row>
        <row r="424">
          <cell r="C424" t="str">
            <v>招商银行朝招金(多元稳健型)理财计划(8196)</v>
          </cell>
          <cell r="D424" t="str">
            <v>招商银行</v>
          </cell>
        </row>
        <row r="425">
          <cell r="C425" t="str">
            <v>招商银行朝招金(多元稳健型)理财计划(8196)</v>
          </cell>
          <cell r="D425" t="str">
            <v>招商银行</v>
          </cell>
        </row>
        <row r="426">
          <cell r="C426" t="str">
            <v>招商银行朝招金(多元稳健型)理财计划(8196)</v>
          </cell>
          <cell r="D426" t="str">
            <v>招商银行</v>
          </cell>
        </row>
        <row r="427">
          <cell r="C427" t="str">
            <v>招商银行朝招金(多元稳健型)理财计划(8196)</v>
          </cell>
          <cell r="D427" t="str">
            <v>招商银行</v>
          </cell>
        </row>
        <row r="428">
          <cell r="C428" t="str">
            <v>招商银行朝招金(多元稳健型)理财计划(8196)</v>
          </cell>
          <cell r="D428" t="str">
            <v>招商银行</v>
          </cell>
        </row>
        <row r="429">
          <cell r="C429" t="str">
            <v>招商银行朝招金(多元稳健型)理财计划(8196)</v>
          </cell>
          <cell r="D429" t="str">
            <v>招商银行</v>
          </cell>
        </row>
        <row r="430">
          <cell r="C430" t="str">
            <v>招商银行朝招金(多元稳健型)理财计划(8196)</v>
          </cell>
          <cell r="D430" t="str">
            <v>招商银行</v>
          </cell>
        </row>
        <row r="431">
          <cell r="C431" t="str">
            <v>招商银行朝招金(多元稳健型)理财计划(8196)</v>
          </cell>
          <cell r="D431" t="str">
            <v>招商银行</v>
          </cell>
        </row>
        <row r="432">
          <cell r="C432" t="str">
            <v>招商银行朝招金(多元稳健型)理财计划(8196)</v>
          </cell>
          <cell r="D432" t="str">
            <v>招商银行</v>
          </cell>
        </row>
        <row r="433">
          <cell r="C433" t="str">
            <v>招商银行朝招金(多元稳健型)理财计划(8196)</v>
          </cell>
          <cell r="D433" t="str">
            <v>招商银行</v>
          </cell>
        </row>
        <row r="434">
          <cell r="C434" t="str">
            <v>招商银行朝招金(多元稳健型)理财计划(8196)</v>
          </cell>
          <cell r="D434" t="str">
            <v>招商银行</v>
          </cell>
        </row>
        <row r="435">
          <cell r="C435" t="str">
            <v>招商银行朝招金(多元稳健型)理财计划(8196)</v>
          </cell>
          <cell r="D435" t="str">
            <v>招商银行</v>
          </cell>
        </row>
        <row r="436">
          <cell r="C436" t="str">
            <v>招商银行日日盈理财计划-淬金池(7002)</v>
          </cell>
          <cell r="D436" t="str">
            <v>招商银行</v>
          </cell>
        </row>
        <row r="437">
          <cell r="C437" t="str">
            <v>招商银行日日盈理财计划-淬金池(7002)</v>
          </cell>
          <cell r="D437" t="str">
            <v>招商银行</v>
          </cell>
        </row>
        <row r="438">
          <cell r="C438" t="str">
            <v>招商银行日日盈理财计划-淬金池(7002)</v>
          </cell>
          <cell r="D438" t="str">
            <v>招商银行</v>
          </cell>
        </row>
        <row r="439">
          <cell r="C439" t="str">
            <v>招商银行日日盈理财计划-淬金池(7002)</v>
          </cell>
          <cell r="D439" t="str">
            <v>招商银行</v>
          </cell>
        </row>
        <row r="440">
          <cell r="C440" t="str">
            <v>招商银行日日盈理财计划-淬金池(7002)</v>
          </cell>
          <cell r="D440" t="str">
            <v>招商银行</v>
          </cell>
        </row>
        <row r="441">
          <cell r="C441" t="str">
            <v>招商银行日日盈理财计划-淬金池(7002)</v>
          </cell>
          <cell r="D441" t="str">
            <v>招商银行</v>
          </cell>
        </row>
        <row r="442">
          <cell r="C442" t="str">
            <v>招商银行日日盈理财计划-淬金池(7002)</v>
          </cell>
          <cell r="D442" t="str">
            <v>招商银行</v>
          </cell>
        </row>
        <row r="443">
          <cell r="C443" t="str">
            <v>招商银行日日盈理财计划-淬金池(7002)</v>
          </cell>
          <cell r="D443" t="str">
            <v>招商银行</v>
          </cell>
        </row>
        <row r="444">
          <cell r="C444" t="str">
            <v>招商银行日日盈理财计划-淬金池(7002)</v>
          </cell>
          <cell r="D444" t="str">
            <v>招商银行</v>
          </cell>
        </row>
        <row r="445">
          <cell r="C445" t="str">
            <v>招商银行日日盈理财计划-淬金池(7002)</v>
          </cell>
          <cell r="D445" t="str">
            <v>招商银行</v>
          </cell>
        </row>
        <row r="446">
          <cell r="C446" t="str">
            <v>招商银行日日盈理财计划-淬金池(7002)</v>
          </cell>
          <cell r="D446" t="str">
            <v>招商银行</v>
          </cell>
        </row>
        <row r="447">
          <cell r="C447" t="str">
            <v>招商银行日日盈理财计划-淬金池(7002)</v>
          </cell>
          <cell r="D447" t="str">
            <v>招商银行</v>
          </cell>
        </row>
        <row r="448">
          <cell r="C448" t="str">
            <v>招商银行日日盈理财计划-淬金池(7002)</v>
          </cell>
          <cell r="D448" t="str">
            <v>招商银行</v>
          </cell>
        </row>
        <row r="449">
          <cell r="C449" t="str">
            <v>招商银行日日盈理财计划-淬金池(7002)</v>
          </cell>
          <cell r="D449" t="str">
            <v>招商银行</v>
          </cell>
        </row>
        <row r="450">
          <cell r="C450" t="str">
            <v>招商银行日日盈理财计划-淬金池(7002)</v>
          </cell>
          <cell r="D450" t="str">
            <v>招商银行</v>
          </cell>
        </row>
        <row r="451">
          <cell r="C451" t="str">
            <v>招商银行日日盈理财计划-淬金池(7002)</v>
          </cell>
          <cell r="D451" t="str">
            <v>招商银行</v>
          </cell>
        </row>
        <row r="452">
          <cell r="C452" t="str">
            <v>招商银行日日盈理财计划-淬金池(7002)</v>
          </cell>
          <cell r="D452" t="str">
            <v>招商银行</v>
          </cell>
        </row>
        <row r="453">
          <cell r="C453" t="str">
            <v>招商银行日日盈理财计划-淬金池(7002)</v>
          </cell>
          <cell r="D453" t="str">
            <v>招商银行</v>
          </cell>
        </row>
        <row r="454">
          <cell r="C454" t="str">
            <v>招商银行日日盈理财计划-淬金池(7002)</v>
          </cell>
          <cell r="D454" t="str">
            <v>招商银行</v>
          </cell>
        </row>
        <row r="455">
          <cell r="C455" t="str">
            <v>招商银行日日盈理财计划-淬金池(7002)</v>
          </cell>
          <cell r="D455" t="str">
            <v>招商银行</v>
          </cell>
        </row>
        <row r="456">
          <cell r="C456" t="str">
            <v>招商银行日日盈理财计划-淬金池(7002)</v>
          </cell>
          <cell r="D456" t="str">
            <v>招商银行</v>
          </cell>
        </row>
        <row r="457">
          <cell r="C457" t="str">
            <v>招商银行日日盈理财计划-淬金池(7002)</v>
          </cell>
          <cell r="D457" t="str">
            <v>招商银行</v>
          </cell>
        </row>
        <row r="458">
          <cell r="C458" t="str">
            <v>招商银行日日盈理财计划-淬金池(7002)</v>
          </cell>
          <cell r="D458" t="str">
            <v>招商银行</v>
          </cell>
        </row>
        <row r="459">
          <cell r="C459" t="str">
            <v>招商银行日日盈理财计划-淬金池(7002)</v>
          </cell>
          <cell r="D459" t="str">
            <v>招商银行</v>
          </cell>
        </row>
        <row r="460">
          <cell r="C460" t="str">
            <v>招商银行日日盈理财计划-淬金池(7002)</v>
          </cell>
          <cell r="D460" t="str">
            <v>招商银行</v>
          </cell>
        </row>
        <row r="461">
          <cell r="C461" t="str">
            <v>招商银行日日盈理财计划-淬金池(7002)</v>
          </cell>
          <cell r="D461" t="str">
            <v>招商银行</v>
          </cell>
        </row>
        <row r="462">
          <cell r="C462" t="str">
            <v>招商银行日日盈理财计划-淬金池(7002)</v>
          </cell>
          <cell r="D462" t="str">
            <v>招商银行</v>
          </cell>
        </row>
        <row r="463">
          <cell r="C463" t="str">
            <v>招商银行日日盈理财计划-淬金池(7002)</v>
          </cell>
          <cell r="D463" t="str">
            <v>招商银行</v>
          </cell>
        </row>
        <row r="464">
          <cell r="C464" t="str">
            <v>招商银行日日盈理财计划-淬金池(7002)</v>
          </cell>
          <cell r="D464" t="str">
            <v>招商银行</v>
          </cell>
        </row>
        <row r="465">
          <cell r="C465" t="str">
            <v>招商银行日日盈理财计划-淬金池(7002)</v>
          </cell>
          <cell r="D465" t="str">
            <v>招商银行</v>
          </cell>
        </row>
        <row r="466">
          <cell r="C466" t="str">
            <v>招商银行日日盈理财计划-淬金池(7002)</v>
          </cell>
          <cell r="D466" t="str">
            <v>招商银行</v>
          </cell>
        </row>
        <row r="467">
          <cell r="C467" t="str">
            <v>招商银行日日盈理财计划-人民币日日盈(8166)</v>
          </cell>
          <cell r="D467" t="str">
            <v>招商银行</v>
          </cell>
        </row>
        <row r="468">
          <cell r="C468" t="str">
            <v>招商银行日日盈理财计划-人民币日日盈(8166)</v>
          </cell>
          <cell r="D468" t="str">
            <v>招商银行</v>
          </cell>
        </row>
        <row r="469">
          <cell r="C469" t="str">
            <v>招商银行日日盈理财计划-人民币日日盈(8166)</v>
          </cell>
          <cell r="D469" t="str">
            <v>招商银行</v>
          </cell>
        </row>
        <row r="470">
          <cell r="C470" t="str">
            <v>招商银行日日盈理财计划-人民币日日盈(8166)</v>
          </cell>
          <cell r="D470" t="str">
            <v>招商银行</v>
          </cell>
        </row>
        <row r="471">
          <cell r="C471" t="str">
            <v>招商银行日日盈理财计划-人民币日日盈(8166)</v>
          </cell>
          <cell r="D471" t="str">
            <v>招商银行</v>
          </cell>
        </row>
        <row r="472">
          <cell r="C472" t="str">
            <v>招商银行日日盈理财计划-人民币日日盈(8166)</v>
          </cell>
          <cell r="D472" t="str">
            <v>招商银行</v>
          </cell>
        </row>
        <row r="473">
          <cell r="C473" t="str">
            <v>招商银行日日盈理财计划-人民币日日盈(8166)</v>
          </cell>
          <cell r="D473" t="str">
            <v>招商银行</v>
          </cell>
        </row>
        <row r="474">
          <cell r="C474" t="str">
            <v>招商银行日日盈理财计划-人民币日日盈(8166)</v>
          </cell>
          <cell r="D474" t="str">
            <v>招商银行</v>
          </cell>
        </row>
        <row r="475">
          <cell r="C475" t="str">
            <v>招商银行日日盈理财计划-人民币日日盈(8166)</v>
          </cell>
          <cell r="D475" t="str">
            <v>招商银行</v>
          </cell>
        </row>
        <row r="476">
          <cell r="C476" t="str">
            <v>招商银行日日盈理财计划-人民币日日盈(8166)</v>
          </cell>
          <cell r="D476" t="str">
            <v>招商银行</v>
          </cell>
        </row>
        <row r="477">
          <cell r="C477" t="str">
            <v>招商银行日日盈理财计划-人民币日日盈(8166)</v>
          </cell>
          <cell r="D477" t="str">
            <v>招商银行</v>
          </cell>
        </row>
        <row r="478">
          <cell r="C478" t="str">
            <v>招商银行日日盈理财计划-人民币日日盈(8166)</v>
          </cell>
          <cell r="D478" t="str">
            <v>招商银行</v>
          </cell>
        </row>
        <row r="479">
          <cell r="C479" t="str">
            <v>招商银行日日盈理财计划-人民币日日盈(8166)</v>
          </cell>
          <cell r="D479" t="str">
            <v>招商银行</v>
          </cell>
        </row>
        <row r="480">
          <cell r="C480" t="str">
            <v>招商银行日日盈理财计划-人民币日日盈(8166)</v>
          </cell>
          <cell r="D480" t="str">
            <v>招商银行</v>
          </cell>
        </row>
        <row r="481">
          <cell r="C481" t="str">
            <v>招商银行日日盈理财计划-人民币日日盈(8166)</v>
          </cell>
          <cell r="D481" t="str">
            <v>招商银行</v>
          </cell>
        </row>
        <row r="482">
          <cell r="C482" t="str">
            <v>招商银行日日盈理财计划-人民币日日盈(8166)</v>
          </cell>
          <cell r="D482" t="str">
            <v>招商银行</v>
          </cell>
        </row>
        <row r="483">
          <cell r="C483" t="str">
            <v>招商银行日日盈理财计划-人民币日日盈(8166)</v>
          </cell>
          <cell r="D483" t="str">
            <v>招商银行</v>
          </cell>
        </row>
        <row r="484">
          <cell r="C484" t="str">
            <v>招商银行日日盈理财计划-人民币日日盈(8166)</v>
          </cell>
          <cell r="D484" t="str">
            <v>招商银行</v>
          </cell>
        </row>
        <row r="485">
          <cell r="C485" t="str">
            <v>招商银行日日盈理财计划-人民币日日盈(8166)</v>
          </cell>
          <cell r="D485" t="str">
            <v>招商银行</v>
          </cell>
        </row>
        <row r="486">
          <cell r="C486" t="str">
            <v>招商银行日日盈理财计划-人民币日日盈(8166)</v>
          </cell>
          <cell r="D486" t="str">
            <v>招商银行</v>
          </cell>
        </row>
        <row r="487">
          <cell r="C487" t="str">
            <v>招商银行日日盈理财计划-人民币日日盈(8166)</v>
          </cell>
          <cell r="D487" t="str">
            <v>招商银行</v>
          </cell>
        </row>
        <row r="488">
          <cell r="C488" t="str">
            <v>招商银行日日盈理财计划-人民币日日盈(8166)</v>
          </cell>
          <cell r="D488" t="str">
            <v>招商银行</v>
          </cell>
        </row>
        <row r="489">
          <cell r="C489" t="str">
            <v>招商银行日日盈理财计划-人民币日日盈(8166)</v>
          </cell>
          <cell r="D489" t="str">
            <v>招商银行</v>
          </cell>
        </row>
        <row r="490">
          <cell r="C490" t="str">
            <v>招商银行日日盈理财计划-人民币日日盈(8166)</v>
          </cell>
          <cell r="D490" t="str">
            <v>招商银行</v>
          </cell>
        </row>
        <row r="491">
          <cell r="C491" t="str">
            <v>招商银行日日盈理财计划-人民币日日盈(8166)</v>
          </cell>
          <cell r="D491" t="str">
            <v>招商银行</v>
          </cell>
        </row>
        <row r="492">
          <cell r="C492" t="str">
            <v>招商银行日日盈理财计划-人民币日日盈(8166)</v>
          </cell>
          <cell r="D492" t="str">
            <v>招商银行</v>
          </cell>
        </row>
        <row r="493">
          <cell r="C493" t="str">
            <v>招商银行日日盈理财计划-人民币日日盈(8166)</v>
          </cell>
          <cell r="D493" t="str">
            <v>招商银行</v>
          </cell>
        </row>
        <row r="494">
          <cell r="C494" t="str">
            <v>招商银行日日盈理财计划-人民币日日盈(8166)</v>
          </cell>
          <cell r="D494" t="str">
            <v>招商银行</v>
          </cell>
        </row>
        <row r="495">
          <cell r="C495" t="str">
            <v>招商银行日日盈理财计划-人民币日日盈(8166)</v>
          </cell>
          <cell r="D495" t="str">
            <v>招商银行</v>
          </cell>
        </row>
        <row r="496">
          <cell r="C496" t="str">
            <v>招商银行日日盈理财计划-人民币日日盈(8166)</v>
          </cell>
          <cell r="D496" t="str">
            <v>招商银行</v>
          </cell>
        </row>
        <row r="497">
          <cell r="C497" t="str">
            <v>招商银行日日盈理财计划-人民币日日盈(8166)</v>
          </cell>
          <cell r="D497" t="str">
            <v>招商银行</v>
          </cell>
        </row>
        <row r="498">
          <cell r="C498" t="str">
            <v>招商银行日日盈理财计划-人民币尊享日日盈(8168)</v>
          </cell>
          <cell r="D498" t="str">
            <v>招商银行</v>
          </cell>
        </row>
        <row r="499">
          <cell r="C499" t="str">
            <v>招商银行日日盈理财计划-人民币尊享日日盈(8168)</v>
          </cell>
          <cell r="D499" t="str">
            <v>招商银行</v>
          </cell>
        </row>
        <row r="500">
          <cell r="C500" t="str">
            <v>招商银行日日盈理财计划-人民币尊享日日盈(8168)</v>
          </cell>
          <cell r="D500" t="str">
            <v>招商银行</v>
          </cell>
        </row>
        <row r="501">
          <cell r="C501" t="str">
            <v>招商银行日日盈理财计划-人民币尊享日日盈(8168)</v>
          </cell>
          <cell r="D501" t="str">
            <v>招商银行</v>
          </cell>
        </row>
        <row r="502">
          <cell r="C502" t="str">
            <v>招商银行日日盈理财计划-人民币尊享日日盈(8168)</v>
          </cell>
          <cell r="D502" t="str">
            <v>招商银行</v>
          </cell>
        </row>
        <row r="503">
          <cell r="C503" t="str">
            <v>招商银行日日盈理财计划-人民币尊享日日盈(8168)</v>
          </cell>
          <cell r="D503" t="str">
            <v>招商银行</v>
          </cell>
        </row>
        <row r="504">
          <cell r="C504" t="str">
            <v>招商银行日日盈理财计划-人民币尊享日日盈(8168)</v>
          </cell>
          <cell r="D504" t="str">
            <v>招商银行</v>
          </cell>
        </row>
        <row r="505">
          <cell r="C505" t="str">
            <v>招商银行日日盈理财计划-人民币尊享日日盈(8168)</v>
          </cell>
          <cell r="D505" t="str">
            <v>招商银行</v>
          </cell>
        </row>
        <row r="506">
          <cell r="C506" t="str">
            <v>招商银行日日盈理财计划-人民币尊享日日盈(8168)</v>
          </cell>
          <cell r="D506" t="str">
            <v>招商银行</v>
          </cell>
        </row>
        <row r="507">
          <cell r="C507" t="str">
            <v>招商银行日日盈理财计划-人民币尊享日日盈(8168)</v>
          </cell>
          <cell r="D507" t="str">
            <v>招商银行</v>
          </cell>
        </row>
        <row r="508">
          <cell r="C508" t="str">
            <v>招商银行日日盈理财计划-人民币尊享日日盈(8168)</v>
          </cell>
          <cell r="D508" t="str">
            <v>招商银行</v>
          </cell>
        </row>
        <row r="509">
          <cell r="C509" t="str">
            <v>招商银行日日盈理财计划-人民币尊享日日盈(8168)</v>
          </cell>
          <cell r="D509" t="str">
            <v>招商银行</v>
          </cell>
        </row>
        <row r="510">
          <cell r="C510" t="str">
            <v>招商银行日日盈理财计划-人民币尊享日日盈(8168)</v>
          </cell>
          <cell r="D510" t="str">
            <v>招商银行</v>
          </cell>
        </row>
        <row r="511">
          <cell r="C511" t="str">
            <v>招商银行日日盈理财计划-人民币尊享日日盈(8168)</v>
          </cell>
          <cell r="D511" t="str">
            <v>招商银行</v>
          </cell>
        </row>
        <row r="512">
          <cell r="C512" t="str">
            <v>招商银行日日盈理财计划-人民币尊享日日盈(8168)</v>
          </cell>
          <cell r="D512" t="str">
            <v>招商银行</v>
          </cell>
        </row>
        <row r="513">
          <cell r="C513" t="str">
            <v>招商银行日日盈理财计划-人民币尊享日日盈(8168)</v>
          </cell>
          <cell r="D513" t="str">
            <v>招商银行</v>
          </cell>
        </row>
        <row r="514">
          <cell r="C514" t="str">
            <v>招商银行日日盈理财计划-人民币尊享日日盈(8168)</v>
          </cell>
          <cell r="D514" t="str">
            <v>招商银行</v>
          </cell>
        </row>
        <row r="515">
          <cell r="C515" t="str">
            <v>招商银行日日盈理财计划-人民币尊享日日盈(8168)</v>
          </cell>
          <cell r="D515" t="str">
            <v>招商银行</v>
          </cell>
        </row>
        <row r="516">
          <cell r="C516" t="str">
            <v>招商银行日日盈理财计划-人民币尊享日日盈(8168)</v>
          </cell>
          <cell r="D516" t="str">
            <v>招商银行</v>
          </cell>
        </row>
        <row r="517">
          <cell r="C517" t="str">
            <v>招商银行日日盈理财计划-人民币尊享日日盈(8168)</v>
          </cell>
          <cell r="D517" t="str">
            <v>招商银行</v>
          </cell>
        </row>
        <row r="518">
          <cell r="C518" t="str">
            <v>招商银行日日盈理财计划-人民币尊享日日盈(8168)</v>
          </cell>
          <cell r="D518" t="str">
            <v>招商银行</v>
          </cell>
        </row>
        <row r="519">
          <cell r="C519" t="str">
            <v>招商银行日日盈理财计划-人民币尊享日日盈(8168)</v>
          </cell>
          <cell r="D519" t="str">
            <v>招商银行</v>
          </cell>
        </row>
        <row r="520">
          <cell r="C520" t="str">
            <v>招商银行日日盈理财计划-人民币尊享日日盈(8168)</v>
          </cell>
          <cell r="D520" t="str">
            <v>招商银行</v>
          </cell>
        </row>
        <row r="521">
          <cell r="C521" t="str">
            <v>招商银行日日盈理财计划-人民币尊享日日盈(8168)</v>
          </cell>
          <cell r="D521" t="str">
            <v>招商银行</v>
          </cell>
        </row>
        <row r="522">
          <cell r="C522" t="str">
            <v>招商银行日日盈理财计划-人民币尊享日日盈(8168)</v>
          </cell>
          <cell r="D522" t="str">
            <v>招商银行</v>
          </cell>
        </row>
        <row r="523">
          <cell r="C523" t="str">
            <v>招商银行日日盈理财计划-人民币尊享日日盈(8168)</v>
          </cell>
          <cell r="D523" t="str">
            <v>招商银行</v>
          </cell>
        </row>
        <row r="524">
          <cell r="C524" t="str">
            <v>招商银行日日盈理财计划-人民币尊享日日盈(8168)</v>
          </cell>
          <cell r="D524" t="str">
            <v>招商银行</v>
          </cell>
        </row>
        <row r="525">
          <cell r="C525" t="str">
            <v>招商银行日日盈理财计划-人民币尊享日日盈(8168)</v>
          </cell>
          <cell r="D525" t="str">
            <v>招商银行</v>
          </cell>
        </row>
        <row r="526">
          <cell r="C526" t="str">
            <v>招商银行日日盈理财计划-人民币尊享日日盈(8168)</v>
          </cell>
          <cell r="D526" t="str">
            <v>招商银行</v>
          </cell>
        </row>
        <row r="527">
          <cell r="C527" t="str">
            <v>招商银行日日盈理财计划-人民币尊享日日盈(8168)</v>
          </cell>
          <cell r="D527" t="str">
            <v>招商银行</v>
          </cell>
        </row>
        <row r="528">
          <cell r="C528" t="str">
            <v>招商银行日日盈理财计划-人民币尊享日日盈(8168)</v>
          </cell>
          <cell r="D528" t="str">
            <v>招商银行</v>
          </cell>
        </row>
        <row r="529">
          <cell r="C529" t="str">
            <v>招商银行日日盈理财计划-手机日日盈(8169)</v>
          </cell>
          <cell r="D529" t="str">
            <v>招商银行</v>
          </cell>
        </row>
        <row r="530">
          <cell r="C530" t="str">
            <v>招商银行日日盈理财计划-手机日日盈(8169)</v>
          </cell>
          <cell r="D530" t="str">
            <v>招商银行</v>
          </cell>
        </row>
        <row r="531">
          <cell r="C531" t="str">
            <v>招商银行日日盈理财计划-手机日日盈(8169)</v>
          </cell>
          <cell r="D531" t="str">
            <v>招商银行</v>
          </cell>
        </row>
        <row r="532">
          <cell r="C532" t="str">
            <v>招商银行日日盈理财计划-手机日日盈(8169)</v>
          </cell>
          <cell r="D532" t="str">
            <v>招商银行</v>
          </cell>
        </row>
        <row r="533">
          <cell r="C533" t="str">
            <v>招商银行日日盈理财计划-手机日日盈(8169)</v>
          </cell>
          <cell r="D533" t="str">
            <v>招商银行</v>
          </cell>
        </row>
        <row r="534">
          <cell r="C534" t="str">
            <v>招商银行日日盈理财计划-手机日日盈(8169)</v>
          </cell>
          <cell r="D534" t="str">
            <v>招商银行</v>
          </cell>
        </row>
        <row r="535">
          <cell r="C535" t="str">
            <v>招商银行日日盈理财计划-手机日日盈(8169)</v>
          </cell>
          <cell r="D535" t="str">
            <v>招商银行</v>
          </cell>
        </row>
        <row r="536">
          <cell r="C536" t="str">
            <v>招商银行日日盈理财计划-手机日日盈(8169)</v>
          </cell>
          <cell r="D536" t="str">
            <v>招商银行</v>
          </cell>
        </row>
        <row r="537">
          <cell r="C537" t="str">
            <v>招商银行日日盈理财计划-手机日日盈(8169)</v>
          </cell>
          <cell r="D537" t="str">
            <v>招商银行</v>
          </cell>
        </row>
        <row r="538">
          <cell r="C538" t="str">
            <v>招商银行日日盈理财计划-手机日日盈(8169)</v>
          </cell>
          <cell r="D538" t="str">
            <v>招商银行</v>
          </cell>
        </row>
        <row r="539">
          <cell r="C539" t="str">
            <v>招商银行日日盈理财计划-手机日日盈(8169)</v>
          </cell>
          <cell r="D539" t="str">
            <v>招商银行</v>
          </cell>
        </row>
        <row r="540">
          <cell r="C540" t="str">
            <v>招商银行日日盈理财计划-手机日日盈(8169)</v>
          </cell>
          <cell r="D540" t="str">
            <v>招商银行</v>
          </cell>
        </row>
        <row r="541">
          <cell r="C541" t="str">
            <v>招商银行日日盈理财计划-手机日日盈(8169)</v>
          </cell>
          <cell r="D541" t="str">
            <v>招商银行</v>
          </cell>
        </row>
        <row r="542">
          <cell r="C542" t="str">
            <v>招商银行日日盈理财计划-手机日日盈(8169)</v>
          </cell>
          <cell r="D542" t="str">
            <v>招商银行</v>
          </cell>
        </row>
        <row r="543">
          <cell r="C543" t="str">
            <v>招商银行日日盈理财计划-手机日日盈(8169)</v>
          </cell>
          <cell r="D543" t="str">
            <v>招商银行</v>
          </cell>
        </row>
        <row r="544">
          <cell r="C544" t="str">
            <v>招商银行日日盈理财计划-手机日日盈(8169)</v>
          </cell>
          <cell r="D544" t="str">
            <v>招商银行</v>
          </cell>
        </row>
        <row r="545">
          <cell r="C545" t="str">
            <v>招商银行日日盈理财计划-手机日日盈(8169)</v>
          </cell>
          <cell r="D545" t="str">
            <v>招商银行</v>
          </cell>
        </row>
        <row r="546">
          <cell r="C546" t="str">
            <v>招商银行日日盈理财计划-手机日日盈(8169)</v>
          </cell>
          <cell r="D546" t="str">
            <v>招商银行</v>
          </cell>
        </row>
        <row r="547">
          <cell r="C547" t="str">
            <v>招商银行日日盈理财计划-手机日日盈(8169)</v>
          </cell>
          <cell r="D547" t="str">
            <v>招商银行</v>
          </cell>
        </row>
        <row r="548">
          <cell r="C548" t="str">
            <v>招商银行日日盈理财计划-手机日日盈(8169)</v>
          </cell>
          <cell r="D548" t="str">
            <v>招商银行</v>
          </cell>
        </row>
        <row r="549">
          <cell r="C549" t="str">
            <v>招商银行日日盈理财计划-手机日日盈(8169)</v>
          </cell>
          <cell r="D549" t="str">
            <v>招商银行</v>
          </cell>
        </row>
        <row r="550">
          <cell r="C550" t="str">
            <v>招商银行日日盈理财计划-手机日日盈(8169)</v>
          </cell>
          <cell r="D550" t="str">
            <v>招商银行</v>
          </cell>
        </row>
        <row r="551">
          <cell r="C551" t="str">
            <v>招商银行日日盈理财计划-手机日日盈(8169)</v>
          </cell>
          <cell r="D551" t="str">
            <v>招商银行</v>
          </cell>
        </row>
        <row r="552">
          <cell r="C552" t="str">
            <v>招商银行日日盈理财计划-手机日日盈(8169)</v>
          </cell>
          <cell r="D552" t="str">
            <v>招商银行</v>
          </cell>
        </row>
        <row r="553">
          <cell r="C553" t="str">
            <v>招商银行日日盈理财计划-手机日日盈(8169)</v>
          </cell>
          <cell r="D553" t="str">
            <v>招商银行</v>
          </cell>
        </row>
        <row r="554">
          <cell r="C554" t="str">
            <v>招商银行日日盈理财计划-手机日日盈(8169)</v>
          </cell>
          <cell r="D554" t="str">
            <v>招商银行</v>
          </cell>
        </row>
        <row r="555">
          <cell r="C555" t="str">
            <v>招商银行日日盈理财计划-手机日日盈(8169)</v>
          </cell>
          <cell r="D555" t="str">
            <v>招商银行</v>
          </cell>
        </row>
        <row r="556">
          <cell r="C556" t="str">
            <v>招商银行日日盈理财计划-手机日日盈(8169)</v>
          </cell>
          <cell r="D556" t="str">
            <v>招商银行</v>
          </cell>
        </row>
        <row r="557">
          <cell r="C557" t="str">
            <v>招商银行日日盈理财计划-手机日日盈(8169)</v>
          </cell>
          <cell r="D557" t="str">
            <v>招商银行</v>
          </cell>
        </row>
        <row r="558">
          <cell r="C558" t="str">
            <v>招商银行日日盈理财计划-手机日日盈(8169)</v>
          </cell>
          <cell r="D558" t="str">
            <v>招商银行</v>
          </cell>
        </row>
        <row r="559">
          <cell r="C559" t="str">
            <v>招商银行日日盈理财计划-手机日日盈(8169)</v>
          </cell>
          <cell r="D559" t="str">
            <v>招商银行</v>
          </cell>
        </row>
        <row r="560">
          <cell r="C560" t="str">
            <v>招商银行日日盈理财计划-私人银行人民币日日盈(9439)</v>
          </cell>
          <cell r="D560" t="str">
            <v>招商银行</v>
          </cell>
        </row>
        <row r="561">
          <cell r="C561" t="str">
            <v>招商银行日日盈理财计划-私人银行人民币日日盈(9439)</v>
          </cell>
          <cell r="D561" t="str">
            <v>招商银行</v>
          </cell>
        </row>
        <row r="562">
          <cell r="C562" t="str">
            <v>招商银行日日盈理财计划-私人银行人民币日日盈(9439)</v>
          </cell>
          <cell r="D562" t="str">
            <v>招商银行</v>
          </cell>
        </row>
        <row r="563">
          <cell r="C563" t="str">
            <v>招商银行日日盈理财计划-私人银行人民币日日盈(9439)</v>
          </cell>
          <cell r="D563" t="str">
            <v>招商银行</v>
          </cell>
        </row>
        <row r="564">
          <cell r="C564" t="str">
            <v>招商银行日日盈理财计划-私人银行人民币日日盈(9439)</v>
          </cell>
          <cell r="D564" t="str">
            <v>招商银行</v>
          </cell>
        </row>
        <row r="565">
          <cell r="C565" t="str">
            <v>招商银行日日盈理财计划-私人银行人民币日日盈(9439)</v>
          </cell>
          <cell r="D565" t="str">
            <v>招商银行</v>
          </cell>
        </row>
        <row r="566">
          <cell r="C566" t="str">
            <v>招商银行日日盈理财计划-私人银行人民币日日盈(9439)</v>
          </cell>
          <cell r="D566" t="str">
            <v>招商银行</v>
          </cell>
        </row>
        <row r="567">
          <cell r="C567" t="str">
            <v>招商银行日日盈理财计划-私人银行人民币日日盈(9439)</v>
          </cell>
          <cell r="D567" t="str">
            <v>招商银行</v>
          </cell>
        </row>
        <row r="568">
          <cell r="C568" t="str">
            <v>招商银行日日盈理财计划-私人银行人民币日日盈(9439)</v>
          </cell>
          <cell r="D568" t="str">
            <v>招商银行</v>
          </cell>
        </row>
        <row r="569">
          <cell r="C569" t="str">
            <v>招商银行日日盈理财计划-私人银行人民币日日盈(9439)</v>
          </cell>
          <cell r="D569" t="str">
            <v>招商银行</v>
          </cell>
        </row>
        <row r="570">
          <cell r="C570" t="str">
            <v>招商银行日日盈理财计划-私人银行人民币日日盈(9439)</v>
          </cell>
          <cell r="D570" t="str">
            <v>招商银行</v>
          </cell>
        </row>
        <row r="571">
          <cell r="C571" t="str">
            <v>招商银行日日盈理财计划-私人银行人民币日日盈(9439)</v>
          </cell>
          <cell r="D571" t="str">
            <v>招商银行</v>
          </cell>
        </row>
        <row r="572">
          <cell r="C572" t="str">
            <v>招商银行日日盈理财计划-私人银行人民币日日盈(9439)</v>
          </cell>
          <cell r="D572" t="str">
            <v>招商银行</v>
          </cell>
        </row>
        <row r="573">
          <cell r="C573" t="str">
            <v>招商银行日日盈理财计划-私人银行人民币日日盈(9439)</v>
          </cell>
          <cell r="D573" t="str">
            <v>招商银行</v>
          </cell>
        </row>
        <row r="574">
          <cell r="C574" t="str">
            <v>招商银行日日盈理财计划-私人银行人民币日日盈(9439)</v>
          </cell>
          <cell r="D574" t="str">
            <v>招商银行</v>
          </cell>
        </row>
        <row r="575">
          <cell r="C575" t="str">
            <v>招商银行日日盈理财计划-私人银行人民币日日盈(9439)</v>
          </cell>
          <cell r="D575" t="str">
            <v>招商银行</v>
          </cell>
        </row>
        <row r="576">
          <cell r="C576" t="str">
            <v>招商银行日日盈理财计划-私人银行人民币日日盈(9439)</v>
          </cell>
          <cell r="D576" t="str">
            <v>招商银行</v>
          </cell>
        </row>
        <row r="577">
          <cell r="C577" t="str">
            <v>招商银行日日盈理财计划-私人银行人民币日日盈(9439)</v>
          </cell>
          <cell r="D577" t="str">
            <v>招商银行</v>
          </cell>
        </row>
        <row r="578">
          <cell r="C578" t="str">
            <v>招商银行日日盈理财计划-私人银行人民币日日盈(9439)</v>
          </cell>
          <cell r="D578" t="str">
            <v>招商银行</v>
          </cell>
        </row>
        <row r="579">
          <cell r="C579" t="str">
            <v>招商银行日日盈理财计划-私人银行人民币日日盈(9439)</v>
          </cell>
          <cell r="D579" t="str">
            <v>招商银行</v>
          </cell>
        </row>
        <row r="580">
          <cell r="C580" t="str">
            <v>招商银行日日盈理财计划-私人银行人民币日日盈(9439)</v>
          </cell>
          <cell r="D580" t="str">
            <v>招商银行</v>
          </cell>
        </row>
        <row r="581">
          <cell r="C581" t="str">
            <v>招商银行日日盈理财计划-私人银行人民币日日盈(9439)</v>
          </cell>
          <cell r="D581" t="str">
            <v>招商银行</v>
          </cell>
        </row>
        <row r="582">
          <cell r="C582" t="str">
            <v>招商银行日日盈理财计划-私人银行人民币日日盈(9439)</v>
          </cell>
          <cell r="D582" t="str">
            <v>招商银行</v>
          </cell>
        </row>
        <row r="583">
          <cell r="C583" t="str">
            <v>招商银行日日盈理财计划-私人银行人民币日日盈(9439)</v>
          </cell>
          <cell r="D583" t="str">
            <v>招商银行</v>
          </cell>
        </row>
        <row r="584">
          <cell r="C584" t="str">
            <v>招商银行日日盈理财计划-私人银行人民币日日盈(9439)</v>
          </cell>
          <cell r="D584" t="str">
            <v>招商银行</v>
          </cell>
        </row>
        <row r="585">
          <cell r="C585" t="str">
            <v>招商银行日日盈理财计划-私人银行人民币日日盈(9439)</v>
          </cell>
          <cell r="D585" t="str">
            <v>招商银行</v>
          </cell>
        </row>
        <row r="586">
          <cell r="C586" t="str">
            <v>招商银行日日盈理财计划-私人银行人民币日日盈(9439)</v>
          </cell>
          <cell r="D586" t="str">
            <v>招商银行</v>
          </cell>
        </row>
        <row r="587">
          <cell r="C587" t="str">
            <v>招商银行日日盈理财计划-私人银行人民币日日盈(9439)</v>
          </cell>
          <cell r="D587" t="str">
            <v>招商银行</v>
          </cell>
        </row>
        <row r="588">
          <cell r="C588" t="str">
            <v>招商银行日日盈理财计划-私人银行人民币日日盈(9439)</v>
          </cell>
          <cell r="D588" t="str">
            <v>招商银行</v>
          </cell>
        </row>
        <row r="589">
          <cell r="C589" t="str">
            <v>招商银行日日盈理财计划-私人银行人民币日日盈(9439)</v>
          </cell>
          <cell r="D589" t="str">
            <v>招商银行</v>
          </cell>
        </row>
        <row r="590">
          <cell r="C590" t="str">
            <v>招商银行日日盈理财计划-私人银行人民币日日盈(9439)</v>
          </cell>
          <cell r="D590" t="str">
            <v>招商银行</v>
          </cell>
        </row>
        <row r="591">
          <cell r="C591" t="str">
            <v>招商银行日日盈理财计划-私人银行荣耀日日盈(9469)</v>
          </cell>
          <cell r="D591" t="str">
            <v>招商银行</v>
          </cell>
        </row>
        <row r="592">
          <cell r="C592" t="str">
            <v>招商银行日日盈理财计划-私人银行荣耀日日盈(9469)</v>
          </cell>
          <cell r="D592" t="str">
            <v>招商银行</v>
          </cell>
        </row>
        <row r="593">
          <cell r="C593" t="str">
            <v>招商银行日日盈理财计划-私人银行荣耀日日盈(9469)</v>
          </cell>
          <cell r="D593" t="str">
            <v>招商银行</v>
          </cell>
        </row>
        <row r="594">
          <cell r="C594" t="str">
            <v>招商银行日日盈理财计划-私人银行荣耀日日盈(9469)</v>
          </cell>
          <cell r="D594" t="str">
            <v>招商银行</v>
          </cell>
        </row>
        <row r="595">
          <cell r="C595" t="str">
            <v>招商银行日日盈理财计划-私人银行荣耀日日盈(9469)</v>
          </cell>
          <cell r="D595" t="str">
            <v>招商银行</v>
          </cell>
        </row>
        <row r="596">
          <cell r="C596" t="str">
            <v>招商银行日日盈理财计划-私人银行荣耀日日盈(9469)</v>
          </cell>
          <cell r="D596" t="str">
            <v>招商银行</v>
          </cell>
        </row>
        <row r="597">
          <cell r="C597" t="str">
            <v>招商银行日日盈理财计划-私人银行荣耀日日盈(9469)</v>
          </cell>
          <cell r="D597" t="str">
            <v>招商银行</v>
          </cell>
        </row>
        <row r="598">
          <cell r="C598" t="str">
            <v>招商银行日日盈理财计划-私人银行荣耀日日盈(9469)</v>
          </cell>
          <cell r="D598" t="str">
            <v>招商银行</v>
          </cell>
        </row>
        <row r="599">
          <cell r="C599" t="str">
            <v>招商银行日日盈理财计划-私人银行荣耀日日盈(9469)</v>
          </cell>
          <cell r="D599" t="str">
            <v>招商银行</v>
          </cell>
        </row>
        <row r="600">
          <cell r="C600" t="str">
            <v>招商银行日日盈理财计划-私人银行荣耀日日盈(9469)</v>
          </cell>
          <cell r="D600" t="str">
            <v>招商银行</v>
          </cell>
        </row>
        <row r="601">
          <cell r="C601" t="str">
            <v>招商银行日日盈理财计划-私人银行荣耀日日盈(9469)</v>
          </cell>
          <cell r="D601" t="str">
            <v>招商银行</v>
          </cell>
        </row>
        <row r="602">
          <cell r="C602" t="str">
            <v>招商银行日日盈理财计划-私人银行荣耀日日盈(9469)</v>
          </cell>
          <cell r="D602" t="str">
            <v>招商银行</v>
          </cell>
        </row>
        <row r="603">
          <cell r="C603" t="str">
            <v>招商银行日日盈理财计划-私人银行荣耀日日盈(9469)</v>
          </cell>
          <cell r="D603" t="str">
            <v>招商银行</v>
          </cell>
        </row>
        <row r="604">
          <cell r="C604" t="str">
            <v>招商银行日日盈理财计划-私人银行荣耀日日盈(9469)</v>
          </cell>
          <cell r="D604" t="str">
            <v>招商银行</v>
          </cell>
        </row>
        <row r="605">
          <cell r="C605" t="str">
            <v>招商银行日日盈理财计划-私人银行荣耀日日盈(9469)</v>
          </cell>
          <cell r="D605" t="str">
            <v>招商银行</v>
          </cell>
        </row>
        <row r="606">
          <cell r="C606" t="str">
            <v>招商银行日日盈理财计划-私人银行荣耀日日盈(9469)</v>
          </cell>
          <cell r="D606" t="str">
            <v>招商银行</v>
          </cell>
        </row>
        <row r="607">
          <cell r="C607" t="str">
            <v>招商银行日日盈理财计划-私人银行荣耀日日盈(9469)</v>
          </cell>
          <cell r="D607" t="str">
            <v>招商银行</v>
          </cell>
        </row>
        <row r="608">
          <cell r="C608" t="str">
            <v>招商银行日日盈理财计划-私人银行荣耀日日盈(9469)</v>
          </cell>
          <cell r="D608" t="str">
            <v>招商银行</v>
          </cell>
        </row>
        <row r="609">
          <cell r="C609" t="str">
            <v>招商银行日日盈理财计划-私人银行荣耀日日盈(9469)</v>
          </cell>
          <cell r="D609" t="str">
            <v>招商银行</v>
          </cell>
        </row>
        <row r="610">
          <cell r="C610" t="str">
            <v>招商银行日日盈理财计划-私人银行荣耀日日盈(9469)</v>
          </cell>
          <cell r="D610" t="str">
            <v>招商银行</v>
          </cell>
        </row>
        <row r="611">
          <cell r="C611" t="str">
            <v>招商银行日日盈理财计划-私人银行荣耀日日盈(9469)</v>
          </cell>
          <cell r="D611" t="str">
            <v>招商银行</v>
          </cell>
        </row>
        <row r="612">
          <cell r="C612" t="str">
            <v>招商银行日日盈理财计划-私人银行荣耀日日盈(9469)</v>
          </cell>
          <cell r="D612" t="str">
            <v>招商银行</v>
          </cell>
        </row>
        <row r="613">
          <cell r="C613" t="str">
            <v>招商银行日日盈理财计划-私人银行荣耀日日盈(9469)</v>
          </cell>
          <cell r="D613" t="str">
            <v>招商银行</v>
          </cell>
        </row>
        <row r="614">
          <cell r="C614" t="str">
            <v>招商银行日日盈理财计划-私人银行荣耀日日盈(9469)</v>
          </cell>
          <cell r="D614" t="str">
            <v>招商银行</v>
          </cell>
        </row>
        <row r="615">
          <cell r="C615" t="str">
            <v>招商银行日日盈理财计划-私人银行荣耀日日盈(9469)</v>
          </cell>
          <cell r="D615" t="str">
            <v>招商银行</v>
          </cell>
        </row>
        <row r="616">
          <cell r="C616" t="str">
            <v>招商银行日日盈理财计划-私人银行荣耀日日盈(9469)</v>
          </cell>
          <cell r="D616" t="str">
            <v>招商银行</v>
          </cell>
        </row>
        <row r="617">
          <cell r="C617" t="str">
            <v>招商银行日日盈理财计划-私人银行荣耀日日盈(9469)</v>
          </cell>
          <cell r="D617" t="str">
            <v>招商银行</v>
          </cell>
        </row>
        <row r="618">
          <cell r="C618" t="str">
            <v>招商银行日日盈理财计划-私人银行荣耀日日盈(9469)</v>
          </cell>
          <cell r="D618" t="str">
            <v>招商银行</v>
          </cell>
        </row>
        <row r="619">
          <cell r="C619" t="str">
            <v>招商银行日日盈理财计划-私人银行荣耀日日盈(9469)</v>
          </cell>
          <cell r="D619" t="str">
            <v>招商银行</v>
          </cell>
        </row>
        <row r="620">
          <cell r="C620" t="str">
            <v>招商银行日日盈理财计划-私人银行荣耀日日盈(9469)</v>
          </cell>
          <cell r="D620" t="str">
            <v>招商银行</v>
          </cell>
        </row>
        <row r="621">
          <cell r="C621" t="str">
            <v>招商银行日日盈理财计划-私人银行荣耀日日盈(9469)</v>
          </cell>
          <cell r="D621" t="str">
            <v>招商银行</v>
          </cell>
        </row>
        <row r="622">
          <cell r="C622" t="str">
            <v>招商银行日日盈理财计划-私人银行至尊日日盈(9449)</v>
          </cell>
          <cell r="D622" t="str">
            <v>招商银行</v>
          </cell>
        </row>
        <row r="623">
          <cell r="C623" t="str">
            <v>招商银行日日盈理财计划-私人银行至尊日日盈(9449)</v>
          </cell>
          <cell r="D623" t="str">
            <v>招商银行</v>
          </cell>
        </row>
        <row r="624">
          <cell r="C624" t="str">
            <v>招商银行日日盈理财计划-私人银行至尊日日盈(9449)</v>
          </cell>
          <cell r="D624" t="str">
            <v>招商银行</v>
          </cell>
        </row>
        <row r="625">
          <cell r="C625" t="str">
            <v>招商银行日日盈理财计划-私人银行至尊日日盈(9449)</v>
          </cell>
          <cell r="D625" t="str">
            <v>招商银行</v>
          </cell>
        </row>
        <row r="626">
          <cell r="C626" t="str">
            <v>招商银行日日盈理财计划-私人银行至尊日日盈(9449)</v>
          </cell>
          <cell r="D626" t="str">
            <v>招商银行</v>
          </cell>
        </row>
        <row r="627">
          <cell r="C627" t="str">
            <v>招商银行日日盈理财计划-私人银行至尊日日盈(9449)</v>
          </cell>
          <cell r="D627" t="str">
            <v>招商银行</v>
          </cell>
        </row>
        <row r="628">
          <cell r="C628" t="str">
            <v>招商银行日日盈理财计划-私人银行至尊日日盈(9449)</v>
          </cell>
          <cell r="D628" t="str">
            <v>招商银行</v>
          </cell>
        </row>
        <row r="629">
          <cell r="C629" t="str">
            <v>招商银行日日盈理财计划-私人银行至尊日日盈(9449)</v>
          </cell>
          <cell r="D629" t="str">
            <v>招商银行</v>
          </cell>
        </row>
        <row r="630">
          <cell r="C630" t="str">
            <v>招商银行日日盈理财计划-私人银行至尊日日盈(9449)</v>
          </cell>
          <cell r="D630" t="str">
            <v>招商银行</v>
          </cell>
        </row>
        <row r="631">
          <cell r="C631" t="str">
            <v>招商银行日日盈理财计划-私人银行至尊日日盈(9449)</v>
          </cell>
          <cell r="D631" t="str">
            <v>招商银行</v>
          </cell>
        </row>
        <row r="632">
          <cell r="C632" t="str">
            <v>招商银行日日盈理财计划-私人银行至尊日日盈(9449)</v>
          </cell>
          <cell r="D632" t="str">
            <v>招商银行</v>
          </cell>
        </row>
        <row r="633">
          <cell r="C633" t="str">
            <v>招商银行日日盈理财计划-私人银行至尊日日盈(9449)</v>
          </cell>
          <cell r="D633" t="str">
            <v>招商银行</v>
          </cell>
        </row>
        <row r="634">
          <cell r="C634" t="str">
            <v>招商银行日日盈理财计划-私人银行至尊日日盈(9449)</v>
          </cell>
          <cell r="D634" t="str">
            <v>招商银行</v>
          </cell>
        </row>
        <row r="635">
          <cell r="C635" t="str">
            <v>招商银行日日盈理财计划-私人银行至尊日日盈(9449)</v>
          </cell>
          <cell r="D635" t="str">
            <v>招商银行</v>
          </cell>
        </row>
        <row r="636">
          <cell r="C636" t="str">
            <v>招商银行日日盈理财计划-私人银行至尊日日盈(9449)</v>
          </cell>
          <cell r="D636" t="str">
            <v>招商银行</v>
          </cell>
        </row>
        <row r="637">
          <cell r="C637" t="str">
            <v>招商银行日日盈理财计划-私人银行至尊日日盈(9449)</v>
          </cell>
          <cell r="D637" t="str">
            <v>招商银行</v>
          </cell>
        </row>
        <row r="638">
          <cell r="C638" t="str">
            <v>招商银行日日盈理财计划-私人银行至尊日日盈(9449)</v>
          </cell>
          <cell r="D638" t="str">
            <v>招商银行</v>
          </cell>
        </row>
        <row r="639">
          <cell r="C639" t="str">
            <v>招商银行日日盈理财计划-私人银行至尊日日盈(9449)</v>
          </cell>
          <cell r="D639" t="str">
            <v>招商银行</v>
          </cell>
        </row>
        <row r="640">
          <cell r="C640" t="str">
            <v>招商银行日日盈理财计划-私人银行至尊日日盈(9449)</v>
          </cell>
          <cell r="D640" t="str">
            <v>招商银行</v>
          </cell>
        </row>
        <row r="641">
          <cell r="C641" t="str">
            <v>招商银行日日盈理财计划-私人银行至尊日日盈(9449)</v>
          </cell>
          <cell r="D641" t="str">
            <v>招商银行</v>
          </cell>
        </row>
        <row r="642">
          <cell r="C642" t="str">
            <v>招商银行日日盈理财计划-私人银行至尊日日盈(9449)</v>
          </cell>
          <cell r="D642" t="str">
            <v>招商银行</v>
          </cell>
        </row>
        <row r="643">
          <cell r="C643" t="str">
            <v>招商银行日日盈理财计划-私人银行至尊日日盈(9449)</v>
          </cell>
          <cell r="D643" t="str">
            <v>招商银行</v>
          </cell>
        </row>
        <row r="644">
          <cell r="C644" t="str">
            <v>招商银行日日盈理财计划-私人银行至尊日日盈(9449)</v>
          </cell>
          <cell r="D644" t="str">
            <v>招商银行</v>
          </cell>
        </row>
        <row r="645">
          <cell r="C645" t="str">
            <v>招商银行日日盈理财计划-私人银行至尊日日盈(9449)</v>
          </cell>
          <cell r="D645" t="str">
            <v>招商银行</v>
          </cell>
        </row>
        <row r="646">
          <cell r="C646" t="str">
            <v>招商银行日日盈理财计划-私人银行至尊日日盈(9449)</v>
          </cell>
          <cell r="D646" t="str">
            <v>招商银行</v>
          </cell>
        </row>
        <row r="647">
          <cell r="C647" t="str">
            <v>招商银行日日盈理财计划-私人银行至尊日日盈(9449)</v>
          </cell>
          <cell r="D647" t="str">
            <v>招商银行</v>
          </cell>
        </row>
        <row r="648">
          <cell r="C648" t="str">
            <v>招商银行日日盈理财计划-私人银行至尊日日盈(9449)</v>
          </cell>
          <cell r="D648" t="str">
            <v>招商银行</v>
          </cell>
        </row>
        <row r="649">
          <cell r="C649" t="str">
            <v>招商银行日日盈理财计划-私人银行至尊日日盈(9449)</v>
          </cell>
          <cell r="D649" t="str">
            <v>招商银行</v>
          </cell>
        </row>
        <row r="650">
          <cell r="C650" t="str">
            <v>招商银行日日盈理财计划-私人银行至尊日日盈(9449)</v>
          </cell>
          <cell r="D650" t="str">
            <v>招商银行</v>
          </cell>
        </row>
        <row r="651">
          <cell r="C651" t="str">
            <v>招商银行日日盈理财计划-私人银行至尊日日盈(9449)</v>
          </cell>
          <cell r="D651" t="str">
            <v>招商银行</v>
          </cell>
        </row>
        <row r="652">
          <cell r="C652" t="str">
            <v>招商银行日日盈理财计划-私人银行至尊日日盈(9449)</v>
          </cell>
          <cell r="D652" t="str">
            <v>招商银行</v>
          </cell>
        </row>
        <row r="653">
          <cell r="C653" t="str">
            <v>招商银行赛宝金理财计划(8198)</v>
          </cell>
          <cell r="D653" t="str">
            <v>招商银行</v>
          </cell>
        </row>
        <row r="654">
          <cell r="C654" t="str">
            <v>招商银行赛宝金理财计划(8198)</v>
          </cell>
          <cell r="D654" t="str">
            <v>招商银行</v>
          </cell>
        </row>
        <row r="655">
          <cell r="C655" t="str">
            <v>招商银行赛宝金理财计划(8198)</v>
          </cell>
          <cell r="D655" t="str">
            <v>招商银行</v>
          </cell>
        </row>
        <row r="656">
          <cell r="C656" t="str">
            <v>招商银行赛宝金理财计划(8198)</v>
          </cell>
          <cell r="D656" t="str">
            <v>招商银行</v>
          </cell>
        </row>
        <row r="657">
          <cell r="C657" t="str">
            <v>招商银行赛宝金理财计划(8198)</v>
          </cell>
          <cell r="D657" t="str">
            <v>招商银行</v>
          </cell>
        </row>
        <row r="658">
          <cell r="C658" t="str">
            <v>招商银行赛宝金理财计划(8198)</v>
          </cell>
          <cell r="D658" t="str">
            <v>招商银行</v>
          </cell>
        </row>
        <row r="659">
          <cell r="C659" t="str">
            <v>招商银行赛宝金理财计划(8198)</v>
          </cell>
          <cell r="D659" t="str">
            <v>招商银行</v>
          </cell>
        </row>
        <row r="660">
          <cell r="C660" t="str">
            <v>招商银行赛宝金理财计划(8198)</v>
          </cell>
          <cell r="D660" t="str">
            <v>招商银行</v>
          </cell>
        </row>
        <row r="661">
          <cell r="C661" t="str">
            <v>招商银行赛宝金理财计划(8198)</v>
          </cell>
          <cell r="D661" t="str">
            <v>招商银行</v>
          </cell>
        </row>
        <row r="662">
          <cell r="C662" t="str">
            <v>招商银行赛宝金理财计划(8198)</v>
          </cell>
          <cell r="D662" t="str">
            <v>招商银行</v>
          </cell>
        </row>
        <row r="663">
          <cell r="C663" t="str">
            <v>招商银行赛宝金理财计划(8198)</v>
          </cell>
          <cell r="D663" t="str">
            <v>招商银行</v>
          </cell>
        </row>
        <row r="664">
          <cell r="C664" t="str">
            <v>招商银行赛宝金理财计划(8198)</v>
          </cell>
          <cell r="D664" t="str">
            <v>招商银行</v>
          </cell>
        </row>
        <row r="665">
          <cell r="C665" t="str">
            <v>招商银行赛宝金理财计划(8198)</v>
          </cell>
          <cell r="D665" t="str">
            <v>招商银行</v>
          </cell>
        </row>
        <row r="666">
          <cell r="C666" t="str">
            <v>招商银行赛宝金理财计划(8198)</v>
          </cell>
          <cell r="D666" t="str">
            <v>招商银行</v>
          </cell>
        </row>
        <row r="667">
          <cell r="C667" t="str">
            <v>招商银行赛宝金理财计划(8198)</v>
          </cell>
          <cell r="D667" t="str">
            <v>招商银行</v>
          </cell>
        </row>
        <row r="668">
          <cell r="C668" t="str">
            <v>招商银行赛宝金理财计划(8198)</v>
          </cell>
          <cell r="D668" t="str">
            <v>招商银行</v>
          </cell>
        </row>
        <row r="669">
          <cell r="C669" t="str">
            <v>招商银行赛宝金理财计划(8198)</v>
          </cell>
          <cell r="D669" t="str">
            <v>招商银行</v>
          </cell>
        </row>
        <row r="670">
          <cell r="C670" t="str">
            <v>招商银行赛宝金理财计划(8198)</v>
          </cell>
          <cell r="D670" t="str">
            <v>招商银行</v>
          </cell>
        </row>
        <row r="671">
          <cell r="C671" t="str">
            <v>招商银行赛宝金理财计划(8198)</v>
          </cell>
          <cell r="D671" t="str">
            <v>招商银行</v>
          </cell>
        </row>
        <row r="672">
          <cell r="C672" t="str">
            <v>招商银行赛宝金理财计划(8198)</v>
          </cell>
          <cell r="D672" t="str">
            <v>招商银行</v>
          </cell>
        </row>
        <row r="673">
          <cell r="C673" t="str">
            <v>招商银行赛宝金理财计划(8198)</v>
          </cell>
          <cell r="D673" t="str">
            <v>招商银行</v>
          </cell>
        </row>
        <row r="674">
          <cell r="C674" t="str">
            <v>招商银行赛宝金理财计划(8198)</v>
          </cell>
          <cell r="D674" t="str">
            <v>招商银行</v>
          </cell>
        </row>
        <row r="675">
          <cell r="C675" t="str">
            <v>招商银行赛宝金理财计划(8198)</v>
          </cell>
          <cell r="D675" t="str">
            <v>招商银行</v>
          </cell>
        </row>
        <row r="676">
          <cell r="C676" t="str">
            <v>招商银行赛宝金理财计划(8198)</v>
          </cell>
          <cell r="D676" t="str">
            <v>招商银行</v>
          </cell>
        </row>
        <row r="677">
          <cell r="C677" t="str">
            <v>招商银行赛宝金理财计划(8198)</v>
          </cell>
          <cell r="D677" t="str">
            <v>招商银行</v>
          </cell>
        </row>
        <row r="678">
          <cell r="C678" t="str">
            <v>招商银行赛宝金理财计划(8198)</v>
          </cell>
          <cell r="D678" t="str">
            <v>招商银行</v>
          </cell>
        </row>
        <row r="679">
          <cell r="C679" t="str">
            <v>招商银行赛宝金理财计划(8198)</v>
          </cell>
          <cell r="D679" t="str">
            <v>招商银行</v>
          </cell>
        </row>
        <row r="680">
          <cell r="C680" t="str">
            <v>招商银行赛宝金理财计划(8198)</v>
          </cell>
          <cell r="D680" t="str">
            <v>招商银行</v>
          </cell>
        </row>
        <row r="681">
          <cell r="C681" t="str">
            <v>招商银行赛宝金理财计划(8198)</v>
          </cell>
          <cell r="D681" t="str">
            <v>招商银行</v>
          </cell>
        </row>
        <row r="682">
          <cell r="C682" t="str">
            <v>招商银行赛宝金理财计划(8198)</v>
          </cell>
          <cell r="D682" t="str">
            <v>招商银行</v>
          </cell>
        </row>
        <row r="683">
          <cell r="C683" t="str">
            <v>招商银行赛宝金理财计划(8198)</v>
          </cell>
          <cell r="D683" t="str">
            <v>招商银行</v>
          </cell>
        </row>
        <row r="684">
          <cell r="C684" t="str">
            <v>招商银行银和理财之朝招金理财计划(22399)</v>
          </cell>
          <cell r="D684" t="str">
            <v>招商银行</v>
          </cell>
        </row>
        <row r="685">
          <cell r="C685" t="str">
            <v>招商银行银和理财之朝招金理财计划(22399)</v>
          </cell>
          <cell r="D685" t="str">
            <v>招商银行</v>
          </cell>
        </row>
        <row r="686">
          <cell r="C686" t="str">
            <v>招商银行银和理财之朝招金理财计划(22399)</v>
          </cell>
          <cell r="D686" t="str">
            <v>招商银行</v>
          </cell>
        </row>
        <row r="687">
          <cell r="C687" t="str">
            <v>招商银行银和理财之朝招金理财计划(22399)</v>
          </cell>
          <cell r="D687" t="str">
            <v>招商银行</v>
          </cell>
        </row>
        <row r="688">
          <cell r="C688" t="str">
            <v>招商银行银和理财之朝招金理财计划(22399)</v>
          </cell>
          <cell r="D688" t="str">
            <v>招商银行</v>
          </cell>
        </row>
        <row r="689">
          <cell r="C689" t="str">
            <v>招商银行银和理财之朝招金理财计划(22399)</v>
          </cell>
          <cell r="D689" t="str">
            <v>招商银行</v>
          </cell>
        </row>
        <row r="690">
          <cell r="C690" t="str">
            <v>招商银行银和理财之朝招金理财计划(22399)</v>
          </cell>
          <cell r="D690" t="str">
            <v>招商银行</v>
          </cell>
        </row>
        <row r="691">
          <cell r="C691" t="str">
            <v>招商银行银和理财之朝招金理财计划(22399)</v>
          </cell>
          <cell r="D691" t="str">
            <v>招商银行</v>
          </cell>
        </row>
        <row r="692">
          <cell r="C692" t="str">
            <v>招商银行银和理财之朝招金理财计划(22399)</v>
          </cell>
          <cell r="D692" t="str">
            <v>招商银行</v>
          </cell>
        </row>
        <row r="693">
          <cell r="C693" t="str">
            <v>招商银行银和理财之朝招金理财计划(22399)</v>
          </cell>
          <cell r="D693" t="str">
            <v>招商银行</v>
          </cell>
        </row>
        <row r="694">
          <cell r="C694" t="str">
            <v>招商银行银和理财之朝招金理财计划(22399)</v>
          </cell>
          <cell r="D694" t="str">
            <v>招商银行</v>
          </cell>
        </row>
        <row r="695">
          <cell r="C695" t="str">
            <v>招商银行银和理财之朝招金理财计划(22399)</v>
          </cell>
          <cell r="D695" t="str">
            <v>招商银行</v>
          </cell>
        </row>
        <row r="696">
          <cell r="C696" t="str">
            <v>招商银行银和理财之朝招金理财计划(22399)</v>
          </cell>
          <cell r="D696" t="str">
            <v>招商银行</v>
          </cell>
        </row>
        <row r="697">
          <cell r="C697" t="str">
            <v>招商银行银和理财之朝招金理财计划(22399)</v>
          </cell>
          <cell r="D697" t="str">
            <v>招商银行</v>
          </cell>
        </row>
        <row r="698">
          <cell r="C698" t="str">
            <v>招商银行银和理财之朝招金理财计划(22399)</v>
          </cell>
          <cell r="D698" t="str">
            <v>招商银行</v>
          </cell>
        </row>
        <row r="699">
          <cell r="C699" t="str">
            <v>招商银行银和理财之朝招金理财计划(22399)</v>
          </cell>
          <cell r="D699" t="str">
            <v>招商银行</v>
          </cell>
        </row>
        <row r="700">
          <cell r="C700" t="str">
            <v>招商银行银和理财之朝招金理财计划(22399)</v>
          </cell>
          <cell r="D700" t="str">
            <v>招商银行</v>
          </cell>
        </row>
        <row r="701">
          <cell r="C701" t="str">
            <v>招商银行银和理财之朝招金理财计划(22399)</v>
          </cell>
          <cell r="D701" t="str">
            <v>招商银行</v>
          </cell>
        </row>
        <row r="702">
          <cell r="C702" t="str">
            <v>招商银行银和理财之朝招金理财计划(22399)</v>
          </cell>
          <cell r="D702" t="str">
            <v>招商银行</v>
          </cell>
        </row>
        <row r="703">
          <cell r="C703" t="str">
            <v>招商银行银和理财之朝招金理财计划(22399)</v>
          </cell>
          <cell r="D703" t="str">
            <v>招商银行</v>
          </cell>
        </row>
        <row r="704">
          <cell r="C704" t="str">
            <v>招商银行银和理财之朝招金理财计划(22399)</v>
          </cell>
          <cell r="D704" t="str">
            <v>招商银行</v>
          </cell>
        </row>
        <row r="705">
          <cell r="C705" t="str">
            <v>招商银行银和理财之朝招金理财计划(22399)</v>
          </cell>
          <cell r="D705" t="str">
            <v>招商银行</v>
          </cell>
        </row>
        <row r="706">
          <cell r="C706" t="str">
            <v>招商银行银和理财之朝招金理财计划(22399)</v>
          </cell>
          <cell r="D706" t="str">
            <v>招商银行</v>
          </cell>
        </row>
        <row r="707">
          <cell r="C707" t="str">
            <v>招商银行银和理财之朝招金理财计划(22399)</v>
          </cell>
          <cell r="D707" t="str">
            <v>招商银行</v>
          </cell>
        </row>
        <row r="708">
          <cell r="C708" t="str">
            <v>招商银行银和理财之朝招金理财计划(22399)</v>
          </cell>
          <cell r="D708" t="str">
            <v>招商银行</v>
          </cell>
        </row>
        <row r="709">
          <cell r="C709" t="str">
            <v>招商银行银和理财之朝招金理财计划(22399)</v>
          </cell>
          <cell r="D709" t="str">
            <v>招商银行</v>
          </cell>
        </row>
        <row r="710">
          <cell r="C710" t="str">
            <v>招商银行银和理财之朝招金理财计划(22399)</v>
          </cell>
          <cell r="D710" t="str">
            <v>招商银行</v>
          </cell>
        </row>
        <row r="711">
          <cell r="C711" t="str">
            <v>招商银行银和理财之朝招金理财计划(22399)</v>
          </cell>
          <cell r="D711" t="str">
            <v>招商银行</v>
          </cell>
        </row>
        <row r="712">
          <cell r="C712" t="str">
            <v>招商银行银和理财之朝招金理财计划(22399)</v>
          </cell>
          <cell r="D712" t="str">
            <v>招商银行</v>
          </cell>
        </row>
        <row r="713">
          <cell r="C713" t="str">
            <v>招商银行银和理财之朝招金理财计划(22399)</v>
          </cell>
          <cell r="D713" t="str">
            <v>招商银行</v>
          </cell>
        </row>
        <row r="714">
          <cell r="C714" t="str">
            <v>招商银行银和理财之朝招金理财计划(22399)</v>
          </cell>
          <cell r="D714" t="str">
            <v>招商银行</v>
          </cell>
        </row>
        <row r="715">
          <cell r="C715" t="str">
            <v>招商银行银和理财之朝招金理财计划(22699)</v>
          </cell>
          <cell r="D715" t="str">
            <v>招商银行</v>
          </cell>
        </row>
        <row r="716">
          <cell r="C716" t="str">
            <v>招商银行银和理财之朝招金理财计划(22699)</v>
          </cell>
          <cell r="D716" t="str">
            <v>招商银行</v>
          </cell>
        </row>
        <row r="717">
          <cell r="C717" t="str">
            <v>招商银行银和理财之朝招金理财计划(22699)</v>
          </cell>
          <cell r="D717" t="str">
            <v>招商银行</v>
          </cell>
        </row>
        <row r="718">
          <cell r="C718" t="str">
            <v>招商银行银和理财之朝招金理财计划(22699)</v>
          </cell>
          <cell r="D718" t="str">
            <v>招商银行</v>
          </cell>
        </row>
        <row r="719">
          <cell r="C719" t="str">
            <v>招商银行银和理财之朝招金理财计划(22699)</v>
          </cell>
          <cell r="D719" t="str">
            <v>招商银行</v>
          </cell>
        </row>
        <row r="720">
          <cell r="C720" t="str">
            <v>招商银行银和理财之朝招金理财计划(22699)</v>
          </cell>
          <cell r="D720" t="str">
            <v>招商银行</v>
          </cell>
        </row>
        <row r="721">
          <cell r="C721" t="str">
            <v>招商银行银和理财之朝招金理财计划(22699)</v>
          </cell>
          <cell r="D721" t="str">
            <v>招商银行</v>
          </cell>
        </row>
        <row r="722">
          <cell r="C722" t="str">
            <v>招商银行银和理财之朝招金理财计划(22699)</v>
          </cell>
          <cell r="D722" t="str">
            <v>招商银行</v>
          </cell>
        </row>
        <row r="723">
          <cell r="C723" t="str">
            <v>招商银行银和理财之朝招金理财计划(22699)</v>
          </cell>
          <cell r="D723" t="str">
            <v>招商银行</v>
          </cell>
        </row>
        <row r="724">
          <cell r="C724" t="str">
            <v>招商银行银和理财之朝招金理财计划(22699)</v>
          </cell>
          <cell r="D724" t="str">
            <v>招商银行</v>
          </cell>
        </row>
        <row r="725">
          <cell r="C725" t="str">
            <v>招商银行银和理财之朝招金理财计划(22699)</v>
          </cell>
          <cell r="D725" t="str">
            <v>招商银行</v>
          </cell>
        </row>
        <row r="726">
          <cell r="C726" t="str">
            <v>招商银行银和理财之朝招金理财计划(22699)</v>
          </cell>
          <cell r="D726" t="str">
            <v>招商银行</v>
          </cell>
        </row>
        <row r="727">
          <cell r="C727" t="str">
            <v>招商银行银和理财之朝招金理财计划(22699)</v>
          </cell>
          <cell r="D727" t="str">
            <v>招商银行</v>
          </cell>
        </row>
        <row r="728">
          <cell r="C728" t="str">
            <v>招商银行银和理财之朝招金理财计划(22699)</v>
          </cell>
          <cell r="D728" t="str">
            <v>招商银行</v>
          </cell>
        </row>
        <row r="729">
          <cell r="C729" t="str">
            <v>招商银行银和理财之朝招金理财计划(22699)</v>
          </cell>
          <cell r="D729" t="str">
            <v>招商银行</v>
          </cell>
        </row>
        <row r="730">
          <cell r="C730" t="str">
            <v>招商银行银和理财之朝招金理财计划(22699)</v>
          </cell>
          <cell r="D730" t="str">
            <v>招商银行</v>
          </cell>
        </row>
        <row r="731">
          <cell r="C731" t="str">
            <v>招商银行银和理财之朝招金理财计划(22699)</v>
          </cell>
          <cell r="D731" t="str">
            <v>招商银行</v>
          </cell>
        </row>
        <row r="732">
          <cell r="C732" t="str">
            <v>招商银行银和理财之朝招金理财计划(22699)</v>
          </cell>
          <cell r="D732" t="str">
            <v>招商银行</v>
          </cell>
        </row>
        <row r="733">
          <cell r="C733" t="str">
            <v>招商银行银和理财之朝招金理财计划(22699)</v>
          </cell>
          <cell r="D733" t="str">
            <v>招商银行</v>
          </cell>
        </row>
        <row r="734">
          <cell r="C734" t="str">
            <v>招商银行银和理财之朝招金理财计划(22699)</v>
          </cell>
          <cell r="D734" t="str">
            <v>招商银行</v>
          </cell>
        </row>
        <row r="735">
          <cell r="C735" t="str">
            <v>招商银行银和理财之朝招金理财计划(22699)</v>
          </cell>
          <cell r="D735" t="str">
            <v>招商银行</v>
          </cell>
        </row>
        <row r="736">
          <cell r="C736" t="str">
            <v>招商银行银和理财之朝招金理财计划(22699)</v>
          </cell>
          <cell r="D736" t="str">
            <v>招商银行</v>
          </cell>
        </row>
        <row r="737">
          <cell r="C737" t="str">
            <v>招商银行银和理财之朝招金理财计划(22699)</v>
          </cell>
          <cell r="D737" t="str">
            <v>招商银行</v>
          </cell>
        </row>
        <row r="738">
          <cell r="C738" t="str">
            <v>招商银行银和理财之朝招金理财计划(22699)</v>
          </cell>
          <cell r="D738" t="str">
            <v>招商银行</v>
          </cell>
        </row>
        <row r="739">
          <cell r="C739" t="str">
            <v>招商银行银和理财之朝招金理财计划(22699)</v>
          </cell>
          <cell r="D739" t="str">
            <v>招商银行</v>
          </cell>
        </row>
        <row r="740">
          <cell r="C740" t="str">
            <v>招商银行银和理财之朝招金理财计划(22699)</v>
          </cell>
          <cell r="D740" t="str">
            <v>招商银行</v>
          </cell>
        </row>
        <row r="741">
          <cell r="C741" t="str">
            <v>招商银行银和理财之朝招金理财计划(22699)</v>
          </cell>
          <cell r="D741" t="str">
            <v>招商银行</v>
          </cell>
        </row>
        <row r="742">
          <cell r="C742" t="str">
            <v>招商银行银和理财之朝招金理财计划(22699)</v>
          </cell>
          <cell r="D742" t="str">
            <v>招商银行</v>
          </cell>
        </row>
        <row r="743">
          <cell r="C743" t="str">
            <v>招商银行银和理财之朝招金理财计划(22699)</v>
          </cell>
          <cell r="D743" t="str">
            <v>招商银行</v>
          </cell>
        </row>
        <row r="744">
          <cell r="C744" t="str">
            <v>招商银行银和理财之朝招金理财计划(22699)</v>
          </cell>
          <cell r="D744" t="str">
            <v>招商银行</v>
          </cell>
        </row>
        <row r="745">
          <cell r="C745" t="str">
            <v>招商银行银和理财之朝招金理财计划(22699)</v>
          </cell>
          <cell r="D745" t="str">
            <v>招商银行</v>
          </cell>
        </row>
        <row r="746">
          <cell r="C746" t="str">
            <v>招银进宝系列之"朝招金"(多元进取型)理财计划(代码：8197)</v>
          </cell>
          <cell r="D746" t="str">
            <v>招商银行</v>
          </cell>
        </row>
        <row r="747">
          <cell r="C747" t="str">
            <v>招银进宝系列之"朝招金"(多元进取型)理财计划(代码：8197)</v>
          </cell>
          <cell r="D747" t="str">
            <v>招商银行</v>
          </cell>
        </row>
        <row r="748">
          <cell r="C748" t="str">
            <v>招银进宝系列之"朝招金"(多元进取型)理财计划(代码：8197)</v>
          </cell>
          <cell r="D748" t="str">
            <v>招商银行</v>
          </cell>
        </row>
        <row r="749">
          <cell r="C749" t="str">
            <v>招银进宝系列之"朝招金"(多元进取型)理财计划(代码：8197)</v>
          </cell>
          <cell r="D749" t="str">
            <v>招商银行</v>
          </cell>
        </row>
        <row r="750">
          <cell r="C750" t="str">
            <v>招银进宝系列之"朝招金"(多元进取型)理财计划(代码：8197)</v>
          </cell>
          <cell r="D750" t="str">
            <v>招商银行</v>
          </cell>
        </row>
        <row r="751">
          <cell r="C751" t="str">
            <v>招银进宝系列之"朝招金"(多元进取型)理财计划(代码：8197)</v>
          </cell>
          <cell r="D751" t="str">
            <v>招商银行</v>
          </cell>
        </row>
        <row r="752">
          <cell r="C752" t="str">
            <v>招银进宝系列之"朝招金"(多元进取型)理财计划(代码：8197)</v>
          </cell>
          <cell r="D752" t="str">
            <v>招商银行</v>
          </cell>
        </row>
        <row r="753">
          <cell r="C753" t="str">
            <v>招银进宝系列之"朝招金"(多元进取型)理财计划(代码：8197)</v>
          </cell>
          <cell r="D753" t="str">
            <v>招商银行</v>
          </cell>
        </row>
        <row r="754">
          <cell r="C754" t="str">
            <v>招银进宝系列之"朝招金"(多元进取型)理财计划(代码：8197)</v>
          </cell>
          <cell r="D754" t="str">
            <v>招商银行</v>
          </cell>
        </row>
        <row r="755">
          <cell r="C755" t="str">
            <v>招银进宝系列之"朝招金"(多元进取型)理财计划(代码：8197)</v>
          </cell>
          <cell r="D755" t="str">
            <v>招商银行</v>
          </cell>
        </row>
        <row r="756">
          <cell r="C756" t="str">
            <v>招银进宝系列之"朝招金"(多元进取型)理财计划(代码：8197)</v>
          </cell>
          <cell r="D756" t="str">
            <v>招商银行</v>
          </cell>
        </row>
        <row r="757">
          <cell r="C757" t="str">
            <v>招银进宝系列之"朝招金"(多元进取型)理财计划(代码：8197)</v>
          </cell>
          <cell r="D757" t="str">
            <v>招商银行</v>
          </cell>
        </row>
        <row r="758">
          <cell r="C758" t="str">
            <v>招银进宝系列之"朝招金"(多元进取型)理财计划(代码：8197)</v>
          </cell>
          <cell r="D758" t="str">
            <v>招商银行</v>
          </cell>
        </row>
        <row r="759">
          <cell r="C759" t="str">
            <v>招银进宝系列之"朝招金"(多元进取型)理财计划(代码：8197)</v>
          </cell>
          <cell r="D759" t="str">
            <v>招商银行</v>
          </cell>
        </row>
        <row r="760">
          <cell r="C760" t="str">
            <v>招银进宝系列之"朝招金"(多元进取型)理财计划(代码：8197)</v>
          </cell>
          <cell r="D760" t="str">
            <v>招商银行</v>
          </cell>
        </row>
        <row r="761">
          <cell r="C761" t="str">
            <v>招银进宝系列之"朝招金"(多元进取型)理财计划(代码：8197)</v>
          </cell>
          <cell r="D761" t="str">
            <v>招商银行</v>
          </cell>
        </row>
        <row r="762">
          <cell r="C762" t="str">
            <v>招银进宝系列之"朝招金"(多元进取型)理财计划(代码：8197)</v>
          </cell>
          <cell r="D762" t="str">
            <v>招商银行</v>
          </cell>
        </row>
        <row r="763">
          <cell r="C763" t="str">
            <v>招银进宝系列之"朝招金"(多元进取型)理财计划(代码：8197)</v>
          </cell>
          <cell r="D763" t="str">
            <v>招商银行</v>
          </cell>
        </row>
        <row r="764">
          <cell r="C764" t="str">
            <v>招银进宝系列之"朝招金"(多元进取型)理财计划(代码：8197)</v>
          </cell>
          <cell r="D764" t="str">
            <v>招商银行</v>
          </cell>
        </row>
        <row r="765">
          <cell r="C765" t="str">
            <v>招银进宝系列之"朝招金"(多元进取型)理财计划(代码：8197)</v>
          </cell>
          <cell r="D765" t="str">
            <v>招商银行</v>
          </cell>
        </row>
        <row r="766">
          <cell r="C766" t="str">
            <v>招银进宝系列之"朝招金"(多元进取型)理财计划(代码：8197)</v>
          </cell>
          <cell r="D766" t="str">
            <v>招商银行</v>
          </cell>
        </row>
        <row r="767">
          <cell r="C767" t="str">
            <v>招银进宝系列之"朝招金"(多元进取型)理财计划(代码：8197)</v>
          </cell>
          <cell r="D767" t="str">
            <v>招商银行</v>
          </cell>
        </row>
        <row r="768">
          <cell r="C768" t="str">
            <v>招银进宝系列之"朝招金"(多元进取型)理财计划(代码：8197)</v>
          </cell>
          <cell r="D768" t="str">
            <v>招商银行</v>
          </cell>
        </row>
        <row r="769">
          <cell r="C769" t="str">
            <v>招银进宝系列之"朝招金"(多元进取型)理财计划(代码：8197)</v>
          </cell>
          <cell r="D769" t="str">
            <v>招商银行</v>
          </cell>
        </row>
        <row r="770">
          <cell r="C770" t="str">
            <v>招银进宝系列之"朝招金"(多元进取型)理财计划(代码：8197)</v>
          </cell>
          <cell r="D770" t="str">
            <v>招商银行</v>
          </cell>
        </row>
        <row r="771">
          <cell r="C771" t="str">
            <v>招银进宝系列之"朝招金"(多元进取型)理财计划(代码：8197)</v>
          </cell>
          <cell r="D771" t="str">
            <v>招商银行</v>
          </cell>
        </row>
        <row r="772">
          <cell r="C772" t="str">
            <v>招银进宝系列之"朝招金"(多元进取型)理财计划(代码：8197)</v>
          </cell>
          <cell r="D772" t="str">
            <v>招商银行</v>
          </cell>
        </row>
        <row r="773">
          <cell r="C773" t="str">
            <v>招银进宝系列之"朝招金"(多元进取型)理财计划(代码：8197)</v>
          </cell>
          <cell r="D773" t="str">
            <v>招商银行</v>
          </cell>
        </row>
        <row r="774">
          <cell r="C774" t="str">
            <v>招银进宝系列之"朝招金"(多元进取型)理财计划(代码：8197)</v>
          </cell>
          <cell r="D774" t="str">
            <v>招商银行</v>
          </cell>
        </row>
        <row r="775">
          <cell r="C775" t="str">
            <v>招银进宝系列之"朝招金"(多元进取型)理财计划(代码：8197)</v>
          </cell>
          <cell r="D775" t="str">
            <v>招商银行</v>
          </cell>
        </row>
        <row r="776">
          <cell r="C776" t="str">
            <v>招银进宝系列之"朝招金"(多元进取型)理财计划(代码：8197)</v>
          </cell>
          <cell r="D776" t="str">
            <v>招商银行</v>
          </cell>
        </row>
        <row r="777">
          <cell r="C777" t="str">
            <v>"光银现金A"</v>
          </cell>
          <cell r="D777" t="str">
            <v>中国光大银行</v>
          </cell>
        </row>
        <row r="778">
          <cell r="C778" t="str">
            <v>"光银现金A"</v>
          </cell>
          <cell r="D778" t="str">
            <v>中国光大银行</v>
          </cell>
        </row>
        <row r="779">
          <cell r="C779" t="str">
            <v>"光银现金A"</v>
          </cell>
          <cell r="D779" t="str">
            <v>中国光大银行</v>
          </cell>
        </row>
        <row r="780">
          <cell r="C780" t="str">
            <v>"光银现金A"</v>
          </cell>
          <cell r="D780" t="str">
            <v>中国光大银行</v>
          </cell>
        </row>
        <row r="781">
          <cell r="C781" t="str">
            <v>"光银现金A"</v>
          </cell>
          <cell r="D781" t="str">
            <v>中国光大银行</v>
          </cell>
        </row>
        <row r="782">
          <cell r="C782" t="str">
            <v>"光银现金A"</v>
          </cell>
          <cell r="D782" t="str">
            <v>中国光大银行</v>
          </cell>
        </row>
        <row r="783">
          <cell r="C783" t="str">
            <v>"光银现金A"</v>
          </cell>
          <cell r="D783" t="str">
            <v>中国光大银行</v>
          </cell>
        </row>
        <row r="784">
          <cell r="C784" t="str">
            <v>"光银现金A"</v>
          </cell>
          <cell r="D784" t="str">
            <v>中国光大银行</v>
          </cell>
        </row>
        <row r="785">
          <cell r="C785" t="str">
            <v>"光银现金A"</v>
          </cell>
          <cell r="D785" t="str">
            <v>中国光大银行</v>
          </cell>
        </row>
        <row r="786">
          <cell r="C786" t="str">
            <v>"光银现金A"</v>
          </cell>
          <cell r="D786" t="str">
            <v>中国光大银行</v>
          </cell>
        </row>
        <row r="787">
          <cell r="C787" t="str">
            <v>"光银现金A"</v>
          </cell>
          <cell r="D787" t="str">
            <v>中国光大银行</v>
          </cell>
        </row>
        <row r="788">
          <cell r="C788" t="str">
            <v>"光银现金A"</v>
          </cell>
          <cell r="D788" t="str">
            <v>中国光大银行</v>
          </cell>
        </row>
        <row r="789">
          <cell r="C789" t="str">
            <v>"光银现金A"</v>
          </cell>
          <cell r="D789" t="str">
            <v>中国光大银行</v>
          </cell>
        </row>
        <row r="790">
          <cell r="C790" t="str">
            <v>"光银现金A"</v>
          </cell>
          <cell r="D790" t="str">
            <v>中国光大银行</v>
          </cell>
        </row>
        <row r="791">
          <cell r="C791" t="str">
            <v>"光银现金A"</v>
          </cell>
          <cell r="D791" t="str">
            <v>中国光大银行</v>
          </cell>
        </row>
        <row r="792">
          <cell r="C792" t="str">
            <v>"光银现金A"</v>
          </cell>
          <cell r="D792" t="str">
            <v>中国光大银行</v>
          </cell>
        </row>
        <row r="793">
          <cell r="C793" t="str">
            <v>"光银现金A"</v>
          </cell>
          <cell r="D793" t="str">
            <v>中国光大银行</v>
          </cell>
        </row>
        <row r="794">
          <cell r="C794" t="str">
            <v>"光银现金A"</v>
          </cell>
          <cell r="D794" t="str">
            <v>中国光大银行</v>
          </cell>
        </row>
        <row r="795">
          <cell r="C795" t="str">
            <v>"光银现金A"</v>
          </cell>
          <cell r="D795" t="str">
            <v>中国光大银行</v>
          </cell>
        </row>
        <row r="796">
          <cell r="C796" t="str">
            <v>"光银现金A"</v>
          </cell>
          <cell r="D796" t="str">
            <v>中国光大银行</v>
          </cell>
        </row>
        <row r="797">
          <cell r="C797" t="str">
            <v>"光银现金A"</v>
          </cell>
          <cell r="D797" t="str">
            <v>中国光大银行</v>
          </cell>
        </row>
        <row r="798">
          <cell r="C798" t="str">
            <v>"光银现金A"</v>
          </cell>
          <cell r="D798" t="str">
            <v>中国光大银行</v>
          </cell>
        </row>
        <row r="799">
          <cell r="C799" t="str">
            <v>"光银现金A"</v>
          </cell>
          <cell r="D799" t="str">
            <v>中国光大银行</v>
          </cell>
        </row>
        <row r="800">
          <cell r="C800" t="str">
            <v>"光银现金A"</v>
          </cell>
          <cell r="D800" t="str">
            <v>中国光大银行</v>
          </cell>
        </row>
        <row r="801">
          <cell r="C801" t="str">
            <v>"光银现金A"</v>
          </cell>
          <cell r="D801" t="str">
            <v>中国光大银行</v>
          </cell>
        </row>
        <row r="802">
          <cell r="C802" t="str">
            <v>"光银现金A"</v>
          </cell>
          <cell r="D802" t="str">
            <v>中国光大银行</v>
          </cell>
        </row>
        <row r="803">
          <cell r="C803" t="str">
            <v>"光银现金A"</v>
          </cell>
          <cell r="D803" t="str">
            <v>中国光大银行</v>
          </cell>
        </row>
        <row r="804">
          <cell r="C804" t="str">
            <v>"光银现金A"</v>
          </cell>
          <cell r="D804" t="str">
            <v>中国光大银行</v>
          </cell>
        </row>
        <row r="805">
          <cell r="C805" t="str">
            <v>"光银现金A"</v>
          </cell>
          <cell r="D805" t="str">
            <v>中国光大银行</v>
          </cell>
        </row>
        <row r="806">
          <cell r="C806" t="str">
            <v>"光银现金A"</v>
          </cell>
          <cell r="D806" t="str">
            <v>中国光大银行</v>
          </cell>
        </row>
        <row r="807">
          <cell r="C807" t="str">
            <v>"金葵花"－人民币日日金理财计划(8136)</v>
          </cell>
          <cell r="D807" t="str">
            <v>招商银行</v>
          </cell>
        </row>
        <row r="808">
          <cell r="C808" t="str">
            <v>"金葵花"－人民币日日金理财计划(8136)</v>
          </cell>
          <cell r="D808" t="str">
            <v>招商银行</v>
          </cell>
        </row>
        <row r="809">
          <cell r="C809" t="str">
            <v>"金葵花"－人民币日日金理财计划(8136)</v>
          </cell>
          <cell r="D809" t="str">
            <v>招商银行</v>
          </cell>
        </row>
        <row r="810">
          <cell r="C810" t="str">
            <v>"金葵花"－人民币日日金理财计划(8136)</v>
          </cell>
          <cell r="D810" t="str">
            <v>招商银行</v>
          </cell>
        </row>
        <row r="811">
          <cell r="C811" t="str">
            <v>"金葵花"－人民币日日金理财计划(8136)</v>
          </cell>
          <cell r="D811" t="str">
            <v>招商银行</v>
          </cell>
        </row>
        <row r="812">
          <cell r="C812" t="str">
            <v>"金葵花"－人民币日日金理财计划(8136)</v>
          </cell>
          <cell r="D812" t="str">
            <v>招商银行</v>
          </cell>
        </row>
        <row r="813">
          <cell r="C813" t="str">
            <v>"金葵花"－人民币日日金理财计划(8136)</v>
          </cell>
          <cell r="D813" t="str">
            <v>招商银行</v>
          </cell>
        </row>
        <row r="814">
          <cell r="C814" t="str">
            <v>"金葵花"－人民币日日金理财计划(8136)</v>
          </cell>
          <cell r="D814" t="str">
            <v>招商银行</v>
          </cell>
        </row>
        <row r="815">
          <cell r="C815" t="str">
            <v>"金葵花"－人民币日日金理财计划(8136)</v>
          </cell>
          <cell r="D815" t="str">
            <v>招商银行</v>
          </cell>
        </row>
        <row r="816">
          <cell r="C816" t="str">
            <v>"金葵花"－人民币日日金理财计划(8136)</v>
          </cell>
          <cell r="D816" t="str">
            <v>招商银行</v>
          </cell>
        </row>
        <row r="817">
          <cell r="C817" t="str">
            <v>"金葵花"－人民币日日金理财计划(8136)</v>
          </cell>
          <cell r="D817" t="str">
            <v>招商银行</v>
          </cell>
        </row>
        <row r="818">
          <cell r="C818" t="str">
            <v>"金葵花"－人民币日日金理财计划(8136)</v>
          </cell>
          <cell r="D818" t="str">
            <v>招商银行</v>
          </cell>
        </row>
        <row r="819">
          <cell r="C819" t="str">
            <v>"金葵花"－人民币日日金理财计划(8136)</v>
          </cell>
          <cell r="D819" t="str">
            <v>招商银行</v>
          </cell>
        </row>
        <row r="820">
          <cell r="C820" t="str">
            <v>"金葵花"－人民币日日金理财计划(8136)</v>
          </cell>
          <cell r="D820" t="str">
            <v>招商银行</v>
          </cell>
        </row>
        <row r="821">
          <cell r="C821" t="str">
            <v>"金葵花"－人民币日日金理财计划(8136)</v>
          </cell>
          <cell r="D821" t="str">
            <v>招商银行</v>
          </cell>
        </row>
        <row r="822">
          <cell r="C822" t="str">
            <v>"金葵花"－人民币日日金理财计划(8136)</v>
          </cell>
          <cell r="D822" t="str">
            <v>招商银行</v>
          </cell>
        </row>
        <row r="823">
          <cell r="C823" t="str">
            <v>"金葵花"－人民币日日金理财计划(8136)</v>
          </cell>
          <cell r="D823" t="str">
            <v>招商银行</v>
          </cell>
        </row>
        <row r="824">
          <cell r="C824" t="str">
            <v>"金葵花"－人民币日日金理财计划(8136)</v>
          </cell>
          <cell r="D824" t="str">
            <v>招商银行</v>
          </cell>
        </row>
        <row r="825">
          <cell r="C825" t="str">
            <v>"金葵花"－人民币日日金理财计划(8136)</v>
          </cell>
          <cell r="D825" t="str">
            <v>招商银行</v>
          </cell>
        </row>
        <row r="826">
          <cell r="C826" t="str">
            <v>"金葵花"－人民币日日金理财计划(8136)</v>
          </cell>
          <cell r="D826" t="str">
            <v>招商银行</v>
          </cell>
        </row>
        <row r="827">
          <cell r="C827" t="str">
            <v>"金葵花"－人民币日日金理财计划(8136)</v>
          </cell>
          <cell r="D827" t="str">
            <v>招商银行</v>
          </cell>
        </row>
        <row r="828">
          <cell r="C828" t="str">
            <v>"金葵花"－人民币日日金理财计划(8136)</v>
          </cell>
          <cell r="D828" t="str">
            <v>招商银行</v>
          </cell>
        </row>
        <row r="829">
          <cell r="C829" t="str">
            <v>"金葵花"－人民币日日金理财计划(8136)</v>
          </cell>
          <cell r="D829" t="str">
            <v>招商银行</v>
          </cell>
        </row>
        <row r="830">
          <cell r="C830" t="str">
            <v>"金葵花"－人民币日日金理财计划(8136)</v>
          </cell>
          <cell r="D830" t="str">
            <v>招商银行</v>
          </cell>
        </row>
        <row r="831">
          <cell r="C831" t="str">
            <v>"金葵花"－人民币日日金理财计划(8136)</v>
          </cell>
          <cell r="D831" t="str">
            <v>招商银行</v>
          </cell>
        </row>
        <row r="832">
          <cell r="C832" t="str">
            <v>"金葵花"－人民币日日金理财计划(8136)</v>
          </cell>
          <cell r="D832" t="str">
            <v>招商银行</v>
          </cell>
        </row>
        <row r="833">
          <cell r="C833" t="str">
            <v>"金葵花"－人民币日日金理财计划(8136)</v>
          </cell>
          <cell r="D833" t="str">
            <v>招商银行</v>
          </cell>
        </row>
        <row r="834">
          <cell r="C834" t="str">
            <v>"金葵花"－人民币日日金理财计划(8136)</v>
          </cell>
          <cell r="D834" t="str">
            <v>招商银行</v>
          </cell>
        </row>
        <row r="835">
          <cell r="C835" t="str">
            <v>"金葵花"－人民币日日金理财计划(8136)</v>
          </cell>
          <cell r="D835" t="str">
            <v>招商银行</v>
          </cell>
        </row>
        <row r="836">
          <cell r="C836" t="str">
            <v>"金葵花"－人民币日日金理财计划(8136)</v>
          </cell>
          <cell r="D836" t="str">
            <v>招商银行</v>
          </cell>
        </row>
        <row r="837">
          <cell r="C837" t="str">
            <v>朝招金(多元积极型)理财计划(7008)</v>
          </cell>
          <cell r="D837" t="str">
            <v>招商银行</v>
          </cell>
        </row>
        <row r="838">
          <cell r="C838" t="str">
            <v>朝招金(多元积极型)理财计划(7008)</v>
          </cell>
          <cell r="D838" t="str">
            <v>招商银行</v>
          </cell>
        </row>
        <row r="839">
          <cell r="C839" t="str">
            <v>朝招金(多元积极型)理财计划(7008)</v>
          </cell>
          <cell r="D839" t="str">
            <v>招商银行</v>
          </cell>
        </row>
        <row r="840">
          <cell r="C840" t="str">
            <v>朝招金(多元积极型)理财计划(7008)</v>
          </cell>
          <cell r="D840" t="str">
            <v>招商银行</v>
          </cell>
        </row>
        <row r="841">
          <cell r="C841" t="str">
            <v>朝招金(多元积极型)理财计划(7008)</v>
          </cell>
          <cell r="D841" t="str">
            <v>招商银行</v>
          </cell>
        </row>
        <row r="842">
          <cell r="C842" t="str">
            <v>朝招金(多元积极型)理财计划(7008)</v>
          </cell>
          <cell r="D842" t="str">
            <v>招商银行</v>
          </cell>
        </row>
        <row r="843">
          <cell r="C843" t="str">
            <v>朝招金(多元积极型)理财计划(7008)</v>
          </cell>
          <cell r="D843" t="str">
            <v>招商银行</v>
          </cell>
        </row>
        <row r="844">
          <cell r="C844" t="str">
            <v>朝招金(多元积极型)理财计划(7008)</v>
          </cell>
          <cell r="D844" t="str">
            <v>招商银行</v>
          </cell>
        </row>
        <row r="845">
          <cell r="C845" t="str">
            <v>朝招金(多元积极型)理财计划(7008)</v>
          </cell>
          <cell r="D845" t="str">
            <v>招商银行</v>
          </cell>
        </row>
        <row r="846">
          <cell r="C846" t="str">
            <v>朝招金(多元积极型)理财计划(7008)</v>
          </cell>
          <cell r="D846" t="str">
            <v>招商银行</v>
          </cell>
        </row>
        <row r="847">
          <cell r="C847" t="str">
            <v>朝招金(多元积极型)理财计划(7008)</v>
          </cell>
          <cell r="D847" t="str">
            <v>招商银行</v>
          </cell>
        </row>
        <row r="848">
          <cell r="C848" t="str">
            <v>朝招金(多元积极型)理财计划(7008)</v>
          </cell>
          <cell r="D848" t="str">
            <v>招商银行</v>
          </cell>
        </row>
        <row r="849">
          <cell r="C849" t="str">
            <v>朝招金(多元积极型)理财计划(7008)</v>
          </cell>
          <cell r="D849" t="str">
            <v>招商银行</v>
          </cell>
        </row>
        <row r="850">
          <cell r="C850" t="str">
            <v>朝招金(多元积极型)理财计划(7008)</v>
          </cell>
          <cell r="D850" t="str">
            <v>招商银行</v>
          </cell>
        </row>
        <row r="851">
          <cell r="C851" t="str">
            <v>朝招金(多元积极型)理财计划(7008)</v>
          </cell>
          <cell r="D851" t="str">
            <v>招商银行</v>
          </cell>
        </row>
        <row r="852">
          <cell r="C852" t="str">
            <v>朝招金(多元积极型)理财计划(7008)</v>
          </cell>
          <cell r="D852" t="str">
            <v>招商银行</v>
          </cell>
        </row>
        <row r="853">
          <cell r="C853" t="str">
            <v>朝招金(多元积极型)理财计划(7008)</v>
          </cell>
          <cell r="D853" t="str">
            <v>招商银行</v>
          </cell>
        </row>
        <row r="854">
          <cell r="C854" t="str">
            <v>朝招金(多元积极型)理财计划(7008)</v>
          </cell>
          <cell r="D854" t="str">
            <v>招商银行</v>
          </cell>
        </row>
        <row r="855">
          <cell r="C855" t="str">
            <v>朝招金(多元积极型)理财计划(7008)</v>
          </cell>
          <cell r="D855" t="str">
            <v>招商银行</v>
          </cell>
        </row>
        <row r="856">
          <cell r="C856" t="str">
            <v>朝招金(多元积极型)理财计划(7008)</v>
          </cell>
          <cell r="D856" t="str">
            <v>招商银行</v>
          </cell>
        </row>
        <row r="857">
          <cell r="C857" t="str">
            <v>朝招金(多元积极型)理财计划(7008)</v>
          </cell>
          <cell r="D857" t="str">
            <v>招商银行</v>
          </cell>
        </row>
        <row r="858">
          <cell r="C858" t="str">
            <v>朝招金(多元积极型)理财计划(7008)</v>
          </cell>
          <cell r="D858" t="str">
            <v>招商银行</v>
          </cell>
        </row>
        <row r="859">
          <cell r="C859" t="str">
            <v>朝招金(多元积极型)理财计划(7008)</v>
          </cell>
          <cell r="D859" t="str">
            <v>招商银行</v>
          </cell>
        </row>
        <row r="860">
          <cell r="C860" t="str">
            <v>朝招金(多元积极型)理财计划(7008)</v>
          </cell>
          <cell r="D860" t="str">
            <v>招商银行</v>
          </cell>
        </row>
        <row r="861">
          <cell r="C861" t="str">
            <v>朝招金(多元积极型)理财计划(7008)</v>
          </cell>
          <cell r="D861" t="str">
            <v>招商银行</v>
          </cell>
        </row>
        <row r="862">
          <cell r="C862" t="str">
            <v>朝招金(多元积极型)理财计划(7008)</v>
          </cell>
          <cell r="D862" t="str">
            <v>招商银行</v>
          </cell>
        </row>
        <row r="863">
          <cell r="C863" t="str">
            <v>朝招金(多元积极型)理财计划(7008)</v>
          </cell>
          <cell r="D863" t="str">
            <v>招商银行</v>
          </cell>
        </row>
        <row r="864">
          <cell r="C864" t="str">
            <v>朝招金(多元积极型)理财计划(7008)</v>
          </cell>
          <cell r="D864" t="str">
            <v>招商银行</v>
          </cell>
        </row>
        <row r="865">
          <cell r="C865" t="str">
            <v>朝招金(多元积极型)理财计划(7008)</v>
          </cell>
          <cell r="D865" t="str">
            <v>招商银行</v>
          </cell>
        </row>
        <row r="866">
          <cell r="C866" t="str">
            <v>朝招金(多元积极型)理财计划(7008)</v>
          </cell>
          <cell r="D866" t="str">
            <v>招商银行</v>
          </cell>
        </row>
        <row r="867">
          <cell r="C867" t="str">
            <v>朝招金(多元积极型)理财计划(8195)</v>
          </cell>
          <cell r="D867" t="str">
            <v>招商银行</v>
          </cell>
        </row>
        <row r="868">
          <cell r="C868" t="str">
            <v>朝招金(多元积极型)理财计划(8195)</v>
          </cell>
          <cell r="D868" t="str">
            <v>招商银行</v>
          </cell>
        </row>
        <row r="869">
          <cell r="C869" t="str">
            <v>朝招金(多元积极型)理财计划(8195)</v>
          </cell>
          <cell r="D869" t="str">
            <v>招商银行</v>
          </cell>
        </row>
        <row r="870">
          <cell r="C870" t="str">
            <v>朝招金(多元积极型)理财计划(8195)</v>
          </cell>
          <cell r="D870" t="str">
            <v>招商银行</v>
          </cell>
        </row>
        <row r="871">
          <cell r="C871" t="str">
            <v>朝招金(多元积极型)理财计划(8195)</v>
          </cell>
          <cell r="D871" t="str">
            <v>招商银行</v>
          </cell>
        </row>
        <row r="872">
          <cell r="C872" t="str">
            <v>朝招金(多元积极型)理财计划(8195)</v>
          </cell>
          <cell r="D872" t="str">
            <v>招商银行</v>
          </cell>
        </row>
        <row r="873">
          <cell r="C873" t="str">
            <v>朝招金(多元积极型)理财计划(8195)</v>
          </cell>
          <cell r="D873" t="str">
            <v>招商银行</v>
          </cell>
        </row>
        <row r="874">
          <cell r="C874" t="str">
            <v>朝招金(多元积极型)理财计划(8195)</v>
          </cell>
          <cell r="D874" t="str">
            <v>招商银行</v>
          </cell>
        </row>
        <row r="875">
          <cell r="C875" t="str">
            <v>朝招金(多元积极型)理财计划(8195)</v>
          </cell>
          <cell r="D875" t="str">
            <v>招商银行</v>
          </cell>
        </row>
        <row r="876">
          <cell r="C876" t="str">
            <v>朝招金(多元积极型)理财计划(8195)</v>
          </cell>
          <cell r="D876" t="str">
            <v>招商银行</v>
          </cell>
        </row>
        <row r="877">
          <cell r="C877" t="str">
            <v>朝招金(多元积极型)理财计划(8195)</v>
          </cell>
          <cell r="D877" t="str">
            <v>招商银行</v>
          </cell>
        </row>
        <row r="878">
          <cell r="C878" t="str">
            <v>朝招金(多元积极型)理财计划(8195)</v>
          </cell>
          <cell r="D878" t="str">
            <v>招商银行</v>
          </cell>
        </row>
        <row r="879">
          <cell r="C879" t="str">
            <v>朝招金(多元积极型)理财计划(8195)</v>
          </cell>
          <cell r="D879" t="str">
            <v>招商银行</v>
          </cell>
        </row>
        <row r="880">
          <cell r="C880" t="str">
            <v>朝招金(多元积极型)理财计划(8195)</v>
          </cell>
          <cell r="D880" t="str">
            <v>招商银行</v>
          </cell>
        </row>
        <row r="881">
          <cell r="C881" t="str">
            <v>朝招金(多元积极型)理财计划(8195)</v>
          </cell>
          <cell r="D881" t="str">
            <v>招商银行</v>
          </cell>
        </row>
        <row r="882">
          <cell r="C882" t="str">
            <v>朝招金(多元积极型)理财计划(8195)</v>
          </cell>
          <cell r="D882" t="str">
            <v>招商银行</v>
          </cell>
        </row>
        <row r="883">
          <cell r="C883" t="str">
            <v>朝招金(多元积极型)理财计划(8195)</v>
          </cell>
          <cell r="D883" t="str">
            <v>招商银行</v>
          </cell>
        </row>
        <row r="884">
          <cell r="C884" t="str">
            <v>朝招金(多元积极型)理财计划(8195)</v>
          </cell>
          <cell r="D884" t="str">
            <v>招商银行</v>
          </cell>
        </row>
        <row r="885">
          <cell r="C885" t="str">
            <v>朝招金(多元积极型)理财计划(8195)</v>
          </cell>
          <cell r="D885" t="str">
            <v>招商银行</v>
          </cell>
        </row>
        <row r="886">
          <cell r="C886" t="str">
            <v>朝招金(多元积极型)理财计划(8195)</v>
          </cell>
          <cell r="D886" t="str">
            <v>招商银行</v>
          </cell>
        </row>
        <row r="887">
          <cell r="C887" t="str">
            <v>朝招金(多元积极型)理财计划(8195)</v>
          </cell>
          <cell r="D887" t="str">
            <v>招商银行</v>
          </cell>
        </row>
        <row r="888">
          <cell r="C888" t="str">
            <v>朝招金(多元积极型)理财计划(8195)</v>
          </cell>
          <cell r="D888" t="str">
            <v>招商银行</v>
          </cell>
        </row>
        <row r="889">
          <cell r="C889" t="str">
            <v>朝招金(多元积极型)理财计划(8195)</v>
          </cell>
          <cell r="D889" t="str">
            <v>招商银行</v>
          </cell>
        </row>
        <row r="890">
          <cell r="C890" t="str">
            <v>朝招金(多元积极型)理财计划(8195)</v>
          </cell>
          <cell r="D890" t="str">
            <v>招商银行</v>
          </cell>
        </row>
        <row r="891">
          <cell r="C891" t="str">
            <v>朝招金(多元积极型)理财计划(8195)</v>
          </cell>
          <cell r="D891" t="str">
            <v>招商银行</v>
          </cell>
        </row>
        <row r="892">
          <cell r="C892" t="str">
            <v>朝招金(多元积极型)理财计划(8195)</v>
          </cell>
          <cell r="D892" t="str">
            <v>招商银行</v>
          </cell>
        </row>
        <row r="893">
          <cell r="C893" t="str">
            <v>朝招金(多元积极型)理财计划(8195)</v>
          </cell>
          <cell r="D893" t="str">
            <v>招商银行</v>
          </cell>
        </row>
        <row r="894">
          <cell r="C894" t="str">
            <v>朝招金(多元积极型)理财计划(8195)</v>
          </cell>
          <cell r="D894" t="str">
            <v>招商银行</v>
          </cell>
        </row>
        <row r="895">
          <cell r="C895" t="str">
            <v>朝招金(多元积极型)理财计划(8195)</v>
          </cell>
          <cell r="D895" t="str">
            <v>招商银行</v>
          </cell>
        </row>
        <row r="896">
          <cell r="C896" t="str">
            <v>朝招金(多元积极型)理财计划(8195)</v>
          </cell>
          <cell r="D896" t="str">
            <v>招商银行</v>
          </cell>
        </row>
        <row r="897">
          <cell r="C897" t="str">
            <v>日日欣理财计划(产品代码：8188)</v>
          </cell>
          <cell r="D897" t="str">
            <v>招商银行</v>
          </cell>
        </row>
        <row r="898">
          <cell r="C898" t="str">
            <v>日日欣理财计划(产品代码：8188)</v>
          </cell>
          <cell r="D898" t="str">
            <v>招商银行</v>
          </cell>
        </row>
        <row r="899">
          <cell r="C899" t="str">
            <v>日日欣理财计划(产品代码：8188)</v>
          </cell>
          <cell r="D899" t="str">
            <v>招商银行</v>
          </cell>
        </row>
        <row r="900">
          <cell r="C900" t="str">
            <v>日日欣理财计划(产品代码：8188)</v>
          </cell>
          <cell r="D900" t="str">
            <v>招商银行</v>
          </cell>
        </row>
        <row r="901">
          <cell r="C901" t="str">
            <v>日日欣理财计划(产品代码：8188)</v>
          </cell>
          <cell r="D901" t="str">
            <v>招商银行</v>
          </cell>
        </row>
        <row r="902">
          <cell r="C902" t="str">
            <v>日日欣理财计划(产品代码：8188)</v>
          </cell>
          <cell r="D902" t="str">
            <v>招商银行</v>
          </cell>
        </row>
        <row r="903">
          <cell r="C903" t="str">
            <v>日日欣理财计划(产品代码：8188)</v>
          </cell>
          <cell r="D903" t="str">
            <v>招商银行</v>
          </cell>
        </row>
        <row r="904">
          <cell r="C904" t="str">
            <v>日日欣理财计划(产品代码：8188)</v>
          </cell>
          <cell r="D904" t="str">
            <v>招商银行</v>
          </cell>
        </row>
        <row r="905">
          <cell r="C905" t="str">
            <v>日日欣理财计划(产品代码：8188)</v>
          </cell>
          <cell r="D905" t="str">
            <v>招商银行</v>
          </cell>
        </row>
        <row r="906">
          <cell r="C906" t="str">
            <v>日日欣理财计划(产品代码：8188)</v>
          </cell>
          <cell r="D906" t="str">
            <v>招商银行</v>
          </cell>
        </row>
        <row r="907">
          <cell r="C907" t="str">
            <v>日日欣理财计划(产品代码：8188)</v>
          </cell>
          <cell r="D907" t="str">
            <v>招商银行</v>
          </cell>
        </row>
        <row r="908">
          <cell r="C908" t="str">
            <v>日日欣理财计划(产品代码：8188)</v>
          </cell>
          <cell r="D908" t="str">
            <v>招商银行</v>
          </cell>
        </row>
        <row r="909">
          <cell r="C909" t="str">
            <v>日日欣理财计划(产品代码：8188)</v>
          </cell>
          <cell r="D909" t="str">
            <v>招商银行</v>
          </cell>
        </row>
        <row r="910">
          <cell r="C910" t="str">
            <v>日日欣理财计划(产品代码：8188)</v>
          </cell>
          <cell r="D910" t="str">
            <v>招商银行</v>
          </cell>
        </row>
        <row r="911">
          <cell r="C911" t="str">
            <v>日日欣理财计划(产品代码：8188)</v>
          </cell>
          <cell r="D911" t="str">
            <v>招商银行</v>
          </cell>
        </row>
        <row r="912">
          <cell r="C912" t="str">
            <v>日日欣理财计划(产品代码：8188)</v>
          </cell>
          <cell r="D912" t="str">
            <v>招商银行</v>
          </cell>
        </row>
        <row r="913">
          <cell r="C913" t="str">
            <v>日日欣理财计划(产品代码：8188)</v>
          </cell>
          <cell r="D913" t="str">
            <v>招商银行</v>
          </cell>
        </row>
        <row r="914">
          <cell r="C914" t="str">
            <v>日日欣理财计划(产品代码：8188)</v>
          </cell>
          <cell r="D914" t="str">
            <v>招商银行</v>
          </cell>
        </row>
        <row r="915">
          <cell r="C915" t="str">
            <v>日日欣理财计划(产品代码：8188)</v>
          </cell>
          <cell r="D915" t="str">
            <v>招商银行</v>
          </cell>
        </row>
        <row r="916">
          <cell r="C916" t="str">
            <v>日日欣理财计划(产品代码：8188)</v>
          </cell>
          <cell r="D916" t="str">
            <v>招商银行</v>
          </cell>
        </row>
        <row r="917">
          <cell r="C917" t="str">
            <v>日日欣理财计划(产品代码：8188)</v>
          </cell>
          <cell r="D917" t="str">
            <v>招商银行</v>
          </cell>
        </row>
        <row r="918">
          <cell r="C918" t="str">
            <v>日日欣理财计划(产品代码：8188)</v>
          </cell>
          <cell r="D918" t="str">
            <v>招商银行</v>
          </cell>
        </row>
        <row r="919">
          <cell r="C919" t="str">
            <v>日日欣理财计划(产品代码：8188)</v>
          </cell>
          <cell r="D919" t="str">
            <v>招商银行</v>
          </cell>
        </row>
        <row r="920">
          <cell r="C920" t="str">
            <v>日日欣理财计划(产品代码：8188)</v>
          </cell>
          <cell r="D920" t="str">
            <v>招商银行</v>
          </cell>
        </row>
        <row r="921">
          <cell r="C921" t="str">
            <v>日日欣理财计划(产品代码：8188)</v>
          </cell>
          <cell r="D921" t="str">
            <v>招商银行</v>
          </cell>
        </row>
        <row r="922">
          <cell r="C922" t="str">
            <v>日日欣理财计划(产品代码：8188)</v>
          </cell>
          <cell r="D922" t="str">
            <v>招商银行</v>
          </cell>
        </row>
        <row r="923">
          <cell r="C923" t="str">
            <v>日日欣理财计划(产品代码：8188)</v>
          </cell>
          <cell r="D923" t="str">
            <v>招商银行</v>
          </cell>
        </row>
        <row r="924">
          <cell r="C924" t="str">
            <v>日日欣理财计划(产品代码：8188)</v>
          </cell>
          <cell r="D924" t="str">
            <v>招商银行</v>
          </cell>
        </row>
        <row r="925">
          <cell r="C925" t="str">
            <v>日日欣理财计划(产品代码：8188)</v>
          </cell>
          <cell r="D925" t="str">
            <v>招商银行</v>
          </cell>
        </row>
        <row r="926">
          <cell r="C926" t="str">
            <v>日日欣理财计划(产品代码：8188)</v>
          </cell>
          <cell r="D926" t="str">
            <v>招商银行</v>
          </cell>
        </row>
        <row r="927">
          <cell r="C927" t="str">
            <v>日日鑫理财计划(代码：80008)</v>
          </cell>
          <cell r="D927" t="str">
            <v>招商银行</v>
          </cell>
        </row>
        <row r="928">
          <cell r="C928" t="str">
            <v>日日鑫理财计划(代码：80008)</v>
          </cell>
          <cell r="D928" t="str">
            <v>招商银行</v>
          </cell>
        </row>
        <row r="929">
          <cell r="C929" t="str">
            <v>日日鑫理财计划(代码：80008)</v>
          </cell>
          <cell r="D929" t="str">
            <v>招商银行</v>
          </cell>
        </row>
        <row r="930">
          <cell r="C930" t="str">
            <v>日日鑫理财计划(代码：80008)</v>
          </cell>
          <cell r="D930" t="str">
            <v>招商银行</v>
          </cell>
        </row>
        <row r="931">
          <cell r="C931" t="str">
            <v>日日鑫理财计划(代码：80008)</v>
          </cell>
          <cell r="D931" t="str">
            <v>招商银行</v>
          </cell>
        </row>
        <row r="932">
          <cell r="C932" t="str">
            <v>日日鑫理财计划(代码：80008)</v>
          </cell>
          <cell r="D932" t="str">
            <v>招商银行</v>
          </cell>
        </row>
        <row r="933">
          <cell r="C933" t="str">
            <v>日日鑫理财计划(代码：80008)</v>
          </cell>
          <cell r="D933" t="str">
            <v>招商银行</v>
          </cell>
        </row>
        <row r="934">
          <cell r="C934" t="str">
            <v>日日鑫理财计划(代码：80008)</v>
          </cell>
          <cell r="D934" t="str">
            <v>招商银行</v>
          </cell>
        </row>
        <row r="935">
          <cell r="C935" t="str">
            <v>日日鑫理财计划(代码：80008)</v>
          </cell>
          <cell r="D935" t="str">
            <v>招商银行</v>
          </cell>
        </row>
        <row r="936">
          <cell r="C936" t="str">
            <v>日日鑫理财计划(代码：80008)</v>
          </cell>
          <cell r="D936" t="str">
            <v>招商银行</v>
          </cell>
        </row>
        <row r="937">
          <cell r="C937" t="str">
            <v>日日鑫理财计划(代码：80008)</v>
          </cell>
          <cell r="D937" t="str">
            <v>招商银行</v>
          </cell>
        </row>
        <row r="938">
          <cell r="C938" t="str">
            <v>日日鑫理财计划(代码：80008)</v>
          </cell>
          <cell r="D938" t="str">
            <v>招商银行</v>
          </cell>
        </row>
        <row r="939">
          <cell r="C939" t="str">
            <v>日日鑫理财计划(代码：80008)</v>
          </cell>
          <cell r="D939" t="str">
            <v>招商银行</v>
          </cell>
        </row>
        <row r="940">
          <cell r="C940" t="str">
            <v>日日鑫理财计划(代码：80008)</v>
          </cell>
          <cell r="D940" t="str">
            <v>招商银行</v>
          </cell>
        </row>
        <row r="941">
          <cell r="C941" t="str">
            <v>日日鑫理财计划(代码：80008)</v>
          </cell>
          <cell r="D941" t="str">
            <v>招商银行</v>
          </cell>
        </row>
        <row r="942">
          <cell r="C942" t="str">
            <v>日日鑫理财计划(代码：80008)</v>
          </cell>
          <cell r="D942" t="str">
            <v>招商银行</v>
          </cell>
        </row>
        <row r="943">
          <cell r="C943" t="str">
            <v>日日鑫理财计划(代码：80008)</v>
          </cell>
          <cell r="D943" t="str">
            <v>招商银行</v>
          </cell>
        </row>
        <row r="944">
          <cell r="C944" t="str">
            <v>日日鑫理财计划(代码：80008)</v>
          </cell>
          <cell r="D944" t="str">
            <v>招商银行</v>
          </cell>
        </row>
        <row r="945">
          <cell r="C945" t="str">
            <v>日日鑫理财计划(代码：80008)</v>
          </cell>
          <cell r="D945" t="str">
            <v>招商银行</v>
          </cell>
        </row>
        <row r="946">
          <cell r="C946" t="str">
            <v>日日鑫理财计划(代码：80008)</v>
          </cell>
          <cell r="D946" t="str">
            <v>招商银行</v>
          </cell>
        </row>
        <row r="947">
          <cell r="C947" t="str">
            <v>日日鑫理财计划(代码：80008)</v>
          </cell>
          <cell r="D947" t="str">
            <v>招商银行</v>
          </cell>
        </row>
        <row r="948">
          <cell r="C948" t="str">
            <v>日日鑫理财计划(代码：80008)</v>
          </cell>
          <cell r="D948" t="str">
            <v>招商银行</v>
          </cell>
        </row>
        <row r="949">
          <cell r="C949" t="str">
            <v>日日鑫理财计划(代码：80008)</v>
          </cell>
          <cell r="D949" t="str">
            <v>招商银行</v>
          </cell>
        </row>
        <row r="950">
          <cell r="C950" t="str">
            <v>日日鑫理财计划(代码：80008)</v>
          </cell>
          <cell r="D950" t="str">
            <v>招商银行</v>
          </cell>
        </row>
        <row r="951">
          <cell r="C951" t="str">
            <v>日日鑫理财计划(代码：80008)</v>
          </cell>
          <cell r="D951" t="str">
            <v>招商银行</v>
          </cell>
        </row>
        <row r="952">
          <cell r="C952" t="str">
            <v>日日鑫理财计划(代码：80008)</v>
          </cell>
          <cell r="D952" t="str">
            <v>招商银行</v>
          </cell>
        </row>
        <row r="953">
          <cell r="C953" t="str">
            <v>日日鑫理财计划(代码：80008)</v>
          </cell>
          <cell r="D953" t="str">
            <v>招商银行</v>
          </cell>
        </row>
        <row r="954">
          <cell r="C954" t="str">
            <v>日日鑫理财计划(代码：80008)</v>
          </cell>
          <cell r="D954" t="str">
            <v>招商银行</v>
          </cell>
        </row>
        <row r="955">
          <cell r="C955" t="str">
            <v>日日鑫理财计划(代码：80008)</v>
          </cell>
          <cell r="D955" t="str">
            <v>招商银行</v>
          </cell>
        </row>
        <row r="956">
          <cell r="C956" t="str">
            <v>日日鑫理财计划(代码：80008)</v>
          </cell>
          <cell r="D956" t="str">
            <v>招商银行</v>
          </cell>
        </row>
        <row r="957">
          <cell r="C957" t="str">
            <v>日日盈分级理财计划(21588)</v>
          </cell>
          <cell r="D957" t="str">
            <v>招商银行</v>
          </cell>
        </row>
        <row r="958">
          <cell r="C958" t="str">
            <v>日日盈分级理财计划(21588)</v>
          </cell>
          <cell r="D958" t="str">
            <v>招商银行</v>
          </cell>
        </row>
        <row r="959">
          <cell r="C959" t="str">
            <v>日日盈分级理财计划(21588)</v>
          </cell>
          <cell r="D959" t="str">
            <v>招商银行</v>
          </cell>
        </row>
        <row r="960">
          <cell r="C960" t="str">
            <v>日日盈分级理财计划(21588)</v>
          </cell>
          <cell r="D960" t="str">
            <v>招商银行</v>
          </cell>
        </row>
        <row r="961">
          <cell r="C961" t="str">
            <v>日日盈分级理财计划(21588)</v>
          </cell>
          <cell r="D961" t="str">
            <v>招商银行</v>
          </cell>
        </row>
        <row r="962">
          <cell r="C962" t="str">
            <v>日日盈分级理财计划(21588)</v>
          </cell>
          <cell r="D962" t="str">
            <v>招商银行</v>
          </cell>
        </row>
        <row r="963">
          <cell r="C963" t="str">
            <v>日日盈分级理财计划(21588)</v>
          </cell>
          <cell r="D963" t="str">
            <v>招商银行</v>
          </cell>
        </row>
        <row r="964">
          <cell r="C964" t="str">
            <v>日日盈分级理财计划(21588)</v>
          </cell>
          <cell r="D964" t="str">
            <v>招商银行</v>
          </cell>
        </row>
        <row r="965">
          <cell r="C965" t="str">
            <v>日日盈分级理财计划(21588)</v>
          </cell>
          <cell r="D965" t="str">
            <v>招商银行</v>
          </cell>
        </row>
        <row r="966">
          <cell r="C966" t="str">
            <v>日日盈分级理财计划(21588)</v>
          </cell>
          <cell r="D966" t="str">
            <v>招商银行</v>
          </cell>
        </row>
        <row r="967">
          <cell r="C967" t="str">
            <v>日日盈分级理财计划(21588)</v>
          </cell>
          <cell r="D967" t="str">
            <v>招商银行</v>
          </cell>
        </row>
        <row r="968">
          <cell r="C968" t="str">
            <v>日日盈分级理财计划(21588)</v>
          </cell>
          <cell r="D968" t="str">
            <v>招商银行</v>
          </cell>
        </row>
        <row r="969">
          <cell r="C969" t="str">
            <v>日日盈分级理财计划(21588)</v>
          </cell>
          <cell r="D969" t="str">
            <v>招商银行</v>
          </cell>
        </row>
        <row r="970">
          <cell r="C970" t="str">
            <v>日日盈分级理财计划(21588)</v>
          </cell>
          <cell r="D970" t="str">
            <v>招商银行</v>
          </cell>
        </row>
        <row r="971">
          <cell r="C971" t="str">
            <v>日日盈分级理财计划(21588)</v>
          </cell>
          <cell r="D971" t="str">
            <v>招商银行</v>
          </cell>
        </row>
        <row r="972">
          <cell r="C972" t="str">
            <v>日日盈分级理财计划(21588)</v>
          </cell>
          <cell r="D972" t="str">
            <v>招商银行</v>
          </cell>
        </row>
        <row r="973">
          <cell r="C973" t="str">
            <v>日日盈分级理财计划(21588)</v>
          </cell>
          <cell r="D973" t="str">
            <v>招商银行</v>
          </cell>
        </row>
        <row r="974">
          <cell r="C974" t="str">
            <v>日日盈分级理财计划(21588)</v>
          </cell>
          <cell r="D974" t="str">
            <v>招商银行</v>
          </cell>
        </row>
        <row r="975">
          <cell r="C975" t="str">
            <v>日日盈分级理财计划(21588)</v>
          </cell>
          <cell r="D975" t="str">
            <v>招商银行</v>
          </cell>
        </row>
        <row r="976">
          <cell r="C976" t="str">
            <v>日日盈分级理财计划(21588)</v>
          </cell>
          <cell r="D976" t="str">
            <v>招商银行</v>
          </cell>
        </row>
        <row r="977">
          <cell r="C977" t="str">
            <v>日日盈分级理财计划(21588)</v>
          </cell>
          <cell r="D977" t="str">
            <v>招商银行</v>
          </cell>
        </row>
        <row r="978">
          <cell r="C978" t="str">
            <v>日日盈分级理财计划(21588)</v>
          </cell>
          <cell r="D978" t="str">
            <v>招商银行</v>
          </cell>
        </row>
        <row r="979">
          <cell r="C979" t="str">
            <v>日日盈分级理财计划(21588)</v>
          </cell>
          <cell r="D979" t="str">
            <v>招商银行</v>
          </cell>
        </row>
        <row r="980">
          <cell r="C980" t="str">
            <v>日日盈分级理财计划(21588)</v>
          </cell>
          <cell r="D980" t="str">
            <v>招商银行</v>
          </cell>
        </row>
        <row r="981">
          <cell r="C981" t="str">
            <v>日日盈分级理财计划(21588)</v>
          </cell>
          <cell r="D981" t="str">
            <v>招商银行</v>
          </cell>
        </row>
        <row r="982">
          <cell r="C982" t="str">
            <v>日日盈分级理财计划(21588)</v>
          </cell>
          <cell r="D982" t="str">
            <v>招商银行</v>
          </cell>
        </row>
        <row r="983">
          <cell r="C983" t="str">
            <v>日日盈分级理财计划(21588)</v>
          </cell>
          <cell r="D983" t="str">
            <v>招商银行</v>
          </cell>
        </row>
        <row r="984">
          <cell r="C984" t="str">
            <v>日日盈分级理财计划(21588)</v>
          </cell>
          <cell r="D984" t="str">
            <v>招商银行</v>
          </cell>
        </row>
        <row r="985">
          <cell r="C985" t="str">
            <v>日日盈分级理财计划(21588)</v>
          </cell>
          <cell r="D985" t="str">
            <v>招商银行</v>
          </cell>
        </row>
        <row r="986">
          <cell r="C986" t="str">
            <v>日日盈分级理财计划(21588)</v>
          </cell>
          <cell r="D986" t="str">
            <v>招商银行</v>
          </cell>
        </row>
        <row r="987">
          <cell r="C987" t="str">
            <v>日日盈分级理财计划(7009)</v>
          </cell>
          <cell r="D987" t="str">
            <v>招商银行</v>
          </cell>
        </row>
        <row r="988">
          <cell r="C988" t="str">
            <v>日日盈分级理财计划(7009)</v>
          </cell>
          <cell r="D988" t="str">
            <v>招商银行</v>
          </cell>
        </row>
        <row r="989">
          <cell r="C989" t="str">
            <v>日日盈分级理财计划(7009)</v>
          </cell>
          <cell r="D989" t="str">
            <v>招商银行</v>
          </cell>
        </row>
        <row r="990">
          <cell r="C990" t="str">
            <v>日日盈分级理财计划(7009)</v>
          </cell>
          <cell r="D990" t="str">
            <v>招商银行</v>
          </cell>
        </row>
        <row r="991">
          <cell r="C991" t="str">
            <v>日日盈分级理财计划(7009)</v>
          </cell>
          <cell r="D991" t="str">
            <v>招商银行</v>
          </cell>
        </row>
        <row r="992">
          <cell r="C992" t="str">
            <v>日日盈分级理财计划(7009)</v>
          </cell>
          <cell r="D992" t="str">
            <v>招商银行</v>
          </cell>
        </row>
        <row r="993">
          <cell r="C993" t="str">
            <v>日日盈分级理财计划(7009)</v>
          </cell>
          <cell r="D993" t="str">
            <v>招商银行</v>
          </cell>
        </row>
        <row r="994">
          <cell r="C994" t="str">
            <v>日日盈分级理财计划(7009)</v>
          </cell>
          <cell r="D994" t="str">
            <v>招商银行</v>
          </cell>
        </row>
        <row r="995">
          <cell r="C995" t="str">
            <v>日日盈分级理财计划(7009)</v>
          </cell>
          <cell r="D995" t="str">
            <v>招商银行</v>
          </cell>
        </row>
        <row r="996">
          <cell r="C996" t="str">
            <v>日日盈分级理财计划(7009)</v>
          </cell>
          <cell r="D996" t="str">
            <v>招商银行</v>
          </cell>
        </row>
        <row r="997">
          <cell r="C997" t="str">
            <v>日日盈分级理财计划(7009)</v>
          </cell>
          <cell r="D997" t="str">
            <v>招商银行</v>
          </cell>
        </row>
        <row r="998">
          <cell r="C998" t="str">
            <v>日日盈分级理财计划(7009)</v>
          </cell>
          <cell r="D998" t="str">
            <v>招商银行</v>
          </cell>
        </row>
        <row r="999">
          <cell r="C999" t="str">
            <v>日日盈分级理财计划(7009)</v>
          </cell>
          <cell r="D999" t="str">
            <v>招商银行</v>
          </cell>
        </row>
        <row r="1000">
          <cell r="C1000" t="str">
            <v>日日盈分级理财计划(7009)</v>
          </cell>
          <cell r="D1000" t="str">
            <v>招商银行</v>
          </cell>
        </row>
        <row r="1001">
          <cell r="C1001" t="str">
            <v>日日盈分级理财计划(7009)</v>
          </cell>
          <cell r="D1001" t="str">
            <v>招商银行</v>
          </cell>
        </row>
        <row r="1002">
          <cell r="C1002" t="str">
            <v>日日盈分级理财计划(7009)</v>
          </cell>
          <cell r="D1002" t="str">
            <v>招商银行</v>
          </cell>
        </row>
        <row r="1003">
          <cell r="C1003" t="str">
            <v>日日盈分级理财计划(7009)</v>
          </cell>
          <cell r="D1003" t="str">
            <v>招商银行</v>
          </cell>
        </row>
        <row r="1004">
          <cell r="C1004" t="str">
            <v>日日盈分级理财计划(7009)</v>
          </cell>
          <cell r="D1004" t="str">
            <v>招商银行</v>
          </cell>
        </row>
        <row r="1005">
          <cell r="C1005" t="str">
            <v>日日盈分级理财计划(7009)</v>
          </cell>
          <cell r="D1005" t="str">
            <v>招商银行</v>
          </cell>
        </row>
        <row r="1006">
          <cell r="C1006" t="str">
            <v>日日盈分级理财计划(7009)</v>
          </cell>
          <cell r="D1006" t="str">
            <v>招商银行</v>
          </cell>
        </row>
        <row r="1007">
          <cell r="C1007" t="str">
            <v>日日盈分级理财计划(7009)</v>
          </cell>
          <cell r="D1007" t="str">
            <v>招商银行</v>
          </cell>
        </row>
        <row r="1008">
          <cell r="C1008" t="str">
            <v>日日盈分级理财计划(7009)</v>
          </cell>
          <cell r="D1008" t="str">
            <v>招商银行</v>
          </cell>
        </row>
        <row r="1009">
          <cell r="C1009" t="str">
            <v>日日盈分级理财计划(7009)</v>
          </cell>
          <cell r="D1009" t="str">
            <v>招商银行</v>
          </cell>
        </row>
        <row r="1010">
          <cell r="C1010" t="str">
            <v>日日盈分级理财计划(7009)</v>
          </cell>
          <cell r="D1010" t="str">
            <v>招商银行</v>
          </cell>
        </row>
        <row r="1011">
          <cell r="C1011" t="str">
            <v>日日盈分级理财计划(7009)</v>
          </cell>
          <cell r="D1011" t="str">
            <v>招商银行</v>
          </cell>
        </row>
        <row r="1012">
          <cell r="C1012" t="str">
            <v>日日盈分级理财计划(7009)</v>
          </cell>
          <cell r="D1012" t="str">
            <v>招商银行</v>
          </cell>
        </row>
        <row r="1013">
          <cell r="C1013" t="str">
            <v>日日盈分级理财计划(7009)</v>
          </cell>
          <cell r="D1013" t="str">
            <v>招商银行</v>
          </cell>
        </row>
        <row r="1014">
          <cell r="C1014" t="str">
            <v>日日盈分级理财计划(7009)</v>
          </cell>
          <cell r="D1014" t="str">
            <v>招商银行</v>
          </cell>
        </row>
        <row r="1015">
          <cell r="C1015" t="str">
            <v>日日盈分级理财计划(7009)</v>
          </cell>
          <cell r="D1015" t="str">
            <v>招商银行</v>
          </cell>
        </row>
        <row r="1016">
          <cell r="C1016" t="str">
            <v>日日盈分级理财计划(7009)</v>
          </cell>
          <cell r="D1016" t="str">
            <v>招商银行</v>
          </cell>
        </row>
        <row r="1017">
          <cell r="C1017" t="str">
            <v>日日盈分级理财计划A(8205)</v>
          </cell>
          <cell r="D1017" t="str">
            <v>招商银行</v>
          </cell>
        </row>
        <row r="1018">
          <cell r="C1018" t="str">
            <v>日日盈分级理财计划A(8205)</v>
          </cell>
          <cell r="D1018" t="str">
            <v>招商银行</v>
          </cell>
        </row>
        <row r="1019">
          <cell r="C1019" t="str">
            <v>日日盈分级理财计划A(8205)</v>
          </cell>
          <cell r="D1019" t="str">
            <v>招商银行</v>
          </cell>
        </row>
        <row r="1020">
          <cell r="C1020" t="str">
            <v>日日盈分级理财计划A(8205)</v>
          </cell>
          <cell r="D1020" t="str">
            <v>招商银行</v>
          </cell>
        </row>
        <row r="1021">
          <cell r="C1021" t="str">
            <v>日日盈分级理财计划A(8205)</v>
          </cell>
          <cell r="D1021" t="str">
            <v>招商银行</v>
          </cell>
        </row>
        <row r="1022">
          <cell r="C1022" t="str">
            <v>日日盈分级理财计划A(8205)</v>
          </cell>
          <cell r="D1022" t="str">
            <v>招商银行</v>
          </cell>
        </row>
        <row r="1023">
          <cell r="C1023" t="str">
            <v>日日盈分级理财计划A(8205)</v>
          </cell>
          <cell r="D1023" t="str">
            <v>招商银行</v>
          </cell>
        </row>
        <row r="1024">
          <cell r="C1024" t="str">
            <v>日日盈分级理财计划A(8205)</v>
          </cell>
          <cell r="D1024" t="str">
            <v>招商银行</v>
          </cell>
        </row>
        <row r="1025">
          <cell r="C1025" t="str">
            <v>日日盈分级理财计划A(8205)</v>
          </cell>
          <cell r="D1025" t="str">
            <v>招商银行</v>
          </cell>
        </row>
        <row r="1026">
          <cell r="C1026" t="str">
            <v>日日盈分级理财计划A(8205)</v>
          </cell>
          <cell r="D1026" t="str">
            <v>招商银行</v>
          </cell>
        </row>
        <row r="1027">
          <cell r="C1027" t="str">
            <v>日日盈分级理财计划A(8205)</v>
          </cell>
          <cell r="D1027" t="str">
            <v>招商银行</v>
          </cell>
        </row>
        <row r="1028">
          <cell r="C1028" t="str">
            <v>日日盈分级理财计划A(8205)</v>
          </cell>
          <cell r="D1028" t="str">
            <v>招商银行</v>
          </cell>
        </row>
        <row r="1029">
          <cell r="C1029" t="str">
            <v>日日盈分级理财计划A(8205)</v>
          </cell>
          <cell r="D1029" t="str">
            <v>招商银行</v>
          </cell>
        </row>
        <row r="1030">
          <cell r="C1030" t="str">
            <v>日日盈分级理财计划A(8205)</v>
          </cell>
          <cell r="D1030" t="str">
            <v>招商银行</v>
          </cell>
        </row>
        <row r="1031">
          <cell r="C1031" t="str">
            <v>日日盈分级理财计划A(8205)</v>
          </cell>
          <cell r="D1031" t="str">
            <v>招商银行</v>
          </cell>
        </row>
        <row r="1032">
          <cell r="C1032" t="str">
            <v>日日盈分级理财计划A(8205)</v>
          </cell>
          <cell r="D1032" t="str">
            <v>招商银行</v>
          </cell>
        </row>
        <row r="1033">
          <cell r="C1033" t="str">
            <v>日日盈分级理财计划A(8205)</v>
          </cell>
          <cell r="D1033" t="str">
            <v>招商银行</v>
          </cell>
        </row>
        <row r="1034">
          <cell r="C1034" t="str">
            <v>日日盈分级理财计划A(8205)</v>
          </cell>
          <cell r="D1034" t="str">
            <v>招商银行</v>
          </cell>
        </row>
        <row r="1035">
          <cell r="C1035" t="str">
            <v>日日盈分级理财计划A(8205)</v>
          </cell>
          <cell r="D1035" t="str">
            <v>招商银行</v>
          </cell>
        </row>
        <row r="1036">
          <cell r="C1036" t="str">
            <v>日日盈分级理财计划A(8205)</v>
          </cell>
          <cell r="D1036" t="str">
            <v>招商银行</v>
          </cell>
        </row>
        <row r="1037">
          <cell r="C1037" t="str">
            <v>日日盈分级理财计划A(8205)</v>
          </cell>
          <cell r="D1037" t="str">
            <v>招商银行</v>
          </cell>
        </row>
        <row r="1038">
          <cell r="C1038" t="str">
            <v>日日盈分级理财计划A(8205)</v>
          </cell>
          <cell r="D1038" t="str">
            <v>招商银行</v>
          </cell>
        </row>
        <row r="1039">
          <cell r="C1039" t="str">
            <v>日日盈分级理财计划A(8205)</v>
          </cell>
          <cell r="D1039" t="str">
            <v>招商银行</v>
          </cell>
        </row>
        <row r="1040">
          <cell r="C1040" t="str">
            <v>日日盈分级理财计划A(8205)</v>
          </cell>
          <cell r="D1040" t="str">
            <v>招商银行</v>
          </cell>
        </row>
        <row r="1041">
          <cell r="C1041" t="str">
            <v>日日盈分级理财计划A(8205)</v>
          </cell>
          <cell r="D1041" t="str">
            <v>招商银行</v>
          </cell>
        </row>
        <row r="1042">
          <cell r="C1042" t="str">
            <v>日日盈分级理财计划A(8205)</v>
          </cell>
          <cell r="D1042" t="str">
            <v>招商银行</v>
          </cell>
        </row>
        <row r="1043">
          <cell r="C1043" t="str">
            <v>日日盈分级理财计划A(8205)</v>
          </cell>
          <cell r="D1043" t="str">
            <v>招商银行</v>
          </cell>
        </row>
        <row r="1044">
          <cell r="C1044" t="str">
            <v>日日盈分级理财计划A(8205)</v>
          </cell>
          <cell r="D1044" t="str">
            <v>招商银行</v>
          </cell>
        </row>
        <row r="1045">
          <cell r="C1045" t="str">
            <v>日日盈分级理财计划A(8205)</v>
          </cell>
          <cell r="D1045" t="str">
            <v>招商银行</v>
          </cell>
        </row>
        <row r="1046">
          <cell r="C1046" t="str">
            <v>日日盈分级理财计划A(8205)</v>
          </cell>
          <cell r="D1046" t="str">
            <v>招商银行</v>
          </cell>
        </row>
        <row r="1047">
          <cell r="C1047" t="str">
            <v>日日盈分级理财计划A(9207)</v>
          </cell>
          <cell r="D1047" t="str">
            <v>招商银行</v>
          </cell>
        </row>
        <row r="1048">
          <cell r="C1048" t="str">
            <v>日日盈分级理财计划A(9207)</v>
          </cell>
          <cell r="D1048" t="str">
            <v>招商银行</v>
          </cell>
        </row>
        <row r="1049">
          <cell r="C1049" t="str">
            <v>日日盈分级理财计划A(9207)</v>
          </cell>
          <cell r="D1049" t="str">
            <v>招商银行</v>
          </cell>
        </row>
        <row r="1050">
          <cell r="C1050" t="str">
            <v>日日盈分级理财计划A(9207)</v>
          </cell>
          <cell r="D1050" t="str">
            <v>招商银行</v>
          </cell>
        </row>
        <row r="1051">
          <cell r="C1051" t="str">
            <v>日日盈分级理财计划A(9207)</v>
          </cell>
          <cell r="D1051" t="str">
            <v>招商银行</v>
          </cell>
        </row>
        <row r="1052">
          <cell r="C1052" t="str">
            <v>日日盈分级理财计划A(9207)</v>
          </cell>
          <cell r="D1052" t="str">
            <v>招商银行</v>
          </cell>
        </row>
        <row r="1053">
          <cell r="C1053" t="str">
            <v>日日盈分级理财计划A(9207)</v>
          </cell>
          <cell r="D1053" t="str">
            <v>招商银行</v>
          </cell>
        </row>
        <row r="1054">
          <cell r="C1054" t="str">
            <v>日日盈分级理财计划A(9207)</v>
          </cell>
          <cell r="D1054" t="str">
            <v>招商银行</v>
          </cell>
        </row>
        <row r="1055">
          <cell r="C1055" t="str">
            <v>日日盈分级理财计划A(9207)</v>
          </cell>
          <cell r="D1055" t="str">
            <v>招商银行</v>
          </cell>
        </row>
        <row r="1056">
          <cell r="C1056" t="str">
            <v>日日盈分级理财计划A(9207)</v>
          </cell>
          <cell r="D1056" t="str">
            <v>招商银行</v>
          </cell>
        </row>
        <row r="1057">
          <cell r="C1057" t="str">
            <v>日日盈分级理财计划A(9207)</v>
          </cell>
          <cell r="D1057" t="str">
            <v>招商银行</v>
          </cell>
        </row>
        <row r="1058">
          <cell r="C1058" t="str">
            <v>日日盈分级理财计划A(9207)</v>
          </cell>
          <cell r="D1058" t="str">
            <v>招商银行</v>
          </cell>
        </row>
        <row r="1059">
          <cell r="C1059" t="str">
            <v>日日盈分级理财计划A(9207)</v>
          </cell>
          <cell r="D1059" t="str">
            <v>招商银行</v>
          </cell>
        </row>
        <row r="1060">
          <cell r="C1060" t="str">
            <v>日日盈分级理财计划A(9207)</v>
          </cell>
          <cell r="D1060" t="str">
            <v>招商银行</v>
          </cell>
        </row>
        <row r="1061">
          <cell r="C1061" t="str">
            <v>日日盈分级理财计划A(9207)</v>
          </cell>
          <cell r="D1061" t="str">
            <v>招商银行</v>
          </cell>
        </row>
        <row r="1062">
          <cell r="C1062" t="str">
            <v>日日盈分级理财计划A(9207)</v>
          </cell>
          <cell r="D1062" t="str">
            <v>招商银行</v>
          </cell>
        </row>
        <row r="1063">
          <cell r="C1063" t="str">
            <v>日日盈分级理财计划A(9207)</v>
          </cell>
          <cell r="D1063" t="str">
            <v>招商银行</v>
          </cell>
        </row>
        <row r="1064">
          <cell r="C1064" t="str">
            <v>日日盈分级理财计划A(9207)</v>
          </cell>
          <cell r="D1064" t="str">
            <v>招商银行</v>
          </cell>
        </row>
        <row r="1065">
          <cell r="C1065" t="str">
            <v>日日盈分级理财计划A(9207)</v>
          </cell>
          <cell r="D1065" t="str">
            <v>招商银行</v>
          </cell>
        </row>
        <row r="1066">
          <cell r="C1066" t="str">
            <v>日日盈分级理财计划A(9207)</v>
          </cell>
          <cell r="D1066" t="str">
            <v>招商银行</v>
          </cell>
        </row>
        <row r="1067">
          <cell r="C1067" t="str">
            <v>日日盈分级理财计划A(9207)</v>
          </cell>
          <cell r="D1067" t="str">
            <v>招商银行</v>
          </cell>
        </row>
        <row r="1068">
          <cell r="C1068" t="str">
            <v>日日盈分级理财计划A(9207)</v>
          </cell>
          <cell r="D1068" t="str">
            <v>招商银行</v>
          </cell>
        </row>
        <row r="1069">
          <cell r="C1069" t="str">
            <v>日日盈分级理财计划A(9207)</v>
          </cell>
          <cell r="D1069" t="str">
            <v>招商银行</v>
          </cell>
        </row>
        <row r="1070">
          <cell r="C1070" t="str">
            <v>日日盈分级理财计划A(9207)</v>
          </cell>
          <cell r="D1070" t="str">
            <v>招商银行</v>
          </cell>
        </row>
        <row r="1071">
          <cell r="C1071" t="str">
            <v>日日盈分级理财计划A(9207)</v>
          </cell>
          <cell r="D1071" t="str">
            <v>招商银行</v>
          </cell>
        </row>
        <row r="1072">
          <cell r="C1072" t="str">
            <v>日日盈分级理财计划A(9207)</v>
          </cell>
          <cell r="D1072" t="str">
            <v>招商银行</v>
          </cell>
        </row>
        <row r="1073">
          <cell r="C1073" t="str">
            <v>日日盈分级理财计划A(9207)</v>
          </cell>
          <cell r="D1073" t="str">
            <v>招商银行</v>
          </cell>
        </row>
        <row r="1074">
          <cell r="C1074" t="str">
            <v>日日盈分级理财计划A(9207)</v>
          </cell>
          <cell r="D1074" t="str">
            <v>招商银行</v>
          </cell>
        </row>
        <row r="1075">
          <cell r="C1075" t="str">
            <v>日日盈分级理财计划A(9207)</v>
          </cell>
          <cell r="D1075" t="str">
            <v>招商银行</v>
          </cell>
        </row>
        <row r="1076">
          <cell r="C1076" t="str">
            <v>日日盈分级理财计划A(9207)</v>
          </cell>
          <cell r="D1076" t="str">
            <v>招商银行</v>
          </cell>
        </row>
        <row r="1077">
          <cell r="C1077" t="str">
            <v>日日盈分级理财计划A(手机)(8207)</v>
          </cell>
          <cell r="D1077" t="str">
            <v>招商银行</v>
          </cell>
        </row>
        <row r="1078">
          <cell r="C1078" t="str">
            <v>日日盈分级理财计划A(手机)(8207)</v>
          </cell>
          <cell r="D1078" t="str">
            <v>招商银行</v>
          </cell>
        </row>
        <row r="1079">
          <cell r="C1079" t="str">
            <v>日日盈分级理财计划A(手机)(8207)</v>
          </cell>
          <cell r="D1079" t="str">
            <v>招商银行</v>
          </cell>
        </row>
        <row r="1080">
          <cell r="C1080" t="str">
            <v>日日盈分级理财计划A(手机)(8207)</v>
          </cell>
          <cell r="D1080" t="str">
            <v>招商银行</v>
          </cell>
        </row>
        <row r="1081">
          <cell r="C1081" t="str">
            <v>日日盈分级理财计划A(手机)(8207)</v>
          </cell>
          <cell r="D1081" t="str">
            <v>招商银行</v>
          </cell>
        </row>
        <row r="1082">
          <cell r="C1082" t="str">
            <v>日日盈分级理财计划A(手机)(8207)</v>
          </cell>
          <cell r="D1082" t="str">
            <v>招商银行</v>
          </cell>
        </row>
        <row r="1083">
          <cell r="C1083" t="str">
            <v>日日盈分级理财计划A(手机)(8207)</v>
          </cell>
          <cell r="D1083" t="str">
            <v>招商银行</v>
          </cell>
        </row>
        <row r="1084">
          <cell r="C1084" t="str">
            <v>日日盈分级理财计划A(手机)(8207)</v>
          </cell>
          <cell r="D1084" t="str">
            <v>招商银行</v>
          </cell>
        </row>
        <row r="1085">
          <cell r="C1085" t="str">
            <v>日日盈分级理财计划A(手机)(8207)</v>
          </cell>
          <cell r="D1085" t="str">
            <v>招商银行</v>
          </cell>
        </row>
        <row r="1086">
          <cell r="C1086" t="str">
            <v>日日盈分级理财计划A(手机)(8207)</v>
          </cell>
          <cell r="D1086" t="str">
            <v>招商银行</v>
          </cell>
        </row>
        <row r="1087">
          <cell r="C1087" t="str">
            <v>日日盈分级理财计划A(手机)(8207)</v>
          </cell>
          <cell r="D1087" t="str">
            <v>招商银行</v>
          </cell>
        </row>
        <row r="1088">
          <cell r="C1088" t="str">
            <v>日日盈分级理财计划A(手机)(8207)</v>
          </cell>
          <cell r="D1088" t="str">
            <v>招商银行</v>
          </cell>
        </row>
        <row r="1089">
          <cell r="C1089" t="str">
            <v>日日盈分级理财计划A(手机)(8207)</v>
          </cell>
          <cell r="D1089" t="str">
            <v>招商银行</v>
          </cell>
        </row>
        <row r="1090">
          <cell r="C1090" t="str">
            <v>日日盈分级理财计划A(手机)(8207)</v>
          </cell>
          <cell r="D1090" t="str">
            <v>招商银行</v>
          </cell>
        </row>
        <row r="1091">
          <cell r="C1091" t="str">
            <v>日日盈分级理财计划A(手机)(8207)</v>
          </cell>
          <cell r="D1091" t="str">
            <v>招商银行</v>
          </cell>
        </row>
        <row r="1092">
          <cell r="C1092" t="str">
            <v>日日盈分级理财计划A(手机)(8207)</v>
          </cell>
          <cell r="D1092" t="str">
            <v>招商银行</v>
          </cell>
        </row>
        <row r="1093">
          <cell r="C1093" t="str">
            <v>日日盈分级理财计划A(手机)(8207)</v>
          </cell>
          <cell r="D1093" t="str">
            <v>招商银行</v>
          </cell>
        </row>
        <row r="1094">
          <cell r="C1094" t="str">
            <v>日日盈分级理财计划A(手机)(8207)</v>
          </cell>
          <cell r="D1094" t="str">
            <v>招商银行</v>
          </cell>
        </row>
        <row r="1095">
          <cell r="C1095" t="str">
            <v>日日盈分级理财计划A(手机)(8207)</v>
          </cell>
          <cell r="D1095" t="str">
            <v>招商银行</v>
          </cell>
        </row>
        <row r="1096">
          <cell r="C1096" t="str">
            <v>日日盈分级理财计划A(手机)(8207)</v>
          </cell>
          <cell r="D1096" t="str">
            <v>招商银行</v>
          </cell>
        </row>
        <row r="1097">
          <cell r="C1097" t="str">
            <v>日日盈分级理财计划A(手机)(8207)</v>
          </cell>
          <cell r="D1097" t="str">
            <v>招商银行</v>
          </cell>
        </row>
        <row r="1098">
          <cell r="C1098" t="str">
            <v>日日盈分级理财计划A(手机)(8207)</v>
          </cell>
          <cell r="D1098" t="str">
            <v>招商银行</v>
          </cell>
        </row>
        <row r="1099">
          <cell r="C1099" t="str">
            <v>日日盈分级理财计划A(手机)(8207)</v>
          </cell>
          <cell r="D1099" t="str">
            <v>招商银行</v>
          </cell>
        </row>
        <row r="1100">
          <cell r="C1100" t="str">
            <v>日日盈分级理财计划A(手机)(8207)</v>
          </cell>
          <cell r="D1100" t="str">
            <v>招商银行</v>
          </cell>
        </row>
        <row r="1101">
          <cell r="C1101" t="str">
            <v>日日盈分级理财计划A(手机)(8207)</v>
          </cell>
          <cell r="D1101" t="str">
            <v>招商银行</v>
          </cell>
        </row>
        <row r="1102">
          <cell r="C1102" t="str">
            <v>日日盈分级理财计划A(手机)(8207)</v>
          </cell>
          <cell r="D1102" t="str">
            <v>招商银行</v>
          </cell>
        </row>
        <row r="1103">
          <cell r="C1103" t="str">
            <v>日日盈分级理财计划A(手机)(8207)</v>
          </cell>
          <cell r="D1103" t="str">
            <v>招商银行</v>
          </cell>
        </row>
        <row r="1104">
          <cell r="C1104" t="str">
            <v>日日盈分级理财计划A(手机)(8207)</v>
          </cell>
          <cell r="D1104" t="str">
            <v>招商银行</v>
          </cell>
        </row>
        <row r="1105">
          <cell r="C1105" t="str">
            <v>日日盈分级理财计划A(手机)(8207)</v>
          </cell>
          <cell r="D1105" t="str">
            <v>招商银行</v>
          </cell>
        </row>
        <row r="1106">
          <cell r="C1106" t="str">
            <v>日日盈分级理财计划A(手机)(8207)</v>
          </cell>
          <cell r="D1106" t="str">
            <v>招商银行</v>
          </cell>
        </row>
        <row r="1107">
          <cell r="C1107" t="str">
            <v>招商银行朝招金(多元积极型)理财计划(8199)</v>
          </cell>
          <cell r="D1107" t="str">
            <v>招商银行</v>
          </cell>
        </row>
        <row r="1108">
          <cell r="C1108" t="str">
            <v>招商银行朝招金(多元积极型)理财计划(8199)</v>
          </cell>
          <cell r="D1108" t="str">
            <v>招商银行</v>
          </cell>
        </row>
        <row r="1109">
          <cell r="C1109" t="str">
            <v>招商银行朝招金(多元积极型)理财计划(8199)</v>
          </cell>
          <cell r="D1109" t="str">
            <v>招商银行</v>
          </cell>
        </row>
        <row r="1110">
          <cell r="C1110" t="str">
            <v>招商银行朝招金(多元积极型)理财计划(8199)</v>
          </cell>
          <cell r="D1110" t="str">
            <v>招商银行</v>
          </cell>
        </row>
        <row r="1111">
          <cell r="C1111" t="str">
            <v>招商银行朝招金(多元积极型)理财计划(8199)</v>
          </cell>
          <cell r="D1111" t="str">
            <v>招商银行</v>
          </cell>
        </row>
        <row r="1112">
          <cell r="C1112" t="str">
            <v>招商银行朝招金(多元积极型)理财计划(8199)</v>
          </cell>
          <cell r="D1112" t="str">
            <v>招商银行</v>
          </cell>
        </row>
        <row r="1113">
          <cell r="C1113" t="str">
            <v>招商银行朝招金(多元积极型)理财计划(8199)</v>
          </cell>
          <cell r="D1113" t="str">
            <v>招商银行</v>
          </cell>
        </row>
        <row r="1114">
          <cell r="C1114" t="str">
            <v>招商银行朝招金(多元积极型)理财计划(8199)</v>
          </cell>
          <cell r="D1114" t="str">
            <v>招商银行</v>
          </cell>
        </row>
        <row r="1115">
          <cell r="C1115" t="str">
            <v>招商银行朝招金(多元积极型)理财计划(8199)</v>
          </cell>
          <cell r="D1115" t="str">
            <v>招商银行</v>
          </cell>
        </row>
        <row r="1116">
          <cell r="C1116" t="str">
            <v>招商银行朝招金(多元积极型)理财计划(8199)</v>
          </cell>
          <cell r="D1116" t="str">
            <v>招商银行</v>
          </cell>
        </row>
        <row r="1117">
          <cell r="C1117" t="str">
            <v>招商银行朝招金(多元积极型)理财计划(8199)</v>
          </cell>
          <cell r="D1117" t="str">
            <v>招商银行</v>
          </cell>
        </row>
        <row r="1118">
          <cell r="C1118" t="str">
            <v>招商银行朝招金(多元积极型)理财计划(8199)</v>
          </cell>
          <cell r="D1118" t="str">
            <v>招商银行</v>
          </cell>
        </row>
        <row r="1119">
          <cell r="C1119" t="str">
            <v>招商银行朝招金(多元积极型)理财计划(8199)</v>
          </cell>
          <cell r="D1119" t="str">
            <v>招商银行</v>
          </cell>
        </row>
        <row r="1120">
          <cell r="C1120" t="str">
            <v>招商银行朝招金(多元积极型)理财计划(8199)</v>
          </cell>
          <cell r="D1120" t="str">
            <v>招商银行</v>
          </cell>
        </row>
        <row r="1121">
          <cell r="C1121" t="str">
            <v>招商银行朝招金(多元积极型)理财计划(8199)</v>
          </cell>
          <cell r="D1121" t="str">
            <v>招商银行</v>
          </cell>
        </row>
        <row r="1122">
          <cell r="C1122" t="str">
            <v>招商银行朝招金(多元积极型)理财计划(8199)</v>
          </cell>
          <cell r="D1122" t="str">
            <v>招商银行</v>
          </cell>
        </row>
        <row r="1123">
          <cell r="C1123" t="str">
            <v>招商银行朝招金(多元积极型)理财计划(8199)</v>
          </cell>
          <cell r="D1123" t="str">
            <v>招商银行</v>
          </cell>
        </row>
        <row r="1124">
          <cell r="C1124" t="str">
            <v>招商银行朝招金(多元积极型)理财计划(8199)</v>
          </cell>
          <cell r="D1124" t="str">
            <v>招商银行</v>
          </cell>
        </row>
        <row r="1125">
          <cell r="C1125" t="str">
            <v>招商银行朝招金(多元积极型)理财计划(8199)</v>
          </cell>
          <cell r="D1125" t="str">
            <v>招商银行</v>
          </cell>
        </row>
        <row r="1126">
          <cell r="C1126" t="str">
            <v>招商银行朝招金(多元积极型)理财计划(8199)</v>
          </cell>
          <cell r="D1126" t="str">
            <v>招商银行</v>
          </cell>
        </row>
        <row r="1127">
          <cell r="C1127" t="str">
            <v>招商银行朝招金(多元积极型)理财计划(8199)</v>
          </cell>
          <cell r="D1127" t="str">
            <v>招商银行</v>
          </cell>
        </row>
        <row r="1128">
          <cell r="C1128" t="str">
            <v>招商银行朝招金(多元积极型)理财计划(8199)</v>
          </cell>
          <cell r="D1128" t="str">
            <v>招商银行</v>
          </cell>
        </row>
        <row r="1129">
          <cell r="C1129" t="str">
            <v>招商银行朝招金(多元积极型)理财计划(8199)</v>
          </cell>
          <cell r="D1129" t="str">
            <v>招商银行</v>
          </cell>
        </row>
        <row r="1130">
          <cell r="C1130" t="str">
            <v>招商银行朝招金(多元积极型)理财计划(8199)</v>
          </cell>
          <cell r="D1130" t="str">
            <v>招商银行</v>
          </cell>
        </row>
        <row r="1131">
          <cell r="C1131" t="str">
            <v>招商银行朝招金(多元积极型)理财计划(8199)</v>
          </cell>
          <cell r="D1131" t="str">
            <v>招商银行</v>
          </cell>
        </row>
        <row r="1132">
          <cell r="C1132" t="str">
            <v>招商银行朝招金(多元积极型)理财计划(8199)</v>
          </cell>
          <cell r="D1132" t="str">
            <v>招商银行</v>
          </cell>
        </row>
        <row r="1133">
          <cell r="C1133" t="str">
            <v>招商银行朝招金(多元积极型)理财计划(8199)</v>
          </cell>
          <cell r="D1133" t="str">
            <v>招商银行</v>
          </cell>
        </row>
        <row r="1134">
          <cell r="C1134" t="str">
            <v>招商银行朝招金(多元积极型)理财计划(8199)</v>
          </cell>
          <cell r="D1134" t="str">
            <v>招商银行</v>
          </cell>
        </row>
        <row r="1135">
          <cell r="C1135" t="str">
            <v>招商银行朝招金(多元积极型)理财计划(8199)</v>
          </cell>
          <cell r="D1135" t="str">
            <v>招商银行</v>
          </cell>
        </row>
        <row r="1136">
          <cell r="C1136" t="str">
            <v>招商银行朝招金(多元积极型)理财计划(8199)</v>
          </cell>
          <cell r="D1136" t="str">
            <v>招商银行</v>
          </cell>
        </row>
        <row r="1137">
          <cell r="C1137" t="str">
            <v>招商银行朝招金(多元稳健型)理财计划(7007)</v>
          </cell>
          <cell r="D1137" t="str">
            <v>招商银行</v>
          </cell>
        </row>
        <row r="1138">
          <cell r="C1138" t="str">
            <v>招商银行朝招金(多元稳健型)理财计划(7007)</v>
          </cell>
          <cell r="D1138" t="str">
            <v>招商银行</v>
          </cell>
        </row>
        <row r="1139">
          <cell r="C1139" t="str">
            <v>招商银行朝招金(多元稳健型)理财计划(7007)</v>
          </cell>
          <cell r="D1139" t="str">
            <v>招商银行</v>
          </cell>
        </row>
        <row r="1140">
          <cell r="C1140" t="str">
            <v>招商银行朝招金(多元稳健型)理财计划(7007)</v>
          </cell>
          <cell r="D1140" t="str">
            <v>招商银行</v>
          </cell>
        </row>
        <row r="1141">
          <cell r="C1141" t="str">
            <v>招商银行朝招金(多元稳健型)理财计划(7007)</v>
          </cell>
          <cell r="D1141" t="str">
            <v>招商银行</v>
          </cell>
        </row>
        <row r="1142">
          <cell r="C1142" t="str">
            <v>招商银行朝招金(多元稳健型)理财计划(7007)</v>
          </cell>
          <cell r="D1142" t="str">
            <v>招商银行</v>
          </cell>
        </row>
        <row r="1143">
          <cell r="C1143" t="str">
            <v>招商银行朝招金(多元稳健型)理财计划(7007)</v>
          </cell>
          <cell r="D1143" t="str">
            <v>招商银行</v>
          </cell>
        </row>
        <row r="1144">
          <cell r="C1144" t="str">
            <v>招商银行朝招金(多元稳健型)理财计划(7007)</v>
          </cell>
          <cell r="D1144" t="str">
            <v>招商银行</v>
          </cell>
        </row>
        <row r="1145">
          <cell r="C1145" t="str">
            <v>招商银行朝招金(多元稳健型)理财计划(7007)</v>
          </cell>
          <cell r="D1145" t="str">
            <v>招商银行</v>
          </cell>
        </row>
        <row r="1146">
          <cell r="C1146" t="str">
            <v>招商银行朝招金(多元稳健型)理财计划(7007)</v>
          </cell>
          <cell r="D1146" t="str">
            <v>招商银行</v>
          </cell>
        </row>
        <row r="1147">
          <cell r="C1147" t="str">
            <v>招商银行朝招金(多元稳健型)理财计划(7007)</v>
          </cell>
          <cell r="D1147" t="str">
            <v>招商银行</v>
          </cell>
        </row>
        <row r="1148">
          <cell r="C1148" t="str">
            <v>招商银行朝招金(多元稳健型)理财计划(7007)</v>
          </cell>
          <cell r="D1148" t="str">
            <v>招商银行</v>
          </cell>
        </row>
        <row r="1149">
          <cell r="C1149" t="str">
            <v>招商银行朝招金(多元稳健型)理财计划(7007)</v>
          </cell>
          <cell r="D1149" t="str">
            <v>招商银行</v>
          </cell>
        </row>
        <row r="1150">
          <cell r="C1150" t="str">
            <v>招商银行朝招金(多元稳健型)理财计划(7007)</v>
          </cell>
          <cell r="D1150" t="str">
            <v>招商银行</v>
          </cell>
        </row>
        <row r="1151">
          <cell r="C1151" t="str">
            <v>招商银行朝招金(多元稳健型)理财计划(7007)</v>
          </cell>
          <cell r="D1151" t="str">
            <v>招商银行</v>
          </cell>
        </row>
        <row r="1152">
          <cell r="C1152" t="str">
            <v>招商银行朝招金(多元稳健型)理财计划(7007)</v>
          </cell>
          <cell r="D1152" t="str">
            <v>招商银行</v>
          </cell>
        </row>
        <row r="1153">
          <cell r="C1153" t="str">
            <v>招商银行朝招金(多元稳健型)理财计划(7007)</v>
          </cell>
          <cell r="D1153" t="str">
            <v>招商银行</v>
          </cell>
        </row>
        <row r="1154">
          <cell r="C1154" t="str">
            <v>招商银行朝招金(多元稳健型)理财计划(7007)</v>
          </cell>
          <cell r="D1154" t="str">
            <v>招商银行</v>
          </cell>
        </row>
        <row r="1155">
          <cell r="C1155" t="str">
            <v>招商银行朝招金(多元稳健型)理财计划(7007)</v>
          </cell>
          <cell r="D1155" t="str">
            <v>招商银行</v>
          </cell>
        </row>
        <row r="1156">
          <cell r="C1156" t="str">
            <v>招商银行朝招金(多元稳健型)理财计划(7007)</v>
          </cell>
          <cell r="D1156" t="str">
            <v>招商银行</v>
          </cell>
        </row>
        <row r="1157">
          <cell r="C1157" t="str">
            <v>招商银行朝招金(多元稳健型)理财计划(7007)</v>
          </cell>
          <cell r="D1157" t="str">
            <v>招商银行</v>
          </cell>
        </row>
        <row r="1158">
          <cell r="C1158" t="str">
            <v>招商银行朝招金(多元稳健型)理财计划(7007)</v>
          </cell>
          <cell r="D1158" t="str">
            <v>招商银行</v>
          </cell>
        </row>
        <row r="1159">
          <cell r="C1159" t="str">
            <v>招商银行朝招金(多元稳健型)理财计划(7007)</v>
          </cell>
          <cell r="D1159" t="str">
            <v>招商银行</v>
          </cell>
        </row>
        <row r="1160">
          <cell r="C1160" t="str">
            <v>招商银行朝招金(多元稳健型)理财计划(7007)</v>
          </cell>
          <cell r="D1160" t="str">
            <v>招商银行</v>
          </cell>
        </row>
        <row r="1161">
          <cell r="C1161" t="str">
            <v>招商银行朝招金(多元稳健型)理财计划(7007)</v>
          </cell>
          <cell r="D1161" t="str">
            <v>招商银行</v>
          </cell>
        </row>
        <row r="1162">
          <cell r="C1162" t="str">
            <v>招商银行朝招金(多元稳健型)理财计划(7007)</v>
          </cell>
          <cell r="D1162" t="str">
            <v>招商银行</v>
          </cell>
        </row>
        <row r="1163">
          <cell r="C1163" t="str">
            <v>招商银行朝招金(多元稳健型)理财计划(7007)</v>
          </cell>
          <cell r="D1163" t="str">
            <v>招商银行</v>
          </cell>
        </row>
        <row r="1164">
          <cell r="C1164" t="str">
            <v>招商银行朝招金(多元稳健型)理财计划(7007)</v>
          </cell>
          <cell r="D1164" t="str">
            <v>招商银行</v>
          </cell>
        </row>
        <row r="1165">
          <cell r="C1165" t="str">
            <v>招商银行朝招金(多元稳健型)理财计划(7007)</v>
          </cell>
          <cell r="D1165" t="str">
            <v>招商银行</v>
          </cell>
        </row>
        <row r="1166">
          <cell r="C1166" t="str">
            <v>招商银行朝招金(多元稳健型)理财计划(7007)</v>
          </cell>
          <cell r="D1166" t="str">
            <v>招商银行</v>
          </cell>
        </row>
        <row r="1167">
          <cell r="C1167" t="str">
            <v>招商银行朝招金(多元稳健型)理财计划(8196)</v>
          </cell>
          <cell r="D1167" t="str">
            <v>招商银行</v>
          </cell>
        </row>
        <row r="1168">
          <cell r="C1168" t="str">
            <v>招商银行朝招金(多元稳健型)理财计划(8196)</v>
          </cell>
          <cell r="D1168" t="str">
            <v>招商银行</v>
          </cell>
        </row>
        <row r="1169">
          <cell r="C1169" t="str">
            <v>招商银行朝招金(多元稳健型)理财计划(8196)</v>
          </cell>
          <cell r="D1169" t="str">
            <v>招商银行</v>
          </cell>
        </row>
        <row r="1170">
          <cell r="C1170" t="str">
            <v>招商银行朝招金(多元稳健型)理财计划(8196)</v>
          </cell>
          <cell r="D1170" t="str">
            <v>招商银行</v>
          </cell>
        </row>
        <row r="1171">
          <cell r="C1171" t="str">
            <v>招商银行朝招金(多元稳健型)理财计划(8196)</v>
          </cell>
          <cell r="D1171" t="str">
            <v>招商银行</v>
          </cell>
        </row>
        <row r="1172">
          <cell r="C1172" t="str">
            <v>招商银行朝招金(多元稳健型)理财计划(8196)</v>
          </cell>
          <cell r="D1172" t="str">
            <v>招商银行</v>
          </cell>
        </row>
        <row r="1173">
          <cell r="C1173" t="str">
            <v>招商银行朝招金(多元稳健型)理财计划(8196)</v>
          </cell>
          <cell r="D1173" t="str">
            <v>招商银行</v>
          </cell>
        </row>
        <row r="1174">
          <cell r="C1174" t="str">
            <v>招商银行朝招金(多元稳健型)理财计划(8196)</v>
          </cell>
          <cell r="D1174" t="str">
            <v>招商银行</v>
          </cell>
        </row>
        <row r="1175">
          <cell r="C1175" t="str">
            <v>招商银行朝招金(多元稳健型)理财计划(8196)</v>
          </cell>
          <cell r="D1175" t="str">
            <v>招商银行</v>
          </cell>
        </row>
        <row r="1176">
          <cell r="C1176" t="str">
            <v>招商银行朝招金(多元稳健型)理财计划(8196)</v>
          </cell>
          <cell r="D1176" t="str">
            <v>招商银行</v>
          </cell>
        </row>
        <row r="1177">
          <cell r="C1177" t="str">
            <v>招商银行朝招金(多元稳健型)理财计划(8196)</v>
          </cell>
          <cell r="D1177" t="str">
            <v>招商银行</v>
          </cell>
        </row>
        <row r="1178">
          <cell r="C1178" t="str">
            <v>招商银行朝招金(多元稳健型)理财计划(8196)</v>
          </cell>
          <cell r="D1178" t="str">
            <v>招商银行</v>
          </cell>
        </row>
        <row r="1179">
          <cell r="C1179" t="str">
            <v>招商银行朝招金(多元稳健型)理财计划(8196)</v>
          </cell>
          <cell r="D1179" t="str">
            <v>招商银行</v>
          </cell>
        </row>
        <row r="1180">
          <cell r="C1180" t="str">
            <v>招商银行朝招金(多元稳健型)理财计划(8196)</v>
          </cell>
          <cell r="D1180" t="str">
            <v>招商银行</v>
          </cell>
        </row>
        <row r="1181">
          <cell r="C1181" t="str">
            <v>招商银行朝招金(多元稳健型)理财计划(8196)</v>
          </cell>
          <cell r="D1181" t="str">
            <v>招商银行</v>
          </cell>
        </row>
        <row r="1182">
          <cell r="C1182" t="str">
            <v>招商银行朝招金(多元稳健型)理财计划(8196)</v>
          </cell>
          <cell r="D1182" t="str">
            <v>招商银行</v>
          </cell>
        </row>
        <row r="1183">
          <cell r="C1183" t="str">
            <v>招商银行朝招金(多元稳健型)理财计划(8196)</v>
          </cell>
          <cell r="D1183" t="str">
            <v>招商银行</v>
          </cell>
        </row>
        <row r="1184">
          <cell r="C1184" t="str">
            <v>招商银行朝招金(多元稳健型)理财计划(8196)</v>
          </cell>
          <cell r="D1184" t="str">
            <v>招商银行</v>
          </cell>
        </row>
        <row r="1185">
          <cell r="C1185" t="str">
            <v>招商银行朝招金(多元稳健型)理财计划(8196)</v>
          </cell>
          <cell r="D1185" t="str">
            <v>招商银行</v>
          </cell>
        </row>
        <row r="1186">
          <cell r="C1186" t="str">
            <v>招商银行朝招金(多元稳健型)理财计划(8196)</v>
          </cell>
          <cell r="D1186" t="str">
            <v>招商银行</v>
          </cell>
        </row>
        <row r="1187">
          <cell r="C1187" t="str">
            <v>招商银行朝招金(多元稳健型)理财计划(8196)</v>
          </cell>
          <cell r="D1187" t="str">
            <v>招商银行</v>
          </cell>
        </row>
        <row r="1188">
          <cell r="C1188" t="str">
            <v>招商银行朝招金(多元稳健型)理财计划(8196)</v>
          </cell>
          <cell r="D1188" t="str">
            <v>招商银行</v>
          </cell>
        </row>
        <row r="1189">
          <cell r="C1189" t="str">
            <v>招商银行朝招金(多元稳健型)理财计划(8196)</v>
          </cell>
          <cell r="D1189" t="str">
            <v>招商银行</v>
          </cell>
        </row>
        <row r="1190">
          <cell r="C1190" t="str">
            <v>招商银行朝招金(多元稳健型)理财计划(8196)</v>
          </cell>
          <cell r="D1190" t="str">
            <v>招商银行</v>
          </cell>
        </row>
        <row r="1191">
          <cell r="C1191" t="str">
            <v>招商银行朝招金(多元稳健型)理财计划(8196)</v>
          </cell>
          <cell r="D1191" t="str">
            <v>招商银行</v>
          </cell>
        </row>
        <row r="1192">
          <cell r="C1192" t="str">
            <v>招商银行朝招金(多元稳健型)理财计划(8196)</v>
          </cell>
          <cell r="D1192" t="str">
            <v>招商银行</v>
          </cell>
        </row>
        <row r="1193">
          <cell r="C1193" t="str">
            <v>招商银行朝招金(多元稳健型)理财计划(8196)</v>
          </cell>
          <cell r="D1193" t="str">
            <v>招商银行</v>
          </cell>
        </row>
        <row r="1194">
          <cell r="C1194" t="str">
            <v>招商银行朝招金(多元稳健型)理财计划(8196)</v>
          </cell>
          <cell r="D1194" t="str">
            <v>招商银行</v>
          </cell>
        </row>
        <row r="1195">
          <cell r="C1195" t="str">
            <v>招商银行朝招金(多元稳健型)理财计划(8196)</v>
          </cell>
          <cell r="D1195" t="str">
            <v>招商银行</v>
          </cell>
        </row>
        <row r="1196">
          <cell r="C1196" t="str">
            <v>招商银行朝招金(多元稳健型)理财计划(8196)</v>
          </cell>
          <cell r="D1196" t="str">
            <v>招商银行</v>
          </cell>
        </row>
        <row r="1197">
          <cell r="C1197" t="str">
            <v>招商银行日日盈理财计划-淬金池(7002)</v>
          </cell>
          <cell r="D1197" t="str">
            <v>招商银行</v>
          </cell>
        </row>
        <row r="1198">
          <cell r="C1198" t="str">
            <v>招商银行日日盈理财计划-淬金池(7002)</v>
          </cell>
          <cell r="D1198" t="str">
            <v>招商银行</v>
          </cell>
        </row>
        <row r="1199">
          <cell r="C1199" t="str">
            <v>招商银行日日盈理财计划-淬金池(7002)</v>
          </cell>
          <cell r="D1199" t="str">
            <v>招商银行</v>
          </cell>
        </row>
        <row r="1200">
          <cell r="C1200" t="str">
            <v>招商银行日日盈理财计划-淬金池(7002)</v>
          </cell>
          <cell r="D1200" t="str">
            <v>招商银行</v>
          </cell>
        </row>
        <row r="1201">
          <cell r="C1201" t="str">
            <v>招商银行日日盈理财计划-淬金池(7002)</v>
          </cell>
          <cell r="D1201" t="str">
            <v>招商银行</v>
          </cell>
        </row>
        <row r="1202">
          <cell r="C1202" t="str">
            <v>招商银行日日盈理财计划-淬金池(7002)</v>
          </cell>
          <cell r="D1202" t="str">
            <v>招商银行</v>
          </cell>
        </row>
        <row r="1203">
          <cell r="C1203" t="str">
            <v>招商银行日日盈理财计划-淬金池(7002)</v>
          </cell>
          <cell r="D1203" t="str">
            <v>招商银行</v>
          </cell>
        </row>
        <row r="1204">
          <cell r="C1204" t="str">
            <v>招商银行日日盈理财计划-淬金池(7002)</v>
          </cell>
          <cell r="D1204" t="str">
            <v>招商银行</v>
          </cell>
        </row>
        <row r="1205">
          <cell r="C1205" t="str">
            <v>招商银行日日盈理财计划-淬金池(7002)</v>
          </cell>
          <cell r="D1205" t="str">
            <v>招商银行</v>
          </cell>
        </row>
        <row r="1206">
          <cell r="C1206" t="str">
            <v>招商银行日日盈理财计划-淬金池(7002)</v>
          </cell>
          <cell r="D1206" t="str">
            <v>招商银行</v>
          </cell>
        </row>
        <row r="1207">
          <cell r="C1207" t="str">
            <v>招商银行日日盈理财计划-淬金池(7002)</v>
          </cell>
          <cell r="D1207" t="str">
            <v>招商银行</v>
          </cell>
        </row>
        <row r="1208">
          <cell r="C1208" t="str">
            <v>招商银行日日盈理财计划-淬金池(7002)</v>
          </cell>
          <cell r="D1208" t="str">
            <v>招商银行</v>
          </cell>
        </row>
        <row r="1209">
          <cell r="C1209" t="str">
            <v>招商银行日日盈理财计划-淬金池(7002)</v>
          </cell>
          <cell r="D1209" t="str">
            <v>招商银行</v>
          </cell>
        </row>
        <row r="1210">
          <cell r="C1210" t="str">
            <v>招商银行日日盈理财计划-淬金池(7002)</v>
          </cell>
          <cell r="D1210" t="str">
            <v>招商银行</v>
          </cell>
        </row>
        <row r="1211">
          <cell r="C1211" t="str">
            <v>招商银行日日盈理财计划-淬金池(7002)</v>
          </cell>
          <cell r="D1211" t="str">
            <v>招商银行</v>
          </cell>
        </row>
        <row r="1212">
          <cell r="C1212" t="str">
            <v>招商银行日日盈理财计划-淬金池(7002)</v>
          </cell>
          <cell r="D1212" t="str">
            <v>招商银行</v>
          </cell>
        </row>
        <row r="1213">
          <cell r="C1213" t="str">
            <v>招商银行日日盈理财计划-淬金池(7002)</v>
          </cell>
          <cell r="D1213" t="str">
            <v>招商银行</v>
          </cell>
        </row>
        <row r="1214">
          <cell r="C1214" t="str">
            <v>招商银行日日盈理财计划-淬金池(7002)</v>
          </cell>
          <cell r="D1214" t="str">
            <v>招商银行</v>
          </cell>
        </row>
        <row r="1215">
          <cell r="C1215" t="str">
            <v>招商银行日日盈理财计划-淬金池(7002)</v>
          </cell>
          <cell r="D1215" t="str">
            <v>招商银行</v>
          </cell>
        </row>
        <row r="1216">
          <cell r="C1216" t="str">
            <v>招商银行日日盈理财计划-淬金池(7002)</v>
          </cell>
          <cell r="D1216" t="str">
            <v>招商银行</v>
          </cell>
        </row>
        <row r="1217">
          <cell r="C1217" t="str">
            <v>招商银行日日盈理财计划-淬金池(7002)</v>
          </cell>
          <cell r="D1217" t="str">
            <v>招商银行</v>
          </cell>
        </row>
        <row r="1218">
          <cell r="C1218" t="str">
            <v>招商银行日日盈理财计划-淬金池(7002)</v>
          </cell>
          <cell r="D1218" t="str">
            <v>招商银行</v>
          </cell>
        </row>
        <row r="1219">
          <cell r="C1219" t="str">
            <v>招商银行日日盈理财计划-淬金池(7002)</v>
          </cell>
          <cell r="D1219" t="str">
            <v>招商银行</v>
          </cell>
        </row>
        <row r="1220">
          <cell r="C1220" t="str">
            <v>招商银行日日盈理财计划-淬金池(7002)</v>
          </cell>
          <cell r="D1220" t="str">
            <v>招商银行</v>
          </cell>
        </row>
        <row r="1221">
          <cell r="C1221" t="str">
            <v>招商银行日日盈理财计划-淬金池(7002)</v>
          </cell>
          <cell r="D1221" t="str">
            <v>招商银行</v>
          </cell>
        </row>
        <row r="1222">
          <cell r="C1222" t="str">
            <v>招商银行日日盈理财计划-淬金池(7002)</v>
          </cell>
          <cell r="D1222" t="str">
            <v>招商银行</v>
          </cell>
        </row>
        <row r="1223">
          <cell r="C1223" t="str">
            <v>招商银行日日盈理财计划-淬金池(7002)</v>
          </cell>
          <cell r="D1223" t="str">
            <v>招商银行</v>
          </cell>
        </row>
        <row r="1224">
          <cell r="C1224" t="str">
            <v>招商银行日日盈理财计划-淬金池(7002)</v>
          </cell>
          <cell r="D1224" t="str">
            <v>招商银行</v>
          </cell>
        </row>
        <row r="1225">
          <cell r="C1225" t="str">
            <v>招商银行日日盈理财计划-淬金池(7002)</v>
          </cell>
          <cell r="D1225" t="str">
            <v>招商银行</v>
          </cell>
        </row>
        <row r="1226">
          <cell r="C1226" t="str">
            <v>招商银行日日盈理财计划-淬金池(7002)</v>
          </cell>
          <cell r="D1226" t="str">
            <v>招商银行</v>
          </cell>
        </row>
        <row r="1227">
          <cell r="C1227" t="str">
            <v>招商银行日日盈理财计划-人民币日日盈(8166)</v>
          </cell>
          <cell r="D1227" t="str">
            <v>招商银行</v>
          </cell>
        </row>
        <row r="1228">
          <cell r="C1228" t="str">
            <v>招商银行日日盈理财计划-人民币日日盈(8166)</v>
          </cell>
          <cell r="D1228" t="str">
            <v>招商银行</v>
          </cell>
        </row>
        <row r="1229">
          <cell r="C1229" t="str">
            <v>招商银行日日盈理财计划-人民币日日盈(8166)</v>
          </cell>
          <cell r="D1229" t="str">
            <v>招商银行</v>
          </cell>
        </row>
        <row r="1230">
          <cell r="C1230" t="str">
            <v>招商银行日日盈理财计划-人民币日日盈(8166)</v>
          </cell>
          <cell r="D1230" t="str">
            <v>招商银行</v>
          </cell>
        </row>
        <row r="1231">
          <cell r="C1231" t="str">
            <v>招商银行日日盈理财计划-人民币日日盈(8166)</v>
          </cell>
          <cell r="D1231" t="str">
            <v>招商银行</v>
          </cell>
        </row>
        <row r="1232">
          <cell r="C1232" t="str">
            <v>招商银行日日盈理财计划-人民币日日盈(8166)</v>
          </cell>
          <cell r="D1232" t="str">
            <v>招商银行</v>
          </cell>
        </row>
        <row r="1233">
          <cell r="C1233" t="str">
            <v>招商银行日日盈理财计划-人民币日日盈(8166)</v>
          </cell>
          <cell r="D1233" t="str">
            <v>招商银行</v>
          </cell>
        </row>
        <row r="1234">
          <cell r="C1234" t="str">
            <v>招商银行日日盈理财计划-人民币日日盈(8166)</v>
          </cell>
          <cell r="D1234" t="str">
            <v>招商银行</v>
          </cell>
        </row>
        <row r="1235">
          <cell r="C1235" t="str">
            <v>招商银行日日盈理财计划-人民币日日盈(8166)</v>
          </cell>
          <cell r="D1235" t="str">
            <v>招商银行</v>
          </cell>
        </row>
        <row r="1236">
          <cell r="C1236" t="str">
            <v>招商银行日日盈理财计划-人民币日日盈(8166)</v>
          </cell>
          <cell r="D1236" t="str">
            <v>招商银行</v>
          </cell>
        </row>
        <row r="1237">
          <cell r="C1237" t="str">
            <v>招商银行日日盈理财计划-人民币日日盈(8166)</v>
          </cell>
          <cell r="D1237" t="str">
            <v>招商银行</v>
          </cell>
        </row>
        <row r="1238">
          <cell r="C1238" t="str">
            <v>招商银行日日盈理财计划-人民币日日盈(8166)</v>
          </cell>
          <cell r="D1238" t="str">
            <v>招商银行</v>
          </cell>
        </row>
        <row r="1239">
          <cell r="C1239" t="str">
            <v>招商银行日日盈理财计划-人民币日日盈(8166)</v>
          </cell>
          <cell r="D1239" t="str">
            <v>招商银行</v>
          </cell>
        </row>
        <row r="1240">
          <cell r="C1240" t="str">
            <v>招商银行日日盈理财计划-人民币日日盈(8166)</v>
          </cell>
          <cell r="D1240" t="str">
            <v>招商银行</v>
          </cell>
        </row>
        <row r="1241">
          <cell r="C1241" t="str">
            <v>招商银行日日盈理财计划-人民币日日盈(8166)</v>
          </cell>
          <cell r="D1241" t="str">
            <v>招商银行</v>
          </cell>
        </row>
        <row r="1242">
          <cell r="C1242" t="str">
            <v>招商银行日日盈理财计划-人民币日日盈(8166)</v>
          </cell>
          <cell r="D1242" t="str">
            <v>招商银行</v>
          </cell>
        </row>
        <row r="1243">
          <cell r="C1243" t="str">
            <v>招商银行日日盈理财计划-人民币日日盈(8166)</v>
          </cell>
          <cell r="D1243" t="str">
            <v>招商银行</v>
          </cell>
        </row>
        <row r="1244">
          <cell r="C1244" t="str">
            <v>招商银行日日盈理财计划-人民币日日盈(8166)</v>
          </cell>
          <cell r="D1244" t="str">
            <v>招商银行</v>
          </cell>
        </row>
        <row r="1245">
          <cell r="C1245" t="str">
            <v>招商银行日日盈理财计划-人民币日日盈(8166)</v>
          </cell>
          <cell r="D1245" t="str">
            <v>招商银行</v>
          </cell>
        </row>
        <row r="1246">
          <cell r="C1246" t="str">
            <v>招商银行日日盈理财计划-人民币日日盈(8166)</v>
          </cell>
          <cell r="D1246" t="str">
            <v>招商银行</v>
          </cell>
        </row>
        <row r="1247">
          <cell r="C1247" t="str">
            <v>招商银行日日盈理财计划-人民币日日盈(8166)</v>
          </cell>
          <cell r="D1247" t="str">
            <v>招商银行</v>
          </cell>
        </row>
        <row r="1248">
          <cell r="C1248" t="str">
            <v>招商银行日日盈理财计划-人民币日日盈(8166)</v>
          </cell>
          <cell r="D1248" t="str">
            <v>招商银行</v>
          </cell>
        </row>
        <row r="1249">
          <cell r="C1249" t="str">
            <v>招商银行日日盈理财计划-人民币日日盈(8166)</v>
          </cell>
          <cell r="D1249" t="str">
            <v>招商银行</v>
          </cell>
        </row>
        <row r="1250">
          <cell r="C1250" t="str">
            <v>招商银行日日盈理财计划-人民币日日盈(8166)</v>
          </cell>
          <cell r="D1250" t="str">
            <v>招商银行</v>
          </cell>
        </row>
        <row r="1251">
          <cell r="C1251" t="str">
            <v>招商银行日日盈理财计划-人民币日日盈(8166)</v>
          </cell>
          <cell r="D1251" t="str">
            <v>招商银行</v>
          </cell>
        </row>
        <row r="1252">
          <cell r="C1252" t="str">
            <v>招商银行日日盈理财计划-人民币日日盈(8166)</v>
          </cell>
          <cell r="D1252" t="str">
            <v>招商银行</v>
          </cell>
        </row>
        <row r="1253">
          <cell r="C1253" t="str">
            <v>招商银行日日盈理财计划-人民币日日盈(8166)</v>
          </cell>
          <cell r="D1253" t="str">
            <v>招商银行</v>
          </cell>
        </row>
        <row r="1254">
          <cell r="C1254" t="str">
            <v>招商银行日日盈理财计划-人民币日日盈(8166)</v>
          </cell>
          <cell r="D1254" t="str">
            <v>招商银行</v>
          </cell>
        </row>
        <row r="1255">
          <cell r="C1255" t="str">
            <v>招商银行日日盈理财计划-人民币日日盈(8166)</v>
          </cell>
          <cell r="D1255" t="str">
            <v>招商银行</v>
          </cell>
        </row>
        <row r="1256">
          <cell r="C1256" t="str">
            <v>招商银行日日盈理财计划-人民币日日盈(8166)</v>
          </cell>
          <cell r="D1256" t="str">
            <v>招商银行</v>
          </cell>
        </row>
        <row r="1257">
          <cell r="C1257" t="str">
            <v>招商银行日日盈理财计划-人民币尊享日日盈(8168)</v>
          </cell>
          <cell r="D1257" t="str">
            <v>招商银行</v>
          </cell>
        </row>
        <row r="1258">
          <cell r="C1258" t="str">
            <v>招商银行日日盈理财计划-人民币尊享日日盈(8168)</v>
          </cell>
          <cell r="D1258" t="str">
            <v>招商银行</v>
          </cell>
        </row>
        <row r="1259">
          <cell r="C1259" t="str">
            <v>招商银行日日盈理财计划-人民币尊享日日盈(8168)</v>
          </cell>
          <cell r="D1259" t="str">
            <v>招商银行</v>
          </cell>
        </row>
        <row r="1260">
          <cell r="C1260" t="str">
            <v>招商银行日日盈理财计划-人民币尊享日日盈(8168)</v>
          </cell>
          <cell r="D1260" t="str">
            <v>招商银行</v>
          </cell>
        </row>
        <row r="1261">
          <cell r="C1261" t="str">
            <v>招商银行日日盈理财计划-人民币尊享日日盈(8168)</v>
          </cell>
          <cell r="D1261" t="str">
            <v>招商银行</v>
          </cell>
        </row>
        <row r="1262">
          <cell r="C1262" t="str">
            <v>招商银行日日盈理财计划-人民币尊享日日盈(8168)</v>
          </cell>
          <cell r="D1262" t="str">
            <v>招商银行</v>
          </cell>
        </row>
        <row r="1263">
          <cell r="C1263" t="str">
            <v>招商银行日日盈理财计划-人民币尊享日日盈(8168)</v>
          </cell>
          <cell r="D1263" t="str">
            <v>招商银行</v>
          </cell>
        </row>
        <row r="1264">
          <cell r="C1264" t="str">
            <v>招商银行日日盈理财计划-人民币尊享日日盈(8168)</v>
          </cell>
          <cell r="D1264" t="str">
            <v>招商银行</v>
          </cell>
        </row>
        <row r="1265">
          <cell r="C1265" t="str">
            <v>招商银行日日盈理财计划-人民币尊享日日盈(8168)</v>
          </cell>
          <cell r="D1265" t="str">
            <v>招商银行</v>
          </cell>
        </row>
        <row r="1266">
          <cell r="C1266" t="str">
            <v>招商银行日日盈理财计划-人民币尊享日日盈(8168)</v>
          </cell>
          <cell r="D1266" t="str">
            <v>招商银行</v>
          </cell>
        </row>
        <row r="1267">
          <cell r="C1267" t="str">
            <v>招商银行日日盈理财计划-人民币尊享日日盈(8168)</v>
          </cell>
          <cell r="D1267" t="str">
            <v>招商银行</v>
          </cell>
        </row>
        <row r="1268">
          <cell r="C1268" t="str">
            <v>招商银行日日盈理财计划-人民币尊享日日盈(8168)</v>
          </cell>
          <cell r="D1268" t="str">
            <v>招商银行</v>
          </cell>
        </row>
        <row r="1269">
          <cell r="C1269" t="str">
            <v>招商银行日日盈理财计划-人民币尊享日日盈(8168)</v>
          </cell>
          <cell r="D1269" t="str">
            <v>招商银行</v>
          </cell>
        </row>
        <row r="1270">
          <cell r="C1270" t="str">
            <v>招商银行日日盈理财计划-人民币尊享日日盈(8168)</v>
          </cell>
          <cell r="D1270" t="str">
            <v>招商银行</v>
          </cell>
        </row>
        <row r="1271">
          <cell r="C1271" t="str">
            <v>招商银行日日盈理财计划-人民币尊享日日盈(8168)</v>
          </cell>
          <cell r="D1271" t="str">
            <v>招商银行</v>
          </cell>
        </row>
        <row r="1272">
          <cell r="C1272" t="str">
            <v>招商银行日日盈理财计划-人民币尊享日日盈(8168)</v>
          </cell>
          <cell r="D1272" t="str">
            <v>招商银行</v>
          </cell>
        </row>
        <row r="1273">
          <cell r="C1273" t="str">
            <v>招商银行日日盈理财计划-人民币尊享日日盈(8168)</v>
          </cell>
          <cell r="D1273" t="str">
            <v>招商银行</v>
          </cell>
        </row>
        <row r="1274">
          <cell r="C1274" t="str">
            <v>招商银行日日盈理财计划-人民币尊享日日盈(8168)</v>
          </cell>
          <cell r="D1274" t="str">
            <v>招商银行</v>
          </cell>
        </row>
        <row r="1275">
          <cell r="C1275" t="str">
            <v>招商银行日日盈理财计划-人民币尊享日日盈(8168)</v>
          </cell>
          <cell r="D1275" t="str">
            <v>招商银行</v>
          </cell>
        </row>
        <row r="1276">
          <cell r="C1276" t="str">
            <v>招商银行日日盈理财计划-人民币尊享日日盈(8168)</v>
          </cell>
          <cell r="D1276" t="str">
            <v>招商银行</v>
          </cell>
        </row>
        <row r="1277">
          <cell r="C1277" t="str">
            <v>招商银行日日盈理财计划-人民币尊享日日盈(8168)</v>
          </cell>
          <cell r="D1277" t="str">
            <v>招商银行</v>
          </cell>
        </row>
        <row r="1278">
          <cell r="C1278" t="str">
            <v>招商银行日日盈理财计划-人民币尊享日日盈(8168)</v>
          </cell>
          <cell r="D1278" t="str">
            <v>招商银行</v>
          </cell>
        </row>
        <row r="1279">
          <cell r="C1279" t="str">
            <v>招商银行日日盈理财计划-人民币尊享日日盈(8168)</v>
          </cell>
          <cell r="D1279" t="str">
            <v>招商银行</v>
          </cell>
        </row>
        <row r="1280">
          <cell r="C1280" t="str">
            <v>招商银行日日盈理财计划-人民币尊享日日盈(8168)</v>
          </cell>
          <cell r="D1280" t="str">
            <v>招商银行</v>
          </cell>
        </row>
        <row r="1281">
          <cell r="C1281" t="str">
            <v>招商银行日日盈理财计划-人民币尊享日日盈(8168)</v>
          </cell>
          <cell r="D1281" t="str">
            <v>招商银行</v>
          </cell>
        </row>
        <row r="1282">
          <cell r="C1282" t="str">
            <v>招商银行日日盈理财计划-人民币尊享日日盈(8168)</v>
          </cell>
          <cell r="D1282" t="str">
            <v>招商银行</v>
          </cell>
        </row>
        <row r="1283">
          <cell r="C1283" t="str">
            <v>招商银行日日盈理财计划-人民币尊享日日盈(8168)</v>
          </cell>
          <cell r="D1283" t="str">
            <v>招商银行</v>
          </cell>
        </row>
        <row r="1284">
          <cell r="C1284" t="str">
            <v>招商银行日日盈理财计划-人民币尊享日日盈(8168)</v>
          </cell>
          <cell r="D1284" t="str">
            <v>招商银行</v>
          </cell>
        </row>
        <row r="1285">
          <cell r="C1285" t="str">
            <v>招商银行日日盈理财计划-人民币尊享日日盈(8168)</v>
          </cell>
          <cell r="D1285" t="str">
            <v>招商银行</v>
          </cell>
        </row>
        <row r="1286">
          <cell r="C1286" t="str">
            <v>招商银行日日盈理财计划-人民币尊享日日盈(8168)</v>
          </cell>
          <cell r="D1286" t="str">
            <v>招商银行</v>
          </cell>
        </row>
        <row r="1287">
          <cell r="C1287" t="str">
            <v>招商银行日日盈理财计划-手机日日盈(8169)</v>
          </cell>
          <cell r="D1287" t="str">
            <v>招商银行</v>
          </cell>
        </row>
        <row r="1288">
          <cell r="C1288" t="str">
            <v>招商银行日日盈理财计划-手机日日盈(8169)</v>
          </cell>
          <cell r="D1288" t="str">
            <v>招商银行</v>
          </cell>
        </row>
        <row r="1289">
          <cell r="C1289" t="str">
            <v>招商银行日日盈理财计划-手机日日盈(8169)</v>
          </cell>
          <cell r="D1289" t="str">
            <v>招商银行</v>
          </cell>
        </row>
        <row r="1290">
          <cell r="C1290" t="str">
            <v>招商银行日日盈理财计划-手机日日盈(8169)</v>
          </cell>
          <cell r="D1290" t="str">
            <v>招商银行</v>
          </cell>
        </row>
        <row r="1291">
          <cell r="C1291" t="str">
            <v>招商银行日日盈理财计划-手机日日盈(8169)</v>
          </cell>
          <cell r="D1291" t="str">
            <v>招商银行</v>
          </cell>
        </row>
        <row r="1292">
          <cell r="C1292" t="str">
            <v>招商银行日日盈理财计划-手机日日盈(8169)</v>
          </cell>
          <cell r="D1292" t="str">
            <v>招商银行</v>
          </cell>
        </row>
        <row r="1293">
          <cell r="C1293" t="str">
            <v>招商银行日日盈理财计划-手机日日盈(8169)</v>
          </cell>
          <cell r="D1293" t="str">
            <v>招商银行</v>
          </cell>
        </row>
        <row r="1294">
          <cell r="C1294" t="str">
            <v>招商银行日日盈理财计划-手机日日盈(8169)</v>
          </cell>
          <cell r="D1294" t="str">
            <v>招商银行</v>
          </cell>
        </row>
        <row r="1295">
          <cell r="C1295" t="str">
            <v>招商银行日日盈理财计划-手机日日盈(8169)</v>
          </cell>
          <cell r="D1295" t="str">
            <v>招商银行</v>
          </cell>
        </row>
        <row r="1296">
          <cell r="C1296" t="str">
            <v>招商银行日日盈理财计划-手机日日盈(8169)</v>
          </cell>
          <cell r="D1296" t="str">
            <v>招商银行</v>
          </cell>
        </row>
        <row r="1297">
          <cell r="C1297" t="str">
            <v>招商银行日日盈理财计划-手机日日盈(8169)</v>
          </cell>
          <cell r="D1297" t="str">
            <v>招商银行</v>
          </cell>
        </row>
        <row r="1298">
          <cell r="C1298" t="str">
            <v>招商银行日日盈理财计划-手机日日盈(8169)</v>
          </cell>
          <cell r="D1298" t="str">
            <v>招商银行</v>
          </cell>
        </row>
        <row r="1299">
          <cell r="C1299" t="str">
            <v>招商银行日日盈理财计划-手机日日盈(8169)</v>
          </cell>
          <cell r="D1299" t="str">
            <v>招商银行</v>
          </cell>
        </row>
        <row r="1300">
          <cell r="C1300" t="str">
            <v>招商银行日日盈理财计划-手机日日盈(8169)</v>
          </cell>
          <cell r="D1300" t="str">
            <v>招商银行</v>
          </cell>
        </row>
        <row r="1301">
          <cell r="C1301" t="str">
            <v>招商银行日日盈理财计划-手机日日盈(8169)</v>
          </cell>
          <cell r="D1301" t="str">
            <v>招商银行</v>
          </cell>
        </row>
        <row r="1302">
          <cell r="C1302" t="str">
            <v>招商银行日日盈理财计划-手机日日盈(8169)</v>
          </cell>
          <cell r="D1302" t="str">
            <v>招商银行</v>
          </cell>
        </row>
        <row r="1303">
          <cell r="C1303" t="str">
            <v>招商银行日日盈理财计划-手机日日盈(8169)</v>
          </cell>
          <cell r="D1303" t="str">
            <v>招商银行</v>
          </cell>
        </row>
        <row r="1304">
          <cell r="C1304" t="str">
            <v>招商银行日日盈理财计划-手机日日盈(8169)</v>
          </cell>
          <cell r="D1304" t="str">
            <v>招商银行</v>
          </cell>
        </row>
        <row r="1305">
          <cell r="C1305" t="str">
            <v>招商银行日日盈理财计划-手机日日盈(8169)</v>
          </cell>
          <cell r="D1305" t="str">
            <v>招商银行</v>
          </cell>
        </row>
        <row r="1306">
          <cell r="C1306" t="str">
            <v>招商银行日日盈理财计划-手机日日盈(8169)</v>
          </cell>
          <cell r="D1306" t="str">
            <v>招商银行</v>
          </cell>
        </row>
        <row r="1307">
          <cell r="C1307" t="str">
            <v>招商银行日日盈理财计划-手机日日盈(8169)</v>
          </cell>
          <cell r="D1307" t="str">
            <v>招商银行</v>
          </cell>
        </row>
        <row r="1308">
          <cell r="C1308" t="str">
            <v>招商银行日日盈理财计划-手机日日盈(8169)</v>
          </cell>
          <cell r="D1308" t="str">
            <v>招商银行</v>
          </cell>
        </row>
        <row r="1309">
          <cell r="C1309" t="str">
            <v>招商银行日日盈理财计划-手机日日盈(8169)</v>
          </cell>
          <cell r="D1309" t="str">
            <v>招商银行</v>
          </cell>
        </row>
        <row r="1310">
          <cell r="C1310" t="str">
            <v>招商银行日日盈理财计划-手机日日盈(8169)</v>
          </cell>
          <cell r="D1310" t="str">
            <v>招商银行</v>
          </cell>
        </row>
        <row r="1311">
          <cell r="C1311" t="str">
            <v>招商银行日日盈理财计划-手机日日盈(8169)</v>
          </cell>
          <cell r="D1311" t="str">
            <v>招商银行</v>
          </cell>
        </row>
        <row r="1312">
          <cell r="C1312" t="str">
            <v>招商银行日日盈理财计划-手机日日盈(8169)</v>
          </cell>
          <cell r="D1312" t="str">
            <v>招商银行</v>
          </cell>
        </row>
        <row r="1313">
          <cell r="C1313" t="str">
            <v>招商银行日日盈理财计划-手机日日盈(8169)</v>
          </cell>
          <cell r="D1313" t="str">
            <v>招商银行</v>
          </cell>
        </row>
        <row r="1314">
          <cell r="C1314" t="str">
            <v>招商银行日日盈理财计划-手机日日盈(8169)</v>
          </cell>
          <cell r="D1314" t="str">
            <v>招商银行</v>
          </cell>
        </row>
        <row r="1315">
          <cell r="C1315" t="str">
            <v>招商银行日日盈理财计划-手机日日盈(8169)</v>
          </cell>
          <cell r="D1315" t="str">
            <v>招商银行</v>
          </cell>
        </row>
        <row r="1316">
          <cell r="C1316" t="str">
            <v>招商银行日日盈理财计划-手机日日盈(8169)</v>
          </cell>
          <cell r="D1316" t="str">
            <v>招商银行</v>
          </cell>
        </row>
        <row r="1317">
          <cell r="C1317" t="str">
            <v>招商银行日日盈理财计划-私人银行人民币日日盈(9439)</v>
          </cell>
          <cell r="D1317" t="str">
            <v>招商银行</v>
          </cell>
        </row>
        <row r="1318">
          <cell r="C1318" t="str">
            <v>招商银行日日盈理财计划-私人银行人民币日日盈(9439)</v>
          </cell>
          <cell r="D1318" t="str">
            <v>招商银行</v>
          </cell>
        </row>
        <row r="1319">
          <cell r="C1319" t="str">
            <v>招商银行日日盈理财计划-私人银行人民币日日盈(9439)</v>
          </cell>
          <cell r="D1319" t="str">
            <v>招商银行</v>
          </cell>
        </row>
        <row r="1320">
          <cell r="C1320" t="str">
            <v>招商银行日日盈理财计划-私人银行人民币日日盈(9439)</v>
          </cell>
          <cell r="D1320" t="str">
            <v>招商银行</v>
          </cell>
        </row>
        <row r="1321">
          <cell r="C1321" t="str">
            <v>招商银行日日盈理财计划-私人银行人民币日日盈(9439)</v>
          </cell>
          <cell r="D1321" t="str">
            <v>招商银行</v>
          </cell>
        </row>
        <row r="1322">
          <cell r="C1322" t="str">
            <v>招商银行日日盈理财计划-私人银行人民币日日盈(9439)</v>
          </cell>
          <cell r="D1322" t="str">
            <v>招商银行</v>
          </cell>
        </row>
        <row r="1323">
          <cell r="C1323" t="str">
            <v>招商银行日日盈理财计划-私人银行人民币日日盈(9439)</v>
          </cell>
          <cell r="D1323" t="str">
            <v>招商银行</v>
          </cell>
        </row>
        <row r="1324">
          <cell r="C1324" t="str">
            <v>招商银行日日盈理财计划-私人银行人民币日日盈(9439)</v>
          </cell>
          <cell r="D1324" t="str">
            <v>招商银行</v>
          </cell>
        </row>
        <row r="1325">
          <cell r="C1325" t="str">
            <v>招商银行日日盈理财计划-私人银行人民币日日盈(9439)</v>
          </cell>
          <cell r="D1325" t="str">
            <v>招商银行</v>
          </cell>
        </row>
        <row r="1326">
          <cell r="C1326" t="str">
            <v>招商银行日日盈理财计划-私人银行人民币日日盈(9439)</v>
          </cell>
          <cell r="D1326" t="str">
            <v>招商银行</v>
          </cell>
        </row>
        <row r="1327">
          <cell r="C1327" t="str">
            <v>招商银行日日盈理财计划-私人银行人民币日日盈(9439)</v>
          </cell>
          <cell r="D1327" t="str">
            <v>招商银行</v>
          </cell>
        </row>
        <row r="1328">
          <cell r="C1328" t="str">
            <v>招商银行日日盈理财计划-私人银行人民币日日盈(9439)</v>
          </cell>
          <cell r="D1328" t="str">
            <v>招商银行</v>
          </cell>
        </row>
        <row r="1329">
          <cell r="C1329" t="str">
            <v>招商银行日日盈理财计划-私人银行人民币日日盈(9439)</v>
          </cell>
          <cell r="D1329" t="str">
            <v>招商银行</v>
          </cell>
        </row>
        <row r="1330">
          <cell r="C1330" t="str">
            <v>招商银行日日盈理财计划-私人银行人民币日日盈(9439)</v>
          </cell>
          <cell r="D1330" t="str">
            <v>招商银行</v>
          </cell>
        </row>
        <row r="1331">
          <cell r="C1331" t="str">
            <v>招商银行日日盈理财计划-私人银行人民币日日盈(9439)</v>
          </cell>
          <cell r="D1331" t="str">
            <v>招商银行</v>
          </cell>
        </row>
        <row r="1332">
          <cell r="C1332" t="str">
            <v>招商银行日日盈理财计划-私人银行人民币日日盈(9439)</v>
          </cell>
          <cell r="D1332" t="str">
            <v>招商银行</v>
          </cell>
        </row>
        <row r="1333">
          <cell r="C1333" t="str">
            <v>招商银行日日盈理财计划-私人银行人民币日日盈(9439)</v>
          </cell>
          <cell r="D1333" t="str">
            <v>招商银行</v>
          </cell>
        </row>
        <row r="1334">
          <cell r="C1334" t="str">
            <v>招商银行日日盈理财计划-私人银行人民币日日盈(9439)</v>
          </cell>
          <cell r="D1334" t="str">
            <v>招商银行</v>
          </cell>
        </row>
        <row r="1335">
          <cell r="C1335" t="str">
            <v>招商银行日日盈理财计划-私人银行人民币日日盈(9439)</v>
          </cell>
          <cell r="D1335" t="str">
            <v>招商银行</v>
          </cell>
        </row>
        <row r="1336">
          <cell r="C1336" t="str">
            <v>招商银行日日盈理财计划-私人银行人民币日日盈(9439)</v>
          </cell>
          <cell r="D1336" t="str">
            <v>招商银行</v>
          </cell>
        </row>
        <row r="1337">
          <cell r="C1337" t="str">
            <v>招商银行日日盈理财计划-私人银行人民币日日盈(9439)</v>
          </cell>
          <cell r="D1337" t="str">
            <v>招商银行</v>
          </cell>
        </row>
        <row r="1338">
          <cell r="C1338" t="str">
            <v>招商银行日日盈理财计划-私人银行人民币日日盈(9439)</v>
          </cell>
          <cell r="D1338" t="str">
            <v>招商银行</v>
          </cell>
        </row>
        <row r="1339">
          <cell r="C1339" t="str">
            <v>招商银行日日盈理财计划-私人银行人民币日日盈(9439)</v>
          </cell>
          <cell r="D1339" t="str">
            <v>招商银行</v>
          </cell>
        </row>
        <row r="1340">
          <cell r="C1340" t="str">
            <v>招商银行日日盈理财计划-私人银行人民币日日盈(9439)</v>
          </cell>
          <cell r="D1340" t="str">
            <v>招商银行</v>
          </cell>
        </row>
        <row r="1341">
          <cell r="C1341" t="str">
            <v>招商银行日日盈理财计划-私人银行人民币日日盈(9439)</v>
          </cell>
          <cell r="D1341" t="str">
            <v>招商银行</v>
          </cell>
        </row>
        <row r="1342">
          <cell r="C1342" t="str">
            <v>招商银行日日盈理财计划-私人银行人民币日日盈(9439)</v>
          </cell>
          <cell r="D1342" t="str">
            <v>招商银行</v>
          </cell>
        </row>
        <row r="1343">
          <cell r="C1343" t="str">
            <v>招商银行日日盈理财计划-私人银行人民币日日盈(9439)</v>
          </cell>
          <cell r="D1343" t="str">
            <v>招商银行</v>
          </cell>
        </row>
        <row r="1344">
          <cell r="C1344" t="str">
            <v>招商银行日日盈理财计划-私人银行人民币日日盈(9439)</v>
          </cell>
          <cell r="D1344" t="str">
            <v>招商银行</v>
          </cell>
        </row>
        <row r="1345">
          <cell r="C1345" t="str">
            <v>招商银行日日盈理财计划-私人银行人民币日日盈(9439)</v>
          </cell>
          <cell r="D1345" t="str">
            <v>招商银行</v>
          </cell>
        </row>
        <row r="1346">
          <cell r="C1346" t="str">
            <v>招商银行日日盈理财计划-私人银行人民币日日盈(9439)</v>
          </cell>
          <cell r="D1346" t="str">
            <v>招商银行</v>
          </cell>
        </row>
        <row r="1347">
          <cell r="C1347" t="str">
            <v>招商银行日日盈理财计划-私人银行荣耀日日盈(9469)</v>
          </cell>
          <cell r="D1347" t="str">
            <v>招商银行</v>
          </cell>
        </row>
        <row r="1348">
          <cell r="C1348" t="str">
            <v>招商银行日日盈理财计划-私人银行荣耀日日盈(9469)</v>
          </cell>
          <cell r="D1348" t="str">
            <v>招商银行</v>
          </cell>
        </row>
        <row r="1349">
          <cell r="C1349" t="str">
            <v>招商银行日日盈理财计划-私人银行荣耀日日盈(9469)</v>
          </cell>
          <cell r="D1349" t="str">
            <v>招商银行</v>
          </cell>
        </row>
        <row r="1350">
          <cell r="C1350" t="str">
            <v>招商银行日日盈理财计划-私人银行荣耀日日盈(9469)</v>
          </cell>
          <cell r="D1350" t="str">
            <v>招商银行</v>
          </cell>
        </row>
        <row r="1351">
          <cell r="C1351" t="str">
            <v>招商银行日日盈理财计划-私人银行荣耀日日盈(9469)</v>
          </cell>
          <cell r="D1351" t="str">
            <v>招商银行</v>
          </cell>
        </row>
        <row r="1352">
          <cell r="C1352" t="str">
            <v>招商银行日日盈理财计划-私人银行荣耀日日盈(9469)</v>
          </cell>
          <cell r="D1352" t="str">
            <v>招商银行</v>
          </cell>
        </row>
        <row r="1353">
          <cell r="C1353" t="str">
            <v>招商银行日日盈理财计划-私人银行荣耀日日盈(9469)</v>
          </cell>
          <cell r="D1353" t="str">
            <v>招商银行</v>
          </cell>
        </row>
        <row r="1354">
          <cell r="C1354" t="str">
            <v>招商银行日日盈理财计划-私人银行荣耀日日盈(9469)</v>
          </cell>
          <cell r="D1354" t="str">
            <v>招商银行</v>
          </cell>
        </row>
        <row r="1355">
          <cell r="C1355" t="str">
            <v>招商银行日日盈理财计划-私人银行荣耀日日盈(9469)</v>
          </cell>
          <cell r="D1355" t="str">
            <v>招商银行</v>
          </cell>
        </row>
        <row r="1356">
          <cell r="C1356" t="str">
            <v>招商银行日日盈理财计划-私人银行荣耀日日盈(9469)</v>
          </cell>
          <cell r="D1356" t="str">
            <v>招商银行</v>
          </cell>
        </row>
        <row r="1357">
          <cell r="C1357" t="str">
            <v>招商银行日日盈理财计划-私人银行荣耀日日盈(9469)</v>
          </cell>
          <cell r="D1357" t="str">
            <v>招商银行</v>
          </cell>
        </row>
        <row r="1358">
          <cell r="C1358" t="str">
            <v>招商银行日日盈理财计划-私人银行荣耀日日盈(9469)</v>
          </cell>
          <cell r="D1358" t="str">
            <v>招商银行</v>
          </cell>
        </row>
        <row r="1359">
          <cell r="C1359" t="str">
            <v>招商银行日日盈理财计划-私人银行荣耀日日盈(9469)</v>
          </cell>
          <cell r="D1359" t="str">
            <v>招商银行</v>
          </cell>
        </row>
        <row r="1360">
          <cell r="C1360" t="str">
            <v>招商银行日日盈理财计划-私人银行荣耀日日盈(9469)</v>
          </cell>
          <cell r="D1360" t="str">
            <v>招商银行</v>
          </cell>
        </row>
        <row r="1361">
          <cell r="C1361" t="str">
            <v>招商银行日日盈理财计划-私人银行荣耀日日盈(9469)</v>
          </cell>
          <cell r="D1361" t="str">
            <v>招商银行</v>
          </cell>
        </row>
        <row r="1362">
          <cell r="C1362" t="str">
            <v>招商银行日日盈理财计划-私人银行荣耀日日盈(9469)</v>
          </cell>
          <cell r="D1362" t="str">
            <v>招商银行</v>
          </cell>
        </row>
        <row r="1363">
          <cell r="C1363" t="str">
            <v>招商银行日日盈理财计划-私人银行荣耀日日盈(9469)</v>
          </cell>
          <cell r="D1363" t="str">
            <v>招商银行</v>
          </cell>
        </row>
        <row r="1364">
          <cell r="C1364" t="str">
            <v>招商银行日日盈理财计划-私人银行荣耀日日盈(9469)</v>
          </cell>
          <cell r="D1364" t="str">
            <v>招商银行</v>
          </cell>
        </row>
        <row r="1365">
          <cell r="C1365" t="str">
            <v>招商银行日日盈理财计划-私人银行荣耀日日盈(9469)</v>
          </cell>
          <cell r="D1365" t="str">
            <v>招商银行</v>
          </cell>
        </row>
        <row r="1366">
          <cell r="C1366" t="str">
            <v>招商银行日日盈理财计划-私人银行荣耀日日盈(9469)</v>
          </cell>
          <cell r="D1366" t="str">
            <v>招商银行</v>
          </cell>
        </row>
        <row r="1367">
          <cell r="C1367" t="str">
            <v>招商银行日日盈理财计划-私人银行荣耀日日盈(9469)</v>
          </cell>
          <cell r="D1367" t="str">
            <v>招商银行</v>
          </cell>
        </row>
        <row r="1368">
          <cell r="C1368" t="str">
            <v>招商银行日日盈理财计划-私人银行荣耀日日盈(9469)</v>
          </cell>
          <cell r="D1368" t="str">
            <v>招商银行</v>
          </cell>
        </row>
        <row r="1369">
          <cell r="C1369" t="str">
            <v>招商银行日日盈理财计划-私人银行荣耀日日盈(9469)</v>
          </cell>
          <cell r="D1369" t="str">
            <v>招商银行</v>
          </cell>
        </row>
        <row r="1370">
          <cell r="C1370" t="str">
            <v>招商银行日日盈理财计划-私人银行荣耀日日盈(9469)</v>
          </cell>
          <cell r="D1370" t="str">
            <v>招商银行</v>
          </cell>
        </row>
        <row r="1371">
          <cell r="C1371" t="str">
            <v>招商银行日日盈理财计划-私人银行荣耀日日盈(9469)</v>
          </cell>
          <cell r="D1371" t="str">
            <v>招商银行</v>
          </cell>
        </row>
        <row r="1372">
          <cell r="C1372" t="str">
            <v>招商银行日日盈理财计划-私人银行荣耀日日盈(9469)</v>
          </cell>
          <cell r="D1372" t="str">
            <v>招商银行</v>
          </cell>
        </row>
        <row r="1373">
          <cell r="C1373" t="str">
            <v>招商银行日日盈理财计划-私人银行荣耀日日盈(9469)</v>
          </cell>
          <cell r="D1373" t="str">
            <v>招商银行</v>
          </cell>
        </row>
        <row r="1374">
          <cell r="C1374" t="str">
            <v>招商银行日日盈理财计划-私人银行荣耀日日盈(9469)</v>
          </cell>
          <cell r="D1374" t="str">
            <v>招商银行</v>
          </cell>
        </row>
        <row r="1375">
          <cell r="C1375" t="str">
            <v>招商银行日日盈理财计划-私人银行荣耀日日盈(9469)</v>
          </cell>
          <cell r="D1375" t="str">
            <v>招商银行</v>
          </cell>
        </row>
        <row r="1376">
          <cell r="C1376" t="str">
            <v>招商银行日日盈理财计划-私人银行荣耀日日盈(9469)</v>
          </cell>
          <cell r="D1376" t="str">
            <v>招商银行</v>
          </cell>
        </row>
        <row r="1377">
          <cell r="C1377" t="str">
            <v>招商银行日日盈理财计划-私人银行至尊日日盈(9449)</v>
          </cell>
          <cell r="D1377" t="str">
            <v>招商银行</v>
          </cell>
        </row>
        <row r="1378">
          <cell r="C1378" t="str">
            <v>招商银行日日盈理财计划-私人银行至尊日日盈(9449)</v>
          </cell>
          <cell r="D1378" t="str">
            <v>招商银行</v>
          </cell>
        </row>
        <row r="1379">
          <cell r="C1379" t="str">
            <v>招商银行日日盈理财计划-私人银行至尊日日盈(9449)</v>
          </cell>
          <cell r="D1379" t="str">
            <v>招商银行</v>
          </cell>
        </row>
        <row r="1380">
          <cell r="C1380" t="str">
            <v>招商银行日日盈理财计划-私人银行至尊日日盈(9449)</v>
          </cell>
          <cell r="D1380" t="str">
            <v>招商银行</v>
          </cell>
        </row>
        <row r="1381">
          <cell r="C1381" t="str">
            <v>招商银行日日盈理财计划-私人银行至尊日日盈(9449)</v>
          </cell>
          <cell r="D1381" t="str">
            <v>招商银行</v>
          </cell>
        </row>
        <row r="1382">
          <cell r="C1382" t="str">
            <v>招商银行日日盈理财计划-私人银行至尊日日盈(9449)</v>
          </cell>
          <cell r="D1382" t="str">
            <v>招商银行</v>
          </cell>
        </row>
        <row r="1383">
          <cell r="C1383" t="str">
            <v>招商银行日日盈理财计划-私人银行至尊日日盈(9449)</v>
          </cell>
          <cell r="D1383" t="str">
            <v>招商银行</v>
          </cell>
        </row>
        <row r="1384">
          <cell r="C1384" t="str">
            <v>招商银行日日盈理财计划-私人银行至尊日日盈(9449)</v>
          </cell>
          <cell r="D1384" t="str">
            <v>招商银行</v>
          </cell>
        </row>
        <row r="1385">
          <cell r="C1385" t="str">
            <v>招商银行日日盈理财计划-私人银行至尊日日盈(9449)</v>
          </cell>
          <cell r="D1385" t="str">
            <v>招商银行</v>
          </cell>
        </row>
        <row r="1386">
          <cell r="C1386" t="str">
            <v>招商银行日日盈理财计划-私人银行至尊日日盈(9449)</v>
          </cell>
          <cell r="D1386" t="str">
            <v>招商银行</v>
          </cell>
        </row>
        <row r="1387">
          <cell r="C1387" t="str">
            <v>招商银行日日盈理财计划-私人银行至尊日日盈(9449)</v>
          </cell>
          <cell r="D1387" t="str">
            <v>招商银行</v>
          </cell>
        </row>
        <row r="1388">
          <cell r="C1388" t="str">
            <v>招商银行日日盈理财计划-私人银行至尊日日盈(9449)</v>
          </cell>
          <cell r="D1388" t="str">
            <v>招商银行</v>
          </cell>
        </row>
        <row r="1389">
          <cell r="C1389" t="str">
            <v>招商银行日日盈理财计划-私人银行至尊日日盈(9449)</v>
          </cell>
          <cell r="D1389" t="str">
            <v>招商银行</v>
          </cell>
        </row>
        <row r="1390">
          <cell r="C1390" t="str">
            <v>招商银行日日盈理财计划-私人银行至尊日日盈(9449)</v>
          </cell>
          <cell r="D1390" t="str">
            <v>招商银行</v>
          </cell>
        </row>
        <row r="1391">
          <cell r="C1391" t="str">
            <v>招商银行日日盈理财计划-私人银行至尊日日盈(9449)</v>
          </cell>
          <cell r="D1391" t="str">
            <v>招商银行</v>
          </cell>
        </row>
        <row r="1392">
          <cell r="C1392" t="str">
            <v>招商银行日日盈理财计划-私人银行至尊日日盈(9449)</v>
          </cell>
          <cell r="D1392" t="str">
            <v>招商银行</v>
          </cell>
        </row>
        <row r="1393">
          <cell r="C1393" t="str">
            <v>招商银行日日盈理财计划-私人银行至尊日日盈(9449)</v>
          </cell>
          <cell r="D1393" t="str">
            <v>招商银行</v>
          </cell>
        </row>
        <row r="1394">
          <cell r="C1394" t="str">
            <v>招商银行日日盈理财计划-私人银行至尊日日盈(9449)</v>
          </cell>
          <cell r="D1394" t="str">
            <v>招商银行</v>
          </cell>
        </row>
        <row r="1395">
          <cell r="C1395" t="str">
            <v>招商银行日日盈理财计划-私人银行至尊日日盈(9449)</v>
          </cell>
          <cell r="D1395" t="str">
            <v>招商银行</v>
          </cell>
        </row>
        <row r="1396">
          <cell r="C1396" t="str">
            <v>招商银行日日盈理财计划-私人银行至尊日日盈(9449)</v>
          </cell>
          <cell r="D1396" t="str">
            <v>招商银行</v>
          </cell>
        </row>
        <row r="1397">
          <cell r="C1397" t="str">
            <v>招商银行日日盈理财计划-私人银行至尊日日盈(9449)</v>
          </cell>
          <cell r="D1397" t="str">
            <v>招商银行</v>
          </cell>
        </row>
        <row r="1398">
          <cell r="C1398" t="str">
            <v>招商银行日日盈理财计划-私人银行至尊日日盈(9449)</v>
          </cell>
          <cell r="D1398" t="str">
            <v>招商银行</v>
          </cell>
        </row>
        <row r="1399">
          <cell r="C1399" t="str">
            <v>招商银行日日盈理财计划-私人银行至尊日日盈(9449)</v>
          </cell>
          <cell r="D1399" t="str">
            <v>招商银行</v>
          </cell>
        </row>
        <row r="1400">
          <cell r="C1400" t="str">
            <v>招商银行日日盈理财计划-私人银行至尊日日盈(9449)</v>
          </cell>
          <cell r="D1400" t="str">
            <v>招商银行</v>
          </cell>
        </row>
        <row r="1401">
          <cell r="C1401" t="str">
            <v>招商银行日日盈理财计划-私人银行至尊日日盈(9449)</v>
          </cell>
          <cell r="D1401" t="str">
            <v>招商银行</v>
          </cell>
        </row>
        <row r="1402">
          <cell r="C1402" t="str">
            <v>招商银行日日盈理财计划-私人银行至尊日日盈(9449)</v>
          </cell>
          <cell r="D1402" t="str">
            <v>招商银行</v>
          </cell>
        </row>
        <row r="1403">
          <cell r="C1403" t="str">
            <v>招商银行日日盈理财计划-私人银行至尊日日盈(9449)</v>
          </cell>
          <cell r="D1403" t="str">
            <v>招商银行</v>
          </cell>
        </row>
        <row r="1404">
          <cell r="C1404" t="str">
            <v>招商银行日日盈理财计划-私人银行至尊日日盈(9449)</v>
          </cell>
          <cell r="D1404" t="str">
            <v>招商银行</v>
          </cell>
        </row>
        <row r="1405">
          <cell r="C1405" t="str">
            <v>招商银行日日盈理财计划-私人银行至尊日日盈(9449)</v>
          </cell>
          <cell r="D1405" t="str">
            <v>招商银行</v>
          </cell>
        </row>
        <row r="1406">
          <cell r="C1406" t="str">
            <v>招商银行日日盈理财计划-私人银行至尊日日盈(9449)</v>
          </cell>
          <cell r="D1406" t="str">
            <v>招商银行</v>
          </cell>
        </row>
        <row r="1407">
          <cell r="C1407" t="str">
            <v>招商银行赛宝金理财计划(8198)</v>
          </cell>
          <cell r="D1407" t="str">
            <v>招商银行</v>
          </cell>
        </row>
        <row r="1408">
          <cell r="C1408" t="str">
            <v>招商银行赛宝金理财计划(8198)</v>
          </cell>
          <cell r="D1408" t="str">
            <v>招商银行</v>
          </cell>
        </row>
        <row r="1409">
          <cell r="C1409" t="str">
            <v>招商银行赛宝金理财计划(8198)</v>
          </cell>
          <cell r="D1409" t="str">
            <v>招商银行</v>
          </cell>
        </row>
        <row r="1410">
          <cell r="C1410" t="str">
            <v>招商银行赛宝金理财计划(8198)</v>
          </cell>
          <cell r="D1410" t="str">
            <v>招商银行</v>
          </cell>
        </row>
        <row r="1411">
          <cell r="C1411" t="str">
            <v>招商银行赛宝金理财计划(8198)</v>
          </cell>
          <cell r="D1411" t="str">
            <v>招商银行</v>
          </cell>
        </row>
        <row r="1412">
          <cell r="C1412" t="str">
            <v>招商银行赛宝金理财计划(8198)</v>
          </cell>
          <cell r="D1412" t="str">
            <v>招商银行</v>
          </cell>
        </row>
        <row r="1413">
          <cell r="C1413" t="str">
            <v>招商银行赛宝金理财计划(8198)</v>
          </cell>
          <cell r="D1413" t="str">
            <v>招商银行</v>
          </cell>
        </row>
        <row r="1414">
          <cell r="C1414" t="str">
            <v>招商银行赛宝金理财计划(8198)</v>
          </cell>
          <cell r="D1414" t="str">
            <v>招商银行</v>
          </cell>
        </row>
        <row r="1415">
          <cell r="C1415" t="str">
            <v>招商银行赛宝金理财计划(8198)</v>
          </cell>
          <cell r="D1415" t="str">
            <v>招商银行</v>
          </cell>
        </row>
        <row r="1416">
          <cell r="C1416" t="str">
            <v>招商银行赛宝金理财计划(8198)</v>
          </cell>
          <cell r="D1416" t="str">
            <v>招商银行</v>
          </cell>
        </row>
        <row r="1417">
          <cell r="C1417" t="str">
            <v>招商银行赛宝金理财计划(8198)</v>
          </cell>
          <cell r="D1417" t="str">
            <v>招商银行</v>
          </cell>
        </row>
        <row r="1418">
          <cell r="C1418" t="str">
            <v>招商银行赛宝金理财计划(8198)</v>
          </cell>
          <cell r="D1418" t="str">
            <v>招商银行</v>
          </cell>
        </row>
        <row r="1419">
          <cell r="C1419" t="str">
            <v>招商银行赛宝金理财计划(8198)</v>
          </cell>
          <cell r="D1419" t="str">
            <v>招商银行</v>
          </cell>
        </row>
        <row r="1420">
          <cell r="C1420" t="str">
            <v>招商银行赛宝金理财计划(8198)</v>
          </cell>
          <cell r="D1420" t="str">
            <v>招商银行</v>
          </cell>
        </row>
        <row r="1421">
          <cell r="C1421" t="str">
            <v>招商银行赛宝金理财计划(8198)</v>
          </cell>
          <cell r="D1421" t="str">
            <v>招商银行</v>
          </cell>
        </row>
        <row r="1422">
          <cell r="C1422" t="str">
            <v>招商银行赛宝金理财计划(8198)</v>
          </cell>
          <cell r="D1422" t="str">
            <v>招商银行</v>
          </cell>
        </row>
        <row r="1423">
          <cell r="C1423" t="str">
            <v>招商银行赛宝金理财计划(8198)</v>
          </cell>
          <cell r="D1423" t="str">
            <v>招商银行</v>
          </cell>
        </row>
        <row r="1424">
          <cell r="C1424" t="str">
            <v>招商银行赛宝金理财计划(8198)</v>
          </cell>
          <cell r="D1424" t="str">
            <v>招商银行</v>
          </cell>
        </row>
        <row r="1425">
          <cell r="C1425" t="str">
            <v>招商银行赛宝金理财计划(8198)</v>
          </cell>
          <cell r="D1425" t="str">
            <v>招商银行</v>
          </cell>
        </row>
        <row r="1426">
          <cell r="C1426" t="str">
            <v>招商银行赛宝金理财计划(8198)</v>
          </cell>
          <cell r="D1426" t="str">
            <v>招商银行</v>
          </cell>
        </row>
        <row r="1427">
          <cell r="C1427" t="str">
            <v>招商银行赛宝金理财计划(8198)</v>
          </cell>
          <cell r="D1427" t="str">
            <v>招商银行</v>
          </cell>
        </row>
        <row r="1428">
          <cell r="C1428" t="str">
            <v>招商银行赛宝金理财计划(8198)</v>
          </cell>
          <cell r="D1428" t="str">
            <v>招商银行</v>
          </cell>
        </row>
        <row r="1429">
          <cell r="C1429" t="str">
            <v>招商银行赛宝金理财计划(8198)</v>
          </cell>
          <cell r="D1429" t="str">
            <v>招商银行</v>
          </cell>
        </row>
        <row r="1430">
          <cell r="C1430" t="str">
            <v>招商银行赛宝金理财计划(8198)</v>
          </cell>
          <cell r="D1430" t="str">
            <v>招商银行</v>
          </cell>
        </row>
        <row r="1431">
          <cell r="C1431" t="str">
            <v>招商银行赛宝金理财计划(8198)</v>
          </cell>
          <cell r="D1431" t="str">
            <v>招商银行</v>
          </cell>
        </row>
        <row r="1432">
          <cell r="C1432" t="str">
            <v>招商银行赛宝金理财计划(8198)</v>
          </cell>
          <cell r="D1432" t="str">
            <v>招商银行</v>
          </cell>
        </row>
        <row r="1433">
          <cell r="C1433" t="str">
            <v>招商银行赛宝金理财计划(8198)</v>
          </cell>
          <cell r="D1433" t="str">
            <v>招商银行</v>
          </cell>
        </row>
        <row r="1434">
          <cell r="C1434" t="str">
            <v>招商银行赛宝金理财计划(8198)</v>
          </cell>
          <cell r="D1434" t="str">
            <v>招商银行</v>
          </cell>
        </row>
        <row r="1435">
          <cell r="C1435" t="str">
            <v>招商银行赛宝金理财计划(8198)</v>
          </cell>
          <cell r="D1435" t="str">
            <v>招商银行</v>
          </cell>
        </row>
        <row r="1436">
          <cell r="C1436" t="str">
            <v>招商银行赛宝金理财计划(8198)</v>
          </cell>
          <cell r="D1436" t="str">
            <v>招商银行</v>
          </cell>
        </row>
        <row r="1437">
          <cell r="C1437" t="str">
            <v>招商银行银和理财之朝招金理财计划(22399)</v>
          </cell>
          <cell r="D1437" t="str">
            <v>招商银行</v>
          </cell>
        </row>
        <row r="1438">
          <cell r="C1438" t="str">
            <v>招商银行银和理财之朝招金理财计划(22399)</v>
          </cell>
          <cell r="D1438" t="str">
            <v>招商银行</v>
          </cell>
        </row>
        <row r="1439">
          <cell r="C1439" t="str">
            <v>招商银行银和理财之朝招金理财计划(22399)</v>
          </cell>
          <cell r="D1439" t="str">
            <v>招商银行</v>
          </cell>
        </row>
        <row r="1440">
          <cell r="C1440" t="str">
            <v>招商银行银和理财之朝招金理财计划(22399)</v>
          </cell>
          <cell r="D1440" t="str">
            <v>招商银行</v>
          </cell>
        </row>
        <row r="1441">
          <cell r="C1441" t="str">
            <v>招商银行银和理财之朝招金理财计划(22399)</v>
          </cell>
          <cell r="D1441" t="str">
            <v>招商银行</v>
          </cell>
        </row>
        <row r="1442">
          <cell r="C1442" t="str">
            <v>招商银行银和理财之朝招金理财计划(22399)</v>
          </cell>
          <cell r="D1442" t="str">
            <v>招商银行</v>
          </cell>
        </row>
        <row r="1443">
          <cell r="C1443" t="str">
            <v>招商银行银和理财之朝招金理财计划(22399)</v>
          </cell>
          <cell r="D1443" t="str">
            <v>招商银行</v>
          </cell>
        </row>
        <row r="1444">
          <cell r="C1444" t="str">
            <v>招商银行银和理财之朝招金理财计划(22399)</v>
          </cell>
          <cell r="D1444" t="str">
            <v>招商银行</v>
          </cell>
        </row>
        <row r="1445">
          <cell r="C1445" t="str">
            <v>招商银行银和理财之朝招金理财计划(22399)</v>
          </cell>
          <cell r="D1445" t="str">
            <v>招商银行</v>
          </cell>
        </row>
        <row r="1446">
          <cell r="C1446" t="str">
            <v>招商银行银和理财之朝招金理财计划(22399)</v>
          </cell>
          <cell r="D1446" t="str">
            <v>招商银行</v>
          </cell>
        </row>
        <row r="1447">
          <cell r="C1447" t="str">
            <v>招商银行银和理财之朝招金理财计划(22399)</v>
          </cell>
          <cell r="D1447" t="str">
            <v>招商银行</v>
          </cell>
        </row>
        <row r="1448">
          <cell r="C1448" t="str">
            <v>招商银行银和理财之朝招金理财计划(22399)</v>
          </cell>
          <cell r="D1448" t="str">
            <v>招商银行</v>
          </cell>
        </row>
        <row r="1449">
          <cell r="C1449" t="str">
            <v>招商银行银和理财之朝招金理财计划(22399)</v>
          </cell>
          <cell r="D1449" t="str">
            <v>招商银行</v>
          </cell>
        </row>
        <row r="1450">
          <cell r="C1450" t="str">
            <v>招商银行银和理财之朝招金理财计划(22399)</v>
          </cell>
          <cell r="D1450" t="str">
            <v>招商银行</v>
          </cell>
        </row>
        <row r="1451">
          <cell r="C1451" t="str">
            <v>招商银行银和理财之朝招金理财计划(22399)</v>
          </cell>
          <cell r="D1451" t="str">
            <v>招商银行</v>
          </cell>
        </row>
        <row r="1452">
          <cell r="C1452" t="str">
            <v>招商银行银和理财之朝招金理财计划(22399)</v>
          </cell>
          <cell r="D1452" t="str">
            <v>招商银行</v>
          </cell>
        </row>
        <row r="1453">
          <cell r="C1453" t="str">
            <v>招商银行银和理财之朝招金理财计划(22399)</v>
          </cell>
          <cell r="D1453" t="str">
            <v>招商银行</v>
          </cell>
        </row>
        <row r="1454">
          <cell r="C1454" t="str">
            <v>招商银行银和理财之朝招金理财计划(22399)</v>
          </cell>
          <cell r="D1454" t="str">
            <v>招商银行</v>
          </cell>
        </row>
        <row r="1455">
          <cell r="C1455" t="str">
            <v>招商银行银和理财之朝招金理财计划(22399)</v>
          </cell>
          <cell r="D1455" t="str">
            <v>招商银行</v>
          </cell>
        </row>
        <row r="1456">
          <cell r="C1456" t="str">
            <v>招商银行银和理财之朝招金理财计划(22399)</v>
          </cell>
          <cell r="D1456" t="str">
            <v>招商银行</v>
          </cell>
        </row>
        <row r="1457">
          <cell r="C1457" t="str">
            <v>招商银行银和理财之朝招金理财计划(22399)</v>
          </cell>
          <cell r="D1457" t="str">
            <v>招商银行</v>
          </cell>
        </row>
        <row r="1458">
          <cell r="C1458" t="str">
            <v>招商银行银和理财之朝招金理财计划(22399)</v>
          </cell>
          <cell r="D1458" t="str">
            <v>招商银行</v>
          </cell>
        </row>
        <row r="1459">
          <cell r="C1459" t="str">
            <v>招商银行银和理财之朝招金理财计划(22399)</v>
          </cell>
          <cell r="D1459" t="str">
            <v>招商银行</v>
          </cell>
        </row>
        <row r="1460">
          <cell r="C1460" t="str">
            <v>招商银行银和理财之朝招金理财计划(22399)</v>
          </cell>
          <cell r="D1460" t="str">
            <v>招商银行</v>
          </cell>
        </row>
        <row r="1461">
          <cell r="C1461" t="str">
            <v>招商银行银和理财之朝招金理财计划(22399)</v>
          </cell>
          <cell r="D1461" t="str">
            <v>招商银行</v>
          </cell>
        </row>
        <row r="1462">
          <cell r="C1462" t="str">
            <v>招商银行银和理财之朝招金理财计划(22399)</v>
          </cell>
          <cell r="D1462" t="str">
            <v>招商银行</v>
          </cell>
        </row>
        <row r="1463">
          <cell r="C1463" t="str">
            <v>招商银行银和理财之朝招金理财计划(22399)</v>
          </cell>
          <cell r="D1463" t="str">
            <v>招商银行</v>
          </cell>
        </row>
        <row r="1464">
          <cell r="C1464" t="str">
            <v>招商银行银和理财之朝招金理财计划(22399)</v>
          </cell>
          <cell r="D1464" t="str">
            <v>招商银行</v>
          </cell>
        </row>
        <row r="1465">
          <cell r="C1465" t="str">
            <v>招商银行银和理财之朝招金理财计划(22399)</v>
          </cell>
          <cell r="D1465" t="str">
            <v>招商银行</v>
          </cell>
        </row>
        <row r="1466">
          <cell r="C1466" t="str">
            <v>招商银行银和理财之朝招金理财计划(22399)</v>
          </cell>
          <cell r="D1466" t="str">
            <v>招商银行</v>
          </cell>
        </row>
        <row r="1467">
          <cell r="C1467" t="str">
            <v>招商银行银和理财之朝招金理财计划(22699)</v>
          </cell>
          <cell r="D1467" t="str">
            <v>招商银行</v>
          </cell>
        </row>
        <row r="1468">
          <cell r="C1468" t="str">
            <v>招商银行银和理财之朝招金理财计划(22699)</v>
          </cell>
          <cell r="D1468" t="str">
            <v>招商银行</v>
          </cell>
        </row>
        <row r="1469">
          <cell r="C1469" t="str">
            <v>招商银行银和理财之朝招金理财计划(22699)</v>
          </cell>
          <cell r="D1469" t="str">
            <v>招商银行</v>
          </cell>
        </row>
        <row r="1470">
          <cell r="C1470" t="str">
            <v>招商银行银和理财之朝招金理财计划(22699)</v>
          </cell>
          <cell r="D1470" t="str">
            <v>招商银行</v>
          </cell>
        </row>
        <row r="1471">
          <cell r="C1471" t="str">
            <v>招商银行银和理财之朝招金理财计划(22699)</v>
          </cell>
          <cell r="D1471" t="str">
            <v>招商银行</v>
          </cell>
        </row>
        <row r="1472">
          <cell r="C1472" t="str">
            <v>招商银行银和理财之朝招金理财计划(22699)</v>
          </cell>
          <cell r="D1472" t="str">
            <v>招商银行</v>
          </cell>
        </row>
        <row r="1473">
          <cell r="C1473" t="str">
            <v>招商银行银和理财之朝招金理财计划(22699)</v>
          </cell>
          <cell r="D1473" t="str">
            <v>招商银行</v>
          </cell>
        </row>
        <row r="1474">
          <cell r="C1474" t="str">
            <v>招商银行银和理财之朝招金理财计划(22699)</v>
          </cell>
          <cell r="D1474" t="str">
            <v>招商银行</v>
          </cell>
        </row>
        <row r="1475">
          <cell r="C1475" t="str">
            <v>招商银行银和理财之朝招金理财计划(22699)</v>
          </cell>
          <cell r="D1475" t="str">
            <v>招商银行</v>
          </cell>
        </row>
        <row r="1476">
          <cell r="C1476" t="str">
            <v>招商银行银和理财之朝招金理财计划(22699)</v>
          </cell>
          <cell r="D1476" t="str">
            <v>招商银行</v>
          </cell>
        </row>
        <row r="1477">
          <cell r="C1477" t="str">
            <v>招商银行银和理财之朝招金理财计划(22699)</v>
          </cell>
          <cell r="D1477" t="str">
            <v>招商银行</v>
          </cell>
        </row>
        <row r="1478">
          <cell r="C1478" t="str">
            <v>招商银行银和理财之朝招金理财计划(22699)</v>
          </cell>
          <cell r="D1478" t="str">
            <v>招商银行</v>
          </cell>
        </row>
        <row r="1479">
          <cell r="C1479" t="str">
            <v>招商银行银和理财之朝招金理财计划(22699)</v>
          </cell>
          <cell r="D1479" t="str">
            <v>招商银行</v>
          </cell>
        </row>
        <row r="1480">
          <cell r="C1480" t="str">
            <v>招商银行银和理财之朝招金理财计划(22699)</v>
          </cell>
          <cell r="D1480" t="str">
            <v>招商银行</v>
          </cell>
        </row>
        <row r="1481">
          <cell r="C1481" t="str">
            <v>招商银行银和理财之朝招金理财计划(22699)</v>
          </cell>
          <cell r="D1481" t="str">
            <v>招商银行</v>
          </cell>
        </row>
        <row r="1482">
          <cell r="C1482" t="str">
            <v>招商银行银和理财之朝招金理财计划(22699)</v>
          </cell>
          <cell r="D1482" t="str">
            <v>招商银行</v>
          </cell>
        </row>
        <row r="1483">
          <cell r="C1483" t="str">
            <v>招商银行银和理财之朝招金理财计划(22699)</v>
          </cell>
          <cell r="D1483" t="str">
            <v>招商银行</v>
          </cell>
        </row>
        <row r="1484">
          <cell r="C1484" t="str">
            <v>招商银行银和理财之朝招金理财计划(22699)</v>
          </cell>
          <cell r="D1484" t="str">
            <v>招商银行</v>
          </cell>
        </row>
        <row r="1485">
          <cell r="C1485" t="str">
            <v>招商银行银和理财之朝招金理财计划(22699)</v>
          </cell>
          <cell r="D1485" t="str">
            <v>招商银行</v>
          </cell>
        </row>
        <row r="1486">
          <cell r="C1486" t="str">
            <v>招商银行银和理财之朝招金理财计划(22699)</v>
          </cell>
          <cell r="D1486" t="str">
            <v>招商银行</v>
          </cell>
        </row>
        <row r="1487">
          <cell r="C1487" t="str">
            <v>招商银行银和理财之朝招金理财计划(22699)</v>
          </cell>
          <cell r="D1487" t="str">
            <v>招商银行</v>
          </cell>
        </row>
        <row r="1488">
          <cell r="C1488" t="str">
            <v>招商银行银和理财之朝招金理财计划(22699)</v>
          </cell>
          <cell r="D1488" t="str">
            <v>招商银行</v>
          </cell>
        </row>
        <row r="1489">
          <cell r="C1489" t="str">
            <v>招商银行银和理财之朝招金理财计划(22699)</v>
          </cell>
          <cell r="D1489" t="str">
            <v>招商银行</v>
          </cell>
        </row>
        <row r="1490">
          <cell r="C1490" t="str">
            <v>招商银行银和理财之朝招金理财计划(22699)</v>
          </cell>
          <cell r="D1490" t="str">
            <v>招商银行</v>
          </cell>
        </row>
        <row r="1491">
          <cell r="C1491" t="str">
            <v>招商银行银和理财之朝招金理财计划(22699)</v>
          </cell>
          <cell r="D1491" t="str">
            <v>招商银行</v>
          </cell>
        </row>
        <row r="1492">
          <cell r="C1492" t="str">
            <v>招商银行银和理财之朝招金理财计划(22699)</v>
          </cell>
          <cell r="D1492" t="str">
            <v>招商银行</v>
          </cell>
        </row>
        <row r="1493">
          <cell r="C1493" t="str">
            <v>招商银行银和理财之朝招金理财计划(22699)</v>
          </cell>
          <cell r="D1493" t="str">
            <v>招商银行</v>
          </cell>
        </row>
        <row r="1494">
          <cell r="C1494" t="str">
            <v>招商银行银和理财之朝招金理财计划(22699)</v>
          </cell>
          <cell r="D1494" t="str">
            <v>招商银行</v>
          </cell>
        </row>
        <row r="1495">
          <cell r="C1495" t="str">
            <v>招商银行银和理财之朝招金理财计划(22699)</v>
          </cell>
          <cell r="D1495" t="str">
            <v>招商银行</v>
          </cell>
        </row>
        <row r="1496">
          <cell r="C1496" t="str">
            <v>招商银行银和理财之朝招金理财计划(22699)</v>
          </cell>
          <cell r="D1496" t="str">
            <v>招商银行</v>
          </cell>
        </row>
        <row r="1497">
          <cell r="C1497" t="str">
            <v>招银进宝系列之"朝招金"(多元进取型)理财计划(代码：8197)</v>
          </cell>
          <cell r="D1497" t="str">
            <v>招商银行</v>
          </cell>
        </row>
        <row r="1498">
          <cell r="C1498" t="str">
            <v>招银进宝系列之"朝招金"(多元进取型)理财计划(代码：8197)</v>
          </cell>
          <cell r="D1498" t="str">
            <v>招商银行</v>
          </cell>
        </row>
        <row r="1499">
          <cell r="C1499" t="str">
            <v>招银进宝系列之"朝招金"(多元进取型)理财计划(代码：8197)</v>
          </cell>
          <cell r="D1499" t="str">
            <v>招商银行</v>
          </cell>
        </row>
        <row r="1500">
          <cell r="C1500" t="str">
            <v>招银进宝系列之"朝招金"(多元进取型)理财计划(代码：8197)</v>
          </cell>
          <cell r="D1500" t="str">
            <v>招商银行</v>
          </cell>
        </row>
        <row r="1501">
          <cell r="C1501" t="str">
            <v>招银进宝系列之"朝招金"(多元进取型)理财计划(代码：8197)</v>
          </cell>
          <cell r="D1501" t="str">
            <v>招商银行</v>
          </cell>
        </row>
        <row r="1502">
          <cell r="C1502" t="str">
            <v>招银进宝系列之"朝招金"(多元进取型)理财计划(代码：8197)</v>
          </cell>
          <cell r="D1502" t="str">
            <v>招商银行</v>
          </cell>
        </row>
        <row r="1503">
          <cell r="C1503" t="str">
            <v>招银进宝系列之"朝招金"(多元进取型)理财计划(代码：8197)</v>
          </cell>
          <cell r="D1503" t="str">
            <v>招商银行</v>
          </cell>
        </row>
        <row r="1504">
          <cell r="C1504" t="str">
            <v>招银进宝系列之"朝招金"(多元进取型)理财计划(代码：8197)</v>
          </cell>
          <cell r="D1504" t="str">
            <v>招商银行</v>
          </cell>
        </row>
        <row r="1505">
          <cell r="C1505" t="str">
            <v>招银进宝系列之"朝招金"(多元进取型)理财计划(代码：8197)</v>
          </cell>
          <cell r="D1505" t="str">
            <v>招商银行</v>
          </cell>
        </row>
        <row r="1506">
          <cell r="C1506" t="str">
            <v>招银进宝系列之"朝招金"(多元进取型)理财计划(代码：8197)</v>
          </cell>
          <cell r="D1506" t="str">
            <v>招商银行</v>
          </cell>
        </row>
        <row r="1507">
          <cell r="C1507" t="str">
            <v>招银进宝系列之"朝招金"(多元进取型)理财计划(代码：8197)</v>
          </cell>
          <cell r="D1507" t="str">
            <v>招商银行</v>
          </cell>
        </row>
        <row r="1508">
          <cell r="C1508" t="str">
            <v>招银进宝系列之"朝招金"(多元进取型)理财计划(代码：8197)</v>
          </cell>
          <cell r="D1508" t="str">
            <v>招商银行</v>
          </cell>
        </row>
        <row r="1509">
          <cell r="C1509" t="str">
            <v>招银进宝系列之"朝招金"(多元进取型)理财计划(代码：8197)</v>
          </cell>
          <cell r="D1509" t="str">
            <v>招商银行</v>
          </cell>
        </row>
        <row r="1510">
          <cell r="C1510" t="str">
            <v>招银进宝系列之"朝招金"(多元进取型)理财计划(代码：8197)</v>
          </cell>
          <cell r="D1510" t="str">
            <v>招商银行</v>
          </cell>
        </row>
        <row r="1511">
          <cell r="C1511" t="str">
            <v>招银进宝系列之"朝招金"(多元进取型)理财计划(代码：8197)</v>
          </cell>
          <cell r="D1511" t="str">
            <v>招商银行</v>
          </cell>
        </row>
        <row r="1512">
          <cell r="C1512" t="str">
            <v>招银进宝系列之"朝招金"(多元进取型)理财计划(代码：8197)</v>
          </cell>
          <cell r="D1512" t="str">
            <v>招商银行</v>
          </cell>
        </row>
        <row r="1513">
          <cell r="C1513" t="str">
            <v>招银进宝系列之"朝招金"(多元进取型)理财计划(代码：8197)</v>
          </cell>
          <cell r="D1513" t="str">
            <v>招商银行</v>
          </cell>
        </row>
        <row r="1514">
          <cell r="C1514" t="str">
            <v>招银进宝系列之"朝招金"(多元进取型)理财计划(代码：8197)</v>
          </cell>
          <cell r="D1514" t="str">
            <v>招商银行</v>
          </cell>
        </row>
        <row r="1515">
          <cell r="C1515" t="str">
            <v>招银进宝系列之"朝招金"(多元进取型)理财计划(代码：8197)</v>
          </cell>
          <cell r="D1515" t="str">
            <v>招商银行</v>
          </cell>
        </row>
        <row r="1516">
          <cell r="C1516" t="str">
            <v>招银进宝系列之"朝招金"(多元进取型)理财计划(代码：8197)</v>
          </cell>
          <cell r="D1516" t="str">
            <v>招商银行</v>
          </cell>
        </row>
        <row r="1517">
          <cell r="C1517" t="str">
            <v>招银进宝系列之"朝招金"(多元进取型)理财计划(代码：8197)</v>
          </cell>
          <cell r="D1517" t="str">
            <v>招商银行</v>
          </cell>
        </row>
        <row r="1518">
          <cell r="C1518" t="str">
            <v>招银进宝系列之"朝招金"(多元进取型)理财计划(代码：8197)</v>
          </cell>
          <cell r="D1518" t="str">
            <v>招商银行</v>
          </cell>
        </row>
        <row r="1519">
          <cell r="C1519" t="str">
            <v>招银进宝系列之"朝招金"(多元进取型)理财计划(代码：8197)</v>
          </cell>
          <cell r="D1519" t="str">
            <v>招商银行</v>
          </cell>
        </row>
        <row r="1520">
          <cell r="C1520" t="str">
            <v>招银进宝系列之"朝招金"(多元进取型)理财计划(代码：8197)</v>
          </cell>
          <cell r="D1520" t="str">
            <v>招商银行</v>
          </cell>
        </row>
        <row r="1521">
          <cell r="C1521" t="str">
            <v>招银进宝系列之"朝招金"(多元进取型)理财计划(代码：8197)</v>
          </cell>
          <cell r="D1521" t="str">
            <v>招商银行</v>
          </cell>
        </row>
        <row r="1522">
          <cell r="C1522" t="str">
            <v>招银进宝系列之"朝招金"(多元进取型)理财计划(代码：8197)</v>
          </cell>
          <cell r="D1522" t="str">
            <v>招商银行</v>
          </cell>
        </row>
        <row r="1523">
          <cell r="C1523" t="str">
            <v>招银进宝系列之"朝招金"(多元进取型)理财计划(代码：8197)</v>
          </cell>
          <cell r="D1523" t="str">
            <v>招商银行</v>
          </cell>
        </row>
        <row r="1524">
          <cell r="C1524" t="str">
            <v>招银进宝系列之"朝招金"(多元进取型)理财计划(代码：8197)</v>
          </cell>
          <cell r="D1524" t="str">
            <v>招商银行</v>
          </cell>
        </row>
        <row r="1525">
          <cell r="C1525" t="str">
            <v>招银进宝系列之"朝招金"(多元进取型)理财计划(代码：8197)</v>
          </cell>
          <cell r="D1525" t="str">
            <v>招商银行</v>
          </cell>
        </row>
        <row r="1526">
          <cell r="C1526" t="str">
            <v>招银进宝系列之"朝招金"(多元进取型)理财计划(代码：8197)</v>
          </cell>
          <cell r="D1526" t="str">
            <v>招商银行</v>
          </cell>
        </row>
        <row r="1527">
          <cell r="C1527" t="str">
            <v>中信理财之乐赢稳健天天利(薪金煲)货币型人民币理财产品A192A3330</v>
          </cell>
          <cell r="D1527" t="str">
            <v>中信银行</v>
          </cell>
        </row>
        <row r="1528">
          <cell r="C1528" t="str">
            <v>中信理财之乐赢稳健天天利(薪金煲)货币型人民币理财产品A192A3330</v>
          </cell>
          <cell r="D1528" t="str">
            <v>中信银行</v>
          </cell>
        </row>
        <row r="1529">
          <cell r="C1529" t="str">
            <v>"光银现金A"</v>
          </cell>
          <cell r="D1529" t="str">
            <v>中国光大银行</v>
          </cell>
        </row>
        <row r="1530">
          <cell r="C1530" t="str">
            <v>"光银现金A"</v>
          </cell>
          <cell r="D1530" t="str">
            <v>中国光大银行</v>
          </cell>
        </row>
        <row r="1531">
          <cell r="C1531" t="str">
            <v>"光银现金A"</v>
          </cell>
          <cell r="D1531" t="str">
            <v>中国光大银行</v>
          </cell>
        </row>
        <row r="1532">
          <cell r="C1532" t="str">
            <v>"光银现金A"</v>
          </cell>
          <cell r="D1532" t="str">
            <v>中国光大银行</v>
          </cell>
        </row>
        <row r="1533">
          <cell r="C1533" t="str">
            <v>"光银现金A"</v>
          </cell>
          <cell r="D1533" t="str">
            <v>中国光大银行</v>
          </cell>
        </row>
        <row r="1534">
          <cell r="C1534" t="str">
            <v>"光银现金A"</v>
          </cell>
          <cell r="D1534" t="str">
            <v>中国光大银行</v>
          </cell>
        </row>
        <row r="1535">
          <cell r="C1535" t="str">
            <v>"光银现金A"</v>
          </cell>
          <cell r="D1535" t="str">
            <v>中国光大银行</v>
          </cell>
        </row>
        <row r="1536">
          <cell r="C1536" t="str">
            <v>"光银现金A"</v>
          </cell>
          <cell r="D1536" t="str">
            <v>中国光大银行</v>
          </cell>
        </row>
        <row r="1537">
          <cell r="C1537" t="str">
            <v>"光银现金A"</v>
          </cell>
          <cell r="D1537" t="str">
            <v>中国光大银行</v>
          </cell>
        </row>
        <row r="1538">
          <cell r="C1538" t="str">
            <v>"光银现金A"</v>
          </cell>
          <cell r="D1538" t="str">
            <v>中国光大银行</v>
          </cell>
        </row>
        <row r="1539">
          <cell r="C1539" t="str">
            <v>"光银现金A"</v>
          </cell>
          <cell r="D1539" t="str">
            <v>中国光大银行</v>
          </cell>
        </row>
        <row r="1540">
          <cell r="C1540" t="str">
            <v>"光银现金A"</v>
          </cell>
          <cell r="D1540" t="str">
            <v>中国光大银行</v>
          </cell>
        </row>
        <row r="1541">
          <cell r="C1541" t="str">
            <v>"光银现金A"</v>
          </cell>
          <cell r="D1541" t="str">
            <v>中国光大银行</v>
          </cell>
        </row>
        <row r="1542">
          <cell r="C1542" t="str">
            <v>"光银现金A"</v>
          </cell>
          <cell r="D1542" t="str">
            <v>中国光大银行</v>
          </cell>
        </row>
        <row r="1543">
          <cell r="C1543" t="str">
            <v>"光银现金A"</v>
          </cell>
          <cell r="D1543" t="str">
            <v>中国光大银行</v>
          </cell>
        </row>
        <row r="1544">
          <cell r="C1544" t="str">
            <v>"光银现金A"</v>
          </cell>
          <cell r="D1544" t="str">
            <v>中国光大银行</v>
          </cell>
        </row>
        <row r="1545">
          <cell r="C1545" t="str">
            <v>"光银现金A"</v>
          </cell>
          <cell r="D1545" t="str">
            <v>中国光大银行</v>
          </cell>
        </row>
        <row r="1546">
          <cell r="C1546" t="str">
            <v>"光银现金A"</v>
          </cell>
          <cell r="D1546" t="str">
            <v>中国光大银行</v>
          </cell>
        </row>
        <row r="1547">
          <cell r="C1547" t="str">
            <v>"光银现金A"</v>
          </cell>
          <cell r="D1547" t="str">
            <v>中国光大银行</v>
          </cell>
        </row>
        <row r="1548">
          <cell r="C1548" t="str">
            <v>"光银现金A"</v>
          </cell>
          <cell r="D1548" t="str">
            <v>中国光大银行</v>
          </cell>
        </row>
        <row r="1549">
          <cell r="C1549" t="str">
            <v>"光银现金A"</v>
          </cell>
          <cell r="D1549" t="str">
            <v>中国光大银行</v>
          </cell>
        </row>
        <row r="1550">
          <cell r="C1550" t="str">
            <v>"光银现金A"</v>
          </cell>
          <cell r="D1550" t="str">
            <v>中国光大银行</v>
          </cell>
        </row>
        <row r="1551">
          <cell r="C1551" t="str">
            <v>"光银现金A"</v>
          </cell>
          <cell r="D1551" t="str">
            <v>中国光大银行</v>
          </cell>
        </row>
        <row r="1552">
          <cell r="C1552" t="str">
            <v>"光银现金A"</v>
          </cell>
          <cell r="D1552" t="str">
            <v>中国光大银行</v>
          </cell>
        </row>
        <row r="1553">
          <cell r="C1553" t="str">
            <v>"光银现金A"</v>
          </cell>
          <cell r="D1553" t="str">
            <v>中国光大银行</v>
          </cell>
        </row>
        <row r="1554">
          <cell r="C1554" t="str">
            <v>"光银现金A"</v>
          </cell>
          <cell r="D1554" t="str">
            <v>中国光大银行</v>
          </cell>
        </row>
        <row r="1555">
          <cell r="C1555" t="str">
            <v>"光银现金A"</v>
          </cell>
          <cell r="D1555" t="str">
            <v>中国光大银行</v>
          </cell>
        </row>
        <row r="1556">
          <cell r="C1556" t="str">
            <v>"光银现金A"</v>
          </cell>
          <cell r="D1556" t="str">
            <v>中国光大银行</v>
          </cell>
        </row>
        <row r="1557">
          <cell r="C1557" t="str">
            <v>"光银现金A"</v>
          </cell>
          <cell r="D1557" t="str">
            <v>中国光大银行</v>
          </cell>
        </row>
        <row r="1558">
          <cell r="C1558" t="str">
            <v>"光银现金A"</v>
          </cell>
          <cell r="D1558" t="str">
            <v>中国光大银行</v>
          </cell>
        </row>
        <row r="1559">
          <cell r="C1559" t="str">
            <v>"光银现金A"</v>
          </cell>
          <cell r="D1559" t="str">
            <v>中国光大银行</v>
          </cell>
        </row>
        <row r="1560">
          <cell r="C1560" t="str">
            <v>"金葵花"－人民币日日金理财计划(8136)</v>
          </cell>
          <cell r="D1560" t="str">
            <v>招商银行</v>
          </cell>
        </row>
        <row r="1561">
          <cell r="C1561" t="str">
            <v>"金葵花"－人民币日日金理财计划(8136)</v>
          </cell>
          <cell r="D1561" t="str">
            <v>招商银行</v>
          </cell>
        </row>
        <row r="1562">
          <cell r="C1562" t="str">
            <v>"金葵花"－人民币日日金理财计划(8136)</v>
          </cell>
          <cell r="D1562" t="str">
            <v>招商银行</v>
          </cell>
        </row>
        <row r="1563">
          <cell r="C1563" t="str">
            <v>"金葵花"－人民币日日金理财计划(8136)</v>
          </cell>
          <cell r="D1563" t="str">
            <v>招商银行</v>
          </cell>
        </row>
        <row r="1564">
          <cell r="C1564" t="str">
            <v>"金葵花"－人民币日日金理财计划(8136)</v>
          </cell>
          <cell r="D1564" t="str">
            <v>招商银行</v>
          </cell>
        </row>
        <row r="1565">
          <cell r="C1565" t="str">
            <v>"金葵花"－人民币日日金理财计划(8136)</v>
          </cell>
          <cell r="D1565" t="str">
            <v>招商银行</v>
          </cell>
        </row>
        <row r="1566">
          <cell r="C1566" t="str">
            <v>"金葵花"－人民币日日金理财计划(8136)</v>
          </cell>
          <cell r="D1566" t="str">
            <v>招商银行</v>
          </cell>
        </row>
        <row r="1567">
          <cell r="C1567" t="str">
            <v>"金葵花"－人民币日日金理财计划(8136)</v>
          </cell>
          <cell r="D1567" t="str">
            <v>招商银行</v>
          </cell>
        </row>
        <row r="1568">
          <cell r="C1568" t="str">
            <v>"金葵花"－人民币日日金理财计划(8136)</v>
          </cell>
          <cell r="D1568" t="str">
            <v>招商银行</v>
          </cell>
        </row>
        <row r="1569">
          <cell r="C1569" t="str">
            <v>"金葵花"－人民币日日金理财计划(8136)</v>
          </cell>
          <cell r="D1569" t="str">
            <v>招商银行</v>
          </cell>
        </row>
        <row r="1570">
          <cell r="C1570" t="str">
            <v>"金葵花"－人民币日日金理财计划(8136)</v>
          </cell>
          <cell r="D1570" t="str">
            <v>招商银行</v>
          </cell>
        </row>
        <row r="1571">
          <cell r="C1571" t="str">
            <v>"金葵花"－人民币日日金理财计划(8136)</v>
          </cell>
          <cell r="D1571" t="str">
            <v>招商银行</v>
          </cell>
        </row>
        <row r="1572">
          <cell r="C1572" t="str">
            <v>"金葵花"－人民币日日金理财计划(8136)</v>
          </cell>
          <cell r="D1572" t="str">
            <v>招商银行</v>
          </cell>
        </row>
        <row r="1573">
          <cell r="C1573" t="str">
            <v>"金葵花"－人民币日日金理财计划(8136)</v>
          </cell>
          <cell r="D1573" t="str">
            <v>招商银行</v>
          </cell>
        </row>
        <row r="1574">
          <cell r="C1574" t="str">
            <v>"金葵花"－人民币日日金理财计划(8136)</v>
          </cell>
          <cell r="D1574" t="str">
            <v>招商银行</v>
          </cell>
        </row>
        <row r="1575">
          <cell r="C1575" t="str">
            <v>"金葵花"－人民币日日金理财计划(8136)</v>
          </cell>
          <cell r="D1575" t="str">
            <v>招商银行</v>
          </cell>
        </row>
        <row r="1576">
          <cell r="C1576" t="str">
            <v>"金葵花"－人民币日日金理财计划(8136)</v>
          </cell>
          <cell r="D1576" t="str">
            <v>招商银行</v>
          </cell>
        </row>
        <row r="1577">
          <cell r="C1577" t="str">
            <v>"金葵花"－人民币日日金理财计划(8136)</v>
          </cell>
          <cell r="D1577" t="str">
            <v>招商银行</v>
          </cell>
        </row>
        <row r="1578">
          <cell r="C1578" t="str">
            <v>"金葵花"－人民币日日金理财计划(8136)</v>
          </cell>
          <cell r="D1578" t="str">
            <v>招商银行</v>
          </cell>
        </row>
        <row r="1579">
          <cell r="C1579" t="str">
            <v>"金葵花"－人民币日日金理财计划(8136)</v>
          </cell>
          <cell r="D1579" t="str">
            <v>招商银行</v>
          </cell>
        </row>
        <row r="1580">
          <cell r="C1580" t="str">
            <v>"金葵花"－人民币日日金理财计划(8136)</v>
          </cell>
          <cell r="D1580" t="str">
            <v>招商银行</v>
          </cell>
        </row>
        <row r="1581">
          <cell r="C1581" t="str">
            <v>"金葵花"－人民币日日金理财计划(8136)</v>
          </cell>
          <cell r="D1581" t="str">
            <v>招商银行</v>
          </cell>
        </row>
        <row r="1582">
          <cell r="C1582" t="str">
            <v>"金葵花"－人民币日日金理财计划(8136)</v>
          </cell>
          <cell r="D1582" t="str">
            <v>招商银行</v>
          </cell>
        </row>
        <row r="1583">
          <cell r="C1583" t="str">
            <v>"金葵花"－人民币日日金理财计划(8136)</v>
          </cell>
          <cell r="D1583" t="str">
            <v>招商银行</v>
          </cell>
        </row>
        <row r="1584">
          <cell r="C1584" t="str">
            <v>"金葵花"－人民币日日金理财计划(8136)</v>
          </cell>
          <cell r="D1584" t="str">
            <v>招商银行</v>
          </cell>
        </row>
        <row r="1585">
          <cell r="C1585" t="str">
            <v>"金葵花"－人民币日日金理财计划(8136)</v>
          </cell>
          <cell r="D1585" t="str">
            <v>招商银行</v>
          </cell>
        </row>
        <row r="1586">
          <cell r="C1586" t="str">
            <v>"金葵花"－人民币日日金理财计划(8136)</v>
          </cell>
          <cell r="D1586" t="str">
            <v>招商银行</v>
          </cell>
        </row>
        <row r="1587">
          <cell r="C1587" t="str">
            <v>"金葵花"－人民币日日金理财计划(8136)</v>
          </cell>
          <cell r="D1587" t="str">
            <v>招商银行</v>
          </cell>
        </row>
        <row r="1588">
          <cell r="C1588" t="str">
            <v>"金葵花"－人民币日日金理财计划(8136)</v>
          </cell>
          <cell r="D1588" t="str">
            <v>招商银行</v>
          </cell>
        </row>
        <row r="1589">
          <cell r="C1589" t="str">
            <v>"金葵花"－人民币日日金理财计划(8136)</v>
          </cell>
          <cell r="D1589" t="str">
            <v>招商银行</v>
          </cell>
        </row>
        <row r="1590">
          <cell r="C1590" t="str">
            <v>"金葵花"－人民币日日金理财计划(8136)</v>
          </cell>
          <cell r="D1590" t="str">
            <v>招商银行</v>
          </cell>
        </row>
        <row r="1591">
          <cell r="C1591" t="str">
            <v>朝招金(多元积极型)理财计划(7008)</v>
          </cell>
          <cell r="D1591" t="str">
            <v>招商银行</v>
          </cell>
        </row>
        <row r="1592">
          <cell r="C1592" t="str">
            <v>朝招金(多元积极型)理财计划(7008)</v>
          </cell>
          <cell r="D1592" t="str">
            <v>招商银行</v>
          </cell>
        </row>
        <row r="1593">
          <cell r="C1593" t="str">
            <v>朝招金(多元积极型)理财计划(7008)</v>
          </cell>
          <cell r="D1593" t="str">
            <v>招商银行</v>
          </cell>
        </row>
        <row r="1594">
          <cell r="C1594" t="str">
            <v>朝招金(多元积极型)理财计划(7008)</v>
          </cell>
          <cell r="D1594" t="str">
            <v>招商银行</v>
          </cell>
        </row>
        <row r="1595">
          <cell r="C1595" t="str">
            <v>朝招金(多元积极型)理财计划(7008)</v>
          </cell>
          <cell r="D1595" t="str">
            <v>招商银行</v>
          </cell>
        </row>
        <row r="1596">
          <cell r="C1596" t="str">
            <v>朝招金(多元积极型)理财计划(7008)</v>
          </cell>
          <cell r="D1596" t="str">
            <v>招商银行</v>
          </cell>
        </row>
        <row r="1597">
          <cell r="C1597" t="str">
            <v>朝招金(多元积极型)理财计划(7008)</v>
          </cell>
          <cell r="D1597" t="str">
            <v>招商银行</v>
          </cell>
        </row>
        <row r="1598">
          <cell r="C1598" t="str">
            <v>朝招金(多元积极型)理财计划(7008)</v>
          </cell>
          <cell r="D1598" t="str">
            <v>招商银行</v>
          </cell>
        </row>
        <row r="1599">
          <cell r="C1599" t="str">
            <v>朝招金(多元积极型)理财计划(7008)</v>
          </cell>
          <cell r="D1599" t="str">
            <v>招商银行</v>
          </cell>
        </row>
        <row r="1600">
          <cell r="C1600" t="str">
            <v>朝招金(多元积极型)理财计划(7008)</v>
          </cell>
          <cell r="D1600" t="str">
            <v>招商银行</v>
          </cell>
        </row>
        <row r="1601">
          <cell r="C1601" t="str">
            <v>朝招金(多元积极型)理财计划(7008)</v>
          </cell>
          <cell r="D1601" t="str">
            <v>招商银行</v>
          </cell>
        </row>
        <row r="1602">
          <cell r="C1602" t="str">
            <v>朝招金(多元积极型)理财计划(7008)</v>
          </cell>
          <cell r="D1602" t="str">
            <v>招商银行</v>
          </cell>
        </row>
        <row r="1603">
          <cell r="C1603" t="str">
            <v>朝招金(多元积极型)理财计划(7008)</v>
          </cell>
          <cell r="D1603" t="str">
            <v>招商银行</v>
          </cell>
        </row>
        <row r="1604">
          <cell r="C1604" t="str">
            <v>朝招金(多元积极型)理财计划(7008)</v>
          </cell>
          <cell r="D1604" t="str">
            <v>招商银行</v>
          </cell>
        </row>
        <row r="1605">
          <cell r="C1605" t="str">
            <v>朝招金(多元积极型)理财计划(7008)</v>
          </cell>
          <cell r="D1605" t="str">
            <v>招商银行</v>
          </cell>
        </row>
        <row r="1606">
          <cell r="C1606" t="str">
            <v>朝招金(多元积极型)理财计划(7008)</v>
          </cell>
          <cell r="D1606" t="str">
            <v>招商银行</v>
          </cell>
        </row>
        <row r="1607">
          <cell r="C1607" t="str">
            <v>朝招金(多元积极型)理财计划(7008)</v>
          </cell>
          <cell r="D1607" t="str">
            <v>招商银行</v>
          </cell>
        </row>
        <row r="1608">
          <cell r="C1608" t="str">
            <v>朝招金(多元积极型)理财计划(7008)</v>
          </cell>
          <cell r="D1608" t="str">
            <v>招商银行</v>
          </cell>
        </row>
        <row r="1609">
          <cell r="C1609" t="str">
            <v>朝招金(多元积极型)理财计划(7008)</v>
          </cell>
          <cell r="D1609" t="str">
            <v>招商银行</v>
          </cell>
        </row>
        <row r="1610">
          <cell r="C1610" t="str">
            <v>朝招金(多元积极型)理财计划(7008)</v>
          </cell>
          <cell r="D1610" t="str">
            <v>招商银行</v>
          </cell>
        </row>
        <row r="1611">
          <cell r="C1611" t="str">
            <v>朝招金(多元积极型)理财计划(7008)</v>
          </cell>
          <cell r="D1611" t="str">
            <v>招商银行</v>
          </cell>
        </row>
        <row r="1612">
          <cell r="C1612" t="str">
            <v>朝招金(多元积极型)理财计划(7008)</v>
          </cell>
          <cell r="D1612" t="str">
            <v>招商银行</v>
          </cell>
        </row>
        <row r="1613">
          <cell r="C1613" t="str">
            <v>朝招金(多元积极型)理财计划(7008)</v>
          </cell>
          <cell r="D1613" t="str">
            <v>招商银行</v>
          </cell>
        </row>
        <row r="1614">
          <cell r="C1614" t="str">
            <v>朝招金(多元积极型)理财计划(7008)</v>
          </cell>
          <cell r="D1614" t="str">
            <v>招商银行</v>
          </cell>
        </row>
        <row r="1615">
          <cell r="C1615" t="str">
            <v>朝招金(多元积极型)理财计划(7008)</v>
          </cell>
          <cell r="D1615" t="str">
            <v>招商银行</v>
          </cell>
        </row>
        <row r="1616">
          <cell r="C1616" t="str">
            <v>朝招金(多元积极型)理财计划(7008)</v>
          </cell>
          <cell r="D1616" t="str">
            <v>招商银行</v>
          </cell>
        </row>
        <row r="1617">
          <cell r="C1617" t="str">
            <v>朝招金(多元积极型)理财计划(7008)</v>
          </cell>
          <cell r="D1617" t="str">
            <v>招商银行</v>
          </cell>
        </row>
        <row r="1618">
          <cell r="C1618" t="str">
            <v>朝招金(多元积极型)理财计划(7008)</v>
          </cell>
          <cell r="D1618" t="str">
            <v>招商银行</v>
          </cell>
        </row>
        <row r="1619">
          <cell r="C1619" t="str">
            <v>朝招金(多元积极型)理财计划(7008)</v>
          </cell>
          <cell r="D1619" t="str">
            <v>招商银行</v>
          </cell>
        </row>
        <row r="1620">
          <cell r="C1620" t="str">
            <v>朝招金(多元积极型)理财计划(7008)</v>
          </cell>
          <cell r="D1620" t="str">
            <v>招商银行</v>
          </cell>
        </row>
        <row r="1621">
          <cell r="C1621" t="str">
            <v>朝招金(多元积极型)理财计划(7008)</v>
          </cell>
          <cell r="D1621" t="str">
            <v>招商银行</v>
          </cell>
        </row>
        <row r="1622">
          <cell r="C1622" t="str">
            <v>朝招金(多元积极型)理财计划(8195)</v>
          </cell>
          <cell r="D1622" t="str">
            <v>招商银行</v>
          </cell>
        </row>
        <row r="1623">
          <cell r="C1623" t="str">
            <v>朝招金(多元积极型)理财计划(8195)</v>
          </cell>
          <cell r="D1623" t="str">
            <v>招商银行</v>
          </cell>
        </row>
        <row r="1624">
          <cell r="C1624" t="str">
            <v>朝招金(多元积极型)理财计划(8195)</v>
          </cell>
          <cell r="D1624" t="str">
            <v>招商银行</v>
          </cell>
        </row>
        <row r="1625">
          <cell r="C1625" t="str">
            <v>朝招金(多元积极型)理财计划(8195)</v>
          </cell>
          <cell r="D1625" t="str">
            <v>招商银行</v>
          </cell>
        </row>
        <row r="1626">
          <cell r="C1626" t="str">
            <v>朝招金(多元积极型)理财计划(8195)</v>
          </cell>
          <cell r="D1626" t="str">
            <v>招商银行</v>
          </cell>
        </row>
        <row r="1627">
          <cell r="C1627" t="str">
            <v>朝招金(多元积极型)理财计划(8195)</v>
          </cell>
          <cell r="D1627" t="str">
            <v>招商银行</v>
          </cell>
        </row>
        <row r="1628">
          <cell r="C1628" t="str">
            <v>朝招金(多元积极型)理财计划(8195)</v>
          </cell>
          <cell r="D1628" t="str">
            <v>招商银行</v>
          </cell>
        </row>
        <row r="1629">
          <cell r="C1629" t="str">
            <v>朝招金(多元积极型)理财计划(8195)</v>
          </cell>
          <cell r="D1629" t="str">
            <v>招商银行</v>
          </cell>
        </row>
        <row r="1630">
          <cell r="C1630" t="str">
            <v>朝招金(多元积极型)理财计划(8195)</v>
          </cell>
          <cell r="D1630" t="str">
            <v>招商银行</v>
          </cell>
        </row>
        <row r="1631">
          <cell r="C1631" t="str">
            <v>朝招金(多元积极型)理财计划(8195)</v>
          </cell>
          <cell r="D1631" t="str">
            <v>招商银行</v>
          </cell>
        </row>
        <row r="1632">
          <cell r="C1632" t="str">
            <v>朝招金(多元积极型)理财计划(8195)</v>
          </cell>
          <cell r="D1632" t="str">
            <v>招商银行</v>
          </cell>
        </row>
        <row r="1633">
          <cell r="C1633" t="str">
            <v>朝招金(多元积极型)理财计划(8195)</v>
          </cell>
          <cell r="D1633" t="str">
            <v>招商银行</v>
          </cell>
        </row>
        <row r="1634">
          <cell r="C1634" t="str">
            <v>朝招金(多元积极型)理财计划(8195)</v>
          </cell>
          <cell r="D1634" t="str">
            <v>招商银行</v>
          </cell>
        </row>
        <row r="1635">
          <cell r="C1635" t="str">
            <v>朝招金(多元积极型)理财计划(8195)</v>
          </cell>
          <cell r="D1635" t="str">
            <v>招商银行</v>
          </cell>
        </row>
        <row r="1636">
          <cell r="C1636" t="str">
            <v>朝招金(多元积极型)理财计划(8195)</v>
          </cell>
          <cell r="D1636" t="str">
            <v>招商银行</v>
          </cell>
        </row>
        <row r="1637">
          <cell r="C1637" t="str">
            <v>朝招金(多元积极型)理财计划(8195)</v>
          </cell>
          <cell r="D1637" t="str">
            <v>招商银行</v>
          </cell>
        </row>
        <row r="1638">
          <cell r="C1638" t="str">
            <v>朝招金(多元积极型)理财计划(8195)</v>
          </cell>
          <cell r="D1638" t="str">
            <v>招商银行</v>
          </cell>
        </row>
        <row r="1639">
          <cell r="C1639" t="str">
            <v>朝招金(多元积极型)理财计划(8195)</v>
          </cell>
          <cell r="D1639" t="str">
            <v>招商银行</v>
          </cell>
        </row>
        <row r="1640">
          <cell r="C1640" t="str">
            <v>朝招金(多元积极型)理财计划(8195)</v>
          </cell>
          <cell r="D1640" t="str">
            <v>招商银行</v>
          </cell>
        </row>
        <row r="1641">
          <cell r="C1641" t="str">
            <v>朝招金(多元积极型)理财计划(8195)</v>
          </cell>
          <cell r="D1641" t="str">
            <v>招商银行</v>
          </cell>
        </row>
        <row r="1642">
          <cell r="C1642" t="str">
            <v>朝招金(多元积极型)理财计划(8195)</v>
          </cell>
          <cell r="D1642" t="str">
            <v>招商银行</v>
          </cell>
        </row>
        <row r="1643">
          <cell r="C1643" t="str">
            <v>朝招金(多元积极型)理财计划(8195)</v>
          </cell>
          <cell r="D1643" t="str">
            <v>招商银行</v>
          </cell>
        </row>
        <row r="1644">
          <cell r="C1644" t="str">
            <v>朝招金(多元积极型)理财计划(8195)</v>
          </cell>
          <cell r="D1644" t="str">
            <v>招商银行</v>
          </cell>
        </row>
        <row r="1645">
          <cell r="C1645" t="str">
            <v>朝招金(多元积极型)理财计划(8195)</v>
          </cell>
          <cell r="D1645" t="str">
            <v>招商银行</v>
          </cell>
        </row>
        <row r="1646">
          <cell r="C1646" t="str">
            <v>朝招金(多元积极型)理财计划(8195)</v>
          </cell>
          <cell r="D1646" t="str">
            <v>招商银行</v>
          </cell>
        </row>
        <row r="1647">
          <cell r="C1647" t="str">
            <v>朝招金(多元积极型)理财计划(8195)</v>
          </cell>
          <cell r="D1647" t="str">
            <v>招商银行</v>
          </cell>
        </row>
        <row r="1648">
          <cell r="C1648" t="str">
            <v>朝招金(多元积极型)理财计划(8195)</v>
          </cell>
          <cell r="D1648" t="str">
            <v>招商银行</v>
          </cell>
        </row>
        <row r="1649">
          <cell r="C1649" t="str">
            <v>朝招金(多元积极型)理财计划(8195)</v>
          </cell>
          <cell r="D1649" t="str">
            <v>招商银行</v>
          </cell>
        </row>
        <row r="1650">
          <cell r="C1650" t="str">
            <v>朝招金(多元积极型)理财计划(8195)</v>
          </cell>
          <cell r="D1650" t="str">
            <v>招商银行</v>
          </cell>
        </row>
        <row r="1651">
          <cell r="C1651" t="str">
            <v>朝招金(多元积极型)理财计划(8195)</v>
          </cell>
          <cell r="D1651" t="str">
            <v>招商银行</v>
          </cell>
        </row>
        <row r="1652">
          <cell r="C1652" t="str">
            <v>朝招金(多元积极型)理财计划(8195)</v>
          </cell>
          <cell r="D1652" t="str">
            <v>招商银行</v>
          </cell>
        </row>
        <row r="1653">
          <cell r="C1653" t="str">
            <v>日日享理财计划(产品代码：8088)</v>
          </cell>
          <cell r="D1653" t="str">
            <v>招商银行</v>
          </cell>
        </row>
        <row r="1654">
          <cell r="C1654" t="str">
            <v>日日欣理财计划(产品代码：8188)</v>
          </cell>
          <cell r="D1654" t="str">
            <v>招商银行</v>
          </cell>
        </row>
        <row r="1655">
          <cell r="C1655" t="str">
            <v>日日欣理财计划(产品代码：8188)</v>
          </cell>
          <cell r="D1655" t="str">
            <v>招商银行</v>
          </cell>
        </row>
        <row r="1656">
          <cell r="C1656" t="str">
            <v>日日欣理财计划(产品代码：8188)</v>
          </cell>
          <cell r="D1656" t="str">
            <v>招商银行</v>
          </cell>
        </row>
        <row r="1657">
          <cell r="C1657" t="str">
            <v>日日欣理财计划(产品代码：8188)</v>
          </cell>
          <cell r="D1657" t="str">
            <v>招商银行</v>
          </cell>
        </row>
        <row r="1658">
          <cell r="C1658" t="str">
            <v>日日欣理财计划(产品代码：8188)</v>
          </cell>
          <cell r="D1658" t="str">
            <v>招商银行</v>
          </cell>
        </row>
        <row r="1659">
          <cell r="C1659" t="str">
            <v>日日欣理财计划(产品代码：8188)</v>
          </cell>
          <cell r="D1659" t="str">
            <v>招商银行</v>
          </cell>
        </row>
        <row r="1660">
          <cell r="C1660" t="str">
            <v>日日欣理财计划(产品代码：8188)</v>
          </cell>
          <cell r="D1660" t="str">
            <v>招商银行</v>
          </cell>
        </row>
        <row r="1661">
          <cell r="C1661" t="str">
            <v>日日欣理财计划(产品代码：8188)</v>
          </cell>
          <cell r="D1661" t="str">
            <v>招商银行</v>
          </cell>
        </row>
        <row r="1662">
          <cell r="C1662" t="str">
            <v>日日欣理财计划(产品代码：8188)</v>
          </cell>
          <cell r="D1662" t="str">
            <v>招商银行</v>
          </cell>
        </row>
        <row r="1663">
          <cell r="C1663" t="str">
            <v>日日欣理财计划(产品代码：8188)</v>
          </cell>
          <cell r="D1663" t="str">
            <v>招商银行</v>
          </cell>
        </row>
        <row r="1664">
          <cell r="C1664" t="str">
            <v>日日欣理财计划(产品代码：8188)</v>
          </cell>
          <cell r="D1664" t="str">
            <v>招商银行</v>
          </cell>
        </row>
        <row r="1665">
          <cell r="C1665" t="str">
            <v>日日欣理财计划(产品代码：8188)</v>
          </cell>
          <cell r="D1665" t="str">
            <v>招商银行</v>
          </cell>
        </row>
        <row r="1666">
          <cell r="C1666" t="str">
            <v>日日欣理财计划(产品代码：8188)</v>
          </cell>
          <cell r="D1666" t="str">
            <v>招商银行</v>
          </cell>
        </row>
        <row r="1667">
          <cell r="C1667" t="str">
            <v>日日欣理财计划(产品代码：8188)</v>
          </cell>
          <cell r="D1667" t="str">
            <v>招商银行</v>
          </cell>
        </row>
        <row r="1668">
          <cell r="C1668" t="str">
            <v>日日欣理财计划(产品代码：8188)</v>
          </cell>
          <cell r="D1668" t="str">
            <v>招商银行</v>
          </cell>
        </row>
        <row r="1669">
          <cell r="C1669" t="str">
            <v>日日欣理财计划(产品代码：8188)</v>
          </cell>
          <cell r="D1669" t="str">
            <v>招商银行</v>
          </cell>
        </row>
        <row r="1670">
          <cell r="C1670" t="str">
            <v>日日欣理财计划(产品代码：8188)</v>
          </cell>
          <cell r="D1670" t="str">
            <v>招商银行</v>
          </cell>
        </row>
        <row r="1671">
          <cell r="C1671" t="str">
            <v>日日欣理财计划(产品代码：8188)</v>
          </cell>
          <cell r="D1671" t="str">
            <v>招商银行</v>
          </cell>
        </row>
        <row r="1672">
          <cell r="C1672" t="str">
            <v>日日欣理财计划(产品代码：8188)</v>
          </cell>
          <cell r="D1672" t="str">
            <v>招商银行</v>
          </cell>
        </row>
        <row r="1673">
          <cell r="C1673" t="str">
            <v>日日欣理财计划(产品代码：8188)</v>
          </cell>
          <cell r="D1673" t="str">
            <v>招商银行</v>
          </cell>
        </row>
        <row r="1674">
          <cell r="C1674" t="str">
            <v>日日欣理财计划(产品代码：8188)</v>
          </cell>
          <cell r="D1674" t="str">
            <v>招商银行</v>
          </cell>
        </row>
        <row r="1675">
          <cell r="C1675" t="str">
            <v>日日欣理财计划(产品代码：8188)</v>
          </cell>
          <cell r="D1675" t="str">
            <v>招商银行</v>
          </cell>
        </row>
        <row r="1676">
          <cell r="C1676" t="str">
            <v>日日欣理财计划(产品代码：8188)</v>
          </cell>
          <cell r="D1676" t="str">
            <v>招商银行</v>
          </cell>
        </row>
        <row r="1677">
          <cell r="C1677" t="str">
            <v>日日欣理财计划(产品代码：8188)</v>
          </cell>
          <cell r="D1677" t="str">
            <v>招商银行</v>
          </cell>
        </row>
        <row r="1678">
          <cell r="C1678" t="str">
            <v>日日欣理财计划(产品代码：8188)</v>
          </cell>
          <cell r="D1678" t="str">
            <v>招商银行</v>
          </cell>
        </row>
        <row r="1679">
          <cell r="C1679" t="str">
            <v>日日欣理财计划(产品代码：8188)</v>
          </cell>
          <cell r="D1679" t="str">
            <v>招商银行</v>
          </cell>
        </row>
        <row r="1680">
          <cell r="C1680" t="str">
            <v>日日欣理财计划(产品代码：8188)</v>
          </cell>
          <cell r="D1680" t="str">
            <v>招商银行</v>
          </cell>
        </row>
        <row r="1681">
          <cell r="C1681" t="str">
            <v>日日欣理财计划(产品代码：8188)</v>
          </cell>
          <cell r="D1681" t="str">
            <v>招商银行</v>
          </cell>
        </row>
        <row r="1682">
          <cell r="C1682" t="str">
            <v>日日欣理财计划(产品代码：8188)</v>
          </cell>
          <cell r="D1682" t="str">
            <v>招商银行</v>
          </cell>
        </row>
        <row r="1683">
          <cell r="C1683" t="str">
            <v>日日欣理财计划(产品代码：8188)</v>
          </cell>
          <cell r="D1683" t="str">
            <v>招商银行</v>
          </cell>
        </row>
        <row r="1684">
          <cell r="C1684" t="str">
            <v>日日欣理财计划(产品代码：8188)</v>
          </cell>
          <cell r="D1684" t="str">
            <v>招商银行</v>
          </cell>
        </row>
        <row r="1685">
          <cell r="C1685" t="str">
            <v>日日鑫理财计划(代码：80008)</v>
          </cell>
          <cell r="D1685" t="str">
            <v>招商银行</v>
          </cell>
        </row>
        <row r="1686">
          <cell r="C1686" t="str">
            <v>日日鑫理财计划(代码：80008)</v>
          </cell>
          <cell r="D1686" t="str">
            <v>招商银行</v>
          </cell>
        </row>
        <row r="1687">
          <cell r="C1687" t="str">
            <v>日日鑫理财计划(代码：80008)</v>
          </cell>
          <cell r="D1687" t="str">
            <v>招商银行</v>
          </cell>
        </row>
        <row r="1688">
          <cell r="C1688" t="str">
            <v>日日鑫理财计划(代码：80008)</v>
          </cell>
          <cell r="D1688" t="str">
            <v>招商银行</v>
          </cell>
        </row>
        <row r="1689">
          <cell r="C1689" t="str">
            <v>日日鑫理财计划(代码：80008)</v>
          </cell>
          <cell r="D1689" t="str">
            <v>招商银行</v>
          </cell>
        </row>
        <row r="1690">
          <cell r="C1690" t="str">
            <v>日日鑫理财计划(代码：80008)</v>
          </cell>
          <cell r="D1690" t="str">
            <v>招商银行</v>
          </cell>
        </row>
        <row r="1691">
          <cell r="C1691" t="str">
            <v>日日鑫理财计划(代码：80008)</v>
          </cell>
          <cell r="D1691" t="str">
            <v>招商银行</v>
          </cell>
        </row>
        <row r="1692">
          <cell r="C1692" t="str">
            <v>日日鑫理财计划(代码：80008)</v>
          </cell>
          <cell r="D1692" t="str">
            <v>招商银行</v>
          </cell>
        </row>
        <row r="1693">
          <cell r="C1693" t="str">
            <v>日日鑫理财计划(代码：80008)</v>
          </cell>
          <cell r="D1693" t="str">
            <v>招商银行</v>
          </cell>
        </row>
        <row r="1694">
          <cell r="C1694" t="str">
            <v>日日鑫理财计划(代码：80008)</v>
          </cell>
          <cell r="D1694" t="str">
            <v>招商银行</v>
          </cell>
        </row>
        <row r="1695">
          <cell r="C1695" t="str">
            <v>日日鑫理财计划(代码：80008)</v>
          </cell>
          <cell r="D1695" t="str">
            <v>招商银行</v>
          </cell>
        </row>
        <row r="1696">
          <cell r="C1696" t="str">
            <v>日日鑫理财计划(代码：80008)</v>
          </cell>
          <cell r="D1696" t="str">
            <v>招商银行</v>
          </cell>
        </row>
        <row r="1697">
          <cell r="C1697" t="str">
            <v>日日鑫理财计划(代码：80008)</v>
          </cell>
          <cell r="D1697" t="str">
            <v>招商银行</v>
          </cell>
        </row>
        <row r="1698">
          <cell r="C1698" t="str">
            <v>日日鑫理财计划(代码：80008)</v>
          </cell>
          <cell r="D1698" t="str">
            <v>招商银行</v>
          </cell>
        </row>
        <row r="1699">
          <cell r="C1699" t="str">
            <v>日日鑫理财计划(代码：80008)</v>
          </cell>
          <cell r="D1699" t="str">
            <v>招商银行</v>
          </cell>
        </row>
        <row r="1700">
          <cell r="C1700" t="str">
            <v>日日鑫理财计划(代码：80008)</v>
          </cell>
          <cell r="D1700" t="str">
            <v>招商银行</v>
          </cell>
        </row>
        <row r="1701">
          <cell r="C1701" t="str">
            <v>日日鑫理财计划(代码：80008)</v>
          </cell>
          <cell r="D1701" t="str">
            <v>招商银行</v>
          </cell>
        </row>
        <row r="1702">
          <cell r="C1702" t="str">
            <v>日日鑫理财计划(代码：80008)</v>
          </cell>
          <cell r="D1702" t="str">
            <v>招商银行</v>
          </cell>
        </row>
        <row r="1703">
          <cell r="C1703" t="str">
            <v>日日鑫理财计划(代码：80008)</v>
          </cell>
          <cell r="D1703" t="str">
            <v>招商银行</v>
          </cell>
        </row>
        <row r="1704">
          <cell r="C1704" t="str">
            <v>日日鑫理财计划(代码：80008)</v>
          </cell>
          <cell r="D1704" t="str">
            <v>招商银行</v>
          </cell>
        </row>
        <row r="1705">
          <cell r="C1705" t="str">
            <v>日日鑫理财计划(代码：80008)</v>
          </cell>
          <cell r="D1705" t="str">
            <v>招商银行</v>
          </cell>
        </row>
        <row r="1706">
          <cell r="C1706" t="str">
            <v>日日鑫理财计划(代码：80008)</v>
          </cell>
          <cell r="D1706" t="str">
            <v>招商银行</v>
          </cell>
        </row>
        <row r="1707">
          <cell r="C1707" t="str">
            <v>日日鑫理财计划(代码：80008)</v>
          </cell>
          <cell r="D1707" t="str">
            <v>招商银行</v>
          </cell>
        </row>
        <row r="1708">
          <cell r="C1708" t="str">
            <v>日日鑫理财计划(代码：80008)</v>
          </cell>
          <cell r="D1708" t="str">
            <v>招商银行</v>
          </cell>
        </row>
        <row r="1709">
          <cell r="C1709" t="str">
            <v>日日鑫理财计划(代码：80008)</v>
          </cell>
          <cell r="D1709" t="str">
            <v>招商银行</v>
          </cell>
        </row>
        <row r="1710">
          <cell r="C1710" t="str">
            <v>日日鑫理财计划(代码：80008)</v>
          </cell>
          <cell r="D1710" t="str">
            <v>招商银行</v>
          </cell>
        </row>
        <row r="1711">
          <cell r="C1711" t="str">
            <v>日日鑫理财计划(代码：80008)</v>
          </cell>
          <cell r="D1711" t="str">
            <v>招商银行</v>
          </cell>
        </row>
        <row r="1712">
          <cell r="C1712" t="str">
            <v>日日鑫理财计划(代码：80008)</v>
          </cell>
          <cell r="D1712" t="str">
            <v>招商银行</v>
          </cell>
        </row>
        <row r="1713">
          <cell r="C1713" t="str">
            <v>日日鑫理财计划(代码：80008)</v>
          </cell>
          <cell r="D1713" t="str">
            <v>招商银行</v>
          </cell>
        </row>
        <row r="1714">
          <cell r="C1714" t="str">
            <v>日日鑫理财计划(代码：80008)</v>
          </cell>
          <cell r="D1714" t="str">
            <v>招商银行</v>
          </cell>
        </row>
        <row r="1715">
          <cell r="C1715" t="str">
            <v>日日鑫理财计划(代码：80008)</v>
          </cell>
          <cell r="D1715" t="str">
            <v>招商银行</v>
          </cell>
        </row>
        <row r="1716">
          <cell r="C1716" t="str">
            <v>日日盈分级理财计划(21588)</v>
          </cell>
          <cell r="D1716" t="str">
            <v>招商银行</v>
          </cell>
        </row>
        <row r="1717">
          <cell r="C1717" t="str">
            <v>日日盈分级理财计划(21588)</v>
          </cell>
          <cell r="D1717" t="str">
            <v>招商银行</v>
          </cell>
        </row>
        <row r="1718">
          <cell r="C1718" t="str">
            <v>日日盈分级理财计划(21588)</v>
          </cell>
          <cell r="D1718" t="str">
            <v>招商银行</v>
          </cell>
        </row>
        <row r="1719">
          <cell r="C1719" t="str">
            <v>日日盈分级理财计划(21588)</v>
          </cell>
          <cell r="D1719" t="str">
            <v>招商银行</v>
          </cell>
        </row>
        <row r="1720">
          <cell r="C1720" t="str">
            <v>日日盈分级理财计划(21588)</v>
          </cell>
          <cell r="D1720" t="str">
            <v>招商银行</v>
          </cell>
        </row>
        <row r="1721">
          <cell r="C1721" t="str">
            <v>日日盈分级理财计划(21588)</v>
          </cell>
          <cell r="D1721" t="str">
            <v>招商银行</v>
          </cell>
        </row>
        <row r="1722">
          <cell r="C1722" t="str">
            <v>日日盈分级理财计划(21588)</v>
          </cell>
          <cell r="D1722" t="str">
            <v>招商银行</v>
          </cell>
        </row>
        <row r="1723">
          <cell r="C1723" t="str">
            <v>日日盈分级理财计划(21588)</v>
          </cell>
          <cell r="D1723" t="str">
            <v>招商银行</v>
          </cell>
        </row>
        <row r="1724">
          <cell r="C1724" t="str">
            <v>日日盈分级理财计划(21588)</v>
          </cell>
          <cell r="D1724" t="str">
            <v>招商银行</v>
          </cell>
        </row>
        <row r="1725">
          <cell r="C1725" t="str">
            <v>日日盈分级理财计划(21588)</v>
          </cell>
          <cell r="D1725" t="str">
            <v>招商银行</v>
          </cell>
        </row>
        <row r="1726">
          <cell r="C1726" t="str">
            <v>日日盈分级理财计划(21588)</v>
          </cell>
          <cell r="D1726" t="str">
            <v>招商银行</v>
          </cell>
        </row>
        <row r="1727">
          <cell r="C1727" t="str">
            <v>日日盈分级理财计划(21588)</v>
          </cell>
          <cell r="D1727" t="str">
            <v>招商银行</v>
          </cell>
        </row>
        <row r="1728">
          <cell r="C1728" t="str">
            <v>日日盈分级理财计划(21588)</v>
          </cell>
          <cell r="D1728" t="str">
            <v>招商银行</v>
          </cell>
        </row>
        <row r="1729">
          <cell r="C1729" t="str">
            <v>日日盈分级理财计划(21588)</v>
          </cell>
          <cell r="D1729" t="str">
            <v>招商银行</v>
          </cell>
        </row>
        <row r="1730">
          <cell r="C1730" t="str">
            <v>日日盈分级理财计划(21588)</v>
          </cell>
          <cell r="D1730" t="str">
            <v>招商银行</v>
          </cell>
        </row>
        <row r="1731">
          <cell r="C1731" t="str">
            <v>日日盈分级理财计划(21588)</v>
          </cell>
          <cell r="D1731" t="str">
            <v>招商银行</v>
          </cell>
        </row>
        <row r="1732">
          <cell r="C1732" t="str">
            <v>日日盈分级理财计划(21588)</v>
          </cell>
          <cell r="D1732" t="str">
            <v>招商银行</v>
          </cell>
        </row>
        <row r="1733">
          <cell r="C1733" t="str">
            <v>日日盈分级理财计划(21588)</v>
          </cell>
          <cell r="D1733" t="str">
            <v>招商银行</v>
          </cell>
        </row>
        <row r="1734">
          <cell r="C1734" t="str">
            <v>日日盈分级理财计划(21588)</v>
          </cell>
          <cell r="D1734" t="str">
            <v>招商银行</v>
          </cell>
        </row>
        <row r="1735">
          <cell r="C1735" t="str">
            <v>日日盈分级理财计划(21588)</v>
          </cell>
          <cell r="D1735" t="str">
            <v>招商银行</v>
          </cell>
        </row>
        <row r="1736">
          <cell r="C1736" t="str">
            <v>日日盈分级理财计划(21588)</v>
          </cell>
          <cell r="D1736" t="str">
            <v>招商银行</v>
          </cell>
        </row>
        <row r="1737">
          <cell r="C1737" t="str">
            <v>日日盈分级理财计划(21588)</v>
          </cell>
          <cell r="D1737" t="str">
            <v>招商银行</v>
          </cell>
        </row>
        <row r="1738">
          <cell r="C1738" t="str">
            <v>日日盈分级理财计划(21588)</v>
          </cell>
          <cell r="D1738" t="str">
            <v>招商银行</v>
          </cell>
        </row>
        <row r="1739">
          <cell r="C1739" t="str">
            <v>日日盈分级理财计划(21588)</v>
          </cell>
          <cell r="D1739" t="str">
            <v>招商银行</v>
          </cell>
        </row>
        <row r="1740">
          <cell r="C1740" t="str">
            <v>日日盈分级理财计划(21588)</v>
          </cell>
          <cell r="D1740" t="str">
            <v>招商银行</v>
          </cell>
        </row>
        <row r="1741">
          <cell r="C1741" t="str">
            <v>日日盈分级理财计划(21588)</v>
          </cell>
          <cell r="D1741" t="str">
            <v>招商银行</v>
          </cell>
        </row>
        <row r="1742">
          <cell r="C1742" t="str">
            <v>日日盈分级理财计划(21588)</v>
          </cell>
          <cell r="D1742" t="str">
            <v>招商银行</v>
          </cell>
        </row>
        <row r="1743">
          <cell r="C1743" t="str">
            <v>日日盈分级理财计划(21588)</v>
          </cell>
          <cell r="D1743" t="str">
            <v>招商银行</v>
          </cell>
        </row>
        <row r="1744">
          <cell r="C1744" t="str">
            <v>日日盈分级理财计划(21588)</v>
          </cell>
          <cell r="D1744" t="str">
            <v>招商银行</v>
          </cell>
        </row>
        <row r="1745">
          <cell r="C1745" t="str">
            <v>日日盈分级理财计划(21588)</v>
          </cell>
          <cell r="D1745" t="str">
            <v>招商银行</v>
          </cell>
        </row>
        <row r="1746">
          <cell r="C1746" t="str">
            <v>日日盈分级理财计划(21588)</v>
          </cell>
          <cell r="D1746" t="str">
            <v>招商银行</v>
          </cell>
        </row>
        <row r="1747">
          <cell r="C1747" t="str">
            <v>日日盈分级理财计划(7009)</v>
          </cell>
          <cell r="D1747" t="str">
            <v>招商银行</v>
          </cell>
        </row>
        <row r="1748">
          <cell r="C1748" t="str">
            <v>日日盈分级理财计划(7009)</v>
          </cell>
          <cell r="D1748" t="str">
            <v>招商银行</v>
          </cell>
        </row>
        <row r="1749">
          <cell r="C1749" t="str">
            <v>日日盈分级理财计划(7009)</v>
          </cell>
          <cell r="D1749" t="str">
            <v>招商银行</v>
          </cell>
        </row>
        <row r="1750">
          <cell r="C1750" t="str">
            <v>日日盈分级理财计划(7009)</v>
          </cell>
          <cell r="D1750" t="str">
            <v>招商银行</v>
          </cell>
        </row>
        <row r="1751">
          <cell r="C1751" t="str">
            <v>日日盈分级理财计划(7009)</v>
          </cell>
          <cell r="D1751" t="str">
            <v>招商银行</v>
          </cell>
        </row>
        <row r="1752">
          <cell r="C1752" t="str">
            <v>日日盈分级理财计划(7009)</v>
          </cell>
          <cell r="D1752" t="str">
            <v>招商银行</v>
          </cell>
        </row>
        <row r="1753">
          <cell r="C1753" t="str">
            <v>日日盈分级理财计划(7009)</v>
          </cell>
          <cell r="D1753" t="str">
            <v>招商银行</v>
          </cell>
        </row>
        <row r="1754">
          <cell r="C1754" t="str">
            <v>日日盈分级理财计划(7009)</v>
          </cell>
          <cell r="D1754" t="str">
            <v>招商银行</v>
          </cell>
        </row>
        <row r="1755">
          <cell r="C1755" t="str">
            <v>日日盈分级理财计划(7009)</v>
          </cell>
          <cell r="D1755" t="str">
            <v>招商银行</v>
          </cell>
        </row>
        <row r="1756">
          <cell r="C1756" t="str">
            <v>日日盈分级理财计划(7009)</v>
          </cell>
          <cell r="D1756" t="str">
            <v>招商银行</v>
          </cell>
        </row>
        <row r="1757">
          <cell r="C1757" t="str">
            <v>日日盈分级理财计划(7009)</v>
          </cell>
          <cell r="D1757" t="str">
            <v>招商银行</v>
          </cell>
        </row>
        <row r="1758">
          <cell r="C1758" t="str">
            <v>日日盈分级理财计划(7009)</v>
          </cell>
          <cell r="D1758" t="str">
            <v>招商银行</v>
          </cell>
        </row>
        <row r="1759">
          <cell r="C1759" t="str">
            <v>日日盈分级理财计划(7009)</v>
          </cell>
          <cell r="D1759" t="str">
            <v>招商银行</v>
          </cell>
        </row>
        <row r="1760">
          <cell r="C1760" t="str">
            <v>日日盈分级理财计划(7009)</v>
          </cell>
          <cell r="D1760" t="str">
            <v>招商银行</v>
          </cell>
        </row>
        <row r="1761">
          <cell r="C1761" t="str">
            <v>日日盈分级理财计划(7009)</v>
          </cell>
          <cell r="D1761" t="str">
            <v>招商银行</v>
          </cell>
        </row>
        <row r="1762">
          <cell r="C1762" t="str">
            <v>日日盈分级理财计划(7009)</v>
          </cell>
          <cell r="D1762" t="str">
            <v>招商银行</v>
          </cell>
        </row>
        <row r="1763">
          <cell r="C1763" t="str">
            <v>日日盈分级理财计划(7009)</v>
          </cell>
          <cell r="D1763" t="str">
            <v>招商银行</v>
          </cell>
        </row>
        <row r="1764">
          <cell r="C1764" t="str">
            <v>日日盈分级理财计划(7009)</v>
          </cell>
          <cell r="D1764" t="str">
            <v>招商银行</v>
          </cell>
        </row>
        <row r="1765">
          <cell r="C1765" t="str">
            <v>日日盈分级理财计划(7009)</v>
          </cell>
          <cell r="D1765" t="str">
            <v>招商银行</v>
          </cell>
        </row>
        <row r="1766">
          <cell r="C1766" t="str">
            <v>日日盈分级理财计划(7009)</v>
          </cell>
          <cell r="D1766" t="str">
            <v>招商银行</v>
          </cell>
        </row>
        <row r="1767">
          <cell r="C1767" t="str">
            <v>日日盈分级理财计划(7009)</v>
          </cell>
          <cell r="D1767" t="str">
            <v>招商银行</v>
          </cell>
        </row>
        <row r="1768">
          <cell r="C1768" t="str">
            <v>日日盈分级理财计划(7009)</v>
          </cell>
          <cell r="D1768" t="str">
            <v>招商银行</v>
          </cell>
        </row>
        <row r="1769">
          <cell r="C1769" t="str">
            <v>日日盈分级理财计划(7009)</v>
          </cell>
          <cell r="D1769" t="str">
            <v>招商银行</v>
          </cell>
        </row>
        <row r="1770">
          <cell r="C1770" t="str">
            <v>日日盈分级理财计划(7009)</v>
          </cell>
          <cell r="D1770" t="str">
            <v>招商银行</v>
          </cell>
        </row>
        <row r="1771">
          <cell r="C1771" t="str">
            <v>日日盈分级理财计划(7009)</v>
          </cell>
          <cell r="D1771" t="str">
            <v>招商银行</v>
          </cell>
        </row>
        <row r="1772">
          <cell r="C1772" t="str">
            <v>日日盈分级理财计划(7009)</v>
          </cell>
          <cell r="D1772" t="str">
            <v>招商银行</v>
          </cell>
        </row>
        <row r="1773">
          <cell r="C1773" t="str">
            <v>日日盈分级理财计划(7009)</v>
          </cell>
          <cell r="D1773" t="str">
            <v>招商银行</v>
          </cell>
        </row>
        <row r="1774">
          <cell r="C1774" t="str">
            <v>日日盈分级理财计划(7009)</v>
          </cell>
          <cell r="D1774" t="str">
            <v>招商银行</v>
          </cell>
        </row>
        <row r="1775">
          <cell r="C1775" t="str">
            <v>日日盈分级理财计划(7009)</v>
          </cell>
          <cell r="D1775" t="str">
            <v>招商银行</v>
          </cell>
        </row>
        <row r="1776">
          <cell r="C1776" t="str">
            <v>日日盈分级理财计划(7009)</v>
          </cell>
          <cell r="D1776" t="str">
            <v>招商银行</v>
          </cell>
        </row>
        <row r="1777">
          <cell r="C1777" t="str">
            <v>日日盈分级理财计划(7009)</v>
          </cell>
          <cell r="D1777" t="str">
            <v>招商银行</v>
          </cell>
        </row>
        <row r="1778">
          <cell r="C1778" t="str">
            <v>日日盈分级理财计划A(8205)</v>
          </cell>
          <cell r="D1778" t="str">
            <v>招商银行</v>
          </cell>
        </row>
        <row r="1779">
          <cell r="C1779" t="str">
            <v>日日盈分级理财计划A(8205)</v>
          </cell>
          <cell r="D1779" t="str">
            <v>招商银行</v>
          </cell>
        </row>
        <row r="1780">
          <cell r="C1780" t="str">
            <v>日日盈分级理财计划A(8205)</v>
          </cell>
          <cell r="D1780" t="str">
            <v>招商银行</v>
          </cell>
        </row>
        <row r="1781">
          <cell r="C1781" t="str">
            <v>日日盈分级理财计划A(8205)</v>
          </cell>
          <cell r="D1781" t="str">
            <v>招商银行</v>
          </cell>
        </row>
        <row r="1782">
          <cell r="C1782" t="str">
            <v>日日盈分级理财计划A(8205)</v>
          </cell>
          <cell r="D1782" t="str">
            <v>招商银行</v>
          </cell>
        </row>
        <row r="1783">
          <cell r="C1783" t="str">
            <v>日日盈分级理财计划A(8205)</v>
          </cell>
          <cell r="D1783" t="str">
            <v>招商银行</v>
          </cell>
        </row>
        <row r="1784">
          <cell r="C1784" t="str">
            <v>日日盈分级理财计划A(8205)</v>
          </cell>
          <cell r="D1784" t="str">
            <v>招商银行</v>
          </cell>
        </row>
        <row r="1785">
          <cell r="C1785" t="str">
            <v>日日盈分级理财计划A(8205)</v>
          </cell>
          <cell r="D1785" t="str">
            <v>招商银行</v>
          </cell>
        </row>
        <row r="1786">
          <cell r="C1786" t="str">
            <v>日日盈分级理财计划A(8205)</v>
          </cell>
          <cell r="D1786" t="str">
            <v>招商银行</v>
          </cell>
        </row>
        <row r="1787">
          <cell r="C1787" t="str">
            <v>日日盈分级理财计划A(8205)</v>
          </cell>
          <cell r="D1787" t="str">
            <v>招商银行</v>
          </cell>
        </row>
        <row r="1788">
          <cell r="C1788" t="str">
            <v>日日盈分级理财计划A(8205)</v>
          </cell>
          <cell r="D1788" t="str">
            <v>招商银行</v>
          </cell>
        </row>
        <row r="1789">
          <cell r="C1789" t="str">
            <v>日日盈分级理财计划A(8205)</v>
          </cell>
          <cell r="D1789" t="str">
            <v>招商银行</v>
          </cell>
        </row>
        <row r="1790">
          <cell r="C1790" t="str">
            <v>日日盈分级理财计划A(8205)</v>
          </cell>
          <cell r="D1790" t="str">
            <v>招商银行</v>
          </cell>
        </row>
        <row r="1791">
          <cell r="C1791" t="str">
            <v>日日盈分级理财计划A(8205)</v>
          </cell>
          <cell r="D1791" t="str">
            <v>招商银行</v>
          </cell>
        </row>
        <row r="1792">
          <cell r="C1792" t="str">
            <v>日日盈分级理财计划A(8205)</v>
          </cell>
          <cell r="D1792" t="str">
            <v>招商银行</v>
          </cell>
        </row>
        <row r="1793">
          <cell r="C1793" t="str">
            <v>日日盈分级理财计划A(8205)</v>
          </cell>
          <cell r="D1793" t="str">
            <v>招商银行</v>
          </cell>
        </row>
        <row r="1794">
          <cell r="C1794" t="str">
            <v>日日盈分级理财计划A(8205)</v>
          </cell>
          <cell r="D1794" t="str">
            <v>招商银行</v>
          </cell>
        </row>
        <row r="1795">
          <cell r="C1795" t="str">
            <v>日日盈分级理财计划A(8205)</v>
          </cell>
          <cell r="D1795" t="str">
            <v>招商银行</v>
          </cell>
        </row>
        <row r="1796">
          <cell r="C1796" t="str">
            <v>日日盈分级理财计划A(8205)</v>
          </cell>
          <cell r="D1796" t="str">
            <v>招商银行</v>
          </cell>
        </row>
        <row r="1797">
          <cell r="C1797" t="str">
            <v>日日盈分级理财计划A(8205)</v>
          </cell>
          <cell r="D1797" t="str">
            <v>招商银行</v>
          </cell>
        </row>
        <row r="1798">
          <cell r="C1798" t="str">
            <v>日日盈分级理财计划A(8205)</v>
          </cell>
          <cell r="D1798" t="str">
            <v>招商银行</v>
          </cell>
        </row>
        <row r="1799">
          <cell r="C1799" t="str">
            <v>日日盈分级理财计划A(8205)</v>
          </cell>
          <cell r="D1799" t="str">
            <v>招商银行</v>
          </cell>
        </row>
        <row r="1800">
          <cell r="C1800" t="str">
            <v>日日盈分级理财计划A(8205)</v>
          </cell>
          <cell r="D1800" t="str">
            <v>招商银行</v>
          </cell>
        </row>
        <row r="1801">
          <cell r="C1801" t="str">
            <v>日日盈分级理财计划A(8205)</v>
          </cell>
          <cell r="D1801" t="str">
            <v>招商银行</v>
          </cell>
        </row>
        <row r="1802">
          <cell r="C1802" t="str">
            <v>日日盈分级理财计划A(8205)</v>
          </cell>
          <cell r="D1802" t="str">
            <v>招商银行</v>
          </cell>
        </row>
        <row r="1803">
          <cell r="C1803" t="str">
            <v>日日盈分级理财计划A(8205)</v>
          </cell>
          <cell r="D1803" t="str">
            <v>招商银行</v>
          </cell>
        </row>
        <row r="1804">
          <cell r="C1804" t="str">
            <v>日日盈分级理财计划A(8205)</v>
          </cell>
          <cell r="D1804" t="str">
            <v>招商银行</v>
          </cell>
        </row>
        <row r="1805">
          <cell r="C1805" t="str">
            <v>日日盈分级理财计划A(8205)</v>
          </cell>
          <cell r="D1805" t="str">
            <v>招商银行</v>
          </cell>
        </row>
        <row r="1806">
          <cell r="C1806" t="str">
            <v>日日盈分级理财计划A(8205)</v>
          </cell>
          <cell r="D1806" t="str">
            <v>招商银行</v>
          </cell>
        </row>
        <row r="1807">
          <cell r="C1807" t="str">
            <v>日日盈分级理财计划A(8205)</v>
          </cell>
          <cell r="D1807" t="str">
            <v>招商银行</v>
          </cell>
        </row>
        <row r="1808">
          <cell r="C1808" t="str">
            <v>日日盈分级理财计划A(8205)</v>
          </cell>
          <cell r="D1808" t="str">
            <v>招商银行</v>
          </cell>
        </row>
        <row r="1809">
          <cell r="C1809" t="str">
            <v>日日盈分级理财计划A(9207)</v>
          </cell>
          <cell r="D1809" t="str">
            <v>招商银行</v>
          </cell>
        </row>
        <row r="1810">
          <cell r="C1810" t="str">
            <v>日日盈分级理财计划A(9207)</v>
          </cell>
          <cell r="D1810" t="str">
            <v>招商银行</v>
          </cell>
        </row>
        <row r="1811">
          <cell r="C1811" t="str">
            <v>日日盈分级理财计划A(9207)</v>
          </cell>
          <cell r="D1811" t="str">
            <v>招商银行</v>
          </cell>
        </row>
        <row r="1812">
          <cell r="C1812" t="str">
            <v>日日盈分级理财计划A(9207)</v>
          </cell>
          <cell r="D1812" t="str">
            <v>招商银行</v>
          </cell>
        </row>
        <row r="1813">
          <cell r="C1813" t="str">
            <v>日日盈分级理财计划A(9207)</v>
          </cell>
          <cell r="D1813" t="str">
            <v>招商银行</v>
          </cell>
        </row>
        <row r="1814">
          <cell r="C1814" t="str">
            <v>日日盈分级理财计划A(9207)</v>
          </cell>
          <cell r="D1814" t="str">
            <v>招商银行</v>
          </cell>
        </row>
        <row r="1815">
          <cell r="C1815" t="str">
            <v>日日盈分级理财计划A(9207)</v>
          </cell>
          <cell r="D1815" t="str">
            <v>招商银行</v>
          </cell>
        </row>
        <row r="1816">
          <cell r="C1816" t="str">
            <v>日日盈分级理财计划A(9207)</v>
          </cell>
          <cell r="D1816" t="str">
            <v>招商银行</v>
          </cell>
        </row>
        <row r="1817">
          <cell r="C1817" t="str">
            <v>日日盈分级理财计划A(9207)</v>
          </cell>
          <cell r="D1817" t="str">
            <v>招商银行</v>
          </cell>
        </row>
        <row r="1818">
          <cell r="C1818" t="str">
            <v>日日盈分级理财计划A(9207)</v>
          </cell>
          <cell r="D1818" t="str">
            <v>招商银行</v>
          </cell>
        </row>
        <row r="1819">
          <cell r="C1819" t="str">
            <v>日日盈分级理财计划A(9207)</v>
          </cell>
          <cell r="D1819" t="str">
            <v>招商银行</v>
          </cell>
        </row>
        <row r="1820">
          <cell r="C1820" t="str">
            <v>日日盈分级理财计划A(9207)</v>
          </cell>
          <cell r="D1820" t="str">
            <v>招商银行</v>
          </cell>
        </row>
        <row r="1821">
          <cell r="C1821" t="str">
            <v>日日盈分级理财计划A(9207)</v>
          </cell>
          <cell r="D1821" t="str">
            <v>招商银行</v>
          </cell>
        </row>
        <row r="1822">
          <cell r="C1822" t="str">
            <v>日日盈分级理财计划A(9207)</v>
          </cell>
          <cell r="D1822" t="str">
            <v>招商银行</v>
          </cell>
        </row>
        <row r="1823">
          <cell r="C1823" t="str">
            <v>日日盈分级理财计划A(9207)</v>
          </cell>
          <cell r="D1823" t="str">
            <v>招商银行</v>
          </cell>
        </row>
        <row r="1824">
          <cell r="C1824" t="str">
            <v>日日盈分级理财计划A(9207)</v>
          </cell>
          <cell r="D1824" t="str">
            <v>招商银行</v>
          </cell>
        </row>
        <row r="1825">
          <cell r="C1825" t="str">
            <v>日日盈分级理财计划A(9207)</v>
          </cell>
          <cell r="D1825" t="str">
            <v>招商银行</v>
          </cell>
        </row>
        <row r="1826">
          <cell r="C1826" t="str">
            <v>日日盈分级理财计划A(9207)</v>
          </cell>
          <cell r="D1826" t="str">
            <v>招商银行</v>
          </cell>
        </row>
        <row r="1827">
          <cell r="C1827" t="str">
            <v>日日盈分级理财计划A(9207)</v>
          </cell>
          <cell r="D1827" t="str">
            <v>招商银行</v>
          </cell>
        </row>
        <row r="1828">
          <cell r="C1828" t="str">
            <v>日日盈分级理财计划A(9207)</v>
          </cell>
          <cell r="D1828" t="str">
            <v>招商银行</v>
          </cell>
        </row>
        <row r="1829">
          <cell r="C1829" t="str">
            <v>日日盈分级理财计划A(9207)</v>
          </cell>
          <cell r="D1829" t="str">
            <v>招商银行</v>
          </cell>
        </row>
        <row r="1830">
          <cell r="C1830" t="str">
            <v>日日盈分级理财计划A(9207)</v>
          </cell>
          <cell r="D1830" t="str">
            <v>招商银行</v>
          </cell>
        </row>
        <row r="1831">
          <cell r="C1831" t="str">
            <v>日日盈分级理财计划A(9207)</v>
          </cell>
          <cell r="D1831" t="str">
            <v>招商银行</v>
          </cell>
        </row>
        <row r="1832">
          <cell r="C1832" t="str">
            <v>日日盈分级理财计划A(9207)</v>
          </cell>
          <cell r="D1832" t="str">
            <v>招商银行</v>
          </cell>
        </row>
        <row r="1833">
          <cell r="C1833" t="str">
            <v>日日盈分级理财计划A(9207)</v>
          </cell>
          <cell r="D1833" t="str">
            <v>招商银行</v>
          </cell>
        </row>
        <row r="1834">
          <cell r="C1834" t="str">
            <v>日日盈分级理财计划A(9207)</v>
          </cell>
          <cell r="D1834" t="str">
            <v>招商银行</v>
          </cell>
        </row>
        <row r="1835">
          <cell r="C1835" t="str">
            <v>日日盈分级理财计划A(9207)</v>
          </cell>
          <cell r="D1835" t="str">
            <v>招商银行</v>
          </cell>
        </row>
        <row r="1836">
          <cell r="C1836" t="str">
            <v>日日盈分级理财计划A(9207)</v>
          </cell>
          <cell r="D1836" t="str">
            <v>招商银行</v>
          </cell>
        </row>
        <row r="1837">
          <cell r="C1837" t="str">
            <v>日日盈分级理财计划A(9207)</v>
          </cell>
          <cell r="D1837" t="str">
            <v>招商银行</v>
          </cell>
        </row>
        <row r="1838">
          <cell r="C1838" t="str">
            <v>日日盈分级理财计划A(9207)</v>
          </cell>
          <cell r="D1838" t="str">
            <v>招商银行</v>
          </cell>
        </row>
        <row r="1839">
          <cell r="C1839" t="str">
            <v>日日盈分级理财计划A(9207)</v>
          </cell>
          <cell r="D1839" t="str">
            <v>招商银行</v>
          </cell>
        </row>
        <row r="1840">
          <cell r="C1840" t="str">
            <v>日日盈分级理财计划A(手机)(8207)</v>
          </cell>
          <cell r="D1840" t="str">
            <v>招商银行</v>
          </cell>
        </row>
        <row r="1841">
          <cell r="C1841" t="str">
            <v>日日盈分级理财计划A(手机)(8207)</v>
          </cell>
          <cell r="D1841" t="str">
            <v>招商银行</v>
          </cell>
        </row>
        <row r="1842">
          <cell r="C1842" t="str">
            <v>日日盈分级理财计划A(手机)(8207)</v>
          </cell>
          <cell r="D1842" t="str">
            <v>招商银行</v>
          </cell>
        </row>
        <row r="1843">
          <cell r="C1843" t="str">
            <v>日日盈分级理财计划A(手机)(8207)</v>
          </cell>
          <cell r="D1843" t="str">
            <v>招商银行</v>
          </cell>
        </row>
        <row r="1844">
          <cell r="C1844" t="str">
            <v>日日盈分级理财计划A(手机)(8207)</v>
          </cell>
          <cell r="D1844" t="str">
            <v>招商银行</v>
          </cell>
        </row>
        <row r="1845">
          <cell r="C1845" t="str">
            <v>日日盈分级理财计划A(手机)(8207)</v>
          </cell>
          <cell r="D1845" t="str">
            <v>招商银行</v>
          </cell>
        </row>
        <row r="1846">
          <cell r="C1846" t="str">
            <v>日日盈分级理财计划A(手机)(8207)</v>
          </cell>
          <cell r="D1846" t="str">
            <v>招商银行</v>
          </cell>
        </row>
        <row r="1847">
          <cell r="C1847" t="str">
            <v>日日盈分级理财计划A(手机)(8207)</v>
          </cell>
          <cell r="D1847" t="str">
            <v>招商银行</v>
          </cell>
        </row>
        <row r="1848">
          <cell r="C1848" t="str">
            <v>日日盈分级理财计划A(手机)(8207)</v>
          </cell>
          <cell r="D1848" t="str">
            <v>招商银行</v>
          </cell>
        </row>
        <row r="1849">
          <cell r="C1849" t="str">
            <v>日日盈分级理财计划A(手机)(8207)</v>
          </cell>
          <cell r="D1849" t="str">
            <v>招商银行</v>
          </cell>
        </row>
        <row r="1850">
          <cell r="C1850" t="str">
            <v>日日盈分级理财计划A(手机)(8207)</v>
          </cell>
          <cell r="D1850" t="str">
            <v>招商银行</v>
          </cell>
        </row>
        <row r="1851">
          <cell r="C1851" t="str">
            <v>日日盈分级理财计划A(手机)(8207)</v>
          </cell>
          <cell r="D1851" t="str">
            <v>招商银行</v>
          </cell>
        </row>
        <row r="1852">
          <cell r="C1852" t="str">
            <v>日日盈分级理财计划A(手机)(8207)</v>
          </cell>
          <cell r="D1852" t="str">
            <v>招商银行</v>
          </cell>
        </row>
        <row r="1853">
          <cell r="C1853" t="str">
            <v>日日盈分级理财计划A(手机)(8207)</v>
          </cell>
          <cell r="D1853" t="str">
            <v>招商银行</v>
          </cell>
        </row>
        <row r="1854">
          <cell r="C1854" t="str">
            <v>日日盈分级理财计划A(手机)(8207)</v>
          </cell>
          <cell r="D1854" t="str">
            <v>招商银行</v>
          </cell>
        </row>
        <row r="1855">
          <cell r="C1855" t="str">
            <v>日日盈分级理财计划A(手机)(8207)</v>
          </cell>
          <cell r="D1855" t="str">
            <v>招商银行</v>
          </cell>
        </row>
        <row r="1856">
          <cell r="C1856" t="str">
            <v>日日盈分级理财计划A(手机)(8207)</v>
          </cell>
          <cell r="D1856" t="str">
            <v>招商银行</v>
          </cell>
        </row>
        <row r="1857">
          <cell r="C1857" t="str">
            <v>日日盈分级理财计划A(手机)(8207)</v>
          </cell>
          <cell r="D1857" t="str">
            <v>招商银行</v>
          </cell>
        </row>
        <row r="1858">
          <cell r="C1858" t="str">
            <v>日日盈分级理财计划A(手机)(8207)</v>
          </cell>
          <cell r="D1858" t="str">
            <v>招商银行</v>
          </cell>
        </row>
        <row r="1859">
          <cell r="C1859" t="str">
            <v>日日盈分级理财计划A(手机)(8207)</v>
          </cell>
          <cell r="D1859" t="str">
            <v>招商银行</v>
          </cell>
        </row>
        <row r="1860">
          <cell r="C1860" t="str">
            <v>日日盈分级理财计划A(手机)(8207)</v>
          </cell>
          <cell r="D1860" t="str">
            <v>招商银行</v>
          </cell>
        </row>
        <row r="1861">
          <cell r="C1861" t="str">
            <v>日日盈分级理财计划A(手机)(8207)</v>
          </cell>
          <cell r="D1861" t="str">
            <v>招商银行</v>
          </cell>
        </row>
        <row r="1862">
          <cell r="C1862" t="str">
            <v>日日盈分级理财计划A(手机)(8207)</v>
          </cell>
          <cell r="D1862" t="str">
            <v>招商银行</v>
          </cell>
        </row>
        <row r="1863">
          <cell r="C1863" t="str">
            <v>日日盈分级理财计划A(手机)(8207)</v>
          </cell>
          <cell r="D1863" t="str">
            <v>招商银行</v>
          </cell>
        </row>
        <row r="1864">
          <cell r="C1864" t="str">
            <v>日日盈分级理财计划A(手机)(8207)</v>
          </cell>
          <cell r="D1864" t="str">
            <v>招商银行</v>
          </cell>
        </row>
        <row r="1865">
          <cell r="C1865" t="str">
            <v>日日盈分级理财计划A(手机)(8207)</v>
          </cell>
          <cell r="D1865" t="str">
            <v>招商银行</v>
          </cell>
        </row>
        <row r="1866">
          <cell r="C1866" t="str">
            <v>日日盈分级理财计划A(手机)(8207)</v>
          </cell>
          <cell r="D1866" t="str">
            <v>招商银行</v>
          </cell>
        </row>
        <row r="1867">
          <cell r="C1867" t="str">
            <v>日日盈分级理财计划A(手机)(8207)</v>
          </cell>
          <cell r="D1867" t="str">
            <v>招商银行</v>
          </cell>
        </row>
        <row r="1868">
          <cell r="C1868" t="str">
            <v>日日盈分级理财计划A(手机)(8207)</v>
          </cell>
          <cell r="D1868" t="str">
            <v>招商银行</v>
          </cell>
        </row>
        <row r="1869">
          <cell r="C1869" t="str">
            <v>日日盈分级理财计划A(手机)(8207)</v>
          </cell>
          <cell r="D1869" t="str">
            <v>招商银行</v>
          </cell>
        </row>
        <row r="1870">
          <cell r="C1870" t="str">
            <v>日日盈分级理财计划A(手机)(8207)</v>
          </cell>
          <cell r="D1870" t="str">
            <v>招商银行</v>
          </cell>
        </row>
        <row r="1871">
          <cell r="C1871" t="str">
            <v>招商银行朝招金(多元积极型)理财计划(8199)</v>
          </cell>
          <cell r="D1871" t="str">
            <v>招商银行</v>
          </cell>
        </row>
        <row r="1872">
          <cell r="C1872" t="str">
            <v>招商银行朝招金(多元积极型)理财计划(8199)</v>
          </cell>
          <cell r="D1872" t="str">
            <v>招商银行</v>
          </cell>
        </row>
        <row r="1873">
          <cell r="C1873" t="str">
            <v>招商银行朝招金(多元积极型)理财计划(8199)</v>
          </cell>
          <cell r="D1873" t="str">
            <v>招商银行</v>
          </cell>
        </row>
        <row r="1874">
          <cell r="C1874" t="str">
            <v>招商银行朝招金(多元积极型)理财计划(8199)</v>
          </cell>
          <cell r="D1874" t="str">
            <v>招商银行</v>
          </cell>
        </row>
        <row r="1875">
          <cell r="C1875" t="str">
            <v>招商银行朝招金(多元积极型)理财计划(8199)</v>
          </cell>
          <cell r="D1875" t="str">
            <v>招商银行</v>
          </cell>
        </row>
        <row r="1876">
          <cell r="C1876" t="str">
            <v>招商银行朝招金(多元积极型)理财计划(8199)</v>
          </cell>
          <cell r="D1876" t="str">
            <v>招商银行</v>
          </cell>
        </row>
        <row r="1877">
          <cell r="C1877" t="str">
            <v>招商银行朝招金(多元积极型)理财计划(8199)</v>
          </cell>
          <cell r="D1877" t="str">
            <v>招商银行</v>
          </cell>
        </row>
        <row r="1878">
          <cell r="C1878" t="str">
            <v>招商银行朝招金(多元积极型)理财计划(8199)</v>
          </cell>
          <cell r="D1878" t="str">
            <v>招商银行</v>
          </cell>
        </row>
        <row r="1879">
          <cell r="C1879" t="str">
            <v>招商银行朝招金(多元积极型)理财计划(8199)</v>
          </cell>
          <cell r="D1879" t="str">
            <v>招商银行</v>
          </cell>
        </row>
        <row r="1880">
          <cell r="C1880" t="str">
            <v>招商银行朝招金(多元积极型)理财计划(8199)</v>
          </cell>
          <cell r="D1880" t="str">
            <v>招商银行</v>
          </cell>
        </row>
        <row r="1881">
          <cell r="C1881" t="str">
            <v>招商银行朝招金(多元积极型)理财计划(8199)</v>
          </cell>
          <cell r="D1881" t="str">
            <v>招商银行</v>
          </cell>
        </row>
        <row r="1882">
          <cell r="C1882" t="str">
            <v>招商银行朝招金(多元积极型)理财计划(8199)</v>
          </cell>
          <cell r="D1882" t="str">
            <v>招商银行</v>
          </cell>
        </row>
        <row r="1883">
          <cell r="C1883" t="str">
            <v>招商银行朝招金(多元积极型)理财计划(8199)</v>
          </cell>
          <cell r="D1883" t="str">
            <v>招商银行</v>
          </cell>
        </row>
        <row r="1884">
          <cell r="C1884" t="str">
            <v>招商银行朝招金(多元积极型)理财计划(8199)</v>
          </cell>
          <cell r="D1884" t="str">
            <v>招商银行</v>
          </cell>
        </row>
        <row r="1885">
          <cell r="C1885" t="str">
            <v>招商银行朝招金(多元积极型)理财计划(8199)</v>
          </cell>
          <cell r="D1885" t="str">
            <v>招商银行</v>
          </cell>
        </row>
        <row r="1886">
          <cell r="C1886" t="str">
            <v>招商银行朝招金(多元积极型)理财计划(8199)</v>
          </cell>
          <cell r="D1886" t="str">
            <v>招商银行</v>
          </cell>
        </row>
        <row r="1887">
          <cell r="C1887" t="str">
            <v>招商银行朝招金(多元积极型)理财计划(8199)</v>
          </cell>
          <cell r="D1887" t="str">
            <v>招商银行</v>
          </cell>
        </row>
        <row r="1888">
          <cell r="C1888" t="str">
            <v>招商银行朝招金(多元积极型)理财计划(8199)</v>
          </cell>
          <cell r="D1888" t="str">
            <v>招商银行</v>
          </cell>
        </row>
        <row r="1889">
          <cell r="C1889" t="str">
            <v>招商银行朝招金(多元积极型)理财计划(8199)</v>
          </cell>
          <cell r="D1889" t="str">
            <v>招商银行</v>
          </cell>
        </row>
        <row r="1890">
          <cell r="C1890" t="str">
            <v>招商银行朝招金(多元积极型)理财计划(8199)</v>
          </cell>
          <cell r="D1890" t="str">
            <v>招商银行</v>
          </cell>
        </row>
        <row r="1891">
          <cell r="C1891" t="str">
            <v>招商银行朝招金(多元积极型)理财计划(8199)</v>
          </cell>
          <cell r="D1891" t="str">
            <v>招商银行</v>
          </cell>
        </row>
        <row r="1892">
          <cell r="C1892" t="str">
            <v>招商银行朝招金(多元积极型)理财计划(8199)</v>
          </cell>
          <cell r="D1892" t="str">
            <v>招商银行</v>
          </cell>
        </row>
        <row r="1893">
          <cell r="C1893" t="str">
            <v>招商银行朝招金(多元积极型)理财计划(8199)</v>
          </cell>
          <cell r="D1893" t="str">
            <v>招商银行</v>
          </cell>
        </row>
        <row r="1894">
          <cell r="C1894" t="str">
            <v>招商银行朝招金(多元积极型)理财计划(8199)</v>
          </cell>
          <cell r="D1894" t="str">
            <v>招商银行</v>
          </cell>
        </row>
        <row r="1895">
          <cell r="C1895" t="str">
            <v>招商银行朝招金(多元积极型)理财计划(8199)</v>
          </cell>
          <cell r="D1895" t="str">
            <v>招商银行</v>
          </cell>
        </row>
        <row r="1896">
          <cell r="C1896" t="str">
            <v>招商银行朝招金(多元积极型)理财计划(8199)</v>
          </cell>
          <cell r="D1896" t="str">
            <v>招商银行</v>
          </cell>
        </row>
        <row r="1897">
          <cell r="C1897" t="str">
            <v>招商银行朝招金(多元积极型)理财计划(8199)</v>
          </cell>
          <cell r="D1897" t="str">
            <v>招商银行</v>
          </cell>
        </row>
        <row r="1898">
          <cell r="C1898" t="str">
            <v>招商银行朝招金(多元积极型)理财计划(8199)</v>
          </cell>
          <cell r="D1898" t="str">
            <v>招商银行</v>
          </cell>
        </row>
        <row r="1899">
          <cell r="C1899" t="str">
            <v>招商银行朝招金(多元积极型)理财计划(8199)</v>
          </cell>
          <cell r="D1899" t="str">
            <v>招商银行</v>
          </cell>
        </row>
        <row r="1900">
          <cell r="C1900" t="str">
            <v>招商银行朝招金(多元积极型)理财计划(8199)</v>
          </cell>
          <cell r="D1900" t="str">
            <v>招商银行</v>
          </cell>
        </row>
        <row r="1901">
          <cell r="C1901" t="str">
            <v>招商银行朝招金(多元积极型)理财计划(8199)</v>
          </cell>
          <cell r="D1901" t="str">
            <v>招商银行</v>
          </cell>
        </row>
        <row r="1902">
          <cell r="C1902" t="str">
            <v>招商银行朝招金(多元稳健型)理财计划(7007)</v>
          </cell>
          <cell r="D1902" t="str">
            <v>招商银行</v>
          </cell>
        </row>
        <row r="1903">
          <cell r="C1903" t="str">
            <v>招商银行朝招金(多元稳健型)理财计划(7007)</v>
          </cell>
          <cell r="D1903" t="str">
            <v>招商银行</v>
          </cell>
        </row>
        <row r="1904">
          <cell r="C1904" t="str">
            <v>招商银行朝招金(多元稳健型)理财计划(7007)</v>
          </cell>
          <cell r="D1904" t="str">
            <v>招商银行</v>
          </cell>
        </row>
        <row r="1905">
          <cell r="C1905" t="str">
            <v>招商银行朝招金(多元稳健型)理财计划(7007)</v>
          </cell>
          <cell r="D1905" t="str">
            <v>招商银行</v>
          </cell>
        </row>
        <row r="1906">
          <cell r="C1906" t="str">
            <v>招商银行朝招金(多元稳健型)理财计划(7007)</v>
          </cell>
          <cell r="D1906" t="str">
            <v>招商银行</v>
          </cell>
        </row>
        <row r="1907">
          <cell r="C1907" t="str">
            <v>招商银行朝招金(多元稳健型)理财计划(7007)</v>
          </cell>
          <cell r="D1907" t="str">
            <v>招商银行</v>
          </cell>
        </row>
        <row r="1908">
          <cell r="C1908" t="str">
            <v>招商银行朝招金(多元稳健型)理财计划(7007)</v>
          </cell>
          <cell r="D1908" t="str">
            <v>招商银行</v>
          </cell>
        </row>
        <row r="1909">
          <cell r="C1909" t="str">
            <v>招商银行朝招金(多元稳健型)理财计划(7007)</v>
          </cell>
          <cell r="D1909" t="str">
            <v>招商银行</v>
          </cell>
        </row>
        <row r="1910">
          <cell r="C1910" t="str">
            <v>招商银行朝招金(多元稳健型)理财计划(7007)</v>
          </cell>
          <cell r="D1910" t="str">
            <v>招商银行</v>
          </cell>
        </row>
        <row r="1911">
          <cell r="C1911" t="str">
            <v>招商银行朝招金(多元稳健型)理财计划(7007)</v>
          </cell>
          <cell r="D1911" t="str">
            <v>招商银行</v>
          </cell>
        </row>
        <row r="1912">
          <cell r="C1912" t="str">
            <v>招商银行朝招金(多元稳健型)理财计划(7007)</v>
          </cell>
          <cell r="D1912" t="str">
            <v>招商银行</v>
          </cell>
        </row>
        <row r="1913">
          <cell r="C1913" t="str">
            <v>招商银行朝招金(多元稳健型)理财计划(7007)</v>
          </cell>
          <cell r="D1913" t="str">
            <v>招商银行</v>
          </cell>
        </row>
        <row r="1914">
          <cell r="C1914" t="str">
            <v>招商银行朝招金(多元稳健型)理财计划(7007)</v>
          </cell>
          <cell r="D1914" t="str">
            <v>招商银行</v>
          </cell>
        </row>
        <row r="1915">
          <cell r="C1915" t="str">
            <v>招商银行朝招金(多元稳健型)理财计划(7007)</v>
          </cell>
          <cell r="D1915" t="str">
            <v>招商银行</v>
          </cell>
        </row>
        <row r="1916">
          <cell r="C1916" t="str">
            <v>招商银行朝招金(多元稳健型)理财计划(7007)</v>
          </cell>
          <cell r="D1916" t="str">
            <v>招商银行</v>
          </cell>
        </row>
        <row r="1917">
          <cell r="C1917" t="str">
            <v>招商银行朝招金(多元稳健型)理财计划(7007)</v>
          </cell>
          <cell r="D1917" t="str">
            <v>招商银行</v>
          </cell>
        </row>
        <row r="1918">
          <cell r="C1918" t="str">
            <v>招商银行朝招金(多元稳健型)理财计划(7007)</v>
          </cell>
          <cell r="D1918" t="str">
            <v>招商银行</v>
          </cell>
        </row>
        <row r="1919">
          <cell r="C1919" t="str">
            <v>招商银行朝招金(多元稳健型)理财计划(7007)</v>
          </cell>
          <cell r="D1919" t="str">
            <v>招商银行</v>
          </cell>
        </row>
        <row r="1920">
          <cell r="C1920" t="str">
            <v>招商银行朝招金(多元稳健型)理财计划(7007)</v>
          </cell>
          <cell r="D1920" t="str">
            <v>招商银行</v>
          </cell>
        </row>
        <row r="1921">
          <cell r="C1921" t="str">
            <v>招商银行朝招金(多元稳健型)理财计划(7007)</v>
          </cell>
          <cell r="D1921" t="str">
            <v>招商银行</v>
          </cell>
        </row>
        <row r="1922">
          <cell r="C1922" t="str">
            <v>招商银行朝招金(多元稳健型)理财计划(7007)</v>
          </cell>
          <cell r="D1922" t="str">
            <v>招商银行</v>
          </cell>
        </row>
        <row r="1923">
          <cell r="C1923" t="str">
            <v>招商银行朝招金(多元稳健型)理财计划(7007)</v>
          </cell>
          <cell r="D1923" t="str">
            <v>招商银行</v>
          </cell>
        </row>
        <row r="1924">
          <cell r="C1924" t="str">
            <v>招商银行朝招金(多元稳健型)理财计划(7007)</v>
          </cell>
          <cell r="D1924" t="str">
            <v>招商银行</v>
          </cell>
        </row>
        <row r="1925">
          <cell r="C1925" t="str">
            <v>招商银行朝招金(多元稳健型)理财计划(7007)</v>
          </cell>
          <cell r="D1925" t="str">
            <v>招商银行</v>
          </cell>
        </row>
        <row r="1926">
          <cell r="C1926" t="str">
            <v>招商银行朝招金(多元稳健型)理财计划(7007)</v>
          </cell>
          <cell r="D1926" t="str">
            <v>招商银行</v>
          </cell>
        </row>
        <row r="1927">
          <cell r="C1927" t="str">
            <v>招商银行朝招金(多元稳健型)理财计划(7007)</v>
          </cell>
          <cell r="D1927" t="str">
            <v>招商银行</v>
          </cell>
        </row>
        <row r="1928">
          <cell r="C1928" t="str">
            <v>招商银行朝招金(多元稳健型)理财计划(7007)</v>
          </cell>
          <cell r="D1928" t="str">
            <v>招商银行</v>
          </cell>
        </row>
        <row r="1929">
          <cell r="C1929" t="str">
            <v>招商银行朝招金(多元稳健型)理财计划(7007)</v>
          </cell>
          <cell r="D1929" t="str">
            <v>招商银行</v>
          </cell>
        </row>
        <row r="1930">
          <cell r="C1930" t="str">
            <v>招商银行朝招金(多元稳健型)理财计划(7007)</v>
          </cell>
          <cell r="D1930" t="str">
            <v>招商银行</v>
          </cell>
        </row>
        <row r="1931">
          <cell r="C1931" t="str">
            <v>招商银行朝招金(多元稳健型)理财计划(7007)</v>
          </cell>
          <cell r="D1931" t="str">
            <v>招商银行</v>
          </cell>
        </row>
        <row r="1932">
          <cell r="C1932" t="str">
            <v>招商银行朝招金(多元稳健型)理财计划(7007)</v>
          </cell>
          <cell r="D1932" t="str">
            <v>招商银行</v>
          </cell>
        </row>
        <row r="1933">
          <cell r="C1933" t="str">
            <v>招商银行朝招金(多元稳健型)理财计划(8196)</v>
          </cell>
          <cell r="D1933" t="str">
            <v>招商银行</v>
          </cell>
        </row>
        <row r="1934">
          <cell r="C1934" t="str">
            <v>招商银行朝招金(多元稳健型)理财计划(8196)</v>
          </cell>
          <cell r="D1934" t="str">
            <v>招商银行</v>
          </cell>
        </row>
        <row r="1935">
          <cell r="C1935" t="str">
            <v>招商银行朝招金(多元稳健型)理财计划(8196)</v>
          </cell>
          <cell r="D1935" t="str">
            <v>招商银行</v>
          </cell>
        </row>
        <row r="1936">
          <cell r="C1936" t="str">
            <v>招商银行朝招金(多元稳健型)理财计划(8196)</v>
          </cell>
          <cell r="D1936" t="str">
            <v>招商银行</v>
          </cell>
        </row>
        <row r="1937">
          <cell r="C1937" t="str">
            <v>招商银行朝招金(多元稳健型)理财计划(8196)</v>
          </cell>
          <cell r="D1937" t="str">
            <v>招商银行</v>
          </cell>
        </row>
        <row r="1938">
          <cell r="C1938" t="str">
            <v>招商银行朝招金(多元稳健型)理财计划(8196)</v>
          </cell>
          <cell r="D1938" t="str">
            <v>招商银行</v>
          </cell>
        </row>
        <row r="1939">
          <cell r="C1939" t="str">
            <v>招商银行朝招金(多元稳健型)理财计划(8196)</v>
          </cell>
          <cell r="D1939" t="str">
            <v>招商银行</v>
          </cell>
        </row>
        <row r="1940">
          <cell r="C1940" t="str">
            <v>招商银行朝招金(多元稳健型)理财计划(8196)</v>
          </cell>
          <cell r="D1940" t="str">
            <v>招商银行</v>
          </cell>
        </row>
        <row r="1941">
          <cell r="C1941" t="str">
            <v>招商银行朝招金(多元稳健型)理财计划(8196)</v>
          </cell>
          <cell r="D1941" t="str">
            <v>招商银行</v>
          </cell>
        </row>
        <row r="1942">
          <cell r="C1942" t="str">
            <v>招商银行朝招金(多元稳健型)理财计划(8196)</v>
          </cell>
          <cell r="D1942" t="str">
            <v>招商银行</v>
          </cell>
        </row>
        <row r="1943">
          <cell r="C1943" t="str">
            <v>招商银行朝招金(多元稳健型)理财计划(8196)</v>
          </cell>
          <cell r="D1943" t="str">
            <v>招商银行</v>
          </cell>
        </row>
        <row r="1944">
          <cell r="C1944" t="str">
            <v>招商银行朝招金(多元稳健型)理财计划(8196)</v>
          </cell>
          <cell r="D1944" t="str">
            <v>招商银行</v>
          </cell>
        </row>
        <row r="1945">
          <cell r="C1945" t="str">
            <v>招商银行朝招金(多元稳健型)理财计划(8196)</v>
          </cell>
          <cell r="D1945" t="str">
            <v>招商银行</v>
          </cell>
        </row>
        <row r="1946">
          <cell r="C1946" t="str">
            <v>招商银行朝招金(多元稳健型)理财计划(8196)</v>
          </cell>
          <cell r="D1946" t="str">
            <v>招商银行</v>
          </cell>
        </row>
        <row r="1947">
          <cell r="C1947" t="str">
            <v>招商银行朝招金(多元稳健型)理财计划(8196)</v>
          </cell>
          <cell r="D1947" t="str">
            <v>招商银行</v>
          </cell>
        </row>
        <row r="1948">
          <cell r="C1948" t="str">
            <v>招商银行朝招金(多元稳健型)理财计划(8196)</v>
          </cell>
          <cell r="D1948" t="str">
            <v>招商银行</v>
          </cell>
        </row>
        <row r="1949">
          <cell r="C1949" t="str">
            <v>招商银行朝招金(多元稳健型)理财计划(8196)</v>
          </cell>
          <cell r="D1949" t="str">
            <v>招商银行</v>
          </cell>
        </row>
        <row r="1950">
          <cell r="C1950" t="str">
            <v>招商银行朝招金(多元稳健型)理财计划(8196)</v>
          </cell>
          <cell r="D1950" t="str">
            <v>招商银行</v>
          </cell>
        </row>
        <row r="1951">
          <cell r="C1951" t="str">
            <v>招商银行朝招金(多元稳健型)理财计划(8196)</v>
          </cell>
          <cell r="D1951" t="str">
            <v>招商银行</v>
          </cell>
        </row>
        <row r="1952">
          <cell r="C1952" t="str">
            <v>招商银行朝招金(多元稳健型)理财计划(8196)</v>
          </cell>
          <cell r="D1952" t="str">
            <v>招商银行</v>
          </cell>
        </row>
        <row r="1953">
          <cell r="C1953" t="str">
            <v>招商银行朝招金(多元稳健型)理财计划(8196)</v>
          </cell>
          <cell r="D1953" t="str">
            <v>招商银行</v>
          </cell>
        </row>
        <row r="1954">
          <cell r="C1954" t="str">
            <v>招商银行朝招金(多元稳健型)理财计划(8196)</v>
          </cell>
          <cell r="D1954" t="str">
            <v>招商银行</v>
          </cell>
        </row>
        <row r="1955">
          <cell r="C1955" t="str">
            <v>招商银行朝招金(多元稳健型)理财计划(8196)</v>
          </cell>
          <cell r="D1955" t="str">
            <v>招商银行</v>
          </cell>
        </row>
        <row r="1956">
          <cell r="C1956" t="str">
            <v>招商银行朝招金(多元稳健型)理财计划(8196)</v>
          </cell>
          <cell r="D1956" t="str">
            <v>招商银行</v>
          </cell>
        </row>
        <row r="1957">
          <cell r="C1957" t="str">
            <v>招商银行朝招金(多元稳健型)理财计划(8196)</v>
          </cell>
          <cell r="D1957" t="str">
            <v>招商银行</v>
          </cell>
        </row>
        <row r="1958">
          <cell r="C1958" t="str">
            <v>招商银行朝招金(多元稳健型)理财计划(8196)</v>
          </cell>
          <cell r="D1958" t="str">
            <v>招商银行</v>
          </cell>
        </row>
        <row r="1959">
          <cell r="C1959" t="str">
            <v>招商银行朝招金(多元稳健型)理财计划(8196)</v>
          </cell>
          <cell r="D1959" t="str">
            <v>招商银行</v>
          </cell>
        </row>
        <row r="1960">
          <cell r="C1960" t="str">
            <v>招商银行朝招金(多元稳健型)理财计划(8196)</v>
          </cell>
          <cell r="D1960" t="str">
            <v>招商银行</v>
          </cell>
        </row>
        <row r="1961">
          <cell r="C1961" t="str">
            <v>招商银行朝招金(多元稳健型)理财计划(8196)</v>
          </cell>
          <cell r="D1961" t="str">
            <v>招商银行</v>
          </cell>
        </row>
        <row r="1962">
          <cell r="C1962" t="str">
            <v>招商银行朝招金(多元稳健型)理财计划(8196)</v>
          </cell>
          <cell r="D1962" t="str">
            <v>招商银行</v>
          </cell>
        </row>
        <row r="1963">
          <cell r="C1963" t="str">
            <v>招商银行朝招金(多元稳健型)理财计划(8196)</v>
          </cell>
          <cell r="D1963" t="str">
            <v>招商银行</v>
          </cell>
        </row>
        <row r="1964">
          <cell r="C1964" t="str">
            <v>招商银行日日盈理财计划-淬金池(7002)</v>
          </cell>
          <cell r="D1964" t="str">
            <v>招商银行</v>
          </cell>
        </row>
        <row r="1965">
          <cell r="C1965" t="str">
            <v>招商银行日日盈理财计划-淬金池(7002)</v>
          </cell>
          <cell r="D1965" t="str">
            <v>招商银行</v>
          </cell>
        </row>
        <row r="1966">
          <cell r="C1966" t="str">
            <v>招商银行日日盈理财计划-淬金池(7002)</v>
          </cell>
          <cell r="D1966" t="str">
            <v>招商银行</v>
          </cell>
        </row>
        <row r="1967">
          <cell r="C1967" t="str">
            <v>招商银行日日盈理财计划-淬金池(7002)</v>
          </cell>
          <cell r="D1967" t="str">
            <v>招商银行</v>
          </cell>
        </row>
        <row r="1968">
          <cell r="C1968" t="str">
            <v>招商银行日日盈理财计划-淬金池(7002)</v>
          </cell>
          <cell r="D1968" t="str">
            <v>招商银行</v>
          </cell>
        </row>
        <row r="1969">
          <cell r="C1969" t="str">
            <v>招商银行日日盈理财计划-淬金池(7002)</v>
          </cell>
          <cell r="D1969" t="str">
            <v>招商银行</v>
          </cell>
        </row>
        <row r="1970">
          <cell r="C1970" t="str">
            <v>招商银行日日盈理财计划-淬金池(7002)</v>
          </cell>
          <cell r="D1970" t="str">
            <v>招商银行</v>
          </cell>
        </row>
        <row r="1971">
          <cell r="C1971" t="str">
            <v>招商银行日日盈理财计划-淬金池(7002)</v>
          </cell>
          <cell r="D1971" t="str">
            <v>招商银行</v>
          </cell>
        </row>
        <row r="1972">
          <cell r="C1972" t="str">
            <v>招商银行日日盈理财计划-淬金池(7002)</v>
          </cell>
          <cell r="D1972" t="str">
            <v>招商银行</v>
          </cell>
        </row>
        <row r="1973">
          <cell r="C1973" t="str">
            <v>招商银行日日盈理财计划-淬金池(7002)</v>
          </cell>
          <cell r="D1973" t="str">
            <v>招商银行</v>
          </cell>
        </row>
        <row r="1974">
          <cell r="C1974" t="str">
            <v>招商银行日日盈理财计划-淬金池(7002)</v>
          </cell>
          <cell r="D1974" t="str">
            <v>招商银行</v>
          </cell>
        </row>
        <row r="1975">
          <cell r="C1975" t="str">
            <v>招商银行日日盈理财计划-淬金池(7002)</v>
          </cell>
          <cell r="D1975" t="str">
            <v>招商银行</v>
          </cell>
        </row>
        <row r="1976">
          <cell r="C1976" t="str">
            <v>招商银行日日盈理财计划-淬金池(7002)</v>
          </cell>
          <cell r="D1976" t="str">
            <v>招商银行</v>
          </cell>
        </row>
        <row r="1977">
          <cell r="C1977" t="str">
            <v>招商银行日日盈理财计划-淬金池(7002)</v>
          </cell>
          <cell r="D1977" t="str">
            <v>招商银行</v>
          </cell>
        </row>
        <row r="1978">
          <cell r="C1978" t="str">
            <v>招商银行日日盈理财计划-淬金池(7002)</v>
          </cell>
          <cell r="D1978" t="str">
            <v>招商银行</v>
          </cell>
        </row>
        <row r="1979">
          <cell r="C1979" t="str">
            <v>招商银行日日盈理财计划-淬金池(7002)</v>
          </cell>
          <cell r="D1979" t="str">
            <v>招商银行</v>
          </cell>
        </row>
        <row r="1980">
          <cell r="C1980" t="str">
            <v>招商银行日日盈理财计划-淬金池(7002)</v>
          </cell>
          <cell r="D1980" t="str">
            <v>招商银行</v>
          </cell>
        </row>
        <row r="1981">
          <cell r="C1981" t="str">
            <v>招商银行日日盈理财计划-淬金池(7002)</v>
          </cell>
          <cell r="D1981" t="str">
            <v>招商银行</v>
          </cell>
        </row>
        <row r="1982">
          <cell r="C1982" t="str">
            <v>招商银行日日盈理财计划-淬金池(7002)</v>
          </cell>
          <cell r="D1982" t="str">
            <v>招商银行</v>
          </cell>
        </row>
        <row r="1983">
          <cell r="C1983" t="str">
            <v>招商银行日日盈理财计划-淬金池(7002)</v>
          </cell>
          <cell r="D1983" t="str">
            <v>招商银行</v>
          </cell>
        </row>
        <row r="1984">
          <cell r="C1984" t="str">
            <v>招商银行日日盈理财计划-淬金池(7002)</v>
          </cell>
          <cell r="D1984" t="str">
            <v>招商银行</v>
          </cell>
        </row>
        <row r="1985">
          <cell r="C1985" t="str">
            <v>招商银行日日盈理财计划-淬金池(7002)</v>
          </cell>
          <cell r="D1985" t="str">
            <v>招商银行</v>
          </cell>
        </row>
        <row r="1986">
          <cell r="C1986" t="str">
            <v>招商银行日日盈理财计划-淬金池(7002)</v>
          </cell>
          <cell r="D1986" t="str">
            <v>招商银行</v>
          </cell>
        </row>
        <row r="1987">
          <cell r="C1987" t="str">
            <v>招商银行日日盈理财计划-淬金池(7002)</v>
          </cell>
          <cell r="D1987" t="str">
            <v>招商银行</v>
          </cell>
        </row>
        <row r="1988">
          <cell r="C1988" t="str">
            <v>招商银行日日盈理财计划-淬金池(7002)</v>
          </cell>
          <cell r="D1988" t="str">
            <v>招商银行</v>
          </cell>
        </row>
        <row r="1989">
          <cell r="C1989" t="str">
            <v>招商银行日日盈理财计划-淬金池(7002)</v>
          </cell>
          <cell r="D1989" t="str">
            <v>招商银行</v>
          </cell>
        </row>
        <row r="1990">
          <cell r="C1990" t="str">
            <v>招商银行日日盈理财计划-淬金池(7002)</v>
          </cell>
          <cell r="D1990" t="str">
            <v>招商银行</v>
          </cell>
        </row>
        <row r="1991">
          <cell r="C1991" t="str">
            <v>招商银行日日盈理财计划-淬金池(7002)</v>
          </cell>
          <cell r="D1991" t="str">
            <v>招商银行</v>
          </cell>
        </row>
        <row r="1992">
          <cell r="C1992" t="str">
            <v>招商银行日日盈理财计划-淬金池(7002)</v>
          </cell>
          <cell r="D1992" t="str">
            <v>招商银行</v>
          </cell>
        </row>
        <row r="1993">
          <cell r="C1993" t="str">
            <v>招商银行日日盈理财计划-淬金池(7002)</v>
          </cell>
          <cell r="D1993" t="str">
            <v>招商银行</v>
          </cell>
        </row>
        <row r="1994">
          <cell r="C1994" t="str">
            <v>招商银行日日盈理财计划-淬金池(7002)</v>
          </cell>
          <cell r="D1994" t="str">
            <v>招商银行</v>
          </cell>
        </row>
        <row r="1995">
          <cell r="C1995" t="str">
            <v>招商银行日日盈理财计划-人民币日日盈(8166)</v>
          </cell>
          <cell r="D1995" t="str">
            <v>招商银行</v>
          </cell>
        </row>
        <row r="1996">
          <cell r="C1996" t="str">
            <v>招商银行日日盈理财计划-人民币日日盈(8166)</v>
          </cell>
          <cell r="D1996" t="str">
            <v>招商银行</v>
          </cell>
        </row>
        <row r="1997">
          <cell r="C1997" t="str">
            <v>招商银行日日盈理财计划-人民币日日盈(8166)</v>
          </cell>
          <cell r="D1997" t="str">
            <v>招商银行</v>
          </cell>
        </row>
        <row r="1998">
          <cell r="C1998" t="str">
            <v>招商银行日日盈理财计划-人民币日日盈(8166)</v>
          </cell>
          <cell r="D1998" t="str">
            <v>招商银行</v>
          </cell>
        </row>
        <row r="1999">
          <cell r="C1999" t="str">
            <v>招商银行日日盈理财计划-人民币日日盈(8166)</v>
          </cell>
          <cell r="D1999" t="str">
            <v>招商银行</v>
          </cell>
        </row>
        <row r="2000">
          <cell r="C2000" t="str">
            <v>招商银行日日盈理财计划-人民币日日盈(8166)</v>
          </cell>
          <cell r="D2000" t="str">
            <v>招商银行</v>
          </cell>
        </row>
        <row r="2001">
          <cell r="C2001" t="str">
            <v>招商银行日日盈理财计划-人民币日日盈(8166)</v>
          </cell>
          <cell r="D2001" t="str">
            <v>招商银行</v>
          </cell>
        </row>
        <row r="2002">
          <cell r="C2002" t="str">
            <v>招商银行日日盈理财计划-人民币日日盈(8166)</v>
          </cell>
          <cell r="D2002" t="str">
            <v>招商银行</v>
          </cell>
        </row>
        <row r="2003">
          <cell r="C2003" t="str">
            <v>招商银行日日盈理财计划-人民币日日盈(8166)</v>
          </cell>
          <cell r="D2003" t="str">
            <v>招商银行</v>
          </cell>
        </row>
        <row r="2004">
          <cell r="C2004" t="str">
            <v>招商银行日日盈理财计划-人民币日日盈(8166)</v>
          </cell>
          <cell r="D2004" t="str">
            <v>招商银行</v>
          </cell>
        </row>
        <row r="2005">
          <cell r="C2005" t="str">
            <v>招商银行日日盈理财计划-人民币日日盈(8166)</v>
          </cell>
          <cell r="D2005" t="str">
            <v>招商银行</v>
          </cell>
        </row>
        <row r="2006">
          <cell r="C2006" t="str">
            <v>招商银行日日盈理财计划-人民币日日盈(8166)</v>
          </cell>
          <cell r="D2006" t="str">
            <v>招商银行</v>
          </cell>
        </row>
        <row r="2007">
          <cell r="C2007" t="str">
            <v>招商银行日日盈理财计划-人民币日日盈(8166)</v>
          </cell>
          <cell r="D2007" t="str">
            <v>招商银行</v>
          </cell>
        </row>
        <row r="2008">
          <cell r="C2008" t="str">
            <v>招商银行日日盈理财计划-人民币日日盈(8166)</v>
          </cell>
          <cell r="D2008" t="str">
            <v>招商银行</v>
          </cell>
        </row>
        <row r="2009">
          <cell r="C2009" t="str">
            <v>招商银行日日盈理财计划-人民币日日盈(8166)</v>
          </cell>
          <cell r="D2009" t="str">
            <v>招商银行</v>
          </cell>
        </row>
        <row r="2010">
          <cell r="C2010" t="str">
            <v>招商银行日日盈理财计划-人民币日日盈(8166)</v>
          </cell>
          <cell r="D2010" t="str">
            <v>招商银行</v>
          </cell>
        </row>
        <row r="2011">
          <cell r="C2011" t="str">
            <v>招商银行日日盈理财计划-人民币日日盈(8166)</v>
          </cell>
          <cell r="D2011" t="str">
            <v>招商银行</v>
          </cell>
        </row>
        <row r="2012">
          <cell r="C2012" t="str">
            <v>招商银行日日盈理财计划-人民币日日盈(8166)</v>
          </cell>
          <cell r="D2012" t="str">
            <v>招商银行</v>
          </cell>
        </row>
        <row r="2013">
          <cell r="C2013" t="str">
            <v>招商银行日日盈理财计划-人民币日日盈(8166)</v>
          </cell>
          <cell r="D2013" t="str">
            <v>招商银行</v>
          </cell>
        </row>
        <row r="2014">
          <cell r="C2014" t="str">
            <v>招商银行日日盈理财计划-人民币日日盈(8166)</v>
          </cell>
          <cell r="D2014" t="str">
            <v>招商银行</v>
          </cell>
        </row>
        <row r="2015">
          <cell r="C2015" t="str">
            <v>招商银行日日盈理财计划-人民币日日盈(8166)</v>
          </cell>
          <cell r="D2015" t="str">
            <v>招商银行</v>
          </cell>
        </row>
        <row r="2016">
          <cell r="C2016" t="str">
            <v>招商银行日日盈理财计划-人民币日日盈(8166)</v>
          </cell>
          <cell r="D2016" t="str">
            <v>招商银行</v>
          </cell>
        </row>
        <row r="2017">
          <cell r="C2017" t="str">
            <v>招商银行日日盈理财计划-人民币日日盈(8166)</v>
          </cell>
          <cell r="D2017" t="str">
            <v>招商银行</v>
          </cell>
        </row>
        <row r="2018">
          <cell r="C2018" t="str">
            <v>招商银行日日盈理财计划-人民币日日盈(8166)</v>
          </cell>
          <cell r="D2018" t="str">
            <v>招商银行</v>
          </cell>
        </row>
        <row r="2019">
          <cell r="C2019" t="str">
            <v>招商银行日日盈理财计划-人民币日日盈(8166)</v>
          </cell>
          <cell r="D2019" t="str">
            <v>招商银行</v>
          </cell>
        </row>
        <row r="2020">
          <cell r="C2020" t="str">
            <v>招商银行日日盈理财计划-人民币日日盈(8166)</v>
          </cell>
          <cell r="D2020" t="str">
            <v>招商银行</v>
          </cell>
        </row>
        <row r="2021">
          <cell r="C2021" t="str">
            <v>招商银行日日盈理财计划-人民币日日盈(8166)</v>
          </cell>
          <cell r="D2021" t="str">
            <v>招商银行</v>
          </cell>
        </row>
        <row r="2022">
          <cell r="C2022" t="str">
            <v>招商银行日日盈理财计划-人民币日日盈(8166)</v>
          </cell>
          <cell r="D2022" t="str">
            <v>招商银行</v>
          </cell>
        </row>
        <row r="2023">
          <cell r="C2023" t="str">
            <v>招商银行日日盈理财计划-人民币日日盈(8166)</v>
          </cell>
          <cell r="D2023" t="str">
            <v>招商银行</v>
          </cell>
        </row>
        <row r="2024">
          <cell r="C2024" t="str">
            <v>招商银行日日盈理财计划-人民币日日盈(8166)</v>
          </cell>
          <cell r="D2024" t="str">
            <v>招商银行</v>
          </cell>
        </row>
        <row r="2025">
          <cell r="C2025" t="str">
            <v>招商银行日日盈理财计划-人民币日日盈(8166)</v>
          </cell>
          <cell r="D2025" t="str">
            <v>招商银行</v>
          </cell>
        </row>
        <row r="2026">
          <cell r="C2026" t="str">
            <v>招商银行日日盈理财计划-人民币尊享日日盈(8168)</v>
          </cell>
          <cell r="D2026" t="str">
            <v>招商银行</v>
          </cell>
        </row>
        <row r="2027">
          <cell r="C2027" t="str">
            <v>招商银行日日盈理财计划-人民币尊享日日盈(8168)</v>
          </cell>
          <cell r="D2027" t="str">
            <v>招商银行</v>
          </cell>
        </row>
        <row r="2028">
          <cell r="C2028" t="str">
            <v>招商银行日日盈理财计划-人民币尊享日日盈(8168)</v>
          </cell>
          <cell r="D2028" t="str">
            <v>招商银行</v>
          </cell>
        </row>
        <row r="2029">
          <cell r="C2029" t="str">
            <v>招商银行日日盈理财计划-人民币尊享日日盈(8168)</v>
          </cell>
          <cell r="D2029" t="str">
            <v>招商银行</v>
          </cell>
        </row>
        <row r="2030">
          <cell r="C2030" t="str">
            <v>招商银行日日盈理财计划-人民币尊享日日盈(8168)</v>
          </cell>
          <cell r="D2030" t="str">
            <v>招商银行</v>
          </cell>
        </row>
        <row r="2031">
          <cell r="C2031" t="str">
            <v>招商银行日日盈理财计划-人民币尊享日日盈(8168)</v>
          </cell>
          <cell r="D2031" t="str">
            <v>招商银行</v>
          </cell>
        </row>
        <row r="2032">
          <cell r="C2032" t="str">
            <v>招商银行日日盈理财计划-人民币尊享日日盈(8168)</v>
          </cell>
          <cell r="D2032" t="str">
            <v>招商银行</v>
          </cell>
        </row>
        <row r="2033">
          <cell r="C2033" t="str">
            <v>招商银行日日盈理财计划-人民币尊享日日盈(8168)</v>
          </cell>
          <cell r="D2033" t="str">
            <v>招商银行</v>
          </cell>
        </row>
        <row r="2034">
          <cell r="C2034" t="str">
            <v>招商银行日日盈理财计划-人民币尊享日日盈(8168)</v>
          </cell>
          <cell r="D2034" t="str">
            <v>招商银行</v>
          </cell>
        </row>
        <row r="2035">
          <cell r="C2035" t="str">
            <v>招商银行日日盈理财计划-人民币尊享日日盈(8168)</v>
          </cell>
          <cell r="D2035" t="str">
            <v>招商银行</v>
          </cell>
        </row>
        <row r="2036">
          <cell r="C2036" t="str">
            <v>招商银行日日盈理财计划-人民币尊享日日盈(8168)</v>
          </cell>
          <cell r="D2036" t="str">
            <v>招商银行</v>
          </cell>
        </row>
        <row r="2037">
          <cell r="C2037" t="str">
            <v>招商银行日日盈理财计划-人民币尊享日日盈(8168)</v>
          </cell>
          <cell r="D2037" t="str">
            <v>招商银行</v>
          </cell>
        </row>
        <row r="2038">
          <cell r="C2038" t="str">
            <v>招商银行日日盈理财计划-人民币尊享日日盈(8168)</v>
          </cell>
          <cell r="D2038" t="str">
            <v>招商银行</v>
          </cell>
        </row>
        <row r="2039">
          <cell r="C2039" t="str">
            <v>招商银行日日盈理财计划-人民币尊享日日盈(8168)</v>
          </cell>
          <cell r="D2039" t="str">
            <v>招商银行</v>
          </cell>
        </row>
        <row r="2040">
          <cell r="C2040" t="str">
            <v>招商银行日日盈理财计划-人民币尊享日日盈(8168)</v>
          </cell>
          <cell r="D2040" t="str">
            <v>招商银行</v>
          </cell>
        </row>
        <row r="2041">
          <cell r="C2041" t="str">
            <v>招商银行日日盈理财计划-人民币尊享日日盈(8168)</v>
          </cell>
          <cell r="D2041" t="str">
            <v>招商银行</v>
          </cell>
        </row>
        <row r="2042">
          <cell r="C2042" t="str">
            <v>招商银行日日盈理财计划-人民币尊享日日盈(8168)</v>
          </cell>
          <cell r="D2042" t="str">
            <v>招商银行</v>
          </cell>
        </row>
        <row r="2043">
          <cell r="C2043" t="str">
            <v>招商银行日日盈理财计划-人民币尊享日日盈(8168)</v>
          </cell>
          <cell r="D2043" t="str">
            <v>招商银行</v>
          </cell>
        </row>
        <row r="2044">
          <cell r="C2044" t="str">
            <v>招商银行日日盈理财计划-人民币尊享日日盈(8168)</v>
          </cell>
          <cell r="D2044" t="str">
            <v>招商银行</v>
          </cell>
        </row>
        <row r="2045">
          <cell r="C2045" t="str">
            <v>招商银行日日盈理财计划-人民币尊享日日盈(8168)</v>
          </cell>
          <cell r="D2045" t="str">
            <v>招商银行</v>
          </cell>
        </row>
        <row r="2046">
          <cell r="C2046" t="str">
            <v>招商银行日日盈理财计划-人民币尊享日日盈(8168)</v>
          </cell>
          <cell r="D2046" t="str">
            <v>招商银行</v>
          </cell>
        </row>
        <row r="2047">
          <cell r="C2047" t="str">
            <v>招商银行日日盈理财计划-人民币尊享日日盈(8168)</v>
          </cell>
          <cell r="D2047" t="str">
            <v>招商银行</v>
          </cell>
        </row>
        <row r="2048">
          <cell r="C2048" t="str">
            <v>招商银行日日盈理财计划-人民币尊享日日盈(8168)</v>
          </cell>
          <cell r="D2048" t="str">
            <v>招商银行</v>
          </cell>
        </row>
        <row r="2049">
          <cell r="C2049" t="str">
            <v>招商银行日日盈理财计划-人民币尊享日日盈(8168)</v>
          </cell>
          <cell r="D2049" t="str">
            <v>招商银行</v>
          </cell>
        </row>
        <row r="2050">
          <cell r="C2050" t="str">
            <v>招商银行日日盈理财计划-人民币尊享日日盈(8168)</v>
          </cell>
          <cell r="D2050" t="str">
            <v>招商银行</v>
          </cell>
        </row>
        <row r="2051">
          <cell r="C2051" t="str">
            <v>招商银行日日盈理财计划-人民币尊享日日盈(8168)</v>
          </cell>
          <cell r="D2051" t="str">
            <v>招商银行</v>
          </cell>
        </row>
        <row r="2052">
          <cell r="C2052" t="str">
            <v>招商银行日日盈理财计划-人民币尊享日日盈(8168)</v>
          </cell>
          <cell r="D2052" t="str">
            <v>招商银行</v>
          </cell>
        </row>
        <row r="2053">
          <cell r="C2053" t="str">
            <v>招商银行日日盈理财计划-人民币尊享日日盈(8168)</v>
          </cell>
          <cell r="D2053" t="str">
            <v>招商银行</v>
          </cell>
        </row>
        <row r="2054">
          <cell r="C2054" t="str">
            <v>招商银行日日盈理财计划-人民币尊享日日盈(8168)</v>
          </cell>
          <cell r="D2054" t="str">
            <v>招商银行</v>
          </cell>
        </row>
        <row r="2055">
          <cell r="C2055" t="str">
            <v>招商银行日日盈理财计划-人民币尊享日日盈(8168)</v>
          </cell>
          <cell r="D2055" t="str">
            <v>招商银行</v>
          </cell>
        </row>
        <row r="2056">
          <cell r="C2056" t="str">
            <v>招商银行日日盈理财计划-人民币尊享日日盈(8168)</v>
          </cell>
          <cell r="D2056" t="str">
            <v>招商银行</v>
          </cell>
        </row>
        <row r="2057">
          <cell r="C2057" t="str">
            <v>招商银行日日盈理财计划-手机日日盈(8169)</v>
          </cell>
          <cell r="D2057" t="str">
            <v>招商银行</v>
          </cell>
        </row>
        <row r="2058">
          <cell r="C2058" t="str">
            <v>招商银行日日盈理财计划-手机日日盈(8169)</v>
          </cell>
          <cell r="D2058" t="str">
            <v>招商银行</v>
          </cell>
        </row>
        <row r="2059">
          <cell r="C2059" t="str">
            <v>招商银行日日盈理财计划-手机日日盈(8169)</v>
          </cell>
          <cell r="D2059" t="str">
            <v>招商银行</v>
          </cell>
        </row>
        <row r="2060">
          <cell r="C2060" t="str">
            <v>招商银行日日盈理财计划-手机日日盈(8169)</v>
          </cell>
          <cell r="D2060" t="str">
            <v>招商银行</v>
          </cell>
        </row>
        <row r="2061">
          <cell r="C2061" t="str">
            <v>招商银行日日盈理财计划-手机日日盈(8169)</v>
          </cell>
          <cell r="D2061" t="str">
            <v>招商银行</v>
          </cell>
        </row>
        <row r="2062">
          <cell r="C2062" t="str">
            <v>招商银行日日盈理财计划-手机日日盈(8169)</v>
          </cell>
          <cell r="D2062" t="str">
            <v>招商银行</v>
          </cell>
        </row>
        <row r="2063">
          <cell r="C2063" t="str">
            <v>招商银行日日盈理财计划-手机日日盈(8169)</v>
          </cell>
          <cell r="D2063" t="str">
            <v>招商银行</v>
          </cell>
        </row>
        <row r="2064">
          <cell r="C2064" t="str">
            <v>招商银行日日盈理财计划-手机日日盈(8169)</v>
          </cell>
          <cell r="D2064" t="str">
            <v>招商银行</v>
          </cell>
        </row>
        <row r="2065">
          <cell r="C2065" t="str">
            <v>招商银行日日盈理财计划-手机日日盈(8169)</v>
          </cell>
          <cell r="D2065" t="str">
            <v>招商银行</v>
          </cell>
        </row>
        <row r="2066">
          <cell r="C2066" t="str">
            <v>招商银行日日盈理财计划-手机日日盈(8169)</v>
          </cell>
          <cell r="D2066" t="str">
            <v>招商银行</v>
          </cell>
        </row>
        <row r="2067">
          <cell r="C2067" t="str">
            <v>招商银行日日盈理财计划-手机日日盈(8169)</v>
          </cell>
          <cell r="D2067" t="str">
            <v>招商银行</v>
          </cell>
        </row>
        <row r="2068">
          <cell r="C2068" t="str">
            <v>招商银行日日盈理财计划-手机日日盈(8169)</v>
          </cell>
          <cell r="D2068" t="str">
            <v>招商银行</v>
          </cell>
        </row>
        <row r="2069">
          <cell r="C2069" t="str">
            <v>招商银行日日盈理财计划-手机日日盈(8169)</v>
          </cell>
          <cell r="D2069" t="str">
            <v>招商银行</v>
          </cell>
        </row>
        <row r="2070">
          <cell r="C2070" t="str">
            <v>招商银行日日盈理财计划-手机日日盈(8169)</v>
          </cell>
          <cell r="D2070" t="str">
            <v>招商银行</v>
          </cell>
        </row>
        <row r="2071">
          <cell r="C2071" t="str">
            <v>招商银行日日盈理财计划-手机日日盈(8169)</v>
          </cell>
          <cell r="D2071" t="str">
            <v>招商银行</v>
          </cell>
        </row>
        <row r="2072">
          <cell r="C2072" t="str">
            <v>招商银行日日盈理财计划-手机日日盈(8169)</v>
          </cell>
          <cell r="D2072" t="str">
            <v>招商银行</v>
          </cell>
        </row>
        <row r="2073">
          <cell r="C2073" t="str">
            <v>招商银行日日盈理财计划-手机日日盈(8169)</v>
          </cell>
          <cell r="D2073" t="str">
            <v>招商银行</v>
          </cell>
        </row>
        <row r="2074">
          <cell r="C2074" t="str">
            <v>招商银行日日盈理财计划-手机日日盈(8169)</v>
          </cell>
          <cell r="D2074" t="str">
            <v>招商银行</v>
          </cell>
        </row>
        <row r="2075">
          <cell r="C2075" t="str">
            <v>招商银行日日盈理财计划-手机日日盈(8169)</v>
          </cell>
          <cell r="D2075" t="str">
            <v>招商银行</v>
          </cell>
        </row>
        <row r="2076">
          <cell r="C2076" t="str">
            <v>招商银行日日盈理财计划-手机日日盈(8169)</v>
          </cell>
          <cell r="D2076" t="str">
            <v>招商银行</v>
          </cell>
        </row>
        <row r="2077">
          <cell r="C2077" t="str">
            <v>招商银行日日盈理财计划-手机日日盈(8169)</v>
          </cell>
          <cell r="D2077" t="str">
            <v>招商银行</v>
          </cell>
        </row>
        <row r="2078">
          <cell r="C2078" t="str">
            <v>招商银行日日盈理财计划-手机日日盈(8169)</v>
          </cell>
          <cell r="D2078" t="str">
            <v>招商银行</v>
          </cell>
        </row>
        <row r="2079">
          <cell r="C2079" t="str">
            <v>招商银行日日盈理财计划-手机日日盈(8169)</v>
          </cell>
          <cell r="D2079" t="str">
            <v>招商银行</v>
          </cell>
        </row>
        <row r="2080">
          <cell r="C2080" t="str">
            <v>招商银行日日盈理财计划-手机日日盈(8169)</v>
          </cell>
          <cell r="D2080" t="str">
            <v>招商银行</v>
          </cell>
        </row>
        <row r="2081">
          <cell r="C2081" t="str">
            <v>招商银行日日盈理财计划-手机日日盈(8169)</v>
          </cell>
          <cell r="D2081" t="str">
            <v>招商银行</v>
          </cell>
        </row>
        <row r="2082">
          <cell r="C2082" t="str">
            <v>招商银行日日盈理财计划-手机日日盈(8169)</v>
          </cell>
          <cell r="D2082" t="str">
            <v>招商银行</v>
          </cell>
        </row>
        <row r="2083">
          <cell r="C2083" t="str">
            <v>招商银行日日盈理财计划-手机日日盈(8169)</v>
          </cell>
          <cell r="D2083" t="str">
            <v>招商银行</v>
          </cell>
        </row>
        <row r="2084">
          <cell r="C2084" t="str">
            <v>招商银行日日盈理财计划-手机日日盈(8169)</v>
          </cell>
          <cell r="D2084" t="str">
            <v>招商银行</v>
          </cell>
        </row>
        <row r="2085">
          <cell r="C2085" t="str">
            <v>招商银行日日盈理财计划-手机日日盈(8169)</v>
          </cell>
          <cell r="D2085" t="str">
            <v>招商银行</v>
          </cell>
        </row>
        <row r="2086">
          <cell r="C2086" t="str">
            <v>招商银行日日盈理财计划-手机日日盈(8169)</v>
          </cell>
          <cell r="D2086" t="str">
            <v>招商银行</v>
          </cell>
        </row>
        <row r="2087">
          <cell r="C2087" t="str">
            <v>招商银行日日盈理财计划-手机日日盈(8169)</v>
          </cell>
          <cell r="D2087" t="str">
            <v>招商银行</v>
          </cell>
        </row>
        <row r="2088">
          <cell r="C2088" t="str">
            <v>招商银行日日盈理财计划-私人银行人民币日日盈(9439)</v>
          </cell>
          <cell r="D2088" t="str">
            <v>招商银行</v>
          </cell>
        </row>
        <row r="2089">
          <cell r="C2089" t="str">
            <v>招商银行日日盈理财计划-私人银行人民币日日盈(9439)</v>
          </cell>
          <cell r="D2089" t="str">
            <v>招商银行</v>
          </cell>
        </row>
        <row r="2090">
          <cell r="C2090" t="str">
            <v>招商银行日日盈理财计划-私人银行人民币日日盈(9439)</v>
          </cell>
          <cell r="D2090" t="str">
            <v>招商银行</v>
          </cell>
        </row>
        <row r="2091">
          <cell r="C2091" t="str">
            <v>招商银行日日盈理财计划-私人银行人民币日日盈(9439)</v>
          </cell>
          <cell r="D2091" t="str">
            <v>招商银行</v>
          </cell>
        </row>
        <row r="2092">
          <cell r="C2092" t="str">
            <v>招商银行日日盈理财计划-私人银行人民币日日盈(9439)</v>
          </cell>
          <cell r="D2092" t="str">
            <v>招商银行</v>
          </cell>
        </row>
        <row r="2093">
          <cell r="C2093" t="str">
            <v>招商银行日日盈理财计划-私人银行人民币日日盈(9439)</v>
          </cell>
          <cell r="D2093" t="str">
            <v>招商银行</v>
          </cell>
        </row>
        <row r="2094">
          <cell r="C2094" t="str">
            <v>招商银行日日盈理财计划-私人银行人民币日日盈(9439)</v>
          </cell>
          <cell r="D2094" t="str">
            <v>招商银行</v>
          </cell>
        </row>
        <row r="2095">
          <cell r="C2095" t="str">
            <v>招商银行日日盈理财计划-私人银行人民币日日盈(9439)</v>
          </cell>
          <cell r="D2095" t="str">
            <v>招商银行</v>
          </cell>
        </row>
        <row r="2096">
          <cell r="C2096" t="str">
            <v>招商银行日日盈理财计划-私人银行人民币日日盈(9439)</v>
          </cell>
          <cell r="D2096" t="str">
            <v>招商银行</v>
          </cell>
        </row>
        <row r="2097">
          <cell r="C2097" t="str">
            <v>招商银行日日盈理财计划-私人银行人民币日日盈(9439)</v>
          </cell>
          <cell r="D2097" t="str">
            <v>招商银行</v>
          </cell>
        </row>
        <row r="2098">
          <cell r="C2098" t="str">
            <v>招商银行日日盈理财计划-私人银行人民币日日盈(9439)</v>
          </cell>
          <cell r="D2098" t="str">
            <v>招商银行</v>
          </cell>
        </row>
        <row r="2099">
          <cell r="C2099" t="str">
            <v>招商银行日日盈理财计划-私人银行人民币日日盈(9439)</v>
          </cell>
          <cell r="D2099" t="str">
            <v>招商银行</v>
          </cell>
        </row>
        <row r="2100">
          <cell r="C2100" t="str">
            <v>招商银行日日盈理财计划-私人银行人民币日日盈(9439)</v>
          </cell>
          <cell r="D2100" t="str">
            <v>招商银行</v>
          </cell>
        </row>
        <row r="2101">
          <cell r="C2101" t="str">
            <v>招商银行日日盈理财计划-私人银行人民币日日盈(9439)</v>
          </cell>
          <cell r="D2101" t="str">
            <v>招商银行</v>
          </cell>
        </row>
        <row r="2102">
          <cell r="C2102" t="str">
            <v>招商银行日日盈理财计划-私人银行人民币日日盈(9439)</v>
          </cell>
          <cell r="D2102" t="str">
            <v>招商银行</v>
          </cell>
        </row>
        <row r="2103">
          <cell r="C2103" t="str">
            <v>招商银行日日盈理财计划-私人银行人民币日日盈(9439)</v>
          </cell>
          <cell r="D2103" t="str">
            <v>招商银行</v>
          </cell>
        </row>
        <row r="2104">
          <cell r="C2104" t="str">
            <v>招商银行日日盈理财计划-私人银行人民币日日盈(9439)</v>
          </cell>
          <cell r="D2104" t="str">
            <v>招商银行</v>
          </cell>
        </row>
        <row r="2105">
          <cell r="C2105" t="str">
            <v>招商银行日日盈理财计划-私人银行人民币日日盈(9439)</v>
          </cell>
          <cell r="D2105" t="str">
            <v>招商银行</v>
          </cell>
        </row>
        <row r="2106">
          <cell r="C2106" t="str">
            <v>招商银行日日盈理财计划-私人银行人民币日日盈(9439)</v>
          </cell>
          <cell r="D2106" t="str">
            <v>招商银行</v>
          </cell>
        </row>
        <row r="2107">
          <cell r="C2107" t="str">
            <v>招商银行日日盈理财计划-私人银行人民币日日盈(9439)</v>
          </cell>
          <cell r="D2107" t="str">
            <v>招商银行</v>
          </cell>
        </row>
        <row r="2108">
          <cell r="C2108" t="str">
            <v>招商银行日日盈理财计划-私人银行人民币日日盈(9439)</v>
          </cell>
          <cell r="D2108" t="str">
            <v>招商银行</v>
          </cell>
        </row>
        <row r="2109">
          <cell r="C2109" t="str">
            <v>招商银行日日盈理财计划-私人银行人民币日日盈(9439)</v>
          </cell>
          <cell r="D2109" t="str">
            <v>招商银行</v>
          </cell>
        </row>
        <row r="2110">
          <cell r="C2110" t="str">
            <v>招商银行日日盈理财计划-私人银行人民币日日盈(9439)</v>
          </cell>
          <cell r="D2110" t="str">
            <v>招商银行</v>
          </cell>
        </row>
        <row r="2111">
          <cell r="C2111" t="str">
            <v>招商银行日日盈理财计划-私人银行人民币日日盈(9439)</v>
          </cell>
          <cell r="D2111" t="str">
            <v>招商银行</v>
          </cell>
        </row>
        <row r="2112">
          <cell r="C2112" t="str">
            <v>招商银行日日盈理财计划-私人银行人民币日日盈(9439)</v>
          </cell>
          <cell r="D2112" t="str">
            <v>招商银行</v>
          </cell>
        </row>
        <row r="2113">
          <cell r="C2113" t="str">
            <v>招商银行日日盈理财计划-私人银行人民币日日盈(9439)</v>
          </cell>
          <cell r="D2113" t="str">
            <v>招商银行</v>
          </cell>
        </row>
        <row r="2114">
          <cell r="C2114" t="str">
            <v>招商银行日日盈理财计划-私人银行人民币日日盈(9439)</v>
          </cell>
          <cell r="D2114" t="str">
            <v>招商银行</v>
          </cell>
        </row>
        <row r="2115">
          <cell r="C2115" t="str">
            <v>招商银行日日盈理财计划-私人银行人民币日日盈(9439)</v>
          </cell>
          <cell r="D2115" t="str">
            <v>招商银行</v>
          </cell>
        </row>
        <row r="2116">
          <cell r="C2116" t="str">
            <v>招商银行日日盈理财计划-私人银行人民币日日盈(9439)</v>
          </cell>
          <cell r="D2116" t="str">
            <v>招商银行</v>
          </cell>
        </row>
        <row r="2117">
          <cell r="C2117" t="str">
            <v>招商银行日日盈理财计划-私人银行人民币日日盈(9439)</v>
          </cell>
          <cell r="D2117" t="str">
            <v>招商银行</v>
          </cell>
        </row>
        <row r="2118">
          <cell r="C2118" t="str">
            <v>招商银行日日盈理财计划-私人银行人民币日日盈(9439)</v>
          </cell>
          <cell r="D2118" t="str">
            <v>招商银行</v>
          </cell>
        </row>
        <row r="2119">
          <cell r="C2119" t="str">
            <v>招商银行日日盈理财计划-私人银行荣耀日日盈(9469)</v>
          </cell>
          <cell r="D2119" t="str">
            <v>招商银行</v>
          </cell>
        </row>
        <row r="2120">
          <cell r="C2120" t="str">
            <v>招商银行日日盈理财计划-私人银行荣耀日日盈(9469)</v>
          </cell>
          <cell r="D2120" t="str">
            <v>招商银行</v>
          </cell>
        </row>
        <row r="2121">
          <cell r="C2121" t="str">
            <v>招商银行日日盈理财计划-私人银行荣耀日日盈(9469)</v>
          </cell>
          <cell r="D2121" t="str">
            <v>招商银行</v>
          </cell>
        </row>
        <row r="2122">
          <cell r="C2122" t="str">
            <v>招商银行日日盈理财计划-私人银行荣耀日日盈(9469)</v>
          </cell>
          <cell r="D2122" t="str">
            <v>招商银行</v>
          </cell>
        </row>
        <row r="2123">
          <cell r="C2123" t="str">
            <v>招商银行日日盈理财计划-私人银行荣耀日日盈(9469)</v>
          </cell>
          <cell r="D2123" t="str">
            <v>招商银行</v>
          </cell>
        </row>
        <row r="2124">
          <cell r="C2124" t="str">
            <v>招商银行日日盈理财计划-私人银行荣耀日日盈(9469)</v>
          </cell>
          <cell r="D2124" t="str">
            <v>招商银行</v>
          </cell>
        </row>
        <row r="2125">
          <cell r="C2125" t="str">
            <v>招商银行日日盈理财计划-私人银行荣耀日日盈(9469)</v>
          </cell>
          <cell r="D2125" t="str">
            <v>招商银行</v>
          </cell>
        </row>
        <row r="2126">
          <cell r="C2126" t="str">
            <v>招商银行日日盈理财计划-私人银行荣耀日日盈(9469)</v>
          </cell>
          <cell r="D2126" t="str">
            <v>招商银行</v>
          </cell>
        </row>
        <row r="2127">
          <cell r="C2127" t="str">
            <v>招商银行日日盈理财计划-私人银行荣耀日日盈(9469)</v>
          </cell>
          <cell r="D2127" t="str">
            <v>招商银行</v>
          </cell>
        </row>
        <row r="2128">
          <cell r="C2128" t="str">
            <v>招商银行日日盈理财计划-私人银行荣耀日日盈(9469)</v>
          </cell>
          <cell r="D2128" t="str">
            <v>招商银行</v>
          </cell>
        </row>
        <row r="2129">
          <cell r="C2129" t="str">
            <v>招商银行日日盈理财计划-私人银行荣耀日日盈(9469)</v>
          </cell>
          <cell r="D2129" t="str">
            <v>招商银行</v>
          </cell>
        </row>
        <row r="2130">
          <cell r="C2130" t="str">
            <v>招商银行日日盈理财计划-私人银行荣耀日日盈(9469)</v>
          </cell>
          <cell r="D2130" t="str">
            <v>招商银行</v>
          </cell>
        </row>
        <row r="2131">
          <cell r="C2131" t="str">
            <v>招商银行日日盈理财计划-私人银行荣耀日日盈(9469)</v>
          </cell>
          <cell r="D2131" t="str">
            <v>招商银行</v>
          </cell>
        </row>
        <row r="2132">
          <cell r="C2132" t="str">
            <v>招商银行日日盈理财计划-私人银行荣耀日日盈(9469)</v>
          </cell>
          <cell r="D2132" t="str">
            <v>招商银行</v>
          </cell>
        </row>
        <row r="2133">
          <cell r="C2133" t="str">
            <v>招商银行日日盈理财计划-私人银行荣耀日日盈(9469)</v>
          </cell>
          <cell r="D2133" t="str">
            <v>招商银行</v>
          </cell>
        </row>
        <row r="2134">
          <cell r="C2134" t="str">
            <v>招商银行日日盈理财计划-私人银行荣耀日日盈(9469)</v>
          </cell>
          <cell r="D2134" t="str">
            <v>招商银行</v>
          </cell>
        </row>
        <row r="2135">
          <cell r="C2135" t="str">
            <v>招商银行日日盈理财计划-私人银行荣耀日日盈(9469)</v>
          </cell>
          <cell r="D2135" t="str">
            <v>招商银行</v>
          </cell>
        </row>
        <row r="2136">
          <cell r="C2136" t="str">
            <v>招商银行日日盈理财计划-私人银行荣耀日日盈(9469)</v>
          </cell>
          <cell r="D2136" t="str">
            <v>招商银行</v>
          </cell>
        </row>
        <row r="2137">
          <cell r="C2137" t="str">
            <v>招商银行日日盈理财计划-私人银行荣耀日日盈(9469)</v>
          </cell>
          <cell r="D2137" t="str">
            <v>招商银行</v>
          </cell>
        </row>
        <row r="2138">
          <cell r="C2138" t="str">
            <v>招商银行日日盈理财计划-私人银行荣耀日日盈(9469)</v>
          </cell>
          <cell r="D2138" t="str">
            <v>招商银行</v>
          </cell>
        </row>
        <row r="2139">
          <cell r="C2139" t="str">
            <v>招商银行日日盈理财计划-私人银行荣耀日日盈(9469)</v>
          </cell>
          <cell r="D2139" t="str">
            <v>招商银行</v>
          </cell>
        </row>
        <row r="2140">
          <cell r="C2140" t="str">
            <v>招商银行日日盈理财计划-私人银行荣耀日日盈(9469)</v>
          </cell>
          <cell r="D2140" t="str">
            <v>招商银行</v>
          </cell>
        </row>
        <row r="2141">
          <cell r="C2141" t="str">
            <v>招商银行日日盈理财计划-私人银行荣耀日日盈(9469)</v>
          </cell>
          <cell r="D2141" t="str">
            <v>招商银行</v>
          </cell>
        </row>
        <row r="2142">
          <cell r="C2142" t="str">
            <v>招商银行日日盈理财计划-私人银行荣耀日日盈(9469)</v>
          </cell>
          <cell r="D2142" t="str">
            <v>招商银行</v>
          </cell>
        </row>
        <row r="2143">
          <cell r="C2143" t="str">
            <v>招商银行日日盈理财计划-私人银行荣耀日日盈(9469)</v>
          </cell>
          <cell r="D2143" t="str">
            <v>招商银行</v>
          </cell>
        </row>
        <row r="2144">
          <cell r="C2144" t="str">
            <v>招商银行日日盈理财计划-私人银行荣耀日日盈(9469)</v>
          </cell>
          <cell r="D2144" t="str">
            <v>招商银行</v>
          </cell>
        </row>
        <row r="2145">
          <cell r="C2145" t="str">
            <v>招商银行日日盈理财计划-私人银行荣耀日日盈(9469)</v>
          </cell>
          <cell r="D2145" t="str">
            <v>招商银行</v>
          </cell>
        </row>
        <row r="2146">
          <cell r="C2146" t="str">
            <v>招商银行日日盈理财计划-私人银行荣耀日日盈(9469)</v>
          </cell>
          <cell r="D2146" t="str">
            <v>招商银行</v>
          </cell>
        </row>
        <row r="2147">
          <cell r="C2147" t="str">
            <v>招商银行日日盈理财计划-私人银行荣耀日日盈(9469)</v>
          </cell>
          <cell r="D2147" t="str">
            <v>招商银行</v>
          </cell>
        </row>
        <row r="2148">
          <cell r="C2148" t="str">
            <v>招商银行日日盈理财计划-私人银行荣耀日日盈(9469)</v>
          </cell>
          <cell r="D2148" t="str">
            <v>招商银行</v>
          </cell>
        </row>
        <row r="2149">
          <cell r="C2149" t="str">
            <v>招商银行日日盈理财计划-私人银行荣耀日日盈(9469)</v>
          </cell>
          <cell r="D2149" t="str">
            <v>招商银行</v>
          </cell>
        </row>
        <row r="2150">
          <cell r="C2150" t="str">
            <v>招商银行日日盈理财计划-私人银行至尊日日盈(9449)</v>
          </cell>
          <cell r="D2150" t="str">
            <v>招商银行</v>
          </cell>
        </row>
        <row r="2151">
          <cell r="C2151" t="str">
            <v>招商银行日日盈理财计划-私人银行至尊日日盈(9449)</v>
          </cell>
          <cell r="D2151" t="str">
            <v>招商银行</v>
          </cell>
        </row>
        <row r="2152">
          <cell r="C2152" t="str">
            <v>招商银行日日盈理财计划-私人银行至尊日日盈(9449)</v>
          </cell>
          <cell r="D2152" t="str">
            <v>招商银行</v>
          </cell>
        </row>
        <row r="2153">
          <cell r="C2153" t="str">
            <v>招商银行日日盈理财计划-私人银行至尊日日盈(9449)</v>
          </cell>
          <cell r="D2153" t="str">
            <v>招商银行</v>
          </cell>
        </row>
        <row r="2154">
          <cell r="C2154" t="str">
            <v>招商银行日日盈理财计划-私人银行至尊日日盈(9449)</v>
          </cell>
          <cell r="D2154" t="str">
            <v>招商银行</v>
          </cell>
        </row>
        <row r="2155">
          <cell r="C2155" t="str">
            <v>招商银行日日盈理财计划-私人银行至尊日日盈(9449)</v>
          </cell>
          <cell r="D2155" t="str">
            <v>招商银行</v>
          </cell>
        </row>
        <row r="2156">
          <cell r="C2156" t="str">
            <v>招商银行日日盈理财计划-私人银行至尊日日盈(9449)</v>
          </cell>
          <cell r="D2156" t="str">
            <v>招商银行</v>
          </cell>
        </row>
        <row r="2157">
          <cell r="C2157" t="str">
            <v>招商银行日日盈理财计划-私人银行至尊日日盈(9449)</v>
          </cell>
          <cell r="D2157" t="str">
            <v>招商银行</v>
          </cell>
        </row>
        <row r="2158">
          <cell r="C2158" t="str">
            <v>招商银行日日盈理财计划-私人银行至尊日日盈(9449)</v>
          </cell>
          <cell r="D2158" t="str">
            <v>招商银行</v>
          </cell>
        </row>
        <row r="2159">
          <cell r="C2159" t="str">
            <v>招商银行日日盈理财计划-私人银行至尊日日盈(9449)</v>
          </cell>
          <cell r="D2159" t="str">
            <v>招商银行</v>
          </cell>
        </row>
        <row r="2160">
          <cell r="C2160" t="str">
            <v>招商银行日日盈理财计划-私人银行至尊日日盈(9449)</v>
          </cell>
          <cell r="D2160" t="str">
            <v>招商银行</v>
          </cell>
        </row>
        <row r="2161">
          <cell r="C2161" t="str">
            <v>招商银行日日盈理财计划-私人银行至尊日日盈(9449)</v>
          </cell>
          <cell r="D2161" t="str">
            <v>招商银行</v>
          </cell>
        </row>
        <row r="2162">
          <cell r="C2162" t="str">
            <v>招商银行日日盈理财计划-私人银行至尊日日盈(9449)</v>
          </cell>
          <cell r="D2162" t="str">
            <v>招商银行</v>
          </cell>
        </row>
        <row r="2163">
          <cell r="C2163" t="str">
            <v>招商银行日日盈理财计划-私人银行至尊日日盈(9449)</v>
          </cell>
          <cell r="D2163" t="str">
            <v>招商银行</v>
          </cell>
        </row>
        <row r="2164">
          <cell r="C2164" t="str">
            <v>招商银行日日盈理财计划-私人银行至尊日日盈(9449)</v>
          </cell>
          <cell r="D2164" t="str">
            <v>招商银行</v>
          </cell>
        </row>
        <row r="2165">
          <cell r="C2165" t="str">
            <v>招商银行日日盈理财计划-私人银行至尊日日盈(9449)</v>
          </cell>
          <cell r="D2165" t="str">
            <v>招商银行</v>
          </cell>
        </row>
        <row r="2166">
          <cell r="C2166" t="str">
            <v>招商银行日日盈理财计划-私人银行至尊日日盈(9449)</v>
          </cell>
          <cell r="D2166" t="str">
            <v>招商银行</v>
          </cell>
        </row>
        <row r="2167">
          <cell r="C2167" t="str">
            <v>招商银行日日盈理财计划-私人银行至尊日日盈(9449)</v>
          </cell>
          <cell r="D2167" t="str">
            <v>招商银行</v>
          </cell>
        </row>
        <row r="2168">
          <cell r="C2168" t="str">
            <v>招商银行日日盈理财计划-私人银行至尊日日盈(9449)</v>
          </cell>
          <cell r="D2168" t="str">
            <v>招商银行</v>
          </cell>
        </row>
        <row r="2169">
          <cell r="C2169" t="str">
            <v>招商银行日日盈理财计划-私人银行至尊日日盈(9449)</v>
          </cell>
          <cell r="D2169" t="str">
            <v>招商银行</v>
          </cell>
        </row>
        <row r="2170">
          <cell r="C2170" t="str">
            <v>招商银行日日盈理财计划-私人银行至尊日日盈(9449)</v>
          </cell>
          <cell r="D2170" t="str">
            <v>招商银行</v>
          </cell>
        </row>
        <row r="2171">
          <cell r="C2171" t="str">
            <v>招商银行日日盈理财计划-私人银行至尊日日盈(9449)</v>
          </cell>
          <cell r="D2171" t="str">
            <v>招商银行</v>
          </cell>
        </row>
        <row r="2172">
          <cell r="C2172" t="str">
            <v>招商银行日日盈理财计划-私人银行至尊日日盈(9449)</v>
          </cell>
          <cell r="D2172" t="str">
            <v>招商银行</v>
          </cell>
        </row>
        <row r="2173">
          <cell r="C2173" t="str">
            <v>招商银行日日盈理财计划-私人银行至尊日日盈(9449)</v>
          </cell>
          <cell r="D2173" t="str">
            <v>招商银行</v>
          </cell>
        </row>
        <row r="2174">
          <cell r="C2174" t="str">
            <v>招商银行日日盈理财计划-私人银行至尊日日盈(9449)</v>
          </cell>
          <cell r="D2174" t="str">
            <v>招商银行</v>
          </cell>
        </row>
        <row r="2175">
          <cell r="C2175" t="str">
            <v>招商银行日日盈理财计划-私人银行至尊日日盈(9449)</v>
          </cell>
          <cell r="D2175" t="str">
            <v>招商银行</v>
          </cell>
        </row>
        <row r="2176">
          <cell r="C2176" t="str">
            <v>招商银行日日盈理财计划-私人银行至尊日日盈(9449)</v>
          </cell>
          <cell r="D2176" t="str">
            <v>招商银行</v>
          </cell>
        </row>
        <row r="2177">
          <cell r="C2177" t="str">
            <v>招商银行日日盈理财计划-私人银行至尊日日盈(9449)</v>
          </cell>
          <cell r="D2177" t="str">
            <v>招商银行</v>
          </cell>
        </row>
        <row r="2178">
          <cell r="C2178" t="str">
            <v>招商银行日日盈理财计划-私人银行至尊日日盈(9449)</v>
          </cell>
          <cell r="D2178" t="str">
            <v>招商银行</v>
          </cell>
        </row>
        <row r="2179">
          <cell r="C2179" t="str">
            <v>招商银行日日盈理财计划-私人银行至尊日日盈(9449)</v>
          </cell>
          <cell r="D2179" t="str">
            <v>招商银行</v>
          </cell>
        </row>
        <row r="2180">
          <cell r="C2180" t="str">
            <v>招商银行日日盈理财计划-私人银行至尊日日盈(9449)</v>
          </cell>
          <cell r="D2180" t="str">
            <v>招商银行</v>
          </cell>
        </row>
        <row r="2181">
          <cell r="C2181" t="str">
            <v>招商银行赛宝金理财计划(8198)</v>
          </cell>
          <cell r="D2181" t="str">
            <v>招商银行</v>
          </cell>
        </row>
        <row r="2182">
          <cell r="C2182" t="str">
            <v>招商银行赛宝金理财计划(8198)</v>
          </cell>
          <cell r="D2182" t="str">
            <v>招商银行</v>
          </cell>
        </row>
        <row r="2183">
          <cell r="C2183" t="str">
            <v>招商银行赛宝金理财计划(8198)</v>
          </cell>
          <cell r="D2183" t="str">
            <v>招商银行</v>
          </cell>
        </row>
        <row r="2184">
          <cell r="C2184" t="str">
            <v>招商银行赛宝金理财计划(8198)</v>
          </cell>
          <cell r="D2184" t="str">
            <v>招商银行</v>
          </cell>
        </row>
        <row r="2185">
          <cell r="C2185" t="str">
            <v>招商银行赛宝金理财计划(8198)</v>
          </cell>
          <cell r="D2185" t="str">
            <v>招商银行</v>
          </cell>
        </row>
        <row r="2186">
          <cell r="C2186" t="str">
            <v>招商银行赛宝金理财计划(8198)</v>
          </cell>
          <cell r="D2186" t="str">
            <v>招商银行</v>
          </cell>
        </row>
        <row r="2187">
          <cell r="C2187" t="str">
            <v>招商银行赛宝金理财计划(8198)</v>
          </cell>
          <cell r="D2187" t="str">
            <v>招商银行</v>
          </cell>
        </row>
        <row r="2188">
          <cell r="C2188" t="str">
            <v>招商银行赛宝金理财计划(8198)</v>
          </cell>
          <cell r="D2188" t="str">
            <v>招商银行</v>
          </cell>
        </row>
        <row r="2189">
          <cell r="C2189" t="str">
            <v>招商银行赛宝金理财计划(8198)</v>
          </cell>
          <cell r="D2189" t="str">
            <v>招商银行</v>
          </cell>
        </row>
        <row r="2190">
          <cell r="C2190" t="str">
            <v>招商银行赛宝金理财计划(8198)</v>
          </cell>
          <cell r="D2190" t="str">
            <v>招商银行</v>
          </cell>
        </row>
        <row r="2191">
          <cell r="C2191" t="str">
            <v>招商银行赛宝金理财计划(8198)</v>
          </cell>
          <cell r="D2191" t="str">
            <v>招商银行</v>
          </cell>
        </row>
        <row r="2192">
          <cell r="C2192" t="str">
            <v>招商银行赛宝金理财计划(8198)</v>
          </cell>
          <cell r="D2192" t="str">
            <v>招商银行</v>
          </cell>
        </row>
        <row r="2193">
          <cell r="C2193" t="str">
            <v>招商银行赛宝金理财计划(8198)</v>
          </cell>
          <cell r="D2193" t="str">
            <v>招商银行</v>
          </cell>
        </row>
        <row r="2194">
          <cell r="C2194" t="str">
            <v>招商银行赛宝金理财计划(8198)</v>
          </cell>
          <cell r="D2194" t="str">
            <v>招商银行</v>
          </cell>
        </row>
        <row r="2195">
          <cell r="C2195" t="str">
            <v>招商银行赛宝金理财计划(8198)</v>
          </cell>
          <cell r="D2195" t="str">
            <v>招商银行</v>
          </cell>
        </row>
        <row r="2196">
          <cell r="C2196" t="str">
            <v>招商银行赛宝金理财计划(8198)</v>
          </cell>
          <cell r="D2196" t="str">
            <v>招商银行</v>
          </cell>
        </row>
        <row r="2197">
          <cell r="C2197" t="str">
            <v>招商银行赛宝金理财计划(8198)</v>
          </cell>
          <cell r="D2197" t="str">
            <v>招商银行</v>
          </cell>
        </row>
        <row r="2198">
          <cell r="C2198" t="str">
            <v>招商银行赛宝金理财计划(8198)</v>
          </cell>
          <cell r="D2198" t="str">
            <v>招商银行</v>
          </cell>
        </row>
        <row r="2199">
          <cell r="C2199" t="str">
            <v>招商银行赛宝金理财计划(8198)</v>
          </cell>
          <cell r="D2199" t="str">
            <v>招商银行</v>
          </cell>
        </row>
        <row r="2200">
          <cell r="C2200" t="str">
            <v>招商银行赛宝金理财计划(8198)</v>
          </cell>
          <cell r="D2200" t="str">
            <v>招商银行</v>
          </cell>
        </row>
        <row r="2201">
          <cell r="C2201" t="str">
            <v>招商银行赛宝金理财计划(8198)</v>
          </cell>
          <cell r="D2201" t="str">
            <v>招商银行</v>
          </cell>
        </row>
        <row r="2202">
          <cell r="C2202" t="str">
            <v>招商银行赛宝金理财计划(8198)</v>
          </cell>
          <cell r="D2202" t="str">
            <v>招商银行</v>
          </cell>
        </row>
        <row r="2203">
          <cell r="C2203" t="str">
            <v>招商银行赛宝金理财计划(8198)</v>
          </cell>
          <cell r="D2203" t="str">
            <v>招商银行</v>
          </cell>
        </row>
        <row r="2204">
          <cell r="C2204" t="str">
            <v>招商银行赛宝金理财计划(8198)</v>
          </cell>
          <cell r="D2204" t="str">
            <v>招商银行</v>
          </cell>
        </row>
        <row r="2205">
          <cell r="C2205" t="str">
            <v>招商银行赛宝金理财计划(8198)</v>
          </cell>
          <cell r="D2205" t="str">
            <v>招商银行</v>
          </cell>
        </row>
        <row r="2206">
          <cell r="C2206" t="str">
            <v>招商银行赛宝金理财计划(8198)</v>
          </cell>
          <cell r="D2206" t="str">
            <v>招商银行</v>
          </cell>
        </row>
        <row r="2207">
          <cell r="C2207" t="str">
            <v>招商银行赛宝金理财计划(8198)</v>
          </cell>
          <cell r="D2207" t="str">
            <v>招商银行</v>
          </cell>
        </row>
        <row r="2208">
          <cell r="C2208" t="str">
            <v>招商银行赛宝金理财计划(8198)</v>
          </cell>
          <cell r="D2208" t="str">
            <v>招商银行</v>
          </cell>
        </row>
        <row r="2209">
          <cell r="C2209" t="str">
            <v>招商银行赛宝金理财计划(8198)</v>
          </cell>
          <cell r="D2209" t="str">
            <v>招商银行</v>
          </cell>
        </row>
        <row r="2210">
          <cell r="C2210" t="str">
            <v>招商银行赛宝金理财计划(8198)</v>
          </cell>
          <cell r="D2210" t="str">
            <v>招商银行</v>
          </cell>
        </row>
        <row r="2211">
          <cell r="C2211" t="str">
            <v>招商银行赛宝金理财计划(8198)</v>
          </cell>
          <cell r="D2211" t="str">
            <v>招商银行</v>
          </cell>
        </row>
        <row r="2212">
          <cell r="C2212" t="str">
            <v>招商银行银和理财之朝招金理财计划(22399)</v>
          </cell>
          <cell r="D2212" t="str">
            <v>招商银行</v>
          </cell>
        </row>
        <row r="2213">
          <cell r="C2213" t="str">
            <v>招商银行银和理财之朝招金理财计划(22399)</v>
          </cell>
          <cell r="D2213" t="str">
            <v>招商银行</v>
          </cell>
        </row>
        <row r="2214">
          <cell r="C2214" t="str">
            <v>招商银行银和理财之朝招金理财计划(22399)</v>
          </cell>
          <cell r="D2214" t="str">
            <v>招商银行</v>
          </cell>
        </row>
        <row r="2215">
          <cell r="C2215" t="str">
            <v>招商银行银和理财之朝招金理财计划(22399)</v>
          </cell>
          <cell r="D2215" t="str">
            <v>招商银行</v>
          </cell>
        </row>
        <row r="2216">
          <cell r="C2216" t="str">
            <v>招商银行银和理财之朝招金理财计划(22399)</v>
          </cell>
          <cell r="D2216" t="str">
            <v>招商银行</v>
          </cell>
        </row>
        <row r="2217">
          <cell r="C2217" t="str">
            <v>招商银行银和理财之朝招金理财计划(22399)</v>
          </cell>
          <cell r="D2217" t="str">
            <v>招商银行</v>
          </cell>
        </row>
        <row r="2218">
          <cell r="C2218" t="str">
            <v>招商银行银和理财之朝招金理财计划(22399)</v>
          </cell>
          <cell r="D2218" t="str">
            <v>招商银行</v>
          </cell>
        </row>
        <row r="2219">
          <cell r="C2219" t="str">
            <v>招商银行银和理财之朝招金理财计划(22399)</v>
          </cell>
          <cell r="D2219" t="str">
            <v>招商银行</v>
          </cell>
        </row>
        <row r="2220">
          <cell r="C2220" t="str">
            <v>招商银行银和理财之朝招金理财计划(22399)</v>
          </cell>
          <cell r="D2220" t="str">
            <v>招商银行</v>
          </cell>
        </row>
        <row r="2221">
          <cell r="C2221" t="str">
            <v>招商银行银和理财之朝招金理财计划(22399)</v>
          </cell>
          <cell r="D2221" t="str">
            <v>招商银行</v>
          </cell>
        </row>
        <row r="2222">
          <cell r="C2222" t="str">
            <v>招商银行银和理财之朝招金理财计划(22399)</v>
          </cell>
          <cell r="D2222" t="str">
            <v>招商银行</v>
          </cell>
        </row>
        <row r="2223">
          <cell r="C2223" t="str">
            <v>招商银行银和理财之朝招金理财计划(22399)</v>
          </cell>
          <cell r="D2223" t="str">
            <v>招商银行</v>
          </cell>
        </row>
        <row r="2224">
          <cell r="C2224" t="str">
            <v>招商银行银和理财之朝招金理财计划(22399)</v>
          </cell>
          <cell r="D2224" t="str">
            <v>招商银行</v>
          </cell>
        </row>
        <row r="2225">
          <cell r="C2225" t="str">
            <v>招商银行银和理财之朝招金理财计划(22399)</v>
          </cell>
          <cell r="D2225" t="str">
            <v>招商银行</v>
          </cell>
        </row>
        <row r="2226">
          <cell r="C2226" t="str">
            <v>招商银行银和理财之朝招金理财计划(22399)</v>
          </cell>
          <cell r="D2226" t="str">
            <v>招商银行</v>
          </cell>
        </row>
        <row r="2227">
          <cell r="C2227" t="str">
            <v>招商银行银和理财之朝招金理财计划(22399)</v>
          </cell>
          <cell r="D2227" t="str">
            <v>招商银行</v>
          </cell>
        </row>
        <row r="2228">
          <cell r="C2228" t="str">
            <v>招商银行银和理财之朝招金理财计划(22399)</v>
          </cell>
          <cell r="D2228" t="str">
            <v>招商银行</v>
          </cell>
        </row>
        <row r="2229">
          <cell r="C2229" t="str">
            <v>招商银行银和理财之朝招金理财计划(22399)</v>
          </cell>
          <cell r="D2229" t="str">
            <v>招商银行</v>
          </cell>
        </row>
        <row r="2230">
          <cell r="C2230" t="str">
            <v>招商银行银和理财之朝招金理财计划(22399)</v>
          </cell>
          <cell r="D2230" t="str">
            <v>招商银行</v>
          </cell>
        </row>
        <row r="2231">
          <cell r="C2231" t="str">
            <v>招商银行银和理财之朝招金理财计划(22399)</v>
          </cell>
          <cell r="D2231" t="str">
            <v>招商银行</v>
          </cell>
        </row>
        <row r="2232">
          <cell r="C2232" t="str">
            <v>招商银行银和理财之朝招金理财计划(22399)</v>
          </cell>
          <cell r="D2232" t="str">
            <v>招商银行</v>
          </cell>
        </row>
        <row r="2233">
          <cell r="C2233" t="str">
            <v>招商银行银和理财之朝招金理财计划(22399)</v>
          </cell>
          <cell r="D2233" t="str">
            <v>招商银行</v>
          </cell>
        </row>
        <row r="2234">
          <cell r="C2234" t="str">
            <v>招商银行银和理财之朝招金理财计划(22399)</v>
          </cell>
          <cell r="D2234" t="str">
            <v>招商银行</v>
          </cell>
        </row>
        <row r="2235">
          <cell r="C2235" t="str">
            <v>招商银行银和理财之朝招金理财计划(22399)</v>
          </cell>
          <cell r="D2235" t="str">
            <v>招商银行</v>
          </cell>
        </row>
        <row r="2236">
          <cell r="C2236" t="str">
            <v>招商银行银和理财之朝招金理财计划(22399)</v>
          </cell>
          <cell r="D2236" t="str">
            <v>招商银行</v>
          </cell>
        </row>
        <row r="2237">
          <cell r="C2237" t="str">
            <v>招商银行银和理财之朝招金理财计划(22399)</v>
          </cell>
          <cell r="D2237" t="str">
            <v>招商银行</v>
          </cell>
        </row>
        <row r="2238">
          <cell r="C2238" t="str">
            <v>招商银行银和理财之朝招金理财计划(22399)</v>
          </cell>
          <cell r="D2238" t="str">
            <v>招商银行</v>
          </cell>
        </row>
        <row r="2239">
          <cell r="C2239" t="str">
            <v>招商银行银和理财之朝招金理财计划(22399)</v>
          </cell>
          <cell r="D2239" t="str">
            <v>招商银行</v>
          </cell>
        </row>
        <row r="2240">
          <cell r="C2240" t="str">
            <v>招商银行银和理财之朝招金理财计划(22399)</v>
          </cell>
          <cell r="D2240" t="str">
            <v>招商银行</v>
          </cell>
        </row>
        <row r="2241">
          <cell r="C2241" t="str">
            <v>招商银行银和理财之朝招金理财计划(22399)</v>
          </cell>
          <cell r="D2241" t="str">
            <v>招商银行</v>
          </cell>
        </row>
        <row r="2242">
          <cell r="C2242" t="str">
            <v>招商银行银和理财之朝招金理财计划(22399)</v>
          </cell>
          <cell r="D2242" t="str">
            <v>招商银行</v>
          </cell>
        </row>
        <row r="2243">
          <cell r="C2243" t="str">
            <v>招商银行银和理财之朝招金理财计划(22699)</v>
          </cell>
          <cell r="D2243" t="str">
            <v>招商银行</v>
          </cell>
        </row>
        <row r="2244">
          <cell r="C2244" t="str">
            <v>招商银行银和理财之朝招金理财计划(22699)</v>
          </cell>
          <cell r="D2244" t="str">
            <v>招商银行</v>
          </cell>
        </row>
        <row r="2245">
          <cell r="C2245" t="str">
            <v>招商银行银和理财之朝招金理财计划(22699)</v>
          </cell>
          <cell r="D2245" t="str">
            <v>招商银行</v>
          </cell>
        </row>
        <row r="2246">
          <cell r="C2246" t="str">
            <v>招商银行银和理财之朝招金理财计划(22699)</v>
          </cell>
          <cell r="D2246" t="str">
            <v>招商银行</v>
          </cell>
        </row>
        <row r="2247">
          <cell r="C2247" t="str">
            <v>招商银行银和理财之朝招金理财计划(22699)</v>
          </cell>
          <cell r="D2247" t="str">
            <v>招商银行</v>
          </cell>
        </row>
        <row r="2248">
          <cell r="C2248" t="str">
            <v>招商银行银和理财之朝招金理财计划(22699)</v>
          </cell>
          <cell r="D2248" t="str">
            <v>招商银行</v>
          </cell>
        </row>
        <row r="2249">
          <cell r="C2249" t="str">
            <v>招商银行银和理财之朝招金理财计划(22699)</v>
          </cell>
          <cell r="D2249" t="str">
            <v>招商银行</v>
          </cell>
        </row>
        <row r="2250">
          <cell r="C2250" t="str">
            <v>招商银行银和理财之朝招金理财计划(22699)</v>
          </cell>
          <cell r="D2250" t="str">
            <v>招商银行</v>
          </cell>
        </row>
        <row r="2251">
          <cell r="C2251" t="str">
            <v>招商银行银和理财之朝招金理财计划(22699)</v>
          </cell>
          <cell r="D2251" t="str">
            <v>招商银行</v>
          </cell>
        </row>
        <row r="2252">
          <cell r="C2252" t="str">
            <v>招商银行银和理财之朝招金理财计划(22699)</v>
          </cell>
          <cell r="D2252" t="str">
            <v>招商银行</v>
          </cell>
        </row>
        <row r="2253">
          <cell r="C2253" t="str">
            <v>招商银行银和理财之朝招金理财计划(22699)</v>
          </cell>
          <cell r="D2253" t="str">
            <v>招商银行</v>
          </cell>
        </row>
        <row r="2254">
          <cell r="C2254" t="str">
            <v>招商银行银和理财之朝招金理财计划(22699)</v>
          </cell>
          <cell r="D2254" t="str">
            <v>招商银行</v>
          </cell>
        </row>
        <row r="2255">
          <cell r="C2255" t="str">
            <v>招商银行银和理财之朝招金理财计划(22699)</v>
          </cell>
          <cell r="D2255" t="str">
            <v>招商银行</v>
          </cell>
        </row>
        <row r="2256">
          <cell r="C2256" t="str">
            <v>招商银行银和理财之朝招金理财计划(22699)</v>
          </cell>
          <cell r="D2256" t="str">
            <v>招商银行</v>
          </cell>
        </row>
        <row r="2257">
          <cell r="C2257" t="str">
            <v>招商银行银和理财之朝招金理财计划(22699)</v>
          </cell>
          <cell r="D2257" t="str">
            <v>招商银行</v>
          </cell>
        </row>
        <row r="2258">
          <cell r="C2258" t="str">
            <v>招商银行银和理财之朝招金理财计划(22699)</v>
          </cell>
          <cell r="D2258" t="str">
            <v>招商银行</v>
          </cell>
        </row>
        <row r="2259">
          <cell r="C2259" t="str">
            <v>招商银行银和理财之朝招金理财计划(22699)</v>
          </cell>
          <cell r="D2259" t="str">
            <v>招商银行</v>
          </cell>
        </row>
        <row r="2260">
          <cell r="C2260" t="str">
            <v>招商银行银和理财之朝招金理财计划(22699)</v>
          </cell>
          <cell r="D2260" t="str">
            <v>招商银行</v>
          </cell>
        </row>
        <row r="2261">
          <cell r="C2261" t="str">
            <v>招商银行银和理财之朝招金理财计划(22699)</v>
          </cell>
          <cell r="D2261" t="str">
            <v>招商银行</v>
          </cell>
        </row>
        <row r="2262">
          <cell r="C2262" t="str">
            <v>招商银行银和理财之朝招金理财计划(22699)</v>
          </cell>
          <cell r="D2262" t="str">
            <v>招商银行</v>
          </cell>
        </row>
        <row r="2263">
          <cell r="C2263" t="str">
            <v>招商银行银和理财之朝招金理财计划(22699)</v>
          </cell>
          <cell r="D2263" t="str">
            <v>招商银行</v>
          </cell>
        </row>
        <row r="2264">
          <cell r="C2264" t="str">
            <v>招商银行银和理财之朝招金理财计划(22699)</v>
          </cell>
          <cell r="D2264" t="str">
            <v>招商银行</v>
          </cell>
        </row>
        <row r="2265">
          <cell r="C2265" t="str">
            <v>招商银行银和理财之朝招金理财计划(22699)</v>
          </cell>
          <cell r="D2265" t="str">
            <v>招商银行</v>
          </cell>
        </row>
        <row r="2266">
          <cell r="C2266" t="str">
            <v>招商银行银和理财之朝招金理财计划(22699)</v>
          </cell>
          <cell r="D2266" t="str">
            <v>招商银行</v>
          </cell>
        </row>
        <row r="2267">
          <cell r="C2267" t="str">
            <v>招商银行银和理财之朝招金理财计划(22699)</v>
          </cell>
          <cell r="D2267" t="str">
            <v>招商银行</v>
          </cell>
        </row>
        <row r="2268">
          <cell r="C2268" t="str">
            <v>招商银行银和理财之朝招金理财计划(22699)</v>
          </cell>
          <cell r="D2268" t="str">
            <v>招商银行</v>
          </cell>
        </row>
        <row r="2269">
          <cell r="C2269" t="str">
            <v>招商银行银和理财之朝招金理财计划(22699)</v>
          </cell>
          <cell r="D2269" t="str">
            <v>招商银行</v>
          </cell>
        </row>
        <row r="2270">
          <cell r="C2270" t="str">
            <v>招商银行银和理财之朝招金理财计划(22699)</v>
          </cell>
          <cell r="D2270" t="str">
            <v>招商银行</v>
          </cell>
        </row>
        <row r="2271">
          <cell r="C2271" t="str">
            <v>招商银行银和理财之朝招金理财计划(22699)</v>
          </cell>
          <cell r="D2271" t="str">
            <v>招商银行</v>
          </cell>
        </row>
        <row r="2272">
          <cell r="C2272" t="str">
            <v>招商银行银和理财之朝招金理财计划(22699)</v>
          </cell>
          <cell r="D2272" t="str">
            <v>招商银行</v>
          </cell>
        </row>
        <row r="2273">
          <cell r="C2273" t="str">
            <v>招商银行银和理财之朝招金理财计划(22699)</v>
          </cell>
          <cell r="D2273" t="str">
            <v>招商银行</v>
          </cell>
        </row>
        <row r="2274">
          <cell r="C2274" t="str">
            <v>招银进宝系列之"朝招金"(多元进取型)理财计划(代码：8197)</v>
          </cell>
          <cell r="D2274" t="str">
            <v>招商银行</v>
          </cell>
        </row>
        <row r="2275">
          <cell r="C2275" t="str">
            <v>招银进宝系列之"朝招金"(多元进取型)理财计划(代码：8197)</v>
          </cell>
          <cell r="D2275" t="str">
            <v>招商银行</v>
          </cell>
        </row>
        <row r="2276">
          <cell r="C2276" t="str">
            <v>招银进宝系列之"朝招金"(多元进取型)理财计划(代码：8197)</v>
          </cell>
          <cell r="D2276" t="str">
            <v>招商银行</v>
          </cell>
        </row>
        <row r="2277">
          <cell r="C2277" t="str">
            <v>招银进宝系列之"朝招金"(多元进取型)理财计划(代码：8197)</v>
          </cell>
          <cell r="D2277" t="str">
            <v>招商银行</v>
          </cell>
        </row>
        <row r="2278">
          <cell r="C2278" t="str">
            <v>招银进宝系列之"朝招金"(多元进取型)理财计划(代码：8197)</v>
          </cell>
          <cell r="D2278" t="str">
            <v>招商银行</v>
          </cell>
        </row>
        <row r="2279">
          <cell r="C2279" t="str">
            <v>招银进宝系列之"朝招金"(多元进取型)理财计划(代码：8197)</v>
          </cell>
          <cell r="D2279" t="str">
            <v>招商银行</v>
          </cell>
        </row>
        <row r="2280">
          <cell r="C2280" t="str">
            <v>招银进宝系列之"朝招金"(多元进取型)理财计划(代码：8197)</v>
          </cell>
          <cell r="D2280" t="str">
            <v>招商银行</v>
          </cell>
        </row>
        <row r="2281">
          <cell r="C2281" t="str">
            <v>招银进宝系列之"朝招金"(多元进取型)理财计划(代码：8197)</v>
          </cell>
          <cell r="D2281" t="str">
            <v>招商银行</v>
          </cell>
        </row>
        <row r="2282">
          <cell r="C2282" t="str">
            <v>招银进宝系列之"朝招金"(多元进取型)理财计划(代码：8197)</v>
          </cell>
          <cell r="D2282" t="str">
            <v>招商银行</v>
          </cell>
        </row>
        <row r="2283">
          <cell r="C2283" t="str">
            <v>招银进宝系列之"朝招金"(多元进取型)理财计划(代码：8197)</v>
          </cell>
          <cell r="D2283" t="str">
            <v>招商银行</v>
          </cell>
        </row>
        <row r="2284">
          <cell r="C2284" t="str">
            <v>招银进宝系列之"朝招金"(多元进取型)理财计划(代码：8197)</v>
          </cell>
          <cell r="D2284" t="str">
            <v>招商银行</v>
          </cell>
        </row>
        <row r="2285">
          <cell r="C2285" t="str">
            <v>招银进宝系列之"朝招金"(多元进取型)理财计划(代码：8197)</v>
          </cell>
          <cell r="D2285" t="str">
            <v>招商银行</v>
          </cell>
        </row>
        <row r="2286">
          <cell r="C2286" t="str">
            <v>招银进宝系列之"朝招金"(多元进取型)理财计划(代码：8197)</v>
          </cell>
          <cell r="D2286" t="str">
            <v>招商银行</v>
          </cell>
        </row>
        <row r="2287">
          <cell r="C2287" t="str">
            <v>招银进宝系列之"朝招金"(多元进取型)理财计划(代码：8197)</v>
          </cell>
          <cell r="D2287" t="str">
            <v>招商银行</v>
          </cell>
        </row>
        <row r="2288">
          <cell r="C2288" t="str">
            <v>招银进宝系列之"朝招金"(多元进取型)理财计划(代码：8197)</v>
          </cell>
          <cell r="D2288" t="str">
            <v>招商银行</v>
          </cell>
        </row>
        <row r="2289">
          <cell r="C2289" t="str">
            <v>招银进宝系列之"朝招金"(多元进取型)理财计划(代码：8197)</v>
          </cell>
          <cell r="D2289" t="str">
            <v>招商银行</v>
          </cell>
        </row>
        <row r="2290">
          <cell r="C2290" t="str">
            <v>招银进宝系列之"朝招金"(多元进取型)理财计划(代码：8197)</v>
          </cell>
          <cell r="D2290" t="str">
            <v>招商银行</v>
          </cell>
        </row>
        <row r="2291">
          <cell r="C2291" t="str">
            <v>招银进宝系列之"朝招金"(多元进取型)理财计划(代码：8197)</v>
          </cell>
          <cell r="D2291" t="str">
            <v>招商银行</v>
          </cell>
        </row>
        <row r="2292">
          <cell r="C2292" t="str">
            <v>招银进宝系列之"朝招金"(多元进取型)理财计划(代码：8197)</v>
          </cell>
          <cell r="D2292" t="str">
            <v>招商银行</v>
          </cell>
        </row>
        <row r="2293">
          <cell r="C2293" t="str">
            <v>招银进宝系列之"朝招金"(多元进取型)理财计划(代码：8197)</v>
          </cell>
          <cell r="D2293" t="str">
            <v>招商银行</v>
          </cell>
        </row>
        <row r="2294">
          <cell r="C2294" t="str">
            <v>招银进宝系列之"朝招金"(多元进取型)理财计划(代码：8197)</v>
          </cell>
          <cell r="D2294" t="str">
            <v>招商银行</v>
          </cell>
        </row>
        <row r="2295">
          <cell r="C2295" t="str">
            <v>招银进宝系列之"朝招金"(多元进取型)理财计划(代码：8197)</v>
          </cell>
          <cell r="D2295" t="str">
            <v>招商银行</v>
          </cell>
        </row>
        <row r="2296">
          <cell r="C2296" t="str">
            <v>招银进宝系列之"朝招金"(多元进取型)理财计划(代码：8197)</v>
          </cell>
          <cell r="D2296" t="str">
            <v>招商银行</v>
          </cell>
        </row>
        <row r="2297">
          <cell r="C2297" t="str">
            <v>招银进宝系列之"朝招金"(多元进取型)理财计划(代码：8197)</v>
          </cell>
          <cell r="D2297" t="str">
            <v>招商银行</v>
          </cell>
        </row>
        <row r="2298">
          <cell r="C2298" t="str">
            <v>招银进宝系列之"朝招金"(多元进取型)理财计划(代码：8197)</v>
          </cell>
          <cell r="D2298" t="str">
            <v>招商银行</v>
          </cell>
        </row>
        <row r="2299">
          <cell r="C2299" t="str">
            <v>招银进宝系列之"朝招金"(多元进取型)理财计划(代码：8197)</v>
          </cell>
          <cell r="D2299" t="str">
            <v>招商银行</v>
          </cell>
        </row>
        <row r="2300">
          <cell r="C2300" t="str">
            <v>招银进宝系列之"朝招金"(多元进取型)理财计划(代码：8197)</v>
          </cell>
          <cell r="D2300" t="str">
            <v>招商银行</v>
          </cell>
        </row>
        <row r="2301">
          <cell r="C2301" t="str">
            <v>招银进宝系列之"朝招金"(多元进取型)理财计划(代码：8197)</v>
          </cell>
          <cell r="D2301" t="str">
            <v>招商银行</v>
          </cell>
        </row>
        <row r="2302">
          <cell r="C2302" t="str">
            <v>招银进宝系列之"朝招金"(多元进取型)理财计划(代码：8197)</v>
          </cell>
          <cell r="D2302" t="str">
            <v>招商银行</v>
          </cell>
        </row>
        <row r="2303">
          <cell r="C2303" t="str">
            <v>招银进宝系列之"朝招金"(多元进取型)理财计划(代码：8197)</v>
          </cell>
          <cell r="D2303" t="str">
            <v>招商银行</v>
          </cell>
        </row>
        <row r="2304">
          <cell r="C2304" t="str">
            <v>招银进宝系列之"朝招金"(多元进取型)理财计划(代码：8197)</v>
          </cell>
          <cell r="D2304" t="str">
            <v>招商银行</v>
          </cell>
        </row>
        <row r="2305">
          <cell r="C2305" t="str">
            <v>"聚财宝"私行专享日添利(增强型)人民币理财产品</v>
          </cell>
          <cell r="D2305" t="str">
            <v>平安银行</v>
          </cell>
        </row>
        <row r="2306">
          <cell r="C2306" t="str">
            <v>"聚财宝"私行专享日添利(增强型)人民币理财产品</v>
          </cell>
          <cell r="D2306" t="str">
            <v>平安银行</v>
          </cell>
        </row>
        <row r="2307">
          <cell r="C2307" t="str">
            <v>"聚财宝"私行专享日添利(增强型)人民币理财产品</v>
          </cell>
          <cell r="D2307" t="str">
            <v>平安银行</v>
          </cell>
        </row>
        <row r="2308">
          <cell r="C2308" t="str">
            <v>"聚财宝"私行专享日添利(增强型)人民币理财产品</v>
          </cell>
          <cell r="D2308" t="str">
            <v>平安银行</v>
          </cell>
        </row>
        <row r="2309">
          <cell r="C2309" t="str">
            <v>"聚财宝"私行专享日添利(增强型)人民币理财产品</v>
          </cell>
          <cell r="D2309" t="str">
            <v>平安银行</v>
          </cell>
        </row>
        <row r="2310">
          <cell r="C2310" t="str">
            <v>"聚财宝"私行专享日添利(增强型)人民币理财产品</v>
          </cell>
          <cell r="D2310" t="str">
            <v>平安银行</v>
          </cell>
        </row>
        <row r="2311">
          <cell r="C2311" t="str">
            <v>"现金宝-添利1号"净值型理财产品</v>
          </cell>
          <cell r="D2311" t="str">
            <v>兴业银行</v>
          </cell>
        </row>
        <row r="2312">
          <cell r="C2312" t="str">
            <v>"现金宝-添利1号"净值型理财产品</v>
          </cell>
          <cell r="D2312" t="str">
            <v>兴业银行</v>
          </cell>
        </row>
        <row r="2313">
          <cell r="C2313" t="str">
            <v>"现金宝-添利1号"净值型理财产品</v>
          </cell>
          <cell r="D2313" t="str">
            <v>兴业银行</v>
          </cell>
        </row>
        <row r="2314">
          <cell r="C2314" t="str">
            <v>"现金宝-添利1号"净值型理财产品</v>
          </cell>
          <cell r="D2314" t="str">
            <v>兴业银行</v>
          </cell>
        </row>
        <row r="2315">
          <cell r="C2315" t="str">
            <v>"现金宝-添利1号"净值型理财产品</v>
          </cell>
          <cell r="D2315" t="str">
            <v>兴业银行</v>
          </cell>
        </row>
        <row r="2316">
          <cell r="C2316" t="str">
            <v>"现金宝-添利1号"净值型理财产品</v>
          </cell>
          <cell r="D2316" t="str">
            <v>兴业银行</v>
          </cell>
        </row>
        <row r="2317">
          <cell r="C2317" t="str">
            <v>"现金宝-添利1号"净值型理财产品</v>
          </cell>
          <cell r="D2317" t="str">
            <v>兴业银行</v>
          </cell>
        </row>
        <row r="2318">
          <cell r="C2318" t="str">
            <v>"现金宝-添利1号"净值型理财产品</v>
          </cell>
          <cell r="D2318" t="str">
            <v>兴业银行</v>
          </cell>
        </row>
        <row r="2319">
          <cell r="C2319" t="str">
            <v>"现金宝-添利1号"净值型理财产品</v>
          </cell>
          <cell r="D2319" t="str">
            <v>兴业银行</v>
          </cell>
        </row>
        <row r="2320">
          <cell r="C2320" t="str">
            <v>"现金宝-添利1号"净值型理财产品</v>
          </cell>
          <cell r="D2320" t="str">
            <v>兴业银行</v>
          </cell>
        </row>
        <row r="2321">
          <cell r="C2321" t="str">
            <v>"现金宝-添利1号"净值型理财产品</v>
          </cell>
          <cell r="D2321" t="str">
            <v>兴业银行</v>
          </cell>
        </row>
        <row r="2322">
          <cell r="C2322" t="str">
            <v>"现金宝-添利1号"净值型理财产品</v>
          </cell>
          <cell r="D2322" t="str">
            <v>兴业银行</v>
          </cell>
        </row>
        <row r="2323">
          <cell r="C2323" t="str">
            <v>"现金宝-添利1号"净值型理财产品</v>
          </cell>
          <cell r="D2323" t="str">
            <v>兴业银行</v>
          </cell>
        </row>
        <row r="2324">
          <cell r="C2324" t="str">
            <v>"现金宝-添利1号"净值型理财产品</v>
          </cell>
          <cell r="D2324" t="str">
            <v>兴业银行</v>
          </cell>
        </row>
        <row r="2325">
          <cell r="C2325" t="str">
            <v>"现金宝-添利1号"净值型理财产品</v>
          </cell>
          <cell r="D2325" t="str">
            <v>兴业银行</v>
          </cell>
        </row>
        <row r="2326">
          <cell r="C2326" t="str">
            <v>"现金宝-添利1号"净值型理财产品</v>
          </cell>
          <cell r="D2326" t="str">
            <v>兴业银行</v>
          </cell>
        </row>
        <row r="2327">
          <cell r="C2327" t="str">
            <v>"现金宝-添利1号"净值型理财产品</v>
          </cell>
          <cell r="D2327" t="str">
            <v>兴业银行</v>
          </cell>
        </row>
        <row r="2328">
          <cell r="C2328" t="str">
            <v>"现金宝-添利1号"净值型理财产品</v>
          </cell>
          <cell r="D2328" t="str">
            <v>兴业银行</v>
          </cell>
        </row>
        <row r="2329">
          <cell r="C2329" t="str">
            <v>"现金宝-添利1号"净值型理财产品</v>
          </cell>
          <cell r="D2329" t="str">
            <v>兴业银行</v>
          </cell>
        </row>
        <row r="2330">
          <cell r="C2330" t="str">
            <v>"现金宝-添利1号"净值型理财产品</v>
          </cell>
          <cell r="D2330" t="str">
            <v>兴业银行</v>
          </cell>
        </row>
        <row r="2331">
          <cell r="C2331" t="str">
            <v>"现金宝-添利1号"净值型理财产品</v>
          </cell>
          <cell r="D2331" t="str">
            <v>兴业银行</v>
          </cell>
        </row>
        <row r="2332">
          <cell r="C2332" t="str">
            <v>"现金宝-添利1号"净值型理财产品</v>
          </cell>
          <cell r="D2332" t="str">
            <v>兴业银行</v>
          </cell>
        </row>
        <row r="2333">
          <cell r="C2333" t="str">
            <v>"现金宝-添利1号"净值型理财产品</v>
          </cell>
          <cell r="D2333" t="str">
            <v>兴业银行</v>
          </cell>
        </row>
        <row r="2334">
          <cell r="C2334" t="str">
            <v>"现金宝-添利1号"净值型理财产品</v>
          </cell>
          <cell r="D2334" t="str">
            <v>兴业银行</v>
          </cell>
        </row>
        <row r="2335">
          <cell r="C2335" t="str">
            <v>"现金宝-添利1号"净值型理财产品</v>
          </cell>
          <cell r="D2335" t="str">
            <v>兴业银行</v>
          </cell>
        </row>
        <row r="2336">
          <cell r="C2336" t="str">
            <v>"现金宝-添利1号"净值型理财产品</v>
          </cell>
          <cell r="D2336" t="str">
            <v>兴业银行</v>
          </cell>
        </row>
        <row r="2337">
          <cell r="C2337" t="str">
            <v>"现金宝-添利1号"净值型理财产品</v>
          </cell>
          <cell r="D2337" t="str">
            <v>兴业银行</v>
          </cell>
        </row>
        <row r="2338">
          <cell r="C2338" t="str">
            <v>"现金宝-添利1号"净值型理财产品</v>
          </cell>
          <cell r="D2338" t="str">
            <v>兴业银行</v>
          </cell>
        </row>
        <row r="2339">
          <cell r="C2339" t="str">
            <v>"现金宝-添利1号"净值型理财产品</v>
          </cell>
          <cell r="D2339" t="str">
            <v>兴业银行</v>
          </cell>
        </row>
        <row r="2340">
          <cell r="C2340" t="str">
            <v>"现金宝-添利1号"净值型理财产品</v>
          </cell>
          <cell r="D2340" t="str">
            <v>兴业银行</v>
          </cell>
        </row>
        <row r="2341">
          <cell r="C2341" t="str">
            <v>"现金宝-添利1号"净值型理财产品</v>
          </cell>
          <cell r="D2341" t="str">
            <v>兴业银行</v>
          </cell>
        </row>
        <row r="2342">
          <cell r="C2342" t="str">
            <v>金雪球添利快线净值型理财产品</v>
          </cell>
          <cell r="D2342" t="str">
            <v>兴业银行</v>
          </cell>
        </row>
        <row r="2343">
          <cell r="C2343" t="str">
            <v>金雪球添利快线净值型理财产品</v>
          </cell>
          <cell r="D2343" t="str">
            <v>兴业银行</v>
          </cell>
        </row>
        <row r="2344">
          <cell r="C2344" t="str">
            <v>金雪球添利快线净值型理财产品</v>
          </cell>
          <cell r="D2344" t="str">
            <v>兴业银行</v>
          </cell>
        </row>
        <row r="2345">
          <cell r="C2345" t="str">
            <v>金雪球添利快线净值型理财产品</v>
          </cell>
          <cell r="D2345" t="str">
            <v>兴业银行</v>
          </cell>
        </row>
        <row r="2346">
          <cell r="C2346" t="str">
            <v>金雪球添利快线净值型理财产品</v>
          </cell>
          <cell r="D2346" t="str">
            <v>兴业银行</v>
          </cell>
        </row>
        <row r="2347">
          <cell r="C2347" t="str">
            <v>金雪球添利快线净值型理财产品</v>
          </cell>
          <cell r="D2347" t="str">
            <v>兴业银行</v>
          </cell>
        </row>
        <row r="2348">
          <cell r="C2348" t="str">
            <v>金雪球添利快线净值型理财产品</v>
          </cell>
          <cell r="D2348" t="str">
            <v>兴业银行</v>
          </cell>
        </row>
        <row r="2349">
          <cell r="C2349" t="str">
            <v>金雪球添利快线净值型理财产品</v>
          </cell>
          <cell r="D2349" t="str">
            <v>兴业银行</v>
          </cell>
        </row>
        <row r="2350">
          <cell r="C2350" t="str">
            <v>金雪球添利快线净值型理财产品</v>
          </cell>
          <cell r="D2350" t="str">
            <v>兴业银行</v>
          </cell>
        </row>
        <row r="2351">
          <cell r="C2351" t="str">
            <v>金雪球添利快线净值型理财产品</v>
          </cell>
          <cell r="D2351" t="str">
            <v>兴业银行</v>
          </cell>
        </row>
        <row r="2352">
          <cell r="C2352" t="str">
            <v>金雪球添利快线净值型理财产品</v>
          </cell>
          <cell r="D2352" t="str">
            <v>兴业银行</v>
          </cell>
        </row>
        <row r="2353">
          <cell r="C2353" t="str">
            <v>金雪球添利快线净值型理财产品</v>
          </cell>
          <cell r="D2353" t="str">
            <v>兴业银行</v>
          </cell>
        </row>
        <row r="2354">
          <cell r="C2354" t="str">
            <v>金雪球添利快线净值型理财产品</v>
          </cell>
          <cell r="D2354" t="str">
            <v>兴业银行</v>
          </cell>
        </row>
        <row r="2355">
          <cell r="C2355" t="str">
            <v>金雪球添利快线净值型理财产品</v>
          </cell>
          <cell r="D2355" t="str">
            <v>兴业银行</v>
          </cell>
        </row>
        <row r="2356">
          <cell r="C2356" t="str">
            <v>金雪球添利快线净值型理财产品</v>
          </cell>
          <cell r="D2356" t="str">
            <v>兴业银行</v>
          </cell>
        </row>
        <row r="2357">
          <cell r="C2357" t="str">
            <v>金雪球添利快线净值型理财产品</v>
          </cell>
          <cell r="D2357" t="str">
            <v>兴业银行</v>
          </cell>
        </row>
        <row r="2358">
          <cell r="C2358" t="str">
            <v>金雪球添利快线净值型理财产品</v>
          </cell>
          <cell r="D2358" t="str">
            <v>兴业银行</v>
          </cell>
        </row>
        <row r="2359">
          <cell r="C2359" t="str">
            <v>金雪球添利快线净值型理财产品</v>
          </cell>
          <cell r="D2359" t="str">
            <v>兴业银行</v>
          </cell>
        </row>
        <row r="2360">
          <cell r="C2360" t="str">
            <v>金雪球添利快线净值型理财产品</v>
          </cell>
          <cell r="D2360" t="str">
            <v>兴业银行</v>
          </cell>
        </row>
        <row r="2361">
          <cell r="C2361" t="str">
            <v>金雪球添利快线净值型理财产品</v>
          </cell>
          <cell r="D2361" t="str">
            <v>兴业银行</v>
          </cell>
        </row>
        <row r="2362">
          <cell r="C2362" t="str">
            <v>金雪球添利快线净值型理财产品</v>
          </cell>
          <cell r="D2362" t="str">
            <v>兴业银行</v>
          </cell>
        </row>
        <row r="2363">
          <cell r="C2363" t="str">
            <v>金雪球添利快线净值型理财产品</v>
          </cell>
          <cell r="D2363" t="str">
            <v>兴业银行</v>
          </cell>
        </row>
        <row r="2364">
          <cell r="C2364" t="str">
            <v>金雪球添利快线净值型理财产品</v>
          </cell>
          <cell r="D2364" t="str">
            <v>兴业银行</v>
          </cell>
        </row>
        <row r="2365">
          <cell r="C2365" t="str">
            <v>金雪球添利快线净值型理财产品</v>
          </cell>
          <cell r="D2365" t="str">
            <v>兴业银行</v>
          </cell>
        </row>
        <row r="2366">
          <cell r="C2366" t="str">
            <v>金雪球添利快线净值型理财产品</v>
          </cell>
          <cell r="D2366" t="str">
            <v>兴业银行</v>
          </cell>
        </row>
        <row r="2367">
          <cell r="C2367" t="str">
            <v>金雪球添利快线净值型理财产品</v>
          </cell>
          <cell r="D2367" t="str">
            <v>兴业银行</v>
          </cell>
        </row>
        <row r="2368">
          <cell r="C2368" t="str">
            <v>金雪球添利快线净值型理财产品</v>
          </cell>
          <cell r="D2368" t="str">
            <v>兴业银行</v>
          </cell>
        </row>
        <row r="2369">
          <cell r="C2369" t="str">
            <v>金雪球添利快线净值型理财产品</v>
          </cell>
          <cell r="D2369" t="str">
            <v>兴业银行</v>
          </cell>
        </row>
        <row r="2370">
          <cell r="C2370" t="str">
            <v>金雪球添利快线净值型理财产品</v>
          </cell>
          <cell r="D2370" t="str">
            <v>兴业银行</v>
          </cell>
        </row>
        <row r="2371">
          <cell r="C2371" t="str">
            <v>金雪球添利快线净值型理财产品</v>
          </cell>
          <cell r="D2371" t="str">
            <v>兴业银行</v>
          </cell>
        </row>
        <row r="2372">
          <cell r="C2372" t="str">
            <v>金雪球添利快线净值型理财产品</v>
          </cell>
          <cell r="D2372" t="str">
            <v>兴业银行</v>
          </cell>
        </row>
        <row r="2373">
          <cell r="C2373" t="str">
            <v>龙盈天天理财1号</v>
          </cell>
          <cell r="D2373" t="str">
            <v>华夏银行</v>
          </cell>
        </row>
        <row r="2374">
          <cell r="C2374" t="str">
            <v>龙盈天天理财1号</v>
          </cell>
          <cell r="D2374" t="str">
            <v>华夏银行</v>
          </cell>
        </row>
        <row r="2375">
          <cell r="C2375" t="str">
            <v>龙盈天天理财1号</v>
          </cell>
          <cell r="D2375" t="str">
            <v>华夏银行</v>
          </cell>
        </row>
        <row r="2376">
          <cell r="C2376" t="str">
            <v>龙盈天天理财1号</v>
          </cell>
          <cell r="D2376" t="str">
            <v>华夏银行</v>
          </cell>
        </row>
        <row r="2377">
          <cell r="C2377" t="str">
            <v>龙盈天天理财1号</v>
          </cell>
          <cell r="D2377" t="str">
            <v>华夏银行</v>
          </cell>
        </row>
        <row r="2378">
          <cell r="C2378" t="str">
            <v>龙盈天天理财1号</v>
          </cell>
          <cell r="D2378" t="str">
            <v>华夏银行</v>
          </cell>
        </row>
        <row r="2379">
          <cell r="C2379" t="str">
            <v>龙盈天天理财1号</v>
          </cell>
          <cell r="D2379" t="str">
            <v>华夏银行</v>
          </cell>
        </row>
        <row r="2380">
          <cell r="C2380" t="str">
            <v>龙盈天天理财1号</v>
          </cell>
          <cell r="D2380" t="str">
            <v>华夏银行</v>
          </cell>
        </row>
        <row r="2381">
          <cell r="C2381" t="str">
            <v>龙盈天天理财1号</v>
          </cell>
          <cell r="D2381" t="str">
            <v>华夏银行</v>
          </cell>
        </row>
        <row r="2382">
          <cell r="C2382" t="str">
            <v>龙盈天天理财1号</v>
          </cell>
          <cell r="D2382" t="str">
            <v>华夏银行</v>
          </cell>
        </row>
        <row r="2383">
          <cell r="C2383" t="str">
            <v>龙盈天天理财1号</v>
          </cell>
          <cell r="D2383" t="str">
            <v>华夏银行</v>
          </cell>
        </row>
        <row r="2384">
          <cell r="C2384" t="str">
            <v>龙盈天天理财1号</v>
          </cell>
          <cell r="D2384" t="str">
            <v>华夏银行</v>
          </cell>
        </row>
        <row r="2385">
          <cell r="C2385" t="str">
            <v>龙盈天天理财1号</v>
          </cell>
          <cell r="D2385" t="str">
            <v>华夏银行</v>
          </cell>
        </row>
        <row r="2386">
          <cell r="C2386" t="str">
            <v>龙盈天天理财1号</v>
          </cell>
          <cell r="D2386" t="str">
            <v>华夏银行</v>
          </cell>
        </row>
        <row r="2387">
          <cell r="C2387" t="str">
            <v>龙盈天天理财1号</v>
          </cell>
          <cell r="D2387" t="str">
            <v>华夏银行</v>
          </cell>
        </row>
        <row r="2388">
          <cell r="C2388" t="str">
            <v>龙盈天天理财1号</v>
          </cell>
          <cell r="D2388" t="str">
            <v>华夏银行</v>
          </cell>
        </row>
        <row r="2389">
          <cell r="C2389" t="str">
            <v>龙盈天天理财1号</v>
          </cell>
          <cell r="D2389" t="str">
            <v>华夏银行</v>
          </cell>
        </row>
        <row r="2390">
          <cell r="C2390" t="str">
            <v>龙盈天天理财1号</v>
          </cell>
          <cell r="D2390" t="str">
            <v>华夏银行</v>
          </cell>
        </row>
        <row r="2391">
          <cell r="C2391" t="str">
            <v>龙盈天天理财1号</v>
          </cell>
          <cell r="D2391" t="str">
            <v>华夏银行</v>
          </cell>
        </row>
        <row r="2392">
          <cell r="C2392" t="str">
            <v>龙盈天天理财1号</v>
          </cell>
          <cell r="D2392" t="str">
            <v>华夏银行</v>
          </cell>
        </row>
        <row r="2393">
          <cell r="C2393" t="str">
            <v>龙盈天天理财1号</v>
          </cell>
          <cell r="D2393" t="str">
            <v>华夏银行</v>
          </cell>
        </row>
        <row r="2394">
          <cell r="C2394" t="str">
            <v>龙盈天天理财1号</v>
          </cell>
          <cell r="D2394" t="str">
            <v>华夏银行</v>
          </cell>
        </row>
        <row r="2395">
          <cell r="C2395" t="str">
            <v>龙盈天天理财1号</v>
          </cell>
          <cell r="D2395" t="str">
            <v>华夏银行</v>
          </cell>
        </row>
        <row r="2396">
          <cell r="C2396" t="str">
            <v>龙盈天天理财1号</v>
          </cell>
          <cell r="D2396" t="str">
            <v>华夏银行</v>
          </cell>
        </row>
        <row r="2397">
          <cell r="C2397" t="str">
            <v>龙盈天天理财1号</v>
          </cell>
          <cell r="D2397" t="str">
            <v>华夏银行</v>
          </cell>
        </row>
        <row r="2398">
          <cell r="C2398" t="str">
            <v>龙盈天天理财1号</v>
          </cell>
          <cell r="D2398" t="str">
            <v>华夏银行</v>
          </cell>
        </row>
        <row r="2399">
          <cell r="C2399" t="str">
            <v>龙盈天天理财1号</v>
          </cell>
          <cell r="D2399" t="str">
            <v>华夏银行</v>
          </cell>
        </row>
        <row r="2400">
          <cell r="C2400" t="str">
            <v>龙盈天天理财1号</v>
          </cell>
          <cell r="D2400" t="str">
            <v>华夏银行</v>
          </cell>
        </row>
        <row r="2401">
          <cell r="C2401" t="str">
            <v>龙盈天天理财1号</v>
          </cell>
          <cell r="D2401" t="str">
            <v>华夏银行</v>
          </cell>
        </row>
        <row r="2402">
          <cell r="C2402" t="str">
            <v>龙盈天天理财1号</v>
          </cell>
          <cell r="D2402" t="str">
            <v>华夏银行</v>
          </cell>
        </row>
        <row r="2403">
          <cell r="C2403" t="str">
            <v>龙盈天天理财1号</v>
          </cell>
          <cell r="D2403" t="str">
            <v>华夏银行</v>
          </cell>
        </row>
        <row r="2404">
          <cell r="C2404" t="str">
            <v>民生天天增利对公理财产品</v>
          </cell>
          <cell r="D2404" t="str">
            <v>中国民生银行</v>
          </cell>
        </row>
        <row r="2405">
          <cell r="C2405" t="str">
            <v>民生天天增利对公理财产品</v>
          </cell>
          <cell r="D2405" t="str">
            <v>中国民生银行</v>
          </cell>
        </row>
        <row r="2406">
          <cell r="C2406" t="str">
            <v>民生天天增利对公理财产品</v>
          </cell>
          <cell r="D2406" t="str">
            <v>中国民生银行</v>
          </cell>
        </row>
        <row r="2407">
          <cell r="C2407" t="str">
            <v>民生天天增利对公理财产品</v>
          </cell>
          <cell r="D2407" t="str">
            <v>中国民生银行</v>
          </cell>
        </row>
        <row r="2408">
          <cell r="C2408" t="str">
            <v>民生天天增利对公理财产品</v>
          </cell>
          <cell r="D2408" t="str">
            <v>中国民生银行</v>
          </cell>
        </row>
        <row r="2409">
          <cell r="C2409" t="str">
            <v>民生天天增利对公理财产品</v>
          </cell>
          <cell r="D2409" t="str">
            <v>中国民生银行</v>
          </cell>
        </row>
        <row r="2410">
          <cell r="C2410" t="str">
            <v>民生天天增利对公理财产品</v>
          </cell>
          <cell r="D2410" t="str">
            <v>中国民生银行</v>
          </cell>
        </row>
        <row r="2411">
          <cell r="C2411" t="str">
            <v>民生天天增利对公理财产品</v>
          </cell>
          <cell r="D2411" t="str">
            <v>中国民生银行</v>
          </cell>
        </row>
        <row r="2412">
          <cell r="C2412" t="str">
            <v>民生天天增利对公理财产品</v>
          </cell>
          <cell r="D2412" t="str">
            <v>中国民生银行</v>
          </cell>
        </row>
        <row r="2413">
          <cell r="C2413" t="str">
            <v>民生天天增利对公理财产品</v>
          </cell>
          <cell r="D2413" t="str">
            <v>中国民生银行</v>
          </cell>
        </row>
        <row r="2414">
          <cell r="C2414" t="str">
            <v>民生天天增利对公理财产品</v>
          </cell>
          <cell r="D2414" t="str">
            <v>中国民生银行</v>
          </cell>
        </row>
        <row r="2415">
          <cell r="C2415" t="str">
            <v>民生天天增利对公理财产品</v>
          </cell>
          <cell r="D2415" t="str">
            <v>中国民生银行</v>
          </cell>
        </row>
        <row r="2416">
          <cell r="C2416" t="str">
            <v>民生天天增利对公理财产品</v>
          </cell>
          <cell r="D2416" t="str">
            <v>中国民生银行</v>
          </cell>
        </row>
        <row r="2417">
          <cell r="C2417" t="str">
            <v>民生天天增利对公理财产品</v>
          </cell>
          <cell r="D2417" t="str">
            <v>中国民生银行</v>
          </cell>
        </row>
        <row r="2418">
          <cell r="C2418" t="str">
            <v>民生天天增利对公理财产品</v>
          </cell>
          <cell r="D2418" t="str">
            <v>中国民生银行</v>
          </cell>
        </row>
        <row r="2419">
          <cell r="C2419" t="str">
            <v>民生天天增利对公理财产品</v>
          </cell>
          <cell r="D2419" t="str">
            <v>中国民生银行</v>
          </cell>
        </row>
        <row r="2420">
          <cell r="C2420" t="str">
            <v>民生天天增利对公理财产品</v>
          </cell>
          <cell r="D2420" t="str">
            <v>中国民生银行</v>
          </cell>
        </row>
        <row r="2421">
          <cell r="C2421" t="str">
            <v>民生天天增利对公理财产品</v>
          </cell>
          <cell r="D2421" t="str">
            <v>中国民生银行</v>
          </cell>
        </row>
        <row r="2422">
          <cell r="C2422" t="str">
            <v>民生天天增利对公理财产品</v>
          </cell>
          <cell r="D2422" t="str">
            <v>中国民生银行</v>
          </cell>
        </row>
        <row r="2423">
          <cell r="C2423" t="str">
            <v>民生天天增利对公理财产品</v>
          </cell>
          <cell r="D2423" t="str">
            <v>中国民生银行</v>
          </cell>
        </row>
        <row r="2424">
          <cell r="C2424" t="str">
            <v>民生天天增利对公理财产品</v>
          </cell>
          <cell r="D2424" t="str">
            <v>中国民生银行</v>
          </cell>
        </row>
        <row r="2425">
          <cell r="C2425" t="str">
            <v>民生天天增利对公理财产品</v>
          </cell>
          <cell r="D2425" t="str">
            <v>中国民生银行</v>
          </cell>
        </row>
        <row r="2426">
          <cell r="C2426" t="str">
            <v>民生天天增利对公理财产品</v>
          </cell>
          <cell r="D2426" t="str">
            <v>中国民生银行</v>
          </cell>
        </row>
        <row r="2427">
          <cell r="C2427" t="str">
            <v>民生天天增利对公理财产品</v>
          </cell>
          <cell r="D2427" t="str">
            <v>中国民生银行</v>
          </cell>
        </row>
        <row r="2428">
          <cell r="C2428" t="str">
            <v>民生天天增利对公理财产品</v>
          </cell>
          <cell r="D2428" t="str">
            <v>中国民生银行</v>
          </cell>
        </row>
        <row r="2429">
          <cell r="C2429" t="str">
            <v>民生天天增利对公理财产品</v>
          </cell>
          <cell r="D2429" t="str">
            <v>中国民生银行</v>
          </cell>
        </row>
        <row r="2430">
          <cell r="C2430" t="str">
            <v>民生天天增利对公理财产品</v>
          </cell>
          <cell r="D2430" t="str">
            <v>中国民生银行</v>
          </cell>
        </row>
        <row r="2431">
          <cell r="C2431" t="str">
            <v>民生天天增利对公理财产品</v>
          </cell>
          <cell r="D2431" t="str">
            <v>中国民生银行</v>
          </cell>
        </row>
        <row r="2432">
          <cell r="C2432" t="str">
            <v>民生天天增利对公理财产品</v>
          </cell>
          <cell r="D2432" t="str">
            <v>中国民生银行</v>
          </cell>
        </row>
        <row r="2433">
          <cell r="C2433" t="str">
            <v>民生天天增利对公理财产品</v>
          </cell>
          <cell r="D2433" t="str">
            <v>中国民生银行</v>
          </cell>
        </row>
        <row r="2434">
          <cell r="C2434" t="str">
            <v>民生天天增利对公理财产品</v>
          </cell>
          <cell r="D2434" t="str">
            <v>中国民生银行</v>
          </cell>
        </row>
        <row r="2435">
          <cell r="C2435" t="str">
            <v>民生天天增利公享款理财产品</v>
          </cell>
          <cell r="D2435" t="str">
            <v>中国民生银行</v>
          </cell>
        </row>
        <row r="2436">
          <cell r="C2436" t="str">
            <v>民生天天增利公享款理财产品</v>
          </cell>
          <cell r="D2436" t="str">
            <v>中国民生银行</v>
          </cell>
        </row>
        <row r="2437">
          <cell r="C2437" t="str">
            <v>民生天天增利公享款理财产品</v>
          </cell>
          <cell r="D2437" t="str">
            <v>中国民生银行</v>
          </cell>
        </row>
        <row r="2438">
          <cell r="C2438" t="str">
            <v>民生天天增利公享款理财产品</v>
          </cell>
          <cell r="D2438" t="str">
            <v>中国民生银行</v>
          </cell>
        </row>
        <row r="2439">
          <cell r="C2439" t="str">
            <v>民生天天增利公享款理财产品</v>
          </cell>
          <cell r="D2439" t="str">
            <v>中国民生银行</v>
          </cell>
        </row>
        <row r="2440">
          <cell r="C2440" t="str">
            <v>民生天天增利公享款理财产品</v>
          </cell>
          <cell r="D2440" t="str">
            <v>中国民生银行</v>
          </cell>
        </row>
        <row r="2441">
          <cell r="C2441" t="str">
            <v>民生天天增利公享款理财产品</v>
          </cell>
          <cell r="D2441" t="str">
            <v>中国民生银行</v>
          </cell>
        </row>
        <row r="2442">
          <cell r="C2442" t="str">
            <v>民生天天增利公享款理财产品</v>
          </cell>
          <cell r="D2442" t="str">
            <v>中国民生银行</v>
          </cell>
        </row>
        <row r="2443">
          <cell r="C2443" t="str">
            <v>民生天天增利公享款理财产品</v>
          </cell>
          <cell r="D2443" t="str">
            <v>中国民生银行</v>
          </cell>
        </row>
        <row r="2444">
          <cell r="C2444" t="str">
            <v>民生天天增利公享款理财产品</v>
          </cell>
          <cell r="D2444" t="str">
            <v>中国民生银行</v>
          </cell>
        </row>
        <row r="2445">
          <cell r="C2445" t="str">
            <v>民生天天增利公享款理财产品</v>
          </cell>
          <cell r="D2445" t="str">
            <v>中国民生银行</v>
          </cell>
        </row>
        <row r="2446">
          <cell r="C2446" t="str">
            <v>民生天天增利公享款理财产品</v>
          </cell>
          <cell r="D2446" t="str">
            <v>中国民生银行</v>
          </cell>
        </row>
        <row r="2447">
          <cell r="C2447" t="str">
            <v>民生天天增利公享款理财产品</v>
          </cell>
          <cell r="D2447" t="str">
            <v>中国民生银行</v>
          </cell>
        </row>
        <row r="2448">
          <cell r="C2448" t="str">
            <v>民生天天增利公享款理财产品</v>
          </cell>
          <cell r="D2448" t="str">
            <v>中国民生银行</v>
          </cell>
        </row>
        <row r="2449">
          <cell r="C2449" t="str">
            <v>民生天天增利公享款理财产品</v>
          </cell>
          <cell r="D2449" t="str">
            <v>中国民生银行</v>
          </cell>
        </row>
        <row r="2450">
          <cell r="C2450" t="str">
            <v>民生天天增利公享款理财产品</v>
          </cell>
          <cell r="D2450" t="str">
            <v>中国民生银行</v>
          </cell>
        </row>
        <row r="2451">
          <cell r="C2451" t="str">
            <v>民生天天增利公享款理财产品</v>
          </cell>
          <cell r="D2451" t="str">
            <v>中国民生银行</v>
          </cell>
        </row>
        <row r="2452">
          <cell r="C2452" t="str">
            <v>民生天天增利公享款理财产品</v>
          </cell>
          <cell r="D2452" t="str">
            <v>中国民生银行</v>
          </cell>
        </row>
        <row r="2453">
          <cell r="C2453" t="str">
            <v>民生天天增利公享款理财产品</v>
          </cell>
          <cell r="D2453" t="str">
            <v>中国民生银行</v>
          </cell>
        </row>
        <row r="2454">
          <cell r="C2454" t="str">
            <v>民生天天增利公享款理财产品</v>
          </cell>
          <cell r="D2454" t="str">
            <v>中国民生银行</v>
          </cell>
        </row>
        <row r="2455">
          <cell r="C2455" t="str">
            <v>民生天天增利公享款理财产品</v>
          </cell>
          <cell r="D2455" t="str">
            <v>中国民生银行</v>
          </cell>
        </row>
        <row r="2456">
          <cell r="C2456" t="str">
            <v>民生天天增利公享款理财产品</v>
          </cell>
          <cell r="D2456" t="str">
            <v>中国民生银行</v>
          </cell>
        </row>
        <row r="2457">
          <cell r="C2457" t="str">
            <v>民生天天增利公享款理财产品</v>
          </cell>
          <cell r="D2457" t="str">
            <v>中国民生银行</v>
          </cell>
        </row>
        <row r="2458">
          <cell r="C2458" t="str">
            <v>民生天天增利公享款理财产品</v>
          </cell>
          <cell r="D2458" t="str">
            <v>中国民生银行</v>
          </cell>
        </row>
        <row r="2459">
          <cell r="C2459" t="str">
            <v>民生天天增利公享款理财产品</v>
          </cell>
          <cell r="D2459" t="str">
            <v>中国民生银行</v>
          </cell>
        </row>
        <row r="2460">
          <cell r="C2460" t="str">
            <v>民生天天增利公享款理财产品</v>
          </cell>
          <cell r="D2460" t="str">
            <v>中国民生银行</v>
          </cell>
        </row>
        <row r="2461">
          <cell r="C2461" t="str">
            <v>民生天天增利公享款理财产品</v>
          </cell>
          <cell r="D2461" t="str">
            <v>中国民生银行</v>
          </cell>
        </row>
        <row r="2462">
          <cell r="C2462" t="str">
            <v>民生天天增利公享款理财产品</v>
          </cell>
          <cell r="D2462" t="str">
            <v>中国民生银行</v>
          </cell>
        </row>
        <row r="2463">
          <cell r="C2463" t="str">
            <v>民生天天增利公享款理财产品</v>
          </cell>
          <cell r="D2463" t="str">
            <v>中国民生银行</v>
          </cell>
        </row>
        <row r="2464">
          <cell r="C2464" t="str">
            <v>民生天天增利公享款理财产品</v>
          </cell>
          <cell r="D2464" t="str">
            <v>中国民生银行</v>
          </cell>
        </row>
        <row r="2465">
          <cell r="C2465" t="str">
            <v>民生天天增利公享款理财产品</v>
          </cell>
          <cell r="D2465" t="str">
            <v>中国民生银行</v>
          </cell>
        </row>
        <row r="2466">
          <cell r="C2466" t="str">
            <v>民生天天增利理财产品</v>
          </cell>
          <cell r="D2466" t="str">
            <v>中国民生银行</v>
          </cell>
        </row>
        <row r="2467">
          <cell r="C2467" t="str">
            <v>民生天天增利理财产品</v>
          </cell>
          <cell r="D2467" t="str">
            <v>中国民生银行</v>
          </cell>
        </row>
        <row r="2468">
          <cell r="C2468" t="str">
            <v>民生天天增利理财产品</v>
          </cell>
          <cell r="D2468" t="str">
            <v>中国民生银行</v>
          </cell>
        </row>
        <row r="2469">
          <cell r="C2469" t="str">
            <v>民生天天增利理财产品</v>
          </cell>
          <cell r="D2469" t="str">
            <v>中国民生银行</v>
          </cell>
        </row>
        <row r="2470">
          <cell r="C2470" t="str">
            <v>民生天天增利理财产品</v>
          </cell>
          <cell r="D2470" t="str">
            <v>中国民生银行</v>
          </cell>
        </row>
        <row r="2471">
          <cell r="C2471" t="str">
            <v>民生天天增利理财产品</v>
          </cell>
          <cell r="D2471" t="str">
            <v>中国民生银行</v>
          </cell>
        </row>
        <row r="2472">
          <cell r="C2472" t="str">
            <v>民生天天增利理财产品</v>
          </cell>
          <cell r="D2472" t="str">
            <v>中国民生银行</v>
          </cell>
        </row>
        <row r="2473">
          <cell r="C2473" t="str">
            <v>民生天天增利理财产品</v>
          </cell>
          <cell r="D2473" t="str">
            <v>中国民生银行</v>
          </cell>
        </row>
        <row r="2474">
          <cell r="C2474" t="str">
            <v>民生天天增利理财产品</v>
          </cell>
          <cell r="D2474" t="str">
            <v>中国民生银行</v>
          </cell>
        </row>
        <row r="2475">
          <cell r="C2475" t="str">
            <v>民生天天增利理财产品</v>
          </cell>
          <cell r="D2475" t="str">
            <v>中国民生银行</v>
          </cell>
        </row>
        <row r="2476">
          <cell r="C2476" t="str">
            <v>民生天天增利理财产品</v>
          </cell>
          <cell r="D2476" t="str">
            <v>中国民生银行</v>
          </cell>
        </row>
        <row r="2477">
          <cell r="C2477" t="str">
            <v>民生天天增利理财产品</v>
          </cell>
          <cell r="D2477" t="str">
            <v>中国民生银行</v>
          </cell>
        </row>
        <row r="2478">
          <cell r="C2478" t="str">
            <v>民生天天增利理财产品</v>
          </cell>
          <cell r="D2478" t="str">
            <v>中国民生银行</v>
          </cell>
        </row>
        <row r="2479">
          <cell r="C2479" t="str">
            <v>民生天天增利理财产品</v>
          </cell>
          <cell r="D2479" t="str">
            <v>中国民生银行</v>
          </cell>
        </row>
        <row r="2480">
          <cell r="C2480" t="str">
            <v>民生天天增利理财产品</v>
          </cell>
          <cell r="D2480" t="str">
            <v>中国民生银行</v>
          </cell>
        </row>
        <row r="2481">
          <cell r="C2481" t="str">
            <v>民生天天增利理财产品</v>
          </cell>
          <cell r="D2481" t="str">
            <v>中国民生银行</v>
          </cell>
        </row>
        <row r="2482">
          <cell r="C2482" t="str">
            <v>民生天天增利理财产品</v>
          </cell>
          <cell r="D2482" t="str">
            <v>中国民生银行</v>
          </cell>
        </row>
        <row r="2483">
          <cell r="C2483" t="str">
            <v>民生天天增利理财产品</v>
          </cell>
          <cell r="D2483" t="str">
            <v>中国民生银行</v>
          </cell>
        </row>
        <row r="2484">
          <cell r="C2484" t="str">
            <v>民生天天增利理财产品</v>
          </cell>
          <cell r="D2484" t="str">
            <v>中国民生银行</v>
          </cell>
        </row>
        <row r="2485">
          <cell r="C2485" t="str">
            <v>民生天天增利理财产品</v>
          </cell>
          <cell r="D2485" t="str">
            <v>中国民生银行</v>
          </cell>
        </row>
        <row r="2486">
          <cell r="C2486" t="str">
            <v>民生天天增利理财产品</v>
          </cell>
          <cell r="D2486" t="str">
            <v>中国民生银行</v>
          </cell>
        </row>
        <row r="2487">
          <cell r="C2487" t="str">
            <v>民生天天增利理财产品</v>
          </cell>
          <cell r="D2487" t="str">
            <v>中国民生银行</v>
          </cell>
        </row>
        <row r="2488">
          <cell r="C2488" t="str">
            <v>民生天天增利理财产品</v>
          </cell>
          <cell r="D2488" t="str">
            <v>中国民生银行</v>
          </cell>
        </row>
        <row r="2489">
          <cell r="C2489" t="str">
            <v>民生天天增利理财产品</v>
          </cell>
          <cell r="D2489" t="str">
            <v>中国民生银行</v>
          </cell>
        </row>
        <row r="2490">
          <cell r="C2490" t="str">
            <v>民生天天增利理财产品</v>
          </cell>
          <cell r="D2490" t="str">
            <v>中国民生银行</v>
          </cell>
        </row>
        <row r="2491">
          <cell r="C2491" t="str">
            <v>民生天天增利理财产品</v>
          </cell>
          <cell r="D2491" t="str">
            <v>中国民生银行</v>
          </cell>
        </row>
        <row r="2492">
          <cell r="C2492" t="str">
            <v>民生天天增利理财产品</v>
          </cell>
          <cell r="D2492" t="str">
            <v>中国民生银行</v>
          </cell>
        </row>
        <row r="2493">
          <cell r="C2493" t="str">
            <v>民生天天增利理财产品</v>
          </cell>
          <cell r="D2493" t="str">
            <v>中国民生银行</v>
          </cell>
        </row>
        <row r="2494">
          <cell r="C2494" t="str">
            <v>民生天天增利理财产品</v>
          </cell>
          <cell r="D2494" t="str">
            <v>中国民生银行</v>
          </cell>
        </row>
        <row r="2495">
          <cell r="C2495" t="str">
            <v>民生天天增利理财产品</v>
          </cell>
          <cell r="D2495" t="str">
            <v>中国民生银行</v>
          </cell>
        </row>
        <row r="2496">
          <cell r="C2496" t="str">
            <v>民生天天增利理财产品</v>
          </cell>
          <cell r="D2496" t="str">
            <v>中国民生银行</v>
          </cell>
        </row>
        <row r="2497">
          <cell r="C2497" t="str">
            <v>民生天天增利理财产品(直销专属)</v>
          </cell>
          <cell r="D2497" t="str">
            <v>中国民生银行</v>
          </cell>
        </row>
        <row r="2498">
          <cell r="C2498" t="str">
            <v>民生天天增利理财产品(直销专属)</v>
          </cell>
          <cell r="D2498" t="str">
            <v>中国民生银行</v>
          </cell>
        </row>
        <row r="2499">
          <cell r="C2499" t="str">
            <v>民生天天增利理财产品(直销专属)</v>
          </cell>
          <cell r="D2499" t="str">
            <v>中国民生银行</v>
          </cell>
        </row>
        <row r="2500">
          <cell r="C2500" t="str">
            <v>民生天天增利理财产品(直销专属)</v>
          </cell>
          <cell r="D2500" t="str">
            <v>中国民生银行</v>
          </cell>
        </row>
        <row r="2501">
          <cell r="C2501" t="str">
            <v>民生天天增利理财产品(直销专属)</v>
          </cell>
          <cell r="D2501" t="str">
            <v>中国民生银行</v>
          </cell>
        </row>
        <row r="2502">
          <cell r="C2502" t="str">
            <v>民生天天增利理财产品(直销专属)</v>
          </cell>
          <cell r="D2502" t="str">
            <v>中国民生银行</v>
          </cell>
        </row>
        <row r="2503">
          <cell r="C2503" t="str">
            <v>民生天天增利理财产品(直销专属)</v>
          </cell>
          <cell r="D2503" t="str">
            <v>中国民生银行</v>
          </cell>
        </row>
        <row r="2504">
          <cell r="C2504" t="str">
            <v>民生天天增利理财产品(直销专属)</v>
          </cell>
          <cell r="D2504" t="str">
            <v>中国民生银行</v>
          </cell>
        </row>
        <row r="2505">
          <cell r="C2505" t="str">
            <v>民生天天增利理财产品(直销专属)</v>
          </cell>
          <cell r="D2505" t="str">
            <v>中国民生银行</v>
          </cell>
        </row>
        <row r="2506">
          <cell r="C2506" t="str">
            <v>民生天天增利理财产品(直销专属)</v>
          </cell>
          <cell r="D2506" t="str">
            <v>中国民生银行</v>
          </cell>
        </row>
        <row r="2507">
          <cell r="C2507" t="str">
            <v>民生天天增利理财产品(直销专属)</v>
          </cell>
          <cell r="D2507" t="str">
            <v>中国民生银行</v>
          </cell>
        </row>
        <row r="2508">
          <cell r="C2508" t="str">
            <v>民生天天增利理财产品(直销专属)</v>
          </cell>
          <cell r="D2508" t="str">
            <v>中国民生银行</v>
          </cell>
        </row>
        <row r="2509">
          <cell r="C2509" t="str">
            <v>民生天天增利理财产品(直销专属)</v>
          </cell>
          <cell r="D2509" t="str">
            <v>中国民生银行</v>
          </cell>
        </row>
        <row r="2510">
          <cell r="C2510" t="str">
            <v>民生天天增利理财产品(直销专属)</v>
          </cell>
          <cell r="D2510" t="str">
            <v>中国民生银行</v>
          </cell>
        </row>
        <row r="2511">
          <cell r="C2511" t="str">
            <v>民生天天增利理财产品(直销专属)</v>
          </cell>
          <cell r="D2511" t="str">
            <v>中国民生银行</v>
          </cell>
        </row>
        <row r="2512">
          <cell r="C2512" t="str">
            <v>民生天天增利理财产品(直销专属)</v>
          </cell>
          <cell r="D2512" t="str">
            <v>中国民生银行</v>
          </cell>
        </row>
        <row r="2513">
          <cell r="C2513" t="str">
            <v>民生天天增利理财产品(直销专属)</v>
          </cell>
          <cell r="D2513" t="str">
            <v>中国民生银行</v>
          </cell>
        </row>
        <row r="2514">
          <cell r="C2514" t="str">
            <v>民生天天增利理财产品(直销专属)</v>
          </cell>
          <cell r="D2514" t="str">
            <v>中国民生银行</v>
          </cell>
        </row>
        <row r="2515">
          <cell r="C2515" t="str">
            <v>民生天天增利理财产品(直销专属)</v>
          </cell>
          <cell r="D2515" t="str">
            <v>中国民生银行</v>
          </cell>
        </row>
        <row r="2516">
          <cell r="C2516" t="str">
            <v>民生天天增利理财产品(直销专属)</v>
          </cell>
          <cell r="D2516" t="str">
            <v>中国民生银行</v>
          </cell>
        </row>
        <row r="2517">
          <cell r="C2517" t="str">
            <v>民生天天增利理财产品(直销专属)</v>
          </cell>
          <cell r="D2517" t="str">
            <v>中国民生银行</v>
          </cell>
        </row>
        <row r="2518">
          <cell r="C2518" t="str">
            <v>民生天天增利理财产品(直销专属)</v>
          </cell>
          <cell r="D2518" t="str">
            <v>中国民生银行</v>
          </cell>
        </row>
        <row r="2519">
          <cell r="C2519" t="str">
            <v>民生天天增利理财产品(直销专属)</v>
          </cell>
          <cell r="D2519" t="str">
            <v>中国民生银行</v>
          </cell>
        </row>
        <row r="2520">
          <cell r="C2520" t="str">
            <v>民生天天增利理财产品(直销专属)</v>
          </cell>
          <cell r="D2520" t="str">
            <v>中国民生银行</v>
          </cell>
        </row>
        <row r="2521">
          <cell r="C2521" t="str">
            <v>民生天天增利理财产品(直销专属)</v>
          </cell>
          <cell r="D2521" t="str">
            <v>中国民生银行</v>
          </cell>
        </row>
        <row r="2522">
          <cell r="C2522" t="str">
            <v>民生天天增利理财产品(直销专属)</v>
          </cell>
          <cell r="D2522" t="str">
            <v>中国民生银行</v>
          </cell>
        </row>
        <row r="2523">
          <cell r="C2523" t="str">
            <v>民生天天增利理财产品(直销专属)</v>
          </cell>
          <cell r="D2523" t="str">
            <v>中国民生银行</v>
          </cell>
        </row>
        <row r="2524">
          <cell r="C2524" t="str">
            <v>民生天天增利理财产品(直销专属)</v>
          </cell>
          <cell r="D2524" t="str">
            <v>中国民生银行</v>
          </cell>
        </row>
        <row r="2525">
          <cell r="C2525" t="str">
            <v>民生天天增利理财产品(直销专属)</v>
          </cell>
          <cell r="D2525" t="str">
            <v>中国民生银行</v>
          </cell>
        </row>
        <row r="2526">
          <cell r="C2526" t="str">
            <v>民生天天增利理财产品(直销专属)</v>
          </cell>
          <cell r="D2526" t="str">
            <v>中国民生银行</v>
          </cell>
        </row>
        <row r="2527">
          <cell r="C2527" t="str">
            <v>民生天天增利理财产品(直销专属)</v>
          </cell>
          <cell r="D2527" t="str">
            <v>中国民生银行</v>
          </cell>
        </row>
        <row r="2528">
          <cell r="C2528" t="str">
            <v>民生天天增利灵动款理财产品</v>
          </cell>
          <cell r="D2528" t="str">
            <v>中国民生银行</v>
          </cell>
        </row>
        <row r="2529">
          <cell r="C2529" t="str">
            <v>民生天天增利灵动款理财产品</v>
          </cell>
          <cell r="D2529" t="str">
            <v>中国民生银行</v>
          </cell>
        </row>
        <row r="2530">
          <cell r="C2530" t="str">
            <v>民生天天增利灵动款理财产品</v>
          </cell>
          <cell r="D2530" t="str">
            <v>中国民生银行</v>
          </cell>
        </row>
        <row r="2531">
          <cell r="C2531" t="str">
            <v>民生天天增利灵动款理财产品</v>
          </cell>
          <cell r="D2531" t="str">
            <v>中国民生银行</v>
          </cell>
        </row>
        <row r="2532">
          <cell r="C2532" t="str">
            <v>民生天天增利灵动款理财产品</v>
          </cell>
          <cell r="D2532" t="str">
            <v>中国民生银行</v>
          </cell>
        </row>
        <row r="2533">
          <cell r="C2533" t="str">
            <v>民生天天增利灵动款理财产品</v>
          </cell>
          <cell r="D2533" t="str">
            <v>中国民生银行</v>
          </cell>
        </row>
        <row r="2534">
          <cell r="C2534" t="str">
            <v>民生天天增利灵动款理财产品</v>
          </cell>
          <cell r="D2534" t="str">
            <v>中国民生银行</v>
          </cell>
        </row>
        <row r="2535">
          <cell r="C2535" t="str">
            <v>民生天天增利灵动款理财产品</v>
          </cell>
          <cell r="D2535" t="str">
            <v>中国民生银行</v>
          </cell>
        </row>
        <row r="2536">
          <cell r="C2536" t="str">
            <v>民生天天增利灵动款理财产品</v>
          </cell>
          <cell r="D2536" t="str">
            <v>中国民生银行</v>
          </cell>
        </row>
        <row r="2537">
          <cell r="C2537" t="str">
            <v>民生天天增利灵动款理财产品</v>
          </cell>
          <cell r="D2537" t="str">
            <v>中国民生银行</v>
          </cell>
        </row>
        <row r="2538">
          <cell r="C2538" t="str">
            <v>民生天天增利灵动款理财产品</v>
          </cell>
          <cell r="D2538" t="str">
            <v>中国民生银行</v>
          </cell>
        </row>
        <row r="2539">
          <cell r="C2539" t="str">
            <v>民生天天增利灵动款理财产品</v>
          </cell>
          <cell r="D2539" t="str">
            <v>中国民生银行</v>
          </cell>
        </row>
        <row r="2540">
          <cell r="C2540" t="str">
            <v>民生天天增利灵动款理财产品</v>
          </cell>
          <cell r="D2540" t="str">
            <v>中国民生银行</v>
          </cell>
        </row>
        <row r="2541">
          <cell r="C2541" t="str">
            <v>民生天天增利灵动款理财产品</v>
          </cell>
          <cell r="D2541" t="str">
            <v>中国民生银行</v>
          </cell>
        </row>
        <row r="2542">
          <cell r="C2542" t="str">
            <v>民生天天增利灵动款理财产品</v>
          </cell>
          <cell r="D2542" t="str">
            <v>中国民生银行</v>
          </cell>
        </row>
        <row r="2543">
          <cell r="C2543" t="str">
            <v>民生天天增利灵动款理财产品</v>
          </cell>
          <cell r="D2543" t="str">
            <v>中国民生银行</v>
          </cell>
        </row>
        <row r="2544">
          <cell r="C2544" t="str">
            <v>民生天天增利灵动款理财产品</v>
          </cell>
          <cell r="D2544" t="str">
            <v>中国民生银行</v>
          </cell>
        </row>
        <row r="2545">
          <cell r="C2545" t="str">
            <v>民生天天增利灵动款理财产品</v>
          </cell>
          <cell r="D2545" t="str">
            <v>中国民生银行</v>
          </cell>
        </row>
        <row r="2546">
          <cell r="C2546" t="str">
            <v>民生天天增利灵动款理财产品</v>
          </cell>
          <cell r="D2546" t="str">
            <v>中国民生银行</v>
          </cell>
        </row>
        <row r="2547">
          <cell r="C2547" t="str">
            <v>民生天天增利灵动款理财产品</v>
          </cell>
          <cell r="D2547" t="str">
            <v>中国民生银行</v>
          </cell>
        </row>
        <row r="2548">
          <cell r="C2548" t="str">
            <v>民生天天增利灵动款理财产品</v>
          </cell>
          <cell r="D2548" t="str">
            <v>中国民生银行</v>
          </cell>
        </row>
        <row r="2549">
          <cell r="C2549" t="str">
            <v>民生天天增利灵动款理财产品</v>
          </cell>
          <cell r="D2549" t="str">
            <v>中国民生银行</v>
          </cell>
        </row>
        <row r="2550">
          <cell r="C2550" t="str">
            <v>民生天天增利灵动款理财产品</v>
          </cell>
          <cell r="D2550" t="str">
            <v>中国民生银行</v>
          </cell>
        </row>
        <row r="2551">
          <cell r="C2551" t="str">
            <v>民生天天增利灵动款理财产品</v>
          </cell>
          <cell r="D2551" t="str">
            <v>中国民生银行</v>
          </cell>
        </row>
        <row r="2552">
          <cell r="C2552" t="str">
            <v>民生天天增利灵动款理财产品</v>
          </cell>
          <cell r="D2552" t="str">
            <v>中国民生银行</v>
          </cell>
        </row>
        <row r="2553">
          <cell r="C2553" t="str">
            <v>民生天天增利灵动款理财产品</v>
          </cell>
          <cell r="D2553" t="str">
            <v>中国民生银行</v>
          </cell>
        </row>
        <row r="2554">
          <cell r="C2554" t="str">
            <v>民生天天增利灵动款理财产品</v>
          </cell>
          <cell r="D2554" t="str">
            <v>中国民生银行</v>
          </cell>
        </row>
        <row r="2555">
          <cell r="C2555" t="str">
            <v>民生天天增利灵动款理财产品</v>
          </cell>
          <cell r="D2555" t="str">
            <v>中国民生银行</v>
          </cell>
        </row>
        <row r="2556">
          <cell r="C2556" t="str">
            <v>民生天天增利灵动款理财产品</v>
          </cell>
          <cell r="D2556" t="str">
            <v>中国民生银行</v>
          </cell>
        </row>
        <row r="2557">
          <cell r="C2557" t="str">
            <v>民生天天增利灵动款理财产品</v>
          </cell>
          <cell r="D2557" t="str">
            <v>中国民生银行</v>
          </cell>
        </row>
        <row r="2558">
          <cell r="C2558" t="str">
            <v>民生天天增利灵动款理财产品</v>
          </cell>
          <cell r="D2558" t="str">
            <v>中国民生银行</v>
          </cell>
        </row>
        <row r="2559">
          <cell r="C2559" t="str">
            <v>民生天天增利悠享款理财产品</v>
          </cell>
          <cell r="D2559" t="str">
            <v>中国民生银行</v>
          </cell>
        </row>
        <row r="2560">
          <cell r="C2560" t="str">
            <v>民生天天增利悠享款理财产品</v>
          </cell>
          <cell r="D2560" t="str">
            <v>中国民生银行</v>
          </cell>
        </row>
        <row r="2561">
          <cell r="C2561" t="str">
            <v>民生天天增利悠享款理财产品</v>
          </cell>
          <cell r="D2561" t="str">
            <v>中国民生银行</v>
          </cell>
        </row>
        <row r="2562">
          <cell r="C2562" t="str">
            <v>民生天天增利悠享款理财产品</v>
          </cell>
          <cell r="D2562" t="str">
            <v>中国民生银行</v>
          </cell>
        </row>
        <row r="2563">
          <cell r="C2563" t="str">
            <v>民生天天增利悠享款理财产品</v>
          </cell>
          <cell r="D2563" t="str">
            <v>中国民生银行</v>
          </cell>
        </row>
        <row r="2564">
          <cell r="C2564" t="str">
            <v>民生天天增利悠享款理财产品</v>
          </cell>
          <cell r="D2564" t="str">
            <v>中国民生银行</v>
          </cell>
        </row>
        <row r="2565">
          <cell r="C2565" t="str">
            <v>民生天天增利悠享款理财产品</v>
          </cell>
          <cell r="D2565" t="str">
            <v>中国民生银行</v>
          </cell>
        </row>
        <row r="2566">
          <cell r="C2566" t="str">
            <v>民生天天增利悠享款理财产品</v>
          </cell>
          <cell r="D2566" t="str">
            <v>中国民生银行</v>
          </cell>
        </row>
        <row r="2567">
          <cell r="C2567" t="str">
            <v>民生天天增利悠享款理财产品</v>
          </cell>
          <cell r="D2567" t="str">
            <v>中国民生银行</v>
          </cell>
        </row>
        <row r="2568">
          <cell r="C2568" t="str">
            <v>民生天天增利悠享款理财产品</v>
          </cell>
          <cell r="D2568" t="str">
            <v>中国民生银行</v>
          </cell>
        </row>
        <row r="2569">
          <cell r="C2569" t="str">
            <v>民生天天增利悠享款理财产品</v>
          </cell>
          <cell r="D2569" t="str">
            <v>中国民生银行</v>
          </cell>
        </row>
        <row r="2570">
          <cell r="C2570" t="str">
            <v>民生天天增利悠享款理财产品</v>
          </cell>
          <cell r="D2570" t="str">
            <v>中国民生银行</v>
          </cell>
        </row>
        <row r="2571">
          <cell r="C2571" t="str">
            <v>民生天天增利悠享款理财产品</v>
          </cell>
          <cell r="D2571" t="str">
            <v>中国民生银行</v>
          </cell>
        </row>
        <row r="2572">
          <cell r="C2572" t="str">
            <v>民生天天增利悠享款理财产品</v>
          </cell>
          <cell r="D2572" t="str">
            <v>中国民生银行</v>
          </cell>
        </row>
        <row r="2573">
          <cell r="C2573" t="str">
            <v>民生天天增利悠享款理财产品</v>
          </cell>
          <cell r="D2573" t="str">
            <v>中国民生银行</v>
          </cell>
        </row>
        <row r="2574">
          <cell r="C2574" t="str">
            <v>民生天天增利悠享款理财产品</v>
          </cell>
          <cell r="D2574" t="str">
            <v>中国民生银行</v>
          </cell>
        </row>
        <row r="2575">
          <cell r="C2575" t="str">
            <v>民生天天增利悠享款理财产品</v>
          </cell>
          <cell r="D2575" t="str">
            <v>中国民生银行</v>
          </cell>
        </row>
        <row r="2576">
          <cell r="C2576" t="str">
            <v>民生天天增利悠享款理财产品</v>
          </cell>
          <cell r="D2576" t="str">
            <v>中国民生银行</v>
          </cell>
        </row>
        <row r="2577">
          <cell r="C2577" t="str">
            <v>民生天天增利悠享款理财产品</v>
          </cell>
          <cell r="D2577" t="str">
            <v>中国民生银行</v>
          </cell>
        </row>
        <row r="2578">
          <cell r="C2578" t="str">
            <v>民生天天增利悠享款理财产品</v>
          </cell>
          <cell r="D2578" t="str">
            <v>中国民生银行</v>
          </cell>
        </row>
        <row r="2579">
          <cell r="C2579" t="str">
            <v>民生天天增利悠享款理财产品</v>
          </cell>
          <cell r="D2579" t="str">
            <v>中国民生银行</v>
          </cell>
        </row>
        <row r="2580">
          <cell r="C2580" t="str">
            <v>民生天天增利悠享款理财产品</v>
          </cell>
          <cell r="D2580" t="str">
            <v>中国民生银行</v>
          </cell>
        </row>
        <row r="2581">
          <cell r="C2581" t="str">
            <v>民生天天增利悠享款理财产品</v>
          </cell>
          <cell r="D2581" t="str">
            <v>中国民生银行</v>
          </cell>
        </row>
        <row r="2582">
          <cell r="C2582" t="str">
            <v>民生天天增利悠享款理财产品</v>
          </cell>
          <cell r="D2582" t="str">
            <v>中国民生银行</v>
          </cell>
        </row>
        <row r="2583">
          <cell r="C2583" t="str">
            <v>民生天天增利悠享款理财产品</v>
          </cell>
          <cell r="D2583" t="str">
            <v>中国民生银行</v>
          </cell>
        </row>
        <row r="2584">
          <cell r="C2584" t="str">
            <v>民生天天增利悠享款理财产品</v>
          </cell>
          <cell r="D2584" t="str">
            <v>中国民生银行</v>
          </cell>
        </row>
        <row r="2585">
          <cell r="C2585" t="str">
            <v>民生天天增利悠享款理财产品</v>
          </cell>
          <cell r="D2585" t="str">
            <v>中国民生银行</v>
          </cell>
        </row>
        <row r="2586">
          <cell r="C2586" t="str">
            <v>民生天天增利悠享款理财产品</v>
          </cell>
          <cell r="D2586" t="str">
            <v>中国民生银行</v>
          </cell>
        </row>
        <row r="2587">
          <cell r="C2587" t="str">
            <v>民生天天增利悠享款理财产品</v>
          </cell>
          <cell r="D2587" t="str">
            <v>中国民生银行</v>
          </cell>
        </row>
        <row r="2588">
          <cell r="C2588" t="str">
            <v>民生天天增利悠享款理财产品</v>
          </cell>
          <cell r="D2588" t="str">
            <v>中国民生银行</v>
          </cell>
        </row>
        <row r="2589">
          <cell r="C2589" t="str">
            <v>民生天天增利悠享款理财产品</v>
          </cell>
          <cell r="D2589" t="str">
            <v>中国民生银行</v>
          </cell>
        </row>
        <row r="2590">
          <cell r="C2590" t="str">
            <v>平安财富-天天成长现金人民币理财产品A款</v>
          </cell>
          <cell r="D2590" t="str">
            <v>平安银行</v>
          </cell>
        </row>
        <row r="2591">
          <cell r="C2591" t="str">
            <v>平安财富-天天成长现金人民币理财产品A款</v>
          </cell>
          <cell r="D2591" t="str">
            <v>平安银行</v>
          </cell>
        </row>
        <row r="2592">
          <cell r="C2592" t="str">
            <v>平安财富-天天成长现金人民币理财产品A款</v>
          </cell>
          <cell r="D2592" t="str">
            <v>平安银行</v>
          </cell>
        </row>
        <row r="2593">
          <cell r="C2593" t="str">
            <v>平安财富-天天成长现金人民币理财产品A款</v>
          </cell>
          <cell r="D2593" t="str">
            <v>平安银行</v>
          </cell>
        </row>
        <row r="2594">
          <cell r="C2594" t="str">
            <v>平安财富-天天成长现金人民币理财产品A款</v>
          </cell>
          <cell r="D2594" t="str">
            <v>平安银行</v>
          </cell>
        </row>
        <row r="2595">
          <cell r="C2595" t="str">
            <v>平安财富-天天成长现金人民币理财产品A款</v>
          </cell>
          <cell r="D2595" t="str">
            <v>平安银行</v>
          </cell>
        </row>
        <row r="2596">
          <cell r="C2596" t="str">
            <v>平安财富-天天成长现金人民币理财产品A款</v>
          </cell>
          <cell r="D2596" t="str">
            <v>平安银行</v>
          </cell>
        </row>
        <row r="2597">
          <cell r="C2597" t="str">
            <v>平安财富-天天成长现金人民币理财产品A款</v>
          </cell>
          <cell r="D2597" t="str">
            <v>平安银行</v>
          </cell>
        </row>
        <row r="2598">
          <cell r="C2598" t="str">
            <v>平安财富-天天成长现金人民币理财产品A款</v>
          </cell>
          <cell r="D2598" t="str">
            <v>平安银行</v>
          </cell>
        </row>
        <row r="2599">
          <cell r="C2599" t="str">
            <v>平安财富-天天成长现金人民币理财产品A款</v>
          </cell>
          <cell r="D2599" t="str">
            <v>平安银行</v>
          </cell>
        </row>
        <row r="2600">
          <cell r="C2600" t="str">
            <v>平安财富-天天成长现金人民币理财产品A款</v>
          </cell>
          <cell r="D2600" t="str">
            <v>平安银行</v>
          </cell>
        </row>
        <row r="2601">
          <cell r="C2601" t="str">
            <v>平安财富-天天成长现金人民币理财产品A款</v>
          </cell>
          <cell r="D2601" t="str">
            <v>平安银行</v>
          </cell>
        </row>
        <row r="2602">
          <cell r="C2602" t="str">
            <v>平安财富-天天成长现金人民币理财产品A款</v>
          </cell>
          <cell r="D2602" t="str">
            <v>平安银行</v>
          </cell>
        </row>
        <row r="2603">
          <cell r="C2603" t="str">
            <v>平安财富-天天成长现金人民币理财产品A款</v>
          </cell>
          <cell r="D2603" t="str">
            <v>平安银行</v>
          </cell>
        </row>
        <row r="2604">
          <cell r="C2604" t="str">
            <v>平安财富-天天成长现金人民币理财产品A款</v>
          </cell>
          <cell r="D2604" t="str">
            <v>平安银行</v>
          </cell>
        </row>
        <row r="2605">
          <cell r="C2605" t="str">
            <v>平安财富-天天成长现金人民币理财产品A款</v>
          </cell>
          <cell r="D2605" t="str">
            <v>平安银行</v>
          </cell>
        </row>
        <row r="2606">
          <cell r="C2606" t="str">
            <v>平安财富-天天成长现金人民币理财产品A款</v>
          </cell>
          <cell r="D2606" t="str">
            <v>平安银行</v>
          </cell>
        </row>
        <row r="2607">
          <cell r="C2607" t="str">
            <v>平安财富-天天成长现金人民币理财产品A款</v>
          </cell>
          <cell r="D2607" t="str">
            <v>平安银行</v>
          </cell>
        </row>
        <row r="2608">
          <cell r="C2608" t="str">
            <v>平安财富-天天成长现金人民币理财产品A款</v>
          </cell>
          <cell r="D2608" t="str">
            <v>平安银行</v>
          </cell>
        </row>
        <row r="2609">
          <cell r="C2609" t="str">
            <v>平安财富-天天成长现金人民币理财产品A款</v>
          </cell>
          <cell r="D2609" t="str">
            <v>平安银行</v>
          </cell>
        </row>
        <row r="2610">
          <cell r="C2610" t="str">
            <v>平安财富-天天成长现金人民币理财产品A款</v>
          </cell>
          <cell r="D2610" t="str">
            <v>平安银行</v>
          </cell>
        </row>
        <row r="2611">
          <cell r="C2611" t="str">
            <v>平安财富-天天成长现金人民币理财产品A款</v>
          </cell>
          <cell r="D2611" t="str">
            <v>平安银行</v>
          </cell>
        </row>
        <row r="2612">
          <cell r="C2612" t="str">
            <v>平安财富-天天成长现金人民币理财产品A款</v>
          </cell>
          <cell r="D2612" t="str">
            <v>平安银行</v>
          </cell>
        </row>
        <row r="2613">
          <cell r="C2613" t="str">
            <v>平安财富-天天成长现金人民币理财产品A款</v>
          </cell>
          <cell r="D2613" t="str">
            <v>平安银行</v>
          </cell>
        </row>
        <row r="2614">
          <cell r="C2614" t="str">
            <v>平安财富-天天成长现金人民币理财产品A款</v>
          </cell>
          <cell r="D2614" t="str">
            <v>平安银行</v>
          </cell>
        </row>
        <row r="2615">
          <cell r="C2615" t="str">
            <v>平安财富-天天成长现金人民币理财产品A款</v>
          </cell>
          <cell r="D2615" t="str">
            <v>平安银行</v>
          </cell>
        </row>
        <row r="2616">
          <cell r="C2616" t="str">
            <v>平安财富-天天成长现金人民币理财产品A款</v>
          </cell>
          <cell r="D2616" t="str">
            <v>平安银行</v>
          </cell>
        </row>
        <row r="2617">
          <cell r="C2617" t="str">
            <v>平安财富-天天成长现金人民币理财产品A款</v>
          </cell>
          <cell r="D2617" t="str">
            <v>平安银行</v>
          </cell>
        </row>
        <row r="2618">
          <cell r="C2618" t="str">
            <v>平安财富-天天成长现金人民币理财产品A款</v>
          </cell>
          <cell r="D2618" t="str">
            <v>平安银行</v>
          </cell>
        </row>
        <row r="2619">
          <cell r="C2619" t="str">
            <v>平安财富-天天成长现金人民币理财产品A款</v>
          </cell>
          <cell r="D2619" t="str">
            <v>平安银行</v>
          </cell>
        </row>
        <row r="2620">
          <cell r="C2620" t="str">
            <v>平安财富-天天成长现金人民币理财产品A款</v>
          </cell>
          <cell r="D2620" t="str">
            <v>平安银行</v>
          </cell>
        </row>
        <row r="2621">
          <cell r="C2621" t="str">
            <v>平安财富-天天成长现金人民币理财产品B款</v>
          </cell>
          <cell r="D2621" t="str">
            <v>平安银行</v>
          </cell>
        </row>
        <row r="2622">
          <cell r="C2622" t="str">
            <v>平安财富-天天成长现金人民币理财产品B款</v>
          </cell>
          <cell r="D2622" t="str">
            <v>平安银行</v>
          </cell>
        </row>
        <row r="2623">
          <cell r="C2623" t="str">
            <v>平安财富-天天成长现金人民币理财产品B款</v>
          </cell>
          <cell r="D2623" t="str">
            <v>平安银行</v>
          </cell>
        </row>
        <row r="2624">
          <cell r="C2624" t="str">
            <v>平安财富-天天成长现金人民币理财产品B款</v>
          </cell>
          <cell r="D2624" t="str">
            <v>平安银行</v>
          </cell>
        </row>
        <row r="2625">
          <cell r="C2625" t="str">
            <v>平安财富-天天成长现金人民币理财产品B款</v>
          </cell>
          <cell r="D2625" t="str">
            <v>平安银行</v>
          </cell>
        </row>
        <row r="2626">
          <cell r="C2626" t="str">
            <v>平安财富-天天成长现金人民币理财产品B款</v>
          </cell>
          <cell r="D2626" t="str">
            <v>平安银行</v>
          </cell>
        </row>
        <row r="2627">
          <cell r="C2627" t="str">
            <v>平安财富-天天成长现金人民币理财产品B款</v>
          </cell>
          <cell r="D2627" t="str">
            <v>平安银行</v>
          </cell>
        </row>
        <row r="2628">
          <cell r="C2628" t="str">
            <v>平安财富-天天成长现金人民币理财产品B款</v>
          </cell>
          <cell r="D2628" t="str">
            <v>平安银行</v>
          </cell>
        </row>
        <row r="2629">
          <cell r="C2629" t="str">
            <v>平安财富-天天成长现金人民币理财产品B款</v>
          </cell>
          <cell r="D2629" t="str">
            <v>平安银行</v>
          </cell>
        </row>
        <row r="2630">
          <cell r="C2630" t="str">
            <v>平安财富-天天成长现金人民币理财产品B款</v>
          </cell>
          <cell r="D2630" t="str">
            <v>平安银行</v>
          </cell>
        </row>
        <row r="2631">
          <cell r="C2631" t="str">
            <v>平安财富-天天成长现金人民币理财产品B款</v>
          </cell>
          <cell r="D2631" t="str">
            <v>平安银行</v>
          </cell>
        </row>
        <row r="2632">
          <cell r="C2632" t="str">
            <v>平安财富-天天成长现金人民币理财产品B款</v>
          </cell>
          <cell r="D2632" t="str">
            <v>平安银行</v>
          </cell>
        </row>
        <row r="2633">
          <cell r="C2633" t="str">
            <v>平安财富-天天成长现金人民币理财产品B款</v>
          </cell>
          <cell r="D2633" t="str">
            <v>平安银行</v>
          </cell>
        </row>
        <row r="2634">
          <cell r="C2634" t="str">
            <v>平安财富-天天成长现金人民币理财产品B款</v>
          </cell>
          <cell r="D2634" t="str">
            <v>平安银行</v>
          </cell>
        </row>
        <row r="2635">
          <cell r="C2635" t="str">
            <v>平安财富-天天成长现金人民币理财产品B款</v>
          </cell>
          <cell r="D2635" t="str">
            <v>平安银行</v>
          </cell>
        </row>
        <row r="2636">
          <cell r="C2636" t="str">
            <v>平安财富-天天成长现金人民币理财产品B款</v>
          </cell>
          <cell r="D2636" t="str">
            <v>平安银行</v>
          </cell>
        </row>
        <row r="2637">
          <cell r="C2637" t="str">
            <v>平安财富-天天成长现金人民币理财产品B款</v>
          </cell>
          <cell r="D2637" t="str">
            <v>平安银行</v>
          </cell>
        </row>
        <row r="2638">
          <cell r="C2638" t="str">
            <v>平安财富-天天成长现金人民币理财产品B款</v>
          </cell>
          <cell r="D2638" t="str">
            <v>平安银行</v>
          </cell>
        </row>
        <row r="2639">
          <cell r="C2639" t="str">
            <v>平安财富-天天成长现金人民币理财产品B款</v>
          </cell>
          <cell r="D2639" t="str">
            <v>平安银行</v>
          </cell>
        </row>
        <row r="2640">
          <cell r="C2640" t="str">
            <v>平安财富-天天成长现金人民币理财产品B款</v>
          </cell>
          <cell r="D2640" t="str">
            <v>平安银行</v>
          </cell>
        </row>
        <row r="2641">
          <cell r="C2641" t="str">
            <v>平安财富-天天成长现金人民币理财产品B款</v>
          </cell>
          <cell r="D2641" t="str">
            <v>平安银行</v>
          </cell>
        </row>
        <row r="2642">
          <cell r="C2642" t="str">
            <v>平安财富-天天成长现金人民币理财产品B款</v>
          </cell>
          <cell r="D2642" t="str">
            <v>平安银行</v>
          </cell>
        </row>
        <row r="2643">
          <cell r="C2643" t="str">
            <v>平安财富-天天成长现金人民币理财产品B款</v>
          </cell>
          <cell r="D2643" t="str">
            <v>平安银行</v>
          </cell>
        </row>
        <row r="2644">
          <cell r="C2644" t="str">
            <v>平安财富-天天成长现金人民币理财产品B款</v>
          </cell>
          <cell r="D2644" t="str">
            <v>平安银行</v>
          </cell>
        </row>
        <row r="2645">
          <cell r="C2645" t="str">
            <v>平安财富-天天成长现金人民币理财产品B款</v>
          </cell>
          <cell r="D2645" t="str">
            <v>平安银行</v>
          </cell>
        </row>
        <row r="2646">
          <cell r="C2646" t="str">
            <v>平安财富-天天成长现金人民币理财产品B款</v>
          </cell>
          <cell r="D2646" t="str">
            <v>平安银行</v>
          </cell>
        </row>
        <row r="2647">
          <cell r="C2647" t="str">
            <v>平安财富-天天成长现金人民币理财产品B款</v>
          </cell>
          <cell r="D2647" t="str">
            <v>平安银行</v>
          </cell>
        </row>
        <row r="2648">
          <cell r="C2648" t="str">
            <v>平安财富-天天成长现金人民币理财产品B款</v>
          </cell>
          <cell r="D2648" t="str">
            <v>平安银行</v>
          </cell>
        </row>
        <row r="2649">
          <cell r="C2649" t="str">
            <v>平安财富-天天成长现金人民币理财产品B款</v>
          </cell>
          <cell r="D2649" t="str">
            <v>平安银行</v>
          </cell>
        </row>
        <row r="2650">
          <cell r="C2650" t="str">
            <v>平安财富-天天成长现金人民币理财产品B款</v>
          </cell>
          <cell r="D2650" t="str">
            <v>平安银行</v>
          </cell>
        </row>
        <row r="2651">
          <cell r="C2651" t="str">
            <v>平安财富-天天成长现金人民币理财产品B款</v>
          </cell>
          <cell r="D2651" t="str">
            <v>平安银行</v>
          </cell>
        </row>
        <row r="2652">
          <cell r="C2652" t="str">
            <v>平安财富-天天成长现金人民币理财产品C款</v>
          </cell>
          <cell r="D2652" t="str">
            <v>平安银行</v>
          </cell>
        </row>
        <row r="2653">
          <cell r="C2653" t="str">
            <v>平安财富-天天成长现金人民币理财产品C款</v>
          </cell>
          <cell r="D2653" t="str">
            <v>平安银行</v>
          </cell>
        </row>
        <row r="2654">
          <cell r="C2654" t="str">
            <v>平安财富-天天成长现金人民币理财产品C款</v>
          </cell>
          <cell r="D2654" t="str">
            <v>平安银行</v>
          </cell>
        </row>
        <row r="2655">
          <cell r="C2655" t="str">
            <v>平安财富-天天成长现金人民币理财产品C款</v>
          </cell>
          <cell r="D2655" t="str">
            <v>平安银行</v>
          </cell>
        </row>
        <row r="2656">
          <cell r="C2656" t="str">
            <v>平安财富-天天成长现金人民币理财产品C款</v>
          </cell>
          <cell r="D2656" t="str">
            <v>平安银行</v>
          </cell>
        </row>
        <row r="2657">
          <cell r="C2657" t="str">
            <v>平安财富-天天成长现金人民币理财产品C款</v>
          </cell>
          <cell r="D2657" t="str">
            <v>平安银行</v>
          </cell>
        </row>
        <row r="2658">
          <cell r="C2658" t="str">
            <v>平安财富-天天成长现金人民币理财产品C款</v>
          </cell>
          <cell r="D2658" t="str">
            <v>平安银行</v>
          </cell>
        </row>
        <row r="2659">
          <cell r="C2659" t="str">
            <v>平安财富-天天成长现金人民币理财产品C款</v>
          </cell>
          <cell r="D2659" t="str">
            <v>平安银行</v>
          </cell>
        </row>
        <row r="2660">
          <cell r="C2660" t="str">
            <v>平安财富-天天成长现金人民币理财产品C款</v>
          </cell>
          <cell r="D2660" t="str">
            <v>平安银行</v>
          </cell>
        </row>
        <row r="2661">
          <cell r="C2661" t="str">
            <v>平安财富-天天成长现金人民币理财产品C款</v>
          </cell>
          <cell r="D2661" t="str">
            <v>平安银行</v>
          </cell>
        </row>
        <row r="2662">
          <cell r="C2662" t="str">
            <v>平安财富-天天成长现金人民币理财产品C款</v>
          </cell>
          <cell r="D2662" t="str">
            <v>平安银行</v>
          </cell>
        </row>
        <row r="2663">
          <cell r="C2663" t="str">
            <v>平安财富-天天成长现金人民币理财产品C款</v>
          </cell>
          <cell r="D2663" t="str">
            <v>平安银行</v>
          </cell>
        </row>
        <row r="2664">
          <cell r="C2664" t="str">
            <v>平安财富-天天成长现金人民币理财产品C款</v>
          </cell>
          <cell r="D2664" t="str">
            <v>平安银行</v>
          </cell>
        </row>
        <row r="2665">
          <cell r="C2665" t="str">
            <v>平安财富-天天成长现金人民币理财产品C款</v>
          </cell>
          <cell r="D2665" t="str">
            <v>平安银行</v>
          </cell>
        </row>
        <row r="2666">
          <cell r="C2666" t="str">
            <v>平安财富-天天成长现金人民币理财产品C款</v>
          </cell>
          <cell r="D2666" t="str">
            <v>平安银行</v>
          </cell>
        </row>
        <row r="2667">
          <cell r="C2667" t="str">
            <v>平安财富-天天成长现金人民币理财产品C款</v>
          </cell>
          <cell r="D2667" t="str">
            <v>平安银行</v>
          </cell>
        </row>
        <row r="2668">
          <cell r="C2668" t="str">
            <v>平安财富-天天成长现金人民币理财产品C款</v>
          </cell>
          <cell r="D2668" t="str">
            <v>平安银行</v>
          </cell>
        </row>
        <row r="2669">
          <cell r="C2669" t="str">
            <v>平安财富-天天成长现金人民币理财产品C款</v>
          </cell>
          <cell r="D2669" t="str">
            <v>平安银行</v>
          </cell>
        </row>
        <row r="2670">
          <cell r="C2670" t="str">
            <v>平安财富-天天成长现金人民币理财产品C款</v>
          </cell>
          <cell r="D2670" t="str">
            <v>平安银行</v>
          </cell>
        </row>
        <row r="2671">
          <cell r="C2671" t="str">
            <v>平安财富-天天成长现金人民币理财产品C款</v>
          </cell>
          <cell r="D2671" t="str">
            <v>平安银行</v>
          </cell>
        </row>
        <row r="2672">
          <cell r="C2672" t="str">
            <v>平安财富-天天成长现金人民币理财产品C款</v>
          </cell>
          <cell r="D2672" t="str">
            <v>平安银行</v>
          </cell>
        </row>
        <row r="2673">
          <cell r="C2673" t="str">
            <v>平安财富-天天成长现金人民币理财产品C款</v>
          </cell>
          <cell r="D2673" t="str">
            <v>平安银行</v>
          </cell>
        </row>
        <row r="2674">
          <cell r="C2674" t="str">
            <v>平安财富-天天成长现金人民币理财产品C款</v>
          </cell>
          <cell r="D2674" t="str">
            <v>平安银行</v>
          </cell>
        </row>
        <row r="2675">
          <cell r="C2675" t="str">
            <v>平安财富-天天成长现金人民币理财产品C款</v>
          </cell>
          <cell r="D2675" t="str">
            <v>平安银行</v>
          </cell>
        </row>
        <row r="2676">
          <cell r="C2676" t="str">
            <v>平安财富-天天成长现金人民币理财产品C款</v>
          </cell>
          <cell r="D2676" t="str">
            <v>平安银行</v>
          </cell>
        </row>
        <row r="2677">
          <cell r="C2677" t="str">
            <v>平安财富-天天成长现金人民币理财产品C款</v>
          </cell>
          <cell r="D2677" t="str">
            <v>平安银行</v>
          </cell>
        </row>
        <row r="2678">
          <cell r="C2678" t="str">
            <v>平安财富-天天成长现金人民币理财产品C款</v>
          </cell>
          <cell r="D2678" t="str">
            <v>平安银行</v>
          </cell>
        </row>
        <row r="2679">
          <cell r="C2679" t="str">
            <v>平安财富-天天成长现金人民币理财产品C款</v>
          </cell>
          <cell r="D2679" t="str">
            <v>平安银行</v>
          </cell>
        </row>
        <row r="2680">
          <cell r="C2680" t="str">
            <v>平安财富-天天成长现金人民币理财产品C款</v>
          </cell>
          <cell r="D2680" t="str">
            <v>平安银行</v>
          </cell>
        </row>
        <row r="2681">
          <cell r="C2681" t="str">
            <v>平安财富-天天成长现金人民币理财产品C款</v>
          </cell>
          <cell r="D2681" t="str">
            <v>平安银行</v>
          </cell>
        </row>
        <row r="2682">
          <cell r="C2682" t="str">
            <v>平安财富-天天成长现金人民币理财产品C款</v>
          </cell>
          <cell r="D2682" t="str">
            <v>平安银行</v>
          </cell>
        </row>
        <row r="2683">
          <cell r="C2683" t="str">
            <v>平安银行日添利(增强型)人民币理财产品</v>
          </cell>
          <cell r="D2683" t="str">
            <v>平安银行</v>
          </cell>
        </row>
        <row r="2684">
          <cell r="C2684" t="str">
            <v>平安银行日添利(增强型)人民币理财产品</v>
          </cell>
          <cell r="D2684" t="str">
            <v>平安银行</v>
          </cell>
        </row>
        <row r="2685">
          <cell r="C2685" t="str">
            <v>平安银行日添利(增强型)人民币理财产品</v>
          </cell>
          <cell r="D2685" t="str">
            <v>平安银行</v>
          </cell>
        </row>
        <row r="2686">
          <cell r="C2686" t="str">
            <v>平安银行日添利(增强型)人民币理财产品</v>
          </cell>
          <cell r="D2686" t="str">
            <v>平安银行</v>
          </cell>
        </row>
        <row r="2687">
          <cell r="C2687" t="str">
            <v>平安银行日添利(增强型)人民币理财产品</v>
          </cell>
          <cell r="D2687" t="str">
            <v>平安银行</v>
          </cell>
        </row>
        <row r="2688">
          <cell r="C2688" t="str">
            <v>平安银行日添利(增强型)人民币理财产品</v>
          </cell>
          <cell r="D2688" t="str">
            <v>平安银行</v>
          </cell>
        </row>
        <row r="2689">
          <cell r="C2689" t="str">
            <v>平安银行日添利(增强型)人民币理财产品</v>
          </cell>
          <cell r="D2689" t="str">
            <v>平安银行</v>
          </cell>
        </row>
        <row r="2690">
          <cell r="C2690" t="str">
            <v>平安银行日添利(增强型)人民币理财产品</v>
          </cell>
          <cell r="D2690" t="str">
            <v>平安银行</v>
          </cell>
        </row>
        <row r="2691">
          <cell r="C2691" t="str">
            <v>平安银行日添利(增强型)人民币理财产品</v>
          </cell>
          <cell r="D2691" t="str">
            <v>平安银行</v>
          </cell>
        </row>
        <row r="2692">
          <cell r="C2692" t="str">
            <v>平安银行日添利(增强型)人民币理财产品</v>
          </cell>
          <cell r="D2692" t="str">
            <v>平安银行</v>
          </cell>
        </row>
        <row r="2693">
          <cell r="C2693" t="str">
            <v>平安银行日添利(增强型)人民币理财产品</v>
          </cell>
          <cell r="D2693" t="str">
            <v>平安银行</v>
          </cell>
        </row>
        <row r="2694">
          <cell r="C2694" t="str">
            <v>平安银行日添利(增强型)人民币理财产品</v>
          </cell>
          <cell r="D2694" t="str">
            <v>平安银行</v>
          </cell>
        </row>
        <row r="2695">
          <cell r="C2695" t="str">
            <v>平安银行日添利(增强型)人民币理财产品</v>
          </cell>
          <cell r="D2695" t="str">
            <v>平安银行</v>
          </cell>
        </row>
        <row r="2696">
          <cell r="C2696" t="str">
            <v>平安银行日添利(增强型)人民币理财产品</v>
          </cell>
          <cell r="D2696" t="str">
            <v>平安银行</v>
          </cell>
        </row>
        <row r="2697">
          <cell r="C2697" t="str">
            <v>平安银行日添利(增强型)人民币理财产品</v>
          </cell>
          <cell r="D2697" t="str">
            <v>平安银行</v>
          </cell>
        </row>
        <row r="2698">
          <cell r="C2698" t="str">
            <v>平安银行日添利(增强型)人民币理财产品</v>
          </cell>
          <cell r="D2698" t="str">
            <v>平安银行</v>
          </cell>
        </row>
        <row r="2699">
          <cell r="C2699" t="str">
            <v>平安银行日添利(增强型)人民币理财产品</v>
          </cell>
          <cell r="D2699" t="str">
            <v>平安银行</v>
          </cell>
        </row>
        <row r="2700">
          <cell r="C2700" t="str">
            <v>平安银行日添利(增强型)人民币理财产品</v>
          </cell>
          <cell r="D2700" t="str">
            <v>平安银行</v>
          </cell>
        </row>
        <row r="2701">
          <cell r="C2701" t="str">
            <v>平安银行日添利(增强型)人民币理财产品</v>
          </cell>
          <cell r="D2701" t="str">
            <v>平安银行</v>
          </cell>
        </row>
        <row r="2702">
          <cell r="C2702" t="str">
            <v>平安银行日添利(增强型)人民币理财产品</v>
          </cell>
          <cell r="D2702" t="str">
            <v>平安银行</v>
          </cell>
        </row>
        <row r="2703">
          <cell r="C2703" t="str">
            <v>平安银行日添利(增强型)人民币理财产品</v>
          </cell>
          <cell r="D2703" t="str">
            <v>平安银行</v>
          </cell>
        </row>
        <row r="2704">
          <cell r="C2704" t="str">
            <v>平安银行日添利(增强型)人民币理财产品</v>
          </cell>
          <cell r="D2704" t="str">
            <v>平安银行</v>
          </cell>
        </row>
        <row r="2705">
          <cell r="C2705" t="str">
            <v>平安银行日添利(增强型)人民币理财产品</v>
          </cell>
          <cell r="D2705" t="str">
            <v>平安银行</v>
          </cell>
        </row>
        <row r="2706">
          <cell r="C2706" t="str">
            <v>平安银行日添利(增强型)人民币理财产品</v>
          </cell>
          <cell r="D2706" t="str">
            <v>平安银行</v>
          </cell>
        </row>
        <row r="2707">
          <cell r="C2707" t="str">
            <v>平安银行日添利(增强型)人民币理财产品</v>
          </cell>
          <cell r="D2707" t="str">
            <v>平安银行</v>
          </cell>
        </row>
        <row r="2708">
          <cell r="C2708" t="str">
            <v>平安银行日添利(增强型)人民币理财产品</v>
          </cell>
          <cell r="D2708" t="str">
            <v>平安银行</v>
          </cell>
        </row>
        <row r="2709">
          <cell r="C2709" t="str">
            <v>平安银行日添利(增强型)人民币理财产品</v>
          </cell>
          <cell r="D2709" t="str">
            <v>平安银行</v>
          </cell>
        </row>
        <row r="2710">
          <cell r="C2710" t="str">
            <v>平安银行日添利(增强型)人民币理财产品</v>
          </cell>
          <cell r="D2710" t="str">
            <v>平安银行</v>
          </cell>
        </row>
        <row r="2711">
          <cell r="C2711" t="str">
            <v>平安银行日添利(增强型)人民币理财产品</v>
          </cell>
          <cell r="D2711" t="str">
            <v>平安银行</v>
          </cell>
        </row>
        <row r="2712">
          <cell r="C2712" t="str">
            <v>平安银行日添利(增强型)人民币理财产品</v>
          </cell>
          <cell r="D2712" t="str">
            <v>平安银行</v>
          </cell>
        </row>
        <row r="2713">
          <cell r="C2713" t="str">
            <v>平安银行日添利(增强型)人民币理财产品</v>
          </cell>
          <cell r="D2713" t="str">
            <v>平安银行</v>
          </cell>
        </row>
        <row r="2714">
          <cell r="C2714" t="str">
            <v>天天增利私享款理财产品</v>
          </cell>
          <cell r="D2714" t="str">
            <v>中国民生银行</v>
          </cell>
        </row>
        <row r="2715">
          <cell r="C2715" t="str">
            <v>天天增利私享款理财产品</v>
          </cell>
          <cell r="D2715" t="str">
            <v>中国民生银行</v>
          </cell>
        </row>
        <row r="2716">
          <cell r="C2716" t="str">
            <v>天天增利私享款理财产品</v>
          </cell>
          <cell r="D2716" t="str">
            <v>中国民生银行</v>
          </cell>
        </row>
        <row r="2717">
          <cell r="C2717" t="str">
            <v>天天增利私享款理财产品</v>
          </cell>
          <cell r="D2717" t="str">
            <v>中国民生银行</v>
          </cell>
        </row>
        <row r="2718">
          <cell r="C2718" t="str">
            <v>天天增利私享款理财产品</v>
          </cell>
          <cell r="D2718" t="str">
            <v>中国民生银行</v>
          </cell>
        </row>
        <row r="2719">
          <cell r="C2719" t="str">
            <v>天天增利私享款理财产品</v>
          </cell>
          <cell r="D2719" t="str">
            <v>中国民生银行</v>
          </cell>
        </row>
        <row r="2720">
          <cell r="C2720" t="str">
            <v>天天增利私享款理财产品</v>
          </cell>
          <cell r="D2720" t="str">
            <v>中国民生银行</v>
          </cell>
        </row>
        <row r="2721">
          <cell r="C2721" t="str">
            <v>天天增利私享款理财产品</v>
          </cell>
          <cell r="D2721" t="str">
            <v>中国民生银行</v>
          </cell>
        </row>
        <row r="2722">
          <cell r="C2722" t="str">
            <v>天天增利私享款理财产品</v>
          </cell>
          <cell r="D2722" t="str">
            <v>中国民生银行</v>
          </cell>
        </row>
        <row r="2723">
          <cell r="C2723" t="str">
            <v>天天增利私享款理财产品</v>
          </cell>
          <cell r="D2723" t="str">
            <v>中国民生银行</v>
          </cell>
        </row>
        <row r="2724">
          <cell r="C2724" t="str">
            <v>天天增利私享款理财产品</v>
          </cell>
          <cell r="D2724" t="str">
            <v>中国民生银行</v>
          </cell>
        </row>
        <row r="2725">
          <cell r="C2725" t="str">
            <v>天天增利私享款理财产品</v>
          </cell>
          <cell r="D2725" t="str">
            <v>中国民生银行</v>
          </cell>
        </row>
        <row r="2726">
          <cell r="C2726" t="str">
            <v>天天增利私享款理财产品</v>
          </cell>
          <cell r="D2726" t="str">
            <v>中国民生银行</v>
          </cell>
        </row>
        <row r="2727">
          <cell r="C2727" t="str">
            <v>天天增利私享款理财产品</v>
          </cell>
          <cell r="D2727" t="str">
            <v>中国民生银行</v>
          </cell>
        </row>
        <row r="2728">
          <cell r="C2728" t="str">
            <v>天天增利私享款理财产品</v>
          </cell>
          <cell r="D2728" t="str">
            <v>中国民生银行</v>
          </cell>
        </row>
        <row r="2729">
          <cell r="C2729" t="str">
            <v>天天增利私享款理财产品</v>
          </cell>
          <cell r="D2729" t="str">
            <v>中国民生银行</v>
          </cell>
        </row>
        <row r="2730">
          <cell r="C2730" t="str">
            <v>天天增利私享款理财产品</v>
          </cell>
          <cell r="D2730" t="str">
            <v>中国民生银行</v>
          </cell>
        </row>
        <row r="2731">
          <cell r="C2731" t="str">
            <v>天天增利私享款理财产品</v>
          </cell>
          <cell r="D2731" t="str">
            <v>中国民生银行</v>
          </cell>
        </row>
        <row r="2732">
          <cell r="C2732" t="str">
            <v>天天增利私享款理财产品</v>
          </cell>
          <cell r="D2732" t="str">
            <v>中国民生银行</v>
          </cell>
        </row>
        <row r="2733">
          <cell r="C2733" t="str">
            <v>天天增利私享款理财产品</v>
          </cell>
          <cell r="D2733" t="str">
            <v>中国民生银行</v>
          </cell>
        </row>
        <row r="2734">
          <cell r="C2734" t="str">
            <v>天天增利私享款理财产品</v>
          </cell>
          <cell r="D2734" t="str">
            <v>中国民生银行</v>
          </cell>
        </row>
        <row r="2735">
          <cell r="C2735" t="str">
            <v>天天增利私享款理财产品</v>
          </cell>
          <cell r="D2735" t="str">
            <v>中国民生银行</v>
          </cell>
        </row>
        <row r="2736">
          <cell r="C2736" t="str">
            <v>天天增利私享款理财产品</v>
          </cell>
          <cell r="D2736" t="str">
            <v>中国民生银行</v>
          </cell>
        </row>
        <row r="2737">
          <cell r="C2737" t="str">
            <v>天天增利私享款理财产品</v>
          </cell>
          <cell r="D2737" t="str">
            <v>中国民生银行</v>
          </cell>
        </row>
        <row r="2738">
          <cell r="C2738" t="str">
            <v>天天增利私享款理财产品</v>
          </cell>
          <cell r="D2738" t="str">
            <v>中国民生银行</v>
          </cell>
        </row>
        <row r="2739">
          <cell r="C2739" t="str">
            <v>天天增利私享款理财产品</v>
          </cell>
          <cell r="D2739" t="str">
            <v>中国民生银行</v>
          </cell>
        </row>
        <row r="2740">
          <cell r="C2740" t="str">
            <v>天天增利私享款理财产品</v>
          </cell>
          <cell r="D2740" t="str">
            <v>中国民生银行</v>
          </cell>
        </row>
        <row r="2741">
          <cell r="C2741" t="str">
            <v>天天增利私享款理财产品</v>
          </cell>
          <cell r="D2741" t="str">
            <v>中国民生银行</v>
          </cell>
        </row>
        <row r="2742">
          <cell r="C2742" t="str">
            <v>天天增利私享款理财产品</v>
          </cell>
          <cell r="D2742" t="str">
            <v>中国民生银行</v>
          </cell>
        </row>
        <row r="2743">
          <cell r="C2743" t="str">
            <v>天天增利私享款理财产品</v>
          </cell>
          <cell r="D2743" t="str">
            <v>中国民生银行</v>
          </cell>
        </row>
        <row r="2744">
          <cell r="C2744" t="str">
            <v>天天增利私享款理财产品</v>
          </cell>
          <cell r="D2744" t="str">
            <v>中国民生银行</v>
          </cell>
        </row>
        <row r="2745">
          <cell r="C2745" t="str">
            <v>天添盈新锐1号理财计划</v>
          </cell>
          <cell r="D2745" t="str">
            <v>上海浦东发展银行</v>
          </cell>
        </row>
        <row r="2746">
          <cell r="C2746" t="str">
            <v>天添盈新锐1号理财计划</v>
          </cell>
          <cell r="D2746" t="str">
            <v>上海浦东发展银行</v>
          </cell>
        </row>
        <row r="2747">
          <cell r="C2747" t="str">
            <v>天添盈新锐1号理财计划</v>
          </cell>
          <cell r="D2747" t="str">
            <v>上海浦东发展银行</v>
          </cell>
        </row>
        <row r="2748">
          <cell r="C2748" t="str">
            <v>天添盈新锐1号理财计划</v>
          </cell>
          <cell r="D2748" t="str">
            <v>上海浦东发展银行</v>
          </cell>
        </row>
        <row r="2749">
          <cell r="C2749" t="str">
            <v>天添盈新锐1号理财计划</v>
          </cell>
          <cell r="D2749" t="str">
            <v>上海浦东发展银行</v>
          </cell>
        </row>
        <row r="2750">
          <cell r="C2750" t="str">
            <v>天添盈新锐1号理财计划</v>
          </cell>
          <cell r="D2750" t="str">
            <v>上海浦东发展银行</v>
          </cell>
        </row>
        <row r="2751">
          <cell r="C2751" t="str">
            <v>天添盈新锐1号理财计划</v>
          </cell>
          <cell r="D2751" t="str">
            <v>上海浦东发展银行</v>
          </cell>
        </row>
        <row r="2752">
          <cell r="C2752" t="str">
            <v>天添盈新锐1号理财计划</v>
          </cell>
          <cell r="D2752" t="str">
            <v>上海浦东发展银行</v>
          </cell>
        </row>
        <row r="2753">
          <cell r="C2753" t="str">
            <v>天添盈新锐1号理财计划</v>
          </cell>
          <cell r="D2753" t="str">
            <v>上海浦东发展银行</v>
          </cell>
        </row>
        <row r="2754">
          <cell r="C2754" t="str">
            <v>天添盈新锐1号理财计划</v>
          </cell>
          <cell r="D2754" t="str">
            <v>上海浦东发展银行</v>
          </cell>
        </row>
        <row r="2755">
          <cell r="C2755" t="str">
            <v>天添盈新锐1号理财计划</v>
          </cell>
          <cell r="D2755" t="str">
            <v>上海浦东发展银行</v>
          </cell>
        </row>
        <row r="2756">
          <cell r="C2756" t="str">
            <v>天添盈新锐1号理财计划</v>
          </cell>
          <cell r="D2756" t="str">
            <v>上海浦东发展银行</v>
          </cell>
        </row>
        <row r="2757">
          <cell r="C2757" t="str">
            <v>天添盈新锐1号理财计划</v>
          </cell>
          <cell r="D2757" t="str">
            <v>上海浦东发展银行</v>
          </cell>
        </row>
        <row r="2758">
          <cell r="C2758" t="str">
            <v>天添盈新锐1号理财计划</v>
          </cell>
          <cell r="D2758" t="str">
            <v>上海浦东发展银行</v>
          </cell>
        </row>
        <row r="2759">
          <cell r="C2759" t="str">
            <v>天添盈新锐1号理财计划</v>
          </cell>
          <cell r="D2759" t="str">
            <v>上海浦东发展银行</v>
          </cell>
        </row>
        <row r="2760">
          <cell r="C2760" t="str">
            <v>天添盈新锐1号理财计划</v>
          </cell>
          <cell r="D2760" t="str">
            <v>上海浦东发展银行</v>
          </cell>
        </row>
        <row r="2761">
          <cell r="C2761" t="str">
            <v>天添盈新锐1号理财计划</v>
          </cell>
          <cell r="D2761" t="str">
            <v>上海浦东发展银行</v>
          </cell>
        </row>
        <row r="2762">
          <cell r="C2762" t="str">
            <v>天添盈新锐1号理财计划</v>
          </cell>
          <cell r="D2762" t="str">
            <v>上海浦东发展银行</v>
          </cell>
        </row>
        <row r="2763">
          <cell r="C2763" t="str">
            <v>天添盈新锐1号理财计划</v>
          </cell>
          <cell r="D2763" t="str">
            <v>上海浦东发展银行</v>
          </cell>
        </row>
        <row r="2764">
          <cell r="C2764" t="str">
            <v>天添盈新锐1号理财计划</v>
          </cell>
          <cell r="D2764" t="str">
            <v>上海浦东发展银行</v>
          </cell>
        </row>
        <row r="2765">
          <cell r="C2765" t="str">
            <v>天添盈新锐1号理财计划</v>
          </cell>
          <cell r="D2765" t="str">
            <v>上海浦东发展银行</v>
          </cell>
        </row>
        <row r="2766">
          <cell r="C2766" t="str">
            <v>天添盈新锐1号理财计划</v>
          </cell>
          <cell r="D2766" t="str">
            <v>上海浦东发展银行</v>
          </cell>
        </row>
        <row r="2767">
          <cell r="C2767" t="str">
            <v>天添盈新锐1号理财计划</v>
          </cell>
          <cell r="D2767" t="str">
            <v>上海浦东发展银行</v>
          </cell>
        </row>
        <row r="2768">
          <cell r="C2768" t="str">
            <v>天添盈新锐1号理财计划</v>
          </cell>
          <cell r="D2768" t="str">
            <v>上海浦东发展银行</v>
          </cell>
        </row>
        <row r="2769">
          <cell r="C2769" t="str">
            <v>天添盈新锐1号理财计划</v>
          </cell>
          <cell r="D2769" t="str">
            <v>上海浦东发展银行</v>
          </cell>
        </row>
        <row r="2770">
          <cell r="C2770" t="str">
            <v>天添盈新锐1号理财计划</v>
          </cell>
          <cell r="D2770" t="str">
            <v>上海浦东发展银行</v>
          </cell>
        </row>
        <row r="2771">
          <cell r="C2771" t="str">
            <v>天添盈新锐1号理财计划</v>
          </cell>
          <cell r="D2771" t="str">
            <v>上海浦东发展银行</v>
          </cell>
        </row>
        <row r="2772">
          <cell r="C2772" t="str">
            <v>天添盈新锐1号理财计划</v>
          </cell>
          <cell r="D2772" t="str">
            <v>上海浦东发展银行</v>
          </cell>
        </row>
        <row r="2773">
          <cell r="C2773" t="str">
            <v>天添盈新锐1号理财计划</v>
          </cell>
          <cell r="D2773" t="str">
            <v>上海浦东发展银行</v>
          </cell>
        </row>
        <row r="2774">
          <cell r="C2774" t="str">
            <v>天添盈新锐1号理财计划</v>
          </cell>
          <cell r="D2774" t="str">
            <v>上海浦东发展银行</v>
          </cell>
        </row>
        <row r="2775">
          <cell r="C2775" t="str">
            <v>天添盈新锐1号理财计划</v>
          </cell>
          <cell r="D2775" t="str">
            <v>上海浦东发展银行</v>
          </cell>
        </row>
        <row r="2776">
          <cell r="C2776" t="str">
            <v>天添盈增利1号理财计划</v>
          </cell>
          <cell r="D2776" t="str">
            <v>上海浦东发展银行</v>
          </cell>
        </row>
        <row r="2777">
          <cell r="C2777" t="str">
            <v>天添盈增利1号理财计划</v>
          </cell>
          <cell r="D2777" t="str">
            <v>上海浦东发展银行</v>
          </cell>
        </row>
        <row r="2778">
          <cell r="C2778" t="str">
            <v>天添盈增利1号理财计划</v>
          </cell>
          <cell r="D2778" t="str">
            <v>上海浦东发展银行</v>
          </cell>
        </row>
        <row r="2779">
          <cell r="C2779" t="str">
            <v>天添盈增利1号理财计划</v>
          </cell>
          <cell r="D2779" t="str">
            <v>上海浦东发展银行</v>
          </cell>
        </row>
        <row r="2780">
          <cell r="C2780" t="str">
            <v>天添盈增利1号理财计划</v>
          </cell>
          <cell r="D2780" t="str">
            <v>上海浦东发展银行</v>
          </cell>
        </row>
        <row r="2781">
          <cell r="C2781" t="str">
            <v>天添盈增利1号理财计划</v>
          </cell>
          <cell r="D2781" t="str">
            <v>上海浦东发展银行</v>
          </cell>
        </row>
        <row r="2782">
          <cell r="C2782" t="str">
            <v>天添盈增利1号理财计划</v>
          </cell>
          <cell r="D2782" t="str">
            <v>上海浦东发展银行</v>
          </cell>
        </row>
        <row r="2783">
          <cell r="C2783" t="str">
            <v>天添盈增利1号理财计划</v>
          </cell>
          <cell r="D2783" t="str">
            <v>上海浦东发展银行</v>
          </cell>
        </row>
        <row r="2784">
          <cell r="C2784" t="str">
            <v>天添盈增利1号理财计划</v>
          </cell>
          <cell r="D2784" t="str">
            <v>上海浦东发展银行</v>
          </cell>
        </row>
        <row r="2785">
          <cell r="C2785" t="str">
            <v>天添盈增利1号理财计划</v>
          </cell>
          <cell r="D2785" t="str">
            <v>上海浦东发展银行</v>
          </cell>
        </row>
        <row r="2786">
          <cell r="C2786" t="str">
            <v>天添盈增利1号理财计划</v>
          </cell>
          <cell r="D2786" t="str">
            <v>上海浦东发展银行</v>
          </cell>
        </row>
        <row r="2787">
          <cell r="C2787" t="str">
            <v>天添盈增利1号理财计划</v>
          </cell>
          <cell r="D2787" t="str">
            <v>上海浦东发展银行</v>
          </cell>
        </row>
        <row r="2788">
          <cell r="C2788" t="str">
            <v>天添盈增利1号理财计划</v>
          </cell>
          <cell r="D2788" t="str">
            <v>上海浦东发展银行</v>
          </cell>
        </row>
        <row r="2789">
          <cell r="C2789" t="str">
            <v>天添盈增利1号理财计划</v>
          </cell>
          <cell r="D2789" t="str">
            <v>上海浦东发展银行</v>
          </cell>
        </row>
        <row r="2790">
          <cell r="C2790" t="str">
            <v>天添盈增利1号理财计划</v>
          </cell>
          <cell r="D2790" t="str">
            <v>上海浦东发展银行</v>
          </cell>
        </row>
        <row r="2791">
          <cell r="C2791" t="str">
            <v>天添盈增利1号理财计划</v>
          </cell>
          <cell r="D2791" t="str">
            <v>上海浦东发展银行</v>
          </cell>
        </row>
        <row r="2792">
          <cell r="C2792" t="str">
            <v>天添盈增利1号理财计划</v>
          </cell>
          <cell r="D2792" t="str">
            <v>上海浦东发展银行</v>
          </cell>
        </row>
        <row r="2793">
          <cell r="C2793" t="str">
            <v>天添盈增利1号理财计划</v>
          </cell>
          <cell r="D2793" t="str">
            <v>上海浦东发展银行</v>
          </cell>
        </row>
        <row r="2794">
          <cell r="C2794" t="str">
            <v>天添盈增利1号理财计划</v>
          </cell>
          <cell r="D2794" t="str">
            <v>上海浦东发展银行</v>
          </cell>
        </row>
        <row r="2795">
          <cell r="C2795" t="str">
            <v>天添盈增利1号理财计划</v>
          </cell>
          <cell r="D2795" t="str">
            <v>上海浦东发展银行</v>
          </cell>
        </row>
        <row r="2796">
          <cell r="C2796" t="str">
            <v>天添盈增利1号理财计划</v>
          </cell>
          <cell r="D2796" t="str">
            <v>上海浦东发展银行</v>
          </cell>
        </row>
        <row r="2797">
          <cell r="C2797" t="str">
            <v>天添盈增利1号理财计划</v>
          </cell>
          <cell r="D2797" t="str">
            <v>上海浦东发展银行</v>
          </cell>
        </row>
        <row r="2798">
          <cell r="C2798" t="str">
            <v>天添盈增利1号理财计划</v>
          </cell>
          <cell r="D2798" t="str">
            <v>上海浦东发展银行</v>
          </cell>
        </row>
        <row r="2799">
          <cell r="C2799" t="str">
            <v>天添盈增利1号理财计划</v>
          </cell>
          <cell r="D2799" t="str">
            <v>上海浦东发展银行</v>
          </cell>
        </row>
        <row r="2800">
          <cell r="C2800" t="str">
            <v>天添盈增利1号理财计划</v>
          </cell>
          <cell r="D2800" t="str">
            <v>上海浦东发展银行</v>
          </cell>
        </row>
        <row r="2801">
          <cell r="C2801" t="str">
            <v>天添盈增利1号理财计划</v>
          </cell>
          <cell r="D2801" t="str">
            <v>上海浦东发展银行</v>
          </cell>
        </row>
        <row r="2802">
          <cell r="C2802" t="str">
            <v>天添盈增利1号理财计划</v>
          </cell>
          <cell r="D2802" t="str">
            <v>上海浦东发展银行</v>
          </cell>
        </row>
        <row r="2803">
          <cell r="C2803" t="str">
            <v>天添盈增利1号理财计划</v>
          </cell>
          <cell r="D2803" t="str">
            <v>上海浦东发展银行</v>
          </cell>
        </row>
        <row r="2804">
          <cell r="C2804" t="str">
            <v>天添盈增利1号理财计划</v>
          </cell>
          <cell r="D2804" t="str">
            <v>上海浦东发展银行</v>
          </cell>
        </row>
        <row r="2805">
          <cell r="C2805" t="str">
            <v>天添盈增利1号理财计划</v>
          </cell>
          <cell r="D2805" t="str">
            <v>上海浦东发展银行</v>
          </cell>
        </row>
        <row r="2806">
          <cell r="C2806" t="str">
            <v>天添盈增利1号理财计划</v>
          </cell>
          <cell r="D2806" t="str">
            <v>上海浦东发展银行</v>
          </cell>
        </row>
        <row r="2807">
          <cell r="C2807" t="str">
            <v>天添盈增利2号理财计划</v>
          </cell>
          <cell r="D2807" t="str">
            <v>上海浦东发展银行</v>
          </cell>
        </row>
        <row r="2808">
          <cell r="C2808" t="str">
            <v>天添盈增利2号理财计划</v>
          </cell>
          <cell r="D2808" t="str">
            <v>上海浦东发展银行</v>
          </cell>
        </row>
        <row r="2809">
          <cell r="C2809" t="str">
            <v>天添盈增利2号理财计划</v>
          </cell>
          <cell r="D2809" t="str">
            <v>上海浦东发展银行</v>
          </cell>
        </row>
        <row r="2810">
          <cell r="C2810" t="str">
            <v>天添盈增利2号理财计划</v>
          </cell>
          <cell r="D2810" t="str">
            <v>上海浦东发展银行</v>
          </cell>
        </row>
        <row r="2811">
          <cell r="C2811" t="str">
            <v>天添盈增利2号理财计划</v>
          </cell>
          <cell r="D2811" t="str">
            <v>上海浦东发展银行</v>
          </cell>
        </row>
        <row r="2812">
          <cell r="C2812" t="str">
            <v>天添盈增利2号理财计划</v>
          </cell>
          <cell r="D2812" t="str">
            <v>上海浦东发展银行</v>
          </cell>
        </row>
        <row r="2813">
          <cell r="C2813" t="str">
            <v>天添盈增利2号理财计划</v>
          </cell>
          <cell r="D2813" t="str">
            <v>上海浦东发展银行</v>
          </cell>
        </row>
        <row r="2814">
          <cell r="C2814" t="str">
            <v>天添盈增利2号理财计划</v>
          </cell>
          <cell r="D2814" t="str">
            <v>上海浦东发展银行</v>
          </cell>
        </row>
        <row r="2815">
          <cell r="C2815" t="str">
            <v>天添盈增利2号理财计划</v>
          </cell>
          <cell r="D2815" t="str">
            <v>上海浦东发展银行</v>
          </cell>
        </row>
        <row r="2816">
          <cell r="C2816" t="str">
            <v>天添盈增利2号理财计划</v>
          </cell>
          <cell r="D2816" t="str">
            <v>上海浦东发展银行</v>
          </cell>
        </row>
        <row r="2817">
          <cell r="C2817" t="str">
            <v>天添盈增利2号理财计划</v>
          </cell>
          <cell r="D2817" t="str">
            <v>上海浦东发展银行</v>
          </cell>
        </row>
        <row r="2818">
          <cell r="C2818" t="str">
            <v>天添盈增利2号理财计划</v>
          </cell>
          <cell r="D2818" t="str">
            <v>上海浦东发展银行</v>
          </cell>
        </row>
        <row r="2819">
          <cell r="C2819" t="str">
            <v>天添盈增利2号理财计划</v>
          </cell>
          <cell r="D2819" t="str">
            <v>上海浦东发展银行</v>
          </cell>
        </row>
        <row r="2820">
          <cell r="C2820" t="str">
            <v>天添盈增利2号理财计划</v>
          </cell>
          <cell r="D2820" t="str">
            <v>上海浦东发展银行</v>
          </cell>
        </row>
        <row r="2821">
          <cell r="C2821" t="str">
            <v>天添盈增利2号理财计划</v>
          </cell>
          <cell r="D2821" t="str">
            <v>上海浦东发展银行</v>
          </cell>
        </row>
        <row r="2822">
          <cell r="C2822" t="str">
            <v>天添盈增利2号理财计划</v>
          </cell>
          <cell r="D2822" t="str">
            <v>上海浦东发展银行</v>
          </cell>
        </row>
        <row r="2823">
          <cell r="C2823" t="str">
            <v>天添盈增利2号理财计划</v>
          </cell>
          <cell r="D2823" t="str">
            <v>上海浦东发展银行</v>
          </cell>
        </row>
        <row r="2824">
          <cell r="C2824" t="str">
            <v>天添盈增利2号理财计划</v>
          </cell>
          <cell r="D2824" t="str">
            <v>上海浦东发展银行</v>
          </cell>
        </row>
        <row r="2825">
          <cell r="C2825" t="str">
            <v>天添盈增利2号理财计划</v>
          </cell>
          <cell r="D2825" t="str">
            <v>上海浦东发展银行</v>
          </cell>
        </row>
        <row r="2826">
          <cell r="C2826" t="str">
            <v>天添盈增利2号理财计划</v>
          </cell>
          <cell r="D2826" t="str">
            <v>上海浦东发展银行</v>
          </cell>
        </row>
        <row r="2827">
          <cell r="C2827" t="str">
            <v>天添盈增利2号理财计划</v>
          </cell>
          <cell r="D2827" t="str">
            <v>上海浦东发展银行</v>
          </cell>
        </row>
        <row r="2828">
          <cell r="C2828" t="str">
            <v>天添盈增利2号理财计划</v>
          </cell>
          <cell r="D2828" t="str">
            <v>上海浦东发展银行</v>
          </cell>
        </row>
        <row r="2829">
          <cell r="C2829" t="str">
            <v>天添盈增利2号理财计划</v>
          </cell>
          <cell r="D2829" t="str">
            <v>上海浦东发展银行</v>
          </cell>
        </row>
        <row r="2830">
          <cell r="C2830" t="str">
            <v>天添盈增利2号理财计划</v>
          </cell>
          <cell r="D2830" t="str">
            <v>上海浦东发展银行</v>
          </cell>
        </row>
        <row r="2831">
          <cell r="C2831" t="str">
            <v>天添盈增利2号理财计划</v>
          </cell>
          <cell r="D2831" t="str">
            <v>上海浦东发展银行</v>
          </cell>
        </row>
        <row r="2832">
          <cell r="C2832" t="str">
            <v>天添盈增利2号理财计划</v>
          </cell>
          <cell r="D2832" t="str">
            <v>上海浦东发展银行</v>
          </cell>
        </row>
        <row r="2833">
          <cell r="C2833" t="str">
            <v>天添盈增利2号理财计划</v>
          </cell>
          <cell r="D2833" t="str">
            <v>上海浦东发展银行</v>
          </cell>
        </row>
        <row r="2834">
          <cell r="C2834" t="str">
            <v>天添盈增利2号理财计划</v>
          </cell>
          <cell r="D2834" t="str">
            <v>上海浦东发展银行</v>
          </cell>
        </row>
        <row r="2835">
          <cell r="C2835" t="str">
            <v>天添盈增利2号理财计划</v>
          </cell>
          <cell r="D2835" t="str">
            <v>上海浦东发展银行</v>
          </cell>
        </row>
        <row r="2836">
          <cell r="C2836" t="str">
            <v>天添盈增利2号理财计划</v>
          </cell>
          <cell r="D2836" t="str">
            <v>上海浦东发展银行</v>
          </cell>
        </row>
        <row r="2837">
          <cell r="C2837" t="str">
            <v>天添盈增利2号理财计划</v>
          </cell>
          <cell r="D2837" t="str">
            <v>上海浦东发展银行</v>
          </cell>
        </row>
        <row r="2838">
          <cell r="C2838" t="str">
            <v>天添盈增利3号理财计划</v>
          </cell>
          <cell r="D2838" t="str">
            <v>上海浦东发展银行</v>
          </cell>
        </row>
        <row r="2839">
          <cell r="C2839" t="str">
            <v>天添盈增利3号理财计划</v>
          </cell>
          <cell r="D2839" t="str">
            <v>上海浦东发展银行</v>
          </cell>
        </row>
        <row r="2840">
          <cell r="C2840" t="str">
            <v>天添盈增利3号理财计划</v>
          </cell>
          <cell r="D2840" t="str">
            <v>上海浦东发展银行</v>
          </cell>
        </row>
        <row r="2841">
          <cell r="C2841" t="str">
            <v>天添盈增利3号理财计划</v>
          </cell>
          <cell r="D2841" t="str">
            <v>上海浦东发展银行</v>
          </cell>
        </row>
        <row r="2842">
          <cell r="C2842" t="str">
            <v>天添盈增利3号理财计划</v>
          </cell>
          <cell r="D2842" t="str">
            <v>上海浦东发展银行</v>
          </cell>
        </row>
        <row r="2843">
          <cell r="C2843" t="str">
            <v>天添盈增利3号理财计划</v>
          </cell>
          <cell r="D2843" t="str">
            <v>上海浦东发展银行</v>
          </cell>
        </row>
        <row r="2844">
          <cell r="C2844" t="str">
            <v>天添盈增利3号理财计划</v>
          </cell>
          <cell r="D2844" t="str">
            <v>上海浦东发展银行</v>
          </cell>
        </row>
        <row r="2845">
          <cell r="C2845" t="str">
            <v>天添盈增利3号理财计划</v>
          </cell>
          <cell r="D2845" t="str">
            <v>上海浦东发展银行</v>
          </cell>
        </row>
        <row r="2846">
          <cell r="C2846" t="str">
            <v>天添盈增利3号理财计划</v>
          </cell>
          <cell r="D2846" t="str">
            <v>上海浦东发展银行</v>
          </cell>
        </row>
        <row r="2847">
          <cell r="C2847" t="str">
            <v>天添盈增利3号理财计划</v>
          </cell>
          <cell r="D2847" t="str">
            <v>上海浦东发展银行</v>
          </cell>
        </row>
        <row r="2848">
          <cell r="C2848" t="str">
            <v>天添盈增利3号理财计划</v>
          </cell>
          <cell r="D2848" t="str">
            <v>上海浦东发展银行</v>
          </cell>
        </row>
        <row r="2849">
          <cell r="C2849" t="str">
            <v>天添盈增利3号理财计划</v>
          </cell>
          <cell r="D2849" t="str">
            <v>上海浦东发展银行</v>
          </cell>
        </row>
        <row r="2850">
          <cell r="C2850" t="str">
            <v>天添盈增利3号理财计划</v>
          </cell>
          <cell r="D2850" t="str">
            <v>上海浦东发展银行</v>
          </cell>
        </row>
        <row r="2851">
          <cell r="C2851" t="str">
            <v>天添盈增利3号理财计划</v>
          </cell>
          <cell r="D2851" t="str">
            <v>上海浦东发展银行</v>
          </cell>
        </row>
        <row r="2852">
          <cell r="C2852" t="str">
            <v>天添盈增利3号理财计划</v>
          </cell>
          <cell r="D2852" t="str">
            <v>上海浦东发展银行</v>
          </cell>
        </row>
        <row r="2853">
          <cell r="C2853" t="str">
            <v>天添盈增利3号理财计划</v>
          </cell>
          <cell r="D2853" t="str">
            <v>上海浦东发展银行</v>
          </cell>
        </row>
        <row r="2854">
          <cell r="C2854" t="str">
            <v>天添盈增利3号理财计划</v>
          </cell>
          <cell r="D2854" t="str">
            <v>上海浦东发展银行</v>
          </cell>
        </row>
        <row r="2855">
          <cell r="C2855" t="str">
            <v>天添盈增利3号理财计划</v>
          </cell>
          <cell r="D2855" t="str">
            <v>上海浦东发展银行</v>
          </cell>
        </row>
        <row r="2856">
          <cell r="C2856" t="str">
            <v>天添盈增利3号理财计划</v>
          </cell>
          <cell r="D2856" t="str">
            <v>上海浦东发展银行</v>
          </cell>
        </row>
        <row r="2857">
          <cell r="C2857" t="str">
            <v>天添盈增利3号理财计划</v>
          </cell>
          <cell r="D2857" t="str">
            <v>上海浦东发展银行</v>
          </cell>
        </row>
        <row r="2858">
          <cell r="C2858" t="str">
            <v>天添盈增利3号理财计划</v>
          </cell>
          <cell r="D2858" t="str">
            <v>上海浦东发展银行</v>
          </cell>
        </row>
        <row r="2859">
          <cell r="C2859" t="str">
            <v>天添盈增利3号理财计划</v>
          </cell>
          <cell r="D2859" t="str">
            <v>上海浦东发展银行</v>
          </cell>
        </row>
        <row r="2860">
          <cell r="C2860" t="str">
            <v>天添盈增利3号理财计划</v>
          </cell>
          <cell r="D2860" t="str">
            <v>上海浦东发展银行</v>
          </cell>
        </row>
        <row r="2861">
          <cell r="C2861" t="str">
            <v>天添盈增利3号理财计划</v>
          </cell>
          <cell r="D2861" t="str">
            <v>上海浦东发展银行</v>
          </cell>
        </row>
        <row r="2862">
          <cell r="C2862" t="str">
            <v>天添盈增利3号理财计划</v>
          </cell>
          <cell r="D2862" t="str">
            <v>上海浦东发展银行</v>
          </cell>
        </row>
        <row r="2863">
          <cell r="C2863" t="str">
            <v>天添盈增利3号理财计划</v>
          </cell>
          <cell r="D2863" t="str">
            <v>上海浦东发展银行</v>
          </cell>
        </row>
        <row r="2864">
          <cell r="C2864" t="str">
            <v>天添盈增利3号理财计划</v>
          </cell>
          <cell r="D2864" t="str">
            <v>上海浦东发展银行</v>
          </cell>
        </row>
        <row r="2865">
          <cell r="C2865" t="str">
            <v>天添盈增利3号理财计划</v>
          </cell>
          <cell r="D2865" t="str">
            <v>上海浦东发展银行</v>
          </cell>
        </row>
        <row r="2866">
          <cell r="C2866" t="str">
            <v>天添盈增利3号理财计划</v>
          </cell>
          <cell r="D2866" t="str">
            <v>上海浦东发展银行</v>
          </cell>
        </row>
        <row r="2867">
          <cell r="C2867" t="str">
            <v>天添盈增利3号理财计划</v>
          </cell>
          <cell r="D2867" t="str">
            <v>上海浦东发展银行</v>
          </cell>
        </row>
        <row r="2868">
          <cell r="C2868" t="str">
            <v>天添盈增利3号理财计划</v>
          </cell>
          <cell r="D2868" t="str">
            <v>上海浦东发展银行</v>
          </cell>
        </row>
        <row r="2869">
          <cell r="C2869" t="str">
            <v>添利3号净值型理财产品(90318012)</v>
          </cell>
          <cell r="D2869" t="str">
            <v>兴业银行</v>
          </cell>
        </row>
        <row r="2870">
          <cell r="C2870" t="str">
            <v>添利3号净值型理财产品(90318012)</v>
          </cell>
          <cell r="D2870" t="str">
            <v>兴业银行</v>
          </cell>
        </row>
        <row r="2871">
          <cell r="C2871" t="str">
            <v>添利3号净值型理财产品(90318012)</v>
          </cell>
          <cell r="D2871" t="str">
            <v>兴业银行</v>
          </cell>
        </row>
        <row r="2872">
          <cell r="C2872" t="str">
            <v>添利3号净值型理财产品(90318012)</v>
          </cell>
          <cell r="D2872" t="str">
            <v>兴业银行</v>
          </cell>
        </row>
        <row r="2873">
          <cell r="C2873" t="str">
            <v>添利3号净值型理财产品(90318012)</v>
          </cell>
          <cell r="D2873" t="str">
            <v>兴业银行</v>
          </cell>
        </row>
        <row r="2874">
          <cell r="C2874" t="str">
            <v>添利3号净值型理财产品(90318012)</v>
          </cell>
          <cell r="D2874" t="str">
            <v>兴业银行</v>
          </cell>
        </row>
        <row r="2875">
          <cell r="C2875" t="str">
            <v>添利3号净值型理财产品(90318012)</v>
          </cell>
          <cell r="D2875" t="str">
            <v>兴业银行</v>
          </cell>
        </row>
        <row r="2876">
          <cell r="C2876" t="str">
            <v>添利3号净值型理财产品(90318012)</v>
          </cell>
          <cell r="D2876" t="str">
            <v>兴业银行</v>
          </cell>
        </row>
        <row r="2877">
          <cell r="C2877" t="str">
            <v>添利3号净值型理财产品(90318012)</v>
          </cell>
          <cell r="D2877" t="str">
            <v>兴业银行</v>
          </cell>
        </row>
        <row r="2878">
          <cell r="C2878" t="str">
            <v>添利3号净值型理财产品(90318012)</v>
          </cell>
          <cell r="D2878" t="str">
            <v>兴业银行</v>
          </cell>
        </row>
        <row r="2879">
          <cell r="C2879" t="str">
            <v>添利3号净值型理财产品(90318012)</v>
          </cell>
          <cell r="D2879" t="str">
            <v>兴业银行</v>
          </cell>
        </row>
        <row r="2880">
          <cell r="C2880" t="str">
            <v>添利3号净值型理财产品(90318012)</v>
          </cell>
          <cell r="D2880" t="str">
            <v>兴业银行</v>
          </cell>
        </row>
        <row r="2881">
          <cell r="C2881" t="str">
            <v>添利3号净值型理财产品(90318012)</v>
          </cell>
          <cell r="D2881" t="str">
            <v>兴业银行</v>
          </cell>
        </row>
        <row r="2882">
          <cell r="C2882" t="str">
            <v>添利3号净值型理财产品(90318012)</v>
          </cell>
          <cell r="D2882" t="str">
            <v>兴业银行</v>
          </cell>
        </row>
        <row r="2883">
          <cell r="C2883" t="str">
            <v>添利3号净值型理财产品(90318012)</v>
          </cell>
          <cell r="D2883" t="str">
            <v>兴业银行</v>
          </cell>
        </row>
        <row r="2884">
          <cell r="C2884" t="str">
            <v>添利3号净值型理财产品(90318012)</v>
          </cell>
          <cell r="D2884" t="str">
            <v>兴业银行</v>
          </cell>
        </row>
        <row r="2885">
          <cell r="C2885" t="str">
            <v>添利3号净值型理财产品(90318012)</v>
          </cell>
          <cell r="D2885" t="str">
            <v>兴业银行</v>
          </cell>
        </row>
        <row r="2886">
          <cell r="C2886" t="str">
            <v>添利3号净值型理财产品(90318012)</v>
          </cell>
          <cell r="D2886" t="str">
            <v>兴业银行</v>
          </cell>
        </row>
        <row r="2887">
          <cell r="C2887" t="str">
            <v>添利3号净值型理财产品(90318012)</v>
          </cell>
          <cell r="D2887" t="str">
            <v>兴业银行</v>
          </cell>
        </row>
        <row r="2888">
          <cell r="C2888" t="str">
            <v>添利3号净值型理财产品(90318012)</v>
          </cell>
          <cell r="D2888" t="str">
            <v>兴业银行</v>
          </cell>
        </row>
        <row r="2889">
          <cell r="C2889" t="str">
            <v>添利3号净值型理财产品(90318012)</v>
          </cell>
          <cell r="D2889" t="str">
            <v>兴业银行</v>
          </cell>
        </row>
        <row r="2890">
          <cell r="C2890" t="str">
            <v>添利3号净值型理财产品(90318012)</v>
          </cell>
          <cell r="D2890" t="str">
            <v>兴业银行</v>
          </cell>
        </row>
        <row r="2891">
          <cell r="C2891" t="str">
            <v>添利3号净值型理财产品(90318012)</v>
          </cell>
          <cell r="D2891" t="str">
            <v>兴业银行</v>
          </cell>
        </row>
        <row r="2892">
          <cell r="C2892" t="str">
            <v>添利3号净值型理财产品(90318012)</v>
          </cell>
          <cell r="D2892" t="str">
            <v>兴业银行</v>
          </cell>
        </row>
        <row r="2893">
          <cell r="C2893" t="str">
            <v>添利3号净值型理财产品(90318012)</v>
          </cell>
          <cell r="D2893" t="str">
            <v>兴业银行</v>
          </cell>
        </row>
        <row r="2894">
          <cell r="C2894" t="str">
            <v>添利3号净值型理财产品(90318012)</v>
          </cell>
          <cell r="D2894" t="str">
            <v>兴业银行</v>
          </cell>
        </row>
        <row r="2895">
          <cell r="C2895" t="str">
            <v>添利3号净值型理财产品(90318012)</v>
          </cell>
          <cell r="D2895" t="str">
            <v>兴业银行</v>
          </cell>
        </row>
        <row r="2896">
          <cell r="C2896" t="str">
            <v>添利3号净值型理财产品(90318012)</v>
          </cell>
          <cell r="D2896" t="str">
            <v>兴业银行</v>
          </cell>
        </row>
        <row r="2897">
          <cell r="C2897" t="str">
            <v>添利3号净值型理财产品(90318012)</v>
          </cell>
          <cell r="D2897" t="str">
            <v>兴业银行</v>
          </cell>
        </row>
        <row r="2898">
          <cell r="C2898" t="str">
            <v>添利3号净值型理财产品(90318012)</v>
          </cell>
          <cell r="D2898" t="str">
            <v>兴业银行</v>
          </cell>
        </row>
        <row r="2899">
          <cell r="C2899" t="str">
            <v>添利3号净值型理财产品(90318012)</v>
          </cell>
          <cell r="D2899" t="str">
            <v>兴业银行</v>
          </cell>
        </row>
        <row r="2900">
          <cell r="C2900" t="str">
            <v>添利3号净值型理财产品(91318012)</v>
          </cell>
          <cell r="D2900" t="str">
            <v>兴业银行</v>
          </cell>
        </row>
        <row r="2901">
          <cell r="C2901" t="str">
            <v>添利3号净值型理财产品(91318012)</v>
          </cell>
          <cell r="D2901" t="str">
            <v>兴业银行</v>
          </cell>
        </row>
        <row r="2902">
          <cell r="C2902" t="str">
            <v>添利3号净值型理财产品(91318012)</v>
          </cell>
          <cell r="D2902" t="str">
            <v>兴业银行</v>
          </cell>
        </row>
        <row r="2903">
          <cell r="C2903" t="str">
            <v>添利3号净值型理财产品(91318012)</v>
          </cell>
          <cell r="D2903" t="str">
            <v>兴业银行</v>
          </cell>
        </row>
        <row r="2904">
          <cell r="C2904" t="str">
            <v>添利3号净值型理财产品(91318012)</v>
          </cell>
          <cell r="D2904" t="str">
            <v>兴业银行</v>
          </cell>
        </row>
        <row r="2905">
          <cell r="C2905" t="str">
            <v>添利3号净值型理财产品(91318012)</v>
          </cell>
          <cell r="D2905" t="str">
            <v>兴业银行</v>
          </cell>
        </row>
        <row r="2906">
          <cell r="C2906" t="str">
            <v>添利3号净值型理财产品(91318012)</v>
          </cell>
          <cell r="D2906" t="str">
            <v>兴业银行</v>
          </cell>
        </row>
        <row r="2907">
          <cell r="C2907" t="str">
            <v>添利3号净值型理财产品(91318012)</v>
          </cell>
          <cell r="D2907" t="str">
            <v>兴业银行</v>
          </cell>
        </row>
        <row r="2908">
          <cell r="C2908" t="str">
            <v>添利3号净值型理财产品(91318012)</v>
          </cell>
          <cell r="D2908" t="str">
            <v>兴业银行</v>
          </cell>
        </row>
        <row r="2909">
          <cell r="C2909" t="str">
            <v>添利3号净值型理财产品(91318012)</v>
          </cell>
          <cell r="D2909" t="str">
            <v>兴业银行</v>
          </cell>
        </row>
        <row r="2910">
          <cell r="C2910" t="str">
            <v>添利3号净值型理财产品(91318012)</v>
          </cell>
          <cell r="D2910" t="str">
            <v>兴业银行</v>
          </cell>
        </row>
        <row r="2911">
          <cell r="C2911" t="str">
            <v>添利3号净值型理财产品(91318012)</v>
          </cell>
          <cell r="D2911" t="str">
            <v>兴业银行</v>
          </cell>
        </row>
        <row r="2912">
          <cell r="C2912" t="str">
            <v>添利3号净值型理财产品(91318012)</v>
          </cell>
          <cell r="D2912" t="str">
            <v>兴业银行</v>
          </cell>
        </row>
        <row r="2913">
          <cell r="C2913" t="str">
            <v>添利3号净值型理财产品(91318012)</v>
          </cell>
          <cell r="D2913" t="str">
            <v>兴业银行</v>
          </cell>
        </row>
        <row r="2914">
          <cell r="C2914" t="str">
            <v>添利3号净值型理财产品(91318012)</v>
          </cell>
          <cell r="D2914" t="str">
            <v>兴业银行</v>
          </cell>
        </row>
        <row r="2915">
          <cell r="C2915" t="str">
            <v>添利3号净值型理财产品(91318012)</v>
          </cell>
          <cell r="D2915" t="str">
            <v>兴业银行</v>
          </cell>
        </row>
        <row r="2916">
          <cell r="C2916" t="str">
            <v>添利3号净值型理财产品(91318012)</v>
          </cell>
          <cell r="D2916" t="str">
            <v>兴业银行</v>
          </cell>
        </row>
        <row r="2917">
          <cell r="C2917" t="str">
            <v>添利3号净值型理财产品(91318012)</v>
          </cell>
          <cell r="D2917" t="str">
            <v>兴业银行</v>
          </cell>
        </row>
        <row r="2918">
          <cell r="C2918" t="str">
            <v>添利3号净值型理财产品(91318012)</v>
          </cell>
          <cell r="D2918" t="str">
            <v>兴业银行</v>
          </cell>
        </row>
        <row r="2919">
          <cell r="C2919" t="str">
            <v>添利3号净值型理财产品(91318012)</v>
          </cell>
          <cell r="D2919" t="str">
            <v>兴业银行</v>
          </cell>
        </row>
        <row r="2920">
          <cell r="C2920" t="str">
            <v>添利3号净值型理财产品(91318012)</v>
          </cell>
          <cell r="D2920" t="str">
            <v>兴业银行</v>
          </cell>
        </row>
        <row r="2921">
          <cell r="C2921" t="str">
            <v>添利3号净值型理财产品(91318012)</v>
          </cell>
          <cell r="D2921" t="str">
            <v>兴业银行</v>
          </cell>
        </row>
        <row r="2922">
          <cell r="C2922" t="str">
            <v>添利3号净值型理财产品(91318012)</v>
          </cell>
          <cell r="D2922" t="str">
            <v>兴业银行</v>
          </cell>
        </row>
        <row r="2923">
          <cell r="C2923" t="str">
            <v>添利3号净值型理财产品(91318012)</v>
          </cell>
          <cell r="D2923" t="str">
            <v>兴业银行</v>
          </cell>
        </row>
        <row r="2924">
          <cell r="C2924" t="str">
            <v>添利3号净值型理财产品(91318012)</v>
          </cell>
          <cell r="D2924" t="str">
            <v>兴业银行</v>
          </cell>
        </row>
        <row r="2925">
          <cell r="C2925" t="str">
            <v>添利3号净值型理财产品(91318012)</v>
          </cell>
          <cell r="D2925" t="str">
            <v>兴业银行</v>
          </cell>
        </row>
        <row r="2926">
          <cell r="C2926" t="str">
            <v>添利3号净值型理财产品(91318012)</v>
          </cell>
          <cell r="D2926" t="str">
            <v>兴业银行</v>
          </cell>
        </row>
        <row r="2927">
          <cell r="C2927" t="str">
            <v>添利3号净值型理财产品(91318012)</v>
          </cell>
          <cell r="D2927" t="str">
            <v>兴业银行</v>
          </cell>
        </row>
        <row r="2928">
          <cell r="C2928" t="str">
            <v>添利3号净值型理财产品(91318012)</v>
          </cell>
          <cell r="D2928" t="str">
            <v>兴业银行</v>
          </cell>
        </row>
        <row r="2929">
          <cell r="C2929" t="str">
            <v>添利3号净值型理财产品(91318012)</v>
          </cell>
          <cell r="D2929" t="str">
            <v>兴业银行</v>
          </cell>
        </row>
        <row r="2930">
          <cell r="C2930" t="str">
            <v>添利3号净值型理财产品(91318012)</v>
          </cell>
          <cell r="D2930" t="str">
            <v>兴业银行</v>
          </cell>
        </row>
        <row r="2931">
          <cell r="C2931" t="str">
            <v>添利3号净值型理财产品(91318013)</v>
          </cell>
          <cell r="D2931" t="str">
            <v>兴业银行</v>
          </cell>
        </row>
        <row r="2932">
          <cell r="C2932" t="str">
            <v>添利3号净值型理财产品(91318013)</v>
          </cell>
          <cell r="D2932" t="str">
            <v>兴业银行</v>
          </cell>
        </row>
        <row r="2933">
          <cell r="C2933" t="str">
            <v>添利3号净值型理财产品(91318013)</v>
          </cell>
          <cell r="D2933" t="str">
            <v>兴业银行</v>
          </cell>
        </row>
        <row r="2934">
          <cell r="C2934" t="str">
            <v>添利3号净值型理财产品(91318013)</v>
          </cell>
          <cell r="D2934" t="str">
            <v>兴业银行</v>
          </cell>
        </row>
        <row r="2935">
          <cell r="C2935" t="str">
            <v>添利3号净值型理财产品(91318013)</v>
          </cell>
          <cell r="D2935" t="str">
            <v>兴业银行</v>
          </cell>
        </row>
        <row r="2936">
          <cell r="C2936" t="str">
            <v>添利3号净值型理财产品(91318013)</v>
          </cell>
          <cell r="D2936" t="str">
            <v>兴业银行</v>
          </cell>
        </row>
        <row r="2937">
          <cell r="C2937" t="str">
            <v>添利3号净值型理财产品(91318013)</v>
          </cell>
          <cell r="D2937" t="str">
            <v>兴业银行</v>
          </cell>
        </row>
        <row r="2938">
          <cell r="C2938" t="str">
            <v>添利3号净值型理财产品(91318013)</v>
          </cell>
          <cell r="D2938" t="str">
            <v>兴业银行</v>
          </cell>
        </row>
        <row r="2939">
          <cell r="C2939" t="str">
            <v>添利3号净值型理财产品(91318013)</v>
          </cell>
          <cell r="D2939" t="str">
            <v>兴业银行</v>
          </cell>
        </row>
        <row r="2940">
          <cell r="C2940" t="str">
            <v>添利3号净值型理财产品(91318013)</v>
          </cell>
          <cell r="D2940" t="str">
            <v>兴业银行</v>
          </cell>
        </row>
        <row r="2941">
          <cell r="C2941" t="str">
            <v>添利3号净值型理财产品(91318013)</v>
          </cell>
          <cell r="D2941" t="str">
            <v>兴业银行</v>
          </cell>
        </row>
        <row r="2942">
          <cell r="C2942" t="str">
            <v>添利3号净值型理财产品(91318013)</v>
          </cell>
          <cell r="D2942" t="str">
            <v>兴业银行</v>
          </cell>
        </row>
        <row r="2943">
          <cell r="C2943" t="str">
            <v>添利3号净值型理财产品(91318013)</v>
          </cell>
          <cell r="D2943" t="str">
            <v>兴业银行</v>
          </cell>
        </row>
        <row r="2944">
          <cell r="C2944" t="str">
            <v>添利3号净值型理财产品(91318013)</v>
          </cell>
          <cell r="D2944" t="str">
            <v>兴业银行</v>
          </cell>
        </row>
        <row r="2945">
          <cell r="C2945" t="str">
            <v>添利3号净值型理财产品(91318013)</v>
          </cell>
          <cell r="D2945" t="str">
            <v>兴业银行</v>
          </cell>
        </row>
        <row r="2946">
          <cell r="C2946" t="str">
            <v>添利3号净值型理财产品(91318013)</v>
          </cell>
          <cell r="D2946" t="str">
            <v>兴业银行</v>
          </cell>
        </row>
        <row r="2947">
          <cell r="C2947" t="str">
            <v>添利3号净值型理财产品(91318013)</v>
          </cell>
          <cell r="D2947" t="str">
            <v>兴业银行</v>
          </cell>
        </row>
        <row r="2948">
          <cell r="C2948" t="str">
            <v>添利3号净值型理财产品(91318013)</v>
          </cell>
          <cell r="D2948" t="str">
            <v>兴业银行</v>
          </cell>
        </row>
        <row r="2949">
          <cell r="C2949" t="str">
            <v>添利3号净值型理财产品(91318013)</v>
          </cell>
          <cell r="D2949" t="str">
            <v>兴业银行</v>
          </cell>
        </row>
        <row r="2950">
          <cell r="C2950" t="str">
            <v>添利3号净值型理财产品(91318013)</v>
          </cell>
          <cell r="D2950" t="str">
            <v>兴业银行</v>
          </cell>
        </row>
        <row r="2951">
          <cell r="C2951" t="str">
            <v>添利3号净值型理财产品(91318013)</v>
          </cell>
          <cell r="D2951" t="str">
            <v>兴业银行</v>
          </cell>
        </row>
        <row r="2952">
          <cell r="C2952" t="str">
            <v>添利3号净值型理财产品(91318013)</v>
          </cell>
          <cell r="D2952" t="str">
            <v>兴业银行</v>
          </cell>
        </row>
        <row r="2953">
          <cell r="C2953" t="str">
            <v>添利3号净值型理财产品(91318013)</v>
          </cell>
          <cell r="D2953" t="str">
            <v>兴业银行</v>
          </cell>
        </row>
        <row r="2954">
          <cell r="C2954" t="str">
            <v>添利3号净值型理财产品(91318013)</v>
          </cell>
          <cell r="D2954" t="str">
            <v>兴业银行</v>
          </cell>
        </row>
        <row r="2955">
          <cell r="C2955" t="str">
            <v>添利3号净值型理财产品(91318013)</v>
          </cell>
          <cell r="D2955" t="str">
            <v>兴业银行</v>
          </cell>
        </row>
        <row r="2956">
          <cell r="C2956" t="str">
            <v>添利3号净值型理财产品(91318013)</v>
          </cell>
          <cell r="D2956" t="str">
            <v>兴业银行</v>
          </cell>
        </row>
        <row r="2957">
          <cell r="C2957" t="str">
            <v>添利3号净值型理财产品(91318013)</v>
          </cell>
          <cell r="D2957" t="str">
            <v>兴业银行</v>
          </cell>
        </row>
        <row r="2958">
          <cell r="C2958" t="str">
            <v>添利3号净值型理财产品(91318013)</v>
          </cell>
          <cell r="D2958" t="str">
            <v>兴业银行</v>
          </cell>
        </row>
        <row r="2959">
          <cell r="C2959" t="str">
            <v>添利3号净值型理财产品(91318013)</v>
          </cell>
          <cell r="D2959" t="str">
            <v>兴业银行</v>
          </cell>
        </row>
        <row r="2960">
          <cell r="C2960" t="str">
            <v>添利3号净值型理财产品(91318013)</v>
          </cell>
          <cell r="D2960" t="str">
            <v>兴业银行</v>
          </cell>
        </row>
        <row r="2961">
          <cell r="C2961" t="str">
            <v>添利3号净值型理财产品(91318013)</v>
          </cell>
          <cell r="D2961" t="str">
            <v>兴业银行</v>
          </cell>
        </row>
        <row r="2962">
          <cell r="C2962" t="str">
            <v>添利3号净值型理财产品(9B319011)</v>
          </cell>
          <cell r="D2962" t="str">
            <v>兴业银行</v>
          </cell>
        </row>
        <row r="2963">
          <cell r="C2963" t="str">
            <v>添利3号净值型理财产品(9B319011)</v>
          </cell>
          <cell r="D2963" t="str">
            <v>兴业银行</v>
          </cell>
        </row>
        <row r="2964">
          <cell r="C2964" t="str">
            <v>添利3号净值型理财产品(9B319011)</v>
          </cell>
          <cell r="D2964" t="str">
            <v>兴业银行</v>
          </cell>
        </row>
        <row r="2965">
          <cell r="C2965" t="str">
            <v>添利3号净值型理财产品(9B319011)</v>
          </cell>
          <cell r="D2965" t="str">
            <v>兴业银行</v>
          </cell>
        </row>
        <row r="2966">
          <cell r="C2966" t="str">
            <v>添利3号净值型理财产品(9B319011)</v>
          </cell>
          <cell r="D2966" t="str">
            <v>兴业银行</v>
          </cell>
        </row>
        <row r="2967">
          <cell r="C2967" t="str">
            <v>添利3号净值型理财产品(9B319011)</v>
          </cell>
          <cell r="D2967" t="str">
            <v>兴业银行</v>
          </cell>
        </row>
        <row r="2968">
          <cell r="C2968" t="str">
            <v>添利3号净值型理财产品(9B319011)</v>
          </cell>
          <cell r="D2968" t="str">
            <v>兴业银行</v>
          </cell>
        </row>
        <row r="2969">
          <cell r="C2969" t="str">
            <v>添利3号净值型理财产品(9B319011)</v>
          </cell>
          <cell r="D2969" t="str">
            <v>兴业银行</v>
          </cell>
        </row>
        <row r="2970">
          <cell r="C2970" t="str">
            <v>添利3号净值型理财产品(9B319011)</v>
          </cell>
          <cell r="D2970" t="str">
            <v>兴业银行</v>
          </cell>
        </row>
        <row r="2971">
          <cell r="C2971" t="str">
            <v>添利3号净值型理财产品(9B319011)</v>
          </cell>
          <cell r="D2971" t="str">
            <v>兴业银行</v>
          </cell>
        </row>
        <row r="2972">
          <cell r="C2972" t="str">
            <v>添利3号净值型理财产品(9B319011)</v>
          </cell>
          <cell r="D2972" t="str">
            <v>兴业银行</v>
          </cell>
        </row>
        <row r="2973">
          <cell r="C2973" t="str">
            <v>添利3号净值型理财产品(9B319011)</v>
          </cell>
          <cell r="D2973" t="str">
            <v>兴业银行</v>
          </cell>
        </row>
        <row r="2974">
          <cell r="C2974" t="str">
            <v>添利3号净值型理财产品(9B319011)</v>
          </cell>
          <cell r="D2974" t="str">
            <v>兴业银行</v>
          </cell>
        </row>
        <row r="2975">
          <cell r="C2975" t="str">
            <v>添利3号净值型理财产品(9B319011)</v>
          </cell>
          <cell r="D2975" t="str">
            <v>兴业银行</v>
          </cell>
        </row>
        <row r="2976">
          <cell r="C2976" t="str">
            <v>添利3号净值型理财产品(9B319011)</v>
          </cell>
          <cell r="D2976" t="str">
            <v>兴业银行</v>
          </cell>
        </row>
        <row r="2977">
          <cell r="C2977" t="str">
            <v>添利3号净值型理财产品(9B319011)</v>
          </cell>
          <cell r="D2977" t="str">
            <v>兴业银行</v>
          </cell>
        </row>
        <row r="2978">
          <cell r="C2978" t="str">
            <v>添利3号净值型理财产品(9B319011)</v>
          </cell>
          <cell r="D2978" t="str">
            <v>兴业银行</v>
          </cell>
        </row>
        <row r="2979">
          <cell r="C2979" t="str">
            <v>添利3号净值型理财产品(9B319011)</v>
          </cell>
          <cell r="D2979" t="str">
            <v>兴业银行</v>
          </cell>
        </row>
        <row r="2980">
          <cell r="C2980" t="str">
            <v>添利3号净值型理财产品(9B319011)</v>
          </cell>
          <cell r="D2980" t="str">
            <v>兴业银行</v>
          </cell>
        </row>
        <row r="2981">
          <cell r="C2981" t="str">
            <v>添利3号净值型理财产品(9B319011)</v>
          </cell>
          <cell r="D2981" t="str">
            <v>兴业银行</v>
          </cell>
        </row>
        <row r="2982">
          <cell r="C2982" t="str">
            <v>添利3号净值型理财产品(9B319011)</v>
          </cell>
          <cell r="D2982" t="str">
            <v>兴业银行</v>
          </cell>
        </row>
        <row r="2983">
          <cell r="C2983" t="str">
            <v>添利3号净值型理财产品(9B319011)</v>
          </cell>
          <cell r="D2983" t="str">
            <v>兴业银行</v>
          </cell>
        </row>
        <row r="2984">
          <cell r="C2984" t="str">
            <v>添利3号净值型理财产品(9B319011)</v>
          </cell>
          <cell r="D2984" t="str">
            <v>兴业银行</v>
          </cell>
        </row>
        <row r="2985">
          <cell r="C2985" t="str">
            <v>添利3号净值型理财产品(9B319011)</v>
          </cell>
          <cell r="D2985" t="str">
            <v>兴业银行</v>
          </cell>
        </row>
        <row r="2986">
          <cell r="C2986" t="str">
            <v>添利3号净值型理财产品(9B319011)</v>
          </cell>
          <cell r="D2986" t="str">
            <v>兴业银行</v>
          </cell>
        </row>
        <row r="2987">
          <cell r="C2987" t="str">
            <v>添利3号净值型理财产品(9B319011)</v>
          </cell>
          <cell r="D2987" t="str">
            <v>兴业银行</v>
          </cell>
        </row>
        <row r="2988">
          <cell r="C2988" t="str">
            <v>添利3号净值型理财产品(9B319011)</v>
          </cell>
          <cell r="D2988" t="str">
            <v>兴业银行</v>
          </cell>
        </row>
        <row r="2989">
          <cell r="C2989" t="str">
            <v>添利3号净值型理财产品(9B319011)</v>
          </cell>
          <cell r="D2989" t="str">
            <v>兴业银行</v>
          </cell>
        </row>
        <row r="2990">
          <cell r="C2990" t="str">
            <v>添利3号净值型理财产品(9B319011)</v>
          </cell>
          <cell r="D2990" t="str">
            <v>兴业银行</v>
          </cell>
        </row>
        <row r="2991">
          <cell r="C2991" t="str">
            <v>添利3号净值型理财产品(9B319011)</v>
          </cell>
          <cell r="D2991" t="str">
            <v>兴业银行</v>
          </cell>
        </row>
        <row r="2992">
          <cell r="C2992" t="str">
            <v>添利3号净值型理财产品(9B319011)</v>
          </cell>
          <cell r="D2992" t="str">
            <v>兴业银行</v>
          </cell>
        </row>
        <row r="2993">
          <cell r="C2993" t="str">
            <v>添利3号净值型理财产品(添利兴财付)</v>
          </cell>
          <cell r="D2993" t="str">
            <v>兴业银行</v>
          </cell>
        </row>
        <row r="2994">
          <cell r="C2994" t="str">
            <v>添利5号净值型理财产品</v>
          </cell>
          <cell r="D2994" t="str">
            <v>兴业银行</v>
          </cell>
        </row>
        <row r="2995">
          <cell r="C2995" t="str">
            <v>添利5号净值型理财产品</v>
          </cell>
          <cell r="D2995" t="str">
            <v>兴业银行</v>
          </cell>
        </row>
        <row r="2996">
          <cell r="C2996" t="str">
            <v>添利5号净值型理财产品</v>
          </cell>
          <cell r="D2996" t="str">
            <v>兴业银行</v>
          </cell>
        </row>
        <row r="2997">
          <cell r="C2997" t="str">
            <v>添利5号净值型理财产品</v>
          </cell>
          <cell r="D2997" t="str">
            <v>兴业银行</v>
          </cell>
        </row>
        <row r="2998">
          <cell r="C2998" t="str">
            <v>添利5号净值型理财产品</v>
          </cell>
          <cell r="D2998" t="str">
            <v>兴业银行</v>
          </cell>
        </row>
        <row r="2999">
          <cell r="C2999" t="str">
            <v>添利5号净值型理财产品</v>
          </cell>
          <cell r="D2999" t="str">
            <v>兴业银行</v>
          </cell>
        </row>
        <row r="3000">
          <cell r="C3000" t="str">
            <v>添利5号净值型理财产品</v>
          </cell>
          <cell r="D3000" t="str">
            <v>兴业银行</v>
          </cell>
        </row>
        <row r="3001">
          <cell r="C3001" t="str">
            <v>添利5号净值型理财产品</v>
          </cell>
          <cell r="D3001" t="str">
            <v>兴业银行</v>
          </cell>
        </row>
        <row r="3002">
          <cell r="C3002" t="str">
            <v>添利5号净值型理财产品</v>
          </cell>
          <cell r="D3002" t="str">
            <v>兴业银行</v>
          </cell>
        </row>
        <row r="3003">
          <cell r="C3003" t="str">
            <v>添利5号净值型理财产品</v>
          </cell>
          <cell r="D3003" t="str">
            <v>兴业银行</v>
          </cell>
        </row>
        <row r="3004">
          <cell r="C3004" t="str">
            <v>添利5号净值型理财产品</v>
          </cell>
          <cell r="D3004" t="str">
            <v>兴业银行</v>
          </cell>
        </row>
        <row r="3005">
          <cell r="C3005" t="str">
            <v>添利5号净值型理财产品</v>
          </cell>
          <cell r="D3005" t="str">
            <v>兴业银行</v>
          </cell>
        </row>
        <row r="3006">
          <cell r="C3006" t="str">
            <v>添利5号净值型理财产品</v>
          </cell>
          <cell r="D3006" t="str">
            <v>兴业银行</v>
          </cell>
        </row>
        <row r="3007">
          <cell r="C3007" t="str">
            <v>添利5号净值型理财产品</v>
          </cell>
          <cell r="D3007" t="str">
            <v>兴业银行</v>
          </cell>
        </row>
        <row r="3008">
          <cell r="C3008" t="str">
            <v>添利5号净值型理财产品</v>
          </cell>
          <cell r="D3008" t="str">
            <v>兴业银行</v>
          </cell>
        </row>
        <row r="3009">
          <cell r="C3009" t="str">
            <v>添利5号净值型理财产品</v>
          </cell>
          <cell r="D3009" t="str">
            <v>兴业银行</v>
          </cell>
        </row>
        <row r="3010">
          <cell r="C3010" t="str">
            <v>添利5号净值型理财产品</v>
          </cell>
          <cell r="D3010" t="str">
            <v>兴业银行</v>
          </cell>
        </row>
        <row r="3011">
          <cell r="C3011" t="str">
            <v>添利5号净值型理财产品</v>
          </cell>
          <cell r="D3011" t="str">
            <v>兴业银行</v>
          </cell>
        </row>
        <row r="3012">
          <cell r="C3012" t="str">
            <v>添利5号净值型理财产品</v>
          </cell>
          <cell r="D3012" t="str">
            <v>兴业银行</v>
          </cell>
        </row>
        <row r="3013">
          <cell r="C3013" t="str">
            <v>添利5号净值型理财产品</v>
          </cell>
          <cell r="D3013" t="str">
            <v>兴业银行</v>
          </cell>
        </row>
        <row r="3014">
          <cell r="C3014" t="str">
            <v>添利5号净值型理财产品</v>
          </cell>
          <cell r="D3014" t="str">
            <v>兴业银行</v>
          </cell>
        </row>
        <row r="3015">
          <cell r="C3015" t="str">
            <v>添利5号净值型理财产品</v>
          </cell>
          <cell r="D3015" t="str">
            <v>兴业银行</v>
          </cell>
        </row>
        <row r="3016">
          <cell r="C3016" t="str">
            <v>添利5号净值型理财产品</v>
          </cell>
          <cell r="D3016" t="str">
            <v>兴业银行</v>
          </cell>
        </row>
        <row r="3017">
          <cell r="C3017" t="str">
            <v>添利5号净值型理财产品</v>
          </cell>
          <cell r="D3017" t="str">
            <v>兴业银行</v>
          </cell>
        </row>
        <row r="3018">
          <cell r="C3018" t="str">
            <v>添利5号净值型理财产品</v>
          </cell>
          <cell r="D3018" t="str">
            <v>兴业银行</v>
          </cell>
        </row>
        <row r="3019">
          <cell r="C3019" t="str">
            <v>添利5号净值型理财产品</v>
          </cell>
          <cell r="D3019" t="str">
            <v>兴业银行</v>
          </cell>
        </row>
        <row r="3020">
          <cell r="C3020" t="str">
            <v>添利5号净值型理财产品</v>
          </cell>
          <cell r="D3020" t="str">
            <v>兴业银行</v>
          </cell>
        </row>
        <row r="3021">
          <cell r="C3021" t="str">
            <v>添利5号净值型理财产品</v>
          </cell>
          <cell r="D3021" t="str">
            <v>兴业银行</v>
          </cell>
        </row>
        <row r="3022">
          <cell r="C3022" t="str">
            <v>添利5号净值型理财产品</v>
          </cell>
          <cell r="D3022" t="str">
            <v>兴业银行</v>
          </cell>
        </row>
        <row r="3023">
          <cell r="C3023" t="str">
            <v>添利5号净值型理财产品</v>
          </cell>
          <cell r="D3023" t="str">
            <v>兴业银行</v>
          </cell>
        </row>
        <row r="3024">
          <cell r="C3024" t="str">
            <v>添利5号净值型理财产品</v>
          </cell>
          <cell r="D3024" t="str">
            <v>兴业银行</v>
          </cell>
        </row>
        <row r="3025">
          <cell r="C3025" t="str">
            <v>易盈利净值型理财计划</v>
          </cell>
          <cell r="D3025" t="str">
            <v>上海浦东发展银行</v>
          </cell>
        </row>
        <row r="3026">
          <cell r="C3026" t="str">
            <v>易盈利净值型理财计划</v>
          </cell>
          <cell r="D3026" t="str">
            <v>上海浦东发展银行</v>
          </cell>
        </row>
        <row r="3027">
          <cell r="C3027" t="str">
            <v>易盈利净值型理财计划</v>
          </cell>
          <cell r="D3027" t="str">
            <v>上海浦东发展银行</v>
          </cell>
        </row>
        <row r="3028">
          <cell r="C3028" t="str">
            <v>易盈利净值型理财计划</v>
          </cell>
          <cell r="D3028" t="str">
            <v>上海浦东发展银行</v>
          </cell>
        </row>
        <row r="3029">
          <cell r="C3029" t="str">
            <v>易盈利净值型理财计划</v>
          </cell>
          <cell r="D3029" t="str">
            <v>上海浦东发展银行</v>
          </cell>
        </row>
        <row r="3030">
          <cell r="C3030" t="str">
            <v>易盈利净值型理财计划</v>
          </cell>
          <cell r="D3030" t="str">
            <v>上海浦东发展银行</v>
          </cell>
        </row>
        <row r="3031">
          <cell r="C3031" t="str">
            <v>易盈利净值型理财计划</v>
          </cell>
          <cell r="D3031" t="str">
            <v>上海浦东发展银行</v>
          </cell>
        </row>
        <row r="3032">
          <cell r="C3032" t="str">
            <v>易盈利净值型理财计划</v>
          </cell>
          <cell r="D3032" t="str">
            <v>上海浦东发展银行</v>
          </cell>
        </row>
        <row r="3033">
          <cell r="C3033" t="str">
            <v>易盈利净值型理财计划</v>
          </cell>
          <cell r="D3033" t="str">
            <v>上海浦东发展银行</v>
          </cell>
        </row>
        <row r="3034">
          <cell r="C3034" t="str">
            <v>易盈利净值型理财计划</v>
          </cell>
          <cell r="D3034" t="str">
            <v>上海浦东发展银行</v>
          </cell>
        </row>
        <row r="3035">
          <cell r="C3035" t="str">
            <v>易盈利净值型理财计划</v>
          </cell>
          <cell r="D3035" t="str">
            <v>上海浦东发展银行</v>
          </cell>
        </row>
        <row r="3036">
          <cell r="C3036" t="str">
            <v>易盈利净值型理财计划</v>
          </cell>
          <cell r="D3036" t="str">
            <v>上海浦东发展银行</v>
          </cell>
        </row>
        <row r="3037">
          <cell r="C3037" t="str">
            <v>易盈利净值型理财计划</v>
          </cell>
          <cell r="D3037" t="str">
            <v>上海浦东发展银行</v>
          </cell>
        </row>
        <row r="3038">
          <cell r="C3038" t="str">
            <v>易盈利净值型理财计划</v>
          </cell>
          <cell r="D3038" t="str">
            <v>上海浦东发展银行</v>
          </cell>
        </row>
        <row r="3039">
          <cell r="C3039" t="str">
            <v>易盈利净值型理财计划</v>
          </cell>
          <cell r="D3039" t="str">
            <v>上海浦东发展银行</v>
          </cell>
        </row>
        <row r="3040">
          <cell r="C3040" t="str">
            <v>易盈利净值型理财计划</v>
          </cell>
          <cell r="D3040" t="str">
            <v>上海浦东发展银行</v>
          </cell>
        </row>
        <row r="3041">
          <cell r="C3041" t="str">
            <v>易盈利净值型理财计划</v>
          </cell>
          <cell r="D3041" t="str">
            <v>上海浦东发展银行</v>
          </cell>
        </row>
        <row r="3042">
          <cell r="C3042" t="str">
            <v>易盈利净值型理财计划</v>
          </cell>
          <cell r="D3042" t="str">
            <v>上海浦东发展银行</v>
          </cell>
        </row>
        <row r="3043">
          <cell r="C3043" t="str">
            <v>易盈利净值型理财计划</v>
          </cell>
          <cell r="D3043" t="str">
            <v>上海浦东发展银行</v>
          </cell>
        </row>
        <row r="3044">
          <cell r="C3044" t="str">
            <v>易盈利净值型理财计划</v>
          </cell>
          <cell r="D3044" t="str">
            <v>上海浦东发展银行</v>
          </cell>
        </row>
        <row r="3045">
          <cell r="C3045" t="str">
            <v>易盈利净值型理财计划</v>
          </cell>
          <cell r="D3045" t="str">
            <v>上海浦东发展银行</v>
          </cell>
        </row>
        <row r="3046">
          <cell r="C3046" t="str">
            <v>易盈利净值型理财计划</v>
          </cell>
          <cell r="D3046" t="str">
            <v>上海浦东发展银行</v>
          </cell>
        </row>
        <row r="3047">
          <cell r="C3047" t="str">
            <v>易盈利净值型理财计划</v>
          </cell>
          <cell r="D3047" t="str">
            <v>上海浦东发展银行</v>
          </cell>
        </row>
        <row r="3048">
          <cell r="C3048" t="str">
            <v>易盈利净值型理财计划</v>
          </cell>
          <cell r="D3048" t="str">
            <v>上海浦东发展银行</v>
          </cell>
        </row>
        <row r="3049">
          <cell r="C3049" t="str">
            <v>易盈利净值型理财计划</v>
          </cell>
          <cell r="D3049" t="str">
            <v>上海浦东发展银行</v>
          </cell>
        </row>
        <row r="3050">
          <cell r="C3050" t="str">
            <v>易盈利净值型理财计划</v>
          </cell>
          <cell r="D3050" t="str">
            <v>上海浦东发展银行</v>
          </cell>
        </row>
        <row r="3051">
          <cell r="C3051" t="str">
            <v>易盈利净值型理财计划</v>
          </cell>
          <cell r="D3051" t="str">
            <v>上海浦东发展银行</v>
          </cell>
        </row>
        <row r="3052">
          <cell r="C3052" t="str">
            <v>易盈利净值型理财计划</v>
          </cell>
          <cell r="D3052" t="str">
            <v>上海浦东发展银行</v>
          </cell>
        </row>
        <row r="3053">
          <cell r="C3053" t="str">
            <v>易盈利净值型理财计划</v>
          </cell>
          <cell r="D3053" t="str">
            <v>上海浦东发展银行</v>
          </cell>
        </row>
        <row r="3054">
          <cell r="C3054" t="str">
            <v>易盈利净值型理财计划</v>
          </cell>
          <cell r="D3054" t="str">
            <v>上海浦东发展银行</v>
          </cell>
        </row>
        <row r="3055">
          <cell r="C3055" t="str">
            <v>易盈利净值型理财计划</v>
          </cell>
          <cell r="D3055" t="str">
            <v>上海浦东发展银行</v>
          </cell>
        </row>
        <row r="3056">
          <cell r="C3056" t="str">
            <v>中信理财之共赢稳健天天利人民币理财产品A181C9424</v>
          </cell>
          <cell r="D3056" t="str">
            <v>中信银行</v>
          </cell>
        </row>
        <row r="3057">
          <cell r="C3057" t="str">
            <v>中信理财之共赢稳健天天利人民币理财产品A181C9424</v>
          </cell>
          <cell r="D3057" t="str">
            <v>中信银行</v>
          </cell>
        </row>
        <row r="3058">
          <cell r="C3058" t="str">
            <v>中信理财之共赢稳健天天利人民币理财产品A181C9424</v>
          </cell>
          <cell r="D3058" t="str">
            <v>中信银行</v>
          </cell>
        </row>
        <row r="3059">
          <cell r="C3059" t="str">
            <v>中信理财之共赢稳健天天利人民币理财产品A181C9424</v>
          </cell>
          <cell r="D3059" t="str">
            <v>中信银行</v>
          </cell>
        </row>
        <row r="3060">
          <cell r="C3060" t="str">
            <v>中信理财之共赢稳健天天利人民币理财产品A181C9424</v>
          </cell>
          <cell r="D3060" t="str">
            <v>中信银行</v>
          </cell>
        </row>
        <row r="3061">
          <cell r="C3061" t="str">
            <v>中信理财之共赢稳健天天利人民币理财产品A181C9424</v>
          </cell>
          <cell r="D3061" t="str">
            <v>中信银行</v>
          </cell>
        </row>
        <row r="3062">
          <cell r="C3062" t="str">
            <v>中信理财之共赢稳健天天利人民币理财产品A181C9424</v>
          </cell>
          <cell r="D3062" t="str">
            <v>中信银行</v>
          </cell>
        </row>
        <row r="3063">
          <cell r="C3063" t="str">
            <v>中信理财之共赢稳健天天利人民币理财产品A181C9424</v>
          </cell>
          <cell r="D3063" t="str">
            <v>中信银行</v>
          </cell>
        </row>
        <row r="3064">
          <cell r="C3064" t="str">
            <v>中信理财之共赢稳健天天利人民币理财产品A181C9424</v>
          </cell>
          <cell r="D3064" t="str">
            <v>中信银行</v>
          </cell>
        </row>
        <row r="3065">
          <cell r="C3065" t="str">
            <v>中信理财之共赢稳健天天利人民币理财产品A181C9424</v>
          </cell>
          <cell r="D3065" t="str">
            <v>中信银行</v>
          </cell>
        </row>
        <row r="3066">
          <cell r="C3066" t="str">
            <v>中信理财之共赢稳健天天利人民币理财产品A181C9424</v>
          </cell>
          <cell r="D3066" t="str">
            <v>中信银行</v>
          </cell>
        </row>
        <row r="3067">
          <cell r="C3067" t="str">
            <v>中信理财之共赢稳健天天利人民币理财产品A181C9424</v>
          </cell>
          <cell r="D3067" t="str">
            <v>中信银行</v>
          </cell>
        </row>
        <row r="3068">
          <cell r="C3068" t="str">
            <v>中信理财之共赢稳健天天利人民币理财产品A181C9424</v>
          </cell>
          <cell r="D3068" t="str">
            <v>中信银行</v>
          </cell>
        </row>
        <row r="3069">
          <cell r="C3069" t="str">
            <v>中信理财之慧赢"日享天开"2号人民币理财产品</v>
          </cell>
          <cell r="D3069" t="str">
            <v>中信银行</v>
          </cell>
        </row>
        <row r="3070">
          <cell r="C3070" t="str">
            <v>中信理财之慧赢"日享天开"2号人民币理财产品</v>
          </cell>
          <cell r="D3070" t="str">
            <v>中信银行</v>
          </cell>
        </row>
        <row r="3071">
          <cell r="C3071" t="str">
            <v>中信理财之慧赢"日享天开"2号人民币理财产品</v>
          </cell>
          <cell r="D3071" t="str">
            <v>中信银行</v>
          </cell>
        </row>
        <row r="3072">
          <cell r="C3072" t="str">
            <v>中信理财之慧赢"日享天开"2号人民币理财产品</v>
          </cell>
          <cell r="D3072" t="str">
            <v>中信银行</v>
          </cell>
        </row>
        <row r="3073">
          <cell r="C3073" t="str">
            <v>中信理财之慧赢"日享天开"2号人民币理财产品</v>
          </cell>
          <cell r="D3073" t="str">
            <v>中信银行</v>
          </cell>
        </row>
        <row r="3074">
          <cell r="C3074" t="str">
            <v>中信理财之慧赢"日享天开"2号人民币理财产品</v>
          </cell>
          <cell r="D3074" t="str">
            <v>中信银行</v>
          </cell>
        </row>
        <row r="3075">
          <cell r="C3075" t="str">
            <v>中信理财之慧赢"日享天开"2号人民币理财产品</v>
          </cell>
          <cell r="D3075" t="str">
            <v>中信银行</v>
          </cell>
        </row>
        <row r="3076">
          <cell r="C3076" t="str">
            <v>中信理财之慧赢"日享天开"2号人民币理财产品</v>
          </cell>
          <cell r="D3076" t="str">
            <v>中信银行</v>
          </cell>
        </row>
        <row r="3077">
          <cell r="C3077" t="str">
            <v>中信理财之慧赢"日享天开"2号人民币理财产品</v>
          </cell>
          <cell r="D3077" t="str">
            <v>中信银行</v>
          </cell>
        </row>
        <row r="3078">
          <cell r="C3078" t="str">
            <v>中信理财之慧赢"日享天开"2号人民币理财产品</v>
          </cell>
          <cell r="D3078" t="str">
            <v>中信银行</v>
          </cell>
        </row>
        <row r="3079">
          <cell r="C3079" t="str">
            <v>中信理财之慧赢"日享天开"2号人民币理财产品</v>
          </cell>
          <cell r="D3079" t="str">
            <v>中信银行</v>
          </cell>
        </row>
        <row r="3080">
          <cell r="C3080" t="str">
            <v>中信理财之慧赢"日享天开"2号人民币理财产品</v>
          </cell>
          <cell r="D3080" t="str">
            <v>中信银行</v>
          </cell>
        </row>
        <row r="3081">
          <cell r="C3081" t="str">
            <v>中信理财之慧赢"日享天开"2号人民币理财产品</v>
          </cell>
          <cell r="D3081" t="str">
            <v>中信银行</v>
          </cell>
        </row>
        <row r="3082">
          <cell r="C3082" t="str">
            <v>中信理财之慧赢"日享天开"2号人民币理财产品</v>
          </cell>
          <cell r="D3082" t="str">
            <v>中信银行</v>
          </cell>
        </row>
        <row r="3083">
          <cell r="C3083" t="str">
            <v>中信理财之慧赢"日享天开"2号人民币理财产品</v>
          </cell>
          <cell r="D3083" t="str">
            <v>中信银行</v>
          </cell>
        </row>
        <row r="3084">
          <cell r="C3084" t="str">
            <v>中信理财之慧赢"日享天开"2号人民币理财产品</v>
          </cell>
          <cell r="D3084" t="str">
            <v>中信银行</v>
          </cell>
        </row>
        <row r="3085">
          <cell r="C3085" t="str">
            <v>中信理财之慧赢"日享天开"2号人民币理财产品</v>
          </cell>
          <cell r="D3085" t="str">
            <v>中信银行</v>
          </cell>
        </row>
        <row r="3086">
          <cell r="C3086" t="str">
            <v>中信理财之慧赢"日享天开"2号人民币理财产品</v>
          </cell>
          <cell r="D3086" t="str">
            <v>中信银行</v>
          </cell>
        </row>
        <row r="3087">
          <cell r="C3087" t="str">
            <v>中信理财之乐赢稳健天天利(薪金煲)货币型人民币理财产品A192A3330</v>
          </cell>
          <cell r="D3087" t="str">
            <v>中信银行</v>
          </cell>
        </row>
        <row r="3088">
          <cell r="C3088" t="str">
            <v>中信理财之乐赢稳健天天利(薪金煲)货币型人民币理财产品A192A3330</v>
          </cell>
          <cell r="D3088" t="str">
            <v>中信银行</v>
          </cell>
        </row>
        <row r="3089">
          <cell r="C3089" t="str">
            <v>中信理财之乐赢稳健天天利(薪金煲)货币型人民币理财产品A192A3330</v>
          </cell>
          <cell r="D3089" t="str">
            <v>中信银行</v>
          </cell>
        </row>
        <row r="3090">
          <cell r="C3090" t="str">
            <v>中信理财之乐赢稳健天天利(薪金煲)货币型人民币理财产品A192A3330</v>
          </cell>
          <cell r="D3090" t="str">
            <v>中信银行</v>
          </cell>
        </row>
        <row r="3091">
          <cell r="C3091" t="str">
            <v>中信理财之乐赢稳健天天利(薪金煲)货币型人民币理财产品A192A3330</v>
          </cell>
          <cell r="D3091" t="str">
            <v>中信银行</v>
          </cell>
        </row>
        <row r="3092">
          <cell r="C3092" t="str">
            <v>中信理财之乐赢稳健天天利(薪金煲)货币型人民币理财产品A192A3330</v>
          </cell>
          <cell r="D3092" t="str">
            <v>中信银行</v>
          </cell>
        </row>
        <row r="3093">
          <cell r="C3093" t="str">
            <v>中信理财之乐赢稳健天天利(薪金煲)货币型人民币理财产品A192A3330</v>
          </cell>
          <cell r="D3093" t="str">
            <v>中信银行</v>
          </cell>
        </row>
        <row r="3094">
          <cell r="C3094" t="str">
            <v>中信理财之乐赢稳健天天利(薪金煲)货币型人民币理财产品A192A3330</v>
          </cell>
          <cell r="D3094" t="str">
            <v>中信银行</v>
          </cell>
        </row>
        <row r="3095">
          <cell r="C3095" t="str">
            <v>中信理财之乐赢稳健天天利(薪金煲)货币型人民币理财产品A192A3330</v>
          </cell>
          <cell r="D3095" t="str">
            <v>中信银行</v>
          </cell>
        </row>
        <row r="3096">
          <cell r="C3096" t="str">
            <v>中信理财之乐赢稳健天天利(薪金煲)货币型人民币理财产品A192A3330</v>
          </cell>
          <cell r="D3096" t="str">
            <v>中信银行</v>
          </cell>
        </row>
        <row r="3097">
          <cell r="C3097" t="str">
            <v>中信理财之乐赢稳健天天利(薪金煲)货币型人民币理财产品A192A3330</v>
          </cell>
          <cell r="D3097" t="str">
            <v>中信银行</v>
          </cell>
        </row>
        <row r="3098">
          <cell r="C3098" t="str">
            <v>中信理财之乐赢稳健天天利(薪金煲)货币型人民币理财产品A192A3330</v>
          </cell>
          <cell r="D3098" t="str">
            <v>中信银行</v>
          </cell>
        </row>
        <row r="3099">
          <cell r="C3099" t="str">
            <v>中信理财之乐赢稳健天天利(薪金煲)货币型人民币理财产品A192A3330</v>
          </cell>
          <cell r="D3099" t="str">
            <v>中信银行</v>
          </cell>
        </row>
        <row r="3100">
          <cell r="C3100" t="str">
            <v>中信理财之乐赢稳健天天利(薪金煲)货币型人民币理财产品A192A3330</v>
          </cell>
          <cell r="D3100" t="str">
            <v>中信银行</v>
          </cell>
        </row>
        <row r="3101">
          <cell r="C3101" t="str">
            <v>中信理财之乐赢稳健天天利(薪金煲)货币型人民币理财产品A192A3330</v>
          </cell>
          <cell r="D3101" t="str">
            <v>中信银行</v>
          </cell>
        </row>
        <row r="3102">
          <cell r="C3102" t="str">
            <v>中信理财之乐赢稳健天天利(薪金煲)货币型人民币理财产品A192A3330</v>
          </cell>
          <cell r="D3102" t="str">
            <v>中信银行</v>
          </cell>
        </row>
        <row r="3103">
          <cell r="C3103" t="str">
            <v>中信理财之乐赢稳健天天利(薪金煲)货币型人民币理财产品A192A3330</v>
          </cell>
          <cell r="D3103" t="str">
            <v>中信银行</v>
          </cell>
        </row>
        <row r="3104">
          <cell r="C3104" t="str">
            <v>中信理财之乐赢稳健天天利(薪金煲)货币型人民币理财产品A192A3330</v>
          </cell>
          <cell r="D3104" t="str">
            <v>中信银行</v>
          </cell>
        </row>
        <row r="3105">
          <cell r="C3105" t="str">
            <v>中信理财之乐赢稳健天天利(薪金煲)货币型人民币理财产品A192A3330</v>
          </cell>
          <cell r="D3105" t="str">
            <v>中信银行</v>
          </cell>
        </row>
        <row r="3106">
          <cell r="C3106" t="str">
            <v>中信理财之乐赢稳健天天利(薪金煲)货币型人民币理财产品A192A3330</v>
          </cell>
          <cell r="D3106" t="str">
            <v>中信银行</v>
          </cell>
        </row>
        <row r="3107">
          <cell r="C3107" t="str">
            <v>中信理财之乐赢稳健天天利(薪金煲)货币型人民币理财产品A192A3330</v>
          </cell>
          <cell r="D3107" t="str">
            <v>中信银行</v>
          </cell>
        </row>
        <row r="3108">
          <cell r="C3108" t="str">
            <v>中信理财之乐赢稳健天天利(薪金煲)货币型人民币理财产品A192A3330</v>
          </cell>
          <cell r="D3108" t="str">
            <v>中信银行</v>
          </cell>
        </row>
        <row r="3109">
          <cell r="C3109" t="str">
            <v>中信理财之乐赢稳健天天利1号人民币理财产品(A180A8888)</v>
          </cell>
          <cell r="D3109" t="str">
            <v>中信银行</v>
          </cell>
        </row>
        <row r="3110">
          <cell r="C3110" t="str">
            <v>中信理财之乐赢稳健天天利1号人民币理财产品(A180A8888)</v>
          </cell>
          <cell r="D3110" t="str">
            <v>中信银行</v>
          </cell>
        </row>
        <row r="3111">
          <cell r="C3111" t="str">
            <v>中信理财之乐赢稳健天天利1号人民币理财产品(A180A8888)</v>
          </cell>
          <cell r="D3111" t="str">
            <v>中信银行</v>
          </cell>
        </row>
        <row r="3112">
          <cell r="C3112" t="str">
            <v>中信理财之乐赢稳健天天利1号人民币理财产品(A180A8888)</v>
          </cell>
          <cell r="D3112" t="str">
            <v>中信银行</v>
          </cell>
        </row>
        <row r="3113">
          <cell r="C3113" t="str">
            <v>中信理财之乐赢稳健天天利1号人民币理财产品(A180A8888)</v>
          </cell>
          <cell r="D3113" t="str">
            <v>中信银行</v>
          </cell>
        </row>
        <row r="3114">
          <cell r="C3114" t="str">
            <v>中信理财之乐赢稳健天天利1号人民币理财产品(A180A8888)</v>
          </cell>
          <cell r="D3114" t="str">
            <v>中信银行</v>
          </cell>
        </row>
        <row r="3115">
          <cell r="C3115" t="str">
            <v>中信理财之乐赢稳健天天利1号人民币理财产品(A180A8888)</v>
          </cell>
          <cell r="D3115" t="str">
            <v>中信银行</v>
          </cell>
        </row>
        <row r="3116">
          <cell r="C3116" t="str">
            <v>中信理财之乐赢稳健天天利1号人民币理财产品(A180A8888)</v>
          </cell>
          <cell r="D3116" t="str">
            <v>中信银行</v>
          </cell>
        </row>
        <row r="3117">
          <cell r="C3117" t="str">
            <v>中信理财之乐赢稳健天天利1号人民币理财产品(A180A8888)</v>
          </cell>
          <cell r="D3117" t="str">
            <v>中信银行</v>
          </cell>
        </row>
        <row r="3118">
          <cell r="C3118" t="str">
            <v>中信理财之乐赢稳健天天利1号人民币理财产品(A180A8888)</v>
          </cell>
          <cell r="D3118" t="str">
            <v>中信银行</v>
          </cell>
        </row>
        <row r="3119">
          <cell r="C3119" t="str">
            <v>中信理财之乐赢稳健天天利1号人民币理财产品(A180A8888)</v>
          </cell>
          <cell r="D3119" t="str">
            <v>中信银行</v>
          </cell>
        </row>
        <row r="3120">
          <cell r="C3120" t="str">
            <v>中信理财之乐赢稳健天天利1号人民币理财产品(A180A8888)</v>
          </cell>
          <cell r="D3120" t="str">
            <v>中信银行</v>
          </cell>
        </row>
        <row r="3121">
          <cell r="C3121" t="str">
            <v>中信理财之乐赢稳健天天利1号人民币理财产品(A180A8888)</v>
          </cell>
          <cell r="D3121" t="str">
            <v>中信银行</v>
          </cell>
        </row>
        <row r="3122">
          <cell r="C3122" t="str">
            <v>中信理财之乐赢稳健天天利1号人民币理财产品(A180A8888)</v>
          </cell>
          <cell r="D3122" t="str">
            <v>中信银行</v>
          </cell>
        </row>
        <row r="3123">
          <cell r="C3123" t="str">
            <v>中信理财之乐赢稳健天天利1号人民币理财产品(A180A8888)</v>
          </cell>
          <cell r="D3123" t="str">
            <v>中信银行</v>
          </cell>
        </row>
        <row r="3124">
          <cell r="C3124" t="str">
            <v>中信理财之乐赢稳健天天利1号人民币理财产品(A180A8888)</v>
          </cell>
          <cell r="D3124" t="str">
            <v>中信银行</v>
          </cell>
        </row>
        <row r="3125">
          <cell r="C3125" t="str">
            <v>中信理财之乐赢稳健天天利1号人民币理财产品(A180A8888)</v>
          </cell>
          <cell r="D3125" t="str">
            <v>中信银行</v>
          </cell>
        </row>
        <row r="3126">
          <cell r="C3126" t="str">
            <v>中信理财之乐赢稳健天天利1号人民币理财产品(A180A8888)</v>
          </cell>
          <cell r="D3126" t="str">
            <v>中信银行</v>
          </cell>
        </row>
        <row r="3127">
          <cell r="C3127" t="str">
            <v>中信理财之乐赢稳健天天利1号人民币理财产品(A180A8888)</v>
          </cell>
          <cell r="D3127" t="str">
            <v>中信银行</v>
          </cell>
        </row>
        <row r="3128">
          <cell r="C3128" t="str">
            <v>中信理财之乐赢稳健天天利1号人民币理财产品(A180A8888)</v>
          </cell>
          <cell r="D3128" t="str">
            <v>中信银行</v>
          </cell>
        </row>
        <row r="3129">
          <cell r="C3129" t="str">
            <v>中信理财之乐赢稳健天天利1号人民币理财产品(A180A8888)</v>
          </cell>
          <cell r="D3129" t="str">
            <v>中信银行</v>
          </cell>
        </row>
        <row r="3130">
          <cell r="C3130" t="str">
            <v>中信理财之乐赢稳健天天利2号人民币理财产品</v>
          </cell>
          <cell r="D3130" t="str">
            <v>中信银行</v>
          </cell>
        </row>
        <row r="3131">
          <cell r="C3131" t="str">
            <v>中信理财之乐赢稳健天天利2号人民币理财产品</v>
          </cell>
          <cell r="D3131" t="str">
            <v>中信银行</v>
          </cell>
        </row>
        <row r="3132">
          <cell r="C3132" t="str">
            <v>中信理财之乐赢稳健天天利2号人民币理财产品</v>
          </cell>
          <cell r="D3132" t="str">
            <v>中信银行</v>
          </cell>
        </row>
        <row r="3133">
          <cell r="C3133" t="str">
            <v>中信理财之乐赢稳健天天利2号人民币理财产品</v>
          </cell>
          <cell r="D3133" t="str">
            <v>中信银行</v>
          </cell>
        </row>
        <row r="3134">
          <cell r="C3134" t="str">
            <v>中信理财之乐赢稳健天天利2号人民币理财产品</v>
          </cell>
          <cell r="D3134" t="str">
            <v>中信银行</v>
          </cell>
        </row>
        <row r="3135">
          <cell r="C3135" t="str">
            <v>中信理财之乐赢稳健天天利2号人民币理财产品</v>
          </cell>
          <cell r="D3135" t="str">
            <v>中信银行</v>
          </cell>
        </row>
        <row r="3136">
          <cell r="C3136" t="str">
            <v>中信理财之乐赢稳健天天利2号人民币理财产品</v>
          </cell>
          <cell r="D3136" t="str">
            <v>中信银行</v>
          </cell>
        </row>
        <row r="3137">
          <cell r="C3137" t="str">
            <v>中信理财之乐赢稳健天天利2号人民币理财产品</v>
          </cell>
          <cell r="D3137" t="str">
            <v>中信银行</v>
          </cell>
        </row>
        <row r="3138">
          <cell r="C3138" t="str">
            <v>中信理财之乐赢稳健天天利2号人民币理财产品</v>
          </cell>
          <cell r="D3138" t="str">
            <v>中信银行</v>
          </cell>
        </row>
        <row r="3139">
          <cell r="C3139" t="str">
            <v>中信理财之乐赢稳健天天利2号人民币理财产品</v>
          </cell>
          <cell r="D3139" t="str">
            <v>中信银行</v>
          </cell>
        </row>
        <row r="3140">
          <cell r="C3140" t="str">
            <v>中信理财之乐赢稳健天天利2号人民币理财产品</v>
          </cell>
          <cell r="D3140" t="str">
            <v>中信银行</v>
          </cell>
        </row>
        <row r="3141">
          <cell r="C3141" t="str">
            <v>中信理财之乐赢稳健天天利2号人民币理财产品</v>
          </cell>
          <cell r="D3141" t="str">
            <v>中信银行</v>
          </cell>
        </row>
        <row r="3142">
          <cell r="C3142" t="str">
            <v>中信理财之乐赢稳健天天利2号人民币理财产品</v>
          </cell>
          <cell r="D3142" t="str">
            <v>中信银行</v>
          </cell>
        </row>
        <row r="3143">
          <cell r="C3143" t="str">
            <v>中信理财之乐赢稳健天天利2号人民币理财产品</v>
          </cell>
          <cell r="D3143" t="str">
            <v>中信银行</v>
          </cell>
        </row>
        <row r="3144">
          <cell r="C3144" t="str">
            <v>中信理财之乐赢稳健天天利2号人民币理财产品</v>
          </cell>
          <cell r="D3144" t="str">
            <v>中信银行</v>
          </cell>
        </row>
        <row r="3145">
          <cell r="C3145" t="str">
            <v>中信理财之乐赢稳健天天利2号人民币理财产品</v>
          </cell>
          <cell r="D3145" t="str">
            <v>中信银行</v>
          </cell>
        </row>
        <row r="3146">
          <cell r="C3146" t="str">
            <v>中信理财之乐赢稳健天天利2号人民币理财产品</v>
          </cell>
          <cell r="D3146" t="str">
            <v>中信银行</v>
          </cell>
        </row>
        <row r="3147">
          <cell r="C3147" t="str">
            <v>中信理财之乐赢稳健天天利2号人民币理财产品</v>
          </cell>
          <cell r="D3147" t="str">
            <v>中信银行</v>
          </cell>
        </row>
        <row r="3148">
          <cell r="C3148" t="str">
            <v>中信理财之乐赢稳健天天利2号人民币理财产品</v>
          </cell>
          <cell r="D3148" t="str">
            <v>中信银行</v>
          </cell>
        </row>
        <row r="3149">
          <cell r="C3149" t="str">
            <v>中信理财之乐赢稳健天天利2号人民币理财产品</v>
          </cell>
          <cell r="D3149" t="str">
            <v>中信银行</v>
          </cell>
        </row>
        <row r="3150">
          <cell r="C3150" t="str">
            <v>"聚财宝"私行专享日添利(增强型)人民币理财产品</v>
          </cell>
          <cell r="D3150" t="str">
            <v>平安银行</v>
          </cell>
        </row>
        <row r="3151">
          <cell r="C3151" t="str">
            <v>"聚财宝"私行专享日添利(增强型)人民币理财产品</v>
          </cell>
          <cell r="D3151" t="str">
            <v>平安银行</v>
          </cell>
        </row>
        <row r="3152">
          <cell r="C3152" t="str">
            <v>"聚财宝"私行专享日添利(增强型)人民币理财产品</v>
          </cell>
          <cell r="D3152" t="str">
            <v>平安银行</v>
          </cell>
        </row>
        <row r="3153">
          <cell r="C3153" t="str">
            <v>"聚财宝"私行专享日添利(增强型)人民币理财产品</v>
          </cell>
          <cell r="D3153" t="str">
            <v>平安银行</v>
          </cell>
        </row>
        <row r="3154">
          <cell r="C3154" t="str">
            <v>"聚财宝"私行专享日添利(增强型)人民币理财产品</v>
          </cell>
          <cell r="D3154" t="str">
            <v>平安银行</v>
          </cell>
        </row>
        <row r="3155">
          <cell r="C3155" t="str">
            <v>"聚财宝"私行专享日添利(增强型)人民币理财产品</v>
          </cell>
          <cell r="D3155" t="str">
            <v>平安银行</v>
          </cell>
        </row>
        <row r="3156">
          <cell r="C3156" t="str">
            <v>"聚财宝"私行专享日添利(增强型)人民币理财产品</v>
          </cell>
          <cell r="D3156" t="str">
            <v>平安银行</v>
          </cell>
        </row>
        <row r="3157">
          <cell r="C3157" t="str">
            <v>"聚财宝"私行专享日添利(增强型)人民币理财产品</v>
          </cell>
          <cell r="D3157" t="str">
            <v>平安银行</v>
          </cell>
        </row>
        <row r="3158">
          <cell r="C3158" t="str">
            <v>"聚财宝"私行专享日添利(增强型)人民币理财产品</v>
          </cell>
          <cell r="D3158" t="str">
            <v>平安银行</v>
          </cell>
        </row>
        <row r="3159">
          <cell r="C3159" t="str">
            <v>"聚财宝"私行专享日添利(增强型)人民币理财产品</v>
          </cell>
          <cell r="D3159" t="str">
            <v>平安银行</v>
          </cell>
        </row>
        <row r="3160">
          <cell r="C3160" t="str">
            <v>"聚财宝"私行专享日添利(增强型)人民币理财产品</v>
          </cell>
          <cell r="D3160" t="str">
            <v>平安银行</v>
          </cell>
        </row>
        <row r="3161">
          <cell r="C3161" t="str">
            <v>"聚财宝"私行专享日添利(增强型)人民币理财产品</v>
          </cell>
          <cell r="D3161" t="str">
            <v>平安银行</v>
          </cell>
        </row>
        <row r="3162">
          <cell r="C3162" t="str">
            <v>"聚财宝"私行专享日添利(增强型)人民币理财产品</v>
          </cell>
          <cell r="D3162" t="str">
            <v>平安银行</v>
          </cell>
        </row>
        <row r="3163">
          <cell r="C3163" t="str">
            <v>"聚财宝"私行专享日添利(增强型)人民币理财产品</v>
          </cell>
          <cell r="D3163" t="str">
            <v>平安银行</v>
          </cell>
        </row>
        <row r="3164">
          <cell r="C3164" t="str">
            <v>"聚财宝"私行专享日添利(增强型)人民币理财产品</v>
          </cell>
          <cell r="D3164" t="str">
            <v>平安银行</v>
          </cell>
        </row>
        <row r="3165">
          <cell r="C3165" t="str">
            <v>"聚财宝"私行专享日添利(增强型)人民币理财产品</v>
          </cell>
          <cell r="D3165" t="str">
            <v>平安银行</v>
          </cell>
        </row>
        <row r="3166">
          <cell r="C3166" t="str">
            <v>"聚财宝"私行专享日添利(增强型)人民币理财产品</v>
          </cell>
          <cell r="D3166" t="str">
            <v>平安银行</v>
          </cell>
        </row>
        <row r="3167">
          <cell r="C3167" t="str">
            <v>"聚财宝"私行专享日添利(增强型)人民币理财产品</v>
          </cell>
          <cell r="D3167" t="str">
            <v>平安银行</v>
          </cell>
        </row>
        <row r="3168">
          <cell r="C3168" t="str">
            <v>"聚财宝"私行专享日添利(增强型)人民币理财产品</v>
          </cell>
          <cell r="D3168" t="str">
            <v>平安银行</v>
          </cell>
        </row>
        <row r="3169">
          <cell r="C3169" t="str">
            <v>"聚财宝"私行专享日添利(增强型)人民币理财产品</v>
          </cell>
          <cell r="D3169" t="str">
            <v>平安银行</v>
          </cell>
        </row>
        <row r="3170">
          <cell r="C3170" t="str">
            <v>"聚财宝"私行专享日添利(增强型)人民币理财产品</v>
          </cell>
          <cell r="D3170" t="str">
            <v>平安银行</v>
          </cell>
        </row>
        <row r="3171">
          <cell r="C3171" t="str">
            <v>"聚财宝"私行专享日添利(增强型)人民币理财产品</v>
          </cell>
          <cell r="D3171" t="str">
            <v>平安银行</v>
          </cell>
        </row>
        <row r="3172">
          <cell r="C3172" t="str">
            <v>"聚财宝"私行专享日添利(增强型)人民币理财产品</v>
          </cell>
          <cell r="D3172" t="str">
            <v>平安银行</v>
          </cell>
        </row>
        <row r="3173">
          <cell r="C3173" t="str">
            <v>"聚财宝"私行专享日添利(增强型)人民币理财产品</v>
          </cell>
          <cell r="D3173" t="str">
            <v>平安银行</v>
          </cell>
        </row>
        <row r="3174">
          <cell r="C3174" t="str">
            <v>"聚财宝"私行专享日添利(增强型)人民币理财产品</v>
          </cell>
          <cell r="D3174" t="str">
            <v>平安银行</v>
          </cell>
        </row>
        <row r="3175">
          <cell r="C3175" t="str">
            <v>"聚财宝"私行专享日添利(增强型)人民币理财产品</v>
          </cell>
          <cell r="D3175" t="str">
            <v>平安银行</v>
          </cell>
        </row>
        <row r="3176">
          <cell r="C3176" t="str">
            <v>"聚财宝"私行专享日添利(增强型)人民币理财产品</v>
          </cell>
          <cell r="D3176" t="str">
            <v>平安银行</v>
          </cell>
        </row>
        <row r="3177">
          <cell r="C3177" t="str">
            <v>"聚财宝"私行专享日添利(增强型)人民币理财产品</v>
          </cell>
          <cell r="D3177" t="str">
            <v>平安银行</v>
          </cell>
        </row>
        <row r="3178">
          <cell r="C3178" t="str">
            <v>"聚财宝"私行专享日添利(增强型)人民币理财产品</v>
          </cell>
          <cell r="D3178" t="str">
            <v>平安银行</v>
          </cell>
        </row>
        <row r="3179">
          <cell r="C3179" t="str">
            <v>"聚财宝"私行专享日添利(增强型)人民币理财产品</v>
          </cell>
          <cell r="D3179" t="str">
            <v>平安银行</v>
          </cell>
        </row>
        <row r="3180">
          <cell r="C3180" t="str">
            <v>"现金宝-添利1号"净值型理财产品</v>
          </cell>
          <cell r="D3180" t="str">
            <v>兴业银行</v>
          </cell>
        </row>
        <row r="3181">
          <cell r="C3181" t="str">
            <v>"现金宝-添利1号"净值型理财产品</v>
          </cell>
          <cell r="D3181" t="str">
            <v>兴业银行</v>
          </cell>
        </row>
        <row r="3182">
          <cell r="C3182" t="str">
            <v>"现金宝-添利1号"净值型理财产品</v>
          </cell>
          <cell r="D3182" t="str">
            <v>兴业银行</v>
          </cell>
        </row>
        <row r="3183">
          <cell r="C3183" t="str">
            <v>"现金宝-添利1号"净值型理财产品</v>
          </cell>
          <cell r="D3183" t="str">
            <v>兴业银行</v>
          </cell>
        </row>
        <row r="3184">
          <cell r="C3184" t="str">
            <v>"现金宝-添利1号"净值型理财产品</v>
          </cell>
          <cell r="D3184" t="str">
            <v>兴业银行</v>
          </cell>
        </row>
        <row r="3185">
          <cell r="C3185" t="str">
            <v>"现金宝-添利1号"净值型理财产品</v>
          </cell>
          <cell r="D3185" t="str">
            <v>兴业银行</v>
          </cell>
        </row>
        <row r="3186">
          <cell r="C3186" t="str">
            <v>"现金宝-添利1号"净值型理财产品</v>
          </cell>
          <cell r="D3186" t="str">
            <v>兴业银行</v>
          </cell>
        </row>
        <row r="3187">
          <cell r="C3187" t="str">
            <v>"现金宝-添利1号"净值型理财产品</v>
          </cell>
          <cell r="D3187" t="str">
            <v>兴业银行</v>
          </cell>
        </row>
        <row r="3188">
          <cell r="C3188" t="str">
            <v>"现金宝-添利1号"净值型理财产品</v>
          </cell>
          <cell r="D3188" t="str">
            <v>兴业银行</v>
          </cell>
        </row>
        <row r="3189">
          <cell r="C3189" t="str">
            <v>"现金宝-添利1号"净值型理财产品</v>
          </cell>
          <cell r="D3189" t="str">
            <v>兴业银行</v>
          </cell>
        </row>
        <row r="3190">
          <cell r="C3190" t="str">
            <v>"现金宝-添利1号"净值型理财产品</v>
          </cell>
          <cell r="D3190" t="str">
            <v>兴业银行</v>
          </cell>
        </row>
        <row r="3191">
          <cell r="C3191" t="str">
            <v>"现金宝-添利1号"净值型理财产品</v>
          </cell>
          <cell r="D3191" t="str">
            <v>兴业银行</v>
          </cell>
        </row>
        <row r="3192">
          <cell r="C3192" t="str">
            <v>"现金宝-添利1号"净值型理财产品</v>
          </cell>
          <cell r="D3192" t="str">
            <v>兴业银行</v>
          </cell>
        </row>
        <row r="3193">
          <cell r="C3193" t="str">
            <v>"现金宝-添利1号"净值型理财产品</v>
          </cell>
          <cell r="D3193" t="str">
            <v>兴业银行</v>
          </cell>
        </row>
        <row r="3194">
          <cell r="C3194" t="str">
            <v>"现金宝-添利1号"净值型理财产品</v>
          </cell>
          <cell r="D3194" t="str">
            <v>兴业银行</v>
          </cell>
        </row>
        <row r="3195">
          <cell r="C3195" t="str">
            <v>"现金宝-添利1号"净值型理财产品</v>
          </cell>
          <cell r="D3195" t="str">
            <v>兴业银行</v>
          </cell>
        </row>
        <row r="3196">
          <cell r="C3196" t="str">
            <v>"现金宝-添利1号"净值型理财产品</v>
          </cell>
          <cell r="D3196" t="str">
            <v>兴业银行</v>
          </cell>
        </row>
        <row r="3197">
          <cell r="C3197" t="str">
            <v>"现金宝-添利1号"净值型理财产品</v>
          </cell>
          <cell r="D3197" t="str">
            <v>兴业银行</v>
          </cell>
        </row>
        <row r="3198">
          <cell r="C3198" t="str">
            <v>"现金宝-添利1号"净值型理财产品</v>
          </cell>
          <cell r="D3198" t="str">
            <v>兴业银行</v>
          </cell>
        </row>
        <row r="3199">
          <cell r="C3199" t="str">
            <v>"现金宝-添利1号"净值型理财产品</v>
          </cell>
          <cell r="D3199" t="str">
            <v>兴业银行</v>
          </cell>
        </row>
        <row r="3200">
          <cell r="C3200" t="str">
            <v>"现金宝-添利1号"净值型理财产品</v>
          </cell>
          <cell r="D3200" t="str">
            <v>兴业银行</v>
          </cell>
        </row>
        <row r="3201">
          <cell r="C3201" t="str">
            <v>"现金宝-添利1号"净值型理财产品</v>
          </cell>
          <cell r="D3201" t="str">
            <v>兴业银行</v>
          </cell>
        </row>
        <row r="3202">
          <cell r="C3202" t="str">
            <v>"现金宝-添利1号"净值型理财产品</v>
          </cell>
          <cell r="D3202" t="str">
            <v>兴业银行</v>
          </cell>
        </row>
        <row r="3203">
          <cell r="C3203" t="str">
            <v>"现金宝-添利1号"净值型理财产品</v>
          </cell>
          <cell r="D3203" t="str">
            <v>兴业银行</v>
          </cell>
        </row>
        <row r="3204">
          <cell r="C3204" t="str">
            <v>"现金宝-添利1号"净值型理财产品</v>
          </cell>
          <cell r="D3204" t="str">
            <v>兴业银行</v>
          </cell>
        </row>
        <row r="3205">
          <cell r="C3205" t="str">
            <v>"现金宝-添利1号"净值型理财产品</v>
          </cell>
          <cell r="D3205" t="str">
            <v>兴业银行</v>
          </cell>
        </row>
        <row r="3206">
          <cell r="C3206" t="str">
            <v>"现金宝-添利1号"净值型理财产品</v>
          </cell>
          <cell r="D3206" t="str">
            <v>兴业银行</v>
          </cell>
        </row>
        <row r="3207">
          <cell r="C3207" t="str">
            <v>"现金宝-添利1号"净值型理财产品</v>
          </cell>
          <cell r="D3207" t="str">
            <v>兴业银行</v>
          </cell>
        </row>
        <row r="3208">
          <cell r="C3208" t="str">
            <v>"现金宝-添利1号"净值型理财产品</v>
          </cell>
          <cell r="D3208" t="str">
            <v>兴业银行</v>
          </cell>
        </row>
        <row r="3209">
          <cell r="C3209" t="str">
            <v>金雪球添利快线净值型理财产品</v>
          </cell>
          <cell r="D3209" t="str">
            <v>兴业银行</v>
          </cell>
        </row>
        <row r="3210">
          <cell r="C3210" t="str">
            <v>金雪球添利快线净值型理财产品</v>
          </cell>
          <cell r="D3210" t="str">
            <v>兴业银行</v>
          </cell>
        </row>
        <row r="3211">
          <cell r="C3211" t="str">
            <v>金雪球添利快线净值型理财产品</v>
          </cell>
          <cell r="D3211" t="str">
            <v>兴业银行</v>
          </cell>
        </row>
        <row r="3212">
          <cell r="C3212" t="str">
            <v>金雪球添利快线净值型理财产品</v>
          </cell>
          <cell r="D3212" t="str">
            <v>兴业银行</v>
          </cell>
        </row>
        <row r="3213">
          <cell r="C3213" t="str">
            <v>金雪球添利快线净值型理财产品</v>
          </cell>
          <cell r="D3213" t="str">
            <v>兴业银行</v>
          </cell>
        </row>
        <row r="3214">
          <cell r="C3214" t="str">
            <v>金雪球添利快线净值型理财产品</v>
          </cell>
          <cell r="D3214" t="str">
            <v>兴业银行</v>
          </cell>
        </row>
        <row r="3215">
          <cell r="C3215" t="str">
            <v>金雪球添利快线净值型理财产品</v>
          </cell>
          <cell r="D3215" t="str">
            <v>兴业银行</v>
          </cell>
        </row>
        <row r="3216">
          <cell r="C3216" t="str">
            <v>金雪球添利快线净值型理财产品</v>
          </cell>
          <cell r="D3216" t="str">
            <v>兴业银行</v>
          </cell>
        </row>
        <row r="3217">
          <cell r="C3217" t="str">
            <v>金雪球添利快线净值型理财产品</v>
          </cell>
          <cell r="D3217" t="str">
            <v>兴业银行</v>
          </cell>
        </row>
        <row r="3218">
          <cell r="C3218" t="str">
            <v>金雪球添利快线净值型理财产品</v>
          </cell>
          <cell r="D3218" t="str">
            <v>兴业银行</v>
          </cell>
        </row>
        <row r="3219">
          <cell r="C3219" t="str">
            <v>金雪球添利快线净值型理财产品</v>
          </cell>
          <cell r="D3219" t="str">
            <v>兴业银行</v>
          </cell>
        </row>
        <row r="3220">
          <cell r="C3220" t="str">
            <v>金雪球添利快线净值型理财产品</v>
          </cell>
          <cell r="D3220" t="str">
            <v>兴业银行</v>
          </cell>
        </row>
        <row r="3221">
          <cell r="C3221" t="str">
            <v>金雪球添利快线净值型理财产品</v>
          </cell>
          <cell r="D3221" t="str">
            <v>兴业银行</v>
          </cell>
        </row>
        <row r="3222">
          <cell r="C3222" t="str">
            <v>金雪球添利快线净值型理财产品</v>
          </cell>
          <cell r="D3222" t="str">
            <v>兴业银行</v>
          </cell>
        </row>
        <row r="3223">
          <cell r="C3223" t="str">
            <v>金雪球添利快线净值型理财产品</v>
          </cell>
          <cell r="D3223" t="str">
            <v>兴业银行</v>
          </cell>
        </row>
        <row r="3224">
          <cell r="C3224" t="str">
            <v>金雪球添利快线净值型理财产品</v>
          </cell>
          <cell r="D3224" t="str">
            <v>兴业银行</v>
          </cell>
        </row>
        <row r="3225">
          <cell r="C3225" t="str">
            <v>金雪球添利快线净值型理财产品</v>
          </cell>
          <cell r="D3225" t="str">
            <v>兴业银行</v>
          </cell>
        </row>
        <row r="3226">
          <cell r="C3226" t="str">
            <v>金雪球添利快线净值型理财产品</v>
          </cell>
          <cell r="D3226" t="str">
            <v>兴业银行</v>
          </cell>
        </row>
        <row r="3227">
          <cell r="C3227" t="str">
            <v>金雪球添利快线净值型理财产品</v>
          </cell>
          <cell r="D3227" t="str">
            <v>兴业银行</v>
          </cell>
        </row>
        <row r="3228">
          <cell r="C3228" t="str">
            <v>金雪球添利快线净值型理财产品</v>
          </cell>
          <cell r="D3228" t="str">
            <v>兴业银行</v>
          </cell>
        </row>
        <row r="3229">
          <cell r="C3229" t="str">
            <v>金雪球添利快线净值型理财产品</v>
          </cell>
          <cell r="D3229" t="str">
            <v>兴业银行</v>
          </cell>
        </row>
        <row r="3230">
          <cell r="C3230" t="str">
            <v>金雪球添利快线净值型理财产品</v>
          </cell>
          <cell r="D3230" t="str">
            <v>兴业银行</v>
          </cell>
        </row>
        <row r="3231">
          <cell r="C3231" t="str">
            <v>金雪球添利快线净值型理财产品</v>
          </cell>
          <cell r="D3231" t="str">
            <v>兴业银行</v>
          </cell>
        </row>
        <row r="3232">
          <cell r="C3232" t="str">
            <v>金雪球添利快线净值型理财产品</v>
          </cell>
          <cell r="D3232" t="str">
            <v>兴业银行</v>
          </cell>
        </row>
        <row r="3233">
          <cell r="C3233" t="str">
            <v>金雪球添利快线净值型理财产品</v>
          </cell>
          <cell r="D3233" t="str">
            <v>兴业银行</v>
          </cell>
        </row>
        <row r="3234">
          <cell r="C3234" t="str">
            <v>金雪球添利快线净值型理财产品</v>
          </cell>
          <cell r="D3234" t="str">
            <v>兴业银行</v>
          </cell>
        </row>
        <row r="3235">
          <cell r="C3235" t="str">
            <v>金雪球添利快线净值型理财产品</v>
          </cell>
          <cell r="D3235" t="str">
            <v>兴业银行</v>
          </cell>
        </row>
        <row r="3236">
          <cell r="C3236" t="str">
            <v>金雪球添利快线净值型理财产品</v>
          </cell>
          <cell r="D3236" t="str">
            <v>兴业银行</v>
          </cell>
        </row>
        <row r="3237">
          <cell r="C3237" t="str">
            <v>金雪球添利快线净值型理财产品</v>
          </cell>
          <cell r="D3237" t="str">
            <v>兴业银行</v>
          </cell>
        </row>
        <row r="3238">
          <cell r="C3238" t="str">
            <v>龙盈天天理财1号</v>
          </cell>
          <cell r="D3238" t="str">
            <v>华夏银行</v>
          </cell>
        </row>
        <row r="3239">
          <cell r="C3239" t="str">
            <v>龙盈天天理财1号</v>
          </cell>
          <cell r="D3239" t="str">
            <v>华夏银行</v>
          </cell>
        </row>
        <row r="3240">
          <cell r="C3240" t="str">
            <v>龙盈天天理财1号</v>
          </cell>
          <cell r="D3240" t="str">
            <v>华夏银行</v>
          </cell>
        </row>
        <row r="3241">
          <cell r="C3241" t="str">
            <v>龙盈天天理财1号</v>
          </cell>
          <cell r="D3241" t="str">
            <v>华夏银行</v>
          </cell>
        </row>
        <row r="3242">
          <cell r="C3242" t="str">
            <v>龙盈天天理财1号</v>
          </cell>
          <cell r="D3242" t="str">
            <v>华夏银行</v>
          </cell>
        </row>
        <row r="3243">
          <cell r="C3243" t="str">
            <v>龙盈天天理财1号</v>
          </cell>
          <cell r="D3243" t="str">
            <v>华夏银行</v>
          </cell>
        </row>
        <row r="3244">
          <cell r="C3244" t="str">
            <v>龙盈天天理财1号</v>
          </cell>
          <cell r="D3244" t="str">
            <v>华夏银行</v>
          </cell>
        </row>
        <row r="3245">
          <cell r="C3245" t="str">
            <v>龙盈天天理财1号</v>
          </cell>
          <cell r="D3245" t="str">
            <v>华夏银行</v>
          </cell>
        </row>
        <row r="3246">
          <cell r="C3246" t="str">
            <v>龙盈天天理财1号</v>
          </cell>
          <cell r="D3246" t="str">
            <v>华夏银行</v>
          </cell>
        </row>
        <row r="3247">
          <cell r="C3247" t="str">
            <v>龙盈天天理财1号</v>
          </cell>
          <cell r="D3247" t="str">
            <v>华夏银行</v>
          </cell>
        </row>
        <row r="3248">
          <cell r="C3248" t="str">
            <v>龙盈天天理财1号</v>
          </cell>
          <cell r="D3248" t="str">
            <v>华夏银行</v>
          </cell>
        </row>
        <row r="3249">
          <cell r="C3249" t="str">
            <v>龙盈天天理财1号</v>
          </cell>
          <cell r="D3249" t="str">
            <v>华夏银行</v>
          </cell>
        </row>
        <row r="3250">
          <cell r="C3250" t="str">
            <v>龙盈天天理财1号</v>
          </cell>
          <cell r="D3250" t="str">
            <v>华夏银行</v>
          </cell>
        </row>
        <row r="3251">
          <cell r="C3251" t="str">
            <v>龙盈天天理财1号</v>
          </cell>
          <cell r="D3251" t="str">
            <v>华夏银行</v>
          </cell>
        </row>
        <row r="3252">
          <cell r="C3252" t="str">
            <v>龙盈天天理财1号</v>
          </cell>
          <cell r="D3252" t="str">
            <v>华夏银行</v>
          </cell>
        </row>
        <row r="3253">
          <cell r="C3253" t="str">
            <v>龙盈天天理财1号</v>
          </cell>
          <cell r="D3253" t="str">
            <v>华夏银行</v>
          </cell>
        </row>
        <row r="3254">
          <cell r="C3254" t="str">
            <v>龙盈天天理财1号</v>
          </cell>
          <cell r="D3254" t="str">
            <v>华夏银行</v>
          </cell>
        </row>
        <row r="3255">
          <cell r="C3255" t="str">
            <v>龙盈天天理财1号</v>
          </cell>
          <cell r="D3255" t="str">
            <v>华夏银行</v>
          </cell>
        </row>
        <row r="3256">
          <cell r="C3256" t="str">
            <v>龙盈天天理财1号</v>
          </cell>
          <cell r="D3256" t="str">
            <v>华夏银行</v>
          </cell>
        </row>
        <row r="3257">
          <cell r="C3257" t="str">
            <v>龙盈天天理财1号</v>
          </cell>
          <cell r="D3257" t="str">
            <v>华夏银行</v>
          </cell>
        </row>
        <row r="3258">
          <cell r="C3258" t="str">
            <v>龙盈天天理财1号</v>
          </cell>
          <cell r="D3258" t="str">
            <v>华夏银行</v>
          </cell>
        </row>
        <row r="3259">
          <cell r="C3259" t="str">
            <v>龙盈天天理财1号</v>
          </cell>
          <cell r="D3259" t="str">
            <v>华夏银行</v>
          </cell>
        </row>
        <row r="3260">
          <cell r="C3260" t="str">
            <v>龙盈天天理财1号</v>
          </cell>
          <cell r="D3260" t="str">
            <v>华夏银行</v>
          </cell>
        </row>
        <row r="3261">
          <cell r="C3261" t="str">
            <v>龙盈天天理财1号</v>
          </cell>
          <cell r="D3261" t="str">
            <v>华夏银行</v>
          </cell>
        </row>
        <row r="3262">
          <cell r="C3262" t="str">
            <v>龙盈天天理财1号</v>
          </cell>
          <cell r="D3262" t="str">
            <v>华夏银行</v>
          </cell>
        </row>
        <row r="3263">
          <cell r="C3263" t="str">
            <v>龙盈天天理财1号</v>
          </cell>
          <cell r="D3263" t="str">
            <v>华夏银行</v>
          </cell>
        </row>
        <row r="3264">
          <cell r="C3264" t="str">
            <v>龙盈天天理财1号</v>
          </cell>
          <cell r="D3264" t="str">
            <v>华夏银行</v>
          </cell>
        </row>
        <row r="3265">
          <cell r="C3265" t="str">
            <v>龙盈天天理财1号</v>
          </cell>
          <cell r="D3265" t="str">
            <v>华夏银行</v>
          </cell>
        </row>
        <row r="3266">
          <cell r="C3266" t="str">
            <v>龙盈天天理财1号</v>
          </cell>
          <cell r="D3266" t="str">
            <v>华夏银行</v>
          </cell>
        </row>
        <row r="3267">
          <cell r="C3267" t="str">
            <v>龙盈天天理财1号</v>
          </cell>
          <cell r="D3267" t="str">
            <v>华夏银行</v>
          </cell>
        </row>
        <row r="3268">
          <cell r="C3268" t="str">
            <v>民生天天增利对公理财产品</v>
          </cell>
          <cell r="D3268" t="str">
            <v>中国民生银行</v>
          </cell>
        </row>
        <row r="3269">
          <cell r="C3269" t="str">
            <v>民生天天增利对公理财产品</v>
          </cell>
          <cell r="D3269" t="str">
            <v>中国民生银行</v>
          </cell>
        </row>
        <row r="3270">
          <cell r="C3270" t="str">
            <v>民生天天增利对公理财产品</v>
          </cell>
          <cell r="D3270" t="str">
            <v>中国民生银行</v>
          </cell>
        </row>
        <row r="3271">
          <cell r="C3271" t="str">
            <v>民生天天增利对公理财产品</v>
          </cell>
          <cell r="D3271" t="str">
            <v>中国民生银行</v>
          </cell>
        </row>
        <row r="3272">
          <cell r="C3272" t="str">
            <v>民生天天增利对公理财产品</v>
          </cell>
          <cell r="D3272" t="str">
            <v>中国民生银行</v>
          </cell>
        </row>
        <row r="3273">
          <cell r="C3273" t="str">
            <v>民生天天增利对公理财产品</v>
          </cell>
          <cell r="D3273" t="str">
            <v>中国民生银行</v>
          </cell>
        </row>
        <row r="3274">
          <cell r="C3274" t="str">
            <v>民生天天增利对公理财产品</v>
          </cell>
          <cell r="D3274" t="str">
            <v>中国民生银行</v>
          </cell>
        </row>
        <row r="3275">
          <cell r="C3275" t="str">
            <v>民生天天增利对公理财产品</v>
          </cell>
          <cell r="D3275" t="str">
            <v>中国民生银行</v>
          </cell>
        </row>
        <row r="3276">
          <cell r="C3276" t="str">
            <v>民生天天增利对公理财产品</v>
          </cell>
          <cell r="D3276" t="str">
            <v>中国民生银行</v>
          </cell>
        </row>
        <row r="3277">
          <cell r="C3277" t="str">
            <v>民生天天增利对公理财产品</v>
          </cell>
          <cell r="D3277" t="str">
            <v>中国民生银行</v>
          </cell>
        </row>
        <row r="3278">
          <cell r="C3278" t="str">
            <v>民生天天增利对公理财产品</v>
          </cell>
          <cell r="D3278" t="str">
            <v>中国民生银行</v>
          </cell>
        </row>
        <row r="3279">
          <cell r="C3279" t="str">
            <v>民生天天增利对公理财产品</v>
          </cell>
          <cell r="D3279" t="str">
            <v>中国民生银行</v>
          </cell>
        </row>
        <row r="3280">
          <cell r="C3280" t="str">
            <v>民生天天增利对公理财产品</v>
          </cell>
          <cell r="D3280" t="str">
            <v>中国民生银行</v>
          </cell>
        </row>
        <row r="3281">
          <cell r="C3281" t="str">
            <v>民生天天增利对公理财产品</v>
          </cell>
          <cell r="D3281" t="str">
            <v>中国民生银行</v>
          </cell>
        </row>
        <row r="3282">
          <cell r="C3282" t="str">
            <v>民生天天增利对公理财产品</v>
          </cell>
          <cell r="D3282" t="str">
            <v>中国民生银行</v>
          </cell>
        </row>
        <row r="3283">
          <cell r="C3283" t="str">
            <v>民生天天增利对公理财产品</v>
          </cell>
          <cell r="D3283" t="str">
            <v>中国民生银行</v>
          </cell>
        </row>
        <row r="3284">
          <cell r="C3284" t="str">
            <v>民生天天增利对公理财产品</v>
          </cell>
          <cell r="D3284" t="str">
            <v>中国民生银行</v>
          </cell>
        </row>
        <row r="3285">
          <cell r="C3285" t="str">
            <v>民生天天增利对公理财产品</v>
          </cell>
          <cell r="D3285" t="str">
            <v>中国民生银行</v>
          </cell>
        </row>
        <row r="3286">
          <cell r="C3286" t="str">
            <v>民生天天增利对公理财产品</v>
          </cell>
          <cell r="D3286" t="str">
            <v>中国民生银行</v>
          </cell>
        </row>
        <row r="3287">
          <cell r="C3287" t="str">
            <v>民生天天增利对公理财产品</v>
          </cell>
          <cell r="D3287" t="str">
            <v>中国民生银行</v>
          </cell>
        </row>
        <row r="3288">
          <cell r="C3288" t="str">
            <v>民生天天增利对公理财产品</v>
          </cell>
          <cell r="D3288" t="str">
            <v>中国民生银行</v>
          </cell>
        </row>
        <row r="3289">
          <cell r="C3289" t="str">
            <v>民生天天增利对公理财产品</v>
          </cell>
          <cell r="D3289" t="str">
            <v>中国民生银行</v>
          </cell>
        </row>
        <row r="3290">
          <cell r="C3290" t="str">
            <v>民生天天增利对公理财产品</v>
          </cell>
          <cell r="D3290" t="str">
            <v>中国民生银行</v>
          </cell>
        </row>
        <row r="3291">
          <cell r="C3291" t="str">
            <v>民生天天增利对公理财产品</v>
          </cell>
          <cell r="D3291" t="str">
            <v>中国民生银行</v>
          </cell>
        </row>
        <row r="3292">
          <cell r="C3292" t="str">
            <v>民生天天增利对公理财产品</v>
          </cell>
          <cell r="D3292" t="str">
            <v>中国民生银行</v>
          </cell>
        </row>
        <row r="3293">
          <cell r="C3293" t="str">
            <v>民生天天增利对公理财产品</v>
          </cell>
          <cell r="D3293" t="str">
            <v>中国民生银行</v>
          </cell>
        </row>
        <row r="3294">
          <cell r="C3294" t="str">
            <v>民生天天增利对公理财产品</v>
          </cell>
          <cell r="D3294" t="str">
            <v>中国民生银行</v>
          </cell>
        </row>
        <row r="3295">
          <cell r="C3295" t="str">
            <v>民生天天增利对公理财产品</v>
          </cell>
          <cell r="D3295" t="str">
            <v>中国民生银行</v>
          </cell>
        </row>
        <row r="3296">
          <cell r="C3296" t="str">
            <v>民生天天增利对公理财产品</v>
          </cell>
          <cell r="D3296" t="str">
            <v>中国民生银行</v>
          </cell>
        </row>
        <row r="3297">
          <cell r="C3297" t="str">
            <v>民生天天增利对公理财产品</v>
          </cell>
          <cell r="D3297" t="str">
            <v>中国民生银行</v>
          </cell>
        </row>
        <row r="3298">
          <cell r="C3298" t="str">
            <v>民生天天增利公享款理财产品</v>
          </cell>
          <cell r="D3298" t="str">
            <v>中国民生银行</v>
          </cell>
        </row>
        <row r="3299">
          <cell r="C3299" t="str">
            <v>民生天天增利公享款理财产品</v>
          </cell>
          <cell r="D3299" t="str">
            <v>中国民生银行</v>
          </cell>
        </row>
        <row r="3300">
          <cell r="C3300" t="str">
            <v>民生天天增利公享款理财产品</v>
          </cell>
          <cell r="D3300" t="str">
            <v>中国民生银行</v>
          </cell>
        </row>
        <row r="3301">
          <cell r="C3301" t="str">
            <v>民生天天增利公享款理财产品</v>
          </cell>
          <cell r="D3301" t="str">
            <v>中国民生银行</v>
          </cell>
        </row>
        <row r="3302">
          <cell r="C3302" t="str">
            <v>民生天天增利公享款理财产品</v>
          </cell>
          <cell r="D3302" t="str">
            <v>中国民生银行</v>
          </cell>
        </row>
        <row r="3303">
          <cell r="C3303" t="str">
            <v>民生天天增利公享款理财产品</v>
          </cell>
          <cell r="D3303" t="str">
            <v>中国民生银行</v>
          </cell>
        </row>
        <row r="3304">
          <cell r="C3304" t="str">
            <v>民生天天增利公享款理财产品</v>
          </cell>
          <cell r="D3304" t="str">
            <v>中国民生银行</v>
          </cell>
        </row>
        <row r="3305">
          <cell r="C3305" t="str">
            <v>民生天天增利公享款理财产品</v>
          </cell>
          <cell r="D3305" t="str">
            <v>中国民生银行</v>
          </cell>
        </row>
        <row r="3306">
          <cell r="C3306" t="str">
            <v>民生天天增利公享款理财产品</v>
          </cell>
          <cell r="D3306" t="str">
            <v>中国民生银行</v>
          </cell>
        </row>
        <row r="3307">
          <cell r="C3307" t="str">
            <v>民生天天增利公享款理财产品</v>
          </cell>
          <cell r="D3307" t="str">
            <v>中国民生银行</v>
          </cell>
        </row>
        <row r="3308">
          <cell r="C3308" t="str">
            <v>民生天天增利公享款理财产品</v>
          </cell>
          <cell r="D3308" t="str">
            <v>中国民生银行</v>
          </cell>
        </row>
        <row r="3309">
          <cell r="C3309" t="str">
            <v>民生天天增利公享款理财产品</v>
          </cell>
          <cell r="D3309" t="str">
            <v>中国民生银行</v>
          </cell>
        </row>
        <row r="3310">
          <cell r="C3310" t="str">
            <v>民生天天增利公享款理财产品</v>
          </cell>
          <cell r="D3310" t="str">
            <v>中国民生银行</v>
          </cell>
        </row>
        <row r="3311">
          <cell r="C3311" t="str">
            <v>民生天天增利公享款理财产品</v>
          </cell>
          <cell r="D3311" t="str">
            <v>中国民生银行</v>
          </cell>
        </row>
        <row r="3312">
          <cell r="C3312" t="str">
            <v>民生天天增利公享款理财产品</v>
          </cell>
          <cell r="D3312" t="str">
            <v>中国民生银行</v>
          </cell>
        </row>
        <row r="3313">
          <cell r="C3313" t="str">
            <v>民生天天增利公享款理财产品</v>
          </cell>
          <cell r="D3313" t="str">
            <v>中国民生银行</v>
          </cell>
        </row>
        <row r="3314">
          <cell r="C3314" t="str">
            <v>民生天天增利公享款理财产品</v>
          </cell>
          <cell r="D3314" t="str">
            <v>中国民生银行</v>
          </cell>
        </row>
        <row r="3315">
          <cell r="C3315" t="str">
            <v>民生天天增利公享款理财产品</v>
          </cell>
          <cell r="D3315" t="str">
            <v>中国民生银行</v>
          </cell>
        </row>
        <row r="3316">
          <cell r="C3316" t="str">
            <v>民生天天增利公享款理财产品</v>
          </cell>
          <cell r="D3316" t="str">
            <v>中国民生银行</v>
          </cell>
        </row>
        <row r="3317">
          <cell r="C3317" t="str">
            <v>民生天天增利公享款理财产品</v>
          </cell>
          <cell r="D3317" t="str">
            <v>中国民生银行</v>
          </cell>
        </row>
        <row r="3318">
          <cell r="C3318" t="str">
            <v>民生天天增利公享款理财产品</v>
          </cell>
          <cell r="D3318" t="str">
            <v>中国民生银行</v>
          </cell>
        </row>
        <row r="3319">
          <cell r="C3319" t="str">
            <v>民生天天增利公享款理财产品</v>
          </cell>
          <cell r="D3319" t="str">
            <v>中国民生银行</v>
          </cell>
        </row>
        <row r="3320">
          <cell r="C3320" t="str">
            <v>民生天天增利公享款理财产品</v>
          </cell>
          <cell r="D3320" t="str">
            <v>中国民生银行</v>
          </cell>
        </row>
        <row r="3321">
          <cell r="C3321" t="str">
            <v>民生天天增利公享款理财产品</v>
          </cell>
          <cell r="D3321" t="str">
            <v>中国民生银行</v>
          </cell>
        </row>
        <row r="3322">
          <cell r="C3322" t="str">
            <v>民生天天增利公享款理财产品</v>
          </cell>
          <cell r="D3322" t="str">
            <v>中国民生银行</v>
          </cell>
        </row>
        <row r="3323">
          <cell r="C3323" t="str">
            <v>民生天天增利公享款理财产品</v>
          </cell>
          <cell r="D3323" t="str">
            <v>中国民生银行</v>
          </cell>
        </row>
        <row r="3324">
          <cell r="C3324" t="str">
            <v>民生天天增利公享款理财产品</v>
          </cell>
          <cell r="D3324" t="str">
            <v>中国民生银行</v>
          </cell>
        </row>
        <row r="3325">
          <cell r="C3325" t="str">
            <v>民生天天增利公享款理财产品</v>
          </cell>
          <cell r="D3325" t="str">
            <v>中国民生银行</v>
          </cell>
        </row>
        <row r="3326">
          <cell r="C3326" t="str">
            <v>民生天天增利公享款理财产品</v>
          </cell>
          <cell r="D3326" t="str">
            <v>中国民生银行</v>
          </cell>
        </row>
        <row r="3327">
          <cell r="C3327" t="str">
            <v>民生天天增利公享款理财产品</v>
          </cell>
          <cell r="D3327" t="str">
            <v>中国民生银行</v>
          </cell>
        </row>
        <row r="3328">
          <cell r="C3328" t="str">
            <v>民生天天增利理财产品</v>
          </cell>
          <cell r="D3328" t="str">
            <v>中国民生银行</v>
          </cell>
        </row>
        <row r="3329">
          <cell r="C3329" t="str">
            <v>民生天天增利理财产品</v>
          </cell>
          <cell r="D3329" t="str">
            <v>中国民生银行</v>
          </cell>
        </row>
        <row r="3330">
          <cell r="C3330" t="str">
            <v>民生天天增利理财产品</v>
          </cell>
          <cell r="D3330" t="str">
            <v>中国民生银行</v>
          </cell>
        </row>
        <row r="3331">
          <cell r="C3331" t="str">
            <v>民生天天增利理财产品</v>
          </cell>
          <cell r="D3331" t="str">
            <v>中国民生银行</v>
          </cell>
        </row>
        <row r="3332">
          <cell r="C3332" t="str">
            <v>民生天天增利理财产品</v>
          </cell>
          <cell r="D3332" t="str">
            <v>中国民生银行</v>
          </cell>
        </row>
        <row r="3333">
          <cell r="C3333" t="str">
            <v>民生天天增利理财产品</v>
          </cell>
          <cell r="D3333" t="str">
            <v>中国民生银行</v>
          </cell>
        </row>
        <row r="3334">
          <cell r="C3334" t="str">
            <v>民生天天增利理财产品</v>
          </cell>
          <cell r="D3334" t="str">
            <v>中国民生银行</v>
          </cell>
        </row>
        <row r="3335">
          <cell r="C3335" t="str">
            <v>民生天天增利理财产品</v>
          </cell>
          <cell r="D3335" t="str">
            <v>中国民生银行</v>
          </cell>
        </row>
        <row r="3336">
          <cell r="C3336" t="str">
            <v>民生天天增利理财产品</v>
          </cell>
          <cell r="D3336" t="str">
            <v>中国民生银行</v>
          </cell>
        </row>
        <row r="3337">
          <cell r="C3337" t="str">
            <v>民生天天增利理财产品</v>
          </cell>
          <cell r="D3337" t="str">
            <v>中国民生银行</v>
          </cell>
        </row>
        <row r="3338">
          <cell r="C3338" t="str">
            <v>民生天天增利理财产品</v>
          </cell>
          <cell r="D3338" t="str">
            <v>中国民生银行</v>
          </cell>
        </row>
        <row r="3339">
          <cell r="C3339" t="str">
            <v>民生天天增利理财产品</v>
          </cell>
          <cell r="D3339" t="str">
            <v>中国民生银行</v>
          </cell>
        </row>
        <row r="3340">
          <cell r="C3340" t="str">
            <v>民生天天增利理财产品</v>
          </cell>
          <cell r="D3340" t="str">
            <v>中国民生银行</v>
          </cell>
        </row>
        <row r="3341">
          <cell r="C3341" t="str">
            <v>民生天天增利理财产品</v>
          </cell>
          <cell r="D3341" t="str">
            <v>中国民生银行</v>
          </cell>
        </row>
        <row r="3342">
          <cell r="C3342" t="str">
            <v>民生天天增利理财产品</v>
          </cell>
          <cell r="D3342" t="str">
            <v>中国民生银行</v>
          </cell>
        </row>
        <row r="3343">
          <cell r="C3343" t="str">
            <v>民生天天增利理财产品</v>
          </cell>
          <cell r="D3343" t="str">
            <v>中国民生银行</v>
          </cell>
        </row>
        <row r="3344">
          <cell r="C3344" t="str">
            <v>民生天天增利理财产品</v>
          </cell>
          <cell r="D3344" t="str">
            <v>中国民生银行</v>
          </cell>
        </row>
        <row r="3345">
          <cell r="C3345" t="str">
            <v>民生天天增利理财产品</v>
          </cell>
          <cell r="D3345" t="str">
            <v>中国民生银行</v>
          </cell>
        </row>
        <row r="3346">
          <cell r="C3346" t="str">
            <v>民生天天增利理财产品</v>
          </cell>
          <cell r="D3346" t="str">
            <v>中国民生银行</v>
          </cell>
        </row>
        <row r="3347">
          <cell r="C3347" t="str">
            <v>民生天天增利理财产品</v>
          </cell>
          <cell r="D3347" t="str">
            <v>中国民生银行</v>
          </cell>
        </row>
        <row r="3348">
          <cell r="C3348" t="str">
            <v>民生天天增利理财产品</v>
          </cell>
          <cell r="D3348" t="str">
            <v>中国民生银行</v>
          </cell>
        </row>
        <row r="3349">
          <cell r="C3349" t="str">
            <v>民生天天增利理财产品</v>
          </cell>
          <cell r="D3349" t="str">
            <v>中国民生银行</v>
          </cell>
        </row>
        <row r="3350">
          <cell r="C3350" t="str">
            <v>民生天天增利理财产品</v>
          </cell>
          <cell r="D3350" t="str">
            <v>中国民生银行</v>
          </cell>
        </row>
        <row r="3351">
          <cell r="C3351" t="str">
            <v>民生天天增利理财产品</v>
          </cell>
          <cell r="D3351" t="str">
            <v>中国民生银行</v>
          </cell>
        </row>
        <row r="3352">
          <cell r="C3352" t="str">
            <v>民生天天增利理财产品</v>
          </cell>
          <cell r="D3352" t="str">
            <v>中国民生银行</v>
          </cell>
        </row>
        <row r="3353">
          <cell r="C3353" t="str">
            <v>民生天天增利理财产品</v>
          </cell>
          <cell r="D3353" t="str">
            <v>中国民生银行</v>
          </cell>
        </row>
        <row r="3354">
          <cell r="C3354" t="str">
            <v>民生天天增利理财产品</v>
          </cell>
          <cell r="D3354" t="str">
            <v>中国民生银行</v>
          </cell>
        </row>
        <row r="3355">
          <cell r="C3355" t="str">
            <v>民生天天增利理财产品</v>
          </cell>
          <cell r="D3355" t="str">
            <v>中国民生银行</v>
          </cell>
        </row>
        <row r="3356">
          <cell r="C3356" t="str">
            <v>民生天天增利理财产品</v>
          </cell>
          <cell r="D3356" t="str">
            <v>中国民生银行</v>
          </cell>
        </row>
        <row r="3357">
          <cell r="C3357" t="str">
            <v>民生天天增利理财产品</v>
          </cell>
          <cell r="D3357" t="str">
            <v>中国民生银行</v>
          </cell>
        </row>
        <row r="3358">
          <cell r="C3358" t="str">
            <v>民生天天增利理财产品(直销专属)</v>
          </cell>
          <cell r="D3358" t="str">
            <v>中国民生银行</v>
          </cell>
        </row>
        <row r="3359">
          <cell r="C3359" t="str">
            <v>民生天天增利理财产品(直销专属)</v>
          </cell>
          <cell r="D3359" t="str">
            <v>中国民生银行</v>
          </cell>
        </row>
        <row r="3360">
          <cell r="C3360" t="str">
            <v>民生天天增利理财产品(直销专属)</v>
          </cell>
          <cell r="D3360" t="str">
            <v>中国民生银行</v>
          </cell>
        </row>
        <row r="3361">
          <cell r="C3361" t="str">
            <v>民生天天增利理财产品(直销专属)</v>
          </cell>
          <cell r="D3361" t="str">
            <v>中国民生银行</v>
          </cell>
        </row>
        <row r="3362">
          <cell r="C3362" t="str">
            <v>民生天天增利理财产品(直销专属)</v>
          </cell>
          <cell r="D3362" t="str">
            <v>中国民生银行</v>
          </cell>
        </row>
        <row r="3363">
          <cell r="C3363" t="str">
            <v>民生天天增利理财产品(直销专属)</v>
          </cell>
          <cell r="D3363" t="str">
            <v>中国民生银行</v>
          </cell>
        </row>
        <row r="3364">
          <cell r="C3364" t="str">
            <v>民生天天增利理财产品(直销专属)</v>
          </cell>
          <cell r="D3364" t="str">
            <v>中国民生银行</v>
          </cell>
        </row>
        <row r="3365">
          <cell r="C3365" t="str">
            <v>民生天天增利理财产品(直销专属)</v>
          </cell>
          <cell r="D3365" t="str">
            <v>中国民生银行</v>
          </cell>
        </row>
        <row r="3366">
          <cell r="C3366" t="str">
            <v>民生天天增利理财产品(直销专属)</v>
          </cell>
          <cell r="D3366" t="str">
            <v>中国民生银行</v>
          </cell>
        </row>
        <row r="3367">
          <cell r="C3367" t="str">
            <v>民生天天增利理财产品(直销专属)</v>
          </cell>
          <cell r="D3367" t="str">
            <v>中国民生银行</v>
          </cell>
        </row>
        <row r="3368">
          <cell r="C3368" t="str">
            <v>民生天天增利理财产品(直销专属)</v>
          </cell>
          <cell r="D3368" t="str">
            <v>中国民生银行</v>
          </cell>
        </row>
        <row r="3369">
          <cell r="C3369" t="str">
            <v>民生天天增利理财产品(直销专属)</v>
          </cell>
          <cell r="D3369" t="str">
            <v>中国民生银行</v>
          </cell>
        </row>
        <row r="3370">
          <cell r="C3370" t="str">
            <v>民生天天增利理财产品(直销专属)</v>
          </cell>
          <cell r="D3370" t="str">
            <v>中国民生银行</v>
          </cell>
        </row>
        <row r="3371">
          <cell r="C3371" t="str">
            <v>民生天天增利理财产品(直销专属)</v>
          </cell>
          <cell r="D3371" t="str">
            <v>中国民生银行</v>
          </cell>
        </row>
        <row r="3372">
          <cell r="C3372" t="str">
            <v>民生天天增利理财产品(直销专属)</v>
          </cell>
          <cell r="D3372" t="str">
            <v>中国民生银行</v>
          </cell>
        </row>
        <row r="3373">
          <cell r="C3373" t="str">
            <v>民生天天增利理财产品(直销专属)</v>
          </cell>
          <cell r="D3373" t="str">
            <v>中国民生银行</v>
          </cell>
        </row>
        <row r="3374">
          <cell r="C3374" t="str">
            <v>民生天天增利理财产品(直销专属)</v>
          </cell>
          <cell r="D3374" t="str">
            <v>中国民生银行</v>
          </cell>
        </row>
        <row r="3375">
          <cell r="C3375" t="str">
            <v>民生天天增利理财产品(直销专属)</v>
          </cell>
          <cell r="D3375" t="str">
            <v>中国民生银行</v>
          </cell>
        </row>
        <row r="3376">
          <cell r="C3376" t="str">
            <v>民生天天增利理财产品(直销专属)</v>
          </cell>
          <cell r="D3376" t="str">
            <v>中国民生银行</v>
          </cell>
        </row>
        <row r="3377">
          <cell r="C3377" t="str">
            <v>民生天天增利理财产品(直销专属)</v>
          </cell>
          <cell r="D3377" t="str">
            <v>中国民生银行</v>
          </cell>
        </row>
        <row r="3378">
          <cell r="C3378" t="str">
            <v>民生天天增利理财产品(直销专属)</v>
          </cell>
          <cell r="D3378" t="str">
            <v>中国民生银行</v>
          </cell>
        </row>
        <row r="3379">
          <cell r="C3379" t="str">
            <v>民生天天增利理财产品(直销专属)</v>
          </cell>
          <cell r="D3379" t="str">
            <v>中国民生银行</v>
          </cell>
        </row>
        <row r="3380">
          <cell r="C3380" t="str">
            <v>民生天天增利理财产品(直销专属)</v>
          </cell>
          <cell r="D3380" t="str">
            <v>中国民生银行</v>
          </cell>
        </row>
        <row r="3381">
          <cell r="C3381" t="str">
            <v>民生天天增利理财产品(直销专属)</v>
          </cell>
          <cell r="D3381" t="str">
            <v>中国民生银行</v>
          </cell>
        </row>
        <row r="3382">
          <cell r="C3382" t="str">
            <v>民生天天增利理财产品(直销专属)</v>
          </cell>
          <cell r="D3382" t="str">
            <v>中国民生银行</v>
          </cell>
        </row>
        <row r="3383">
          <cell r="C3383" t="str">
            <v>民生天天增利理财产品(直销专属)</v>
          </cell>
          <cell r="D3383" t="str">
            <v>中国民生银行</v>
          </cell>
        </row>
        <row r="3384">
          <cell r="C3384" t="str">
            <v>民生天天增利理财产品(直销专属)</v>
          </cell>
          <cell r="D3384" t="str">
            <v>中国民生银行</v>
          </cell>
        </row>
        <row r="3385">
          <cell r="C3385" t="str">
            <v>民生天天增利理财产品(直销专属)</v>
          </cell>
          <cell r="D3385" t="str">
            <v>中国民生银行</v>
          </cell>
        </row>
        <row r="3386">
          <cell r="C3386" t="str">
            <v>民生天天增利理财产品(直销专属)</v>
          </cell>
          <cell r="D3386" t="str">
            <v>中国民生银行</v>
          </cell>
        </row>
        <row r="3387">
          <cell r="C3387" t="str">
            <v>民生天天增利理财产品(直销专属)</v>
          </cell>
          <cell r="D3387" t="str">
            <v>中国民生银行</v>
          </cell>
        </row>
        <row r="3388">
          <cell r="C3388" t="str">
            <v>民生天天增利灵动款理财产品</v>
          </cell>
          <cell r="D3388" t="str">
            <v>中国民生银行</v>
          </cell>
        </row>
        <row r="3389">
          <cell r="C3389" t="str">
            <v>民生天天增利灵动款理财产品</v>
          </cell>
          <cell r="D3389" t="str">
            <v>中国民生银行</v>
          </cell>
        </row>
        <row r="3390">
          <cell r="C3390" t="str">
            <v>民生天天增利灵动款理财产品</v>
          </cell>
          <cell r="D3390" t="str">
            <v>中国民生银行</v>
          </cell>
        </row>
        <row r="3391">
          <cell r="C3391" t="str">
            <v>民生天天增利灵动款理财产品</v>
          </cell>
          <cell r="D3391" t="str">
            <v>中国民生银行</v>
          </cell>
        </row>
        <row r="3392">
          <cell r="C3392" t="str">
            <v>民生天天增利灵动款理财产品</v>
          </cell>
          <cell r="D3392" t="str">
            <v>中国民生银行</v>
          </cell>
        </row>
        <row r="3393">
          <cell r="C3393" t="str">
            <v>民生天天增利灵动款理财产品</v>
          </cell>
          <cell r="D3393" t="str">
            <v>中国民生银行</v>
          </cell>
        </row>
        <row r="3394">
          <cell r="C3394" t="str">
            <v>民生天天增利灵动款理财产品</v>
          </cell>
          <cell r="D3394" t="str">
            <v>中国民生银行</v>
          </cell>
        </row>
        <row r="3395">
          <cell r="C3395" t="str">
            <v>民生天天增利灵动款理财产品</v>
          </cell>
          <cell r="D3395" t="str">
            <v>中国民生银行</v>
          </cell>
        </row>
        <row r="3396">
          <cell r="C3396" t="str">
            <v>民生天天增利灵动款理财产品</v>
          </cell>
          <cell r="D3396" t="str">
            <v>中国民生银行</v>
          </cell>
        </row>
        <row r="3397">
          <cell r="C3397" t="str">
            <v>民生天天增利灵动款理财产品</v>
          </cell>
          <cell r="D3397" t="str">
            <v>中国民生银行</v>
          </cell>
        </row>
        <row r="3398">
          <cell r="C3398" t="str">
            <v>民生天天增利灵动款理财产品</v>
          </cell>
          <cell r="D3398" t="str">
            <v>中国民生银行</v>
          </cell>
        </row>
        <row r="3399">
          <cell r="C3399" t="str">
            <v>民生天天增利灵动款理财产品</v>
          </cell>
          <cell r="D3399" t="str">
            <v>中国民生银行</v>
          </cell>
        </row>
        <row r="3400">
          <cell r="C3400" t="str">
            <v>民生天天增利灵动款理财产品</v>
          </cell>
          <cell r="D3400" t="str">
            <v>中国民生银行</v>
          </cell>
        </row>
        <row r="3401">
          <cell r="C3401" t="str">
            <v>民生天天增利灵动款理财产品</v>
          </cell>
          <cell r="D3401" t="str">
            <v>中国民生银行</v>
          </cell>
        </row>
        <row r="3402">
          <cell r="C3402" t="str">
            <v>民生天天增利灵动款理财产品</v>
          </cell>
          <cell r="D3402" t="str">
            <v>中国民生银行</v>
          </cell>
        </row>
        <row r="3403">
          <cell r="C3403" t="str">
            <v>民生天天增利灵动款理财产品</v>
          </cell>
          <cell r="D3403" t="str">
            <v>中国民生银行</v>
          </cell>
        </row>
        <row r="3404">
          <cell r="C3404" t="str">
            <v>民生天天增利灵动款理财产品</v>
          </cell>
          <cell r="D3404" t="str">
            <v>中国民生银行</v>
          </cell>
        </row>
        <row r="3405">
          <cell r="C3405" t="str">
            <v>民生天天增利灵动款理财产品</v>
          </cell>
          <cell r="D3405" t="str">
            <v>中国民生银行</v>
          </cell>
        </row>
        <row r="3406">
          <cell r="C3406" t="str">
            <v>民生天天增利灵动款理财产品</v>
          </cell>
          <cell r="D3406" t="str">
            <v>中国民生银行</v>
          </cell>
        </row>
        <row r="3407">
          <cell r="C3407" t="str">
            <v>民生天天增利灵动款理财产品</v>
          </cell>
          <cell r="D3407" t="str">
            <v>中国民生银行</v>
          </cell>
        </row>
        <row r="3408">
          <cell r="C3408" t="str">
            <v>民生天天增利灵动款理财产品</v>
          </cell>
          <cell r="D3408" t="str">
            <v>中国民生银行</v>
          </cell>
        </row>
        <row r="3409">
          <cell r="C3409" t="str">
            <v>民生天天增利灵动款理财产品</v>
          </cell>
          <cell r="D3409" t="str">
            <v>中国民生银行</v>
          </cell>
        </row>
        <row r="3410">
          <cell r="C3410" t="str">
            <v>民生天天增利灵动款理财产品</v>
          </cell>
          <cell r="D3410" t="str">
            <v>中国民生银行</v>
          </cell>
        </row>
        <row r="3411">
          <cell r="C3411" t="str">
            <v>民生天天增利灵动款理财产品</v>
          </cell>
          <cell r="D3411" t="str">
            <v>中国民生银行</v>
          </cell>
        </row>
        <row r="3412">
          <cell r="C3412" t="str">
            <v>民生天天增利灵动款理财产品</v>
          </cell>
          <cell r="D3412" t="str">
            <v>中国民生银行</v>
          </cell>
        </row>
        <row r="3413">
          <cell r="C3413" t="str">
            <v>民生天天增利灵动款理财产品</v>
          </cell>
          <cell r="D3413" t="str">
            <v>中国民生银行</v>
          </cell>
        </row>
        <row r="3414">
          <cell r="C3414" t="str">
            <v>民生天天增利灵动款理财产品</v>
          </cell>
          <cell r="D3414" t="str">
            <v>中国民生银行</v>
          </cell>
        </row>
        <row r="3415">
          <cell r="C3415" t="str">
            <v>民生天天增利灵动款理财产品</v>
          </cell>
          <cell r="D3415" t="str">
            <v>中国民生银行</v>
          </cell>
        </row>
        <row r="3416">
          <cell r="C3416" t="str">
            <v>民生天天增利灵动款理财产品</v>
          </cell>
          <cell r="D3416" t="str">
            <v>中国民生银行</v>
          </cell>
        </row>
        <row r="3417">
          <cell r="C3417" t="str">
            <v>民生天天增利灵动款理财产品</v>
          </cell>
          <cell r="D3417" t="str">
            <v>中国民生银行</v>
          </cell>
        </row>
        <row r="3418">
          <cell r="C3418" t="str">
            <v>民生天天增利悠享款理财产品</v>
          </cell>
          <cell r="D3418" t="str">
            <v>中国民生银行</v>
          </cell>
        </row>
        <row r="3419">
          <cell r="C3419" t="str">
            <v>民生天天增利悠享款理财产品</v>
          </cell>
          <cell r="D3419" t="str">
            <v>中国民生银行</v>
          </cell>
        </row>
        <row r="3420">
          <cell r="C3420" t="str">
            <v>民生天天增利悠享款理财产品</v>
          </cell>
          <cell r="D3420" t="str">
            <v>中国民生银行</v>
          </cell>
        </row>
        <row r="3421">
          <cell r="C3421" t="str">
            <v>民生天天增利悠享款理财产品</v>
          </cell>
          <cell r="D3421" t="str">
            <v>中国民生银行</v>
          </cell>
        </row>
        <row r="3422">
          <cell r="C3422" t="str">
            <v>民生天天增利悠享款理财产品</v>
          </cell>
          <cell r="D3422" t="str">
            <v>中国民生银行</v>
          </cell>
        </row>
        <row r="3423">
          <cell r="C3423" t="str">
            <v>民生天天增利悠享款理财产品</v>
          </cell>
          <cell r="D3423" t="str">
            <v>中国民生银行</v>
          </cell>
        </row>
        <row r="3424">
          <cell r="C3424" t="str">
            <v>民生天天增利悠享款理财产品</v>
          </cell>
          <cell r="D3424" t="str">
            <v>中国民生银行</v>
          </cell>
        </row>
        <row r="3425">
          <cell r="C3425" t="str">
            <v>民生天天增利悠享款理财产品</v>
          </cell>
          <cell r="D3425" t="str">
            <v>中国民生银行</v>
          </cell>
        </row>
        <row r="3426">
          <cell r="C3426" t="str">
            <v>民生天天增利悠享款理财产品</v>
          </cell>
          <cell r="D3426" t="str">
            <v>中国民生银行</v>
          </cell>
        </row>
        <row r="3427">
          <cell r="C3427" t="str">
            <v>民生天天增利悠享款理财产品</v>
          </cell>
          <cell r="D3427" t="str">
            <v>中国民生银行</v>
          </cell>
        </row>
        <row r="3428">
          <cell r="C3428" t="str">
            <v>民生天天增利悠享款理财产品</v>
          </cell>
          <cell r="D3428" t="str">
            <v>中国民生银行</v>
          </cell>
        </row>
        <row r="3429">
          <cell r="C3429" t="str">
            <v>民生天天增利悠享款理财产品</v>
          </cell>
          <cell r="D3429" t="str">
            <v>中国民生银行</v>
          </cell>
        </row>
        <row r="3430">
          <cell r="C3430" t="str">
            <v>民生天天增利悠享款理财产品</v>
          </cell>
          <cell r="D3430" t="str">
            <v>中国民生银行</v>
          </cell>
        </row>
        <row r="3431">
          <cell r="C3431" t="str">
            <v>民生天天增利悠享款理财产品</v>
          </cell>
          <cell r="D3431" t="str">
            <v>中国民生银行</v>
          </cell>
        </row>
        <row r="3432">
          <cell r="C3432" t="str">
            <v>民生天天增利悠享款理财产品</v>
          </cell>
          <cell r="D3432" t="str">
            <v>中国民生银行</v>
          </cell>
        </row>
        <row r="3433">
          <cell r="C3433" t="str">
            <v>民生天天增利悠享款理财产品</v>
          </cell>
          <cell r="D3433" t="str">
            <v>中国民生银行</v>
          </cell>
        </row>
        <row r="3434">
          <cell r="C3434" t="str">
            <v>民生天天增利悠享款理财产品</v>
          </cell>
          <cell r="D3434" t="str">
            <v>中国民生银行</v>
          </cell>
        </row>
        <row r="3435">
          <cell r="C3435" t="str">
            <v>民生天天增利悠享款理财产品</v>
          </cell>
          <cell r="D3435" t="str">
            <v>中国民生银行</v>
          </cell>
        </row>
        <row r="3436">
          <cell r="C3436" t="str">
            <v>民生天天增利悠享款理财产品</v>
          </cell>
          <cell r="D3436" t="str">
            <v>中国民生银行</v>
          </cell>
        </row>
        <row r="3437">
          <cell r="C3437" t="str">
            <v>民生天天增利悠享款理财产品</v>
          </cell>
          <cell r="D3437" t="str">
            <v>中国民生银行</v>
          </cell>
        </row>
        <row r="3438">
          <cell r="C3438" t="str">
            <v>民生天天增利悠享款理财产品</v>
          </cell>
          <cell r="D3438" t="str">
            <v>中国民生银行</v>
          </cell>
        </row>
        <row r="3439">
          <cell r="C3439" t="str">
            <v>民生天天增利悠享款理财产品</v>
          </cell>
          <cell r="D3439" t="str">
            <v>中国民生银行</v>
          </cell>
        </row>
        <row r="3440">
          <cell r="C3440" t="str">
            <v>民生天天增利悠享款理财产品</v>
          </cell>
          <cell r="D3440" t="str">
            <v>中国民生银行</v>
          </cell>
        </row>
        <row r="3441">
          <cell r="C3441" t="str">
            <v>民生天天增利悠享款理财产品</v>
          </cell>
          <cell r="D3441" t="str">
            <v>中国民生银行</v>
          </cell>
        </row>
        <row r="3442">
          <cell r="C3442" t="str">
            <v>民生天天增利悠享款理财产品</v>
          </cell>
          <cell r="D3442" t="str">
            <v>中国民生银行</v>
          </cell>
        </row>
        <row r="3443">
          <cell r="C3443" t="str">
            <v>民生天天增利悠享款理财产品</v>
          </cell>
          <cell r="D3443" t="str">
            <v>中国民生银行</v>
          </cell>
        </row>
        <row r="3444">
          <cell r="C3444" t="str">
            <v>民生天天增利悠享款理财产品</v>
          </cell>
          <cell r="D3444" t="str">
            <v>中国民生银行</v>
          </cell>
        </row>
        <row r="3445">
          <cell r="C3445" t="str">
            <v>民生天天增利悠享款理财产品</v>
          </cell>
          <cell r="D3445" t="str">
            <v>中国民生银行</v>
          </cell>
        </row>
        <row r="3446">
          <cell r="C3446" t="str">
            <v>民生天天增利悠享款理财产品</v>
          </cell>
          <cell r="D3446" t="str">
            <v>中国民生银行</v>
          </cell>
        </row>
        <row r="3447">
          <cell r="C3447" t="str">
            <v>民生天天增利悠享款理财产品</v>
          </cell>
          <cell r="D3447" t="str">
            <v>中国民生银行</v>
          </cell>
        </row>
        <row r="3448">
          <cell r="C3448" t="str">
            <v>平安财富-天天成长现金人民币理财产品A款</v>
          </cell>
          <cell r="D3448" t="str">
            <v>平安银行</v>
          </cell>
        </row>
        <row r="3449">
          <cell r="C3449" t="str">
            <v>平安财富-天天成长现金人民币理财产品A款</v>
          </cell>
          <cell r="D3449" t="str">
            <v>平安银行</v>
          </cell>
        </row>
        <row r="3450">
          <cell r="C3450" t="str">
            <v>平安财富-天天成长现金人民币理财产品A款</v>
          </cell>
          <cell r="D3450" t="str">
            <v>平安银行</v>
          </cell>
        </row>
        <row r="3451">
          <cell r="C3451" t="str">
            <v>平安财富-天天成长现金人民币理财产品A款</v>
          </cell>
          <cell r="D3451" t="str">
            <v>平安银行</v>
          </cell>
        </row>
        <row r="3452">
          <cell r="C3452" t="str">
            <v>平安财富-天天成长现金人民币理财产品A款</v>
          </cell>
          <cell r="D3452" t="str">
            <v>平安银行</v>
          </cell>
        </row>
        <row r="3453">
          <cell r="C3453" t="str">
            <v>平安财富-天天成长现金人民币理财产品A款</v>
          </cell>
          <cell r="D3453" t="str">
            <v>平安银行</v>
          </cell>
        </row>
        <row r="3454">
          <cell r="C3454" t="str">
            <v>平安财富-天天成长现金人民币理财产品A款</v>
          </cell>
          <cell r="D3454" t="str">
            <v>平安银行</v>
          </cell>
        </row>
        <row r="3455">
          <cell r="C3455" t="str">
            <v>平安财富-天天成长现金人民币理财产品A款</v>
          </cell>
          <cell r="D3455" t="str">
            <v>平安银行</v>
          </cell>
        </row>
        <row r="3456">
          <cell r="C3456" t="str">
            <v>平安财富-天天成长现金人民币理财产品A款</v>
          </cell>
          <cell r="D3456" t="str">
            <v>平安银行</v>
          </cell>
        </row>
        <row r="3457">
          <cell r="C3457" t="str">
            <v>平安财富-天天成长现金人民币理财产品A款</v>
          </cell>
          <cell r="D3457" t="str">
            <v>平安银行</v>
          </cell>
        </row>
        <row r="3458">
          <cell r="C3458" t="str">
            <v>平安财富-天天成长现金人民币理财产品A款</v>
          </cell>
          <cell r="D3458" t="str">
            <v>平安银行</v>
          </cell>
        </row>
        <row r="3459">
          <cell r="C3459" t="str">
            <v>平安财富-天天成长现金人民币理财产品A款</v>
          </cell>
          <cell r="D3459" t="str">
            <v>平安银行</v>
          </cell>
        </row>
        <row r="3460">
          <cell r="C3460" t="str">
            <v>平安财富-天天成长现金人民币理财产品A款</v>
          </cell>
          <cell r="D3460" t="str">
            <v>平安银行</v>
          </cell>
        </row>
        <row r="3461">
          <cell r="C3461" t="str">
            <v>平安财富-天天成长现金人民币理财产品A款</v>
          </cell>
          <cell r="D3461" t="str">
            <v>平安银行</v>
          </cell>
        </row>
        <row r="3462">
          <cell r="C3462" t="str">
            <v>平安财富-天天成长现金人民币理财产品A款</v>
          </cell>
          <cell r="D3462" t="str">
            <v>平安银行</v>
          </cell>
        </row>
        <row r="3463">
          <cell r="C3463" t="str">
            <v>平安财富-天天成长现金人民币理财产品A款</v>
          </cell>
          <cell r="D3463" t="str">
            <v>平安银行</v>
          </cell>
        </row>
        <row r="3464">
          <cell r="C3464" t="str">
            <v>平安财富-天天成长现金人民币理财产品A款</v>
          </cell>
          <cell r="D3464" t="str">
            <v>平安银行</v>
          </cell>
        </row>
        <row r="3465">
          <cell r="C3465" t="str">
            <v>平安财富-天天成长现金人民币理财产品A款</v>
          </cell>
          <cell r="D3465" t="str">
            <v>平安银行</v>
          </cell>
        </row>
        <row r="3466">
          <cell r="C3466" t="str">
            <v>平安财富-天天成长现金人民币理财产品A款</v>
          </cell>
          <cell r="D3466" t="str">
            <v>平安银行</v>
          </cell>
        </row>
        <row r="3467">
          <cell r="C3467" t="str">
            <v>平安财富-天天成长现金人民币理财产品A款</v>
          </cell>
          <cell r="D3467" t="str">
            <v>平安银行</v>
          </cell>
        </row>
        <row r="3468">
          <cell r="C3468" t="str">
            <v>平安财富-天天成长现金人民币理财产品A款</v>
          </cell>
          <cell r="D3468" t="str">
            <v>平安银行</v>
          </cell>
        </row>
        <row r="3469">
          <cell r="C3469" t="str">
            <v>平安财富-天天成长现金人民币理财产品A款</v>
          </cell>
          <cell r="D3469" t="str">
            <v>平安银行</v>
          </cell>
        </row>
        <row r="3470">
          <cell r="C3470" t="str">
            <v>平安财富-天天成长现金人民币理财产品A款</v>
          </cell>
          <cell r="D3470" t="str">
            <v>平安银行</v>
          </cell>
        </row>
        <row r="3471">
          <cell r="C3471" t="str">
            <v>平安财富-天天成长现金人民币理财产品A款</v>
          </cell>
          <cell r="D3471" t="str">
            <v>平安银行</v>
          </cell>
        </row>
        <row r="3472">
          <cell r="C3472" t="str">
            <v>平安财富-天天成长现金人民币理财产品A款</v>
          </cell>
          <cell r="D3472" t="str">
            <v>平安银行</v>
          </cell>
        </row>
        <row r="3473">
          <cell r="C3473" t="str">
            <v>平安财富-天天成长现金人民币理财产品A款</v>
          </cell>
          <cell r="D3473" t="str">
            <v>平安银行</v>
          </cell>
        </row>
        <row r="3474">
          <cell r="C3474" t="str">
            <v>平安财富-天天成长现金人民币理财产品A款</v>
          </cell>
          <cell r="D3474" t="str">
            <v>平安银行</v>
          </cell>
        </row>
        <row r="3475">
          <cell r="C3475" t="str">
            <v>平安财富-天天成长现金人民币理财产品A款</v>
          </cell>
          <cell r="D3475" t="str">
            <v>平安银行</v>
          </cell>
        </row>
        <row r="3476">
          <cell r="C3476" t="str">
            <v>平安财富-天天成长现金人民币理财产品A款</v>
          </cell>
          <cell r="D3476" t="str">
            <v>平安银行</v>
          </cell>
        </row>
        <row r="3477">
          <cell r="C3477" t="str">
            <v>平安财富-天天成长现金人民币理财产品A款</v>
          </cell>
          <cell r="D3477" t="str">
            <v>平安银行</v>
          </cell>
        </row>
        <row r="3478">
          <cell r="C3478" t="str">
            <v>平安财富-天天成长现金人民币理财产品B款</v>
          </cell>
          <cell r="D3478" t="str">
            <v>平安银行</v>
          </cell>
        </row>
        <row r="3479">
          <cell r="C3479" t="str">
            <v>平安财富-天天成长现金人民币理财产品B款</v>
          </cell>
          <cell r="D3479" t="str">
            <v>平安银行</v>
          </cell>
        </row>
        <row r="3480">
          <cell r="C3480" t="str">
            <v>平安财富-天天成长现金人民币理财产品B款</v>
          </cell>
          <cell r="D3480" t="str">
            <v>平安银行</v>
          </cell>
        </row>
        <row r="3481">
          <cell r="C3481" t="str">
            <v>平安财富-天天成长现金人民币理财产品B款</v>
          </cell>
          <cell r="D3481" t="str">
            <v>平安银行</v>
          </cell>
        </row>
        <row r="3482">
          <cell r="C3482" t="str">
            <v>平安财富-天天成长现金人民币理财产品B款</v>
          </cell>
          <cell r="D3482" t="str">
            <v>平安银行</v>
          </cell>
        </row>
        <row r="3483">
          <cell r="C3483" t="str">
            <v>平安财富-天天成长现金人民币理财产品B款</v>
          </cell>
          <cell r="D3483" t="str">
            <v>平安银行</v>
          </cell>
        </row>
        <row r="3484">
          <cell r="C3484" t="str">
            <v>平安财富-天天成长现金人民币理财产品B款</v>
          </cell>
          <cell r="D3484" t="str">
            <v>平安银行</v>
          </cell>
        </row>
        <row r="3485">
          <cell r="C3485" t="str">
            <v>平安财富-天天成长现金人民币理财产品B款</v>
          </cell>
          <cell r="D3485" t="str">
            <v>平安银行</v>
          </cell>
        </row>
        <row r="3486">
          <cell r="C3486" t="str">
            <v>平安财富-天天成长现金人民币理财产品B款</v>
          </cell>
          <cell r="D3486" t="str">
            <v>平安银行</v>
          </cell>
        </row>
        <row r="3487">
          <cell r="C3487" t="str">
            <v>平安财富-天天成长现金人民币理财产品B款</v>
          </cell>
          <cell r="D3487" t="str">
            <v>平安银行</v>
          </cell>
        </row>
        <row r="3488">
          <cell r="C3488" t="str">
            <v>平安财富-天天成长现金人民币理财产品B款</v>
          </cell>
          <cell r="D3488" t="str">
            <v>平安银行</v>
          </cell>
        </row>
        <row r="3489">
          <cell r="C3489" t="str">
            <v>平安财富-天天成长现金人民币理财产品B款</v>
          </cell>
          <cell r="D3489" t="str">
            <v>平安银行</v>
          </cell>
        </row>
        <row r="3490">
          <cell r="C3490" t="str">
            <v>平安财富-天天成长现金人民币理财产品B款</v>
          </cell>
          <cell r="D3490" t="str">
            <v>平安银行</v>
          </cell>
        </row>
        <row r="3491">
          <cell r="C3491" t="str">
            <v>平安财富-天天成长现金人民币理财产品B款</v>
          </cell>
          <cell r="D3491" t="str">
            <v>平安银行</v>
          </cell>
        </row>
        <row r="3492">
          <cell r="C3492" t="str">
            <v>平安财富-天天成长现金人民币理财产品B款</v>
          </cell>
          <cell r="D3492" t="str">
            <v>平安银行</v>
          </cell>
        </row>
        <row r="3493">
          <cell r="C3493" t="str">
            <v>平安财富-天天成长现金人民币理财产品B款</v>
          </cell>
          <cell r="D3493" t="str">
            <v>平安银行</v>
          </cell>
        </row>
        <row r="3494">
          <cell r="C3494" t="str">
            <v>平安财富-天天成长现金人民币理财产品B款</v>
          </cell>
          <cell r="D3494" t="str">
            <v>平安银行</v>
          </cell>
        </row>
        <row r="3495">
          <cell r="C3495" t="str">
            <v>平安财富-天天成长现金人民币理财产品B款</v>
          </cell>
          <cell r="D3495" t="str">
            <v>平安银行</v>
          </cell>
        </row>
        <row r="3496">
          <cell r="C3496" t="str">
            <v>平安财富-天天成长现金人民币理财产品B款</v>
          </cell>
          <cell r="D3496" t="str">
            <v>平安银行</v>
          </cell>
        </row>
        <row r="3497">
          <cell r="C3497" t="str">
            <v>平安财富-天天成长现金人民币理财产品B款</v>
          </cell>
          <cell r="D3497" t="str">
            <v>平安银行</v>
          </cell>
        </row>
        <row r="3498">
          <cell r="C3498" t="str">
            <v>平安财富-天天成长现金人民币理财产品B款</v>
          </cell>
          <cell r="D3498" t="str">
            <v>平安银行</v>
          </cell>
        </row>
        <row r="3499">
          <cell r="C3499" t="str">
            <v>平安财富-天天成长现金人民币理财产品B款</v>
          </cell>
          <cell r="D3499" t="str">
            <v>平安银行</v>
          </cell>
        </row>
        <row r="3500">
          <cell r="C3500" t="str">
            <v>平安财富-天天成长现金人民币理财产品B款</v>
          </cell>
          <cell r="D3500" t="str">
            <v>平安银行</v>
          </cell>
        </row>
        <row r="3501">
          <cell r="C3501" t="str">
            <v>平安财富-天天成长现金人民币理财产品B款</v>
          </cell>
          <cell r="D3501" t="str">
            <v>平安银行</v>
          </cell>
        </row>
        <row r="3502">
          <cell r="C3502" t="str">
            <v>平安财富-天天成长现金人民币理财产品B款</v>
          </cell>
          <cell r="D3502" t="str">
            <v>平安银行</v>
          </cell>
        </row>
        <row r="3503">
          <cell r="C3503" t="str">
            <v>平安财富-天天成长现金人民币理财产品B款</v>
          </cell>
          <cell r="D3503" t="str">
            <v>平安银行</v>
          </cell>
        </row>
        <row r="3504">
          <cell r="C3504" t="str">
            <v>平安财富-天天成长现金人民币理财产品B款</v>
          </cell>
          <cell r="D3504" t="str">
            <v>平安银行</v>
          </cell>
        </row>
        <row r="3505">
          <cell r="C3505" t="str">
            <v>平安财富-天天成长现金人民币理财产品B款</v>
          </cell>
          <cell r="D3505" t="str">
            <v>平安银行</v>
          </cell>
        </row>
        <row r="3506">
          <cell r="C3506" t="str">
            <v>平安财富-天天成长现金人民币理财产品B款</v>
          </cell>
          <cell r="D3506" t="str">
            <v>平安银行</v>
          </cell>
        </row>
        <row r="3507">
          <cell r="C3507" t="str">
            <v>平安财富-天天成长现金人民币理财产品B款</v>
          </cell>
          <cell r="D3507" t="str">
            <v>平安银行</v>
          </cell>
        </row>
        <row r="3508">
          <cell r="C3508" t="str">
            <v>平安财富-天天成长现金人民币理财产品C款</v>
          </cell>
          <cell r="D3508" t="str">
            <v>平安银行</v>
          </cell>
        </row>
        <row r="3509">
          <cell r="C3509" t="str">
            <v>平安财富-天天成长现金人民币理财产品C款</v>
          </cell>
          <cell r="D3509" t="str">
            <v>平安银行</v>
          </cell>
        </row>
        <row r="3510">
          <cell r="C3510" t="str">
            <v>平安财富-天天成长现金人民币理财产品C款</v>
          </cell>
          <cell r="D3510" t="str">
            <v>平安银行</v>
          </cell>
        </row>
        <row r="3511">
          <cell r="C3511" t="str">
            <v>平安财富-天天成长现金人民币理财产品C款</v>
          </cell>
          <cell r="D3511" t="str">
            <v>平安银行</v>
          </cell>
        </row>
        <row r="3512">
          <cell r="C3512" t="str">
            <v>平安财富-天天成长现金人民币理财产品C款</v>
          </cell>
          <cell r="D3512" t="str">
            <v>平安银行</v>
          </cell>
        </row>
        <row r="3513">
          <cell r="C3513" t="str">
            <v>平安财富-天天成长现金人民币理财产品C款</v>
          </cell>
          <cell r="D3513" t="str">
            <v>平安银行</v>
          </cell>
        </row>
        <row r="3514">
          <cell r="C3514" t="str">
            <v>平安财富-天天成长现金人民币理财产品C款</v>
          </cell>
          <cell r="D3514" t="str">
            <v>平安银行</v>
          </cell>
        </row>
        <row r="3515">
          <cell r="C3515" t="str">
            <v>平安财富-天天成长现金人民币理财产品C款</v>
          </cell>
          <cell r="D3515" t="str">
            <v>平安银行</v>
          </cell>
        </row>
        <row r="3516">
          <cell r="C3516" t="str">
            <v>平安财富-天天成长现金人民币理财产品C款</v>
          </cell>
          <cell r="D3516" t="str">
            <v>平安银行</v>
          </cell>
        </row>
        <row r="3517">
          <cell r="C3517" t="str">
            <v>平安财富-天天成长现金人民币理财产品C款</v>
          </cell>
          <cell r="D3517" t="str">
            <v>平安银行</v>
          </cell>
        </row>
        <row r="3518">
          <cell r="C3518" t="str">
            <v>平安财富-天天成长现金人民币理财产品C款</v>
          </cell>
          <cell r="D3518" t="str">
            <v>平安银行</v>
          </cell>
        </row>
        <row r="3519">
          <cell r="C3519" t="str">
            <v>平安财富-天天成长现金人民币理财产品C款</v>
          </cell>
          <cell r="D3519" t="str">
            <v>平安银行</v>
          </cell>
        </row>
        <row r="3520">
          <cell r="C3520" t="str">
            <v>平安财富-天天成长现金人民币理财产品C款</v>
          </cell>
          <cell r="D3520" t="str">
            <v>平安银行</v>
          </cell>
        </row>
        <row r="3521">
          <cell r="C3521" t="str">
            <v>平安财富-天天成长现金人民币理财产品C款</v>
          </cell>
          <cell r="D3521" t="str">
            <v>平安银行</v>
          </cell>
        </row>
        <row r="3522">
          <cell r="C3522" t="str">
            <v>平安财富-天天成长现金人民币理财产品C款</v>
          </cell>
          <cell r="D3522" t="str">
            <v>平安银行</v>
          </cell>
        </row>
        <row r="3523">
          <cell r="C3523" t="str">
            <v>平安财富-天天成长现金人民币理财产品C款</v>
          </cell>
          <cell r="D3523" t="str">
            <v>平安银行</v>
          </cell>
        </row>
        <row r="3524">
          <cell r="C3524" t="str">
            <v>平安财富-天天成长现金人民币理财产品C款</v>
          </cell>
          <cell r="D3524" t="str">
            <v>平安银行</v>
          </cell>
        </row>
        <row r="3525">
          <cell r="C3525" t="str">
            <v>平安财富-天天成长现金人民币理财产品C款</v>
          </cell>
          <cell r="D3525" t="str">
            <v>平安银行</v>
          </cell>
        </row>
        <row r="3526">
          <cell r="C3526" t="str">
            <v>平安财富-天天成长现金人民币理财产品C款</v>
          </cell>
          <cell r="D3526" t="str">
            <v>平安银行</v>
          </cell>
        </row>
        <row r="3527">
          <cell r="C3527" t="str">
            <v>平安财富-天天成长现金人民币理财产品C款</v>
          </cell>
          <cell r="D3527" t="str">
            <v>平安银行</v>
          </cell>
        </row>
        <row r="3528">
          <cell r="C3528" t="str">
            <v>平安财富-天天成长现金人民币理财产品C款</v>
          </cell>
          <cell r="D3528" t="str">
            <v>平安银行</v>
          </cell>
        </row>
        <row r="3529">
          <cell r="C3529" t="str">
            <v>平安财富-天天成长现金人民币理财产品C款</v>
          </cell>
          <cell r="D3529" t="str">
            <v>平安银行</v>
          </cell>
        </row>
        <row r="3530">
          <cell r="C3530" t="str">
            <v>平安财富-天天成长现金人民币理财产品C款</v>
          </cell>
          <cell r="D3530" t="str">
            <v>平安银行</v>
          </cell>
        </row>
        <row r="3531">
          <cell r="C3531" t="str">
            <v>平安财富-天天成长现金人民币理财产品C款</v>
          </cell>
          <cell r="D3531" t="str">
            <v>平安银行</v>
          </cell>
        </row>
        <row r="3532">
          <cell r="C3532" t="str">
            <v>平安财富-天天成长现金人民币理财产品C款</v>
          </cell>
          <cell r="D3532" t="str">
            <v>平安银行</v>
          </cell>
        </row>
        <row r="3533">
          <cell r="C3533" t="str">
            <v>平安财富-天天成长现金人民币理财产品C款</v>
          </cell>
          <cell r="D3533" t="str">
            <v>平安银行</v>
          </cell>
        </row>
        <row r="3534">
          <cell r="C3534" t="str">
            <v>平安财富-天天成长现金人民币理财产品C款</v>
          </cell>
          <cell r="D3534" t="str">
            <v>平安银行</v>
          </cell>
        </row>
        <row r="3535">
          <cell r="C3535" t="str">
            <v>平安财富-天天成长现金人民币理财产品C款</v>
          </cell>
          <cell r="D3535" t="str">
            <v>平安银行</v>
          </cell>
        </row>
        <row r="3536">
          <cell r="C3536" t="str">
            <v>平安财富-天天成长现金人民币理财产品C款</v>
          </cell>
          <cell r="D3536" t="str">
            <v>平安银行</v>
          </cell>
        </row>
        <row r="3537">
          <cell r="C3537" t="str">
            <v>平安财富-天天成长现金人民币理财产品C款</v>
          </cell>
          <cell r="D3537" t="str">
            <v>平安银行</v>
          </cell>
        </row>
        <row r="3538">
          <cell r="C3538" t="str">
            <v>平安银行日添利(增强型)人民币理财产品</v>
          </cell>
          <cell r="D3538" t="str">
            <v>平安银行</v>
          </cell>
        </row>
        <row r="3539">
          <cell r="C3539" t="str">
            <v>平安银行日添利(增强型)人民币理财产品</v>
          </cell>
          <cell r="D3539" t="str">
            <v>平安银行</v>
          </cell>
        </row>
        <row r="3540">
          <cell r="C3540" t="str">
            <v>平安银行日添利(增强型)人民币理财产品</v>
          </cell>
          <cell r="D3540" t="str">
            <v>平安银行</v>
          </cell>
        </row>
        <row r="3541">
          <cell r="C3541" t="str">
            <v>平安银行日添利(增强型)人民币理财产品</v>
          </cell>
          <cell r="D3541" t="str">
            <v>平安银行</v>
          </cell>
        </row>
        <row r="3542">
          <cell r="C3542" t="str">
            <v>平安银行日添利(增强型)人民币理财产品</v>
          </cell>
          <cell r="D3542" t="str">
            <v>平安银行</v>
          </cell>
        </row>
        <row r="3543">
          <cell r="C3543" t="str">
            <v>平安银行日添利(增强型)人民币理财产品</v>
          </cell>
          <cell r="D3543" t="str">
            <v>平安银行</v>
          </cell>
        </row>
        <row r="3544">
          <cell r="C3544" t="str">
            <v>平安银行日添利(增强型)人民币理财产品</v>
          </cell>
          <cell r="D3544" t="str">
            <v>平安银行</v>
          </cell>
        </row>
        <row r="3545">
          <cell r="C3545" t="str">
            <v>平安银行日添利(增强型)人民币理财产品</v>
          </cell>
          <cell r="D3545" t="str">
            <v>平安银行</v>
          </cell>
        </row>
        <row r="3546">
          <cell r="C3546" t="str">
            <v>平安银行日添利(增强型)人民币理财产品</v>
          </cell>
          <cell r="D3546" t="str">
            <v>平安银行</v>
          </cell>
        </row>
        <row r="3547">
          <cell r="C3547" t="str">
            <v>平安银行日添利(增强型)人民币理财产品</v>
          </cell>
          <cell r="D3547" t="str">
            <v>平安银行</v>
          </cell>
        </row>
        <row r="3548">
          <cell r="C3548" t="str">
            <v>平安银行日添利(增强型)人民币理财产品</v>
          </cell>
          <cell r="D3548" t="str">
            <v>平安银行</v>
          </cell>
        </row>
        <row r="3549">
          <cell r="C3549" t="str">
            <v>平安银行日添利(增强型)人民币理财产品</v>
          </cell>
          <cell r="D3549" t="str">
            <v>平安银行</v>
          </cell>
        </row>
        <row r="3550">
          <cell r="C3550" t="str">
            <v>平安银行日添利(增强型)人民币理财产品</v>
          </cell>
          <cell r="D3550" t="str">
            <v>平安银行</v>
          </cell>
        </row>
        <row r="3551">
          <cell r="C3551" t="str">
            <v>平安银行日添利(增强型)人民币理财产品</v>
          </cell>
          <cell r="D3551" t="str">
            <v>平安银行</v>
          </cell>
        </row>
        <row r="3552">
          <cell r="C3552" t="str">
            <v>平安银行日添利(增强型)人民币理财产品</v>
          </cell>
          <cell r="D3552" t="str">
            <v>平安银行</v>
          </cell>
        </row>
        <row r="3553">
          <cell r="C3553" t="str">
            <v>平安银行日添利(增强型)人民币理财产品</v>
          </cell>
          <cell r="D3553" t="str">
            <v>平安银行</v>
          </cell>
        </row>
        <row r="3554">
          <cell r="C3554" t="str">
            <v>平安银行日添利(增强型)人民币理财产品</v>
          </cell>
          <cell r="D3554" t="str">
            <v>平安银行</v>
          </cell>
        </row>
        <row r="3555">
          <cell r="C3555" t="str">
            <v>平安银行日添利(增强型)人民币理财产品</v>
          </cell>
          <cell r="D3555" t="str">
            <v>平安银行</v>
          </cell>
        </row>
        <row r="3556">
          <cell r="C3556" t="str">
            <v>平安银行日添利(增强型)人民币理财产品</v>
          </cell>
          <cell r="D3556" t="str">
            <v>平安银行</v>
          </cell>
        </row>
        <row r="3557">
          <cell r="C3557" t="str">
            <v>平安银行日添利(增强型)人民币理财产品</v>
          </cell>
          <cell r="D3557" t="str">
            <v>平安银行</v>
          </cell>
        </row>
        <row r="3558">
          <cell r="C3558" t="str">
            <v>平安银行日添利(增强型)人民币理财产品</v>
          </cell>
          <cell r="D3558" t="str">
            <v>平安银行</v>
          </cell>
        </row>
        <row r="3559">
          <cell r="C3559" t="str">
            <v>平安银行日添利(增强型)人民币理财产品</v>
          </cell>
          <cell r="D3559" t="str">
            <v>平安银行</v>
          </cell>
        </row>
        <row r="3560">
          <cell r="C3560" t="str">
            <v>平安银行日添利(增强型)人民币理财产品</v>
          </cell>
          <cell r="D3560" t="str">
            <v>平安银行</v>
          </cell>
        </row>
        <row r="3561">
          <cell r="C3561" t="str">
            <v>平安银行日添利(增强型)人民币理财产品</v>
          </cell>
          <cell r="D3561" t="str">
            <v>平安银行</v>
          </cell>
        </row>
        <row r="3562">
          <cell r="C3562" t="str">
            <v>平安银行日添利(增强型)人民币理财产品</v>
          </cell>
          <cell r="D3562" t="str">
            <v>平安银行</v>
          </cell>
        </row>
        <row r="3563">
          <cell r="C3563" t="str">
            <v>平安银行日添利(增强型)人民币理财产品</v>
          </cell>
          <cell r="D3563" t="str">
            <v>平安银行</v>
          </cell>
        </row>
        <row r="3564">
          <cell r="C3564" t="str">
            <v>平安银行日添利(增强型)人民币理财产品</v>
          </cell>
          <cell r="D3564" t="str">
            <v>平安银行</v>
          </cell>
        </row>
        <row r="3565">
          <cell r="C3565" t="str">
            <v>平安银行日添利(增强型)人民币理财产品</v>
          </cell>
          <cell r="D3565" t="str">
            <v>平安银行</v>
          </cell>
        </row>
        <row r="3566">
          <cell r="C3566" t="str">
            <v>平安银行日添利(增强型)人民币理财产品</v>
          </cell>
          <cell r="D3566" t="str">
            <v>平安银行</v>
          </cell>
        </row>
        <row r="3567">
          <cell r="C3567" t="str">
            <v>平安银行日添利(增强型)人民币理财产品</v>
          </cell>
          <cell r="D3567" t="str">
            <v>平安银行</v>
          </cell>
        </row>
        <row r="3568">
          <cell r="C3568" t="str">
            <v>天天增利私享款理财产品</v>
          </cell>
          <cell r="D3568" t="str">
            <v>中国民生银行</v>
          </cell>
        </row>
        <row r="3569">
          <cell r="C3569" t="str">
            <v>天天增利私享款理财产品</v>
          </cell>
          <cell r="D3569" t="str">
            <v>中国民生银行</v>
          </cell>
        </row>
        <row r="3570">
          <cell r="C3570" t="str">
            <v>天天增利私享款理财产品</v>
          </cell>
          <cell r="D3570" t="str">
            <v>中国民生银行</v>
          </cell>
        </row>
        <row r="3571">
          <cell r="C3571" t="str">
            <v>天天增利私享款理财产品</v>
          </cell>
          <cell r="D3571" t="str">
            <v>中国民生银行</v>
          </cell>
        </row>
        <row r="3572">
          <cell r="C3572" t="str">
            <v>天天增利私享款理财产品</v>
          </cell>
          <cell r="D3572" t="str">
            <v>中国民生银行</v>
          </cell>
        </row>
        <row r="3573">
          <cell r="C3573" t="str">
            <v>天天增利私享款理财产品</v>
          </cell>
          <cell r="D3573" t="str">
            <v>中国民生银行</v>
          </cell>
        </row>
        <row r="3574">
          <cell r="C3574" t="str">
            <v>天天增利私享款理财产品</v>
          </cell>
          <cell r="D3574" t="str">
            <v>中国民生银行</v>
          </cell>
        </row>
        <row r="3575">
          <cell r="C3575" t="str">
            <v>天天增利私享款理财产品</v>
          </cell>
          <cell r="D3575" t="str">
            <v>中国民生银行</v>
          </cell>
        </row>
        <row r="3576">
          <cell r="C3576" t="str">
            <v>天天增利私享款理财产品</v>
          </cell>
          <cell r="D3576" t="str">
            <v>中国民生银行</v>
          </cell>
        </row>
        <row r="3577">
          <cell r="C3577" t="str">
            <v>天天增利私享款理财产品</v>
          </cell>
          <cell r="D3577" t="str">
            <v>中国民生银行</v>
          </cell>
        </row>
        <row r="3578">
          <cell r="C3578" t="str">
            <v>天天增利私享款理财产品</v>
          </cell>
          <cell r="D3578" t="str">
            <v>中国民生银行</v>
          </cell>
        </row>
        <row r="3579">
          <cell r="C3579" t="str">
            <v>天天增利私享款理财产品</v>
          </cell>
          <cell r="D3579" t="str">
            <v>中国民生银行</v>
          </cell>
        </row>
        <row r="3580">
          <cell r="C3580" t="str">
            <v>天天增利私享款理财产品</v>
          </cell>
          <cell r="D3580" t="str">
            <v>中国民生银行</v>
          </cell>
        </row>
        <row r="3581">
          <cell r="C3581" t="str">
            <v>天天增利私享款理财产品</v>
          </cell>
          <cell r="D3581" t="str">
            <v>中国民生银行</v>
          </cell>
        </row>
        <row r="3582">
          <cell r="C3582" t="str">
            <v>天天增利私享款理财产品</v>
          </cell>
          <cell r="D3582" t="str">
            <v>中国民生银行</v>
          </cell>
        </row>
        <row r="3583">
          <cell r="C3583" t="str">
            <v>天天增利私享款理财产品</v>
          </cell>
          <cell r="D3583" t="str">
            <v>中国民生银行</v>
          </cell>
        </row>
        <row r="3584">
          <cell r="C3584" t="str">
            <v>天天增利私享款理财产品</v>
          </cell>
          <cell r="D3584" t="str">
            <v>中国民生银行</v>
          </cell>
        </row>
        <row r="3585">
          <cell r="C3585" t="str">
            <v>天天增利私享款理财产品</v>
          </cell>
          <cell r="D3585" t="str">
            <v>中国民生银行</v>
          </cell>
        </row>
        <row r="3586">
          <cell r="C3586" t="str">
            <v>天天增利私享款理财产品</v>
          </cell>
          <cell r="D3586" t="str">
            <v>中国民生银行</v>
          </cell>
        </row>
        <row r="3587">
          <cell r="C3587" t="str">
            <v>天天增利私享款理财产品</v>
          </cell>
          <cell r="D3587" t="str">
            <v>中国民生银行</v>
          </cell>
        </row>
        <row r="3588">
          <cell r="C3588" t="str">
            <v>天天增利私享款理财产品</v>
          </cell>
          <cell r="D3588" t="str">
            <v>中国民生银行</v>
          </cell>
        </row>
        <row r="3589">
          <cell r="C3589" t="str">
            <v>天天增利私享款理财产品</v>
          </cell>
          <cell r="D3589" t="str">
            <v>中国民生银行</v>
          </cell>
        </row>
        <row r="3590">
          <cell r="C3590" t="str">
            <v>天天增利私享款理财产品</v>
          </cell>
          <cell r="D3590" t="str">
            <v>中国民生银行</v>
          </cell>
        </row>
        <row r="3591">
          <cell r="C3591" t="str">
            <v>天天增利私享款理财产品</v>
          </cell>
          <cell r="D3591" t="str">
            <v>中国民生银行</v>
          </cell>
        </row>
        <row r="3592">
          <cell r="C3592" t="str">
            <v>天天增利私享款理财产品</v>
          </cell>
          <cell r="D3592" t="str">
            <v>中国民生银行</v>
          </cell>
        </row>
        <row r="3593">
          <cell r="C3593" t="str">
            <v>天天增利私享款理财产品</v>
          </cell>
          <cell r="D3593" t="str">
            <v>中国民生银行</v>
          </cell>
        </row>
        <row r="3594">
          <cell r="C3594" t="str">
            <v>天天增利私享款理财产品</v>
          </cell>
          <cell r="D3594" t="str">
            <v>中国民生银行</v>
          </cell>
        </row>
        <row r="3595">
          <cell r="C3595" t="str">
            <v>天天增利私享款理财产品</v>
          </cell>
          <cell r="D3595" t="str">
            <v>中国民生银行</v>
          </cell>
        </row>
        <row r="3596">
          <cell r="C3596" t="str">
            <v>天天增利私享款理财产品</v>
          </cell>
          <cell r="D3596" t="str">
            <v>中国民生银行</v>
          </cell>
        </row>
        <row r="3597">
          <cell r="C3597" t="str">
            <v>天天增利私享款理财产品</v>
          </cell>
          <cell r="D3597" t="str">
            <v>中国民生银行</v>
          </cell>
        </row>
        <row r="3598">
          <cell r="C3598" t="str">
            <v>天添盈新锐1号理财计划</v>
          </cell>
          <cell r="D3598" t="str">
            <v>上海浦东发展银行</v>
          </cell>
        </row>
        <row r="3599">
          <cell r="C3599" t="str">
            <v>天添盈新锐1号理财计划</v>
          </cell>
          <cell r="D3599" t="str">
            <v>上海浦东发展银行</v>
          </cell>
        </row>
        <row r="3600">
          <cell r="C3600" t="str">
            <v>天添盈新锐1号理财计划</v>
          </cell>
          <cell r="D3600" t="str">
            <v>上海浦东发展银行</v>
          </cell>
        </row>
        <row r="3601">
          <cell r="C3601" t="str">
            <v>天添盈新锐1号理财计划</v>
          </cell>
          <cell r="D3601" t="str">
            <v>上海浦东发展银行</v>
          </cell>
        </row>
        <row r="3602">
          <cell r="C3602" t="str">
            <v>天添盈新锐1号理财计划</v>
          </cell>
          <cell r="D3602" t="str">
            <v>上海浦东发展银行</v>
          </cell>
        </row>
        <row r="3603">
          <cell r="C3603" t="str">
            <v>天添盈新锐1号理财计划</v>
          </cell>
          <cell r="D3603" t="str">
            <v>上海浦东发展银行</v>
          </cell>
        </row>
        <row r="3604">
          <cell r="C3604" t="str">
            <v>天添盈新锐1号理财计划</v>
          </cell>
          <cell r="D3604" t="str">
            <v>上海浦东发展银行</v>
          </cell>
        </row>
        <row r="3605">
          <cell r="C3605" t="str">
            <v>天添盈新锐1号理财计划</v>
          </cell>
          <cell r="D3605" t="str">
            <v>上海浦东发展银行</v>
          </cell>
        </row>
        <row r="3606">
          <cell r="C3606" t="str">
            <v>天添盈新锐1号理财计划</v>
          </cell>
          <cell r="D3606" t="str">
            <v>上海浦东发展银行</v>
          </cell>
        </row>
        <row r="3607">
          <cell r="C3607" t="str">
            <v>天添盈新锐1号理财计划</v>
          </cell>
          <cell r="D3607" t="str">
            <v>上海浦东发展银行</v>
          </cell>
        </row>
        <row r="3608">
          <cell r="C3608" t="str">
            <v>天添盈新锐1号理财计划</v>
          </cell>
          <cell r="D3608" t="str">
            <v>上海浦东发展银行</v>
          </cell>
        </row>
        <row r="3609">
          <cell r="C3609" t="str">
            <v>天添盈新锐1号理财计划</v>
          </cell>
          <cell r="D3609" t="str">
            <v>上海浦东发展银行</v>
          </cell>
        </row>
        <row r="3610">
          <cell r="C3610" t="str">
            <v>天添盈新锐1号理财计划</v>
          </cell>
          <cell r="D3610" t="str">
            <v>上海浦东发展银行</v>
          </cell>
        </row>
        <row r="3611">
          <cell r="C3611" t="str">
            <v>天添盈新锐1号理财计划</v>
          </cell>
          <cell r="D3611" t="str">
            <v>上海浦东发展银行</v>
          </cell>
        </row>
        <row r="3612">
          <cell r="C3612" t="str">
            <v>天添盈新锐1号理财计划</v>
          </cell>
          <cell r="D3612" t="str">
            <v>上海浦东发展银行</v>
          </cell>
        </row>
        <row r="3613">
          <cell r="C3613" t="str">
            <v>天添盈新锐1号理财计划</v>
          </cell>
          <cell r="D3613" t="str">
            <v>上海浦东发展银行</v>
          </cell>
        </row>
        <row r="3614">
          <cell r="C3614" t="str">
            <v>天添盈新锐1号理财计划</v>
          </cell>
          <cell r="D3614" t="str">
            <v>上海浦东发展银行</v>
          </cell>
        </row>
        <row r="3615">
          <cell r="C3615" t="str">
            <v>天添盈新锐1号理财计划</v>
          </cell>
          <cell r="D3615" t="str">
            <v>上海浦东发展银行</v>
          </cell>
        </row>
        <row r="3616">
          <cell r="C3616" t="str">
            <v>天添盈新锐1号理财计划</v>
          </cell>
          <cell r="D3616" t="str">
            <v>上海浦东发展银行</v>
          </cell>
        </row>
        <row r="3617">
          <cell r="C3617" t="str">
            <v>天添盈新锐1号理财计划</v>
          </cell>
          <cell r="D3617" t="str">
            <v>上海浦东发展银行</v>
          </cell>
        </row>
        <row r="3618">
          <cell r="C3618" t="str">
            <v>天添盈新锐1号理财计划</v>
          </cell>
          <cell r="D3618" t="str">
            <v>上海浦东发展银行</v>
          </cell>
        </row>
        <row r="3619">
          <cell r="C3619" t="str">
            <v>天添盈新锐1号理财计划</v>
          </cell>
          <cell r="D3619" t="str">
            <v>上海浦东发展银行</v>
          </cell>
        </row>
        <row r="3620">
          <cell r="C3620" t="str">
            <v>天添盈新锐1号理财计划</v>
          </cell>
          <cell r="D3620" t="str">
            <v>上海浦东发展银行</v>
          </cell>
        </row>
        <row r="3621">
          <cell r="C3621" t="str">
            <v>天添盈新锐1号理财计划</v>
          </cell>
          <cell r="D3621" t="str">
            <v>上海浦东发展银行</v>
          </cell>
        </row>
        <row r="3622">
          <cell r="C3622" t="str">
            <v>天添盈新锐1号理财计划</v>
          </cell>
          <cell r="D3622" t="str">
            <v>上海浦东发展银行</v>
          </cell>
        </row>
        <row r="3623">
          <cell r="C3623" t="str">
            <v>天添盈新锐1号理财计划</v>
          </cell>
          <cell r="D3623" t="str">
            <v>上海浦东发展银行</v>
          </cell>
        </row>
        <row r="3624">
          <cell r="C3624" t="str">
            <v>天添盈新锐1号理财计划</v>
          </cell>
          <cell r="D3624" t="str">
            <v>上海浦东发展银行</v>
          </cell>
        </row>
        <row r="3625">
          <cell r="C3625" t="str">
            <v>天添盈新锐1号理财计划</v>
          </cell>
          <cell r="D3625" t="str">
            <v>上海浦东发展银行</v>
          </cell>
        </row>
        <row r="3626">
          <cell r="C3626" t="str">
            <v>天添盈新锐1号理财计划</v>
          </cell>
          <cell r="D3626" t="str">
            <v>上海浦东发展银行</v>
          </cell>
        </row>
        <row r="3627">
          <cell r="C3627" t="str">
            <v>天添盈新锐1号理财计划</v>
          </cell>
          <cell r="D3627" t="str">
            <v>上海浦东发展银行</v>
          </cell>
        </row>
        <row r="3628">
          <cell r="C3628" t="str">
            <v>天添盈增利1号理财计划</v>
          </cell>
          <cell r="D3628" t="str">
            <v>上海浦东发展银行</v>
          </cell>
        </row>
        <row r="3629">
          <cell r="C3629" t="str">
            <v>天添盈增利1号理财计划</v>
          </cell>
          <cell r="D3629" t="str">
            <v>上海浦东发展银行</v>
          </cell>
        </row>
        <row r="3630">
          <cell r="C3630" t="str">
            <v>天添盈增利1号理财计划</v>
          </cell>
          <cell r="D3630" t="str">
            <v>上海浦东发展银行</v>
          </cell>
        </row>
        <row r="3631">
          <cell r="C3631" t="str">
            <v>天添盈增利1号理财计划</v>
          </cell>
          <cell r="D3631" t="str">
            <v>上海浦东发展银行</v>
          </cell>
        </row>
        <row r="3632">
          <cell r="C3632" t="str">
            <v>天添盈增利1号理财计划</v>
          </cell>
          <cell r="D3632" t="str">
            <v>上海浦东发展银行</v>
          </cell>
        </row>
        <row r="3633">
          <cell r="C3633" t="str">
            <v>天添盈增利1号理财计划</v>
          </cell>
          <cell r="D3633" t="str">
            <v>上海浦东发展银行</v>
          </cell>
        </row>
        <row r="3634">
          <cell r="C3634" t="str">
            <v>天添盈增利1号理财计划</v>
          </cell>
          <cell r="D3634" t="str">
            <v>上海浦东发展银行</v>
          </cell>
        </row>
        <row r="3635">
          <cell r="C3635" t="str">
            <v>天添盈增利1号理财计划</v>
          </cell>
          <cell r="D3635" t="str">
            <v>上海浦东发展银行</v>
          </cell>
        </row>
        <row r="3636">
          <cell r="C3636" t="str">
            <v>天添盈增利1号理财计划</v>
          </cell>
          <cell r="D3636" t="str">
            <v>上海浦东发展银行</v>
          </cell>
        </row>
        <row r="3637">
          <cell r="C3637" t="str">
            <v>天添盈增利1号理财计划</v>
          </cell>
          <cell r="D3637" t="str">
            <v>上海浦东发展银行</v>
          </cell>
        </row>
        <row r="3638">
          <cell r="C3638" t="str">
            <v>天添盈增利1号理财计划</v>
          </cell>
          <cell r="D3638" t="str">
            <v>上海浦东发展银行</v>
          </cell>
        </row>
        <row r="3639">
          <cell r="C3639" t="str">
            <v>天添盈增利1号理财计划</v>
          </cell>
          <cell r="D3639" t="str">
            <v>上海浦东发展银行</v>
          </cell>
        </row>
        <row r="3640">
          <cell r="C3640" t="str">
            <v>天添盈增利1号理财计划</v>
          </cell>
          <cell r="D3640" t="str">
            <v>上海浦东发展银行</v>
          </cell>
        </row>
        <row r="3641">
          <cell r="C3641" t="str">
            <v>天添盈增利1号理财计划</v>
          </cell>
          <cell r="D3641" t="str">
            <v>上海浦东发展银行</v>
          </cell>
        </row>
        <row r="3642">
          <cell r="C3642" t="str">
            <v>天添盈增利1号理财计划</v>
          </cell>
          <cell r="D3642" t="str">
            <v>上海浦东发展银行</v>
          </cell>
        </row>
        <row r="3643">
          <cell r="C3643" t="str">
            <v>天添盈增利1号理财计划</v>
          </cell>
          <cell r="D3643" t="str">
            <v>上海浦东发展银行</v>
          </cell>
        </row>
        <row r="3644">
          <cell r="C3644" t="str">
            <v>天添盈增利1号理财计划</v>
          </cell>
          <cell r="D3644" t="str">
            <v>上海浦东发展银行</v>
          </cell>
        </row>
        <row r="3645">
          <cell r="C3645" t="str">
            <v>天添盈增利1号理财计划</v>
          </cell>
          <cell r="D3645" t="str">
            <v>上海浦东发展银行</v>
          </cell>
        </row>
        <row r="3646">
          <cell r="C3646" t="str">
            <v>天添盈增利1号理财计划</v>
          </cell>
          <cell r="D3646" t="str">
            <v>上海浦东发展银行</v>
          </cell>
        </row>
        <row r="3647">
          <cell r="C3647" t="str">
            <v>天添盈增利1号理财计划</v>
          </cell>
          <cell r="D3647" t="str">
            <v>上海浦东发展银行</v>
          </cell>
        </row>
        <row r="3648">
          <cell r="C3648" t="str">
            <v>天添盈增利1号理财计划</v>
          </cell>
          <cell r="D3648" t="str">
            <v>上海浦东发展银行</v>
          </cell>
        </row>
        <row r="3649">
          <cell r="C3649" t="str">
            <v>天添盈增利1号理财计划</v>
          </cell>
          <cell r="D3649" t="str">
            <v>上海浦东发展银行</v>
          </cell>
        </row>
        <row r="3650">
          <cell r="C3650" t="str">
            <v>天添盈增利1号理财计划</v>
          </cell>
          <cell r="D3650" t="str">
            <v>上海浦东发展银行</v>
          </cell>
        </row>
        <row r="3651">
          <cell r="C3651" t="str">
            <v>天添盈增利1号理财计划</v>
          </cell>
          <cell r="D3651" t="str">
            <v>上海浦东发展银行</v>
          </cell>
        </row>
        <row r="3652">
          <cell r="C3652" t="str">
            <v>天添盈增利1号理财计划</v>
          </cell>
          <cell r="D3652" t="str">
            <v>上海浦东发展银行</v>
          </cell>
        </row>
        <row r="3653">
          <cell r="C3653" t="str">
            <v>天添盈增利1号理财计划</v>
          </cell>
          <cell r="D3653" t="str">
            <v>上海浦东发展银行</v>
          </cell>
        </row>
        <row r="3654">
          <cell r="C3654" t="str">
            <v>天添盈增利1号理财计划</v>
          </cell>
          <cell r="D3654" t="str">
            <v>上海浦东发展银行</v>
          </cell>
        </row>
        <row r="3655">
          <cell r="C3655" t="str">
            <v>天添盈增利1号理财计划</v>
          </cell>
          <cell r="D3655" t="str">
            <v>上海浦东发展银行</v>
          </cell>
        </row>
        <row r="3656">
          <cell r="C3656" t="str">
            <v>天添盈增利1号理财计划</v>
          </cell>
          <cell r="D3656" t="str">
            <v>上海浦东发展银行</v>
          </cell>
        </row>
        <row r="3657">
          <cell r="C3657" t="str">
            <v>天添盈增利1号理财计划</v>
          </cell>
          <cell r="D3657" t="str">
            <v>上海浦东发展银行</v>
          </cell>
        </row>
        <row r="3658">
          <cell r="C3658" t="str">
            <v>天添盈增利2号理财计划</v>
          </cell>
          <cell r="D3658" t="str">
            <v>上海浦东发展银行</v>
          </cell>
        </row>
        <row r="3659">
          <cell r="C3659" t="str">
            <v>天添盈增利2号理财计划</v>
          </cell>
          <cell r="D3659" t="str">
            <v>上海浦东发展银行</v>
          </cell>
        </row>
        <row r="3660">
          <cell r="C3660" t="str">
            <v>天添盈增利2号理财计划</v>
          </cell>
          <cell r="D3660" t="str">
            <v>上海浦东发展银行</v>
          </cell>
        </row>
        <row r="3661">
          <cell r="C3661" t="str">
            <v>天添盈增利2号理财计划</v>
          </cell>
          <cell r="D3661" t="str">
            <v>上海浦东发展银行</v>
          </cell>
        </row>
        <row r="3662">
          <cell r="C3662" t="str">
            <v>天添盈增利2号理财计划</v>
          </cell>
          <cell r="D3662" t="str">
            <v>上海浦东发展银行</v>
          </cell>
        </row>
        <row r="3663">
          <cell r="C3663" t="str">
            <v>天添盈增利2号理财计划</v>
          </cell>
          <cell r="D3663" t="str">
            <v>上海浦东发展银行</v>
          </cell>
        </row>
        <row r="3664">
          <cell r="C3664" t="str">
            <v>天添盈增利2号理财计划</v>
          </cell>
          <cell r="D3664" t="str">
            <v>上海浦东发展银行</v>
          </cell>
        </row>
        <row r="3665">
          <cell r="C3665" t="str">
            <v>天添盈增利2号理财计划</v>
          </cell>
          <cell r="D3665" t="str">
            <v>上海浦东发展银行</v>
          </cell>
        </row>
        <row r="3666">
          <cell r="C3666" t="str">
            <v>天添盈增利2号理财计划</v>
          </cell>
          <cell r="D3666" t="str">
            <v>上海浦东发展银行</v>
          </cell>
        </row>
        <row r="3667">
          <cell r="C3667" t="str">
            <v>天添盈增利2号理财计划</v>
          </cell>
          <cell r="D3667" t="str">
            <v>上海浦东发展银行</v>
          </cell>
        </row>
        <row r="3668">
          <cell r="C3668" t="str">
            <v>天添盈增利2号理财计划</v>
          </cell>
          <cell r="D3668" t="str">
            <v>上海浦东发展银行</v>
          </cell>
        </row>
        <row r="3669">
          <cell r="C3669" t="str">
            <v>天添盈增利2号理财计划</v>
          </cell>
          <cell r="D3669" t="str">
            <v>上海浦东发展银行</v>
          </cell>
        </row>
        <row r="3670">
          <cell r="C3670" t="str">
            <v>天添盈增利2号理财计划</v>
          </cell>
          <cell r="D3670" t="str">
            <v>上海浦东发展银行</v>
          </cell>
        </row>
        <row r="3671">
          <cell r="C3671" t="str">
            <v>天添盈增利2号理财计划</v>
          </cell>
          <cell r="D3671" t="str">
            <v>上海浦东发展银行</v>
          </cell>
        </row>
        <row r="3672">
          <cell r="C3672" t="str">
            <v>天添盈增利2号理财计划</v>
          </cell>
          <cell r="D3672" t="str">
            <v>上海浦东发展银行</v>
          </cell>
        </row>
        <row r="3673">
          <cell r="C3673" t="str">
            <v>天添盈增利2号理财计划</v>
          </cell>
          <cell r="D3673" t="str">
            <v>上海浦东发展银行</v>
          </cell>
        </row>
        <row r="3674">
          <cell r="C3674" t="str">
            <v>天添盈增利2号理财计划</v>
          </cell>
          <cell r="D3674" t="str">
            <v>上海浦东发展银行</v>
          </cell>
        </row>
        <row r="3675">
          <cell r="C3675" t="str">
            <v>天添盈增利2号理财计划</v>
          </cell>
          <cell r="D3675" t="str">
            <v>上海浦东发展银行</v>
          </cell>
        </row>
        <row r="3676">
          <cell r="C3676" t="str">
            <v>天添盈增利2号理财计划</v>
          </cell>
          <cell r="D3676" t="str">
            <v>上海浦东发展银行</v>
          </cell>
        </row>
        <row r="3677">
          <cell r="C3677" t="str">
            <v>天添盈增利2号理财计划</v>
          </cell>
          <cell r="D3677" t="str">
            <v>上海浦东发展银行</v>
          </cell>
        </row>
        <row r="3678">
          <cell r="C3678" t="str">
            <v>天添盈增利2号理财计划</v>
          </cell>
          <cell r="D3678" t="str">
            <v>上海浦东发展银行</v>
          </cell>
        </row>
        <row r="3679">
          <cell r="C3679" t="str">
            <v>天添盈增利2号理财计划</v>
          </cell>
          <cell r="D3679" t="str">
            <v>上海浦东发展银行</v>
          </cell>
        </row>
        <row r="3680">
          <cell r="C3680" t="str">
            <v>天添盈增利2号理财计划</v>
          </cell>
          <cell r="D3680" t="str">
            <v>上海浦东发展银行</v>
          </cell>
        </row>
        <row r="3681">
          <cell r="C3681" t="str">
            <v>天添盈增利2号理财计划</v>
          </cell>
          <cell r="D3681" t="str">
            <v>上海浦东发展银行</v>
          </cell>
        </row>
        <row r="3682">
          <cell r="C3682" t="str">
            <v>天添盈增利2号理财计划</v>
          </cell>
          <cell r="D3682" t="str">
            <v>上海浦东发展银行</v>
          </cell>
        </row>
        <row r="3683">
          <cell r="C3683" t="str">
            <v>天添盈增利2号理财计划</v>
          </cell>
          <cell r="D3683" t="str">
            <v>上海浦东发展银行</v>
          </cell>
        </row>
        <row r="3684">
          <cell r="C3684" t="str">
            <v>天添盈增利2号理财计划</v>
          </cell>
          <cell r="D3684" t="str">
            <v>上海浦东发展银行</v>
          </cell>
        </row>
        <row r="3685">
          <cell r="C3685" t="str">
            <v>天添盈增利2号理财计划</v>
          </cell>
          <cell r="D3685" t="str">
            <v>上海浦东发展银行</v>
          </cell>
        </row>
        <row r="3686">
          <cell r="C3686" t="str">
            <v>天添盈增利2号理财计划</v>
          </cell>
          <cell r="D3686" t="str">
            <v>上海浦东发展银行</v>
          </cell>
        </row>
        <row r="3687">
          <cell r="C3687" t="str">
            <v>天添盈增利2号理财计划</v>
          </cell>
          <cell r="D3687" t="str">
            <v>上海浦东发展银行</v>
          </cell>
        </row>
        <row r="3688">
          <cell r="C3688" t="str">
            <v>天添盈增利3号理财计划</v>
          </cell>
          <cell r="D3688" t="str">
            <v>上海浦东发展银行</v>
          </cell>
        </row>
        <row r="3689">
          <cell r="C3689" t="str">
            <v>天添盈增利3号理财计划</v>
          </cell>
          <cell r="D3689" t="str">
            <v>上海浦东发展银行</v>
          </cell>
        </row>
        <row r="3690">
          <cell r="C3690" t="str">
            <v>天添盈增利3号理财计划</v>
          </cell>
          <cell r="D3690" t="str">
            <v>上海浦东发展银行</v>
          </cell>
        </row>
        <row r="3691">
          <cell r="C3691" t="str">
            <v>天添盈增利3号理财计划</v>
          </cell>
          <cell r="D3691" t="str">
            <v>上海浦东发展银行</v>
          </cell>
        </row>
        <row r="3692">
          <cell r="C3692" t="str">
            <v>天添盈增利3号理财计划</v>
          </cell>
          <cell r="D3692" t="str">
            <v>上海浦东发展银行</v>
          </cell>
        </row>
        <row r="3693">
          <cell r="C3693" t="str">
            <v>天添盈增利3号理财计划</v>
          </cell>
          <cell r="D3693" t="str">
            <v>上海浦东发展银行</v>
          </cell>
        </row>
        <row r="3694">
          <cell r="C3694" t="str">
            <v>天添盈增利3号理财计划</v>
          </cell>
          <cell r="D3694" t="str">
            <v>上海浦东发展银行</v>
          </cell>
        </row>
        <row r="3695">
          <cell r="C3695" t="str">
            <v>天添盈增利3号理财计划</v>
          </cell>
          <cell r="D3695" t="str">
            <v>上海浦东发展银行</v>
          </cell>
        </row>
        <row r="3696">
          <cell r="C3696" t="str">
            <v>天添盈增利3号理财计划</v>
          </cell>
          <cell r="D3696" t="str">
            <v>上海浦东发展银行</v>
          </cell>
        </row>
        <row r="3697">
          <cell r="C3697" t="str">
            <v>天添盈增利3号理财计划</v>
          </cell>
          <cell r="D3697" t="str">
            <v>上海浦东发展银行</v>
          </cell>
        </row>
        <row r="3698">
          <cell r="C3698" t="str">
            <v>天添盈增利3号理财计划</v>
          </cell>
          <cell r="D3698" t="str">
            <v>上海浦东发展银行</v>
          </cell>
        </row>
        <row r="3699">
          <cell r="C3699" t="str">
            <v>天添盈增利3号理财计划</v>
          </cell>
          <cell r="D3699" t="str">
            <v>上海浦东发展银行</v>
          </cell>
        </row>
        <row r="3700">
          <cell r="C3700" t="str">
            <v>天添盈增利3号理财计划</v>
          </cell>
          <cell r="D3700" t="str">
            <v>上海浦东发展银行</v>
          </cell>
        </row>
        <row r="3701">
          <cell r="C3701" t="str">
            <v>天添盈增利3号理财计划</v>
          </cell>
          <cell r="D3701" t="str">
            <v>上海浦东发展银行</v>
          </cell>
        </row>
        <row r="3702">
          <cell r="C3702" t="str">
            <v>天添盈增利3号理财计划</v>
          </cell>
          <cell r="D3702" t="str">
            <v>上海浦东发展银行</v>
          </cell>
        </row>
        <row r="3703">
          <cell r="C3703" t="str">
            <v>天添盈增利3号理财计划</v>
          </cell>
          <cell r="D3703" t="str">
            <v>上海浦东发展银行</v>
          </cell>
        </row>
        <row r="3704">
          <cell r="C3704" t="str">
            <v>天添盈增利3号理财计划</v>
          </cell>
          <cell r="D3704" t="str">
            <v>上海浦东发展银行</v>
          </cell>
        </row>
        <row r="3705">
          <cell r="C3705" t="str">
            <v>天添盈增利3号理财计划</v>
          </cell>
          <cell r="D3705" t="str">
            <v>上海浦东发展银行</v>
          </cell>
        </row>
        <row r="3706">
          <cell r="C3706" t="str">
            <v>天添盈增利3号理财计划</v>
          </cell>
          <cell r="D3706" t="str">
            <v>上海浦东发展银行</v>
          </cell>
        </row>
        <row r="3707">
          <cell r="C3707" t="str">
            <v>天添盈增利3号理财计划</v>
          </cell>
          <cell r="D3707" t="str">
            <v>上海浦东发展银行</v>
          </cell>
        </row>
        <row r="3708">
          <cell r="C3708" t="str">
            <v>天添盈增利3号理财计划</v>
          </cell>
          <cell r="D3708" t="str">
            <v>上海浦东发展银行</v>
          </cell>
        </row>
        <row r="3709">
          <cell r="C3709" t="str">
            <v>天添盈增利3号理财计划</v>
          </cell>
          <cell r="D3709" t="str">
            <v>上海浦东发展银行</v>
          </cell>
        </row>
        <row r="3710">
          <cell r="C3710" t="str">
            <v>天添盈增利3号理财计划</v>
          </cell>
          <cell r="D3710" t="str">
            <v>上海浦东发展银行</v>
          </cell>
        </row>
        <row r="3711">
          <cell r="C3711" t="str">
            <v>天添盈增利3号理财计划</v>
          </cell>
          <cell r="D3711" t="str">
            <v>上海浦东发展银行</v>
          </cell>
        </row>
        <row r="3712">
          <cell r="C3712" t="str">
            <v>天添盈增利3号理财计划</v>
          </cell>
          <cell r="D3712" t="str">
            <v>上海浦东发展银行</v>
          </cell>
        </row>
        <row r="3713">
          <cell r="C3713" t="str">
            <v>天添盈增利3号理财计划</v>
          </cell>
          <cell r="D3713" t="str">
            <v>上海浦东发展银行</v>
          </cell>
        </row>
        <row r="3714">
          <cell r="C3714" t="str">
            <v>天添盈增利3号理财计划</v>
          </cell>
          <cell r="D3714" t="str">
            <v>上海浦东发展银行</v>
          </cell>
        </row>
        <row r="3715">
          <cell r="C3715" t="str">
            <v>天添盈增利3号理财计划</v>
          </cell>
          <cell r="D3715" t="str">
            <v>上海浦东发展银行</v>
          </cell>
        </row>
        <row r="3716">
          <cell r="C3716" t="str">
            <v>天添盈增利3号理财计划</v>
          </cell>
          <cell r="D3716" t="str">
            <v>上海浦东发展银行</v>
          </cell>
        </row>
        <row r="3717">
          <cell r="C3717" t="str">
            <v>天添盈增利3号理财计划</v>
          </cell>
          <cell r="D3717" t="str">
            <v>上海浦东发展银行</v>
          </cell>
        </row>
        <row r="3718">
          <cell r="C3718" t="str">
            <v>添利3号净值型理财产品(90318012)</v>
          </cell>
          <cell r="D3718" t="str">
            <v>兴业银行</v>
          </cell>
        </row>
        <row r="3719">
          <cell r="C3719" t="str">
            <v>添利3号净值型理财产品(90318012)</v>
          </cell>
          <cell r="D3719" t="str">
            <v>兴业银行</v>
          </cell>
        </row>
        <row r="3720">
          <cell r="C3720" t="str">
            <v>添利3号净值型理财产品(90318012)</v>
          </cell>
          <cell r="D3720" t="str">
            <v>兴业银行</v>
          </cell>
        </row>
        <row r="3721">
          <cell r="C3721" t="str">
            <v>添利3号净值型理财产品(90318012)</v>
          </cell>
          <cell r="D3721" t="str">
            <v>兴业银行</v>
          </cell>
        </row>
        <row r="3722">
          <cell r="C3722" t="str">
            <v>添利3号净值型理财产品(90318012)</v>
          </cell>
          <cell r="D3722" t="str">
            <v>兴业银行</v>
          </cell>
        </row>
        <row r="3723">
          <cell r="C3723" t="str">
            <v>添利3号净值型理财产品(90318012)</v>
          </cell>
          <cell r="D3723" t="str">
            <v>兴业银行</v>
          </cell>
        </row>
        <row r="3724">
          <cell r="C3724" t="str">
            <v>添利3号净值型理财产品(90318012)</v>
          </cell>
          <cell r="D3724" t="str">
            <v>兴业银行</v>
          </cell>
        </row>
        <row r="3725">
          <cell r="C3725" t="str">
            <v>添利3号净值型理财产品(90318012)</v>
          </cell>
          <cell r="D3725" t="str">
            <v>兴业银行</v>
          </cell>
        </row>
        <row r="3726">
          <cell r="C3726" t="str">
            <v>添利3号净值型理财产品(90318012)</v>
          </cell>
          <cell r="D3726" t="str">
            <v>兴业银行</v>
          </cell>
        </row>
        <row r="3727">
          <cell r="C3727" t="str">
            <v>添利3号净值型理财产品(90318012)</v>
          </cell>
          <cell r="D3727" t="str">
            <v>兴业银行</v>
          </cell>
        </row>
        <row r="3728">
          <cell r="C3728" t="str">
            <v>添利3号净值型理财产品(90318012)</v>
          </cell>
          <cell r="D3728" t="str">
            <v>兴业银行</v>
          </cell>
        </row>
        <row r="3729">
          <cell r="C3729" t="str">
            <v>添利3号净值型理财产品(90318012)</v>
          </cell>
          <cell r="D3729" t="str">
            <v>兴业银行</v>
          </cell>
        </row>
        <row r="3730">
          <cell r="C3730" t="str">
            <v>添利3号净值型理财产品(90318012)</v>
          </cell>
          <cell r="D3730" t="str">
            <v>兴业银行</v>
          </cell>
        </row>
        <row r="3731">
          <cell r="C3731" t="str">
            <v>添利3号净值型理财产品(90318012)</v>
          </cell>
          <cell r="D3731" t="str">
            <v>兴业银行</v>
          </cell>
        </row>
        <row r="3732">
          <cell r="C3732" t="str">
            <v>添利3号净值型理财产品(90318012)</v>
          </cell>
          <cell r="D3732" t="str">
            <v>兴业银行</v>
          </cell>
        </row>
        <row r="3733">
          <cell r="C3733" t="str">
            <v>添利3号净值型理财产品(90318012)</v>
          </cell>
          <cell r="D3733" t="str">
            <v>兴业银行</v>
          </cell>
        </row>
        <row r="3734">
          <cell r="C3734" t="str">
            <v>添利3号净值型理财产品(90318012)</v>
          </cell>
          <cell r="D3734" t="str">
            <v>兴业银行</v>
          </cell>
        </row>
        <row r="3735">
          <cell r="C3735" t="str">
            <v>添利3号净值型理财产品(90318012)</v>
          </cell>
          <cell r="D3735" t="str">
            <v>兴业银行</v>
          </cell>
        </row>
        <row r="3736">
          <cell r="C3736" t="str">
            <v>添利3号净值型理财产品(90318012)</v>
          </cell>
          <cell r="D3736" t="str">
            <v>兴业银行</v>
          </cell>
        </row>
        <row r="3737">
          <cell r="C3737" t="str">
            <v>添利3号净值型理财产品(90318012)</v>
          </cell>
          <cell r="D3737" t="str">
            <v>兴业银行</v>
          </cell>
        </row>
        <row r="3738">
          <cell r="C3738" t="str">
            <v>添利3号净值型理财产品(90318012)</v>
          </cell>
          <cell r="D3738" t="str">
            <v>兴业银行</v>
          </cell>
        </row>
        <row r="3739">
          <cell r="C3739" t="str">
            <v>添利3号净值型理财产品(90318012)</v>
          </cell>
          <cell r="D3739" t="str">
            <v>兴业银行</v>
          </cell>
        </row>
        <row r="3740">
          <cell r="C3740" t="str">
            <v>添利3号净值型理财产品(90318012)</v>
          </cell>
          <cell r="D3740" t="str">
            <v>兴业银行</v>
          </cell>
        </row>
        <row r="3741">
          <cell r="C3741" t="str">
            <v>添利3号净值型理财产品(90318012)</v>
          </cell>
          <cell r="D3741" t="str">
            <v>兴业银行</v>
          </cell>
        </row>
        <row r="3742">
          <cell r="C3742" t="str">
            <v>添利3号净值型理财产品(90318012)</v>
          </cell>
          <cell r="D3742" t="str">
            <v>兴业银行</v>
          </cell>
        </row>
        <row r="3743">
          <cell r="C3743" t="str">
            <v>添利3号净值型理财产品(90318012)</v>
          </cell>
          <cell r="D3743" t="str">
            <v>兴业银行</v>
          </cell>
        </row>
        <row r="3744">
          <cell r="C3744" t="str">
            <v>添利3号净值型理财产品(90318012)</v>
          </cell>
          <cell r="D3744" t="str">
            <v>兴业银行</v>
          </cell>
        </row>
        <row r="3745">
          <cell r="C3745" t="str">
            <v>添利3号净值型理财产品(90318012)</v>
          </cell>
          <cell r="D3745" t="str">
            <v>兴业银行</v>
          </cell>
        </row>
        <row r="3746">
          <cell r="C3746" t="str">
            <v>添利3号净值型理财产品(90318012)</v>
          </cell>
          <cell r="D3746" t="str">
            <v>兴业银行</v>
          </cell>
        </row>
        <row r="3747">
          <cell r="C3747" t="str">
            <v>添利3号净值型理财产品(91318012)</v>
          </cell>
          <cell r="D3747" t="str">
            <v>兴业银行</v>
          </cell>
        </row>
        <row r="3748">
          <cell r="C3748" t="str">
            <v>添利3号净值型理财产品(91318012)</v>
          </cell>
          <cell r="D3748" t="str">
            <v>兴业银行</v>
          </cell>
        </row>
        <row r="3749">
          <cell r="C3749" t="str">
            <v>添利3号净值型理财产品(91318012)</v>
          </cell>
          <cell r="D3749" t="str">
            <v>兴业银行</v>
          </cell>
        </row>
        <row r="3750">
          <cell r="C3750" t="str">
            <v>添利3号净值型理财产品(91318012)</v>
          </cell>
          <cell r="D3750" t="str">
            <v>兴业银行</v>
          </cell>
        </row>
        <row r="3751">
          <cell r="C3751" t="str">
            <v>添利3号净值型理财产品(91318012)</v>
          </cell>
          <cell r="D3751" t="str">
            <v>兴业银行</v>
          </cell>
        </row>
        <row r="3752">
          <cell r="C3752" t="str">
            <v>添利3号净值型理财产品(91318012)</v>
          </cell>
          <cell r="D3752" t="str">
            <v>兴业银行</v>
          </cell>
        </row>
        <row r="3753">
          <cell r="C3753" t="str">
            <v>添利3号净值型理财产品(91318012)</v>
          </cell>
          <cell r="D3753" t="str">
            <v>兴业银行</v>
          </cell>
        </row>
        <row r="3754">
          <cell r="C3754" t="str">
            <v>添利3号净值型理财产品(91318012)</v>
          </cell>
          <cell r="D3754" t="str">
            <v>兴业银行</v>
          </cell>
        </row>
        <row r="3755">
          <cell r="C3755" t="str">
            <v>添利3号净值型理财产品(91318012)</v>
          </cell>
          <cell r="D3755" t="str">
            <v>兴业银行</v>
          </cell>
        </row>
        <row r="3756">
          <cell r="C3756" t="str">
            <v>添利3号净值型理财产品(91318012)</v>
          </cell>
          <cell r="D3756" t="str">
            <v>兴业银行</v>
          </cell>
        </row>
        <row r="3757">
          <cell r="C3757" t="str">
            <v>添利3号净值型理财产品(91318012)</v>
          </cell>
          <cell r="D3757" t="str">
            <v>兴业银行</v>
          </cell>
        </row>
        <row r="3758">
          <cell r="C3758" t="str">
            <v>添利3号净值型理财产品(91318012)</v>
          </cell>
          <cell r="D3758" t="str">
            <v>兴业银行</v>
          </cell>
        </row>
        <row r="3759">
          <cell r="C3759" t="str">
            <v>添利3号净值型理财产品(91318012)</v>
          </cell>
          <cell r="D3759" t="str">
            <v>兴业银行</v>
          </cell>
        </row>
        <row r="3760">
          <cell r="C3760" t="str">
            <v>添利3号净值型理财产品(91318012)</v>
          </cell>
          <cell r="D3760" t="str">
            <v>兴业银行</v>
          </cell>
        </row>
        <row r="3761">
          <cell r="C3761" t="str">
            <v>添利3号净值型理财产品(91318012)</v>
          </cell>
          <cell r="D3761" t="str">
            <v>兴业银行</v>
          </cell>
        </row>
        <row r="3762">
          <cell r="C3762" t="str">
            <v>添利3号净值型理财产品(91318012)</v>
          </cell>
          <cell r="D3762" t="str">
            <v>兴业银行</v>
          </cell>
        </row>
        <row r="3763">
          <cell r="C3763" t="str">
            <v>添利3号净值型理财产品(91318012)</v>
          </cell>
          <cell r="D3763" t="str">
            <v>兴业银行</v>
          </cell>
        </row>
        <row r="3764">
          <cell r="C3764" t="str">
            <v>添利3号净值型理财产品(91318012)</v>
          </cell>
          <cell r="D3764" t="str">
            <v>兴业银行</v>
          </cell>
        </row>
        <row r="3765">
          <cell r="C3765" t="str">
            <v>添利3号净值型理财产品(91318012)</v>
          </cell>
          <cell r="D3765" t="str">
            <v>兴业银行</v>
          </cell>
        </row>
        <row r="3766">
          <cell r="C3766" t="str">
            <v>添利3号净值型理财产品(91318012)</v>
          </cell>
          <cell r="D3766" t="str">
            <v>兴业银行</v>
          </cell>
        </row>
        <row r="3767">
          <cell r="C3767" t="str">
            <v>添利3号净值型理财产品(91318012)</v>
          </cell>
          <cell r="D3767" t="str">
            <v>兴业银行</v>
          </cell>
        </row>
        <row r="3768">
          <cell r="C3768" t="str">
            <v>添利3号净值型理财产品(91318012)</v>
          </cell>
          <cell r="D3768" t="str">
            <v>兴业银行</v>
          </cell>
        </row>
        <row r="3769">
          <cell r="C3769" t="str">
            <v>添利3号净值型理财产品(91318012)</v>
          </cell>
          <cell r="D3769" t="str">
            <v>兴业银行</v>
          </cell>
        </row>
        <row r="3770">
          <cell r="C3770" t="str">
            <v>添利3号净值型理财产品(91318012)</v>
          </cell>
          <cell r="D3770" t="str">
            <v>兴业银行</v>
          </cell>
        </row>
        <row r="3771">
          <cell r="C3771" t="str">
            <v>添利3号净值型理财产品(91318012)</v>
          </cell>
          <cell r="D3771" t="str">
            <v>兴业银行</v>
          </cell>
        </row>
        <row r="3772">
          <cell r="C3772" t="str">
            <v>添利3号净值型理财产品(91318012)</v>
          </cell>
          <cell r="D3772" t="str">
            <v>兴业银行</v>
          </cell>
        </row>
        <row r="3773">
          <cell r="C3773" t="str">
            <v>添利3号净值型理财产品(91318012)</v>
          </cell>
          <cell r="D3773" t="str">
            <v>兴业银行</v>
          </cell>
        </row>
        <row r="3774">
          <cell r="C3774" t="str">
            <v>添利3号净值型理财产品(91318012)</v>
          </cell>
          <cell r="D3774" t="str">
            <v>兴业银行</v>
          </cell>
        </row>
        <row r="3775">
          <cell r="C3775" t="str">
            <v>添利3号净值型理财产品(91318012)</v>
          </cell>
          <cell r="D3775" t="str">
            <v>兴业银行</v>
          </cell>
        </row>
        <row r="3776">
          <cell r="C3776" t="str">
            <v>添利3号净值型理财产品(91318013)</v>
          </cell>
          <cell r="D3776" t="str">
            <v>兴业银行</v>
          </cell>
        </row>
        <row r="3777">
          <cell r="C3777" t="str">
            <v>添利3号净值型理财产品(91318013)</v>
          </cell>
          <cell r="D3777" t="str">
            <v>兴业银行</v>
          </cell>
        </row>
        <row r="3778">
          <cell r="C3778" t="str">
            <v>添利3号净值型理财产品(91318013)</v>
          </cell>
          <cell r="D3778" t="str">
            <v>兴业银行</v>
          </cell>
        </row>
        <row r="3779">
          <cell r="C3779" t="str">
            <v>添利3号净值型理财产品(91318013)</v>
          </cell>
          <cell r="D3779" t="str">
            <v>兴业银行</v>
          </cell>
        </row>
        <row r="3780">
          <cell r="C3780" t="str">
            <v>添利3号净值型理财产品(91318013)</v>
          </cell>
          <cell r="D3780" t="str">
            <v>兴业银行</v>
          </cell>
        </row>
        <row r="3781">
          <cell r="C3781" t="str">
            <v>添利3号净值型理财产品(91318013)</v>
          </cell>
          <cell r="D3781" t="str">
            <v>兴业银行</v>
          </cell>
        </row>
        <row r="3782">
          <cell r="C3782" t="str">
            <v>添利3号净值型理财产品(91318013)</v>
          </cell>
          <cell r="D3782" t="str">
            <v>兴业银行</v>
          </cell>
        </row>
        <row r="3783">
          <cell r="C3783" t="str">
            <v>添利3号净值型理财产品(91318013)</v>
          </cell>
          <cell r="D3783" t="str">
            <v>兴业银行</v>
          </cell>
        </row>
        <row r="3784">
          <cell r="C3784" t="str">
            <v>添利3号净值型理财产品(91318013)</v>
          </cell>
          <cell r="D3784" t="str">
            <v>兴业银行</v>
          </cell>
        </row>
        <row r="3785">
          <cell r="C3785" t="str">
            <v>添利3号净值型理财产品(91318013)</v>
          </cell>
          <cell r="D3785" t="str">
            <v>兴业银行</v>
          </cell>
        </row>
        <row r="3786">
          <cell r="C3786" t="str">
            <v>添利3号净值型理财产品(91318013)</v>
          </cell>
          <cell r="D3786" t="str">
            <v>兴业银行</v>
          </cell>
        </row>
        <row r="3787">
          <cell r="C3787" t="str">
            <v>添利3号净值型理财产品(91318013)</v>
          </cell>
          <cell r="D3787" t="str">
            <v>兴业银行</v>
          </cell>
        </row>
        <row r="3788">
          <cell r="C3788" t="str">
            <v>添利3号净值型理财产品(91318013)</v>
          </cell>
          <cell r="D3788" t="str">
            <v>兴业银行</v>
          </cell>
        </row>
        <row r="3789">
          <cell r="C3789" t="str">
            <v>添利3号净值型理财产品(91318013)</v>
          </cell>
          <cell r="D3789" t="str">
            <v>兴业银行</v>
          </cell>
        </row>
        <row r="3790">
          <cell r="C3790" t="str">
            <v>添利3号净值型理财产品(91318013)</v>
          </cell>
          <cell r="D3790" t="str">
            <v>兴业银行</v>
          </cell>
        </row>
        <row r="3791">
          <cell r="C3791" t="str">
            <v>添利3号净值型理财产品(91318013)</v>
          </cell>
          <cell r="D3791" t="str">
            <v>兴业银行</v>
          </cell>
        </row>
        <row r="3792">
          <cell r="C3792" t="str">
            <v>添利3号净值型理财产品(91318013)</v>
          </cell>
          <cell r="D3792" t="str">
            <v>兴业银行</v>
          </cell>
        </row>
        <row r="3793">
          <cell r="C3793" t="str">
            <v>添利3号净值型理财产品(91318013)</v>
          </cell>
          <cell r="D3793" t="str">
            <v>兴业银行</v>
          </cell>
        </row>
        <row r="3794">
          <cell r="C3794" t="str">
            <v>添利3号净值型理财产品(91318013)</v>
          </cell>
          <cell r="D3794" t="str">
            <v>兴业银行</v>
          </cell>
        </row>
        <row r="3795">
          <cell r="C3795" t="str">
            <v>添利3号净值型理财产品(91318013)</v>
          </cell>
          <cell r="D3795" t="str">
            <v>兴业银行</v>
          </cell>
        </row>
        <row r="3796">
          <cell r="C3796" t="str">
            <v>添利3号净值型理财产品(91318013)</v>
          </cell>
          <cell r="D3796" t="str">
            <v>兴业银行</v>
          </cell>
        </row>
        <row r="3797">
          <cell r="C3797" t="str">
            <v>添利3号净值型理财产品(91318013)</v>
          </cell>
          <cell r="D3797" t="str">
            <v>兴业银行</v>
          </cell>
        </row>
        <row r="3798">
          <cell r="C3798" t="str">
            <v>添利3号净值型理财产品(91318013)</v>
          </cell>
          <cell r="D3798" t="str">
            <v>兴业银行</v>
          </cell>
        </row>
        <row r="3799">
          <cell r="C3799" t="str">
            <v>添利3号净值型理财产品(91318013)</v>
          </cell>
          <cell r="D3799" t="str">
            <v>兴业银行</v>
          </cell>
        </row>
        <row r="3800">
          <cell r="C3800" t="str">
            <v>添利3号净值型理财产品(91318013)</v>
          </cell>
          <cell r="D3800" t="str">
            <v>兴业银行</v>
          </cell>
        </row>
        <row r="3801">
          <cell r="C3801" t="str">
            <v>添利3号净值型理财产品(91318013)</v>
          </cell>
          <cell r="D3801" t="str">
            <v>兴业银行</v>
          </cell>
        </row>
        <row r="3802">
          <cell r="C3802" t="str">
            <v>添利3号净值型理财产品(91318013)</v>
          </cell>
          <cell r="D3802" t="str">
            <v>兴业银行</v>
          </cell>
        </row>
        <row r="3803">
          <cell r="C3803" t="str">
            <v>添利3号净值型理财产品(91318013)</v>
          </cell>
          <cell r="D3803" t="str">
            <v>兴业银行</v>
          </cell>
        </row>
        <row r="3804">
          <cell r="C3804" t="str">
            <v>添利3号净值型理财产品(91318013)</v>
          </cell>
          <cell r="D3804" t="str">
            <v>兴业银行</v>
          </cell>
        </row>
        <row r="3805">
          <cell r="C3805" t="str">
            <v>添利3号净值型理财产品(9B319011)</v>
          </cell>
          <cell r="D3805" t="str">
            <v>兴业银行</v>
          </cell>
        </row>
        <row r="3806">
          <cell r="C3806" t="str">
            <v>添利3号净值型理财产品(9B319011)</v>
          </cell>
          <cell r="D3806" t="str">
            <v>兴业银行</v>
          </cell>
        </row>
        <row r="3807">
          <cell r="C3807" t="str">
            <v>添利3号净值型理财产品(9B319011)</v>
          </cell>
          <cell r="D3807" t="str">
            <v>兴业银行</v>
          </cell>
        </row>
        <row r="3808">
          <cell r="C3808" t="str">
            <v>添利3号净值型理财产品(9B319011)</v>
          </cell>
          <cell r="D3808" t="str">
            <v>兴业银行</v>
          </cell>
        </row>
        <row r="3809">
          <cell r="C3809" t="str">
            <v>添利3号净值型理财产品(9B319011)</v>
          </cell>
          <cell r="D3809" t="str">
            <v>兴业银行</v>
          </cell>
        </row>
        <row r="3810">
          <cell r="C3810" t="str">
            <v>添利3号净值型理财产品(9B319011)</v>
          </cell>
          <cell r="D3810" t="str">
            <v>兴业银行</v>
          </cell>
        </row>
        <row r="3811">
          <cell r="C3811" t="str">
            <v>添利3号净值型理财产品(9B319011)</v>
          </cell>
          <cell r="D3811" t="str">
            <v>兴业银行</v>
          </cell>
        </row>
        <row r="3812">
          <cell r="C3812" t="str">
            <v>添利3号净值型理财产品(9B319011)</v>
          </cell>
          <cell r="D3812" t="str">
            <v>兴业银行</v>
          </cell>
        </row>
        <row r="3813">
          <cell r="C3813" t="str">
            <v>添利3号净值型理财产品(9B319011)</v>
          </cell>
          <cell r="D3813" t="str">
            <v>兴业银行</v>
          </cell>
        </row>
        <row r="3814">
          <cell r="C3814" t="str">
            <v>添利3号净值型理财产品(9B319011)</v>
          </cell>
          <cell r="D3814" t="str">
            <v>兴业银行</v>
          </cell>
        </row>
        <row r="3815">
          <cell r="C3815" t="str">
            <v>添利3号净值型理财产品(9B319011)</v>
          </cell>
          <cell r="D3815" t="str">
            <v>兴业银行</v>
          </cell>
        </row>
        <row r="3816">
          <cell r="C3816" t="str">
            <v>添利3号净值型理财产品(9B319011)</v>
          </cell>
          <cell r="D3816" t="str">
            <v>兴业银行</v>
          </cell>
        </row>
        <row r="3817">
          <cell r="C3817" t="str">
            <v>添利3号净值型理财产品(9B319011)</v>
          </cell>
          <cell r="D3817" t="str">
            <v>兴业银行</v>
          </cell>
        </row>
        <row r="3818">
          <cell r="C3818" t="str">
            <v>添利3号净值型理财产品(9B319011)</v>
          </cell>
          <cell r="D3818" t="str">
            <v>兴业银行</v>
          </cell>
        </row>
        <row r="3819">
          <cell r="C3819" t="str">
            <v>添利3号净值型理财产品(9B319011)</v>
          </cell>
          <cell r="D3819" t="str">
            <v>兴业银行</v>
          </cell>
        </row>
        <row r="3820">
          <cell r="C3820" t="str">
            <v>添利3号净值型理财产品(9B319011)</v>
          </cell>
          <cell r="D3820" t="str">
            <v>兴业银行</v>
          </cell>
        </row>
        <row r="3821">
          <cell r="C3821" t="str">
            <v>添利3号净值型理财产品(9B319011)</v>
          </cell>
          <cell r="D3821" t="str">
            <v>兴业银行</v>
          </cell>
        </row>
        <row r="3822">
          <cell r="C3822" t="str">
            <v>添利3号净值型理财产品(9B319011)</v>
          </cell>
          <cell r="D3822" t="str">
            <v>兴业银行</v>
          </cell>
        </row>
        <row r="3823">
          <cell r="C3823" t="str">
            <v>添利3号净值型理财产品(9B319011)</v>
          </cell>
          <cell r="D3823" t="str">
            <v>兴业银行</v>
          </cell>
        </row>
        <row r="3824">
          <cell r="C3824" t="str">
            <v>添利3号净值型理财产品(9B319011)</v>
          </cell>
          <cell r="D3824" t="str">
            <v>兴业银行</v>
          </cell>
        </row>
        <row r="3825">
          <cell r="C3825" t="str">
            <v>添利3号净值型理财产品(9B319011)</v>
          </cell>
          <cell r="D3825" t="str">
            <v>兴业银行</v>
          </cell>
        </row>
        <row r="3826">
          <cell r="C3826" t="str">
            <v>添利3号净值型理财产品(9B319011)</v>
          </cell>
          <cell r="D3826" t="str">
            <v>兴业银行</v>
          </cell>
        </row>
        <row r="3827">
          <cell r="C3827" t="str">
            <v>添利3号净值型理财产品(9B319011)</v>
          </cell>
          <cell r="D3827" t="str">
            <v>兴业银行</v>
          </cell>
        </row>
        <row r="3828">
          <cell r="C3828" t="str">
            <v>添利3号净值型理财产品(9B319011)</v>
          </cell>
          <cell r="D3828" t="str">
            <v>兴业银行</v>
          </cell>
        </row>
        <row r="3829">
          <cell r="C3829" t="str">
            <v>添利3号净值型理财产品(9B319011)</v>
          </cell>
          <cell r="D3829" t="str">
            <v>兴业银行</v>
          </cell>
        </row>
        <row r="3830">
          <cell r="C3830" t="str">
            <v>添利3号净值型理财产品(9B319011)</v>
          </cell>
          <cell r="D3830" t="str">
            <v>兴业银行</v>
          </cell>
        </row>
        <row r="3831">
          <cell r="C3831" t="str">
            <v>添利3号净值型理财产品(9B319011)</v>
          </cell>
          <cell r="D3831" t="str">
            <v>兴业银行</v>
          </cell>
        </row>
        <row r="3832">
          <cell r="C3832" t="str">
            <v>添利3号净值型理财产品(9B319011)</v>
          </cell>
          <cell r="D3832" t="str">
            <v>兴业银行</v>
          </cell>
        </row>
        <row r="3833">
          <cell r="C3833" t="str">
            <v>添利3号净值型理财产品(9B319011)</v>
          </cell>
          <cell r="D3833" t="str">
            <v>兴业银行</v>
          </cell>
        </row>
        <row r="3834">
          <cell r="C3834" t="str">
            <v>添利3号净值型理财产品(添利日添金)</v>
          </cell>
          <cell r="D3834" t="str">
            <v>兴业银行</v>
          </cell>
        </row>
        <row r="3835">
          <cell r="C3835" t="str">
            <v>添利3号净值型理财产品(添利日添金)</v>
          </cell>
          <cell r="D3835" t="str">
            <v>兴业银行</v>
          </cell>
        </row>
        <row r="3836">
          <cell r="C3836" t="str">
            <v>添利3号净值型理财产品(添利日添金)</v>
          </cell>
          <cell r="D3836" t="str">
            <v>兴业银行</v>
          </cell>
        </row>
        <row r="3837">
          <cell r="C3837" t="str">
            <v>添利3号净值型理财产品(添利日添金)</v>
          </cell>
          <cell r="D3837" t="str">
            <v>兴业银行</v>
          </cell>
        </row>
        <row r="3838">
          <cell r="C3838" t="str">
            <v>添利3号净值型理财产品(添利日添金)</v>
          </cell>
          <cell r="D3838" t="str">
            <v>兴业银行</v>
          </cell>
        </row>
        <row r="3839">
          <cell r="C3839" t="str">
            <v>添利3号净值型理财产品(添利日添金)</v>
          </cell>
          <cell r="D3839" t="str">
            <v>兴业银行</v>
          </cell>
        </row>
        <row r="3840">
          <cell r="C3840" t="str">
            <v>添利3号净值型理财产品(添利日添金)</v>
          </cell>
          <cell r="D3840" t="str">
            <v>兴业银行</v>
          </cell>
        </row>
        <row r="3841">
          <cell r="C3841" t="str">
            <v>添利3号净值型理财产品(添利日添金)</v>
          </cell>
          <cell r="D3841" t="str">
            <v>兴业银行</v>
          </cell>
        </row>
        <row r="3842">
          <cell r="C3842" t="str">
            <v>添利3号净值型理财产品(添利日添金)</v>
          </cell>
          <cell r="D3842" t="str">
            <v>兴业银行</v>
          </cell>
        </row>
        <row r="3843">
          <cell r="C3843" t="str">
            <v>添利3号净值型理财产品(添利日添金)</v>
          </cell>
          <cell r="D3843" t="str">
            <v>兴业银行</v>
          </cell>
        </row>
        <row r="3844">
          <cell r="C3844" t="str">
            <v>添利3号净值型理财产品(添利日添金)</v>
          </cell>
          <cell r="D3844" t="str">
            <v>兴业银行</v>
          </cell>
        </row>
        <row r="3845">
          <cell r="C3845" t="str">
            <v>添利3号净值型理财产品(添利日添金)</v>
          </cell>
          <cell r="D3845" t="str">
            <v>兴业银行</v>
          </cell>
        </row>
        <row r="3846">
          <cell r="C3846" t="str">
            <v>添利3号净值型理财产品(添利日添金)</v>
          </cell>
          <cell r="D3846" t="str">
            <v>兴业银行</v>
          </cell>
        </row>
        <row r="3847">
          <cell r="C3847" t="str">
            <v>添利3号净值型理财产品(添利日添金)</v>
          </cell>
          <cell r="D3847" t="str">
            <v>兴业银行</v>
          </cell>
        </row>
        <row r="3848">
          <cell r="C3848" t="str">
            <v>添利3号净值型理财产品(添利日添金)</v>
          </cell>
          <cell r="D3848" t="str">
            <v>兴业银行</v>
          </cell>
        </row>
        <row r="3849">
          <cell r="C3849" t="str">
            <v>添利3号净值型理财产品(添利兴财付)</v>
          </cell>
          <cell r="D3849" t="str">
            <v>兴业银行</v>
          </cell>
        </row>
        <row r="3850">
          <cell r="C3850" t="str">
            <v>添利3号净值型理财产品(添利兴财付)</v>
          </cell>
          <cell r="D3850" t="str">
            <v>兴业银行</v>
          </cell>
        </row>
        <row r="3851">
          <cell r="C3851" t="str">
            <v>添利3号净值型理财产品(添利兴财付)</v>
          </cell>
          <cell r="D3851" t="str">
            <v>兴业银行</v>
          </cell>
        </row>
        <row r="3852">
          <cell r="C3852" t="str">
            <v>添利3号净值型理财产品(添利兴财付)</v>
          </cell>
          <cell r="D3852" t="str">
            <v>兴业银行</v>
          </cell>
        </row>
        <row r="3853">
          <cell r="C3853" t="str">
            <v>添利3号净值型理财产品(添利兴财付)</v>
          </cell>
          <cell r="D3853" t="str">
            <v>兴业银行</v>
          </cell>
        </row>
        <row r="3854">
          <cell r="C3854" t="str">
            <v>添利3号净值型理财产品(添利兴财付)</v>
          </cell>
          <cell r="D3854" t="str">
            <v>兴业银行</v>
          </cell>
        </row>
        <row r="3855">
          <cell r="C3855" t="str">
            <v>添利3号净值型理财产品(添利兴财付)</v>
          </cell>
          <cell r="D3855" t="str">
            <v>兴业银行</v>
          </cell>
        </row>
        <row r="3856">
          <cell r="C3856" t="str">
            <v>添利3号净值型理财产品(添利兴财付)</v>
          </cell>
          <cell r="D3856" t="str">
            <v>兴业银行</v>
          </cell>
        </row>
        <row r="3857">
          <cell r="C3857" t="str">
            <v>添利3号净值型理财产品(添利兴财付)</v>
          </cell>
          <cell r="D3857" t="str">
            <v>兴业银行</v>
          </cell>
        </row>
        <row r="3858">
          <cell r="C3858" t="str">
            <v>添利3号净值型理财产品(添利兴财付)</v>
          </cell>
          <cell r="D3858" t="str">
            <v>兴业银行</v>
          </cell>
        </row>
        <row r="3859">
          <cell r="C3859" t="str">
            <v>添利3号净值型理财产品(添利兴财付)</v>
          </cell>
          <cell r="D3859" t="str">
            <v>兴业银行</v>
          </cell>
        </row>
        <row r="3860">
          <cell r="C3860" t="str">
            <v>添利3号净值型理财产品(添利兴财付)</v>
          </cell>
          <cell r="D3860" t="str">
            <v>兴业银行</v>
          </cell>
        </row>
        <row r="3861">
          <cell r="C3861" t="str">
            <v>添利3号净值型理财产品(添利兴财付)</v>
          </cell>
          <cell r="D3861" t="str">
            <v>兴业银行</v>
          </cell>
        </row>
        <row r="3862">
          <cell r="C3862" t="str">
            <v>添利3号净值型理财产品(添利兴财付)</v>
          </cell>
          <cell r="D3862" t="str">
            <v>兴业银行</v>
          </cell>
        </row>
        <row r="3863">
          <cell r="C3863" t="str">
            <v>添利3号净值型理财产品(添利兴财付)</v>
          </cell>
          <cell r="D3863" t="str">
            <v>兴业银行</v>
          </cell>
        </row>
        <row r="3864">
          <cell r="C3864" t="str">
            <v>添利3号净值型理财产品(添利兴财付)</v>
          </cell>
          <cell r="D3864" t="str">
            <v>兴业银行</v>
          </cell>
        </row>
        <row r="3865">
          <cell r="C3865" t="str">
            <v>添利3号净值型理财产品(添利兴财付)</v>
          </cell>
          <cell r="D3865" t="str">
            <v>兴业银行</v>
          </cell>
        </row>
        <row r="3866">
          <cell r="C3866" t="str">
            <v>添利3号净值型理财产品(添利兴财付)</v>
          </cell>
          <cell r="D3866" t="str">
            <v>兴业银行</v>
          </cell>
        </row>
        <row r="3867">
          <cell r="C3867" t="str">
            <v>添利3号净值型理财产品(添利兴财付)</v>
          </cell>
          <cell r="D3867" t="str">
            <v>兴业银行</v>
          </cell>
        </row>
        <row r="3868">
          <cell r="C3868" t="str">
            <v>添利3号净值型理财产品(添利兴财付)</v>
          </cell>
          <cell r="D3868" t="str">
            <v>兴业银行</v>
          </cell>
        </row>
        <row r="3869">
          <cell r="C3869" t="str">
            <v>添利3号净值型理财产品(添利兴财付)</v>
          </cell>
          <cell r="D3869" t="str">
            <v>兴业银行</v>
          </cell>
        </row>
        <row r="3870">
          <cell r="C3870" t="str">
            <v>添利3号净值型理财产品(添利兴财付)</v>
          </cell>
          <cell r="D3870" t="str">
            <v>兴业银行</v>
          </cell>
        </row>
        <row r="3871">
          <cell r="C3871" t="str">
            <v>添利3号净值型理财产品(添利兴财付)</v>
          </cell>
          <cell r="D3871" t="str">
            <v>兴业银行</v>
          </cell>
        </row>
        <row r="3872">
          <cell r="C3872" t="str">
            <v>添利3号净值型理财产品(添利兴财付)</v>
          </cell>
          <cell r="D3872" t="str">
            <v>兴业银行</v>
          </cell>
        </row>
        <row r="3873">
          <cell r="C3873" t="str">
            <v>添利3号净值型理财产品(添利兴财付)</v>
          </cell>
          <cell r="D3873" t="str">
            <v>兴业银行</v>
          </cell>
        </row>
        <row r="3874">
          <cell r="C3874" t="str">
            <v>添利3号净值型理财产品(添利兴财付)</v>
          </cell>
          <cell r="D3874" t="str">
            <v>兴业银行</v>
          </cell>
        </row>
        <row r="3875">
          <cell r="C3875" t="str">
            <v>添利3号净值型理财产品(添利兴财付)</v>
          </cell>
          <cell r="D3875" t="str">
            <v>兴业银行</v>
          </cell>
        </row>
        <row r="3876">
          <cell r="C3876" t="str">
            <v>添利3号净值型理财产品(添利兴财付)</v>
          </cell>
          <cell r="D3876" t="str">
            <v>兴业银行</v>
          </cell>
        </row>
        <row r="3877">
          <cell r="C3877" t="str">
            <v>添利3号净值型理财产品(添利兴财付)</v>
          </cell>
          <cell r="D3877" t="str">
            <v>兴业银行</v>
          </cell>
        </row>
        <row r="3878">
          <cell r="C3878" t="str">
            <v>添利5号净值型理财产品</v>
          </cell>
          <cell r="D3878" t="str">
            <v>兴业银行</v>
          </cell>
        </row>
        <row r="3879">
          <cell r="C3879" t="str">
            <v>添利5号净值型理财产品</v>
          </cell>
          <cell r="D3879" t="str">
            <v>兴业银行</v>
          </cell>
        </row>
        <row r="3880">
          <cell r="C3880" t="str">
            <v>添利5号净值型理财产品</v>
          </cell>
          <cell r="D3880" t="str">
            <v>兴业银行</v>
          </cell>
        </row>
        <row r="3881">
          <cell r="C3881" t="str">
            <v>添利5号净值型理财产品</v>
          </cell>
          <cell r="D3881" t="str">
            <v>兴业银行</v>
          </cell>
        </row>
        <row r="3882">
          <cell r="C3882" t="str">
            <v>添利5号净值型理财产品</v>
          </cell>
          <cell r="D3882" t="str">
            <v>兴业银行</v>
          </cell>
        </row>
        <row r="3883">
          <cell r="C3883" t="str">
            <v>添利5号净值型理财产品</v>
          </cell>
          <cell r="D3883" t="str">
            <v>兴业银行</v>
          </cell>
        </row>
        <row r="3884">
          <cell r="C3884" t="str">
            <v>添利5号净值型理财产品</v>
          </cell>
          <cell r="D3884" t="str">
            <v>兴业银行</v>
          </cell>
        </row>
        <row r="3885">
          <cell r="C3885" t="str">
            <v>添利5号净值型理财产品</v>
          </cell>
          <cell r="D3885" t="str">
            <v>兴业银行</v>
          </cell>
        </row>
        <row r="3886">
          <cell r="C3886" t="str">
            <v>添利5号净值型理财产品</v>
          </cell>
          <cell r="D3886" t="str">
            <v>兴业银行</v>
          </cell>
        </row>
        <row r="3887">
          <cell r="C3887" t="str">
            <v>添利5号净值型理财产品</v>
          </cell>
          <cell r="D3887" t="str">
            <v>兴业银行</v>
          </cell>
        </row>
        <row r="3888">
          <cell r="C3888" t="str">
            <v>添利5号净值型理财产品</v>
          </cell>
          <cell r="D3888" t="str">
            <v>兴业银行</v>
          </cell>
        </row>
        <row r="3889">
          <cell r="C3889" t="str">
            <v>添利5号净值型理财产品</v>
          </cell>
          <cell r="D3889" t="str">
            <v>兴业银行</v>
          </cell>
        </row>
        <row r="3890">
          <cell r="C3890" t="str">
            <v>添利5号净值型理财产品</v>
          </cell>
          <cell r="D3890" t="str">
            <v>兴业银行</v>
          </cell>
        </row>
        <row r="3891">
          <cell r="C3891" t="str">
            <v>添利5号净值型理财产品</v>
          </cell>
          <cell r="D3891" t="str">
            <v>兴业银行</v>
          </cell>
        </row>
        <row r="3892">
          <cell r="C3892" t="str">
            <v>添利5号净值型理财产品</v>
          </cell>
          <cell r="D3892" t="str">
            <v>兴业银行</v>
          </cell>
        </row>
        <row r="3893">
          <cell r="C3893" t="str">
            <v>添利5号净值型理财产品</v>
          </cell>
          <cell r="D3893" t="str">
            <v>兴业银行</v>
          </cell>
        </row>
        <row r="3894">
          <cell r="C3894" t="str">
            <v>添利5号净值型理财产品</v>
          </cell>
          <cell r="D3894" t="str">
            <v>兴业银行</v>
          </cell>
        </row>
        <row r="3895">
          <cell r="C3895" t="str">
            <v>添利5号净值型理财产品</v>
          </cell>
          <cell r="D3895" t="str">
            <v>兴业银行</v>
          </cell>
        </row>
        <row r="3896">
          <cell r="C3896" t="str">
            <v>添利5号净值型理财产品</v>
          </cell>
          <cell r="D3896" t="str">
            <v>兴业银行</v>
          </cell>
        </row>
        <row r="3897">
          <cell r="C3897" t="str">
            <v>添利5号净值型理财产品</v>
          </cell>
          <cell r="D3897" t="str">
            <v>兴业银行</v>
          </cell>
        </row>
        <row r="3898">
          <cell r="C3898" t="str">
            <v>添利5号净值型理财产品</v>
          </cell>
          <cell r="D3898" t="str">
            <v>兴业银行</v>
          </cell>
        </row>
        <row r="3899">
          <cell r="C3899" t="str">
            <v>添利5号净值型理财产品</v>
          </cell>
          <cell r="D3899" t="str">
            <v>兴业银行</v>
          </cell>
        </row>
        <row r="3900">
          <cell r="C3900" t="str">
            <v>添利5号净值型理财产品</v>
          </cell>
          <cell r="D3900" t="str">
            <v>兴业银行</v>
          </cell>
        </row>
        <row r="3901">
          <cell r="C3901" t="str">
            <v>添利5号净值型理财产品</v>
          </cell>
          <cell r="D3901" t="str">
            <v>兴业银行</v>
          </cell>
        </row>
        <row r="3902">
          <cell r="C3902" t="str">
            <v>添利5号净值型理财产品</v>
          </cell>
          <cell r="D3902" t="str">
            <v>兴业银行</v>
          </cell>
        </row>
        <row r="3903">
          <cell r="C3903" t="str">
            <v>添利5号净值型理财产品</v>
          </cell>
          <cell r="D3903" t="str">
            <v>兴业银行</v>
          </cell>
        </row>
        <row r="3904">
          <cell r="C3904" t="str">
            <v>添利5号净值型理财产品</v>
          </cell>
          <cell r="D3904" t="str">
            <v>兴业银行</v>
          </cell>
        </row>
        <row r="3905">
          <cell r="C3905" t="str">
            <v>添利5号净值型理财产品</v>
          </cell>
          <cell r="D3905" t="str">
            <v>兴业银行</v>
          </cell>
        </row>
        <row r="3906">
          <cell r="C3906" t="str">
            <v>添利5号净值型理财产品</v>
          </cell>
          <cell r="D3906" t="str">
            <v>兴业银行</v>
          </cell>
        </row>
        <row r="3907">
          <cell r="C3907" t="str">
            <v>易盈利净值型理财计划</v>
          </cell>
          <cell r="D3907" t="str">
            <v>上海浦东发展银行</v>
          </cell>
        </row>
        <row r="3908">
          <cell r="C3908" t="str">
            <v>易盈利净值型理财计划</v>
          </cell>
          <cell r="D3908" t="str">
            <v>上海浦东发展银行</v>
          </cell>
        </row>
        <row r="3909">
          <cell r="C3909" t="str">
            <v>易盈利净值型理财计划</v>
          </cell>
          <cell r="D3909" t="str">
            <v>上海浦东发展银行</v>
          </cell>
        </row>
        <row r="3910">
          <cell r="C3910" t="str">
            <v>易盈利净值型理财计划</v>
          </cell>
          <cell r="D3910" t="str">
            <v>上海浦东发展银行</v>
          </cell>
        </row>
        <row r="3911">
          <cell r="C3911" t="str">
            <v>易盈利净值型理财计划</v>
          </cell>
          <cell r="D3911" t="str">
            <v>上海浦东发展银行</v>
          </cell>
        </row>
        <row r="3912">
          <cell r="C3912" t="str">
            <v>易盈利净值型理财计划</v>
          </cell>
          <cell r="D3912" t="str">
            <v>上海浦东发展银行</v>
          </cell>
        </row>
        <row r="3913">
          <cell r="C3913" t="str">
            <v>易盈利净值型理财计划</v>
          </cell>
          <cell r="D3913" t="str">
            <v>上海浦东发展银行</v>
          </cell>
        </row>
        <row r="3914">
          <cell r="C3914" t="str">
            <v>易盈利净值型理财计划</v>
          </cell>
          <cell r="D3914" t="str">
            <v>上海浦东发展银行</v>
          </cell>
        </row>
        <row r="3915">
          <cell r="C3915" t="str">
            <v>易盈利净值型理财计划</v>
          </cell>
          <cell r="D3915" t="str">
            <v>上海浦东发展银行</v>
          </cell>
        </row>
        <row r="3916">
          <cell r="C3916" t="str">
            <v>易盈利净值型理财计划</v>
          </cell>
          <cell r="D3916" t="str">
            <v>上海浦东发展银行</v>
          </cell>
        </row>
        <row r="3917">
          <cell r="C3917" t="str">
            <v>易盈利净值型理财计划</v>
          </cell>
          <cell r="D3917" t="str">
            <v>上海浦东发展银行</v>
          </cell>
        </row>
        <row r="3918">
          <cell r="C3918" t="str">
            <v>易盈利净值型理财计划</v>
          </cell>
          <cell r="D3918" t="str">
            <v>上海浦东发展银行</v>
          </cell>
        </row>
        <row r="3919">
          <cell r="C3919" t="str">
            <v>易盈利净值型理财计划</v>
          </cell>
          <cell r="D3919" t="str">
            <v>上海浦东发展银行</v>
          </cell>
        </row>
        <row r="3920">
          <cell r="C3920" t="str">
            <v>易盈利净值型理财计划</v>
          </cell>
          <cell r="D3920" t="str">
            <v>上海浦东发展银行</v>
          </cell>
        </row>
        <row r="3921">
          <cell r="C3921" t="str">
            <v>易盈利净值型理财计划</v>
          </cell>
          <cell r="D3921" t="str">
            <v>上海浦东发展银行</v>
          </cell>
        </row>
        <row r="3922">
          <cell r="C3922" t="str">
            <v>易盈利净值型理财计划</v>
          </cell>
          <cell r="D3922" t="str">
            <v>上海浦东发展银行</v>
          </cell>
        </row>
        <row r="3923">
          <cell r="C3923" t="str">
            <v>易盈利净值型理财计划</v>
          </cell>
          <cell r="D3923" t="str">
            <v>上海浦东发展银行</v>
          </cell>
        </row>
        <row r="3924">
          <cell r="C3924" t="str">
            <v>易盈利净值型理财计划</v>
          </cell>
          <cell r="D3924" t="str">
            <v>上海浦东发展银行</v>
          </cell>
        </row>
        <row r="3925">
          <cell r="C3925" t="str">
            <v>易盈利净值型理财计划</v>
          </cell>
          <cell r="D3925" t="str">
            <v>上海浦东发展银行</v>
          </cell>
        </row>
        <row r="3926">
          <cell r="C3926" t="str">
            <v>易盈利净值型理财计划</v>
          </cell>
          <cell r="D3926" t="str">
            <v>上海浦东发展银行</v>
          </cell>
        </row>
        <row r="3927">
          <cell r="C3927" t="str">
            <v>易盈利净值型理财计划</v>
          </cell>
          <cell r="D3927" t="str">
            <v>上海浦东发展银行</v>
          </cell>
        </row>
        <row r="3928">
          <cell r="C3928" t="str">
            <v>易盈利净值型理财计划</v>
          </cell>
          <cell r="D3928" t="str">
            <v>上海浦东发展银行</v>
          </cell>
        </row>
        <row r="3929">
          <cell r="C3929" t="str">
            <v>易盈利净值型理财计划</v>
          </cell>
          <cell r="D3929" t="str">
            <v>上海浦东发展银行</v>
          </cell>
        </row>
        <row r="3930">
          <cell r="C3930" t="str">
            <v>易盈利净值型理财计划</v>
          </cell>
          <cell r="D3930" t="str">
            <v>上海浦东发展银行</v>
          </cell>
        </row>
        <row r="3931">
          <cell r="C3931" t="str">
            <v>易盈利净值型理财计划</v>
          </cell>
          <cell r="D3931" t="str">
            <v>上海浦东发展银行</v>
          </cell>
        </row>
        <row r="3932">
          <cell r="C3932" t="str">
            <v>易盈利净值型理财计划</v>
          </cell>
          <cell r="D3932" t="str">
            <v>上海浦东发展银行</v>
          </cell>
        </row>
        <row r="3933">
          <cell r="C3933" t="str">
            <v>易盈利净值型理财计划</v>
          </cell>
          <cell r="D3933" t="str">
            <v>上海浦东发展银行</v>
          </cell>
        </row>
        <row r="3934">
          <cell r="C3934" t="str">
            <v>易盈利净值型理财计划</v>
          </cell>
          <cell r="D3934" t="str">
            <v>上海浦东发展银行</v>
          </cell>
        </row>
        <row r="3935">
          <cell r="C3935" t="str">
            <v>易盈利净值型理财计划</v>
          </cell>
          <cell r="D3935" t="str">
            <v>上海浦东发展银行</v>
          </cell>
        </row>
        <row r="3936">
          <cell r="C3936" t="str">
            <v>易盈利净值型理财计划</v>
          </cell>
          <cell r="D3936" t="str">
            <v>上海浦东发展银行</v>
          </cell>
        </row>
        <row r="3937">
          <cell r="C3937" t="str">
            <v>中信理财之共赢稳健天天利人民币理财产品A181C9424</v>
          </cell>
          <cell r="D3937" t="str">
            <v>中信银行</v>
          </cell>
        </row>
        <row r="3938">
          <cell r="C3938" t="str">
            <v>中信理财之共赢稳健天天利人民币理财产品A181C9424</v>
          </cell>
          <cell r="D3938" t="str">
            <v>中信银行</v>
          </cell>
        </row>
        <row r="3939">
          <cell r="C3939" t="str">
            <v>中信理财之共赢稳健天天利人民币理财产品A181C9424</v>
          </cell>
          <cell r="D3939" t="str">
            <v>中信银行</v>
          </cell>
        </row>
        <row r="3940">
          <cell r="C3940" t="str">
            <v>中信理财之共赢稳健天天利人民币理财产品A181C9424</v>
          </cell>
          <cell r="D3940" t="str">
            <v>中信银行</v>
          </cell>
        </row>
        <row r="3941">
          <cell r="C3941" t="str">
            <v>中信理财之共赢稳健天天利人民币理财产品A181C9424</v>
          </cell>
          <cell r="D3941" t="str">
            <v>中信银行</v>
          </cell>
        </row>
        <row r="3942">
          <cell r="C3942" t="str">
            <v>中信理财之共赢稳健天天利人民币理财产品A181C9424</v>
          </cell>
          <cell r="D3942" t="str">
            <v>中信银行</v>
          </cell>
        </row>
        <row r="3943">
          <cell r="C3943" t="str">
            <v>中信理财之共赢稳健天天利人民币理财产品A181C9424</v>
          </cell>
          <cell r="D3943" t="str">
            <v>中信银行</v>
          </cell>
        </row>
        <row r="3944">
          <cell r="C3944" t="str">
            <v>中信理财之共赢稳健天天利人民币理财产品A181C9424</v>
          </cell>
          <cell r="D3944" t="str">
            <v>中信银行</v>
          </cell>
        </row>
        <row r="3945">
          <cell r="C3945" t="str">
            <v>中信理财之共赢稳健天天利人民币理财产品A181C9424</v>
          </cell>
          <cell r="D3945" t="str">
            <v>中信银行</v>
          </cell>
        </row>
        <row r="3946">
          <cell r="C3946" t="str">
            <v>中信理财之共赢稳健天天利人民币理财产品A181C9424</v>
          </cell>
          <cell r="D3946" t="str">
            <v>中信银行</v>
          </cell>
        </row>
        <row r="3947">
          <cell r="C3947" t="str">
            <v>中信理财之共赢稳健天天利人民币理财产品A181C9424</v>
          </cell>
          <cell r="D3947" t="str">
            <v>中信银行</v>
          </cell>
        </row>
        <row r="3948">
          <cell r="C3948" t="str">
            <v>中信理财之共赢稳健天天利人民币理财产品A181C9424</v>
          </cell>
          <cell r="D3948" t="str">
            <v>中信银行</v>
          </cell>
        </row>
        <row r="3949">
          <cell r="C3949" t="str">
            <v>中信理财之共赢稳健天天利人民币理财产品A181C9424</v>
          </cell>
          <cell r="D3949" t="str">
            <v>中信银行</v>
          </cell>
        </row>
        <row r="3950">
          <cell r="C3950" t="str">
            <v>中信理财之共赢稳健天天利人民币理财产品A181C9424</v>
          </cell>
          <cell r="D3950" t="str">
            <v>中信银行</v>
          </cell>
        </row>
        <row r="3951">
          <cell r="C3951" t="str">
            <v>中信理财之共赢稳健天天利人民币理财产品A181C9424</v>
          </cell>
          <cell r="D3951" t="str">
            <v>中信银行</v>
          </cell>
        </row>
        <row r="3952">
          <cell r="C3952" t="str">
            <v>中信理财之共赢稳健天天利人民币理财产品A181C9424</v>
          </cell>
          <cell r="D3952" t="str">
            <v>中信银行</v>
          </cell>
        </row>
        <row r="3953">
          <cell r="C3953" t="str">
            <v>中信理财之共赢稳健天天利人民币理财产品A181C9424</v>
          </cell>
          <cell r="D3953" t="str">
            <v>中信银行</v>
          </cell>
        </row>
        <row r="3954">
          <cell r="C3954" t="str">
            <v>中信理财之共赢稳健天天利人民币理财产品A181C9424</v>
          </cell>
          <cell r="D3954" t="str">
            <v>中信银行</v>
          </cell>
        </row>
        <row r="3955">
          <cell r="C3955" t="str">
            <v>中信理财之共赢稳健天天利人民币理财产品A181C9424</v>
          </cell>
          <cell r="D3955" t="str">
            <v>中信银行</v>
          </cell>
        </row>
        <row r="3956">
          <cell r="C3956" t="str">
            <v>中信理财之共赢稳健天天利人民币理财产品A181C9424</v>
          </cell>
          <cell r="D3956" t="str">
            <v>中信银行</v>
          </cell>
        </row>
        <row r="3957">
          <cell r="C3957" t="str">
            <v>中信理财之慧赢"日享天开"2号人民币理财产品</v>
          </cell>
          <cell r="D3957" t="str">
            <v>中信银行</v>
          </cell>
        </row>
        <row r="3958">
          <cell r="C3958" t="str">
            <v>中信理财之慧赢"日享天开"2号人民币理财产品</v>
          </cell>
          <cell r="D3958" t="str">
            <v>中信银行</v>
          </cell>
        </row>
        <row r="3959">
          <cell r="C3959" t="str">
            <v>中信理财之慧赢"日享天开"2号人民币理财产品</v>
          </cell>
          <cell r="D3959" t="str">
            <v>中信银行</v>
          </cell>
        </row>
        <row r="3960">
          <cell r="C3960" t="str">
            <v>中信理财之慧赢"日享天开"2号人民币理财产品</v>
          </cell>
          <cell r="D3960" t="str">
            <v>中信银行</v>
          </cell>
        </row>
        <row r="3961">
          <cell r="C3961" t="str">
            <v>中信理财之慧赢"日享天开"2号人民币理财产品</v>
          </cell>
          <cell r="D3961" t="str">
            <v>中信银行</v>
          </cell>
        </row>
        <row r="3962">
          <cell r="C3962" t="str">
            <v>中信理财之慧赢"日享天开"2号人民币理财产品</v>
          </cell>
          <cell r="D3962" t="str">
            <v>中信银行</v>
          </cell>
        </row>
        <row r="3963">
          <cell r="C3963" t="str">
            <v>中信理财之慧赢"日享天开"2号人民币理财产品</v>
          </cell>
          <cell r="D3963" t="str">
            <v>中信银行</v>
          </cell>
        </row>
        <row r="3964">
          <cell r="C3964" t="str">
            <v>中信理财之慧赢"日享天开"2号人民币理财产品</v>
          </cell>
          <cell r="D3964" t="str">
            <v>中信银行</v>
          </cell>
        </row>
        <row r="3965">
          <cell r="C3965" t="str">
            <v>中信理财之慧赢"日享天开"2号人民币理财产品</v>
          </cell>
          <cell r="D3965" t="str">
            <v>中信银行</v>
          </cell>
        </row>
        <row r="3966">
          <cell r="C3966" t="str">
            <v>中信理财之慧赢"日享天开"2号人民币理财产品</v>
          </cell>
          <cell r="D3966" t="str">
            <v>中信银行</v>
          </cell>
        </row>
        <row r="3967">
          <cell r="C3967" t="str">
            <v>中信理财之慧赢"日享天开"2号人民币理财产品</v>
          </cell>
          <cell r="D3967" t="str">
            <v>中信银行</v>
          </cell>
        </row>
        <row r="3968">
          <cell r="C3968" t="str">
            <v>中信理财之慧赢"日享天开"2号人民币理财产品</v>
          </cell>
          <cell r="D3968" t="str">
            <v>中信银行</v>
          </cell>
        </row>
        <row r="3969">
          <cell r="C3969" t="str">
            <v>中信理财之慧赢"日享天开"2号人民币理财产品</v>
          </cell>
          <cell r="D3969" t="str">
            <v>中信银行</v>
          </cell>
        </row>
        <row r="3970">
          <cell r="C3970" t="str">
            <v>中信理财之慧赢"日享天开"2号人民币理财产品</v>
          </cell>
          <cell r="D3970" t="str">
            <v>中信银行</v>
          </cell>
        </row>
        <row r="3971">
          <cell r="C3971" t="str">
            <v>中信理财之慧赢"日享天开"2号人民币理财产品</v>
          </cell>
          <cell r="D3971" t="str">
            <v>中信银行</v>
          </cell>
        </row>
        <row r="3972">
          <cell r="C3972" t="str">
            <v>中信理财之慧赢"日享天开"2号人民币理财产品</v>
          </cell>
          <cell r="D3972" t="str">
            <v>中信银行</v>
          </cell>
        </row>
        <row r="3973">
          <cell r="C3973" t="str">
            <v>中信理财之慧赢"日享天开"2号人民币理财产品</v>
          </cell>
          <cell r="D3973" t="str">
            <v>中信银行</v>
          </cell>
        </row>
        <row r="3974">
          <cell r="C3974" t="str">
            <v>中信理财之慧赢"日享天开"2号人民币理财产品</v>
          </cell>
          <cell r="D3974" t="str">
            <v>中信银行</v>
          </cell>
        </row>
        <row r="3975">
          <cell r="C3975" t="str">
            <v>中信理财之慧赢"日享天开"2号人民币理财产品</v>
          </cell>
          <cell r="D3975" t="str">
            <v>中信银行</v>
          </cell>
        </row>
        <row r="3976">
          <cell r="C3976" t="str">
            <v>中信理财之慧赢"日享天开"2号人民币理财产品</v>
          </cell>
          <cell r="D3976" t="str">
            <v>中信银行</v>
          </cell>
        </row>
        <row r="3977">
          <cell r="C3977" t="str">
            <v>中信理财之慧赢"日享天开"2号人民币理财产品</v>
          </cell>
          <cell r="D3977" t="str">
            <v>中信银行</v>
          </cell>
        </row>
        <row r="3978">
          <cell r="C3978" t="str">
            <v>中信理财之慧赢"日享天开"2号人民币理财产品</v>
          </cell>
          <cell r="D3978" t="str">
            <v>中信银行</v>
          </cell>
        </row>
        <row r="3979">
          <cell r="C3979" t="str">
            <v>中信理财之慧赢"日享天开"2号人民币理财产品</v>
          </cell>
          <cell r="D3979" t="str">
            <v>中信银行</v>
          </cell>
        </row>
        <row r="3980">
          <cell r="C3980" t="str">
            <v>中信理财之慧赢"日享天开"2号人民币理财产品</v>
          </cell>
          <cell r="D3980" t="str">
            <v>中信银行</v>
          </cell>
        </row>
        <row r="3981">
          <cell r="C3981" t="str">
            <v>中信理财之慧赢"日享天开"2号人民币理财产品</v>
          </cell>
          <cell r="D3981" t="str">
            <v>中信银行</v>
          </cell>
        </row>
        <row r="3982">
          <cell r="C3982" t="str">
            <v>中信理财之慧赢"日享天开"2号人民币理财产品</v>
          </cell>
          <cell r="D3982" t="str">
            <v>中信银行</v>
          </cell>
        </row>
        <row r="3983">
          <cell r="C3983" t="str">
            <v>中信理财之慧赢"日享天开"2号人民币理财产品</v>
          </cell>
          <cell r="D3983" t="str">
            <v>中信银行</v>
          </cell>
        </row>
        <row r="3984">
          <cell r="C3984" t="str">
            <v>中信理财之慧赢"日享天开"2号人民币理财产品</v>
          </cell>
          <cell r="D3984" t="str">
            <v>中信银行</v>
          </cell>
        </row>
        <row r="3985">
          <cell r="C3985" t="str">
            <v>中信理财之慧赢"日享天开"2号人民币理财产品</v>
          </cell>
          <cell r="D3985" t="str">
            <v>中信银行</v>
          </cell>
        </row>
        <row r="3986">
          <cell r="C3986" t="str">
            <v>中信理财之慧赢"日享天开"2号人民币理财产品</v>
          </cell>
          <cell r="D3986" t="str">
            <v>中信银行</v>
          </cell>
        </row>
        <row r="3987">
          <cell r="C3987" t="str">
            <v>中信理财之乐赢稳健天天利(薪金煲)货币型人民币理财产品A192A3330</v>
          </cell>
          <cell r="D3987" t="str">
            <v>中信银行</v>
          </cell>
        </row>
        <row r="3988">
          <cell r="C3988" t="str">
            <v>中信理财之乐赢稳健天天利(薪金煲)货币型人民币理财产品A192A3330</v>
          </cell>
          <cell r="D3988" t="str">
            <v>中信银行</v>
          </cell>
        </row>
        <row r="3989">
          <cell r="C3989" t="str">
            <v>中信理财之乐赢稳健天天利(薪金煲)货币型人民币理财产品A192A3330</v>
          </cell>
          <cell r="D3989" t="str">
            <v>中信银行</v>
          </cell>
        </row>
        <row r="3990">
          <cell r="C3990" t="str">
            <v>中信理财之乐赢稳健天天利(薪金煲)货币型人民币理财产品A192A3330</v>
          </cell>
          <cell r="D3990" t="str">
            <v>中信银行</v>
          </cell>
        </row>
        <row r="3991">
          <cell r="C3991" t="str">
            <v>中信理财之乐赢稳健天天利(薪金煲)货币型人民币理财产品A192A3330</v>
          </cell>
          <cell r="D3991" t="str">
            <v>中信银行</v>
          </cell>
        </row>
        <row r="3992">
          <cell r="C3992" t="str">
            <v>中信理财之乐赢稳健天天利(薪金煲)货币型人民币理财产品A192A3330</v>
          </cell>
          <cell r="D3992" t="str">
            <v>中信银行</v>
          </cell>
        </row>
        <row r="3993">
          <cell r="C3993" t="str">
            <v>中信理财之乐赢稳健天天利(薪金煲)货币型人民币理财产品A192A3330</v>
          </cell>
          <cell r="D3993" t="str">
            <v>中信银行</v>
          </cell>
        </row>
        <row r="3994">
          <cell r="C3994" t="str">
            <v>中信理财之乐赢稳健天天利(薪金煲)货币型人民币理财产品A192A3330</v>
          </cell>
          <cell r="D3994" t="str">
            <v>中信银行</v>
          </cell>
        </row>
        <row r="3995">
          <cell r="C3995" t="str">
            <v>中信理财之乐赢稳健天天利(薪金煲)货币型人民币理财产品A192A3330</v>
          </cell>
          <cell r="D3995" t="str">
            <v>中信银行</v>
          </cell>
        </row>
        <row r="3996">
          <cell r="C3996" t="str">
            <v>中信理财之乐赢稳健天天利(薪金煲)货币型人民币理财产品A192A3330</v>
          </cell>
          <cell r="D3996" t="str">
            <v>中信银行</v>
          </cell>
        </row>
        <row r="3997">
          <cell r="C3997" t="str">
            <v>中信理财之乐赢稳健天天利(薪金煲)货币型人民币理财产品A192A3330</v>
          </cell>
          <cell r="D3997" t="str">
            <v>中信银行</v>
          </cell>
        </row>
        <row r="3998">
          <cell r="C3998" t="str">
            <v>中信理财之乐赢稳健天天利(薪金煲)货币型人民币理财产品A192A3330</v>
          </cell>
          <cell r="D3998" t="str">
            <v>中信银行</v>
          </cell>
        </row>
        <row r="3999">
          <cell r="C3999" t="str">
            <v>中信理财之乐赢稳健天天利(薪金煲)货币型人民币理财产品A192A3330</v>
          </cell>
          <cell r="D3999" t="str">
            <v>中信银行</v>
          </cell>
        </row>
        <row r="4000">
          <cell r="C4000" t="str">
            <v>中信理财之乐赢稳健天天利(薪金煲)货币型人民币理财产品A192A3330</v>
          </cell>
          <cell r="D4000" t="str">
            <v>中信银行</v>
          </cell>
        </row>
        <row r="4001">
          <cell r="C4001" t="str">
            <v>中信理财之乐赢稳健天天利(薪金煲)货币型人民币理财产品A192A3330</v>
          </cell>
          <cell r="D4001" t="str">
            <v>中信银行</v>
          </cell>
        </row>
        <row r="4002">
          <cell r="C4002" t="str">
            <v>中信理财之乐赢稳健天天利(薪金煲)货币型人民币理财产品A192A3330</v>
          </cell>
          <cell r="D4002" t="str">
            <v>中信银行</v>
          </cell>
        </row>
        <row r="4003">
          <cell r="C4003" t="str">
            <v>中信理财之乐赢稳健天天利(薪金煲)货币型人民币理财产品A192A3330</v>
          </cell>
          <cell r="D4003" t="str">
            <v>中信银行</v>
          </cell>
        </row>
        <row r="4004">
          <cell r="C4004" t="str">
            <v>中信理财之乐赢稳健天天利(薪金煲)货币型人民币理财产品A192A3330</v>
          </cell>
          <cell r="D4004" t="str">
            <v>中信银行</v>
          </cell>
        </row>
        <row r="4005">
          <cell r="C4005" t="str">
            <v>中信理财之乐赢稳健天天利(薪金煲)货币型人民币理财产品A192A3330</v>
          </cell>
          <cell r="D4005" t="str">
            <v>中信银行</v>
          </cell>
        </row>
        <row r="4006">
          <cell r="C4006" t="str">
            <v>中信理财之乐赢稳健天天利(薪金煲)货币型人民币理财产品A192A3330</v>
          </cell>
          <cell r="D4006" t="str">
            <v>中信银行</v>
          </cell>
        </row>
        <row r="4007">
          <cell r="C4007" t="str">
            <v>中信理财之乐赢稳健天天利(薪金煲)货币型人民币理财产品A192A3330</v>
          </cell>
          <cell r="D4007" t="str">
            <v>中信银行</v>
          </cell>
        </row>
        <row r="4008">
          <cell r="C4008" t="str">
            <v>中信理财之乐赢稳健天天利(薪金煲)货币型人民币理财产品A192A3330</v>
          </cell>
          <cell r="D4008" t="str">
            <v>中信银行</v>
          </cell>
        </row>
        <row r="4009">
          <cell r="C4009" t="str">
            <v>中信理财之乐赢稳健天天利(薪金煲)货币型人民币理财产品A192A3330</v>
          </cell>
          <cell r="D4009" t="str">
            <v>中信银行</v>
          </cell>
        </row>
        <row r="4010">
          <cell r="C4010" t="str">
            <v>中信理财之乐赢稳健天天利(薪金煲)货币型人民币理财产品A192A3330</v>
          </cell>
          <cell r="D4010" t="str">
            <v>中信银行</v>
          </cell>
        </row>
        <row r="4011">
          <cell r="C4011" t="str">
            <v>中信理财之乐赢稳健天天利(薪金煲)货币型人民币理财产品A192A3330</v>
          </cell>
          <cell r="D4011" t="str">
            <v>中信银行</v>
          </cell>
        </row>
        <row r="4012">
          <cell r="C4012" t="str">
            <v>中信理财之乐赢稳健天天利(薪金煲)货币型人民币理财产品A192A3330</v>
          </cell>
          <cell r="D4012" t="str">
            <v>中信银行</v>
          </cell>
        </row>
        <row r="4013">
          <cell r="C4013" t="str">
            <v>中信理财之乐赢稳健天天利(薪金煲)货币型人民币理财产品A192A3330</v>
          </cell>
          <cell r="D4013" t="str">
            <v>中信银行</v>
          </cell>
        </row>
        <row r="4014">
          <cell r="C4014" t="str">
            <v>中信理财之乐赢稳健天天利(薪金煲)货币型人民币理财产品A192A3330</v>
          </cell>
          <cell r="D4014" t="str">
            <v>中信银行</v>
          </cell>
        </row>
        <row r="4015">
          <cell r="C4015" t="str">
            <v>中信理财之乐赢稳健天天利1号人民币理财产品(A180A8888)</v>
          </cell>
          <cell r="D4015" t="str">
            <v>中信银行</v>
          </cell>
        </row>
        <row r="4016">
          <cell r="C4016" t="str">
            <v>中信理财之乐赢稳健天天利1号人民币理财产品(A180A8888)</v>
          </cell>
          <cell r="D4016" t="str">
            <v>中信银行</v>
          </cell>
        </row>
        <row r="4017">
          <cell r="C4017" t="str">
            <v>中信理财之乐赢稳健天天利1号人民币理财产品(A180A8888)</v>
          </cell>
          <cell r="D4017" t="str">
            <v>中信银行</v>
          </cell>
        </row>
        <row r="4018">
          <cell r="C4018" t="str">
            <v>中信理财之乐赢稳健天天利1号人民币理财产品(A180A8888)</v>
          </cell>
          <cell r="D4018" t="str">
            <v>中信银行</v>
          </cell>
        </row>
        <row r="4019">
          <cell r="C4019" t="str">
            <v>中信理财之乐赢稳健天天利1号人民币理财产品(A180A8888)</v>
          </cell>
          <cell r="D4019" t="str">
            <v>中信银行</v>
          </cell>
        </row>
        <row r="4020">
          <cell r="C4020" t="str">
            <v>中信理财之乐赢稳健天天利1号人民币理财产品(A180A8888)</v>
          </cell>
          <cell r="D4020" t="str">
            <v>中信银行</v>
          </cell>
        </row>
        <row r="4021">
          <cell r="C4021" t="str">
            <v>中信理财之乐赢稳健天天利1号人民币理财产品(A180A8888)</v>
          </cell>
          <cell r="D4021" t="str">
            <v>中信银行</v>
          </cell>
        </row>
        <row r="4022">
          <cell r="C4022" t="str">
            <v>中信理财之乐赢稳健天天利1号人民币理财产品(A180A8888)</v>
          </cell>
          <cell r="D4022" t="str">
            <v>中信银行</v>
          </cell>
        </row>
        <row r="4023">
          <cell r="C4023" t="str">
            <v>中信理财之乐赢稳健天天利1号人民币理财产品(A180A8888)</v>
          </cell>
          <cell r="D4023" t="str">
            <v>中信银行</v>
          </cell>
        </row>
        <row r="4024">
          <cell r="C4024" t="str">
            <v>中信理财之乐赢稳健天天利1号人民币理财产品(A180A8888)</v>
          </cell>
          <cell r="D4024" t="str">
            <v>中信银行</v>
          </cell>
        </row>
        <row r="4025">
          <cell r="C4025" t="str">
            <v>中信理财之乐赢稳健天天利1号人民币理财产品(A180A8888)</v>
          </cell>
          <cell r="D4025" t="str">
            <v>中信银行</v>
          </cell>
        </row>
        <row r="4026">
          <cell r="C4026" t="str">
            <v>中信理财之乐赢稳健天天利1号人民币理财产品(A180A8888)</v>
          </cell>
          <cell r="D4026" t="str">
            <v>中信银行</v>
          </cell>
        </row>
        <row r="4027">
          <cell r="C4027" t="str">
            <v>中信理财之乐赢稳健天天利1号人民币理财产品(A180A8888)</v>
          </cell>
          <cell r="D4027" t="str">
            <v>中信银行</v>
          </cell>
        </row>
        <row r="4028">
          <cell r="C4028" t="str">
            <v>中信理财之乐赢稳健天天利1号人民币理财产品(A180A8888)</v>
          </cell>
          <cell r="D4028" t="str">
            <v>中信银行</v>
          </cell>
        </row>
        <row r="4029">
          <cell r="C4029" t="str">
            <v>中信理财之乐赢稳健天天利1号人民币理财产品(A180A8888)</v>
          </cell>
          <cell r="D4029" t="str">
            <v>中信银行</v>
          </cell>
        </row>
        <row r="4030">
          <cell r="C4030" t="str">
            <v>中信理财之乐赢稳健天天利1号人民币理财产品(A180A8888)</v>
          </cell>
          <cell r="D4030" t="str">
            <v>中信银行</v>
          </cell>
        </row>
        <row r="4031">
          <cell r="C4031" t="str">
            <v>中信理财之乐赢稳健天天利1号人民币理财产品(A180A8888)</v>
          </cell>
          <cell r="D4031" t="str">
            <v>中信银行</v>
          </cell>
        </row>
        <row r="4032">
          <cell r="C4032" t="str">
            <v>中信理财之乐赢稳健天天利1号人民币理财产品(A180A8888)</v>
          </cell>
          <cell r="D4032" t="str">
            <v>中信银行</v>
          </cell>
        </row>
        <row r="4033">
          <cell r="C4033" t="str">
            <v>中信理财之乐赢稳健天天利1号人民币理财产品(A180A8888)</v>
          </cell>
          <cell r="D4033" t="str">
            <v>中信银行</v>
          </cell>
        </row>
        <row r="4034">
          <cell r="C4034" t="str">
            <v>中信理财之乐赢稳健天天利1号人民币理财产品(A180A8888)</v>
          </cell>
          <cell r="D4034" t="str">
            <v>中信银行</v>
          </cell>
        </row>
        <row r="4035">
          <cell r="C4035" t="str">
            <v>中信理财之乐赢稳健天天利1号人民币理财产品(A180A8888)</v>
          </cell>
          <cell r="D4035" t="str">
            <v>中信银行</v>
          </cell>
        </row>
        <row r="4036">
          <cell r="C4036" t="str">
            <v>中信理财之乐赢稳健天天利1号人民币理财产品(A180A8888)</v>
          </cell>
          <cell r="D4036" t="str">
            <v>中信银行</v>
          </cell>
        </row>
        <row r="4037">
          <cell r="C4037" t="str">
            <v>中信理财之乐赢稳健天天利1号人民币理财产品(A180A8888)</v>
          </cell>
          <cell r="D4037" t="str">
            <v>中信银行</v>
          </cell>
        </row>
        <row r="4038">
          <cell r="C4038" t="str">
            <v>中信理财之乐赢稳健天天利1号人民币理财产品(A180A8888)</v>
          </cell>
          <cell r="D4038" t="str">
            <v>中信银行</v>
          </cell>
        </row>
        <row r="4039">
          <cell r="C4039" t="str">
            <v>中信理财之乐赢稳健天天利1号人民币理财产品(A180A8888)</v>
          </cell>
          <cell r="D4039" t="str">
            <v>中信银行</v>
          </cell>
        </row>
        <row r="4040">
          <cell r="C4040" t="str">
            <v>中信理财之乐赢稳健天天利1号人民币理财产品(A180A8888)</v>
          </cell>
          <cell r="D4040" t="str">
            <v>中信银行</v>
          </cell>
        </row>
        <row r="4041">
          <cell r="C4041" t="str">
            <v>中信理财之乐赢稳健天天利1号人民币理财产品(A180A8888)</v>
          </cell>
          <cell r="D4041" t="str">
            <v>中信银行</v>
          </cell>
        </row>
        <row r="4042">
          <cell r="C4042" t="str">
            <v>中信理财之乐赢稳健天天利1号人民币理财产品(A180A8888)</v>
          </cell>
          <cell r="D4042" t="str">
            <v>中信银行</v>
          </cell>
        </row>
        <row r="4043">
          <cell r="C4043" t="str">
            <v>中信理财之乐赢稳健天天利1号人民币理财产品(A180A8888)</v>
          </cell>
          <cell r="D4043" t="str">
            <v>中信银行</v>
          </cell>
        </row>
        <row r="4044">
          <cell r="C4044" t="str">
            <v>中信理财之乐赢稳健天天利1号人民币理财产品(A180A8888)</v>
          </cell>
          <cell r="D4044" t="str">
            <v>中信银行</v>
          </cell>
        </row>
        <row r="4045">
          <cell r="C4045" t="str">
            <v>中信理财之乐赢稳健天天利2号人民币理财产品</v>
          </cell>
          <cell r="D4045" t="str">
            <v>中信银行</v>
          </cell>
        </row>
        <row r="4046">
          <cell r="C4046" t="str">
            <v>中信理财之乐赢稳健天天利2号人民币理财产品</v>
          </cell>
          <cell r="D4046" t="str">
            <v>中信银行</v>
          </cell>
        </row>
        <row r="4047">
          <cell r="C4047" t="str">
            <v>中信理财之乐赢稳健天天利2号人民币理财产品</v>
          </cell>
          <cell r="D4047" t="str">
            <v>中信银行</v>
          </cell>
        </row>
        <row r="4048">
          <cell r="C4048" t="str">
            <v>中信理财之乐赢稳健天天利2号人民币理财产品</v>
          </cell>
          <cell r="D4048" t="str">
            <v>中信银行</v>
          </cell>
        </row>
        <row r="4049">
          <cell r="C4049" t="str">
            <v>中信理财之乐赢稳健天天利2号人民币理财产品</v>
          </cell>
          <cell r="D4049" t="str">
            <v>中信银行</v>
          </cell>
        </row>
        <row r="4050">
          <cell r="C4050" t="str">
            <v>中信理财之乐赢稳健天天利2号人民币理财产品</v>
          </cell>
          <cell r="D4050" t="str">
            <v>中信银行</v>
          </cell>
        </row>
        <row r="4051">
          <cell r="C4051" t="str">
            <v>中信理财之乐赢稳健天天利2号人民币理财产品</v>
          </cell>
          <cell r="D4051" t="str">
            <v>中信银行</v>
          </cell>
        </row>
        <row r="4052">
          <cell r="C4052" t="str">
            <v>中信理财之乐赢稳健天天利2号人民币理财产品</v>
          </cell>
          <cell r="D4052" t="str">
            <v>中信银行</v>
          </cell>
        </row>
        <row r="4053">
          <cell r="C4053" t="str">
            <v>中信理财之乐赢稳健天天利2号人民币理财产品</v>
          </cell>
          <cell r="D4053" t="str">
            <v>中信银行</v>
          </cell>
        </row>
        <row r="4054">
          <cell r="C4054" t="str">
            <v>中信理财之乐赢稳健天天利2号人民币理财产品</v>
          </cell>
          <cell r="D4054" t="str">
            <v>中信银行</v>
          </cell>
        </row>
        <row r="4055">
          <cell r="C4055" t="str">
            <v>中信理财之乐赢稳健天天利2号人民币理财产品</v>
          </cell>
          <cell r="D4055" t="str">
            <v>中信银行</v>
          </cell>
        </row>
        <row r="4056">
          <cell r="C4056" t="str">
            <v>中信理财之乐赢稳健天天利2号人民币理财产品</v>
          </cell>
          <cell r="D4056" t="str">
            <v>中信银行</v>
          </cell>
        </row>
        <row r="4057">
          <cell r="C4057" t="str">
            <v>中信理财之乐赢稳健天天利2号人民币理财产品</v>
          </cell>
          <cell r="D4057" t="str">
            <v>中信银行</v>
          </cell>
        </row>
        <row r="4058">
          <cell r="C4058" t="str">
            <v>中信理财之乐赢稳健天天利2号人民币理财产品</v>
          </cell>
          <cell r="D4058" t="str">
            <v>中信银行</v>
          </cell>
        </row>
        <row r="4059">
          <cell r="C4059" t="str">
            <v>中信理财之乐赢稳健天天利2号人民币理财产品</v>
          </cell>
          <cell r="D4059" t="str">
            <v>中信银行</v>
          </cell>
        </row>
        <row r="4060">
          <cell r="C4060" t="str">
            <v>中信理财之乐赢稳健天天利2号人民币理财产品</v>
          </cell>
          <cell r="D4060" t="str">
            <v>中信银行</v>
          </cell>
        </row>
        <row r="4061">
          <cell r="C4061" t="str">
            <v>中信理财之乐赢稳健天天利2号人民币理财产品</v>
          </cell>
          <cell r="D4061" t="str">
            <v>中信银行</v>
          </cell>
        </row>
        <row r="4062">
          <cell r="C4062" t="str">
            <v>中信理财之乐赢稳健天天利2号人民币理财产品</v>
          </cell>
          <cell r="D4062" t="str">
            <v>中信银行</v>
          </cell>
        </row>
        <row r="4063">
          <cell r="C4063" t="str">
            <v>中信理财之乐赢稳健天天利2号人民币理财产品</v>
          </cell>
          <cell r="D4063" t="str">
            <v>中信银行</v>
          </cell>
        </row>
        <row r="4064">
          <cell r="C4064" t="str">
            <v>中信理财之乐赢稳健天天利2号人民币理财产品</v>
          </cell>
          <cell r="D4064" t="str">
            <v>中信银行</v>
          </cell>
        </row>
        <row r="4065">
          <cell r="C4065" t="str">
            <v>中信理财之乐赢稳健天天利2号人民币理财产品</v>
          </cell>
          <cell r="D4065" t="str">
            <v>中信银行</v>
          </cell>
        </row>
        <row r="4066">
          <cell r="C4066" t="str">
            <v>中信理财之乐赢稳健天天利2号人民币理财产品</v>
          </cell>
          <cell r="D4066" t="str">
            <v>中信银行</v>
          </cell>
        </row>
        <row r="4067">
          <cell r="C4067" t="str">
            <v>中信理财之乐赢稳健天天利2号人民币理财产品</v>
          </cell>
          <cell r="D4067" t="str">
            <v>中信银行</v>
          </cell>
        </row>
        <row r="4068">
          <cell r="C4068" t="str">
            <v>中信理财之乐赢稳健天天利2号人民币理财产品</v>
          </cell>
          <cell r="D4068" t="str">
            <v>中信银行</v>
          </cell>
        </row>
        <row r="4069">
          <cell r="C4069" t="str">
            <v>中信理财之乐赢稳健天天利2号人民币理财产品</v>
          </cell>
          <cell r="D4069" t="str">
            <v>中信银行</v>
          </cell>
        </row>
        <row r="4070">
          <cell r="C4070" t="str">
            <v>中信理财之乐赢稳健天天利2号人民币理财产品</v>
          </cell>
          <cell r="D4070" t="str">
            <v>中信银行</v>
          </cell>
        </row>
        <row r="4071">
          <cell r="C4071" t="str">
            <v>中信理财之乐赢稳健天天利2号人民币理财产品</v>
          </cell>
          <cell r="D4071" t="str">
            <v>中信银行</v>
          </cell>
        </row>
        <row r="4072">
          <cell r="C4072" t="str">
            <v>中信理财之乐赢稳健天天利2号人民币理财产品</v>
          </cell>
          <cell r="D4072" t="str">
            <v>中信银行</v>
          </cell>
        </row>
        <row r="4073">
          <cell r="C4073" t="str">
            <v>"聚财宝"私行专享日添利(增强型)人民币理财产品</v>
          </cell>
          <cell r="D4073" t="str">
            <v>平安银行</v>
          </cell>
        </row>
        <row r="4074">
          <cell r="C4074" t="str">
            <v>"聚财宝"私行专享日添利(增强型)人民币理财产品</v>
          </cell>
          <cell r="D4074" t="str">
            <v>平安银行</v>
          </cell>
        </row>
        <row r="4075">
          <cell r="C4075" t="str">
            <v>"聚财宝"私行专享日添利(增强型)人民币理财产品</v>
          </cell>
          <cell r="D4075" t="str">
            <v>平安银行</v>
          </cell>
        </row>
        <row r="4076">
          <cell r="C4076" t="str">
            <v>"聚财宝"私行专享日添利(增强型)人民币理财产品</v>
          </cell>
          <cell r="D4076" t="str">
            <v>平安银行</v>
          </cell>
        </row>
        <row r="4077">
          <cell r="C4077" t="str">
            <v>"聚财宝"私行专享日添利(增强型)人民币理财产品</v>
          </cell>
          <cell r="D4077" t="str">
            <v>平安银行</v>
          </cell>
        </row>
        <row r="4078">
          <cell r="C4078" t="str">
            <v>"聚财宝"私行专享日添利(增强型)人民币理财产品</v>
          </cell>
          <cell r="D4078" t="str">
            <v>平安银行</v>
          </cell>
        </row>
        <row r="4079">
          <cell r="C4079" t="str">
            <v>"聚财宝"私行专享日添利(增强型)人民币理财产品</v>
          </cell>
          <cell r="D4079" t="str">
            <v>平安银行</v>
          </cell>
        </row>
        <row r="4080">
          <cell r="C4080" t="str">
            <v>"聚财宝"私行专享日添利(增强型)人民币理财产品</v>
          </cell>
          <cell r="D4080" t="str">
            <v>平安银行</v>
          </cell>
        </row>
        <row r="4081">
          <cell r="C4081" t="str">
            <v>"聚财宝"私行专享日添利(增强型)人民币理财产品</v>
          </cell>
          <cell r="D4081" t="str">
            <v>平安银行</v>
          </cell>
        </row>
        <row r="4082">
          <cell r="C4082" t="str">
            <v>"聚财宝"私行专享日添利(增强型)人民币理财产品</v>
          </cell>
          <cell r="D4082" t="str">
            <v>平安银行</v>
          </cell>
        </row>
        <row r="4083">
          <cell r="C4083" t="str">
            <v>"聚财宝"私行专享日添利(增强型)人民币理财产品</v>
          </cell>
          <cell r="D4083" t="str">
            <v>平安银行</v>
          </cell>
        </row>
        <row r="4084">
          <cell r="C4084" t="str">
            <v>"聚财宝"私行专享日添利(增强型)人民币理财产品</v>
          </cell>
          <cell r="D4084" t="str">
            <v>平安银行</v>
          </cell>
        </row>
        <row r="4085">
          <cell r="C4085" t="str">
            <v>"聚财宝"私行专享日添利(增强型)人民币理财产品</v>
          </cell>
          <cell r="D4085" t="str">
            <v>平安银行</v>
          </cell>
        </row>
        <row r="4086">
          <cell r="C4086" t="str">
            <v>"聚财宝"私行专享日添利(增强型)人民币理财产品</v>
          </cell>
          <cell r="D4086" t="str">
            <v>平安银行</v>
          </cell>
        </row>
        <row r="4087">
          <cell r="C4087" t="str">
            <v>"聚财宝"私行专享日添利(增强型)人民币理财产品</v>
          </cell>
          <cell r="D4087" t="str">
            <v>平安银行</v>
          </cell>
        </row>
        <row r="4088">
          <cell r="C4088" t="str">
            <v>"聚财宝"私行专享日添利(增强型)人民币理财产品</v>
          </cell>
          <cell r="D4088" t="str">
            <v>平安银行</v>
          </cell>
        </row>
        <row r="4089">
          <cell r="C4089" t="str">
            <v>"聚财宝"私行专享日添利(增强型)人民币理财产品</v>
          </cell>
          <cell r="D4089" t="str">
            <v>平安银行</v>
          </cell>
        </row>
        <row r="4090">
          <cell r="C4090" t="str">
            <v>"聚财宝"私行专享日添利(增强型)人民币理财产品</v>
          </cell>
          <cell r="D4090" t="str">
            <v>平安银行</v>
          </cell>
        </row>
        <row r="4091">
          <cell r="C4091" t="str">
            <v>"聚财宝"私行专享日添利(增强型)人民币理财产品</v>
          </cell>
          <cell r="D4091" t="str">
            <v>平安银行</v>
          </cell>
        </row>
        <row r="4092">
          <cell r="C4092" t="str">
            <v>"聚财宝"私行专享日添利(增强型)人民币理财产品</v>
          </cell>
          <cell r="D4092" t="str">
            <v>平安银行</v>
          </cell>
        </row>
        <row r="4093">
          <cell r="C4093" t="str">
            <v>"聚财宝"私行专享日添利(增强型)人民币理财产品</v>
          </cell>
          <cell r="D4093" t="str">
            <v>平安银行</v>
          </cell>
        </row>
        <row r="4094">
          <cell r="C4094" t="str">
            <v>"聚财宝"私行专享日添利(增强型)人民币理财产品</v>
          </cell>
          <cell r="D4094" t="str">
            <v>平安银行</v>
          </cell>
        </row>
        <row r="4095">
          <cell r="C4095" t="str">
            <v>"聚财宝"私行专享日添利(增强型)人民币理财产品</v>
          </cell>
          <cell r="D4095" t="str">
            <v>平安银行</v>
          </cell>
        </row>
        <row r="4096">
          <cell r="C4096" t="str">
            <v>"聚财宝"私行专享日添利(增强型)人民币理财产品</v>
          </cell>
          <cell r="D4096" t="str">
            <v>平安银行</v>
          </cell>
        </row>
        <row r="4097">
          <cell r="C4097" t="str">
            <v>"聚财宝"私行专享日添利(增强型)人民币理财产品</v>
          </cell>
          <cell r="D4097" t="str">
            <v>平安银行</v>
          </cell>
        </row>
        <row r="4098">
          <cell r="C4098" t="str">
            <v>"聚财宝"私行专享日添利(增强型)人民币理财产品</v>
          </cell>
          <cell r="D4098" t="str">
            <v>平安银行</v>
          </cell>
        </row>
        <row r="4099">
          <cell r="C4099" t="str">
            <v>"聚财宝"私行专享日添利(增强型)人民币理财产品</v>
          </cell>
          <cell r="D4099" t="str">
            <v>平安银行</v>
          </cell>
        </row>
        <row r="4100">
          <cell r="C4100" t="str">
            <v>"聚财宝"私行专享日添利(增强型)人民币理财产品</v>
          </cell>
          <cell r="D4100" t="str">
            <v>平安银行</v>
          </cell>
        </row>
        <row r="4101">
          <cell r="C4101" t="str">
            <v>"聚财宝"私行专享日添利(增强型)人民币理财产品</v>
          </cell>
          <cell r="D4101" t="str">
            <v>平安银行</v>
          </cell>
        </row>
        <row r="4102">
          <cell r="C4102" t="str">
            <v>"聚财宝"私行专享日添利(增强型)人民币理财产品</v>
          </cell>
          <cell r="D4102" t="str">
            <v>平安银行</v>
          </cell>
        </row>
        <row r="4103">
          <cell r="C4103" t="str">
            <v>"聚财宝"私行专享日添利(增强型)人民币理财产品</v>
          </cell>
          <cell r="D4103" t="str">
            <v>平安银行</v>
          </cell>
        </row>
        <row r="4104">
          <cell r="C4104" t="str">
            <v>"现金宝-添利1号"净值型理财产品</v>
          </cell>
          <cell r="D4104" t="str">
            <v>兴业银行</v>
          </cell>
        </row>
        <row r="4105">
          <cell r="C4105" t="str">
            <v>"现金宝-添利1号"净值型理财产品</v>
          </cell>
          <cell r="D4105" t="str">
            <v>兴业银行</v>
          </cell>
        </row>
        <row r="4106">
          <cell r="C4106" t="str">
            <v>"现金宝-添利1号"净值型理财产品</v>
          </cell>
          <cell r="D4106" t="str">
            <v>兴业银行</v>
          </cell>
        </row>
        <row r="4107">
          <cell r="C4107" t="str">
            <v>"现金宝-添利1号"净值型理财产品</v>
          </cell>
          <cell r="D4107" t="str">
            <v>兴业银行</v>
          </cell>
        </row>
        <row r="4108">
          <cell r="C4108" t="str">
            <v>"现金宝-添利1号"净值型理财产品</v>
          </cell>
          <cell r="D4108" t="str">
            <v>兴业银行</v>
          </cell>
        </row>
        <row r="4109">
          <cell r="C4109" t="str">
            <v>"现金宝-添利1号"净值型理财产品</v>
          </cell>
          <cell r="D4109" t="str">
            <v>兴业银行</v>
          </cell>
        </row>
        <row r="4110">
          <cell r="C4110" t="str">
            <v>"现金宝-添利1号"净值型理财产品</v>
          </cell>
          <cell r="D4110" t="str">
            <v>兴业银行</v>
          </cell>
        </row>
        <row r="4111">
          <cell r="C4111" t="str">
            <v>"现金宝-添利1号"净值型理财产品</v>
          </cell>
          <cell r="D4111" t="str">
            <v>兴业银行</v>
          </cell>
        </row>
        <row r="4112">
          <cell r="C4112" t="str">
            <v>"现金宝-添利1号"净值型理财产品</v>
          </cell>
          <cell r="D4112" t="str">
            <v>兴业银行</v>
          </cell>
        </row>
        <row r="4113">
          <cell r="C4113" t="str">
            <v>"现金宝-添利1号"净值型理财产品</v>
          </cell>
          <cell r="D4113" t="str">
            <v>兴业银行</v>
          </cell>
        </row>
        <row r="4114">
          <cell r="C4114" t="str">
            <v>"现金宝-添利1号"净值型理财产品</v>
          </cell>
          <cell r="D4114" t="str">
            <v>兴业银行</v>
          </cell>
        </row>
        <row r="4115">
          <cell r="C4115" t="str">
            <v>"现金宝-添利1号"净值型理财产品</v>
          </cell>
          <cell r="D4115" t="str">
            <v>兴业银行</v>
          </cell>
        </row>
        <row r="4116">
          <cell r="C4116" t="str">
            <v>"现金宝-添利1号"净值型理财产品</v>
          </cell>
          <cell r="D4116" t="str">
            <v>兴业银行</v>
          </cell>
        </row>
        <row r="4117">
          <cell r="C4117" t="str">
            <v>"现金宝-添利1号"净值型理财产品</v>
          </cell>
          <cell r="D4117" t="str">
            <v>兴业银行</v>
          </cell>
        </row>
        <row r="4118">
          <cell r="C4118" t="str">
            <v>"现金宝-添利1号"净值型理财产品</v>
          </cell>
          <cell r="D4118" t="str">
            <v>兴业银行</v>
          </cell>
        </row>
        <row r="4119">
          <cell r="C4119" t="str">
            <v>"现金宝-添利1号"净值型理财产品</v>
          </cell>
          <cell r="D4119" t="str">
            <v>兴业银行</v>
          </cell>
        </row>
        <row r="4120">
          <cell r="C4120" t="str">
            <v>"现金宝-添利1号"净值型理财产品</v>
          </cell>
          <cell r="D4120" t="str">
            <v>兴业银行</v>
          </cell>
        </row>
        <row r="4121">
          <cell r="C4121" t="str">
            <v>"现金宝-添利1号"净值型理财产品</v>
          </cell>
          <cell r="D4121" t="str">
            <v>兴业银行</v>
          </cell>
        </row>
        <row r="4122">
          <cell r="C4122" t="str">
            <v>"现金宝-添利1号"净值型理财产品</v>
          </cell>
          <cell r="D4122" t="str">
            <v>兴业银行</v>
          </cell>
        </row>
        <row r="4123">
          <cell r="C4123" t="str">
            <v>"现金宝-添利1号"净值型理财产品</v>
          </cell>
          <cell r="D4123" t="str">
            <v>兴业银行</v>
          </cell>
        </row>
        <row r="4124">
          <cell r="C4124" t="str">
            <v>"现金宝-添利1号"净值型理财产品</v>
          </cell>
          <cell r="D4124" t="str">
            <v>兴业银行</v>
          </cell>
        </row>
        <row r="4125">
          <cell r="C4125" t="str">
            <v>"现金宝-添利1号"净值型理财产品</v>
          </cell>
          <cell r="D4125" t="str">
            <v>兴业银行</v>
          </cell>
        </row>
        <row r="4126">
          <cell r="C4126" t="str">
            <v>"现金宝-添利1号"净值型理财产品</v>
          </cell>
          <cell r="D4126" t="str">
            <v>兴业银行</v>
          </cell>
        </row>
        <row r="4127">
          <cell r="C4127" t="str">
            <v>"现金宝-添利1号"净值型理财产品</v>
          </cell>
          <cell r="D4127" t="str">
            <v>兴业银行</v>
          </cell>
        </row>
        <row r="4128">
          <cell r="C4128" t="str">
            <v>"现金宝-添利1号"净值型理财产品</v>
          </cell>
          <cell r="D4128" t="str">
            <v>兴业银行</v>
          </cell>
        </row>
        <row r="4129">
          <cell r="C4129" t="str">
            <v>"现金宝-添利1号"净值型理财产品</v>
          </cell>
          <cell r="D4129" t="str">
            <v>兴业银行</v>
          </cell>
        </row>
        <row r="4130">
          <cell r="C4130" t="str">
            <v>"现金宝-添利1号"净值型理财产品</v>
          </cell>
          <cell r="D4130" t="str">
            <v>兴业银行</v>
          </cell>
        </row>
        <row r="4131">
          <cell r="C4131" t="str">
            <v>"现金宝-添利1号"净值型理财产品</v>
          </cell>
          <cell r="D4131" t="str">
            <v>兴业银行</v>
          </cell>
        </row>
        <row r="4132">
          <cell r="C4132" t="str">
            <v>"现金宝-添利1号"净值型理财产品</v>
          </cell>
          <cell r="D4132" t="str">
            <v>兴业银行</v>
          </cell>
        </row>
        <row r="4133">
          <cell r="C4133" t="str">
            <v>"现金宝-添利1号"净值型理财产品</v>
          </cell>
          <cell r="D4133" t="str">
            <v>兴业银行</v>
          </cell>
        </row>
        <row r="4134">
          <cell r="C4134" t="str">
            <v>"现金宝-添利1号"净值型理财产品</v>
          </cell>
          <cell r="D4134" t="str">
            <v>兴业银行</v>
          </cell>
        </row>
        <row r="4135">
          <cell r="C4135" t="str">
            <v>金雪球添利快线净值型理财产品</v>
          </cell>
          <cell r="D4135" t="str">
            <v>兴业银行</v>
          </cell>
        </row>
        <row r="4136">
          <cell r="C4136" t="str">
            <v>金雪球添利快线净值型理财产品</v>
          </cell>
          <cell r="D4136" t="str">
            <v>兴业银行</v>
          </cell>
        </row>
        <row r="4137">
          <cell r="C4137" t="str">
            <v>金雪球添利快线净值型理财产品</v>
          </cell>
          <cell r="D4137" t="str">
            <v>兴业银行</v>
          </cell>
        </row>
        <row r="4138">
          <cell r="C4138" t="str">
            <v>金雪球添利快线净值型理财产品</v>
          </cell>
          <cell r="D4138" t="str">
            <v>兴业银行</v>
          </cell>
        </row>
        <row r="4139">
          <cell r="C4139" t="str">
            <v>金雪球添利快线净值型理财产品</v>
          </cell>
          <cell r="D4139" t="str">
            <v>兴业银行</v>
          </cell>
        </row>
        <row r="4140">
          <cell r="C4140" t="str">
            <v>金雪球添利快线净值型理财产品</v>
          </cell>
          <cell r="D4140" t="str">
            <v>兴业银行</v>
          </cell>
        </row>
        <row r="4141">
          <cell r="C4141" t="str">
            <v>金雪球添利快线净值型理财产品</v>
          </cell>
          <cell r="D4141" t="str">
            <v>兴业银行</v>
          </cell>
        </row>
        <row r="4142">
          <cell r="C4142" t="str">
            <v>金雪球添利快线净值型理财产品</v>
          </cell>
          <cell r="D4142" t="str">
            <v>兴业银行</v>
          </cell>
        </row>
        <row r="4143">
          <cell r="C4143" t="str">
            <v>金雪球添利快线净值型理财产品</v>
          </cell>
          <cell r="D4143" t="str">
            <v>兴业银行</v>
          </cell>
        </row>
        <row r="4144">
          <cell r="C4144" t="str">
            <v>金雪球添利快线净值型理财产品</v>
          </cell>
          <cell r="D4144" t="str">
            <v>兴业银行</v>
          </cell>
        </row>
        <row r="4145">
          <cell r="C4145" t="str">
            <v>金雪球添利快线净值型理财产品</v>
          </cell>
          <cell r="D4145" t="str">
            <v>兴业银行</v>
          </cell>
        </row>
        <row r="4146">
          <cell r="C4146" t="str">
            <v>金雪球添利快线净值型理财产品</v>
          </cell>
          <cell r="D4146" t="str">
            <v>兴业银行</v>
          </cell>
        </row>
        <row r="4147">
          <cell r="C4147" t="str">
            <v>金雪球添利快线净值型理财产品</v>
          </cell>
          <cell r="D4147" t="str">
            <v>兴业银行</v>
          </cell>
        </row>
        <row r="4148">
          <cell r="C4148" t="str">
            <v>金雪球添利快线净值型理财产品</v>
          </cell>
          <cell r="D4148" t="str">
            <v>兴业银行</v>
          </cell>
        </row>
        <row r="4149">
          <cell r="C4149" t="str">
            <v>金雪球添利快线净值型理财产品</v>
          </cell>
          <cell r="D4149" t="str">
            <v>兴业银行</v>
          </cell>
        </row>
        <row r="4150">
          <cell r="C4150" t="str">
            <v>金雪球添利快线净值型理财产品</v>
          </cell>
          <cell r="D4150" t="str">
            <v>兴业银行</v>
          </cell>
        </row>
        <row r="4151">
          <cell r="C4151" t="str">
            <v>金雪球添利快线净值型理财产品</v>
          </cell>
          <cell r="D4151" t="str">
            <v>兴业银行</v>
          </cell>
        </row>
        <row r="4152">
          <cell r="C4152" t="str">
            <v>金雪球添利快线净值型理财产品</v>
          </cell>
          <cell r="D4152" t="str">
            <v>兴业银行</v>
          </cell>
        </row>
        <row r="4153">
          <cell r="C4153" t="str">
            <v>金雪球添利快线净值型理财产品</v>
          </cell>
          <cell r="D4153" t="str">
            <v>兴业银行</v>
          </cell>
        </row>
        <row r="4154">
          <cell r="C4154" t="str">
            <v>金雪球添利快线净值型理财产品</v>
          </cell>
          <cell r="D4154" t="str">
            <v>兴业银行</v>
          </cell>
        </row>
        <row r="4155">
          <cell r="C4155" t="str">
            <v>金雪球添利快线净值型理财产品</v>
          </cell>
          <cell r="D4155" t="str">
            <v>兴业银行</v>
          </cell>
        </row>
        <row r="4156">
          <cell r="C4156" t="str">
            <v>金雪球添利快线净值型理财产品</v>
          </cell>
          <cell r="D4156" t="str">
            <v>兴业银行</v>
          </cell>
        </row>
        <row r="4157">
          <cell r="C4157" t="str">
            <v>金雪球添利快线净值型理财产品</v>
          </cell>
          <cell r="D4157" t="str">
            <v>兴业银行</v>
          </cell>
        </row>
        <row r="4158">
          <cell r="C4158" t="str">
            <v>金雪球添利快线净值型理财产品</v>
          </cell>
          <cell r="D4158" t="str">
            <v>兴业银行</v>
          </cell>
        </row>
        <row r="4159">
          <cell r="C4159" t="str">
            <v>金雪球添利快线净值型理财产品</v>
          </cell>
          <cell r="D4159" t="str">
            <v>兴业银行</v>
          </cell>
        </row>
        <row r="4160">
          <cell r="C4160" t="str">
            <v>金雪球添利快线净值型理财产品</v>
          </cell>
          <cell r="D4160" t="str">
            <v>兴业银行</v>
          </cell>
        </row>
        <row r="4161">
          <cell r="C4161" t="str">
            <v>金雪球添利快线净值型理财产品</v>
          </cell>
          <cell r="D4161" t="str">
            <v>兴业银行</v>
          </cell>
        </row>
        <row r="4162">
          <cell r="C4162" t="str">
            <v>金雪球添利快线净值型理财产品</v>
          </cell>
          <cell r="D4162" t="str">
            <v>兴业银行</v>
          </cell>
        </row>
        <row r="4163">
          <cell r="C4163" t="str">
            <v>金雪球添利快线净值型理财产品</v>
          </cell>
          <cell r="D4163" t="str">
            <v>兴业银行</v>
          </cell>
        </row>
        <row r="4164">
          <cell r="C4164" t="str">
            <v>金雪球添利快线净值型理财产品</v>
          </cell>
          <cell r="D4164" t="str">
            <v>兴业银行</v>
          </cell>
        </row>
        <row r="4165">
          <cell r="C4165" t="str">
            <v>金雪球添利快线净值型理财产品</v>
          </cell>
          <cell r="D4165" t="str">
            <v>兴业银行</v>
          </cell>
        </row>
        <row r="4166">
          <cell r="C4166" t="str">
            <v>龙盈天天理财1号</v>
          </cell>
          <cell r="D4166" t="str">
            <v>华夏银行</v>
          </cell>
        </row>
        <row r="4167">
          <cell r="C4167" t="str">
            <v>龙盈天天理财1号</v>
          </cell>
          <cell r="D4167" t="str">
            <v>华夏银行</v>
          </cell>
        </row>
        <row r="4168">
          <cell r="C4168" t="str">
            <v>龙盈天天理财1号</v>
          </cell>
          <cell r="D4168" t="str">
            <v>华夏银行</v>
          </cell>
        </row>
        <row r="4169">
          <cell r="C4169" t="str">
            <v>龙盈天天理财1号</v>
          </cell>
          <cell r="D4169" t="str">
            <v>华夏银行</v>
          </cell>
        </row>
        <row r="4170">
          <cell r="C4170" t="str">
            <v>龙盈天天理财1号</v>
          </cell>
          <cell r="D4170" t="str">
            <v>华夏银行</v>
          </cell>
        </row>
        <row r="4171">
          <cell r="C4171" t="str">
            <v>龙盈天天理财1号</v>
          </cell>
          <cell r="D4171" t="str">
            <v>华夏银行</v>
          </cell>
        </row>
        <row r="4172">
          <cell r="C4172" t="str">
            <v>龙盈天天理财1号</v>
          </cell>
          <cell r="D4172" t="str">
            <v>华夏银行</v>
          </cell>
        </row>
        <row r="4173">
          <cell r="C4173" t="str">
            <v>龙盈天天理财1号</v>
          </cell>
          <cell r="D4173" t="str">
            <v>华夏银行</v>
          </cell>
        </row>
        <row r="4174">
          <cell r="C4174" t="str">
            <v>龙盈天天理财1号</v>
          </cell>
          <cell r="D4174" t="str">
            <v>华夏银行</v>
          </cell>
        </row>
        <row r="4175">
          <cell r="C4175" t="str">
            <v>龙盈天天理财1号</v>
          </cell>
          <cell r="D4175" t="str">
            <v>华夏银行</v>
          </cell>
        </row>
        <row r="4176">
          <cell r="C4176" t="str">
            <v>龙盈天天理财1号</v>
          </cell>
          <cell r="D4176" t="str">
            <v>华夏银行</v>
          </cell>
        </row>
        <row r="4177">
          <cell r="C4177" t="str">
            <v>龙盈天天理财1号</v>
          </cell>
          <cell r="D4177" t="str">
            <v>华夏银行</v>
          </cell>
        </row>
        <row r="4178">
          <cell r="C4178" t="str">
            <v>龙盈天天理财1号</v>
          </cell>
          <cell r="D4178" t="str">
            <v>华夏银行</v>
          </cell>
        </row>
        <row r="4179">
          <cell r="C4179" t="str">
            <v>龙盈天天理财1号</v>
          </cell>
          <cell r="D4179" t="str">
            <v>华夏银行</v>
          </cell>
        </row>
        <row r="4180">
          <cell r="C4180" t="str">
            <v>龙盈天天理财1号</v>
          </cell>
          <cell r="D4180" t="str">
            <v>华夏银行</v>
          </cell>
        </row>
        <row r="4181">
          <cell r="C4181" t="str">
            <v>龙盈天天理财1号</v>
          </cell>
          <cell r="D4181" t="str">
            <v>华夏银行</v>
          </cell>
        </row>
        <row r="4182">
          <cell r="C4182" t="str">
            <v>龙盈天天理财1号</v>
          </cell>
          <cell r="D4182" t="str">
            <v>华夏银行</v>
          </cell>
        </row>
        <row r="4183">
          <cell r="C4183" t="str">
            <v>龙盈天天理财1号</v>
          </cell>
          <cell r="D4183" t="str">
            <v>华夏银行</v>
          </cell>
        </row>
        <row r="4184">
          <cell r="C4184" t="str">
            <v>龙盈天天理财1号</v>
          </cell>
          <cell r="D4184" t="str">
            <v>华夏银行</v>
          </cell>
        </row>
        <row r="4185">
          <cell r="C4185" t="str">
            <v>龙盈天天理财1号</v>
          </cell>
          <cell r="D4185" t="str">
            <v>华夏银行</v>
          </cell>
        </row>
        <row r="4186">
          <cell r="C4186" t="str">
            <v>龙盈天天理财1号</v>
          </cell>
          <cell r="D4186" t="str">
            <v>华夏银行</v>
          </cell>
        </row>
        <row r="4187">
          <cell r="C4187" t="str">
            <v>龙盈天天理财1号</v>
          </cell>
          <cell r="D4187" t="str">
            <v>华夏银行</v>
          </cell>
        </row>
        <row r="4188">
          <cell r="C4188" t="str">
            <v>龙盈天天理财1号</v>
          </cell>
          <cell r="D4188" t="str">
            <v>华夏银行</v>
          </cell>
        </row>
        <row r="4189">
          <cell r="C4189" t="str">
            <v>龙盈天天理财1号</v>
          </cell>
          <cell r="D4189" t="str">
            <v>华夏银行</v>
          </cell>
        </row>
        <row r="4190">
          <cell r="C4190" t="str">
            <v>龙盈天天理财1号</v>
          </cell>
          <cell r="D4190" t="str">
            <v>华夏银行</v>
          </cell>
        </row>
        <row r="4191">
          <cell r="C4191" t="str">
            <v>龙盈天天理财1号</v>
          </cell>
          <cell r="D4191" t="str">
            <v>华夏银行</v>
          </cell>
        </row>
        <row r="4192">
          <cell r="C4192" t="str">
            <v>龙盈天天理财1号</v>
          </cell>
          <cell r="D4192" t="str">
            <v>华夏银行</v>
          </cell>
        </row>
        <row r="4193">
          <cell r="C4193" t="str">
            <v>龙盈天天理财1号</v>
          </cell>
          <cell r="D4193" t="str">
            <v>华夏银行</v>
          </cell>
        </row>
        <row r="4194">
          <cell r="C4194" t="str">
            <v>龙盈天天理财1号</v>
          </cell>
          <cell r="D4194" t="str">
            <v>华夏银行</v>
          </cell>
        </row>
        <row r="4195">
          <cell r="C4195" t="str">
            <v>龙盈天天理财1号</v>
          </cell>
          <cell r="D4195" t="str">
            <v>华夏银行</v>
          </cell>
        </row>
        <row r="4196">
          <cell r="C4196" t="str">
            <v>龙盈天天理财1号</v>
          </cell>
          <cell r="D4196" t="str">
            <v>华夏银行</v>
          </cell>
        </row>
        <row r="4197">
          <cell r="C4197" t="str">
            <v>民生天天增利对公理财产品</v>
          </cell>
          <cell r="D4197" t="str">
            <v>中国民生银行</v>
          </cell>
        </row>
        <row r="4198">
          <cell r="C4198" t="str">
            <v>民生天天增利对公理财产品</v>
          </cell>
          <cell r="D4198" t="str">
            <v>中国民生银行</v>
          </cell>
        </row>
        <row r="4199">
          <cell r="C4199" t="str">
            <v>民生天天增利对公理财产品</v>
          </cell>
          <cell r="D4199" t="str">
            <v>中国民生银行</v>
          </cell>
        </row>
        <row r="4200">
          <cell r="C4200" t="str">
            <v>民生天天增利对公理财产品</v>
          </cell>
          <cell r="D4200" t="str">
            <v>中国民生银行</v>
          </cell>
        </row>
        <row r="4201">
          <cell r="C4201" t="str">
            <v>民生天天增利对公理财产品</v>
          </cell>
          <cell r="D4201" t="str">
            <v>中国民生银行</v>
          </cell>
        </row>
        <row r="4202">
          <cell r="C4202" t="str">
            <v>民生天天增利对公理财产品</v>
          </cell>
          <cell r="D4202" t="str">
            <v>中国民生银行</v>
          </cell>
        </row>
        <row r="4203">
          <cell r="C4203" t="str">
            <v>民生天天增利对公理财产品</v>
          </cell>
          <cell r="D4203" t="str">
            <v>中国民生银行</v>
          </cell>
        </row>
        <row r="4204">
          <cell r="C4204" t="str">
            <v>民生天天增利对公理财产品</v>
          </cell>
          <cell r="D4204" t="str">
            <v>中国民生银行</v>
          </cell>
        </row>
        <row r="4205">
          <cell r="C4205" t="str">
            <v>民生天天增利对公理财产品</v>
          </cell>
          <cell r="D4205" t="str">
            <v>中国民生银行</v>
          </cell>
        </row>
        <row r="4206">
          <cell r="C4206" t="str">
            <v>民生天天增利对公理财产品</v>
          </cell>
          <cell r="D4206" t="str">
            <v>中国民生银行</v>
          </cell>
        </row>
        <row r="4207">
          <cell r="C4207" t="str">
            <v>民生天天增利对公理财产品</v>
          </cell>
          <cell r="D4207" t="str">
            <v>中国民生银行</v>
          </cell>
        </row>
        <row r="4208">
          <cell r="C4208" t="str">
            <v>民生天天增利对公理财产品</v>
          </cell>
          <cell r="D4208" t="str">
            <v>中国民生银行</v>
          </cell>
        </row>
        <row r="4209">
          <cell r="C4209" t="str">
            <v>民生天天增利对公理财产品</v>
          </cell>
          <cell r="D4209" t="str">
            <v>中国民生银行</v>
          </cell>
        </row>
        <row r="4210">
          <cell r="C4210" t="str">
            <v>民生天天增利对公理财产品</v>
          </cell>
          <cell r="D4210" t="str">
            <v>中国民生银行</v>
          </cell>
        </row>
        <row r="4211">
          <cell r="C4211" t="str">
            <v>民生天天增利对公理财产品</v>
          </cell>
          <cell r="D4211" t="str">
            <v>中国民生银行</v>
          </cell>
        </row>
        <row r="4212">
          <cell r="C4212" t="str">
            <v>民生天天增利对公理财产品</v>
          </cell>
          <cell r="D4212" t="str">
            <v>中国民生银行</v>
          </cell>
        </row>
        <row r="4213">
          <cell r="C4213" t="str">
            <v>民生天天增利对公理财产品</v>
          </cell>
          <cell r="D4213" t="str">
            <v>中国民生银行</v>
          </cell>
        </row>
        <row r="4214">
          <cell r="C4214" t="str">
            <v>民生天天增利对公理财产品</v>
          </cell>
          <cell r="D4214" t="str">
            <v>中国民生银行</v>
          </cell>
        </row>
        <row r="4215">
          <cell r="C4215" t="str">
            <v>民生天天增利对公理财产品</v>
          </cell>
          <cell r="D4215" t="str">
            <v>中国民生银行</v>
          </cell>
        </row>
        <row r="4216">
          <cell r="C4216" t="str">
            <v>民生天天增利对公理财产品</v>
          </cell>
          <cell r="D4216" t="str">
            <v>中国民生银行</v>
          </cell>
        </row>
        <row r="4217">
          <cell r="C4217" t="str">
            <v>民生天天增利对公理财产品</v>
          </cell>
          <cell r="D4217" t="str">
            <v>中国民生银行</v>
          </cell>
        </row>
        <row r="4218">
          <cell r="C4218" t="str">
            <v>民生天天增利对公理财产品</v>
          </cell>
          <cell r="D4218" t="str">
            <v>中国民生银行</v>
          </cell>
        </row>
        <row r="4219">
          <cell r="C4219" t="str">
            <v>民生天天增利对公理财产品</v>
          </cell>
          <cell r="D4219" t="str">
            <v>中国民生银行</v>
          </cell>
        </row>
        <row r="4220">
          <cell r="C4220" t="str">
            <v>民生天天增利对公理财产品</v>
          </cell>
          <cell r="D4220" t="str">
            <v>中国民生银行</v>
          </cell>
        </row>
        <row r="4221">
          <cell r="C4221" t="str">
            <v>民生天天增利对公理财产品</v>
          </cell>
          <cell r="D4221" t="str">
            <v>中国民生银行</v>
          </cell>
        </row>
        <row r="4222">
          <cell r="C4222" t="str">
            <v>民生天天增利对公理财产品</v>
          </cell>
          <cell r="D4222" t="str">
            <v>中国民生银行</v>
          </cell>
        </row>
        <row r="4223">
          <cell r="C4223" t="str">
            <v>民生天天增利对公理财产品</v>
          </cell>
          <cell r="D4223" t="str">
            <v>中国民生银行</v>
          </cell>
        </row>
        <row r="4224">
          <cell r="C4224" t="str">
            <v>民生天天增利对公理财产品</v>
          </cell>
          <cell r="D4224" t="str">
            <v>中国民生银行</v>
          </cell>
        </row>
        <row r="4225">
          <cell r="C4225" t="str">
            <v>民生天天增利对公理财产品</v>
          </cell>
          <cell r="D4225" t="str">
            <v>中国民生银行</v>
          </cell>
        </row>
        <row r="4226">
          <cell r="C4226" t="str">
            <v>民生天天增利对公理财产品</v>
          </cell>
          <cell r="D4226" t="str">
            <v>中国民生银行</v>
          </cell>
        </row>
        <row r="4227">
          <cell r="C4227" t="str">
            <v>民生天天增利对公理财产品</v>
          </cell>
          <cell r="D4227" t="str">
            <v>中国民生银行</v>
          </cell>
        </row>
        <row r="4228">
          <cell r="C4228" t="str">
            <v>民生天天增利公享款理财产品</v>
          </cell>
          <cell r="D4228" t="str">
            <v>中国民生银行</v>
          </cell>
        </row>
        <row r="4229">
          <cell r="C4229" t="str">
            <v>民生天天增利公享款理财产品</v>
          </cell>
          <cell r="D4229" t="str">
            <v>中国民生银行</v>
          </cell>
        </row>
        <row r="4230">
          <cell r="C4230" t="str">
            <v>民生天天增利公享款理财产品</v>
          </cell>
          <cell r="D4230" t="str">
            <v>中国民生银行</v>
          </cell>
        </row>
        <row r="4231">
          <cell r="C4231" t="str">
            <v>民生天天增利公享款理财产品</v>
          </cell>
          <cell r="D4231" t="str">
            <v>中国民生银行</v>
          </cell>
        </row>
        <row r="4232">
          <cell r="C4232" t="str">
            <v>民生天天增利公享款理财产品</v>
          </cell>
          <cell r="D4232" t="str">
            <v>中国民生银行</v>
          </cell>
        </row>
        <row r="4233">
          <cell r="C4233" t="str">
            <v>民生天天增利公享款理财产品</v>
          </cell>
          <cell r="D4233" t="str">
            <v>中国民生银行</v>
          </cell>
        </row>
        <row r="4234">
          <cell r="C4234" t="str">
            <v>民生天天增利公享款理财产品</v>
          </cell>
          <cell r="D4234" t="str">
            <v>中国民生银行</v>
          </cell>
        </row>
        <row r="4235">
          <cell r="C4235" t="str">
            <v>民生天天增利公享款理财产品</v>
          </cell>
          <cell r="D4235" t="str">
            <v>中国民生银行</v>
          </cell>
        </row>
        <row r="4236">
          <cell r="C4236" t="str">
            <v>民生天天增利公享款理财产品</v>
          </cell>
          <cell r="D4236" t="str">
            <v>中国民生银行</v>
          </cell>
        </row>
        <row r="4237">
          <cell r="C4237" t="str">
            <v>民生天天增利公享款理财产品</v>
          </cell>
          <cell r="D4237" t="str">
            <v>中国民生银行</v>
          </cell>
        </row>
        <row r="4238">
          <cell r="C4238" t="str">
            <v>民生天天增利公享款理财产品</v>
          </cell>
          <cell r="D4238" t="str">
            <v>中国民生银行</v>
          </cell>
        </row>
        <row r="4239">
          <cell r="C4239" t="str">
            <v>民生天天增利公享款理财产品</v>
          </cell>
          <cell r="D4239" t="str">
            <v>中国民生银行</v>
          </cell>
        </row>
        <row r="4240">
          <cell r="C4240" t="str">
            <v>民生天天增利公享款理财产品</v>
          </cell>
          <cell r="D4240" t="str">
            <v>中国民生银行</v>
          </cell>
        </row>
        <row r="4241">
          <cell r="C4241" t="str">
            <v>民生天天增利公享款理财产品</v>
          </cell>
          <cell r="D4241" t="str">
            <v>中国民生银行</v>
          </cell>
        </row>
        <row r="4242">
          <cell r="C4242" t="str">
            <v>民生天天增利公享款理财产品</v>
          </cell>
          <cell r="D4242" t="str">
            <v>中国民生银行</v>
          </cell>
        </row>
        <row r="4243">
          <cell r="C4243" t="str">
            <v>民生天天增利公享款理财产品</v>
          </cell>
          <cell r="D4243" t="str">
            <v>中国民生银行</v>
          </cell>
        </row>
        <row r="4244">
          <cell r="C4244" t="str">
            <v>民生天天增利公享款理财产品</v>
          </cell>
          <cell r="D4244" t="str">
            <v>中国民生银行</v>
          </cell>
        </row>
        <row r="4245">
          <cell r="C4245" t="str">
            <v>民生天天增利公享款理财产品</v>
          </cell>
          <cell r="D4245" t="str">
            <v>中国民生银行</v>
          </cell>
        </row>
        <row r="4246">
          <cell r="C4246" t="str">
            <v>民生天天增利公享款理财产品</v>
          </cell>
          <cell r="D4246" t="str">
            <v>中国民生银行</v>
          </cell>
        </row>
        <row r="4247">
          <cell r="C4247" t="str">
            <v>民生天天增利公享款理财产品</v>
          </cell>
          <cell r="D4247" t="str">
            <v>中国民生银行</v>
          </cell>
        </row>
        <row r="4248">
          <cell r="C4248" t="str">
            <v>民生天天增利公享款理财产品</v>
          </cell>
          <cell r="D4248" t="str">
            <v>中国民生银行</v>
          </cell>
        </row>
        <row r="4249">
          <cell r="C4249" t="str">
            <v>民生天天增利公享款理财产品</v>
          </cell>
          <cell r="D4249" t="str">
            <v>中国民生银行</v>
          </cell>
        </row>
        <row r="4250">
          <cell r="C4250" t="str">
            <v>民生天天增利公享款理财产品</v>
          </cell>
          <cell r="D4250" t="str">
            <v>中国民生银行</v>
          </cell>
        </row>
        <row r="4251">
          <cell r="C4251" t="str">
            <v>民生天天增利公享款理财产品</v>
          </cell>
          <cell r="D4251" t="str">
            <v>中国民生银行</v>
          </cell>
        </row>
        <row r="4252">
          <cell r="C4252" t="str">
            <v>民生天天增利公享款理财产品</v>
          </cell>
          <cell r="D4252" t="str">
            <v>中国民生银行</v>
          </cell>
        </row>
        <row r="4253">
          <cell r="C4253" t="str">
            <v>民生天天增利公享款理财产品</v>
          </cell>
          <cell r="D4253" t="str">
            <v>中国民生银行</v>
          </cell>
        </row>
        <row r="4254">
          <cell r="C4254" t="str">
            <v>民生天天增利公享款理财产品</v>
          </cell>
          <cell r="D4254" t="str">
            <v>中国民生银行</v>
          </cell>
        </row>
        <row r="4255">
          <cell r="C4255" t="str">
            <v>民生天天增利公享款理财产品</v>
          </cell>
          <cell r="D4255" t="str">
            <v>中国民生银行</v>
          </cell>
        </row>
        <row r="4256">
          <cell r="C4256" t="str">
            <v>民生天天增利公享款理财产品</v>
          </cell>
          <cell r="D4256" t="str">
            <v>中国民生银行</v>
          </cell>
        </row>
        <row r="4257">
          <cell r="C4257" t="str">
            <v>民生天天增利公享款理财产品</v>
          </cell>
          <cell r="D4257" t="str">
            <v>中国民生银行</v>
          </cell>
        </row>
        <row r="4258">
          <cell r="C4258" t="str">
            <v>民生天天增利公享款理财产品</v>
          </cell>
          <cell r="D4258" t="str">
            <v>中国民生银行</v>
          </cell>
        </row>
        <row r="4259">
          <cell r="C4259" t="str">
            <v>民生天天增利理财产品</v>
          </cell>
          <cell r="D4259" t="str">
            <v>中国民生银行</v>
          </cell>
        </row>
        <row r="4260">
          <cell r="C4260" t="str">
            <v>民生天天增利理财产品</v>
          </cell>
          <cell r="D4260" t="str">
            <v>中国民生银行</v>
          </cell>
        </row>
        <row r="4261">
          <cell r="C4261" t="str">
            <v>民生天天增利理财产品</v>
          </cell>
          <cell r="D4261" t="str">
            <v>中国民生银行</v>
          </cell>
        </row>
        <row r="4262">
          <cell r="C4262" t="str">
            <v>民生天天增利理财产品</v>
          </cell>
          <cell r="D4262" t="str">
            <v>中国民生银行</v>
          </cell>
        </row>
        <row r="4263">
          <cell r="C4263" t="str">
            <v>民生天天增利理财产品</v>
          </cell>
          <cell r="D4263" t="str">
            <v>中国民生银行</v>
          </cell>
        </row>
        <row r="4264">
          <cell r="C4264" t="str">
            <v>民生天天增利理财产品</v>
          </cell>
          <cell r="D4264" t="str">
            <v>中国民生银行</v>
          </cell>
        </row>
        <row r="4265">
          <cell r="C4265" t="str">
            <v>民生天天增利理财产品</v>
          </cell>
          <cell r="D4265" t="str">
            <v>中国民生银行</v>
          </cell>
        </row>
        <row r="4266">
          <cell r="C4266" t="str">
            <v>民生天天增利理财产品</v>
          </cell>
          <cell r="D4266" t="str">
            <v>中国民生银行</v>
          </cell>
        </row>
        <row r="4267">
          <cell r="C4267" t="str">
            <v>民生天天增利理财产品</v>
          </cell>
          <cell r="D4267" t="str">
            <v>中国民生银行</v>
          </cell>
        </row>
        <row r="4268">
          <cell r="C4268" t="str">
            <v>民生天天增利理财产品</v>
          </cell>
          <cell r="D4268" t="str">
            <v>中国民生银行</v>
          </cell>
        </row>
        <row r="4269">
          <cell r="C4269" t="str">
            <v>民生天天增利理财产品</v>
          </cell>
          <cell r="D4269" t="str">
            <v>中国民生银行</v>
          </cell>
        </row>
        <row r="4270">
          <cell r="C4270" t="str">
            <v>民生天天增利理财产品</v>
          </cell>
          <cell r="D4270" t="str">
            <v>中国民生银行</v>
          </cell>
        </row>
        <row r="4271">
          <cell r="C4271" t="str">
            <v>民生天天增利理财产品</v>
          </cell>
          <cell r="D4271" t="str">
            <v>中国民生银行</v>
          </cell>
        </row>
        <row r="4272">
          <cell r="C4272" t="str">
            <v>民生天天增利理财产品</v>
          </cell>
          <cell r="D4272" t="str">
            <v>中国民生银行</v>
          </cell>
        </row>
        <row r="4273">
          <cell r="C4273" t="str">
            <v>民生天天增利理财产品</v>
          </cell>
          <cell r="D4273" t="str">
            <v>中国民生银行</v>
          </cell>
        </row>
        <row r="4274">
          <cell r="C4274" t="str">
            <v>民生天天增利理财产品</v>
          </cell>
          <cell r="D4274" t="str">
            <v>中国民生银行</v>
          </cell>
        </row>
        <row r="4275">
          <cell r="C4275" t="str">
            <v>民生天天增利理财产品</v>
          </cell>
          <cell r="D4275" t="str">
            <v>中国民生银行</v>
          </cell>
        </row>
        <row r="4276">
          <cell r="C4276" t="str">
            <v>民生天天增利理财产品</v>
          </cell>
          <cell r="D4276" t="str">
            <v>中国民生银行</v>
          </cell>
        </row>
        <row r="4277">
          <cell r="C4277" t="str">
            <v>民生天天增利理财产品</v>
          </cell>
          <cell r="D4277" t="str">
            <v>中国民生银行</v>
          </cell>
        </row>
        <row r="4278">
          <cell r="C4278" t="str">
            <v>民生天天增利理财产品</v>
          </cell>
          <cell r="D4278" t="str">
            <v>中国民生银行</v>
          </cell>
        </row>
        <row r="4279">
          <cell r="C4279" t="str">
            <v>民生天天增利理财产品</v>
          </cell>
          <cell r="D4279" t="str">
            <v>中国民生银行</v>
          </cell>
        </row>
        <row r="4280">
          <cell r="C4280" t="str">
            <v>民生天天增利理财产品</v>
          </cell>
          <cell r="D4280" t="str">
            <v>中国民生银行</v>
          </cell>
        </row>
        <row r="4281">
          <cell r="C4281" t="str">
            <v>民生天天增利理财产品</v>
          </cell>
          <cell r="D4281" t="str">
            <v>中国民生银行</v>
          </cell>
        </row>
        <row r="4282">
          <cell r="C4282" t="str">
            <v>民生天天增利理财产品</v>
          </cell>
          <cell r="D4282" t="str">
            <v>中国民生银行</v>
          </cell>
        </row>
        <row r="4283">
          <cell r="C4283" t="str">
            <v>民生天天增利理财产品</v>
          </cell>
          <cell r="D4283" t="str">
            <v>中国民生银行</v>
          </cell>
        </row>
        <row r="4284">
          <cell r="C4284" t="str">
            <v>民生天天增利理财产品</v>
          </cell>
          <cell r="D4284" t="str">
            <v>中国民生银行</v>
          </cell>
        </row>
        <row r="4285">
          <cell r="C4285" t="str">
            <v>民生天天增利理财产品</v>
          </cell>
          <cell r="D4285" t="str">
            <v>中国民生银行</v>
          </cell>
        </row>
        <row r="4286">
          <cell r="C4286" t="str">
            <v>民生天天增利理财产品</v>
          </cell>
          <cell r="D4286" t="str">
            <v>中国民生银行</v>
          </cell>
        </row>
        <row r="4287">
          <cell r="C4287" t="str">
            <v>民生天天增利理财产品</v>
          </cell>
          <cell r="D4287" t="str">
            <v>中国民生银行</v>
          </cell>
        </row>
        <row r="4288">
          <cell r="C4288" t="str">
            <v>民生天天增利理财产品</v>
          </cell>
          <cell r="D4288" t="str">
            <v>中国民生银行</v>
          </cell>
        </row>
        <row r="4289">
          <cell r="C4289" t="str">
            <v>民生天天增利理财产品</v>
          </cell>
          <cell r="D4289" t="str">
            <v>中国民生银行</v>
          </cell>
        </row>
        <row r="4290">
          <cell r="C4290" t="str">
            <v>民生天天增利理财产品(直销专属)</v>
          </cell>
          <cell r="D4290" t="str">
            <v>中国民生银行</v>
          </cell>
        </row>
        <row r="4291">
          <cell r="C4291" t="str">
            <v>民生天天增利理财产品(直销专属)</v>
          </cell>
          <cell r="D4291" t="str">
            <v>中国民生银行</v>
          </cell>
        </row>
        <row r="4292">
          <cell r="C4292" t="str">
            <v>民生天天增利理财产品(直销专属)</v>
          </cell>
          <cell r="D4292" t="str">
            <v>中国民生银行</v>
          </cell>
        </row>
        <row r="4293">
          <cell r="C4293" t="str">
            <v>民生天天增利理财产品(直销专属)</v>
          </cell>
          <cell r="D4293" t="str">
            <v>中国民生银行</v>
          </cell>
        </row>
        <row r="4294">
          <cell r="C4294" t="str">
            <v>民生天天增利理财产品(直销专属)</v>
          </cell>
          <cell r="D4294" t="str">
            <v>中国民生银行</v>
          </cell>
        </row>
        <row r="4295">
          <cell r="C4295" t="str">
            <v>民生天天增利理财产品(直销专属)</v>
          </cell>
          <cell r="D4295" t="str">
            <v>中国民生银行</v>
          </cell>
        </row>
        <row r="4296">
          <cell r="C4296" t="str">
            <v>民生天天增利理财产品(直销专属)</v>
          </cell>
          <cell r="D4296" t="str">
            <v>中国民生银行</v>
          </cell>
        </row>
        <row r="4297">
          <cell r="C4297" t="str">
            <v>民生天天增利理财产品(直销专属)</v>
          </cell>
          <cell r="D4297" t="str">
            <v>中国民生银行</v>
          </cell>
        </row>
        <row r="4298">
          <cell r="C4298" t="str">
            <v>民生天天增利理财产品(直销专属)</v>
          </cell>
          <cell r="D4298" t="str">
            <v>中国民生银行</v>
          </cell>
        </row>
        <row r="4299">
          <cell r="C4299" t="str">
            <v>民生天天增利理财产品(直销专属)</v>
          </cell>
          <cell r="D4299" t="str">
            <v>中国民生银行</v>
          </cell>
        </row>
        <row r="4300">
          <cell r="C4300" t="str">
            <v>民生天天增利理财产品(直销专属)</v>
          </cell>
          <cell r="D4300" t="str">
            <v>中国民生银行</v>
          </cell>
        </row>
        <row r="4301">
          <cell r="C4301" t="str">
            <v>民生天天增利理财产品(直销专属)</v>
          </cell>
          <cell r="D4301" t="str">
            <v>中国民生银行</v>
          </cell>
        </row>
        <row r="4302">
          <cell r="C4302" t="str">
            <v>民生天天增利理财产品(直销专属)</v>
          </cell>
          <cell r="D4302" t="str">
            <v>中国民生银行</v>
          </cell>
        </row>
        <row r="4303">
          <cell r="C4303" t="str">
            <v>民生天天增利理财产品(直销专属)</v>
          </cell>
          <cell r="D4303" t="str">
            <v>中国民生银行</v>
          </cell>
        </row>
        <row r="4304">
          <cell r="C4304" t="str">
            <v>民生天天增利理财产品(直销专属)</v>
          </cell>
          <cell r="D4304" t="str">
            <v>中国民生银行</v>
          </cell>
        </row>
        <row r="4305">
          <cell r="C4305" t="str">
            <v>民生天天增利理财产品(直销专属)</v>
          </cell>
          <cell r="D4305" t="str">
            <v>中国民生银行</v>
          </cell>
        </row>
        <row r="4306">
          <cell r="C4306" t="str">
            <v>民生天天增利理财产品(直销专属)</v>
          </cell>
          <cell r="D4306" t="str">
            <v>中国民生银行</v>
          </cell>
        </row>
        <row r="4307">
          <cell r="C4307" t="str">
            <v>民生天天增利理财产品(直销专属)</v>
          </cell>
          <cell r="D4307" t="str">
            <v>中国民生银行</v>
          </cell>
        </row>
        <row r="4308">
          <cell r="C4308" t="str">
            <v>民生天天增利理财产品(直销专属)</v>
          </cell>
          <cell r="D4308" t="str">
            <v>中国民生银行</v>
          </cell>
        </row>
        <row r="4309">
          <cell r="C4309" t="str">
            <v>民生天天增利理财产品(直销专属)</v>
          </cell>
          <cell r="D4309" t="str">
            <v>中国民生银行</v>
          </cell>
        </row>
        <row r="4310">
          <cell r="C4310" t="str">
            <v>民生天天增利理财产品(直销专属)</v>
          </cell>
          <cell r="D4310" t="str">
            <v>中国民生银行</v>
          </cell>
        </row>
        <row r="4311">
          <cell r="C4311" t="str">
            <v>民生天天增利理财产品(直销专属)</v>
          </cell>
          <cell r="D4311" t="str">
            <v>中国民生银行</v>
          </cell>
        </row>
        <row r="4312">
          <cell r="C4312" t="str">
            <v>民生天天增利理财产品(直销专属)</v>
          </cell>
          <cell r="D4312" t="str">
            <v>中国民生银行</v>
          </cell>
        </row>
        <row r="4313">
          <cell r="C4313" t="str">
            <v>民生天天增利理财产品(直销专属)</v>
          </cell>
          <cell r="D4313" t="str">
            <v>中国民生银行</v>
          </cell>
        </row>
        <row r="4314">
          <cell r="C4314" t="str">
            <v>民生天天增利理财产品(直销专属)</v>
          </cell>
          <cell r="D4314" t="str">
            <v>中国民生银行</v>
          </cell>
        </row>
        <row r="4315">
          <cell r="C4315" t="str">
            <v>民生天天增利理财产品(直销专属)</v>
          </cell>
          <cell r="D4315" t="str">
            <v>中国民生银行</v>
          </cell>
        </row>
        <row r="4316">
          <cell r="C4316" t="str">
            <v>民生天天增利理财产品(直销专属)</v>
          </cell>
          <cell r="D4316" t="str">
            <v>中国民生银行</v>
          </cell>
        </row>
        <row r="4317">
          <cell r="C4317" t="str">
            <v>民生天天增利理财产品(直销专属)</v>
          </cell>
          <cell r="D4317" t="str">
            <v>中国民生银行</v>
          </cell>
        </row>
        <row r="4318">
          <cell r="C4318" t="str">
            <v>民生天天增利理财产品(直销专属)</v>
          </cell>
          <cell r="D4318" t="str">
            <v>中国民生银行</v>
          </cell>
        </row>
        <row r="4319">
          <cell r="C4319" t="str">
            <v>民生天天增利理财产品(直销专属)</v>
          </cell>
          <cell r="D4319" t="str">
            <v>中国民生银行</v>
          </cell>
        </row>
        <row r="4320">
          <cell r="C4320" t="str">
            <v>民生天天增利理财产品(直销专属)</v>
          </cell>
          <cell r="D4320" t="str">
            <v>中国民生银行</v>
          </cell>
        </row>
        <row r="4321">
          <cell r="C4321" t="str">
            <v>民生天天增利灵动款理财产品</v>
          </cell>
          <cell r="D4321" t="str">
            <v>中国民生银行</v>
          </cell>
        </row>
        <row r="4322">
          <cell r="C4322" t="str">
            <v>民生天天增利灵动款理财产品</v>
          </cell>
          <cell r="D4322" t="str">
            <v>中国民生银行</v>
          </cell>
        </row>
        <row r="4323">
          <cell r="C4323" t="str">
            <v>民生天天增利灵动款理财产品</v>
          </cell>
          <cell r="D4323" t="str">
            <v>中国民生银行</v>
          </cell>
        </row>
        <row r="4324">
          <cell r="C4324" t="str">
            <v>民生天天增利灵动款理财产品</v>
          </cell>
          <cell r="D4324" t="str">
            <v>中国民生银行</v>
          </cell>
        </row>
        <row r="4325">
          <cell r="C4325" t="str">
            <v>民生天天增利灵动款理财产品</v>
          </cell>
          <cell r="D4325" t="str">
            <v>中国民生银行</v>
          </cell>
        </row>
        <row r="4326">
          <cell r="C4326" t="str">
            <v>民生天天增利灵动款理财产品</v>
          </cell>
          <cell r="D4326" t="str">
            <v>中国民生银行</v>
          </cell>
        </row>
        <row r="4327">
          <cell r="C4327" t="str">
            <v>民生天天增利灵动款理财产品</v>
          </cell>
          <cell r="D4327" t="str">
            <v>中国民生银行</v>
          </cell>
        </row>
        <row r="4328">
          <cell r="C4328" t="str">
            <v>民生天天增利灵动款理财产品</v>
          </cell>
          <cell r="D4328" t="str">
            <v>中国民生银行</v>
          </cell>
        </row>
        <row r="4329">
          <cell r="C4329" t="str">
            <v>民生天天增利灵动款理财产品</v>
          </cell>
          <cell r="D4329" t="str">
            <v>中国民生银行</v>
          </cell>
        </row>
        <row r="4330">
          <cell r="C4330" t="str">
            <v>民生天天增利灵动款理财产品</v>
          </cell>
          <cell r="D4330" t="str">
            <v>中国民生银行</v>
          </cell>
        </row>
        <row r="4331">
          <cell r="C4331" t="str">
            <v>民生天天增利灵动款理财产品</v>
          </cell>
          <cell r="D4331" t="str">
            <v>中国民生银行</v>
          </cell>
        </row>
        <row r="4332">
          <cell r="C4332" t="str">
            <v>民生天天增利灵动款理财产品</v>
          </cell>
          <cell r="D4332" t="str">
            <v>中国民生银行</v>
          </cell>
        </row>
        <row r="4333">
          <cell r="C4333" t="str">
            <v>民生天天增利灵动款理财产品</v>
          </cell>
          <cell r="D4333" t="str">
            <v>中国民生银行</v>
          </cell>
        </row>
        <row r="4334">
          <cell r="C4334" t="str">
            <v>民生天天增利灵动款理财产品</v>
          </cell>
          <cell r="D4334" t="str">
            <v>中国民生银行</v>
          </cell>
        </row>
        <row r="4335">
          <cell r="C4335" t="str">
            <v>民生天天增利灵动款理财产品</v>
          </cell>
          <cell r="D4335" t="str">
            <v>中国民生银行</v>
          </cell>
        </row>
        <row r="4336">
          <cell r="C4336" t="str">
            <v>民生天天增利灵动款理财产品</v>
          </cell>
          <cell r="D4336" t="str">
            <v>中国民生银行</v>
          </cell>
        </row>
        <row r="4337">
          <cell r="C4337" t="str">
            <v>民生天天增利灵动款理财产品</v>
          </cell>
          <cell r="D4337" t="str">
            <v>中国民生银行</v>
          </cell>
        </row>
        <row r="4338">
          <cell r="C4338" t="str">
            <v>民生天天增利灵动款理财产品</v>
          </cell>
          <cell r="D4338" t="str">
            <v>中国民生银行</v>
          </cell>
        </row>
        <row r="4339">
          <cell r="C4339" t="str">
            <v>民生天天增利灵动款理财产品</v>
          </cell>
          <cell r="D4339" t="str">
            <v>中国民生银行</v>
          </cell>
        </row>
        <row r="4340">
          <cell r="C4340" t="str">
            <v>民生天天增利灵动款理财产品</v>
          </cell>
          <cell r="D4340" t="str">
            <v>中国民生银行</v>
          </cell>
        </row>
        <row r="4341">
          <cell r="C4341" t="str">
            <v>民生天天增利灵动款理财产品</v>
          </cell>
          <cell r="D4341" t="str">
            <v>中国民生银行</v>
          </cell>
        </row>
        <row r="4342">
          <cell r="C4342" t="str">
            <v>民生天天增利灵动款理财产品</v>
          </cell>
          <cell r="D4342" t="str">
            <v>中国民生银行</v>
          </cell>
        </row>
        <row r="4343">
          <cell r="C4343" t="str">
            <v>民生天天增利灵动款理财产品</v>
          </cell>
          <cell r="D4343" t="str">
            <v>中国民生银行</v>
          </cell>
        </row>
        <row r="4344">
          <cell r="C4344" t="str">
            <v>民生天天增利灵动款理财产品</v>
          </cell>
          <cell r="D4344" t="str">
            <v>中国民生银行</v>
          </cell>
        </row>
        <row r="4345">
          <cell r="C4345" t="str">
            <v>民生天天增利灵动款理财产品</v>
          </cell>
          <cell r="D4345" t="str">
            <v>中国民生银行</v>
          </cell>
        </row>
        <row r="4346">
          <cell r="C4346" t="str">
            <v>民生天天增利灵动款理财产品</v>
          </cell>
          <cell r="D4346" t="str">
            <v>中国民生银行</v>
          </cell>
        </row>
        <row r="4347">
          <cell r="C4347" t="str">
            <v>民生天天增利灵动款理财产品</v>
          </cell>
          <cell r="D4347" t="str">
            <v>中国民生银行</v>
          </cell>
        </row>
        <row r="4348">
          <cell r="C4348" t="str">
            <v>民生天天增利灵动款理财产品</v>
          </cell>
          <cell r="D4348" t="str">
            <v>中国民生银行</v>
          </cell>
        </row>
        <row r="4349">
          <cell r="C4349" t="str">
            <v>民生天天增利灵动款理财产品</v>
          </cell>
          <cell r="D4349" t="str">
            <v>中国民生银行</v>
          </cell>
        </row>
        <row r="4350">
          <cell r="C4350" t="str">
            <v>民生天天增利灵动款理财产品</v>
          </cell>
          <cell r="D4350" t="str">
            <v>中国民生银行</v>
          </cell>
        </row>
        <row r="4351">
          <cell r="C4351" t="str">
            <v>民生天天增利灵动款理财产品</v>
          </cell>
          <cell r="D4351" t="str">
            <v>中国民生银行</v>
          </cell>
        </row>
        <row r="4352">
          <cell r="C4352" t="str">
            <v>民生天天增利悠享款理财产品</v>
          </cell>
          <cell r="D4352" t="str">
            <v>中国民生银行</v>
          </cell>
        </row>
        <row r="4353">
          <cell r="C4353" t="str">
            <v>民生天天增利悠享款理财产品</v>
          </cell>
          <cell r="D4353" t="str">
            <v>中国民生银行</v>
          </cell>
        </row>
        <row r="4354">
          <cell r="C4354" t="str">
            <v>民生天天增利悠享款理财产品</v>
          </cell>
          <cell r="D4354" t="str">
            <v>中国民生银行</v>
          </cell>
        </row>
        <row r="4355">
          <cell r="C4355" t="str">
            <v>民生天天增利悠享款理财产品</v>
          </cell>
          <cell r="D4355" t="str">
            <v>中国民生银行</v>
          </cell>
        </row>
        <row r="4356">
          <cell r="C4356" t="str">
            <v>民生天天增利悠享款理财产品</v>
          </cell>
          <cell r="D4356" t="str">
            <v>中国民生银行</v>
          </cell>
        </row>
        <row r="4357">
          <cell r="C4357" t="str">
            <v>民生天天增利悠享款理财产品</v>
          </cell>
          <cell r="D4357" t="str">
            <v>中国民生银行</v>
          </cell>
        </row>
        <row r="4358">
          <cell r="C4358" t="str">
            <v>民生天天增利悠享款理财产品</v>
          </cell>
          <cell r="D4358" t="str">
            <v>中国民生银行</v>
          </cell>
        </row>
        <row r="4359">
          <cell r="C4359" t="str">
            <v>民生天天增利悠享款理财产品</v>
          </cell>
          <cell r="D4359" t="str">
            <v>中国民生银行</v>
          </cell>
        </row>
        <row r="4360">
          <cell r="C4360" t="str">
            <v>民生天天增利悠享款理财产品</v>
          </cell>
          <cell r="D4360" t="str">
            <v>中国民生银行</v>
          </cell>
        </row>
        <row r="4361">
          <cell r="C4361" t="str">
            <v>民生天天增利悠享款理财产品</v>
          </cell>
          <cell r="D4361" t="str">
            <v>中国民生银行</v>
          </cell>
        </row>
        <row r="4362">
          <cell r="C4362" t="str">
            <v>民生天天增利悠享款理财产品</v>
          </cell>
          <cell r="D4362" t="str">
            <v>中国民生银行</v>
          </cell>
        </row>
        <row r="4363">
          <cell r="C4363" t="str">
            <v>民生天天增利悠享款理财产品</v>
          </cell>
          <cell r="D4363" t="str">
            <v>中国民生银行</v>
          </cell>
        </row>
        <row r="4364">
          <cell r="C4364" t="str">
            <v>民生天天增利悠享款理财产品</v>
          </cell>
          <cell r="D4364" t="str">
            <v>中国民生银行</v>
          </cell>
        </row>
        <row r="4365">
          <cell r="C4365" t="str">
            <v>民生天天增利悠享款理财产品</v>
          </cell>
          <cell r="D4365" t="str">
            <v>中国民生银行</v>
          </cell>
        </row>
        <row r="4366">
          <cell r="C4366" t="str">
            <v>民生天天增利悠享款理财产品</v>
          </cell>
          <cell r="D4366" t="str">
            <v>中国民生银行</v>
          </cell>
        </row>
        <row r="4367">
          <cell r="C4367" t="str">
            <v>民生天天增利悠享款理财产品</v>
          </cell>
          <cell r="D4367" t="str">
            <v>中国民生银行</v>
          </cell>
        </row>
        <row r="4368">
          <cell r="C4368" t="str">
            <v>民生天天增利悠享款理财产品</v>
          </cell>
          <cell r="D4368" t="str">
            <v>中国民生银行</v>
          </cell>
        </row>
        <row r="4369">
          <cell r="C4369" t="str">
            <v>民生天天增利悠享款理财产品</v>
          </cell>
          <cell r="D4369" t="str">
            <v>中国民生银行</v>
          </cell>
        </row>
        <row r="4370">
          <cell r="C4370" t="str">
            <v>民生天天增利悠享款理财产品</v>
          </cell>
          <cell r="D4370" t="str">
            <v>中国民生银行</v>
          </cell>
        </row>
        <row r="4371">
          <cell r="C4371" t="str">
            <v>民生天天增利悠享款理财产品</v>
          </cell>
          <cell r="D4371" t="str">
            <v>中国民生银行</v>
          </cell>
        </row>
        <row r="4372">
          <cell r="C4372" t="str">
            <v>民生天天增利悠享款理财产品</v>
          </cell>
          <cell r="D4372" t="str">
            <v>中国民生银行</v>
          </cell>
        </row>
        <row r="4373">
          <cell r="C4373" t="str">
            <v>民生天天增利悠享款理财产品</v>
          </cell>
          <cell r="D4373" t="str">
            <v>中国民生银行</v>
          </cell>
        </row>
        <row r="4374">
          <cell r="C4374" t="str">
            <v>民生天天增利悠享款理财产品</v>
          </cell>
          <cell r="D4374" t="str">
            <v>中国民生银行</v>
          </cell>
        </row>
        <row r="4375">
          <cell r="C4375" t="str">
            <v>民生天天增利悠享款理财产品</v>
          </cell>
          <cell r="D4375" t="str">
            <v>中国民生银行</v>
          </cell>
        </row>
        <row r="4376">
          <cell r="C4376" t="str">
            <v>民生天天增利悠享款理财产品</v>
          </cell>
          <cell r="D4376" t="str">
            <v>中国民生银行</v>
          </cell>
        </row>
        <row r="4377">
          <cell r="C4377" t="str">
            <v>民生天天增利悠享款理财产品</v>
          </cell>
          <cell r="D4377" t="str">
            <v>中国民生银行</v>
          </cell>
        </row>
        <row r="4378">
          <cell r="C4378" t="str">
            <v>民生天天增利悠享款理财产品</v>
          </cell>
          <cell r="D4378" t="str">
            <v>中国民生银行</v>
          </cell>
        </row>
        <row r="4379">
          <cell r="C4379" t="str">
            <v>民生天天增利悠享款理财产品</v>
          </cell>
          <cell r="D4379" t="str">
            <v>中国民生银行</v>
          </cell>
        </row>
        <row r="4380">
          <cell r="C4380" t="str">
            <v>民生天天增利悠享款理财产品</v>
          </cell>
          <cell r="D4380" t="str">
            <v>中国民生银行</v>
          </cell>
        </row>
        <row r="4381">
          <cell r="C4381" t="str">
            <v>民生天天增利悠享款理财产品</v>
          </cell>
          <cell r="D4381" t="str">
            <v>中国民生银行</v>
          </cell>
        </row>
        <row r="4382">
          <cell r="C4382" t="str">
            <v>民生天天增利悠享款理财产品</v>
          </cell>
          <cell r="D4382" t="str">
            <v>中国民生银行</v>
          </cell>
        </row>
        <row r="4383">
          <cell r="C4383" t="str">
            <v>平安财富-天天成长现金人民币理财产品A款</v>
          </cell>
          <cell r="D4383" t="str">
            <v>平安银行</v>
          </cell>
        </row>
        <row r="4384">
          <cell r="C4384" t="str">
            <v>平安财富-天天成长现金人民币理财产品A款</v>
          </cell>
          <cell r="D4384" t="str">
            <v>平安银行</v>
          </cell>
        </row>
        <row r="4385">
          <cell r="C4385" t="str">
            <v>平安财富-天天成长现金人民币理财产品A款</v>
          </cell>
          <cell r="D4385" t="str">
            <v>平安银行</v>
          </cell>
        </row>
        <row r="4386">
          <cell r="C4386" t="str">
            <v>平安财富-天天成长现金人民币理财产品A款</v>
          </cell>
          <cell r="D4386" t="str">
            <v>平安银行</v>
          </cell>
        </row>
        <row r="4387">
          <cell r="C4387" t="str">
            <v>平安财富-天天成长现金人民币理财产品A款</v>
          </cell>
          <cell r="D4387" t="str">
            <v>平安银行</v>
          </cell>
        </row>
        <row r="4388">
          <cell r="C4388" t="str">
            <v>平安财富-天天成长现金人民币理财产品A款</v>
          </cell>
          <cell r="D4388" t="str">
            <v>平安银行</v>
          </cell>
        </row>
        <row r="4389">
          <cell r="C4389" t="str">
            <v>平安财富-天天成长现金人民币理财产品A款</v>
          </cell>
          <cell r="D4389" t="str">
            <v>平安银行</v>
          </cell>
        </row>
        <row r="4390">
          <cell r="C4390" t="str">
            <v>平安财富-天天成长现金人民币理财产品A款</v>
          </cell>
          <cell r="D4390" t="str">
            <v>平安银行</v>
          </cell>
        </row>
        <row r="4391">
          <cell r="C4391" t="str">
            <v>平安财富-天天成长现金人民币理财产品A款</v>
          </cell>
          <cell r="D4391" t="str">
            <v>平安银行</v>
          </cell>
        </row>
        <row r="4392">
          <cell r="C4392" t="str">
            <v>平安财富-天天成长现金人民币理财产品A款</v>
          </cell>
          <cell r="D4392" t="str">
            <v>平安银行</v>
          </cell>
        </row>
        <row r="4393">
          <cell r="C4393" t="str">
            <v>平安财富-天天成长现金人民币理财产品A款</v>
          </cell>
          <cell r="D4393" t="str">
            <v>平安银行</v>
          </cell>
        </row>
        <row r="4394">
          <cell r="C4394" t="str">
            <v>平安财富-天天成长现金人民币理财产品A款</v>
          </cell>
          <cell r="D4394" t="str">
            <v>平安银行</v>
          </cell>
        </row>
        <row r="4395">
          <cell r="C4395" t="str">
            <v>平安财富-天天成长现金人民币理财产品A款</v>
          </cell>
          <cell r="D4395" t="str">
            <v>平安银行</v>
          </cell>
        </row>
        <row r="4396">
          <cell r="C4396" t="str">
            <v>平安财富-天天成长现金人民币理财产品A款</v>
          </cell>
          <cell r="D4396" t="str">
            <v>平安银行</v>
          </cell>
        </row>
        <row r="4397">
          <cell r="C4397" t="str">
            <v>平安财富-天天成长现金人民币理财产品A款</v>
          </cell>
          <cell r="D4397" t="str">
            <v>平安银行</v>
          </cell>
        </row>
        <row r="4398">
          <cell r="C4398" t="str">
            <v>平安财富-天天成长现金人民币理财产品A款</v>
          </cell>
          <cell r="D4398" t="str">
            <v>平安银行</v>
          </cell>
        </row>
        <row r="4399">
          <cell r="C4399" t="str">
            <v>平安财富-天天成长现金人民币理财产品A款</v>
          </cell>
          <cell r="D4399" t="str">
            <v>平安银行</v>
          </cell>
        </row>
        <row r="4400">
          <cell r="C4400" t="str">
            <v>平安财富-天天成长现金人民币理财产品A款</v>
          </cell>
          <cell r="D4400" t="str">
            <v>平安银行</v>
          </cell>
        </row>
        <row r="4401">
          <cell r="C4401" t="str">
            <v>平安财富-天天成长现金人民币理财产品A款</v>
          </cell>
          <cell r="D4401" t="str">
            <v>平安银行</v>
          </cell>
        </row>
        <row r="4402">
          <cell r="C4402" t="str">
            <v>平安财富-天天成长现金人民币理财产品A款</v>
          </cell>
          <cell r="D4402" t="str">
            <v>平安银行</v>
          </cell>
        </row>
        <row r="4403">
          <cell r="C4403" t="str">
            <v>平安财富-天天成长现金人民币理财产品A款</v>
          </cell>
          <cell r="D4403" t="str">
            <v>平安银行</v>
          </cell>
        </row>
        <row r="4404">
          <cell r="C4404" t="str">
            <v>平安财富-天天成长现金人民币理财产品A款</v>
          </cell>
          <cell r="D4404" t="str">
            <v>平安银行</v>
          </cell>
        </row>
        <row r="4405">
          <cell r="C4405" t="str">
            <v>平安财富-天天成长现金人民币理财产品A款</v>
          </cell>
          <cell r="D4405" t="str">
            <v>平安银行</v>
          </cell>
        </row>
        <row r="4406">
          <cell r="C4406" t="str">
            <v>平安财富-天天成长现金人民币理财产品A款</v>
          </cell>
          <cell r="D4406" t="str">
            <v>平安银行</v>
          </cell>
        </row>
        <row r="4407">
          <cell r="C4407" t="str">
            <v>平安财富-天天成长现金人民币理财产品A款</v>
          </cell>
          <cell r="D4407" t="str">
            <v>平安银行</v>
          </cell>
        </row>
        <row r="4408">
          <cell r="C4408" t="str">
            <v>平安财富-天天成长现金人民币理财产品A款</v>
          </cell>
          <cell r="D4408" t="str">
            <v>平安银行</v>
          </cell>
        </row>
        <row r="4409">
          <cell r="C4409" t="str">
            <v>平安财富-天天成长现金人民币理财产品A款</v>
          </cell>
          <cell r="D4409" t="str">
            <v>平安银行</v>
          </cell>
        </row>
        <row r="4410">
          <cell r="C4410" t="str">
            <v>平安财富-天天成长现金人民币理财产品A款</v>
          </cell>
          <cell r="D4410" t="str">
            <v>平安银行</v>
          </cell>
        </row>
        <row r="4411">
          <cell r="C4411" t="str">
            <v>平安财富-天天成长现金人民币理财产品A款</v>
          </cell>
          <cell r="D4411" t="str">
            <v>平安银行</v>
          </cell>
        </row>
        <row r="4412">
          <cell r="C4412" t="str">
            <v>平安财富-天天成长现金人民币理财产品A款</v>
          </cell>
          <cell r="D4412" t="str">
            <v>平安银行</v>
          </cell>
        </row>
        <row r="4413">
          <cell r="C4413" t="str">
            <v>平安财富-天天成长现金人民币理财产品A款</v>
          </cell>
          <cell r="D4413" t="str">
            <v>平安银行</v>
          </cell>
        </row>
        <row r="4414">
          <cell r="C4414" t="str">
            <v>平安财富-天天成长现金人民币理财产品B款</v>
          </cell>
          <cell r="D4414" t="str">
            <v>平安银行</v>
          </cell>
        </row>
        <row r="4415">
          <cell r="C4415" t="str">
            <v>平安财富-天天成长现金人民币理财产品B款</v>
          </cell>
          <cell r="D4415" t="str">
            <v>平安银行</v>
          </cell>
        </row>
        <row r="4416">
          <cell r="C4416" t="str">
            <v>平安财富-天天成长现金人民币理财产品B款</v>
          </cell>
          <cell r="D4416" t="str">
            <v>平安银行</v>
          </cell>
        </row>
        <row r="4417">
          <cell r="C4417" t="str">
            <v>平安财富-天天成长现金人民币理财产品B款</v>
          </cell>
          <cell r="D4417" t="str">
            <v>平安银行</v>
          </cell>
        </row>
        <row r="4418">
          <cell r="C4418" t="str">
            <v>平安财富-天天成长现金人民币理财产品B款</v>
          </cell>
          <cell r="D4418" t="str">
            <v>平安银行</v>
          </cell>
        </row>
        <row r="4419">
          <cell r="C4419" t="str">
            <v>平安财富-天天成长现金人民币理财产品B款</v>
          </cell>
          <cell r="D4419" t="str">
            <v>平安银行</v>
          </cell>
        </row>
        <row r="4420">
          <cell r="C4420" t="str">
            <v>平安财富-天天成长现金人民币理财产品B款</v>
          </cell>
          <cell r="D4420" t="str">
            <v>平安银行</v>
          </cell>
        </row>
        <row r="4421">
          <cell r="C4421" t="str">
            <v>平安财富-天天成长现金人民币理财产品B款</v>
          </cell>
          <cell r="D4421" t="str">
            <v>平安银行</v>
          </cell>
        </row>
        <row r="4422">
          <cell r="C4422" t="str">
            <v>平安财富-天天成长现金人民币理财产品B款</v>
          </cell>
          <cell r="D4422" t="str">
            <v>平安银行</v>
          </cell>
        </row>
        <row r="4423">
          <cell r="C4423" t="str">
            <v>平安财富-天天成长现金人民币理财产品B款</v>
          </cell>
          <cell r="D4423" t="str">
            <v>平安银行</v>
          </cell>
        </row>
        <row r="4424">
          <cell r="C4424" t="str">
            <v>平安财富-天天成长现金人民币理财产品B款</v>
          </cell>
          <cell r="D4424" t="str">
            <v>平安银行</v>
          </cell>
        </row>
        <row r="4425">
          <cell r="C4425" t="str">
            <v>平安财富-天天成长现金人民币理财产品B款</v>
          </cell>
          <cell r="D4425" t="str">
            <v>平安银行</v>
          </cell>
        </row>
        <row r="4426">
          <cell r="C4426" t="str">
            <v>平安财富-天天成长现金人民币理财产品B款</v>
          </cell>
          <cell r="D4426" t="str">
            <v>平安银行</v>
          </cell>
        </row>
        <row r="4427">
          <cell r="C4427" t="str">
            <v>平安财富-天天成长现金人民币理财产品B款</v>
          </cell>
          <cell r="D4427" t="str">
            <v>平安银行</v>
          </cell>
        </row>
        <row r="4428">
          <cell r="C4428" t="str">
            <v>平安财富-天天成长现金人民币理财产品B款</v>
          </cell>
          <cell r="D4428" t="str">
            <v>平安银行</v>
          </cell>
        </row>
        <row r="4429">
          <cell r="C4429" t="str">
            <v>平安财富-天天成长现金人民币理财产品B款</v>
          </cell>
          <cell r="D4429" t="str">
            <v>平安银行</v>
          </cell>
        </row>
        <row r="4430">
          <cell r="C4430" t="str">
            <v>平安财富-天天成长现金人民币理财产品B款</v>
          </cell>
          <cell r="D4430" t="str">
            <v>平安银行</v>
          </cell>
        </row>
        <row r="4431">
          <cell r="C4431" t="str">
            <v>平安财富-天天成长现金人民币理财产品B款</v>
          </cell>
          <cell r="D4431" t="str">
            <v>平安银行</v>
          </cell>
        </row>
        <row r="4432">
          <cell r="C4432" t="str">
            <v>平安财富-天天成长现金人民币理财产品B款</v>
          </cell>
          <cell r="D4432" t="str">
            <v>平安银行</v>
          </cell>
        </row>
        <row r="4433">
          <cell r="C4433" t="str">
            <v>平安财富-天天成长现金人民币理财产品B款</v>
          </cell>
          <cell r="D4433" t="str">
            <v>平安银行</v>
          </cell>
        </row>
        <row r="4434">
          <cell r="C4434" t="str">
            <v>平安财富-天天成长现金人民币理财产品B款</v>
          </cell>
          <cell r="D4434" t="str">
            <v>平安银行</v>
          </cell>
        </row>
        <row r="4435">
          <cell r="C4435" t="str">
            <v>平安财富-天天成长现金人民币理财产品B款</v>
          </cell>
          <cell r="D4435" t="str">
            <v>平安银行</v>
          </cell>
        </row>
        <row r="4436">
          <cell r="C4436" t="str">
            <v>平安财富-天天成长现金人民币理财产品B款</v>
          </cell>
          <cell r="D4436" t="str">
            <v>平安银行</v>
          </cell>
        </row>
        <row r="4437">
          <cell r="C4437" t="str">
            <v>平安财富-天天成长现金人民币理财产品B款</v>
          </cell>
          <cell r="D4437" t="str">
            <v>平安银行</v>
          </cell>
        </row>
        <row r="4438">
          <cell r="C4438" t="str">
            <v>平安财富-天天成长现金人民币理财产品B款</v>
          </cell>
          <cell r="D4438" t="str">
            <v>平安银行</v>
          </cell>
        </row>
        <row r="4439">
          <cell r="C4439" t="str">
            <v>平安财富-天天成长现金人民币理财产品B款</v>
          </cell>
          <cell r="D4439" t="str">
            <v>平安银行</v>
          </cell>
        </row>
        <row r="4440">
          <cell r="C4440" t="str">
            <v>平安财富-天天成长现金人民币理财产品B款</v>
          </cell>
          <cell r="D4440" t="str">
            <v>平安银行</v>
          </cell>
        </row>
        <row r="4441">
          <cell r="C4441" t="str">
            <v>平安财富-天天成长现金人民币理财产品B款</v>
          </cell>
          <cell r="D4441" t="str">
            <v>平安银行</v>
          </cell>
        </row>
        <row r="4442">
          <cell r="C4442" t="str">
            <v>平安财富-天天成长现金人民币理财产品B款</v>
          </cell>
          <cell r="D4442" t="str">
            <v>平安银行</v>
          </cell>
        </row>
        <row r="4443">
          <cell r="C4443" t="str">
            <v>平安财富-天天成长现金人民币理财产品B款</v>
          </cell>
          <cell r="D4443" t="str">
            <v>平安银行</v>
          </cell>
        </row>
        <row r="4444">
          <cell r="C4444" t="str">
            <v>平安财富-天天成长现金人民币理财产品B款</v>
          </cell>
          <cell r="D4444" t="str">
            <v>平安银行</v>
          </cell>
        </row>
        <row r="4445">
          <cell r="C4445" t="str">
            <v>平安财富-天天成长现金人民币理财产品C款</v>
          </cell>
          <cell r="D4445" t="str">
            <v>平安银行</v>
          </cell>
        </row>
        <row r="4446">
          <cell r="C4446" t="str">
            <v>平安财富-天天成长现金人民币理财产品C款</v>
          </cell>
          <cell r="D4446" t="str">
            <v>平安银行</v>
          </cell>
        </row>
        <row r="4447">
          <cell r="C4447" t="str">
            <v>平安财富-天天成长现金人民币理财产品C款</v>
          </cell>
          <cell r="D4447" t="str">
            <v>平安银行</v>
          </cell>
        </row>
        <row r="4448">
          <cell r="C4448" t="str">
            <v>平安财富-天天成长现金人民币理财产品C款</v>
          </cell>
          <cell r="D4448" t="str">
            <v>平安银行</v>
          </cell>
        </row>
        <row r="4449">
          <cell r="C4449" t="str">
            <v>平安财富-天天成长现金人民币理财产品C款</v>
          </cell>
          <cell r="D4449" t="str">
            <v>平安银行</v>
          </cell>
        </row>
        <row r="4450">
          <cell r="C4450" t="str">
            <v>平安财富-天天成长现金人民币理财产品C款</v>
          </cell>
          <cell r="D4450" t="str">
            <v>平安银行</v>
          </cell>
        </row>
        <row r="4451">
          <cell r="C4451" t="str">
            <v>平安财富-天天成长现金人民币理财产品C款</v>
          </cell>
          <cell r="D4451" t="str">
            <v>平安银行</v>
          </cell>
        </row>
        <row r="4452">
          <cell r="C4452" t="str">
            <v>平安财富-天天成长现金人民币理财产品C款</v>
          </cell>
          <cell r="D4452" t="str">
            <v>平安银行</v>
          </cell>
        </row>
        <row r="4453">
          <cell r="C4453" t="str">
            <v>平安财富-天天成长现金人民币理财产品C款</v>
          </cell>
          <cell r="D4453" t="str">
            <v>平安银行</v>
          </cell>
        </row>
        <row r="4454">
          <cell r="C4454" t="str">
            <v>平安财富-天天成长现金人民币理财产品C款</v>
          </cell>
          <cell r="D4454" t="str">
            <v>平安银行</v>
          </cell>
        </row>
        <row r="4455">
          <cell r="C4455" t="str">
            <v>平安财富-天天成长现金人民币理财产品C款</v>
          </cell>
          <cell r="D4455" t="str">
            <v>平安银行</v>
          </cell>
        </row>
        <row r="4456">
          <cell r="C4456" t="str">
            <v>平安财富-天天成长现金人民币理财产品C款</v>
          </cell>
          <cell r="D4456" t="str">
            <v>平安银行</v>
          </cell>
        </row>
        <row r="4457">
          <cell r="C4457" t="str">
            <v>平安财富-天天成长现金人民币理财产品C款</v>
          </cell>
          <cell r="D4457" t="str">
            <v>平安银行</v>
          </cell>
        </row>
        <row r="4458">
          <cell r="C4458" t="str">
            <v>平安财富-天天成长现金人民币理财产品C款</v>
          </cell>
          <cell r="D4458" t="str">
            <v>平安银行</v>
          </cell>
        </row>
        <row r="4459">
          <cell r="C4459" t="str">
            <v>平安财富-天天成长现金人民币理财产品C款</v>
          </cell>
          <cell r="D4459" t="str">
            <v>平安银行</v>
          </cell>
        </row>
        <row r="4460">
          <cell r="C4460" t="str">
            <v>平安财富-天天成长现金人民币理财产品C款</v>
          </cell>
          <cell r="D4460" t="str">
            <v>平安银行</v>
          </cell>
        </row>
        <row r="4461">
          <cell r="C4461" t="str">
            <v>平安财富-天天成长现金人民币理财产品C款</v>
          </cell>
          <cell r="D4461" t="str">
            <v>平安银行</v>
          </cell>
        </row>
        <row r="4462">
          <cell r="C4462" t="str">
            <v>平安财富-天天成长现金人民币理财产品C款</v>
          </cell>
          <cell r="D4462" t="str">
            <v>平安银行</v>
          </cell>
        </row>
        <row r="4463">
          <cell r="C4463" t="str">
            <v>平安财富-天天成长现金人民币理财产品C款</v>
          </cell>
          <cell r="D4463" t="str">
            <v>平安银行</v>
          </cell>
        </row>
        <row r="4464">
          <cell r="C4464" t="str">
            <v>平安财富-天天成长现金人民币理财产品C款</v>
          </cell>
          <cell r="D4464" t="str">
            <v>平安银行</v>
          </cell>
        </row>
        <row r="4465">
          <cell r="C4465" t="str">
            <v>平安财富-天天成长现金人民币理财产品C款</v>
          </cell>
          <cell r="D4465" t="str">
            <v>平安银行</v>
          </cell>
        </row>
        <row r="4466">
          <cell r="C4466" t="str">
            <v>平安财富-天天成长现金人民币理财产品C款</v>
          </cell>
          <cell r="D4466" t="str">
            <v>平安银行</v>
          </cell>
        </row>
        <row r="4467">
          <cell r="C4467" t="str">
            <v>平安财富-天天成长现金人民币理财产品C款</v>
          </cell>
          <cell r="D4467" t="str">
            <v>平安银行</v>
          </cell>
        </row>
        <row r="4468">
          <cell r="C4468" t="str">
            <v>平安财富-天天成长现金人民币理财产品C款</v>
          </cell>
          <cell r="D4468" t="str">
            <v>平安银行</v>
          </cell>
        </row>
        <row r="4469">
          <cell r="C4469" t="str">
            <v>平安财富-天天成长现金人民币理财产品C款</v>
          </cell>
          <cell r="D4469" t="str">
            <v>平安银行</v>
          </cell>
        </row>
        <row r="4470">
          <cell r="C4470" t="str">
            <v>平安财富-天天成长现金人民币理财产品C款</v>
          </cell>
          <cell r="D4470" t="str">
            <v>平安银行</v>
          </cell>
        </row>
        <row r="4471">
          <cell r="C4471" t="str">
            <v>平安财富-天天成长现金人民币理财产品C款</v>
          </cell>
          <cell r="D4471" t="str">
            <v>平安银行</v>
          </cell>
        </row>
        <row r="4472">
          <cell r="C4472" t="str">
            <v>平安财富-天天成长现金人民币理财产品C款</v>
          </cell>
          <cell r="D4472" t="str">
            <v>平安银行</v>
          </cell>
        </row>
        <row r="4473">
          <cell r="C4473" t="str">
            <v>平安财富-天天成长现金人民币理财产品C款</v>
          </cell>
          <cell r="D4473" t="str">
            <v>平安银行</v>
          </cell>
        </row>
        <row r="4474">
          <cell r="C4474" t="str">
            <v>平安财富-天天成长现金人民币理财产品C款</v>
          </cell>
          <cell r="D4474" t="str">
            <v>平安银行</v>
          </cell>
        </row>
        <row r="4475">
          <cell r="C4475" t="str">
            <v>平安财富-天天成长现金人民币理财产品C款</v>
          </cell>
          <cell r="D4475" t="str">
            <v>平安银行</v>
          </cell>
        </row>
        <row r="4476">
          <cell r="C4476" t="str">
            <v>平安银行日添利(增强型)人民币理财产品</v>
          </cell>
          <cell r="D4476" t="str">
            <v>平安银行</v>
          </cell>
        </row>
        <row r="4477">
          <cell r="C4477" t="str">
            <v>平安银行日添利(增强型)人民币理财产品</v>
          </cell>
          <cell r="D4477" t="str">
            <v>平安银行</v>
          </cell>
        </row>
        <row r="4478">
          <cell r="C4478" t="str">
            <v>平安银行日添利(增强型)人民币理财产品</v>
          </cell>
          <cell r="D4478" t="str">
            <v>平安银行</v>
          </cell>
        </row>
        <row r="4479">
          <cell r="C4479" t="str">
            <v>平安银行日添利(增强型)人民币理财产品</v>
          </cell>
          <cell r="D4479" t="str">
            <v>平安银行</v>
          </cell>
        </row>
        <row r="4480">
          <cell r="C4480" t="str">
            <v>平安银行日添利(增强型)人民币理财产品</v>
          </cell>
          <cell r="D4480" t="str">
            <v>平安银行</v>
          </cell>
        </row>
        <row r="4481">
          <cell r="C4481" t="str">
            <v>平安银行日添利(增强型)人民币理财产品</v>
          </cell>
          <cell r="D4481" t="str">
            <v>平安银行</v>
          </cell>
        </row>
        <row r="4482">
          <cell r="C4482" t="str">
            <v>平安银行日添利(增强型)人民币理财产品</v>
          </cell>
          <cell r="D4482" t="str">
            <v>平安银行</v>
          </cell>
        </row>
        <row r="4483">
          <cell r="C4483" t="str">
            <v>平安银行日添利(增强型)人民币理财产品</v>
          </cell>
          <cell r="D4483" t="str">
            <v>平安银行</v>
          </cell>
        </row>
        <row r="4484">
          <cell r="C4484" t="str">
            <v>平安银行日添利(增强型)人民币理财产品</v>
          </cell>
          <cell r="D4484" t="str">
            <v>平安银行</v>
          </cell>
        </row>
        <row r="4485">
          <cell r="C4485" t="str">
            <v>平安银行日添利(增强型)人民币理财产品</v>
          </cell>
          <cell r="D4485" t="str">
            <v>平安银行</v>
          </cell>
        </row>
        <row r="4486">
          <cell r="C4486" t="str">
            <v>平安银行日添利(增强型)人民币理财产品</v>
          </cell>
          <cell r="D4486" t="str">
            <v>平安银行</v>
          </cell>
        </row>
        <row r="4487">
          <cell r="C4487" t="str">
            <v>平安银行日添利(增强型)人民币理财产品</v>
          </cell>
          <cell r="D4487" t="str">
            <v>平安银行</v>
          </cell>
        </row>
        <row r="4488">
          <cell r="C4488" t="str">
            <v>平安银行日添利(增强型)人民币理财产品</v>
          </cell>
          <cell r="D4488" t="str">
            <v>平安银行</v>
          </cell>
        </row>
        <row r="4489">
          <cell r="C4489" t="str">
            <v>平安银行日添利(增强型)人民币理财产品</v>
          </cell>
          <cell r="D4489" t="str">
            <v>平安银行</v>
          </cell>
        </row>
        <row r="4490">
          <cell r="C4490" t="str">
            <v>平安银行日添利(增强型)人民币理财产品</v>
          </cell>
          <cell r="D4490" t="str">
            <v>平安银行</v>
          </cell>
        </row>
        <row r="4491">
          <cell r="C4491" t="str">
            <v>平安银行日添利(增强型)人民币理财产品</v>
          </cell>
          <cell r="D4491" t="str">
            <v>平安银行</v>
          </cell>
        </row>
        <row r="4492">
          <cell r="C4492" t="str">
            <v>平安银行日添利(增强型)人民币理财产品</v>
          </cell>
          <cell r="D4492" t="str">
            <v>平安银行</v>
          </cell>
        </row>
        <row r="4493">
          <cell r="C4493" t="str">
            <v>平安银行日添利(增强型)人民币理财产品</v>
          </cell>
          <cell r="D4493" t="str">
            <v>平安银行</v>
          </cell>
        </row>
        <row r="4494">
          <cell r="C4494" t="str">
            <v>平安银行日添利(增强型)人民币理财产品</v>
          </cell>
          <cell r="D4494" t="str">
            <v>平安银行</v>
          </cell>
        </row>
        <row r="4495">
          <cell r="C4495" t="str">
            <v>平安银行日添利(增强型)人民币理财产品</v>
          </cell>
          <cell r="D4495" t="str">
            <v>平安银行</v>
          </cell>
        </row>
        <row r="4496">
          <cell r="C4496" t="str">
            <v>平安银行日添利(增强型)人民币理财产品</v>
          </cell>
          <cell r="D4496" t="str">
            <v>平安银行</v>
          </cell>
        </row>
        <row r="4497">
          <cell r="C4497" t="str">
            <v>平安银行日添利(增强型)人民币理财产品</v>
          </cell>
          <cell r="D4497" t="str">
            <v>平安银行</v>
          </cell>
        </row>
        <row r="4498">
          <cell r="C4498" t="str">
            <v>平安银行日添利(增强型)人民币理财产品</v>
          </cell>
          <cell r="D4498" t="str">
            <v>平安银行</v>
          </cell>
        </row>
        <row r="4499">
          <cell r="C4499" t="str">
            <v>平安银行日添利(增强型)人民币理财产品</v>
          </cell>
          <cell r="D4499" t="str">
            <v>平安银行</v>
          </cell>
        </row>
        <row r="4500">
          <cell r="C4500" t="str">
            <v>平安银行日添利(增强型)人民币理财产品</v>
          </cell>
          <cell r="D4500" t="str">
            <v>平安银行</v>
          </cell>
        </row>
        <row r="4501">
          <cell r="C4501" t="str">
            <v>平安银行日添利(增强型)人民币理财产品</v>
          </cell>
          <cell r="D4501" t="str">
            <v>平安银行</v>
          </cell>
        </row>
        <row r="4502">
          <cell r="C4502" t="str">
            <v>平安银行日添利(增强型)人民币理财产品</v>
          </cell>
          <cell r="D4502" t="str">
            <v>平安银行</v>
          </cell>
        </row>
        <row r="4503">
          <cell r="C4503" t="str">
            <v>平安银行日添利(增强型)人民币理财产品</v>
          </cell>
          <cell r="D4503" t="str">
            <v>平安银行</v>
          </cell>
        </row>
        <row r="4504">
          <cell r="C4504" t="str">
            <v>平安银行日添利(增强型)人民币理财产品</v>
          </cell>
          <cell r="D4504" t="str">
            <v>平安银行</v>
          </cell>
        </row>
        <row r="4505">
          <cell r="C4505" t="str">
            <v>平安银行日添利(增强型)人民币理财产品</v>
          </cell>
          <cell r="D4505" t="str">
            <v>平安银行</v>
          </cell>
        </row>
        <row r="4506">
          <cell r="C4506" t="str">
            <v>平安银行日添利(增强型)人民币理财产品</v>
          </cell>
          <cell r="D4506" t="str">
            <v>平安银行</v>
          </cell>
        </row>
        <row r="4507">
          <cell r="C4507" t="str">
            <v>天天增利私享款理财产品</v>
          </cell>
          <cell r="D4507" t="str">
            <v>中国民生银行</v>
          </cell>
        </row>
        <row r="4508">
          <cell r="C4508" t="str">
            <v>天天增利私享款理财产品</v>
          </cell>
          <cell r="D4508" t="str">
            <v>中国民生银行</v>
          </cell>
        </row>
        <row r="4509">
          <cell r="C4509" t="str">
            <v>天天增利私享款理财产品</v>
          </cell>
          <cell r="D4509" t="str">
            <v>中国民生银行</v>
          </cell>
        </row>
        <row r="4510">
          <cell r="C4510" t="str">
            <v>天天增利私享款理财产品</v>
          </cell>
          <cell r="D4510" t="str">
            <v>中国民生银行</v>
          </cell>
        </row>
        <row r="4511">
          <cell r="C4511" t="str">
            <v>天天增利私享款理财产品</v>
          </cell>
          <cell r="D4511" t="str">
            <v>中国民生银行</v>
          </cell>
        </row>
        <row r="4512">
          <cell r="C4512" t="str">
            <v>天天增利私享款理财产品</v>
          </cell>
          <cell r="D4512" t="str">
            <v>中国民生银行</v>
          </cell>
        </row>
        <row r="4513">
          <cell r="C4513" t="str">
            <v>天天增利私享款理财产品</v>
          </cell>
          <cell r="D4513" t="str">
            <v>中国民生银行</v>
          </cell>
        </row>
        <row r="4514">
          <cell r="C4514" t="str">
            <v>天天增利私享款理财产品</v>
          </cell>
          <cell r="D4514" t="str">
            <v>中国民生银行</v>
          </cell>
        </row>
        <row r="4515">
          <cell r="C4515" t="str">
            <v>天天增利私享款理财产品</v>
          </cell>
          <cell r="D4515" t="str">
            <v>中国民生银行</v>
          </cell>
        </row>
        <row r="4516">
          <cell r="C4516" t="str">
            <v>天天增利私享款理财产品</v>
          </cell>
          <cell r="D4516" t="str">
            <v>中国民生银行</v>
          </cell>
        </row>
        <row r="4517">
          <cell r="C4517" t="str">
            <v>天天增利私享款理财产品</v>
          </cell>
          <cell r="D4517" t="str">
            <v>中国民生银行</v>
          </cell>
        </row>
        <row r="4518">
          <cell r="C4518" t="str">
            <v>天天增利私享款理财产品</v>
          </cell>
          <cell r="D4518" t="str">
            <v>中国民生银行</v>
          </cell>
        </row>
        <row r="4519">
          <cell r="C4519" t="str">
            <v>天天增利私享款理财产品</v>
          </cell>
          <cell r="D4519" t="str">
            <v>中国民生银行</v>
          </cell>
        </row>
        <row r="4520">
          <cell r="C4520" t="str">
            <v>天天增利私享款理财产品</v>
          </cell>
          <cell r="D4520" t="str">
            <v>中国民生银行</v>
          </cell>
        </row>
        <row r="4521">
          <cell r="C4521" t="str">
            <v>天天增利私享款理财产品</v>
          </cell>
          <cell r="D4521" t="str">
            <v>中国民生银行</v>
          </cell>
        </row>
        <row r="4522">
          <cell r="C4522" t="str">
            <v>天天增利私享款理财产品</v>
          </cell>
          <cell r="D4522" t="str">
            <v>中国民生银行</v>
          </cell>
        </row>
        <row r="4523">
          <cell r="C4523" t="str">
            <v>天天增利私享款理财产品</v>
          </cell>
          <cell r="D4523" t="str">
            <v>中国民生银行</v>
          </cell>
        </row>
        <row r="4524">
          <cell r="C4524" t="str">
            <v>天天增利私享款理财产品</v>
          </cell>
          <cell r="D4524" t="str">
            <v>中国民生银行</v>
          </cell>
        </row>
        <row r="4525">
          <cell r="C4525" t="str">
            <v>天天增利私享款理财产品</v>
          </cell>
          <cell r="D4525" t="str">
            <v>中国民生银行</v>
          </cell>
        </row>
        <row r="4526">
          <cell r="C4526" t="str">
            <v>天天增利私享款理财产品</v>
          </cell>
          <cell r="D4526" t="str">
            <v>中国民生银行</v>
          </cell>
        </row>
        <row r="4527">
          <cell r="C4527" t="str">
            <v>天天增利私享款理财产品</v>
          </cell>
          <cell r="D4527" t="str">
            <v>中国民生银行</v>
          </cell>
        </row>
        <row r="4528">
          <cell r="C4528" t="str">
            <v>天天增利私享款理财产品</v>
          </cell>
          <cell r="D4528" t="str">
            <v>中国民生银行</v>
          </cell>
        </row>
        <row r="4529">
          <cell r="C4529" t="str">
            <v>天天增利私享款理财产品</v>
          </cell>
          <cell r="D4529" t="str">
            <v>中国民生银行</v>
          </cell>
        </row>
        <row r="4530">
          <cell r="C4530" t="str">
            <v>天天增利私享款理财产品</v>
          </cell>
          <cell r="D4530" t="str">
            <v>中国民生银行</v>
          </cell>
        </row>
        <row r="4531">
          <cell r="C4531" t="str">
            <v>天天增利私享款理财产品</v>
          </cell>
          <cell r="D4531" t="str">
            <v>中国民生银行</v>
          </cell>
        </row>
        <row r="4532">
          <cell r="C4532" t="str">
            <v>天天增利私享款理财产品</v>
          </cell>
          <cell r="D4532" t="str">
            <v>中国民生银行</v>
          </cell>
        </row>
        <row r="4533">
          <cell r="C4533" t="str">
            <v>天天增利私享款理财产品</v>
          </cell>
          <cell r="D4533" t="str">
            <v>中国民生银行</v>
          </cell>
        </row>
        <row r="4534">
          <cell r="C4534" t="str">
            <v>天天增利私享款理财产品</v>
          </cell>
          <cell r="D4534" t="str">
            <v>中国民生银行</v>
          </cell>
        </row>
        <row r="4535">
          <cell r="C4535" t="str">
            <v>天天增利私享款理财产品</v>
          </cell>
          <cell r="D4535" t="str">
            <v>中国民生银行</v>
          </cell>
        </row>
        <row r="4536">
          <cell r="C4536" t="str">
            <v>天天增利私享款理财产品</v>
          </cell>
          <cell r="D4536" t="str">
            <v>中国民生银行</v>
          </cell>
        </row>
        <row r="4537">
          <cell r="C4537" t="str">
            <v>天天增利私享款理财产品</v>
          </cell>
          <cell r="D4537" t="str">
            <v>中国民生银行</v>
          </cell>
        </row>
        <row r="4538">
          <cell r="C4538" t="str">
            <v>天添盈新锐1号理财计划</v>
          </cell>
          <cell r="D4538" t="str">
            <v>上海浦东发展银行</v>
          </cell>
        </row>
        <row r="4539">
          <cell r="C4539" t="str">
            <v>天添盈新锐1号理财计划</v>
          </cell>
          <cell r="D4539" t="str">
            <v>上海浦东发展银行</v>
          </cell>
        </row>
        <row r="4540">
          <cell r="C4540" t="str">
            <v>天添盈新锐1号理财计划</v>
          </cell>
          <cell r="D4540" t="str">
            <v>上海浦东发展银行</v>
          </cell>
        </row>
        <row r="4541">
          <cell r="C4541" t="str">
            <v>天添盈新锐1号理财计划</v>
          </cell>
          <cell r="D4541" t="str">
            <v>上海浦东发展银行</v>
          </cell>
        </row>
        <row r="4542">
          <cell r="C4542" t="str">
            <v>天添盈新锐1号理财计划</v>
          </cell>
          <cell r="D4542" t="str">
            <v>上海浦东发展银行</v>
          </cell>
        </row>
        <row r="4543">
          <cell r="C4543" t="str">
            <v>天添盈新锐1号理财计划</v>
          </cell>
          <cell r="D4543" t="str">
            <v>上海浦东发展银行</v>
          </cell>
        </row>
        <row r="4544">
          <cell r="C4544" t="str">
            <v>天添盈新锐1号理财计划</v>
          </cell>
          <cell r="D4544" t="str">
            <v>上海浦东发展银行</v>
          </cell>
        </row>
        <row r="4545">
          <cell r="C4545" t="str">
            <v>天添盈新锐1号理财计划</v>
          </cell>
          <cell r="D4545" t="str">
            <v>上海浦东发展银行</v>
          </cell>
        </row>
        <row r="4546">
          <cell r="C4546" t="str">
            <v>天添盈新锐1号理财计划</v>
          </cell>
          <cell r="D4546" t="str">
            <v>上海浦东发展银行</v>
          </cell>
        </row>
        <row r="4547">
          <cell r="C4547" t="str">
            <v>天添盈新锐1号理财计划</v>
          </cell>
          <cell r="D4547" t="str">
            <v>上海浦东发展银行</v>
          </cell>
        </row>
        <row r="4548">
          <cell r="C4548" t="str">
            <v>天添盈新锐1号理财计划</v>
          </cell>
          <cell r="D4548" t="str">
            <v>上海浦东发展银行</v>
          </cell>
        </row>
        <row r="4549">
          <cell r="C4549" t="str">
            <v>天添盈新锐1号理财计划</v>
          </cell>
          <cell r="D4549" t="str">
            <v>上海浦东发展银行</v>
          </cell>
        </row>
        <row r="4550">
          <cell r="C4550" t="str">
            <v>天添盈新锐1号理财计划</v>
          </cell>
          <cell r="D4550" t="str">
            <v>上海浦东发展银行</v>
          </cell>
        </row>
        <row r="4551">
          <cell r="C4551" t="str">
            <v>天添盈新锐1号理财计划</v>
          </cell>
          <cell r="D4551" t="str">
            <v>上海浦东发展银行</v>
          </cell>
        </row>
        <row r="4552">
          <cell r="C4552" t="str">
            <v>天添盈新锐1号理财计划</v>
          </cell>
          <cell r="D4552" t="str">
            <v>上海浦东发展银行</v>
          </cell>
        </row>
        <row r="4553">
          <cell r="C4553" t="str">
            <v>天添盈新锐1号理财计划</v>
          </cell>
          <cell r="D4553" t="str">
            <v>上海浦东发展银行</v>
          </cell>
        </row>
        <row r="4554">
          <cell r="C4554" t="str">
            <v>天添盈新锐1号理财计划</v>
          </cell>
          <cell r="D4554" t="str">
            <v>上海浦东发展银行</v>
          </cell>
        </row>
        <row r="4555">
          <cell r="C4555" t="str">
            <v>天添盈新锐1号理财计划</v>
          </cell>
          <cell r="D4555" t="str">
            <v>上海浦东发展银行</v>
          </cell>
        </row>
        <row r="4556">
          <cell r="C4556" t="str">
            <v>天添盈新锐1号理财计划</v>
          </cell>
          <cell r="D4556" t="str">
            <v>上海浦东发展银行</v>
          </cell>
        </row>
        <row r="4557">
          <cell r="C4557" t="str">
            <v>天添盈新锐1号理财计划</v>
          </cell>
          <cell r="D4557" t="str">
            <v>上海浦东发展银行</v>
          </cell>
        </row>
        <row r="4558">
          <cell r="C4558" t="str">
            <v>天添盈新锐1号理财计划</v>
          </cell>
          <cell r="D4558" t="str">
            <v>上海浦东发展银行</v>
          </cell>
        </row>
        <row r="4559">
          <cell r="C4559" t="str">
            <v>天添盈新锐1号理财计划</v>
          </cell>
          <cell r="D4559" t="str">
            <v>上海浦东发展银行</v>
          </cell>
        </row>
        <row r="4560">
          <cell r="C4560" t="str">
            <v>天添盈新锐1号理财计划</v>
          </cell>
          <cell r="D4560" t="str">
            <v>上海浦东发展银行</v>
          </cell>
        </row>
        <row r="4561">
          <cell r="C4561" t="str">
            <v>天添盈新锐1号理财计划</v>
          </cell>
          <cell r="D4561" t="str">
            <v>上海浦东发展银行</v>
          </cell>
        </row>
        <row r="4562">
          <cell r="C4562" t="str">
            <v>天添盈新锐1号理财计划</v>
          </cell>
          <cell r="D4562" t="str">
            <v>上海浦东发展银行</v>
          </cell>
        </row>
        <row r="4563">
          <cell r="C4563" t="str">
            <v>天添盈新锐1号理财计划</v>
          </cell>
          <cell r="D4563" t="str">
            <v>上海浦东发展银行</v>
          </cell>
        </row>
        <row r="4564">
          <cell r="C4564" t="str">
            <v>天添盈新锐1号理财计划</v>
          </cell>
          <cell r="D4564" t="str">
            <v>上海浦东发展银行</v>
          </cell>
        </row>
        <row r="4565">
          <cell r="C4565" t="str">
            <v>天添盈新锐1号理财计划</v>
          </cell>
          <cell r="D4565" t="str">
            <v>上海浦东发展银行</v>
          </cell>
        </row>
        <row r="4566">
          <cell r="C4566" t="str">
            <v>天添盈新锐1号理财计划</v>
          </cell>
          <cell r="D4566" t="str">
            <v>上海浦东发展银行</v>
          </cell>
        </row>
        <row r="4567">
          <cell r="C4567" t="str">
            <v>天添盈新锐1号理财计划</v>
          </cell>
          <cell r="D4567" t="str">
            <v>上海浦东发展银行</v>
          </cell>
        </row>
        <row r="4568">
          <cell r="C4568" t="str">
            <v>天添盈新锐1号理财计划</v>
          </cell>
          <cell r="D4568" t="str">
            <v>上海浦东发展银行</v>
          </cell>
        </row>
        <row r="4569">
          <cell r="C4569" t="str">
            <v>天添盈增利1号理财计划</v>
          </cell>
          <cell r="D4569" t="str">
            <v>上海浦东发展银行</v>
          </cell>
        </row>
        <row r="4570">
          <cell r="C4570" t="str">
            <v>天添盈增利1号理财计划</v>
          </cell>
          <cell r="D4570" t="str">
            <v>上海浦东发展银行</v>
          </cell>
        </row>
        <row r="4571">
          <cell r="C4571" t="str">
            <v>天添盈增利1号理财计划</v>
          </cell>
          <cell r="D4571" t="str">
            <v>上海浦东发展银行</v>
          </cell>
        </row>
        <row r="4572">
          <cell r="C4572" t="str">
            <v>天添盈增利1号理财计划</v>
          </cell>
          <cell r="D4572" t="str">
            <v>上海浦东发展银行</v>
          </cell>
        </row>
        <row r="4573">
          <cell r="C4573" t="str">
            <v>天添盈增利1号理财计划</v>
          </cell>
          <cell r="D4573" t="str">
            <v>上海浦东发展银行</v>
          </cell>
        </row>
        <row r="4574">
          <cell r="C4574" t="str">
            <v>天添盈增利1号理财计划</v>
          </cell>
          <cell r="D4574" t="str">
            <v>上海浦东发展银行</v>
          </cell>
        </row>
        <row r="4575">
          <cell r="C4575" t="str">
            <v>天添盈增利1号理财计划</v>
          </cell>
          <cell r="D4575" t="str">
            <v>上海浦东发展银行</v>
          </cell>
        </row>
        <row r="4576">
          <cell r="C4576" t="str">
            <v>天添盈增利1号理财计划</v>
          </cell>
          <cell r="D4576" t="str">
            <v>上海浦东发展银行</v>
          </cell>
        </row>
        <row r="4577">
          <cell r="C4577" t="str">
            <v>天添盈增利1号理财计划</v>
          </cell>
          <cell r="D4577" t="str">
            <v>上海浦东发展银行</v>
          </cell>
        </row>
        <row r="4578">
          <cell r="C4578" t="str">
            <v>天添盈增利1号理财计划</v>
          </cell>
          <cell r="D4578" t="str">
            <v>上海浦东发展银行</v>
          </cell>
        </row>
        <row r="4579">
          <cell r="C4579" t="str">
            <v>天添盈增利1号理财计划</v>
          </cell>
          <cell r="D4579" t="str">
            <v>上海浦东发展银行</v>
          </cell>
        </row>
        <row r="4580">
          <cell r="C4580" t="str">
            <v>天添盈增利1号理财计划</v>
          </cell>
          <cell r="D4580" t="str">
            <v>上海浦东发展银行</v>
          </cell>
        </row>
        <row r="4581">
          <cell r="C4581" t="str">
            <v>天添盈增利1号理财计划</v>
          </cell>
          <cell r="D4581" t="str">
            <v>上海浦东发展银行</v>
          </cell>
        </row>
        <row r="4582">
          <cell r="C4582" t="str">
            <v>天添盈增利1号理财计划</v>
          </cell>
          <cell r="D4582" t="str">
            <v>上海浦东发展银行</v>
          </cell>
        </row>
        <row r="4583">
          <cell r="C4583" t="str">
            <v>天添盈增利1号理财计划</v>
          </cell>
          <cell r="D4583" t="str">
            <v>上海浦东发展银行</v>
          </cell>
        </row>
        <row r="4584">
          <cell r="C4584" t="str">
            <v>天添盈增利1号理财计划</v>
          </cell>
          <cell r="D4584" t="str">
            <v>上海浦东发展银行</v>
          </cell>
        </row>
        <row r="4585">
          <cell r="C4585" t="str">
            <v>天添盈增利1号理财计划</v>
          </cell>
          <cell r="D4585" t="str">
            <v>上海浦东发展银行</v>
          </cell>
        </row>
        <row r="4586">
          <cell r="C4586" t="str">
            <v>天添盈增利1号理财计划</v>
          </cell>
          <cell r="D4586" t="str">
            <v>上海浦东发展银行</v>
          </cell>
        </row>
        <row r="4587">
          <cell r="C4587" t="str">
            <v>天添盈增利1号理财计划</v>
          </cell>
          <cell r="D4587" t="str">
            <v>上海浦东发展银行</v>
          </cell>
        </row>
        <row r="4588">
          <cell r="C4588" t="str">
            <v>天添盈增利1号理财计划</v>
          </cell>
          <cell r="D4588" t="str">
            <v>上海浦东发展银行</v>
          </cell>
        </row>
        <row r="4589">
          <cell r="C4589" t="str">
            <v>天添盈增利1号理财计划</v>
          </cell>
          <cell r="D4589" t="str">
            <v>上海浦东发展银行</v>
          </cell>
        </row>
        <row r="4590">
          <cell r="C4590" t="str">
            <v>天添盈增利1号理财计划</v>
          </cell>
          <cell r="D4590" t="str">
            <v>上海浦东发展银行</v>
          </cell>
        </row>
        <row r="4591">
          <cell r="C4591" t="str">
            <v>天添盈增利1号理财计划</v>
          </cell>
          <cell r="D4591" t="str">
            <v>上海浦东发展银行</v>
          </cell>
        </row>
        <row r="4592">
          <cell r="C4592" t="str">
            <v>天添盈增利1号理财计划</v>
          </cell>
          <cell r="D4592" t="str">
            <v>上海浦东发展银行</v>
          </cell>
        </row>
        <row r="4593">
          <cell r="C4593" t="str">
            <v>天添盈增利1号理财计划</v>
          </cell>
          <cell r="D4593" t="str">
            <v>上海浦东发展银行</v>
          </cell>
        </row>
        <row r="4594">
          <cell r="C4594" t="str">
            <v>天添盈增利1号理财计划</v>
          </cell>
          <cell r="D4594" t="str">
            <v>上海浦东发展银行</v>
          </cell>
        </row>
        <row r="4595">
          <cell r="C4595" t="str">
            <v>天添盈增利1号理财计划</v>
          </cell>
          <cell r="D4595" t="str">
            <v>上海浦东发展银行</v>
          </cell>
        </row>
        <row r="4596">
          <cell r="C4596" t="str">
            <v>天添盈增利1号理财计划</v>
          </cell>
          <cell r="D4596" t="str">
            <v>上海浦东发展银行</v>
          </cell>
        </row>
        <row r="4597">
          <cell r="C4597" t="str">
            <v>天添盈增利1号理财计划</v>
          </cell>
          <cell r="D4597" t="str">
            <v>上海浦东发展银行</v>
          </cell>
        </row>
        <row r="4598">
          <cell r="C4598" t="str">
            <v>天添盈增利1号理财计划</v>
          </cell>
          <cell r="D4598" t="str">
            <v>上海浦东发展银行</v>
          </cell>
        </row>
        <row r="4599">
          <cell r="C4599" t="str">
            <v>天添盈增利1号理财计划</v>
          </cell>
          <cell r="D4599" t="str">
            <v>上海浦东发展银行</v>
          </cell>
        </row>
        <row r="4600">
          <cell r="C4600" t="str">
            <v>天添盈增利2号理财计划</v>
          </cell>
          <cell r="D4600" t="str">
            <v>上海浦东发展银行</v>
          </cell>
        </row>
        <row r="4601">
          <cell r="C4601" t="str">
            <v>天添盈增利2号理财计划</v>
          </cell>
          <cell r="D4601" t="str">
            <v>上海浦东发展银行</v>
          </cell>
        </row>
        <row r="4602">
          <cell r="C4602" t="str">
            <v>天添盈增利2号理财计划</v>
          </cell>
          <cell r="D4602" t="str">
            <v>上海浦东发展银行</v>
          </cell>
        </row>
        <row r="4603">
          <cell r="C4603" t="str">
            <v>天添盈增利2号理财计划</v>
          </cell>
          <cell r="D4603" t="str">
            <v>上海浦东发展银行</v>
          </cell>
        </row>
        <row r="4604">
          <cell r="C4604" t="str">
            <v>天添盈增利2号理财计划</v>
          </cell>
          <cell r="D4604" t="str">
            <v>上海浦东发展银行</v>
          </cell>
        </row>
        <row r="4605">
          <cell r="C4605" t="str">
            <v>天添盈增利2号理财计划</v>
          </cell>
          <cell r="D4605" t="str">
            <v>上海浦东发展银行</v>
          </cell>
        </row>
        <row r="4606">
          <cell r="C4606" t="str">
            <v>天添盈增利2号理财计划</v>
          </cell>
          <cell r="D4606" t="str">
            <v>上海浦东发展银行</v>
          </cell>
        </row>
        <row r="4607">
          <cell r="C4607" t="str">
            <v>天添盈增利2号理财计划</v>
          </cell>
          <cell r="D4607" t="str">
            <v>上海浦东发展银行</v>
          </cell>
        </row>
        <row r="4608">
          <cell r="C4608" t="str">
            <v>天添盈增利2号理财计划</v>
          </cell>
          <cell r="D4608" t="str">
            <v>上海浦东发展银行</v>
          </cell>
        </row>
        <row r="4609">
          <cell r="C4609" t="str">
            <v>天添盈增利2号理财计划</v>
          </cell>
          <cell r="D4609" t="str">
            <v>上海浦东发展银行</v>
          </cell>
        </row>
        <row r="4610">
          <cell r="C4610" t="str">
            <v>天添盈增利2号理财计划</v>
          </cell>
          <cell r="D4610" t="str">
            <v>上海浦东发展银行</v>
          </cell>
        </row>
        <row r="4611">
          <cell r="C4611" t="str">
            <v>天添盈增利2号理财计划</v>
          </cell>
          <cell r="D4611" t="str">
            <v>上海浦东发展银行</v>
          </cell>
        </row>
        <row r="4612">
          <cell r="C4612" t="str">
            <v>天添盈增利2号理财计划</v>
          </cell>
          <cell r="D4612" t="str">
            <v>上海浦东发展银行</v>
          </cell>
        </row>
        <row r="4613">
          <cell r="C4613" t="str">
            <v>天添盈增利2号理财计划</v>
          </cell>
          <cell r="D4613" t="str">
            <v>上海浦东发展银行</v>
          </cell>
        </row>
        <row r="4614">
          <cell r="C4614" t="str">
            <v>天添盈增利2号理财计划</v>
          </cell>
          <cell r="D4614" t="str">
            <v>上海浦东发展银行</v>
          </cell>
        </row>
        <row r="4615">
          <cell r="C4615" t="str">
            <v>天添盈增利2号理财计划</v>
          </cell>
          <cell r="D4615" t="str">
            <v>上海浦东发展银行</v>
          </cell>
        </row>
        <row r="4616">
          <cell r="C4616" t="str">
            <v>天添盈增利2号理财计划</v>
          </cell>
          <cell r="D4616" t="str">
            <v>上海浦东发展银行</v>
          </cell>
        </row>
        <row r="4617">
          <cell r="C4617" t="str">
            <v>天添盈增利2号理财计划</v>
          </cell>
          <cell r="D4617" t="str">
            <v>上海浦东发展银行</v>
          </cell>
        </row>
        <row r="4618">
          <cell r="C4618" t="str">
            <v>天添盈增利2号理财计划</v>
          </cell>
          <cell r="D4618" t="str">
            <v>上海浦东发展银行</v>
          </cell>
        </row>
        <row r="4619">
          <cell r="C4619" t="str">
            <v>天添盈增利2号理财计划</v>
          </cell>
          <cell r="D4619" t="str">
            <v>上海浦东发展银行</v>
          </cell>
        </row>
        <row r="4620">
          <cell r="C4620" t="str">
            <v>天添盈增利2号理财计划</v>
          </cell>
          <cell r="D4620" t="str">
            <v>上海浦东发展银行</v>
          </cell>
        </row>
        <row r="4621">
          <cell r="C4621" t="str">
            <v>天添盈增利2号理财计划</v>
          </cell>
          <cell r="D4621" t="str">
            <v>上海浦东发展银行</v>
          </cell>
        </row>
        <row r="4622">
          <cell r="C4622" t="str">
            <v>天添盈增利2号理财计划</v>
          </cell>
          <cell r="D4622" t="str">
            <v>上海浦东发展银行</v>
          </cell>
        </row>
        <row r="4623">
          <cell r="C4623" t="str">
            <v>天添盈增利2号理财计划</v>
          </cell>
          <cell r="D4623" t="str">
            <v>上海浦东发展银行</v>
          </cell>
        </row>
        <row r="4624">
          <cell r="C4624" t="str">
            <v>天添盈增利2号理财计划</v>
          </cell>
          <cell r="D4624" t="str">
            <v>上海浦东发展银行</v>
          </cell>
        </row>
        <row r="4625">
          <cell r="C4625" t="str">
            <v>天添盈增利2号理财计划</v>
          </cell>
          <cell r="D4625" t="str">
            <v>上海浦东发展银行</v>
          </cell>
        </row>
        <row r="4626">
          <cell r="C4626" t="str">
            <v>天添盈增利2号理财计划</v>
          </cell>
          <cell r="D4626" t="str">
            <v>上海浦东发展银行</v>
          </cell>
        </row>
        <row r="4627">
          <cell r="C4627" t="str">
            <v>天添盈增利2号理财计划</v>
          </cell>
          <cell r="D4627" t="str">
            <v>上海浦东发展银行</v>
          </cell>
        </row>
        <row r="4628">
          <cell r="C4628" t="str">
            <v>天添盈增利2号理财计划</v>
          </cell>
          <cell r="D4628" t="str">
            <v>上海浦东发展银行</v>
          </cell>
        </row>
        <row r="4629">
          <cell r="C4629" t="str">
            <v>天添盈增利2号理财计划</v>
          </cell>
          <cell r="D4629" t="str">
            <v>上海浦东发展银行</v>
          </cell>
        </row>
        <row r="4630">
          <cell r="C4630" t="str">
            <v>天添盈增利2号理财计划</v>
          </cell>
          <cell r="D4630" t="str">
            <v>上海浦东发展银行</v>
          </cell>
        </row>
        <row r="4631">
          <cell r="C4631" t="str">
            <v>天添盈增利3号理财计划</v>
          </cell>
          <cell r="D4631" t="str">
            <v>上海浦东发展银行</v>
          </cell>
        </row>
        <row r="4632">
          <cell r="C4632" t="str">
            <v>天添盈增利3号理财计划</v>
          </cell>
          <cell r="D4632" t="str">
            <v>上海浦东发展银行</v>
          </cell>
        </row>
        <row r="4633">
          <cell r="C4633" t="str">
            <v>天添盈增利3号理财计划</v>
          </cell>
          <cell r="D4633" t="str">
            <v>上海浦东发展银行</v>
          </cell>
        </row>
        <row r="4634">
          <cell r="C4634" t="str">
            <v>天添盈增利3号理财计划</v>
          </cell>
          <cell r="D4634" t="str">
            <v>上海浦东发展银行</v>
          </cell>
        </row>
        <row r="4635">
          <cell r="C4635" t="str">
            <v>天添盈增利3号理财计划</v>
          </cell>
          <cell r="D4635" t="str">
            <v>上海浦东发展银行</v>
          </cell>
        </row>
        <row r="4636">
          <cell r="C4636" t="str">
            <v>天添盈增利3号理财计划</v>
          </cell>
          <cell r="D4636" t="str">
            <v>上海浦东发展银行</v>
          </cell>
        </row>
        <row r="4637">
          <cell r="C4637" t="str">
            <v>天添盈增利3号理财计划</v>
          </cell>
          <cell r="D4637" t="str">
            <v>上海浦东发展银行</v>
          </cell>
        </row>
        <row r="4638">
          <cell r="C4638" t="str">
            <v>天添盈增利3号理财计划</v>
          </cell>
          <cell r="D4638" t="str">
            <v>上海浦东发展银行</v>
          </cell>
        </row>
        <row r="4639">
          <cell r="C4639" t="str">
            <v>天添盈增利3号理财计划</v>
          </cell>
          <cell r="D4639" t="str">
            <v>上海浦东发展银行</v>
          </cell>
        </row>
        <row r="4640">
          <cell r="C4640" t="str">
            <v>天添盈增利3号理财计划</v>
          </cell>
          <cell r="D4640" t="str">
            <v>上海浦东发展银行</v>
          </cell>
        </row>
        <row r="4641">
          <cell r="C4641" t="str">
            <v>天添盈增利3号理财计划</v>
          </cell>
          <cell r="D4641" t="str">
            <v>上海浦东发展银行</v>
          </cell>
        </row>
        <row r="4642">
          <cell r="C4642" t="str">
            <v>天添盈增利3号理财计划</v>
          </cell>
          <cell r="D4642" t="str">
            <v>上海浦东发展银行</v>
          </cell>
        </row>
        <row r="4643">
          <cell r="C4643" t="str">
            <v>天添盈增利3号理财计划</v>
          </cell>
          <cell r="D4643" t="str">
            <v>上海浦东发展银行</v>
          </cell>
        </row>
        <row r="4644">
          <cell r="C4644" t="str">
            <v>天添盈增利3号理财计划</v>
          </cell>
          <cell r="D4644" t="str">
            <v>上海浦东发展银行</v>
          </cell>
        </row>
        <row r="4645">
          <cell r="C4645" t="str">
            <v>天添盈增利3号理财计划</v>
          </cell>
          <cell r="D4645" t="str">
            <v>上海浦东发展银行</v>
          </cell>
        </row>
        <row r="4646">
          <cell r="C4646" t="str">
            <v>天添盈增利3号理财计划</v>
          </cell>
          <cell r="D4646" t="str">
            <v>上海浦东发展银行</v>
          </cell>
        </row>
        <row r="4647">
          <cell r="C4647" t="str">
            <v>天添盈增利3号理财计划</v>
          </cell>
          <cell r="D4647" t="str">
            <v>上海浦东发展银行</v>
          </cell>
        </row>
        <row r="4648">
          <cell r="C4648" t="str">
            <v>天添盈增利3号理财计划</v>
          </cell>
          <cell r="D4648" t="str">
            <v>上海浦东发展银行</v>
          </cell>
        </row>
        <row r="4649">
          <cell r="C4649" t="str">
            <v>天添盈增利3号理财计划</v>
          </cell>
          <cell r="D4649" t="str">
            <v>上海浦东发展银行</v>
          </cell>
        </row>
        <row r="4650">
          <cell r="C4650" t="str">
            <v>天添盈增利3号理财计划</v>
          </cell>
          <cell r="D4650" t="str">
            <v>上海浦东发展银行</v>
          </cell>
        </row>
        <row r="4651">
          <cell r="C4651" t="str">
            <v>天添盈增利3号理财计划</v>
          </cell>
          <cell r="D4651" t="str">
            <v>上海浦东发展银行</v>
          </cell>
        </row>
        <row r="4652">
          <cell r="C4652" t="str">
            <v>天添盈增利3号理财计划</v>
          </cell>
          <cell r="D4652" t="str">
            <v>上海浦东发展银行</v>
          </cell>
        </row>
        <row r="4653">
          <cell r="C4653" t="str">
            <v>天添盈增利3号理财计划</v>
          </cell>
          <cell r="D4653" t="str">
            <v>上海浦东发展银行</v>
          </cell>
        </row>
        <row r="4654">
          <cell r="C4654" t="str">
            <v>天添盈增利3号理财计划</v>
          </cell>
          <cell r="D4654" t="str">
            <v>上海浦东发展银行</v>
          </cell>
        </row>
        <row r="4655">
          <cell r="C4655" t="str">
            <v>天添盈增利3号理财计划</v>
          </cell>
          <cell r="D4655" t="str">
            <v>上海浦东发展银行</v>
          </cell>
        </row>
        <row r="4656">
          <cell r="C4656" t="str">
            <v>天添盈增利3号理财计划</v>
          </cell>
          <cell r="D4656" t="str">
            <v>上海浦东发展银行</v>
          </cell>
        </row>
        <row r="4657">
          <cell r="C4657" t="str">
            <v>天添盈增利3号理财计划</v>
          </cell>
          <cell r="D4657" t="str">
            <v>上海浦东发展银行</v>
          </cell>
        </row>
        <row r="4658">
          <cell r="C4658" t="str">
            <v>天添盈增利3号理财计划</v>
          </cell>
          <cell r="D4658" t="str">
            <v>上海浦东发展银行</v>
          </cell>
        </row>
        <row r="4659">
          <cell r="C4659" t="str">
            <v>天添盈增利3号理财计划</v>
          </cell>
          <cell r="D4659" t="str">
            <v>上海浦东发展银行</v>
          </cell>
        </row>
        <row r="4660">
          <cell r="C4660" t="str">
            <v>天添盈增利3号理财计划</v>
          </cell>
          <cell r="D4660" t="str">
            <v>上海浦东发展银行</v>
          </cell>
        </row>
        <row r="4661">
          <cell r="C4661" t="str">
            <v>天添盈增利3号理财计划</v>
          </cell>
          <cell r="D4661" t="str">
            <v>上海浦东发展银行</v>
          </cell>
        </row>
        <row r="4662">
          <cell r="C4662" t="str">
            <v>添利3号净值型理财产品(90318012)</v>
          </cell>
          <cell r="D4662" t="str">
            <v>兴业银行</v>
          </cell>
        </row>
        <row r="4663">
          <cell r="C4663" t="str">
            <v>添利3号净值型理财产品(90318012)</v>
          </cell>
          <cell r="D4663" t="str">
            <v>兴业银行</v>
          </cell>
        </row>
        <row r="4664">
          <cell r="C4664" t="str">
            <v>添利3号净值型理财产品(90318012)</v>
          </cell>
          <cell r="D4664" t="str">
            <v>兴业银行</v>
          </cell>
        </row>
        <row r="4665">
          <cell r="C4665" t="str">
            <v>添利3号净值型理财产品(90318012)</v>
          </cell>
          <cell r="D4665" t="str">
            <v>兴业银行</v>
          </cell>
        </row>
        <row r="4666">
          <cell r="C4666" t="str">
            <v>添利3号净值型理财产品(90318012)</v>
          </cell>
          <cell r="D4666" t="str">
            <v>兴业银行</v>
          </cell>
        </row>
        <row r="4667">
          <cell r="C4667" t="str">
            <v>添利3号净值型理财产品(90318012)</v>
          </cell>
          <cell r="D4667" t="str">
            <v>兴业银行</v>
          </cell>
        </row>
        <row r="4668">
          <cell r="C4668" t="str">
            <v>添利3号净值型理财产品(90318012)</v>
          </cell>
          <cell r="D4668" t="str">
            <v>兴业银行</v>
          </cell>
        </row>
        <row r="4669">
          <cell r="C4669" t="str">
            <v>添利3号净值型理财产品(90318012)</v>
          </cell>
          <cell r="D4669" t="str">
            <v>兴业银行</v>
          </cell>
        </row>
        <row r="4670">
          <cell r="C4670" t="str">
            <v>添利3号净值型理财产品(90318012)</v>
          </cell>
          <cell r="D4670" t="str">
            <v>兴业银行</v>
          </cell>
        </row>
        <row r="4671">
          <cell r="C4671" t="str">
            <v>添利3号净值型理财产品(90318012)</v>
          </cell>
          <cell r="D4671" t="str">
            <v>兴业银行</v>
          </cell>
        </row>
        <row r="4672">
          <cell r="C4672" t="str">
            <v>添利3号净值型理财产品(90318012)</v>
          </cell>
          <cell r="D4672" t="str">
            <v>兴业银行</v>
          </cell>
        </row>
        <row r="4673">
          <cell r="C4673" t="str">
            <v>添利3号净值型理财产品(90318012)</v>
          </cell>
          <cell r="D4673" t="str">
            <v>兴业银行</v>
          </cell>
        </row>
        <row r="4674">
          <cell r="C4674" t="str">
            <v>添利3号净值型理财产品(90318012)</v>
          </cell>
          <cell r="D4674" t="str">
            <v>兴业银行</v>
          </cell>
        </row>
        <row r="4675">
          <cell r="C4675" t="str">
            <v>添利3号净值型理财产品(90318012)</v>
          </cell>
          <cell r="D4675" t="str">
            <v>兴业银行</v>
          </cell>
        </row>
        <row r="4676">
          <cell r="C4676" t="str">
            <v>添利3号净值型理财产品(90318012)</v>
          </cell>
          <cell r="D4676" t="str">
            <v>兴业银行</v>
          </cell>
        </row>
        <row r="4677">
          <cell r="C4677" t="str">
            <v>添利3号净值型理财产品(90318012)</v>
          </cell>
          <cell r="D4677" t="str">
            <v>兴业银行</v>
          </cell>
        </row>
        <row r="4678">
          <cell r="C4678" t="str">
            <v>添利3号净值型理财产品(90318012)</v>
          </cell>
          <cell r="D4678" t="str">
            <v>兴业银行</v>
          </cell>
        </row>
        <row r="4679">
          <cell r="C4679" t="str">
            <v>添利3号净值型理财产品(90318012)</v>
          </cell>
          <cell r="D4679" t="str">
            <v>兴业银行</v>
          </cell>
        </row>
        <row r="4680">
          <cell r="C4680" t="str">
            <v>添利3号净值型理财产品(90318012)</v>
          </cell>
          <cell r="D4680" t="str">
            <v>兴业银行</v>
          </cell>
        </row>
        <row r="4681">
          <cell r="C4681" t="str">
            <v>添利3号净值型理财产品(90318012)</v>
          </cell>
          <cell r="D4681" t="str">
            <v>兴业银行</v>
          </cell>
        </row>
        <row r="4682">
          <cell r="C4682" t="str">
            <v>添利3号净值型理财产品(90318012)</v>
          </cell>
          <cell r="D4682" t="str">
            <v>兴业银行</v>
          </cell>
        </row>
        <row r="4683">
          <cell r="C4683" t="str">
            <v>添利3号净值型理财产品(90318012)</v>
          </cell>
          <cell r="D4683" t="str">
            <v>兴业银行</v>
          </cell>
        </row>
        <row r="4684">
          <cell r="C4684" t="str">
            <v>添利3号净值型理财产品(90318012)</v>
          </cell>
          <cell r="D4684" t="str">
            <v>兴业银行</v>
          </cell>
        </row>
        <row r="4685">
          <cell r="C4685" t="str">
            <v>添利3号净值型理财产品(90318012)</v>
          </cell>
          <cell r="D4685" t="str">
            <v>兴业银行</v>
          </cell>
        </row>
        <row r="4686">
          <cell r="C4686" t="str">
            <v>添利3号净值型理财产品(90318012)</v>
          </cell>
          <cell r="D4686" t="str">
            <v>兴业银行</v>
          </cell>
        </row>
        <row r="4687">
          <cell r="C4687" t="str">
            <v>添利3号净值型理财产品(90318012)</v>
          </cell>
          <cell r="D4687" t="str">
            <v>兴业银行</v>
          </cell>
        </row>
        <row r="4688">
          <cell r="C4688" t="str">
            <v>添利3号净值型理财产品(90318012)</v>
          </cell>
          <cell r="D4688" t="str">
            <v>兴业银行</v>
          </cell>
        </row>
        <row r="4689">
          <cell r="C4689" t="str">
            <v>添利3号净值型理财产品(90318012)</v>
          </cell>
          <cell r="D4689" t="str">
            <v>兴业银行</v>
          </cell>
        </row>
        <row r="4690">
          <cell r="C4690" t="str">
            <v>添利3号净值型理财产品(90318012)</v>
          </cell>
          <cell r="D4690" t="str">
            <v>兴业银行</v>
          </cell>
        </row>
        <row r="4691">
          <cell r="C4691" t="str">
            <v>添利3号净值型理财产品(90318012)</v>
          </cell>
          <cell r="D4691" t="str">
            <v>兴业银行</v>
          </cell>
        </row>
        <row r="4692">
          <cell r="C4692" t="str">
            <v>添利3号净值型理财产品(90318012)</v>
          </cell>
          <cell r="D4692" t="str">
            <v>兴业银行</v>
          </cell>
        </row>
        <row r="4693">
          <cell r="C4693" t="str">
            <v>添利3号净值型理财产品(91318012)</v>
          </cell>
          <cell r="D4693" t="str">
            <v>兴业银行</v>
          </cell>
        </row>
        <row r="4694">
          <cell r="C4694" t="str">
            <v>添利3号净值型理财产品(91318012)</v>
          </cell>
          <cell r="D4694" t="str">
            <v>兴业银行</v>
          </cell>
        </row>
        <row r="4695">
          <cell r="C4695" t="str">
            <v>添利3号净值型理财产品(91318012)</v>
          </cell>
          <cell r="D4695" t="str">
            <v>兴业银行</v>
          </cell>
        </row>
        <row r="4696">
          <cell r="C4696" t="str">
            <v>添利3号净值型理财产品(91318012)</v>
          </cell>
          <cell r="D4696" t="str">
            <v>兴业银行</v>
          </cell>
        </row>
        <row r="4697">
          <cell r="C4697" t="str">
            <v>添利3号净值型理财产品(91318012)</v>
          </cell>
          <cell r="D4697" t="str">
            <v>兴业银行</v>
          </cell>
        </row>
        <row r="4698">
          <cell r="C4698" t="str">
            <v>添利3号净值型理财产品(91318012)</v>
          </cell>
          <cell r="D4698" t="str">
            <v>兴业银行</v>
          </cell>
        </row>
        <row r="4699">
          <cell r="C4699" t="str">
            <v>添利3号净值型理财产品(91318012)</v>
          </cell>
          <cell r="D4699" t="str">
            <v>兴业银行</v>
          </cell>
        </row>
        <row r="4700">
          <cell r="C4700" t="str">
            <v>添利3号净值型理财产品(91318012)</v>
          </cell>
          <cell r="D4700" t="str">
            <v>兴业银行</v>
          </cell>
        </row>
        <row r="4701">
          <cell r="C4701" t="str">
            <v>添利3号净值型理财产品(91318012)</v>
          </cell>
          <cell r="D4701" t="str">
            <v>兴业银行</v>
          </cell>
        </row>
        <row r="4702">
          <cell r="C4702" t="str">
            <v>添利3号净值型理财产品(91318012)</v>
          </cell>
          <cell r="D4702" t="str">
            <v>兴业银行</v>
          </cell>
        </row>
        <row r="4703">
          <cell r="C4703" t="str">
            <v>添利3号净值型理财产品(91318012)</v>
          </cell>
          <cell r="D4703" t="str">
            <v>兴业银行</v>
          </cell>
        </row>
        <row r="4704">
          <cell r="C4704" t="str">
            <v>添利3号净值型理财产品(91318012)</v>
          </cell>
          <cell r="D4704" t="str">
            <v>兴业银行</v>
          </cell>
        </row>
        <row r="4705">
          <cell r="C4705" t="str">
            <v>添利3号净值型理财产品(91318012)</v>
          </cell>
          <cell r="D4705" t="str">
            <v>兴业银行</v>
          </cell>
        </row>
        <row r="4706">
          <cell r="C4706" t="str">
            <v>添利3号净值型理财产品(91318012)</v>
          </cell>
          <cell r="D4706" t="str">
            <v>兴业银行</v>
          </cell>
        </row>
        <row r="4707">
          <cell r="C4707" t="str">
            <v>添利3号净值型理财产品(91318012)</v>
          </cell>
          <cell r="D4707" t="str">
            <v>兴业银行</v>
          </cell>
        </row>
        <row r="4708">
          <cell r="C4708" t="str">
            <v>添利3号净值型理财产品(91318012)</v>
          </cell>
          <cell r="D4708" t="str">
            <v>兴业银行</v>
          </cell>
        </row>
        <row r="4709">
          <cell r="C4709" t="str">
            <v>添利3号净值型理财产品(91318012)</v>
          </cell>
          <cell r="D4709" t="str">
            <v>兴业银行</v>
          </cell>
        </row>
        <row r="4710">
          <cell r="C4710" t="str">
            <v>添利3号净值型理财产品(91318012)</v>
          </cell>
          <cell r="D4710" t="str">
            <v>兴业银行</v>
          </cell>
        </row>
        <row r="4711">
          <cell r="C4711" t="str">
            <v>添利3号净值型理财产品(91318012)</v>
          </cell>
          <cell r="D4711" t="str">
            <v>兴业银行</v>
          </cell>
        </row>
        <row r="4712">
          <cell r="C4712" t="str">
            <v>添利3号净值型理财产品(91318012)</v>
          </cell>
          <cell r="D4712" t="str">
            <v>兴业银行</v>
          </cell>
        </row>
        <row r="4713">
          <cell r="C4713" t="str">
            <v>添利3号净值型理财产品(91318012)</v>
          </cell>
          <cell r="D4713" t="str">
            <v>兴业银行</v>
          </cell>
        </row>
        <row r="4714">
          <cell r="C4714" t="str">
            <v>添利3号净值型理财产品(91318012)</v>
          </cell>
          <cell r="D4714" t="str">
            <v>兴业银行</v>
          </cell>
        </row>
        <row r="4715">
          <cell r="C4715" t="str">
            <v>添利3号净值型理财产品(91318012)</v>
          </cell>
          <cell r="D4715" t="str">
            <v>兴业银行</v>
          </cell>
        </row>
        <row r="4716">
          <cell r="C4716" t="str">
            <v>添利3号净值型理财产品(91318012)</v>
          </cell>
          <cell r="D4716" t="str">
            <v>兴业银行</v>
          </cell>
        </row>
        <row r="4717">
          <cell r="C4717" t="str">
            <v>添利3号净值型理财产品(91318012)</v>
          </cell>
          <cell r="D4717" t="str">
            <v>兴业银行</v>
          </cell>
        </row>
        <row r="4718">
          <cell r="C4718" t="str">
            <v>添利3号净值型理财产品(91318012)</v>
          </cell>
          <cell r="D4718" t="str">
            <v>兴业银行</v>
          </cell>
        </row>
        <row r="4719">
          <cell r="C4719" t="str">
            <v>添利3号净值型理财产品(91318012)</v>
          </cell>
          <cell r="D4719" t="str">
            <v>兴业银行</v>
          </cell>
        </row>
        <row r="4720">
          <cell r="C4720" t="str">
            <v>添利3号净值型理财产品(91318012)</v>
          </cell>
          <cell r="D4720" t="str">
            <v>兴业银行</v>
          </cell>
        </row>
        <row r="4721">
          <cell r="C4721" t="str">
            <v>添利3号净值型理财产品(91318012)</v>
          </cell>
          <cell r="D4721" t="str">
            <v>兴业银行</v>
          </cell>
        </row>
        <row r="4722">
          <cell r="C4722" t="str">
            <v>添利3号净值型理财产品(91318012)</v>
          </cell>
          <cell r="D4722" t="str">
            <v>兴业银行</v>
          </cell>
        </row>
        <row r="4723">
          <cell r="C4723" t="str">
            <v>添利3号净值型理财产品(91318012)</v>
          </cell>
          <cell r="D4723" t="str">
            <v>兴业银行</v>
          </cell>
        </row>
        <row r="4724">
          <cell r="C4724" t="str">
            <v>添利3号净值型理财产品(91318013)</v>
          </cell>
          <cell r="D4724" t="str">
            <v>兴业银行</v>
          </cell>
        </row>
        <row r="4725">
          <cell r="C4725" t="str">
            <v>添利3号净值型理财产品(91318013)</v>
          </cell>
          <cell r="D4725" t="str">
            <v>兴业银行</v>
          </cell>
        </row>
        <row r="4726">
          <cell r="C4726" t="str">
            <v>添利3号净值型理财产品(91318013)</v>
          </cell>
          <cell r="D4726" t="str">
            <v>兴业银行</v>
          </cell>
        </row>
        <row r="4727">
          <cell r="C4727" t="str">
            <v>添利3号净值型理财产品(91318013)</v>
          </cell>
          <cell r="D4727" t="str">
            <v>兴业银行</v>
          </cell>
        </row>
        <row r="4728">
          <cell r="C4728" t="str">
            <v>添利3号净值型理财产品(91318013)</v>
          </cell>
          <cell r="D4728" t="str">
            <v>兴业银行</v>
          </cell>
        </row>
        <row r="4729">
          <cell r="C4729" t="str">
            <v>添利3号净值型理财产品(91318013)</v>
          </cell>
          <cell r="D4729" t="str">
            <v>兴业银行</v>
          </cell>
        </row>
        <row r="4730">
          <cell r="C4730" t="str">
            <v>添利3号净值型理财产品(91318013)</v>
          </cell>
          <cell r="D4730" t="str">
            <v>兴业银行</v>
          </cell>
        </row>
        <row r="4731">
          <cell r="C4731" t="str">
            <v>添利3号净值型理财产品(91318013)</v>
          </cell>
          <cell r="D4731" t="str">
            <v>兴业银行</v>
          </cell>
        </row>
        <row r="4732">
          <cell r="C4732" t="str">
            <v>添利3号净值型理财产品(91318013)</v>
          </cell>
          <cell r="D4732" t="str">
            <v>兴业银行</v>
          </cell>
        </row>
        <row r="4733">
          <cell r="C4733" t="str">
            <v>添利3号净值型理财产品(91318013)</v>
          </cell>
          <cell r="D4733" t="str">
            <v>兴业银行</v>
          </cell>
        </row>
        <row r="4734">
          <cell r="C4734" t="str">
            <v>添利3号净值型理财产品(91318013)</v>
          </cell>
          <cell r="D4734" t="str">
            <v>兴业银行</v>
          </cell>
        </row>
        <row r="4735">
          <cell r="C4735" t="str">
            <v>添利3号净值型理财产品(91318013)</v>
          </cell>
          <cell r="D4735" t="str">
            <v>兴业银行</v>
          </cell>
        </row>
        <row r="4736">
          <cell r="C4736" t="str">
            <v>添利3号净值型理财产品(91318013)</v>
          </cell>
          <cell r="D4736" t="str">
            <v>兴业银行</v>
          </cell>
        </row>
        <row r="4737">
          <cell r="C4737" t="str">
            <v>添利3号净值型理财产品(91318013)</v>
          </cell>
          <cell r="D4737" t="str">
            <v>兴业银行</v>
          </cell>
        </row>
        <row r="4738">
          <cell r="C4738" t="str">
            <v>添利3号净值型理财产品(91318013)</v>
          </cell>
          <cell r="D4738" t="str">
            <v>兴业银行</v>
          </cell>
        </row>
        <row r="4739">
          <cell r="C4739" t="str">
            <v>添利3号净值型理财产品(91318013)</v>
          </cell>
          <cell r="D4739" t="str">
            <v>兴业银行</v>
          </cell>
        </row>
        <row r="4740">
          <cell r="C4740" t="str">
            <v>添利3号净值型理财产品(91318013)</v>
          </cell>
          <cell r="D4740" t="str">
            <v>兴业银行</v>
          </cell>
        </row>
        <row r="4741">
          <cell r="C4741" t="str">
            <v>添利3号净值型理财产品(91318013)</v>
          </cell>
          <cell r="D4741" t="str">
            <v>兴业银行</v>
          </cell>
        </row>
        <row r="4742">
          <cell r="C4742" t="str">
            <v>添利3号净值型理财产品(91318013)</v>
          </cell>
          <cell r="D4742" t="str">
            <v>兴业银行</v>
          </cell>
        </row>
        <row r="4743">
          <cell r="C4743" t="str">
            <v>添利3号净值型理财产品(91318013)</v>
          </cell>
          <cell r="D4743" t="str">
            <v>兴业银行</v>
          </cell>
        </row>
        <row r="4744">
          <cell r="C4744" t="str">
            <v>添利3号净值型理财产品(91318013)</v>
          </cell>
          <cell r="D4744" t="str">
            <v>兴业银行</v>
          </cell>
        </row>
        <row r="4745">
          <cell r="C4745" t="str">
            <v>添利3号净值型理财产品(91318013)</v>
          </cell>
          <cell r="D4745" t="str">
            <v>兴业银行</v>
          </cell>
        </row>
        <row r="4746">
          <cell r="C4746" t="str">
            <v>添利3号净值型理财产品(91318013)</v>
          </cell>
          <cell r="D4746" t="str">
            <v>兴业银行</v>
          </cell>
        </row>
        <row r="4747">
          <cell r="C4747" t="str">
            <v>添利3号净值型理财产品(91318013)</v>
          </cell>
          <cell r="D4747" t="str">
            <v>兴业银行</v>
          </cell>
        </row>
        <row r="4748">
          <cell r="C4748" t="str">
            <v>添利3号净值型理财产品(91318013)</v>
          </cell>
          <cell r="D4748" t="str">
            <v>兴业银行</v>
          </cell>
        </row>
        <row r="4749">
          <cell r="C4749" t="str">
            <v>添利3号净值型理财产品(91318013)</v>
          </cell>
          <cell r="D4749" t="str">
            <v>兴业银行</v>
          </cell>
        </row>
        <row r="4750">
          <cell r="C4750" t="str">
            <v>添利3号净值型理财产品(91318013)</v>
          </cell>
          <cell r="D4750" t="str">
            <v>兴业银行</v>
          </cell>
        </row>
        <row r="4751">
          <cell r="C4751" t="str">
            <v>添利3号净值型理财产品(91318013)</v>
          </cell>
          <cell r="D4751" t="str">
            <v>兴业银行</v>
          </cell>
        </row>
        <row r="4752">
          <cell r="C4752" t="str">
            <v>添利3号净值型理财产品(91318013)</v>
          </cell>
          <cell r="D4752" t="str">
            <v>兴业银行</v>
          </cell>
        </row>
        <row r="4753">
          <cell r="C4753" t="str">
            <v>添利3号净值型理财产品(91318013)</v>
          </cell>
          <cell r="D4753" t="str">
            <v>兴业银行</v>
          </cell>
        </row>
        <row r="4754">
          <cell r="C4754" t="str">
            <v>添利3号净值型理财产品(91318013)</v>
          </cell>
          <cell r="D4754" t="str">
            <v>兴业银行</v>
          </cell>
        </row>
        <row r="4755">
          <cell r="C4755" t="str">
            <v>添利3号净值型理财产品(9B319011)</v>
          </cell>
          <cell r="D4755" t="str">
            <v>兴业银行</v>
          </cell>
        </row>
        <row r="4756">
          <cell r="C4756" t="str">
            <v>添利3号净值型理财产品(9B319011)</v>
          </cell>
          <cell r="D4756" t="str">
            <v>兴业银行</v>
          </cell>
        </row>
        <row r="4757">
          <cell r="C4757" t="str">
            <v>添利3号净值型理财产品(9B319011)</v>
          </cell>
          <cell r="D4757" t="str">
            <v>兴业银行</v>
          </cell>
        </row>
        <row r="4758">
          <cell r="C4758" t="str">
            <v>添利3号净值型理财产品(9B319011)</v>
          </cell>
          <cell r="D4758" t="str">
            <v>兴业银行</v>
          </cell>
        </row>
        <row r="4759">
          <cell r="C4759" t="str">
            <v>添利3号净值型理财产品(9B319011)</v>
          </cell>
          <cell r="D4759" t="str">
            <v>兴业银行</v>
          </cell>
        </row>
        <row r="4760">
          <cell r="C4760" t="str">
            <v>添利3号净值型理财产品(9B319011)</v>
          </cell>
          <cell r="D4760" t="str">
            <v>兴业银行</v>
          </cell>
        </row>
        <row r="4761">
          <cell r="C4761" t="str">
            <v>添利3号净值型理财产品(9B319011)</v>
          </cell>
          <cell r="D4761" t="str">
            <v>兴业银行</v>
          </cell>
        </row>
        <row r="4762">
          <cell r="C4762" t="str">
            <v>添利3号净值型理财产品(9B319011)</v>
          </cell>
          <cell r="D4762" t="str">
            <v>兴业银行</v>
          </cell>
        </row>
        <row r="4763">
          <cell r="C4763" t="str">
            <v>添利3号净值型理财产品(9B319011)</v>
          </cell>
          <cell r="D4763" t="str">
            <v>兴业银行</v>
          </cell>
        </row>
        <row r="4764">
          <cell r="C4764" t="str">
            <v>添利3号净值型理财产品(9B319011)</v>
          </cell>
          <cell r="D4764" t="str">
            <v>兴业银行</v>
          </cell>
        </row>
        <row r="4765">
          <cell r="C4765" t="str">
            <v>添利3号净值型理财产品(9B319011)</v>
          </cell>
          <cell r="D4765" t="str">
            <v>兴业银行</v>
          </cell>
        </row>
        <row r="4766">
          <cell r="C4766" t="str">
            <v>添利3号净值型理财产品(9B319011)</v>
          </cell>
          <cell r="D4766" t="str">
            <v>兴业银行</v>
          </cell>
        </row>
        <row r="4767">
          <cell r="C4767" t="str">
            <v>添利3号净值型理财产品(9B319011)</v>
          </cell>
          <cell r="D4767" t="str">
            <v>兴业银行</v>
          </cell>
        </row>
        <row r="4768">
          <cell r="C4768" t="str">
            <v>添利3号净值型理财产品(9B319011)</v>
          </cell>
          <cell r="D4768" t="str">
            <v>兴业银行</v>
          </cell>
        </row>
        <row r="4769">
          <cell r="C4769" t="str">
            <v>添利3号净值型理财产品(9B319011)</v>
          </cell>
          <cell r="D4769" t="str">
            <v>兴业银行</v>
          </cell>
        </row>
        <row r="4770">
          <cell r="C4770" t="str">
            <v>添利3号净值型理财产品(9B319011)</v>
          </cell>
          <cell r="D4770" t="str">
            <v>兴业银行</v>
          </cell>
        </row>
        <row r="4771">
          <cell r="C4771" t="str">
            <v>添利3号净值型理财产品(9B319011)</v>
          </cell>
          <cell r="D4771" t="str">
            <v>兴业银行</v>
          </cell>
        </row>
        <row r="4772">
          <cell r="C4772" t="str">
            <v>添利3号净值型理财产品(9B319011)</v>
          </cell>
          <cell r="D4772" t="str">
            <v>兴业银行</v>
          </cell>
        </row>
        <row r="4773">
          <cell r="C4773" t="str">
            <v>添利3号净值型理财产品(9B319011)</v>
          </cell>
          <cell r="D4773" t="str">
            <v>兴业银行</v>
          </cell>
        </row>
        <row r="4774">
          <cell r="C4774" t="str">
            <v>添利3号净值型理财产品(9B319011)</v>
          </cell>
          <cell r="D4774" t="str">
            <v>兴业银行</v>
          </cell>
        </row>
        <row r="4775">
          <cell r="C4775" t="str">
            <v>添利3号净值型理财产品(9B319011)</v>
          </cell>
          <cell r="D4775" t="str">
            <v>兴业银行</v>
          </cell>
        </row>
        <row r="4776">
          <cell r="C4776" t="str">
            <v>添利3号净值型理财产品(9B319011)</v>
          </cell>
          <cell r="D4776" t="str">
            <v>兴业银行</v>
          </cell>
        </row>
        <row r="4777">
          <cell r="C4777" t="str">
            <v>添利3号净值型理财产品(9B319011)</v>
          </cell>
          <cell r="D4777" t="str">
            <v>兴业银行</v>
          </cell>
        </row>
        <row r="4778">
          <cell r="C4778" t="str">
            <v>添利3号净值型理财产品(9B319011)</v>
          </cell>
          <cell r="D4778" t="str">
            <v>兴业银行</v>
          </cell>
        </row>
        <row r="4779">
          <cell r="C4779" t="str">
            <v>添利3号净值型理财产品(9B319011)</v>
          </cell>
          <cell r="D4779" t="str">
            <v>兴业银行</v>
          </cell>
        </row>
        <row r="4780">
          <cell r="C4780" t="str">
            <v>添利3号净值型理财产品(9B319011)</v>
          </cell>
          <cell r="D4780" t="str">
            <v>兴业银行</v>
          </cell>
        </row>
        <row r="4781">
          <cell r="C4781" t="str">
            <v>添利3号净值型理财产品(9B319011)</v>
          </cell>
          <cell r="D4781" t="str">
            <v>兴业银行</v>
          </cell>
        </row>
        <row r="4782">
          <cell r="C4782" t="str">
            <v>添利3号净值型理财产品(9B319011)</v>
          </cell>
          <cell r="D4782" t="str">
            <v>兴业银行</v>
          </cell>
        </row>
        <row r="4783">
          <cell r="C4783" t="str">
            <v>添利3号净值型理财产品(9B319011)</v>
          </cell>
          <cell r="D4783" t="str">
            <v>兴业银行</v>
          </cell>
        </row>
        <row r="4784">
          <cell r="C4784" t="str">
            <v>添利3号净值型理财产品(9B319011)</v>
          </cell>
          <cell r="D4784" t="str">
            <v>兴业银行</v>
          </cell>
        </row>
        <row r="4785">
          <cell r="C4785" t="str">
            <v>添利3号净值型理财产品(9B319011)</v>
          </cell>
          <cell r="D4785" t="str">
            <v>兴业银行</v>
          </cell>
        </row>
        <row r="4786">
          <cell r="C4786" t="str">
            <v>添利3号净值型理财产品(添利日添金)</v>
          </cell>
          <cell r="D4786" t="str">
            <v>兴业银行</v>
          </cell>
        </row>
        <row r="4787">
          <cell r="C4787" t="str">
            <v>添利3号净值型理财产品(添利日添金)</v>
          </cell>
          <cell r="D4787" t="str">
            <v>兴业银行</v>
          </cell>
        </row>
        <row r="4788">
          <cell r="C4788" t="str">
            <v>添利3号净值型理财产品(添利日添金)</v>
          </cell>
          <cell r="D4788" t="str">
            <v>兴业银行</v>
          </cell>
        </row>
        <row r="4789">
          <cell r="C4789" t="str">
            <v>添利3号净值型理财产品(添利日添金)</v>
          </cell>
          <cell r="D4789" t="str">
            <v>兴业银行</v>
          </cell>
        </row>
        <row r="4790">
          <cell r="C4790" t="str">
            <v>添利3号净值型理财产品(添利日添金)</v>
          </cell>
          <cell r="D4790" t="str">
            <v>兴业银行</v>
          </cell>
        </row>
        <row r="4791">
          <cell r="C4791" t="str">
            <v>添利3号净值型理财产品(添利日添金)</v>
          </cell>
          <cell r="D4791" t="str">
            <v>兴业银行</v>
          </cell>
        </row>
        <row r="4792">
          <cell r="C4792" t="str">
            <v>添利3号净值型理财产品(添利日添金)</v>
          </cell>
          <cell r="D4792" t="str">
            <v>兴业银行</v>
          </cell>
        </row>
        <row r="4793">
          <cell r="C4793" t="str">
            <v>添利3号净值型理财产品(添利日添金)</v>
          </cell>
          <cell r="D4793" t="str">
            <v>兴业银行</v>
          </cell>
        </row>
        <row r="4794">
          <cell r="C4794" t="str">
            <v>添利3号净值型理财产品(添利日添金)</v>
          </cell>
          <cell r="D4794" t="str">
            <v>兴业银行</v>
          </cell>
        </row>
        <row r="4795">
          <cell r="C4795" t="str">
            <v>添利3号净值型理财产品(添利日添金)</v>
          </cell>
          <cell r="D4795" t="str">
            <v>兴业银行</v>
          </cell>
        </row>
        <row r="4796">
          <cell r="C4796" t="str">
            <v>添利3号净值型理财产品(添利日添金)</v>
          </cell>
          <cell r="D4796" t="str">
            <v>兴业银行</v>
          </cell>
        </row>
        <row r="4797">
          <cell r="C4797" t="str">
            <v>添利3号净值型理财产品(添利日添金)</v>
          </cell>
          <cell r="D4797" t="str">
            <v>兴业银行</v>
          </cell>
        </row>
        <row r="4798">
          <cell r="C4798" t="str">
            <v>添利3号净值型理财产品(添利日添金)</v>
          </cell>
          <cell r="D4798" t="str">
            <v>兴业银行</v>
          </cell>
        </row>
        <row r="4799">
          <cell r="C4799" t="str">
            <v>添利3号净值型理财产品(添利日添金)</v>
          </cell>
          <cell r="D4799" t="str">
            <v>兴业银行</v>
          </cell>
        </row>
        <row r="4800">
          <cell r="C4800" t="str">
            <v>添利3号净值型理财产品(添利日添金)</v>
          </cell>
          <cell r="D4800" t="str">
            <v>兴业银行</v>
          </cell>
        </row>
        <row r="4801">
          <cell r="C4801" t="str">
            <v>添利3号净值型理财产品(添利日添金)</v>
          </cell>
          <cell r="D4801" t="str">
            <v>兴业银行</v>
          </cell>
        </row>
        <row r="4802">
          <cell r="C4802" t="str">
            <v>添利3号净值型理财产品(添利日添金)</v>
          </cell>
          <cell r="D4802" t="str">
            <v>兴业银行</v>
          </cell>
        </row>
        <row r="4803">
          <cell r="C4803" t="str">
            <v>添利3号净值型理财产品(添利日添金)</v>
          </cell>
          <cell r="D4803" t="str">
            <v>兴业银行</v>
          </cell>
        </row>
        <row r="4804">
          <cell r="C4804" t="str">
            <v>添利3号净值型理财产品(添利日添金)</v>
          </cell>
          <cell r="D4804" t="str">
            <v>兴业银行</v>
          </cell>
        </row>
        <row r="4805">
          <cell r="C4805" t="str">
            <v>添利3号净值型理财产品(添利日添金)</v>
          </cell>
          <cell r="D4805" t="str">
            <v>兴业银行</v>
          </cell>
        </row>
        <row r="4806">
          <cell r="C4806" t="str">
            <v>添利3号净值型理财产品(添利日添金)</v>
          </cell>
          <cell r="D4806" t="str">
            <v>兴业银行</v>
          </cell>
        </row>
        <row r="4807">
          <cell r="C4807" t="str">
            <v>添利3号净值型理财产品(添利日添金)</v>
          </cell>
          <cell r="D4807" t="str">
            <v>兴业银行</v>
          </cell>
        </row>
        <row r="4808">
          <cell r="C4808" t="str">
            <v>添利3号净值型理财产品(添利日添金)</v>
          </cell>
          <cell r="D4808" t="str">
            <v>兴业银行</v>
          </cell>
        </row>
        <row r="4809">
          <cell r="C4809" t="str">
            <v>添利3号净值型理财产品(添利日添金)</v>
          </cell>
          <cell r="D4809" t="str">
            <v>兴业银行</v>
          </cell>
        </row>
        <row r="4810">
          <cell r="C4810" t="str">
            <v>添利3号净值型理财产品(添利日添金)</v>
          </cell>
          <cell r="D4810" t="str">
            <v>兴业银行</v>
          </cell>
        </row>
        <row r="4811">
          <cell r="C4811" t="str">
            <v>添利3号净值型理财产品(添利日添金)</v>
          </cell>
          <cell r="D4811" t="str">
            <v>兴业银行</v>
          </cell>
        </row>
        <row r="4812">
          <cell r="C4812" t="str">
            <v>添利3号净值型理财产品(添利日添金)</v>
          </cell>
          <cell r="D4812" t="str">
            <v>兴业银行</v>
          </cell>
        </row>
        <row r="4813">
          <cell r="C4813" t="str">
            <v>添利3号净值型理财产品(添利日添金)</v>
          </cell>
          <cell r="D4813" t="str">
            <v>兴业银行</v>
          </cell>
        </row>
        <row r="4814">
          <cell r="C4814" t="str">
            <v>添利3号净值型理财产品(添利日添金)</v>
          </cell>
          <cell r="D4814" t="str">
            <v>兴业银行</v>
          </cell>
        </row>
        <row r="4815">
          <cell r="C4815" t="str">
            <v>添利3号净值型理财产品(添利日添金)</v>
          </cell>
          <cell r="D4815" t="str">
            <v>兴业银行</v>
          </cell>
        </row>
        <row r="4816">
          <cell r="C4816" t="str">
            <v>添利3号净值型理财产品(添利日添金)</v>
          </cell>
          <cell r="D4816" t="str">
            <v>兴业银行</v>
          </cell>
        </row>
        <row r="4817">
          <cell r="C4817" t="str">
            <v>添利3号净值型理财产品(添利兴财付)</v>
          </cell>
          <cell r="D4817" t="str">
            <v>兴业银行</v>
          </cell>
        </row>
        <row r="4818">
          <cell r="C4818" t="str">
            <v>添利3号净值型理财产品(添利兴财付)</v>
          </cell>
          <cell r="D4818" t="str">
            <v>兴业银行</v>
          </cell>
        </row>
        <row r="4819">
          <cell r="C4819" t="str">
            <v>添利3号净值型理财产品(添利兴财付)</v>
          </cell>
          <cell r="D4819" t="str">
            <v>兴业银行</v>
          </cell>
        </row>
        <row r="4820">
          <cell r="C4820" t="str">
            <v>添利3号净值型理财产品(添利兴财付)</v>
          </cell>
          <cell r="D4820" t="str">
            <v>兴业银行</v>
          </cell>
        </row>
        <row r="4821">
          <cell r="C4821" t="str">
            <v>添利3号净值型理财产品(添利兴财付)</v>
          </cell>
          <cell r="D4821" t="str">
            <v>兴业银行</v>
          </cell>
        </row>
        <row r="4822">
          <cell r="C4822" t="str">
            <v>添利3号净值型理财产品(添利兴财付)</v>
          </cell>
          <cell r="D4822" t="str">
            <v>兴业银行</v>
          </cell>
        </row>
        <row r="4823">
          <cell r="C4823" t="str">
            <v>添利3号净值型理财产品(添利兴财付)</v>
          </cell>
          <cell r="D4823" t="str">
            <v>兴业银行</v>
          </cell>
        </row>
        <row r="4824">
          <cell r="C4824" t="str">
            <v>添利3号净值型理财产品(添利兴财付)</v>
          </cell>
          <cell r="D4824" t="str">
            <v>兴业银行</v>
          </cell>
        </row>
        <row r="4825">
          <cell r="C4825" t="str">
            <v>添利3号净值型理财产品(添利兴财付)</v>
          </cell>
          <cell r="D4825" t="str">
            <v>兴业银行</v>
          </cell>
        </row>
        <row r="4826">
          <cell r="C4826" t="str">
            <v>添利3号净值型理财产品(添利兴财付)</v>
          </cell>
          <cell r="D4826" t="str">
            <v>兴业银行</v>
          </cell>
        </row>
        <row r="4827">
          <cell r="C4827" t="str">
            <v>添利3号净值型理财产品(添利兴财付)</v>
          </cell>
          <cell r="D4827" t="str">
            <v>兴业银行</v>
          </cell>
        </row>
        <row r="4828">
          <cell r="C4828" t="str">
            <v>添利3号净值型理财产品(添利兴财付)</v>
          </cell>
          <cell r="D4828" t="str">
            <v>兴业银行</v>
          </cell>
        </row>
        <row r="4829">
          <cell r="C4829" t="str">
            <v>添利3号净值型理财产品(添利兴财付)</v>
          </cell>
          <cell r="D4829" t="str">
            <v>兴业银行</v>
          </cell>
        </row>
        <row r="4830">
          <cell r="C4830" t="str">
            <v>添利3号净值型理财产品(添利兴财付)</v>
          </cell>
          <cell r="D4830" t="str">
            <v>兴业银行</v>
          </cell>
        </row>
        <row r="4831">
          <cell r="C4831" t="str">
            <v>添利3号净值型理财产品(添利兴财付)</v>
          </cell>
          <cell r="D4831" t="str">
            <v>兴业银行</v>
          </cell>
        </row>
        <row r="4832">
          <cell r="C4832" t="str">
            <v>添利3号净值型理财产品(添利兴财付)</v>
          </cell>
          <cell r="D4832" t="str">
            <v>兴业银行</v>
          </cell>
        </row>
        <row r="4833">
          <cell r="C4833" t="str">
            <v>添利3号净值型理财产品(添利兴财付)</v>
          </cell>
          <cell r="D4833" t="str">
            <v>兴业银行</v>
          </cell>
        </row>
        <row r="4834">
          <cell r="C4834" t="str">
            <v>添利3号净值型理财产品(添利兴财付)</v>
          </cell>
          <cell r="D4834" t="str">
            <v>兴业银行</v>
          </cell>
        </row>
        <row r="4835">
          <cell r="C4835" t="str">
            <v>添利3号净值型理财产品(添利兴财付)</v>
          </cell>
          <cell r="D4835" t="str">
            <v>兴业银行</v>
          </cell>
        </row>
        <row r="4836">
          <cell r="C4836" t="str">
            <v>添利3号净值型理财产品(添利兴财付)</v>
          </cell>
          <cell r="D4836" t="str">
            <v>兴业银行</v>
          </cell>
        </row>
        <row r="4837">
          <cell r="C4837" t="str">
            <v>添利3号净值型理财产品(添利兴财付)</v>
          </cell>
          <cell r="D4837" t="str">
            <v>兴业银行</v>
          </cell>
        </row>
        <row r="4838">
          <cell r="C4838" t="str">
            <v>添利3号净值型理财产品(添利兴财付)</v>
          </cell>
          <cell r="D4838" t="str">
            <v>兴业银行</v>
          </cell>
        </row>
        <row r="4839">
          <cell r="C4839" t="str">
            <v>添利3号净值型理财产品(添利兴财付)</v>
          </cell>
          <cell r="D4839" t="str">
            <v>兴业银行</v>
          </cell>
        </row>
        <row r="4840">
          <cell r="C4840" t="str">
            <v>添利3号净值型理财产品(添利兴财付)</v>
          </cell>
          <cell r="D4840" t="str">
            <v>兴业银行</v>
          </cell>
        </row>
        <row r="4841">
          <cell r="C4841" t="str">
            <v>添利3号净值型理财产品(添利兴财付)</v>
          </cell>
          <cell r="D4841" t="str">
            <v>兴业银行</v>
          </cell>
        </row>
        <row r="4842">
          <cell r="C4842" t="str">
            <v>添利3号净值型理财产品(添利兴财付)</v>
          </cell>
          <cell r="D4842" t="str">
            <v>兴业银行</v>
          </cell>
        </row>
        <row r="4843">
          <cell r="C4843" t="str">
            <v>添利3号净值型理财产品(添利兴财付)</v>
          </cell>
          <cell r="D4843" t="str">
            <v>兴业银行</v>
          </cell>
        </row>
        <row r="4844">
          <cell r="C4844" t="str">
            <v>添利3号净值型理财产品(添利兴财付)</v>
          </cell>
          <cell r="D4844" t="str">
            <v>兴业银行</v>
          </cell>
        </row>
        <row r="4845">
          <cell r="C4845" t="str">
            <v>添利3号净值型理财产品(添利兴财付)</v>
          </cell>
          <cell r="D4845" t="str">
            <v>兴业银行</v>
          </cell>
        </row>
        <row r="4846">
          <cell r="C4846" t="str">
            <v>添利3号净值型理财产品(添利兴财付)</v>
          </cell>
          <cell r="D4846" t="str">
            <v>兴业银行</v>
          </cell>
        </row>
        <row r="4847">
          <cell r="C4847" t="str">
            <v>添利3号净值型理财产品(添利兴财付)</v>
          </cell>
          <cell r="D4847" t="str">
            <v>兴业银行</v>
          </cell>
        </row>
        <row r="4848">
          <cell r="C4848" t="str">
            <v>添利5号净值型理财产品</v>
          </cell>
          <cell r="D4848" t="str">
            <v>兴业银行</v>
          </cell>
        </row>
        <row r="4849">
          <cell r="C4849" t="str">
            <v>添利5号净值型理财产品</v>
          </cell>
          <cell r="D4849" t="str">
            <v>兴业银行</v>
          </cell>
        </row>
        <row r="4850">
          <cell r="C4850" t="str">
            <v>添利5号净值型理财产品</v>
          </cell>
          <cell r="D4850" t="str">
            <v>兴业银行</v>
          </cell>
        </row>
        <row r="4851">
          <cell r="C4851" t="str">
            <v>添利5号净值型理财产品</v>
          </cell>
          <cell r="D4851" t="str">
            <v>兴业银行</v>
          </cell>
        </row>
        <row r="4852">
          <cell r="C4852" t="str">
            <v>添利5号净值型理财产品</v>
          </cell>
          <cell r="D4852" t="str">
            <v>兴业银行</v>
          </cell>
        </row>
        <row r="4853">
          <cell r="C4853" t="str">
            <v>添利5号净值型理财产品</v>
          </cell>
          <cell r="D4853" t="str">
            <v>兴业银行</v>
          </cell>
        </row>
        <row r="4854">
          <cell r="C4854" t="str">
            <v>添利5号净值型理财产品</v>
          </cell>
          <cell r="D4854" t="str">
            <v>兴业银行</v>
          </cell>
        </row>
        <row r="4855">
          <cell r="C4855" t="str">
            <v>添利5号净值型理财产品</v>
          </cell>
          <cell r="D4855" t="str">
            <v>兴业银行</v>
          </cell>
        </row>
        <row r="4856">
          <cell r="C4856" t="str">
            <v>添利5号净值型理财产品</v>
          </cell>
          <cell r="D4856" t="str">
            <v>兴业银行</v>
          </cell>
        </row>
        <row r="4857">
          <cell r="C4857" t="str">
            <v>添利5号净值型理财产品</v>
          </cell>
          <cell r="D4857" t="str">
            <v>兴业银行</v>
          </cell>
        </row>
        <row r="4858">
          <cell r="C4858" t="str">
            <v>添利5号净值型理财产品</v>
          </cell>
          <cell r="D4858" t="str">
            <v>兴业银行</v>
          </cell>
        </row>
        <row r="4859">
          <cell r="C4859" t="str">
            <v>添利5号净值型理财产品</v>
          </cell>
          <cell r="D4859" t="str">
            <v>兴业银行</v>
          </cell>
        </row>
        <row r="4860">
          <cell r="C4860" t="str">
            <v>添利5号净值型理财产品</v>
          </cell>
          <cell r="D4860" t="str">
            <v>兴业银行</v>
          </cell>
        </row>
        <row r="4861">
          <cell r="C4861" t="str">
            <v>添利5号净值型理财产品</v>
          </cell>
          <cell r="D4861" t="str">
            <v>兴业银行</v>
          </cell>
        </row>
        <row r="4862">
          <cell r="C4862" t="str">
            <v>添利5号净值型理财产品</v>
          </cell>
          <cell r="D4862" t="str">
            <v>兴业银行</v>
          </cell>
        </row>
        <row r="4863">
          <cell r="C4863" t="str">
            <v>添利5号净值型理财产品</v>
          </cell>
          <cell r="D4863" t="str">
            <v>兴业银行</v>
          </cell>
        </row>
        <row r="4864">
          <cell r="C4864" t="str">
            <v>添利5号净值型理财产品</v>
          </cell>
          <cell r="D4864" t="str">
            <v>兴业银行</v>
          </cell>
        </row>
        <row r="4865">
          <cell r="C4865" t="str">
            <v>添利5号净值型理财产品</v>
          </cell>
          <cell r="D4865" t="str">
            <v>兴业银行</v>
          </cell>
        </row>
        <row r="4866">
          <cell r="C4866" t="str">
            <v>添利5号净值型理财产品</v>
          </cell>
          <cell r="D4866" t="str">
            <v>兴业银行</v>
          </cell>
        </row>
        <row r="4867">
          <cell r="C4867" t="str">
            <v>添利5号净值型理财产品</v>
          </cell>
          <cell r="D4867" t="str">
            <v>兴业银行</v>
          </cell>
        </row>
        <row r="4868">
          <cell r="C4868" t="str">
            <v>添利5号净值型理财产品</v>
          </cell>
          <cell r="D4868" t="str">
            <v>兴业银行</v>
          </cell>
        </row>
        <row r="4869">
          <cell r="C4869" t="str">
            <v>添利5号净值型理财产品</v>
          </cell>
          <cell r="D4869" t="str">
            <v>兴业银行</v>
          </cell>
        </row>
        <row r="4870">
          <cell r="C4870" t="str">
            <v>添利5号净值型理财产品</v>
          </cell>
          <cell r="D4870" t="str">
            <v>兴业银行</v>
          </cell>
        </row>
        <row r="4871">
          <cell r="C4871" t="str">
            <v>添利5号净值型理财产品</v>
          </cell>
          <cell r="D4871" t="str">
            <v>兴业银行</v>
          </cell>
        </row>
        <row r="4872">
          <cell r="C4872" t="str">
            <v>添利5号净值型理财产品</v>
          </cell>
          <cell r="D4872" t="str">
            <v>兴业银行</v>
          </cell>
        </row>
        <row r="4873">
          <cell r="C4873" t="str">
            <v>添利5号净值型理财产品</v>
          </cell>
          <cell r="D4873" t="str">
            <v>兴业银行</v>
          </cell>
        </row>
        <row r="4874">
          <cell r="C4874" t="str">
            <v>添利5号净值型理财产品</v>
          </cell>
          <cell r="D4874" t="str">
            <v>兴业银行</v>
          </cell>
        </row>
        <row r="4875">
          <cell r="C4875" t="str">
            <v>添利5号净值型理财产品</v>
          </cell>
          <cell r="D4875" t="str">
            <v>兴业银行</v>
          </cell>
        </row>
        <row r="4876">
          <cell r="C4876" t="str">
            <v>添利5号净值型理财产品</v>
          </cell>
          <cell r="D4876" t="str">
            <v>兴业银行</v>
          </cell>
        </row>
        <row r="4877">
          <cell r="C4877" t="str">
            <v>添利5号净值型理财产品</v>
          </cell>
          <cell r="D4877" t="str">
            <v>兴业银行</v>
          </cell>
        </row>
        <row r="4878">
          <cell r="C4878" t="str">
            <v>添利5号净值型理财产品</v>
          </cell>
          <cell r="D4878" t="str">
            <v>兴业银行</v>
          </cell>
        </row>
        <row r="4879">
          <cell r="C4879" t="str">
            <v>易盈利净值型理财计划</v>
          </cell>
          <cell r="D4879" t="str">
            <v>上海浦东发展银行</v>
          </cell>
        </row>
        <row r="4880">
          <cell r="C4880" t="str">
            <v>易盈利净值型理财计划</v>
          </cell>
          <cell r="D4880" t="str">
            <v>上海浦东发展银行</v>
          </cell>
        </row>
        <row r="4881">
          <cell r="C4881" t="str">
            <v>易盈利净值型理财计划</v>
          </cell>
          <cell r="D4881" t="str">
            <v>上海浦东发展银行</v>
          </cell>
        </row>
        <row r="4882">
          <cell r="C4882" t="str">
            <v>易盈利净值型理财计划</v>
          </cell>
          <cell r="D4882" t="str">
            <v>上海浦东发展银行</v>
          </cell>
        </row>
        <row r="4883">
          <cell r="C4883" t="str">
            <v>易盈利净值型理财计划</v>
          </cell>
          <cell r="D4883" t="str">
            <v>上海浦东发展银行</v>
          </cell>
        </row>
        <row r="4884">
          <cell r="C4884" t="str">
            <v>易盈利净值型理财计划</v>
          </cell>
          <cell r="D4884" t="str">
            <v>上海浦东发展银行</v>
          </cell>
        </row>
        <row r="4885">
          <cell r="C4885" t="str">
            <v>易盈利净值型理财计划</v>
          </cell>
          <cell r="D4885" t="str">
            <v>上海浦东发展银行</v>
          </cell>
        </row>
        <row r="4886">
          <cell r="C4886" t="str">
            <v>易盈利净值型理财计划</v>
          </cell>
          <cell r="D4886" t="str">
            <v>上海浦东发展银行</v>
          </cell>
        </row>
        <row r="4887">
          <cell r="C4887" t="str">
            <v>易盈利净值型理财计划</v>
          </cell>
          <cell r="D4887" t="str">
            <v>上海浦东发展银行</v>
          </cell>
        </row>
        <row r="4888">
          <cell r="C4888" t="str">
            <v>易盈利净值型理财计划</v>
          </cell>
          <cell r="D4888" t="str">
            <v>上海浦东发展银行</v>
          </cell>
        </row>
        <row r="4889">
          <cell r="C4889" t="str">
            <v>易盈利净值型理财计划</v>
          </cell>
          <cell r="D4889" t="str">
            <v>上海浦东发展银行</v>
          </cell>
        </row>
        <row r="4890">
          <cell r="C4890" t="str">
            <v>易盈利净值型理财计划</v>
          </cell>
          <cell r="D4890" t="str">
            <v>上海浦东发展银行</v>
          </cell>
        </row>
        <row r="4891">
          <cell r="C4891" t="str">
            <v>易盈利净值型理财计划</v>
          </cell>
          <cell r="D4891" t="str">
            <v>上海浦东发展银行</v>
          </cell>
        </row>
        <row r="4892">
          <cell r="C4892" t="str">
            <v>易盈利净值型理财计划</v>
          </cell>
          <cell r="D4892" t="str">
            <v>上海浦东发展银行</v>
          </cell>
        </row>
        <row r="4893">
          <cell r="C4893" t="str">
            <v>易盈利净值型理财计划</v>
          </cell>
          <cell r="D4893" t="str">
            <v>上海浦东发展银行</v>
          </cell>
        </row>
        <row r="4894">
          <cell r="C4894" t="str">
            <v>易盈利净值型理财计划</v>
          </cell>
          <cell r="D4894" t="str">
            <v>上海浦东发展银行</v>
          </cell>
        </row>
        <row r="4895">
          <cell r="C4895" t="str">
            <v>易盈利净值型理财计划</v>
          </cell>
          <cell r="D4895" t="str">
            <v>上海浦东发展银行</v>
          </cell>
        </row>
        <row r="4896">
          <cell r="C4896" t="str">
            <v>易盈利净值型理财计划</v>
          </cell>
          <cell r="D4896" t="str">
            <v>上海浦东发展银行</v>
          </cell>
        </row>
        <row r="4897">
          <cell r="C4897" t="str">
            <v>易盈利净值型理财计划</v>
          </cell>
          <cell r="D4897" t="str">
            <v>上海浦东发展银行</v>
          </cell>
        </row>
        <row r="4898">
          <cell r="C4898" t="str">
            <v>易盈利净值型理财计划</v>
          </cell>
          <cell r="D4898" t="str">
            <v>上海浦东发展银行</v>
          </cell>
        </row>
        <row r="4899">
          <cell r="C4899" t="str">
            <v>易盈利净值型理财计划</v>
          </cell>
          <cell r="D4899" t="str">
            <v>上海浦东发展银行</v>
          </cell>
        </row>
        <row r="4900">
          <cell r="C4900" t="str">
            <v>易盈利净值型理财计划</v>
          </cell>
          <cell r="D4900" t="str">
            <v>上海浦东发展银行</v>
          </cell>
        </row>
        <row r="4901">
          <cell r="C4901" t="str">
            <v>易盈利净值型理财计划</v>
          </cell>
          <cell r="D4901" t="str">
            <v>上海浦东发展银行</v>
          </cell>
        </row>
        <row r="4902">
          <cell r="C4902" t="str">
            <v>易盈利净值型理财计划</v>
          </cell>
          <cell r="D4902" t="str">
            <v>上海浦东发展银行</v>
          </cell>
        </row>
        <row r="4903">
          <cell r="C4903" t="str">
            <v>中信理财之共赢稳健天天利人民币理财产品A181C9424</v>
          </cell>
          <cell r="D4903" t="str">
            <v>中信银行</v>
          </cell>
        </row>
        <row r="4904">
          <cell r="C4904" t="str">
            <v>中信理财之共赢稳健天天利人民币理财产品A181C9424</v>
          </cell>
          <cell r="D4904" t="str">
            <v>中信银行</v>
          </cell>
        </row>
        <row r="4905">
          <cell r="C4905" t="str">
            <v>中信理财之共赢稳健天天利人民币理财产品A181C9424</v>
          </cell>
          <cell r="D4905" t="str">
            <v>中信银行</v>
          </cell>
        </row>
        <row r="4906">
          <cell r="C4906" t="str">
            <v>中信理财之共赢稳健天天利人民币理财产品A181C9424</v>
          </cell>
          <cell r="D4906" t="str">
            <v>中信银行</v>
          </cell>
        </row>
        <row r="4907">
          <cell r="C4907" t="str">
            <v>中信理财之共赢稳健天天利人民币理财产品A181C9424</v>
          </cell>
          <cell r="D4907" t="str">
            <v>中信银行</v>
          </cell>
        </row>
        <row r="4908">
          <cell r="C4908" t="str">
            <v>中信理财之共赢稳健天天利人民币理财产品A181C9424</v>
          </cell>
          <cell r="D4908" t="str">
            <v>中信银行</v>
          </cell>
        </row>
        <row r="4909">
          <cell r="C4909" t="str">
            <v>中信理财之共赢稳健天天利人民币理财产品A181C9424</v>
          </cell>
          <cell r="D4909" t="str">
            <v>中信银行</v>
          </cell>
        </row>
        <row r="4910">
          <cell r="C4910" t="str">
            <v>中信理财之共赢稳健天天利人民币理财产品A181C9424</v>
          </cell>
          <cell r="D4910" t="str">
            <v>中信银行</v>
          </cell>
        </row>
        <row r="4911">
          <cell r="C4911" t="str">
            <v>中信理财之共赢稳健天天利人民币理财产品A181C9424</v>
          </cell>
          <cell r="D4911" t="str">
            <v>中信银行</v>
          </cell>
        </row>
        <row r="4912">
          <cell r="C4912" t="str">
            <v>中信理财之共赢稳健天天利人民币理财产品A181C9424</v>
          </cell>
          <cell r="D4912" t="str">
            <v>中信银行</v>
          </cell>
        </row>
        <row r="4913">
          <cell r="C4913" t="str">
            <v>中信理财之共赢稳健天天利人民币理财产品A181C9424</v>
          </cell>
          <cell r="D4913" t="str">
            <v>中信银行</v>
          </cell>
        </row>
        <row r="4914">
          <cell r="C4914" t="str">
            <v>中信理财之共赢稳健天天利人民币理财产品A181C9424</v>
          </cell>
          <cell r="D4914" t="str">
            <v>中信银行</v>
          </cell>
        </row>
        <row r="4915">
          <cell r="C4915" t="str">
            <v>中信理财之共赢稳健天天利人民币理财产品A181C9424</v>
          </cell>
          <cell r="D4915" t="str">
            <v>中信银行</v>
          </cell>
        </row>
        <row r="4916">
          <cell r="C4916" t="str">
            <v>中信理财之共赢稳健天天利人民币理财产品A181C9424</v>
          </cell>
          <cell r="D4916" t="str">
            <v>中信银行</v>
          </cell>
        </row>
        <row r="4917">
          <cell r="C4917" t="str">
            <v>中信理财之共赢稳健天天利人民币理财产品A181C9424</v>
          </cell>
          <cell r="D4917" t="str">
            <v>中信银行</v>
          </cell>
        </row>
        <row r="4918">
          <cell r="C4918" t="str">
            <v>中信理财之共赢稳健天天利人民币理财产品A181C9424</v>
          </cell>
          <cell r="D4918" t="str">
            <v>中信银行</v>
          </cell>
        </row>
        <row r="4919">
          <cell r="C4919" t="str">
            <v>中信理财之共赢稳健天天利人民币理财产品A181C9424</v>
          </cell>
          <cell r="D4919" t="str">
            <v>中信银行</v>
          </cell>
        </row>
        <row r="4920">
          <cell r="C4920" t="str">
            <v>中信理财之共赢稳健天天利人民币理财产品A181C9424</v>
          </cell>
          <cell r="D4920" t="str">
            <v>中信银行</v>
          </cell>
        </row>
        <row r="4921">
          <cell r="C4921" t="str">
            <v>中信理财之共赢稳健天天利人民币理财产品A181C9424</v>
          </cell>
          <cell r="D4921" t="str">
            <v>中信银行</v>
          </cell>
        </row>
        <row r="4922">
          <cell r="C4922" t="str">
            <v>中信理财之共赢稳健天天利人民币理财产品A181C9424</v>
          </cell>
          <cell r="D4922" t="str">
            <v>中信银行</v>
          </cell>
        </row>
        <row r="4923">
          <cell r="C4923" t="str">
            <v>中信理财之共赢稳健天天利人民币理财产品A181C9424</v>
          </cell>
          <cell r="D4923" t="str">
            <v>中信银行</v>
          </cell>
        </row>
        <row r="4924">
          <cell r="C4924" t="str">
            <v>中信理财之共赢稳健天天利人民币理财产品A181C9424</v>
          </cell>
          <cell r="D4924" t="str">
            <v>中信银行</v>
          </cell>
        </row>
        <row r="4925">
          <cell r="C4925" t="str">
            <v>中信理财之共赢稳健天天利人民币理财产品A181C9424</v>
          </cell>
          <cell r="D4925" t="str">
            <v>中信银行</v>
          </cell>
        </row>
        <row r="4926">
          <cell r="C4926" t="str">
            <v>中信理财之慧赢"日享天开"2号人民币理财产品</v>
          </cell>
          <cell r="D4926" t="str">
            <v>中信银行</v>
          </cell>
        </row>
        <row r="4927">
          <cell r="C4927" t="str">
            <v>中信理财之慧赢"日享天开"2号人民币理财产品</v>
          </cell>
          <cell r="D4927" t="str">
            <v>中信银行</v>
          </cell>
        </row>
        <row r="4928">
          <cell r="C4928" t="str">
            <v>中信理财之慧赢"日享天开"2号人民币理财产品</v>
          </cell>
          <cell r="D4928" t="str">
            <v>中信银行</v>
          </cell>
        </row>
        <row r="4929">
          <cell r="C4929" t="str">
            <v>中信理财之慧赢"日享天开"2号人民币理财产品</v>
          </cell>
          <cell r="D4929" t="str">
            <v>中信银行</v>
          </cell>
        </row>
        <row r="4930">
          <cell r="C4930" t="str">
            <v>中信理财之慧赢"日享天开"2号人民币理财产品</v>
          </cell>
          <cell r="D4930" t="str">
            <v>中信银行</v>
          </cell>
        </row>
        <row r="4931">
          <cell r="C4931" t="str">
            <v>中信理财之慧赢"日享天开"2号人民币理财产品</v>
          </cell>
          <cell r="D4931" t="str">
            <v>中信银行</v>
          </cell>
        </row>
        <row r="4932">
          <cell r="C4932" t="str">
            <v>中信理财之慧赢"日享天开"2号人民币理财产品</v>
          </cell>
          <cell r="D4932" t="str">
            <v>中信银行</v>
          </cell>
        </row>
        <row r="4933">
          <cell r="C4933" t="str">
            <v>中信理财之慧赢"日享天开"2号人民币理财产品</v>
          </cell>
          <cell r="D4933" t="str">
            <v>中信银行</v>
          </cell>
        </row>
        <row r="4934">
          <cell r="C4934" t="str">
            <v>中信理财之慧赢"日享天开"2号人民币理财产品</v>
          </cell>
          <cell r="D4934" t="str">
            <v>中信银行</v>
          </cell>
        </row>
        <row r="4935">
          <cell r="C4935" t="str">
            <v>中信理财之慧赢"日享天开"2号人民币理财产品</v>
          </cell>
          <cell r="D4935" t="str">
            <v>中信银行</v>
          </cell>
        </row>
        <row r="4936">
          <cell r="C4936" t="str">
            <v>中信理财之慧赢"日享天开"2号人民币理财产品</v>
          </cell>
          <cell r="D4936" t="str">
            <v>中信银行</v>
          </cell>
        </row>
        <row r="4937">
          <cell r="C4937" t="str">
            <v>中信理财之慧赢"日享天开"2号人民币理财产品</v>
          </cell>
          <cell r="D4937" t="str">
            <v>中信银行</v>
          </cell>
        </row>
        <row r="4938">
          <cell r="C4938" t="str">
            <v>中信理财之慧赢"日享天开"2号人民币理财产品</v>
          </cell>
          <cell r="D4938" t="str">
            <v>中信银行</v>
          </cell>
        </row>
        <row r="4939">
          <cell r="C4939" t="str">
            <v>中信理财之慧赢"日享天开"2号人民币理财产品</v>
          </cell>
          <cell r="D4939" t="str">
            <v>中信银行</v>
          </cell>
        </row>
        <row r="4940">
          <cell r="C4940" t="str">
            <v>中信理财之慧赢"日享天开"2号人民币理财产品</v>
          </cell>
          <cell r="D4940" t="str">
            <v>中信银行</v>
          </cell>
        </row>
        <row r="4941">
          <cell r="C4941" t="str">
            <v>中信理财之慧赢"日享天开"2号人民币理财产品</v>
          </cell>
          <cell r="D4941" t="str">
            <v>中信银行</v>
          </cell>
        </row>
        <row r="4942">
          <cell r="C4942" t="str">
            <v>中信理财之慧赢"日享天开"2号人民币理财产品</v>
          </cell>
          <cell r="D4942" t="str">
            <v>中信银行</v>
          </cell>
        </row>
        <row r="4943">
          <cell r="C4943" t="str">
            <v>中信理财之慧赢"日享天开"2号人民币理财产品</v>
          </cell>
          <cell r="D4943" t="str">
            <v>中信银行</v>
          </cell>
        </row>
        <row r="4944">
          <cell r="C4944" t="str">
            <v>中信理财之慧赢"日享天开"2号人民币理财产品</v>
          </cell>
          <cell r="D4944" t="str">
            <v>中信银行</v>
          </cell>
        </row>
        <row r="4945">
          <cell r="C4945" t="str">
            <v>中信理财之慧赢"日享天开"2号人民币理财产品</v>
          </cell>
          <cell r="D4945" t="str">
            <v>中信银行</v>
          </cell>
        </row>
        <row r="4946">
          <cell r="C4946" t="str">
            <v>中信理财之慧赢"日享天开"2号人民币理财产品</v>
          </cell>
          <cell r="D4946" t="str">
            <v>中信银行</v>
          </cell>
        </row>
        <row r="4947">
          <cell r="C4947" t="str">
            <v>中信理财之慧赢"日享天开"2号人民币理财产品</v>
          </cell>
          <cell r="D4947" t="str">
            <v>中信银行</v>
          </cell>
        </row>
        <row r="4948">
          <cell r="C4948" t="str">
            <v>中信理财之慧赢"日享天开"2号人民币理财产品</v>
          </cell>
          <cell r="D4948" t="str">
            <v>中信银行</v>
          </cell>
        </row>
        <row r="4949">
          <cell r="C4949" t="str">
            <v>中信理财之慧赢"日享天开"2号人民币理财产品</v>
          </cell>
          <cell r="D4949" t="str">
            <v>中信银行</v>
          </cell>
        </row>
        <row r="4950">
          <cell r="C4950" t="str">
            <v>中信理财之慧赢"日享天开"2号人民币理财产品</v>
          </cell>
          <cell r="D4950" t="str">
            <v>中信银行</v>
          </cell>
        </row>
        <row r="4951">
          <cell r="C4951" t="str">
            <v>中信理财之慧赢"日享天开"2号人民币理财产品</v>
          </cell>
          <cell r="D4951" t="str">
            <v>中信银行</v>
          </cell>
        </row>
        <row r="4952">
          <cell r="C4952" t="str">
            <v>中信理财之慧赢"日享天开"2号人民币理财产品</v>
          </cell>
          <cell r="D4952" t="str">
            <v>中信银行</v>
          </cell>
        </row>
        <row r="4953">
          <cell r="C4953" t="str">
            <v>中信理财之慧赢"日享天开"2号人民币理财产品</v>
          </cell>
          <cell r="D4953" t="str">
            <v>中信银行</v>
          </cell>
        </row>
        <row r="4954">
          <cell r="C4954" t="str">
            <v>中信理财之慧赢"日享天开"2号人民币理财产品</v>
          </cell>
          <cell r="D4954" t="str">
            <v>中信银行</v>
          </cell>
        </row>
        <row r="4955">
          <cell r="C4955" t="str">
            <v>中信理财之慧赢"日享天开"2号人民币理财产品</v>
          </cell>
          <cell r="D4955" t="str">
            <v>中信银行</v>
          </cell>
        </row>
        <row r="4956">
          <cell r="C4956" t="str">
            <v>中信理财之乐赢稳健天天利(薪金煲)货币型人民币理财产品A192A3330</v>
          </cell>
          <cell r="D4956" t="str">
            <v>中信银行</v>
          </cell>
        </row>
        <row r="4957">
          <cell r="C4957" t="str">
            <v>中信理财之乐赢稳健天天利(薪金煲)货币型人民币理财产品A192A3330</v>
          </cell>
          <cell r="D4957" t="str">
            <v>中信银行</v>
          </cell>
        </row>
        <row r="4958">
          <cell r="C4958" t="str">
            <v>中信理财之乐赢稳健天天利(薪金煲)货币型人民币理财产品A192A3330</v>
          </cell>
          <cell r="D4958" t="str">
            <v>中信银行</v>
          </cell>
        </row>
        <row r="4959">
          <cell r="C4959" t="str">
            <v>中信理财之乐赢稳健天天利(薪金煲)货币型人民币理财产品A192A3330</v>
          </cell>
          <cell r="D4959" t="str">
            <v>中信银行</v>
          </cell>
        </row>
        <row r="4960">
          <cell r="C4960" t="str">
            <v>中信理财之乐赢稳健天天利(薪金煲)货币型人民币理财产品A192A3330</v>
          </cell>
          <cell r="D4960" t="str">
            <v>中信银行</v>
          </cell>
        </row>
        <row r="4961">
          <cell r="C4961" t="str">
            <v>中信理财之乐赢稳健天天利(薪金煲)货币型人民币理财产品A192A3330</v>
          </cell>
          <cell r="D4961" t="str">
            <v>中信银行</v>
          </cell>
        </row>
        <row r="4962">
          <cell r="C4962" t="str">
            <v>中信理财之乐赢稳健天天利(薪金煲)货币型人民币理财产品A192A3330</v>
          </cell>
          <cell r="D4962" t="str">
            <v>中信银行</v>
          </cell>
        </row>
        <row r="4963">
          <cell r="C4963" t="str">
            <v>中信理财之乐赢稳健天天利(薪金煲)货币型人民币理财产品A192A3330</v>
          </cell>
          <cell r="D4963" t="str">
            <v>中信银行</v>
          </cell>
        </row>
        <row r="4964">
          <cell r="C4964" t="str">
            <v>中信理财之乐赢稳健天天利(薪金煲)货币型人民币理财产品A192A3330</v>
          </cell>
          <cell r="D4964" t="str">
            <v>中信银行</v>
          </cell>
        </row>
        <row r="4965">
          <cell r="C4965" t="str">
            <v>中信理财之乐赢稳健天天利(薪金煲)货币型人民币理财产品A192A3330</v>
          </cell>
          <cell r="D4965" t="str">
            <v>中信银行</v>
          </cell>
        </row>
        <row r="4966">
          <cell r="C4966" t="str">
            <v>中信理财之乐赢稳健天天利(薪金煲)货币型人民币理财产品A192A3330</v>
          </cell>
          <cell r="D4966" t="str">
            <v>中信银行</v>
          </cell>
        </row>
        <row r="4967">
          <cell r="C4967" t="str">
            <v>中信理财之乐赢稳健天天利(薪金煲)货币型人民币理财产品A192A3330</v>
          </cell>
          <cell r="D4967" t="str">
            <v>中信银行</v>
          </cell>
        </row>
        <row r="4968">
          <cell r="C4968" t="str">
            <v>中信理财之乐赢稳健天天利(薪金煲)货币型人民币理财产品A192A3330</v>
          </cell>
          <cell r="D4968" t="str">
            <v>中信银行</v>
          </cell>
        </row>
        <row r="4969">
          <cell r="C4969" t="str">
            <v>中信理财之乐赢稳健天天利(薪金煲)货币型人民币理财产品A192A3330</v>
          </cell>
          <cell r="D4969" t="str">
            <v>中信银行</v>
          </cell>
        </row>
        <row r="4970">
          <cell r="C4970" t="str">
            <v>中信理财之乐赢稳健天天利(薪金煲)货币型人民币理财产品A192A3330</v>
          </cell>
          <cell r="D4970" t="str">
            <v>中信银行</v>
          </cell>
        </row>
        <row r="4971">
          <cell r="C4971" t="str">
            <v>中信理财之乐赢稳健天天利(薪金煲)货币型人民币理财产品A192A3330</v>
          </cell>
          <cell r="D4971" t="str">
            <v>中信银行</v>
          </cell>
        </row>
        <row r="4972">
          <cell r="C4972" t="str">
            <v>中信理财之乐赢稳健天天利(薪金煲)货币型人民币理财产品A192A3330</v>
          </cell>
          <cell r="D4972" t="str">
            <v>中信银行</v>
          </cell>
        </row>
        <row r="4973">
          <cell r="C4973" t="str">
            <v>中信理财之乐赢稳健天天利(薪金煲)货币型人民币理财产品A192A3330</v>
          </cell>
          <cell r="D4973" t="str">
            <v>中信银行</v>
          </cell>
        </row>
        <row r="4974">
          <cell r="C4974" t="str">
            <v>中信理财之乐赢稳健天天利(薪金煲)货币型人民币理财产品A192A3330</v>
          </cell>
          <cell r="D4974" t="str">
            <v>中信银行</v>
          </cell>
        </row>
        <row r="4975">
          <cell r="C4975" t="str">
            <v>中信理财之乐赢稳健天天利(薪金煲)货币型人民币理财产品A192A3330</v>
          </cell>
          <cell r="D4975" t="str">
            <v>中信银行</v>
          </cell>
        </row>
        <row r="4976">
          <cell r="C4976" t="str">
            <v>中信理财之乐赢稳健天天利(薪金煲)货币型人民币理财产品A192A3330</v>
          </cell>
          <cell r="D4976" t="str">
            <v>中信银行</v>
          </cell>
        </row>
        <row r="4977">
          <cell r="C4977" t="str">
            <v>中信理财之乐赢稳健天天利(薪金煲)货币型人民币理财产品A192A3330</v>
          </cell>
          <cell r="D4977" t="str">
            <v>中信银行</v>
          </cell>
        </row>
        <row r="4978">
          <cell r="C4978" t="str">
            <v>中信理财之乐赢稳健天天利(薪金煲)货币型人民币理财产品A192A3330</v>
          </cell>
          <cell r="D4978" t="str">
            <v>中信银行</v>
          </cell>
        </row>
        <row r="4979">
          <cell r="C4979" t="str">
            <v>中信理财之乐赢稳健天天利(薪金煲)货币型人民币理财产品A192A3330</v>
          </cell>
          <cell r="D4979" t="str">
            <v>中信银行</v>
          </cell>
        </row>
        <row r="4980">
          <cell r="C4980" t="str">
            <v>中信理财之乐赢稳健天天利(薪金煲)货币型人民币理财产品A192A3330</v>
          </cell>
          <cell r="D4980" t="str">
            <v>中信银行</v>
          </cell>
        </row>
        <row r="4981">
          <cell r="C4981" t="str">
            <v>中信理财之乐赢稳健天天利(薪金煲)货币型人民币理财产品A192A3330</v>
          </cell>
          <cell r="D4981" t="str">
            <v>中信银行</v>
          </cell>
        </row>
        <row r="4982">
          <cell r="C4982" t="str">
            <v>中信理财之乐赢稳健天天利(薪金煲)货币型人民币理财产品A192A3330</v>
          </cell>
          <cell r="D4982" t="str">
            <v>中信银行</v>
          </cell>
        </row>
        <row r="4983">
          <cell r="C4983" t="str">
            <v>中信理财之乐赢稳健天天利(薪金煲)货币型人民币理财产品A192A3330</v>
          </cell>
          <cell r="D4983" t="str">
            <v>中信银行</v>
          </cell>
        </row>
        <row r="4984">
          <cell r="C4984" t="str">
            <v>中信理财之乐赢稳健天天利(薪金煲)货币型人民币理财产品A192A3330</v>
          </cell>
          <cell r="D4984" t="str">
            <v>中信银行</v>
          </cell>
        </row>
        <row r="4985">
          <cell r="C4985" t="str">
            <v>中信理财之乐赢稳健天天利(薪金煲)货币型人民币理财产品A192A3330</v>
          </cell>
          <cell r="D4985" t="str">
            <v>中信银行</v>
          </cell>
        </row>
        <row r="4986">
          <cell r="C4986" t="str">
            <v>中信理财之乐赢稳健天天利(薪金煲)货币型人民币理财产品A192A3330</v>
          </cell>
          <cell r="D4986" t="str">
            <v>中信银行</v>
          </cell>
        </row>
        <row r="4987">
          <cell r="C4987" t="str">
            <v>中信理财之乐赢稳健天天利1号人民币理财产品(A180A8888)</v>
          </cell>
          <cell r="D4987" t="str">
            <v>中信银行</v>
          </cell>
        </row>
        <row r="4988">
          <cell r="C4988" t="str">
            <v>中信理财之乐赢稳健天天利1号人民币理财产品(A180A8888)</v>
          </cell>
          <cell r="D4988" t="str">
            <v>中信银行</v>
          </cell>
        </row>
        <row r="4989">
          <cell r="C4989" t="str">
            <v>中信理财之乐赢稳健天天利1号人民币理财产品(A180A8888)</v>
          </cell>
          <cell r="D4989" t="str">
            <v>中信银行</v>
          </cell>
        </row>
        <row r="4990">
          <cell r="C4990" t="str">
            <v>中信理财之乐赢稳健天天利1号人民币理财产品(A180A8888)</v>
          </cell>
          <cell r="D4990" t="str">
            <v>中信银行</v>
          </cell>
        </row>
        <row r="4991">
          <cell r="C4991" t="str">
            <v>中信理财之乐赢稳健天天利1号人民币理财产品(A180A8888)</v>
          </cell>
          <cell r="D4991" t="str">
            <v>中信银行</v>
          </cell>
        </row>
        <row r="4992">
          <cell r="C4992" t="str">
            <v>中信理财之乐赢稳健天天利1号人民币理财产品(A180A8888)</v>
          </cell>
          <cell r="D4992" t="str">
            <v>中信银行</v>
          </cell>
        </row>
        <row r="4993">
          <cell r="C4993" t="str">
            <v>中信理财之乐赢稳健天天利1号人民币理财产品(A180A8888)</v>
          </cell>
          <cell r="D4993" t="str">
            <v>中信银行</v>
          </cell>
        </row>
        <row r="4994">
          <cell r="C4994" t="str">
            <v>中信理财之乐赢稳健天天利1号人民币理财产品(A180A8888)</v>
          </cell>
          <cell r="D4994" t="str">
            <v>中信银行</v>
          </cell>
        </row>
        <row r="4995">
          <cell r="C4995" t="str">
            <v>中信理财之乐赢稳健天天利1号人民币理财产品(A180A8888)</v>
          </cell>
          <cell r="D4995" t="str">
            <v>中信银行</v>
          </cell>
        </row>
        <row r="4996">
          <cell r="C4996" t="str">
            <v>中信理财之乐赢稳健天天利1号人民币理财产品(A180A8888)</v>
          </cell>
          <cell r="D4996" t="str">
            <v>中信银行</v>
          </cell>
        </row>
        <row r="4997">
          <cell r="C4997" t="str">
            <v>中信理财之乐赢稳健天天利1号人民币理财产品(A180A8888)</v>
          </cell>
          <cell r="D4997" t="str">
            <v>中信银行</v>
          </cell>
        </row>
        <row r="4998">
          <cell r="C4998" t="str">
            <v>中信理财之乐赢稳健天天利1号人民币理财产品(A180A8888)</v>
          </cell>
          <cell r="D4998" t="str">
            <v>中信银行</v>
          </cell>
        </row>
        <row r="4999">
          <cell r="C4999" t="str">
            <v>中信理财之乐赢稳健天天利1号人民币理财产品(A180A8888)</v>
          </cell>
          <cell r="D4999" t="str">
            <v>中信银行</v>
          </cell>
        </row>
        <row r="5000">
          <cell r="C5000" t="str">
            <v>中信理财之乐赢稳健天天利1号人民币理财产品(A180A8888)</v>
          </cell>
          <cell r="D5000" t="str">
            <v>中信银行</v>
          </cell>
        </row>
        <row r="5001">
          <cell r="C5001" t="str">
            <v>中信理财之乐赢稳健天天利1号人民币理财产品(A180A8888)</v>
          </cell>
          <cell r="D5001" t="str">
            <v>中信银行</v>
          </cell>
        </row>
        <row r="5002">
          <cell r="C5002" t="str">
            <v>中信理财之乐赢稳健天天利1号人民币理财产品(A180A8888)</v>
          </cell>
          <cell r="D5002" t="str">
            <v>中信银行</v>
          </cell>
        </row>
        <row r="5003">
          <cell r="C5003" t="str">
            <v>中信理财之乐赢稳健天天利1号人民币理财产品(A180A8888)</v>
          </cell>
          <cell r="D5003" t="str">
            <v>中信银行</v>
          </cell>
        </row>
        <row r="5004">
          <cell r="C5004" t="str">
            <v>中信理财之乐赢稳健天天利1号人民币理财产品(A180A8888)</v>
          </cell>
          <cell r="D5004" t="str">
            <v>中信银行</v>
          </cell>
        </row>
        <row r="5005">
          <cell r="C5005" t="str">
            <v>中信理财之乐赢稳健天天利1号人民币理财产品(A180A8888)</v>
          </cell>
          <cell r="D5005" t="str">
            <v>中信银行</v>
          </cell>
        </row>
        <row r="5006">
          <cell r="C5006" t="str">
            <v>中信理财之乐赢稳健天天利1号人民币理财产品(A180A8888)</v>
          </cell>
          <cell r="D5006" t="str">
            <v>中信银行</v>
          </cell>
        </row>
        <row r="5007">
          <cell r="C5007" t="str">
            <v>中信理财之乐赢稳健天天利1号人民币理财产品(A180A8888)</v>
          </cell>
          <cell r="D5007" t="str">
            <v>中信银行</v>
          </cell>
        </row>
        <row r="5008">
          <cell r="C5008" t="str">
            <v>中信理财之乐赢稳健天天利1号人民币理财产品(A180A8888)</v>
          </cell>
          <cell r="D5008" t="str">
            <v>中信银行</v>
          </cell>
        </row>
        <row r="5009">
          <cell r="C5009" t="str">
            <v>中信理财之乐赢稳健天天利1号人民币理财产品(A180A8888)</v>
          </cell>
          <cell r="D5009" t="str">
            <v>中信银行</v>
          </cell>
        </row>
        <row r="5010">
          <cell r="C5010" t="str">
            <v>中信理财之乐赢稳健天天利1号人民币理财产品(A180A8888)</v>
          </cell>
          <cell r="D5010" t="str">
            <v>中信银行</v>
          </cell>
        </row>
        <row r="5011">
          <cell r="C5011" t="str">
            <v>中信理财之乐赢稳健天天利1号人民币理财产品(A180A8888)</v>
          </cell>
          <cell r="D5011" t="str">
            <v>中信银行</v>
          </cell>
        </row>
        <row r="5012">
          <cell r="C5012" t="str">
            <v>中信理财之乐赢稳健天天利1号人民币理财产品(A180A8888)</v>
          </cell>
          <cell r="D5012" t="str">
            <v>中信银行</v>
          </cell>
        </row>
        <row r="5013">
          <cell r="C5013" t="str">
            <v>中信理财之乐赢稳健天天利1号人民币理财产品(A180A8888)</v>
          </cell>
          <cell r="D5013" t="str">
            <v>中信银行</v>
          </cell>
        </row>
        <row r="5014">
          <cell r="C5014" t="str">
            <v>中信理财之乐赢稳健天天利1号人民币理财产品(A180A8888)</v>
          </cell>
          <cell r="D5014" t="str">
            <v>中信银行</v>
          </cell>
        </row>
        <row r="5015">
          <cell r="C5015" t="str">
            <v>中信理财之乐赢稳健天天利1号人民币理财产品(A180A8888)</v>
          </cell>
          <cell r="D5015" t="str">
            <v>中信银行</v>
          </cell>
        </row>
        <row r="5016">
          <cell r="C5016" t="str">
            <v>中信理财之乐赢稳健天天利1号人民币理财产品(A180A8888)</v>
          </cell>
          <cell r="D5016" t="str">
            <v>中信银行</v>
          </cell>
        </row>
        <row r="5017">
          <cell r="C5017" t="str">
            <v>中信理财之乐赢稳健天天利2号人民币理财产品</v>
          </cell>
          <cell r="D5017" t="str">
            <v>中信银行</v>
          </cell>
        </row>
        <row r="5018">
          <cell r="C5018" t="str">
            <v>中信理财之乐赢稳健天天利2号人民币理财产品</v>
          </cell>
          <cell r="D5018" t="str">
            <v>中信银行</v>
          </cell>
        </row>
        <row r="5019">
          <cell r="C5019" t="str">
            <v>中信理财之乐赢稳健天天利2号人民币理财产品</v>
          </cell>
          <cell r="D5019" t="str">
            <v>中信银行</v>
          </cell>
        </row>
        <row r="5020">
          <cell r="C5020" t="str">
            <v>中信理财之乐赢稳健天天利2号人民币理财产品</v>
          </cell>
          <cell r="D5020" t="str">
            <v>中信银行</v>
          </cell>
        </row>
        <row r="5021">
          <cell r="C5021" t="str">
            <v>中信理财之乐赢稳健天天利2号人民币理财产品</v>
          </cell>
          <cell r="D5021" t="str">
            <v>中信银行</v>
          </cell>
        </row>
        <row r="5022">
          <cell r="C5022" t="str">
            <v>中信理财之乐赢稳健天天利2号人民币理财产品</v>
          </cell>
          <cell r="D5022" t="str">
            <v>中信银行</v>
          </cell>
        </row>
        <row r="5023">
          <cell r="C5023" t="str">
            <v>中信理财之乐赢稳健天天利2号人民币理财产品</v>
          </cell>
          <cell r="D5023" t="str">
            <v>中信银行</v>
          </cell>
        </row>
        <row r="5024">
          <cell r="C5024" t="str">
            <v>中信理财之乐赢稳健天天利2号人民币理财产品</v>
          </cell>
          <cell r="D5024" t="str">
            <v>中信银行</v>
          </cell>
        </row>
        <row r="5025">
          <cell r="C5025" t="str">
            <v>中信理财之乐赢稳健天天利2号人民币理财产品</v>
          </cell>
          <cell r="D5025" t="str">
            <v>中信银行</v>
          </cell>
        </row>
        <row r="5026">
          <cell r="C5026" t="str">
            <v>中信理财之乐赢稳健天天利2号人民币理财产品</v>
          </cell>
          <cell r="D5026" t="str">
            <v>中信银行</v>
          </cell>
        </row>
        <row r="5027">
          <cell r="C5027" t="str">
            <v>中信理财之乐赢稳健天天利2号人民币理财产品</v>
          </cell>
          <cell r="D5027" t="str">
            <v>中信银行</v>
          </cell>
        </row>
        <row r="5028">
          <cell r="C5028" t="str">
            <v>中信理财之乐赢稳健天天利2号人民币理财产品</v>
          </cell>
          <cell r="D5028" t="str">
            <v>中信银行</v>
          </cell>
        </row>
        <row r="5029">
          <cell r="C5029" t="str">
            <v>中信理财之乐赢稳健天天利2号人民币理财产品</v>
          </cell>
          <cell r="D5029" t="str">
            <v>中信银行</v>
          </cell>
        </row>
        <row r="5030">
          <cell r="C5030" t="str">
            <v>中信理财之乐赢稳健天天利2号人民币理财产品</v>
          </cell>
          <cell r="D5030" t="str">
            <v>中信银行</v>
          </cell>
        </row>
        <row r="5031">
          <cell r="C5031" t="str">
            <v>中信理财之乐赢稳健天天利2号人民币理财产品</v>
          </cell>
          <cell r="D5031" t="str">
            <v>中信银行</v>
          </cell>
        </row>
        <row r="5032">
          <cell r="C5032" t="str">
            <v>中信理财之乐赢稳健天天利2号人民币理财产品</v>
          </cell>
          <cell r="D5032" t="str">
            <v>中信银行</v>
          </cell>
        </row>
        <row r="5033">
          <cell r="C5033" t="str">
            <v>中信理财之乐赢稳健天天利2号人民币理财产品</v>
          </cell>
          <cell r="D5033" t="str">
            <v>中信银行</v>
          </cell>
        </row>
        <row r="5034">
          <cell r="C5034" t="str">
            <v>中信理财之乐赢稳健天天利2号人民币理财产品</v>
          </cell>
          <cell r="D5034" t="str">
            <v>中信银行</v>
          </cell>
        </row>
        <row r="5035">
          <cell r="C5035" t="str">
            <v>中信理财之乐赢稳健天天利2号人民币理财产品</v>
          </cell>
          <cell r="D5035" t="str">
            <v>中信银行</v>
          </cell>
        </row>
        <row r="5036">
          <cell r="C5036" t="str">
            <v>中信理财之乐赢稳健天天利2号人民币理财产品</v>
          </cell>
          <cell r="D5036" t="str">
            <v>中信银行</v>
          </cell>
        </row>
        <row r="5037">
          <cell r="C5037" t="str">
            <v>中信理财之乐赢稳健天天利2号人民币理财产品</v>
          </cell>
          <cell r="D5037" t="str">
            <v>中信银行</v>
          </cell>
        </row>
        <row r="5038">
          <cell r="C5038" t="str">
            <v>中信理财之乐赢稳健天天利2号人民币理财产品</v>
          </cell>
          <cell r="D5038" t="str">
            <v>中信银行</v>
          </cell>
        </row>
        <row r="5039">
          <cell r="C5039" t="str">
            <v>中信理财之乐赢稳健天天利2号人民币理财产品</v>
          </cell>
          <cell r="D5039" t="str">
            <v>中信银行</v>
          </cell>
        </row>
        <row r="5040">
          <cell r="C5040" t="str">
            <v>中信理财之乐赢稳健天天利2号人民币理财产品</v>
          </cell>
          <cell r="D5040" t="str">
            <v>中信银行</v>
          </cell>
        </row>
        <row r="5041">
          <cell r="C5041" t="str">
            <v>中信理财之乐赢稳健天天利2号人民币理财产品</v>
          </cell>
          <cell r="D5041" t="str">
            <v>中信银行</v>
          </cell>
        </row>
        <row r="5042">
          <cell r="C5042" t="str">
            <v>中信理财之乐赢稳健天天利2号人民币理财产品</v>
          </cell>
          <cell r="D5042" t="str">
            <v>中信银行</v>
          </cell>
        </row>
        <row r="5043">
          <cell r="C5043" t="str">
            <v>中信理财之乐赢稳健天天利2号人民币理财产品</v>
          </cell>
          <cell r="D5043" t="str">
            <v>中信银行</v>
          </cell>
        </row>
        <row r="5044">
          <cell r="C5044" t="str">
            <v>中信理财之乐赢稳健天天利2号人民币理财产品</v>
          </cell>
          <cell r="D5044" t="str">
            <v>中信银行</v>
          </cell>
        </row>
        <row r="5045">
          <cell r="C5045" t="str">
            <v>中信理财之乐赢稳健天天利2号人民币理财产品</v>
          </cell>
          <cell r="D5045" t="str">
            <v>中信银行</v>
          </cell>
        </row>
        <row r="5046">
          <cell r="C5046" t="str">
            <v>中信理财之乐赢稳健天天利2号人民币理财产品</v>
          </cell>
          <cell r="D5046" t="str">
            <v>中信银行</v>
          </cell>
        </row>
        <row r="5047">
          <cell r="C5047" t="str">
            <v>中信理财之悦动理财货币型人民币理财产品A193A5816</v>
          </cell>
          <cell r="D5047" t="str">
            <v>中信银行</v>
          </cell>
        </row>
        <row r="5048">
          <cell r="C5048" t="str">
            <v>中信理财之悦动理财货币型人民币理财产品A193A5816</v>
          </cell>
          <cell r="D5048" t="str">
            <v>中信银行</v>
          </cell>
        </row>
        <row r="5049">
          <cell r="C5049" t="str">
            <v>中信理财之悦动理财货币型人民币理财产品A193A5816</v>
          </cell>
          <cell r="D5049" t="str">
            <v>中信银行</v>
          </cell>
        </row>
        <row r="5050">
          <cell r="C5050" t="str">
            <v>中信理财之悦动理财货币型人民币理财产品A193A5816</v>
          </cell>
          <cell r="D5050" t="str">
            <v>中信银行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40"/>
  <sheetViews>
    <sheetView showGridLines="0" view="pageBreakPreview" zoomScale="60" zoomScaleNormal="100" workbookViewId="0">
      <selection activeCell="B4" sqref="B4"/>
    </sheetView>
  </sheetViews>
  <sheetFormatPr defaultRowHeight="22.2"/>
  <cols>
    <col min="1" max="1" width="13.88671875" style="7" customWidth="1"/>
    <col min="2" max="2" width="64.21875" style="8" customWidth="1"/>
    <col min="3" max="3" width="17.109375" customWidth="1"/>
    <col min="4" max="4" width="0.88671875" customWidth="1"/>
  </cols>
  <sheetData>
    <row r="1" spans="1:4" ht="36.6">
      <c r="A1" s="14" t="s">
        <v>59</v>
      </c>
      <c r="B1" s="15" t="s">
        <v>58</v>
      </c>
      <c r="C1" s="13"/>
      <c r="D1" s="9"/>
    </row>
    <row r="2" spans="1:4" ht="36.6">
      <c r="A2" s="17">
        <v>0</v>
      </c>
      <c r="B2" s="16" t="s">
        <v>3581</v>
      </c>
      <c r="C2" s="13"/>
      <c r="D2" s="9"/>
    </row>
    <row r="3" spans="1:4" ht="36.6">
      <c r="A3" s="12">
        <v>1</v>
      </c>
      <c r="B3" s="16" t="s">
        <v>60</v>
      </c>
      <c r="C3" s="13"/>
      <c r="D3" s="9"/>
    </row>
    <row r="4" spans="1:4" ht="36.6">
      <c r="A4" s="12">
        <v>2</v>
      </c>
      <c r="B4" s="16" t="s">
        <v>61</v>
      </c>
      <c r="C4" s="13"/>
      <c r="D4" s="9"/>
    </row>
    <row r="5" spans="1:4" ht="36.6">
      <c r="A5" s="12">
        <v>3</v>
      </c>
      <c r="B5" s="16" t="s">
        <v>54</v>
      </c>
      <c r="C5" s="13"/>
      <c r="D5" s="9"/>
    </row>
    <row r="6" spans="1:4" ht="36.6">
      <c r="A6" s="12">
        <v>3.1</v>
      </c>
      <c r="B6" s="16" t="s">
        <v>55</v>
      </c>
      <c r="C6" s="13"/>
      <c r="D6" s="9"/>
    </row>
    <row r="7" spans="1:4" ht="36.6">
      <c r="A7" s="12">
        <v>3.2</v>
      </c>
      <c r="B7" s="16" t="s">
        <v>62</v>
      </c>
      <c r="C7" s="13"/>
      <c r="D7" s="9"/>
    </row>
    <row r="8" spans="1:4" ht="36.6">
      <c r="A8" s="12" t="s">
        <v>295</v>
      </c>
      <c r="B8" s="16" t="s">
        <v>299</v>
      </c>
      <c r="C8" s="13"/>
      <c r="D8" s="9"/>
    </row>
    <row r="9" spans="1:4" ht="36.6">
      <c r="A9" s="12" t="s">
        <v>296</v>
      </c>
      <c r="B9" s="16" t="s">
        <v>4247</v>
      </c>
      <c r="C9" s="13"/>
      <c r="D9" s="9"/>
    </row>
    <row r="10" spans="1:4" ht="36.6">
      <c r="A10" s="12" t="s">
        <v>297</v>
      </c>
      <c r="B10" s="16" t="s">
        <v>4248</v>
      </c>
      <c r="C10" s="13"/>
      <c r="D10" s="9"/>
    </row>
    <row r="11" spans="1:4" ht="36.6">
      <c r="A11" s="12" t="s">
        <v>298</v>
      </c>
      <c r="B11" s="16" t="s">
        <v>4249</v>
      </c>
      <c r="C11" s="13"/>
      <c r="D11" s="9"/>
    </row>
    <row r="12" spans="1:4" ht="36.6">
      <c r="A12" s="12" t="s">
        <v>932</v>
      </c>
      <c r="B12" s="16" t="s">
        <v>4250</v>
      </c>
      <c r="C12" s="13"/>
      <c r="D12" s="9"/>
    </row>
    <row r="13" spans="1:4" ht="36.6">
      <c r="A13" s="12" t="s">
        <v>933</v>
      </c>
      <c r="B13" s="16" t="s">
        <v>934</v>
      </c>
      <c r="C13" s="13"/>
      <c r="D13" s="9"/>
    </row>
    <row r="14" spans="1:4" ht="36.6">
      <c r="A14" s="12">
        <v>4</v>
      </c>
      <c r="B14" s="16" t="s">
        <v>294</v>
      </c>
      <c r="C14" s="13"/>
      <c r="D14" s="9"/>
    </row>
    <row r="15" spans="1:4" ht="36.6">
      <c r="A15" s="12">
        <v>5</v>
      </c>
      <c r="B15" s="16" t="s">
        <v>56</v>
      </c>
      <c r="C15" s="13"/>
      <c r="D15" s="9"/>
    </row>
    <row r="16" spans="1:4" ht="36.6">
      <c r="A16" s="12">
        <v>6</v>
      </c>
      <c r="B16" s="16" t="s">
        <v>57</v>
      </c>
      <c r="C16" s="13"/>
      <c r="D16" s="9"/>
    </row>
    <row r="17" spans="1:4" ht="36.6">
      <c r="A17" s="17"/>
      <c r="B17" s="13"/>
      <c r="C17" s="13"/>
      <c r="D17" s="9"/>
    </row>
    <row r="18" spans="1:4" ht="4.5" customHeight="1">
      <c r="A18" s="10"/>
      <c r="B18" s="11"/>
      <c r="C18" s="9"/>
      <c r="D18" s="9"/>
    </row>
    <row r="21" spans="1:4">
      <c r="A21" s="21"/>
    </row>
    <row r="22" spans="1:4">
      <c r="A22" s="21"/>
    </row>
    <row r="23" spans="1:4">
      <c r="A23" s="21"/>
    </row>
    <row r="40" spans="13:13">
      <c r="M40" t="s">
        <v>16</v>
      </c>
    </row>
  </sheetData>
  <phoneticPr fontId="7" type="noConversion"/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AG4722"/>
  <sheetViews>
    <sheetView tabSelected="1" zoomScale="70" zoomScaleNormal="70" workbookViewId="0">
      <pane xSplit="2" ySplit="2" topLeftCell="C1131" activePane="bottomRight" state="frozen"/>
      <selection pane="topRight" activeCell="C1" sqref="C1"/>
      <selection pane="bottomLeft" activeCell="A3" sqref="A3"/>
      <selection pane="bottomRight" activeCell="L1" sqref="L1:L2"/>
    </sheetView>
  </sheetViews>
  <sheetFormatPr defaultColWidth="8.88671875" defaultRowHeight="14.4"/>
  <cols>
    <col min="1" max="1" width="13.33203125" style="191" customWidth="1"/>
    <col min="2" max="2" width="28.5546875" style="191" customWidth="1"/>
    <col min="3" max="3" width="12.44140625" style="158" customWidth="1"/>
    <col min="4" max="6" width="8.88671875" style="158"/>
    <col min="7" max="7" width="14.5546875" style="158" customWidth="1"/>
    <col min="8" max="10" width="8.88671875" style="158"/>
    <col min="11" max="11" width="12.5546875" style="158" customWidth="1"/>
    <col min="12" max="12" width="14.77734375" style="158" customWidth="1"/>
    <col min="13" max="13" width="13.77734375" style="188" customWidth="1"/>
    <col min="14" max="14" width="9.21875" style="158" customWidth="1"/>
    <col min="15" max="22" width="8.88671875" style="158" customWidth="1"/>
    <col min="23" max="23" width="7.33203125" style="158" customWidth="1"/>
    <col min="24" max="26" width="8.88671875" style="158" customWidth="1"/>
    <col min="27" max="27" width="22.21875" style="159" customWidth="1"/>
    <col min="28" max="29" width="8.88671875" style="158"/>
    <col min="30" max="30" width="44.88671875" style="158" customWidth="1"/>
    <col min="31" max="16384" width="8.88671875" style="151"/>
  </cols>
  <sheetData>
    <row r="1" spans="1:30">
      <c r="A1" s="212"/>
      <c r="B1" s="212"/>
      <c r="C1" s="211" t="s">
        <v>131</v>
      </c>
      <c r="D1" s="211" t="s">
        <v>131</v>
      </c>
      <c r="E1" s="211" t="s">
        <v>131</v>
      </c>
      <c r="F1" s="211" t="s">
        <v>131</v>
      </c>
      <c r="G1" s="211" t="s">
        <v>132</v>
      </c>
      <c r="H1" s="211" t="s">
        <v>132</v>
      </c>
      <c r="I1" s="211" t="s">
        <v>88</v>
      </c>
      <c r="J1" s="211" t="s">
        <v>88</v>
      </c>
      <c r="K1" s="150" t="s">
        <v>133</v>
      </c>
      <c r="L1" s="150" t="s">
        <v>134</v>
      </c>
      <c r="M1" s="183" t="s">
        <v>135</v>
      </c>
      <c r="N1" s="150" t="s">
        <v>136</v>
      </c>
      <c r="O1" s="211" t="s">
        <v>137</v>
      </c>
      <c r="P1" s="211" t="s">
        <v>137</v>
      </c>
      <c r="Q1" s="211" t="s">
        <v>138</v>
      </c>
      <c r="R1" s="211" t="s">
        <v>138</v>
      </c>
      <c r="S1" s="211" t="s">
        <v>139</v>
      </c>
      <c r="T1" s="211" t="s">
        <v>139</v>
      </c>
      <c r="U1" s="150" t="s">
        <v>89</v>
      </c>
      <c r="V1" s="211"/>
      <c r="W1" s="211"/>
      <c r="X1" s="211"/>
      <c r="Y1" s="211"/>
      <c r="Z1" s="211"/>
      <c r="AA1" s="211"/>
      <c r="AB1" s="211"/>
      <c r="AC1" s="211"/>
      <c r="AD1" s="211"/>
    </row>
    <row r="2" spans="1:30">
      <c r="A2" s="189" t="s">
        <v>140</v>
      </c>
      <c r="B2" s="189" t="s">
        <v>141</v>
      </c>
      <c r="C2" s="152" t="s">
        <v>142</v>
      </c>
      <c r="D2" s="152" t="s">
        <v>143</v>
      </c>
      <c r="E2" s="152" t="s">
        <v>144</v>
      </c>
      <c r="F2" s="152" t="s">
        <v>145</v>
      </c>
      <c r="G2" s="152" t="s">
        <v>142</v>
      </c>
      <c r="H2" s="152" t="s">
        <v>143</v>
      </c>
      <c r="I2" s="152" t="s">
        <v>146</v>
      </c>
      <c r="J2" s="152" t="s">
        <v>147</v>
      </c>
      <c r="K2" s="152" t="s">
        <v>146</v>
      </c>
      <c r="L2" s="152" t="s">
        <v>146</v>
      </c>
      <c r="M2" s="184" t="s">
        <v>146</v>
      </c>
      <c r="N2" s="152" t="s">
        <v>146</v>
      </c>
      <c r="O2" s="152" t="s">
        <v>146</v>
      </c>
      <c r="P2" s="152" t="s">
        <v>147</v>
      </c>
      <c r="Q2" s="152" t="s">
        <v>146</v>
      </c>
      <c r="R2" s="152" t="s">
        <v>147</v>
      </c>
      <c r="S2" s="152" t="s">
        <v>146</v>
      </c>
      <c r="T2" s="152" t="s">
        <v>147</v>
      </c>
      <c r="U2" s="152" t="s">
        <v>146</v>
      </c>
      <c r="V2" s="152" t="s">
        <v>148</v>
      </c>
      <c r="W2" s="152" t="s">
        <v>149</v>
      </c>
      <c r="X2" s="152" t="s">
        <v>150</v>
      </c>
      <c r="Y2" s="152" t="s">
        <v>151</v>
      </c>
      <c r="Z2" s="152" t="s">
        <v>152</v>
      </c>
      <c r="AA2" s="153" t="s">
        <v>153</v>
      </c>
      <c r="AB2" s="152" t="s">
        <v>154</v>
      </c>
      <c r="AC2" s="152" t="s">
        <v>155</v>
      </c>
      <c r="AD2" s="152" t="s">
        <v>156</v>
      </c>
    </row>
    <row r="3" spans="1:30" hidden="1">
      <c r="A3" s="189" t="s">
        <v>12791</v>
      </c>
      <c r="B3" s="189" t="s">
        <v>7023</v>
      </c>
      <c r="C3" s="154">
        <v>43830</v>
      </c>
      <c r="D3" s="155">
        <v>1.8453999999999999</v>
      </c>
      <c r="E3" s="155">
        <v>1.8904000000000001</v>
      </c>
      <c r="F3" s="156">
        <v>0.408074432776525</v>
      </c>
      <c r="G3" s="154">
        <v>43829</v>
      </c>
      <c r="H3" s="155">
        <v>1.8379000000000001</v>
      </c>
      <c r="I3" s="156">
        <v>110.37391700866399</v>
      </c>
      <c r="J3" s="152" t="s">
        <v>9268</v>
      </c>
      <c r="K3" s="156">
        <v>-0.99785407725322905</v>
      </c>
      <c r="L3" s="156">
        <v>12.778830287844499</v>
      </c>
      <c r="M3" s="185">
        <v>24.068844964367301</v>
      </c>
      <c r="N3" s="156">
        <v>55.245225877008501</v>
      </c>
      <c r="O3" s="156">
        <v>110.37391700866399</v>
      </c>
      <c r="P3" s="152" t="s">
        <v>9268</v>
      </c>
      <c r="Q3" s="156">
        <v>44.633658046106397</v>
      </c>
      <c r="R3" s="152" t="s">
        <v>9269</v>
      </c>
      <c r="S3" s="156">
        <v>94.416717896436793</v>
      </c>
      <c r="T3" s="152" t="s">
        <v>9270</v>
      </c>
      <c r="U3" s="156">
        <v>92.608642419999995</v>
      </c>
      <c r="V3" s="152" t="s">
        <v>157</v>
      </c>
      <c r="W3" s="152" t="s">
        <v>197</v>
      </c>
      <c r="X3" s="155">
        <v>24.6924009922</v>
      </c>
      <c r="Y3" s="152" t="s">
        <v>159</v>
      </c>
      <c r="Z3" s="154">
        <v>42606</v>
      </c>
      <c r="AA3" s="153" t="s">
        <v>9271</v>
      </c>
      <c r="AB3" s="152" t="s">
        <v>322</v>
      </c>
      <c r="AC3" s="152" t="s">
        <v>261</v>
      </c>
      <c r="AD3" s="152" t="s">
        <v>162</v>
      </c>
    </row>
    <row r="4" spans="1:30" hidden="1">
      <c r="A4" s="189" t="s">
        <v>7024</v>
      </c>
      <c r="B4" s="189" t="s">
        <v>7025</v>
      </c>
      <c r="C4" s="154">
        <v>43830</v>
      </c>
      <c r="D4" s="155">
        <v>2.0169999999999999</v>
      </c>
      <c r="E4" s="155">
        <v>2.0169999999999999</v>
      </c>
      <c r="F4" s="156">
        <v>0.74925074925075597</v>
      </c>
      <c r="G4" s="154">
        <v>43829</v>
      </c>
      <c r="H4" s="155">
        <v>2.0019999999999998</v>
      </c>
      <c r="I4" s="156">
        <v>101.7</v>
      </c>
      <c r="J4" s="152" t="s">
        <v>9272</v>
      </c>
      <c r="K4" s="156">
        <v>2.1783181357649402</v>
      </c>
      <c r="L4" s="156">
        <v>9.7985846488840505</v>
      </c>
      <c r="M4" s="185">
        <v>18.856806128462001</v>
      </c>
      <c r="N4" s="156">
        <v>60.079365079365097</v>
      </c>
      <c r="O4" s="156">
        <v>101.7</v>
      </c>
      <c r="P4" s="152" t="s">
        <v>9272</v>
      </c>
      <c r="Q4" s="156">
        <v>103.32661290322601</v>
      </c>
      <c r="R4" s="152" t="s">
        <v>9273</v>
      </c>
      <c r="S4" s="156">
        <v>95.445736434108497</v>
      </c>
      <c r="T4" s="152" t="s">
        <v>9274</v>
      </c>
      <c r="U4" s="156">
        <v>101.7</v>
      </c>
      <c r="V4" s="152" t="s">
        <v>163</v>
      </c>
      <c r="W4" s="152" t="s">
        <v>166</v>
      </c>
      <c r="X4" s="155">
        <v>100.0327042266</v>
      </c>
      <c r="Y4" s="152" t="s">
        <v>159</v>
      </c>
      <c r="Z4" s="154">
        <v>42139</v>
      </c>
      <c r="AA4" s="153" t="s">
        <v>9271</v>
      </c>
      <c r="AB4" s="152" t="s">
        <v>323</v>
      </c>
      <c r="AC4" s="152" t="s">
        <v>228</v>
      </c>
      <c r="AD4" s="152" t="s">
        <v>162</v>
      </c>
    </row>
    <row r="5" spans="1:30" hidden="1">
      <c r="A5" s="189" t="s">
        <v>7026</v>
      </c>
      <c r="B5" s="189" t="s">
        <v>7027</v>
      </c>
      <c r="C5" s="154">
        <v>43830</v>
      </c>
      <c r="D5" s="155">
        <v>1.468</v>
      </c>
      <c r="E5" s="155">
        <v>2.2690000000000001</v>
      </c>
      <c r="F5" s="156">
        <v>0.61686086360520498</v>
      </c>
      <c r="G5" s="154">
        <v>43829</v>
      </c>
      <c r="H5" s="155">
        <v>1.4590000000000001</v>
      </c>
      <c r="I5" s="156">
        <v>95.212765957446805</v>
      </c>
      <c r="J5" s="152" t="s">
        <v>9275</v>
      </c>
      <c r="K5" s="156">
        <v>1.0323468685478301</v>
      </c>
      <c r="L5" s="156">
        <v>10.1275318829707</v>
      </c>
      <c r="M5" s="185">
        <v>11.805026656511799</v>
      </c>
      <c r="N5" s="156">
        <v>29.225352112676099</v>
      </c>
      <c r="O5" s="156">
        <v>95.212765957446805</v>
      </c>
      <c r="P5" s="152" t="s">
        <v>9275</v>
      </c>
      <c r="Q5" s="156">
        <v>57.005347593582897</v>
      </c>
      <c r="R5" s="152" t="s">
        <v>9276</v>
      </c>
      <c r="S5" s="156">
        <v>49.948927477017399</v>
      </c>
      <c r="T5" s="152" t="s">
        <v>9277</v>
      </c>
      <c r="U5" s="156">
        <v>171.5581268</v>
      </c>
      <c r="V5" s="152" t="s">
        <v>157</v>
      </c>
      <c r="W5" s="152" t="s">
        <v>166</v>
      </c>
      <c r="X5" s="155">
        <v>8.2274062743999998</v>
      </c>
      <c r="Y5" s="152" t="s">
        <v>159</v>
      </c>
      <c r="Z5" s="154">
        <v>40855</v>
      </c>
      <c r="AA5" s="153" t="s">
        <v>9271</v>
      </c>
      <c r="AB5" s="152" t="s">
        <v>9278</v>
      </c>
      <c r="AC5" s="152" t="s">
        <v>195</v>
      </c>
      <c r="AD5" s="152" t="s">
        <v>181</v>
      </c>
    </row>
    <row r="6" spans="1:30" hidden="1">
      <c r="A6" s="189" t="s">
        <v>12792</v>
      </c>
      <c r="B6" s="189" t="s">
        <v>12793</v>
      </c>
      <c r="C6" s="154">
        <v>43830</v>
      </c>
      <c r="D6" s="155">
        <v>1.7272000000000001</v>
      </c>
      <c r="E6" s="155">
        <v>1.7272000000000001</v>
      </c>
      <c r="F6" s="156">
        <v>0.73486527469964802</v>
      </c>
      <c r="G6" s="154">
        <v>43829</v>
      </c>
      <c r="H6" s="155">
        <v>1.7145999999999999</v>
      </c>
      <c r="I6" s="156">
        <v>94.548321694075199</v>
      </c>
      <c r="J6" s="152" t="s">
        <v>12794</v>
      </c>
      <c r="K6" s="156">
        <v>1.98996161795099</v>
      </c>
      <c r="L6" s="156">
        <v>9.9007381012980407</v>
      </c>
      <c r="M6" s="185">
        <v>17.4646354733406</v>
      </c>
      <c r="N6" s="156">
        <v>41.794598144651502</v>
      </c>
      <c r="O6" s="156">
        <v>94.548321694075199</v>
      </c>
      <c r="P6" s="152" t="s">
        <v>12794</v>
      </c>
      <c r="Q6" s="156">
        <v>58.808385435821997</v>
      </c>
      <c r="R6" s="152" t="s">
        <v>12795</v>
      </c>
      <c r="S6" s="156">
        <v>72.392454336760196</v>
      </c>
      <c r="T6" s="152" t="s">
        <v>12796</v>
      </c>
      <c r="U6" s="156">
        <v>72.72</v>
      </c>
      <c r="V6" s="152" t="s">
        <v>157</v>
      </c>
      <c r="W6" s="152" t="s">
        <v>197</v>
      </c>
      <c r="X6" s="155">
        <v>6.0262060399999998E-2</v>
      </c>
      <c r="Y6" s="152" t="s">
        <v>159</v>
      </c>
      <c r="Z6" s="154">
        <v>42719</v>
      </c>
      <c r="AA6" s="153" t="s">
        <v>9271</v>
      </c>
      <c r="AB6" s="152" t="s">
        <v>324</v>
      </c>
      <c r="AC6" s="152" t="s">
        <v>167</v>
      </c>
      <c r="AD6" s="152" t="s">
        <v>170</v>
      </c>
    </row>
    <row r="7" spans="1:30" hidden="1">
      <c r="A7" s="189" t="s">
        <v>7028</v>
      </c>
      <c r="B7" s="189" t="s">
        <v>7029</v>
      </c>
      <c r="C7" s="154">
        <v>43830</v>
      </c>
      <c r="D7" s="155">
        <v>1.2569999999999999</v>
      </c>
      <c r="E7" s="155">
        <v>1.2569999999999999</v>
      </c>
      <c r="F7" s="156">
        <v>0.80192461908578905</v>
      </c>
      <c r="G7" s="154">
        <v>43829</v>
      </c>
      <c r="H7" s="155">
        <v>1.2470000000000001</v>
      </c>
      <c r="I7" s="156">
        <v>92.496171516079599</v>
      </c>
      <c r="J7" s="152" t="s">
        <v>9279</v>
      </c>
      <c r="K7" s="156">
        <v>1.28928283642222</v>
      </c>
      <c r="L7" s="156">
        <v>8.4555651423640992</v>
      </c>
      <c r="M7" s="185">
        <v>18.361581920903902</v>
      </c>
      <c r="N7" s="156">
        <v>44.482758620689602</v>
      </c>
      <c r="O7" s="156">
        <v>92.496171516079599</v>
      </c>
      <c r="P7" s="152" t="s">
        <v>9279</v>
      </c>
      <c r="Q7" s="156">
        <v>66.050198150594397</v>
      </c>
      <c r="R7" s="152" t="s">
        <v>9280</v>
      </c>
      <c r="S7" s="156">
        <v>33.581296493092502</v>
      </c>
      <c r="T7" s="152" t="s">
        <v>9281</v>
      </c>
      <c r="U7" s="156">
        <v>25.7</v>
      </c>
      <c r="V7" s="152" t="s">
        <v>157</v>
      </c>
      <c r="W7" s="152" t="s">
        <v>189</v>
      </c>
      <c r="X7" s="155">
        <v>7.2520547218999996</v>
      </c>
      <c r="Y7" s="152" t="s">
        <v>159</v>
      </c>
      <c r="Z7" s="154">
        <v>42598</v>
      </c>
      <c r="AA7" s="153" t="s">
        <v>9271</v>
      </c>
      <c r="AB7" s="152" t="s">
        <v>9282</v>
      </c>
      <c r="AC7" s="152" t="s">
        <v>266</v>
      </c>
      <c r="AD7" s="152" t="s">
        <v>173</v>
      </c>
    </row>
    <row r="8" spans="1:30" hidden="1">
      <c r="A8" s="189" t="s">
        <v>7030</v>
      </c>
      <c r="B8" s="189" t="s">
        <v>7031</v>
      </c>
      <c r="C8" s="154">
        <v>43830</v>
      </c>
      <c r="D8" s="155">
        <v>1.7118</v>
      </c>
      <c r="E8" s="155">
        <v>1.7118</v>
      </c>
      <c r="F8" s="156">
        <v>0.72966929504530798</v>
      </c>
      <c r="G8" s="154">
        <v>43829</v>
      </c>
      <c r="H8" s="155">
        <v>1.6994</v>
      </c>
      <c r="I8" s="156">
        <v>92.185921185584405</v>
      </c>
      <c r="J8" s="152" t="s">
        <v>9283</v>
      </c>
      <c r="K8" s="156">
        <v>1.98999046711154</v>
      </c>
      <c r="L8" s="156">
        <v>9.9210171450587605</v>
      </c>
      <c r="M8" s="185">
        <v>17.5202526431416</v>
      </c>
      <c r="N8" s="156">
        <v>41.9402985074627</v>
      </c>
      <c r="O8" s="156">
        <v>92.185921185584405</v>
      </c>
      <c r="P8" s="152" t="s">
        <v>9283</v>
      </c>
      <c r="Q8" s="156">
        <v>57.132366440242301</v>
      </c>
      <c r="R8" s="152" t="s">
        <v>9284</v>
      </c>
      <c r="S8" s="156">
        <v>70.838323353293404</v>
      </c>
      <c r="T8" s="152" t="s">
        <v>9285</v>
      </c>
      <c r="U8" s="156">
        <v>71.180000000000007</v>
      </c>
      <c r="V8" s="152" t="s">
        <v>157</v>
      </c>
      <c r="W8" s="152" t="s">
        <v>197</v>
      </c>
      <c r="X8" s="155">
        <v>1.7509994724</v>
      </c>
      <c r="Y8" s="152" t="s">
        <v>159</v>
      </c>
      <c r="Z8" s="154">
        <v>42719</v>
      </c>
      <c r="AA8" s="153" t="s">
        <v>9271</v>
      </c>
      <c r="AB8" s="152" t="s">
        <v>324</v>
      </c>
      <c r="AC8" s="152" t="s">
        <v>167</v>
      </c>
      <c r="AD8" s="152" t="s">
        <v>170</v>
      </c>
    </row>
    <row r="9" spans="1:30" hidden="1">
      <c r="A9" s="189" t="s">
        <v>7032</v>
      </c>
      <c r="B9" s="189" t="s">
        <v>7033</v>
      </c>
      <c r="C9" s="154">
        <v>43830</v>
      </c>
      <c r="D9" s="155">
        <v>2.4727999999999999</v>
      </c>
      <c r="E9" s="155">
        <v>2.4727999999999999</v>
      </c>
      <c r="F9" s="156">
        <v>0.23916656532490199</v>
      </c>
      <c r="G9" s="154">
        <v>43829</v>
      </c>
      <c r="H9" s="155">
        <v>2.4668999999999999</v>
      </c>
      <c r="I9" s="156">
        <v>90.435117443203694</v>
      </c>
      <c r="J9" s="152" t="s">
        <v>9286</v>
      </c>
      <c r="K9" s="156">
        <v>2.5419863155712101</v>
      </c>
      <c r="L9" s="156">
        <v>5.5399061032863797</v>
      </c>
      <c r="M9" s="185">
        <v>8.3800841514726407</v>
      </c>
      <c r="N9" s="156">
        <v>22.125642038719899</v>
      </c>
      <c r="O9" s="156">
        <v>90.435117443203694</v>
      </c>
      <c r="P9" s="152" t="s">
        <v>9286</v>
      </c>
      <c r="Q9" s="156">
        <v>67.920684503599105</v>
      </c>
      <c r="R9" s="152" t="s">
        <v>9287</v>
      </c>
      <c r="S9" s="157">
        <v>0</v>
      </c>
      <c r="T9" s="152"/>
      <c r="U9" s="156">
        <v>147.28</v>
      </c>
      <c r="V9" s="152" t="s">
        <v>163</v>
      </c>
      <c r="W9" s="152" t="s">
        <v>95</v>
      </c>
      <c r="X9" s="155">
        <v>1.9760291105000001</v>
      </c>
      <c r="Y9" s="152" t="s">
        <v>159</v>
      </c>
      <c r="Z9" s="154">
        <v>42748</v>
      </c>
      <c r="AA9" s="153" t="s">
        <v>9271</v>
      </c>
      <c r="AB9" s="152" t="s">
        <v>9288</v>
      </c>
      <c r="AC9" s="152" t="s">
        <v>317</v>
      </c>
      <c r="AD9" s="152" t="s">
        <v>177</v>
      </c>
    </row>
    <row r="10" spans="1:30" hidden="1">
      <c r="A10" s="189" t="s">
        <v>12797</v>
      </c>
      <c r="B10" s="189" t="s">
        <v>12798</v>
      </c>
      <c r="C10" s="154">
        <v>43830</v>
      </c>
      <c r="D10" s="155">
        <v>2.4199000000000002</v>
      </c>
      <c r="E10" s="155">
        <v>2.4199000000000002</v>
      </c>
      <c r="F10" s="156">
        <v>0.24025516755727799</v>
      </c>
      <c r="G10" s="154">
        <v>43829</v>
      </c>
      <c r="H10" s="155">
        <v>2.4140999999999999</v>
      </c>
      <c r="I10" s="156">
        <v>90.423355366698203</v>
      </c>
      <c r="J10" s="152" t="s">
        <v>12799</v>
      </c>
      <c r="K10" s="156">
        <v>2.5424806135853202</v>
      </c>
      <c r="L10" s="156">
        <v>5.5342346271260396</v>
      </c>
      <c r="M10" s="185">
        <v>8.3796130419204609</v>
      </c>
      <c r="N10" s="156">
        <v>22.1308165943272</v>
      </c>
      <c r="O10" s="156">
        <v>90.423355366698203</v>
      </c>
      <c r="P10" s="152" t="s">
        <v>12799</v>
      </c>
      <c r="Q10" s="156">
        <v>64.529507750883894</v>
      </c>
      <c r="R10" s="152" t="s">
        <v>12800</v>
      </c>
      <c r="S10" s="157">
        <v>0</v>
      </c>
      <c r="T10" s="152"/>
      <c r="U10" s="156">
        <v>141.99</v>
      </c>
      <c r="V10" s="152" t="s">
        <v>163</v>
      </c>
      <c r="W10" s="152" t="s">
        <v>95</v>
      </c>
      <c r="X10" s="155">
        <v>1.5313899999999999E-5</v>
      </c>
      <c r="Y10" s="152" t="s">
        <v>159</v>
      </c>
      <c r="Z10" s="154">
        <v>42748</v>
      </c>
      <c r="AA10" s="153" t="s">
        <v>9271</v>
      </c>
      <c r="AB10" s="152" t="s">
        <v>9288</v>
      </c>
      <c r="AC10" s="152" t="s">
        <v>317</v>
      </c>
      <c r="AD10" s="152" t="s">
        <v>177</v>
      </c>
    </row>
    <row r="11" spans="1:30" hidden="1">
      <c r="A11" s="189" t="s">
        <v>7034</v>
      </c>
      <c r="B11" s="189" t="s">
        <v>7035</v>
      </c>
      <c r="C11" s="154">
        <v>43830</v>
      </c>
      <c r="D11" s="155">
        <v>2.9239999999999999</v>
      </c>
      <c r="E11" s="155">
        <v>2.9239999999999999</v>
      </c>
      <c r="F11" s="156">
        <v>0.27434842249657099</v>
      </c>
      <c r="G11" s="154">
        <v>43829</v>
      </c>
      <c r="H11" s="155">
        <v>2.9159999999999999</v>
      </c>
      <c r="I11" s="156">
        <v>89.870129870129901</v>
      </c>
      <c r="J11" s="152" t="s">
        <v>9289</v>
      </c>
      <c r="K11" s="156">
        <v>1.03662750518313</v>
      </c>
      <c r="L11" s="156">
        <v>12.6782273603083</v>
      </c>
      <c r="M11" s="185">
        <v>21.428571428571399</v>
      </c>
      <c r="N11" s="156">
        <v>50.643997939206599</v>
      </c>
      <c r="O11" s="156">
        <v>89.870129870129901</v>
      </c>
      <c r="P11" s="152" t="s">
        <v>9289</v>
      </c>
      <c r="Q11" s="156">
        <v>28.077091546211101</v>
      </c>
      <c r="R11" s="152" t="s">
        <v>9290</v>
      </c>
      <c r="S11" s="156">
        <v>47.527749747729601</v>
      </c>
      <c r="T11" s="152" t="s">
        <v>9291</v>
      </c>
      <c r="U11" s="156">
        <v>192.4</v>
      </c>
      <c r="V11" s="152" t="s">
        <v>157</v>
      </c>
      <c r="W11" s="152" t="s">
        <v>189</v>
      </c>
      <c r="X11" s="155">
        <v>20.710067893600002</v>
      </c>
      <c r="Y11" s="152" t="s">
        <v>159</v>
      </c>
      <c r="Z11" s="154">
        <v>41606</v>
      </c>
      <c r="AA11" s="153" t="s">
        <v>9271</v>
      </c>
      <c r="AB11" s="152" t="s">
        <v>9292</v>
      </c>
      <c r="AC11" s="152" t="s">
        <v>167</v>
      </c>
      <c r="AD11" s="152" t="s">
        <v>162</v>
      </c>
    </row>
    <row r="12" spans="1:30" hidden="1">
      <c r="A12" s="189" t="s">
        <v>7036</v>
      </c>
      <c r="B12" s="189" t="s">
        <v>7037</v>
      </c>
      <c r="C12" s="154">
        <v>43830</v>
      </c>
      <c r="D12" s="155">
        <v>1.7343999999999999</v>
      </c>
      <c r="E12" s="155">
        <v>1.7343999999999999</v>
      </c>
      <c r="F12" s="156">
        <v>0.90173948455406605</v>
      </c>
      <c r="G12" s="154">
        <v>43829</v>
      </c>
      <c r="H12" s="155">
        <v>1.7189000000000001</v>
      </c>
      <c r="I12" s="156">
        <v>89.221034257036905</v>
      </c>
      <c r="J12" s="152" t="s">
        <v>9293</v>
      </c>
      <c r="K12" s="156">
        <v>1.92160780396074</v>
      </c>
      <c r="L12" s="156">
        <v>6.09897840582369</v>
      </c>
      <c r="M12" s="185">
        <v>10.2116032280612</v>
      </c>
      <c r="N12" s="156">
        <v>38.5856971634039</v>
      </c>
      <c r="O12" s="156">
        <v>89.221034257036905</v>
      </c>
      <c r="P12" s="152" t="s">
        <v>9293</v>
      </c>
      <c r="Q12" s="156">
        <v>73.474694938987795</v>
      </c>
      <c r="R12" s="152" t="s">
        <v>9294</v>
      </c>
      <c r="S12" s="157">
        <v>0</v>
      </c>
      <c r="T12" s="152"/>
      <c r="U12" s="156">
        <v>73.44</v>
      </c>
      <c r="V12" s="152" t="s">
        <v>157</v>
      </c>
      <c r="W12" s="152" t="s">
        <v>95</v>
      </c>
      <c r="X12" s="155">
        <v>10.772430288400001</v>
      </c>
      <c r="Y12" s="152" t="s">
        <v>159</v>
      </c>
      <c r="Z12" s="154">
        <v>42919</v>
      </c>
      <c r="AA12" s="153" t="s">
        <v>9271</v>
      </c>
      <c r="AB12" s="152" t="s">
        <v>9295</v>
      </c>
      <c r="AC12" s="152" t="s">
        <v>238</v>
      </c>
      <c r="AD12" s="152" t="s">
        <v>185</v>
      </c>
    </row>
    <row r="13" spans="1:30" hidden="1">
      <c r="A13" s="189" t="s">
        <v>7038</v>
      </c>
      <c r="B13" s="189" t="s">
        <v>7039</v>
      </c>
      <c r="C13" s="154">
        <v>43830</v>
      </c>
      <c r="D13" s="155">
        <v>1.6240000000000001</v>
      </c>
      <c r="E13" s="155">
        <v>1.6240000000000001</v>
      </c>
      <c r="F13" s="156">
        <v>2.2026431718061801</v>
      </c>
      <c r="G13" s="154">
        <v>43829</v>
      </c>
      <c r="H13" s="155">
        <v>1.589</v>
      </c>
      <c r="I13" s="156">
        <v>86.881472957422304</v>
      </c>
      <c r="J13" s="152" t="s">
        <v>9296</v>
      </c>
      <c r="K13" s="156">
        <v>3.11111111111112</v>
      </c>
      <c r="L13" s="156">
        <v>6.2827225130890101</v>
      </c>
      <c r="M13" s="185">
        <v>14.6083274523642</v>
      </c>
      <c r="N13" s="156">
        <v>24.731182795698899</v>
      </c>
      <c r="O13" s="156">
        <v>86.881472957422304</v>
      </c>
      <c r="P13" s="152" t="s">
        <v>9296</v>
      </c>
      <c r="Q13" s="156">
        <v>56.304138594802701</v>
      </c>
      <c r="R13" s="152" t="s">
        <v>9297</v>
      </c>
      <c r="S13" s="156">
        <v>44.099378881987597</v>
      </c>
      <c r="T13" s="152" t="s">
        <v>9298</v>
      </c>
      <c r="U13" s="156">
        <v>62.4</v>
      </c>
      <c r="V13" s="152" t="s">
        <v>157</v>
      </c>
      <c r="W13" s="152" t="s">
        <v>189</v>
      </c>
      <c r="X13" s="155">
        <v>1.330053299</v>
      </c>
      <c r="Y13" s="152" t="s">
        <v>159</v>
      </c>
      <c r="Z13" s="154">
        <v>41998</v>
      </c>
      <c r="AA13" s="153" t="s">
        <v>9271</v>
      </c>
      <c r="AB13" s="152" t="s">
        <v>9299</v>
      </c>
      <c r="AC13" s="152" t="s">
        <v>325</v>
      </c>
      <c r="AD13" s="152" t="s">
        <v>162</v>
      </c>
    </row>
    <row r="14" spans="1:30" hidden="1">
      <c r="A14" s="189" t="s">
        <v>7040</v>
      </c>
      <c r="B14" s="189" t="s">
        <v>7041</v>
      </c>
      <c r="C14" s="154">
        <v>43830</v>
      </c>
      <c r="D14" s="155">
        <v>1.4533</v>
      </c>
      <c r="E14" s="155">
        <v>1.4782999999999999</v>
      </c>
      <c r="F14" s="156">
        <v>0</v>
      </c>
      <c r="G14" s="154">
        <v>43829</v>
      </c>
      <c r="H14" s="155">
        <v>1.4533</v>
      </c>
      <c r="I14" s="156">
        <v>85.511871330099595</v>
      </c>
      <c r="J14" s="152" t="s">
        <v>9300</v>
      </c>
      <c r="K14" s="156">
        <v>1.6151587190602801</v>
      </c>
      <c r="L14" s="156">
        <v>13.912839002978499</v>
      </c>
      <c r="M14" s="185">
        <v>24.054630815194201</v>
      </c>
      <c r="N14" s="156">
        <v>40.0771084337349</v>
      </c>
      <c r="O14" s="156">
        <v>85.511871330099595</v>
      </c>
      <c r="P14" s="152" t="s">
        <v>9300</v>
      </c>
      <c r="Q14" s="156">
        <v>39.151666028341602</v>
      </c>
      <c r="R14" s="152" t="s">
        <v>9301</v>
      </c>
      <c r="S14" s="157">
        <v>0</v>
      </c>
      <c r="T14" s="152"/>
      <c r="U14" s="156">
        <v>44.635748407643298</v>
      </c>
      <c r="V14" s="152" t="s">
        <v>157</v>
      </c>
      <c r="W14" s="152" t="s">
        <v>95</v>
      </c>
      <c r="X14" s="155">
        <v>2.0457843407</v>
      </c>
      <c r="Y14" s="152" t="s">
        <v>159</v>
      </c>
      <c r="Z14" s="154">
        <v>42980</v>
      </c>
      <c r="AA14" s="153" t="s">
        <v>9271</v>
      </c>
      <c r="AB14" s="152" t="s">
        <v>9302</v>
      </c>
      <c r="AC14" s="152" t="s">
        <v>193</v>
      </c>
      <c r="AD14" s="152" t="s">
        <v>185</v>
      </c>
    </row>
    <row r="15" spans="1:30" hidden="1">
      <c r="A15" s="189" t="s">
        <v>7042</v>
      </c>
      <c r="B15" s="189" t="s">
        <v>7043</v>
      </c>
      <c r="C15" s="154">
        <v>43830</v>
      </c>
      <c r="D15" s="155">
        <v>1.8080000000000001</v>
      </c>
      <c r="E15" s="155">
        <v>1.8380000000000001</v>
      </c>
      <c r="F15" s="156">
        <v>1.11856823266219</v>
      </c>
      <c r="G15" s="154">
        <v>43829</v>
      </c>
      <c r="H15" s="155">
        <v>1.788</v>
      </c>
      <c r="I15" s="156">
        <v>84.678243105209404</v>
      </c>
      <c r="J15" s="152" t="s">
        <v>9303</v>
      </c>
      <c r="K15" s="156">
        <v>2.6689381033503801</v>
      </c>
      <c r="L15" s="156">
        <v>8.0693365212193608</v>
      </c>
      <c r="M15" s="185">
        <v>11.330049261083699</v>
      </c>
      <c r="N15" s="156">
        <v>30.635838150289</v>
      </c>
      <c r="O15" s="156">
        <v>84.678243105209404</v>
      </c>
      <c r="P15" s="152" t="s">
        <v>9303</v>
      </c>
      <c r="Q15" s="156">
        <v>43.949044585987302</v>
      </c>
      <c r="R15" s="152" t="s">
        <v>9304</v>
      </c>
      <c r="S15" s="156">
        <v>71.699905033238394</v>
      </c>
      <c r="T15" s="152" t="s">
        <v>9305</v>
      </c>
      <c r="U15" s="156">
        <v>85.990406399999998</v>
      </c>
      <c r="V15" s="152" t="s">
        <v>157</v>
      </c>
      <c r="W15" s="152" t="s">
        <v>166</v>
      </c>
      <c r="X15" s="155">
        <v>16.096070173699999</v>
      </c>
      <c r="Y15" s="152" t="s">
        <v>159</v>
      </c>
      <c r="Z15" s="154">
        <v>42403</v>
      </c>
      <c r="AA15" s="153" t="s">
        <v>9271</v>
      </c>
      <c r="AB15" s="152" t="s">
        <v>9306</v>
      </c>
      <c r="AC15" s="152" t="s">
        <v>325</v>
      </c>
      <c r="AD15" s="152" t="s">
        <v>162</v>
      </c>
    </row>
    <row r="16" spans="1:30" hidden="1">
      <c r="A16" s="189" t="s">
        <v>7044</v>
      </c>
      <c r="B16" s="189" t="s">
        <v>7045</v>
      </c>
      <c r="C16" s="154">
        <v>43830</v>
      </c>
      <c r="D16" s="155">
        <v>0.94299999999999995</v>
      </c>
      <c r="E16" s="155">
        <v>0.94299999999999995</v>
      </c>
      <c r="F16" s="156">
        <v>-0.52742616033755296</v>
      </c>
      <c r="G16" s="154">
        <v>43829</v>
      </c>
      <c r="H16" s="155">
        <v>0.94799999999999995</v>
      </c>
      <c r="I16" s="156">
        <v>84.1796875</v>
      </c>
      <c r="J16" s="152" t="s">
        <v>9307</v>
      </c>
      <c r="K16" s="156">
        <v>0.74786324786323699</v>
      </c>
      <c r="L16" s="156">
        <v>10.421545667447299</v>
      </c>
      <c r="M16" s="185">
        <v>16.4197530864197</v>
      </c>
      <c r="N16" s="156">
        <v>39.085545722713803</v>
      </c>
      <c r="O16" s="156">
        <v>84.1796875</v>
      </c>
      <c r="P16" s="152" t="s">
        <v>9307</v>
      </c>
      <c r="Q16" s="156">
        <v>10.6807511737089</v>
      </c>
      <c r="R16" s="152" t="s">
        <v>9308</v>
      </c>
      <c r="S16" s="156">
        <v>7.8947368421052602</v>
      </c>
      <c r="T16" s="152" t="s">
        <v>9309</v>
      </c>
      <c r="U16" s="156">
        <v>-5.7</v>
      </c>
      <c r="V16" s="152" t="s">
        <v>157</v>
      </c>
      <c r="W16" s="152" t="s">
        <v>158</v>
      </c>
      <c r="X16" s="155">
        <v>1.7180196164999999</v>
      </c>
      <c r="Y16" s="152" t="s">
        <v>159</v>
      </c>
      <c r="Z16" s="154">
        <v>42356</v>
      </c>
      <c r="AA16" s="153" t="s">
        <v>9271</v>
      </c>
      <c r="AB16" s="152" t="s">
        <v>332</v>
      </c>
      <c r="AC16" s="152" t="s">
        <v>244</v>
      </c>
      <c r="AD16" s="152" t="s">
        <v>162</v>
      </c>
    </row>
    <row r="17" spans="1:30" hidden="1">
      <c r="A17" s="189" t="s">
        <v>7046</v>
      </c>
      <c r="B17" s="189" t="s">
        <v>7047</v>
      </c>
      <c r="C17" s="154">
        <v>43830</v>
      </c>
      <c r="D17" s="155">
        <v>1.2779</v>
      </c>
      <c r="E17" s="155">
        <v>1.2779</v>
      </c>
      <c r="F17" s="156">
        <v>0.35338463954766403</v>
      </c>
      <c r="G17" s="154">
        <v>43829</v>
      </c>
      <c r="H17" s="155">
        <v>1.2734000000000001</v>
      </c>
      <c r="I17" s="156">
        <v>83.474515434314398</v>
      </c>
      <c r="J17" s="152" t="s">
        <v>9310</v>
      </c>
      <c r="K17" s="156">
        <v>5.1942706618373302</v>
      </c>
      <c r="L17" s="156">
        <v>5.4198977066490803</v>
      </c>
      <c r="M17" s="185">
        <v>10.0878704341833</v>
      </c>
      <c r="N17" s="156">
        <v>21.948659223208299</v>
      </c>
      <c r="O17" s="156">
        <v>83.474515434314398</v>
      </c>
      <c r="P17" s="152" t="s">
        <v>9310</v>
      </c>
      <c r="Q17" s="157">
        <v>0</v>
      </c>
      <c r="R17" s="152"/>
      <c r="S17" s="157">
        <v>0</v>
      </c>
      <c r="T17" s="152"/>
      <c r="U17" s="156">
        <v>27.79</v>
      </c>
      <c r="V17" s="152" t="s">
        <v>174</v>
      </c>
      <c r="W17" s="152" t="s">
        <v>95</v>
      </c>
      <c r="X17" s="155">
        <v>3.5214380384999999</v>
      </c>
      <c r="Y17" s="152" t="s">
        <v>159</v>
      </c>
      <c r="Z17" s="154">
        <v>43229</v>
      </c>
      <c r="AA17" s="153" t="s">
        <v>9271</v>
      </c>
      <c r="AB17" s="152" t="s">
        <v>345</v>
      </c>
      <c r="AC17" s="152" t="s">
        <v>175</v>
      </c>
      <c r="AD17" s="152" t="s">
        <v>162</v>
      </c>
    </row>
    <row r="18" spans="1:30" hidden="1">
      <c r="A18" s="189" t="s">
        <v>7048</v>
      </c>
      <c r="B18" s="189" t="s">
        <v>7049</v>
      </c>
      <c r="C18" s="154">
        <v>43830</v>
      </c>
      <c r="D18" s="155">
        <v>1.431</v>
      </c>
      <c r="E18" s="155">
        <v>1.431</v>
      </c>
      <c r="F18" s="156">
        <v>0.56219255094870002</v>
      </c>
      <c r="G18" s="154">
        <v>43829</v>
      </c>
      <c r="H18" s="155">
        <v>1.423</v>
      </c>
      <c r="I18" s="156">
        <v>82.525510204081598</v>
      </c>
      <c r="J18" s="152" t="s">
        <v>9311</v>
      </c>
      <c r="K18" s="156">
        <v>0.84566596194503196</v>
      </c>
      <c r="L18" s="156">
        <v>6.55249441548772</v>
      </c>
      <c r="M18" s="185">
        <v>8.0000000000000107</v>
      </c>
      <c r="N18" s="156">
        <v>15.5896607431341</v>
      </c>
      <c r="O18" s="156">
        <v>82.525510204081598</v>
      </c>
      <c r="P18" s="152" t="s">
        <v>9311</v>
      </c>
      <c r="Q18" s="156">
        <v>77.3234200743494</v>
      </c>
      <c r="R18" s="152" t="s">
        <v>9312</v>
      </c>
      <c r="S18" s="156">
        <v>43.819095477386902</v>
      </c>
      <c r="T18" s="152" t="s">
        <v>9313</v>
      </c>
      <c r="U18" s="156">
        <v>43.1</v>
      </c>
      <c r="V18" s="152" t="s">
        <v>157</v>
      </c>
      <c r="W18" s="152" t="s">
        <v>189</v>
      </c>
      <c r="X18" s="155">
        <v>4.4354476879</v>
      </c>
      <c r="Y18" s="152" t="s">
        <v>159</v>
      </c>
      <c r="Z18" s="154">
        <v>42257</v>
      </c>
      <c r="AA18" s="153" t="s">
        <v>9271</v>
      </c>
      <c r="AB18" s="152" t="s">
        <v>327</v>
      </c>
      <c r="AC18" s="152" t="s">
        <v>171</v>
      </c>
      <c r="AD18" s="152" t="s">
        <v>173</v>
      </c>
    </row>
    <row r="19" spans="1:30" hidden="1">
      <c r="A19" s="189" t="s">
        <v>12801</v>
      </c>
      <c r="B19" s="189" t="s">
        <v>12802</v>
      </c>
      <c r="C19" s="154">
        <v>43830</v>
      </c>
      <c r="D19" s="155">
        <v>1.4990000000000001</v>
      </c>
      <c r="E19" s="155">
        <v>1.4990000000000001</v>
      </c>
      <c r="F19" s="156">
        <v>0.53655264922870605</v>
      </c>
      <c r="G19" s="154">
        <v>43829</v>
      </c>
      <c r="H19" s="155">
        <v>1.4910000000000001</v>
      </c>
      <c r="I19" s="156">
        <v>82.360097323600996</v>
      </c>
      <c r="J19" s="152" t="s">
        <v>12803</v>
      </c>
      <c r="K19" s="156">
        <v>0.806993947545394</v>
      </c>
      <c r="L19" s="156">
        <v>6.5387348969438603</v>
      </c>
      <c r="M19" s="185">
        <v>7.9193664506839498</v>
      </c>
      <c r="N19" s="156">
        <v>15.485362095531601</v>
      </c>
      <c r="O19" s="156">
        <v>82.360097323600996</v>
      </c>
      <c r="P19" s="152" t="s">
        <v>12803</v>
      </c>
      <c r="Q19" s="156">
        <v>76.768867924528294</v>
      </c>
      <c r="R19" s="152" t="s">
        <v>12804</v>
      </c>
      <c r="S19" s="156">
        <v>57.955742887249698</v>
      </c>
      <c r="T19" s="152" t="s">
        <v>12805</v>
      </c>
      <c r="U19" s="156">
        <v>49.9</v>
      </c>
      <c r="V19" s="152" t="s">
        <v>157</v>
      </c>
      <c r="W19" s="152" t="s">
        <v>166</v>
      </c>
      <c r="X19" s="155">
        <v>1.9922930614000001</v>
      </c>
      <c r="Y19" s="152" t="s">
        <v>159</v>
      </c>
      <c r="Z19" s="154">
        <v>42327</v>
      </c>
      <c r="AA19" s="153" t="s">
        <v>9271</v>
      </c>
      <c r="AB19" s="152" t="s">
        <v>327</v>
      </c>
      <c r="AC19" s="152" t="s">
        <v>171</v>
      </c>
      <c r="AD19" s="152" t="s">
        <v>173</v>
      </c>
    </row>
    <row r="20" spans="1:30" hidden="1">
      <c r="A20" s="189" t="s">
        <v>7050</v>
      </c>
      <c r="B20" s="189" t="s">
        <v>7051</v>
      </c>
      <c r="C20" s="154">
        <v>43830</v>
      </c>
      <c r="D20" s="155">
        <v>1.365</v>
      </c>
      <c r="E20" s="155">
        <v>3.7669999999999999</v>
      </c>
      <c r="F20" s="156">
        <v>0.36764705882351301</v>
      </c>
      <c r="G20" s="154">
        <v>43829</v>
      </c>
      <c r="H20" s="155">
        <v>1.36</v>
      </c>
      <c r="I20" s="156">
        <v>80.752764687217805</v>
      </c>
      <c r="J20" s="152" t="s">
        <v>9314</v>
      </c>
      <c r="K20" s="156">
        <v>2.0942408376963302</v>
      </c>
      <c r="L20" s="156">
        <v>8.5873287806943903</v>
      </c>
      <c r="M20" s="185">
        <v>17.8820411111748</v>
      </c>
      <c r="N20" s="156">
        <v>43.352910767207902</v>
      </c>
      <c r="O20" s="156">
        <v>80.752764687217805</v>
      </c>
      <c r="P20" s="152" t="s">
        <v>9314</v>
      </c>
      <c r="Q20" s="156">
        <v>57.357333728172499</v>
      </c>
      <c r="R20" s="152" t="s">
        <v>9315</v>
      </c>
      <c r="S20" s="156">
        <v>87.373486607901398</v>
      </c>
      <c r="T20" s="152" t="s">
        <v>9316</v>
      </c>
      <c r="U20" s="156">
        <v>633.54922550000003</v>
      </c>
      <c r="V20" s="152" t="s">
        <v>163</v>
      </c>
      <c r="W20" s="152" t="s">
        <v>166</v>
      </c>
      <c r="X20" s="155">
        <v>4.8706633718000001</v>
      </c>
      <c r="Y20" s="152" t="s">
        <v>159</v>
      </c>
      <c r="Z20" s="154">
        <v>37537</v>
      </c>
      <c r="AA20" s="153" t="s">
        <v>9271</v>
      </c>
      <c r="AB20" s="152" t="s">
        <v>9317</v>
      </c>
      <c r="AC20" s="152" t="s">
        <v>223</v>
      </c>
      <c r="AD20" s="152" t="s">
        <v>173</v>
      </c>
    </row>
    <row r="21" spans="1:30" hidden="1">
      <c r="A21" s="189" t="s">
        <v>7052</v>
      </c>
      <c r="B21" s="189" t="s">
        <v>7053</v>
      </c>
      <c r="C21" s="154">
        <v>43830</v>
      </c>
      <c r="D21" s="155">
        <v>1.3440000000000001</v>
      </c>
      <c r="E21" s="155">
        <v>1.3440000000000001</v>
      </c>
      <c r="F21" s="156">
        <v>0.14903129657228001</v>
      </c>
      <c r="G21" s="154">
        <v>43829</v>
      </c>
      <c r="H21" s="155">
        <v>1.3420000000000001</v>
      </c>
      <c r="I21" s="156">
        <v>80.402684563758399</v>
      </c>
      <c r="J21" s="152" t="s">
        <v>9318</v>
      </c>
      <c r="K21" s="156">
        <v>4.1053446940356402</v>
      </c>
      <c r="L21" s="156">
        <v>7.0063694267515997</v>
      </c>
      <c r="M21" s="185">
        <v>7.2625698324022503</v>
      </c>
      <c r="N21" s="156">
        <v>13.801862828111799</v>
      </c>
      <c r="O21" s="156">
        <v>80.402684563758399</v>
      </c>
      <c r="P21" s="152" t="s">
        <v>9318</v>
      </c>
      <c r="Q21" s="157">
        <v>0</v>
      </c>
      <c r="R21" s="152"/>
      <c r="S21" s="157">
        <v>0</v>
      </c>
      <c r="T21" s="152"/>
      <c r="U21" s="156">
        <v>34.4</v>
      </c>
      <c r="V21" s="152" t="s">
        <v>157</v>
      </c>
      <c r="W21" s="152" t="s">
        <v>95</v>
      </c>
      <c r="X21" s="155">
        <v>4.7864370011000004</v>
      </c>
      <c r="Y21" s="152" t="s">
        <v>159</v>
      </c>
      <c r="Z21" s="154">
        <v>43110</v>
      </c>
      <c r="AA21" s="153" t="s">
        <v>9271</v>
      </c>
      <c r="AB21" s="152" t="s">
        <v>9319</v>
      </c>
      <c r="AC21" s="152" t="s">
        <v>167</v>
      </c>
      <c r="AD21" s="152" t="s">
        <v>165</v>
      </c>
    </row>
    <row r="22" spans="1:30" hidden="1">
      <c r="A22" s="189" t="s">
        <v>7054</v>
      </c>
      <c r="B22" s="189" t="s">
        <v>7055</v>
      </c>
      <c r="C22" s="154">
        <v>43830</v>
      </c>
      <c r="D22" s="155">
        <v>1.452</v>
      </c>
      <c r="E22" s="155">
        <v>1.69</v>
      </c>
      <c r="F22" s="156">
        <v>0.4149377593361</v>
      </c>
      <c r="G22" s="154">
        <v>43829</v>
      </c>
      <c r="H22" s="155">
        <v>1.446</v>
      </c>
      <c r="I22" s="156">
        <v>79.681617604558397</v>
      </c>
      <c r="J22" s="152" t="s">
        <v>9320</v>
      </c>
      <c r="K22" s="156">
        <v>2.1097046413502101</v>
      </c>
      <c r="L22" s="156">
        <v>9.1144970832091001</v>
      </c>
      <c r="M22" s="185">
        <v>17.954742836993098</v>
      </c>
      <c r="N22" s="156">
        <v>40.794045525970802</v>
      </c>
      <c r="O22" s="156">
        <v>79.681617604558397</v>
      </c>
      <c r="P22" s="152" t="s">
        <v>9320</v>
      </c>
      <c r="Q22" s="156">
        <v>56.8139312555654</v>
      </c>
      <c r="R22" s="152" t="s">
        <v>9321</v>
      </c>
      <c r="S22" s="156">
        <v>53.666705759162298</v>
      </c>
      <c r="T22" s="152" t="s">
        <v>9322</v>
      </c>
      <c r="U22" s="156">
        <v>76.102044800000002</v>
      </c>
      <c r="V22" s="152" t="s">
        <v>157</v>
      </c>
      <c r="W22" s="152" t="s">
        <v>166</v>
      </c>
      <c r="X22" s="155">
        <v>9.2060780229999999</v>
      </c>
      <c r="Y22" s="152" t="s">
        <v>159</v>
      </c>
      <c r="Z22" s="154">
        <v>41990</v>
      </c>
      <c r="AA22" s="153" t="s">
        <v>9271</v>
      </c>
      <c r="AB22" s="152" t="s">
        <v>9317</v>
      </c>
      <c r="AC22" s="152" t="s">
        <v>223</v>
      </c>
      <c r="AD22" s="152" t="s">
        <v>181</v>
      </c>
    </row>
    <row r="23" spans="1:30" hidden="1">
      <c r="A23" s="189" t="s">
        <v>7056</v>
      </c>
      <c r="B23" s="189" t="s">
        <v>7057</v>
      </c>
      <c r="C23" s="154">
        <v>43830</v>
      </c>
      <c r="D23" s="155">
        <v>1.5488999999999999</v>
      </c>
      <c r="E23" s="155">
        <v>1.7089000000000001</v>
      </c>
      <c r="F23" s="156">
        <v>-0.18044725140170101</v>
      </c>
      <c r="G23" s="154">
        <v>43829</v>
      </c>
      <c r="H23" s="155">
        <v>1.5517000000000001</v>
      </c>
      <c r="I23" s="156">
        <v>79.680846182885901</v>
      </c>
      <c r="J23" s="152" t="s">
        <v>9323</v>
      </c>
      <c r="K23" s="156">
        <v>2.68496420047732</v>
      </c>
      <c r="L23" s="156">
        <v>12.2681528764251</v>
      </c>
      <c r="M23" s="185">
        <v>15.858851119075</v>
      </c>
      <c r="N23" s="156">
        <v>24.7587410222805</v>
      </c>
      <c r="O23" s="156">
        <v>79.680846182885901</v>
      </c>
      <c r="P23" s="152" t="s">
        <v>9323</v>
      </c>
      <c r="Q23" s="157">
        <v>0</v>
      </c>
      <c r="R23" s="152"/>
      <c r="S23" s="157">
        <v>0</v>
      </c>
      <c r="T23" s="152"/>
      <c r="U23" s="156">
        <v>71.343654920000006</v>
      </c>
      <c r="V23" s="152" t="s">
        <v>157</v>
      </c>
      <c r="W23" s="152" t="s">
        <v>95</v>
      </c>
      <c r="X23" s="155">
        <v>23.2684764123</v>
      </c>
      <c r="Y23" s="152" t="s">
        <v>159</v>
      </c>
      <c r="Z23" s="154">
        <v>43251</v>
      </c>
      <c r="AA23" s="153" t="s">
        <v>9271</v>
      </c>
      <c r="AB23" s="152" t="s">
        <v>346</v>
      </c>
      <c r="AC23" s="152" t="s">
        <v>347</v>
      </c>
      <c r="AD23" s="152" t="s">
        <v>207</v>
      </c>
    </row>
    <row r="24" spans="1:30" hidden="1">
      <c r="A24" s="189" t="s">
        <v>7058</v>
      </c>
      <c r="B24" s="189" t="s">
        <v>7059</v>
      </c>
      <c r="C24" s="154">
        <v>43830</v>
      </c>
      <c r="D24" s="155">
        <v>1.8560000000000001</v>
      </c>
      <c r="E24" s="155">
        <v>1.8560000000000001</v>
      </c>
      <c r="F24" s="156">
        <v>0.97932535364526696</v>
      </c>
      <c r="G24" s="154">
        <v>43829</v>
      </c>
      <c r="H24" s="155">
        <v>1.8380000000000001</v>
      </c>
      <c r="I24" s="156">
        <v>79.4970986460348</v>
      </c>
      <c r="J24" s="152" t="s">
        <v>9324</v>
      </c>
      <c r="K24" s="156">
        <v>5.9965733866362196</v>
      </c>
      <c r="L24" s="156">
        <v>4.7404063205417604</v>
      </c>
      <c r="M24" s="185">
        <v>11.2043139604554</v>
      </c>
      <c r="N24" s="156">
        <v>16.5097300690521</v>
      </c>
      <c r="O24" s="156">
        <v>79.4970986460348</v>
      </c>
      <c r="P24" s="152" t="s">
        <v>9324</v>
      </c>
      <c r="Q24" s="156">
        <v>36.671575846833598</v>
      </c>
      <c r="R24" s="152" t="s">
        <v>9325</v>
      </c>
      <c r="S24" s="156">
        <v>81.25</v>
      </c>
      <c r="T24" s="152" t="s">
        <v>9326</v>
      </c>
      <c r="U24" s="156">
        <v>85.6</v>
      </c>
      <c r="V24" s="152" t="s">
        <v>157</v>
      </c>
      <c r="W24" s="152" t="s">
        <v>166</v>
      </c>
      <c r="X24" s="155">
        <v>3.8456130187999999</v>
      </c>
      <c r="Y24" s="152" t="s">
        <v>159</v>
      </c>
      <c r="Z24" s="154">
        <v>42312</v>
      </c>
      <c r="AA24" s="153" t="s">
        <v>9271</v>
      </c>
      <c r="AB24" s="152" t="s">
        <v>9327</v>
      </c>
      <c r="AC24" s="152" t="s">
        <v>223</v>
      </c>
      <c r="AD24" s="152" t="s">
        <v>185</v>
      </c>
    </row>
    <row r="25" spans="1:30" hidden="1">
      <c r="A25" s="189" t="s">
        <v>7060</v>
      </c>
      <c r="B25" s="189" t="s">
        <v>7061</v>
      </c>
      <c r="C25" s="154">
        <v>43830</v>
      </c>
      <c r="D25" s="155">
        <v>1.728</v>
      </c>
      <c r="E25" s="155">
        <v>1.728</v>
      </c>
      <c r="F25" s="156">
        <v>-0.115606936416185</v>
      </c>
      <c r="G25" s="154">
        <v>43829</v>
      </c>
      <c r="H25" s="155">
        <v>1.73</v>
      </c>
      <c r="I25" s="156">
        <v>78.697001034126203</v>
      </c>
      <c r="J25" s="152" t="s">
        <v>9328</v>
      </c>
      <c r="K25" s="156">
        <v>0.29019152640742302</v>
      </c>
      <c r="L25" s="156">
        <v>10.274409700063799</v>
      </c>
      <c r="M25" s="185">
        <v>18.5998627316404</v>
      </c>
      <c r="N25" s="156">
        <v>48.0719794344473</v>
      </c>
      <c r="O25" s="156">
        <v>78.697001034126203</v>
      </c>
      <c r="P25" s="152" t="s">
        <v>9328</v>
      </c>
      <c r="Q25" s="156">
        <v>42.4567188788129</v>
      </c>
      <c r="R25" s="152" t="s">
        <v>9329</v>
      </c>
      <c r="S25" s="156">
        <v>79.067357512953393</v>
      </c>
      <c r="T25" s="152" t="s">
        <v>9330</v>
      </c>
      <c r="U25" s="156">
        <v>72.8</v>
      </c>
      <c r="V25" s="152" t="s">
        <v>157</v>
      </c>
      <c r="W25" s="152" t="s">
        <v>166</v>
      </c>
      <c r="X25" s="155">
        <v>1.2128623993000001</v>
      </c>
      <c r="Y25" s="152" t="s">
        <v>159</v>
      </c>
      <c r="Z25" s="154">
        <v>42537</v>
      </c>
      <c r="AA25" s="153" t="s">
        <v>9271</v>
      </c>
      <c r="AB25" s="152" t="s">
        <v>9331</v>
      </c>
      <c r="AC25" s="152" t="s">
        <v>223</v>
      </c>
      <c r="AD25" s="152" t="s">
        <v>181</v>
      </c>
    </row>
    <row r="26" spans="1:30" hidden="1">
      <c r="A26" s="189" t="s">
        <v>7062</v>
      </c>
      <c r="B26" s="189" t="s">
        <v>7063</v>
      </c>
      <c r="C26" s="154">
        <v>43830</v>
      </c>
      <c r="D26" s="155">
        <v>2.0489999999999999</v>
      </c>
      <c r="E26" s="155">
        <v>2.1240000000000001</v>
      </c>
      <c r="F26" s="156">
        <v>0.44117647058823201</v>
      </c>
      <c r="G26" s="154">
        <v>43829</v>
      </c>
      <c r="H26" s="155">
        <v>2.04</v>
      </c>
      <c r="I26" s="156">
        <v>78.639930252833494</v>
      </c>
      <c r="J26" s="152" t="s">
        <v>9332</v>
      </c>
      <c r="K26" s="156">
        <v>1.3854527461652599</v>
      </c>
      <c r="L26" s="156">
        <v>7.7287066246056702</v>
      </c>
      <c r="M26" s="185">
        <v>13.580931263858099</v>
      </c>
      <c r="N26" s="156">
        <v>32.707253886010399</v>
      </c>
      <c r="O26" s="156">
        <v>78.639930252833494</v>
      </c>
      <c r="P26" s="152" t="s">
        <v>9332</v>
      </c>
      <c r="Q26" s="156">
        <v>43.297080838323403</v>
      </c>
      <c r="R26" s="152" t="s">
        <v>9333</v>
      </c>
      <c r="S26" s="156">
        <v>71.613954183266898</v>
      </c>
      <c r="T26" s="152" t="s">
        <v>9334</v>
      </c>
      <c r="U26" s="156">
        <v>115.3755125</v>
      </c>
      <c r="V26" s="152" t="s">
        <v>163</v>
      </c>
      <c r="W26" s="152" t="s">
        <v>166</v>
      </c>
      <c r="X26" s="155">
        <v>4.5818523068000001</v>
      </c>
      <c r="Y26" s="152" t="s">
        <v>159</v>
      </c>
      <c r="Z26" s="154">
        <v>42438</v>
      </c>
      <c r="AA26" s="153" t="s">
        <v>9271</v>
      </c>
      <c r="AB26" s="152" t="s">
        <v>333</v>
      </c>
      <c r="AC26" s="152" t="s">
        <v>228</v>
      </c>
      <c r="AD26" s="152" t="s">
        <v>181</v>
      </c>
    </row>
    <row r="27" spans="1:30" hidden="1">
      <c r="A27" s="189" t="s">
        <v>7064</v>
      </c>
      <c r="B27" s="189" t="s">
        <v>7065</v>
      </c>
      <c r="C27" s="154">
        <v>43830</v>
      </c>
      <c r="D27" s="155">
        <v>1.482</v>
      </c>
      <c r="E27" s="155">
        <v>1.482</v>
      </c>
      <c r="F27" s="156">
        <v>0.67934782608695699</v>
      </c>
      <c r="G27" s="154">
        <v>43829</v>
      </c>
      <c r="H27" s="155">
        <v>1.472</v>
      </c>
      <c r="I27" s="156">
        <v>77.9111644657863</v>
      </c>
      <c r="J27" s="152" t="s">
        <v>9335</v>
      </c>
      <c r="K27" s="156">
        <v>1.22950819672131</v>
      </c>
      <c r="L27" s="156">
        <v>6.08446671438797</v>
      </c>
      <c r="M27" s="185">
        <v>12.5284738041002</v>
      </c>
      <c r="N27" s="156">
        <v>32.085561497326204</v>
      </c>
      <c r="O27" s="156">
        <v>77.9111644657863</v>
      </c>
      <c r="P27" s="152" t="s">
        <v>9335</v>
      </c>
      <c r="Q27" s="156">
        <v>35.095715587967199</v>
      </c>
      <c r="R27" s="152" t="s">
        <v>9336</v>
      </c>
      <c r="S27" s="156">
        <v>34.972677595628397</v>
      </c>
      <c r="T27" s="152" t="s">
        <v>9337</v>
      </c>
      <c r="U27" s="156">
        <v>48.2</v>
      </c>
      <c r="V27" s="152" t="s">
        <v>157</v>
      </c>
      <c r="W27" s="152" t="s">
        <v>158</v>
      </c>
      <c r="X27" s="155">
        <v>2.8213751203999999</v>
      </c>
      <c r="Y27" s="152" t="s">
        <v>159</v>
      </c>
      <c r="Z27" s="154">
        <v>42144</v>
      </c>
      <c r="AA27" s="153" t="s">
        <v>9271</v>
      </c>
      <c r="AB27" s="152" t="s">
        <v>330</v>
      </c>
      <c r="AC27" s="152" t="s">
        <v>331</v>
      </c>
      <c r="AD27" s="152" t="s">
        <v>181</v>
      </c>
    </row>
    <row r="28" spans="1:30" hidden="1">
      <c r="A28" s="189" t="s">
        <v>7066</v>
      </c>
      <c r="B28" s="189" t="s">
        <v>7067</v>
      </c>
      <c r="C28" s="154">
        <v>43830</v>
      </c>
      <c r="D28" s="155">
        <v>1.4149</v>
      </c>
      <c r="E28" s="155">
        <v>1.4149</v>
      </c>
      <c r="F28" s="156">
        <v>0.41161024767582299</v>
      </c>
      <c r="G28" s="154">
        <v>43829</v>
      </c>
      <c r="H28" s="155">
        <v>1.4091</v>
      </c>
      <c r="I28" s="156">
        <v>77.639673571876997</v>
      </c>
      <c r="J28" s="152" t="s">
        <v>9338</v>
      </c>
      <c r="K28" s="156">
        <v>2.70015242795965</v>
      </c>
      <c r="L28" s="156">
        <v>10.4269101693592</v>
      </c>
      <c r="M28" s="185">
        <v>18.490913658822599</v>
      </c>
      <c r="N28" s="156">
        <v>27.837007589447101</v>
      </c>
      <c r="O28" s="156">
        <v>77.639673571876997</v>
      </c>
      <c r="P28" s="152" t="s">
        <v>9338</v>
      </c>
      <c r="Q28" s="156">
        <v>48.764588371359501</v>
      </c>
      <c r="R28" s="152" t="s">
        <v>9339</v>
      </c>
      <c r="S28" s="157">
        <v>0</v>
      </c>
      <c r="T28" s="152"/>
      <c r="U28" s="156">
        <v>41.49</v>
      </c>
      <c r="V28" s="152" t="s">
        <v>157</v>
      </c>
      <c r="W28" s="152" t="s">
        <v>95</v>
      </c>
      <c r="X28" s="155">
        <v>1.2713137805000001</v>
      </c>
      <c r="Y28" s="152" t="s">
        <v>159</v>
      </c>
      <c r="Z28" s="154">
        <v>42796</v>
      </c>
      <c r="AA28" s="153" t="s">
        <v>9271</v>
      </c>
      <c r="AB28" s="152" t="s">
        <v>342</v>
      </c>
      <c r="AC28" s="152" t="s">
        <v>343</v>
      </c>
      <c r="AD28" s="152" t="s">
        <v>181</v>
      </c>
    </row>
    <row r="29" spans="1:30" hidden="1">
      <c r="A29" s="189" t="s">
        <v>7068</v>
      </c>
      <c r="B29" s="189" t="s">
        <v>7069</v>
      </c>
      <c r="C29" s="154">
        <v>43830</v>
      </c>
      <c r="D29" s="155">
        <v>1.6400999999999999</v>
      </c>
      <c r="E29" s="155">
        <v>1.6400999999999999</v>
      </c>
      <c r="F29" s="156">
        <v>-0.24329420351560099</v>
      </c>
      <c r="G29" s="154">
        <v>43829</v>
      </c>
      <c r="H29" s="155">
        <v>1.6440999999999999</v>
      </c>
      <c r="I29" s="156">
        <v>76.944654223756601</v>
      </c>
      <c r="J29" s="152" t="s">
        <v>9340</v>
      </c>
      <c r="K29" s="156">
        <v>1.8189719394089801</v>
      </c>
      <c r="L29" s="156">
        <v>8.2788671023965108</v>
      </c>
      <c r="M29" s="185">
        <v>13.4938758563421</v>
      </c>
      <c r="N29" s="156">
        <v>21.750426842847599</v>
      </c>
      <c r="O29" s="156">
        <v>76.944654223756601</v>
      </c>
      <c r="P29" s="152" t="s">
        <v>9340</v>
      </c>
      <c r="Q29" s="157">
        <v>0</v>
      </c>
      <c r="R29" s="152"/>
      <c r="S29" s="157">
        <v>0</v>
      </c>
      <c r="T29" s="152"/>
      <c r="U29" s="156">
        <v>64.010000000000005</v>
      </c>
      <c r="V29" s="152" t="s">
        <v>157</v>
      </c>
      <c r="W29" s="152" t="s">
        <v>95</v>
      </c>
      <c r="X29" s="155">
        <v>6.3369316717000004</v>
      </c>
      <c r="Y29" s="152" t="s">
        <v>159</v>
      </c>
      <c r="Z29" s="154">
        <v>43286</v>
      </c>
      <c r="AA29" s="153" t="s">
        <v>9271</v>
      </c>
      <c r="AB29" s="152" t="s">
        <v>9341</v>
      </c>
      <c r="AC29" s="152" t="s">
        <v>269</v>
      </c>
      <c r="AD29" s="152" t="s">
        <v>165</v>
      </c>
    </row>
    <row r="30" spans="1:30" hidden="1">
      <c r="A30" s="189" t="s">
        <v>7070</v>
      </c>
      <c r="B30" s="189" t="s">
        <v>7071</v>
      </c>
      <c r="C30" s="154">
        <v>43830</v>
      </c>
      <c r="D30" s="155">
        <v>1.3557999999999999</v>
      </c>
      <c r="E30" s="155">
        <v>1.3557999999999999</v>
      </c>
      <c r="F30" s="156">
        <v>0.51152791163169298</v>
      </c>
      <c r="G30" s="154">
        <v>43829</v>
      </c>
      <c r="H30" s="155">
        <v>1.3489</v>
      </c>
      <c r="I30" s="156">
        <v>76.928096045935007</v>
      </c>
      <c r="J30" s="152" t="s">
        <v>9342</v>
      </c>
      <c r="K30" s="156">
        <v>1.4744405358880199</v>
      </c>
      <c r="L30" s="156">
        <v>4.8569218870843001</v>
      </c>
      <c r="M30" s="185">
        <v>4.3244075100030601</v>
      </c>
      <c r="N30" s="156">
        <v>28.560591693533102</v>
      </c>
      <c r="O30" s="156">
        <v>76.928096045935007</v>
      </c>
      <c r="P30" s="152" t="s">
        <v>9342</v>
      </c>
      <c r="Q30" s="157">
        <v>0</v>
      </c>
      <c r="R30" s="152"/>
      <c r="S30" s="157">
        <v>0</v>
      </c>
      <c r="T30" s="152"/>
      <c r="U30" s="156">
        <v>35.58</v>
      </c>
      <c r="V30" s="152" t="s">
        <v>157</v>
      </c>
      <c r="W30" s="152" t="s">
        <v>95</v>
      </c>
      <c r="X30" s="155">
        <v>27.468776293000001</v>
      </c>
      <c r="Y30" s="152" t="s">
        <v>159</v>
      </c>
      <c r="Z30" s="154">
        <v>43192</v>
      </c>
      <c r="AA30" s="153" t="s">
        <v>9271</v>
      </c>
      <c r="AB30" s="152" t="s">
        <v>328</v>
      </c>
      <c r="AC30" s="152" t="s">
        <v>184</v>
      </c>
      <c r="AD30" s="152" t="s">
        <v>162</v>
      </c>
    </row>
    <row r="31" spans="1:30" hidden="1">
      <c r="A31" s="189" t="s">
        <v>7072</v>
      </c>
      <c r="B31" s="189" t="s">
        <v>7073</v>
      </c>
      <c r="C31" s="154">
        <v>43830</v>
      </c>
      <c r="D31" s="155">
        <v>2.1</v>
      </c>
      <c r="E31" s="155">
        <v>2.1</v>
      </c>
      <c r="F31" s="156">
        <v>0.28653295128940898</v>
      </c>
      <c r="G31" s="154">
        <v>43829</v>
      </c>
      <c r="H31" s="155">
        <v>2.0939999999999999</v>
      </c>
      <c r="I31" s="156">
        <v>76.619007569386</v>
      </c>
      <c r="J31" s="152" t="s">
        <v>9343</v>
      </c>
      <c r="K31" s="156">
        <v>2.3391812865497101</v>
      </c>
      <c r="L31" s="156">
        <v>14.379084967320299</v>
      </c>
      <c r="M31" s="185">
        <v>27.504553734061901</v>
      </c>
      <c r="N31" s="156">
        <v>59.574468085106403</v>
      </c>
      <c r="O31" s="156">
        <v>76.619007569386</v>
      </c>
      <c r="P31" s="152" t="s">
        <v>9343</v>
      </c>
      <c r="Q31" s="156">
        <v>52.727272727272698</v>
      </c>
      <c r="R31" s="152" t="s">
        <v>9344</v>
      </c>
      <c r="S31" s="156">
        <v>88.0035810205909</v>
      </c>
      <c r="T31" s="152" t="s">
        <v>9345</v>
      </c>
      <c r="U31" s="156">
        <v>110</v>
      </c>
      <c r="V31" s="152" t="s">
        <v>157</v>
      </c>
      <c r="W31" s="152" t="s">
        <v>166</v>
      </c>
      <c r="X31" s="155">
        <v>1.9480918491000001</v>
      </c>
      <c r="Y31" s="152" t="s">
        <v>159</v>
      </c>
      <c r="Z31" s="154">
        <v>42020</v>
      </c>
      <c r="AA31" s="153" t="s">
        <v>9271</v>
      </c>
      <c r="AB31" s="152" t="s">
        <v>9346</v>
      </c>
      <c r="AC31" s="152" t="s">
        <v>325</v>
      </c>
      <c r="AD31" s="152" t="s">
        <v>181</v>
      </c>
    </row>
    <row r="32" spans="1:30" hidden="1">
      <c r="A32" s="189" t="s">
        <v>7074</v>
      </c>
      <c r="B32" s="189" t="s">
        <v>7075</v>
      </c>
      <c r="C32" s="154">
        <v>43830</v>
      </c>
      <c r="D32" s="155">
        <v>1.5406</v>
      </c>
      <c r="E32" s="155">
        <v>1.5686</v>
      </c>
      <c r="F32" s="156">
        <v>1.7838266384778001</v>
      </c>
      <c r="G32" s="154">
        <v>43829</v>
      </c>
      <c r="H32" s="155">
        <v>1.5136000000000001</v>
      </c>
      <c r="I32" s="156">
        <v>76.379765251396606</v>
      </c>
      <c r="J32" s="152" t="s">
        <v>9347</v>
      </c>
      <c r="K32" s="156">
        <v>2.5494242162018299</v>
      </c>
      <c r="L32" s="156">
        <v>2.7614727854855898</v>
      </c>
      <c r="M32" s="185">
        <v>6.3950006274858904</v>
      </c>
      <c r="N32" s="156">
        <v>32.593132721060002</v>
      </c>
      <c r="O32" s="156">
        <v>76.379765251396606</v>
      </c>
      <c r="P32" s="152" t="s">
        <v>9347</v>
      </c>
      <c r="Q32" s="157">
        <v>0</v>
      </c>
      <c r="R32" s="152"/>
      <c r="S32" s="157">
        <v>0</v>
      </c>
      <c r="T32" s="152"/>
      <c r="U32" s="156">
        <v>57.859889899999999</v>
      </c>
      <c r="V32" s="152" t="s">
        <v>157</v>
      </c>
      <c r="W32" s="152" t="s">
        <v>95</v>
      </c>
      <c r="X32" s="155">
        <v>4.4411080150000002</v>
      </c>
      <c r="Y32" s="152" t="s">
        <v>159</v>
      </c>
      <c r="Z32" s="154">
        <v>43264</v>
      </c>
      <c r="AA32" s="153" t="s">
        <v>9271</v>
      </c>
      <c r="AB32" s="152" t="s">
        <v>326</v>
      </c>
      <c r="AC32" s="152" t="s">
        <v>196</v>
      </c>
      <c r="AD32" s="152" t="s">
        <v>165</v>
      </c>
    </row>
    <row r="33" spans="1:30" hidden="1">
      <c r="A33" s="189" t="s">
        <v>7076</v>
      </c>
      <c r="B33" s="189" t="s">
        <v>7077</v>
      </c>
      <c r="C33" s="154">
        <v>43830</v>
      </c>
      <c r="D33" s="155">
        <v>1.3229</v>
      </c>
      <c r="E33" s="155">
        <v>1.3229</v>
      </c>
      <c r="F33" s="156">
        <v>0.63902624572080402</v>
      </c>
      <c r="G33" s="154">
        <v>43829</v>
      </c>
      <c r="H33" s="155">
        <v>1.3145</v>
      </c>
      <c r="I33" s="156">
        <v>75.753952437890206</v>
      </c>
      <c r="J33" s="152" t="s">
        <v>9348</v>
      </c>
      <c r="K33" s="156">
        <v>2.96544209215442</v>
      </c>
      <c r="L33" s="156">
        <v>6.8405750282668398</v>
      </c>
      <c r="M33" s="185">
        <v>10.749267475931401</v>
      </c>
      <c r="N33" s="156">
        <v>18.443907243262601</v>
      </c>
      <c r="O33" s="156">
        <v>75.753952437890206</v>
      </c>
      <c r="P33" s="152" t="s">
        <v>9348</v>
      </c>
      <c r="Q33" s="156">
        <v>38.581604860674602</v>
      </c>
      <c r="R33" s="152" t="s">
        <v>9349</v>
      </c>
      <c r="S33" s="156">
        <v>36.7055905755916</v>
      </c>
      <c r="T33" s="152" t="s">
        <v>9350</v>
      </c>
      <c r="U33" s="156">
        <v>32.29</v>
      </c>
      <c r="V33" s="152" t="s">
        <v>157</v>
      </c>
      <c r="W33" s="152" t="s">
        <v>189</v>
      </c>
      <c r="X33" s="155">
        <v>3.9516192550000002</v>
      </c>
      <c r="Y33" s="152" t="s">
        <v>159</v>
      </c>
      <c r="Z33" s="154">
        <v>42626</v>
      </c>
      <c r="AA33" s="153" t="s">
        <v>9271</v>
      </c>
      <c r="AB33" s="152" t="s">
        <v>335</v>
      </c>
      <c r="AC33" s="152" t="s">
        <v>228</v>
      </c>
      <c r="AD33" s="152" t="s">
        <v>162</v>
      </c>
    </row>
    <row r="34" spans="1:30" hidden="1">
      <c r="A34" s="189" t="s">
        <v>12806</v>
      </c>
      <c r="B34" s="189" t="s">
        <v>12807</v>
      </c>
      <c r="C34" s="154">
        <v>43830</v>
      </c>
      <c r="D34" s="155">
        <v>1.6964999999999999</v>
      </c>
      <c r="E34" s="155">
        <v>1.6964999999999999</v>
      </c>
      <c r="F34" s="156">
        <v>0.28373825146302001</v>
      </c>
      <c r="G34" s="154">
        <v>43829</v>
      </c>
      <c r="H34" s="155">
        <v>1.6917</v>
      </c>
      <c r="I34" s="156">
        <v>75.675675675675706</v>
      </c>
      <c r="J34" s="152" t="s">
        <v>12808</v>
      </c>
      <c r="K34" s="156">
        <v>1.43497757847532</v>
      </c>
      <c r="L34" s="156">
        <v>7.6869366510092698</v>
      </c>
      <c r="M34" s="185">
        <v>11.4066193853428</v>
      </c>
      <c r="N34" s="156">
        <v>30.079742370801998</v>
      </c>
      <c r="O34" s="156">
        <v>75.675675675675706</v>
      </c>
      <c r="P34" s="152" t="s">
        <v>12808</v>
      </c>
      <c r="Q34" s="157">
        <v>0</v>
      </c>
      <c r="R34" s="152"/>
      <c r="S34" s="157">
        <v>0</v>
      </c>
      <c r="T34" s="152"/>
      <c r="U34" s="156">
        <v>69.650000000000006</v>
      </c>
      <c r="V34" s="152" t="s">
        <v>157</v>
      </c>
      <c r="W34" s="152" t="s">
        <v>95</v>
      </c>
      <c r="X34" s="155">
        <v>1.4703830576000001</v>
      </c>
      <c r="Y34" s="152" t="s">
        <v>159</v>
      </c>
      <c r="Z34" s="154">
        <v>43346</v>
      </c>
      <c r="AA34" s="153" t="s">
        <v>9271</v>
      </c>
      <c r="AB34" s="152" t="s">
        <v>12809</v>
      </c>
      <c r="AC34" s="152" t="s">
        <v>214</v>
      </c>
      <c r="AD34" s="152" t="s">
        <v>173</v>
      </c>
    </row>
    <row r="35" spans="1:30" hidden="1">
      <c r="A35" s="189" t="s">
        <v>12810</v>
      </c>
      <c r="B35" s="189" t="s">
        <v>12811</v>
      </c>
      <c r="C35" s="154">
        <v>43830</v>
      </c>
      <c r="D35" s="155">
        <v>1.7036</v>
      </c>
      <c r="E35" s="155">
        <v>1.7036</v>
      </c>
      <c r="F35" s="156">
        <v>0.28255238992229298</v>
      </c>
      <c r="G35" s="154">
        <v>43829</v>
      </c>
      <c r="H35" s="155">
        <v>1.6988000000000001</v>
      </c>
      <c r="I35" s="156">
        <v>75.339645944833293</v>
      </c>
      <c r="J35" s="152" t="s">
        <v>12812</v>
      </c>
      <c r="K35" s="156">
        <v>1.44099083005835</v>
      </c>
      <c r="L35" s="156">
        <v>7.7273302137346702</v>
      </c>
      <c r="M35" s="185">
        <v>11.704150547505099</v>
      </c>
      <c r="N35" s="156">
        <v>29.9366943787659</v>
      </c>
      <c r="O35" s="156">
        <v>75.339645944833293</v>
      </c>
      <c r="P35" s="152" t="s">
        <v>12812</v>
      </c>
      <c r="Q35" s="157">
        <v>0</v>
      </c>
      <c r="R35" s="152"/>
      <c r="S35" s="157">
        <v>0</v>
      </c>
      <c r="T35" s="152"/>
      <c r="U35" s="156">
        <v>70.36</v>
      </c>
      <c r="V35" s="152" t="s">
        <v>157</v>
      </c>
      <c r="W35" s="152" t="s">
        <v>95</v>
      </c>
      <c r="X35" s="155">
        <v>0.28887725120000002</v>
      </c>
      <c r="Y35" s="152" t="s">
        <v>159</v>
      </c>
      <c r="Z35" s="154">
        <v>43346</v>
      </c>
      <c r="AA35" s="153" t="s">
        <v>9271</v>
      </c>
      <c r="AB35" s="152" t="s">
        <v>12809</v>
      </c>
      <c r="AC35" s="152" t="s">
        <v>214</v>
      </c>
      <c r="AD35" s="152" t="s">
        <v>173</v>
      </c>
    </row>
    <row r="36" spans="1:30" hidden="1">
      <c r="A36" s="189" t="s">
        <v>7078</v>
      </c>
      <c r="B36" s="189" t="s">
        <v>7079</v>
      </c>
      <c r="C36" s="154">
        <v>43830</v>
      </c>
      <c r="D36" s="155">
        <v>2.2320000000000002</v>
      </c>
      <c r="E36" s="155">
        <v>2.3319999999999999</v>
      </c>
      <c r="F36" s="156">
        <v>0.31460674157304602</v>
      </c>
      <c r="G36" s="154">
        <v>43829</v>
      </c>
      <c r="H36" s="155">
        <v>2.2250000000000001</v>
      </c>
      <c r="I36" s="156">
        <v>75.333857030636295</v>
      </c>
      <c r="J36" s="152" t="s">
        <v>9351</v>
      </c>
      <c r="K36" s="156">
        <v>-0.40160642570279298</v>
      </c>
      <c r="L36" s="156">
        <v>9.6805896805896907</v>
      </c>
      <c r="M36" s="185">
        <v>15.170278637770901</v>
      </c>
      <c r="N36" s="156">
        <v>28.423475258918302</v>
      </c>
      <c r="O36" s="156">
        <v>75.333857030636295</v>
      </c>
      <c r="P36" s="152" t="s">
        <v>9351</v>
      </c>
      <c r="Q36" s="156">
        <v>22.1006564551422</v>
      </c>
      <c r="R36" s="152" t="s">
        <v>9352</v>
      </c>
      <c r="S36" s="156">
        <v>35.190793458510001</v>
      </c>
      <c r="T36" s="152" t="s">
        <v>9353</v>
      </c>
      <c r="U36" s="156">
        <v>144.04821920000001</v>
      </c>
      <c r="V36" s="152" t="s">
        <v>157</v>
      </c>
      <c r="W36" s="152" t="s">
        <v>158</v>
      </c>
      <c r="X36" s="155">
        <v>0.76989758210000003</v>
      </c>
      <c r="Y36" s="152" t="s">
        <v>159</v>
      </c>
      <c r="Z36" s="154">
        <v>41058</v>
      </c>
      <c r="AA36" s="153" t="s">
        <v>9271</v>
      </c>
      <c r="AB36" s="152" t="s">
        <v>9354</v>
      </c>
      <c r="AC36" s="152" t="s">
        <v>268</v>
      </c>
      <c r="AD36" s="152" t="s">
        <v>185</v>
      </c>
    </row>
    <row r="37" spans="1:30" hidden="1">
      <c r="A37" s="189" t="s">
        <v>7080</v>
      </c>
      <c r="B37" s="189" t="s">
        <v>7081</v>
      </c>
      <c r="C37" s="154">
        <v>43830</v>
      </c>
      <c r="D37" s="155">
        <v>1.4174</v>
      </c>
      <c r="E37" s="155">
        <v>1.4174</v>
      </c>
      <c r="F37" s="156">
        <v>-0.21120811039144699</v>
      </c>
      <c r="G37" s="154">
        <v>43829</v>
      </c>
      <c r="H37" s="155">
        <v>1.4204000000000001</v>
      </c>
      <c r="I37" s="156">
        <v>74.814997533300499</v>
      </c>
      <c r="J37" s="152" t="s">
        <v>9355</v>
      </c>
      <c r="K37" s="156">
        <v>2.5021695111368198</v>
      </c>
      <c r="L37" s="156">
        <v>11.950082931837899</v>
      </c>
      <c r="M37" s="185">
        <v>15.0487012987013</v>
      </c>
      <c r="N37" s="156">
        <v>28.971792538671501</v>
      </c>
      <c r="O37" s="156">
        <v>74.814997533300499</v>
      </c>
      <c r="P37" s="152" t="s">
        <v>9355</v>
      </c>
      <c r="Q37" s="157">
        <v>0</v>
      </c>
      <c r="R37" s="152"/>
      <c r="S37" s="157">
        <v>0</v>
      </c>
      <c r="T37" s="152"/>
      <c r="U37" s="156">
        <v>41.74</v>
      </c>
      <c r="V37" s="152" t="s">
        <v>157</v>
      </c>
      <c r="W37" s="152" t="s">
        <v>95</v>
      </c>
      <c r="X37" s="155">
        <v>1.7682298243000001</v>
      </c>
      <c r="Y37" s="152" t="s">
        <v>159</v>
      </c>
      <c r="Z37" s="154">
        <v>43144</v>
      </c>
      <c r="AA37" s="153" t="s">
        <v>9271</v>
      </c>
      <c r="AB37" s="152" t="s">
        <v>358</v>
      </c>
      <c r="AC37" s="152" t="s">
        <v>314</v>
      </c>
      <c r="AD37" s="152" t="s">
        <v>173</v>
      </c>
    </row>
    <row r="38" spans="1:30" hidden="1">
      <c r="A38" s="189" t="s">
        <v>7082</v>
      </c>
      <c r="B38" s="189" t="s">
        <v>7083</v>
      </c>
      <c r="C38" s="154">
        <v>43830</v>
      </c>
      <c r="D38" s="155">
        <v>1.8180000000000001</v>
      </c>
      <c r="E38" s="155">
        <v>1.8180000000000001</v>
      </c>
      <c r="F38" s="156">
        <v>0.553097345132744</v>
      </c>
      <c r="G38" s="154">
        <v>43829</v>
      </c>
      <c r="H38" s="155">
        <v>1.8080000000000001</v>
      </c>
      <c r="I38" s="156">
        <v>74.472168905950099</v>
      </c>
      <c r="J38" s="152" t="s">
        <v>9356</v>
      </c>
      <c r="K38" s="156">
        <v>0.88790233074361902</v>
      </c>
      <c r="L38" s="156">
        <v>6.3157894736842204</v>
      </c>
      <c r="M38" s="185">
        <v>7.9572446555819596</v>
      </c>
      <c r="N38" s="156">
        <v>17.8988326848249</v>
      </c>
      <c r="O38" s="156">
        <v>74.472168905950099</v>
      </c>
      <c r="P38" s="152" t="s">
        <v>9356</v>
      </c>
      <c r="Q38" s="156">
        <v>24.948453608247402</v>
      </c>
      <c r="R38" s="152" t="s">
        <v>9357</v>
      </c>
      <c r="S38" s="156">
        <v>68.3333333333333</v>
      </c>
      <c r="T38" s="152" t="s">
        <v>9358</v>
      </c>
      <c r="U38" s="156">
        <v>81.8</v>
      </c>
      <c r="V38" s="152" t="s">
        <v>157</v>
      </c>
      <c r="W38" s="152" t="s">
        <v>166</v>
      </c>
      <c r="X38" s="155">
        <v>5.6405680397999998</v>
      </c>
      <c r="Y38" s="152" t="s">
        <v>159</v>
      </c>
      <c r="Z38" s="154">
        <v>42132</v>
      </c>
      <c r="AA38" s="153" t="s">
        <v>9271</v>
      </c>
      <c r="AB38" s="152" t="s">
        <v>327</v>
      </c>
      <c r="AC38" s="152" t="s">
        <v>171</v>
      </c>
      <c r="AD38" s="152" t="s">
        <v>162</v>
      </c>
    </row>
    <row r="39" spans="1:30" hidden="1">
      <c r="A39" s="189" t="s">
        <v>7084</v>
      </c>
      <c r="B39" s="189" t="s">
        <v>7085</v>
      </c>
      <c r="C39" s="154">
        <v>43830</v>
      </c>
      <c r="D39" s="155">
        <v>1.3859999999999999</v>
      </c>
      <c r="E39" s="155">
        <v>1.577</v>
      </c>
      <c r="F39" s="156">
        <v>0.79999999999998395</v>
      </c>
      <c r="G39" s="154">
        <v>43829</v>
      </c>
      <c r="H39" s="155">
        <v>1.375</v>
      </c>
      <c r="I39" s="156">
        <v>74.120603015075304</v>
      </c>
      <c r="J39" s="152" t="s">
        <v>9359</v>
      </c>
      <c r="K39" s="156">
        <v>2.9717682020802298</v>
      </c>
      <c r="L39" s="156">
        <v>13.1428571428571</v>
      </c>
      <c r="M39" s="185">
        <v>16.6666666666667</v>
      </c>
      <c r="N39" s="156">
        <v>34.6938775510204</v>
      </c>
      <c r="O39" s="156">
        <v>74.120603015075304</v>
      </c>
      <c r="P39" s="152" t="s">
        <v>9359</v>
      </c>
      <c r="Q39" s="156">
        <v>26.1146496815287</v>
      </c>
      <c r="R39" s="152" t="s">
        <v>9360</v>
      </c>
      <c r="S39" s="156">
        <v>48.117619237749501</v>
      </c>
      <c r="T39" s="152" t="s">
        <v>9361</v>
      </c>
      <c r="U39" s="156">
        <v>63.2256164</v>
      </c>
      <c r="V39" s="152" t="s">
        <v>157</v>
      </c>
      <c r="W39" s="152" t="s">
        <v>166</v>
      </c>
      <c r="X39" s="155">
        <v>3.0200931200999999</v>
      </c>
      <c r="Y39" s="152" t="s">
        <v>159</v>
      </c>
      <c r="Z39" s="154">
        <v>42488</v>
      </c>
      <c r="AA39" s="153" t="s">
        <v>9271</v>
      </c>
      <c r="AB39" s="152" t="s">
        <v>9362</v>
      </c>
      <c r="AC39" s="152" t="s">
        <v>198</v>
      </c>
      <c r="AD39" s="152" t="s">
        <v>162</v>
      </c>
    </row>
    <row r="40" spans="1:30" hidden="1">
      <c r="A40" s="189" t="s">
        <v>7086</v>
      </c>
      <c r="B40" s="189" t="s">
        <v>7087</v>
      </c>
      <c r="C40" s="154">
        <v>43830</v>
      </c>
      <c r="D40" s="155">
        <v>1.5229999999999999</v>
      </c>
      <c r="E40" s="155">
        <v>2.86</v>
      </c>
      <c r="F40" s="156">
        <v>-0.327225130890065</v>
      </c>
      <c r="G40" s="154">
        <v>43829</v>
      </c>
      <c r="H40" s="155">
        <v>1.528</v>
      </c>
      <c r="I40" s="156">
        <v>74.073984150282399</v>
      </c>
      <c r="J40" s="152" t="s">
        <v>9363</v>
      </c>
      <c r="K40" s="156">
        <v>-0.18935065987256</v>
      </c>
      <c r="L40" s="156">
        <v>10.1820352492133</v>
      </c>
      <c r="M40" s="185">
        <v>16.8399431530035</v>
      </c>
      <c r="N40" s="156">
        <v>35.830470451853898</v>
      </c>
      <c r="O40" s="156">
        <v>74.073984150282399</v>
      </c>
      <c r="P40" s="152" t="s">
        <v>9363</v>
      </c>
      <c r="Q40" s="156">
        <v>47.513705342012003</v>
      </c>
      <c r="R40" s="152" t="s">
        <v>9364</v>
      </c>
      <c r="S40" s="156">
        <v>80.279546656553904</v>
      </c>
      <c r="T40" s="152" t="s">
        <v>9365</v>
      </c>
      <c r="U40" s="156">
        <v>308.29634870000001</v>
      </c>
      <c r="V40" s="152" t="s">
        <v>157</v>
      </c>
      <c r="W40" s="152" t="s">
        <v>197</v>
      </c>
      <c r="X40" s="155">
        <v>1.1468605399</v>
      </c>
      <c r="Y40" s="152" t="s">
        <v>159</v>
      </c>
      <c r="Z40" s="154">
        <v>39659</v>
      </c>
      <c r="AA40" s="153" t="s">
        <v>9271</v>
      </c>
      <c r="AB40" s="152" t="s">
        <v>353</v>
      </c>
      <c r="AC40" s="152" t="s">
        <v>354</v>
      </c>
      <c r="AD40" s="152" t="s">
        <v>181</v>
      </c>
    </row>
    <row r="41" spans="1:30" hidden="1">
      <c r="A41" s="189" t="s">
        <v>7088</v>
      </c>
      <c r="B41" s="189" t="s">
        <v>7089</v>
      </c>
      <c r="C41" s="154">
        <v>43830</v>
      </c>
      <c r="D41" s="155">
        <v>1.3454999999999999</v>
      </c>
      <c r="E41" s="155">
        <v>1.3454999999999999</v>
      </c>
      <c r="F41" s="156">
        <v>6.6934404283794505E-2</v>
      </c>
      <c r="G41" s="154">
        <v>43829</v>
      </c>
      <c r="H41" s="155">
        <v>1.3446</v>
      </c>
      <c r="I41" s="156">
        <v>74.0620957309185</v>
      </c>
      <c r="J41" s="152" t="s">
        <v>9366</v>
      </c>
      <c r="K41" s="156">
        <v>3.4761208951780298</v>
      </c>
      <c r="L41" s="156">
        <v>9.8636400751204398</v>
      </c>
      <c r="M41" s="185">
        <v>13.228982580156501</v>
      </c>
      <c r="N41" s="156">
        <v>28.534581581964101</v>
      </c>
      <c r="O41" s="156">
        <v>74.0620957309185</v>
      </c>
      <c r="P41" s="152" t="s">
        <v>9366</v>
      </c>
      <c r="Q41" s="157">
        <v>0</v>
      </c>
      <c r="R41" s="152"/>
      <c r="S41" s="157">
        <v>0</v>
      </c>
      <c r="T41" s="152"/>
      <c r="U41" s="156">
        <v>34.549999999999997</v>
      </c>
      <c r="V41" s="152" t="s">
        <v>163</v>
      </c>
      <c r="W41" s="152" t="s">
        <v>95</v>
      </c>
      <c r="X41" s="155">
        <v>1.2030064915000001</v>
      </c>
      <c r="Y41" s="152" t="s">
        <v>159</v>
      </c>
      <c r="Z41" s="154">
        <v>43194</v>
      </c>
      <c r="AA41" s="153" t="s">
        <v>9271</v>
      </c>
      <c r="AB41" s="152" t="s">
        <v>350</v>
      </c>
      <c r="AC41" s="152" t="s">
        <v>246</v>
      </c>
      <c r="AD41" s="152" t="s">
        <v>207</v>
      </c>
    </row>
    <row r="42" spans="1:30" hidden="1">
      <c r="A42" s="189" t="s">
        <v>12813</v>
      </c>
      <c r="B42" s="189" t="s">
        <v>12814</v>
      </c>
      <c r="C42" s="154">
        <v>43830</v>
      </c>
      <c r="D42" s="155">
        <v>1.4000999999999999</v>
      </c>
      <c r="E42" s="155">
        <v>1.4000999999999999</v>
      </c>
      <c r="F42" s="156">
        <v>-0.22092360319271001</v>
      </c>
      <c r="G42" s="154">
        <v>43829</v>
      </c>
      <c r="H42" s="155">
        <v>1.4032</v>
      </c>
      <c r="I42" s="156">
        <v>73.8606730411027</v>
      </c>
      <c r="J42" s="152" t="s">
        <v>12815</v>
      </c>
      <c r="K42" s="156">
        <v>2.4888368347851402</v>
      </c>
      <c r="L42" s="156">
        <v>11.8916327019899</v>
      </c>
      <c r="M42" s="185">
        <v>14.9035699630693</v>
      </c>
      <c r="N42" s="156">
        <v>28.626550298575999</v>
      </c>
      <c r="O42" s="156">
        <v>73.8606730411027</v>
      </c>
      <c r="P42" s="152" t="s">
        <v>12815</v>
      </c>
      <c r="Q42" s="157">
        <v>0</v>
      </c>
      <c r="R42" s="152"/>
      <c r="S42" s="157">
        <v>0</v>
      </c>
      <c r="T42" s="152"/>
      <c r="U42" s="156">
        <v>40.01</v>
      </c>
      <c r="V42" s="152" t="s">
        <v>157</v>
      </c>
      <c r="W42" s="152" t="s">
        <v>95</v>
      </c>
      <c r="X42" s="155">
        <v>0.48238129229999999</v>
      </c>
      <c r="Y42" s="152" t="s">
        <v>159</v>
      </c>
      <c r="Z42" s="154">
        <v>43144</v>
      </c>
      <c r="AA42" s="153" t="s">
        <v>9271</v>
      </c>
      <c r="AB42" s="152" t="s">
        <v>358</v>
      </c>
      <c r="AC42" s="152" t="s">
        <v>314</v>
      </c>
      <c r="AD42" s="152" t="s">
        <v>173</v>
      </c>
    </row>
    <row r="43" spans="1:30" hidden="1">
      <c r="A43" s="189" t="s">
        <v>7090</v>
      </c>
      <c r="B43" s="189" t="s">
        <v>7091</v>
      </c>
      <c r="C43" s="154">
        <v>43830</v>
      </c>
      <c r="D43" s="155">
        <v>1.954</v>
      </c>
      <c r="E43" s="155">
        <v>2.8490000000000002</v>
      </c>
      <c r="F43" s="156">
        <v>1.1910926980838901</v>
      </c>
      <c r="G43" s="154">
        <v>43829</v>
      </c>
      <c r="H43" s="155">
        <v>1.931</v>
      </c>
      <c r="I43" s="156">
        <v>73.534635879218499</v>
      </c>
      <c r="J43" s="152" t="s">
        <v>9367</v>
      </c>
      <c r="K43" s="156">
        <v>4.1577825159914701</v>
      </c>
      <c r="L43" s="156">
        <v>7.8961899503037003</v>
      </c>
      <c r="M43" s="185">
        <v>9.2230296254890902</v>
      </c>
      <c r="N43" s="156">
        <v>21.8204488778055</v>
      </c>
      <c r="O43" s="156">
        <v>73.534635879218499</v>
      </c>
      <c r="P43" s="152" t="s">
        <v>9367</v>
      </c>
      <c r="Q43" s="156">
        <v>27.130774235523798</v>
      </c>
      <c r="R43" s="152" t="s">
        <v>9368</v>
      </c>
      <c r="S43" s="156">
        <v>51.590380139643102</v>
      </c>
      <c r="T43" s="152" t="s">
        <v>9369</v>
      </c>
      <c r="U43" s="156">
        <v>239.25152600000001</v>
      </c>
      <c r="V43" s="152" t="s">
        <v>157</v>
      </c>
      <c r="W43" s="152" t="s">
        <v>166</v>
      </c>
      <c r="X43" s="155">
        <v>3.5307328687999999</v>
      </c>
      <c r="Y43" s="152" t="s">
        <v>159</v>
      </c>
      <c r="Z43" s="154">
        <v>41620</v>
      </c>
      <c r="AA43" s="153" t="s">
        <v>9271</v>
      </c>
      <c r="AB43" s="152" t="s">
        <v>344</v>
      </c>
      <c r="AC43" s="152" t="s">
        <v>231</v>
      </c>
      <c r="AD43" s="152" t="s">
        <v>181</v>
      </c>
    </row>
    <row r="44" spans="1:30" hidden="1">
      <c r="A44" s="189" t="s">
        <v>12816</v>
      </c>
      <c r="B44" s="189" t="s">
        <v>12817</v>
      </c>
      <c r="C44" s="154">
        <v>43830</v>
      </c>
      <c r="D44" s="155">
        <v>1.3337000000000001</v>
      </c>
      <c r="E44" s="155">
        <v>1.3337000000000001</v>
      </c>
      <c r="F44" s="156">
        <v>6.00195063395704E-2</v>
      </c>
      <c r="G44" s="154">
        <v>43829</v>
      </c>
      <c r="H44" s="155">
        <v>1.3329</v>
      </c>
      <c r="I44" s="156">
        <v>73.252792933229401</v>
      </c>
      <c r="J44" s="152" t="s">
        <v>12818</v>
      </c>
      <c r="K44" s="156">
        <v>3.4678044996121198</v>
      </c>
      <c r="L44" s="156">
        <v>9.8147385755455101</v>
      </c>
      <c r="M44" s="185">
        <v>13.044583827767401</v>
      </c>
      <c r="N44" s="156">
        <v>28.117195004803101</v>
      </c>
      <c r="O44" s="156">
        <v>73.252792933229401</v>
      </c>
      <c r="P44" s="152" t="s">
        <v>12818</v>
      </c>
      <c r="Q44" s="157">
        <v>0</v>
      </c>
      <c r="R44" s="152"/>
      <c r="S44" s="157">
        <v>0</v>
      </c>
      <c r="T44" s="152"/>
      <c r="U44" s="156">
        <v>33.369999999999997</v>
      </c>
      <c r="V44" s="152" t="s">
        <v>163</v>
      </c>
      <c r="W44" s="152" t="s">
        <v>95</v>
      </c>
      <c r="X44" s="155">
        <v>1.0248000559999999</v>
      </c>
      <c r="Y44" s="152" t="s">
        <v>159</v>
      </c>
      <c r="Z44" s="154">
        <v>43194</v>
      </c>
      <c r="AA44" s="153" t="s">
        <v>9271</v>
      </c>
      <c r="AB44" s="152" t="s">
        <v>350</v>
      </c>
      <c r="AC44" s="152" t="s">
        <v>246</v>
      </c>
      <c r="AD44" s="152" t="s">
        <v>207</v>
      </c>
    </row>
    <row r="45" spans="1:30" hidden="1">
      <c r="A45" s="189" t="s">
        <v>12819</v>
      </c>
      <c r="B45" s="189" t="s">
        <v>12820</v>
      </c>
      <c r="C45" s="154">
        <v>43830</v>
      </c>
      <c r="D45" s="155">
        <v>1.6075999999999999</v>
      </c>
      <c r="E45" s="155">
        <v>1.6075999999999999</v>
      </c>
      <c r="F45" s="156">
        <v>0.21194364792418899</v>
      </c>
      <c r="G45" s="154">
        <v>43829</v>
      </c>
      <c r="H45" s="155">
        <v>1.6042000000000001</v>
      </c>
      <c r="I45" s="156">
        <v>73.214093308910705</v>
      </c>
      <c r="J45" s="152" t="s">
        <v>12821</v>
      </c>
      <c r="K45" s="156">
        <v>1.39388205613371</v>
      </c>
      <c r="L45" s="156">
        <v>8.0085998387530193</v>
      </c>
      <c r="M45" s="185">
        <v>11.329639889196701</v>
      </c>
      <c r="N45" s="156">
        <v>30.646078829743999</v>
      </c>
      <c r="O45" s="156">
        <v>73.214093308910705</v>
      </c>
      <c r="P45" s="152" t="s">
        <v>12821</v>
      </c>
      <c r="Q45" s="156">
        <v>44.308797127468601</v>
      </c>
      <c r="R45" s="152" t="s">
        <v>12822</v>
      </c>
      <c r="S45" s="157">
        <v>0</v>
      </c>
      <c r="T45" s="152"/>
      <c r="U45" s="156">
        <v>60.76</v>
      </c>
      <c r="V45" s="152" t="s">
        <v>157</v>
      </c>
      <c r="W45" s="152" t="s">
        <v>95</v>
      </c>
      <c r="X45" s="155">
        <v>0.41716319410000002</v>
      </c>
      <c r="Y45" s="152" t="s">
        <v>159</v>
      </c>
      <c r="Z45" s="154">
        <v>42999</v>
      </c>
      <c r="AA45" s="153" t="s">
        <v>9271</v>
      </c>
      <c r="AB45" s="152" t="s">
        <v>12809</v>
      </c>
      <c r="AC45" s="152" t="s">
        <v>214</v>
      </c>
      <c r="AD45" s="152" t="s">
        <v>204</v>
      </c>
    </row>
    <row r="46" spans="1:30" hidden="1">
      <c r="A46" s="189" t="s">
        <v>7092</v>
      </c>
      <c r="B46" s="189" t="s">
        <v>7093</v>
      </c>
      <c r="C46" s="154">
        <v>43830</v>
      </c>
      <c r="D46" s="155">
        <v>1.353</v>
      </c>
      <c r="E46" s="155">
        <v>1.353</v>
      </c>
      <c r="F46" s="156">
        <v>1.0455563853622101</v>
      </c>
      <c r="G46" s="154">
        <v>43829</v>
      </c>
      <c r="H46" s="155">
        <v>1.339</v>
      </c>
      <c r="I46" s="156">
        <v>73.017902813299202</v>
      </c>
      <c r="J46" s="152" t="s">
        <v>9370</v>
      </c>
      <c r="K46" s="156">
        <v>2.73348519362187</v>
      </c>
      <c r="L46" s="156">
        <v>5.3738317757009302</v>
      </c>
      <c r="M46" s="185">
        <v>9.2891760904684997</v>
      </c>
      <c r="N46" s="156">
        <v>25.2777777777778</v>
      </c>
      <c r="O46" s="156">
        <v>73.017902813299202</v>
      </c>
      <c r="P46" s="152" t="s">
        <v>9370</v>
      </c>
      <c r="Q46" s="156">
        <v>33.431952662721898</v>
      </c>
      <c r="R46" s="152" t="s">
        <v>9371</v>
      </c>
      <c r="S46" s="156">
        <v>75.714285714285694</v>
      </c>
      <c r="T46" s="152" t="s">
        <v>9372</v>
      </c>
      <c r="U46" s="156">
        <v>35.299999999999997</v>
      </c>
      <c r="V46" s="152" t="s">
        <v>157</v>
      </c>
      <c r="W46" s="152" t="s">
        <v>166</v>
      </c>
      <c r="X46" s="155">
        <v>7.4969308796999998</v>
      </c>
      <c r="Y46" s="152" t="s">
        <v>159</v>
      </c>
      <c r="Z46" s="154">
        <v>42143</v>
      </c>
      <c r="AA46" s="153" t="s">
        <v>9271</v>
      </c>
      <c r="AB46" s="152" t="s">
        <v>336</v>
      </c>
      <c r="AC46" s="152" t="s">
        <v>175</v>
      </c>
      <c r="AD46" s="152" t="s">
        <v>181</v>
      </c>
    </row>
    <row r="47" spans="1:30" hidden="1">
      <c r="A47" s="189" t="s">
        <v>7094</v>
      </c>
      <c r="B47" s="189" t="s">
        <v>7095</v>
      </c>
      <c r="C47" s="154">
        <v>43830</v>
      </c>
      <c r="D47" s="155">
        <v>1.569</v>
      </c>
      <c r="E47" s="155">
        <v>1.9690000000000001</v>
      </c>
      <c r="F47" s="156">
        <v>0.191570881226057</v>
      </c>
      <c r="G47" s="154">
        <v>43829</v>
      </c>
      <c r="H47" s="155">
        <v>1.5660000000000001</v>
      </c>
      <c r="I47" s="156">
        <v>72.987872105843394</v>
      </c>
      <c r="J47" s="152" t="s">
        <v>9373</v>
      </c>
      <c r="K47" s="156">
        <v>1.2911555842478999</v>
      </c>
      <c r="L47" s="156">
        <v>6.7346938775510097</v>
      </c>
      <c r="M47" s="185">
        <v>9.7202797202797306</v>
      </c>
      <c r="N47" s="156">
        <v>17.528089887640501</v>
      </c>
      <c r="O47" s="156">
        <v>72.987872105843394</v>
      </c>
      <c r="P47" s="152" t="s">
        <v>9373</v>
      </c>
      <c r="Q47" s="156">
        <v>55.527515576102402</v>
      </c>
      <c r="R47" s="152" t="s">
        <v>9374</v>
      </c>
      <c r="S47" s="156">
        <v>93.343666578249298</v>
      </c>
      <c r="T47" s="152" t="s">
        <v>9375</v>
      </c>
      <c r="U47" s="156">
        <v>118.6716869</v>
      </c>
      <c r="V47" s="152" t="s">
        <v>174</v>
      </c>
      <c r="W47" s="152" t="s">
        <v>197</v>
      </c>
      <c r="X47" s="155">
        <v>2.4105927629999999</v>
      </c>
      <c r="Y47" s="152" t="s">
        <v>159</v>
      </c>
      <c r="Z47" s="154">
        <v>42479</v>
      </c>
      <c r="AA47" s="153" t="s">
        <v>9271</v>
      </c>
      <c r="AB47" s="152" t="s">
        <v>9376</v>
      </c>
      <c r="AC47" s="152" t="s">
        <v>171</v>
      </c>
      <c r="AD47" s="152" t="s">
        <v>181</v>
      </c>
    </row>
    <row r="48" spans="1:30" hidden="1">
      <c r="A48" s="189" t="s">
        <v>7096</v>
      </c>
      <c r="B48" s="189" t="s">
        <v>7097</v>
      </c>
      <c r="C48" s="154">
        <v>43830</v>
      </c>
      <c r="D48" s="155">
        <v>1.252</v>
      </c>
      <c r="E48" s="155">
        <v>1.252</v>
      </c>
      <c r="F48" s="156">
        <v>1.13085621970921</v>
      </c>
      <c r="G48" s="154">
        <v>43829</v>
      </c>
      <c r="H48" s="155">
        <v>1.238</v>
      </c>
      <c r="I48" s="156">
        <v>72.9281767955801</v>
      </c>
      <c r="J48" s="152" t="s">
        <v>9377</v>
      </c>
      <c r="K48" s="156">
        <v>-0.55599682287528995</v>
      </c>
      <c r="L48" s="156">
        <v>6.91716481639624</v>
      </c>
      <c r="M48" s="185">
        <v>5.6540084388185603</v>
      </c>
      <c r="N48" s="156">
        <v>37.280701754386001</v>
      </c>
      <c r="O48" s="156">
        <v>72.9281767955801</v>
      </c>
      <c r="P48" s="152" t="s">
        <v>9377</v>
      </c>
      <c r="Q48" s="156">
        <v>33.049946865037199</v>
      </c>
      <c r="R48" s="152" t="s">
        <v>9378</v>
      </c>
      <c r="S48" s="156">
        <v>53.243574051407599</v>
      </c>
      <c r="T48" s="152" t="s">
        <v>9379</v>
      </c>
      <c r="U48" s="156">
        <v>25.2</v>
      </c>
      <c r="V48" s="152" t="s">
        <v>157</v>
      </c>
      <c r="W48" s="152" t="s">
        <v>166</v>
      </c>
      <c r="X48" s="155">
        <v>19.5550642973</v>
      </c>
      <c r="Y48" s="152" t="s">
        <v>159</v>
      </c>
      <c r="Z48" s="154">
        <v>42184</v>
      </c>
      <c r="AA48" s="153" t="s">
        <v>9271</v>
      </c>
      <c r="AB48" s="152" t="s">
        <v>9380</v>
      </c>
      <c r="AC48" s="152" t="s">
        <v>341</v>
      </c>
      <c r="AD48" s="152" t="s">
        <v>162</v>
      </c>
    </row>
    <row r="49" spans="1:30" hidden="1">
      <c r="A49" s="189" t="s">
        <v>7098</v>
      </c>
      <c r="B49" s="189" t="s">
        <v>7099</v>
      </c>
      <c r="C49" s="154">
        <v>43830</v>
      </c>
      <c r="D49" s="155">
        <v>1.4066000000000001</v>
      </c>
      <c r="E49" s="155">
        <v>1.7326999999999999</v>
      </c>
      <c r="F49" s="156">
        <v>0.54324517512508597</v>
      </c>
      <c r="G49" s="154">
        <v>43829</v>
      </c>
      <c r="H49" s="155">
        <v>1.399</v>
      </c>
      <c r="I49" s="156">
        <v>72.497991066912704</v>
      </c>
      <c r="J49" s="152" t="s">
        <v>9381</v>
      </c>
      <c r="K49" s="156">
        <v>2.65654648956356</v>
      </c>
      <c r="L49" s="156">
        <v>6.1681100794569899</v>
      </c>
      <c r="M49" s="185">
        <v>9.0223331912459503</v>
      </c>
      <c r="N49" s="156">
        <v>15.4497874905729</v>
      </c>
      <c r="O49" s="156">
        <v>72.497991066912704</v>
      </c>
      <c r="P49" s="152" t="s">
        <v>9381</v>
      </c>
      <c r="Q49" s="156">
        <v>22.8823016696509</v>
      </c>
      <c r="R49" s="152" t="s">
        <v>9382</v>
      </c>
      <c r="S49" s="156">
        <v>81.447593424877198</v>
      </c>
      <c r="T49" s="152" t="s">
        <v>9383</v>
      </c>
      <c r="U49" s="156">
        <v>81.030263959999999</v>
      </c>
      <c r="V49" s="152" t="s">
        <v>157</v>
      </c>
      <c r="W49" s="152" t="s">
        <v>197</v>
      </c>
      <c r="X49" s="155">
        <v>45.205299869199997</v>
      </c>
      <c r="Y49" s="152" t="s">
        <v>159</v>
      </c>
      <c r="Z49" s="154">
        <v>42726</v>
      </c>
      <c r="AA49" s="153" t="s">
        <v>9271</v>
      </c>
      <c r="AB49" s="152" t="s">
        <v>9341</v>
      </c>
      <c r="AC49" s="152" t="s">
        <v>269</v>
      </c>
      <c r="AD49" s="152" t="s">
        <v>338</v>
      </c>
    </row>
    <row r="50" spans="1:30" hidden="1">
      <c r="A50" s="189" t="s">
        <v>7100</v>
      </c>
      <c r="B50" s="189" t="s">
        <v>7101</v>
      </c>
      <c r="C50" s="154">
        <v>43830</v>
      </c>
      <c r="D50" s="155">
        <v>1.2589999999999999</v>
      </c>
      <c r="E50" s="155">
        <v>1.3540000000000001</v>
      </c>
      <c r="F50" s="156">
        <v>0.47885075818037098</v>
      </c>
      <c r="G50" s="154">
        <v>43829</v>
      </c>
      <c r="H50" s="155">
        <v>1.2529999999999999</v>
      </c>
      <c r="I50" s="156">
        <v>72.459774173027995</v>
      </c>
      <c r="J50" s="152" t="s">
        <v>9384</v>
      </c>
      <c r="K50" s="156">
        <v>2.3577235772357601</v>
      </c>
      <c r="L50" s="156">
        <v>2.6916802610114199</v>
      </c>
      <c r="M50" s="185">
        <v>4.6550543664738004</v>
      </c>
      <c r="N50" s="156">
        <v>21.029805803571399</v>
      </c>
      <c r="O50" s="156">
        <v>72.459774173027995</v>
      </c>
      <c r="P50" s="152" t="s">
        <v>9384</v>
      </c>
      <c r="Q50" s="156">
        <v>40.179299379524302</v>
      </c>
      <c r="R50" s="152" t="s">
        <v>9385</v>
      </c>
      <c r="S50" s="156">
        <v>36.371612173038201</v>
      </c>
      <c r="T50" s="152" t="s">
        <v>9386</v>
      </c>
      <c r="U50" s="156">
        <v>35.553382499999998</v>
      </c>
      <c r="V50" s="152" t="s">
        <v>157</v>
      </c>
      <c r="W50" s="152" t="s">
        <v>189</v>
      </c>
      <c r="X50" s="155">
        <v>2.4631194516999999</v>
      </c>
      <c r="Y50" s="152" t="s">
        <v>159</v>
      </c>
      <c r="Z50" s="154">
        <v>42607</v>
      </c>
      <c r="AA50" s="153" t="s">
        <v>9271</v>
      </c>
      <c r="AB50" s="152" t="s">
        <v>9387</v>
      </c>
      <c r="AC50" s="152" t="s">
        <v>329</v>
      </c>
      <c r="AD50" s="152" t="s">
        <v>183</v>
      </c>
    </row>
    <row r="51" spans="1:30" hidden="1">
      <c r="A51" s="189" t="s">
        <v>12823</v>
      </c>
      <c r="B51" s="189" t="s">
        <v>12824</v>
      </c>
      <c r="C51" s="154">
        <v>43830</v>
      </c>
      <c r="D51" s="155">
        <v>1.5988</v>
      </c>
      <c r="E51" s="155">
        <v>1.5988</v>
      </c>
      <c r="F51" s="156">
        <v>0.21311269900965699</v>
      </c>
      <c r="G51" s="154">
        <v>43829</v>
      </c>
      <c r="H51" s="155">
        <v>1.5953999999999999</v>
      </c>
      <c r="I51" s="156">
        <v>72.247360482654599</v>
      </c>
      <c r="J51" s="152" t="s">
        <v>12825</v>
      </c>
      <c r="K51" s="156">
        <v>1.3952308472856401</v>
      </c>
      <c r="L51" s="156">
        <v>8.0124307526010003</v>
      </c>
      <c r="M51" s="185">
        <v>11.2518265952265</v>
      </c>
      <c r="N51" s="156">
        <v>29.930922389272698</v>
      </c>
      <c r="O51" s="156">
        <v>72.247360482654599</v>
      </c>
      <c r="P51" s="152" t="s">
        <v>12825</v>
      </c>
      <c r="Q51" s="156">
        <v>43.377275580665398</v>
      </c>
      <c r="R51" s="152" t="s">
        <v>12826</v>
      </c>
      <c r="S51" s="157">
        <v>0</v>
      </c>
      <c r="T51" s="152"/>
      <c r="U51" s="156">
        <v>59.88</v>
      </c>
      <c r="V51" s="152" t="s">
        <v>157</v>
      </c>
      <c r="W51" s="152" t="s">
        <v>95</v>
      </c>
      <c r="X51" s="155">
        <v>0.30259159610000003</v>
      </c>
      <c r="Y51" s="152" t="s">
        <v>159</v>
      </c>
      <c r="Z51" s="154">
        <v>42999</v>
      </c>
      <c r="AA51" s="153" t="s">
        <v>9271</v>
      </c>
      <c r="AB51" s="152" t="s">
        <v>12809</v>
      </c>
      <c r="AC51" s="152" t="s">
        <v>214</v>
      </c>
      <c r="AD51" s="152" t="s">
        <v>204</v>
      </c>
    </row>
    <row r="52" spans="1:30" hidden="1">
      <c r="A52" s="189" t="s">
        <v>7102</v>
      </c>
      <c r="B52" s="189" t="s">
        <v>7103</v>
      </c>
      <c r="C52" s="154">
        <v>43830</v>
      </c>
      <c r="D52" s="155">
        <v>1.6617</v>
      </c>
      <c r="E52" s="155">
        <v>1.6617</v>
      </c>
      <c r="F52" s="156">
        <v>0.72129955146078495</v>
      </c>
      <c r="G52" s="154">
        <v>43829</v>
      </c>
      <c r="H52" s="155">
        <v>1.6497999999999999</v>
      </c>
      <c r="I52" s="156">
        <v>71.769691957825103</v>
      </c>
      <c r="J52" s="152" t="s">
        <v>9388</v>
      </c>
      <c r="K52" s="156">
        <v>1.98858405450193</v>
      </c>
      <c r="L52" s="156">
        <v>10.905693118867999</v>
      </c>
      <c r="M52" s="185">
        <v>15.9838067983528</v>
      </c>
      <c r="N52" s="156">
        <v>26.086956521739101</v>
      </c>
      <c r="O52" s="156">
        <v>71.769691957825103</v>
      </c>
      <c r="P52" s="152" t="s">
        <v>9388</v>
      </c>
      <c r="Q52" s="157">
        <v>0</v>
      </c>
      <c r="R52" s="152"/>
      <c r="S52" s="157">
        <v>0</v>
      </c>
      <c r="T52" s="152"/>
      <c r="U52" s="156">
        <v>66.17</v>
      </c>
      <c r="V52" s="152" t="s">
        <v>157</v>
      </c>
      <c r="W52" s="152" t="s">
        <v>95</v>
      </c>
      <c r="X52" s="155">
        <v>3.1347265558999999</v>
      </c>
      <c r="Y52" s="152" t="s">
        <v>159</v>
      </c>
      <c r="Z52" s="154">
        <v>43410</v>
      </c>
      <c r="AA52" s="153" t="s">
        <v>9271</v>
      </c>
      <c r="AB52" s="152" t="s">
        <v>9389</v>
      </c>
      <c r="AC52" s="152" t="s">
        <v>347</v>
      </c>
      <c r="AD52" s="152" t="s">
        <v>170</v>
      </c>
    </row>
    <row r="53" spans="1:30" hidden="1">
      <c r="A53" s="189" t="s">
        <v>7104</v>
      </c>
      <c r="B53" s="189" t="s">
        <v>7105</v>
      </c>
      <c r="C53" s="154">
        <v>43830</v>
      </c>
      <c r="D53" s="155">
        <v>1.8180000000000001</v>
      </c>
      <c r="E53" s="155">
        <v>1.8180000000000001</v>
      </c>
      <c r="F53" s="156">
        <v>0.60874377421140702</v>
      </c>
      <c r="G53" s="154">
        <v>43829</v>
      </c>
      <c r="H53" s="155">
        <v>1.8069999999999999</v>
      </c>
      <c r="I53" s="156">
        <v>71.671388101982998</v>
      </c>
      <c r="J53" s="152" t="s">
        <v>9390</v>
      </c>
      <c r="K53" s="156">
        <v>2.7699265121537699</v>
      </c>
      <c r="L53" s="156">
        <v>12.360939431396799</v>
      </c>
      <c r="M53" s="185">
        <v>16.463805253042899</v>
      </c>
      <c r="N53" s="156">
        <v>31.739130434782599</v>
      </c>
      <c r="O53" s="156">
        <v>71.671388101982998</v>
      </c>
      <c r="P53" s="152" t="s">
        <v>9390</v>
      </c>
      <c r="Q53" s="156">
        <v>74.975938402309893</v>
      </c>
      <c r="R53" s="152" t="s">
        <v>9391</v>
      </c>
      <c r="S53" s="156">
        <v>68.645640074211499</v>
      </c>
      <c r="T53" s="152" t="s">
        <v>9392</v>
      </c>
      <c r="U53" s="156">
        <v>81.8</v>
      </c>
      <c r="V53" s="152" t="s">
        <v>157</v>
      </c>
      <c r="W53" s="152" t="s">
        <v>166</v>
      </c>
      <c r="X53" s="155">
        <v>1.0344095322</v>
      </c>
      <c r="Y53" s="152" t="s">
        <v>159</v>
      </c>
      <c r="Z53" s="154">
        <v>42319</v>
      </c>
      <c r="AA53" s="153" t="s">
        <v>9271</v>
      </c>
      <c r="AB53" s="152" t="s">
        <v>368</v>
      </c>
      <c r="AC53" s="152" t="s">
        <v>369</v>
      </c>
      <c r="AD53" s="152" t="s">
        <v>183</v>
      </c>
    </row>
    <row r="54" spans="1:30" hidden="1">
      <c r="A54" s="189" t="s">
        <v>12827</v>
      </c>
      <c r="B54" s="189" t="s">
        <v>12828</v>
      </c>
      <c r="C54" s="154">
        <v>43830</v>
      </c>
      <c r="D54" s="155">
        <v>1.3418000000000001</v>
      </c>
      <c r="E54" s="155">
        <v>1.3418000000000001</v>
      </c>
      <c r="F54" s="156">
        <v>0.164228127799358</v>
      </c>
      <c r="G54" s="154">
        <v>43829</v>
      </c>
      <c r="H54" s="155">
        <v>1.3395999999999999</v>
      </c>
      <c r="I54" s="156">
        <v>71.388427640822599</v>
      </c>
      <c r="J54" s="152" t="s">
        <v>12829</v>
      </c>
      <c r="K54" s="156">
        <v>0.61487702459509697</v>
      </c>
      <c r="L54" s="156">
        <v>13.1652188580585</v>
      </c>
      <c r="M54" s="185">
        <v>20.308437191787</v>
      </c>
      <c r="N54" s="156">
        <v>45.705288304919101</v>
      </c>
      <c r="O54" s="156">
        <v>71.388427640822599</v>
      </c>
      <c r="P54" s="152" t="s">
        <v>12829</v>
      </c>
      <c r="Q54" s="156">
        <v>19.387845893762801</v>
      </c>
      <c r="R54" s="152" t="s">
        <v>12830</v>
      </c>
      <c r="S54" s="156">
        <v>35.809716599190303</v>
      </c>
      <c r="T54" s="152" t="s">
        <v>12831</v>
      </c>
      <c r="U54" s="156">
        <v>34.18</v>
      </c>
      <c r="V54" s="152" t="s">
        <v>157</v>
      </c>
      <c r="W54" s="152" t="s">
        <v>189</v>
      </c>
      <c r="X54" s="155">
        <v>0.46229650329999999</v>
      </c>
      <c r="Y54" s="152" t="s">
        <v>159</v>
      </c>
      <c r="Z54" s="154">
        <v>42585</v>
      </c>
      <c r="AA54" s="153" t="s">
        <v>9271</v>
      </c>
      <c r="AB54" s="152" t="s">
        <v>12832</v>
      </c>
      <c r="AC54" s="152" t="s">
        <v>201</v>
      </c>
      <c r="AD54" s="152" t="s">
        <v>247</v>
      </c>
    </row>
    <row r="55" spans="1:30" hidden="1">
      <c r="A55" s="189" t="s">
        <v>7106</v>
      </c>
      <c r="B55" s="189" t="s">
        <v>7107</v>
      </c>
      <c r="C55" s="154">
        <v>43830</v>
      </c>
      <c r="D55" s="155">
        <v>2.234</v>
      </c>
      <c r="E55" s="155">
        <v>2.234</v>
      </c>
      <c r="F55" s="156">
        <v>0.58532192705987796</v>
      </c>
      <c r="G55" s="154">
        <v>43829</v>
      </c>
      <c r="H55" s="155">
        <v>2.2210000000000001</v>
      </c>
      <c r="I55" s="156">
        <v>71.319018404907993</v>
      </c>
      <c r="J55" s="152" t="s">
        <v>9393</v>
      </c>
      <c r="K55" s="156">
        <v>0.81227436823103705</v>
      </c>
      <c r="L55" s="156">
        <v>5.0799623706491097</v>
      </c>
      <c r="M55" s="185">
        <v>9.5635115252574696</v>
      </c>
      <c r="N55" s="156">
        <v>29.808251016850701</v>
      </c>
      <c r="O55" s="156">
        <v>71.319018404907993</v>
      </c>
      <c r="P55" s="152" t="s">
        <v>9393</v>
      </c>
      <c r="Q55" s="156">
        <v>83.114754098360606</v>
      </c>
      <c r="R55" s="152" t="s">
        <v>9394</v>
      </c>
      <c r="S55" s="156">
        <v>99.108734402851994</v>
      </c>
      <c r="T55" s="152" t="s">
        <v>9395</v>
      </c>
      <c r="U55" s="156">
        <v>123.4</v>
      </c>
      <c r="V55" s="152" t="s">
        <v>163</v>
      </c>
      <c r="W55" s="152" t="s">
        <v>197</v>
      </c>
      <c r="X55" s="155">
        <v>5.5637874010999999</v>
      </c>
      <c r="Y55" s="152" t="s">
        <v>159</v>
      </c>
      <c r="Z55" s="154">
        <v>42220</v>
      </c>
      <c r="AA55" s="153" t="s">
        <v>9271</v>
      </c>
      <c r="AB55" s="152" t="s">
        <v>328</v>
      </c>
      <c r="AC55" s="152" t="s">
        <v>249</v>
      </c>
      <c r="AD55" s="152" t="s">
        <v>181</v>
      </c>
    </row>
    <row r="56" spans="1:30" hidden="1">
      <c r="A56" s="189" t="s">
        <v>7108</v>
      </c>
      <c r="B56" s="189" t="s">
        <v>7109</v>
      </c>
      <c r="C56" s="154">
        <v>43830</v>
      </c>
      <c r="D56" s="155">
        <v>0.84389999999999998</v>
      </c>
      <c r="E56" s="155">
        <v>0.84389999999999998</v>
      </c>
      <c r="F56" s="156">
        <v>0.27328897338402702</v>
      </c>
      <c r="G56" s="154">
        <v>43829</v>
      </c>
      <c r="H56" s="155">
        <v>0.84160000000000001</v>
      </c>
      <c r="I56" s="156">
        <v>71.280698193626904</v>
      </c>
      <c r="J56" s="152" t="s">
        <v>9396</v>
      </c>
      <c r="K56" s="156">
        <v>-0.41302808590984902</v>
      </c>
      <c r="L56" s="156">
        <v>4.81927710843373</v>
      </c>
      <c r="M56" s="185">
        <v>11.523721421963799</v>
      </c>
      <c r="N56" s="156">
        <v>38.027477919528899</v>
      </c>
      <c r="O56" s="156">
        <v>71.280698193626904</v>
      </c>
      <c r="P56" s="152" t="s">
        <v>9396</v>
      </c>
      <c r="Q56" s="156">
        <v>24.542502951593899</v>
      </c>
      <c r="R56" s="152" t="s">
        <v>9397</v>
      </c>
      <c r="S56" s="156">
        <v>46.5358569196041</v>
      </c>
      <c r="T56" s="152" t="s">
        <v>9398</v>
      </c>
      <c r="U56" s="156">
        <v>-15.61</v>
      </c>
      <c r="V56" s="152" t="s">
        <v>157</v>
      </c>
      <c r="W56" s="152" t="s">
        <v>189</v>
      </c>
      <c r="X56" s="155">
        <v>11.4150622746</v>
      </c>
      <c r="Y56" s="152" t="s">
        <v>159</v>
      </c>
      <c r="Z56" s="154">
        <v>42153</v>
      </c>
      <c r="AA56" s="153" t="s">
        <v>9271</v>
      </c>
      <c r="AB56" s="152" t="s">
        <v>9399</v>
      </c>
      <c r="AC56" s="152" t="s">
        <v>239</v>
      </c>
      <c r="AD56" s="152" t="s">
        <v>272</v>
      </c>
    </row>
    <row r="57" spans="1:30" hidden="1">
      <c r="A57" s="189" t="s">
        <v>7110</v>
      </c>
      <c r="B57" s="189" t="s">
        <v>7111</v>
      </c>
      <c r="C57" s="154">
        <v>43830</v>
      </c>
      <c r="D57" s="155">
        <v>2.0150000000000001</v>
      </c>
      <c r="E57" s="155">
        <v>2.0150000000000001</v>
      </c>
      <c r="F57" s="156">
        <v>0</v>
      </c>
      <c r="G57" s="154">
        <v>43829</v>
      </c>
      <c r="H57" s="155">
        <v>2.0150000000000001</v>
      </c>
      <c r="I57" s="156">
        <v>71.197960917587096</v>
      </c>
      <c r="J57" s="152" t="s">
        <v>9400</v>
      </c>
      <c r="K57" s="156">
        <v>0.80040020010005097</v>
      </c>
      <c r="L57" s="156">
        <v>9.3326098752034792</v>
      </c>
      <c r="M57" s="185">
        <v>15.1428571428571</v>
      </c>
      <c r="N57" s="156">
        <v>43.518518518518498</v>
      </c>
      <c r="O57" s="156">
        <v>71.197960917587096</v>
      </c>
      <c r="P57" s="152" t="s">
        <v>9400</v>
      </c>
      <c r="Q57" s="156">
        <v>26.4115432873275</v>
      </c>
      <c r="R57" s="152" t="s">
        <v>9401</v>
      </c>
      <c r="S57" s="156">
        <v>36.795655125594003</v>
      </c>
      <c r="T57" s="152" t="s">
        <v>9402</v>
      </c>
      <c r="U57" s="156">
        <v>101.5</v>
      </c>
      <c r="V57" s="152" t="s">
        <v>157</v>
      </c>
      <c r="W57" s="152" t="s">
        <v>158</v>
      </c>
      <c r="X57" s="155">
        <v>24.157409995199998</v>
      </c>
      <c r="Y57" s="152" t="s">
        <v>159</v>
      </c>
      <c r="Z57" s="154">
        <v>41864</v>
      </c>
      <c r="AA57" s="153" t="s">
        <v>9271</v>
      </c>
      <c r="AB57" s="152" t="s">
        <v>9331</v>
      </c>
      <c r="AC57" s="152" t="s">
        <v>223</v>
      </c>
      <c r="AD57" s="152" t="s">
        <v>173</v>
      </c>
    </row>
    <row r="58" spans="1:30" hidden="1">
      <c r="A58" s="189" t="s">
        <v>12833</v>
      </c>
      <c r="B58" s="189" t="s">
        <v>12834</v>
      </c>
      <c r="C58" s="154">
        <v>43830</v>
      </c>
      <c r="D58" s="155">
        <v>1.6557999999999999</v>
      </c>
      <c r="E58" s="155">
        <v>1.6557999999999999</v>
      </c>
      <c r="F58" s="156">
        <v>0.71776155717761803</v>
      </c>
      <c r="G58" s="154">
        <v>43829</v>
      </c>
      <c r="H58" s="155">
        <v>1.6439999999999999</v>
      </c>
      <c r="I58" s="156">
        <v>71.195202646815503</v>
      </c>
      <c r="J58" s="152" t="s">
        <v>12835</v>
      </c>
      <c r="K58" s="156">
        <v>1.97696618833528</v>
      </c>
      <c r="L58" s="156">
        <v>10.8151519207603</v>
      </c>
      <c r="M58" s="185">
        <v>15.830710038475001</v>
      </c>
      <c r="N58" s="156">
        <v>25.658344084389501</v>
      </c>
      <c r="O58" s="156">
        <v>71.195202646815503</v>
      </c>
      <c r="P58" s="152" t="s">
        <v>12835</v>
      </c>
      <c r="Q58" s="157">
        <v>0</v>
      </c>
      <c r="R58" s="152"/>
      <c r="S58" s="157">
        <v>0</v>
      </c>
      <c r="T58" s="152"/>
      <c r="U58" s="156">
        <v>65.58</v>
      </c>
      <c r="V58" s="152" t="s">
        <v>157</v>
      </c>
      <c r="W58" s="152" t="s">
        <v>95</v>
      </c>
      <c r="X58" s="155">
        <v>0.54693093299999995</v>
      </c>
      <c r="Y58" s="152" t="s">
        <v>159</v>
      </c>
      <c r="Z58" s="154">
        <v>43410</v>
      </c>
      <c r="AA58" s="153" t="s">
        <v>9271</v>
      </c>
      <c r="AB58" s="152" t="s">
        <v>9389</v>
      </c>
      <c r="AC58" s="152" t="s">
        <v>347</v>
      </c>
      <c r="AD58" s="152" t="s">
        <v>170</v>
      </c>
    </row>
    <row r="59" spans="1:30" hidden="1">
      <c r="A59" s="189" t="s">
        <v>7112</v>
      </c>
      <c r="B59" s="189" t="s">
        <v>7113</v>
      </c>
      <c r="C59" s="154">
        <v>43830</v>
      </c>
      <c r="D59" s="155">
        <v>2.4430000000000001</v>
      </c>
      <c r="E59" s="155">
        <v>2.9140000000000001</v>
      </c>
      <c r="F59" s="156">
        <v>1.1175496688741799</v>
      </c>
      <c r="G59" s="154">
        <v>43829</v>
      </c>
      <c r="H59" s="155">
        <v>2.4159999999999999</v>
      </c>
      <c r="I59" s="156">
        <v>70.958712386284105</v>
      </c>
      <c r="J59" s="152" t="s">
        <v>9403</v>
      </c>
      <c r="K59" s="156">
        <v>-0.28571428571428997</v>
      </c>
      <c r="L59" s="156">
        <v>6.4024390243902696</v>
      </c>
      <c r="M59" s="185">
        <v>6.1712299000434596</v>
      </c>
      <c r="N59" s="156">
        <v>36.176142697881801</v>
      </c>
      <c r="O59" s="156">
        <v>70.958712386284105</v>
      </c>
      <c r="P59" s="152" t="s">
        <v>9403</v>
      </c>
      <c r="Q59" s="156">
        <v>35.121681415929203</v>
      </c>
      <c r="R59" s="152" t="s">
        <v>9404</v>
      </c>
      <c r="S59" s="156">
        <v>57.560663998617002</v>
      </c>
      <c r="T59" s="152" t="s">
        <v>9405</v>
      </c>
      <c r="U59" s="156">
        <v>223.1409846</v>
      </c>
      <c r="V59" s="152" t="s">
        <v>157</v>
      </c>
      <c r="W59" s="152" t="s">
        <v>166</v>
      </c>
      <c r="X59" s="155">
        <v>17.179242483900001</v>
      </c>
      <c r="Y59" s="152" t="s">
        <v>159</v>
      </c>
      <c r="Z59" s="154">
        <v>40878</v>
      </c>
      <c r="AA59" s="153" t="s">
        <v>9271</v>
      </c>
      <c r="AB59" s="152" t="s">
        <v>9380</v>
      </c>
      <c r="AC59" s="152" t="s">
        <v>341</v>
      </c>
      <c r="AD59" s="152" t="s">
        <v>162</v>
      </c>
    </row>
    <row r="60" spans="1:30" hidden="1">
      <c r="A60" s="189" t="s">
        <v>12836</v>
      </c>
      <c r="B60" s="189" t="s">
        <v>12837</v>
      </c>
      <c r="C60" s="154">
        <v>43830</v>
      </c>
      <c r="D60" s="155">
        <v>1.3931</v>
      </c>
      <c r="E60" s="155">
        <v>1.3931</v>
      </c>
      <c r="F60" s="156">
        <v>0.16537244751223201</v>
      </c>
      <c r="G60" s="154">
        <v>43829</v>
      </c>
      <c r="H60" s="155">
        <v>1.3908</v>
      </c>
      <c r="I60" s="156">
        <v>70.764893356214799</v>
      </c>
      <c r="J60" s="152" t="s">
        <v>12838</v>
      </c>
      <c r="K60" s="156">
        <v>0.60662959485809498</v>
      </c>
      <c r="L60" s="156">
        <v>13.131395159980499</v>
      </c>
      <c r="M60" s="185">
        <v>20.198446937014701</v>
      </c>
      <c r="N60" s="156">
        <v>45.432717402651598</v>
      </c>
      <c r="O60" s="156">
        <v>70.764893356214799</v>
      </c>
      <c r="P60" s="152" t="s">
        <v>12838</v>
      </c>
      <c r="Q60" s="156">
        <v>16.081993167236099</v>
      </c>
      <c r="R60" s="152" t="s">
        <v>12839</v>
      </c>
      <c r="S60" s="157">
        <v>0</v>
      </c>
      <c r="T60" s="152"/>
      <c r="U60" s="156">
        <v>32.487710679999999</v>
      </c>
      <c r="V60" s="152" t="s">
        <v>157</v>
      </c>
      <c r="W60" s="152" t="s">
        <v>95</v>
      </c>
      <c r="X60" s="155">
        <v>0.19396637389999999</v>
      </c>
      <c r="Y60" s="152" t="s">
        <v>159</v>
      </c>
      <c r="Z60" s="154">
        <v>42865</v>
      </c>
      <c r="AA60" s="153" t="s">
        <v>9271</v>
      </c>
      <c r="AB60" s="152" t="s">
        <v>12832</v>
      </c>
      <c r="AC60" s="152" t="s">
        <v>201</v>
      </c>
      <c r="AD60" s="152" t="s">
        <v>247</v>
      </c>
    </row>
    <row r="61" spans="1:30" hidden="1">
      <c r="A61" s="189" t="s">
        <v>7114</v>
      </c>
      <c r="B61" s="189" t="s">
        <v>7115</v>
      </c>
      <c r="C61" s="154">
        <v>43830</v>
      </c>
      <c r="D61" s="155">
        <v>1.1688000000000001</v>
      </c>
      <c r="E61" s="155">
        <v>2.4148000000000001</v>
      </c>
      <c r="F61" s="156">
        <v>0</v>
      </c>
      <c r="G61" s="154">
        <v>43829</v>
      </c>
      <c r="H61" s="155">
        <v>1.1688000000000001</v>
      </c>
      <c r="I61" s="156">
        <v>70.605667289554106</v>
      </c>
      <c r="J61" s="152" t="s">
        <v>9406</v>
      </c>
      <c r="K61" s="156">
        <v>0.291745323494075</v>
      </c>
      <c r="L61" s="156">
        <v>14.387047247955101</v>
      </c>
      <c r="M61" s="185">
        <v>16.5291921224098</v>
      </c>
      <c r="N61" s="156">
        <v>38.429063576606502</v>
      </c>
      <c r="O61" s="156">
        <v>70.605667289554106</v>
      </c>
      <c r="P61" s="152" t="s">
        <v>9406</v>
      </c>
      <c r="Q61" s="156">
        <v>31.036326617503899</v>
      </c>
      <c r="R61" s="152" t="s">
        <v>9407</v>
      </c>
      <c r="S61" s="156">
        <v>31.037760572507501</v>
      </c>
      <c r="T61" s="152" t="s">
        <v>9408</v>
      </c>
      <c r="U61" s="156">
        <v>207.67175624000001</v>
      </c>
      <c r="V61" s="152" t="s">
        <v>157</v>
      </c>
      <c r="W61" s="152" t="s">
        <v>158</v>
      </c>
      <c r="X61" s="155">
        <v>10.943382940299999</v>
      </c>
      <c r="Y61" s="152" t="s">
        <v>159</v>
      </c>
      <c r="Z61" s="154">
        <v>39889</v>
      </c>
      <c r="AA61" s="153" t="s">
        <v>9271</v>
      </c>
      <c r="AB61" s="152" t="s">
        <v>9409</v>
      </c>
      <c r="AC61" s="152" t="s">
        <v>223</v>
      </c>
      <c r="AD61" s="152" t="s">
        <v>185</v>
      </c>
    </row>
    <row r="62" spans="1:30" hidden="1">
      <c r="A62" s="189" t="s">
        <v>12840</v>
      </c>
      <c r="B62" s="189" t="s">
        <v>12841</v>
      </c>
      <c r="C62" s="154">
        <v>43830</v>
      </c>
      <c r="D62" s="155">
        <v>2.1989999999999998</v>
      </c>
      <c r="E62" s="155">
        <v>2.1989999999999998</v>
      </c>
      <c r="F62" s="156">
        <v>0.59469350411710398</v>
      </c>
      <c r="G62" s="154">
        <v>43829</v>
      </c>
      <c r="H62" s="155">
        <v>2.1859999999999999</v>
      </c>
      <c r="I62" s="156">
        <v>70.597362296353793</v>
      </c>
      <c r="J62" s="152" t="s">
        <v>12842</v>
      </c>
      <c r="K62" s="156">
        <v>0.779101741521536</v>
      </c>
      <c r="L62" s="156">
        <v>5.0143266475644701</v>
      </c>
      <c r="M62" s="185">
        <v>9.4029850746268693</v>
      </c>
      <c r="N62" s="156">
        <v>29.429075927015901</v>
      </c>
      <c r="O62" s="156">
        <v>70.597362296353793</v>
      </c>
      <c r="P62" s="152" t="s">
        <v>12842</v>
      </c>
      <c r="Q62" s="156">
        <v>81.735537190082596</v>
      </c>
      <c r="R62" s="152" t="s">
        <v>12843</v>
      </c>
      <c r="S62" s="156">
        <v>96.866606982990106</v>
      </c>
      <c r="T62" s="152" t="s">
        <v>12844</v>
      </c>
      <c r="U62" s="156">
        <v>119.9</v>
      </c>
      <c r="V62" s="152" t="s">
        <v>163</v>
      </c>
      <c r="W62" s="152" t="s">
        <v>197</v>
      </c>
      <c r="X62" s="155">
        <v>2.5489087217000002</v>
      </c>
      <c r="Y62" s="152" t="s">
        <v>159</v>
      </c>
      <c r="Z62" s="154">
        <v>42220</v>
      </c>
      <c r="AA62" s="153" t="s">
        <v>9271</v>
      </c>
      <c r="AB62" s="152" t="s">
        <v>328</v>
      </c>
      <c r="AC62" s="152" t="s">
        <v>249</v>
      </c>
      <c r="AD62" s="152" t="s">
        <v>181</v>
      </c>
    </row>
    <row r="63" spans="1:30" hidden="1">
      <c r="A63" s="189" t="s">
        <v>7116</v>
      </c>
      <c r="B63" s="189" t="s">
        <v>7117</v>
      </c>
      <c r="C63" s="154">
        <v>43830</v>
      </c>
      <c r="D63" s="155">
        <v>2.629</v>
      </c>
      <c r="E63" s="155">
        <v>7.133</v>
      </c>
      <c r="F63" s="156">
        <v>0.57383320581484598</v>
      </c>
      <c r="G63" s="154">
        <v>43829</v>
      </c>
      <c r="H63" s="155">
        <v>2.6139999999999999</v>
      </c>
      <c r="I63" s="156">
        <v>70.573545489052904</v>
      </c>
      <c r="J63" s="152" t="s">
        <v>9410</v>
      </c>
      <c r="K63" s="156">
        <v>1.9387359441644001</v>
      </c>
      <c r="L63" s="156">
        <v>6.7397482744620403</v>
      </c>
      <c r="M63" s="185">
        <v>10.1844462540623</v>
      </c>
      <c r="N63" s="156">
        <v>18.577391860296299</v>
      </c>
      <c r="O63" s="156">
        <v>70.573545489052904</v>
      </c>
      <c r="P63" s="152" t="s">
        <v>9410</v>
      </c>
      <c r="Q63" s="156">
        <v>30.3751424838334</v>
      </c>
      <c r="R63" s="152" t="s">
        <v>9411</v>
      </c>
      <c r="S63" s="156">
        <v>65.551305124011193</v>
      </c>
      <c r="T63" s="152" t="s">
        <v>9412</v>
      </c>
      <c r="U63" s="156">
        <v>211.17154176974299</v>
      </c>
      <c r="V63" s="152" t="s">
        <v>157</v>
      </c>
      <c r="W63" s="152" t="s">
        <v>166</v>
      </c>
      <c r="X63" s="155">
        <v>28.585671513600001</v>
      </c>
      <c r="Y63" s="152" t="s">
        <v>159</v>
      </c>
      <c r="Z63" s="154">
        <v>41733</v>
      </c>
      <c r="AA63" s="153" t="s">
        <v>9271</v>
      </c>
      <c r="AB63" s="152" t="s">
        <v>348</v>
      </c>
      <c r="AC63" s="152" t="s">
        <v>240</v>
      </c>
      <c r="AD63" s="152" t="s">
        <v>181</v>
      </c>
    </row>
    <row r="64" spans="1:30" hidden="1">
      <c r="A64" s="189" t="s">
        <v>7118</v>
      </c>
      <c r="B64" s="189" t="s">
        <v>7119</v>
      </c>
      <c r="C64" s="154">
        <v>43830</v>
      </c>
      <c r="D64" s="155">
        <v>1.2611000000000001</v>
      </c>
      <c r="E64" s="155">
        <v>1.2611000000000001</v>
      </c>
      <c r="F64" s="156">
        <v>0.36609629924394399</v>
      </c>
      <c r="G64" s="154">
        <v>43829</v>
      </c>
      <c r="H64" s="155">
        <v>1.2565</v>
      </c>
      <c r="I64" s="156">
        <v>70.511087074094107</v>
      </c>
      <c r="J64" s="152" t="s">
        <v>9413</v>
      </c>
      <c r="K64" s="156">
        <v>-2.2251511862304199</v>
      </c>
      <c r="L64" s="156">
        <v>5.1354731137974197</v>
      </c>
      <c r="M64" s="185">
        <v>9.2807625649913508</v>
      </c>
      <c r="N64" s="156">
        <v>23.070166878110701</v>
      </c>
      <c r="O64" s="156">
        <v>70.511087074094107</v>
      </c>
      <c r="P64" s="152" t="s">
        <v>9413</v>
      </c>
      <c r="Q64" s="156">
        <v>-0.110891089108899</v>
      </c>
      <c r="R64" s="152" t="s">
        <v>9414</v>
      </c>
      <c r="S64" s="156">
        <v>21.469851666345601</v>
      </c>
      <c r="T64" s="152" t="s">
        <v>9415</v>
      </c>
      <c r="U64" s="156">
        <v>26.11</v>
      </c>
      <c r="V64" s="152" t="s">
        <v>157</v>
      </c>
      <c r="W64" s="152" t="s">
        <v>189</v>
      </c>
      <c r="X64" s="155">
        <v>1.6352546619999999</v>
      </c>
      <c r="Y64" s="152" t="s">
        <v>159</v>
      </c>
      <c r="Z64" s="154">
        <v>41893</v>
      </c>
      <c r="AA64" s="153" t="s">
        <v>9271</v>
      </c>
      <c r="AB64" s="152" t="s">
        <v>9416</v>
      </c>
      <c r="AC64" s="152" t="s">
        <v>340</v>
      </c>
      <c r="AD64" s="152" t="s">
        <v>207</v>
      </c>
    </row>
    <row r="65" spans="1:30" hidden="1">
      <c r="A65" s="189" t="s">
        <v>7120</v>
      </c>
      <c r="B65" s="189" t="s">
        <v>7121</v>
      </c>
      <c r="C65" s="154">
        <v>43830</v>
      </c>
      <c r="D65" s="155">
        <v>1.355</v>
      </c>
      <c r="E65" s="155">
        <v>1.355</v>
      </c>
      <c r="F65" s="156">
        <v>0.81845238095237305</v>
      </c>
      <c r="G65" s="154">
        <v>43829</v>
      </c>
      <c r="H65" s="155">
        <v>1.3440000000000001</v>
      </c>
      <c r="I65" s="156">
        <v>70.440251572327</v>
      </c>
      <c r="J65" s="152" t="s">
        <v>9417</v>
      </c>
      <c r="K65" s="156">
        <v>1.95635816403311</v>
      </c>
      <c r="L65" s="156">
        <v>6.9455406471981096</v>
      </c>
      <c r="M65" s="185">
        <v>11.706512778235799</v>
      </c>
      <c r="N65" s="156">
        <v>26.046511627907002</v>
      </c>
      <c r="O65" s="156">
        <v>70.440251572327</v>
      </c>
      <c r="P65" s="152" t="s">
        <v>9417</v>
      </c>
      <c r="Q65" s="156">
        <v>39.8348813209494</v>
      </c>
      <c r="R65" s="152" t="s">
        <v>9418</v>
      </c>
      <c r="S65" s="156">
        <v>58.665105386416897</v>
      </c>
      <c r="T65" s="152" t="s">
        <v>9419</v>
      </c>
      <c r="U65" s="156">
        <v>35.5</v>
      </c>
      <c r="V65" s="152" t="s">
        <v>157</v>
      </c>
      <c r="W65" s="152" t="s">
        <v>166</v>
      </c>
      <c r="X65" s="155">
        <v>0.92972517499999996</v>
      </c>
      <c r="Y65" s="152" t="s">
        <v>159</v>
      </c>
      <c r="Z65" s="154">
        <v>42355</v>
      </c>
      <c r="AA65" s="153" t="s">
        <v>9271</v>
      </c>
      <c r="AB65" s="152" t="s">
        <v>349</v>
      </c>
      <c r="AC65" s="152" t="s">
        <v>161</v>
      </c>
      <c r="AD65" s="152" t="s">
        <v>181</v>
      </c>
    </row>
    <row r="66" spans="1:30" hidden="1">
      <c r="A66" s="189" t="s">
        <v>7122</v>
      </c>
      <c r="B66" s="189" t="s">
        <v>7123</v>
      </c>
      <c r="C66" s="154">
        <v>43830</v>
      </c>
      <c r="D66" s="155">
        <v>1.6716</v>
      </c>
      <c r="E66" s="155">
        <v>1.7456</v>
      </c>
      <c r="F66" s="156">
        <v>0.20381249250688899</v>
      </c>
      <c r="G66" s="154">
        <v>43829</v>
      </c>
      <c r="H66" s="155">
        <v>1.6681999999999999</v>
      </c>
      <c r="I66" s="156">
        <v>70.305298678071495</v>
      </c>
      <c r="J66" s="152" t="s">
        <v>9420</v>
      </c>
      <c r="K66" s="156">
        <v>2.3324150596877899</v>
      </c>
      <c r="L66" s="156">
        <v>10.212962352475801</v>
      </c>
      <c r="M66" s="185">
        <v>12.6642562111426</v>
      </c>
      <c r="N66" s="156">
        <v>18.789054107783102</v>
      </c>
      <c r="O66" s="156">
        <v>70.305298678071495</v>
      </c>
      <c r="P66" s="152" t="s">
        <v>9420</v>
      </c>
      <c r="Q66" s="156">
        <v>63.7477488598131</v>
      </c>
      <c r="R66" s="152" t="s">
        <v>9421</v>
      </c>
      <c r="S66" s="156">
        <v>69.448831025144997</v>
      </c>
      <c r="T66" s="152" t="s">
        <v>9422</v>
      </c>
      <c r="U66" s="156">
        <v>75.21009128</v>
      </c>
      <c r="V66" s="152" t="s">
        <v>157</v>
      </c>
      <c r="W66" s="152" t="s">
        <v>197</v>
      </c>
      <c r="X66" s="155">
        <v>5.2367822292000001</v>
      </c>
      <c r="Y66" s="152" t="s">
        <v>159</v>
      </c>
      <c r="Z66" s="154">
        <v>42457</v>
      </c>
      <c r="AA66" s="153" t="s">
        <v>9271</v>
      </c>
      <c r="AB66" s="152" t="s">
        <v>9423</v>
      </c>
      <c r="AC66" s="152" t="s">
        <v>171</v>
      </c>
      <c r="AD66" s="152" t="s">
        <v>162</v>
      </c>
    </row>
    <row r="67" spans="1:30" hidden="1">
      <c r="A67" s="189" t="s">
        <v>7124</v>
      </c>
      <c r="B67" s="189" t="s">
        <v>7125</v>
      </c>
      <c r="C67" s="154">
        <v>43830</v>
      </c>
      <c r="D67" s="155">
        <v>1.734</v>
      </c>
      <c r="E67" s="155">
        <v>1.859</v>
      </c>
      <c r="F67" s="156">
        <v>0.17331022530328699</v>
      </c>
      <c r="G67" s="154">
        <v>43829</v>
      </c>
      <c r="H67" s="155">
        <v>1.7310000000000001</v>
      </c>
      <c r="I67" s="156">
        <v>70.166830225711493</v>
      </c>
      <c r="J67" s="152" t="s">
        <v>9424</v>
      </c>
      <c r="K67" s="156">
        <v>0.696864111498257</v>
      </c>
      <c r="L67" s="156">
        <v>9.19395465994962</v>
      </c>
      <c r="M67" s="185">
        <v>12.3056994818653</v>
      </c>
      <c r="N67" s="156">
        <v>17.1621621621622</v>
      </c>
      <c r="O67" s="156">
        <v>70.166830225711493</v>
      </c>
      <c r="P67" s="152" t="s">
        <v>9424</v>
      </c>
      <c r="Q67" s="156">
        <v>53.6351567567568</v>
      </c>
      <c r="R67" s="152" t="s">
        <v>9425</v>
      </c>
      <c r="S67" s="156">
        <v>95.4226766430738</v>
      </c>
      <c r="T67" s="152" t="s">
        <v>9426</v>
      </c>
      <c r="U67" s="156">
        <v>93.273027200000001</v>
      </c>
      <c r="V67" s="152" t="s">
        <v>157</v>
      </c>
      <c r="W67" s="152" t="s">
        <v>197</v>
      </c>
      <c r="X67" s="155">
        <v>10.1121260912</v>
      </c>
      <c r="Y67" s="152" t="s">
        <v>159</v>
      </c>
      <c r="Z67" s="154">
        <v>42090</v>
      </c>
      <c r="AA67" s="153" t="s">
        <v>9271</v>
      </c>
      <c r="AB67" s="152" t="s">
        <v>361</v>
      </c>
      <c r="AC67" s="152" t="s">
        <v>171</v>
      </c>
      <c r="AD67" s="152" t="s">
        <v>181</v>
      </c>
    </row>
    <row r="68" spans="1:30" hidden="1">
      <c r="A68" s="189" t="s">
        <v>12845</v>
      </c>
      <c r="B68" s="189" t="s">
        <v>12846</v>
      </c>
      <c r="C68" s="154">
        <v>43830</v>
      </c>
      <c r="D68" s="155">
        <v>1.4482999999999999</v>
      </c>
      <c r="E68" s="155">
        <v>1.4482999999999999</v>
      </c>
      <c r="F68" s="156">
        <v>0.31167751766172203</v>
      </c>
      <c r="G68" s="154">
        <v>43829</v>
      </c>
      <c r="H68" s="155">
        <v>1.4438</v>
      </c>
      <c r="I68" s="156">
        <v>69.968313578218499</v>
      </c>
      <c r="J68" s="152" t="s">
        <v>12847</v>
      </c>
      <c r="K68" s="156">
        <v>1.2230919765166199</v>
      </c>
      <c r="L68" s="156">
        <v>7.6322829964328198</v>
      </c>
      <c r="M68" s="185">
        <v>10.827976737067599</v>
      </c>
      <c r="N68" s="156">
        <v>29.880728185812899</v>
      </c>
      <c r="O68" s="156">
        <v>69.968313578218499</v>
      </c>
      <c r="P68" s="152" t="s">
        <v>12847</v>
      </c>
      <c r="Q68" s="156">
        <v>44.627521469942103</v>
      </c>
      <c r="R68" s="152" t="s">
        <v>12848</v>
      </c>
      <c r="S68" s="157">
        <v>0</v>
      </c>
      <c r="T68" s="152"/>
      <c r="U68" s="156">
        <v>44.83</v>
      </c>
      <c r="V68" s="152" t="s">
        <v>157</v>
      </c>
      <c r="W68" s="152" t="s">
        <v>95</v>
      </c>
      <c r="X68" s="155">
        <v>0.40159442540000001</v>
      </c>
      <c r="Y68" s="152" t="s">
        <v>159</v>
      </c>
      <c r="Z68" s="154">
        <v>43096</v>
      </c>
      <c r="AA68" s="153" t="s">
        <v>9271</v>
      </c>
      <c r="AB68" s="152" t="s">
        <v>12809</v>
      </c>
      <c r="AC68" s="152" t="s">
        <v>214</v>
      </c>
      <c r="AD68" s="152" t="s">
        <v>207</v>
      </c>
    </row>
    <row r="69" spans="1:30" hidden="1">
      <c r="A69" s="189" t="s">
        <v>7126</v>
      </c>
      <c r="B69" s="189" t="s">
        <v>7127</v>
      </c>
      <c r="C69" s="154">
        <v>43830</v>
      </c>
      <c r="D69" s="155">
        <v>1.7290000000000001</v>
      </c>
      <c r="E69" s="155">
        <v>1.9390000000000001</v>
      </c>
      <c r="F69" s="156">
        <v>0.52325581395349996</v>
      </c>
      <c r="G69" s="154">
        <v>43829</v>
      </c>
      <c r="H69" s="155">
        <v>1.72</v>
      </c>
      <c r="I69" s="156">
        <v>69.676153091266002</v>
      </c>
      <c r="J69" s="152" t="s">
        <v>9427</v>
      </c>
      <c r="K69" s="156">
        <v>2.6112759643916998</v>
      </c>
      <c r="L69" s="156">
        <v>4.59770114942528</v>
      </c>
      <c r="M69" s="185">
        <v>6.2692071296865404</v>
      </c>
      <c r="N69" s="156">
        <v>18.587105624142701</v>
      </c>
      <c r="O69" s="156">
        <v>69.676153091266002</v>
      </c>
      <c r="P69" s="152" t="s">
        <v>9427</v>
      </c>
      <c r="Q69" s="156">
        <v>24.837545126353799</v>
      </c>
      <c r="R69" s="152" t="s">
        <v>9428</v>
      </c>
      <c r="S69" s="156">
        <v>68.875727348295896</v>
      </c>
      <c r="T69" s="152" t="s">
        <v>9429</v>
      </c>
      <c r="U69" s="156">
        <v>103.1575</v>
      </c>
      <c r="V69" s="152" t="s">
        <v>157</v>
      </c>
      <c r="W69" s="152" t="s">
        <v>166</v>
      </c>
      <c r="X69" s="155">
        <v>3.9253906211</v>
      </c>
      <c r="Y69" s="152" t="s">
        <v>159</v>
      </c>
      <c r="Z69" s="154">
        <v>41528</v>
      </c>
      <c r="AA69" s="153" t="s">
        <v>9271</v>
      </c>
      <c r="AB69" s="152" t="s">
        <v>339</v>
      </c>
      <c r="AC69" s="152" t="s">
        <v>261</v>
      </c>
      <c r="AD69" s="152" t="s">
        <v>185</v>
      </c>
    </row>
    <row r="70" spans="1:30" hidden="1">
      <c r="A70" s="189" t="s">
        <v>7128</v>
      </c>
      <c r="B70" s="189" t="s">
        <v>7129</v>
      </c>
      <c r="C70" s="154">
        <v>43830</v>
      </c>
      <c r="D70" s="155">
        <v>3.5649999999999999</v>
      </c>
      <c r="E70" s="155">
        <v>3.5649999999999999</v>
      </c>
      <c r="F70" s="156">
        <v>-0.391170718077682</v>
      </c>
      <c r="G70" s="154">
        <v>43829</v>
      </c>
      <c r="H70" s="155">
        <v>3.5790000000000002</v>
      </c>
      <c r="I70" s="156">
        <v>69.600380589914394</v>
      </c>
      <c r="J70" s="152" t="s">
        <v>9430</v>
      </c>
      <c r="K70" s="156">
        <v>1.4802163393111301</v>
      </c>
      <c r="L70" s="156">
        <v>9.8951911220715107</v>
      </c>
      <c r="M70" s="185">
        <v>16.275277234181299</v>
      </c>
      <c r="N70" s="156">
        <v>31.162619573215601</v>
      </c>
      <c r="O70" s="156">
        <v>69.600380589914394</v>
      </c>
      <c r="P70" s="152" t="s">
        <v>9430</v>
      </c>
      <c r="Q70" s="156">
        <v>44.448946515397097</v>
      </c>
      <c r="R70" s="152" t="s">
        <v>9431</v>
      </c>
      <c r="S70" s="156">
        <v>65.582907570831395</v>
      </c>
      <c r="T70" s="152" t="s">
        <v>9432</v>
      </c>
      <c r="U70" s="156">
        <v>59.650694133452703</v>
      </c>
      <c r="V70" s="152" t="s">
        <v>157</v>
      </c>
      <c r="W70" s="152" t="s">
        <v>166</v>
      </c>
      <c r="X70" s="155">
        <v>1.4029896395999999</v>
      </c>
      <c r="Y70" s="152" t="s">
        <v>159</v>
      </c>
      <c r="Z70" s="154">
        <v>42138</v>
      </c>
      <c r="AA70" s="153" t="s">
        <v>9271</v>
      </c>
      <c r="AB70" s="152" t="s">
        <v>332</v>
      </c>
      <c r="AC70" s="152" t="s">
        <v>244</v>
      </c>
      <c r="AD70" s="152" t="s">
        <v>162</v>
      </c>
    </row>
    <row r="71" spans="1:30" hidden="1">
      <c r="A71" s="189" t="s">
        <v>12849</v>
      </c>
      <c r="B71" s="189" t="s">
        <v>12850</v>
      </c>
      <c r="C71" s="154">
        <v>43830</v>
      </c>
      <c r="D71" s="155">
        <v>1.4372</v>
      </c>
      <c r="E71" s="155">
        <v>1.4372</v>
      </c>
      <c r="F71" s="156">
        <v>0.307091010608596</v>
      </c>
      <c r="G71" s="154">
        <v>43829</v>
      </c>
      <c r="H71" s="155">
        <v>1.4328000000000001</v>
      </c>
      <c r="I71" s="156">
        <v>69.401225836869401</v>
      </c>
      <c r="J71" s="152" t="s">
        <v>12851</v>
      </c>
      <c r="K71" s="156">
        <v>1.2183956616663201</v>
      </c>
      <c r="L71" s="156">
        <v>7.63124391522505</v>
      </c>
      <c r="M71" s="185">
        <v>10.792476102374399</v>
      </c>
      <c r="N71" s="156">
        <v>29.6292955713899</v>
      </c>
      <c r="O71" s="156">
        <v>69.401225836869401</v>
      </c>
      <c r="P71" s="152" t="s">
        <v>12851</v>
      </c>
      <c r="Q71" s="156">
        <v>43.504742885671497</v>
      </c>
      <c r="R71" s="152" t="s">
        <v>12852</v>
      </c>
      <c r="S71" s="157">
        <v>0</v>
      </c>
      <c r="T71" s="152"/>
      <c r="U71" s="156">
        <v>43.72</v>
      </c>
      <c r="V71" s="152" t="s">
        <v>157</v>
      </c>
      <c r="W71" s="152" t="s">
        <v>95</v>
      </c>
      <c r="X71" s="155">
        <v>0.29741078479999999</v>
      </c>
      <c r="Y71" s="152" t="s">
        <v>159</v>
      </c>
      <c r="Z71" s="154">
        <v>43096</v>
      </c>
      <c r="AA71" s="153" t="s">
        <v>9271</v>
      </c>
      <c r="AB71" s="152" t="s">
        <v>12809</v>
      </c>
      <c r="AC71" s="152" t="s">
        <v>214</v>
      </c>
      <c r="AD71" s="152" t="s">
        <v>207</v>
      </c>
    </row>
    <row r="72" spans="1:30" hidden="1">
      <c r="A72" s="189" t="s">
        <v>7130</v>
      </c>
      <c r="B72" s="189" t="s">
        <v>7131</v>
      </c>
      <c r="C72" s="154">
        <v>43830</v>
      </c>
      <c r="D72" s="155">
        <v>1.3140000000000001</v>
      </c>
      <c r="E72" s="155">
        <v>1.3140000000000001</v>
      </c>
      <c r="F72" s="156">
        <v>0.22883295194508901</v>
      </c>
      <c r="G72" s="154">
        <v>43829</v>
      </c>
      <c r="H72" s="155">
        <v>1.3109999999999999</v>
      </c>
      <c r="I72" s="156">
        <v>69.111969111969103</v>
      </c>
      <c r="J72" s="152" t="s">
        <v>9433</v>
      </c>
      <c r="K72" s="156">
        <v>1.6241299303944401</v>
      </c>
      <c r="L72" s="156">
        <v>8.3264633140972801</v>
      </c>
      <c r="M72" s="185">
        <v>10.327455919395501</v>
      </c>
      <c r="N72" s="156">
        <v>29.8418972332016</v>
      </c>
      <c r="O72" s="156">
        <v>69.111969111969103</v>
      </c>
      <c r="P72" s="152" t="s">
        <v>9433</v>
      </c>
      <c r="Q72" s="156">
        <v>30.486593843098301</v>
      </c>
      <c r="R72" s="152" t="s">
        <v>9434</v>
      </c>
      <c r="S72" s="156">
        <v>67.816091954022994</v>
      </c>
      <c r="T72" s="152" t="s">
        <v>9435</v>
      </c>
      <c r="U72" s="156">
        <v>31.4</v>
      </c>
      <c r="V72" s="152" t="s">
        <v>157</v>
      </c>
      <c r="W72" s="152" t="s">
        <v>166</v>
      </c>
      <c r="X72" s="155">
        <v>0.50819520169999999</v>
      </c>
      <c r="Y72" s="152" t="s">
        <v>159</v>
      </c>
      <c r="Z72" s="154">
        <v>42319</v>
      </c>
      <c r="AA72" s="153" t="s">
        <v>9271</v>
      </c>
      <c r="AB72" s="152" t="s">
        <v>359</v>
      </c>
      <c r="AC72" s="152" t="s">
        <v>286</v>
      </c>
      <c r="AD72" s="152" t="s">
        <v>173</v>
      </c>
    </row>
    <row r="73" spans="1:30" hidden="1">
      <c r="A73" s="189" t="s">
        <v>7132</v>
      </c>
      <c r="B73" s="189" t="s">
        <v>7133</v>
      </c>
      <c r="C73" s="154">
        <v>43830</v>
      </c>
      <c r="D73" s="155">
        <v>1.1914</v>
      </c>
      <c r="E73" s="155">
        <v>1.2234</v>
      </c>
      <c r="F73" s="156">
        <v>0.16815200941651301</v>
      </c>
      <c r="G73" s="154">
        <v>43829</v>
      </c>
      <c r="H73" s="155">
        <v>1.1894</v>
      </c>
      <c r="I73" s="156">
        <v>68.873139617292694</v>
      </c>
      <c r="J73" s="152" t="s">
        <v>9436</v>
      </c>
      <c r="K73" s="156">
        <v>2.2485410230003402</v>
      </c>
      <c r="L73" s="156">
        <v>11.397849462365601</v>
      </c>
      <c r="M73" s="185">
        <v>18.4529727580036</v>
      </c>
      <c r="N73" s="156">
        <v>41.161137440758303</v>
      </c>
      <c r="O73" s="156">
        <v>68.873139617292694</v>
      </c>
      <c r="P73" s="152" t="s">
        <v>9436</v>
      </c>
      <c r="Q73" s="156">
        <v>21.089541620083299</v>
      </c>
      <c r="R73" s="152" t="s">
        <v>9437</v>
      </c>
      <c r="S73" s="157">
        <v>0</v>
      </c>
      <c r="T73" s="152"/>
      <c r="U73" s="156">
        <v>17.785467128027701</v>
      </c>
      <c r="V73" s="152" t="s">
        <v>157</v>
      </c>
      <c r="W73" s="152" t="s">
        <v>95</v>
      </c>
      <c r="X73" s="155">
        <v>1.3074975171000001</v>
      </c>
      <c r="Y73" s="152" t="s">
        <v>159</v>
      </c>
      <c r="Z73" s="154">
        <v>42896</v>
      </c>
      <c r="AA73" s="153" t="s">
        <v>9271</v>
      </c>
      <c r="AB73" s="152" t="s">
        <v>9438</v>
      </c>
      <c r="AC73" s="152" t="s">
        <v>193</v>
      </c>
      <c r="AD73" s="152" t="s">
        <v>185</v>
      </c>
    </row>
    <row r="74" spans="1:30" hidden="1">
      <c r="A74" s="189" t="s">
        <v>7134</v>
      </c>
      <c r="B74" s="189" t="s">
        <v>7135</v>
      </c>
      <c r="C74" s="154">
        <v>43830</v>
      </c>
      <c r="D74" s="155">
        <v>1.05</v>
      </c>
      <c r="E74" s="155">
        <v>1.05</v>
      </c>
      <c r="F74" s="156">
        <v>0.767754318618043</v>
      </c>
      <c r="G74" s="154">
        <v>43829</v>
      </c>
      <c r="H74" s="155">
        <v>1.042</v>
      </c>
      <c r="I74" s="156">
        <v>68.810289389067506</v>
      </c>
      <c r="J74" s="152" t="s">
        <v>9439</v>
      </c>
      <c r="K74" s="156">
        <v>2.4390243902439201</v>
      </c>
      <c r="L74" s="156">
        <v>7.5819672131147602</v>
      </c>
      <c r="M74" s="185">
        <v>14.254624591947801</v>
      </c>
      <c r="N74" s="156">
        <v>27.892813641900101</v>
      </c>
      <c r="O74" s="156">
        <v>68.810289389067506</v>
      </c>
      <c r="P74" s="152" t="s">
        <v>9439</v>
      </c>
      <c r="Q74" s="156">
        <v>32.911392405063303</v>
      </c>
      <c r="R74" s="152" t="s">
        <v>9440</v>
      </c>
      <c r="S74" s="156">
        <v>7.5819672131147602</v>
      </c>
      <c r="T74" s="152" t="s">
        <v>9441</v>
      </c>
      <c r="U74" s="156">
        <v>5</v>
      </c>
      <c r="V74" s="152" t="s">
        <v>157</v>
      </c>
      <c r="W74" s="152" t="s">
        <v>186</v>
      </c>
      <c r="X74" s="155">
        <v>1.4399805633</v>
      </c>
      <c r="Y74" s="152" t="s">
        <v>159</v>
      </c>
      <c r="Z74" s="154">
        <v>42549</v>
      </c>
      <c r="AA74" s="153" t="s">
        <v>9271</v>
      </c>
      <c r="AB74" s="152" t="s">
        <v>9442</v>
      </c>
      <c r="AC74" s="152" t="s">
        <v>244</v>
      </c>
      <c r="AD74" s="152" t="s">
        <v>181</v>
      </c>
    </row>
    <row r="75" spans="1:30" hidden="1">
      <c r="A75" s="189" t="s">
        <v>7136</v>
      </c>
      <c r="B75" s="189" t="s">
        <v>7137</v>
      </c>
      <c r="C75" s="154">
        <v>43830</v>
      </c>
      <c r="D75" s="155">
        <v>1.2649999999999999</v>
      </c>
      <c r="E75" s="155">
        <v>1.2649999999999999</v>
      </c>
      <c r="F75" s="156">
        <v>0.23771790808240001</v>
      </c>
      <c r="G75" s="154">
        <v>43829</v>
      </c>
      <c r="H75" s="155">
        <v>1.262</v>
      </c>
      <c r="I75" s="156">
        <v>68.6666666666667</v>
      </c>
      <c r="J75" s="152" t="s">
        <v>9443</v>
      </c>
      <c r="K75" s="156">
        <v>3.7735849056603601</v>
      </c>
      <c r="L75" s="156">
        <v>6.8412162162162096</v>
      </c>
      <c r="M75" s="185">
        <v>4.5454545454545396</v>
      </c>
      <c r="N75" s="156">
        <v>10.191637630661999</v>
      </c>
      <c r="O75" s="156">
        <v>68.6666666666667</v>
      </c>
      <c r="P75" s="152" t="s">
        <v>9443</v>
      </c>
      <c r="Q75" s="156">
        <v>25.123639960435199</v>
      </c>
      <c r="R75" s="152" t="s">
        <v>9444</v>
      </c>
      <c r="S75" s="157">
        <v>0</v>
      </c>
      <c r="T75" s="152"/>
      <c r="U75" s="156">
        <v>26.5</v>
      </c>
      <c r="V75" s="152" t="s">
        <v>157</v>
      </c>
      <c r="W75" s="152" t="s">
        <v>95</v>
      </c>
      <c r="X75" s="155">
        <v>9.6353171289000006</v>
      </c>
      <c r="Y75" s="152" t="s">
        <v>159</v>
      </c>
      <c r="Z75" s="154">
        <v>43061</v>
      </c>
      <c r="AA75" s="153" t="s">
        <v>9271</v>
      </c>
      <c r="AB75" s="152" t="s">
        <v>9319</v>
      </c>
      <c r="AC75" s="152" t="s">
        <v>167</v>
      </c>
      <c r="AD75" s="152" t="s">
        <v>181</v>
      </c>
    </row>
    <row r="76" spans="1:30" hidden="1">
      <c r="A76" s="189" t="s">
        <v>7138</v>
      </c>
      <c r="B76" s="189" t="s">
        <v>7139</v>
      </c>
      <c r="C76" s="154">
        <v>43830</v>
      </c>
      <c r="D76" s="155">
        <v>1.986</v>
      </c>
      <c r="E76" s="155">
        <v>2.5990000000000002</v>
      </c>
      <c r="F76" s="156">
        <v>0.35371399696816003</v>
      </c>
      <c r="G76" s="154">
        <v>43829</v>
      </c>
      <c r="H76" s="155">
        <v>1.9790000000000001</v>
      </c>
      <c r="I76" s="156">
        <v>68.590831918505998</v>
      </c>
      <c r="J76" s="152" t="s">
        <v>9445</v>
      </c>
      <c r="K76" s="156">
        <v>2.0030816640986</v>
      </c>
      <c r="L76" s="156">
        <v>10.4560622914349</v>
      </c>
      <c r="M76" s="185">
        <v>11.0738255033557</v>
      </c>
      <c r="N76" s="156">
        <v>41.051136363636402</v>
      </c>
      <c r="O76" s="156">
        <v>68.590831918505998</v>
      </c>
      <c r="P76" s="152" t="s">
        <v>9445</v>
      </c>
      <c r="Q76" s="156">
        <v>24.514106583072099</v>
      </c>
      <c r="R76" s="152" t="s">
        <v>9446</v>
      </c>
      <c r="S76" s="156">
        <v>40.951029098651503</v>
      </c>
      <c r="T76" s="152" t="s">
        <v>9447</v>
      </c>
      <c r="U76" s="156">
        <v>207.54242719999999</v>
      </c>
      <c r="V76" s="152" t="s">
        <v>157</v>
      </c>
      <c r="W76" s="152" t="s">
        <v>166</v>
      </c>
      <c r="X76" s="155">
        <v>2.3586595619000001</v>
      </c>
      <c r="Y76" s="152" t="s">
        <v>159</v>
      </c>
      <c r="Z76" s="154">
        <v>40169</v>
      </c>
      <c r="AA76" s="153" t="s">
        <v>9271</v>
      </c>
      <c r="AB76" s="152" t="s">
        <v>371</v>
      </c>
      <c r="AC76" s="152" t="s">
        <v>228</v>
      </c>
      <c r="AD76" s="152" t="s">
        <v>162</v>
      </c>
    </row>
    <row r="77" spans="1:30" hidden="1">
      <c r="A77" s="189" t="s">
        <v>7140</v>
      </c>
      <c r="B77" s="189" t="s">
        <v>7141</v>
      </c>
      <c r="C77" s="154">
        <v>43830</v>
      </c>
      <c r="D77" s="155">
        <v>1.1648000000000001</v>
      </c>
      <c r="E77" s="155">
        <v>1.4598</v>
      </c>
      <c r="F77" s="156">
        <v>0.61328496156173495</v>
      </c>
      <c r="G77" s="154">
        <v>43829</v>
      </c>
      <c r="H77" s="155">
        <v>1.1577</v>
      </c>
      <c r="I77" s="156">
        <v>68.281362666672393</v>
      </c>
      <c r="J77" s="152" t="s">
        <v>9448</v>
      </c>
      <c r="K77" s="156">
        <v>2.1216903384183801</v>
      </c>
      <c r="L77" s="156">
        <v>3.1161473087818901</v>
      </c>
      <c r="M77" s="185">
        <v>4.3566512771197496</v>
      </c>
      <c r="N77" s="156">
        <v>15.468702107553799</v>
      </c>
      <c r="O77" s="156">
        <v>68.281362666672393</v>
      </c>
      <c r="P77" s="152" t="s">
        <v>9448</v>
      </c>
      <c r="Q77" s="156">
        <v>20.187606530631498</v>
      </c>
      <c r="R77" s="152" t="s">
        <v>9449</v>
      </c>
      <c r="S77" s="156">
        <v>33.583850851497502</v>
      </c>
      <c r="T77" s="152" t="s">
        <v>9450</v>
      </c>
      <c r="U77" s="156">
        <v>51.073278719999998</v>
      </c>
      <c r="V77" s="152" t="s">
        <v>163</v>
      </c>
      <c r="W77" s="152" t="s">
        <v>166</v>
      </c>
      <c r="X77" s="155">
        <v>1.5867718645</v>
      </c>
      <c r="Y77" s="152" t="s">
        <v>159</v>
      </c>
      <c r="Z77" s="154">
        <v>42030</v>
      </c>
      <c r="AA77" s="153" t="s">
        <v>9271</v>
      </c>
      <c r="AB77" s="152" t="s">
        <v>337</v>
      </c>
      <c r="AC77" s="152" t="s">
        <v>182</v>
      </c>
      <c r="AD77" s="152" t="s">
        <v>181</v>
      </c>
    </row>
    <row r="78" spans="1:30" hidden="1">
      <c r="A78" s="189" t="s">
        <v>12853</v>
      </c>
      <c r="B78" s="189" t="s">
        <v>12854</v>
      </c>
      <c r="C78" s="154">
        <v>43830</v>
      </c>
      <c r="D78" s="155">
        <v>1.1549</v>
      </c>
      <c r="E78" s="155">
        <v>2.1318999999999999</v>
      </c>
      <c r="F78" s="156">
        <v>-8.6580086580023193E-3</v>
      </c>
      <c r="G78" s="154">
        <v>43829</v>
      </c>
      <c r="H78" s="155">
        <v>1.155</v>
      </c>
      <c r="I78" s="156">
        <v>68.022993902257198</v>
      </c>
      <c r="J78" s="152" t="s">
        <v>12855</v>
      </c>
      <c r="K78" s="156">
        <v>0.26043927424257102</v>
      </c>
      <c r="L78" s="156">
        <v>14.253347190249301</v>
      </c>
      <c r="M78" s="185">
        <v>16.107616276507699</v>
      </c>
      <c r="N78" s="156">
        <v>37.385260763913003</v>
      </c>
      <c r="O78" s="156">
        <v>68.022993902257198</v>
      </c>
      <c r="P78" s="152" t="s">
        <v>12855</v>
      </c>
      <c r="Q78" s="156">
        <v>27.1338921325505</v>
      </c>
      <c r="R78" s="152" t="s">
        <v>12856</v>
      </c>
      <c r="S78" s="156">
        <v>25.258762790136402</v>
      </c>
      <c r="T78" s="152" t="s">
        <v>12857</v>
      </c>
      <c r="U78" s="156">
        <v>136.07915278910201</v>
      </c>
      <c r="V78" s="152" t="s">
        <v>157</v>
      </c>
      <c r="W78" s="152" t="s">
        <v>158</v>
      </c>
      <c r="X78" s="155">
        <v>0.17652235690000001</v>
      </c>
      <c r="Y78" s="152" t="s">
        <v>159</v>
      </c>
      <c r="Z78" s="154">
        <v>41487</v>
      </c>
      <c r="AA78" s="153" t="s">
        <v>9271</v>
      </c>
      <c r="AB78" s="152" t="s">
        <v>9409</v>
      </c>
      <c r="AC78" s="152" t="s">
        <v>223</v>
      </c>
      <c r="AD78" s="152" t="s">
        <v>185</v>
      </c>
    </row>
    <row r="79" spans="1:30" hidden="1">
      <c r="A79" s="189" t="s">
        <v>7142</v>
      </c>
      <c r="B79" s="189" t="s">
        <v>7143</v>
      </c>
      <c r="C79" s="154">
        <v>43830</v>
      </c>
      <c r="D79" s="155">
        <v>1.714</v>
      </c>
      <c r="E79" s="155">
        <v>1.714</v>
      </c>
      <c r="F79" s="156">
        <v>0.18704699555762599</v>
      </c>
      <c r="G79" s="154">
        <v>43829</v>
      </c>
      <c r="H79" s="155">
        <v>1.7108000000000001</v>
      </c>
      <c r="I79" s="156">
        <v>68.006273279749095</v>
      </c>
      <c r="J79" s="152" t="s">
        <v>9451</v>
      </c>
      <c r="K79" s="156">
        <v>2.3956030826214199</v>
      </c>
      <c r="L79" s="156">
        <v>9.8647522594705404</v>
      </c>
      <c r="M79" s="185">
        <v>10.7092106962925</v>
      </c>
      <c r="N79" s="156">
        <v>16.9886014606511</v>
      </c>
      <c r="O79" s="156">
        <v>68.006273279749095</v>
      </c>
      <c r="P79" s="152" t="s">
        <v>9451</v>
      </c>
      <c r="Q79" s="157">
        <v>0</v>
      </c>
      <c r="R79" s="152"/>
      <c r="S79" s="157">
        <v>0</v>
      </c>
      <c r="T79" s="152"/>
      <c r="U79" s="156">
        <v>71.400000000000006</v>
      </c>
      <c r="V79" s="152" t="s">
        <v>157</v>
      </c>
      <c r="W79" s="152" t="s">
        <v>95</v>
      </c>
      <c r="X79" s="155">
        <v>6.6085452236000002</v>
      </c>
      <c r="Y79" s="152" t="s">
        <v>159</v>
      </c>
      <c r="Z79" s="154">
        <v>43362</v>
      </c>
      <c r="AA79" s="153" t="s">
        <v>9271</v>
      </c>
      <c r="AB79" s="152" t="s">
        <v>361</v>
      </c>
      <c r="AC79" s="152" t="s">
        <v>171</v>
      </c>
      <c r="AD79" s="152" t="s">
        <v>173</v>
      </c>
    </row>
    <row r="80" spans="1:30" hidden="1">
      <c r="A80" s="189" t="s">
        <v>12858</v>
      </c>
      <c r="B80" s="189" t="s">
        <v>12859</v>
      </c>
      <c r="C80" s="154">
        <v>43830</v>
      </c>
      <c r="D80" s="155">
        <v>1.712</v>
      </c>
      <c r="E80" s="155">
        <v>1.712</v>
      </c>
      <c r="F80" s="156">
        <v>0.187265917602989</v>
      </c>
      <c r="G80" s="154">
        <v>43829</v>
      </c>
      <c r="H80" s="155">
        <v>1.7088000000000001</v>
      </c>
      <c r="I80" s="156">
        <v>67.859594077850801</v>
      </c>
      <c r="J80" s="152" t="s">
        <v>12860</v>
      </c>
      <c r="K80" s="156">
        <v>2.3984688079430598</v>
      </c>
      <c r="L80" s="156">
        <v>9.8562628336755598</v>
      </c>
      <c r="M80" s="185">
        <v>10.6801137832945</v>
      </c>
      <c r="N80" s="156">
        <v>16.9319035585001</v>
      </c>
      <c r="O80" s="156">
        <v>67.859594077850801</v>
      </c>
      <c r="P80" s="152" t="s">
        <v>12860</v>
      </c>
      <c r="Q80" s="157">
        <v>0</v>
      </c>
      <c r="R80" s="152"/>
      <c r="S80" s="157">
        <v>0</v>
      </c>
      <c r="T80" s="152"/>
      <c r="U80" s="156">
        <v>71.2</v>
      </c>
      <c r="V80" s="152" t="s">
        <v>157</v>
      </c>
      <c r="W80" s="152" t="s">
        <v>95</v>
      </c>
      <c r="X80" s="155">
        <v>2.5507566198</v>
      </c>
      <c r="Y80" s="152" t="s">
        <v>159</v>
      </c>
      <c r="Z80" s="154">
        <v>43362</v>
      </c>
      <c r="AA80" s="153" t="s">
        <v>9271</v>
      </c>
      <c r="AB80" s="152" t="s">
        <v>361</v>
      </c>
      <c r="AC80" s="152" t="s">
        <v>171</v>
      </c>
      <c r="AD80" s="152" t="s">
        <v>173</v>
      </c>
    </row>
    <row r="81" spans="1:30" hidden="1">
      <c r="A81" s="189" t="s">
        <v>7144</v>
      </c>
      <c r="B81" s="189" t="s">
        <v>7145</v>
      </c>
      <c r="C81" s="154">
        <v>43830</v>
      </c>
      <c r="D81" s="155">
        <v>1.5388999999999999</v>
      </c>
      <c r="E81" s="155">
        <v>1.5388999999999999</v>
      </c>
      <c r="F81" s="156">
        <v>1.7387280179822799</v>
      </c>
      <c r="G81" s="154">
        <v>43829</v>
      </c>
      <c r="H81" s="155">
        <v>1.5125999999999999</v>
      </c>
      <c r="I81" s="156">
        <v>67.581400413808097</v>
      </c>
      <c r="J81" s="152" t="s">
        <v>9452</v>
      </c>
      <c r="K81" s="156">
        <v>2.0626077729141699</v>
      </c>
      <c r="L81" s="156">
        <v>1.5708534090159101</v>
      </c>
      <c r="M81" s="185">
        <v>2.7714705489515099</v>
      </c>
      <c r="N81" s="156">
        <v>21.2400535728354</v>
      </c>
      <c r="O81" s="156">
        <v>67.581400413808097</v>
      </c>
      <c r="P81" s="152" t="s">
        <v>9452</v>
      </c>
      <c r="Q81" s="156">
        <v>47.446584267509799</v>
      </c>
      <c r="R81" s="152" t="s">
        <v>9453</v>
      </c>
      <c r="S81" s="157">
        <v>0</v>
      </c>
      <c r="T81" s="152"/>
      <c r="U81" s="156">
        <v>53.89</v>
      </c>
      <c r="V81" s="152" t="s">
        <v>157</v>
      </c>
      <c r="W81" s="152" t="s">
        <v>95</v>
      </c>
      <c r="X81" s="155">
        <v>5.7015231230000003</v>
      </c>
      <c r="Y81" s="152" t="s">
        <v>159</v>
      </c>
      <c r="Z81" s="154">
        <v>42963</v>
      </c>
      <c r="AA81" s="153" t="s">
        <v>9271</v>
      </c>
      <c r="AB81" s="152" t="s">
        <v>334</v>
      </c>
      <c r="AC81" s="152" t="s">
        <v>331</v>
      </c>
      <c r="AD81" s="152" t="s">
        <v>185</v>
      </c>
    </row>
    <row r="82" spans="1:30" hidden="1">
      <c r="A82" s="189" t="s">
        <v>7146</v>
      </c>
      <c r="B82" s="189" t="s">
        <v>7147</v>
      </c>
      <c r="C82" s="154">
        <v>43830</v>
      </c>
      <c r="D82" s="155">
        <v>1.524</v>
      </c>
      <c r="E82" s="155">
        <v>1.5449999999999999</v>
      </c>
      <c r="F82" s="156">
        <v>0.131406044678059</v>
      </c>
      <c r="G82" s="154">
        <v>43829</v>
      </c>
      <c r="H82" s="155">
        <v>1.522</v>
      </c>
      <c r="I82" s="156">
        <v>67.472527472527503</v>
      </c>
      <c r="J82" s="152" t="s">
        <v>9454</v>
      </c>
      <c r="K82" s="156">
        <v>2.5572005383579999</v>
      </c>
      <c r="L82" s="156">
        <v>13.056379821958499</v>
      </c>
      <c r="M82" s="185">
        <v>15.8054711246201</v>
      </c>
      <c r="N82" s="156">
        <v>33.216783216783199</v>
      </c>
      <c r="O82" s="156">
        <v>67.472527472527503</v>
      </c>
      <c r="P82" s="152" t="s">
        <v>9454</v>
      </c>
      <c r="Q82" s="156">
        <v>23.002421307506001</v>
      </c>
      <c r="R82" s="152" t="s">
        <v>9455</v>
      </c>
      <c r="S82" s="156">
        <v>48.249027237354099</v>
      </c>
      <c r="T82" s="152" t="s">
        <v>9456</v>
      </c>
      <c r="U82" s="156">
        <v>55.486252399999998</v>
      </c>
      <c r="V82" s="152" t="s">
        <v>157</v>
      </c>
      <c r="W82" s="152" t="s">
        <v>166</v>
      </c>
      <c r="X82" s="155">
        <v>1.1738833154999999</v>
      </c>
      <c r="Y82" s="152" t="s">
        <v>159</v>
      </c>
      <c r="Z82" s="154">
        <v>42143</v>
      </c>
      <c r="AA82" s="153" t="s">
        <v>9271</v>
      </c>
      <c r="AB82" s="152" t="s">
        <v>455</v>
      </c>
      <c r="AC82" s="152" t="s">
        <v>193</v>
      </c>
      <c r="AD82" s="152" t="s">
        <v>185</v>
      </c>
    </row>
    <row r="83" spans="1:30" hidden="1">
      <c r="A83" s="189" t="s">
        <v>7148</v>
      </c>
      <c r="B83" s="189" t="s">
        <v>7149</v>
      </c>
      <c r="C83" s="154">
        <v>43830</v>
      </c>
      <c r="D83" s="155">
        <v>1.7575000000000001</v>
      </c>
      <c r="E83" s="155">
        <v>1.7575000000000001</v>
      </c>
      <c r="F83" s="156">
        <v>1.4488570768875599</v>
      </c>
      <c r="G83" s="154">
        <v>43829</v>
      </c>
      <c r="H83" s="155">
        <v>1.7323999999999999</v>
      </c>
      <c r="I83" s="156">
        <v>67.333142911549103</v>
      </c>
      <c r="J83" s="152" t="s">
        <v>9457</v>
      </c>
      <c r="K83" s="156">
        <v>1.9668136458575101</v>
      </c>
      <c r="L83" s="156">
        <v>3.52851083883129</v>
      </c>
      <c r="M83" s="185">
        <v>6.9103960094896397</v>
      </c>
      <c r="N83" s="156">
        <v>27.892592053558399</v>
      </c>
      <c r="O83" s="156">
        <v>67.333142911549103</v>
      </c>
      <c r="P83" s="152" t="s">
        <v>9457</v>
      </c>
      <c r="Q83" s="156">
        <v>72.642436149312402</v>
      </c>
      <c r="R83" s="152" t="s">
        <v>9458</v>
      </c>
      <c r="S83" s="157">
        <v>0</v>
      </c>
      <c r="T83" s="152"/>
      <c r="U83" s="156">
        <v>75.75</v>
      </c>
      <c r="V83" s="152" t="s">
        <v>163</v>
      </c>
      <c r="W83" s="152" t="s">
        <v>95</v>
      </c>
      <c r="X83" s="155">
        <v>15.4348713787</v>
      </c>
      <c r="Y83" s="152" t="s">
        <v>159</v>
      </c>
      <c r="Z83" s="154">
        <v>43055</v>
      </c>
      <c r="AA83" s="153" t="s">
        <v>9271</v>
      </c>
      <c r="AB83" s="152" t="s">
        <v>328</v>
      </c>
      <c r="AC83" s="152" t="s">
        <v>249</v>
      </c>
      <c r="AD83" s="152" t="s">
        <v>181</v>
      </c>
    </row>
    <row r="84" spans="1:30" hidden="1">
      <c r="A84" s="189" t="s">
        <v>7150</v>
      </c>
      <c r="B84" s="189" t="s">
        <v>7151</v>
      </c>
      <c r="C84" s="154">
        <v>43830</v>
      </c>
      <c r="D84" s="155">
        <v>1.7310000000000001</v>
      </c>
      <c r="E84" s="155">
        <v>1.7310000000000001</v>
      </c>
      <c r="F84" s="156">
        <v>0</v>
      </c>
      <c r="G84" s="154">
        <v>43829</v>
      </c>
      <c r="H84" s="155">
        <v>1.7310000000000001</v>
      </c>
      <c r="I84" s="156">
        <v>66.923818707810995</v>
      </c>
      <c r="J84" s="152" t="s">
        <v>9459</v>
      </c>
      <c r="K84" s="156">
        <v>3.5906642728904901</v>
      </c>
      <c r="L84" s="156">
        <v>12.915851272015701</v>
      </c>
      <c r="M84" s="185">
        <v>16.330645161290299</v>
      </c>
      <c r="N84" s="156">
        <v>29.468960359012701</v>
      </c>
      <c r="O84" s="156">
        <v>66.923818707810995</v>
      </c>
      <c r="P84" s="152" t="s">
        <v>9459</v>
      </c>
      <c r="Q84" s="156">
        <v>67.408123791102497</v>
      </c>
      <c r="R84" s="152" t="s">
        <v>9460</v>
      </c>
      <c r="S84" s="157">
        <v>0</v>
      </c>
      <c r="T84" s="152"/>
      <c r="U84" s="156">
        <v>73.099999999999994</v>
      </c>
      <c r="V84" s="152" t="s">
        <v>157</v>
      </c>
      <c r="W84" s="152" t="s">
        <v>95</v>
      </c>
      <c r="X84" s="155">
        <v>3.8994524974</v>
      </c>
      <c r="Y84" s="152" t="s">
        <v>159</v>
      </c>
      <c r="Z84" s="154">
        <v>42951</v>
      </c>
      <c r="AA84" s="153" t="s">
        <v>9271</v>
      </c>
      <c r="AB84" s="152" t="s">
        <v>384</v>
      </c>
      <c r="AC84" s="152" t="s">
        <v>369</v>
      </c>
      <c r="AD84" s="152" t="s">
        <v>162</v>
      </c>
    </row>
    <row r="85" spans="1:30" hidden="1">
      <c r="A85" s="189" t="s">
        <v>7152</v>
      </c>
      <c r="B85" s="189" t="s">
        <v>7153</v>
      </c>
      <c r="C85" s="154">
        <v>43830</v>
      </c>
      <c r="D85" s="155">
        <v>1.125</v>
      </c>
      <c r="E85" s="155">
        <v>1.125</v>
      </c>
      <c r="F85" s="156">
        <v>8.8967971530239304E-2</v>
      </c>
      <c r="G85" s="154">
        <v>43829</v>
      </c>
      <c r="H85" s="155">
        <v>1.1240000000000001</v>
      </c>
      <c r="I85" s="156">
        <v>66.913946587537097</v>
      </c>
      <c r="J85" s="152" t="s">
        <v>9461</v>
      </c>
      <c r="K85" s="156">
        <v>-8.8809946714022203E-2</v>
      </c>
      <c r="L85" s="156">
        <v>7.2449952335557803</v>
      </c>
      <c r="M85" s="185">
        <v>11.275964391691399</v>
      </c>
      <c r="N85" s="156">
        <v>22.682660850599799</v>
      </c>
      <c r="O85" s="156">
        <v>66.913946587537097</v>
      </c>
      <c r="P85" s="152" t="s">
        <v>9461</v>
      </c>
      <c r="Q85" s="156">
        <v>16.822429906542101</v>
      </c>
      <c r="R85" s="152" t="s">
        <v>9462</v>
      </c>
      <c r="S85" s="156">
        <v>37.3626373626374</v>
      </c>
      <c r="T85" s="152" t="s">
        <v>9463</v>
      </c>
      <c r="U85" s="156">
        <v>12.5</v>
      </c>
      <c r="V85" s="152" t="s">
        <v>157</v>
      </c>
      <c r="W85" s="152" t="s">
        <v>166</v>
      </c>
      <c r="X85" s="155">
        <v>1.8125732379999999</v>
      </c>
      <c r="Y85" s="152" t="s">
        <v>159</v>
      </c>
      <c r="Z85" s="154">
        <v>42144</v>
      </c>
      <c r="AA85" s="153" t="s">
        <v>9271</v>
      </c>
      <c r="AB85" s="152" t="s">
        <v>9464</v>
      </c>
      <c r="AC85" s="152" t="s">
        <v>286</v>
      </c>
      <c r="AD85" s="152" t="s">
        <v>162</v>
      </c>
    </row>
    <row r="86" spans="1:30" hidden="1">
      <c r="A86" s="189" t="s">
        <v>7154</v>
      </c>
      <c r="B86" s="189" t="s">
        <v>7155</v>
      </c>
      <c r="C86" s="154">
        <v>43830</v>
      </c>
      <c r="D86" s="155">
        <v>1.633</v>
      </c>
      <c r="E86" s="155">
        <v>1.633</v>
      </c>
      <c r="F86" s="156">
        <v>0.61614294516327806</v>
      </c>
      <c r="G86" s="154">
        <v>43829</v>
      </c>
      <c r="H86" s="155">
        <v>1.623</v>
      </c>
      <c r="I86" s="156">
        <v>66.802860061287006</v>
      </c>
      <c r="J86" s="152" t="s">
        <v>9465</v>
      </c>
      <c r="K86" s="156">
        <v>3.0283911671924302</v>
      </c>
      <c r="L86" s="156">
        <v>6.5231572080887199</v>
      </c>
      <c r="M86" s="185">
        <v>12.002743484225</v>
      </c>
      <c r="N86" s="156">
        <v>23.805913570887</v>
      </c>
      <c r="O86" s="156">
        <v>66.802860061287006</v>
      </c>
      <c r="P86" s="152" t="s">
        <v>9465</v>
      </c>
      <c r="Q86" s="156">
        <v>11.2397820163488</v>
      </c>
      <c r="R86" s="152" t="s">
        <v>9466</v>
      </c>
      <c r="S86" s="156">
        <v>46.326164874551999</v>
      </c>
      <c r="T86" s="152" t="s">
        <v>9467</v>
      </c>
      <c r="U86" s="156">
        <v>63.3</v>
      </c>
      <c r="V86" s="152" t="s">
        <v>157</v>
      </c>
      <c r="W86" s="152" t="s">
        <v>189</v>
      </c>
      <c r="X86" s="155">
        <v>1.6575348676999999</v>
      </c>
      <c r="Y86" s="152" t="s">
        <v>159</v>
      </c>
      <c r="Z86" s="154">
        <v>42398</v>
      </c>
      <c r="AA86" s="153" t="s">
        <v>9271</v>
      </c>
      <c r="AB86" s="152" t="s">
        <v>355</v>
      </c>
      <c r="AC86" s="152" t="s">
        <v>261</v>
      </c>
      <c r="AD86" s="152" t="s">
        <v>185</v>
      </c>
    </row>
    <row r="87" spans="1:30" hidden="1">
      <c r="A87" s="189" t="s">
        <v>7156</v>
      </c>
      <c r="B87" s="189" t="s">
        <v>7157</v>
      </c>
      <c r="C87" s="154">
        <v>43830</v>
      </c>
      <c r="D87" s="155">
        <v>1.7930999999999999</v>
      </c>
      <c r="E87" s="155">
        <v>1.7930999999999999</v>
      </c>
      <c r="F87" s="156">
        <v>1.8691057834336999</v>
      </c>
      <c r="G87" s="154">
        <v>43826</v>
      </c>
      <c r="H87" s="155">
        <v>1.7602</v>
      </c>
      <c r="I87" s="156">
        <v>66.397550111358598</v>
      </c>
      <c r="J87" s="152" t="s">
        <v>9468</v>
      </c>
      <c r="K87" s="156">
        <v>1.9617877857386501</v>
      </c>
      <c r="L87" s="156">
        <v>5.0562456058120402</v>
      </c>
      <c r="M87" s="185">
        <v>7.7454632856627796</v>
      </c>
      <c r="N87" s="156">
        <v>19.595811378643401</v>
      </c>
      <c r="O87" s="156">
        <v>66.397550111358598</v>
      </c>
      <c r="P87" s="152" t="s">
        <v>9468</v>
      </c>
      <c r="Q87" s="156">
        <v>33.673773669300701</v>
      </c>
      <c r="R87" s="152" t="s">
        <v>9469</v>
      </c>
      <c r="S87" s="157">
        <v>0</v>
      </c>
      <c r="T87" s="152"/>
      <c r="U87" s="156">
        <v>79.31</v>
      </c>
      <c r="V87" s="152" t="s">
        <v>174</v>
      </c>
      <c r="W87" s="152" t="s">
        <v>95</v>
      </c>
      <c r="X87" s="155">
        <v>3.5190289305000002</v>
      </c>
      <c r="Y87" s="152" t="s">
        <v>159</v>
      </c>
      <c r="Z87" s="154">
        <v>42825</v>
      </c>
      <c r="AA87" s="153" t="s">
        <v>9271</v>
      </c>
      <c r="AB87" s="152" t="s">
        <v>351</v>
      </c>
      <c r="AC87" s="152" t="s">
        <v>238</v>
      </c>
      <c r="AD87" s="152" t="s">
        <v>183</v>
      </c>
    </row>
    <row r="88" spans="1:30" hidden="1">
      <c r="A88" s="189" t="s">
        <v>7158</v>
      </c>
      <c r="B88" s="189" t="s">
        <v>7159</v>
      </c>
      <c r="C88" s="154">
        <v>43830</v>
      </c>
      <c r="D88" s="155">
        <v>1.427</v>
      </c>
      <c r="E88" s="155">
        <v>1.6819999999999999</v>
      </c>
      <c r="F88" s="156">
        <v>0.70571630204657099</v>
      </c>
      <c r="G88" s="154">
        <v>43829</v>
      </c>
      <c r="H88" s="155">
        <v>1.417</v>
      </c>
      <c r="I88" s="156">
        <v>66.317016317016297</v>
      </c>
      <c r="J88" s="152" t="s">
        <v>9470</v>
      </c>
      <c r="K88" s="156">
        <v>2.2939068100358502</v>
      </c>
      <c r="L88" s="156">
        <v>7.6168929110105603</v>
      </c>
      <c r="M88" s="185">
        <v>11.5715402658327</v>
      </c>
      <c r="N88" s="156">
        <v>27.752909579230099</v>
      </c>
      <c r="O88" s="156">
        <v>66.317016317016297</v>
      </c>
      <c r="P88" s="152" t="s">
        <v>9470</v>
      </c>
      <c r="Q88" s="156">
        <v>8.6824067022086808</v>
      </c>
      <c r="R88" s="152" t="s">
        <v>9471</v>
      </c>
      <c r="S88" s="156">
        <v>9.8691917481625896E-2</v>
      </c>
      <c r="T88" s="152" t="s">
        <v>9472</v>
      </c>
      <c r="U88" s="156">
        <v>73.628655300000005</v>
      </c>
      <c r="V88" s="152" t="s">
        <v>157</v>
      </c>
      <c r="W88" s="152" t="s">
        <v>186</v>
      </c>
      <c r="X88" s="155">
        <v>5.1392157596999999</v>
      </c>
      <c r="Y88" s="152" t="s">
        <v>159</v>
      </c>
      <c r="Z88" s="154">
        <v>41716</v>
      </c>
      <c r="AA88" s="153" t="s">
        <v>9271</v>
      </c>
      <c r="AB88" s="152" t="s">
        <v>9442</v>
      </c>
      <c r="AC88" s="152" t="s">
        <v>244</v>
      </c>
      <c r="AD88" s="152" t="s">
        <v>162</v>
      </c>
    </row>
    <row r="89" spans="1:30" hidden="1">
      <c r="A89" s="189" t="s">
        <v>7160</v>
      </c>
      <c r="B89" s="189" t="s">
        <v>7161</v>
      </c>
      <c r="C89" s="154">
        <v>43830</v>
      </c>
      <c r="D89" s="155">
        <v>1.397</v>
      </c>
      <c r="E89" s="155">
        <v>1.397</v>
      </c>
      <c r="F89" s="156">
        <v>1.0853835021707801</v>
      </c>
      <c r="G89" s="154">
        <v>43829</v>
      </c>
      <c r="H89" s="155">
        <v>1.3819999999999999</v>
      </c>
      <c r="I89" s="156">
        <v>66.111771700356698</v>
      </c>
      <c r="J89" s="152" t="s">
        <v>9473</v>
      </c>
      <c r="K89" s="156">
        <v>2.9476787030213698</v>
      </c>
      <c r="L89" s="156">
        <v>4.4095665171898304</v>
      </c>
      <c r="M89" s="185">
        <v>6.4786585365853604</v>
      </c>
      <c r="N89" s="156">
        <v>16.903765690376598</v>
      </c>
      <c r="O89" s="156">
        <v>66.111771700356698</v>
      </c>
      <c r="P89" s="152" t="s">
        <v>9473</v>
      </c>
      <c r="Q89" s="156">
        <v>34.715525554484103</v>
      </c>
      <c r="R89" s="152" t="s">
        <v>9474</v>
      </c>
      <c r="S89" s="157">
        <v>0</v>
      </c>
      <c r="T89" s="152"/>
      <c r="U89" s="156">
        <v>39.700000000000003</v>
      </c>
      <c r="V89" s="152" t="s">
        <v>157</v>
      </c>
      <c r="W89" s="152" t="s">
        <v>95</v>
      </c>
      <c r="X89" s="155">
        <v>6.0518254114000003</v>
      </c>
      <c r="Y89" s="152" t="s">
        <v>159</v>
      </c>
      <c r="Z89" s="154">
        <v>43005</v>
      </c>
      <c r="AA89" s="153" t="s">
        <v>9271</v>
      </c>
      <c r="AB89" s="152" t="s">
        <v>9475</v>
      </c>
      <c r="AC89" s="152" t="s">
        <v>167</v>
      </c>
      <c r="AD89" s="152" t="s">
        <v>181</v>
      </c>
    </row>
    <row r="90" spans="1:30" hidden="1">
      <c r="A90" s="189" t="s">
        <v>7162</v>
      </c>
      <c r="B90" s="189" t="s">
        <v>7163</v>
      </c>
      <c r="C90" s="154">
        <v>43830</v>
      </c>
      <c r="D90" s="155">
        <v>1.4690000000000001</v>
      </c>
      <c r="E90" s="155">
        <v>1.4690000000000001</v>
      </c>
      <c r="F90" s="156">
        <v>0.68540095956134395</v>
      </c>
      <c r="G90" s="154">
        <v>43829</v>
      </c>
      <c r="H90" s="155">
        <v>1.4590000000000001</v>
      </c>
      <c r="I90" s="156">
        <v>65.988700564971793</v>
      </c>
      <c r="J90" s="152" t="s">
        <v>9476</v>
      </c>
      <c r="K90" s="156">
        <v>2.0847810979847101</v>
      </c>
      <c r="L90" s="156">
        <v>6.1416184971098398</v>
      </c>
      <c r="M90" s="185">
        <v>12.3947972456006</v>
      </c>
      <c r="N90" s="156">
        <v>22.928870292887002</v>
      </c>
      <c r="O90" s="156">
        <v>65.988700564971793</v>
      </c>
      <c r="P90" s="152" t="s">
        <v>9476</v>
      </c>
      <c r="Q90" s="156">
        <v>32.223222322232203</v>
      </c>
      <c r="R90" s="152" t="s">
        <v>9477</v>
      </c>
      <c r="S90" s="156">
        <v>65.056179775280896</v>
      </c>
      <c r="T90" s="152" t="s">
        <v>9478</v>
      </c>
      <c r="U90" s="156">
        <v>46.9</v>
      </c>
      <c r="V90" s="152" t="s">
        <v>157</v>
      </c>
      <c r="W90" s="152" t="s">
        <v>166</v>
      </c>
      <c r="X90" s="155">
        <v>2.0660358402000001</v>
      </c>
      <c r="Y90" s="152" t="s">
        <v>159</v>
      </c>
      <c r="Z90" s="154">
        <v>42194</v>
      </c>
      <c r="AA90" s="153" t="s">
        <v>9271</v>
      </c>
      <c r="AB90" s="152" t="s">
        <v>356</v>
      </c>
      <c r="AC90" s="152" t="s">
        <v>210</v>
      </c>
      <c r="AD90" s="152" t="s">
        <v>185</v>
      </c>
    </row>
    <row r="91" spans="1:30" hidden="1">
      <c r="A91" s="189" t="s">
        <v>7164</v>
      </c>
      <c r="B91" s="189" t="s">
        <v>7165</v>
      </c>
      <c r="C91" s="154">
        <v>43830</v>
      </c>
      <c r="D91" s="155">
        <v>1.024</v>
      </c>
      <c r="E91" s="155">
        <v>1.1240000000000001</v>
      </c>
      <c r="F91" s="156">
        <v>0.78740157480315598</v>
      </c>
      <c r="G91" s="154">
        <v>43829</v>
      </c>
      <c r="H91" s="155">
        <v>1.016</v>
      </c>
      <c r="I91" s="156">
        <v>65.964343598055095</v>
      </c>
      <c r="J91" s="152" t="s">
        <v>9479</v>
      </c>
      <c r="K91" s="156">
        <v>1.9920318725099699</v>
      </c>
      <c r="L91" s="156">
        <v>9.1684434968017197</v>
      </c>
      <c r="M91" s="185">
        <v>10.7027027027027</v>
      </c>
      <c r="N91" s="156">
        <v>14.413407821229001</v>
      </c>
      <c r="O91" s="156">
        <v>65.964343598055095</v>
      </c>
      <c r="P91" s="152" t="s">
        <v>9479</v>
      </c>
      <c r="Q91" s="156">
        <v>7.2251308900523696</v>
      </c>
      <c r="R91" s="152" t="s">
        <v>9480</v>
      </c>
      <c r="S91" s="156">
        <v>20.187793427230002</v>
      </c>
      <c r="T91" s="152" t="s">
        <v>9481</v>
      </c>
      <c r="U91" s="156">
        <v>12.3610624</v>
      </c>
      <c r="V91" s="152" t="s">
        <v>157</v>
      </c>
      <c r="W91" s="152" t="s">
        <v>158</v>
      </c>
      <c r="X91" s="155">
        <v>5.5611180920000001</v>
      </c>
      <c r="Y91" s="152" t="s">
        <v>159</v>
      </c>
      <c r="Z91" s="154">
        <v>40287</v>
      </c>
      <c r="AA91" s="153" t="s">
        <v>9271</v>
      </c>
      <c r="AB91" s="152" t="s">
        <v>9482</v>
      </c>
      <c r="AC91" s="152" t="s">
        <v>261</v>
      </c>
      <c r="AD91" s="152" t="s">
        <v>181</v>
      </c>
    </row>
    <row r="92" spans="1:30" hidden="1">
      <c r="A92" s="189" t="s">
        <v>7166</v>
      </c>
      <c r="B92" s="189" t="s">
        <v>7167</v>
      </c>
      <c r="C92" s="154">
        <v>43830</v>
      </c>
      <c r="D92" s="155">
        <v>1.1869000000000001</v>
      </c>
      <c r="E92" s="155">
        <v>1.4069</v>
      </c>
      <c r="F92" s="156">
        <v>0.30423392208232097</v>
      </c>
      <c r="G92" s="154">
        <v>43829</v>
      </c>
      <c r="H92" s="155">
        <v>1.1833</v>
      </c>
      <c r="I92" s="156">
        <v>65.837641469889604</v>
      </c>
      <c r="J92" s="152" t="s">
        <v>9483</v>
      </c>
      <c r="K92" s="156">
        <v>4.5174357168017103</v>
      </c>
      <c r="L92" s="156">
        <v>3.60509776536315</v>
      </c>
      <c r="M92" s="185">
        <v>4.8313018901254203</v>
      </c>
      <c r="N92" s="156">
        <v>11.2162668665667</v>
      </c>
      <c r="O92" s="156">
        <v>65.837641469889604</v>
      </c>
      <c r="P92" s="152" t="s">
        <v>9483</v>
      </c>
      <c r="Q92" s="156">
        <v>28.400712445589399</v>
      </c>
      <c r="R92" s="152" t="s">
        <v>9484</v>
      </c>
      <c r="S92" s="157">
        <v>0</v>
      </c>
      <c r="T92" s="152"/>
      <c r="U92" s="156">
        <v>44.540681999999997</v>
      </c>
      <c r="V92" s="152" t="s">
        <v>157</v>
      </c>
      <c r="W92" s="152" t="s">
        <v>95</v>
      </c>
      <c r="X92" s="155">
        <v>14.3618139661</v>
      </c>
      <c r="Y92" s="152" t="s">
        <v>159</v>
      </c>
      <c r="Z92" s="154">
        <v>42984</v>
      </c>
      <c r="AA92" s="153" t="s">
        <v>9271</v>
      </c>
      <c r="AB92" s="152" t="s">
        <v>345</v>
      </c>
      <c r="AC92" s="152" t="s">
        <v>175</v>
      </c>
      <c r="AD92" s="152" t="s">
        <v>162</v>
      </c>
    </row>
    <row r="93" spans="1:30" hidden="1">
      <c r="A93" s="189" t="s">
        <v>7168</v>
      </c>
      <c r="B93" s="189" t="s">
        <v>7169</v>
      </c>
      <c r="C93" s="154">
        <v>43830</v>
      </c>
      <c r="D93" s="155">
        <v>1.5103</v>
      </c>
      <c r="E93" s="155">
        <v>1.5103</v>
      </c>
      <c r="F93" s="156">
        <v>3.97429952970745E-2</v>
      </c>
      <c r="G93" s="154">
        <v>43829</v>
      </c>
      <c r="H93" s="155">
        <v>1.5097</v>
      </c>
      <c r="I93" s="156">
        <v>65.548613394716696</v>
      </c>
      <c r="J93" s="152" t="s">
        <v>9485</v>
      </c>
      <c r="K93" s="156">
        <v>1.7516674526712901</v>
      </c>
      <c r="L93" s="156">
        <v>7.5099658314350703</v>
      </c>
      <c r="M93" s="185">
        <v>13.3858858858859</v>
      </c>
      <c r="N93" s="156">
        <v>33.998757874190403</v>
      </c>
      <c r="O93" s="156">
        <v>65.548613394716696</v>
      </c>
      <c r="P93" s="152" t="s">
        <v>9485</v>
      </c>
      <c r="Q93" s="157">
        <v>0</v>
      </c>
      <c r="R93" s="152"/>
      <c r="S93" s="157">
        <v>0</v>
      </c>
      <c r="T93" s="152"/>
      <c r="U93" s="156">
        <v>51.03</v>
      </c>
      <c r="V93" s="152" t="s">
        <v>157</v>
      </c>
      <c r="W93" s="152" t="s">
        <v>95</v>
      </c>
      <c r="X93" s="155">
        <v>1.1222506160000001</v>
      </c>
      <c r="Y93" s="152" t="s">
        <v>159</v>
      </c>
      <c r="Z93" s="154">
        <v>43320</v>
      </c>
      <c r="AA93" s="153" t="s">
        <v>9271</v>
      </c>
      <c r="AB93" s="152" t="s">
        <v>9486</v>
      </c>
      <c r="AC93" s="152" t="s">
        <v>238</v>
      </c>
      <c r="AD93" s="152" t="s">
        <v>185</v>
      </c>
    </row>
    <row r="94" spans="1:30" hidden="1">
      <c r="A94" s="189" t="s">
        <v>7170</v>
      </c>
      <c r="B94" s="189" t="s">
        <v>7171</v>
      </c>
      <c r="C94" s="154">
        <v>43830</v>
      </c>
      <c r="D94" s="155">
        <v>0.65700000000000003</v>
      </c>
      <c r="E94" s="155">
        <v>0.65700000000000003</v>
      </c>
      <c r="F94" s="156">
        <v>0.76687116564417201</v>
      </c>
      <c r="G94" s="154">
        <v>43829</v>
      </c>
      <c r="H94" s="155">
        <v>0.65200000000000002</v>
      </c>
      <c r="I94" s="156">
        <v>65.491183879093199</v>
      </c>
      <c r="J94" s="152" t="s">
        <v>9487</v>
      </c>
      <c r="K94" s="156">
        <v>3.3018867924528301</v>
      </c>
      <c r="L94" s="156">
        <v>10.2348993288591</v>
      </c>
      <c r="M94" s="185">
        <v>16.283185840708001</v>
      </c>
      <c r="N94" s="156">
        <v>22.118959107806699</v>
      </c>
      <c r="O94" s="156">
        <v>65.491183879093199</v>
      </c>
      <c r="P94" s="152" t="s">
        <v>9487</v>
      </c>
      <c r="Q94" s="156">
        <v>14.860139860139901</v>
      </c>
      <c r="R94" s="152" t="s">
        <v>9488</v>
      </c>
      <c r="S94" s="156">
        <v>19.237749546279499</v>
      </c>
      <c r="T94" s="152" t="s">
        <v>9489</v>
      </c>
      <c r="U94" s="156">
        <v>-34.299999999999997</v>
      </c>
      <c r="V94" s="152" t="s">
        <v>157</v>
      </c>
      <c r="W94" s="152" t="s">
        <v>158</v>
      </c>
      <c r="X94" s="155">
        <v>4.1651352776000001</v>
      </c>
      <c r="Y94" s="152" t="s">
        <v>159</v>
      </c>
      <c r="Z94" s="154">
        <v>42164</v>
      </c>
      <c r="AA94" s="153" t="s">
        <v>9271</v>
      </c>
      <c r="AB94" s="152" t="s">
        <v>375</v>
      </c>
      <c r="AC94" s="152" t="s">
        <v>268</v>
      </c>
      <c r="AD94" s="152" t="s">
        <v>229</v>
      </c>
    </row>
    <row r="95" spans="1:30" hidden="1">
      <c r="A95" s="189" t="s">
        <v>7172</v>
      </c>
      <c r="B95" s="189" t="s">
        <v>7173</v>
      </c>
      <c r="C95" s="154">
        <v>43830</v>
      </c>
      <c r="D95" s="155">
        <v>1.3919999999999999</v>
      </c>
      <c r="E95" s="155">
        <v>1.752</v>
      </c>
      <c r="F95" s="156">
        <v>7.1890726096331001E-2</v>
      </c>
      <c r="G95" s="154">
        <v>43829</v>
      </c>
      <c r="H95" s="155">
        <v>1.391</v>
      </c>
      <c r="I95" s="156">
        <v>65.489113278986906</v>
      </c>
      <c r="J95" s="152" t="s">
        <v>9490</v>
      </c>
      <c r="K95" s="156">
        <v>2.0527859237536501</v>
      </c>
      <c r="L95" s="156">
        <v>9.6926713947990599</v>
      </c>
      <c r="M95" s="185">
        <v>11.201883884085399</v>
      </c>
      <c r="N95" s="156">
        <v>15.340037916193101</v>
      </c>
      <c r="O95" s="156">
        <v>65.489113278986906</v>
      </c>
      <c r="P95" s="152" t="s">
        <v>9490</v>
      </c>
      <c r="Q95" s="156">
        <v>52.747650752977897</v>
      </c>
      <c r="R95" s="152" t="s">
        <v>9491</v>
      </c>
      <c r="S95" s="156">
        <v>68.802208639927599</v>
      </c>
      <c r="T95" s="152" t="s">
        <v>9492</v>
      </c>
      <c r="U95" s="156">
        <v>85.632665599999996</v>
      </c>
      <c r="V95" s="152" t="s">
        <v>157</v>
      </c>
      <c r="W95" s="152" t="s">
        <v>166</v>
      </c>
      <c r="X95" s="155">
        <v>18.8367667586</v>
      </c>
      <c r="Y95" s="152" t="s">
        <v>159</v>
      </c>
      <c r="Z95" s="154">
        <v>42171</v>
      </c>
      <c r="AA95" s="153" t="s">
        <v>9271</v>
      </c>
      <c r="AB95" s="152" t="s">
        <v>361</v>
      </c>
      <c r="AC95" s="152" t="s">
        <v>171</v>
      </c>
      <c r="AD95" s="152" t="s">
        <v>173</v>
      </c>
    </row>
    <row r="96" spans="1:30" hidden="1">
      <c r="A96" s="189" t="s">
        <v>7174</v>
      </c>
      <c r="B96" s="189" t="s">
        <v>7175</v>
      </c>
      <c r="C96" s="154">
        <v>43830</v>
      </c>
      <c r="D96" s="155">
        <v>1.274</v>
      </c>
      <c r="E96" s="155">
        <v>1.274</v>
      </c>
      <c r="F96" s="156">
        <v>0.87094220110848197</v>
      </c>
      <c r="G96" s="154">
        <v>43829</v>
      </c>
      <c r="H96" s="155">
        <v>1.2629999999999999</v>
      </c>
      <c r="I96" s="156">
        <v>65.454545454545496</v>
      </c>
      <c r="J96" s="152" t="s">
        <v>9493</v>
      </c>
      <c r="K96" s="156">
        <v>2.0016012810248101</v>
      </c>
      <c r="L96" s="156">
        <v>7.5105485232067499</v>
      </c>
      <c r="M96" s="185">
        <v>11.8525021949078</v>
      </c>
      <c r="N96" s="156">
        <v>31.069958847736601</v>
      </c>
      <c r="O96" s="156">
        <v>65.454545454545496</v>
      </c>
      <c r="P96" s="152" t="s">
        <v>9493</v>
      </c>
      <c r="Q96" s="156">
        <v>28.947368421052602</v>
      </c>
      <c r="R96" s="152" t="s">
        <v>9494</v>
      </c>
      <c r="S96" s="157">
        <v>0</v>
      </c>
      <c r="T96" s="152"/>
      <c r="U96" s="156">
        <v>27.4</v>
      </c>
      <c r="V96" s="152" t="s">
        <v>157</v>
      </c>
      <c r="W96" s="152" t="s">
        <v>95</v>
      </c>
      <c r="X96" s="155">
        <v>0.86973929989999998</v>
      </c>
      <c r="Y96" s="152" t="s">
        <v>159</v>
      </c>
      <c r="Z96" s="154">
        <v>42970</v>
      </c>
      <c r="AA96" s="153" t="s">
        <v>9271</v>
      </c>
      <c r="AB96" s="152" t="s">
        <v>9495</v>
      </c>
      <c r="AC96" s="152" t="s">
        <v>228</v>
      </c>
      <c r="AD96" s="152" t="s">
        <v>162</v>
      </c>
    </row>
    <row r="97" spans="1:30" hidden="1">
      <c r="A97" s="189" t="s">
        <v>12861</v>
      </c>
      <c r="B97" s="189" t="s">
        <v>12862</v>
      </c>
      <c r="C97" s="154">
        <v>43830</v>
      </c>
      <c r="D97" s="155">
        <v>1.389</v>
      </c>
      <c r="E97" s="155">
        <v>1.7490000000000001</v>
      </c>
      <c r="F97" s="156">
        <v>0</v>
      </c>
      <c r="G97" s="154">
        <v>43829</v>
      </c>
      <c r="H97" s="155">
        <v>1.389</v>
      </c>
      <c r="I97" s="156">
        <v>65.323782565809793</v>
      </c>
      <c r="J97" s="152" t="s">
        <v>12863</v>
      </c>
      <c r="K97" s="156">
        <v>1.9823788546255401</v>
      </c>
      <c r="L97" s="156">
        <v>9.6290449881610201</v>
      </c>
      <c r="M97" s="185">
        <v>11.054628569386299</v>
      </c>
      <c r="N97" s="156">
        <v>15.281926088284401</v>
      </c>
      <c r="O97" s="156">
        <v>65.323782565809793</v>
      </c>
      <c r="P97" s="152" t="s">
        <v>12863</v>
      </c>
      <c r="Q97" s="156">
        <v>52.445299503618003</v>
      </c>
      <c r="R97" s="152" t="s">
        <v>12864</v>
      </c>
      <c r="S97" s="156">
        <v>67.629094274894697</v>
      </c>
      <c r="T97" s="152" t="s">
        <v>12865</v>
      </c>
      <c r="U97" s="156">
        <v>85.1802299</v>
      </c>
      <c r="V97" s="152" t="s">
        <v>157</v>
      </c>
      <c r="W97" s="152" t="s">
        <v>166</v>
      </c>
      <c r="X97" s="155">
        <v>2.2778450129999999</v>
      </c>
      <c r="Y97" s="152" t="s">
        <v>159</v>
      </c>
      <c r="Z97" s="154">
        <v>42387</v>
      </c>
      <c r="AA97" s="153" t="s">
        <v>9271</v>
      </c>
      <c r="AB97" s="152" t="s">
        <v>361</v>
      </c>
      <c r="AC97" s="152" t="s">
        <v>171</v>
      </c>
      <c r="AD97" s="152" t="s">
        <v>173</v>
      </c>
    </row>
    <row r="98" spans="1:30" hidden="1">
      <c r="A98" s="189" t="s">
        <v>7176</v>
      </c>
      <c r="B98" s="189" t="s">
        <v>7177</v>
      </c>
      <c r="C98" s="154">
        <v>43830</v>
      </c>
      <c r="D98" s="155">
        <v>1.4630000000000001</v>
      </c>
      <c r="E98" s="155">
        <v>1.4630000000000001</v>
      </c>
      <c r="F98" s="156">
        <v>0.480769230769239</v>
      </c>
      <c r="G98" s="154">
        <v>43829</v>
      </c>
      <c r="H98" s="155">
        <v>1.456</v>
      </c>
      <c r="I98" s="156">
        <v>65.124153498871294</v>
      </c>
      <c r="J98" s="152" t="s">
        <v>9496</v>
      </c>
      <c r="K98" s="156">
        <v>0.75757575757576601</v>
      </c>
      <c r="L98" s="156">
        <v>5.8610709117221598</v>
      </c>
      <c r="M98" s="185">
        <v>11.9357306809487</v>
      </c>
      <c r="N98" s="156">
        <v>31.093189964157698</v>
      </c>
      <c r="O98" s="156">
        <v>65.124153498871294</v>
      </c>
      <c r="P98" s="152" t="s">
        <v>9496</v>
      </c>
      <c r="Q98" s="156">
        <v>6.6326530612244898</v>
      </c>
      <c r="R98" s="152" t="s">
        <v>9497</v>
      </c>
      <c r="S98" s="156">
        <v>42.315175097276303</v>
      </c>
      <c r="T98" s="152" t="s">
        <v>9498</v>
      </c>
      <c r="U98" s="156">
        <v>46.3</v>
      </c>
      <c r="V98" s="152" t="s">
        <v>157</v>
      </c>
      <c r="W98" s="152" t="s">
        <v>158</v>
      </c>
      <c r="X98" s="155">
        <v>2.8426325283999998</v>
      </c>
      <c r="Y98" s="152" t="s">
        <v>159</v>
      </c>
      <c r="Z98" s="154">
        <v>41409</v>
      </c>
      <c r="AA98" s="153" t="s">
        <v>9271</v>
      </c>
      <c r="AB98" s="152" t="s">
        <v>360</v>
      </c>
      <c r="AC98" s="152" t="s">
        <v>210</v>
      </c>
      <c r="AD98" s="152" t="s">
        <v>185</v>
      </c>
    </row>
    <row r="99" spans="1:30" hidden="1">
      <c r="A99" s="189" t="s">
        <v>7178</v>
      </c>
      <c r="B99" s="189" t="s">
        <v>7179</v>
      </c>
      <c r="C99" s="154">
        <v>43830</v>
      </c>
      <c r="D99" s="155">
        <v>1.637</v>
      </c>
      <c r="E99" s="155">
        <v>2.3079999999999998</v>
      </c>
      <c r="F99" s="156">
        <v>-6.10500610500554E-2</v>
      </c>
      <c r="G99" s="154">
        <v>43829</v>
      </c>
      <c r="H99" s="155">
        <v>1.6379999999999999</v>
      </c>
      <c r="I99" s="156">
        <v>65.098677675553304</v>
      </c>
      <c r="J99" s="152" t="s">
        <v>9499</v>
      </c>
      <c r="K99" s="156">
        <v>1.28486545130046</v>
      </c>
      <c r="L99" s="156">
        <v>7.6328816407496296</v>
      </c>
      <c r="M99" s="185">
        <v>13.4749023551738</v>
      </c>
      <c r="N99" s="156">
        <v>33.941475969373002</v>
      </c>
      <c r="O99" s="156">
        <v>65.098677675553304</v>
      </c>
      <c r="P99" s="152" t="s">
        <v>9499</v>
      </c>
      <c r="Q99" s="156">
        <v>35.833304726002503</v>
      </c>
      <c r="R99" s="152" t="s">
        <v>9500</v>
      </c>
      <c r="S99" s="156">
        <v>45.717109715199598</v>
      </c>
      <c r="T99" s="152" t="s">
        <v>9501</v>
      </c>
      <c r="U99" s="156">
        <v>152.4142684</v>
      </c>
      <c r="V99" s="152" t="s">
        <v>157</v>
      </c>
      <c r="W99" s="152" t="s">
        <v>166</v>
      </c>
      <c r="X99" s="155">
        <v>3.8167259774</v>
      </c>
      <c r="Y99" s="152" t="s">
        <v>159</v>
      </c>
      <c r="Z99" s="154">
        <v>41814</v>
      </c>
      <c r="AA99" s="153" t="s">
        <v>9271</v>
      </c>
      <c r="AB99" s="152" t="s">
        <v>9502</v>
      </c>
      <c r="AC99" s="152" t="s">
        <v>193</v>
      </c>
      <c r="AD99" s="152" t="s">
        <v>185</v>
      </c>
    </row>
    <row r="100" spans="1:30" hidden="1">
      <c r="A100" s="189" t="s">
        <v>7180</v>
      </c>
      <c r="B100" s="189" t="s">
        <v>7181</v>
      </c>
      <c r="C100" s="154">
        <v>43830</v>
      </c>
      <c r="D100" s="155">
        <v>1.2676000000000001</v>
      </c>
      <c r="E100" s="155">
        <v>1.2676000000000001</v>
      </c>
      <c r="F100" s="156">
        <v>0.13429180819970299</v>
      </c>
      <c r="G100" s="154">
        <v>43829</v>
      </c>
      <c r="H100" s="155">
        <v>1.2659</v>
      </c>
      <c r="I100" s="156">
        <v>64.644759059618096</v>
      </c>
      <c r="J100" s="152" t="s">
        <v>9503</v>
      </c>
      <c r="K100" s="156">
        <v>3.86758439855786</v>
      </c>
      <c r="L100" s="156">
        <v>13.614770995787399</v>
      </c>
      <c r="M100" s="185">
        <v>15.3622133236258</v>
      </c>
      <c r="N100" s="156">
        <v>31.575669503840601</v>
      </c>
      <c r="O100" s="156">
        <v>64.644759059618096</v>
      </c>
      <c r="P100" s="152" t="s">
        <v>9503</v>
      </c>
      <c r="Q100" s="157">
        <v>0</v>
      </c>
      <c r="R100" s="152"/>
      <c r="S100" s="157">
        <v>0</v>
      </c>
      <c r="T100" s="152"/>
      <c r="U100" s="156">
        <v>26.76</v>
      </c>
      <c r="V100" s="152" t="s">
        <v>157</v>
      </c>
      <c r="W100" s="152" t="s">
        <v>95</v>
      </c>
      <c r="X100" s="155">
        <v>1.3847496667000001</v>
      </c>
      <c r="Y100" s="152" t="s">
        <v>159</v>
      </c>
      <c r="Z100" s="154">
        <v>43132</v>
      </c>
      <c r="AA100" s="153" t="s">
        <v>9271</v>
      </c>
      <c r="AB100" s="152" t="s">
        <v>395</v>
      </c>
      <c r="AC100" s="152" t="s">
        <v>314</v>
      </c>
      <c r="AD100" s="152" t="s">
        <v>177</v>
      </c>
    </row>
    <row r="101" spans="1:30" hidden="1">
      <c r="A101" s="189" t="s">
        <v>7182</v>
      </c>
      <c r="B101" s="189" t="s">
        <v>7183</v>
      </c>
      <c r="C101" s="154">
        <v>43830</v>
      </c>
      <c r="D101" s="155">
        <v>1.1279999999999999</v>
      </c>
      <c r="E101" s="155">
        <v>2.4660000000000002</v>
      </c>
      <c r="F101" s="156">
        <v>-0.44130626654900701</v>
      </c>
      <c r="G101" s="154">
        <v>43829</v>
      </c>
      <c r="H101" s="155">
        <v>1.133</v>
      </c>
      <c r="I101" s="156">
        <v>64.2833947294626</v>
      </c>
      <c r="J101" s="152" t="s">
        <v>9504</v>
      </c>
      <c r="K101" s="156">
        <v>1.3477149511536499</v>
      </c>
      <c r="L101" s="156">
        <v>7.9233979974571902</v>
      </c>
      <c r="M101" s="185">
        <v>11.635528297705299</v>
      </c>
      <c r="N101" s="156">
        <v>28.445511323228502</v>
      </c>
      <c r="O101" s="156">
        <v>64.2833947294626</v>
      </c>
      <c r="P101" s="152" t="s">
        <v>9504</v>
      </c>
      <c r="Q101" s="156">
        <v>36.223081267916001</v>
      </c>
      <c r="R101" s="152" t="s">
        <v>9505</v>
      </c>
      <c r="S101" s="156">
        <v>52.749844383971798</v>
      </c>
      <c r="T101" s="152" t="s">
        <v>9506</v>
      </c>
      <c r="U101" s="156">
        <v>220.54139119999999</v>
      </c>
      <c r="V101" s="152" t="s">
        <v>157</v>
      </c>
      <c r="W101" s="152" t="s">
        <v>166</v>
      </c>
      <c r="X101" s="155">
        <v>8.8646115030000008</v>
      </c>
      <c r="Y101" s="152" t="s">
        <v>159</v>
      </c>
      <c r="Z101" s="154">
        <v>41619</v>
      </c>
      <c r="AA101" s="153" t="s">
        <v>9271</v>
      </c>
      <c r="AB101" s="152" t="s">
        <v>332</v>
      </c>
      <c r="AC101" s="152" t="s">
        <v>244</v>
      </c>
      <c r="AD101" s="152" t="s">
        <v>181</v>
      </c>
    </row>
    <row r="102" spans="1:30" hidden="1">
      <c r="A102" s="189" t="s">
        <v>12866</v>
      </c>
      <c r="B102" s="189" t="s">
        <v>12867</v>
      </c>
      <c r="C102" s="154">
        <v>43830</v>
      </c>
      <c r="D102" s="155">
        <v>1.2073</v>
      </c>
      <c r="E102" s="155">
        <v>1.2073</v>
      </c>
      <c r="F102" s="156">
        <v>-0.14061207609595</v>
      </c>
      <c r="G102" s="154">
        <v>43829</v>
      </c>
      <c r="H102" s="155">
        <v>1.2090000000000001</v>
      </c>
      <c r="I102" s="156">
        <v>64.258503401360599</v>
      </c>
      <c r="J102" s="152" t="s">
        <v>12868</v>
      </c>
      <c r="K102" s="156">
        <v>-0.181893344357171</v>
      </c>
      <c r="L102" s="156">
        <v>10.427147169121</v>
      </c>
      <c r="M102" s="185">
        <v>14.762357414448701</v>
      </c>
      <c r="N102" s="156">
        <v>30.279486349411901</v>
      </c>
      <c r="O102" s="156">
        <v>64.258503401360599</v>
      </c>
      <c r="P102" s="152" t="s">
        <v>12868</v>
      </c>
      <c r="Q102" s="156">
        <v>20.609390609390601</v>
      </c>
      <c r="R102" s="152" t="s">
        <v>12869</v>
      </c>
      <c r="S102" s="157">
        <v>0</v>
      </c>
      <c r="T102" s="152"/>
      <c r="U102" s="156">
        <v>20.73</v>
      </c>
      <c r="V102" s="152" t="s">
        <v>157</v>
      </c>
      <c r="W102" s="152" t="s">
        <v>95</v>
      </c>
      <c r="X102" s="155">
        <v>9.6131926800000003E-2</v>
      </c>
      <c r="Y102" s="152" t="s">
        <v>159</v>
      </c>
      <c r="Z102" s="154">
        <v>43082</v>
      </c>
      <c r="AA102" s="153" t="s">
        <v>9271</v>
      </c>
      <c r="AB102" s="152" t="s">
        <v>9507</v>
      </c>
      <c r="AC102" s="152" t="s">
        <v>369</v>
      </c>
      <c r="AD102" s="152" t="s">
        <v>207</v>
      </c>
    </row>
    <row r="103" spans="1:30" hidden="1">
      <c r="A103" s="189" t="s">
        <v>7184</v>
      </c>
      <c r="B103" s="189" t="s">
        <v>7185</v>
      </c>
      <c r="C103" s="154">
        <v>43830</v>
      </c>
      <c r="D103" s="155">
        <v>1.2766</v>
      </c>
      <c r="E103" s="155">
        <v>1.2766</v>
      </c>
      <c r="F103" s="156">
        <v>0.290674836986412</v>
      </c>
      <c r="G103" s="154">
        <v>43829</v>
      </c>
      <c r="H103" s="155">
        <v>1.2728999999999999</v>
      </c>
      <c r="I103" s="156">
        <v>64.171810699588505</v>
      </c>
      <c r="J103" s="152" t="s">
        <v>9508</v>
      </c>
      <c r="K103" s="156">
        <v>1.9567127226259899</v>
      </c>
      <c r="L103" s="156">
        <v>9.2511767222935308</v>
      </c>
      <c r="M103" s="185">
        <v>12.485681557846499</v>
      </c>
      <c r="N103" s="156">
        <v>28.018451664661001</v>
      </c>
      <c r="O103" s="156">
        <v>64.171810699588505</v>
      </c>
      <c r="P103" s="152" t="s">
        <v>9508</v>
      </c>
      <c r="Q103" s="156">
        <v>27.3924758008183</v>
      </c>
      <c r="R103" s="152" t="s">
        <v>9509</v>
      </c>
      <c r="S103" s="157">
        <v>0</v>
      </c>
      <c r="T103" s="152"/>
      <c r="U103" s="156">
        <v>27.66</v>
      </c>
      <c r="V103" s="152" t="s">
        <v>157</v>
      </c>
      <c r="W103" s="152" t="s">
        <v>95</v>
      </c>
      <c r="X103" s="155">
        <v>1.3242173639999999</v>
      </c>
      <c r="Y103" s="152" t="s">
        <v>159</v>
      </c>
      <c r="Z103" s="154">
        <v>43070</v>
      </c>
      <c r="AA103" s="153" t="s">
        <v>9271</v>
      </c>
      <c r="AB103" s="152" t="s">
        <v>374</v>
      </c>
      <c r="AC103" s="152" t="s">
        <v>161</v>
      </c>
      <c r="AD103" s="152" t="s">
        <v>181</v>
      </c>
    </row>
    <row r="104" spans="1:30" hidden="1">
      <c r="A104" s="189" t="s">
        <v>7186</v>
      </c>
      <c r="B104" s="189" t="s">
        <v>7187</v>
      </c>
      <c r="C104" s="154">
        <v>43830</v>
      </c>
      <c r="D104" s="155">
        <v>1.1409</v>
      </c>
      <c r="E104" s="155">
        <v>1.1409</v>
      </c>
      <c r="F104" s="156">
        <v>0.57299012693934703</v>
      </c>
      <c r="G104" s="154">
        <v>43829</v>
      </c>
      <c r="H104" s="155">
        <v>1.1344000000000001</v>
      </c>
      <c r="I104" s="156">
        <v>64.111047180667398</v>
      </c>
      <c r="J104" s="152" t="s">
        <v>9510</v>
      </c>
      <c r="K104" s="156">
        <v>1.8387931803980999</v>
      </c>
      <c r="L104" s="156">
        <v>3.62397820163488</v>
      </c>
      <c r="M104" s="185">
        <v>7.5813295615275802</v>
      </c>
      <c r="N104" s="156">
        <v>20.513362205556099</v>
      </c>
      <c r="O104" s="156">
        <v>64.111047180667398</v>
      </c>
      <c r="P104" s="152" t="s">
        <v>9510</v>
      </c>
      <c r="Q104" s="157">
        <v>0</v>
      </c>
      <c r="R104" s="152"/>
      <c r="S104" s="157">
        <v>0</v>
      </c>
      <c r="T104" s="152"/>
      <c r="U104" s="156">
        <v>14.09</v>
      </c>
      <c r="V104" s="152" t="s">
        <v>163</v>
      </c>
      <c r="W104" s="152" t="s">
        <v>95</v>
      </c>
      <c r="X104" s="155">
        <v>1.3070050704</v>
      </c>
      <c r="Y104" s="152" t="s">
        <v>159</v>
      </c>
      <c r="Z104" s="154">
        <v>43185</v>
      </c>
      <c r="AA104" s="153" t="s">
        <v>9271</v>
      </c>
      <c r="AB104" s="152" t="s">
        <v>352</v>
      </c>
      <c r="AC104" s="152" t="s">
        <v>249</v>
      </c>
      <c r="AD104" s="152" t="s">
        <v>165</v>
      </c>
    </row>
    <row r="105" spans="1:30" hidden="1">
      <c r="A105" s="189" t="s">
        <v>7188</v>
      </c>
      <c r="B105" s="189" t="s">
        <v>7189</v>
      </c>
      <c r="C105" s="154">
        <v>43830</v>
      </c>
      <c r="D105" s="155">
        <v>1.7390000000000001</v>
      </c>
      <c r="E105" s="155">
        <v>1.821</v>
      </c>
      <c r="F105" s="156">
        <v>0.40415704387992202</v>
      </c>
      <c r="G105" s="154">
        <v>43829</v>
      </c>
      <c r="H105" s="155">
        <v>1.732</v>
      </c>
      <c r="I105" s="156">
        <v>64.056603773584897</v>
      </c>
      <c r="J105" s="152" t="s">
        <v>9511</v>
      </c>
      <c r="K105" s="156">
        <v>2.1139166177334201</v>
      </c>
      <c r="L105" s="156">
        <v>7.4783683559950598</v>
      </c>
      <c r="M105" s="185">
        <v>12.556634304207099</v>
      </c>
      <c r="N105" s="156">
        <v>19.028062970568101</v>
      </c>
      <c r="O105" s="156">
        <v>64.056603773584897</v>
      </c>
      <c r="P105" s="152" t="s">
        <v>9511</v>
      </c>
      <c r="Q105" s="156">
        <v>18.8653451811347</v>
      </c>
      <c r="R105" s="152" t="s">
        <v>9512</v>
      </c>
      <c r="S105" s="156">
        <v>69.990224828934501</v>
      </c>
      <c r="T105" s="152" t="s">
        <v>9513</v>
      </c>
      <c r="U105" s="156">
        <v>88.104151999999999</v>
      </c>
      <c r="V105" s="152" t="s">
        <v>157</v>
      </c>
      <c r="W105" s="152" t="s">
        <v>166</v>
      </c>
      <c r="X105" s="155">
        <v>0.86240062559999997</v>
      </c>
      <c r="Y105" s="152" t="s">
        <v>159</v>
      </c>
      <c r="Z105" s="154">
        <v>41667</v>
      </c>
      <c r="AA105" s="153" t="s">
        <v>9271</v>
      </c>
      <c r="AB105" s="152" t="s">
        <v>370</v>
      </c>
      <c r="AC105" s="152" t="s">
        <v>175</v>
      </c>
      <c r="AD105" s="152" t="s">
        <v>173</v>
      </c>
    </row>
    <row r="106" spans="1:30" hidden="1">
      <c r="A106" s="189" t="s">
        <v>7190</v>
      </c>
      <c r="B106" s="189" t="s">
        <v>7191</v>
      </c>
      <c r="C106" s="154">
        <v>43830</v>
      </c>
      <c r="D106" s="155">
        <v>2.3239999999999998</v>
      </c>
      <c r="E106" s="155">
        <v>2.16</v>
      </c>
      <c r="F106" s="156">
        <v>0.99956540634506497</v>
      </c>
      <c r="G106" s="154">
        <v>43829</v>
      </c>
      <c r="H106" s="155">
        <v>2.3010000000000002</v>
      </c>
      <c r="I106" s="156">
        <v>64.008468595624507</v>
      </c>
      <c r="J106" s="152" t="s">
        <v>9514</v>
      </c>
      <c r="K106" s="156">
        <v>2.69553689792312</v>
      </c>
      <c r="L106" s="156">
        <v>7.39371534195931</v>
      </c>
      <c r="M106" s="185">
        <v>13.4211810639336</v>
      </c>
      <c r="N106" s="156">
        <v>30.196078431372499</v>
      </c>
      <c r="O106" s="156">
        <v>64.008468595624507</v>
      </c>
      <c r="P106" s="152" t="s">
        <v>9514</v>
      </c>
      <c r="Q106" s="156">
        <v>24.8790972595379</v>
      </c>
      <c r="R106" s="152" t="s">
        <v>9515</v>
      </c>
      <c r="S106" s="156">
        <v>55.4515050167224</v>
      </c>
      <c r="T106" s="152" t="s">
        <v>9516</v>
      </c>
      <c r="U106" s="156">
        <v>131.31165139186299</v>
      </c>
      <c r="V106" s="152" t="s">
        <v>157</v>
      </c>
      <c r="W106" s="152" t="s">
        <v>166</v>
      </c>
      <c r="X106" s="155">
        <v>3.3498530061</v>
      </c>
      <c r="Y106" s="152" t="s">
        <v>159</v>
      </c>
      <c r="Z106" s="154">
        <v>41631</v>
      </c>
      <c r="AA106" s="153" t="s">
        <v>9271</v>
      </c>
      <c r="AB106" s="152" t="s">
        <v>9517</v>
      </c>
      <c r="AC106" s="152" t="s">
        <v>175</v>
      </c>
      <c r="AD106" s="152" t="s">
        <v>207</v>
      </c>
    </row>
    <row r="107" spans="1:30" hidden="1">
      <c r="A107" s="189" t="s">
        <v>7192</v>
      </c>
      <c r="B107" s="189" t="s">
        <v>7193</v>
      </c>
      <c r="C107" s="154">
        <v>43830</v>
      </c>
      <c r="D107" s="155">
        <v>1.597</v>
      </c>
      <c r="E107" s="155">
        <v>2.524</v>
      </c>
      <c r="F107" s="156">
        <v>0.63011972274731198</v>
      </c>
      <c r="G107" s="154">
        <v>43829</v>
      </c>
      <c r="H107" s="155">
        <v>1.587</v>
      </c>
      <c r="I107" s="156">
        <v>63.963039014373699</v>
      </c>
      <c r="J107" s="152" t="s">
        <v>9518</v>
      </c>
      <c r="K107" s="156">
        <v>2.1753039027511201</v>
      </c>
      <c r="L107" s="156">
        <v>9.3086926762491302</v>
      </c>
      <c r="M107" s="185">
        <v>12.62341325811</v>
      </c>
      <c r="N107" s="156">
        <v>27.454110135674402</v>
      </c>
      <c r="O107" s="156">
        <v>63.963039014373699</v>
      </c>
      <c r="P107" s="152" t="s">
        <v>9518</v>
      </c>
      <c r="Q107" s="156">
        <v>41.202475685234297</v>
      </c>
      <c r="R107" s="152" t="s">
        <v>9519</v>
      </c>
      <c r="S107" s="156">
        <v>60.6710193869677</v>
      </c>
      <c r="T107" s="152" t="s">
        <v>9520</v>
      </c>
      <c r="U107" s="156">
        <v>210.3453294</v>
      </c>
      <c r="V107" s="152" t="s">
        <v>157</v>
      </c>
      <c r="W107" s="152" t="s">
        <v>197</v>
      </c>
      <c r="X107" s="155">
        <v>5.9833864904</v>
      </c>
      <c r="Y107" s="152" t="s">
        <v>159</v>
      </c>
      <c r="Z107" s="154">
        <v>40359</v>
      </c>
      <c r="AA107" s="153" t="s">
        <v>9271</v>
      </c>
      <c r="AB107" s="152" t="s">
        <v>9521</v>
      </c>
      <c r="AC107" s="152" t="s">
        <v>266</v>
      </c>
      <c r="AD107" s="152" t="s">
        <v>181</v>
      </c>
    </row>
    <row r="108" spans="1:30" hidden="1">
      <c r="A108" s="189" t="s">
        <v>7194</v>
      </c>
      <c r="B108" s="189" t="s">
        <v>7195</v>
      </c>
      <c r="C108" s="154">
        <v>43830</v>
      </c>
      <c r="D108" s="155">
        <v>1.7410000000000001</v>
      </c>
      <c r="E108" s="155">
        <v>1.7609999999999999</v>
      </c>
      <c r="F108" s="156">
        <v>0.69404279930595103</v>
      </c>
      <c r="G108" s="154">
        <v>43829</v>
      </c>
      <c r="H108" s="155">
        <v>1.7290000000000001</v>
      </c>
      <c r="I108" s="156">
        <v>63.935969868173203</v>
      </c>
      <c r="J108" s="152" t="s">
        <v>9522</v>
      </c>
      <c r="K108" s="156">
        <v>1.2798138452588701</v>
      </c>
      <c r="L108" s="156">
        <v>6.2233068944478296</v>
      </c>
      <c r="M108" s="185">
        <v>9.7038437303087601</v>
      </c>
      <c r="N108" s="156">
        <v>31.000752445447699</v>
      </c>
      <c r="O108" s="156">
        <v>63.935969868173203</v>
      </c>
      <c r="P108" s="152" t="s">
        <v>9522</v>
      </c>
      <c r="Q108" s="156">
        <v>23.7384506041222</v>
      </c>
      <c r="R108" s="152" t="s">
        <v>9523</v>
      </c>
      <c r="S108" s="156">
        <v>53.798586572438197</v>
      </c>
      <c r="T108" s="152" t="s">
        <v>9524</v>
      </c>
      <c r="U108" s="156">
        <v>77.203332500000002</v>
      </c>
      <c r="V108" s="152" t="s">
        <v>157</v>
      </c>
      <c r="W108" s="152" t="s">
        <v>166</v>
      </c>
      <c r="X108" s="155">
        <v>3.4672672942</v>
      </c>
      <c r="Y108" s="152" t="s">
        <v>159</v>
      </c>
      <c r="Z108" s="154">
        <v>40220</v>
      </c>
      <c r="AA108" s="153" t="s">
        <v>9271</v>
      </c>
      <c r="AB108" s="152" t="s">
        <v>364</v>
      </c>
      <c r="AC108" s="152" t="s">
        <v>196</v>
      </c>
      <c r="AD108" s="152" t="s">
        <v>165</v>
      </c>
    </row>
    <row r="109" spans="1:30" hidden="1">
      <c r="A109" s="189" t="s">
        <v>7196</v>
      </c>
      <c r="B109" s="189" t="s">
        <v>7197</v>
      </c>
      <c r="C109" s="154">
        <v>43830</v>
      </c>
      <c r="D109" s="155">
        <v>1.5828</v>
      </c>
      <c r="E109" s="155">
        <v>1.8807</v>
      </c>
      <c r="F109" s="156">
        <v>0.59743231219015402</v>
      </c>
      <c r="G109" s="154">
        <v>43829</v>
      </c>
      <c r="H109" s="155">
        <v>1.5733999999999999</v>
      </c>
      <c r="I109" s="156">
        <v>63.901832867350102</v>
      </c>
      <c r="J109" s="152" t="s">
        <v>9525</v>
      </c>
      <c r="K109" s="156">
        <v>1.65050414231584</v>
      </c>
      <c r="L109" s="156">
        <v>6.0786810535486797</v>
      </c>
      <c r="M109" s="185">
        <v>8.5820127598271103</v>
      </c>
      <c r="N109" s="156">
        <v>26.969356650088201</v>
      </c>
      <c r="O109" s="156">
        <v>63.901832867350102</v>
      </c>
      <c r="P109" s="152" t="s">
        <v>9525</v>
      </c>
      <c r="Q109" s="156">
        <v>24.102242433746301</v>
      </c>
      <c r="R109" s="152" t="s">
        <v>9526</v>
      </c>
      <c r="S109" s="156">
        <v>32.120200333889798</v>
      </c>
      <c r="T109" s="152" t="s">
        <v>9527</v>
      </c>
      <c r="U109" s="156">
        <v>105.42828812</v>
      </c>
      <c r="V109" s="152" t="s">
        <v>157</v>
      </c>
      <c r="W109" s="152" t="s">
        <v>158</v>
      </c>
      <c r="X109" s="155">
        <v>1.5495045226999999</v>
      </c>
      <c r="Y109" s="152" t="s">
        <v>159</v>
      </c>
      <c r="Z109" s="154">
        <v>40787</v>
      </c>
      <c r="AA109" s="153" t="s">
        <v>9271</v>
      </c>
      <c r="AB109" s="152" t="s">
        <v>9528</v>
      </c>
      <c r="AC109" s="152" t="s">
        <v>215</v>
      </c>
      <c r="AD109" s="152" t="s">
        <v>173</v>
      </c>
    </row>
    <row r="110" spans="1:30" hidden="1">
      <c r="A110" s="189" t="s">
        <v>12870</v>
      </c>
      <c r="B110" s="189" t="s">
        <v>12871</v>
      </c>
      <c r="C110" s="154">
        <v>43830</v>
      </c>
      <c r="D110" s="155">
        <v>1.2544</v>
      </c>
      <c r="E110" s="155">
        <v>1.2544</v>
      </c>
      <c r="F110" s="156">
        <v>0.13570687315398999</v>
      </c>
      <c r="G110" s="154">
        <v>43829</v>
      </c>
      <c r="H110" s="155">
        <v>1.2526999999999999</v>
      </c>
      <c r="I110" s="156">
        <v>63.802559414990803</v>
      </c>
      <c r="J110" s="152" t="s">
        <v>12872</v>
      </c>
      <c r="K110" s="156">
        <v>3.8582546779268099</v>
      </c>
      <c r="L110" s="156">
        <v>13.561470215462601</v>
      </c>
      <c r="M110" s="185">
        <v>15.188246097337</v>
      </c>
      <c r="N110" s="156">
        <v>31.131089274513901</v>
      </c>
      <c r="O110" s="156">
        <v>63.802559414990803</v>
      </c>
      <c r="P110" s="152" t="s">
        <v>12872</v>
      </c>
      <c r="Q110" s="157">
        <v>0</v>
      </c>
      <c r="R110" s="152"/>
      <c r="S110" s="157">
        <v>0</v>
      </c>
      <c r="T110" s="152"/>
      <c r="U110" s="156">
        <v>25.44</v>
      </c>
      <c r="V110" s="152" t="s">
        <v>157</v>
      </c>
      <c r="W110" s="152" t="s">
        <v>95</v>
      </c>
      <c r="X110" s="155">
        <v>0.52820767560000004</v>
      </c>
      <c r="Y110" s="152" t="s">
        <v>159</v>
      </c>
      <c r="Z110" s="154">
        <v>43132</v>
      </c>
      <c r="AA110" s="153" t="s">
        <v>9271</v>
      </c>
      <c r="AB110" s="152" t="s">
        <v>395</v>
      </c>
      <c r="AC110" s="152" t="s">
        <v>314</v>
      </c>
      <c r="AD110" s="152" t="s">
        <v>177</v>
      </c>
    </row>
    <row r="111" spans="1:30" hidden="1">
      <c r="A111" s="189" t="s">
        <v>7198</v>
      </c>
      <c r="B111" s="189" t="s">
        <v>7199</v>
      </c>
      <c r="C111" s="154">
        <v>43830</v>
      </c>
      <c r="D111" s="155">
        <v>1.41</v>
      </c>
      <c r="E111" s="155">
        <v>1.41</v>
      </c>
      <c r="F111" s="156">
        <v>0.21321961620468299</v>
      </c>
      <c r="G111" s="154">
        <v>43829</v>
      </c>
      <c r="H111" s="155">
        <v>1.407</v>
      </c>
      <c r="I111" s="156">
        <v>63.763066202090599</v>
      </c>
      <c r="J111" s="152" t="s">
        <v>9529</v>
      </c>
      <c r="K111" s="156">
        <v>2.0260492040521001</v>
      </c>
      <c r="L111" s="156">
        <v>6.3348416289592597</v>
      </c>
      <c r="M111" s="185">
        <v>12.8</v>
      </c>
      <c r="N111" s="156">
        <v>23.792800702370499</v>
      </c>
      <c r="O111" s="156">
        <v>63.763066202090599</v>
      </c>
      <c r="P111" s="152" t="s">
        <v>9529</v>
      </c>
      <c r="Q111" s="156">
        <v>35.186960690316397</v>
      </c>
      <c r="R111" s="152" t="s">
        <v>9530</v>
      </c>
      <c r="S111" s="156">
        <v>41.4242728184554</v>
      </c>
      <c r="T111" s="152" t="s">
        <v>9531</v>
      </c>
      <c r="U111" s="156">
        <v>41</v>
      </c>
      <c r="V111" s="152" t="s">
        <v>157</v>
      </c>
      <c r="W111" s="152" t="s">
        <v>197</v>
      </c>
      <c r="X111" s="155">
        <v>8.0519282351000001</v>
      </c>
      <c r="Y111" s="152" t="s">
        <v>159</v>
      </c>
      <c r="Z111" s="154">
        <v>42705</v>
      </c>
      <c r="AA111" s="153" t="s">
        <v>9271</v>
      </c>
      <c r="AB111" s="152" t="s">
        <v>9532</v>
      </c>
      <c r="AC111" s="152" t="s">
        <v>164</v>
      </c>
      <c r="AD111" s="152" t="s">
        <v>162</v>
      </c>
    </row>
    <row r="112" spans="1:30" hidden="1">
      <c r="A112" s="189" t="s">
        <v>12873</v>
      </c>
      <c r="B112" s="189" t="s">
        <v>12874</v>
      </c>
      <c r="C112" s="154">
        <v>43830</v>
      </c>
      <c r="D112" s="155">
        <v>1.3517999999999999</v>
      </c>
      <c r="E112" s="155">
        <v>1.6068</v>
      </c>
      <c r="F112" s="156">
        <v>0.28933897173379303</v>
      </c>
      <c r="G112" s="154">
        <v>43829</v>
      </c>
      <c r="H112" s="155">
        <v>1.3479000000000001</v>
      </c>
      <c r="I112" s="156">
        <v>63.454393036041502</v>
      </c>
      <c r="J112" s="152" t="s">
        <v>12875</v>
      </c>
      <c r="K112" s="156">
        <v>0.97101882282640395</v>
      </c>
      <c r="L112" s="156">
        <v>4.27702314886983</v>
      </c>
      <c r="M112" s="185">
        <v>5.5660868227248796</v>
      </c>
      <c r="N112" s="156">
        <v>13.9828930351438</v>
      </c>
      <c r="O112" s="156">
        <v>63.454393036041502</v>
      </c>
      <c r="P112" s="152" t="s">
        <v>12875</v>
      </c>
      <c r="Q112" s="157">
        <v>0</v>
      </c>
      <c r="R112" s="152"/>
      <c r="S112" s="157">
        <v>0</v>
      </c>
      <c r="T112" s="152"/>
      <c r="U112" s="156">
        <v>60.544904840000001</v>
      </c>
      <c r="V112" s="152" t="s">
        <v>157</v>
      </c>
      <c r="W112" s="152" t="s">
        <v>95</v>
      </c>
      <c r="X112" s="155">
        <v>0.16705011650000001</v>
      </c>
      <c r="Y112" s="152" t="s">
        <v>159</v>
      </c>
      <c r="Z112" s="154">
        <v>43334</v>
      </c>
      <c r="AA112" s="153" t="s">
        <v>9271</v>
      </c>
      <c r="AB112" s="152" t="s">
        <v>12876</v>
      </c>
      <c r="AC112" s="152" t="s">
        <v>268</v>
      </c>
      <c r="AD112" s="152" t="s">
        <v>162</v>
      </c>
    </row>
    <row r="113" spans="1:30" hidden="1">
      <c r="A113" s="189" t="s">
        <v>7200</v>
      </c>
      <c r="B113" s="189" t="s">
        <v>7201</v>
      </c>
      <c r="C113" s="154">
        <v>43830</v>
      </c>
      <c r="D113" s="155">
        <v>1.978</v>
      </c>
      <c r="E113" s="155">
        <v>1.978</v>
      </c>
      <c r="F113" s="156">
        <v>0.81549439347604602</v>
      </c>
      <c r="G113" s="154">
        <v>43829</v>
      </c>
      <c r="H113" s="155">
        <v>1.962</v>
      </c>
      <c r="I113" s="156">
        <v>63.3360858794385</v>
      </c>
      <c r="J113" s="152" t="s">
        <v>9533</v>
      </c>
      <c r="K113" s="156">
        <v>2.0639834881321</v>
      </c>
      <c r="L113" s="156">
        <v>9.5238095238095202</v>
      </c>
      <c r="M113" s="185">
        <v>10.2564102564103</v>
      </c>
      <c r="N113" s="156">
        <v>28.358208955223901</v>
      </c>
      <c r="O113" s="156">
        <v>63.3360858794385</v>
      </c>
      <c r="P113" s="152" t="s">
        <v>9533</v>
      </c>
      <c r="Q113" s="156">
        <v>22.3252937538652</v>
      </c>
      <c r="R113" s="152" t="s">
        <v>9534</v>
      </c>
      <c r="S113" s="156">
        <v>60.943856794141603</v>
      </c>
      <c r="T113" s="152" t="s">
        <v>9535</v>
      </c>
      <c r="U113" s="156">
        <v>97.8</v>
      </c>
      <c r="V113" s="152" t="s">
        <v>157</v>
      </c>
      <c r="W113" s="152" t="s">
        <v>166</v>
      </c>
      <c r="X113" s="155">
        <v>15.9941684242</v>
      </c>
      <c r="Y113" s="152" t="s">
        <v>159</v>
      </c>
      <c r="Z113" s="154">
        <v>42047</v>
      </c>
      <c r="AA113" s="153" t="s">
        <v>9271</v>
      </c>
      <c r="AB113" s="152" t="s">
        <v>377</v>
      </c>
      <c r="AC113" s="152" t="s">
        <v>167</v>
      </c>
      <c r="AD113" s="152" t="s">
        <v>162</v>
      </c>
    </row>
    <row r="114" spans="1:30" hidden="1">
      <c r="A114" s="189" t="s">
        <v>7202</v>
      </c>
      <c r="B114" s="189" t="s">
        <v>7203</v>
      </c>
      <c r="C114" s="154">
        <v>43830</v>
      </c>
      <c r="D114" s="155">
        <v>1.0483</v>
      </c>
      <c r="E114" s="155">
        <v>1.0483</v>
      </c>
      <c r="F114" s="156">
        <v>0.50814956855226101</v>
      </c>
      <c r="G114" s="154">
        <v>43829</v>
      </c>
      <c r="H114" s="155">
        <v>1.0429999999999999</v>
      </c>
      <c r="I114" s="156">
        <v>63.286604361370699</v>
      </c>
      <c r="J114" s="152" t="s">
        <v>9536</v>
      </c>
      <c r="K114" s="156">
        <v>1.5499370338080001</v>
      </c>
      <c r="L114" s="156">
        <v>5.9423951490651801</v>
      </c>
      <c r="M114" s="185">
        <v>10.533530156052301</v>
      </c>
      <c r="N114" s="156">
        <v>20.674571198342299</v>
      </c>
      <c r="O114" s="156">
        <v>63.286604361370699</v>
      </c>
      <c r="P114" s="152" t="s">
        <v>9536</v>
      </c>
      <c r="Q114" s="156">
        <v>2.8854647168515202</v>
      </c>
      <c r="R114" s="152" t="s">
        <v>9537</v>
      </c>
      <c r="S114" s="157">
        <v>0</v>
      </c>
      <c r="T114" s="152"/>
      <c r="U114" s="156">
        <v>4.83</v>
      </c>
      <c r="V114" s="152" t="s">
        <v>157</v>
      </c>
      <c r="W114" s="152" t="s">
        <v>95</v>
      </c>
      <c r="X114" s="155">
        <v>1.3046931450999999</v>
      </c>
      <c r="Y114" s="152" t="s">
        <v>159</v>
      </c>
      <c r="Z114" s="154">
        <v>43006</v>
      </c>
      <c r="AA114" s="153" t="s">
        <v>9271</v>
      </c>
      <c r="AB114" s="152" t="s">
        <v>9538</v>
      </c>
      <c r="AC114" s="152" t="s">
        <v>269</v>
      </c>
      <c r="AD114" s="152" t="s">
        <v>181</v>
      </c>
    </row>
    <row r="115" spans="1:30" hidden="1">
      <c r="A115" s="189" t="s">
        <v>7204</v>
      </c>
      <c r="B115" s="189" t="s">
        <v>7205</v>
      </c>
      <c r="C115" s="154">
        <v>43830</v>
      </c>
      <c r="D115" s="155">
        <v>0.83099999999999996</v>
      </c>
      <c r="E115" s="155">
        <v>0.83099999999999996</v>
      </c>
      <c r="F115" s="156">
        <v>1.2180267965895299</v>
      </c>
      <c r="G115" s="154">
        <v>43829</v>
      </c>
      <c r="H115" s="155">
        <v>0.82099999999999995</v>
      </c>
      <c r="I115" s="156">
        <v>63.2612966601179</v>
      </c>
      <c r="J115" s="152" t="s">
        <v>9539</v>
      </c>
      <c r="K115" s="156">
        <v>3.3582089552238701</v>
      </c>
      <c r="L115" s="156">
        <v>14.937759336099599</v>
      </c>
      <c r="M115" s="185">
        <v>22.928994082840202</v>
      </c>
      <c r="N115" s="156">
        <v>35.562805872756897</v>
      </c>
      <c r="O115" s="156">
        <v>63.2612966601179</v>
      </c>
      <c r="P115" s="152" t="s">
        <v>9539</v>
      </c>
      <c r="Q115" s="156">
        <v>11.394101876675601</v>
      </c>
      <c r="R115" s="152" t="s">
        <v>9540</v>
      </c>
      <c r="S115" s="156">
        <v>0.97205346294046302</v>
      </c>
      <c r="T115" s="152" t="s">
        <v>9541</v>
      </c>
      <c r="U115" s="156">
        <v>-16.899999999999999</v>
      </c>
      <c r="V115" s="152" t="s">
        <v>157</v>
      </c>
      <c r="W115" s="152" t="s">
        <v>158</v>
      </c>
      <c r="X115" s="155">
        <v>0.97901356559999997</v>
      </c>
      <c r="Y115" s="152" t="s">
        <v>159</v>
      </c>
      <c r="Z115" s="154">
        <v>42304</v>
      </c>
      <c r="AA115" s="153" t="s">
        <v>9271</v>
      </c>
      <c r="AB115" s="152" t="s">
        <v>9542</v>
      </c>
      <c r="AC115" s="152" t="s">
        <v>278</v>
      </c>
      <c r="AD115" s="152" t="s">
        <v>162</v>
      </c>
    </row>
    <row r="116" spans="1:30" hidden="1">
      <c r="A116" s="189" t="s">
        <v>7206</v>
      </c>
      <c r="B116" s="189" t="s">
        <v>7207</v>
      </c>
      <c r="C116" s="154">
        <v>43830</v>
      </c>
      <c r="D116" s="155">
        <v>1.448</v>
      </c>
      <c r="E116" s="155">
        <v>1.5980000000000001</v>
      </c>
      <c r="F116" s="156">
        <v>1.0467550593161199</v>
      </c>
      <c r="G116" s="154">
        <v>43829</v>
      </c>
      <c r="H116" s="155">
        <v>1.4330000000000001</v>
      </c>
      <c r="I116" s="156">
        <v>63.063063063063098</v>
      </c>
      <c r="J116" s="152" t="s">
        <v>9543</v>
      </c>
      <c r="K116" s="156">
        <v>6.0805860805860696</v>
      </c>
      <c r="L116" s="156">
        <v>6.3142437591776703</v>
      </c>
      <c r="M116" s="185">
        <v>13.125</v>
      </c>
      <c r="N116" s="156">
        <v>13.2134480062549</v>
      </c>
      <c r="O116" s="156">
        <v>63.063063063063098</v>
      </c>
      <c r="P116" s="152" t="s">
        <v>9543</v>
      </c>
      <c r="Q116" s="156">
        <v>22.400676246830098</v>
      </c>
      <c r="R116" s="152" t="s">
        <v>9544</v>
      </c>
      <c r="S116" s="156">
        <v>58.598028477546499</v>
      </c>
      <c r="T116" s="152" t="s">
        <v>9545</v>
      </c>
      <c r="U116" s="156">
        <v>65.099077600000001</v>
      </c>
      <c r="V116" s="152" t="s">
        <v>157</v>
      </c>
      <c r="W116" s="152" t="s">
        <v>166</v>
      </c>
      <c r="X116" s="155">
        <v>1.0850404851</v>
      </c>
      <c r="Y116" s="152" t="s">
        <v>159</v>
      </c>
      <c r="Z116" s="154">
        <v>42241</v>
      </c>
      <c r="AA116" s="153" t="s">
        <v>9271</v>
      </c>
      <c r="AB116" s="152" t="s">
        <v>9327</v>
      </c>
      <c r="AC116" s="152" t="s">
        <v>223</v>
      </c>
      <c r="AD116" s="152" t="s">
        <v>162</v>
      </c>
    </row>
    <row r="117" spans="1:30" hidden="1">
      <c r="A117" s="189" t="s">
        <v>12877</v>
      </c>
      <c r="B117" s="189" t="s">
        <v>12878</v>
      </c>
      <c r="C117" s="154">
        <v>43830</v>
      </c>
      <c r="D117" s="155">
        <v>1.1247</v>
      </c>
      <c r="E117" s="155">
        <v>1.1247</v>
      </c>
      <c r="F117" s="156">
        <v>0.57229723687739997</v>
      </c>
      <c r="G117" s="154">
        <v>43829</v>
      </c>
      <c r="H117" s="155">
        <v>1.1183000000000001</v>
      </c>
      <c r="I117" s="156">
        <v>62.811233352634602</v>
      </c>
      <c r="J117" s="152" t="s">
        <v>12879</v>
      </c>
      <c r="K117" s="156">
        <v>1.82888184698959</v>
      </c>
      <c r="L117" s="156">
        <v>3.55400055243532</v>
      </c>
      <c r="M117" s="185">
        <v>7.3699284009546497</v>
      </c>
      <c r="N117" s="156">
        <v>20.032017075773702</v>
      </c>
      <c r="O117" s="156">
        <v>62.811233352634602</v>
      </c>
      <c r="P117" s="152" t="s">
        <v>12879</v>
      </c>
      <c r="Q117" s="157">
        <v>0</v>
      </c>
      <c r="R117" s="152"/>
      <c r="S117" s="157">
        <v>0</v>
      </c>
      <c r="T117" s="152"/>
      <c r="U117" s="156">
        <v>12.47</v>
      </c>
      <c r="V117" s="152" t="s">
        <v>163</v>
      </c>
      <c r="W117" s="152" t="s">
        <v>95</v>
      </c>
      <c r="X117" s="155">
        <v>0.22449972260000001</v>
      </c>
      <c r="Y117" s="152" t="s">
        <v>159</v>
      </c>
      <c r="Z117" s="154">
        <v>43185</v>
      </c>
      <c r="AA117" s="153" t="s">
        <v>9271</v>
      </c>
      <c r="AB117" s="152" t="s">
        <v>352</v>
      </c>
      <c r="AC117" s="152" t="s">
        <v>249</v>
      </c>
      <c r="AD117" s="152" t="s">
        <v>165</v>
      </c>
    </row>
    <row r="118" spans="1:30" hidden="1">
      <c r="A118" s="189" t="s">
        <v>7208</v>
      </c>
      <c r="B118" s="189" t="s">
        <v>7209</v>
      </c>
      <c r="C118" s="154">
        <v>43830</v>
      </c>
      <c r="D118" s="155">
        <v>1.4259999999999999</v>
      </c>
      <c r="E118" s="155">
        <v>1.4259999999999999</v>
      </c>
      <c r="F118" s="156">
        <v>1.42247510668563</v>
      </c>
      <c r="G118" s="154">
        <v>43829</v>
      </c>
      <c r="H118" s="155">
        <v>1.4059999999999999</v>
      </c>
      <c r="I118" s="156">
        <v>62.785388127853899</v>
      </c>
      <c r="J118" s="152" t="s">
        <v>9546</v>
      </c>
      <c r="K118" s="156">
        <v>2.2222222222222201</v>
      </c>
      <c r="L118" s="156">
        <v>6.2593144560357601</v>
      </c>
      <c r="M118" s="185">
        <v>11.2324492979719</v>
      </c>
      <c r="N118" s="156">
        <v>27.7777777777778</v>
      </c>
      <c r="O118" s="156">
        <v>62.785388127853899</v>
      </c>
      <c r="P118" s="152" t="s">
        <v>9546</v>
      </c>
      <c r="Q118" s="156">
        <v>31.671283471837501</v>
      </c>
      <c r="R118" s="152" t="s">
        <v>9547</v>
      </c>
      <c r="S118" s="156">
        <v>42.742742742742699</v>
      </c>
      <c r="T118" s="152" t="s">
        <v>9548</v>
      </c>
      <c r="U118" s="156">
        <v>42.6</v>
      </c>
      <c r="V118" s="152" t="s">
        <v>157</v>
      </c>
      <c r="W118" s="152" t="s">
        <v>189</v>
      </c>
      <c r="X118" s="155">
        <v>2.3833786532999999</v>
      </c>
      <c r="Y118" s="152" t="s">
        <v>159</v>
      </c>
      <c r="Z118" s="154">
        <v>42585</v>
      </c>
      <c r="AA118" s="153" t="s">
        <v>9271</v>
      </c>
      <c r="AB118" s="152" t="s">
        <v>366</v>
      </c>
      <c r="AC118" s="152" t="s">
        <v>179</v>
      </c>
      <c r="AD118" s="152" t="s">
        <v>162</v>
      </c>
    </row>
    <row r="119" spans="1:30" hidden="1">
      <c r="A119" s="189" t="s">
        <v>7210</v>
      </c>
      <c r="B119" s="189" t="s">
        <v>7211</v>
      </c>
      <c r="C119" s="154">
        <v>43830</v>
      </c>
      <c r="D119" s="155">
        <v>1.802</v>
      </c>
      <c r="E119" s="155">
        <v>1.579</v>
      </c>
      <c r="F119" s="156">
        <v>0.89585666293393795</v>
      </c>
      <c r="G119" s="154">
        <v>43829</v>
      </c>
      <c r="H119" s="155">
        <v>1.786</v>
      </c>
      <c r="I119" s="156">
        <v>62.782363293792599</v>
      </c>
      <c r="J119" s="152" t="s">
        <v>9549</v>
      </c>
      <c r="K119" s="156">
        <v>2.8538812785388199</v>
      </c>
      <c r="L119" s="156">
        <v>8.2282282282282306</v>
      </c>
      <c r="M119" s="185">
        <v>13.048981283706601</v>
      </c>
      <c r="N119" s="156">
        <v>23.678844314501301</v>
      </c>
      <c r="O119" s="156">
        <v>62.782363293792599</v>
      </c>
      <c r="P119" s="152" t="s">
        <v>9549</v>
      </c>
      <c r="Q119" s="156">
        <v>22.339575413834702</v>
      </c>
      <c r="R119" s="152" t="s">
        <v>9550</v>
      </c>
      <c r="S119" s="156">
        <v>43.256830405568003</v>
      </c>
      <c r="T119" s="152" t="s">
        <v>9551</v>
      </c>
      <c r="U119" s="156">
        <v>99.760698890258894</v>
      </c>
      <c r="V119" s="152" t="s">
        <v>157</v>
      </c>
      <c r="W119" s="152" t="s">
        <v>189</v>
      </c>
      <c r="X119" s="155">
        <v>3.4310018864999998</v>
      </c>
      <c r="Y119" s="152" t="s">
        <v>159</v>
      </c>
      <c r="Z119" s="154">
        <v>41800</v>
      </c>
      <c r="AA119" s="153" t="s">
        <v>9271</v>
      </c>
      <c r="AB119" s="152" t="s">
        <v>9552</v>
      </c>
      <c r="AC119" s="152" t="s">
        <v>175</v>
      </c>
      <c r="AD119" s="152" t="s">
        <v>162</v>
      </c>
    </row>
    <row r="120" spans="1:30" hidden="1">
      <c r="A120" s="189" t="s">
        <v>7212</v>
      </c>
      <c r="B120" s="189" t="s">
        <v>7213</v>
      </c>
      <c r="C120" s="154">
        <v>43830</v>
      </c>
      <c r="D120" s="155">
        <v>0.98799999999999999</v>
      </c>
      <c r="E120" s="155">
        <v>0.98799999999999999</v>
      </c>
      <c r="F120" s="156">
        <v>1.4373716632443501</v>
      </c>
      <c r="G120" s="154">
        <v>43829</v>
      </c>
      <c r="H120" s="155">
        <v>0.97399999999999998</v>
      </c>
      <c r="I120" s="156">
        <v>62.7677100494234</v>
      </c>
      <c r="J120" s="152" t="s">
        <v>9553</v>
      </c>
      <c r="K120" s="156">
        <v>3.239289446186</v>
      </c>
      <c r="L120" s="156">
        <v>4.2194092827004299</v>
      </c>
      <c r="M120" s="185">
        <v>8.6908690869086893</v>
      </c>
      <c r="N120" s="156">
        <v>16.7848699763593</v>
      </c>
      <c r="O120" s="156">
        <v>62.7677100494234</v>
      </c>
      <c r="P120" s="152" t="s">
        <v>9553</v>
      </c>
      <c r="Q120" s="156">
        <v>14.617169373549901</v>
      </c>
      <c r="R120" s="152" t="s">
        <v>9554</v>
      </c>
      <c r="S120" s="156">
        <v>46.805349182763699</v>
      </c>
      <c r="T120" s="152" t="s">
        <v>9555</v>
      </c>
      <c r="U120" s="156">
        <v>-1.2</v>
      </c>
      <c r="V120" s="152" t="s">
        <v>157</v>
      </c>
      <c r="W120" s="152" t="s">
        <v>189</v>
      </c>
      <c r="X120" s="155">
        <v>5.8473846959999998</v>
      </c>
      <c r="Y120" s="152" t="s">
        <v>159</v>
      </c>
      <c r="Z120" s="154">
        <v>42173</v>
      </c>
      <c r="AA120" s="153" t="s">
        <v>9271</v>
      </c>
      <c r="AB120" s="152" t="s">
        <v>357</v>
      </c>
      <c r="AC120" s="152" t="s">
        <v>331</v>
      </c>
      <c r="AD120" s="152" t="s">
        <v>185</v>
      </c>
    </row>
    <row r="121" spans="1:30" hidden="1">
      <c r="A121" s="189" t="s">
        <v>7214</v>
      </c>
      <c r="B121" s="189" t="s">
        <v>7215</v>
      </c>
      <c r="C121" s="154">
        <v>43830</v>
      </c>
      <c r="D121" s="155">
        <v>1.462</v>
      </c>
      <c r="E121" s="155">
        <v>1.462</v>
      </c>
      <c r="F121" s="156">
        <v>0.68870523415978002</v>
      </c>
      <c r="G121" s="154">
        <v>43829</v>
      </c>
      <c r="H121" s="155">
        <v>1.452</v>
      </c>
      <c r="I121" s="156">
        <v>62.625139043381502</v>
      </c>
      <c r="J121" s="152" t="s">
        <v>9556</v>
      </c>
      <c r="K121" s="156">
        <v>2.81293952180028</v>
      </c>
      <c r="L121" s="156">
        <v>11.6883116883117</v>
      </c>
      <c r="M121" s="185">
        <v>11.6883116883117</v>
      </c>
      <c r="N121" s="156">
        <v>23.8983050847458</v>
      </c>
      <c r="O121" s="156">
        <v>62.625139043381502</v>
      </c>
      <c r="P121" s="152" t="s">
        <v>9556</v>
      </c>
      <c r="Q121" s="156">
        <v>5.71221981200289</v>
      </c>
      <c r="R121" s="152" t="s">
        <v>9557</v>
      </c>
      <c r="S121" s="156">
        <v>5.2555795536357097</v>
      </c>
      <c r="T121" s="152" t="s">
        <v>9558</v>
      </c>
      <c r="U121" s="156">
        <v>46.2</v>
      </c>
      <c r="V121" s="152" t="s">
        <v>157</v>
      </c>
      <c r="W121" s="152" t="s">
        <v>158</v>
      </c>
      <c r="X121" s="155">
        <v>1.5056610099000001</v>
      </c>
      <c r="Y121" s="152" t="s">
        <v>159</v>
      </c>
      <c r="Z121" s="154">
        <v>41779</v>
      </c>
      <c r="AA121" s="153" t="s">
        <v>9271</v>
      </c>
      <c r="AB121" s="152" t="s">
        <v>9559</v>
      </c>
      <c r="AC121" s="152" t="s">
        <v>194</v>
      </c>
      <c r="AD121" s="152" t="s">
        <v>207</v>
      </c>
    </row>
    <row r="122" spans="1:30" hidden="1">
      <c r="A122" s="189" t="s">
        <v>12880</v>
      </c>
      <c r="B122" s="189" t="s">
        <v>12881</v>
      </c>
      <c r="C122" s="154">
        <v>43830</v>
      </c>
      <c r="D122" s="155">
        <v>1.2150000000000001</v>
      </c>
      <c r="E122" s="155">
        <v>1.2150000000000001</v>
      </c>
      <c r="F122" s="156">
        <v>1.25000000000001</v>
      </c>
      <c r="G122" s="154">
        <v>43829</v>
      </c>
      <c r="H122" s="155">
        <v>1.2</v>
      </c>
      <c r="I122" s="156">
        <v>62.433155080213901</v>
      </c>
      <c r="J122" s="152" t="s">
        <v>12882</v>
      </c>
      <c r="K122" s="156">
        <v>4.2024013722127096</v>
      </c>
      <c r="L122" s="156">
        <v>6.1135371179039399</v>
      </c>
      <c r="M122" s="185">
        <v>9.0664272890484696</v>
      </c>
      <c r="N122" s="156">
        <v>19.117647058823501</v>
      </c>
      <c r="O122" s="156">
        <v>62.433155080213901</v>
      </c>
      <c r="P122" s="152" t="s">
        <v>12882</v>
      </c>
      <c r="Q122" s="156">
        <v>26.5625</v>
      </c>
      <c r="R122" s="152" t="s">
        <v>12883</v>
      </c>
      <c r="S122" s="156">
        <v>61.7842876165113</v>
      </c>
      <c r="T122" s="152" t="s">
        <v>12884</v>
      </c>
      <c r="U122" s="156">
        <v>44.815256257449398</v>
      </c>
      <c r="V122" s="152" t="s">
        <v>174</v>
      </c>
      <c r="W122" s="152" t="s">
        <v>197</v>
      </c>
      <c r="X122" s="155">
        <v>0.28125606609999998</v>
      </c>
      <c r="Y122" s="152" t="s">
        <v>159</v>
      </c>
      <c r="Z122" s="154">
        <v>42269</v>
      </c>
      <c r="AA122" s="153" t="s">
        <v>9271</v>
      </c>
      <c r="AB122" s="152" t="s">
        <v>367</v>
      </c>
      <c r="AC122" s="152" t="s">
        <v>217</v>
      </c>
      <c r="AD122" s="152" t="s">
        <v>162</v>
      </c>
    </row>
    <row r="123" spans="1:30" hidden="1">
      <c r="A123" s="189" t="s">
        <v>7216</v>
      </c>
      <c r="B123" s="189" t="s">
        <v>7217</v>
      </c>
      <c r="C123" s="154">
        <v>43830</v>
      </c>
      <c r="D123" s="155">
        <v>1.21</v>
      </c>
      <c r="E123" s="155">
        <v>1.21</v>
      </c>
      <c r="F123" s="156">
        <v>1.17056856187291</v>
      </c>
      <c r="G123" s="154">
        <v>43829</v>
      </c>
      <c r="H123" s="155">
        <v>1.196</v>
      </c>
      <c r="I123" s="156">
        <v>62.416107382550301</v>
      </c>
      <c r="J123" s="152" t="s">
        <v>9560</v>
      </c>
      <c r="K123" s="156">
        <v>4.1308089500860596</v>
      </c>
      <c r="L123" s="156">
        <v>6.0473269062226098</v>
      </c>
      <c r="M123" s="185">
        <v>9.0090090090090005</v>
      </c>
      <c r="N123" s="156">
        <v>19.094488188976399</v>
      </c>
      <c r="O123" s="156">
        <v>62.416107382550301</v>
      </c>
      <c r="P123" s="152" t="s">
        <v>9560</v>
      </c>
      <c r="Q123" s="156">
        <v>26.4367816091954</v>
      </c>
      <c r="R123" s="152" t="s">
        <v>9561</v>
      </c>
      <c r="S123" s="156">
        <v>61.764705882352899</v>
      </c>
      <c r="T123" s="152" t="s">
        <v>9562</v>
      </c>
      <c r="U123" s="156">
        <v>21</v>
      </c>
      <c r="V123" s="152" t="s">
        <v>174</v>
      </c>
      <c r="W123" s="152" t="s">
        <v>197</v>
      </c>
      <c r="X123" s="155">
        <v>10.7201533657</v>
      </c>
      <c r="Y123" s="152" t="s">
        <v>159</v>
      </c>
      <c r="Z123" s="154">
        <v>42081</v>
      </c>
      <c r="AA123" s="153" t="s">
        <v>9271</v>
      </c>
      <c r="AB123" s="152" t="s">
        <v>367</v>
      </c>
      <c r="AC123" s="152" t="s">
        <v>217</v>
      </c>
      <c r="AD123" s="152" t="s">
        <v>162</v>
      </c>
    </row>
    <row r="124" spans="1:30" hidden="1">
      <c r="A124" s="189" t="s">
        <v>12885</v>
      </c>
      <c r="B124" s="189" t="s">
        <v>12886</v>
      </c>
      <c r="C124" s="154">
        <v>43830</v>
      </c>
      <c r="D124" s="155">
        <v>1.3452</v>
      </c>
      <c r="E124" s="155">
        <v>1.5130999999999999</v>
      </c>
      <c r="F124" s="156">
        <v>-0.26690391459075002</v>
      </c>
      <c r="G124" s="154">
        <v>43829</v>
      </c>
      <c r="H124" s="155">
        <v>1.3488</v>
      </c>
      <c r="I124" s="156">
        <v>62.3160996898064</v>
      </c>
      <c r="J124" s="152" t="s">
        <v>12887</v>
      </c>
      <c r="K124" s="156">
        <v>2.6165279956721599</v>
      </c>
      <c r="L124" s="156">
        <v>10.9440865623629</v>
      </c>
      <c r="M124" s="185">
        <v>11.2287045371252</v>
      </c>
      <c r="N124" s="156">
        <v>17.826944327975799</v>
      </c>
      <c r="O124" s="156">
        <v>62.3160996898064</v>
      </c>
      <c r="P124" s="152" t="s">
        <v>12887</v>
      </c>
      <c r="Q124" s="157">
        <v>0</v>
      </c>
      <c r="R124" s="152"/>
      <c r="S124" s="157">
        <v>0</v>
      </c>
      <c r="T124" s="152"/>
      <c r="U124" s="156">
        <v>54.767283630800598</v>
      </c>
      <c r="V124" s="152" t="s">
        <v>163</v>
      </c>
      <c r="W124" s="152" t="s">
        <v>95</v>
      </c>
      <c r="X124" s="155">
        <v>0.49384349100000002</v>
      </c>
      <c r="Y124" s="152" t="s">
        <v>159</v>
      </c>
      <c r="Z124" s="154">
        <v>43327</v>
      </c>
      <c r="AA124" s="153" t="s">
        <v>9271</v>
      </c>
      <c r="AB124" s="152" t="s">
        <v>358</v>
      </c>
      <c r="AC124" s="152" t="s">
        <v>314</v>
      </c>
      <c r="AD124" s="152" t="s">
        <v>162</v>
      </c>
    </row>
    <row r="125" spans="1:30" hidden="1">
      <c r="A125" s="189" t="s">
        <v>7218</v>
      </c>
      <c r="B125" s="189" t="s">
        <v>7219</v>
      </c>
      <c r="C125" s="154">
        <v>43830</v>
      </c>
      <c r="D125" s="155">
        <v>1.84</v>
      </c>
      <c r="E125" s="155">
        <v>1.84</v>
      </c>
      <c r="F125" s="156">
        <v>1.0989010989011001</v>
      </c>
      <c r="G125" s="154">
        <v>43829</v>
      </c>
      <c r="H125" s="155">
        <v>1.82</v>
      </c>
      <c r="I125" s="156">
        <v>62.257495590828903</v>
      </c>
      <c r="J125" s="152" t="s">
        <v>9563</v>
      </c>
      <c r="K125" s="156">
        <v>2.3928770172509801</v>
      </c>
      <c r="L125" s="156">
        <v>7.0389761489237896</v>
      </c>
      <c r="M125" s="185">
        <v>10.9770808202654</v>
      </c>
      <c r="N125" s="156">
        <v>16.382036685641999</v>
      </c>
      <c r="O125" s="156">
        <v>62.257495590828903</v>
      </c>
      <c r="P125" s="152" t="s">
        <v>9563</v>
      </c>
      <c r="Q125" s="156">
        <v>41.865844255975297</v>
      </c>
      <c r="R125" s="152" t="s">
        <v>9564</v>
      </c>
      <c r="S125" s="156">
        <v>58.620689655172399</v>
      </c>
      <c r="T125" s="152" t="s">
        <v>9565</v>
      </c>
      <c r="U125" s="156">
        <v>84</v>
      </c>
      <c r="V125" s="152" t="s">
        <v>157</v>
      </c>
      <c r="W125" s="152" t="s">
        <v>166</v>
      </c>
      <c r="X125" s="155">
        <v>3.1904303569999999</v>
      </c>
      <c r="Y125" s="152" t="s">
        <v>159</v>
      </c>
      <c r="Z125" s="154">
        <v>42184</v>
      </c>
      <c r="AA125" s="153" t="s">
        <v>9271</v>
      </c>
      <c r="AB125" s="152" t="s">
        <v>9566</v>
      </c>
      <c r="AC125" s="152" t="s">
        <v>228</v>
      </c>
      <c r="AD125" s="152" t="s">
        <v>181</v>
      </c>
    </row>
    <row r="126" spans="1:30" hidden="1">
      <c r="A126" s="189" t="s">
        <v>12888</v>
      </c>
      <c r="B126" s="189" t="s">
        <v>12889</v>
      </c>
      <c r="C126" s="154">
        <v>43830</v>
      </c>
      <c r="D126" s="155">
        <v>1.7</v>
      </c>
      <c r="E126" s="155">
        <v>1.7</v>
      </c>
      <c r="F126" s="156">
        <v>0.29498525073745702</v>
      </c>
      <c r="G126" s="154">
        <v>43829</v>
      </c>
      <c r="H126" s="155">
        <v>1.6950000000000001</v>
      </c>
      <c r="I126" s="156">
        <v>62.059103908484303</v>
      </c>
      <c r="J126" s="152" t="s">
        <v>12890</v>
      </c>
      <c r="K126" s="156">
        <v>1.19047619047619</v>
      </c>
      <c r="L126" s="156">
        <v>4.6798029556650196</v>
      </c>
      <c r="M126" s="185">
        <v>6.3164477798624103</v>
      </c>
      <c r="N126" s="156">
        <v>15.9618008185539</v>
      </c>
      <c r="O126" s="156">
        <v>62.059103908484303</v>
      </c>
      <c r="P126" s="152" t="s">
        <v>12890</v>
      </c>
      <c r="Q126" s="156">
        <v>46.2994836488812</v>
      </c>
      <c r="R126" s="152" t="s">
        <v>12891</v>
      </c>
      <c r="S126" s="156">
        <v>81.430096051227295</v>
      </c>
      <c r="T126" s="152" t="s">
        <v>12892</v>
      </c>
      <c r="U126" s="156">
        <v>70</v>
      </c>
      <c r="V126" s="152" t="s">
        <v>157</v>
      </c>
      <c r="W126" s="152" t="s">
        <v>166</v>
      </c>
      <c r="X126" s="155">
        <v>0.13035545009999999</v>
      </c>
      <c r="Y126" s="152" t="s">
        <v>159</v>
      </c>
      <c r="Z126" s="154">
        <v>42458</v>
      </c>
      <c r="AA126" s="153" t="s">
        <v>9271</v>
      </c>
      <c r="AB126" s="152" t="s">
        <v>12876</v>
      </c>
      <c r="AC126" s="152" t="s">
        <v>268</v>
      </c>
      <c r="AD126" s="152" t="s">
        <v>192</v>
      </c>
    </row>
    <row r="127" spans="1:30" hidden="1">
      <c r="A127" s="189" t="s">
        <v>7220</v>
      </c>
      <c r="B127" s="189" t="s">
        <v>7221</v>
      </c>
      <c r="C127" s="154">
        <v>43830</v>
      </c>
      <c r="D127" s="155">
        <v>2.1709999999999998</v>
      </c>
      <c r="E127" s="155">
        <v>2.1709999999999998</v>
      </c>
      <c r="F127" s="156">
        <v>0.46274872744098999</v>
      </c>
      <c r="G127" s="154">
        <v>43829</v>
      </c>
      <c r="H127" s="155">
        <v>2.161</v>
      </c>
      <c r="I127" s="156">
        <v>62.014925373134297</v>
      </c>
      <c r="J127" s="152" t="s">
        <v>9567</v>
      </c>
      <c r="K127" s="156">
        <v>2.4539877300613302</v>
      </c>
      <c r="L127" s="156">
        <v>2.64775413711582</v>
      </c>
      <c r="M127" s="185">
        <v>3.82592061214728</v>
      </c>
      <c r="N127" s="156">
        <v>10.2030456852792</v>
      </c>
      <c r="O127" s="156">
        <v>62.014925373134297</v>
      </c>
      <c r="P127" s="152" t="s">
        <v>9567</v>
      </c>
      <c r="Q127" s="156">
        <v>13.308977035490599</v>
      </c>
      <c r="R127" s="152" t="s">
        <v>9568</v>
      </c>
      <c r="S127" s="156">
        <v>59.397944199706302</v>
      </c>
      <c r="T127" s="152" t="s">
        <v>9569</v>
      </c>
      <c r="U127" s="156">
        <v>117.1</v>
      </c>
      <c r="V127" s="152" t="s">
        <v>157</v>
      </c>
      <c r="W127" s="152" t="s">
        <v>166</v>
      </c>
      <c r="X127" s="155">
        <v>7.9311373515000003</v>
      </c>
      <c r="Y127" s="152" t="s">
        <v>159</v>
      </c>
      <c r="Z127" s="154">
        <v>41710</v>
      </c>
      <c r="AA127" s="153" t="s">
        <v>9271</v>
      </c>
      <c r="AB127" s="152" t="s">
        <v>9570</v>
      </c>
      <c r="AC127" s="152" t="s">
        <v>261</v>
      </c>
      <c r="AD127" s="152" t="s">
        <v>185</v>
      </c>
    </row>
    <row r="128" spans="1:30" hidden="1">
      <c r="A128" s="189" t="s">
        <v>7222</v>
      </c>
      <c r="B128" s="189" t="s">
        <v>7223</v>
      </c>
      <c r="C128" s="154">
        <v>43830</v>
      </c>
      <c r="D128" s="155">
        <v>0.91500000000000004</v>
      </c>
      <c r="E128" s="155">
        <v>0.91500000000000004</v>
      </c>
      <c r="F128" s="156">
        <v>0.109409190371991</v>
      </c>
      <c r="G128" s="154">
        <v>43829</v>
      </c>
      <c r="H128" s="155">
        <v>0.91400000000000003</v>
      </c>
      <c r="I128" s="156">
        <v>61.946902654867301</v>
      </c>
      <c r="J128" s="152" t="s">
        <v>9571</v>
      </c>
      <c r="K128" s="156">
        <v>1.6666666666666701</v>
      </c>
      <c r="L128" s="156">
        <v>8.66983372921616</v>
      </c>
      <c r="M128" s="185">
        <v>13.523573200992599</v>
      </c>
      <c r="N128" s="156">
        <v>31.2769010043042</v>
      </c>
      <c r="O128" s="156">
        <v>61.946902654867301</v>
      </c>
      <c r="P128" s="152" t="s">
        <v>9571</v>
      </c>
      <c r="Q128" s="156">
        <v>-0.109170305676856</v>
      </c>
      <c r="R128" s="152" t="s">
        <v>9572</v>
      </c>
      <c r="S128" s="156">
        <v>2.3489932885906102</v>
      </c>
      <c r="T128" s="152" t="s">
        <v>9573</v>
      </c>
      <c r="U128" s="156">
        <v>-8.5</v>
      </c>
      <c r="V128" s="152" t="s">
        <v>157</v>
      </c>
      <c r="W128" s="152" t="s">
        <v>158</v>
      </c>
      <c r="X128" s="155">
        <v>8.6540879790999998</v>
      </c>
      <c r="Y128" s="152" t="s">
        <v>159</v>
      </c>
      <c r="Z128" s="154">
        <v>42094</v>
      </c>
      <c r="AA128" s="153" t="s">
        <v>9271</v>
      </c>
      <c r="AB128" s="152" t="s">
        <v>9502</v>
      </c>
      <c r="AC128" s="152" t="s">
        <v>193</v>
      </c>
      <c r="AD128" s="152" t="s">
        <v>185</v>
      </c>
    </row>
    <row r="129" spans="1:30" hidden="1">
      <c r="A129" s="189" t="s">
        <v>7224</v>
      </c>
      <c r="B129" s="189" t="s">
        <v>7225</v>
      </c>
      <c r="C129" s="154">
        <v>43830</v>
      </c>
      <c r="D129" s="155">
        <v>1.4842</v>
      </c>
      <c r="E129" s="155">
        <v>1.9559</v>
      </c>
      <c r="F129" s="156">
        <v>-0.26207916134668502</v>
      </c>
      <c r="G129" s="154">
        <v>43829</v>
      </c>
      <c r="H129" s="155">
        <v>1.4881</v>
      </c>
      <c r="I129" s="156">
        <v>61.800937534067401</v>
      </c>
      <c r="J129" s="152" t="s">
        <v>9574</v>
      </c>
      <c r="K129" s="156">
        <v>2.5283227410886999</v>
      </c>
      <c r="L129" s="156">
        <v>10.9101778508444</v>
      </c>
      <c r="M129" s="185">
        <v>11.334483534618601</v>
      </c>
      <c r="N129" s="156">
        <v>18.131168417701399</v>
      </c>
      <c r="O129" s="156">
        <v>61.800937534067401</v>
      </c>
      <c r="P129" s="152" t="s">
        <v>9574</v>
      </c>
      <c r="Q129" s="157">
        <v>0</v>
      </c>
      <c r="R129" s="152"/>
      <c r="S129" s="157">
        <v>0</v>
      </c>
      <c r="T129" s="152"/>
      <c r="U129" s="156">
        <v>48.42</v>
      </c>
      <c r="V129" s="152" t="s">
        <v>163</v>
      </c>
      <c r="W129" s="152" t="s">
        <v>95</v>
      </c>
      <c r="X129" s="155">
        <v>0.58165610369999998</v>
      </c>
      <c r="Y129" s="152" t="s">
        <v>159</v>
      </c>
      <c r="Z129" s="154">
        <v>43327</v>
      </c>
      <c r="AA129" s="153" t="s">
        <v>9271</v>
      </c>
      <c r="AB129" s="152" t="s">
        <v>358</v>
      </c>
      <c r="AC129" s="152" t="s">
        <v>314</v>
      </c>
      <c r="AD129" s="152" t="s">
        <v>162</v>
      </c>
    </row>
    <row r="130" spans="1:30" hidden="1">
      <c r="A130" s="189" t="s">
        <v>12893</v>
      </c>
      <c r="B130" s="189" t="s">
        <v>12894</v>
      </c>
      <c r="C130" s="154">
        <v>43830</v>
      </c>
      <c r="D130" s="155">
        <v>1.3335999999999999</v>
      </c>
      <c r="E130" s="155">
        <v>1.5826</v>
      </c>
      <c r="F130" s="156">
        <v>0.28575725673032898</v>
      </c>
      <c r="G130" s="154">
        <v>43829</v>
      </c>
      <c r="H130" s="155">
        <v>1.3298000000000001</v>
      </c>
      <c r="I130" s="156">
        <v>61.727201063720997</v>
      </c>
      <c r="J130" s="152" t="s">
        <v>12895</v>
      </c>
      <c r="K130" s="156">
        <v>0.95382286146857698</v>
      </c>
      <c r="L130" s="156">
        <v>4.2050115197047404</v>
      </c>
      <c r="M130" s="185">
        <v>5.2874447196697201</v>
      </c>
      <c r="N130" s="156">
        <v>13.3481609175627</v>
      </c>
      <c r="O130" s="156">
        <v>61.727201063720997</v>
      </c>
      <c r="P130" s="152" t="s">
        <v>12895</v>
      </c>
      <c r="Q130" s="157">
        <v>0</v>
      </c>
      <c r="R130" s="152"/>
      <c r="S130" s="157">
        <v>0</v>
      </c>
      <c r="T130" s="152"/>
      <c r="U130" s="156">
        <v>58.120684480000001</v>
      </c>
      <c r="V130" s="152" t="s">
        <v>157</v>
      </c>
      <c r="W130" s="152" t="s">
        <v>95</v>
      </c>
      <c r="X130" s="155">
        <v>2.7038281087999998</v>
      </c>
      <c r="Y130" s="152" t="s">
        <v>159</v>
      </c>
      <c r="Z130" s="154">
        <v>43334</v>
      </c>
      <c r="AA130" s="153" t="s">
        <v>9271</v>
      </c>
      <c r="AB130" s="152" t="s">
        <v>12876</v>
      </c>
      <c r="AC130" s="152" t="s">
        <v>268</v>
      </c>
      <c r="AD130" s="152" t="s">
        <v>162</v>
      </c>
    </row>
    <row r="131" spans="1:30" hidden="1">
      <c r="A131" s="189" t="s">
        <v>7226</v>
      </c>
      <c r="B131" s="189" t="s">
        <v>7227</v>
      </c>
      <c r="C131" s="154">
        <v>43830</v>
      </c>
      <c r="D131" s="155">
        <v>1.4196</v>
      </c>
      <c r="E131" s="155">
        <v>1.4196</v>
      </c>
      <c r="F131" s="156">
        <v>9.8716683119452003E-2</v>
      </c>
      <c r="G131" s="154">
        <v>43829</v>
      </c>
      <c r="H131" s="155">
        <v>1.4181999999999999</v>
      </c>
      <c r="I131" s="156">
        <v>61.391541609822603</v>
      </c>
      <c r="J131" s="152" t="s">
        <v>9575</v>
      </c>
      <c r="K131" s="156">
        <v>2.0194035213798101</v>
      </c>
      <c r="L131" s="156">
        <v>6.6246056782334399</v>
      </c>
      <c r="M131" s="185">
        <v>9.1328413284132903</v>
      </c>
      <c r="N131" s="156">
        <v>18.804920913884001</v>
      </c>
      <c r="O131" s="156">
        <v>61.391541609822603</v>
      </c>
      <c r="P131" s="152" t="s">
        <v>9575</v>
      </c>
      <c r="Q131" s="156">
        <v>27.5815583715287</v>
      </c>
      <c r="R131" s="152" t="s">
        <v>9576</v>
      </c>
      <c r="S131" s="157">
        <v>0</v>
      </c>
      <c r="T131" s="152"/>
      <c r="U131" s="156">
        <v>41.96</v>
      </c>
      <c r="V131" s="152" t="s">
        <v>157</v>
      </c>
      <c r="W131" s="152" t="s">
        <v>95</v>
      </c>
      <c r="X131" s="155">
        <v>2.0253484255999998</v>
      </c>
      <c r="Y131" s="152" t="s">
        <v>159</v>
      </c>
      <c r="Z131" s="154">
        <v>42803</v>
      </c>
      <c r="AA131" s="153" t="s">
        <v>9271</v>
      </c>
      <c r="AB131" s="152" t="s">
        <v>9577</v>
      </c>
      <c r="AC131" s="152" t="s">
        <v>372</v>
      </c>
      <c r="AD131" s="152" t="s">
        <v>177</v>
      </c>
    </row>
    <row r="132" spans="1:30" hidden="1">
      <c r="A132" s="189" t="s">
        <v>7228</v>
      </c>
      <c r="B132" s="189" t="s">
        <v>7229</v>
      </c>
      <c r="C132" s="154">
        <v>43830</v>
      </c>
      <c r="D132" s="155">
        <v>0.86</v>
      </c>
      <c r="E132" s="155">
        <v>0.86</v>
      </c>
      <c r="F132" s="156">
        <v>0.23310023310023301</v>
      </c>
      <c r="G132" s="154">
        <v>43829</v>
      </c>
      <c r="H132" s="155">
        <v>0.85799999999999998</v>
      </c>
      <c r="I132" s="156">
        <v>61.350844277673502</v>
      </c>
      <c r="J132" s="152" t="s">
        <v>9578</v>
      </c>
      <c r="K132" s="156">
        <v>0.467289719626169</v>
      </c>
      <c r="L132" s="156">
        <v>7.6345431789737104</v>
      </c>
      <c r="M132" s="185">
        <v>14.513981358189101</v>
      </c>
      <c r="N132" s="156">
        <v>30.699088145896599</v>
      </c>
      <c r="O132" s="156">
        <v>61.350844277673502</v>
      </c>
      <c r="P132" s="152" t="s">
        <v>9578</v>
      </c>
      <c r="Q132" s="156">
        <v>8.0402010050251196</v>
      </c>
      <c r="R132" s="152" t="s">
        <v>9579</v>
      </c>
      <c r="S132" s="156">
        <v>33.748055987558303</v>
      </c>
      <c r="T132" s="152" t="s">
        <v>9580</v>
      </c>
      <c r="U132" s="156">
        <v>-14</v>
      </c>
      <c r="V132" s="152" t="s">
        <v>157</v>
      </c>
      <c r="W132" s="152" t="s">
        <v>189</v>
      </c>
      <c r="X132" s="155">
        <v>13.5614469904</v>
      </c>
      <c r="Y132" s="152" t="s">
        <v>159</v>
      </c>
      <c r="Z132" s="154">
        <v>42122</v>
      </c>
      <c r="AA132" s="153" t="s">
        <v>9271</v>
      </c>
      <c r="AB132" s="152" t="s">
        <v>9581</v>
      </c>
      <c r="AC132" s="152" t="s">
        <v>195</v>
      </c>
      <c r="AD132" s="152" t="s">
        <v>181</v>
      </c>
    </row>
    <row r="133" spans="1:30" hidden="1">
      <c r="A133" s="189" t="s">
        <v>7230</v>
      </c>
      <c r="B133" s="189" t="s">
        <v>7231</v>
      </c>
      <c r="C133" s="154">
        <v>43830</v>
      </c>
      <c r="D133" s="155">
        <v>1.3959999999999999</v>
      </c>
      <c r="E133" s="155">
        <v>2.12</v>
      </c>
      <c r="F133" s="156">
        <v>0.72150072150073197</v>
      </c>
      <c r="G133" s="154">
        <v>43829</v>
      </c>
      <c r="H133" s="155">
        <v>1.3859999999999999</v>
      </c>
      <c r="I133" s="156">
        <v>61.321271194611903</v>
      </c>
      <c r="J133" s="152" t="s">
        <v>9582</v>
      </c>
      <c r="K133" s="156">
        <v>2.3460410557184601</v>
      </c>
      <c r="L133" s="156">
        <v>8.3010085337470993</v>
      </c>
      <c r="M133" s="185">
        <v>7.0503426276284102</v>
      </c>
      <c r="N133" s="156">
        <v>21.6479368208336</v>
      </c>
      <c r="O133" s="156">
        <v>61.321271194611903</v>
      </c>
      <c r="P133" s="152" t="s">
        <v>9582</v>
      </c>
      <c r="Q133" s="156">
        <v>30.8456047148095</v>
      </c>
      <c r="R133" s="152" t="s">
        <v>9583</v>
      </c>
      <c r="S133" s="156">
        <v>68.999774332376703</v>
      </c>
      <c r="T133" s="152" t="s">
        <v>9584</v>
      </c>
      <c r="U133" s="156">
        <v>150.43673867458</v>
      </c>
      <c r="V133" s="152" t="s">
        <v>157</v>
      </c>
      <c r="W133" s="152" t="s">
        <v>197</v>
      </c>
      <c r="X133" s="155">
        <v>4.3555324295000002</v>
      </c>
      <c r="Y133" s="152" t="s">
        <v>159</v>
      </c>
      <c r="Z133" s="154">
        <v>41759</v>
      </c>
      <c r="AA133" s="153" t="s">
        <v>9271</v>
      </c>
      <c r="AB133" s="152" t="s">
        <v>9585</v>
      </c>
      <c r="AC133" s="152" t="s">
        <v>249</v>
      </c>
      <c r="AD133" s="152" t="s">
        <v>173</v>
      </c>
    </row>
    <row r="134" spans="1:30" hidden="1">
      <c r="A134" s="189" t="s">
        <v>7232</v>
      </c>
      <c r="B134" s="189" t="s">
        <v>7233</v>
      </c>
      <c r="C134" s="154">
        <v>43830</v>
      </c>
      <c r="D134" s="155">
        <v>1.256</v>
      </c>
      <c r="E134" s="155">
        <v>1.256</v>
      </c>
      <c r="F134" s="156">
        <v>-7.9554494828949093E-2</v>
      </c>
      <c r="G134" s="154">
        <v>43829</v>
      </c>
      <c r="H134" s="155">
        <v>1.2569999999999999</v>
      </c>
      <c r="I134" s="156">
        <v>61.025641025641001</v>
      </c>
      <c r="J134" s="152" t="s">
        <v>9586</v>
      </c>
      <c r="K134" s="156">
        <v>1.7828200972447299</v>
      </c>
      <c r="L134" s="156">
        <v>9.4076655052264897</v>
      </c>
      <c r="M134" s="185">
        <v>11.1504424778761</v>
      </c>
      <c r="N134" s="156">
        <v>23.500491642084601</v>
      </c>
      <c r="O134" s="156">
        <v>61.025641025641001</v>
      </c>
      <c r="P134" s="152" t="s">
        <v>9586</v>
      </c>
      <c r="Q134" s="156">
        <v>25.2243270189432</v>
      </c>
      <c r="R134" s="152" t="s">
        <v>9587</v>
      </c>
      <c r="S134" s="156">
        <v>26.485397784491401</v>
      </c>
      <c r="T134" s="152" t="s">
        <v>9588</v>
      </c>
      <c r="U134" s="156">
        <v>25.6</v>
      </c>
      <c r="V134" s="152" t="s">
        <v>157</v>
      </c>
      <c r="W134" s="152" t="s">
        <v>189</v>
      </c>
      <c r="X134" s="155">
        <v>0.59261779150000005</v>
      </c>
      <c r="Y134" s="152" t="s">
        <v>159</v>
      </c>
      <c r="Z134" s="154">
        <v>42521</v>
      </c>
      <c r="AA134" s="153" t="s">
        <v>9271</v>
      </c>
      <c r="AB134" s="152" t="s">
        <v>9589</v>
      </c>
      <c r="AC134" s="152" t="s">
        <v>195</v>
      </c>
      <c r="AD134" s="152" t="s">
        <v>162</v>
      </c>
    </row>
    <row r="135" spans="1:30" hidden="1">
      <c r="A135" s="189" t="s">
        <v>12896</v>
      </c>
      <c r="B135" s="189" t="s">
        <v>12897</v>
      </c>
      <c r="C135" s="154">
        <v>43830</v>
      </c>
      <c r="D135" s="155">
        <v>1.2798</v>
      </c>
      <c r="E135" s="155">
        <v>1.3697999999999999</v>
      </c>
      <c r="F135" s="156">
        <v>0.77165354330708602</v>
      </c>
      <c r="G135" s="154">
        <v>43829</v>
      </c>
      <c r="H135" s="155">
        <v>1.27</v>
      </c>
      <c r="I135" s="156">
        <v>61.001383821864401</v>
      </c>
      <c r="J135" s="152" t="s">
        <v>12898</v>
      </c>
      <c r="K135" s="156">
        <v>2.7374167134944201</v>
      </c>
      <c r="L135" s="156">
        <v>9.7128161165880798</v>
      </c>
      <c r="M135" s="185">
        <v>14.9865229110512</v>
      </c>
      <c r="N135" s="156">
        <v>20.5198229588473</v>
      </c>
      <c r="O135" s="156">
        <v>61.001383821864401</v>
      </c>
      <c r="P135" s="152" t="s">
        <v>12898</v>
      </c>
      <c r="Q135" s="156">
        <v>25.7047441312248</v>
      </c>
      <c r="R135" s="152" t="s">
        <v>12899</v>
      </c>
      <c r="S135" s="157">
        <v>0</v>
      </c>
      <c r="T135" s="152"/>
      <c r="U135" s="156">
        <v>39.252478400000001</v>
      </c>
      <c r="V135" s="152" t="s">
        <v>157</v>
      </c>
      <c r="W135" s="152" t="s">
        <v>95</v>
      </c>
      <c r="X135" s="155">
        <v>0.3218081492</v>
      </c>
      <c r="Y135" s="152" t="s">
        <v>159</v>
      </c>
      <c r="Z135" s="154">
        <v>42839</v>
      </c>
      <c r="AA135" s="153" t="s">
        <v>9271</v>
      </c>
      <c r="AB135" s="152" t="s">
        <v>9354</v>
      </c>
      <c r="AC135" s="152" t="s">
        <v>268</v>
      </c>
      <c r="AD135" s="152" t="s">
        <v>229</v>
      </c>
    </row>
    <row r="136" spans="1:30" hidden="1">
      <c r="A136" s="189" t="s">
        <v>7234</v>
      </c>
      <c r="B136" s="189" t="s">
        <v>7235</v>
      </c>
      <c r="C136" s="154">
        <v>43830</v>
      </c>
      <c r="D136" s="155">
        <v>1.4358</v>
      </c>
      <c r="E136" s="155">
        <v>1.4358</v>
      </c>
      <c r="F136" s="156">
        <v>7.6671081062234497E-2</v>
      </c>
      <c r="G136" s="154">
        <v>43829</v>
      </c>
      <c r="H136" s="155">
        <v>1.4347000000000001</v>
      </c>
      <c r="I136" s="156">
        <v>60.964125560538101</v>
      </c>
      <c r="J136" s="152" t="s">
        <v>9590</v>
      </c>
      <c r="K136" s="156">
        <v>5.4339844323689297</v>
      </c>
      <c r="L136" s="156">
        <v>13.816884661117699</v>
      </c>
      <c r="M136" s="185">
        <v>8.8469410962019595</v>
      </c>
      <c r="N136" s="156">
        <v>5.0406028239081104</v>
      </c>
      <c r="O136" s="156">
        <v>60.964125560538101</v>
      </c>
      <c r="P136" s="152" t="s">
        <v>9590</v>
      </c>
      <c r="Q136" s="156">
        <v>36.056097792096999</v>
      </c>
      <c r="R136" s="152" t="s">
        <v>9591</v>
      </c>
      <c r="S136" s="157">
        <v>0</v>
      </c>
      <c r="T136" s="152"/>
      <c r="U136" s="156">
        <v>43.58</v>
      </c>
      <c r="V136" s="152" t="s">
        <v>157</v>
      </c>
      <c r="W136" s="152" t="s">
        <v>95</v>
      </c>
      <c r="X136" s="155">
        <v>1.5663733067000001</v>
      </c>
      <c r="Y136" s="152" t="s">
        <v>159</v>
      </c>
      <c r="Z136" s="154">
        <v>42919</v>
      </c>
      <c r="AA136" s="153" t="s">
        <v>9271</v>
      </c>
      <c r="AB136" s="152" t="s">
        <v>9592</v>
      </c>
      <c r="AC136" s="152" t="s">
        <v>171</v>
      </c>
      <c r="AD136" s="152" t="s">
        <v>207</v>
      </c>
    </row>
    <row r="137" spans="1:30" hidden="1">
      <c r="A137" s="189" t="s">
        <v>7236</v>
      </c>
      <c r="B137" s="189" t="s">
        <v>7237</v>
      </c>
      <c r="C137" s="154">
        <v>43830</v>
      </c>
      <c r="D137" s="155">
        <v>1.0089999999999999</v>
      </c>
      <c r="E137" s="155">
        <v>1.0089999999999999</v>
      </c>
      <c r="F137" s="156">
        <v>9.9206349206338307E-2</v>
      </c>
      <c r="G137" s="154">
        <v>43829</v>
      </c>
      <c r="H137" s="155">
        <v>1.008</v>
      </c>
      <c r="I137" s="156">
        <v>60.925039872408298</v>
      </c>
      <c r="J137" s="152" t="s">
        <v>9593</v>
      </c>
      <c r="K137" s="156">
        <v>-0.49309664694281202</v>
      </c>
      <c r="L137" s="156">
        <v>6.4345991561181402</v>
      </c>
      <c r="M137" s="185">
        <v>10.7574094401756</v>
      </c>
      <c r="N137" s="156">
        <v>22.600243013365699</v>
      </c>
      <c r="O137" s="156">
        <v>60.925039872408298</v>
      </c>
      <c r="P137" s="152" t="s">
        <v>9593</v>
      </c>
      <c r="Q137" s="156">
        <v>11.123348017621099</v>
      </c>
      <c r="R137" s="152" t="s">
        <v>9594</v>
      </c>
      <c r="S137" s="156">
        <v>30.361757105943099</v>
      </c>
      <c r="T137" s="152" t="s">
        <v>9595</v>
      </c>
      <c r="U137" s="156">
        <v>0.89999999999999003</v>
      </c>
      <c r="V137" s="152" t="s">
        <v>157</v>
      </c>
      <c r="W137" s="152" t="s">
        <v>158</v>
      </c>
      <c r="X137" s="155">
        <v>0.78516132540000005</v>
      </c>
      <c r="Y137" s="152" t="s">
        <v>159</v>
      </c>
      <c r="Z137" s="154">
        <v>42326</v>
      </c>
      <c r="AA137" s="153" t="s">
        <v>9271</v>
      </c>
      <c r="AB137" s="152" t="s">
        <v>9596</v>
      </c>
      <c r="AC137" s="152" t="s">
        <v>269</v>
      </c>
      <c r="AD137" s="152" t="s">
        <v>185</v>
      </c>
    </row>
    <row r="138" spans="1:30" hidden="1">
      <c r="A138" s="189" t="s">
        <v>12900</v>
      </c>
      <c r="B138" s="189" t="s">
        <v>12901</v>
      </c>
      <c r="C138" s="154">
        <v>43830</v>
      </c>
      <c r="D138" s="155">
        <v>1.4153</v>
      </c>
      <c r="E138" s="155">
        <v>1.4153</v>
      </c>
      <c r="F138" s="156">
        <v>7.7782491868201201E-2</v>
      </c>
      <c r="G138" s="154">
        <v>43829</v>
      </c>
      <c r="H138" s="155">
        <v>1.4141999999999999</v>
      </c>
      <c r="I138" s="156">
        <v>60.811271446426503</v>
      </c>
      <c r="J138" s="152" t="s">
        <v>12902</v>
      </c>
      <c r="K138" s="156">
        <v>5.4227188081936699</v>
      </c>
      <c r="L138" s="156">
        <v>13.806690254100999</v>
      </c>
      <c r="M138" s="185">
        <v>8.8190066123327693</v>
      </c>
      <c r="N138" s="156">
        <v>4.9847934129515599</v>
      </c>
      <c r="O138" s="156">
        <v>60.811271446426503</v>
      </c>
      <c r="P138" s="152" t="s">
        <v>12902</v>
      </c>
      <c r="Q138" s="156">
        <v>35.942752857554503</v>
      </c>
      <c r="R138" s="152" t="s">
        <v>12903</v>
      </c>
      <c r="S138" s="157">
        <v>0</v>
      </c>
      <c r="T138" s="152"/>
      <c r="U138" s="156">
        <v>41.53</v>
      </c>
      <c r="V138" s="152" t="s">
        <v>157</v>
      </c>
      <c r="W138" s="152" t="s">
        <v>95</v>
      </c>
      <c r="X138" s="155">
        <v>3.9366767708000001</v>
      </c>
      <c r="Y138" s="152" t="s">
        <v>159</v>
      </c>
      <c r="Z138" s="154">
        <v>42919</v>
      </c>
      <c r="AA138" s="153" t="s">
        <v>9271</v>
      </c>
      <c r="AB138" s="152" t="s">
        <v>9592</v>
      </c>
      <c r="AC138" s="152" t="s">
        <v>171</v>
      </c>
      <c r="AD138" s="152" t="s">
        <v>207</v>
      </c>
    </row>
    <row r="139" spans="1:30" hidden="1">
      <c r="A139" s="189" t="s">
        <v>12904</v>
      </c>
      <c r="B139" s="189" t="s">
        <v>12905</v>
      </c>
      <c r="C139" s="154">
        <v>43830</v>
      </c>
      <c r="D139" s="155">
        <v>1.6479999999999999</v>
      </c>
      <c r="E139" s="155">
        <v>1.6479999999999999</v>
      </c>
      <c r="F139" s="156">
        <v>0.304321363359701</v>
      </c>
      <c r="G139" s="154">
        <v>43829</v>
      </c>
      <c r="H139" s="155">
        <v>1.643</v>
      </c>
      <c r="I139" s="156">
        <v>60.780487804878099</v>
      </c>
      <c r="J139" s="152" t="s">
        <v>12906</v>
      </c>
      <c r="K139" s="156">
        <v>1.1663597298956401</v>
      </c>
      <c r="L139" s="156">
        <v>4.63492063492063</v>
      </c>
      <c r="M139" s="185">
        <v>6.1855670103092697</v>
      </c>
      <c r="N139" s="156">
        <v>15.4870357393132</v>
      </c>
      <c r="O139" s="156">
        <v>60.780487804878099</v>
      </c>
      <c r="P139" s="152" t="s">
        <v>12906</v>
      </c>
      <c r="Q139" s="156">
        <v>44.181977252843403</v>
      </c>
      <c r="R139" s="152" t="s">
        <v>12907</v>
      </c>
      <c r="S139" s="156">
        <v>77.586206896551701</v>
      </c>
      <c r="T139" s="152" t="s">
        <v>12908</v>
      </c>
      <c r="U139" s="156">
        <v>64.8</v>
      </c>
      <c r="V139" s="152" t="s">
        <v>157</v>
      </c>
      <c r="W139" s="152" t="s">
        <v>166</v>
      </c>
      <c r="X139" s="155">
        <v>0.832279141</v>
      </c>
      <c r="Y139" s="152" t="s">
        <v>159</v>
      </c>
      <c r="Z139" s="154">
        <v>42458</v>
      </c>
      <c r="AA139" s="153" t="s">
        <v>9271</v>
      </c>
      <c r="AB139" s="152" t="s">
        <v>12876</v>
      </c>
      <c r="AC139" s="152" t="s">
        <v>268</v>
      </c>
      <c r="AD139" s="152" t="s">
        <v>192</v>
      </c>
    </row>
    <row r="140" spans="1:30" hidden="1">
      <c r="A140" s="189" t="s">
        <v>7238</v>
      </c>
      <c r="B140" s="189" t="s">
        <v>7239</v>
      </c>
      <c r="C140" s="154">
        <v>43830</v>
      </c>
      <c r="D140" s="155">
        <v>1.2750999999999999</v>
      </c>
      <c r="E140" s="155">
        <v>1.2750999999999999</v>
      </c>
      <c r="F140" s="156">
        <v>0.283130161226884</v>
      </c>
      <c r="G140" s="154">
        <v>43829</v>
      </c>
      <c r="H140" s="155">
        <v>1.2715000000000001</v>
      </c>
      <c r="I140" s="156">
        <v>60.632401108591601</v>
      </c>
      <c r="J140" s="152" t="s">
        <v>9597</v>
      </c>
      <c r="K140" s="156">
        <v>1.75564599792513</v>
      </c>
      <c r="L140" s="156">
        <v>7.9952570509019898</v>
      </c>
      <c r="M140" s="185">
        <v>14.687893506026301</v>
      </c>
      <c r="N140" s="156">
        <v>24.838457019776801</v>
      </c>
      <c r="O140" s="156">
        <v>60.632401108591601</v>
      </c>
      <c r="P140" s="152" t="s">
        <v>9597</v>
      </c>
      <c r="Q140" s="157">
        <v>0</v>
      </c>
      <c r="R140" s="152"/>
      <c r="S140" s="157">
        <v>0</v>
      </c>
      <c r="T140" s="152"/>
      <c r="U140" s="156">
        <v>27.51</v>
      </c>
      <c r="V140" s="152" t="s">
        <v>157</v>
      </c>
      <c r="W140" s="152" t="s">
        <v>95</v>
      </c>
      <c r="X140" s="155">
        <v>10.697067157699999</v>
      </c>
      <c r="Y140" s="152" t="s">
        <v>159</v>
      </c>
      <c r="Z140" s="154">
        <v>43185</v>
      </c>
      <c r="AA140" s="153" t="s">
        <v>9271</v>
      </c>
      <c r="AB140" s="152" t="s">
        <v>380</v>
      </c>
      <c r="AC140" s="152" t="s">
        <v>217</v>
      </c>
      <c r="AD140" s="152" t="s">
        <v>162</v>
      </c>
    </row>
    <row r="141" spans="1:30" hidden="1">
      <c r="A141" s="189" t="s">
        <v>12909</v>
      </c>
      <c r="B141" s="189" t="s">
        <v>12910</v>
      </c>
      <c r="C141" s="154">
        <v>43830</v>
      </c>
      <c r="D141" s="155">
        <v>1.264</v>
      </c>
      <c r="E141" s="155">
        <v>1.349</v>
      </c>
      <c r="F141" s="156">
        <v>0.77333971139280799</v>
      </c>
      <c r="G141" s="154">
        <v>43829</v>
      </c>
      <c r="H141" s="155">
        <v>1.2543</v>
      </c>
      <c r="I141" s="156">
        <v>60.630321514804898</v>
      </c>
      <c r="J141" s="152" t="s">
        <v>12911</v>
      </c>
      <c r="K141" s="156">
        <v>2.7308192457737399</v>
      </c>
      <c r="L141" s="156">
        <v>9.6365686529620902</v>
      </c>
      <c r="M141" s="185">
        <v>14.742193173565701</v>
      </c>
      <c r="N141" s="156">
        <v>20.003797588531299</v>
      </c>
      <c r="O141" s="156">
        <v>60.630321514804898</v>
      </c>
      <c r="P141" s="152" t="s">
        <v>12911</v>
      </c>
      <c r="Q141" s="156">
        <v>24.544290077840198</v>
      </c>
      <c r="R141" s="152" t="s">
        <v>12912</v>
      </c>
      <c r="S141" s="157">
        <v>0</v>
      </c>
      <c r="T141" s="152"/>
      <c r="U141" s="156">
        <v>36.939484800000002</v>
      </c>
      <c r="V141" s="152" t="s">
        <v>157</v>
      </c>
      <c r="W141" s="152" t="s">
        <v>95</v>
      </c>
      <c r="X141" s="155">
        <v>0.15477954739999999</v>
      </c>
      <c r="Y141" s="152" t="s">
        <v>159</v>
      </c>
      <c r="Z141" s="154">
        <v>42839</v>
      </c>
      <c r="AA141" s="153" t="s">
        <v>9271</v>
      </c>
      <c r="AB141" s="152" t="s">
        <v>9354</v>
      </c>
      <c r="AC141" s="152" t="s">
        <v>268</v>
      </c>
      <c r="AD141" s="152" t="s">
        <v>229</v>
      </c>
    </row>
    <row r="142" spans="1:30" hidden="1">
      <c r="A142" s="189" t="s">
        <v>7240</v>
      </c>
      <c r="B142" s="189" t="s">
        <v>7241</v>
      </c>
      <c r="C142" s="154">
        <v>43830</v>
      </c>
      <c r="D142" s="155">
        <v>1.607</v>
      </c>
      <c r="E142" s="155">
        <v>2.2949999999999999</v>
      </c>
      <c r="F142" s="156">
        <v>0.87884494664155499</v>
      </c>
      <c r="G142" s="154">
        <v>43829</v>
      </c>
      <c r="H142" s="155">
        <v>1.593</v>
      </c>
      <c r="I142" s="156">
        <v>60.379241516966097</v>
      </c>
      <c r="J142" s="152" t="s">
        <v>9598</v>
      </c>
      <c r="K142" s="156">
        <v>4.9640757674722398</v>
      </c>
      <c r="L142" s="156">
        <v>4.6223958333333304</v>
      </c>
      <c r="M142" s="185">
        <v>9.7677595628415297</v>
      </c>
      <c r="N142" s="156">
        <v>10.5987611837577</v>
      </c>
      <c r="O142" s="156">
        <v>60.379241516966097</v>
      </c>
      <c r="P142" s="152" t="s">
        <v>9598</v>
      </c>
      <c r="Q142" s="156">
        <v>14.785714285714301</v>
      </c>
      <c r="R142" s="152" t="s">
        <v>9599</v>
      </c>
      <c r="S142" s="156">
        <v>15.1146131805158</v>
      </c>
      <c r="T142" s="152" t="s">
        <v>9600</v>
      </c>
      <c r="U142" s="156">
        <v>141.7254221</v>
      </c>
      <c r="V142" s="152" t="s">
        <v>157</v>
      </c>
      <c r="W142" s="152" t="s">
        <v>158</v>
      </c>
      <c r="X142" s="155">
        <v>9.0748934188000003</v>
      </c>
      <c r="Y142" s="152" t="s">
        <v>159</v>
      </c>
      <c r="Z142" s="154">
        <v>41739</v>
      </c>
      <c r="AA142" s="153" t="s">
        <v>9271</v>
      </c>
      <c r="AB142" s="152" t="s">
        <v>9327</v>
      </c>
      <c r="AC142" s="152" t="s">
        <v>223</v>
      </c>
      <c r="AD142" s="152" t="s">
        <v>165</v>
      </c>
    </row>
    <row r="143" spans="1:30" hidden="1">
      <c r="A143" s="189" t="s">
        <v>12913</v>
      </c>
      <c r="B143" s="189" t="s">
        <v>12914</v>
      </c>
      <c r="C143" s="154">
        <v>43830</v>
      </c>
      <c r="D143" s="155">
        <v>1.5164</v>
      </c>
      <c r="E143" s="155">
        <v>3.1078999999999999</v>
      </c>
      <c r="F143" s="156">
        <v>0.86470666489290704</v>
      </c>
      <c r="G143" s="154">
        <v>43829</v>
      </c>
      <c r="H143" s="155">
        <v>1.5034000000000001</v>
      </c>
      <c r="I143" s="156">
        <v>60.312929485146398</v>
      </c>
      <c r="J143" s="152" t="s">
        <v>12915</v>
      </c>
      <c r="K143" s="156">
        <v>3.0443055178037599</v>
      </c>
      <c r="L143" s="156">
        <v>4.8686030428768996</v>
      </c>
      <c r="M143" s="185">
        <v>6.9619806729209301</v>
      </c>
      <c r="N143" s="156">
        <v>17.1960738851534</v>
      </c>
      <c r="O143" s="156">
        <v>60.312929485146398</v>
      </c>
      <c r="P143" s="152" t="s">
        <v>12915</v>
      </c>
      <c r="Q143" s="156">
        <v>30.9987156357911</v>
      </c>
      <c r="R143" s="152" t="s">
        <v>12916</v>
      </c>
      <c r="S143" s="156">
        <v>57.0566699354492</v>
      </c>
      <c r="T143" s="152" t="s">
        <v>12917</v>
      </c>
      <c r="U143" s="156">
        <v>81.135992064302101</v>
      </c>
      <c r="V143" s="152" t="s">
        <v>157</v>
      </c>
      <c r="W143" s="152" t="s">
        <v>166</v>
      </c>
      <c r="X143" s="155">
        <v>0.56200085629999996</v>
      </c>
      <c r="Y143" s="152" t="s">
        <v>159</v>
      </c>
      <c r="Z143" s="154">
        <v>42285</v>
      </c>
      <c r="AA143" s="153" t="s">
        <v>9271</v>
      </c>
      <c r="AB143" s="152" t="s">
        <v>9650</v>
      </c>
      <c r="AC143" s="152" t="s">
        <v>217</v>
      </c>
      <c r="AD143" s="152" t="s">
        <v>181</v>
      </c>
    </row>
    <row r="144" spans="1:30" hidden="1">
      <c r="A144" s="189" t="s">
        <v>7242</v>
      </c>
      <c r="B144" s="189" t="s">
        <v>7243</v>
      </c>
      <c r="C144" s="154">
        <v>43830</v>
      </c>
      <c r="D144" s="155">
        <v>1.3839999999999999</v>
      </c>
      <c r="E144" s="155">
        <v>1.3839999999999999</v>
      </c>
      <c r="F144" s="156">
        <v>0.46457607433216902</v>
      </c>
      <c r="G144" s="154">
        <v>43829</v>
      </c>
      <c r="H144" s="155">
        <v>1.3775999999999999</v>
      </c>
      <c r="I144" s="156">
        <v>60.296502200602298</v>
      </c>
      <c r="J144" s="152" t="s">
        <v>9601</v>
      </c>
      <c r="K144" s="156">
        <v>2.4047354790973001</v>
      </c>
      <c r="L144" s="156">
        <v>8.3535582870116496</v>
      </c>
      <c r="M144" s="185">
        <v>11.030886482150001</v>
      </c>
      <c r="N144" s="156">
        <v>24.819624819624799</v>
      </c>
      <c r="O144" s="156">
        <v>60.296502200602298</v>
      </c>
      <c r="P144" s="152" t="s">
        <v>9601</v>
      </c>
      <c r="Q144" s="157">
        <v>0</v>
      </c>
      <c r="R144" s="152"/>
      <c r="S144" s="157">
        <v>0</v>
      </c>
      <c r="T144" s="152"/>
      <c r="U144" s="156">
        <v>38.4</v>
      </c>
      <c r="V144" s="152" t="s">
        <v>157</v>
      </c>
      <c r="W144" s="152" t="s">
        <v>95</v>
      </c>
      <c r="X144" s="155">
        <v>6.7714298484000004</v>
      </c>
      <c r="Y144" s="152" t="s">
        <v>159</v>
      </c>
      <c r="Z144" s="154">
        <v>43144</v>
      </c>
      <c r="AA144" s="153" t="s">
        <v>9271</v>
      </c>
      <c r="AB144" s="152" t="s">
        <v>9602</v>
      </c>
      <c r="AC144" s="152" t="s">
        <v>219</v>
      </c>
      <c r="AD144" s="152" t="s">
        <v>173</v>
      </c>
    </row>
    <row r="145" spans="1:30" hidden="1">
      <c r="A145" s="189" t="s">
        <v>7244</v>
      </c>
      <c r="B145" s="189" t="s">
        <v>7245</v>
      </c>
      <c r="C145" s="154">
        <v>43830</v>
      </c>
      <c r="D145" s="155">
        <v>1.5640000000000001</v>
      </c>
      <c r="E145" s="155">
        <v>2.5619999999999998</v>
      </c>
      <c r="F145" s="156">
        <v>0.70830650354154001</v>
      </c>
      <c r="G145" s="154">
        <v>43829</v>
      </c>
      <c r="H145" s="155">
        <v>1.5529999999999999</v>
      </c>
      <c r="I145" s="156">
        <v>60.245901639344297</v>
      </c>
      <c r="J145" s="152" t="s">
        <v>9603</v>
      </c>
      <c r="K145" s="156">
        <v>2.55737704918034</v>
      </c>
      <c r="L145" s="156">
        <v>8.0110497237569103</v>
      </c>
      <c r="M145" s="185">
        <v>15.680473372781099</v>
      </c>
      <c r="N145" s="156">
        <v>25.5216693418941</v>
      </c>
      <c r="O145" s="156">
        <v>60.245901639344297</v>
      </c>
      <c r="P145" s="152" t="s">
        <v>9603</v>
      </c>
      <c r="Q145" s="156">
        <v>18.935361216730001</v>
      </c>
      <c r="R145" s="152" t="s">
        <v>9604</v>
      </c>
      <c r="S145" s="156">
        <v>34.9439171699741</v>
      </c>
      <c r="T145" s="152" t="s">
        <v>9605</v>
      </c>
      <c r="U145" s="156">
        <v>187.34558720000001</v>
      </c>
      <c r="V145" s="152" t="s">
        <v>157</v>
      </c>
      <c r="W145" s="152" t="s">
        <v>166</v>
      </c>
      <c r="X145" s="155">
        <v>3.3763961060000001</v>
      </c>
      <c r="Y145" s="152" t="s">
        <v>159</v>
      </c>
      <c r="Z145" s="154">
        <v>41625</v>
      </c>
      <c r="AA145" s="153" t="s">
        <v>9271</v>
      </c>
      <c r="AB145" s="152" t="s">
        <v>351</v>
      </c>
      <c r="AC145" s="152" t="s">
        <v>238</v>
      </c>
      <c r="AD145" s="152" t="s">
        <v>204</v>
      </c>
    </row>
    <row r="146" spans="1:30" hidden="1">
      <c r="A146" s="189" t="s">
        <v>7246</v>
      </c>
      <c r="B146" s="189" t="s">
        <v>7247</v>
      </c>
      <c r="C146" s="154">
        <v>43830</v>
      </c>
      <c r="D146" s="155">
        <v>1.5109999999999999</v>
      </c>
      <c r="E146" s="155">
        <v>1.5109999999999999</v>
      </c>
      <c r="F146" s="156">
        <v>0.39867109634551501</v>
      </c>
      <c r="G146" s="154">
        <v>43829</v>
      </c>
      <c r="H146" s="155">
        <v>1.5049999999999999</v>
      </c>
      <c r="I146" s="156">
        <v>60.233297985153797</v>
      </c>
      <c r="J146" s="152" t="s">
        <v>9606</v>
      </c>
      <c r="K146" s="156">
        <v>4.7124047124046999</v>
      </c>
      <c r="L146" s="156">
        <v>11.3485630066323</v>
      </c>
      <c r="M146" s="185">
        <v>10.695970695970701</v>
      </c>
      <c r="N146" s="156">
        <v>23.751023751023698</v>
      </c>
      <c r="O146" s="156">
        <v>60.233297985153797</v>
      </c>
      <c r="P146" s="152" t="s">
        <v>9606</v>
      </c>
      <c r="Q146" s="156">
        <v>37.739288969918</v>
      </c>
      <c r="R146" s="152" t="s">
        <v>9607</v>
      </c>
      <c r="S146" s="157">
        <v>0</v>
      </c>
      <c r="T146" s="152"/>
      <c r="U146" s="156">
        <v>51.1</v>
      </c>
      <c r="V146" s="152" t="s">
        <v>157</v>
      </c>
      <c r="W146" s="152" t="s">
        <v>95</v>
      </c>
      <c r="X146" s="155">
        <v>2.3944429446000002</v>
      </c>
      <c r="Y146" s="152" t="s">
        <v>159</v>
      </c>
      <c r="Z146" s="154">
        <v>42888</v>
      </c>
      <c r="AA146" s="153" t="s">
        <v>9271</v>
      </c>
      <c r="AB146" s="152" t="s">
        <v>9608</v>
      </c>
      <c r="AC146" s="152" t="s">
        <v>167</v>
      </c>
      <c r="AD146" s="152" t="s">
        <v>181</v>
      </c>
    </row>
    <row r="147" spans="1:30" hidden="1">
      <c r="A147" s="189" t="s">
        <v>7248</v>
      </c>
      <c r="B147" s="189" t="s">
        <v>7249</v>
      </c>
      <c r="C147" s="154">
        <v>43830</v>
      </c>
      <c r="D147" s="155">
        <v>1.492</v>
      </c>
      <c r="E147" s="155">
        <v>1.492</v>
      </c>
      <c r="F147" s="156">
        <v>1.0429364756874</v>
      </c>
      <c r="G147" s="154">
        <v>43829</v>
      </c>
      <c r="H147" s="155">
        <v>1.4765999999999999</v>
      </c>
      <c r="I147" s="156">
        <v>60.103015344994098</v>
      </c>
      <c r="J147" s="152" t="s">
        <v>9609</v>
      </c>
      <c r="K147" s="156">
        <v>4.3575575295516602</v>
      </c>
      <c r="L147" s="156">
        <v>7.5858090568214598</v>
      </c>
      <c r="M147" s="185">
        <v>15.6858184073816</v>
      </c>
      <c r="N147" s="156">
        <v>23.5303858254678</v>
      </c>
      <c r="O147" s="156">
        <v>60.103015344994098</v>
      </c>
      <c r="P147" s="152" t="s">
        <v>9609</v>
      </c>
      <c r="Q147" s="156">
        <v>24.884908345191199</v>
      </c>
      <c r="R147" s="152" t="s">
        <v>9610</v>
      </c>
      <c r="S147" s="157">
        <v>0</v>
      </c>
      <c r="T147" s="152"/>
      <c r="U147" s="156">
        <v>49.2</v>
      </c>
      <c r="V147" s="152" t="s">
        <v>157</v>
      </c>
      <c r="W147" s="152" t="s">
        <v>95</v>
      </c>
      <c r="X147" s="155">
        <v>3.5112873415000001</v>
      </c>
      <c r="Y147" s="152" t="s">
        <v>159</v>
      </c>
      <c r="Z147" s="154">
        <v>42821</v>
      </c>
      <c r="AA147" s="153" t="s">
        <v>9271</v>
      </c>
      <c r="AB147" s="152" t="s">
        <v>9611</v>
      </c>
      <c r="AC147" s="152" t="s">
        <v>200</v>
      </c>
      <c r="AD147" s="152" t="s">
        <v>181</v>
      </c>
    </row>
    <row r="148" spans="1:30" hidden="1">
      <c r="A148" s="189" t="s">
        <v>7250</v>
      </c>
      <c r="B148" s="189" t="s">
        <v>7251</v>
      </c>
      <c r="C148" s="154">
        <v>43830</v>
      </c>
      <c r="D148" s="155">
        <v>1.5269999999999999</v>
      </c>
      <c r="E148" s="155">
        <v>1.5269999999999999</v>
      </c>
      <c r="F148" s="156">
        <v>0.13114754098360701</v>
      </c>
      <c r="G148" s="154">
        <v>43829</v>
      </c>
      <c r="H148" s="155">
        <v>1.5249999999999999</v>
      </c>
      <c r="I148" s="156">
        <v>60.062893081760997</v>
      </c>
      <c r="J148" s="152" t="s">
        <v>9612</v>
      </c>
      <c r="K148" s="156">
        <v>0.39447731755424098</v>
      </c>
      <c r="L148" s="156">
        <v>4.9484536082474104</v>
      </c>
      <c r="M148" s="185">
        <v>8.9935760171306107</v>
      </c>
      <c r="N148" s="156">
        <v>25.782537067545299</v>
      </c>
      <c r="O148" s="156">
        <v>60.062893081760997</v>
      </c>
      <c r="P148" s="152" t="s">
        <v>9612</v>
      </c>
      <c r="Q148" s="156">
        <v>16.2985529322163</v>
      </c>
      <c r="R148" s="152" t="s">
        <v>9613</v>
      </c>
      <c r="S148" s="156">
        <v>55.816326530612201</v>
      </c>
      <c r="T148" s="152" t="s">
        <v>9614</v>
      </c>
      <c r="U148" s="156">
        <v>52.7</v>
      </c>
      <c r="V148" s="152" t="s">
        <v>157</v>
      </c>
      <c r="W148" s="152" t="s">
        <v>166</v>
      </c>
      <c r="X148" s="155">
        <v>0.84090731340000002</v>
      </c>
      <c r="Y148" s="152" t="s">
        <v>159</v>
      </c>
      <c r="Z148" s="154">
        <v>42440</v>
      </c>
      <c r="AA148" s="153" t="s">
        <v>9271</v>
      </c>
      <c r="AB148" s="152" t="s">
        <v>160</v>
      </c>
      <c r="AC148" s="152" t="s">
        <v>161</v>
      </c>
      <c r="AD148" s="152" t="s">
        <v>181</v>
      </c>
    </row>
    <row r="149" spans="1:30" hidden="1">
      <c r="A149" s="189" t="s">
        <v>7252</v>
      </c>
      <c r="B149" s="189" t="s">
        <v>7253</v>
      </c>
      <c r="C149" s="154">
        <v>43830</v>
      </c>
      <c r="D149" s="155">
        <v>1.1779999999999999</v>
      </c>
      <c r="E149" s="155">
        <v>1.1779999999999999</v>
      </c>
      <c r="F149" s="156">
        <v>1.1158798283261699</v>
      </c>
      <c r="G149" s="154">
        <v>43829</v>
      </c>
      <c r="H149" s="155">
        <v>1.165</v>
      </c>
      <c r="I149" s="156">
        <v>60.054347826087003</v>
      </c>
      <c r="J149" s="152" t="s">
        <v>9615</v>
      </c>
      <c r="K149" s="156">
        <v>3.6059806508355301</v>
      </c>
      <c r="L149" s="156">
        <v>8.6715867158671394</v>
      </c>
      <c r="M149" s="185">
        <v>13.2692307692308</v>
      </c>
      <c r="N149" s="156">
        <v>29.308452250274399</v>
      </c>
      <c r="O149" s="156">
        <v>60.054347826087003</v>
      </c>
      <c r="P149" s="152" t="s">
        <v>9615</v>
      </c>
      <c r="Q149" s="156">
        <v>22.453222453222502</v>
      </c>
      <c r="R149" s="152" t="s">
        <v>9616</v>
      </c>
      <c r="S149" s="156">
        <v>22.580645161290299</v>
      </c>
      <c r="T149" s="152" t="s">
        <v>9617</v>
      </c>
      <c r="U149" s="156">
        <v>17.8</v>
      </c>
      <c r="V149" s="152" t="s">
        <v>163</v>
      </c>
      <c r="W149" s="152" t="s">
        <v>158</v>
      </c>
      <c r="X149" s="155">
        <v>2.5308208540999999</v>
      </c>
      <c r="Y149" s="152" t="s">
        <v>159</v>
      </c>
      <c r="Z149" s="154">
        <v>42599</v>
      </c>
      <c r="AA149" s="153" t="s">
        <v>9271</v>
      </c>
      <c r="AB149" s="152" t="s">
        <v>9618</v>
      </c>
      <c r="AC149" s="152" t="s">
        <v>325</v>
      </c>
      <c r="AD149" s="152" t="s">
        <v>162</v>
      </c>
    </row>
    <row r="150" spans="1:30" hidden="1">
      <c r="A150" s="189" t="s">
        <v>7254</v>
      </c>
      <c r="B150" s="189" t="s">
        <v>7255</v>
      </c>
      <c r="C150" s="154">
        <v>43830</v>
      </c>
      <c r="D150" s="155">
        <v>0.78700000000000003</v>
      </c>
      <c r="E150" s="155">
        <v>0.78700000000000003</v>
      </c>
      <c r="F150" s="156">
        <v>0.25477707006369399</v>
      </c>
      <c r="G150" s="154">
        <v>43829</v>
      </c>
      <c r="H150" s="155">
        <v>0.78500000000000003</v>
      </c>
      <c r="I150" s="156">
        <v>59.959349593496</v>
      </c>
      <c r="J150" s="152" t="s">
        <v>9619</v>
      </c>
      <c r="K150" s="156">
        <v>1.6795865633075</v>
      </c>
      <c r="L150" s="156">
        <v>11.7897727272727</v>
      </c>
      <c r="M150" s="185">
        <v>14.223512336719899</v>
      </c>
      <c r="N150" s="156">
        <v>27.5526742301459</v>
      </c>
      <c r="O150" s="156">
        <v>59.959349593496</v>
      </c>
      <c r="P150" s="152" t="s">
        <v>9619</v>
      </c>
      <c r="Q150" s="156">
        <v>4.9333333333333398</v>
      </c>
      <c r="R150" s="152" t="s">
        <v>9620</v>
      </c>
      <c r="S150" s="156">
        <v>4.7936085219707101</v>
      </c>
      <c r="T150" s="152" t="s">
        <v>9621</v>
      </c>
      <c r="U150" s="156">
        <v>-21.3</v>
      </c>
      <c r="V150" s="152" t="s">
        <v>157</v>
      </c>
      <c r="W150" s="152" t="s">
        <v>158</v>
      </c>
      <c r="X150" s="155">
        <v>3.2276717416</v>
      </c>
      <c r="Y150" s="152" t="s">
        <v>159</v>
      </c>
      <c r="Z150" s="154">
        <v>42212</v>
      </c>
      <c r="AA150" s="153" t="s">
        <v>9271</v>
      </c>
      <c r="AB150" s="152" t="s">
        <v>9622</v>
      </c>
      <c r="AC150" s="152" t="s">
        <v>261</v>
      </c>
      <c r="AD150" s="152" t="s">
        <v>162</v>
      </c>
    </row>
    <row r="151" spans="1:30" hidden="1">
      <c r="A151" s="189" t="s">
        <v>7256</v>
      </c>
      <c r="B151" s="189" t="s">
        <v>7257</v>
      </c>
      <c r="C151" s="154">
        <v>43830</v>
      </c>
      <c r="D151" s="155">
        <v>1.2714000000000001</v>
      </c>
      <c r="E151" s="155">
        <v>1.2714000000000001</v>
      </c>
      <c r="F151" s="156">
        <v>0.35519772673456201</v>
      </c>
      <c r="G151" s="154">
        <v>43829</v>
      </c>
      <c r="H151" s="155">
        <v>1.2668999999999999</v>
      </c>
      <c r="I151" s="156">
        <v>59.924528301886802</v>
      </c>
      <c r="J151" s="152" t="s">
        <v>9623</v>
      </c>
      <c r="K151" s="156">
        <v>0.44240796334334398</v>
      </c>
      <c r="L151" s="156">
        <v>7.9561857858537897</v>
      </c>
      <c r="M151" s="185">
        <v>14.695534506089301</v>
      </c>
      <c r="N151" s="156">
        <v>38.587311968606897</v>
      </c>
      <c r="O151" s="156">
        <v>59.924528301886802</v>
      </c>
      <c r="P151" s="152" t="s">
        <v>9623</v>
      </c>
      <c r="Q151" s="157">
        <v>0</v>
      </c>
      <c r="R151" s="152"/>
      <c r="S151" s="157">
        <v>0</v>
      </c>
      <c r="T151" s="152"/>
      <c r="U151" s="156">
        <v>27.14</v>
      </c>
      <c r="V151" s="152" t="s">
        <v>157</v>
      </c>
      <c r="W151" s="152" t="s">
        <v>95</v>
      </c>
      <c r="X151" s="155">
        <v>3.0935673543000002</v>
      </c>
      <c r="Y151" s="152" t="s">
        <v>159</v>
      </c>
      <c r="Z151" s="154">
        <v>43266</v>
      </c>
      <c r="AA151" s="153" t="s">
        <v>9271</v>
      </c>
      <c r="AB151" s="152" t="s">
        <v>9624</v>
      </c>
      <c r="AC151" s="152" t="s">
        <v>325</v>
      </c>
      <c r="AD151" s="152" t="s">
        <v>181</v>
      </c>
    </row>
    <row r="152" spans="1:30" hidden="1">
      <c r="A152" s="189" t="s">
        <v>7258</v>
      </c>
      <c r="B152" s="189" t="s">
        <v>7259</v>
      </c>
      <c r="C152" s="154">
        <v>43830</v>
      </c>
      <c r="D152" s="155">
        <v>1.3029999999999999</v>
      </c>
      <c r="E152" s="155">
        <v>1.3029999999999999</v>
      </c>
      <c r="F152" s="156">
        <v>0.38520801232664797</v>
      </c>
      <c r="G152" s="154">
        <v>43829</v>
      </c>
      <c r="H152" s="155">
        <v>1.298</v>
      </c>
      <c r="I152" s="156">
        <v>59.877300613496899</v>
      </c>
      <c r="J152" s="152" t="s">
        <v>9625</v>
      </c>
      <c r="K152" s="156">
        <v>2.7602523659305902</v>
      </c>
      <c r="L152" s="156">
        <v>4.6586345381526</v>
      </c>
      <c r="M152" s="185">
        <v>3.08544303797468</v>
      </c>
      <c r="N152" s="156">
        <v>13.4029590948651</v>
      </c>
      <c r="O152" s="156">
        <v>59.877300613496899</v>
      </c>
      <c r="P152" s="152" t="s">
        <v>9625</v>
      </c>
      <c r="Q152" s="156">
        <v>18.346957311535</v>
      </c>
      <c r="R152" s="152" t="s">
        <v>9626</v>
      </c>
      <c r="S152" s="157">
        <v>0</v>
      </c>
      <c r="T152" s="152"/>
      <c r="U152" s="156">
        <v>30.3</v>
      </c>
      <c r="V152" s="152" t="s">
        <v>157</v>
      </c>
      <c r="W152" s="152" t="s">
        <v>95</v>
      </c>
      <c r="X152" s="155">
        <v>2.4365734803999999</v>
      </c>
      <c r="Y152" s="152" t="s">
        <v>159</v>
      </c>
      <c r="Z152" s="154">
        <v>42895</v>
      </c>
      <c r="AA152" s="153" t="s">
        <v>9271</v>
      </c>
      <c r="AB152" s="152" t="s">
        <v>9627</v>
      </c>
      <c r="AC152" s="152" t="s">
        <v>261</v>
      </c>
      <c r="AD152" s="152" t="s">
        <v>162</v>
      </c>
    </row>
    <row r="153" spans="1:30" hidden="1">
      <c r="A153" s="189" t="s">
        <v>7260</v>
      </c>
      <c r="B153" s="189" t="s">
        <v>7261</v>
      </c>
      <c r="C153" s="154">
        <v>43830</v>
      </c>
      <c r="D153" s="155">
        <v>1.4159999999999999</v>
      </c>
      <c r="E153" s="155">
        <v>1.966</v>
      </c>
      <c r="F153" s="156">
        <v>0.782918149466175</v>
      </c>
      <c r="G153" s="154">
        <v>43829</v>
      </c>
      <c r="H153" s="155">
        <v>1.405</v>
      </c>
      <c r="I153" s="156">
        <v>59.819413092550803</v>
      </c>
      <c r="J153" s="152" t="s">
        <v>9628</v>
      </c>
      <c r="K153" s="156">
        <v>1.1428571428571399</v>
      </c>
      <c r="L153" s="156">
        <v>6.7068575734740001</v>
      </c>
      <c r="M153" s="185">
        <v>12.5596184419714</v>
      </c>
      <c r="N153" s="156">
        <v>28.144796380090501</v>
      </c>
      <c r="O153" s="156">
        <v>59.819413092550803</v>
      </c>
      <c r="P153" s="152" t="s">
        <v>9628</v>
      </c>
      <c r="Q153" s="156">
        <v>19.4936708860759</v>
      </c>
      <c r="R153" s="152" t="s">
        <v>9629</v>
      </c>
      <c r="S153" s="156">
        <v>26.473181456953601</v>
      </c>
      <c r="T153" s="152" t="s">
        <v>9630</v>
      </c>
      <c r="U153" s="156">
        <v>110.0719544</v>
      </c>
      <c r="V153" s="152" t="s">
        <v>157</v>
      </c>
      <c r="W153" s="152" t="s">
        <v>158</v>
      </c>
      <c r="X153" s="155">
        <v>2.8639844446999998</v>
      </c>
      <c r="Y153" s="152" t="s">
        <v>159</v>
      </c>
      <c r="Z153" s="154">
        <v>41795</v>
      </c>
      <c r="AA153" s="153" t="s">
        <v>9271</v>
      </c>
      <c r="AB153" s="152" t="s">
        <v>9631</v>
      </c>
      <c r="AC153" s="152" t="s">
        <v>244</v>
      </c>
      <c r="AD153" s="152" t="s">
        <v>181</v>
      </c>
    </row>
    <row r="154" spans="1:30" hidden="1">
      <c r="A154" s="189" t="s">
        <v>7262</v>
      </c>
      <c r="B154" s="189" t="s">
        <v>7263</v>
      </c>
      <c r="C154" s="154">
        <v>43830</v>
      </c>
      <c r="D154" s="155">
        <v>1.1797</v>
      </c>
      <c r="E154" s="155">
        <v>1.3197000000000001</v>
      </c>
      <c r="F154" s="156">
        <v>0.391456046293918</v>
      </c>
      <c r="G154" s="154">
        <v>43829</v>
      </c>
      <c r="H154" s="155">
        <v>1.1751</v>
      </c>
      <c r="I154" s="156">
        <v>59.770949518420402</v>
      </c>
      <c r="J154" s="152" t="s">
        <v>9632</v>
      </c>
      <c r="K154" s="156">
        <v>1.8123759385518201</v>
      </c>
      <c r="L154" s="156">
        <v>5.0676879230495002</v>
      </c>
      <c r="M154" s="185">
        <v>5.8786780394171601</v>
      </c>
      <c r="N154" s="156">
        <v>24.0472524490559</v>
      </c>
      <c r="O154" s="156">
        <v>59.770949518420402</v>
      </c>
      <c r="P154" s="152" t="s">
        <v>9632</v>
      </c>
      <c r="Q154" s="157">
        <v>0</v>
      </c>
      <c r="R154" s="152"/>
      <c r="S154" s="157">
        <v>0</v>
      </c>
      <c r="T154" s="152"/>
      <c r="U154" s="156">
        <v>32.70575067</v>
      </c>
      <c r="V154" s="152" t="s">
        <v>157</v>
      </c>
      <c r="W154" s="152" t="s">
        <v>95</v>
      </c>
      <c r="X154" s="155">
        <v>24.312467439999999</v>
      </c>
      <c r="Y154" s="152" t="s">
        <v>159</v>
      </c>
      <c r="Z154" s="154">
        <v>43224</v>
      </c>
      <c r="AA154" s="153" t="s">
        <v>9271</v>
      </c>
      <c r="AB154" s="152" t="s">
        <v>9633</v>
      </c>
      <c r="AC154" s="152" t="s">
        <v>164</v>
      </c>
      <c r="AD154" s="152" t="s">
        <v>165</v>
      </c>
    </row>
    <row r="155" spans="1:30" hidden="1">
      <c r="A155" s="189" t="s">
        <v>12918</v>
      </c>
      <c r="B155" s="189" t="s">
        <v>12919</v>
      </c>
      <c r="C155" s="154">
        <v>43830</v>
      </c>
      <c r="D155" s="155">
        <v>1.5784</v>
      </c>
      <c r="E155" s="155">
        <v>1.5784</v>
      </c>
      <c r="F155" s="156">
        <v>-6.3351282863471003E-3</v>
      </c>
      <c r="G155" s="154">
        <v>43829</v>
      </c>
      <c r="H155" s="155">
        <v>1.5785</v>
      </c>
      <c r="I155" s="156">
        <v>59.740916911243801</v>
      </c>
      <c r="J155" s="152" t="s">
        <v>12920</v>
      </c>
      <c r="K155" s="156">
        <v>1.8059855521155801</v>
      </c>
      <c r="L155" s="156">
        <v>7.93216630196937</v>
      </c>
      <c r="M155" s="185">
        <v>17.396801785050201</v>
      </c>
      <c r="N155" s="156">
        <v>27.940342060468499</v>
      </c>
      <c r="O155" s="156">
        <v>59.740916911243801</v>
      </c>
      <c r="P155" s="152" t="s">
        <v>12920</v>
      </c>
      <c r="Q155" s="156">
        <v>23.457176378568601</v>
      </c>
      <c r="R155" s="152" t="s">
        <v>12921</v>
      </c>
      <c r="S155" s="156">
        <v>57.619332933892501</v>
      </c>
      <c r="T155" s="152" t="s">
        <v>12922</v>
      </c>
      <c r="U155" s="156">
        <v>57.84</v>
      </c>
      <c r="V155" s="152" t="s">
        <v>157</v>
      </c>
      <c r="W155" s="152" t="s">
        <v>166</v>
      </c>
      <c r="X155" s="155">
        <v>0.23132864519999999</v>
      </c>
      <c r="Y155" s="152" t="s">
        <v>159</v>
      </c>
      <c r="Z155" s="154">
        <v>42699</v>
      </c>
      <c r="AA155" s="153" t="s">
        <v>9271</v>
      </c>
      <c r="AB155" s="152" t="s">
        <v>12923</v>
      </c>
      <c r="AC155" s="152" t="s">
        <v>331</v>
      </c>
      <c r="AD155" s="152" t="s">
        <v>185</v>
      </c>
    </row>
    <row r="156" spans="1:30" hidden="1">
      <c r="A156" s="189" t="s">
        <v>7264</v>
      </c>
      <c r="B156" s="189" t="s">
        <v>7265</v>
      </c>
      <c r="C156" s="154">
        <v>43830</v>
      </c>
      <c r="D156" s="155">
        <v>1.4810000000000001</v>
      </c>
      <c r="E156" s="155">
        <v>1.4810000000000001</v>
      </c>
      <c r="F156" s="156">
        <v>0.61141304347826897</v>
      </c>
      <c r="G156" s="154">
        <v>43829</v>
      </c>
      <c r="H156" s="155">
        <v>1.472</v>
      </c>
      <c r="I156" s="156">
        <v>59.590517241379303</v>
      </c>
      <c r="J156" s="152" t="s">
        <v>9634</v>
      </c>
      <c r="K156" s="156">
        <v>3.3496161898115902</v>
      </c>
      <c r="L156" s="156">
        <v>7.2411296162201397</v>
      </c>
      <c r="M156" s="185">
        <v>10.439970171513799</v>
      </c>
      <c r="N156" s="156">
        <v>18.5748598879103</v>
      </c>
      <c r="O156" s="156">
        <v>59.590517241379303</v>
      </c>
      <c r="P156" s="152" t="s">
        <v>9634</v>
      </c>
      <c r="Q156" s="156">
        <v>37.129629629629598</v>
      </c>
      <c r="R156" s="152" t="s">
        <v>9635</v>
      </c>
      <c r="S156" s="157">
        <v>0</v>
      </c>
      <c r="T156" s="152"/>
      <c r="U156" s="156">
        <v>48.1</v>
      </c>
      <c r="V156" s="152" t="s">
        <v>157</v>
      </c>
      <c r="W156" s="152" t="s">
        <v>95</v>
      </c>
      <c r="X156" s="155">
        <v>2.704808082</v>
      </c>
      <c r="Y156" s="152" t="s">
        <v>159</v>
      </c>
      <c r="Z156" s="154">
        <v>42746</v>
      </c>
      <c r="AA156" s="153" t="s">
        <v>9271</v>
      </c>
      <c r="AB156" s="152" t="s">
        <v>9636</v>
      </c>
      <c r="AC156" s="152" t="s">
        <v>378</v>
      </c>
      <c r="AD156" s="152" t="s">
        <v>181</v>
      </c>
    </row>
    <row r="157" spans="1:30" hidden="1">
      <c r="A157" s="189" t="s">
        <v>7266</v>
      </c>
      <c r="B157" s="189" t="s">
        <v>7267</v>
      </c>
      <c r="C157" s="154">
        <v>43830</v>
      </c>
      <c r="D157" s="155">
        <v>1.0660000000000001</v>
      </c>
      <c r="E157" s="155">
        <v>1.0660000000000001</v>
      </c>
      <c r="F157" s="156">
        <v>0.28222013170273902</v>
      </c>
      <c r="G157" s="154">
        <v>43829</v>
      </c>
      <c r="H157" s="155">
        <v>1.0629999999999999</v>
      </c>
      <c r="I157" s="156">
        <v>59.580838323353298</v>
      </c>
      <c r="J157" s="152" t="s">
        <v>9637</v>
      </c>
      <c r="K157" s="156">
        <v>0.47125353440151901</v>
      </c>
      <c r="L157" s="156">
        <v>10.8108108108108</v>
      </c>
      <c r="M157" s="185">
        <v>12.8042328042328</v>
      </c>
      <c r="N157" s="156">
        <v>31.2807881773399</v>
      </c>
      <c r="O157" s="156">
        <v>59.580838323353298</v>
      </c>
      <c r="P157" s="152" t="s">
        <v>9637</v>
      </c>
      <c r="Q157" s="156">
        <v>-3.0909090909090899</v>
      </c>
      <c r="R157" s="152" t="s">
        <v>9638</v>
      </c>
      <c r="S157" s="156">
        <v>22.669735327963199</v>
      </c>
      <c r="T157" s="152" t="s">
        <v>9639</v>
      </c>
      <c r="U157" s="156">
        <v>6.6000000000000103</v>
      </c>
      <c r="V157" s="152" t="s">
        <v>157</v>
      </c>
      <c r="W157" s="152" t="s">
        <v>158</v>
      </c>
      <c r="X157" s="155">
        <v>0.66767555550000002</v>
      </c>
      <c r="Y157" s="152" t="s">
        <v>159</v>
      </c>
      <c r="Z157" s="154">
        <v>42361</v>
      </c>
      <c r="AA157" s="153" t="s">
        <v>9271</v>
      </c>
      <c r="AB157" s="152" t="s">
        <v>400</v>
      </c>
      <c r="AC157" s="152" t="s">
        <v>210</v>
      </c>
      <c r="AD157" s="152" t="s">
        <v>185</v>
      </c>
    </row>
    <row r="158" spans="1:30" hidden="1">
      <c r="A158" s="189" t="s">
        <v>7268</v>
      </c>
      <c r="B158" s="189" t="s">
        <v>7269</v>
      </c>
      <c r="C158" s="154">
        <v>43830</v>
      </c>
      <c r="D158" s="155">
        <v>1.4797</v>
      </c>
      <c r="E158" s="155">
        <v>1.4797</v>
      </c>
      <c r="F158" s="156">
        <v>0.63932530776032603</v>
      </c>
      <c r="G158" s="154">
        <v>43829</v>
      </c>
      <c r="H158" s="155">
        <v>1.4702999999999999</v>
      </c>
      <c r="I158" s="156">
        <v>59.553590683631697</v>
      </c>
      <c r="J158" s="152" t="s">
        <v>9640</v>
      </c>
      <c r="K158" s="156">
        <v>3.6422217552707199</v>
      </c>
      <c r="L158" s="156">
        <v>7.9994161010145204</v>
      </c>
      <c r="M158" s="185">
        <v>13.674425750941101</v>
      </c>
      <c r="N158" s="156">
        <v>31.669336180815101</v>
      </c>
      <c r="O158" s="156">
        <v>59.553590683631697</v>
      </c>
      <c r="P158" s="152" t="s">
        <v>9640</v>
      </c>
      <c r="Q158" s="156">
        <v>44.926542605289001</v>
      </c>
      <c r="R158" s="152" t="s">
        <v>9641</v>
      </c>
      <c r="S158" s="156">
        <v>42.966183574879203</v>
      </c>
      <c r="T158" s="152" t="s">
        <v>9642</v>
      </c>
      <c r="U158" s="156">
        <v>47.97</v>
      </c>
      <c r="V158" s="152" t="s">
        <v>157</v>
      </c>
      <c r="W158" s="152" t="s">
        <v>197</v>
      </c>
      <c r="X158" s="155">
        <v>2.1177001289000001</v>
      </c>
      <c r="Y158" s="152" t="s">
        <v>159</v>
      </c>
      <c r="Z158" s="154">
        <v>42704</v>
      </c>
      <c r="AA158" s="153" t="s">
        <v>9271</v>
      </c>
      <c r="AB158" s="152" t="s">
        <v>9643</v>
      </c>
      <c r="AC158" s="152" t="s">
        <v>385</v>
      </c>
      <c r="AD158" s="152" t="s">
        <v>213</v>
      </c>
    </row>
    <row r="159" spans="1:30" hidden="1">
      <c r="A159" s="189" t="s">
        <v>7270</v>
      </c>
      <c r="B159" s="189" t="s">
        <v>7271</v>
      </c>
      <c r="C159" s="154">
        <v>43830</v>
      </c>
      <c r="D159" s="155">
        <v>1.2845</v>
      </c>
      <c r="E159" s="155">
        <v>1.2845</v>
      </c>
      <c r="F159" s="156">
        <v>0.437876299945269</v>
      </c>
      <c r="G159" s="154">
        <v>43829</v>
      </c>
      <c r="H159" s="155">
        <v>1.2788999999999999</v>
      </c>
      <c r="I159" s="156">
        <v>59.5255837059116</v>
      </c>
      <c r="J159" s="152" t="s">
        <v>9644</v>
      </c>
      <c r="K159" s="156">
        <v>2.3505976095617598</v>
      </c>
      <c r="L159" s="156">
        <v>8.4057726390412597</v>
      </c>
      <c r="M159" s="185">
        <v>12.4190442849641</v>
      </c>
      <c r="N159" s="156">
        <v>29.9312158608133</v>
      </c>
      <c r="O159" s="156">
        <v>59.5255837059116</v>
      </c>
      <c r="P159" s="152" t="s">
        <v>9644</v>
      </c>
      <c r="Q159" s="156">
        <v>23.260723539007799</v>
      </c>
      <c r="R159" s="152" t="s">
        <v>9645</v>
      </c>
      <c r="S159" s="156">
        <v>27.0524233432245</v>
      </c>
      <c r="T159" s="152" t="s">
        <v>9646</v>
      </c>
      <c r="U159" s="156">
        <v>28.45</v>
      </c>
      <c r="V159" s="152" t="s">
        <v>157</v>
      </c>
      <c r="W159" s="152" t="s">
        <v>158</v>
      </c>
      <c r="X159" s="155">
        <v>1.5883743209000001</v>
      </c>
      <c r="Y159" s="152" t="s">
        <v>159</v>
      </c>
      <c r="Z159" s="154">
        <v>42353</v>
      </c>
      <c r="AA159" s="153" t="s">
        <v>9271</v>
      </c>
      <c r="AB159" s="152" t="s">
        <v>386</v>
      </c>
      <c r="AC159" s="152" t="s">
        <v>215</v>
      </c>
      <c r="AD159" s="152" t="s">
        <v>162</v>
      </c>
    </row>
    <row r="160" spans="1:30" hidden="1">
      <c r="A160" s="189" t="s">
        <v>12924</v>
      </c>
      <c r="B160" s="189" t="s">
        <v>12925</v>
      </c>
      <c r="C160" s="154">
        <v>43830</v>
      </c>
      <c r="D160" s="155">
        <v>1.2581</v>
      </c>
      <c r="E160" s="155">
        <v>1.2581</v>
      </c>
      <c r="F160" s="156">
        <v>0.27897337796907901</v>
      </c>
      <c r="G160" s="154">
        <v>43829</v>
      </c>
      <c r="H160" s="155">
        <v>1.2545999999999999</v>
      </c>
      <c r="I160" s="156">
        <v>59.515658678838598</v>
      </c>
      <c r="J160" s="152" t="s">
        <v>12926</v>
      </c>
      <c r="K160" s="156">
        <v>1.74686615446826</v>
      </c>
      <c r="L160" s="156">
        <v>7.9358270418668502</v>
      </c>
      <c r="M160" s="185">
        <v>14.466381584933099</v>
      </c>
      <c r="N160" s="156">
        <v>24.3058986266179</v>
      </c>
      <c r="O160" s="156">
        <v>59.515658678838598</v>
      </c>
      <c r="P160" s="152" t="s">
        <v>12926</v>
      </c>
      <c r="Q160" s="157">
        <v>0</v>
      </c>
      <c r="R160" s="152"/>
      <c r="S160" s="157">
        <v>0</v>
      </c>
      <c r="T160" s="152"/>
      <c r="U160" s="156">
        <v>25.81</v>
      </c>
      <c r="V160" s="152" t="s">
        <v>157</v>
      </c>
      <c r="W160" s="152" t="s">
        <v>95</v>
      </c>
      <c r="X160" s="155">
        <v>0.33552422259999998</v>
      </c>
      <c r="Y160" s="152" t="s">
        <v>159</v>
      </c>
      <c r="Z160" s="154">
        <v>43185</v>
      </c>
      <c r="AA160" s="153" t="s">
        <v>9271</v>
      </c>
      <c r="AB160" s="152" t="s">
        <v>380</v>
      </c>
      <c r="AC160" s="152" t="s">
        <v>217</v>
      </c>
      <c r="AD160" s="152" t="s">
        <v>162</v>
      </c>
    </row>
    <row r="161" spans="1:30" hidden="1">
      <c r="A161" s="189" t="s">
        <v>12927</v>
      </c>
      <c r="B161" s="189" t="s">
        <v>12928</v>
      </c>
      <c r="C161" s="154">
        <v>43830</v>
      </c>
      <c r="D161" s="155">
        <v>1.579</v>
      </c>
      <c r="E161" s="155">
        <v>2.573</v>
      </c>
      <c r="F161" s="156">
        <v>0.70153061224489499</v>
      </c>
      <c r="G161" s="154">
        <v>43829</v>
      </c>
      <c r="H161" s="155">
        <v>1.5680000000000001</v>
      </c>
      <c r="I161" s="156">
        <v>59.334006054490402</v>
      </c>
      <c r="J161" s="152" t="s">
        <v>12929</v>
      </c>
      <c r="K161" s="156">
        <v>2.5324675324675199</v>
      </c>
      <c r="L161" s="156">
        <v>7.9289131920710902</v>
      </c>
      <c r="M161" s="185">
        <v>15.508412582297</v>
      </c>
      <c r="N161" s="156">
        <v>25.118858954041201</v>
      </c>
      <c r="O161" s="156">
        <v>59.334006054490402</v>
      </c>
      <c r="P161" s="152" t="s">
        <v>12929</v>
      </c>
      <c r="Q161" s="156">
        <v>17.835820895522399</v>
      </c>
      <c r="R161" s="152" t="s">
        <v>12930</v>
      </c>
      <c r="S161" s="156">
        <v>32.800672834314597</v>
      </c>
      <c r="T161" s="152" t="s">
        <v>12931</v>
      </c>
      <c r="U161" s="156">
        <v>189.7929226</v>
      </c>
      <c r="V161" s="152" t="s">
        <v>157</v>
      </c>
      <c r="W161" s="152" t="s">
        <v>166</v>
      </c>
      <c r="X161" s="155">
        <v>2.6505841894</v>
      </c>
      <c r="Y161" s="152" t="s">
        <v>159</v>
      </c>
      <c r="Z161" s="154">
        <v>41625</v>
      </c>
      <c r="AA161" s="153" t="s">
        <v>9271</v>
      </c>
      <c r="AB161" s="152" t="s">
        <v>351</v>
      </c>
      <c r="AC161" s="152" t="s">
        <v>238</v>
      </c>
      <c r="AD161" s="152" t="s">
        <v>204</v>
      </c>
    </row>
    <row r="162" spans="1:30" hidden="1">
      <c r="A162" s="189" t="s">
        <v>7272</v>
      </c>
      <c r="B162" s="189" t="s">
        <v>7273</v>
      </c>
      <c r="C162" s="154">
        <v>43830</v>
      </c>
      <c r="D162" s="155">
        <v>1.5098</v>
      </c>
      <c r="E162" s="155">
        <v>3.0870000000000002</v>
      </c>
      <c r="F162" s="156">
        <v>0.86178101409579599</v>
      </c>
      <c r="G162" s="154">
        <v>43829</v>
      </c>
      <c r="H162" s="155">
        <v>1.4968999999999999</v>
      </c>
      <c r="I162" s="156">
        <v>59.127318244393898</v>
      </c>
      <c r="J162" s="152" t="s">
        <v>9647</v>
      </c>
      <c r="K162" s="156">
        <v>3.0439530439530298</v>
      </c>
      <c r="L162" s="156">
        <v>4.8545037849850603</v>
      </c>
      <c r="M162" s="185">
        <v>6.8657980961784402</v>
      </c>
      <c r="N162" s="156">
        <v>17.0024798512089</v>
      </c>
      <c r="O162" s="156">
        <v>59.127318244393898</v>
      </c>
      <c r="P162" s="152" t="s">
        <v>9647</v>
      </c>
      <c r="Q162" s="156">
        <v>29.961820309291099</v>
      </c>
      <c r="R162" s="152" t="s">
        <v>9648</v>
      </c>
      <c r="S162" s="156">
        <v>55.573413242088698</v>
      </c>
      <c r="T162" s="152" t="s">
        <v>9649</v>
      </c>
      <c r="U162" s="156">
        <v>406.87111285999998</v>
      </c>
      <c r="V162" s="152" t="s">
        <v>157</v>
      </c>
      <c r="W162" s="152" t="s">
        <v>166</v>
      </c>
      <c r="X162" s="155">
        <v>45.513311466300003</v>
      </c>
      <c r="Y162" s="152" t="s">
        <v>159</v>
      </c>
      <c r="Z162" s="154">
        <v>39654</v>
      </c>
      <c r="AA162" s="153" t="s">
        <v>9271</v>
      </c>
      <c r="AB162" s="152" t="s">
        <v>9650</v>
      </c>
      <c r="AC162" s="152" t="s">
        <v>217</v>
      </c>
      <c r="AD162" s="152" t="s">
        <v>181</v>
      </c>
    </row>
    <row r="163" spans="1:30" hidden="1">
      <c r="A163" s="189" t="s">
        <v>7274</v>
      </c>
      <c r="B163" s="189" t="s">
        <v>7275</v>
      </c>
      <c r="C163" s="154">
        <v>43830</v>
      </c>
      <c r="D163" s="155">
        <v>1.2509999999999999</v>
      </c>
      <c r="E163" s="155">
        <v>1.276</v>
      </c>
      <c r="F163" s="156">
        <v>0.88709677419354305</v>
      </c>
      <c r="G163" s="154">
        <v>43829</v>
      </c>
      <c r="H163" s="155">
        <v>1.24</v>
      </c>
      <c r="I163" s="156">
        <v>58.9580686149936</v>
      </c>
      <c r="J163" s="152" t="s">
        <v>9651</v>
      </c>
      <c r="K163" s="156">
        <v>1.7073170731707199</v>
      </c>
      <c r="L163" s="156">
        <v>3.5596026490066199</v>
      </c>
      <c r="M163" s="185">
        <v>10.1232394366197</v>
      </c>
      <c r="N163" s="156">
        <v>22.888015717092301</v>
      </c>
      <c r="O163" s="156">
        <v>58.9580686149936</v>
      </c>
      <c r="P163" s="152" t="s">
        <v>9651</v>
      </c>
      <c r="Q163" s="156">
        <v>16.480446927374299</v>
      </c>
      <c r="R163" s="152" t="s">
        <v>9652</v>
      </c>
      <c r="S163" s="156">
        <v>11.8962432915921</v>
      </c>
      <c r="T163" s="152" t="s">
        <v>9653</v>
      </c>
      <c r="U163" s="156">
        <v>28.098521900000001</v>
      </c>
      <c r="V163" s="152" t="s">
        <v>157</v>
      </c>
      <c r="W163" s="152" t="s">
        <v>158</v>
      </c>
      <c r="X163" s="155">
        <v>1.3974202853</v>
      </c>
      <c r="Y163" s="152" t="s">
        <v>159</v>
      </c>
      <c r="Z163" s="154">
        <v>40459</v>
      </c>
      <c r="AA163" s="153" t="s">
        <v>9271</v>
      </c>
      <c r="AB163" s="152" t="s">
        <v>9654</v>
      </c>
      <c r="AC163" s="152" t="s">
        <v>269</v>
      </c>
      <c r="AD163" s="152" t="s">
        <v>162</v>
      </c>
    </row>
    <row r="164" spans="1:30" hidden="1">
      <c r="A164" s="189" t="s">
        <v>12932</v>
      </c>
      <c r="B164" s="189" t="s">
        <v>12933</v>
      </c>
      <c r="C164" s="154">
        <v>43830</v>
      </c>
      <c r="D164" s="155">
        <v>1.2809999999999999</v>
      </c>
      <c r="E164" s="155">
        <v>1.321</v>
      </c>
      <c r="F164" s="156">
        <v>7.81249999999927E-2</v>
      </c>
      <c r="G164" s="154">
        <v>43829</v>
      </c>
      <c r="H164" s="155">
        <v>1.28</v>
      </c>
      <c r="I164" s="156">
        <v>58.9330024813896</v>
      </c>
      <c r="J164" s="152" t="s">
        <v>12934</v>
      </c>
      <c r="K164" s="156">
        <v>2.8915662650602298</v>
      </c>
      <c r="L164" s="156">
        <v>10.526315789473699</v>
      </c>
      <c r="M164" s="185">
        <v>18.391866913123799</v>
      </c>
      <c r="N164" s="156">
        <v>23.529411764705898</v>
      </c>
      <c r="O164" s="156">
        <v>58.9330024813896</v>
      </c>
      <c r="P164" s="152" t="s">
        <v>12934</v>
      </c>
      <c r="Q164" s="156">
        <v>15.822784810126601</v>
      </c>
      <c r="R164" s="152" t="s">
        <v>12935</v>
      </c>
      <c r="S164" s="156">
        <v>27.0833333333333</v>
      </c>
      <c r="T164" s="152" t="s">
        <v>12936</v>
      </c>
      <c r="U164" s="156">
        <v>33.183392300000001</v>
      </c>
      <c r="V164" s="152" t="s">
        <v>157</v>
      </c>
      <c r="W164" s="152" t="s">
        <v>158</v>
      </c>
      <c r="X164" s="155">
        <v>0.28795192889999999</v>
      </c>
      <c r="Y164" s="152" t="s">
        <v>159</v>
      </c>
      <c r="Z164" s="154">
        <v>42366</v>
      </c>
      <c r="AA164" s="153" t="s">
        <v>9271</v>
      </c>
      <c r="AB164" s="152" t="s">
        <v>9655</v>
      </c>
      <c r="AC164" s="152" t="s">
        <v>401</v>
      </c>
      <c r="AD164" s="152" t="s">
        <v>177</v>
      </c>
    </row>
    <row r="165" spans="1:30" hidden="1">
      <c r="A165" s="189" t="s">
        <v>7276</v>
      </c>
      <c r="B165" s="189" t="s">
        <v>7277</v>
      </c>
      <c r="C165" s="154">
        <v>43830</v>
      </c>
      <c r="D165" s="155">
        <v>2.048</v>
      </c>
      <c r="E165" s="155">
        <v>2.048</v>
      </c>
      <c r="F165" s="156">
        <v>0.29382957884428201</v>
      </c>
      <c r="G165" s="154">
        <v>43829</v>
      </c>
      <c r="H165" s="155">
        <v>2.0419999999999998</v>
      </c>
      <c r="I165" s="156">
        <v>58.882854926299501</v>
      </c>
      <c r="J165" s="152" t="s">
        <v>9656</v>
      </c>
      <c r="K165" s="156">
        <v>2.19560878243513</v>
      </c>
      <c r="L165" s="156">
        <v>8.0168776371308095</v>
      </c>
      <c r="M165" s="185">
        <v>8.5896076352067894</v>
      </c>
      <c r="N165" s="156">
        <v>22.414823670053799</v>
      </c>
      <c r="O165" s="156">
        <v>58.882854926299501</v>
      </c>
      <c r="P165" s="152" t="s">
        <v>9656</v>
      </c>
      <c r="Q165" s="156">
        <v>63.447725458898702</v>
      </c>
      <c r="R165" s="152" t="s">
        <v>9657</v>
      </c>
      <c r="S165" s="156">
        <v>83.184257602862203</v>
      </c>
      <c r="T165" s="152" t="s">
        <v>9658</v>
      </c>
      <c r="U165" s="156">
        <v>104.8</v>
      </c>
      <c r="V165" s="152" t="s">
        <v>163</v>
      </c>
      <c r="W165" s="152" t="s">
        <v>197</v>
      </c>
      <c r="X165" s="155">
        <v>1.6103112239999999</v>
      </c>
      <c r="Y165" s="152" t="s">
        <v>159</v>
      </c>
      <c r="Z165" s="154">
        <v>42111</v>
      </c>
      <c r="AA165" s="153" t="s">
        <v>9271</v>
      </c>
      <c r="AB165" s="152" t="s">
        <v>172</v>
      </c>
      <c r="AC165" s="152" t="s">
        <v>167</v>
      </c>
      <c r="AD165" s="152" t="s">
        <v>272</v>
      </c>
    </row>
    <row r="166" spans="1:30" hidden="1">
      <c r="A166" s="189" t="s">
        <v>7278</v>
      </c>
      <c r="B166" s="189" t="s">
        <v>7279</v>
      </c>
      <c r="C166" s="154">
        <v>43830</v>
      </c>
      <c r="D166" s="155">
        <v>1.333</v>
      </c>
      <c r="E166" s="155">
        <v>1.333</v>
      </c>
      <c r="F166" s="156">
        <v>0.58859040144884001</v>
      </c>
      <c r="G166" s="154">
        <v>43829</v>
      </c>
      <c r="H166" s="155">
        <v>1.3251999999999999</v>
      </c>
      <c r="I166" s="156">
        <v>58.784991066110798</v>
      </c>
      <c r="J166" s="152" t="s">
        <v>9659</v>
      </c>
      <c r="K166" s="156">
        <v>1.16111406238141</v>
      </c>
      <c r="L166" s="156">
        <v>6.64</v>
      </c>
      <c r="M166" s="185">
        <v>10.723482016778799</v>
      </c>
      <c r="N166" s="156">
        <v>24.6143778629522</v>
      </c>
      <c r="O166" s="156">
        <v>58.784991066110798</v>
      </c>
      <c r="P166" s="152" t="s">
        <v>9659</v>
      </c>
      <c r="Q166" s="156">
        <v>18.0900070871722</v>
      </c>
      <c r="R166" s="152" t="s">
        <v>9660</v>
      </c>
      <c r="S166" s="157">
        <v>0</v>
      </c>
      <c r="T166" s="152"/>
      <c r="U166" s="156">
        <v>33.299999999999997</v>
      </c>
      <c r="V166" s="152" t="s">
        <v>157</v>
      </c>
      <c r="W166" s="152" t="s">
        <v>95</v>
      </c>
      <c r="X166" s="155">
        <v>1.4277053281000001</v>
      </c>
      <c r="Y166" s="152" t="s">
        <v>159</v>
      </c>
      <c r="Z166" s="154">
        <v>42802</v>
      </c>
      <c r="AA166" s="153" t="s">
        <v>9271</v>
      </c>
      <c r="AB166" s="152" t="s">
        <v>364</v>
      </c>
      <c r="AC166" s="152" t="s">
        <v>196</v>
      </c>
      <c r="AD166" s="152" t="s">
        <v>165</v>
      </c>
    </row>
    <row r="167" spans="1:30" hidden="1">
      <c r="A167" s="189" t="s">
        <v>12937</v>
      </c>
      <c r="B167" s="189" t="s">
        <v>12938</v>
      </c>
      <c r="C167" s="154">
        <v>43830</v>
      </c>
      <c r="D167" s="155">
        <v>1.5009999999999999</v>
      </c>
      <c r="E167" s="155">
        <v>1.9867999999999999</v>
      </c>
      <c r="F167" s="156">
        <v>0.86009944899878399</v>
      </c>
      <c r="G167" s="154">
        <v>43829</v>
      </c>
      <c r="H167" s="155">
        <v>1.4882</v>
      </c>
      <c r="I167" s="156">
        <v>58.735194585448397</v>
      </c>
      <c r="J167" s="152" t="s">
        <v>12939</v>
      </c>
      <c r="K167" s="156">
        <v>3.0269750840826202</v>
      </c>
      <c r="L167" s="156">
        <v>4.8037983521854501</v>
      </c>
      <c r="M167" s="185">
        <v>6.7795404424841701</v>
      </c>
      <c r="N167" s="156">
        <v>16.882105591029401</v>
      </c>
      <c r="O167" s="156">
        <v>58.735194585448397</v>
      </c>
      <c r="P167" s="152" t="s">
        <v>12939</v>
      </c>
      <c r="Q167" s="156">
        <v>28.783569153209299</v>
      </c>
      <c r="R167" s="152" t="s">
        <v>12940</v>
      </c>
      <c r="S167" s="157">
        <v>0</v>
      </c>
      <c r="T167" s="152"/>
      <c r="U167" s="156">
        <v>53.796759946949599</v>
      </c>
      <c r="V167" s="152" t="s">
        <v>157</v>
      </c>
      <c r="W167" s="152" t="s">
        <v>95</v>
      </c>
      <c r="X167" s="155">
        <v>2.0364047206000002</v>
      </c>
      <c r="Y167" s="152" t="s">
        <v>159</v>
      </c>
      <c r="Z167" s="154">
        <v>42747</v>
      </c>
      <c r="AA167" s="153" t="s">
        <v>9271</v>
      </c>
      <c r="AB167" s="152" t="s">
        <v>9650</v>
      </c>
      <c r="AC167" s="152" t="s">
        <v>217</v>
      </c>
      <c r="AD167" s="152" t="s">
        <v>181</v>
      </c>
    </row>
    <row r="168" spans="1:30" hidden="1">
      <c r="A168" s="189" t="s">
        <v>7280</v>
      </c>
      <c r="B168" s="189" t="s">
        <v>7281</v>
      </c>
      <c r="C168" s="154">
        <v>43830</v>
      </c>
      <c r="D168" s="155">
        <v>1.6679999999999999</v>
      </c>
      <c r="E168" s="155">
        <v>1.6679999999999999</v>
      </c>
      <c r="F168" s="156">
        <v>0.66385033192515996</v>
      </c>
      <c r="G168" s="154">
        <v>43829</v>
      </c>
      <c r="H168" s="155">
        <v>1.657</v>
      </c>
      <c r="I168" s="156">
        <v>58.705994291151299</v>
      </c>
      <c r="J168" s="152" t="s">
        <v>9661</v>
      </c>
      <c r="K168" s="156">
        <v>2.9629629629629499</v>
      </c>
      <c r="L168" s="156">
        <v>10.610079575596799</v>
      </c>
      <c r="M168" s="185">
        <v>18.888096935139</v>
      </c>
      <c r="N168" s="156">
        <v>31.0290652003142</v>
      </c>
      <c r="O168" s="156">
        <v>58.705994291151299</v>
      </c>
      <c r="P168" s="152" t="s">
        <v>9661</v>
      </c>
      <c r="Q168" s="156">
        <v>28.803088803088801</v>
      </c>
      <c r="R168" s="152" t="s">
        <v>9662</v>
      </c>
      <c r="S168" s="156">
        <v>65.476190476190496</v>
      </c>
      <c r="T168" s="152" t="s">
        <v>9663</v>
      </c>
      <c r="U168" s="156">
        <v>66.8</v>
      </c>
      <c r="V168" s="152" t="s">
        <v>157</v>
      </c>
      <c r="W168" s="152" t="s">
        <v>166</v>
      </c>
      <c r="X168" s="155">
        <v>2.4990054101000001</v>
      </c>
      <c r="Y168" s="152" t="s">
        <v>159</v>
      </c>
      <c r="Z168" s="154">
        <v>42090</v>
      </c>
      <c r="AA168" s="153" t="s">
        <v>9271</v>
      </c>
      <c r="AB168" s="152" t="s">
        <v>9664</v>
      </c>
      <c r="AC168" s="152" t="s">
        <v>171</v>
      </c>
      <c r="AD168" s="152" t="s">
        <v>207</v>
      </c>
    </row>
    <row r="169" spans="1:30" hidden="1">
      <c r="A169" s="189" t="s">
        <v>7282</v>
      </c>
      <c r="B169" s="189" t="s">
        <v>7283</v>
      </c>
      <c r="C169" s="154">
        <v>43830</v>
      </c>
      <c r="D169" s="155">
        <v>1.81</v>
      </c>
      <c r="E169" s="155">
        <v>2.0499999999999998</v>
      </c>
      <c r="F169" s="156">
        <v>1.85706246482837</v>
      </c>
      <c r="G169" s="154">
        <v>43829</v>
      </c>
      <c r="H169" s="155">
        <v>1.7769999999999999</v>
      </c>
      <c r="I169" s="156">
        <v>58.452888208269599</v>
      </c>
      <c r="J169" s="152" t="s">
        <v>9665</v>
      </c>
      <c r="K169" s="156">
        <v>2.2829781081682001</v>
      </c>
      <c r="L169" s="156">
        <v>2.2829781081682001</v>
      </c>
      <c r="M169" s="185">
        <v>5.1257454984834796</v>
      </c>
      <c r="N169" s="156">
        <v>17.062706114824898</v>
      </c>
      <c r="O169" s="156">
        <v>58.452888208269599</v>
      </c>
      <c r="P169" s="152" t="s">
        <v>9665</v>
      </c>
      <c r="Q169" s="156">
        <v>43.210707266436003</v>
      </c>
      <c r="R169" s="152" t="s">
        <v>9666</v>
      </c>
      <c r="S169" s="156">
        <v>90.727623963133695</v>
      </c>
      <c r="T169" s="152" t="s">
        <v>9667</v>
      </c>
      <c r="U169" s="156">
        <v>106.93947199999999</v>
      </c>
      <c r="V169" s="152" t="s">
        <v>157</v>
      </c>
      <c r="W169" s="152" t="s">
        <v>197</v>
      </c>
      <c r="X169" s="155">
        <v>6.7909758834999998</v>
      </c>
      <c r="Y169" s="152" t="s">
        <v>159</v>
      </c>
      <c r="Z169" s="154">
        <v>41990</v>
      </c>
      <c r="AA169" s="153" t="s">
        <v>9271</v>
      </c>
      <c r="AB169" s="152" t="s">
        <v>9668</v>
      </c>
      <c r="AC169" s="152" t="s">
        <v>286</v>
      </c>
      <c r="AD169" s="152" t="s">
        <v>170</v>
      </c>
    </row>
    <row r="170" spans="1:30" hidden="1">
      <c r="A170" s="189" t="s">
        <v>7284</v>
      </c>
      <c r="B170" s="189" t="s">
        <v>7285</v>
      </c>
      <c r="C170" s="154">
        <v>43830</v>
      </c>
      <c r="D170" s="155">
        <v>1.7310000000000001</v>
      </c>
      <c r="E170" s="155">
        <v>1.7310000000000001</v>
      </c>
      <c r="F170" s="156">
        <v>0.58105752469494498</v>
      </c>
      <c r="G170" s="154">
        <v>43829</v>
      </c>
      <c r="H170" s="155">
        <v>1.7210000000000001</v>
      </c>
      <c r="I170" s="156">
        <v>58.3714547118024</v>
      </c>
      <c r="J170" s="152" t="s">
        <v>9669</v>
      </c>
      <c r="K170" s="156">
        <v>0.99183197199534001</v>
      </c>
      <c r="L170" s="156">
        <v>6.8518518518518503</v>
      </c>
      <c r="M170" s="185">
        <v>9.4184576485461395</v>
      </c>
      <c r="N170" s="156">
        <v>32.0366132723112</v>
      </c>
      <c r="O170" s="156">
        <v>58.3714547118024</v>
      </c>
      <c r="P170" s="152" t="s">
        <v>9669</v>
      </c>
      <c r="Q170" s="156">
        <v>22.159491884262501</v>
      </c>
      <c r="R170" s="152" t="s">
        <v>9670</v>
      </c>
      <c r="S170" s="156">
        <v>61.173184357541899</v>
      </c>
      <c r="T170" s="152" t="s">
        <v>9671</v>
      </c>
      <c r="U170" s="156">
        <v>73.099999999999994</v>
      </c>
      <c r="V170" s="152" t="s">
        <v>157</v>
      </c>
      <c r="W170" s="152" t="s">
        <v>166</v>
      </c>
      <c r="X170" s="155">
        <v>1.9878603895</v>
      </c>
      <c r="Y170" s="152" t="s">
        <v>159</v>
      </c>
      <c r="Z170" s="154">
        <v>42452</v>
      </c>
      <c r="AA170" s="153" t="s">
        <v>9271</v>
      </c>
      <c r="AB170" s="152" t="s">
        <v>382</v>
      </c>
      <c r="AC170" s="152" t="s">
        <v>200</v>
      </c>
      <c r="AD170" s="152" t="s">
        <v>170</v>
      </c>
    </row>
    <row r="171" spans="1:30" hidden="1">
      <c r="A171" s="189" t="s">
        <v>7286</v>
      </c>
      <c r="B171" s="189" t="s">
        <v>7287</v>
      </c>
      <c r="C171" s="154">
        <v>43830</v>
      </c>
      <c r="D171" s="155">
        <v>0.94499999999999995</v>
      </c>
      <c r="E171" s="155">
        <v>1.155</v>
      </c>
      <c r="F171" s="156">
        <v>0.85378868729987401</v>
      </c>
      <c r="G171" s="154">
        <v>43829</v>
      </c>
      <c r="H171" s="155">
        <v>0.93700000000000006</v>
      </c>
      <c r="I171" s="156">
        <v>58.291457286432198</v>
      </c>
      <c r="J171" s="152" t="s">
        <v>9672</v>
      </c>
      <c r="K171" s="156">
        <v>0.63897763578273803</v>
      </c>
      <c r="L171" s="156">
        <v>2.8291621327529799</v>
      </c>
      <c r="M171" s="185">
        <v>7.0215175537938697</v>
      </c>
      <c r="N171" s="156">
        <v>27.875507442489798</v>
      </c>
      <c r="O171" s="156">
        <v>58.291457286432198</v>
      </c>
      <c r="P171" s="152" t="s">
        <v>9672</v>
      </c>
      <c r="Q171" s="156">
        <v>30.165289256198299</v>
      </c>
      <c r="R171" s="152" t="s">
        <v>9673</v>
      </c>
      <c r="S171" s="156">
        <v>18.867924528301899</v>
      </c>
      <c r="T171" s="152" t="s">
        <v>9674</v>
      </c>
      <c r="U171" s="156">
        <v>17.213263999999999</v>
      </c>
      <c r="V171" s="152" t="s">
        <v>157</v>
      </c>
      <c r="W171" s="152" t="s">
        <v>158</v>
      </c>
      <c r="X171" s="155">
        <v>2.7846938668000001</v>
      </c>
      <c r="Y171" s="152" t="s">
        <v>159</v>
      </c>
      <c r="Z171" s="154">
        <v>41996</v>
      </c>
      <c r="AA171" s="153" t="s">
        <v>9271</v>
      </c>
      <c r="AB171" s="152" t="s">
        <v>365</v>
      </c>
      <c r="AC171" s="152" t="s">
        <v>196</v>
      </c>
      <c r="AD171" s="152" t="s">
        <v>165</v>
      </c>
    </row>
    <row r="172" spans="1:30" hidden="1">
      <c r="A172" s="189" t="s">
        <v>7288</v>
      </c>
      <c r="B172" s="189" t="s">
        <v>7289</v>
      </c>
      <c r="C172" s="154">
        <v>43830</v>
      </c>
      <c r="D172" s="155">
        <v>1.1729000000000001</v>
      </c>
      <c r="E172" s="155">
        <v>1.1729000000000001</v>
      </c>
      <c r="F172" s="156">
        <v>0.50556983718937598</v>
      </c>
      <c r="G172" s="154">
        <v>43829</v>
      </c>
      <c r="H172" s="155">
        <v>1.167</v>
      </c>
      <c r="I172" s="156">
        <v>58.243389098758797</v>
      </c>
      <c r="J172" s="152" t="s">
        <v>9675</v>
      </c>
      <c r="K172" s="156">
        <v>0.58314038247149802</v>
      </c>
      <c r="L172" s="156">
        <v>8.9347079037800707</v>
      </c>
      <c r="M172" s="185">
        <v>13.510113229459</v>
      </c>
      <c r="N172" s="156">
        <v>27.600087032201898</v>
      </c>
      <c r="O172" s="156">
        <v>58.243389098758797</v>
      </c>
      <c r="P172" s="152" t="s">
        <v>9675</v>
      </c>
      <c r="Q172" s="157">
        <v>0</v>
      </c>
      <c r="R172" s="152"/>
      <c r="S172" s="157">
        <v>0</v>
      </c>
      <c r="T172" s="152"/>
      <c r="U172" s="156">
        <v>17.29</v>
      </c>
      <c r="V172" s="152" t="s">
        <v>157</v>
      </c>
      <c r="W172" s="152" t="s">
        <v>95</v>
      </c>
      <c r="X172" s="155">
        <v>5.8943743875000001</v>
      </c>
      <c r="Y172" s="152" t="s">
        <v>159</v>
      </c>
      <c r="Z172" s="154">
        <v>43192</v>
      </c>
      <c r="AA172" s="153" t="s">
        <v>9271</v>
      </c>
      <c r="AB172" s="152" t="s">
        <v>390</v>
      </c>
      <c r="AC172" s="152" t="s">
        <v>210</v>
      </c>
      <c r="AD172" s="152" t="s">
        <v>181</v>
      </c>
    </row>
    <row r="173" spans="1:30" hidden="1">
      <c r="A173" s="189" t="s">
        <v>7290</v>
      </c>
      <c r="B173" s="189" t="s">
        <v>7291</v>
      </c>
      <c r="C173" s="154">
        <v>43830</v>
      </c>
      <c r="D173" s="155">
        <v>1.2771999999999999</v>
      </c>
      <c r="E173" s="155">
        <v>1.2771999999999999</v>
      </c>
      <c r="F173" s="156">
        <v>0.77323654726209601</v>
      </c>
      <c r="G173" s="154">
        <v>43829</v>
      </c>
      <c r="H173" s="155">
        <v>1.2674000000000001</v>
      </c>
      <c r="I173" s="156">
        <v>58.186772355709699</v>
      </c>
      <c r="J173" s="152" t="s">
        <v>9676</v>
      </c>
      <c r="K173" s="156">
        <v>3.0581780037117601</v>
      </c>
      <c r="L173" s="156">
        <v>7.9171947613012197</v>
      </c>
      <c r="M173" s="185">
        <v>14.7941758044221</v>
      </c>
      <c r="N173" s="156">
        <v>25.068546807677201</v>
      </c>
      <c r="O173" s="156">
        <v>58.186772355709699</v>
      </c>
      <c r="P173" s="152" t="s">
        <v>9676</v>
      </c>
      <c r="Q173" s="156">
        <v>25.535679182229199</v>
      </c>
      <c r="R173" s="152" t="s">
        <v>9677</v>
      </c>
      <c r="S173" s="157">
        <v>0</v>
      </c>
      <c r="T173" s="152"/>
      <c r="U173" s="156">
        <v>27.72</v>
      </c>
      <c r="V173" s="152" t="s">
        <v>157</v>
      </c>
      <c r="W173" s="152" t="s">
        <v>95</v>
      </c>
      <c r="X173" s="155">
        <v>2.8131284624999999</v>
      </c>
      <c r="Y173" s="152" t="s">
        <v>159</v>
      </c>
      <c r="Z173" s="154">
        <v>43017</v>
      </c>
      <c r="AA173" s="153" t="s">
        <v>9271</v>
      </c>
      <c r="AB173" s="152" t="s">
        <v>9678</v>
      </c>
      <c r="AC173" s="152" t="s">
        <v>175</v>
      </c>
      <c r="AD173" s="152" t="s">
        <v>181</v>
      </c>
    </row>
    <row r="174" spans="1:30" hidden="1">
      <c r="A174" s="189" t="s">
        <v>7292</v>
      </c>
      <c r="B174" s="189" t="s">
        <v>7293</v>
      </c>
      <c r="C174" s="154">
        <v>43830</v>
      </c>
      <c r="D174" s="155">
        <v>2.847</v>
      </c>
      <c r="E174" s="155">
        <v>2.847</v>
      </c>
      <c r="F174" s="156">
        <v>1.9334049409237299</v>
      </c>
      <c r="G174" s="154">
        <v>43826</v>
      </c>
      <c r="H174" s="155">
        <v>2.7930000000000001</v>
      </c>
      <c r="I174" s="156">
        <v>58.1666666666667</v>
      </c>
      <c r="J174" s="152" t="s">
        <v>9679</v>
      </c>
      <c r="K174" s="156">
        <v>2.4100719424460402</v>
      </c>
      <c r="L174" s="156">
        <v>7.6777609682299497</v>
      </c>
      <c r="M174" s="185">
        <v>12.841854934601701</v>
      </c>
      <c r="N174" s="156">
        <v>20.943075615972798</v>
      </c>
      <c r="O174" s="156">
        <v>58.1666666666667</v>
      </c>
      <c r="P174" s="152" t="s">
        <v>9679</v>
      </c>
      <c r="Q174" s="156">
        <v>31.6831221118012</v>
      </c>
      <c r="R174" s="152" t="s">
        <v>9680</v>
      </c>
      <c r="S174" s="156">
        <v>107.446014285714</v>
      </c>
      <c r="T174" s="152" t="s">
        <v>9681</v>
      </c>
      <c r="U174" s="156">
        <v>218.0147399</v>
      </c>
      <c r="V174" s="152" t="s">
        <v>174</v>
      </c>
      <c r="W174" s="152" t="s">
        <v>197</v>
      </c>
      <c r="X174" s="155">
        <v>9.5537211354</v>
      </c>
      <c r="Y174" s="152" t="s">
        <v>159</v>
      </c>
      <c r="Z174" s="154">
        <v>42025</v>
      </c>
      <c r="AA174" s="153" t="s">
        <v>9271</v>
      </c>
      <c r="AB174" s="152" t="s">
        <v>9682</v>
      </c>
      <c r="AC174" s="152" t="s">
        <v>188</v>
      </c>
      <c r="AD174" s="152" t="s">
        <v>165</v>
      </c>
    </row>
    <row r="175" spans="1:30" hidden="1">
      <c r="A175" s="189" t="s">
        <v>7294</v>
      </c>
      <c r="B175" s="189" t="s">
        <v>7295</v>
      </c>
      <c r="C175" s="154">
        <v>43830</v>
      </c>
      <c r="D175" s="155">
        <v>1.6819999999999999</v>
      </c>
      <c r="E175" s="155">
        <v>1.6819999999999999</v>
      </c>
      <c r="F175" s="156">
        <v>0.41791044776118802</v>
      </c>
      <c r="G175" s="154">
        <v>43829</v>
      </c>
      <c r="H175" s="155">
        <v>1.675</v>
      </c>
      <c r="I175" s="156">
        <v>58.082706766917298</v>
      </c>
      <c r="J175" s="152" t="s">
        <v>9683</v>
      </c>
      <c r="K175" s="156">
        <v>2.3114355231143602</v>
      </c>
      <c r="L175" s="156">
        <v>8.2368082368082298</v>
      </c>
      <c r="M175" s="185">
        <v>14.1887304820095</v>
      </c>
      <c r="N175" s="156">
        <v>27.327781983346</v>
      </c>
      <c r="O175" s="156">
        <v>58.082706766917298</v>
      </c>
      <c r="P175" s="152" t="s">
        <v>9683</v>
      </c>
      <c r="Q175" s="156">
        <v>-2.5492468134414898</v>
      </c>
      <c r="R175" s="152" t="s">
        <v>9684</v>
      </c>
      <c r="S175" s="156">
        <v>24.224519940915801</v>
      </c>
      <c r="T175" s="152" t="s">
        <v>9685</v>
      </c>
      <c r="U175" s="156">
        <v>68.2</v>
      </c>
      <c r="V175" s="152" t="s">
        <v>157</v>
      </c>
      <c r="W175" s="152" t="s">
        <v>158</v>
      </c>
      <c r="X175" s="155">
        <v>5.3830443969999999</v>
      </c>
      <c r="Y175" s="152" t="s">
        <v>159</v>
      </c>
      <c r="Z175" s="154">
        <v>41603</v>
      </c>
      <c r="AA175" s="153" t="s">
        <v>9271</v>
      </c>
      <c r="AB175" s="152" t="s">
        <v>388</v>
      </c>
      <c r="AC175" s="152" t="s">
        <v>210</v>
      </c>
      <c r="AD175" s="152" t="s">
        <v>181</v>
      </c>
    </row>
    <row r="176" spans="1:30" hidden="1">
      <c r="A176" s="189" t="s">
        <v>12941</v>
      </c>
      <c r="B176" s="189" t="s">
        <v>12942</v>
      </c>
      <c r="C176" s="154">
        <v>43830</v>
      </c>
      <c r="D176" s="155">
        <v>1.018</v>
      </c>
      <c r="E176" s="155">
        <v>1.018</v>
      </c>
      <c r="F176" s="156">
        <v>1.1928429423459299</v>
      </c>
      <c r="G176" s="154">
        <v>43829</v>
      </c>
      <c r="H176" s="155">
        <v>1.006</v>
      </c>
      <c r="I176" s="156">
        <v>58.074534161490703</v>
      </c>
      <c r="J176" s="152" t="s">
        <v>12943</v>
      </c>
      <c r="K176" s="156">
        <v>1.9019019019018999</v>
      </c>
      <c r="L176" s="156">
        <v>2.3115577889447301</v>
      </c>
      <c r="M176" s="185">
        <v>6.9327731092437004</v>
      </c>
      <c r="N176" s="156">
        <v>17.0114942528736</v>
      </c>
      <c r="O176" s="156">
        <v>58.074534161490703</v>
      </c>
      <c r="P176" s="152" t="s">
        <v>12943</v>
      </c>
      <c r="Q176" s="156">
        <v>3.1408308004052699</v>
      </c>
      <c r="R176" s="152" t="s">
        <v>12944</v>
      </c>
      <c r="S176" s="156">
        <v>3.3502538071066001</v>
      </c>
      <c r="T176" s="152" t="s">
        <v>12945</v>
      </c>
      <c r="U176" s="156">
        <v>1.8</v>
      </c>
      <c r="V176" s="152" t="s">
        <v>157</v>
      </c>
      <c r="W176" s="152" t="s">
        <v>186</v>
      </c>
      <c r="X176" s="155">
        <v>0.11863563219999999</v>
      </c>
      <c r="Y176" s="152" t="s">
        <v>159</v>
      </c>
      <c r="Z176" s="154">
        <v>42461</v>
      </c>
      <c r="AA176" s="153" t="s">
        <v>9271</v>
      </c>
      <c r="AB176" s="152" t="s">
        <v>12946</v>
      </c>
      <c r="AC176" s="152" t="s">
        <v>363</v>
      </c>
      <c r="AD176" s="152" t="s">
        <v>165</v>
      </c>
    </row>
    <row r="177" spans="1:30" hidden="1">
      <c r="A177" s="189" t="s">
        <v>7296</v>
      </c>
      <c r="B177" s="189" t="s">
        <v>7297</v>
      </c>
      <c r="C177" s="154">
        <v>43830</v>
      </c>
      <c r="D177" s="155">
        <v>1.1138999999999999</v>
      </c>
      <c r="E177" s="155">
        <v>1.2439</v>
      </c>
      <c r="F177" s="156">
        <v>0.47808046184375302</v>
      </c>
      <c r="G177" s="154">
        <v>43829</v>
      </c>
      <c r="H177" s="155">
        <v>1.1086</v>
      </c>
      <c r="I177" s="156">
        <v>57.833465232292497</v>
      </c>
      <c r="J177" s="152" t="s">
        <v>9686</v>
      </c>
      <c r="K177" s="156">
        <v>2.36169821723947</v>
      </c>
      <c r="L177" s="156">
        <v>4.9858623939679596</v>
      </c>
      <c r="M177" s="185">
        <v>3.6282751232445198</v>
      </c>
      <c r="N177" s="156">
        <v>9.3301713795832093</v>
      </c>
      <c r="O177" s="156">
        <v>57.833465232292497</v>
      </c>
      <c r="P177" s="152" t="s">
        <v>9686</v>
      </c>
      <c r="Q177" s="157">
        <v>0</v>
      </c>
      <c r="R177" s="152"/>
      <c r="S177" s="157">
        <v>0</v>
      </c>
      <c r="T177" s="152"/>
      <c r="U177" s="156">
        <v>24.341203910000001</v>
      </c>
      <c r="V177" s="152" t="s">
        <v>157</v>
      </c>
      <c r="W177" s="152" t="s">
        <v>95</v>
      </c>
      <c r="X177" s="155">
        <v>12.467455446000001</v>
      </c>
      <c r="Y177" s="152" t="s">
        <v>159</v>
      </c>
      <c r="Z177" s="154">
        <v>43139</v>
      </c>
      <c r="AA177" s="153" t="s">
        <v>9271</v>
      </c>
      <c r="AB177" s="152" t="s">
        <v>9687</v>
      </c>
      <c r="AC177" s="152" t="s">
        <v>269</v>
      </c>
      <c r="AD177" s="152" t="s">
        <v>173</v>
      </c>
    </row>
    <row r="178" spans="1:30" hidden="1">
      <c r="A178" s="189" t="s">
        <v>12947</v>
      </c>
      <c r="B178" s="189" t="s">
        <v>12948</v>
      </c>
      <c r="C178" s="154">
        <v>43830</v>
      </c>
      <c r="D178" s="155">
        <v>2.004</v>
      </c>
      <c r="E178" s="155">
        <v>2.004</v>
      </c>
      <c r="F178" s="156">
        <v>0.30030030030030103</v>
      </c>
      <c r="G178" s="154">
        <v>43829</v>
      </c>
      <c r="H178" s="155">
        <v>1.998</v>
      </c>
      <c r="I178" s="156">
        <v>57.795275590551199</v>
      </c>
      <c r="J178" s="152" t="s">
        <v>12949</v>
      </c>
      <c r="K178" s="156">
        <v>2.19275879653238</v>
      </c>
      <c r="L178" s="156">
        <v>7.9741379310344804</v>
      </c>
      <c r="M178" s="185">
        <v>8.5002707092582597</v>
      </c>
      <c r="N178" s="156">
        <v>22.195121951219502</v>
      </c>
      <c r="O178" s="156">
        <v>57.795275590551199</v>
      </c>
      <c r="P178" s="152" t="s">
        <v>12949</v>
      </c>
      <c r="Q178" s="156">
        <v>62.004850444624097</v>
      </c>
      <c r="R178" s="152" t="s">
        <v>12950</v>
      </c>
      <c r="S178" s="156">
        <v>81.193490054249494</v>
      </c>
      <c r="T178" s="152" t="s">
        <v>12951</v>
      </c>
      <c r="U178" s="156">
        <v>100.4</v>
      </c>
      <c r="V178" s="152" t="s">
        <v>163</v>
      </c>
      <c r="W178" s="152" t="s">
        <v>197</v>
      </c>
      <c r="X178" s="155">
        <v>1.1092901531999999</v>
      </c>
      <c r="Y178" s="152" t="s">
        <v>159</v>
      </c>
      <c r="Z178" s="154">
        <v>42111</v>
      </c>
      <c r="AA178" s="153" t="s">
        <v>9271</v>
      </c>
      <c r="AB178" s="152" t="s">
        <v>172</v>
      </c>
      <c r="AC178" s="152" t="s">
        <v>167</v>
      </c>
      <c r="AD178" s="152" t="s">
        <v>272</v>
      </c>
    </row>
    <row r="179" spans="1:30" hidden="1">
      <c r="A179" s="189" t="s">
        <v>7298</v>
      </c>
      <c r="B179" s="189" t="s">
        <v>7299</v>
      </c>
      <c r="C179" s="154">
        <v>43830</v>
      </c>
      <c r="D179" s="155">
        <v>2.008</v>
      </c>
      <c r="E179" s="155">
        <v>2.008</v>
      </c>
      <c r="F179" s="156">
        <v>0.75263421976918699</v>
      </c>
      <c r="G179" s="154">
        <v>43829</v>
      </c>
      <c r="H179" s="155">
        <v>1.9930000000000001</v>
      </c>
      <c r="I179" s="156">
        <v>57.737627651217601</v>
      </c>
      <c r="J179" s="152" t="s">
        <v>9688</v>
      </c>
      <c r="K179" s="156">
        <v>0.95525389643036196</v>
      </c>
      <c r="L179" s="156">
        <v>8.6580086580086508</v>
      </c>
      <c r="M179" s="185">
        <v>14.090909090909101</v>
      </c>
      <c r="N179" s="156">
        <v>26.607818411097099</v>
      </c>
      <c r="O179" s="156">
        <v>57.737627651217601</v>
      </c>
      <c r="P179" s="152" t="s">
        <v>9688</v>
      </c>
      <c r="Q179" s="156">
        <v>40.321453529000699</v>
      </c>
      <c r="R179" s="152" t="s">
        <v>9689</v>
      </c>
      <c r="S179" s="156">
        <v>105.527123848516</v>
      </c>
      <c r="T179" s="152" t="s">
        <v>9690</v>
      </c>
      <c r="U179" s="156">
        <v>100.8</v>
      </c>
      <c r="V179" s="152" t="s">
        <v>163</v>
      </c>
      <c r="W179" s="152" t="s">
        <v>197</v>
      </c>
      <c r="X179" s="155">
        <v>41.699242764399997</v>
      </c>
      <c r="Y179" s="152" t="s">
        <v>159</v>
      </c>
      <c r="Z179" s="154">
        <v>42685</v>
      </c>
      <c r="AA179" s="153" t="s">
        <v>9271</v>
      </c>
      <c r="AB179" s="152" t="s">
        <v>9691</v>
      </c>
      <c r="AC179" s="152" t="s">
        <v>266</v>
      </c>
      <c r="AD179" s="152" t="s">
        <v>247</v>
      </c>
    </row>
    <row r="180" spans="1:30" hidden="1">
      <c r="A180" s="189" t="s">
        <v>12952</v>
      </c>
      <c r="B180" s="189" t="s">
        <v>12953</v>
      </c>
      <c r="C180" s="154">
        <v>43830</v>
      </c>
      <c r="D180" s="155">
        <v>1.2210000000000001</v>
      </c>
      <c r="E180" s="155">
        <v>1.2210000000000001</v>
      </c>
      <c r="F180" s="156">
        <v>-0.16353229762878199</v>
      </c>
      <c r="G180" s="154">
        <v>43829</v>
      </c>
      <c r="H180" s="155">
        <v>1.2230000000000001</v>
      </c>
      <c r="I180" s="156">
        <v>57.548387096774199</v>
      </c>
      <c r="J180" s="152" t="s">
        <v>12954</v>
      </c>
      <c r="K180" s="156">
        <v>1.66527893422148</v>
      </c>
      <c r="L180" s="156">
        <v>7.7669902912621396</v>
      </c>
      <c r="M180" s="185">
        <v>10</v>
      </c>
      <c r="N180" s="156">
        <v>15.297450424929201</v>
      </c>
      <c r="O180" s="156">
        <v>57.548387096774199</v>
      </c>
      <c r="P180" s="152" t="s">
        <v>12954</v>
      </c>
      <c r="Q180" s="156">
        <v>8.6298932384341605</v>
      </c>
      <c r="R180" s="152" t="s">
        <v>12955</v>
      </c>
      <c r="S180" s="156">
        <v>10.698096101541299</v>
      </c>
      <c r="T180" s="152" t="s">
        <v>12956</v>
      </c>
      <c r="U180" s="156">
        <v>22.1</v>
      </c>
      <c r="V180" s="152" t="s">
        <v>157</v>
      </c>
      <c r="W180" s="152" t="s">
        <v>158</v>
      </c>
      <c r="X180" s="155">
        <v>0.44106424430000002</v>
      </c>
      <c r="Y180" s="152" t="s">
        <v>159</v>
      </c>
      <c r="Z180" s="154">
        <v>42403</v>
      </c>
      <c r="AA180" s="153" t="s">
        <v>9271</v>
      </c>
      <c r="AB180" s="152" t="s">
        <v>9692</v>
      </c>
      <c r="AC180" s="152" t="s">
        <v>194</v>
      </c>
      <c r="AD180" s="152" t="s">
        <v>192</v>
      </c>
    </row>
    <row r="181" spans="1:30" hidden="1">
      <c r="A181" s="189" t="s">
        <v>7300</v>
      </c>
      <c r="B181" s="189" t="s">
        <v>7301</v>
      </c>
      <c r="C181" s="154">
        <v>43830</v>
      </c>
      <c r="D181" s="155">
        <v>1.2029000000000001</v>
      </c>
      <c r="E181" s="155">
        <v>1.2329000000000001</v>
      </c>
      <c r="F181" s="156">
        <v>0.367125573633725</v>
      </c>
      <c r="G181" s="154">
        <v>43829</v>
      </c>
      <c r="H181" s="155">
        <v>1.1984999999999999</v>
      </c>
      <c r="I181" s="156">
        <v>57.548369601730499</v>
      </c>
      <c r="J181" s="152" t="s">
        <v>9693</v>
      </c>
      <c r="K181" s="156">
        <v>2.45294267949921</v>
      </c>
      <c r="L181" s="156">
        <v>5.9637068357998597</v>
      </c>
      <c r="M181" s="185">
        <v>7.9415298834717003</v>
      </c>
      <c r="N181" s="156">
        <v>16.775689587852501</v>
      </c>
      <c r="O181" s="156">
        <v>57.548369601730499</v>
      </c>
      <c r="P181" s="152" t="s">
        <v>9693</v>
      </c>
      <c r="Q181" s="156">
        <v>22.2524325335703</v>
      </c>
      <c r="R181" s="152" t="s">
        <v>9694</v>
      </c>
      <c r="S181" s="157">
        <v>0</v>
      </c>
      <c r="T181" s="152"/>
      <c r="U181" s="156">
        <v>23.817263669999999</v>
      </c>
      <c r="V181" s="152" t="s">
        <v>157</v>
      </c>
      <c r="W181" s="152" t="s">
        <v>95</v>
      </c>
      <c r="X181" s="155">
        <v>1.8211064643999999</v>
      </c>
      <c r="Y181" s="152" t="s">
        <v>159</v>
      </c>
      <c r="Z181" s="154">
        <v>43061</v>
      </c>
      <c r="AA181" s="153" t="s">
        <v>9271</v>
      </c>
      <c r="AB181" s="152" t="s">
        <v>3631</v>
      </c>
      <c r="AC181" s="152" t="s">
        <v>317</v>
      </c>
      <c r="AD181" s="152" t="s">
        <v>241</v>
      </c>
    </row>
    <row r="182" spans="1:30" hidden="1">
      <c r="A182" s="189" t="s">
        <v>7302</v>
      </c>
      <c r="B182" s="189" t="s">
        <v>7303</v>
      </c>
      <c r="C182" s="154">
        <v>43830</v>
      </c>
      <c r="D182" s="155">
        <v>1.139</v>
      </c>
      <c r="E182" s="155">
        <v>1.679</v>
      </c>
      <c r="F182" s="156">
        <v>2.1524663677130098</v>
      </c>
      <c r="G182" s="154">
        <v>43829</v>
      </c>
      <c r="H182" s="155">
        <v>1.115</v>
      </c>
      <c r="I182" s="156">
        <v>57.538035961272499</v>
      </c>
      <c r="J182" s="152" t="s">
        <v>9695</v>
      </c>
      <c r="K182" s="156">
        <v>1.51515151515151</v>
      </c>
      <c r="L182" s="156">
        <v>1.33451957295373</v>
      </c>
      <c r="M182" s="185">
        <v>5.9534883720930303</v>
      </c>
      <c r="N182" s="156">
        <v>15.7520325203252</v>
      </c>
      <c r="O182" s="156">
        <v>57.538035961272499</v>
      </c>
      <c r="P182" s="152" t="s">
        <v>9695</v>
      </c>
      <c r="Q182" s="156">
        <v>24.617067833697998</v>
      </c>
      <c r="R182" s="152" t="s">
        <v>9696</v>
      </c>
      <c r="S182" s="156">
        <v>17.1810699588478</v>
      </c>
      <c r="T182" s="152" t="s">
        <v>9697</v>
      </c>
      <c r="U182" s="156">
        <v>80.537081099999995</v>
      </c>
      <c r="V182" s="152" t="s">
        <v>157</v>
      </c>
      <c r="W182" s="152" t="s">
        <v>158</v>
      </c>
      <c r="X182" s="155">
        <v>0.89817072360000005</v>
      </c>
      <c r="Y182" s="152" t="s">
        <v>159</v>
      </c>
      <c r="Z182" s="154">
        <v>40263</v>
      </c>
      <c r="AA182" s="153" t="s">
        <v>9271</v>
      </c>
      <c r="AB182" s="152" t="s">
        <v>9698</v>
      </c>
      <c r="AC182" s="152" t="s">
        <v>236</v>
      </c>
      <c r="AD182" s="152" t="s">
        <v>181</v>
      </c>
    </row>
    <row r="183" spans="1:30" hidden="1">
      <c r="A183" s="189" t="s">
        <v>12957</v>
      </c>
      <c r="B183" s="189" t="s">
        <v>12958</v>
      </c>
      <c r="C183" s="154">
        <v>43830</v>
      </c>
      <c r="D183" s="155">
        <v>1.7430000000000001</v>
      </c>
      <c r="E183" s="155">
        <v>1.9830000000000001</v>
      </c>
      <c r="F183" s="156">
        <v>1.8107476635514199</v>
      </c>
      <c r="G183" s="154">
        <v>43829</v>
      </c>
      <c r="H183" s="155">
        <v>1.712</v>
      </c>
      <c r="I183" s="156">
        <v>57.489306687647598</v>
      </c>
      <c r="J183" s="152" t="s">
        <v>12959</v>
      </c>
      <c r="K183" s="156">
        <v>2.2514012702001298</v>
      </c>
      <c r="L183" s="156">
        <v>2.1368980212973399</v>
      </c>
      <c r="M183" s="185">
        <v>4.8370459590836097</v>
      </c>
      <c r="N183" s="156">
        <v>16.459258443364</v>
      </c>
      <c r="O183" s="156">
        <v>57.489306687647598</v>
      </c>
      <c r="P183" s="152" t="s">
        <v>12959</v>
      </c>
      <c r="Q183" s="156">
        <v>42.672066143977197</v>
      </c>
      <c r="R183" s="152" t="s">
        <v>12960</v>
      </c>
      <c r="S183" s="156">
        <v>88.4829649717514</v>
      </c>
      <c r="T183" s="152" t="s">
        <v>12961</v>
      </c>
      <c r="U183" s="156">
        <v>100.1689088</v>
      </c>
      <c r="V183" s="152" t="s">
        <v>157</v>
      </c>
      <c r="W183" s="152" t="s">
        <v>197</v>
      </c>
      <c r="X183" s="155">
        <v>2.1621115686999999</v>
      </c>
      <c r="Y183" s="152" t="s">
        <v>159</v>
      </c>
      <c r="Z183" s="154">
        <v>41990</v>
      </c>
      <c r="AA183" s="153" t="s">
        <v>9271</v>
      </c>
      <c r="AB183" s="152" t="s">
        <v>9668</v>
      </c>
      <c r="AC183" s="152" t="s">
        <v>286</v>
      </c>
      <c r="AD183" s="152" t="s">
        <v>170</v>
      </c>
    </row>
    <row r="184" spans="1:30" hidden="1">
      <c r="A184" s="189" t="s">
        <v>7304</v>
      </c>
      <c r="B184" s="189" t="s">
        <v>7305</v>
      </c>
      <c r="C184" s="154">
        <v>43830</v>
      </c>
      <c r="D184" s="155">
        <v>1.3617999999999999</v>
      </c>
      <c r="E184" s="155">
        <v>1.4316</v>
      </c>
      <c r="F184" s="156">
        <v>0.294594196494329</v>
      </c>
      <c r="G184" s="154">
        <v>43829</v>
      </c>
      <c r="H184" s="155">
        <v>1.3577999999999999</v>
      </c>
      <c r="I184" s="156">
        <v>57.447875466778598</v>
      </c>
      <c r="J184" s="152" t="s">
        <v>9699</v>
      </c>
      <c r="K184" s="156">
        <v>3.5353151372310498</v>
      </c>
      <c r="L184" s="156">
        <v>7.6947410043495399</v>
      </c>
      <c r="M184" s="185">
        <v>5.9848795323313402</v>
      </c>
      <c r="N184" s="156">
        <v>8.3383302426330292</v>
      </c>
      <c r="O184" s="156">
        <v>57.447875466778598</v>
      </c>
      <c r="P184" s="152" t="s">
        <v>9699</v>
      </c>
      <c r="Q184" s="156">
        <v>17.7903613524992</v>
      </c>
      <c r="R184" s="152" t="s">
        <v>9700</v>
      </c>
      <c r="S184" s="157">
        <v>0</v>
      </c>
      <c r="T184" s="152"/>
      <c r="U184" s="156">
        <v>44.222518440000002</v>
      </c>
      <c r="V184" s="152" t="s">
        <v>157</v>
      </c>
      <c r="W184" s="152" t="s">
        <v>95</v>
      </c>
      <c r="X184" s="155">
        <v>6.9774245784</v>
      </c>
      <c r="Y184" s="152" t="s">
        <v>159</v>
      </c>
      <c r="Z184" s="154">
        <v>42814</v>
      </c>
      <c r="AA184" s="153" t="s">
        <v>9271</v>
      </c>
      <c r="AB184" s="152" t="s">
        <v>9701</v>
      </c>
      <c r="AC184" s="152" t="s">
        <v>238</v>
      </c>
      <c r="AD184" s="152" t="s">
        <v>162</v>
      </c>
    </row>
    <row r="185" spans="1:30" hidden="1">
      <c r="A185" s="189" t="s">
        <v>7306</v>
      </c>
      <c r="B185" s="189" t="s">
        <v>7307</v>
      </c>
      <c r="C185" s="154">
        <v>43830</v>
      </c>
      <c r="D185" s="155">
        <v>1.347</v>
      </c>
      <c r="E185" s="155">
        <v>1.4670000000000001</v>
      </c>
      <c r="F185" s="156">
        <v>0.37257824143069002</v>
      </c>
      <c r="G185" s="154">
        <v>43829</v>
      </c>
      <c r="H185" s="155">
        <v>1.3420000000000001</v>
      </c>
      <c r="I185" s="156">
        <v>57.359813084112098</v>
      </c>
      <c r="J185" s="152" t="s">
        <v>9702</v>
      </c>
      <c r="K185" s="156">
        <v>0.74794315632012798</v>
      </c>
      <c r="L185" s="156">
        <v>8.2797427652733102</v>
      </c>
      <c r="M185" s="185">
        <v>15.424164524421601</v>
      </c>
      <c r="N185" s="156">
        <v>35.786290322580697</v>
      </c>
      <c r="O185" s="156">
        <v>57.359813084112098</v>
      </c>
      <c r="P185" s="152" t="s">
        <v>9702</v>
      </c>
      <c r="Q185" s="156">
        <v>29.081998878343398</v>
      </c>
      <c r="R185" s="152" t="s">
        <v>9703</v>
      </c>
      <c r="S185" s="156">
        <v>36.5018583029197</v>
      </c>
      <c r="T185" s="152" t="s">
        <v>9704</v>
      </c>
      <c r="U185" s="156">
        <v>49.606036699999997</v>
      </c>
      <c r="V185" s="152" t="s">
        <v>157</v>
      </c>
      <c r="W185" s="152" t="s">
        <v>189</v>
      </c>
      <c r="X185" s="155">
        <v>6.6076394120000002</v>
      </c>
      <c r="Y185" s="152" t="s">
        <v>159</v>
      </c>
      <c r="Z185" s="154">
        <v>42184</v>
      </c>
      <c r="AA185" s="153" t="s">
        <v>9271</v>
      </c>
      <c r="AB185" s="152" t="s">
        <v>9306</v>
      </c>
      <c r="AC185" s="152" t="s">
        <v>325</v>
      </c>
      <c r="AD185" s="152" t="s">
        <v>181</v>
      </c>
    </row>
    <row r="186" spans="1:30" hidden="1">
      <c r="A186" s="189" t="s">
        <v>7308</v>
      </c>
      <c r="B186" s="189" t="s">
        <v>7309</v>
      </c>
      <c r="C186" s="154">
        <v>43830</v>
      </c>
      <c r="D186" s="155">
        <v>1.3956</v>
      </c>
      <c r="E186" s="155">
        <v>2.1956000000000002</v>
      </c>
      <c r="F186" s="156">
        <v>0.87459342247921401</v>
      </c>
      <c r="G186" s="154">
        <v>43829</v>
      </c>
      <c r="H186" s="155">
        <v>1.3835</v>
      </c>
      <c r="I186" s="156">
        <v>57.339346110484797</v>
      </c>
      <c r="J186" s="152" t="s">
        <v>9705</v>
      </c>
      <c r="K186" s="156">
        <v>1.05720492396813</v>
      </c>
      <c r="L186" s="156">
        <v>8.3203973921142609</v>
      </c>
      <c r="M186" s="185">
        <v>6.0325178544294102</v>
      </c>
      <c r="N186" s="156">
        <v>23.976192591276501</v>
      </c>
      <c r="O186" s="156">
        <v>57.339346110484797</v>
      </c>
      <c r="P186" s="152" t="s">
        <v>9705</v>
      </c>
      <c r="Q186" s="156">
        <v>19.7323266986959</v>
      </c>
      <c r="R186" s="152" t="s">
        <v>9706</v>
      </c>
      <c r="S186" s="156">
        <v>34.360258014826201</v>
      </c>
      <c r="T186" s="152" t="s">
        <v>9707</v>
      </c>
      <c r="U186" s="156">
        <v>141.85789868000001</v>
      </c>
      <c r="V186" s="152" t="s">
        <v>157</v>
      </c>
      <c r="W186" s="152" t="s">
        <v>158</v>
      </c>
      <c r="X186" s="155">
        <v>0.73310317329999997</v>
      </c>
      <c r="Y186" s="152" t="s">
        <v>159</v>
      </c>
      <c r="Z186" s="154">
        <v>40009</v>
      </c>
      <c r="AA186" s="153" t="s">
        <v>9271</v>
      </c>
      <c r="AB186" s="152" t="s">
        <v>391</v>
      </c>
      <c r="AC186" s="152" t="s">
        <v>263</v>
      </c>
      <c r="AD186" s="152" t="s">
        <v>229</v>
      </c>
    </row>
    <row r="187" spans="1:30" hidden="1">
      <c r="A187" s="189" t="s">
        <v>7310</v>
      </c>
      <c r="B187" s="189" t="s">
        <v>7311</v>
      </c>
      <c r="C187" s="154">
        <v>43830</v>
      </c>
      <c r="D187" s="155">
        <v>1.8809</v>
      </c>
      <c r="E187" s="155">
        <v>1.8809</v>
      </c>
      <c r="F187" s="156">
        <v>0.56675399668502102</v>
      </c>
      <c r="G187" s="154">
        <v>43829</v>
      </c>
      <c r="H187" s="155">
        <v>1.8703000000000001</v>
      </c>
      <c r="I187" s="156">
        <v>57.0688935281837</v>
      </c>
      <c r="J187" s="152" t="s">
        <v>9708</v>
      </c>
      <c r="K187" s="156">
        <v>2.6355996944232198</v>
      </c>
      <c r="L187" s="156">
        <v>10.0585137507314</v>
      </c>
      <c r="M187" s="185">
        <v>14.1461342395922</v>
      </c>
      <c r="N187" s="156">
        <v>18.132144202989601</v>
      </c>
      <c r="O187" s="156">
        <v>57.0688935281837</v>
      </c>
      <c r="P187" s="152" t="s">
        <v>9708</v>
      </c>
      <c r="Q187" s="156">
        <v>23.426734037666499</v>
      </c>
      <c r="R187" s="152" t="s">
        <v>9709</v>
      </c>
      <c r="S187" s="156">
        <v>73.514760147601507</v>
      </c>
      <c r="T187" s="152" t="s">
        <v>9710</v>
      </c>
      <c r="U187" s="156">
        <v>88.09</v>
      </c>
      <c r="V187" s="152" t="s">
        <v>157</v>
      </c>
      <c r="W187" s="152" t="s">
        <v>166</v>
      </c>
      <c r="X187" s="155">
        <v>0.87869748240000001</v>
      </c>
      <c r="Y187" s="152" t="s">
        <v>159</v>
      </c>
      <c r="Z187" s="154">
        <v>42144</v>
      </c>
      <c r="AA187" s="153" t="s">
        <v>9271</v>
      </c>
      <c r="AB187" s="152" t="s">
        <v>9711</v>
      </c>
      <c r="AC187" s="152" t="s">
        <v>381</v>
      </c>
      <c r="AD187" s="152" t="s">
        <v>409</v>
      </c>
    </row>
    <row r="188" spans="1:30" hidden="1">
      <c r="A188" s="189" t="s">
        <v>7312</v>
      </c>
      <c r="B188" s="189" t="s">
        <v>7313</v>
      </c>
      <c r="C188" s="154">
        <v>43830</v>
      </c>
      <c r="D188" s="155">
        <v>0.97699999999999998</v>
      </c>
      <c r="E188" s="155">
        <v>0.97699999999999998</v>
      </c>
      <c r="F188" s="156">
        <v>0.92975206611570305</v>
      </c>
      <c r="G188" s="154">
        <v>43829</v>
      </c>
      <c r="H188" s="155">
        <v>0.96799999999999997</v>
      </c>
      <c r="I188" s="156">
        <v>56.8218298555377</v>
      </c>
      <c r="J188" s="152" t="s">
        <v>9712</v>
      </c>
      <c r="K188" s="156">
        <v>1.1387163561076601</v>
      </c>
      <c r="L188" s="156">
        <v>5.3937432578209199</v>
      </c>
      <c r="M188" s="185">
        <v>8.3148558758314799</v>
      </c>
      <c r="N188" s="156">
        <v>27.048114434330301</v>
      </c>
      <c r="O188" s="156">
        <v>56.8218298555377</v>
      </c>
      <c r="P188" s="152" t="s">
        <v>9712</v>
      </c>
      <c r="Q188" s="156">
        <v>29.7476759628154</v>
      </c>
      <c r="R188" s="152" t="s">
        <v>9713</v>
      </c>
      <c r="S188" s="156">
        <v>0.51440329218106995</v>
      </c>
      <c r="T188" s="152" t="s">
        <v>9714</v>
      </c>
      <c r="U188" s="156">
        <v>-2.2999999999999998</v>
      </c>
      <c r="V188" s="152" t="s">
        <v>157</v>
      </c>
      <c r="W188" s="152" t="s">
        <v>186</v>
      </c>
      <c r="X188" s="155">
        <v>1.7973641822999999</v>
      </c>
      <c r="Y188" s="152" t="s">
        <v>159</v>
      </c>
      <c r="Z188" s="154">
        <v>42493</v>
      </c>
      <c r="AA188" s="153" t="s">
        <v>9271</v>
      </c>
      <c r="AB188" s="152" t="s">
        <v>379</v>
      </c>
      <c r="AC188" s="152" t="s">
        <v>200</v>
      </c>
      <c r="AD188" s="152" t="s">
        <v>162</v>
      </c>
    </row>
    <row r="189" spans="1:30" hidden="1">
      <c r="A189" s="189" t="s">
        <v>12962</v>
      </c>
      <c r="B189" s="189" t="s">
        <v>12963</v>
      </c>
      <c r="C189" s="154">
        <v>43830</v>
      </c>
      <c r="D189" s="155">
        <v>1.1901999999999999</v>
      </c>
      <c r="E189" s="155">
        <v>1.2202</v>
      </c>
      <c r="F189" s="156">
        <v>0.37105751391466602</v>
      </c>
      <c r="G189" s="154">
        <v>43829</v>
      </c>
      <c r="H189" s="155">
        <v>1.1858</v>
      </c>
      <c r="I189" s="156">
        <v>56.798760332693497</v>
      </c>
      <c r="J189" s="152" t="s">
        <v>12964</v>
      </c>
      <c r="K189" s="156">
        <v>2.4444826992597699</v>
      </c>
      <c r="L189" s="156">
        <v>5.91794963068436</v>
      </c>
      <c r="M189" s="185">
        <v>7.7787293898811098</v>
      </c>
      <c r="N189" s="156">
        <v>16.436935765868501</v>
      </c>
      <c r="O189" s="156">
        <v>56.798760332693497</v>
      </c>
      <c r="P189" s="152" t="s">
        <v>12964</v>
      </c>
      <c r="Q189" s="156">
        <v>21.049324508544899</v>
      </c>
      <c r="R189" s="152" t="s">
        <v>12965</v>
      </c>
      <c r="S189" s="157">
        <v>0</v>
      </c>
      <c r="T189" s="152"/>
      <c r="U189" s="156">
        <v>22.538231199999998</v>
      </c>
      <c r="V189" s="152" t="s">
        <v>157</v>
      </c>
      <c r="W189" s="152" t="s">
        <v>95</v>
      </c>
      <c r="X189" s="155">
        <v>1.8643931170000001</v>
      </c>
      <c r="Y189" s="152" t="s">
        <v>159</v>
      </c>
      <c r="Z189" s="154">
        <v>43061</v>
      </c>
      <c r="AA189" s="153" t="s">
        <v>9271</v>
      </c>
      <c r="AB189" s="152" t="s">
        <v>3631</v>
      </c>
      <c r="AC189" s="152" t="s">
        <v>317</v>
      </c>
      <c r="AD189" s="152" t="s">
        <v>241</v>
      </c>
    </row>
    <row r="190" spans="1:30" hidden="1">
      <c r="A190" s="189" t="s">
        <v>12966</v>
      </c>
      <c r="B190" s="189" t="s">
        <v>12967</v>
      </c>
      <c r="C190" s="154">
        <v>43830</v>
      </c>
      <c r="D190" s="155">
        <v>1.8684000000000001</v>
      </c>
      <c r="E190" s="155">
        <v>1.8684000000000001</v>
      </c>
      <c r="F190" s="156">
        <v>0.57056733771127999</v>
      </c>
      <c r="G190" s="154">
        <v>43829</v>
      </c>
      <c r="H190" s="155">
        <v>1.8577999999999999</v>
      </c>
      <c r="I190" s="156">
        <v>56.784425610472397</v>
      </c>
      <c r="J190" s="152" t="s">
        <v>12968</v>
      </c>
      <c r="K190" s="156">
        <v>2.63678312458801</v>
      </c>
      <c r="L190" s="156">
        <v>10.0418163613876</v>
      </c>
      <c r="M190" s="185">
        <v>14.0937957987299</v>
      </c>
      <c r="N190" s="156">
        <v>18.0290587492104</v>
      </c>
      <c r="O190" s="156">
        <v>56.784425610472397</v>
      </c>
      <c r="P190" s="152" t="s">
        <v>12968</v>
      </c>
      <c r="Q190" s="156">
        <v>22.961500493583401</v>
      </c>
      <c r="R190" s="152" t="s">
        <v>12969</v>
      </c>
      <c r="S190" s="156">
        <v>72.520775623268705</v>
      </c>
      <c r="T190" s="152" t="s">
        <v>12970</v>
      </c>
      <c r="U190" s="156">
        <v>78.282442748091597</v>
      </c>
      <c r="V190" s="152" t="s">
        <v>157</v>
      </c>
      <c r="W190" s="152" t="s">
        <v>166</v>
      </c>
      <c r="X190" s="155">
        <v>0.58640632839999995</v>
      </c>
      <c r="Y190" s="152" t="s">
        <v>159</v>
      </c>
      <c r="Z190" s="154">
        <v>42325</v>
      </c>
      <c r="AA190" s="153" t="s">
        <v>9271</v>
      </c>
      <c r="AB190" s="152" t="s">
        <v>9711</v>
      </c>
      <c r="AC190" s="152" t="s">
        <v>381</v>
      </c>
      <c r="AD190" s="152" t="s">
        <v>409</v>
      </c>
    </row>
    <row r="191" spans="1:30" hidden="1">
      <c r="A191" s="189" t="s">
        <v>7314</v>
      </c>
      <c r="B191" s="189" t="s">
        <v>7315</v>
      </c>
      <c r="C191" s="154">
        <v>43830</v>
      </c>
      <c r="D191" s="155">
        <v>1.1463000000000001</v>
      </c>
      <c r="E191" s="155">
        <v>1.1463000000000001</v>
      </c>
      <c r="F191" s="156">
        <v>-1.7444395987786999E-2</v>
      </c>
      <c r="G191" s="154">
        <v>43829</v>
      </c>
      <c r="H191" s="155">
        <v>1.1465000000000001</v>
      </c>
      <c r="I191" s="156">
        <v>56.491467576791798</v>
      </c>
      <c r="J191" s="152" t="s">
        <v>9715</v>
      </c>
      <c r="K191" s="156">
        <v>2.1293656450463301</v>
      </c>
      <c r="L191" s="156">
        <v>6.8711542047361602</v>
      </c>
      <c r="M191" s="185">
        <v>8.8087327954437598</v>
      </c>
      <c r="N191" s="156">
        <v>13.4164440486791</v>
      </c>
      <c r="O191" s="156">
        <v>56.491467576791798</v>
      </c>
      <c r="P191" s="152" t="s">
        <v>9715</v>
      </c>
      <c r="Q191" s="157">
        <v>0</v>
      </c>
      <c r="R191" s="152"/>
      <c r="S191" s="157">
        <v>0</v>
      </c>
      <c r="T191" s="152"/>
      <c r="U191" s="156">
        <v>14.63</v>
      </c>
      <c r="V191" s="152" t="s">
        <v>157</v>
      </c>
      <c r="W191" s="152" t="s">
        <v>95</v>
      </c>
      <c r="X191" s="155">
        <v>11.955901043300001</v>
      </c>
      <c r="Y191" s="152" t="s">
        <v>159</v>
      </c>
      <c r="Z191" s="154">
        <v>43171</v>
      </c>
      <c r="AA191" s="153" t="s">
        <v>9271</v>
      </c>
      <c r="AB191" s="152" t="s">
        <v>9341</v>
      </c>
      <c r="AC191" s="152" t="s">
        <v>269</v>
      </c>
      <c r="AD191" s="152" t="s">
        <v>162</v>
      </c>
    </row>
    <row r="192" spans="1:30" hidden="1">
      <c r="A192" s="189" t="s">
        <v>7316</v>
      </c>
      <c r="B192" s="189" t="s">
        <v>7317</v>
      </c>
      <c r="C192" s="154">
        <v>43830</v>
      </c>
      <c r="D192" s="155">
        <v>1.2190000000000001</v>
      </c>
      <c r="E192" s="155">
        <v>1.2190000000000001</v>
      </c>
      <c r="F192" s="156">
        <v>0.91059602649007598</v>
      </c>
      <c r="G192" s="154">
        <v>43829</v>
      </c>
      <c r="H192" s="155">
        <v>1.208</v>
      </c>
      <c r="I192" s="156">
        <v>56.4826700898588</v>
      </c>
      <c r="J192" s="152" t="s">
        <v>9716</v>
      </c>
      <c r="K192" s="156">
        <v>2.5231286795626602</v>
      </c>
      <c r="L192" s="156">
        <v>10.6170598911071</v>
      </c>
      <c r="M192" s="185">
        <v>14.352720450281399</v>
      </c>
      <c r="N192" s="156">
        <v>25.154004106776199</v>
      </c>
      <c r="O192" s="156">
        <v>56.4826700898588</v>
      </c>
      <c r="P192" s="152" t="s">
        <v>9716</v>
      </c>
      <c r="Q192" s="156">
        <v>30.096051227321201</v>
      </c>
      <c r="R192" s="152" t="s">
        <v>9717</v>
      </c>
      <c r="S192" s="156">
        <v>8.5485307212822903</v>
      </c>
      <c r="T192" s="152" t="s">
        <v>9718</v>
      </c>
      <c r="U192" s="156">
        <v>21.9</v>
      </c>
      <c r="V192" s="152" t="s">
        <v>157</v>
      </c>
      <c r="W192" s="152" t="s">
        <v>158</v>
      </c>
      <c r="X192" s="155">
        <v>0.82233421699999998</v>
      </c>
      <c r="Y192" s="152" t="s">
        <v>159</v>
      </c>
      <c r="Z192" s="154">
        <v>41851</v>
      </c>
      <c r="AA192" s="153" t="s">
        <v>9271</v>
      </c>
      <c r="AB192" s="152" t="s">
        <v>9719</v>
      </c>
      <c r="AC192" s="152" t="s">
        <v>171</v>
      </c>
      <c r="AD192" s="152" t="s">
        <v>181</v>
      </c>
    </row>
    <row r="193" spans="1:30" hidden="1">
      <c r="A193" s="189" t="s">
        <v>7318</v>
      </c>
      <c r="B193" s="189" t="s">
        <v>7319</v>
      </c>
      <c r="C193" s="154">
        <v>43830</v>
      </c>
      <c r="D193" s="155">
        <v>1.3420000000000001</v>
      </c>
      <c r="E193" s="155">
        <v>2.0470000000000002</v>
      </c>
      <c r="F193" s="156">
        <v>7.4571215510822894E-2</v>
      </c>
      <c r="G193" s="154">
        <v>43829</v>
      </c>
      <c r="H193" s="155">
        <v>1.341</v>
      </c>
      <c r="I193" s="156">
        <v>56.410256410256402</v>
      </c>
      <c r="J193" s="152" t="s">
        <v>9720</v>
      </c>
      <c r="K193" s="156">
        <v>1.89825360668187</v>
      </c>
      <c r="L193" s="156">
        <v>6.3391442155309203</v>
      </c>
      <c r="M193" s="185">
        <v>8.2258064516129199</v>
      </c>
      <c r="N193" s="156">
        <v>15.094339622641501</v>
      </c>
      <c r="O193" s="156">
        <v>56.410256410256402</v>
      </c>
      <c r="P193" s="152" t="s">
        <v>9720</v>
      </c>
      <c r="Q193" s="156">
        <v>22</v>
      </c>
      <c r="R193" s="152" t="s">
        <v>9721</v>
      </c>
      <c r="S193" s="156">
        <v>27.504840370103999</v>
      </c>
      <c r="T193" s="152" t="s">
        <v>9722</v>
      </c>
      <c r="U193" s="156">
        <v>146.1806402</v>
      </c>
      <c r="V193" s="152" t="s">
        <v>157</v>
      </c>
      <c r="W193" s="152" t="s">
        <v>189</v>
      </c>
      <c r="X193" s="155">
        <v>2.9235946218</v>
      </c>
      <c r="Y193" s="152" t="s">
        <v>159</v>
      </c>
      <c r="Z193" s="154">
        <v>41765</v>
      </c>
      <c r="AA193" s="153" t="s">
        <v>9271</v>
      </c>
      <c r="AB193" s="152" t="s">
        <v>9577</v>
      </c>
      <c r="AC193" s="152" t="s">
        <v>372</v>
      </c>
      <c r="AD193" s="152" t="s">
        <v>181</v>
      </c>
    </row>
    <row r="194" spans="1:30" hidden="1">
      <c r="A194" s="189" t="s">
        <v>7320</v>
      </c>
      <c r="B194" s="189" t="s">
        <v>7321</v>
      </c>
      <c r="C194" s="154">
        <v>43830</v>
      </c>
      <c r="D194" s="155">
        <v>1.3755999999999999</v>
      </c>
      <c r="E194" s="155">
        <v>1.3755999999999999</v>
      </c>
      <c r="F194" s="156">
        <v>0.85043988269793502</v>
      </c>
      <c r="G194" s="154">
        <v>43829</v>
      </c>
      <c r="H194" s="155">
        <v>1.3640000000000001</v>
      </c>
      <c r="I194" s="156">
        <v>56.389267849022303</v>
      </c>
      <c r="J194" s="152" t="s">
        <v>9723</v>
      </c>
      <c r="K194" s="156">
        <v>1.6778771527829099</v>
      </c>
      <c r="L194" s="156">
        <v>3.8659015403201402</v>
      </c>
      <c r="M194" s="185">
        <v>7.5695964967156701</v>
      </c>
      <c r="N194" s="156">
        <v>17.042457244958701</v>
      </c>
      <c r="O194" s="156">
        <v>56.389267849022303</v>
      </c>
      <c r="P194" s="152" t="s">
        <v>9723</v>
      </c>
      <c r="Q194" s="157">
        <v>0</v>
      </c>
      <c r="R194" s="152"/>
      <c r="S194" s="157">
        <v>0</v>
      </c>
      <c r="T194" s="152"/>
      <c r="U194" s="156">
        <v>37.56</v>
      </c>
      <c r="V194" s="152" t="s">
        <v>157</v>
      </c>
      <c r="W194" s="152" t="s">
        <v>95</v>
      </c>
      <c r="X194" s="155">
        <v>0.94173592230000003</v>
      </c>
      <c r="Y194" s="152" t="s">
        <v>159</v>
      </c>
      <c r="Z194" s="154">
        <v>43264</v>
      </c>
      <c r="AA194" s="153" t="s">
        <v>9271</v>
      </c>
      <c r="AB194" s="152" t="s">
        <v>373</v>
      </c>
      <c r="AC194" s="152" t="s">
        <v>205</v>
      </c>
      <c r="AD194" s="152" t="s">
        <v>185</v>
      </c>
    </row>
    <row r="195" spans="1:30" hidden="1">
      <c r="A195" s="189" t="s">
        <v>12971</v>
      </c>
      <c r="B195" s="189" t="s">
        <v>12972</v>
      </c>
      <c r="C195" s="154">
        <v>43830</v>
      </c>
      <c r="D195" s="155">
        <v>1.18</v>
      </c>
      <c r="E195" s="155">
        <v>1.18</v>
      </c>
      <c r="F195" s="156">
        <v>-0.16920473773265701</v>
      </c>
      <c r="G195" s="154">
        <v>43829</v>
      </c>
      <c r="H195" s="155">
        <v>1.1819999999999999</v>
      </c>
      <c r="I195" s="156">
        <v>56.291390728476799</v>
      </c>
      <c r="J195" s="152" t="s">
        <v>12973</v>
      </c>
      <c r="K195" s="156">
        <v>1.6365202411713999</v>
      </c>
      <c r="L195" s="156">
        <v>7.66423357664232</v>
      </c>
      <c r="M195" s="185">
        <v>9.7674418604651105</v>
      </c>
      <c r="N195" s="156">
        <v>14.7859922178988</v>
      </c>
      <c r="O195" s="156">
        <v>56.291390728476799</v>
      </c>
      <c r="P195" s="152" t="s">
        <v>12973</v>
      </c>
      <c r="Q195" s="156">
        <v>6.8840579710144798</v>
      </c>
      <c r="R195" s="152" t="s">
        <v>12974</v>
      </c>
      <c r="S195" s="156">
        <v>8.0586080586080495</v>
      </c>
      <c r="T195" s="152" t="s">
        <v>12975</v>
      </c>
      <c r="U195" s="156">
        <v>18</v>
      </c>
      <c r="V195" s="152" t="s">
        <v>157</v>
      </c>
      <c r="W195" s="152" t="s">
        <v>158</v>
      </c>
      <c r="X195" s="155">
        <v>0.35612919609999999</v>
      </c>
      <c r="Y195" s="152" t="s">
        <v>159</v>
      </c>
      <c r="Z195" s="154">
        <v>42403</v>
      </c>
      <c r="AA195" s="153" t="s">
        <v>9271</v>
      </c>
      <c r="AB195" s="152" t="s">
        <v>9692</v>
      </c>
      <c r="AC195" s="152" t="s">
        <v>194</v>
      </c>
      <c r="AD195" s="152" t="s">
        <v>192</v>
      </c>
    </row>
    <row r="196" spans="1:30" hidden="1">
      <c r="A196" s="189" t="s">
        <v>7322</v>
      </c>
      <c r="B196" s="189" t="s">
        <v>7323</v>
      </c>
      <c r="C196" s="154">
        <v>43830</v>
      </c>
      <c r="D196" s="155">
        <v>1.742</v>
      </c>
      <c r="E196" s="155">
        <v>2.7959999999999998</v>
      </c>
      <c r="F196" s="156">
        <v>-5.7372346528984298E-2</v>
      </c>
      <c r="G196" s="154">
        <v>43829</v>
      </c>
      <c r="H196" s="155">
        <v>1.7430000000000001</v>
      </c>
      <c r="I196" s="156">
        <v>56.233183856502201</v>
      </c>
      <c r="J196" s="152" t="s">
        <v>9724</v>
      </c>
      <c r="K196" s="156">
        <v>1.51515151515151</v>
      </c>
      <c r="L196" s="156">
        <v>9.1478696741854595</v>
      </c>
      <c r="M196" s="185">
        <v>13.485342019543999</v>
      </c>
      <c r="N196" s="156">
        <v>27.5256222547584</v>
      </c>
      <c r="O196" s="156">
        <v>56.233183856502201</v>
      </c>
      <c r="P196" s="152" t="s">
        <v>9724</v>
      </c>
      <c r="Q196" s="156">
        <v>31.372549019607799</v>
      </c>
      <c r="R196" s="152" t="s">
        <v>9725</v>
      </c>
      <c r="S196" s="156">
        <v>44.564315352697101</v>
      </c>
      <c r="T196" s="152" t="s">
        <v>9726</v>
      </c>
      <c r="U196" s="156">
        <v>288.73722939999999</v>
      </c>
      <c r="V196" s="152" t="s">
        <v>157</v>
      </c>
      <c r="W196" s="152" t="s">
        <v>166</v>
      </c>
      <c r="X196" s="155">
        <v>1.2550567415</v>
      </c>
      <c r="Y196" s="152" t="s">
        <v>159</v>
      </c>
      <c r="Z196" s="154">
        <v>40890</v>
      </c>
      <c r="AA196" s="153" t="s">
        <v>9271</v>
      </c>
      <c r="AB196" s="152" t="s">
        <v>405</v>
      </c>
      <c r="AC196" s="152" t="s">
        <v>193</v>
      </c>
      <c r="AD196" s="152" t="s">
        <v>181</v>
      </c>
    </row>
    <row r="197" spans="1:30" hidden="1">
      <c r="A197" s="189" t="s">
        <v>12976</v>
      </c>
      <c r="B197" s="189" t="s">
        <v>12977</v>
      </c>
      <c r="C197" s="154">
        <v>43830</v>
      </c>
      <c r="D197" s="155">
        <v>1.593</v>
      </c>
      <c r="E197" s="155">
        <v>1.593</v>
      </c>
      <c r="F197" s="156">
        <v>0.82278481012657601</v>
      </c>
      <c r="G197" s="154">
        <v>43829</v>
      </c>
      <c r="H197" s="155">
        <v>1.58</v>
      </c>
      <c r="I197" s="156">
        <v>56.176470588235297</v>
      </c>
      <c r="J197" s="152" t="s">
        <v>12978</v>
      </c>
      <c r="K197" s="156">
        <v>2.1153846153846101</v>
      </c>
      <c r="L197" s="156">
        <v>8.3673469387755102</v>
      </c>
      <c r="M197" s="185">
        <v>15.6862745098039</v>
      </c>
      <c r="N197" s="156">
        <v>30.040816326530599</v>
      </c>
      <c r="O197" s="156">
        <v>56.176470588235297</v>
      </c>
      <c r="P197" s="152" t="s">
        <v>12978</v>
      </c>
      <c r="Q197" s="156">
        <v>34.317032040472199</v>
      </c>
      <c r="R197" s="152" t="s">
        <v>12979</v>
      </c>
      <c r="S197" s="156">
        <v>48.462255358807099</v>
      </c>
      <c r="T197" s="152" t="s">
        <v>12980</v>
      </c>
      <c r="U197" s="156">
        <v>59.3</v>
      </c>
      <c r="V197" s="152" t="s">
        <v>157</v>
      </c>
      <c r="W197" s="152" t="s">
        <v>166</v>
      </c>
      <c r="X197" s="155">
        <v>0.46269934660000001</v>
      </c>
      <c r="Y197" s="152" t="s">
        <v>159</v>
      </c>
      <c r="Z197" s="154">
        <v>42277</v>
      </c>
      <c r="AA197" s="153" t="s">
        <v>9271</v>
      </c>
      <c r="AB197" s="152" t="s">
        <v>12981</v>
      </c>
      <c r="AC197" s="152" t="s">
        <v>325</v>
      </c>
      <c r="AD197" s="152" t="s">
        <v>162</v>
      </c>
    </row>
    <row r="198" spans="1:30" hidden="1">
      <c r="A198" s="189" t="s">
        <v>7324</v>
      </c>
      <c r="B198" s="189" t="s">
        <v>7325</v>
      </c>
      <c r="C198" s="154">
        <v>43830</v>
      </c>
      <c r="D198" s="155">
        <v>0.77900000000000003</v>
      </c>
      <c r="E198" s="155">
        <v>0.77900000000000003</v>
      </c>
      <c r="F198" s="156">
        <v>0.38659793814433002</v>
      </c>
      <c r="G198" s="154">
        <v>43829</v>
      </c>
      <c r="H198" s="155">
        <v>0.77600000000000002</v>
      </c>
      <c r="I198" s="156">
        <v>56.112224448897798</v>
      </c>
      <c r="J198" s="152" t="s">
        <v>9727</v>
      </c>
      <c r="K198" s="156">
        <v>1.5645371577575</v>
      </c>
      <c r="L198" s="156">
        <v>11.126961483594901</v>
      </c>
      <c r="M198" s="185">
        <v>11.925287356321901</v>
      </c>
      <c r="N198" s="156">
        <v>26.872964169381099</v>
      </c>
      <c r="O198" s="156">
        <v>56.112224448897798</v>
      </c>
      <c r="P198" s="152" t="s">
        <v>9727</v>
      </c>
      <c r="Q198" s="156">
        <v>42.153284671532802</v>
      </c>
      <c r="R198" s="152" t="s">
        <v>9728</v>
      </c>
      <c r="S198" s="156">
        <v>4.7043010752688197</v>
      </c>
      <c r="T198" s="152" t="s">
        <v>9729</v>
      </c>
      <c r="U198" s="156">
        <v>-22.1</v>
      </c>
      <c r="V198" s="152" t="s">
        <v>157</v>
      </c>
      <c r="W198" s="152" t="s">
        <v>158</v>
      </c>
      <c r="X198" s="155">
        <v>25.9810761335</v>
      </c>
      <c r="Y198" s="152" t="s">
        <v>159</v>
      </c>
      <c r="Z198" s="154">
        <v>42138</v>
      </c>
      <c r="AA198" s="153" t="s">
        <v>9271</v>
      </c>
      <c r="AB198" s="152" t="s">
        <v>9730</v>
      </c>
      <c r="AC198" s="152" t="s">
        <v>369</v>
      </c>
      <c r="AD198" s="152" t="s">
        <v>173</v>
      </c>
    </row>
    <row r="199" spans="1:30" hidden="1">
      <c r="A199" s="189" t="s">
        <v>12982</v>
      </c>
      <c r="B199" s="189" t="s">
        <v>12983</v>
      </c>
      <c r="C199" s="154">
        <v>43830</v>
      </c>
      <c r="D199" s="155">
        <v>1.776</v>
      </c>
      <c r="E199" s="155">
        <v>1.776</v>
      </c>
      <c r="F199" s="156">
        <v>-0.112485939257593</v>
      </c>
      <c r="G199" s="154">
        <v>43829</v>
      </c>
      <c r="H199" s="155">
        <v>1.778</v>
      </c>
      <c r="I199" s="156">
        <v>56.063268892794397</v>
      </c>
      <c r="J199" s="152" t="s">
        <v>12984</v>
      </c>
      <c r="K199" s="156">
        <v>1.6018306636155599</v>
      </c>
      <c r="L199" s="156">
        <v>7.0524412296564201</v>
      </c>
      <c r="M199" s="185">
        <v>7.70163735597332</v>
      </c>
      <c r="N199" s="156">
        <v>15.249837767683299</v>
      </c>
      <c r="O199" s="156">
        <v>56.063268892794397</v>
      </c>
      <c r="P199" s="152" t="s">
        <v>12984</v>
      </c>
      <c r="Q199" s="156">
        <v>9.2923076923076895</v>
      </c>
      <c r="R199" s="152" t="s">
        <v>12985</v>
      </c>
      <c r="S199" s="156">
        <v>11.4877589453861</v>
      </c>
      <c r="T199" s="152" t="s">
        <v>12986</v>
      </c>
      <c r="U199" s="156">
        <v>25.868178596739899</v>
      </c>
      <c r="V199" s="152" t="s">
        <v>157</v>
      </c>
      <c r="W199" s="152" t="s">
        <v>158</v>
      </c>
      <c r="X199" s="155">
        <v>5.7178400000000001E-3</v>
      </c>
      <c r="Y199" s="152" t="s">
        <v>159</v>
      </c>
      <c r="Z199" s="154">
        <v>42390</v>
      </c>
      <c r="AA199" s="153" t="s">
        <v>9271</v>
      </c>
      <c r="AB199" s="152" t="s">
        <v>9692</v>
      </c>
      <c r="AC199" s="152" t="s">
        <v>194</v>
      </c>
      <c r="AD199" s="152" t="s">
        <v>207</v>
      </c>
    </row>
    <row r="200" spans="1:30" hidden="1">
      <c r="A200" s="189" t="s">
        <v>12987</v>
      </c>
      <c r="B200" s="189" t="s">
        <v>12988</v>
      </c>
      <c r="C200" s="154">
        <v>43830</v>
      </c>
      <c r="D200" s="155">
        <v>1.0379</v>
      </c>
      <c r="E200" s="155">
        <v>1.0379</v>
      </c>
      <c r="F200" s="156">
        <v>-0.15392015392015801</v>
      </c>
      <c r="G200" s="154">
        <v>43829</v>
      </c>
      <c r="H200" s="155">
        <v>1.0395000000000001</v>
      </c>
      <c r="I200" s="156">
        <v>56.0282621767889</v>
      </c>
      <c r="J200" s="152" t="s">
        <v>12989</v>
      </c>
      <c r="K200" s="156">
        <v>-1.9265966669875501E-2</v>
      </c>
      <c r="L200" s="156">
        <v>9.0689365279529195</v>
      </c>
      <c r="M200" s="185">
        <v>7.0220664054444297</v>
      </c>
      <c r="N200" s="156">
        <v>28.0251634390033</v>
      </c>
      <c r="O200" s="156">
        <v>56.0282621767889</v>
      </c>
      <c r="P200" s="152" t="s">
        <v>12989</v>
      </c>
      <c r="Q200" s="156">
        <v>9.3101632438125392</v>
      </c>
      <c r="R200" s="152" t="s">
        <v>12990</v>
      </c>
      <c r="S200" s="156">
        <v>14.507943512797899</v>
      </c>
      <c r="T200" s="152" t="s">
        <v>12991</v>
      </c>
      <c r="U200" s="156">
        <v>3.79</v>
      </c>
      <c r="V200" s="152" t="s">
        <v>157</v>
      </c>
      <c r="W200" s="152" t="s">
        <v>158</v>
      </c>
      <c r="X200" s="155">
        <v>0.47932290570000002</v>
      </c>
      <c r="Y200" s="152" t="s">
        <v>159</v>
      </c>
      <c r="Z200" s="154">
        <v>42255</v>
      </c>
      <c r="AA200" s="153" t="s">
        <v>9271</v>
      </c>
      <c r="AB200" s="152" t="s">
        <v>407</v>
      </c>
      <c r="AC200" s="152" t="s">
        <v>292</v>
      </c>
      <c r="AD200" s="152" t="s">
        <v>181</v>
      </c>
    </row>
    <row r="201" spans="1:30" hidden="1">
      <c r="A201" s="189" t="s">
        <v>7326</v>
      </c>
      <c r="B201" s="189" t="s">
        <v>7327</v>
      </c>
      <c r="C201" s="154">
        <v>43830</v>
      </c>
      <c r="D201" s="155">
        <v>1.304</v>
      </c>
      <c r="E201" s="155">
        <v>1.514</v>
      </c>
      <c r="F201" s="156">
        <v>0.38491147036182899</v>
      </c>
      <c r="G201" s="154">
        <v>43829</v>
      </c>
      <c r="H201" s="155">
        <v>1.2989999999999999</v>
      </c>
      <c r="I201" s="156">
        <v>56.018995291709302</v>
      </c>
      <c r="J201" s="152" t="s">
        <v>9731</v>
      </c>
      <c r="K201" s="156">
        <v>2.2745098039215899</v>
      </c>
      <c r="L201" s="156">
        <v>6.3621533442088198</v>
      </c>
      <c r="M201" s="185">
        <v>6.1025132991476498</v>
      </c>
      <c r="N201" s="156">
        <v>10.2970755426918</v>
      </c>
      <c r="O201" s="156">
        <v>56.018995291709302</v>
      </c>
      <c r="P201" s="152" t="s">
        <v>9731</v>
      </c>
      <c r="Q201" s="156">
        <v>32.779232055749198</v>
      </c>
      <c r="R201" s="152" t="s">
        <v>9732</v>
      </c>
      <c r="S201" s="156">
        <v>66.590774207650298</v>
      </c>
      <c r="T201" s="152" t="s">
        <v>9733</v>
      </c>
      <c r="U201" s="156">
        <v>52.430558400000002</v>
      </c>
      <c r="V201" s="152" t="s">
        <v>157</v>
      </c>
      <c r="W201" s="152" t="s">
        <v>166</v>
      </c>
      <c r="X201" s="155">
        <v>7.1883251459000004</v>
      </c>
      <c r="Y201" s="152" t="s">
        <v>159</v>
      </c>
      <c r="Z201" s="154">
        <v>42186</v>
      </c>
      <c r="AA201" s="153" t="s">
        <v>9271</v>
      </c>
      <c r="AB201" s="152" t="s">
        <v>9734</v>
      </c>
      <c r="AC201" s="152" t="s">
        <v>236</v>
      </c>
      <c r="AD201" s="152" t="s">
        <v>207</v>
      </c>
    </row>
    <row r="202" spans="1:30" hidden="1">
      <c r="A202" s="189" t="s">
        <v>7328</v>
      </c>
      <c r="B202" s="189" t="s">
        <v>7329</v>
      </c>
      <c r="C202" s="154">
        <v>43830</v>
      </c>
      <c r="D202" s="155">
        <v>1.2790999999999999</v>
      </c>
      <c r="E202" s="155">
        <v>1.2790999999999999</v>
      </c>
      <c r="F202" s="156">
        <v>0.79590228526398699</v>
      </c>
      <c r="G202" s="154">
        <v>43829</v>
      </c>
      <c r="H202" s="155">
        <v>1.2689999999999999</v>
      </c>
      <c r="I202" s="156">
        <v>55.949768349183103</v>
      </c>
      <c r="J202" s="152" t="s">
        <v>9735</v>
      </c>
      <c r="K202" s="156">
        <v>3.0534966161778798</v>
      </c>
      <c r="L202" s="156">
        <v>7.2440680808250004</v>
      </c>
      <c r="M202" s="185">
        <v>13.084607903810401</v>
      </c>
      <c r="N202" s="156">
        <v>22.355079395446701</v>
      </c>
      <c r="O202" s="156">
        <v>55.949768349183103</v>
      </c>
      <c r="P202" s="152" t="s">
        <v>9735</v>
      </c>
      <c r="Q202" s="157">
        <v>0</v>
      </c>
      <c r="R202" s="152"/>
      <c r="S202" s="157">
        <v>0</v>
      </c>
      <c r="T202" s="152"/>
      <c r="U202" s="156">
        <v>27.91</v>
      </c>
      <c r="V202" s="152" t="s">
        <v>157</v>
      </c>
      <c r="W202" s="152" t="s">
        <v>95</v>
      </c>
      <c r="X202" s="155">
        <v>1.2770396907999999</v>
      </c>
      <c r="Y202" s="152" t="s">
        <v>159</v>
      </c>
      <c r="Z202" s="154">
        <v>43138</v>
      </c>
      <c r="AA202" s="153" t="s">
        <v>9271</v>
      </c>
      <c r="AB202" s="152" t="s">
        <v>389</v>
      </c>
      <c r="AC202" s="152" t="s">
        <v>231</v>
      </c>
      <c r="AD202" s="152" t="s">
        <v>181</v>
      </c>
    </row>
    <row r="203" spans="1:30" hidden="1">
      <c r="A203" s="189" t="s">
        <v>7330</v>
      </c>
      <c r="B203" s="189" t="s">
        <v>7331</v>
      </c>
      <c r="C203" s="154">
        <v>43830</v>
      </c>
      <c r="D203" s="155">
        <v>1.4398</v>
      </c>
      <c r="E203" s="155">
        <v>1.4398</v>
      </c>
      <c r="F203" s="156">
        <v>-0.40810679947430401</v>
      </c>
      <c r="G203" s="154">
        <v>43829</v>
      </c>
      <c r="H203" s="155">
        <v>1.4457</v>
      </c>
      <c r="I203" s="156">
        <v>55.940647676811402</v>
      </c>
      <c r="J203" s="152" t="s">
        <v>9736</v>
      </c>
      <c r="K203" s="156">
        <v>3.12276178197965</v>
      </c>
      <c r="L203" s="156">
        <v>11.1214015590028</v>
      </c>
      <c r="M203" s="185">
        <v>12.8723737848855</v>
      </c>
      <c r="N203" s="156">
        <v>26.7206477732793</v>
      </c>
      <c r="O203" s="156">
        <v>55.940647676811402</v>
      </c>
      <c r="P203" s="152" t="s">
        <v>9736</v>
      </c>
      <c r="Q203" s="156">
        <v>-1.1465842773772701</v>
      </c>
      <c r="R203" s="152" t="s">
        <v>9737</v>
      </c>
      <c r="S203" s="156">
        <v>2.0049592631951798</v>
      </c>
      <c r="T203" s="152" t="s">
        <v>9738</v>
      </c>
      <c r="U203" s="156">
        <v>43.98</v>
      </c>
      <c r="V203" s="152" t="s">
        <v>157</v>
      </c>
      <c r="W203" s="152" t="s">
        <v>158</v>
      </c>
      <c r="X203" s="155">
        <v>2.227619088</v>
      </c>
      <c r="Y203" s="152" t="s">
        <v>159</v>
      </c>
      <c r="Z203" s="154">
        <v>41583</v>
      </c>
      <c r="AA203" s="153" t="s">
        <v>9271</v>
      </c>
      <c r="AB203" s="152" t="s">
        <v>9739</v>
      </c>
      <c r="AC203" s="152" t="s">
        <v>265</v>
      </c>
      <c r="AD203" s="152" t="s">
        <v>181</v>
      </c>
    </row>
    <row r="204" spans="1:30" hidden="1">
      <c r="A204" s="189" t="s">
        <v>7332</v>
      </c>
      <c r="B204" s="189" t="s">
        <v>7333</v>
      </c>
      <c r="C204" s="154">
        <v>43830</v>
      </c>
      <c r="D204" s="155">
        <v>0.97099999999999997</v>
      </c>
      <c r="E204" s="155">
        <v>0.97099999999999997</v>
      </c>
      <c r="F204" s="156">
        <v>0.41365046535677402</v>
      </c>
      <c r="G204" s="154">
        <v>43829</v>
      </c>
      <c r="H204" s="155">
        <v>0.96699999999999997</v>
      </c>
      <c r="I204" s="156">
        <v>55.858747993579399</v>
      </c>
      <c r="J204" s="152" t="s">
        <v>9740</v>
      </c>
      <c r="K204" s="156">
        <v>1.6753926701570701</v>
      </c>
      <c r="L204" s="156">
        <v>4.4086021505376296</v>
      </c>
      <c r="M204" s="185">
        <v>6.4692982456140298</v>
      </c>
      <c r="N204" s="156">
        <v>16.706730769230798</v>
      </c>
      <c r="O204" s="156">
        <v>55.858747993579399</v>
      </c>
      <c r="P204" s="152" t="s">
        <v>9740</v>
      </c>
      <c r="Q204" s="156">
        <v>-3.57497517378351</v>
      </c>
      <c r="R204" s="152" t="s">
        <v>9741</v>
      </c>
      <c r="S204" s="157">
        <v>0</v>
      </c>
      <c r="T204" s="152"/>
      <c r="U204" s="156">
        <v>-2.9</v>
      </c>
      <c r="V204" s="152" t="s">
        <v>157</v>
      </c>
      <c r="W204" s="152" t="s">
        <v>95</v>
      </c>
      <c r="X204" s="155">
        <v>2.3669569626000002</v>
      </c>
      <c r="Y204" s="152" t="s">
        <v>159</v>
      </c>
      <c r="Z204" s="154">
        <v>42993</v>
      </c>
      <c r="AA204" s="153" t="s">
        <v>9271</v>
      </c>
      <c r="AB204" s="152" t="s">
        <v>9742</v>
      </c>
      <c r="AC204" s="152" t="s">
        <v>261</v>
      </c>
      <c r="AD204" s="152" t="s">
        <v>181</v>
      </c>
    </row>
    <row r="205" spans="1:30" hidden="1">
      <c r="A205" s="189" t="s">
        <v>7334</v>
      </c>
      <c r="B205" s="189" t="s">
        <v>7335</v>
      </c>
      <c r="C205" s="154">
        <v>43830</v>
      </c>
      <c r="D205" s="155">
        <v>1.2254</v>
      </c>
      <c r="E205" s="155">
        <v>1.2254</v>
      </c>
      <c r="F205" s="156">
        <v>0.72332730560579805</v>
      </c>
      <c r="G205" s="154">
        <v>43829</v>
      </c>
      <c r="H205" s="155">
        <v>1.2165999999999999</v>
      </c>
      <c r="I205" s="156">
        <v>55.744789018810401</v>
      </c>
      <c r="J205" s="152" t="s">
        <v>9743</v>
      </c>
      <c r="K205" s="156">
        <v>2.2700717743281702</v>
      </c>
      <c r="L205" s="156">
        <v>8.6058672338916899</v>
      </c>
      <c r="M205" s="185">
        <v>10.306958322081201</v>
      </c>
      <c r="N205" s="156">
        <v>14.823838080959501</v>
      </c>
      <c r="O205" s="156">
        <v>55.744789018810401</v>
      </c>
      <c r="P205" s="152" t="s">
        <v>9743</v>
      </c>
      <c r="Q205" s="157">
        <v>0</v>
      </c>
      <c r="R205" s="152"/>
      <c r="S205" s="157">
        <v>0</v>
      </c>
      <c r="T205" s="152"/>
      <c r="U205" s="156">
        <v>22.54</v>
      </c>
      <c r="V205" s="152" t="s">
        <v>157</v>
      </c>
      <c r="W205" s="152" t="s">
        <v>95</v>
      </c>
      <c r="X205" s="155">
        <v>6.6198887913000002</v>
      </c>
      <c r="Y205" s="152" t="s">
        <v>159</v>
      </c>
      <c r="Z205" s="154">
        <v>43181</v>
      </c>
      <c r="AA205" s="153" t="s">
        <v>9271</v>
      </c>
      <c r="AB205" s="152" t="s">
        <v>9744</v>
      </c>
      <c r="AC205" s="152" t="s">
        <v>404</v>
      </c>
      <c r="AD205" s="152" t="s">
        <v>177</v>
      </c>
    </row>
    <row r="206" spans="1:30" hidden="1">
      <c r="A206" s="189" t="s">
        <v>7336</v>
      </c>
      <c r="B206" s="189" t="s">
        <v>7337</v>
      </c>
      <c r="C206" s="154">
        <v>43830</v>
      </c>
      <c r="D206" s="155">
        <v>1.1399999999999999</v>
      </c>
      <c r="E206" s="155">
        <v>1.1399999999999999</v>
      </c>
      <c r="F206" s="156">
        <v>0.175746924428823</v>
      </c>
      <c r="G206" s="154">
        <v>43829</v>
      </c>
      <c r="H206" s="155">
        <v>1.1379999999999999</v>
      </c>
      <c r="I206" s="156">
        <v>55.737704918032797</v>
      </c>
      <c r="J206" s="152" t="s">
        <v>9745</v>
      </c>
      <c r="K206" s="156">
        <v>-0.43668122270743398</v>
      </c>
      <c r="L206" s="156">
        <v>8.5714285714285605</v>
      </c>
      <c r="M206" s="185">
        <v>17.043121149897299</v>
      </c>
      <c r="N206" s="156">
        <v>28.523111612175899</v>
      </c>
      <c r="O206" s="156">
        <v>55.737704918032797</v>
      </c>
      <c r="P206" s="152" t="s">
        <v>9745</v>
      </c>
      <c r="Q206" s="156">
        <v>5.0691244239631299</v>
      </c>
      <c r="R206" s="152" t="s">
        <v>9746</v>
      </c>
      <c r="S206" s="156">
        <v>20.126448893572199</v>
      </c>
      <c r="T206" s="152" t="s">
        <v>9747</v>
      </c>
      <c r="U206" s="156">
        <v>14</v>
      </c>
      <c r="V206" s="152" t="s">
        <v>163</v>
      </c>
      <c r="W206" s="152" t="s">
        <v>158</v>
      </c>
      <c r="X206" s="155">
        <v>1.5190031904000001</v>
      </c>
      <c r="Y206" s="152" t="s">
        <v>159</v>
      </c>
      <c r="Z206" s="154">
        <v>42384</v>
      </c>
      <c r="AA206" s="153" t="s">
        <v>9271</v>
      </c>
      <c r="AB206" s="152" t="s">
        <v>403</v>
      </c>
      <c r="AC206" s="152" t="s">
        <v>261</v>
      </c>
      <c r="AD206" s="152" t="s">
        <v>162</v>
      </c>
    </row>
    <row r="207" spans="1:30" hidden="1">
      <c r="A207" s="189" t="s">
        <v>7338</v>
      </c>
      <c r="B207" s="189" t="s">
        <v>7339</v>
      </c>
      <c r="C207" s="154">
        <v>43830</v>
      </c>
      <c r="D207" s="155">
        <v>2.1459999999999999</v>
      </c>
      <c r="E207" s="155">
        <v>2.5059999999999998</v>
      </c>
      <c r="F207" s="156">
        <v>1.03578154425611</v>
      </c>
      <c r="G207" s="154">
        <v>43829</v>
      </c>
      <c r="H207" s="155">
        <v>2.1240000000000001</v>
      </c>
      <c r="I207" s="156">
        <v>55.732946298983997</v>
      </c>
      <c r="J207" s="152" t="s">
        <v>9748</v>
      </c>
      <c r="K207" s="156">
        <v>1.5137180700094699</v>
      </c>
      <c r="L207" s="156">
        <v>4.6318868844466099</v>
      </c>
      <c r="M207" s="185">
        <v>8.4386053562405205</v>
      </c>
      <c r="N207" s="156">
        <v>19.754464285714299</v>
      </c>
      <c r="O207" s="156">
        <v>55.732946298983997</v>
      </c>
      <c r="P207" s="152" t="s">
        <v>9748</v>
      </c>
      <c r="Q207" s="156">
        <v>5.0930460333006904</v>
      </c>
      <c r="R207" s="152" t="s">
        <v>9749</v>
      </c>
      <c r="S207" s="156">
        <v>18.076302756209099</v>
      </c>
      <c r="T207" s="152" t="s">
        <v>9750</v>
      </c>
      <c r="U207" s="156">
        <v>170.9138298</v>
      </c>
      <c r="V207" s="152" t="s">
        <v>157</v>
      </c>
      <c r="W207" s="152" t="s">
        <v>158</v>
      </c>
      <c r="X207" s="155">
        <v>3.4982492499000002</v>
      </c>
      <c r="Y207" s="152" t="s">
        <v>159</v>
      </c>
      <c r="Z207" s="154">
        <v>41351</v>
      </c>
      <c r="AA207" s="153" t="s">
        <v>9271</v>
      </c>
      <c r="AB207" s="152" t="s">
        <v>9751</v>
      </c>
      <c r="AC207" s="152" t="s">
        <v>244</v>
      </c>
      <c r="AD207" s="152" t="s">
        <v>181</v>
      </c>
    </row>
    <row r="208" spans="1:30" hidden="1">
      <c r="A208" s="189" t="s">
        <v>12992</v>
      </c>
      <c r="B208" s="189" t="s">
        <v>12993</v>
      </c>
      <c r="C208" s="154">
        <v>43830</v>
      </c>
      <c r="D208" s="155">
        <v>1.621</v>
      </c>
      <c r="E208" s="155">
        <v>1.6859999999999999</v>
      </c>
      <c r="F208" s="156">
        <v>1.88560653676933</v>
      </c>
      <c r="G208" s="154">
        <v>43829</v>
      </c>
      <c r="H208" s="155">
        <v>1.591</v>
      </c>
      <c r="I208" s="156">
        <v>55.7156580211335</v>
      </c>
      <c r="J208" s="152" t="s">
        <v>12994</v>
      </c>
      <c r="K208" s="156">
        <v>2.4652338811630798</v>
      </c>
      <c r="L208" s="156">
        <v>2.4652338811630798</v>
      </c>
      <c r="M208" s="185">
        <v>4.3114543114543</v>
      </c>
      <c r="N208" s="156">
        <v>16.870944484498899</v>
      </c>
      <c r="O208" s="156">
        <v>55.7156580211335</v>
      </c>
      <c r="P208" s="152" t="s">
        <v>12994</v>
      </c>
      <c r="Q208" s="156">
        <v>31.376847254447</v>
      </c>
      <c r="R208" s="152" t="s">
        <v>12995</v>
      </c>
      <c r="S208" s="156">
        <v>64.762622211445205</v>
      </c>
      <c r="T208" s="152" t="s">
        <v>12996</v>
      </c>
      <c r="U208" s="156">
        <v>69.870263499999993</v>
      </c>
      <c r="V208" s="152" t="s">
        <v>157</v>
      </c>
      <c r="W208" s="152" t="s">
        <v>166</v>
      </c>
      <c r="X208" s="155">
        <v>0.37496028339999998</v>
      </c>
      <c r="Y208" s="152" t="s">
        <v>159</v>
      </c>
      <c r="Z208" s="154">
        <v>42305</v>
      </c>
      <c r="AA208" s="153" t="s">
        <v>9271</v>
      </c>
      <c r="AB208" s="152" t="s">
        <v>334</v>
      </c>
      <c r="AC208" s="152" t="s">
        <v>331</v>
      </c>
      <c r="AD208" s="152" t="s">
        <v>185</v>
      </c>
    </row>
    <row r="209" spans="1:30" hidden="1">
      <c r="A209" s="189" t="s">
        <v>12997</v>
      </c>
      <c r="B209" s="189" t="s">
        <v>12998</v>
      </c>
      <c r="C209" s="154">
        <v>43830</v>
      </c>
      <c r="D209" s="155">
        <v>1.238</v>
      </c>
      <c r="E209" s="155">
        <v>1.238</v>
      </c>
      <c r="F209" s="156">
        <v>0.48701298701298701</v>
      </c>
      <c r="G209" s="154">
        <v>43829</v>
      </c>
      <c r="H209" s="155">
        <v>1.232</v>
      </c>
      <c r="I209" s="156">
        <v>55.527638190954796</v>
      </c>
      <c r="J209" s="152" t="s">
        <v>12999</v>
      </c>
      <c r="K209" s="156">
        <v>0.40551500405514102</v>
      </c>
      <c r="L209" s="156">
        <v>6.26609442060085</v>
      </c>
      <c r="M209" s="185">
        <v>9.8491570541259996</v>
      </c>
      <c r="N209" s="156">
        <v>18.4688995215311</v>
      </c>
      <c r="O209" s="156">
        <v>55.527638190954796</v>
      </c>
      <c r="P209" s="152" t="s">
        <v>12999</v>
      </c>
      <c r="Q209" s="156">
        <v>6.6322136089577901</v>
      </c>
      <c r="R209" s="152" t="s">
        <v>13000</v>
      </c>
      <c r="S209" s="156">
        <v>26.197757390417902</v>
      </c>
      <c r="T209" s="152" t="s">
        <v>13001</v>
      </c>
      <c r="U209" s="156">
        <v>23.8</v>
      </c>
      <c r="V209" s="152" t="s">
        <v>157</v>
      </c>
      <c r="W209" s="152" t="s">
        <v>158</v>
      </c>
      <c r="X209" s="155">
        <v>0.10963696840000001</v>
      </c>
      <c r="Y209" s="152" t="s">
        <v>159</v>
      </c>
      <c r="Z209" s="154">
        <v>42612</v>
      </c>
      <c r="AA209" s="153" t="s">
        <v>9271</v>
      </c>
      <c r="AB209" s="152" t="s">
        <v>13002</v>
      </c>
      <c r="AC209" s="152" t="s">
        <v>215</v>
      </c>
      <c r="AD209" s="152" t="s">
        <v>185</v>
      </c>
    </row>
    <row r="210" spans="1:30" hidden="1">
      <c r="A210" s="189" t="s">
        <v>13003</v>
      </c>
      <c r="B210" s="189" t="s">
        <v>13004</v>
      </c>
      <c r="C210" s="154">
        <v>43830</v>
      </c>
      <c r="D210" s="155">
        <v>1.7214</v>
      </c>
      <c r="E210" s="155">
        <v>1.7714000000000001</v>
      </c>
      <c r="F210" s="156">
        <v>1.0567101091933799</v>
      </c>
      <c r="G210" s="154">
        <v>43829</v>
      </c>
      <c r="H210" s="155">
        <v>1.7034</v>
      </c>
      <c r="I210" s="156">
        <v>55.431151241534998</v>
      </c>
      <c r="J210" s="152" t="s">
        <v>13005</v>
      </c>
      <c r="K210" s="156">
        <v>2.8008360704688</v>
      </c>
      <c r="L210" s="156">
        <v>4.7590068159688599</v>
      </c>
      <c r="M210" s="185">
        <v>11.215919369427599</v>
      </c>
      <c r="N210" s="156">
        <v>18.398789462824102</v>
      </c>
      <c r="O210" s="156">
        <v>55.431151241534998</v>
      </c>
      <c r="P210" s="152" t="s">
        <v>13005</v>
      </c>
      <c r="Q210" s="156">
        <v>58.508287292817698</v>
      </c>
      <c r="R210" s="152" t="s">
        <v>13006</v>
      </c>
      <c r="S210" s="156">
        <v>73.662534310511106</v>
      </c>
      <c r="T210" s="152" t="s">
        <v>13007</v>
      </c>
      <c r="U210" s="156">
        <v>80.088048079999993</v>
      </c>
      <c r="V210" s="152" t="s">
        <v>157</v>
      </c>
      <c r="W210" s="152" t="s">
        <v>197</v>
      </c>
      <c r="X210" s="155">
        <v>0.42919813340000001</v>
      </c>
      <c r="Y210" s="152" t="s">
        <v>159</v>
      </c>
      <c r="Z210" s="154">
        <v>42499</v>
      </c>
      <c r="AA210" s="153" t="s">
        <v>9271</v>
      </c>
      <c r="AB210" s="152" t="s">
        <v>13008</v>
      </c>
      <c r="AC210" s="152" t="s">
        <v>381</v>
      </c>
      <c r="AD210" s="152" t="s">
        <v>338</v>
      </c>
    </row>
    <row r="211" spans="1:30" hidden="1">
      <c r="A211" s="189" t="s">
        <v>7340</v>
      </c>
      <c r="B211" s="189" t="s">
        <v>7341</v>
      </c>
      <c r="C211" s="154">
        <v>43830</v>
      </c>
      <c r="D211" s="155">
        <v>1.4470000000000001</v>
      </c>
      <c r="E211" s="155">
        <v>1.4470000000000001</v>
      </c>
      <c r="F211" s="156">
        <v>0.62586926286509903</v>
      </c>
      <c r="G211" s="154">
        <v>43829</v>
      </c>
      <c r="H211" s="155">
        <v>1.4379999999999999</v>
      </c>
      <c r="I211" s="156">
        <v>55.424274973147099</v>
      </c>
      <c r="J211" s="152" t="s">
        <v>9752</v>
      </c>
      <c r="K211" s="156">
        <v>2.8429282160625502</v>
      </c>
      <c r="L211" s="156">
        <v>7.5836431226765901</v>
      </c>
      <c r="M211" s="185">
        <v>12.870514820592801</v>
      </c>
      <c r="N211" s="156">
        <v>29.311885612153699</v>
      </c>
      <c r="O211" s="156">
        <v>55.424274973147099</v>
      </c>
      <c r="P211" s="152" t="s">
        <v>9752</v>
      </c>
      <c r="Q211" s="156">
        <v>9.2075471698113294</v>
      </c>
      <c r="R211" s="152" t="s">
        <v>9753</v>
      </c>
      <c r="S211" s="156">
        <v>38.8675623800384</v>
      </c>
      <c r="T211" s="152" t="s">
        <v>9754</v>
      </c>
      <c r="U211" s="156">
        <v>44.7</v>
      </c>
      <c r="V211" s="152" t="s">
        <v>157</v>
      </c>
      <c r="W211" s="152" t="s">
        <v>189</v>
      </c>
      <c r="X211" s="155">
        <v>1.328735741</v>
      </c>
      <c r="Y211" s="152" t="s">
        <v>159</v>
      </c>
      <c r="Z211" s="154">
        <v>42459</v>
      </c>
      <c r="AA211" s="153" t="s">
        <v>9271</v>
      </c>
      <c r="AB211" s="152" t="s">
        <v>398</v>
      </c>
      <c r="AC211" s="152" t="s">
        <v>286</v>
      </c>
      <c r="AD211" s="152" t="s">
        <v>185</v>
      </c>
    </row>
    <row r="212" spans="1:30" hidden="1">
      <c r="A212" s="189" t="s">
        <v>7342</v>
      </c>
      <c r="B212" s="189" t="s">
        <v>7343</v>
      </c>
      <c r="C212" s="154">
        <v>43830</v>
      </c>
      <c r="D212" s="155">
        <v>1.407</v>
      </c>
      <c r="E212" s="155">
        <v>2.4089999999999998</v>
      </c>
      <c r="F212" s="156">
        <v>0.63657821328947195</v>
      </c>
      <c r="G212" s="154">
        <v>43829</v>
      </c>
      <c r="H212" s="155">
        <v>1.3980999999999999</v>
      </c>
      <c r="I212" s="156">
        <v>55.400927766732998</v>
      </c>
      <c r="J212" s="152" t="s">
        <v>9755</v>
      </c>
      <c r="K212" s="156">
        <v>1.47122457810472</v>
      </c>
      <c r="L212" s="156">
        <v>8.0894215256971496</v>
      </c>
      <c r="M212" s="185">
        <v>14.1489534317703</v>
      </c>
      <c r="N212" s="156">
        <v>29.331740049636899</v>
      </c>
      <c r="O212" s="156">
        <v>55.400927766732998</v>
      </c>
      <c r="P212" s="152" t="s">
        <v>9755</v>
      </c>
      <c r="Q212" s="156">
        <v>22.398290247999899</v>
      </c>
      <c r="R212" s="152" t="s">
        <v>9756</v>
      </c>
      <c r="S212" s="156">
        <v>57.692165518533898</v>
      </c>
      <c r="T212" s="152" t="s">
        <v>9757</v>
      </c>
      <c r="U212" s="156">
        <v>220.28779159999999</v>
      </c>
      <c r="V212" s="152" t="s">
        <v>157</v>
      </c>
      <c r="W212" s="152" t="s">
        <v>166</v>
      </c>
      <c r="X212" s="155">
        <v>3.3233883082000002</v>
      </c>
      <c r="Y212" s="152" t="s">
        <v>159</v>
      </c>
      <c r="Z212" s="154">
        <v>39906</v>
      </c>
      <c r="AA212" s="153" t="s">
        <v>9271</v>
      </c>
      <c r="AB212" s="152" t="s">
        <v>402</v>
      </c>
      <c r="AC212" s="152" t="s">
        <v>196</v>
      </c>
      <c r="AD212" s="152" t="s">
        <v>162</v>
      </c>
    </row>
    <row r="213" spans="1:30" hidden="1">
      <c r="A213" s="189" t="s">
        <v>7344</v>
      </c>
      <c r="B213" s="189" t="s">
        <v>7345</v>
      </c>
      <c r="C213" s="154">
        <v>43830</v>
      </c>
      <c r="D213" s="155">
        <v>1.1537999999999999</v>
      </c>
      <c r="E213" s="155">
        <v>1.1537999999999999</v>
      </c>
      <c r="F213" s="156">
        <v>-5.1975051975065502E-2</v>
      </c>
      <c r="G213" s="154">
        <v>43829</v>
      </c>
      <c r="H213" s="155">
        <v>1.1544000000000001</v>
      </c>
      <c r="I213" s="156">
        <v>55.373013735523799</v>
      </c>
      <c r="J213" s="152" t="s">
        <v>9758</v>
      </c>
      <c r="K213" s="156">
        <v>0.94488188976377296</v>
      </c>
      <c r="L213" s="156">
        <v>6.4980616577441399</v>
      </c>
      <c r="M213" s="185">
        <v>8.7874787855930592</v>
      </c>
      <c r="N213" s="156">
        <v>19.440993788819899</v>
      </c>
      <c r="O213" s="156">
        <v>55.373013735523799</v>
      </c>
      <c r="P213" s="152" t="s">
        <v>9758</v>
      </c>
      <c r="Q213" s="157">
        <v>0</v>
      </c>
      <c r="R213" s="152"/>
      <c r="S213" s="157">
        <v>0</v>
      </c>
      <c r="T213" s="152"/>
      <c r="U213" s="156">
        <v>15.38</v>
      </c>
      <c r="V213" s="152" t="s">
        <v>157</v>
      </c>
      <c r="W213" s="152" t="s">
        <v>95</v>
      </c>
      <c r="X213" s="155">
        <v>1.2862894687999999</v>
      </c>
      <c r="Y213" s="152" t="s">
        <v>159</v>
      </c>
      <c r="Z213" s="154">
        <v>43142</v>
      </c>
      <c r="AA213" s="153" t="s">
        <v>9271</v>
      </c>
      <c r="AB213" s="152" t="s">
        <v>9759</v>
      </c>
      <c r="AC213" s="152" t="s">
        <v>224</v>
      </c>
      <c r="AD213" s="152" t="s">
        <v>181</v>
      </c>
    </row>
    <row r="214" spans="1:30" hidden="1">
      <c r="A214" s="189" t="s">
        <v>13009</v>
      </c>
      <c r="B214" s="189" t="s">
        <v>13010</v>
      </c>
      <c r="C214" s="154">
        <v>43830</v>
      </c>
      <c r="D214" s="155">
        <v>1.4950000000000001</v>
      </c>
      <c r="E214" s="155">
        <v>1.4950000000000001</v>
      </c>
      <c r="F214" s="156">
        <v>1.7006802721088501</v>
      </c>
      <c r="G214" s="154">
        <v>43829</v>
      </c>
      <c r="H214" s="155">
        <v>1.47</v>
      </c>
      <c r="I214" s="156">
        <v>55.244029075804796</v>
      </c>
      <c r="J214" s="152" t="s">
        <v>13011</v>
      </c>
      <c r="K214" s="156">
        <v>4.2538354253835502</v>
      </c>
      <c r="L214" s="156">
        <v>5.4301833568406304</v>
      </c>
      <c r="M214" s="185">
        <v>11.0698365527489</v>
      </c>
      <c r="N214" s="156">
        <v>16.433021806853599</v>
      </c>
      <c r="O214" s="156">
        <v>55.244029075804796</v>
      </c>
      <c r="P214" s="152" t="s">
        <v>13011</v>
      </c>
      <c r="Q214" s="156">
        <v>26.4805414551608</v>
      </c>
      <c r="R214" s="152" t="s">
        <v>13012</v>
      </c>
      <c r="S214" s="156">
        <v>49.052841475573302</v>
      </c>
      <c r="T214" s="152" t="s">
        <v>13013</v>
      </c>
      <c r="U214" s="156">
        <v>49.5</v>
      </c>
      <c r="V214" s="152" t="s">
        <v>157</v>
      </c>
      <c r="W214" s="152" t="s">
        <v>166</v>
      </c>
      <c r="X214" s="155">
        <v>0.3492282391</v>
      </c>
      <c r="Y214" s="152" t="s">
        <v>159</v>
      </c>
      <c r="Z214" s="154">
        <v>42664</v>
      </c>
      <c r="AA214" s="153" t="s">
        <v>9271</v>
      </c>
      <c r="AB214" s="152" t="s">
        <v>9760</v>
      </c>
      <c r="AC214" s="152" t="s">
        <v>231</v>
      </c>
      <c r="AD214" s="152" t="s">
        <v>181</v>
      </c>
    </row>
    <row r="215" spans="1:30" hidden="1">
      <c r="A215" s="189" t="s">
        <v>13014</v>
      </c>
      <c r="B215" s="189" t="s">
        <v>13015</v>
      </c>
      <c r="C215" s="154">
        <v>43830</v>
      </c>
      <c r="D215" s="155">
        <v>1.304</v>
      </c>
      <c r="E215" s="155">
        <v>1.304</v>
      </c>
      <c r="F215" s="156">
        <v>1.1636927851047401</v>
      </c>
      <c r="G215" s="154">
        <v>43829</v>
      </c>
      <c r="H215" s="155">
        <v>1.2889999999999999</v>
      </c>
      <c r="I215" s="156">
        <v>55.238095238095298</v>
      </c>
      <c r="J215" s="152" t="s">
        <v>13016</v>
      </c>
      <c r="K215" s="156">
        <v>2.9202841357537599</v>
      </c>
      <c r="L215" s="156">
        <v>13.3913043478261</v>
      </c>
      <c r="M215" s="185">
        <v>19.523373052245699</v>
      </c>
      <c r="N215" s="156">
        <v>29.751243781094502</v>
      </c>
      <c r="O215" s="156">
        <v>55.238095238095298</v>
      </c>
      <c r="P215" s="152" t="s">
        <v>13016</v>
      </c>
      <c r="Q215" s="156">
        <v>11.1679454390452</v>
      </c>
      <c r="R215" s="152" t="s">
        <v>13017</v>
      </c>
      <c r="S215" s="156">
        <v>35.974973931178297</v>
      </c>
      <c r="T215" s="152" t="s">
        <v>13018</v>
      </c>
      <c r="U215" s="156">
        <v>30.4</v>
      </c>
      <c r="V215" s="152" t="s">
        <v>157</v>
      </c>
      <c r="W215" s="152" t="s">
        <v>189</v>
      </c>
      <c r="X215" s="155">
        <v>0.33213959630000001</v>
      </c>
      <c r="Y215" s="152" t="s">
        <v>159</v>
      </c>
      <c r="Z215" s="154">
        <v>42447</v>
      </c>
      <c r="AA215" s="153" t="s">
        <v>9271</v>
      </c>
      <c r="AB215" s="152" t="s">
        <v>13019</v>
      </c>
      <c r="AC215" s="152" t="s">
        <v>271</v>
      </c>
      <c r="AD215" s="152" t="s">
        <v>185</v>
      </c>
    </row>
    <row r="216" spans="1:30" hidden="1">
      <c r="A216" s="189" t="s">
        <v>7346</v>
      </c>
      <c r="B216" s="189" t="s">
        <v>7347</v>
      </c>
      <c r="C216" s="154">
        <v>43830</v>
      </c>
      <c r="D216" s="155">
        <v>1.3939999999999999</v>
      </c>
      <c r="E216" s="155">
        <v>1.984</v>
      </c>
      <c r="F216" s="156">
        <v>1.01449275362319</v>
      </c>
      <c r="G216" s="154">
        <v>43829</v>
      </c>
      <c r="H216" s="155">
        <v>1.38</v>
      </c>
      <c r="I216" s="156">
        <v>55.2338530066815</v>
      </c>
      <c r="J216" s="152" t="s">
        <v>9761</v>
      </c>
      <c r="K216" s="156">
        <v>4.5761440360089898</v>
      </c>
      <c r="L216" s="156">
        <v>9.0766823161189301</v>
      </c>
      <c r="M216" s="185">
        <v>15.780730897010001</v>
      </c>
      <c r="N216" s="156">
        <v>15.780730897010001</v>
      </c>
      <c r="O216" s="156">
        <v>55.2338530066815</v>
      </c>
      <c r="P216" s="152" t="s">
        <v>9761</v>
      </c>
      <c r="Q216" s="156">
        <v>24.7985675917636</v>
      </c>
      <c r="R216" s="152" t="s">
        <v>9762</v>
      </c>
      <c r="S216" s="156">
        <v>37.611056268509401</v>
      </c>
      <c r="T216" s="152" t="s">
        <v>9763</v>
      </c>
      <c r="U216" s="156">
        <v>124.472335</v>
      </c>
      <c r="V216" s="152" t="s">
        <v>157</v>
      </c>
      <c r="W216" s="152" t="s">
        <v>189</v>
      </c>
      <c r="X216" s="155">
        <v>1.821059489</v>
      </c>
      <c r="Y216" s="152" t="s">
        <v>159</v>
      </c>
      <c r="Z216" s="154">
        <v>41080</v>
      </c>
      <c r="AA216" s="153" t="s">
        <v>9271</v>
      </c>
      <c r="AB216" s="152" t="s">
        <v>9764</v>
      </c>
      <c r="AC216" s="152" t="s">
        <v>381</v>
      </c>
      <c r="AD216" s="152" t="s">
        <v>181</v>
      </c>
    </row>
    <row r="217" spans="1:30" hidden="1">
      <c r="A217" s="189" t="s">
        <v>7348</v>
      </c>
      <c r="B217" s="189" t="s">
        <v>7349</v>
      </c>
      <c r="C217" s="154">
        <v>43830</v>
      </c>
      <c r="D217" s="155">
        <v>1.161</v>
      </c>
      <c r="E217" s="155">
        <v>1.448</v>
      </c>
      <c r="F217" s="156">
        <v>0.17256255392579001</v>
      </c>
      <c r="G217" s="154">
        <v>43829</v>
      </c>
      <c r="H217" s="155">
        <v>1.159</v>
      </c>
      <c r="I217" s="156">
        <v>55.167391537997702</v>
      </c>
      <c r="J217" s="152" t="s">
        <v>9765</v>
      </c>
      <c r="K217" s="156">
        <v>2.0210896309314701</v>
      </c>
      <c r="L217" s="156">
        <v>7.5670601595188796</v>
      </c>
      <c r="M217" s="185">
        <v>9.4267430759270994</v>
      </c>
      <c r="N217" s="156">
        <v>23.373288762074601</v>
      </c>
      <c r="O217" s="156">
        <v>55.167391537997702</v>
      </c>
      <c r="P217" s="152" t="s">
        <v>9765</v>
      </c>
      <c r="Q217" s="156">
        <v>26.727849483701998</v>
      </c>
      <c r="R217" s="152" t="s">
        <v>9766</v>
      </c>
      <c r="S217" s="156">
        <v>53.191343673469397</v>
      </c>
      <c r="T217" s="152" t="s">
        <v>9767</v>
      </c>
      <c r="U217" s="156">
        <v>50.127516800000002</v>
      </c>
      <c r="V217" s="152" t="s">
        <v>163</v>
      </c>
      <c r="W217" s="152" t="s">
        <v>197</v>
      </c>
      <c r="X217" s="155">
        <v>1.7644791259999999</v>
      </c>
      <c r="Y217" s="152" t="s">
        <v>159</v>
      </c>
      <c r="Z217" s="154">
        <v>42662</v>
      </c>
      <c r="AA217" s="153" t="s">
        <v>9271</v>
      </c>
      <c r="AB217" s="152" t="s">
        <v>9768</v>
      </c>
      <c r="AC217" s="152" t="s">
        <v>354</v>
      </c>
      <c r="AD217" s="152" t="s">
        <v>207</v>
      </c>
    </row>
    <row r="218" spans="1:30" hidden="1">
      <c r="A218" s="189" t="s">
        <v>13020</v>
      </c>
      <c r="B218" s="189" t="s">
        <v>13021</v>
      </c>
      <c r="C218" s="154">
        <v>43830</v>
      </c>
      <c r="D218" s="155">
        <v>1.7072000000000001</v>
      </c>
      <c r="E218" s="155">
        <v>1.7572000000000001</v>
      </c>
      <c r="F218" s="156">
        <v>1.0536285071623099</v>
      </c>
      <c r="G218" s="154">
        <v>43829</v>
      </c>
      <c r="H218" s="155">
        <v>1.6894</v>
      </c>
      <c r="I218" s="156">
        <v>55.115391604579301</v>
      </c>
      <c r="J218" s="152" t="s">
        <v>13022</v>
      </c>
      <c r="K218" s="156">
        <v>2.7938342967244698</v>
      </c>
      <c r="L218" s="156">
        <v>4.7361963190184104</v>
      </c>
      <c r="M218" s="185">
        <v>11.1530698613191</v>
      </c>
      <c r="N218" s="156">
        <v>18.284486939652201</v>
      </c>
      <c r="O218" s="156">
        <v>55.115391604579301</v>
      </c>
      <c r="P218" s="152" t="s">
        <v>13022</v>
      </c>
      <c r="Q218" s="156">
        <v>57.548911037283098</v>
      </c>
      <c r="R218" s="152" t="s">
        <v>13023</v>
      </c>
      <c r="S218" s="156">
        <v>72.246931533269105</v>
      </c>
      <c r="T218" s="152" t="s">
        <v>13024</v>
      </c>
      <c r="U218" s="156">
        <v>78.620068000000003</v>
      </c>
      <c r="V218" s="152" t="s">
        <v>157</v>
      </c>
      <c r="W218" s="152" t="s">
        <v>197</v>
      </c>
      <c r="X218" s="155">
        <v>0.87662488750000001</v>
      </c>
      <c r="Y218" s="152" t="s">
        <v>159</v>
      </c>
      <c r="Z218" s="154">
        <v>42499</v>
      </c>
      <c r="AA218" s="153" t="s">
        <v>9271</v>
      </c>
      <c r="AB218" s="152" t="s">
        <v>13008</v>
      </c>
      <c r="AC218" s="152" t="s">
        <v>381</v>
      </c>
      <c r="AD218" s="152" t="s">
        <v>338</v>
      </c>
    </row>
    <row r="219" spans="1:30" hidden="1">
      <c r="A219" s="189" t="s">
        <v>7350</v>
      </c>
      <c r="B219" s="189" t="s">
        <v>7351</v>
      </c>
      <c r="C219" s="154">
        <v>43830</v>
      </c>
      <c r="D219" s="155">
        <v>0.65900000000000003</v>
      </c>
      <c r="E219" s="155">
        <v>0.65900000000000003</v>
      </c>
      <c r="F219" s="156">
        <v>1.0736196319018401</v>
      </c>
      <c r="G219" s="154">
        <v>43829</v>
      </c>
      <c r="H219" s="155">
        <v>0.65200000000000002</v>
      </c>
      <c r="I219" s="156">
        <v>55.058823529411796</v>
      </c>
      <c r="J219" s="152" t="s">
        <v>9769</v>
      </c>
      <c r="K219" s="156">
        <v>2.80811232449298</v>
      </c>
      <c r="L219" s="156">
        <v>3.6163522012578699</v>
      </c>
      <c r="M219" s="185">
        <v>4.7694753577106601</v>
      </c>
      <c r="N219" s="156">
        <v>13.0360205831904</v>
      </c>
      <c r="O219" s="156">
        <v>55.058823529411796</v>
      </c>
      <c r="P219" s="152" t="s">
        <v>9769</v>
      </c>
      <c r="Q219" s="156">
        <v>9.2868988391376508</v>
      </c>
      <c r="R219" s="152" t="s">
        <v>9770</v>
      </c>
      <c r="S219" s="156">
        <v>19.168173598553299</v>
      </c>
      <c r="T219" s="152" t="s">
        <v>9771</v>
      </c>
      <c r="U219" s="156">
        <v>-34.1</v>
      </c>
      <c r="V219" s="152" t="s">
        <v>157</v>
      </c>
      <c r="W219" s="152" t="s">
        <v>158</v>
      </c>
      <c r="X219" s="155">
        <v>9.7019791532999999</v>
      </c>
      <c r="Y219" s="152" t="s">
        <v>159</v>
      </c>
      <c r="Z219" s="154">
        <v>42136</v>
      </c>
      <c r="AA219" s="153" t="s">
        <v>9271</v>
      </c>
      <c r="AB219" s="152" t="s">
        <v>376</v>
      </c>
      <c r="AC219" s="152" t="s">
        <v>161</v>
      </c>
      <c r="AD219" s="152" t="s">
        <v>181</v>
      </c>
    </row>
    <row r="220" spans="1:30" hidden="1">
      <c r="A220" s="189" t="s">
        <v>7352</v>
      </c>
      <c r="B220" s="189" t="s">
        <v>7353</v>
      </c>
      <c r="C220" s="154">
        <v>43830</v>
      </c>
      <c r="D220" s="155">
        <v>1.4379999999999999</v>
      </c>
      <c r="E220" s="155">
        <v>1.7509999999999999</v>
      </c>
      <c r="F220" s="156">
        <v>-0.34650034650035899</v>
      </c>
      <c r="G220" s="154">
        <v>43829</v>
      </c>
      <c r="H220" s="155">
        <v>1.4430000000000001</v>
      </c>
      <c r="I220" s="156">
        <v>54.9568965517241</v>
      </c>
      <c r="J220" s="152" t="s">
        <v>9772</v>
      </c>
      <c r="K220" s="156">
        <v>2.3487544483985698</v>
      </c>
      <c r="L220" s="156">
        <v>11.214230471771099</v>
      </c>
      <c r="M220" s="185">
        <v>15.502008032128501</v>
      </c>
      <c r="N220" s="156">
        <v>22.905982905982899</v>
      </c>
      <c r="O220" s="156">
        <v>54.9568965517241</v>
      </c>
      <c r="P220" s="152" t="s">
        <v>9772</v>
      </c>
      <c r="Q220" s="156">
        <v>2.5677603423680502</v>
      </c>
      <c r="R220" s="152" t="s">
        <v>9773</v>
      </c>
      <c r="S220" s="156">
        <v>16.398854263565902</v>
      </c>
      <c r="T220" s="152" t="s">
        <v>9774</v>
      </c>
      <c r="U220" s="156">
        <v>80.185426399999997</v>
      </c>
      <c r="V220" s="152" t="s">
        <v>157</v>
      </c>
      <c r="W220" s="152" t="s">
        <v>158</v>
      </c>
      <c r="X220" s="155">
        <v>8.1677593767999994</v>
      </c>
      <c r="Y220" s="152" t="s">
        <v>159</v>
      </c>
      <c r="Z220" s="154">
        <v>41983</v>
      </c>
      <c r="AA220" s="153" t="s">
        <v>9271</v>
      </c>
      <c r="AB220" s="152" t="s">
        <v>9775</v>
      </c>
      <c r="AC220" s="152" t="s">
        <v>240</v>
      </c>
      <c r="AD220" s="152" t="s">
        <v>185</v>
      </c>
    </row>
    <row r="221" spans="1:30" hidden="1">
      <c r="A221" s="189" t="s">
        <v>7354</v>
      </c>
      <c r="B221" s="189" t="s">
        <v>7355</v>
      </c>
      <c r="C221" s="154">
        <v>43830</v>
      </c>
      <c r="D221" s="155">
        <v>1.4159999999999999</v>
      </c>
      <c r="E221" s="155">
        <v>1.5860000000000001</v>
      </c>
      <c r="F221" s="156">
        <v>-0.14104372355431199</v>
      </c>
      <c r="G221" s="154">
        <v>43829</v>
      </c>
      <c r="H221" s="155">
        <v>1.4179999999999999</v>
      </c>
      <c r="I221" s="156">
        <v>54.923413566739598</v>
      </c>
      <c r="J221" s="152" t="s">
        <v>9776</v>
      </c>
      <c r="K221" s="156">
        <v>2.60869565217391</v>
      </c>
      <c r="L221" s="156">
        <v>6.5462753950338604</v>
      </c>
      <c r="M221" s="185">
        <v>9.25925925925924</v>
      </c>
      <c r="N221" s="156">
        <v>9.6824167312161098</v>
      </c>
      <c r="O221" s="156">
        <v>54.923413566739598</v>
      </c>
      <c r="P221" s="152" t="s">
        <v>9776</v>
      </c>
      <c r="Q221" s="156">
        <v>36.523553699450403</v>
      </c>
      <c r="R221" s="152" t="s">
        <v>9777</v>
      </c>
      <c r="S221" s="156">
        <v>68.978323692307697</v>
      </c>
      <c r="T221" s="152" t="s">
        <v>9778</v>
      </c>
      <c r="U221" s="156">
        <v>64.753865599999997</v>
      </c>
      <c r="V221" s="152" t="s">
        <v>174</v>
      </c>
      <c r="W221" s="152" t="s">
        <v>166</v>
      </c>
      <c r="X221" s="155">
        <v>1.9406763119999999</v>
      </c>
      <c r="Y221" s="152" t="s">
        <v>159</v>
      </c>
      <c r="Z221" s="154">
        <v>42692</v>
      </c>
      <c r="AA221" s="153" t="s">
        <v>9271</v>
      </c>
      <c r="AB221" s="152" t="s">
        <v>9779</v>
      </c>
      <c r="AC221" s="152" t="s">
        <v>171</v>
      </c>
      <c r="AD221" s="152" t="s">
        <v>165</v>
      </c>
    </row>
    <row r="222" spans="1:30" hidden="1">
      <c r="A222" s="189" t="s">
        <v>7356</v>
      </c>
      <c r="B222" s="189" t="s">
        <v>7357</v>
      </c>
      <c r="C222" s="154">
        <v>43830</v>
      </c>
      <c r="D222" s="155">
        <v>1.298</v>
      </c>
      <c r="E222" s="155">
        <v>1.3779999999999999</v>
      </c>
      <c r="F222" s="156">
        <v>0.23166023166024299</v>
      </c>
      <c r="G222" s="154">
        <v>43829</v>
      </c>
      <c r="H222" s="155">
        <v>1.2949999999999999</v>
      </c>
      <c r="I222" s="156">
        <v>54.8926014319809</v>
      </c>
      <c r="J222" s="152" t="s">
        <v>9780</v>
      </c>
      <c r="K222" s="156">
        <v>2.2047244094488101</v>
      </c>
      <c r="L222" s="156">
        <v>11.1301369863014</v>
      </c>
      <c r="M222" s="185">
        <v>13.0662020905923</v>
      </c>
      <c r="N222" s="156">
        <v>18.647166361974399</v>
      </c>
      <c r="O222" s="156">
        <v>54.8926014319809</v>
      </c>
      <c r="P222" s="152" t="s">
        <v>9780</v>
      </c>
      <c r="Q222" s="156">
        <v>32.313965341488299</v>
      </c>
      <c r="R222" s="152" t="s">
        <v>9781</v>
      </c>
      <c r="S222" s="156">
        <v>17.892824704813801</v>
      </c>
      <c r="T222" s="152" t="s">
        <v>9782</v>
      </c>
      <c r="U222" s="156">
        <v>39.568618200000003</v>
      </c>
      <c r="V222" s="152" t="s">
        <v>157</v>
      </c>
      <c r="W222" s="152" t="s">
        <v>158</v>
      </c>
      <c r="X222" s="155">
        <v>0.66409727789999995</v>
      </c>
      <c r="Y222" s="152" t="s">
        <v>159</v>
      </c>
      <c r="Z222" s="154">
        <v>41911</v>
      </c>
      <c r="AA222" s="153" t="s">
        <v>9271</v>
      </c>
      <c r="AB222" s="152" t="s">
        <v>9783</v>
      </c>
      <c r="AC222" s="152" t="s">
        <v>171</v>
      </c>
      <c r="AD222" s="152" t="s">
        <v>207</v>
      </c>
    </row>
    <row r="223" spans="1:30" hidden="1">
      <c r="A223" s="189" t="s">
        <v>7358</v>
      </c>
      <c r="B223" s="189" t="s">
        <v>7359</v>
      </c>
      <c r="C223" s="154">
        <v>43830</v>
      </c>
      <c r="D223" s="155">
        <v>1.2084999999999999</v>
      </c>
      <c r="E223" s="155">
        <v>1.2084999999999999</v>
      </c>
      <c r="F223" s="156">
        <v>0.76711414992077698</v>
      </c>
      <c r="G223" s="154">
        <v>43829</v>
      </c>
      <c r="H223" s="155">
        <v>1.1993</v>
      </c>
      <c r="I223" s="156">
        <v>54.876329616813997</v>
      </c>
      <c r="J223" s="152" t="s">
        <v>9784</v>
      </c>
      <c r="K223" s="156">
        <v>2.9562105980575901</v>
      </c>
      <c r="L223" s="156">
        <v>9.5548907623968802</v>
      </c>
      <c r="M223" s="185">
        <v>18.179151183258401</v>
      </c>
      <c r="N223" s="156">
        <v>29.3620209805181</v>
      </c>
      <c r="O223" s="156">
        <v>54.876329616813997</v>
      </c>
      <c r="P223" s="152" t="s">
        <v>9784</v>
      </c>
      <c r="Q223" s="156">
        <v>14.8764258555133</v>
      </c>
      <c r="R223" s="152" t="s">
        <v>9785</v>
      </c>
      <c r="S223" s="156">
        <v>31.3586956521739</v>
      </c>
      <c r="T223" s="152" t="s">
        <v>9786</v>
      </c>
      <c r="U223" s="156">
        <v>20.85</v>
      </c>
      <c r="V223" s="152" t="s">
        <v>157</v>
      </c>
      <c r="W223" s="152" t="s">
        <v>189</v>
      </c>
      <c r="X223" s="155">
        <v>4.0910090965999997</v>
      </c>
      <c r="Y223" s="152" t="s">
        <v>159</v>
      </c>
      <c r="Z223" s="154">
        <v>42102</v>
      </c>
      <c r="AA223" s="153" t="s">
        <v>9271</v>
      </c>
      <c r="AB223" s="152" t="s">
        <v>9787</v>
      </c>
      <c r="AC223" s="152" t="s">
        <v>233</v>
      </c>
      <c r="AD223" s="152" t="s">
        <v>185</v>
      </c>
    </row>
    <row r="224" spans="1:30" hidden="1">
      <c r="A224" s="189" t="s">
        <v>13025</v>
      </c>
      <c r="B224" s="189" t="s">
        <v>13026</v>
      </c>
      <c r="C224" s="154">
        <v>43830</v>
      </c>
      <c r="D224" s="155">
        <v>1.2170000000000001</v>
      </c>
      <c r="E224" s="155">
        <v>1.2170000000000001</v>
      </c>
      <c r="F224" s="156">
        <v>0.495458298926508</v>
      </c>
      <c r="G224" s="154">
        <v>43829</v>
      </c>
      <c r="H224" s="155">
        <v>1.2110000000000001</v>
      </c>
      <c r="I224" s="156">
        <v>54.834605597964398</v>
      </c>
      <c r="J224" s="152" t="s">
        <v>13027</v>
      </c>
      <c r="K224" s="156">
        <v>0.41254125412543602</v>
      </c>
      <c r="L224" s="156">
        <v>6.2882096069869098</v>
      </c>
      <c r="M224" s="185">
        <v>9.7385031559963995</v>
      </c>
      <c r="N224" s="156">
        <v>18.2701652089407</v>
      </c>
      <c r="O224" s="156">
        <v>54.834605597964398</v>
      </c>
      <c r="P224" s="152" t="s">
        <v>13027</v>
      </c>
      <c r="Q224" s="156">
        <v>5.7341442224153001</v>
      </c>
      <c r="R224" s="152" t="s">
        <v>13028</v>
      </c>
      <c r="S224" s="156">
        <v>31.413997037793699</v>
      </c>
      <c r="T224" s="152" t="s">
        <v>13029</v>
      </c>
      <c r="U224" s="156">
        <v>28.6543031</v>
      </c>
      <c r="V224" s="152" t="s">
        <v>157</v>
      </c>
      <c r="W224" s="152" t="s">
        <v>158</v>
      </c>
      <c r="X224" s="155">
        <v>6.5933052699999994E-2</v>
      </c>
      <c r="Y224" s="152" t="s">
        <v>159</v>
      </c>
      <c r="Z224" s="154">
        <v>42612</v>
      </c>
      <c r="AA224" s="153" t="s">
        <v>9271</v>
      </c>
      <c r="AB224" s="152" t="s">
        <v>13002</v>
      </c>
      <c r="AC224" s="152" t="s">
        <v>215</v>
      </c>
      <c r="AD224" s="152" t="s">
        <v>185</v>
      </c>
    </row>
    <row r="225" spans="1:30" hidden="1">
      <c r="A225" s="189" t="s">
        <v>7360</v>
      </c>
      <c r="B225" s="189" t="s">
        <v>7361</v>
      </c>
      <c r="C225" s="154">
        <v>43830</v>
      </c>
      <c r="D225" s="155">
        <v>1.141</v>
      </c>
      <c r="E225" s="155">
        <v>1.4319999999999999</v>
      </c>
      <c r="F225" s="156">
        <v>0.26362038664324999</v>
      </c>
      <c r="G225" s="154">
        <v>43829</v>
      </c>
      <c r="H225" s="155">
        <v>1.1379999999999999</v>
      </c>
      <c r="I225" s="156">
        <v>54.733504254703497</v>
      </c>
      <c r="J225" s="152" t="s">
        <v>9788</v>
      </c>
      <c r="K225" s="156">
        <v>2.0572450805008899</v>
      </c>
      <c r="L225" s="156">
        <v>7.3180405293224098</v>
      </c>
      <c r="M225" s="185">
        <v>9.0476892902216601</v>
      </c>
      <c r="N225" s="156">
        <v>23.111379377254199</v>
      </c>
      <c r="O225" s="156">
        <v>54.733504254703497</v>
      </c>
      <c r="P225" s="152" t="s">
        <v>9788</v>
      </c>
      <c r="Q225" s="156">
        <v>25.4765120447647</v>
      </c>
      <c r="R225" s="152" t="s">
        <v>9789</v>
      </c>
      <c r="S225" s="156">
        <v>50.796788606307203</v>
      </c>
      <c r="T225" s="152" t="s">
        <v>9790</v>
      </c>
      <c r="U225" s="156">
        <v>48.233243199999997</v>
      </c>
      <c r="V225" s="152" t="s">
        <v>157</v>
      </c>
      <c r="W225" s="152" t="s">
        <v>197</v>
      </c>
      <c r="X225" s="155">
        <v>1.7890197490999999</v>
      </c>
      <c r="Y225" s="152" t="s">
        <v>159</v>
      </c>
      <c r="Z225" s="154">
        <v>42684</v>
      </c>
      <c r="AA225" s="153" t="s">
        <v>9271</v>
      </c>
      <c r="AB225" s="152" t="s">
        <v>9791</v>
      </c>
      <c r="AC225" s="152" t="s">
        <v>354</v>
      </c>
      <c r="AD225" s="152" t="s">
        <v>165</v>
      </c>
    </row>
    <row r="226" spans="1:30" hidden="1">
      <c r="A226" s="189" t="s">
        <v>7362</v>
      </c>
      <c r="B226" s="189" t="s">
        <v>7363</v>
      </c>
      <c r="C226" s="154">
        <v>43830</v>
      </c>
      <c r="D226" s="155">
        <v>1.7669999999999999</v>
      </c>
      <c r="E226" s="155">
        <v>1.7669999999999999</v>
      </c>
      <c r="F226" s="156">
        <v>-0.113058224985868</v>
      </c>
      <c r="G226" s="154">
        <v>43829</v>
      </c>
      <c r="H226" s="155">
        <v>1.7689999999999999</v>
      </c>
      <c r="I226" s="156">
        <v>54.7285464098074</v>
      </c>
      <c r="J226" s="152" t="s">
        <v>9792</v>
      </c>
      <c r="K226" s="156">
        <v>1.61012075905692</v>
      </c>
      <c r="L226" s="156">
        <v>7.0260448213203999</v>
      </c>
      <c r="M226" s="185">
        <v>7.6782449725776898</v>
      </c>
      <c r="N226" s="156">
        <v>14.4430051813471</v>
      </c>
      <c r="O226" s="156">
        <v>54.7285464098074</v>
      </c>
      <c r="P226" s="152" t="s">
        <v>9792</v>
      </c>
      <c r="Q226" s="156">
        <v>8.4049079754601195</v>
      </c>
      <c r="R226" s="152" t="s">
        <v>9793</v>
      </c>
      <c r="S226" s="156">
        <v>10.506566604127601</v>
      </c>
      <c r="T226" s="152" t="s">
        <v>9794</v>
      </c>
      <c r="U226" s="156">
        <v>76.7</v>
      </c>
      <c r="V226" s="152" t="s">
        <v>157</v>
      </c>
      <c r="W226" s="152" t="s">
        <v>158</v>
      </c>
      <c r="X226" s="155">
        <v>0.66687126480000003</v>
      </c>
      <c r="Y226" s="152" t="s">
        <v>159</v>
      </c>
      <c r="Z226" s="154">
        <v>41612</v>
      </c>
      <c r="AA226" s="153" t="s">
        <v>9271</v>
      </c>
      <c r="AB226" s="152" t="s">
        <v>9692</v>
      </c>
      <c r="AC226" s="152" t="s">
        <v>194</v>
      </c>
      <c r="AD226" s="152" t="s">
        <v>207</v>
      </c>
    </row>
    <row r="227" spans="1:30" hidden="1">
      <c r="A227" s="189" t="s">
        <v>13030</v>
      </c>
      <c r="B227" s="189" t="s">
        <v>13031</v>
      </c>
      <c r="C227" s="154">
        <v>43830</v>
      </c>
      <c r="D227" s="155">
        <v>1.8</v>
      </c>
      <c r="E227" s="155">
        <v>1.865</v>
      </c>
      <c r="F227" s="156">
        <v>1.92525481313703</v>
      </c>
      <c r="G227" s="154">
        <v>43829</v>
      </c>
      <c r="H227" s="155">
        <v>1.766</v>
      </c>
      <c r="I227" s="156">
        <v>54.639175257731999</v>
      </c>
      <c r="J227" s="152" t="s">
        <v>13032</v>
      </c>
      <c r="K227" s="156">
        <v>2.4473534433693902</v>
      </c>
      <c r="L227" s="156">
        <v>2.3308698123934</v>
      </c>
      <c r="M227" s="185">
        <v>4.04624277456647</v>
      </c>
      <c r="N227" s="156">
        <v>16.279069767441801</v>
      </c>
      <c r="O227" s="156">
        <v>54.639175257731999</v>
      </c>
      <c r="P227" s="152" t="s">
        <v>13032</v>
      </c>
      <c r="Q227" s="156">
        <v>29.890865051903099</v>
      </c>
      <c r="R227" s="152" t="s">
        <v>13033</v>
      </c>
      <c r="S227" s="156">
        <v>62.3635813148789</v>
      </c>
      <c r="T227" s="152" t="s">
        <v>13034</v>
      </c>
      <c r="U227" s="156">
        <v>86.944521912350595</v>
      </c>
      <c r="V227" s="152" t="s">
        <v>157</v>
      </c>
      <c r="W227" s="152" t="s">
        <v>166</v>
      </c>
      <c r="X227" s="155">
        <v>8.6534769999999995E-4</v>
      </c>
      <c r="Y227" s="152" t="s">
        <v>159</v>
      </c>
      <c r="Z227" s="154">
        <v>42327</v>
      </c>
      <c r="AA227" s="153" t="s">
        <v>9271</v>
      </c>
      <c r="AB227" s="152" t="s">
        <v>334</v>
      </c>
      <c r="AC227" s="152" t="s">
        <v>331</v>
      </c>
      <c r="AD227" s="152" t="s">
        <v>185</v>
      </c>
    </row>
    <row r="228" spans="1:30" hidden="1">
      <c r="A228" s="189" t="s">
        <v>13035</v>
      </c>
      <c r="B228" s="189" t="s">
        <v>13036</v>
      </c>
      <c r="C228" s="154">
        <v>43830</v>
      </c>
      <c r="D228" s="155">
        <v>1.5860000000000001</v>
      </c>
      <c r="E228" s="155">
        <v>1.5860000000000001</v>
      </c>
      <c r="F228" s="156">
        <v>0.57070386810400298</v>
      </c>
      <c r="G228" s="154">
        <v>43829</v>
      </c>
      <c r="H228" s="155">
        <v>1.577</v>
      </c>
      <c r="I228" s="156">
        <v>54.430379746835499</v>
      </c>
      <c r="J228" s="152" t="s">
        <v>13037</v>
      </c>
      <c r="K228" s="156">
        <v>0</v>
      </c>
      <c r="L228" s="156">
        <v>4.8248512888301498</v>
      </c>
      <c r="M228" s="185">
        <v>7.0175438596491304</v>
      </c>
      <c r="N228" s="156">
        <v>25.972994440031801</v>
      </c>
      <c r="O228" s="156">
        <v>54.430379746835499</v>
      </c>
      <c r="P228" s="152" t="s">
        <v>13037</v>
      </c>
      <c r="Q228" s="156">
        <v>27.491961414791</v>
      </c>
      <c r="R228" s="152" t="s">
        <v>13038</v>
      </c>
      <c r="S228" s="156">
        <v>8.7791495198902698</v>
      </c>
      <c r="T228" s="152" t="s">
        <v>13039</v>
      </c>
      <c r="U228" s="156">
        <v>58.6</v>
      </c>
      <c r="V228" s="152" t="s">
        <v>157</v>
      </c>
      <c r="W228" s="152" t="s">
        <v>158</v>
      </c>
      <c r="X228" s="155">
        <v>0.56642217070000001</v>
      </c>
      <c r="Y228" s="152" t="s">
        <v>159</v>
      </c>
      <c r="Z228" s="154">
        <v>41908</v>
      </c>
      <c r="AA228" s="153" t="s">
        <v>9271</v>
      </c>
      <c r="AB228" s="152" t="s">
        <v>13040</v>
      </c>
      <c r="AC228" s="152" t="s">
        <v>223</v>
      </c>
      <c r="AD228" s="152" t="s">
        <v>192</v>
      </c>
    </row>
    <row r="229" spans="1:30" hidden="1">
      <c r="A229" s="189" t="s">
        <v>7364</v>
      </c>
      <c r="B229" s="189" t="s">
        <v>7365</v>
      </c>
      <c r="C229" s="154">
        <v>43830</v>
      </c>
      <c r="D229" s="155">
        <v>1.2729999999999999</v>
      </c>
      <c r="E229" s="155">
        <v>1.8660000000000001</v>
      </c>
      <c r="F229" s="156">
        <v>0.15735641227380401</v>
      </c>
      <c r="G229" s="154">
        <v>43829</v>
      </c>
      <c r="H229" s="155">
        <v>1.2709999999999999</v>
      </c>
      <c r="I229" s="156">
        <v>54.429045113555603</v>
      </c>
      <c r="J229" s="152" t="s">
        <v>9795</v>
      </c>
      <c r="K229" s="156">
        <v>3.07692307692307</v>
      </c>
      <c r="L229" s="156">
        <v>6.34920634920634</v>
      </c>
      <c r="M229" s="185">
        <v>6.5272175206106198</v>
      </c>
      <c r="N229" s="156">
        <v>14.863557174133801</v>
      </c>
      <c r="O229" s="156">
        <v>54.429045113555603</v>
      </c>
      <c r="P229" s="152" t="s">
        <v>9795</v>
      </c>
      <c r="Q229" s="156">
        <v>18.8320842477683</v>
      </c>
      <c r="R229" s="152" t="s">
        <v>9796</v>
      </c>
      <c r="S229" s="156">
        <v>61.412616870142898</v>
      </c>
      <c r="T229" s="152" t="s">
        <v>9797</v>
      </c>
      <c r="U229" s="156">
        <v>101.45225000000001</v>
      </c>
      <c r="V229" s="152" t="s">
        <v>157</v>
      </c>
      <c r="W229" s="152" t="s">
        <v>166</v>
      </c>
      <c r="X229" s="155">
        <v>4.6786824694</v>
      </c>
      <c r="Y229" s="152" t="s">
        <v>159</v>
      </c>
      <c r="Z229" s="154">
        <v>40043</v>
      </c>
      <c r="AA229" s="153" t="s">
        <v>9271</v>
      </c>
      <c r="AB229" s="152" t="s">
        <v>392</v>
      </c>
      <c r="AC229" s="152" t="s">
        <v>240</v>
      </c>
      <c r="AD229" s="152" t="s">
        <v>185</v>
      </c>
    </row>
    <row r="230" spans="1:30" hidden="1">
      <c r="A230" s="189" t="s">
        <v>7366</v>
      </c>
      <c r="B230" s="189" t="s">
        <v>7367</v>
      </c>
      <c r="C230" s="154">
        <v>43830</v>
      </c>
      <c r="D230" s="155">
        <v>1.871</v>
      </c>
      <c r="E230" s="155">
        <v>2.246</v>
      </c>
      <c r="F230" s="156">
        <v>0.53734551316497003</v>
      </c>
      <c r="G230" s="154">
        <v>43829</v>
      </c>
      <c r="H230" s="155">
        <v>1.861</v>
      </c>
      <c r="I230" s="156">
        <v>54.3729372937294</v>
      </c>
      <c r="J230" s="152" t="s">
        <v>9798</v>
      </c>
      <c r="K230" s="156">
        <v>1.5192620727075601</v>
      </c>
      <c r="L230" s="156">
        <v>6.5489749430524</v>
      </c>
      <c r="M230" s="185">
        <v>10.383480825958699</v>
      </c>
      <c r="N230" s="156">
        <v>28.502747252747302</v>
      </c>
      <c r="O230" s="156">
        <v>54.3729372937294</v>
      </c>
      <c r="P230" s="152" t="s">
        <v>9798</v>
      </c>
      <c r="Q230" s="156">
        <v>17.083854818523101</v>
      </c>
      <c r="R230" s="152" t="s">
        <v>9799</v>
      </c>
      <c r="S230" s="156">
        <v>43.812451960030799</v>
      </c>
      <c r="T230" s="152" t="s">
        <v>9800</v>
      </c>
      <c r="U230" s="156">
        <v>148.90717530000001</v>
      </c>
      <c r="V230" s="152" t="s">
        <v>157</v>
      </c>
      <c r="W230" s="152" t="s">
        <v>189</v>
      </c>
      <c r="X230" s="155">
        <v>3.3177965995999998</v>
      </c>
      <c r="Y230" s="152" t="s">
        <v>159</v>
      </c>
      <c r="Z230" s="154">
        <v>41177</v>
      </c>
      <c r="AA230" s="153" t="s">
        <v>9271</v>
      </c>
      <c r="AB230" s="152" t="s">
        <v>396</v>
      </c>
      <c r="AC230" s="152" t="s">
        <v>200</v>
      </c>
      <c r="AD230" s="152" t="s">
        <v>162</v>
      </c>
    </row>
    <row r="231" spans="1:30" hidden="1">
      <c r="A231" s="189" t="s">
        <v>13041</v>
      </c>
      <c r="B231" s="189" t="s">
        <v>13042</v>
      </c>
      <c r="C231" s="154">
        <v>43830</v>
      </c>
      <c r="D231" s="155">
        <v>1.3083</v>
      </c>
      <c r="E231" s="155">
        <v>1.4883</v>
      </c>
      <c r="F231" s="156">
        <v>8.4149326805405503E-2</v>
      </c>
      <c r="G231" s="154">
        <v>43829</v>
      </c>
      <c r="H231" s="155">
        <v>1.3071999999999999</v>
      </c>
      <c r="I231" s="156">
        <v>54.274671551724097</v>
      </c>
      <c r="J231" s="152" t="s">
        <v>13043</v>
      </c>
      <c r="K231" s="156">
        <v>2.8456882320572401</v>
      </c>
      <c r="L231" s="156">
        <v>9.5717634447989894</v>
      </c>
      <c r="M231" s="185">
        <v>12.502050561293199</v>
      </c>
      <c r="N231" s="156">
        <v>23.9182589728794</v>
      </c>
      <c r="O231" s="156">
        <v>54.274671551724097</v>
      </c>
      <c r="P231" s="152" t="s">
        <v>13043</v>
      </c>
      <c r="Q231" s="156">
        <v>46.202334137327398</v>
      </c>
      <c r="R231" s="152" t="s">
        <v>13044</v>
      </c>
      <c r="S231" s="156">
        <v>57.6397231124161</v>
      </c>
      <c r="T231" s="152" t="s">
        <v>13045</v>
      </c>
      <c r="U231" s="156">
        <v>50.325239959999998</v>
      </c>
      <c r="V231" s="152" t="s">
        <v>163</v>
      </c>
      <c r="W231" s="152" t="s">
        <v>197</v>
      </c>
      <c r="X231" s="155">
        <v>0.23676564510000001</v>
      </c>
      <c r="Y231" s="152" t="s">
        <v>159</v>
      </c>
      <c r="Z231" s="154">
        <v>42340</v>
      </c>
      <c r="AA231" s="153" t="s">
        <v>9271</v>
      </c>
      <c r="AB231" s="152" t="s">
        <v>9817</v>
      </c>
      <c r="AC231" s="152" t="s">
        <v>418</v>
      </c>
      <c r="AD231" s="152" t="s">
        <v>204</v>
      </c>
    </row>
    <row r="232" spans="1:30" hidden="1">
      <c r="A232" s="189" t="s">
        <v>7368</v>
      </c>
      <c r="B232" s="189" t="s">
        <v>7369</v>
      </c>
      <c r="C232" s="154">
        <v>43830</v>
      </c>
      <c r="D232" s="155">
        <v>1.2551000000000001</v>
      </c>
      <c r="E232" s="155">
        <v>1.2551000000000001</v>
      </c>
      <c r="F232" s="156">
        <v>0.23159239738062001</v>
      </c>
      <c r="G232" s="154">
        <v>43829</v>
      </c>
      <c r="H232" s="155">
        <v>1.2522</v>
      </c>
      <c r="I232" s="156">
        <v>54.246036622833998</v>
      </c>
      <c r="J232" s="152" t="s">
        <v>9801</v>
      </c>
      <c r="K232" s="156">
        <v>1.27491325748407</v>
      </c>
      <c r="L232" s="156">
        <v>7.0904436860068403</v>
      </c>
      <c r="M232" s="185">
        <v>4.8012692050768297</v>
      </c>
      <c r="N232" s="156">
        <v>16.191446028513202</v>
      </c>
      <c r="O232" s="156">
        <v>54.246036622833998</v>
      </c>
      <c r="P232" s="152" t="s">
        <v>9801</v>
      </c>
      <c r="Q232" s="156">
        <v>-12.603579137943001</v>
      </c>
      <c r="R232" s="152" t="s">
        <v>9802</v>
      </c>
      <c r="S232" s="156">
        <v>28.189153304054798</v>
      </c>
      <c r="T232" s="152" t="s">
        <v>9803</v>
      </c>
      <c r="U232" s="156">
        <v>25.51</v>
      </c>
      <c r="V232" s="152" t="s">
        <v>157</v>
      </c>
      <c r="W232" s="152" t="s">
        <v>189</v>
      </c>
      <c r="X232" s="155">
        <v>6.2025678435999998</v>
      </c>
      <c r="Y232" s="152" t="s">
        <v>159</v>
      </c>
      <c r="Z232" s="154">
        <v>42104</v>
      </c>
      <c r="AA232" s="153" t="s">
        <v>9271</v>
      </c>
      <c r="AB232" s="152" t="s">
        <v>9804</v>
      </c>
      <c r="AC232" s="152" t="s">
        <v>265</v>
      </c>
      <c r="AD232" s="152" t="s">
        <v>162</v>
      </c>
    </row>
    <row r="233" spans="1:30" hidden="1">
      <c r="A233" s="189" t="s">
        <v>13046</v>
      </c>
      <c r="B233" s="189" t="s">
        <v>13047</v>
      </c>
      <c r="C233" s="154">
        <v>43830</v>
      </c>
      <c r="D233" s="155">
        <v>1.167</v>
      </c>
      <c r="E233" s="155">
        <v>1.2669999999999999</v>
      </c>
      <c r="F233" s="156">
        <v>0.171673819742478</v>
      </c>
      <c r="G233" s="154">
        <v>43829</v>
      </c>
      <c r="H233" s="155">
        <v>1.165</v>
      </c>
      <c r="I233" s="156">
        <v>54.049523422330097</v>
      </c>
      <c r="J233" s="152" t="s">
        <v>13048</v>
      </c>
      <c r="K233" s="156">
        <v>0.95155709342560701</v>
      </c>
      <c r="L233" s="156">
        <v>8.6592178770949708</v>
      </c>
      <c r="M233" s="185">
        <v>7.8557928035001199</v>
      </c>
      <c r="N233" s="156">
        <v>23.359385131195399</v>
      </c>
      <c r="O233" s="156">
        <v>54.049523422330097</v>
      </c>
      <c r="P233" s="152" t="s">
        <v>13048</v>
      </c>
      <c r="Q233" s="156">
        <v>17.861473816156</v>
      </c>
      <c r="R233" s="152" t="s">
        <v>13049</v>
      </c>
      <c r="S233" s="157">
        <v>0</v>
      </c>
      <c r="T233" s="152"/>
      <c r="U233" s="156">
        <v>26.936807300000002</v>
      </c>
      <c r="V233" s="152" t="s">
        <v>157</v>
      </c>
      <c r="W233" s="152" t="s">
        <v>95</v>
      </c>
      <c r="X233" s="155">
        <v>0.39061244940000001</v>
      </c>
      <c r="Y233" s="152" t="s">
        <v>159</v>
      </c>
      <c r="Z233" s="154">
        <v>42863</v>
      </c>
      <c r="AA233" s="153" t="s">
        <v>9271</v>
      </c>
      <c r="AB233" s="152" t="s">
        <v>391</v>
      </c>
      <c r="AC233" s="152" t="s">
        <v>263</v>
      </c>
      <c r="AD233" s="152" t="s">
        <v>181</v>
      </c>
    </row>
    <row r="234" spans="1:30" hidden="1">
      <c r="A234" s="189" t="s">
        <v>7370</v>
      </c>
      <c r="B234" s="189" t="s">
        <v>7371</v>
      </c>
      <c r="C234" s="154">
        <v>43830</v>
      </c>
      <c r="D234" s="155">
        <v>1.29</v>
      </c>
      <c r="E234" s="155">
        <v>2.915</v>
      </c>
      <c r="F234" s="156">
        <v>0.70257611241218598</v>
      </c>
      <c r="G234" s="154">
        <v>43829</v>
      </c>
      <c r="H234" s="155">
        <v>1.2809999999999999</v>
      </c>
      <c r="I234" s="156">
        <v>53.937927947041203</v>
      </c>
      <c r="J234" s="152" t="s">
        <v>9805</v>
      </c>
      <c r="K234" s="156">
        <v>2.4622716441620498</v>
      </c>
      <c r="L234" s="156">
        <v>10.539845758354801</v>
      </c>
      <c r="M234" s="185">
        <v>12.663741152507001</v>
      </c>
      <c r="N234" s="156">
        <v>24.277440866686401</v>
      </c>
      <c r="O234" s="156">
        <v>53.937927947041203</v>
      </c>
      <c r="P234" s="152" t="s">
        <v>9805</v>
      </c>
      <c r="Q234" s="156">
        <v>19.391447314042999</v>
      </c>
      <c r="R234" s="152" t="s">
        <v>9806</v>
      </c>
      <c r="S234" s="156">
        <v>33.186164641739197</v>
      </c>
      <c r="T234" s="152" t="s">
        <v>9807</v>
      </c>
      <c r="U234" s="156">
        <v>336.84147200000001</v>
      </c>
      <c r="V234" s="152" t="s">
        <v>157</v>
      </c>
      <c r="W234" s="152" t="s">
        <v>189</v>
      </c>
      <c r="X234" s="155">
        <v>10.6335499204</v>
      </c>
      <c r="Y234" s="152" t="s">
        <v>159</v>
      </c>
      <c r="Z234" s="154">
        <v>38058</v>
      </c>
      <c r="AA234" s="153" t="s">
        <v>9271</v>
      </c>
      <c r="AB234" s="152" t="s">
        <v>9362</v>
      </c>
      <c r="AC234" s="152" t="s">
        <v>198</v>
      </c>
      <c r="AD234" s="152" t="s">
        <v>185</v>
      </c>
    </row>
    <row r="235" spans="1:30" hidden="1">
      <c r="A235" s="189" t="s">
        <v>7372</v>
      </c>
      <c r="B235" s="189" t="s">
        <v>7373</v>
      </c>
      <c r="C235" s="154">
        <v>43830</v>
      </c>
      <c r="D235" s="155">
        <v>0.877</v>
      </c>
      <c r="E235" s="155">
        <v>1.127</v>
      </c>
      <c r="F235" s="156">
        <v>0.34324942791762098</v>
      </c>
      <c r="G235" s="154">
        <v>43829</v>
      </c>
      <c r="H235" s="155">
        <v>0.874</v>
      </c>
      <c r="I235" s="156">
        <v>53.859649122806999</v>
      </c>
      <c r="J235" s="152" t="s">
        <v>9808</v>
      </c>
      <c r="K235" s="156">
        <v>2.57309941520468</v>
      </c>
      <c r="L235" s="156">
        <v>9.0796019900497509</v>
      </c>
      <c r="M235" s="185">
        <v>14.341590612777001</v>
      </c>
      <c r="N235" s="156">
        <v>27.4709302325581</v>
      </c>
      <c r="O235" s="156">
        <v>53.859649122806999</v>
      </c>
      <c r="P235" s="152" t="s">
        <v>9808</v>
      </c>
      <c r="Q235" s="156">
        <v>-2.55555555555557</v>
      </c>
      <c r="R235" s="152" t="s">
        <v>9809</v>
      </c>
      <c r="S235" s="156">
        <v>-6.2032085561497396</v>
      </c>
      <c r="T235" s="152" t="s">
        <v>9810</v>
      </c>
      <c r="U235" s="156">
        <v>10.950234699999999</v>
      </c>
      <c r="V235" s="152" t="s">
        <v>157</v>
      </c>
      <c r="W235" s="152" t="s">
        <v>186</v>
      </c>
      <c r="X235" s="155">
        <v>2.0301890522999999</v>
      </c>
      <c r="Y235" s="152" t="s">
        <v>159</v>
      </c>
      <c r="Z235" s="154">
        <v>42184</v>
      </c>
      <c r="AA235" s="153" t="s">
        <v>9271</v>
      </c>
      <c r="AB235" s="152" t="s">
        <v>417</v>
      </c>
      <c r="AC235" s="152" t="s">
        <v>244</v>
      </c>
      <c r="AD235" s="152" t="s">
        <v>162</v>
      </c>
    </row>
    <row r="236" spans="1:30" hidden="1">
      <c r="A236" s="189" t="s">
        <v>7374</v>
      </c>
      <c r="B236" s="189" t="s">
        <v>7375</v>
      </c>
      <c r="C236" s="154">
        <v>43830</v>
      </c>
      <c r="D236" s="155">
        <v>1.2370000000000001</v>
      </c>
      <c r="E236" s="155">
        <v>1.671</v>
      </c>
      <c r="F236" s="156">
        <v>0.56910569105692399</v>
      </c>
      <c r="G236" s="154">
        <v>43829</v>
      </c>
      <c r="H236" s="155">
        <v>1.23</v>
      </c>
      <c r="I236" s="156">
        <v>53.8060917220592</v>
      </c>
      <c r="J236" s="152" t="s">
        <v>9811</v>
      </c>
      <c r="K236" s="156">
        <v>2.0627062706270798</v>
      </c>
      <c r="L236" s="156">
        <v>5.9982862039417304</v>
      </c>
      <c r="M236" s="185">
        <v>7.9406795930419403</v>
      </c>
      <c r="N236" s="156">
        <v>21.051037822505801</v>
      </c>
      <c r="O236" s="156">
        <v>53.8060917220592</v>
      </c>
      <c r="P236" s="152" t="s">
        <v>9811</v>
      </c>
      <c r="Q236" s="156">
        <v>36.6123845570417</v>
      </c>
      <c r="R236" s="152" t="s">
        <v>9812</v>
      </c>
      <c r="S236" s="156">
        <v>50.743612889637703</v>
      </c>
      <c r="T236" s="152" t="s">
        <v>9813</v>
      </c>
      <c r="U236" s="156">
        <v>78.932668500000005</v>
      </c>
      <c r="V236" s="152" t="s">
        <v>157</v>
      </c>
      <c r="W236" s="152" t="s">
        <v>166</v>
      </c>
      <c r="X236" s="155">
        <v>55.295267534899999</v>
      </c>
      <c r="Y236" s="152" t="s">
        <v>159</v>
      </c>
      <c r="Z236" s="154">
        <v>42240</v>
      </c>
      <c r="AA236" s="153" t="s">
        <v>9271</v>
      </c>
      <c r="AB236" s="152" t="s">
        <v>9633</v>
      </c>
      <c r="AC236" s="152" t="s">
        <v>164</v>
      </c>
      <c r="AD236" s="152" t="s">
        <v>162</v>
      </c>
    </row>
    <row r="237" spans="1:30" hidden="1">
      <c r="A237" s="189" t="s">
        <v>7376</v>
      </c>
      <c r="B237" s="189" t="s">
        <v>7377</v>
      </c>
      <c r="C237" s="154">
        <v>43830</v>
      </c>
      <c r="D237" s="155">
        <v>1.3644000000000001</v>
      </c>
      <c r="E237" s="155">
        <v>1.5444</v>
      </c>
      <c r="F237" s="156">
        <v>8.8028169014091801E-2</v>
      </c>
      <c r="G237" s="154">
        <v>43829</v>
      </c>
      <c r="H237" s="155">
        <v>1.3632</v>
      </c>
      <c r="I237" s="156">
        <v>53.771418479439902</v>
      </c>
      <c r="J237" s="152" t="s">
        <v>9814</v>
      </c>
      <c r="K237" s="156">
        <v>2.8571428571428599</v>
      </c>
      <c r="L237" s="156">
        <v>9.6145036473970809</v>
      </c>
      <c r="M237" s="185">
        <v>12.518648877985401</v>
      </c>
      <c r="N237" s="156">
        <v>23.594828786557802</v>
      </c>
      <c r="O237" s="156">
        <v>53.771418479439902</v>
      </c>
      <c r="P237" s="152" t="s">
        <v>9814</v>
      </c>
      <c r="Q237" s="156">
        <v>31.019656763569198</v>
      </c>
      <c r="R237" s="152" t="s">
        <v>9815</v>
      </c>
      <c r="S237" s="156">
        <v>41.8277357708049</v>
      </c>
      <c r="T237" s="152" t="s">
        <v>9816</v>
      </c>
      <c r="U237" s="156">
        <v>55.939595480000001</v>
      </c>
      <c r="V237" s="152" t="s">
        <v>163</v>
      </c>
      <c r="W237" s="152" t="s">
        <v>166</v>
      </c>
      <c r="X237" s="155">
        <v>1.2209624131000001</v>
      </c>
      <c r="Y237" s="152" t="s">
        <v>159</v>
      </c>
      <c r="Z237" s="154">
        <v>42340</v>
      </c>
      <c r="AA237" s="153" t="s">
        <v>9271</v>
      </c>
      <c r="AB237" s="152" t="s">
        <v>9817</v>
      </c>
      <c r="AC237" s="152" t="s">
        <v>418</v>
      </c>
      <c r="AD237" s="152" t="s">
        <v>204</v>
      </c>
    </row>
    <row r="238" spans="1:30" hidden="1">
      <c r="A238" s="189" t="s">
        <v>7378</v>
      </c>
      <c r="B238" s="189" t="s">
        <v>7379</v>
      </c>
      <c r="C238" s="154">
        <v>43830</v>
      </c>
      <c r="D238" s="155">
        <v>1.4152</v>
      </c>
      <c r="E238" s="155">
        <v>1.4152</v>
      </c>
      <c r="F238" s="156">
        <v>0.41152263374485798</v>
      </c>
      <c r="G238" s="154">
        <v>43829</v>
      </c>
      <c r="H238" s="155">
        <v>1.4094</v>
      </c>
      <c r="I238" s="156">
        <v>53.742531233025503</v>
      </c>
      <c r="J238" s="152" t="s">
        <v>9818</v>
      </c>
      <c r="K238" s="156">
        <v>2.0846858544326601</v>
      </c>
      <c r="L238" s="156">
        <v>9.3240633449208197</v>
      </c>
      <c r="M238" s="185">
        <v>17.2882479695011</v>
      </c>
      <c r="N238" s="156">
        <v>31.304509185377601</v>
      </c>
      <c r="O238" s="156">
        <v>53.742531233025503</v>
      </c>
      <c r="P238" s="152" t="s">
        <v>9818</v>
      </c>
      <c r="Q238" s="157">
        <v>0</v>
      </c>
      <c r="R238" s="152"/>
      <c r="S238" s="157">
        <v>0</v>
      </c>
      <c r="T238" s="152"/>
      <c r="U238" s="156">
        <v>41.52</v>
      </c>
      <c r="V238" s="152" t="s">
        <v>157</v>
      </c>
      <c r="W238" s="152" t="s">
        <v>95</v>
      </c>
      <c r="X238" s="155">
        <v>1.8464448816000001</v>
      </c>
      <c r="Y238" s="152" t="s">
        <v>159</v>
      </c>
      <c r="Z238" s="154">
        <v>43126</v>
      </c>
      <c r="AA238" s="153" t="s">
        <v>9271</v>
      </c>
      <c r="AB238" s="152" t="s">
        <v>3620</v>
      </c>
      <c r="AC238" s="152" t="s">
        <v>217</v>
      </c>
      <c r="AD238" s="152" t="s">
        <v>165</v>
      </c>
    </row>
    <row r="239" spans="1:30" hidden="1">
      <c r="A239" s="189" t="s">
        <v>7380</v>
      </c>
      <c r="B239" s="189" t="s">
        <v>7381</v>
      </c>
      <c r="C239" s="154">
        <v>43830</v>
      </c>
      <c r="D239" s="155">
        <v>1.153</v>
      </c>
      <c r="E239" s="155">
        <v>1.153</v>
      </c>
      <c r="F239" s="156">
        <v>0.43554006968642101</v>
      </c>
      <c r="G239" s="154">
        <v>43829</v>
      </c>
      <c r="H239" s="155">
        <v>1.1479999999999999</v>
      </c>
      <c r="I239" s="156">
        <v>53.733333333333299</v>
      </c>
      <c r="J239" s="152" t="s">
        <v>9819</v>
      </c>
      <c r="K239" s="156">
        <v>2.4888888888888898</v>
      </c>
      <c r="L239" s="156">
        <v>10.4406130268199</v>
      </c>
      <c r="M239" s="185">
        <v>14.726368159204</v>
      </c>
      <c r="N239" s="156">
        <v>20.732984293193699</v>
      </c>
      <c r="O239" s="156">
        <v>53.733333333333299</v>
      </c>
      <c r="P239" s="152" t="s">
        <v>9819</v>
      </c>
      <c r="Q239" s="156">
        <v>26.842684268426801</v>
      </c>
      <c r="R239" s="152" t="s">
        <v>9820</v>
      </c>
      <c r="S239" s="156">
        <v>57.298772169167798</v>
      </c>
      <c r="T239" s="152" t="s">
        <v>9821</v>
      </c>
      <c r="U239" s="156">
        <v>15.3</v>
      </c>
      <c r="V239" s="152" t="s">
        <v>174</v>
      </c>
      <c r="W239" s="152" t="s">
        <v>197</v>
      </c>
      <c r="X239" s="155">
        <v>7.1751409967999997</v>
      </c>
      <c r="Y239" s="152" t="s">
        <v>159</v>
      </c>
      <c r="Z239" s="154">
        <v>42138</v>
      </c>
      <c r="AA239" s="153" t="s">
        <v>9271</v>
      </c>
      <c r="AB239" s="152" t="s">
        <v>428</v>
      </c>
      <c r="AC239" s="152" t="s">
        <v>195</v>
      </c>
      <c r="AD239" s="152" t="s">
        <v>165</v>
      </c>
    </row>
    <row r="240" spans="1:30" hidden="1">
      <c r="A240" s="189" t="s">
        <v>7382</v>
      </c>
      <c r="B240" s="189" t="s">
        <v>7383</v>
      </c>
      <c r="C240" s="154">
        <v>43830</v>
      </c>
      <c r="D240" s="155">
        <v>1.143</v>
      </c>
      <c r="E240" s="155">
        <v>1.238</v>
      </c>
      <c r="F240" s="156">
        <v>0.17528483786152499</v>
      </c>
      <c r="G240" s="154">
        <v>43829</v>
      </c>
      <c r="H240" s="155">
        <v>1.141</v>
      </c>
      <c r="I240" s="156">
        <v>53.5972736386138</v>
      </c>
      <c r="J240" s="152" t="s">
        <v>9822</v>
      </c>
      <c r="K240" s="156">
        <v>-0.223527535327118</v>
      </c>
      <c r="L240" s="156">
        <v>9.7356767402594393</v>
      </c>
      <c r="M240" s="185">
        <v>11.8077451351351</v>
      </c>
      <c r="N240" s="156">
        <v>27.6816842592592</v>
      </c>
      <c r="O240" s="156">
        <v>53.5972736386138</v>
      </c>
      <c r="P240" s="152" t="s">
        <v>9822</v>
      </c>
      <c r="Q240" s="156">
        <v>24.8557314889336</v>
      </c>
      <c r="R240" s="152" t="s">
        <v>9823</v>
      </c>
      <c r="S240" s="157">
        <v>0</v>
      </c>
      <c r="T240" s="152"/>
      <c r="U240" s="156">
        <v>24.106597099999998</v>
      </c>
      <c r="V240" s="152" t="s">
        <v>157</v>
      </c>
      <c r="W240" s="152" t="s">
        <v>95</v>
      </c>
      <c r="X240" s="155">
        <v>0.83443219020000003</v>
      </c>
      <c r="Y240" s="152" t="s">
        <v>159</v>
      </c>
      <c r="Z240" s="154">
        <v>43066</v>
      </c>
      <c r="AA240" s="153" t="s">
        <v>9271</v>
      </c>
      <c r="AB240" s="152" t="s">
        <v>425</v>
      </c>
      <c r="AC240" s="152" t="s">
        <v>200</v>
      </c>
      <c r="AD240" s="152" t="s">
        <v>181</v>
      </c>
    </row>
    <row r="241" spans="1:30" hidden="1">
      <c r="A241" s="189" t="s">
        <v>7384</v>
      </c>
      <c r="B241" s="189" t="s">
        <v>7385</v>
      </c>
      <c r="C241" s="154">
        <v>43830</v>
      </c>
      <c r="D241" s="155">
        <v>1.327</v>
      </c>
      <c r="E241" s="155">
        <v>1.327</v>
      </c>
      <c r="F241" s="156">
        <v>0.60652009097801396</v>
      </c>
      <c r="G241" s="154">
        <v>43829</v>
      </c>
      <c r="H241" s="155">
        <v>1.319</v>
      </c>
      <c r="I241" s="156">
        <v>53.587962962962997</v>
      </c>
      <c r="J241" s="152" t="s">
        <v>9824</v>
      </c>
      <c r="K241" s="156">
        <v>2.6295436968290802</v>
      </c>
      <c r="L241" s="156">
        <v>9.7601323407774903</v>
      </c>
      <c r="M241" s="185">
        <v>13.8078902229846</v>
      </c>
      <c r="N241" s="156">
        <v>27.351247600767699</v>
      </c>
      <c r="O241" s="156">
        <v>53.587962962962997</v>
      </c>
      <c r="P241" s="152" t="s">
        <v>9824</v>
      </c>
      <c r="Q241" s="156">
        <v>29.970617042115599</v>
      </c>
      <c r="R241" s="152" t="s">
        <v>9825</v>
      </c>
      <c r="S241" s="156">
        <v>37.512953367875603</v>
      </c>
      <c r="T241" s="152" t="s">
        <v>9826</v>
      </c>
      <c r="U241" s="156">
        <v>32.700000000000003</v>
      </c>
      <c r="V241" s="152" t="s">
        <v>157</v>
      </c>
      <c r="W241" s="152" t="s">
        <v>189</v>
      </c>
      <c r="X241" s="155">
        <v>1.1390776547999999</v>
      </c>
      <c r="Y241" s="152" t="s">
        <v>159</v>
      </c>
      <c r="Z241" s="154">
        <v>42349</v>
      </c>
      <c r="AA241" s="153" t="s">
        <v>9271</v>
      </c>
      <c r="AB241" s="152" t="s">
        <v>9827</v>
      </c>
      <c r="AC241" s="152" t="s">
        <v>325</v>
      </c>
      <c r="AD241" s="152" t="s">
        <v>162</v>
      </c>
    </row>
    <row r="242" spans="1:30" hidden="1">
      <c r="A242" s="189" t="s">
        <v>7386</v>
      </c>
      <c r="B242" s="189" t="s">
        <v>7387</v>
      </c>
      <c r="C242" s="154">
        <v>43830</v>
      </c>
      <c r="D242" s="155">
        <v>1.454</v>
      </c>
      <c r="E242" s="155">
        <v>1.454</v>
      </c>
      <c r="F242" s="156">
        <v>0.83217753120665805</v>
      </c>
      <c r="G242" s="154">
        <v>43826</v>
      </c>
      <c r="H242" s="155">
        <v>1.4419999999999999</v>
      </c>
      <c r="I242" s="156">
        <v>53.5374868004224</v>
      </c>
      <c r="J242" s="152" t="s">
        <v>9828</v>
      </c>
      <c r="K242" s="156">
        <v>0</v>
      </c>
      <c r="L242" s="156">
        <v>4.3790380473797503</v>
      </c>
      <c r="M242" s="185">
        <v>9.9017384731670504</v>
      </c>
      <c r="N242" s="156">
        <v>16.2270183852918</v>
      </c>
      <c r="O242" s="156">
        <v>53.5374868004224</v>
      </c>
      <c r="P242" s="152" t="s">
        <v>9828</v>
      </c>
      <c r="Q242" s="156">
        <v>18.597063621533401</v>
      </c>
      <c r="R242" s="152" t="s">
        <v>9829</v>
      </c>
      <c r="S242" s="156">
        <v>52.092050209204999</v>
      </c>
      <c r="T242" s="152" t="s">
        <v>9830</v>
      </c>
      <c r="U242" s="156">
        <v>45.4</v>
      </c>
      <c r="V242" s="152" t="s">
        <v>174</v>
      </c>
      <c r="W242" s="152" t="s">
        <v>197</v>
      </c>
      <c r="X242" s="155">
        <v>1.6425147982999999</v>
      </c>
      <c r="Y242" s="152" t="s">
        <v>159</v>
      </c>
      <c r="Z242" s="154">
        <v>42243</v>
      </c>
      <c r="AA242" s="153" t="s">
        <v>9271</v>
      </c>
      <c r="AB242" s="152" t="s">
        <v>387</v>
      </c>
      <c r="AC242" s="152" t="s">
        <v>269</v>
      </c>
      <c r="AD242" s="152" t="s">
        <v>181</v>
      </c>
    </row>
    <row r="243" spans="1:30" hidden="1">
      <c r="A243" s="189" t="s">
        <v>7388</v>
      </c>
      <c r="B243" s="189" t="s">
        <v>7389</v>
      </c>
      <c r="C243" s="154">
        <v>43830</v>
      </c>
      <c r="D243" s="155">
        <v>1.3717999999999999</v>
      </c>
      <c r="E243" s="155">
        <v>1.3717999999999999</v>
      </c>
      <c r="F243" s="156">
        <v>0.82316625018373302</v>
      </c>
      <c r="G243" s="154">
        <v>43829</v>
      </c>
      <c r="H243" s="155">
        <v>1.3606</v>
      </c>
      <c r="I243" s="156">
        <v>53.5310576385003</v>
      </c>
      <c r="J243" s="152" t="s">
        <v>9831</v>
      </c>
      <c r="K243" s="156">
        <v>2.6028421839940101</v>
      </c>
      <c r="L243" s="156">
        <v>6.1107673267326703</v>
      </c>
      <c r="M243" s="185">
        <v>11.573810492069899</v>
      </c>
      <c r="N243" s="156">
        <v>19.1729649900095</v>
      </c>
      <c r="O243" s="156">
        <v>53.5310576385003</v>
      </c>
      <c r="P243" s="152" t="s">
        <v>9831</v>
      </c>
      <c r="Q243" s="156">
        <v>19.4947735191638</v>
      </c>
      <c r="R243" s="152" t="s">
        <v>9832</v>
      </c>
      <c r="S243" s="156">
        <v>36.361829025844898</v>
      </c>
      <c r="T243" s="152" t="s">
        <v>9833</v>
      </c>
      <c r="U243" s="156">
        <v>37.18</v>
      </c>
      <c r="V243" s="152" t="s">
        <v>157</v>
      </c>
      <c r="W243" s="152" t="s">
        <v>166</v>
      </c>
      <c r="X243" s="155">
        <v>0.95543729570000002</v>
      </c>
      <c r="Y243" s="152" t="s">
        <v>159</v>
      </c>
      <c r="Z243" s="154">
        <v>42167</v>
      </c>
      <c r="AA243" s="153" t="s">
        <v>9271</v>
      </c>
      <c r="AB243" s="152" t="s">
        <v>397</v>
      </c>
      <c r="AC243" s="152" t="s">
        <v>236</v>
      </c>
      <c r="AD243" s="152" t="s">
        <v>192</v>
      </c>
    </row>
    <row r="244" spans="1:30" hidden="1">
      <c r="A244" s="189" t="s">
        <v>7390</v>
      </c>
      <c r="B244" s="189" t="s">
        <v>7391</v>
      </c>
      <c r="C244" s="154">
        <v>43830</v>
      </c>
      <c r="D244" s="155">
        <v>1.9139999999999999</v>
      </c>
      <c r="E244" s="155">
        <v>1.974</v>
      </c>
      <c r="F244" s="156">
        <v>-0.519750519750524</v>
      </c>
      <c r="G244" s="154">
        <v>43829</v>
      </c>
      <c r="H244" s="155">
        <v>1.9239999999999999</v>
      </c>
      <c r="I244" s="156">
        <v>53.488372093023202</v>
      </c>
      <c r="J244" s="152" t="s">
        <v>9834</v>
      </c>
      <c r="K244" s="156">
        <v>-1.5432098765432001</v>
      </c>
      <c r="L244" s="156">
        <v>6.74846625766871</v>
      </c>
      <c r="M244" s="185">
        <v>7.8309859154929597</v>
      </c>
      <c r="N244" s="156">
        <v>28.112449799196799</v>
      </c>
      <c r="O244" s="156">
        <v>53.488372093023202</v>
      </c>
      <c r="P244" s="152" t="s">
        <v>9834</v>
      </c>
      <c r="Q244" s="156">
        <v>-2.6944585663447</v>
      </c>
      <c r="R244" s="152" t="s">
        <v>9835</v>
      </c>
      <c r="S244" s="156">
        <v>-5.2944087085601099</v>
      </c>
      <c r="T244" s="152" t="s">
        <v>9836</v>
      </c>
      <c r="U244" s="156">
        <v>101.859053</v>
      </c>
      <c r="V244" s="152" t="s">
        <v>157</v>
      </c>
      <c r="W244" s="152" t="s">
        <v>158</v>
      </c>
      <c r="X244" s="155">
        <v>3.1128535132000001</v>
      </c>
      <c r="Y244" s="152" t="s">
        <v>159</v>
      </c>
      <c r="Z244" s="154">
        <v>39968</v>
      </c>
      <c r="AA244" s="153" t="s">
        <v>9271</v>
      </c>
      <c r="AB244" s="152" t="s">
        <v>9837</v>
      </c>
      <c r="AC244" s="152" t="s">
        <v>194</v>
      </c>
      <c r="AD244" s="152" t="s">
        <v>181</v>
      </c>
    </row>
    <row r="245" spans="1:30" hidden="1">
      <c r="A245" s="189" t="s">
        <v>7392</v>
      </c>
      <c r="B245" s="189" t="s">
        <v>7393</v>
      </c>
      <c r="C245" s="154">
        <v>43830</v>
      </c>
      <c r="D245" s="155">
        <v>1.2262999999999999</v>
      </c>
      <c r="E245" s="155">
        <v>1.2262999999999999</v>
      </c>
      <c r="F245" s="156">
        <v>0.64839133289560202</v>
      </c>
      <c r="G245" s="154">
        <v>43829</v>
      </c>
      <c r="H245" s="155">
        <v>1.2183999999999999</v>
      </c>
      <c r="I245" s="156">
        <v>53.460142660492998</v>
      </c>
      <c r="J245" s="152" t="s">
        <v>9838</v>
      </c>
      <c r="K245" s="156">
        <v>2.6707970529136</v>
      </c>
      <c r="L245" s="156">
        <v>5.7155172413793096</v>
      </c>
      <c r="M245" s="185">
        <v>8.3208197155728101</v>
      </c>
      <c r="N245" s="156">
        <v>13.725308355745099</v>
      </c>
      <c r="O245" s="156">
        <v>53.460142660492998</v>
      </c>
      <c r="P245" s="152" t="s">
        <v>9838</v>
      </c>
      <c r="Q245" s="156">
        <v>20.3434739941119</v>
      </c>
      <c r="R245" s="152" t="s">
        <v>9839</v>
      </c>
      <c r="S245" s="156">
        <v>22.998996990972898</v>
      </c>
      <c r="T245" s="152" t="s">
        <v>9840</v>
      </c>
      <c r="U245" s="156">
        <v>22.63</v>
      </c>
      <c r="V245" s="152" t="s">
        <v>157</v>
      </c>
      <c r="W245" s="152" t="s">
        <v>189</v>
      </c>
      <c r="X245" s="155">
        <v>1.2895284083</v>
      </c>
      <c r="Y245" s="152" t="s">
        <v>159</v>
      </c>
      <c r="Z245" s="154">
        <v>42416</v>
      </c>
      <c r="AA245" s="153" t="s">
        <v>9271</v>
      </c>
      <c r="AB245" s="152" t="s">
        <v>393</v>
      </c>
      <c r="AC245" s="152" t="s">
        <v>394</v>
      </c>
      <c r="AD245" s="152" t="s">
        <v>181</v>
      </c>
    </row>
    <row r="246" spans="1:30" hidden="1">
      <c r="A246" s="189" t="s">
        <v>7394</v>
      </c>
      <c r="B246" s="189" t="s">
        <v>7395</v>
      </c>
      <c r="C246" s="154">
        <v>43830</v>
      </c>
      <c r="D246" s="155">
        <v>1.0680000000000001</v>
      </c>
      <c r="E246" s="155">
        <v>1.0680000000000001</v>
      </c>
      <c r="F246" s="156">
        <v>0.75471698113207597</v>
      </c>
      <c r="G246" s="154">
        <v>43829</v>
      </c>
      <c r="H246" s="155">
        <v>1.06</v>
      </c>
      <c r="I246" s="156">
        <v>53.448275862069003</v>
      </c>
      <c r="J246" s="152" t="s">
        <v>9841</v>
      </c>
      <c r="K246" s="156">
        <v>2.10325047801147</v>
      </c>
      <c r="L246" s="156">
        <v>6.2686567164179303</v>
      </c>
      <c r="M246" s="185">
        <v>10.3305785123967</v>
      </c>
      <c r="N246" s="156">
        <v>17.233809001097701</v>
      </c>
      <c r="O246" s="156">
        <v>53.448275862069003</v>
      </c>
      <c r="P246" s="152" t="s">
        <v>9841</v>
      </c>
      <c r="Q246" s="156">
        <v>6.6933066933067096</v>
      </c>
      <c r="R246" s="152" t="s">
        <v>9842</v>
      </c>
      <c r="S246" s="157">
        <v>0</v>
      </c>
      <c r="T246" s="152"/>
      <c r="U246" s="156">
        <v>6.8000000000000096</v>
      </c>
      <c r="V246" s="152" t="s">
        <v>157</v>
      </c>
      <c r="W246" s="152" t="s">
        <v>95</v>
      </c>
      <c r="X246" s="155">
        <v>1.1264632285</v>
      </c>
      <c r="Y246" s="152" t="s">
        <v>159</v>
      </c>
      <c r="Z246" s="154">
        <v>43088</v>
      </c>
      <c r="AA246" s="153" t="s">
        <v>9271</v>
      </c>
      <c r="AB246" s="152" t="s">
        <v>9843</v>
      </c>
      <c r="AC246" s="152" t="s">
        <v>167</v>
      </c>
      <c r="AD246" s="152" t="s">
        <v>181</v>
      </c>
    </row>
    <row r="247" spans="1:30" hidden="1">
      <c r="A247" s="189" t="s">
        <v>7396</v>
      </c>
      <c r="B247" s="189" t="s">
        <v>7397</v>
      </c>
      <c r="C247" s="154">
        <v>43830</v>
      </c>
      <c r="D247" s="155">
        <v>0.93289999999999995</v>
      </c>
      <c r="E247" s="155">
        <v>0.93289999999999995</v>
      </c>
      <c r="F247" s="156">
        <v>0.43061685865001698</v>
      </c>
      <c r="G247" s="154">
        <v>43829</v>
      </c>
      <c r="H247" s="155">
        <v>0.92889999999999995</v>
      </c>
      <c r="I247" s="156">
        <v>53.235873850197102</v>
      </c>
      <c r="J247" s="152" t="s">
        <v>9844</v>
      </c>
      <c r="K247" s="156">
        <v>2.21321354223732</v>
      </c>
      <c r="L247" s="156">
        <v>7.5513027438321396</v>
      </c>
      <c r="M247" s="185">
        <v>9.4439230408258901</v>
      </c>
      <c r="N247" s="156">
        <v>16.0323383084577</v>
      </c>
      <c r="O247" s="156">
        <v>53.235873850197102</v>
      </c>
      <c r="P247" s="152" t="s">
        <v>9844</v>
      </c>
      <c r="Q247" s="156">
        <v>14.4803043318199</v>
      </c>
      <c r="R247" s="152" t="s">
        <v>9845</v>
      </c>
      <c r="S247" s="156">
        <v>28.216052776250699</v>
      </c>
      <c r="T247" s="152" t="s">
        <v>9846</v>
      </c>
      <c r="U247" s="156">
        <v>-6.71</v>
      </c>
      <c r="V247" s="152" t="s">
        <v>157</v>
      </c>
      <c r="W247" s="152" t="s">
        <v>158</v>
      </c>
      <c r="X247" s="155">
        <v>3.0831970468000001</v>
      </c>
      <c r="Y247" s="152" t="s">
        <v>159</v>
      </c>
      <c r="Z247" s="154">
        <v>42080</v>
      </c>
      <c r="AA247" s="153" t="s">
        <v>9271</v>
      </c>
      <c r="AB247" s="152" t="s">
        <v>9847</v>
      </c>
      <c r="AC247" s="152" t="s">
        <v>239</v>
      </c>
      <c r="AD247" s="152" t="s">
        <v>173</v>
      </c>
    </row>
    <row r="248" spans="1:30" hidden="1">
      <c r="A248" s="189" t="s">
        <v>13050</v>
      </c>
      <c r="B248" s="189" t="s">
        <v>13051</v>
      </c>
      <c r="C248" s="154">
        <v>43830</v>
      </c>
      <c r="D248" s="155">
        <v>1.2905</v>
      </c>
      <c r="E248" s="155">
        <v>1.2905</v>
      </c>
      <c r="F248" s="156">
        <v>0.82818970232048905</v>
      </c>
      <c r="G248" s="154">
        <v>43829</v>
      </c>
      <c r="H248" s="155">
        <v>1.2799</v>
      </c>
      <c r="I248" s="156">
        <v>53.193257359923997</v>
      </c>
      <c r="J248" s="152" t="s">
        <v>13052</v>
      </c>
      <c r="K248" s="156">
        <v>2.5997773890920599</v>
      </c>
      <c r="L248" s="156">
        <v>5.89152375482072</v>
      </c>
      <c r="M248" s="185">
        <v>12.3835234694766</v>
      </c>
      <c r="N248" s="156">
        <v>19.723536506169399</v>
      </c>
      <c r="O248" s="156">
        <v>53.193257359923997</v>
      </c>
      <c r="P248" s="152" t="s">
        <v>13052</v>
      </c>
      <c r="Q248" s="156">
        <v>15.429338103756701</v>
      </c>
      <c r="R248" s="152" t="s">
        <v>13053</v>
      </c>
      <c r="S248" s="156">
        <v>29.05</v>
      </c>
      <c r="T248" s="152" t="s">
        <v>13054</v>
      </c>
      <c r="U248" s="156">
        <v>28.280318091451299</v>
      </c>
      <c r="V248" s="152" t="s">
        <v>157</v>
      </c>
      <c r="W248" s="152" t="s">
        <v>158</v>
      </c>
      <c r="X248" s="155">
        <v>0.22888514200000001</v>
      </c>
      <c r="Y248" s="152" t="s">
        <v>159</v>
      </c>
      <c r="Z248" s="154">
        <v>42338</v>
      </c>
      <c r="AA248" s="153" t="s">
        <v>9271</v>
      </c>
      <c r="AB248" s="152" t="s">
        <v>397</v>
      </c>
      <c r="AC248" s="152" t="s">
        <v>236</v>
      </c>
      <c r="AD248" s="152" t="s">
        <v>192</v>
      </c>
    </row>
    <row r="249" spans="1:30" hidden="1">
      <c r="A249" s="189" t="s">
        <v>13055</v>
      </c>
      <c r="B249" s="189" t="s">
        <v>13056</v>
      </c>
      <c r="C249" s="154">
        <v>43830</v>
      </c>
      <c r="D249" s="155">
        <v>1.4319999999999999</v>
      </c>
      <c r="E249" s="155">
        <v>1.4319999999999999</v>
      </c>
      <c r="F249" s="156">
        <v>0.63246661981728003</v>
      </c>
      <c r="G249" s="154">
        <v>43829</v>
      </c>
      <c r="H249" s="155">
        <v>1.423</v>
      </c>
      <c r="I249" s="156">
        <v>53.155080213903702</v>
      </c>
      <c r="J249" s="152" t="s">
        <v>13057</v>
      </c>
      <c r="K249" s="156">
        <v>0</v>
      </c>
      <c r="L249" s="156">
        <v>4.7549378200438897</v>
      </c>
      <c r="M249" s="185">
        <v>6.86567164179103</v>
      </c>
      <c r="N249" s="156">
        <v>25.503943908851902</v>
      </c>
      <c r="O249" s="156">
        <v>53.155080213903702</v>
      </c>
      <c r="P249" s="152" t="s">
        <v>13057</v>
      </c>
      <c r="Q249" s="156">
        <v>25.614035087719301</v>
      </c>
      <c r="R249" s="152" t="s">
        <v>13058</v>
      </c>
      <c r="S249" s="156">
        <v>6.2314540059347099</v>
      </c>
      <c r="T249" s="152" t="s">
        <v>13059</v>
      </c>
      <c r="U249" s="156">
        <v>43.2</v>
      </c>
      <c r="V249" s="152" t="s">
        <v>157</v>
      </c>
      <c r="W249" s="152" t="s">
        <v>158</v>
      </c>
      <c r="X249" s="155">
        <v>1.4492905304000001</v>
      </c>
      <c r="Y249" s="152" t="s">
        <v>159</v>
      </c>
      <c r="Z249" s="154">
        <v>41908</v>
      </c>
      <c r="AA249" s="153" t="s">
        <v>9271</v>
      </c>
      <c r="AB249" s="152" t="s">
        <v>13040</v>
      </c>
      <c r="AC249" s="152" t="s">
        <v>223</v>
      </c>
      <c r="AD249" s="152" t="s">
        <v>192</v>
      </c>
    </row>
    <row r="250" spans="1:30" hidden="1">
      <c r="A250" s="189" t="s">
        <v>7398</v>
      </c>
      <c r="B250" s="189" t="s">
        <v>7399</v>
      </c>
      <c r="C250" s="154">
        <v>43830</v>
      </c>
      <c r="D250" s="155">
        <v>1.5467</v>
      </c>
      <c r="E250" s="155">
        <v>2.9887000000000001</v>
      </c>
      <c r="F250" s="156">
        <v>0.20082923037054801</v>
      </c>
      <c r="G250" s="154">
        <v>43829</v>
      </c>
      <c r="H250" s="155">
        <v>1.5436000000000001</v>
      </c>
      <c r="I250" s="156">
        <v>53.138589977976999</v>
      </c>
      <c r="J250" s="152" t="s">
        <v>9848</v>
      </c>
      <c r="K250" s="156">
        <v>0.85419926969220195</v>
      </c>
      <c r="L250" s="156">
        <v>12.128461649992699</v>
      </c>
      <c r="M250" s="185">
        <v>14.6297901710196</v>
      </c>
      <c r="N250" s="156">
        <v>25.5744093529268</v>
      </c>
      <c r="O250" s="156">
        <v>53.138589977976999</v>
      </c>
      <c r="P250" s="152" t="s">
        <v>9848</v>
      </c>
      <c r="Q250" s="156">
        <v>10.5575238582965</v>
      </c>
      <c r="R250" s="152" t="s">
        <v>9849</v>
      </c>
      <c r="S250" s="156">
        <v>9.5933352589873007</v>
      </c>
      <c r="T250" s="152" t="s">
        <v>9850</v>
      </c>
      <c r="U250" s="156">
        <v>366.11413068000002</v>
      </c>
      <c r="V250" s="152" t="s">
        <v>157</v>
      </c>
      <c r="W250" s="152" t="s">
        <v>158</v>
      </c>
      <c r="X250" s="155">
        <v>0.90469563710000001</v>
      </c>
      <c r="Y250" s="152" t="s">
        <v>159</v>
      </c>
      <c r="Z250" s="154">
        <v>37925</v>
      </c>
      <c r="AA250" s="153" t="s">
        <v>9271</v>
      </c>
      <c r="AB250" s="152" t="s">
        <v>9851</v>
      </c>
      <c r="AC250" s="152" t="s">
        <v>233</v>
      </c>
      <c r="AD250" s="152" t="s">
        <v>181</v>
      </c>
    </row>
    <row r="251" spans="1:30" hidden="1">
      <c r="A251" s="189" t="s">
        <v>7400</v>
      </c>
      <c r="B251" s="189" t="s">
        <v>7401</v>
      </c>
      <c r="C251" s="154">
        <v>43830</v>
      </c>
      <c r="D251" s="155">
        <v>1.2486999999999999</v>
      </c>
      <c r="E251" s="155">
        <v>1.2486999999999999</v>
      </c>
      <c r="F251" s="156">
        <v>0.43432799806963701</v>
      </c>
      <c r="G251" s="154">
        <v>43829</v>
      </c>
      <c r="H251" s="155">
        <v>1.2433000000000001</v>
      </c>
      <c r="I251" s="156">
        <v>53.120784794604504</v>
      </c>
      <c r="J251" s="152" t="s">
        <v>9852</v>
      </c>
      <c r="K251" s="156">
        <v>3.0110542814717101</v>
      </c>
      <c r="L251" s="156">
        <v>9.8724153101627596</v>
      </c>
      <c r="M251" s="185">
        <v>13.2504988209686</v>
      </c>
      <c r="N251" s="156">
        <v>15.695358102473801</v>
      </c>
      <c r="O251" s="156">
        <v>53.120784794604504</v>
      </c>
      <c r="P251" s="152" t="s">
        <v>9852</v>
      </c>
      <c r="Q251" s="156">
        <v>9.2954048140043604</v>
      </c>
      <c r="R251" s="152" t="s">
        <v>9853</v>
      </c>
      <c r="S251" s="157">
        <v>0</v>
      </c>
      <c r="T251" s="152"/>
      <c r="U251" s="156">
        <v>22.772198822831101</v>
      </c>
      <c r="V251" s="152" t="s">
        <v>157</v>
      </c>
      <c r="W251" s="152" t="s">
        <v>95</v>
      </c>
      <c r="X251" s="155">
        <v>2.4742578770999999</v>
      </c>
      <c r="Y251" s="152" t="s">
        <v>159</v>
      </c>
      <c r="Z251" s="154">
        <v>42739</v>
      </c>
      <c r="AA251" s="153" t="s">
        <v>9271</v>
      </c>
      <c r="AB251" s="152" t="s">
        <v>9854</v>
      </c>
      <c r="AC251" s="152" t="s">
        <v>223</v>
      </c>
      <c r="AD251" s="152" t="s">
        <v>173</v>
      </c>
    </row>
    <row r="252" spans="1:30" hidden="1">
      <c r="A252" s="189" t="s">
        <v>13060</v>
      </c>
      <c r="B252" s="189" t="s">
        <v>13061</v>
      </c>
      <c r="C252" s="154">
        <v>43830</v>
      </c>
      <c r="D252" s="155">
        <v>1.401</v>
      </c>
      <c r="E252" s="155">
        <v>1.7210000000000001</v>
      </c>
      <c r="F252" s="156">
        <v>0.14295925661186701</v>
      </c>
      <c r="G252" s="154">
        <v>43829</v>
      </c>
      <c r="H252" s="155">
        <v>1.399</v>
      </c>
      <c r="I252" s="156">
        <v>53.114754098360699</v>
      </c>
      <c r="J252" s="152" t="s">
        <v>13062</v>
      </c>
      <c r="K252" s="156">
        <v>-0.35561877667140002</v>
      </c>
      <c r="L252" s="156">
        <v>8.3526682134570702</v>
      </c>
      <c r="M252" s="185">
        <v>10.9263657957245</v>
      </c>
      <c r="N252" s="156">
        <v>23.110720562390199</v>
      </c>
      <c r="O252" s="156">
        <v>53.114754098360699</v>
      </c>
      <c r="P252" s="152" t="s">
        <v>13062</v>
      </c>
      <c r="Q252" s="156">
        <v>26.0573609255737</v>
      </c>
      <c r="R252" s="152" t="s">
        <v>13063</v>
      </c>
      <c r="S252" s="156">
        <v>37.122129644318299</v>
      </c>
      <c r="T252" s="152" t="s">
        <v>13064</v>
      </c>
      <c r="U252" s="156">
        <v>41.432852592592603</v>
      </c>
      <c r="V252" s="152" t="s">
        <v>157</v>
      </c>
      <c r="W252" s="152" t="s">
        <v>166</v>
      </c>
      <c r="X252" s="155">
        <v>0</v>
      </c>
      <c r="Y252" s="152" t="s">
        <v>159</v>
      </c>
      <c r="Z252" s="154">
        <v>42495</v>
      </c>
      <c r="AA252" s="153" t="s">
        <v>9271</v>
      </c>
      <c r="AB252" s="152" t="s">
        <v>415</v>
      </c>
      <c r="AC252" s="152" t="s">
        <v>278</v>
      </c>
      <c r="AD252" s="152" t="s">
        <v>247</v>
      </c>
    </row>
    <row r="253" spans="1:30" hidden="1">
      <c r="A253" s="189" t="s">
        <v>7402</v>
      </c>
      <c r="B253" s="189" t="s">
        <v>7403</v>
      </c>
      <c r="C253" s="154">
        <v>43830</v>
      </c>
      <c r="D253" s="155">
        <v>1.401</v>
      </c>
      <c r="E253" s="155">
        <v>1.7210000000000001</v>
      </c>
      <c r="F253" s="156">
        <v>0.14295925661186301</v>
      </c>
      <c r="G253" s="154">
        <v>43829</v>
      </c>
      <c r="H253" s="155">
        <v>1.399</v>
      </c>
      <c r="I253" s="156">
        <v>53.114754098360599</v>
      </c>
      <c r="J253" s="152" t="s">
        <v>9855</v>
      </c>
      <c r="K253" s="156">
        <v>-0.35561877667140201</v>
      </c>
      <c r="L253" s="156">
        <v>8.3526682134570809</v>
      </c>
      <c r="M253" s="185">
        <v>10.9263657957245</v>
      </c>
      <c r="N253" s="156">
        <v>23.110720562390199</v>
      </c>
      <c r="O253" s="156">
        <v>53.114754098360599</v>
      </c>
      <c r="P253" s="152" t="s">
        <v>9855</v>
      </c>
      <c r="Q253" s="156">
        <v>26.057382922623901</v>
      </c>
      <c r="R253" s="152" t="s">
        <v>9856</v>
      </c>
      <c r="S253" s="156">
        <v>37.004166115300599</v>
      </c>
      <c r="T253" s="152" t="s">
        <v>9857</v>
      </c>
      <c r="U253" s="156">
        <v>57.850818253968299</v>
      </c>
      <c r="V253" s="152" t="s">
        <v>157</v>
      </c>
      <c r="W253" s="152" t="s">
        <v>166</v>
      </c>
      <c r="X253" s="155">
        <v>0.74145187550000002</v>
      </c>
      <c r="Y253" s="152" t="s">
        <v>159</v>
      </c>
      <c r="Z253" s="154">
        <v>42067</v>
      </c>
      <c r="AA253" s="153" t="s">
        <v>9271</v>
      </c>
      <c r="AB253" s="152" t="s">
        <v>415</v>
      </c>
      <c r="AC253" s="152" t="s">
        <v>278</v>
      </c>
      <c r="AD253" s="152" t="s">
        <v>247</v>
      </c>
    </row>
    <row r="254" spans="1:30" hidden="1">
      <c r="A254" s="189" t="s">
        <v>13065</v>
      </c>
      <c r="B254" s="189" t="s">
        <v>13066</v>
      </c>
      <c r="C254" s="154">
        <v>43830</v>
      </c>
      <c r="D254" s="155">
        <v>1.84</v>
      </c>
      <c r="E254" s="155">
        <v>2.2149999999999999</v>
      </c>
      <c r="F254" s="156">
        <v>0.49153468050246402</v>
      </c>
      <c r="G254" s="154">
        <v>43829</v>
      </c>
      <c r="H254" s="155">
        <v>1.831</v>
      </c>
      <c r="I254" s="156">
        <v>53.078202995008297</v>
      </c>
      <c r="J254" s="152" t="s">
        <v>13067</v>
      </c>
      <c r="K254" s="156">
        <v>1.4332965821389201</v>
      </c>
      <c r="L254" s="156">
        <v>6.4814814814814898</v>
      </c>
      <c r="M254" s="185">
        <v>10.179640718562901</v>
      </c>
      <c r="N254" s="156">
        <v>27.9554937413074</v>
      </c>
      <c r="O254" s="156">
        <v>53.078202995008297</v>
      </c>
      <c r="P254" s="152" t="s">
        <v>13067</v>
      </c>
      <c r="Q254" s="156">
        <v>15.2160300563557</v>
      </c>
      <c r="R254" s="152" t="s">
        <v>13068</v>
      </c>
      <c r="S254" s="157">
        <v>0</v>
      </c>
      <c r="T254" s="152"/>
      <c r="U254" s="156">
        <v>16.529449018366101</v>
      </c>
      <c r="V254" s="152" t="s">
        <v>157</v>
      </c>
      <c r="W254" s="152" t="s">
        <v>95</v>
      </c>
      <c r="X254" s="155">
        <v>2.986486E-2</v>
      </c>
      <c r="Y254" s="152" t="s">
        <v>159</v>
      </c>
      <c r="Z254" s="154">
        <v>43070</v>
      </c>
      <c r="AA254" s="153" t="s">
        <v>9271</v>
      </c>
      <c r="AB254" s="152" t="s">
        <v>396</v>
      </c>
      <c r="AC254" s="152" t="s">
        <v>200</v>
      </c>
      <c r="AD254" s="152" t="s">
        <v>162</v>
      </c>
    </row>
    <row r="255" spans="1:30" hidden="1">
      <c r="A255" s="189" t="s">
        <v>13069</v>
      </c>
      <c r="B255" s="189" t="s">
        <v>13070</v>
      </c>
      <c r="C255" s="154">
        <v>43830</v>
      </c>
      <c r="D255" s="155">
        <v>1.18</v>
      </c>
      <c r="E255" s="155">
        <v>1.18</v>
      </c>
      <c r="F255" s="156">
        <v>0.42553191489360798</v>
      </c>
      <c r="G255" s="154">
        <v>43829</v>
      </c>
      <c r="H255" s="155">
        <v>1.175</v>
      </c>
      <c r="I255" s="156">
        <v>53.047989623865099</v>
      </c>
      <c r="J255" s="152" t="s">
        <v>13071</v>
      </c>
      <c r="K255" s="156">
        <v>2.5195482189400402</v>
      </c>
      <c r="L255" s="156">
        <v>10.4868913857678</v>
      </c>
      <c r="M255" s="185">
        <v>14.674441205053499</v>
      </c>
      <c r="N255" s="156">
        <v>20.531154239019401</v>
      </c>
      <c r="O255" s="156">
        <v>53.047989623865099</v>
      </c>
      <c r="P255" s="152" t="s">
        <v>13071</v>
      </c>
      <c r="Q255" s="156">
        <v>25.6656017039404</v>
      </c>
      <c r="R255" s="152" t="s">
        <v>13072</v>
      </c>
      <c r="S255" s="156">
        <v>55.059132720105097</v>
      </c>
      <c r="T255" s="152" t="s">
        <v>13073</v>
      </c>
      <c r="U255" s="156">
        <v>70.520231213872805</v>
      </c>
      <c r="V255" s="152" t="s">
        <v>174</v>
      </c>
      <c r="W255" s="152" t="s">
        <v>166</v>
      </c>
      <c r="X255" s="155">
        <v>6.2080342262999997</v>
      </c>
      <c r="Y255" s="152" t="s">
        <v>159</v>
      </c>
      <c r="Z255" s="154">
        <v>42451</v>
      </c>
      <c r="AA255" s="153" t="s">
        <v>9271</v>
      </c>
      <c r="AB255" s="152" t="s">
        <v>428</v>
      </c>
      <c r="AC255" s="152" t="s">
        <v>195</v>
      </c>
      <c r="AD255" s="152" t="s">
        <v>165</v>
      </c>
    </row>
    <row r="256" spans="1:30" hidden="1">
      <c r="A256" s="189" t="s">
        <v>7404</v>
      </c>
      <c r="B256" s="189" t="s">
        <v>7405</v>
      </c>
      <c r="C256" s="154">
        <v>43830</v>
      </c>
      <c r="D256" s="155">
        <v>1.2470000000000001</v>
      </c>
      <c r="E256" s="155">
        <v>1.2470000000000001</v>
      </c>
      <c r="F256" s="156">
        <v>0.233100233100243</v>
      </c>
      <c r="G256" s="154">
        <v>43829</v>
      </c>
      <c r="H256" s="155">
        <v>1.2441</v>
      </c>
      <c r="I256" s="156">
        <v>53.006134969325203</v>
      </c>
      <c r="J256" s="152" t="s">
        <v>9858</v>
      </c>
      <c r="K256" s="156">
        <v>1.2833008447043599</v>
      </c>
      <c r="L256" s="156">
        <v>7.1858346226577403</v>
      </c>
      <c r="M256" s="185">
        <v>4.9221708035338896</v>
      </c>
      <c r="N256" s="156">
        <v>14.729965958229799</v>
      </c>
      <c r="O256" s="156">
        <v>53.006134969325203</v>
      </c>
      <c r="P256" s="152" t="s">
        <v>9858</v>
      </c>
      <c r="Q256" s="157">
        <v>0</v>
      </c>
      <c r="R256" s="152"/>
      <c r="S256" s="157">
        <v>0</v>
      </c>
      <c r="T256" s="152"/>
      <c r="U256" s="156">
        <v>24.7</v>
      </c>
      <c r="V256" s="152" t="s">
        <v>157</v>
      </c>
      <c r="W256" s="152" t="s">
        <v>95</v>
      </c>
      <c r="X256" s="155">
        <v>0.72300463469999998</v>
      </c>
      <c r="Y256" s="152" t="s">
        <v>159</v>
      </c>
      <c r="Z256" s="154">
        <v>43245</v>
      </c>
      <c r="AA256" s="153" t="s">
        <v>9271</v>
      </c>
      <c r="AB256" s="152" t="s">
        <v>9804</v>
      </c>
      <c r="AC256" s="152" t="s">
        <v>265</v>
      </c>
      <c r="AD256" s="152" t="s">
        <v>276</v>
      </c>
    </row>
    <row r="257" spans="1:30" hidden="1">
      <c r="A257" s="189" t="s">
        <v>13074</v>
      </c>
      <c r="B257" s="189" t="s">
        <v>13075</v>
      </c>
      <c r="C257" s="154">
        <v>43830</v>
      </c>
      <c r="D257" s="155">
        <v>1.0569999999999999</v>
      </c>
      <c r="E257" s="155">
        <v>1.0569999999999999</v>
      </c>
      <c r="F257" s="156">
        <v>0.762631077216397</v>
      </c>
      <c r="G257" s="154">
        <v>43829</v>
      </c>
      <c r="H257" s="155">
        <v>1.0489999999999999</v>
      </c>
      <c r="I257" s="156">
        <v>52.745664739884397</v>
      </c>
      <c r="J257" s="152" t="s">
        <v>13076</v>
      </c>
      <c r="K257" s="156">
        <v>2.1256038647343001</v>
      </c>
      <c r="L257" s="156">
        <v>6.23115577889447</v>
      </c>
      <c r="M257" s="185">
        <v>10.1041666666667</v>
      </c>
      <c r="N257" s="156">
        <v>16.924778761061901</v>
      </c>
      <c r="O257" s="156">
        <v>52.745664739884397</v>
      </c>
      <c r="P257" s="152" t="s">
        <v>13076</v>
      </c>
      <c r="Q257" s="156">
        <v>5.5944055944056004</v>
      </c>
      <c r="R257" s="152" t="s">
        <v>13077</v>
      </c>
      <c r="S257" s="157">
        <v>0</v>
      </c>
      <c r="T257" s="152"/>
      <c r="U257" s="156">
        <v>5.6999999999999904</v>
      </c>
      <c r="V257" s="152" t="s">
        <v>157</v>
      </c>
      <c r="W257" s="152" t="s">
        <v>95</v>
      </c>
      <c r="X257" s="155">
        <v>0.26082742399999997</v>
      </c>
      <c r="Y257" s="152" t="s">
        <v>159</v>
      </c>
      <c r="Z257" s="154">
        <v>43088</v>
      </c>
      <c r="AA257" s="153" t="s">
        <v>9271</v>
      </c>
      <c r="AB257" s="152" t="s">
        <v>9843</v>
      </c>
      <c r="AC257" s="152" t="s">
        <v>167</v>
      </c>
      <c r="AD257" s="152" t="s">
        <v>181</v>
      </c>
    </row>
    <row r="258" spans="1:30" hidden="1">
      <c r="A258" s="189" t="s">
        <v>7406</v>
      </c>
      <c r="B258" s="189" t="s">
        <v>7407</v>
      </c>
      <c r="C258" s="154">
        <v>43830</v>
      </c>
      <c r="D258" s="155">
        <v>1.1978</v>
      </c>
      <c r="E258" s="155">
        <v>1.2307999999999999</v>
      </c>
      <c r="F258" s="156">
        <v>0.200769616864649</v>
      </c>
      <c r="G258" s="154">
        <v>43829</v>
      </c>
      <c r="H258" s="155">
        <v>1.1954</v>
      </c>
      <c r="I258" s="156">
        <v>52.683237731038901</v>
      </c>
      <c r="J258" s="152" t="s">
        <v>9859</v>
      </c>
      <c r="K258" s="156">
        <v>1.5945716709075499</v>
      </c>
      <c r="L258" s="156">
        <v>10.692172627298801</v>
      </c>
      <c r="M258" s="185">
        <v>18.6645531999207</v>
      </c>
      <c r="N258" s="156">
        <v>35.589766810052097</v>
      </c>
      <c r="O258" s="156">
        <v>52.683237731038901</v>
      </c>
      <c r="P258" s="152" t="s">
        <v>9859</v>
      </c>
      <c r="Q258" s="156">
        <v>19.78</v>
      </c>
      <c r="R258" s="152" t="s">
        <v>9860</v>
      </c>
      <c r="S258" s="156">
        <v>23.73274</v>
      </c>
      <c r="T258" s="152" t="s">
        <v>9861</v>
      </c>
      <c r="U258" s="156">
        <v>23.73274</v>
      </c>
      <c r="V258" s="152" t="s">
        <v>157</v>
      </c>
      <c r="W258" s="152" t="s">
        <v>189</v>
      </c>
      <c r="X258" s="155">
        <v>1.0896406218000001</v>
      </c>
      <c r="Y258" s="152" t="s">
        <v>159</v>
      </c>
      <c r="Z258" s="154">
        <v>42368</v>
      </c>
      <c r="AA258" s="153" t="s">
        <v>9271</v>
      </c>
      <c r="AB258" s="152" t="s">
        <v>285</v>
      </c>
      <c r="AC258" s="152" t="s">
        <v>286</v>
      </c>
      <c r="AD258" s="152" t="s">
        <v>229</v>
      </c>
    </row>
    <row r="259" spans="1:30" hidden="1">
      <c r="A259" s="189" t="s">
        <v>7408</v>
      </c>
      <c r="B259" s="189" t="s">
        <v>7409</v>
      </c>
      <c r="C259" s="154">
        <v>43830</v>
      </c>
      <c r="D259" s="155">
        <v>1.4231</v>
      </c>
      <c r="E259" s="155">
        <v>1.4231</v>
      </c>
      <c r="F259" s="156">
        <v>3.5146914100938099E-2</v>
      </c>
      <c r="G259" s="154">
        <v>43829</v>
      </c>
      <c r="H259" s="155">
        <v>1.4226000000000001</v>
      </c>
      <c r="I259" s="156">
        <v>52.578535434759303</v>
      </c>
      <c r="J259" s="152" t="s">
        <v>9862</v>
      </c>
      <c r="K259" s="156">
        <v>2.58794694348328</v>
      </c>
      <c r="L259" s="156">
        <v>9.5703726516784808</v>
      </c>
      <c r="M259" s="185">
        <v>8.3193789008981494</v>
      </c>
      <c r="N259" s="156">
        <v>16.819898210474499</v>
      </c>
      <c r="O259" s="156">
        <v>52.578535434759303</v>
      </c>
      <c r="P259" s="152" t="s">
        <v>9862</v>
      </c>
      <c r="Q259" s="156">
        <v>29.797519153593601</v>
      </c>
      <c r="R259" s="152" t="s">
        <v>9863</v>
      </c>
      <c r="S259" s="156">
        <v>42.31</v>
      </c>
      <c r="T259" s="152" t="s">
        <v>9864</v>
      </c>
      <c r="U259" s="156">
        <v>42.31</v>
      </c>
      <c r="V259" s="152" t="s">
        <v>157</v>
      </c>
      <c r="W259" s="152" t="s">
        <v>189</v>
      </c>
      <c r="X259" s="155">
        <v>1.2304150978999999</v>
      </c>
      <c r="Y259" s="152" t="s">
        <v>159</v>
      </c>
      <c r="Z259" s="154">
        <v>42734</v>
      </c>
      <c r="AA259" s="153" t="s">
        <v>9271</v>
      </c>
      <c r="AB259" s="152" t="s">
        <v>9865</v>
      </c>
      <c r="AC259" s="152" t="s">
        <v>261</v>
      </c>
      <c r="AD259" s="152" t="s">
        <v>162</v>
      </c>
    </row>
    <row r="260" spans="1:30" hidden="1">
      <c r="A260" s="189" t="s">
        <v>7410</v>
      </c>
      <c r="B260" s="189" t="s">
        <v>7411</v>
      </c>
      <c r="C260" s="154">
        <v>43830</v>
      </c>
      <c r="D260" s="155">
        <v>0.81699999999999995</v>
      </c>
      <c r="E260" s="155">
        <v>0.81699999999999995</v>
      </c>
      <c r="F260" s="156">
        <v>0.245398773006135</v>
      </c>
      <c r="G260" s="154">
        <v>43829</v>
      </c>
      <c r="H260" s="155">
        <v>0.81499999999999995</v>
      </c>
      <c r="I260" s="156">
        <v>52.425373134328296</v>
      </c>
      <c r="J260" s="152" t="s">
        <v>9866</v>
      </c>
      <c r="K260" s="156">
        <v>2.6381909547738598</v>
      </c>
      <c r="L260" s="156">
        <v>12.3796423658872</v>
      </c>
      <c r="M260" s="185">
        <v>13.157894736842101</v>
      </c>
      <c r="N260" s="156">
        <v>23.227752639517298</v>
      </c>
      <c r="O260" s="156">
        <v>52.425373134328296</v>
      </c>
      <c r="P260" s="152" t="s">
        <v>9866</v>
      </c>
      <c r="Q260" s="156">
        <v>-2.7380952380952399</v>
      </c>
      <c r="R260" s="152" t="s">
        <v>9867</v>
      </c>
      <c r="S260" s="156">
        <v>-16.3766632548618</v>
      </c>
      <c r="T260" s="152" t="s">
        <v>9868</v>
      </c>
      <c r="U260" s="156">
        <v>-18.3</v>
      </c>
      <c r="V260" s="152" t="s">
        <v>157</v>
      </c>
      <c r="W260" s="152" t="s">
        <v>186</v>
      </c>
      <c r="X260" s="155">
        <v>4.0347676322000003</v>
      </c>
      <c r="Y260" s="152" t="s">
        <v>159</v>
      </c>
      <c r="Z260" s="154">
        <v>42515</v>
      </c>
      <c r="AA260" s="153" t="s">
        <v>9271</v>
      </c>
      <c r="AB260" s="152" t="s">
        <v>455</v>
      </c>
      <c r="AC260" s="152" t="s">
        <v>193</v>
      </c>
      <c r="AD260" s="152" t="s">
        <v>185</v>
      </c>
    </row>
    <row r="261" spans="1:30" hidden="1">
      <c r="A261" s="189" t="s">
        <v>7412</v>
      </c>
      <c r="B261" s="189" t="s">
        <v>7413</v>
      </c>
      <c r="C261" s="154">
        <v>43830</v>
      </c>
      <c r="D261" s="155">
        <v>1.089</v>
      </c>
      <c r="E261" s="155">
        <v>1.089</v>
      </c>
      <c r="F261" s="156">
        <v>1.1142061281337099</v>
      </c>
      <c r="G261" s="154">
        <v>43829</v>
      </c>
      <c r="H261" s="155">
        <v>1.077</v>
      </c>
      <c r="I261" s="156">
        <v>52.094972067039102</v>
      </c>
      <c r="J261" s="152" t="s">
        <v>9869</v>
      </c>
      <c r="K261" s="156">
        <v>2.6390197926484502</v>
      </c>
      <c r="L261" s="156">
        <v>3.41880341880342</v>
      </c>
      <c r="M261" s="185">
        <v>4.3103448275862002</v>
      </c>
      <c r="N261" s="156">
        <v>13.0841121495327</v>
      </c>
      <c r="O261" s="156">
        <v>52.094972067039102</v>
      </c>
      <c r="P261" s="152" t="s">
        <v>9869</v>
      </c>
      <c r="Q261" s="156">
        <v>3.91221374045801</v>
      </c>
      <c r="R261" s="152" t="s">
        <v>9870</v>
      </c>
      <c r="S261" s="156">
        <v>44.813829787233999</v>
      </c>
      <c r="T261" s="152" t="s">
        <v>9871</v>
      </c>
      <c r="U261" s="156">
        <v>8.9</v>
      </c>
      <c r="V261" s="152" t="s">
        <v>157</v>
      </c>
      <c r="W261" s="152" t="s">
        <v>166</v>
      </c>
      <c r="X261" s="155">
        <v>10.5791529558</v>
      </c>
      <c r="Y261" s="152" t="s">
        <v>159</v>
      </c>
      <c r="Z261" s="154">
        <v>42115</v>
      </c>
      <c r="AA261" s="153" t="s">
        <v>9271</v>
      </c>
      <c r="AB261" s="152" t="s">
        <v>373</v>
      </c>
      <c r="AC261" s="152" t="s">
        <v>205</v>
      </c>
      <c r="AD261" s="152" t="s">
        <v>185</v>
      </c>
    </row>
    <row r="262" spans="1:30" hidden="1">
      <c r="A262" s="189" t="s">
        <v>7414</v>
      </c>
      <c r="B262" s="189" t="s">
        <v>7415</v>
      </c>
      <c r="C262" s="154">
        <v>43830</v>
      </c>
      <c r="D262" s="155">
        <v>1.25</v>
      </c>
      <c r="E262" s="155">
        <v>1.44</v>
      </c>
      <c r="F262" s="156">
        <v>0.88781275221952305</v>
      </c>
      <c r="G262" s="154">
        <v>43829</v>
      </c>
      <c r="H262" s="155">
        <v>1.2390000000000001</v>
      </c>
      <c r="I262" s="156">
        <v>52.068126520681297</v>
      </c>
      <c r="J262" s="152" t="s">
        <v>9872</v>
      </c>
      <c r="K262" s="156">
        <v>2.3751023751023701</v>
      </c>
      <c r="L262" s="156">
        <v>8.1314878892733606</v>
      </c>
      <c r="M262" s="185">
        <v>6.7463706233987999</v>
      </c>
      <c r="N262" s="156">
        <v>23.395853899309</v>
      </c>
      <c r="O262" s="156">
        <v>52.068126520681297</v>
      </c>
      <c r="P262" s="152" t="s">
        <v>9872</v>
      </c>
      <c r="Q262" s="156">
        <v>15.8480074142725</v>
      </c>
      <c r="R262" s="152" t="s">
        <v>9873</v>
      </c>
      <c r="S262" s="156">
        <v>16.3629127358491</v>
      </c>
      <c r="T262" s="152" t="s">
        <v>9874</v>
      </c>
      <c r="U262" s="156">
        <v>48.013624999999998</v>
      </c>
      <c r="V262" s="152" t="s">
        <v>157</v>
      </c>
      <c r="W262" s="152" t="s">
        <v>158</v>
      </c>
      <c r="X262" s="155">
        <v>5.0295012577999998</v>
      </c>
      <c r="Y262" s="152" t="s">
        <v>159</v>
      </c>
      <c r="Z262" s="154">
        <v>42193</v>
      </c>
      <c r="AA262" s="153" t="s">
        <v>9271</v>
      </c>
      <c r="AB262" s="152" t="s">
        <v>420</v>
      </c>
      <c r="AC262" s="152" t="s">
        <v>244</v>
      </c>
      <c r="AD262" s="152" t="s">
        <v>181</v>
      </c>
    </row>
    <row r="263" spans="1:30" hidden="1">
      <c r="A263" s="189" t="s">
        <v>13078</v>
      </c>
      <c r="B263" s="189" t="s">
        <v>13079</v>
      </c>
      <c r="C263" s="154">
        <v>43830</v>
      </c>
      <c r="D263" s="155">
        <v>1.1778999999999999</v>
      </c>
      <c r="E263" s="155">
        <v>1.3579000000000001</v>
      </c>
      <c r="F263" s="156">
        <v>0.127507650459036</v>
      </c>
      <c r="G263" s="154">
        <v>43829</v>
      </c>
      <c r="H263" s="155">
        <v>1.1763999999999999</v>
      </c>
      <c r="I263" s="156">
        <v>51.938568017816898</v>
      </c>
      <c r="J263" s="152" t="s">
        <v>13080</v>
      </c>
      <c r="K263" s="156">
        <v>2.2748979769037199</v>
      </c>
      <c r="L263" s="156">
        <v>8.1716244011522701</v>
      </c>
      <c r="M263" s="185">
        <v>9.6750172420008997</v>
      </c>
      <c r="N263" s="156">
        <v>19.972419365339</v>
      </c>
      <c r="O263" s="156">
        <v>51.938568017816898</v>
      </c>
      <c r="P263" s="152" t="s">
        <v>13080</v>
      </c>
      <c r="Q263" s="156">
        <v>26.222211213543201</v>
      </c>
      <c r="R263" s="152" t="s">
        <v>13081</v>
      </c>
      <c r="S263" s="156">
        <v>37.390326078334198</v>
      </c>
      <c r="T263" s="152" t="s">
        <v>13082</v>
      </c>
      <c r="U263" s="156">
        <v>38.55814385</v>
      </c>
      <c r="V263" s="152" t="s">
        <v>163</v>
      </c>
      <c r="W263" s="152" t="s">
        <v>166</v>
      </c>
      <c r="X263" s="155">
        <v>2.8499391200000002E-2</v>
      </c>
      <c r="Y263" s="152" t="s">
        <v>159</v>
      </c>
      <c r="Z263" s="154">
        <v>42704</v>
      </c>
      <c r="AA263" s="153" t="s">
        <v>9271</v>
      </c>
      <c r="AB263" s="152" t="s">
        <v>10056</v>
      </c>
      <c r="AC263" s="152" t="s">
        <v>418</v>
      </c>
      <c r="AD263" s="152" t="s">
        <v>241</v>
      </c>
    </row>
    <row r="264" spans="1:30" hidden="1">
      <c r="A264" s="189" t="s">
        <v>7416</v>
      </c>
      <c r="B264" s="189" t="s">
        <v>7417</v>
      </c>
      <c r="C264" s="154">
        <v>43830</v>
      </c>
      <c r="D264" s="155">
        <v>1.2470000000000001</v>
      </c>
      <c r="E264" s="155">
        <v>1.2470000000000001</v>
      </c>
      <c r="F264" s="156">
        <v>0.24115755627010599</v>
      </c>
      <c r="G264" s="154">
        <v>43829</v>
      </c>
      <c r="H264" s="155">
        <v>1.244</v>
      </c>
      <c r="I264" s="156">
        <v>51.887941534713804</v>
      </c>
      <c r="J264" s="152" t="s">
        <v>9875</v>
      </c>
      <c r="K264" s="156">
        <v>2.46507806080526</v>
      </c>
      <c r="L264" s="156">
        <v>7.5000000000000204</v>
      </c>
      <c r="M264" s="185">
        <v>12.9528985507246</v>
      </c>
      <c r="N264" s="156">
        <v>20.2507232401157</v>
      </c>
      <c r="O264" s="156">
        <v>51.887941534713804</v>
      </c>
      <c r="P264" s="152" t="s">
        <v>9875</v>
      </c>
      <c r="Q264" s="156">
        <v>3.05785123966943</v>
      </c>
      <c r="R264" s="152" t="s">
        <v>9876</v>
      </c>
      <c r="S264" s="156">
        <v>21.658536585365901</v>
      </c>
      <c r="T264" s="152" t="s">
        <v>9877</v>
      </c>
      <c r="U264" s="156">
        <v>24.7</v>
      </c>
      <c r="V264" s="152" t="s">
        <v>163</v>
      </c>
      <c r="W264" s="152" t="s">
        <v>158</v>
      </c>
      <c r="X264" s="155">
        <v>1.5949679174</v>
      </c>
      <c r="Y264" s="152" t="s">
        <v>159</v>
      </c>
      <c r="Z264" s="154">
        <v>42690</v>
      </c>
      <c r="AA264" s="153" t="s">
        <v>9271</v>
      </c>
      <c r="AB264" s="152" t="s">
        <v>416</v>
      </c>
      <c r="AC264" s="152" t="s">
        <v>261</v>
      </c>
      <c r="AD264" s="152" t="s">
        <v>162</v>
      </c>
    </row>
    <row r="265" spans="1:30" hidden="1">
      <c r="A265" s="189" t="s">
        <v>7418</v>
      </c>
      <c r="B265" s="189" t="s">
        <v>7419</v>
      </c>
      <c r="C265" s="154">
        <v>43830</v>
      </c>
      <c r="D265" s="155">
        <v>1.2343</v>
      </c>
      <c r="E265" s="155">
        <v>1.3223</v>
      </c>
      <c r="F265" s="156">
        <v>0.42307379383287302</v>
      </c>
      <c r="G265" s="154">
        <v>43829</v>
      </c>
      <c r="H265" s="155">
        <v>1.2291000000000001</v>
      </c>
      <c r="I265" s="156">
        <v>51.876461178786698</v>
      </c>
      <c r="J265" s="152" t="s">
        <v>9878</v>
      </c>
      <c r="K265" s="156">
        <v>2.2194616977225601</v>
      </c>
      <c r="L265" s="156">
        <v>9.5986503285384206</v>
      </c>
      <c r="M265" s="185">
        <v>14.1813135985199</v>
      </c>
      <c r="N265" s="156">
        <v>22.002569931798</v>
      </c>
      <c r="O265" s="156">
        <v>51.876461178786698</v>
      </c>
      <c r="P265" s="152" t="s">
        <v>9878</v>
      </c>
      <c r="Q265" s="156">
        <v>22.499007542675599</v>
      </c>
      <c r="R265" s="152" t="s">
        <v>9879</v>
      </c>
      <c r="S265" s="156">
        <v>21.846001974333699</v>
      </c>
      <c r="T265" s="152" t="s">
        <v>9880</v>
      </c>
      <c r="U265" s="156">
        <v>34.096697169999999</v>
      </c>
      <c r="V265" s="152" t="s">
        <v>157</v>
      </c>
      <c r="W265" s="152" t="s">
        <v>158</v>
      </c>
      <c r="X265" s="155">
        <v>0.56052975930000004</v>
      </c>
      <c r="Y265" s="152" t="s">
        <v>159</v>
      </c>
      <c r="Z265" s="154">
        <v>42382</v>
      </c>
      <c r="AA265" s="153" t="s">
        <v>9271</v>
      </c>
      <c r="AB265" s="152" t="s">
        <v>434</v>
      </c>
      <c r="AC265" s="152" t="s">
        <v>217</v>
      </c>
      <c r="AD265" s="152" t="s">
        <v>162</v>
      </c>
    </row>
    <row r="266" spans="1:30" hidden="1">
      <c r="A266" s="189" t="s">
        <v>7420</v>
      </c>
      <c r="B266" s="189" t="s">
        <v>7421</v>
      </c>
      <c r="C266" s="154">
        <v>43830</v>
      </c>
      <c r="D266" s="155">
        <v>1.345</v>
      </c>
      <c r="E266" s="155">
        <v>1.345</v>
      </c>
      <c r="F266" s="156">
        <v>0.67365269461077104</v>
      </c>
      <c r="G266" s="154">
        <v>43829</v>
      </c>
      <c r="H266" s="155">
        <v>1.3360000000000001</v>
      </c>
      <c r="I266" s="156">
        <v>51.840144502144902</v>
      </c>
      <c r="J266" s="152" t="s">
        <v>9881</v>
      </c>
      <c r="K266" s="156">
        <v>1.387004372079</v>
      </c>
      <c r="L266" s="156">
        <v>4.57160628207121</v>
      </c>
      <c r="M266" s="185">
        <v>6.5937549532414002</v>
      </c>
      <c r="N266" s="156">
        <v>12.8923955010911</v>
      </c>
      <c r="O266" s="156">
        <v>51.840144502144902</v>
      </c>
      <c r="P266" s="152" t="s">
        <v>9881</v>
      </c>
      <c r="Q266" s="157">
        <v>0</v>
      </c>
      <c r="R266" s="152"/>
      <c r="S266" s="157">
        <v>0</v>
      </c>
      <c r="T266" s="152"/>
      <c r="U266" s="156">
        <v>34.5</v>
      </c>
      <c r="V266" s="152" t="s">
        <v>157</v>
      </c>
      <c r="W266" s="152" t="s">
        <v>95</v>
      </c>
      <c r="X266" s="155">
        <v>1.0976182515999999</v>
      </c>
      <c r="Y266" s="152" t="s">
        <v>159</v>
      </c>
      <c r="Z266" s="154">
        <v>43216</v>
      </c>
      <c r="AA266" s="153" t="s">
        <v>9271</v>
      </c>
      <c r="AB266" s="152" t="s">
        <v>9882</v>
      </c>
      <c r="AC266" s="152" t="s">
        <v>269</v>
      </c>
      <c r="AD266" s="152" t="s">
        <v>181</v>
      </c>
    </row>
    <row r="267" spans="1:30" hidden="1">
      <c r="A267" s="189" t="s">
        <v>13083</v>
      </c>
      <c r="B267" s="189" t="s">
        <v>13084</v>
      </c>
      <c r="C267" s="154">
        <v>43830</v>
      </c>
      <c r="D267" s="155">
        <v>1.2845</v>
      </c>
      <c r="E267" s="155">
        <v>1.2845</v>
      </c>
      <c r="F267" s="156">
        <v>-4.66889736207248E-2</v>
      </c>
      <c r="G267" s="154">
        <v>43829</v>
      </c>
      <c r="H267" s="155">
        <v>1.2850999999999999</v>
      </c>
      <c r="I267" s="156">
        <v>51.832151300236397</v>
      </c>
      <c r="J267" s="152" t="s">
        <v>13085</v>
      </c>
      <c r="K267" s="156">
        <v>-0.155460551884959</v>
      </c>
      <c r="L267" s="156">
        <v>10.7232135160762</v>
      </c>
      <c r="M267" s="185">
        <v>14.421877783716401</v>
      </c>
      <c r="N267" s="156">
        <v>26.389845518055701</v>
      </c>
      <c r="O267" s="156">
        <v>51.832151300236397</v>
      </c>
      <c r="P267" s="152" t="s">
        <v>13085</v>
      </c>
      <c r="Q267" s="156">
        <v>37.526766595289097</v>
      </c>
      <c r="R267" s="152" t="s">
        <v>13086</v>
      </c>
      <c r="S267" s="157">
        <v>0</v>
      </c>
      <c r="T267" s="152"/>
      <c r="U267" s="156">
        <v>28.45</v>
      </c>
      <c r="V267" s="152" t="s">
        <v>174</v>
      </c>
      <c r="W267" s="152" t="s">
        <v>95</v>
      </c>
      <c r="X267" s="155">
        <v>0.27128468909999998</v>
      </c>
      <c r="Y267" s="152" t="s">
        <v>159</v>
      </c>
      <c r="Z267" s="154">
        <v>42807</v>
      </c>
      <c r="AA267" s="153" t="s">
        <v>9271</v>
      </c>
      <c r="AB267" s="152" t="s">
        <v>13087</v>
      </c>
      <c r="AC267" s="152" t="s">
        <v>171</v>
      </c>
      <c r="AD267" s="152" t="s">
        <v>165</v>
      </c>
    </row>
    <row r="268" spans="1:30" hidden="1">
      <c r="A268" s="189" t="s">
        <v>7422</v>
      </c>
      <c r="B268" s="189" t="s">
        <v>7423</v>
      </c>
      <c r="C268" s="154">
        <v>43830</v>
      </c>
      <c r="D268" s="155">
        <v>0.99399999999999999</v>
      </c>
      <c r="E268" s="155">
        <v>0.99399999999999999</v>
      </c>
      <c r="F268" s="156">
        <v>0.70921985815602895</v>
      </c>
      <c r="G268" s="154">
        <v>43829</v>
      </c>
      <c r="H268" s="155">
        <v>0.98699999999999999</v>
      </c>
      <c r="I268" s="156">
        <v>51.755725190839698</v>
      </c>
      <c r="J268" s="152" t="s">
        <v>9883</v>
      </c>
      <c r="K268" s="156">
        <v>2.7921406411582201</v>
      </c>
      <c r="L268" s="156">
        <v>5.1851851851851896</v>
      </c>
      <c r="M268" s="185">
        <v>5.8572949946751898</v>
      </c>
      <c r="N268" s="156">
        <v>9.4713656387665193</v>
      </c>
      <c r="O268" s="156">
        <v>51.755725190839698</v>
      </c>
      <c r="P268" s="152" t="s">
        <v>9883</v>
      </c>
      <c r="Q268" s="156">
        <v>16.529894490035201</v>
      </c>
      <c r="R268" s="152" t="s">
        <v>9884</v>
      </c>
      <c r="S268" s="156">
        <v>48.579970104633801</v>
      </c>
      <c r="T268" s="152" t="s">
        <v>9885</v>
      </c>
      <c r="U268" s="156">
        <v>-0.60000000000000098</v>
      </c>
      <c r="V268" s="152" t="s">
        <v>157</v>
      </c>
      <c r="W268" s="152" t="s">
        <v>166</v>
      </c>
      <c r="X268" s="155">
        <v>101.92487259320001</v>
      </c>
      <c r="Y268" s="152" t="s">
        <v>159</v>
      </c>
      <c r="Z268" s="154">
        <v>42151</v>
      </c>
      <c r="AA268" s="153" t="s">
        <v>9271</v>
      </c>
      <c r="AB268" s="152" t="s">
        <v>9886</v>
      </c>
      <c r="AC268" s="152" t="s">
        <v>167</v>
      </c>
      <c r="AD268" s="152" t="s">
        <v>181</v>
      </c>
    </row>
    <row r="269" spans="1:30" hidden="1">
      <c r="A269" s="189" t="s">
        <v>13088</v>
      </c>
      <c r="B269" s="189" t="s">
        <v>13089</v>
      </c>
      <c r="C269" s="154">
        <v>43830</v>
      </c>
      <c r="D269" s="155">
        <v>1.5399</v>
      </c>
      <c r="E269" s="155">
        <v>1.5399</v>
      </c>
      <c r="F269" s="156">
        <v>-4.5436842788517902E-2</v>
      </c>
      <c r="G269" s="154">
        <v>43829</v>
      </c>
      <c r="H269" s="155">
        <v>1.5406</v>
      </c>
      <c r="I269" s="156">
        <v>51.6843971631206</v>
      </c>
      <c r="J269" s="152" t="s">
        <v>13090</v>
      </c>
      <c r="K269" s="156">
        <v>-0.15561174868702099</v>
      </c>
      <c r="L269" s="156">
        <v>10.712488316917099</v>
      </c>
      <c r="M269" s="185">
        <v>14.397147314464</v>
      </c>
      <c r="N269" s="156">
        <v>26.3248564397047</v>
      </c>
      <c r="O269" s="156">
        <v>51.6843971631206</v>
      </c>
      <c r="P269" s="152" t="s">
        <v>13090</v>
      </c>
      <c r="Q269" s="156">
        <v>37.221529139190899</v>
      </c>
      <c r="R269" s="152" t="s">
        <v>13091</v>
      </c>
      <c r="S269" s="157">
        <v>0</v>
      </c>
      <c r="T269" s="152"/>
      <c r="U269" s="156">
        <v>41.943670279999999</v>
      </c>
      <c r="V269" s="152" t="s">
        <v>174</v>
      </c>
      <c r="W269" s="152" t="s">
        <v>95</v>
      </c>
      <c r="X269" s="155">
        <v>0.20248485429999999</v>
      </c>
      <c r="Y269" s="152" t="s">
        <v>159</v>
      </c>
      <c r="Z269" s="154">
        <v>42807</v>
      </c>
      <c r="AA269" s="153" t="s">
        <v>9271</v>
      </c>
      <c r="AB269" s="152" t="s">
        <v>13087</v>
      </c>
      <c r="AC269" s="152" t="s">
        <v>171</v>
      </c>
      <c r="AD269" s="152" t="s">
        <v>165</v>
      </c>
    </row>
    <row r="270" spans="1:30" hidden="1">
      <c r="A270" s="189" t="s">
        <v>13092</v>
      </c>
      <c r="B270" s="189" t="s">
        <v>13093</v>
      </c>
      <c r="C270" s="154">
        <v>43830</v>
      </c>
      <c r="D270" s="155">
        <v>1.7196</v>
      </c>
      <c r="E270" s="155">
        <v>1.7196</v>
      </c>
      <c r="F270" s="156">
        <v>0.27991602519243702</v>
      </c>
      <c r="G270" s="154">
        <v>43829</v>
      </c>
      <c r="H270" s="155">
        <v>1.7148000000000001</v>
      </c>
      <c r="I270" s="156">
        <v>51.613472050784701</v>
      </c>
      <c r="J270" s="152" t="s">
        <v>13094</v>
      </c>
      <c r="K270" s="156">
        <v>3.4843834627189101</v>
      </c>
      <c r="L270" s="156">
        <v>11.705859425750299</v>
      </c>
      <c r="M270" s="185">
        <v>6.90705626359963</v>
      </c>
      <c r="N270" s="156">
        <v>9.6893538304522497</v>
      </c>
      <c r="O270" s="156">
        <v>51.613472050784701</v>
      </c>
      <c r="P270" s="152" t="s">
        <v>13094</v>
      </c>
      <c r="Q270" s="157">
        <v>0</v>
      </c>
      <c r="R270" s="152"/>
      <c r="S270" s="157">
        <v>0</v>
      </c>
      <c r="T270" s="152"/>
      <c r="U270" s="156">
        <v>71.959999999999994</v>
      </c>
      <c r="V270" s="152" t="s">
        <v>157</v>
      </c>
      <c r="W270" s="152" t="s">
        <v>95</v>
      </c>
      <c r="X270" s="155">
        <v>0.49182007630000002</v>
      </c>
      <c r="Y270" s="152" t="s">
        <v>159</v>
      </c>
      <c r="Z270" s="154">
        <v>43126</v>
      </c>
      <c r="AA270" s="153" t="s">
        <v>9271</v>
      </c>
      <c r="AB270" s="152" t="s">
        <v>13095</v>
      </c>
      <c r="AC270" s="152" t="s">
        <v>171</v>
      </c>
      <c r="AD270" s="152" t="s">
        <v>170</v>
      </c>
    </row>
    <row r="271" spans="1:30" hidden="1">
      <c r="A271" s="189" t="s">
        <v>7424</v>
      </c>
      <c r="B271" s="189" t="s">
        <v>7425</v>
      </c>
      <c r="C271" s="154">
        <v>43830</v>
      </c>
      <c r="D271" s="155">
        <v>1.466</v>
      </c>
      <c r="E271" s="155">
        <v>1.466</v>
      </c>
      <c r="F271" s="156">
        <v>1.1034482758620701</v>
      </c>
      <c r="G271" s="154">
        <v>43829</v>
      </c>
      <c r="H271" s="155">
        <v>1.45</v>
      </c>
      <c r="I271" s="156">
        <v>51.602895553257497</v>
      </c>
      <c r="J271" s="152" t="s">
        <v>9887</v>
      </c>
      <c r="K271" s="156">
        <v>1.8763029881862301</v>
      </c>
      <c r="L271" s="156">
        <v>5.0896057347670203</v>
      </c>
      <c r="M271" s="185">
        <v>7.9528718703976304</v>
      </c>
      <c r="N271" s="156">
        <v>18.993506493506501</v>
      </c>
      <c r="O271" s="156">
        <v>51.602895553257497</v>
      </c>
      <c r="P271" s="152" t="s">
        <v>9887</v>
      </c>
      <c r="Q271" s="156">
        <v>13.7315748642358</v>
      </c>
      <c r="R271" s="152" t="s">
        <v>9888</v>
      </c>
      <c r="S271" s="156">
        <v>42.607003891050603</v>
      </c>
      <c r="T271" s="152" t="s">
        <v>9889</v>
      </c>
      <c r="U271" s="156">
        <v>46.6</v>
      </c>
      <c r="V271" s="152" t="s">
        <v>157</v>
      </c>
      <c r="W271" s="152" t="s">
        <v>189</v>
      </c>
      <c r="X271" s="155">
        <v>0.69337978450000004</v>
      </c>
      <c r="Y271" s="152" t="s">
        <v>159</v>
      </c>
      <c r="Z271" s="154">
        <v>42389</v>
      </c>
      <c r="AA271" s="153" t="s">
        <v>9271</v>
      </c>
      <c r="AB271" s="152" t="s">
        <v>399</v>
      </c>
      <c r="AC271" s="152" t="s">
        <v>175</v>
      </c>
      <c r="AD271" s="152" t="s">
        <v>162</v>
      </c>
    </row>
    <row r="272" spans="1:30" hidden="1">
      <c r="A272" s="189" t="s">
        <v>13096</v>
      </c>
      <c r="B272" s="189" t="s">
        <v>13097</v>
      </c>
      <c r="C272" s="154">
        <v>43830</v>
      </c>
      <c r="D272" s="155">
        <v>1.3509</v>
      </c>
      <c r="E272" s="155">
        <v>1.4359</v>
      </c>
      <c r="F272" s="156">
        <v>0.25975953688585501</v>
      </c>
      <c r="G272" s="154">
        <v>43829</v>
      </c>
      <c r="H272" s="155">
        <v>1.3473999999999999</v>
      </c>
      <c r="I272" s="156">
        <v>51.599147121535196</v>
      </c>
      <c r="J272" s="152" t="s">
        <v>13098</v>
      </c>
      <c r="K272" s="156">
        <v>2.4651092233009799</v>
      </c>
      <c r="L272" s="156">
        <v>6.6303575657115896</v>
      </c>
      <c r="M272" s="185">
        <v>9.1283625494789504</v>
      </c>
      <c r="N272" s="156">
        <v>22.686404504586299</v>
      </c>
      <c r="O272" s="156">
        <v>51.599147121535196</v>
      </c>
      <c r="P272" s="152" t="s">
        <v>13098</v>
      </c>
      <c r="Q272" s="156">
        <v>28.0231235784685</v>
      </c>
      <c r="R272" s="152" t="s">
        <v>13099</v>
      </c>
      <c r="S272" s="156">
        <v>15.402357765248601</v>
      </c>
      <c r="T272" s="152" t="s">
        <v>13100</v>
      </c>
      <c r="U272" s="156">
        <v>28.1147778841089</v>
      </c>
      <c r="V272" s="152" t="s">
        <v>157</v>
      </c>
      <c r="W272" s="152" t="s">
        <v>158</v>
      </c>
      <c r="X272" s="155">
        <v>1.3643995694</v>
      </c>
      <c r="Y272" s="152" t="s">
        <v>159</v>
      </c>
      <c r="Z272" s="154">
        <v>42325</v>
      </c>
      <c r="AA272" s="153" t="s">
        <v>9271</v>
      </c>
      <c r="AB272" s="152" t="s">
        <v>413</v>
      </c>
      <c r="AC272" s="152" t="s">
        <v>238</v>
      </c>
      <c r="AD272" s="152" t="s">
        <v>162</v>
      </c>
    </row>
    <row r="273" spans="1:30" hidden="1">
      <c r="A273" s="189" t="s">
        <v>13101</v>
      </c>
      <c r="B273" s="189" t="s">
        <v>13102</v>
      </c>
      <c r="C273" s="154">
        <v>43830</v>
      </c>
      <c r="D273" s="155">
        <v>1.046</v>
      </c>
      <c r="E273" s="155">
        <v>1.046</v>
      </c>
      <c r="F273" s="156">
        <v>1.55339805825243</v>
      </c>
      <c r="G273" s="154">
        <v>43829</v>
      </c>
      <c r="H273" s="155">
        <v>1.03</v>
      </c>
      <c r="I273" s="156">
        <v>51.594202898550698</v>
      </c>
      <c r="J273" s="152" t="s">
        <v>13103</v>
      </c>
      <c r="K273" s="156">
        <v>1.85004868549174</v>
      </c>
      <c r="L273" s="156">
        <v>7.0624360286591701</v>
      </c>
      <c r="M273" s="185">
        <v>10.8050847457627</v>
      </c>
      <c r="N273" s="156">
        <v>23.786982248520701</v>
      </c>
      <c r="O273" s="156">
        <v>51.594202898550698</v>
      </c>
      <c r="P273" s="152" t="s">
        <v>13103</v>
      </c>
      <c r="Q273" s="156">
        <v>4.39121756487026</v>
      </c>
      <c r="R273" s="152" t="s">
        <v>13104</v>
      </c>
      <c r="S273" s="156">
        <v>4.4955044955045098</v>
      </c>
      <c r="T273" s="152" t="s">
        <v>13105</v>
      </c>
      <c r="U273" s="156">
        <v>4.5999999999999996</v>
      </c>
      <c r="V273" s="152" t="s">
        <v>157</v>
      </c>
      <c r="W273" s="152" t="s">
        <v>158</v>
      </c>
      <c r="X273" s="155">
        <v>4.8922930199999999E-2</v>
      </c>
      <c r="Y273" s="152" t="s">
        <v>159</v>
      </c>
      <c r="Z273" s="154">
        <v>42529</v>
      </c>
      <c r="AA273" s="153" t="s">
        <v>9271</v>
      </c>
      <c r="AB273" s="152" t="s">
        <v>9893</v>
      </c>
      <c r="AC273" s="152" t="s">
        <v>343</v>
      </c>
      <c r="AD273" s="152" t="s">
        <v>173</v>
      </c>
    </row>
    <row r="274" spans="1:30" hidden="1">
      <c r="A274" s="189" t="s">
        <v>7426</v>
      </c>
      <c r="B274" s="189" t="s">
        <v>7427</v>
      </c>
      <c r="C274" s="154">
        <v>43830</v>
      </c>
      <c r="D274" s="155">
        <v>1.3364</v>
      </c>
      <c r="E274" s="155">
        <v>1.2911999999999999</v>
      </c>
      <c r="F274" s="156">
        <v>0.25506376594148999</v>
      </c>
      <c r="G274" s="154">
        <v>43829</v>
      </c>
      <c r="H274" s="155">
        <v>1.333</v>
      </c>
      <c r="I274" s="156">
        <v>51.536455380428599</v>
      </c>
      <c r="J274" s="152" t="s">
        <v>9890</v>
      </c>
      <c r="K274" s="156">
        <v>2.4689464806011299</v>
      </c>
      <c r="L274" s="156">
        <v>6.6390041493776</v>
      </c>
      <c r="M274" s="185">
        <v>9.1562525524789908</v>
      </c>
      <c r="N274" s="156">
        <v>22.718089990817301</v>
      </c>
      <c r="O274" s="156">
        <v>51.536455380428599</v>
      </c>
      <c r="P274" s="152" t="s">
        <v>9890</v>
      </c>
      <c r="Q274" s="156">
        <v>26.672985781990501</v>
      </c>
      <c r="R274" s="152" t="s">
        <v>9891</v>
      </c>
      <c r="S274" s="156">
        <v>20.925984262976598</v>
      </c>
      <c r="T274" s="152" t="s">
        <v>9892</v>
      </c>
      <c r="U274" s="156">
        <v>42.661795409836103</v>
      </c>
      <c r="V274" s="152" t="s">
        <v>157</v>
      </c>
      <c r="W274" s="152" t="s">
        <v>158</v>
      </c>
      <c r="X274" s="155">
        <v>1.9776187917000001</v>
      </c>
      <c r="Y274" s="152" t="s">
        <v>159</v>
      </c>
      <c r="Z274" s="154">
        <v>41267</v>
      </c>
      <c r="AA274" s="153" t="s">
        <v>9271</v>
      </c>
      <c r="AB274" s="152" t="s">
        <v>413</v>
      </c>
      <c r="AC274" s="152" t="s">
        <v>238</v>
      </c>
      <c r="AD274" s="152" t="s">
        <v>162</v>
      </c>
    </row>
    <row r="275" spans="1:30" hidden="1">
      <c r="A275" s="189" t="s">
        <v>13106</v>
      </c>
      <c r="B275" s="189" t="s">
        <v>13107</v>
      </c>
      <c r="C275" s="154">
        <v>43830</v>
      </c>
      <c r="D275" s="155">
        <v>1.05</v>
      </c>
      <c r="E275" s="155">
        <v>1.05</v>
      </c>
      <c r="F275" s="156">
        <v>1.5473887814313401</v>
      </c>
      <c r="G275" s="154">
        <v>43829</v>
      </c>
      <c r="H275" s="155">
        <v>1.034</v>
      </c>
      <c r="I275" s="156">
        <v>51.515151515151501</v>
      </c>
      <c r="J275" s="152" t="s">
        <v>13108</v>
      </c>
      <c r="K275" s="156">
        <v>1.84287099903008</v>
      </c>
      <c r="L275" s="156">
        <v>7.0336391437308903</v>
      </c>
      <c r="M275" s="185">
        <v>10.7594936708861</v>
      </c>
      <c r="N275" s="156">
        <v>23.820754716981099</v>
      </c>
      <c r="O275" s="156">
        <v>51.515151515151501</v>
      </c>
      <c r="P275" s="152" t="s">
        <v>13108</v>
      </c>
      <c r="Q275" s="156">
        <v>4.5816733067729096</v>
      </c>
      <c r="R275" s="152" t="s">
        <v>13109</v>
      </c>
      <c r="S275" s="156">
        <v>4.6859421734795799</v>
      </c>
      <c r="T275" s="152" t="s">
        <v>13110</v>
      </c>
      <c r="U275" s="156">
        <v>5</v>
      </c>
      <c r="V275" s="152" t="s">
        <v>157</v>
      </c>
      <c r="W275" s="152" t="s">
        <v>158</v>
      </c>
      <c r="X275" s="155">
        <v>0.15194250640000001</v>
      </c>
      <c r="Y275" s="152" t="s">
        <v>159</v>
      </c>
      <c r="Z275" s="154">
        <v>42529</v>
      </c>
      <c r="AA275" s="153" t="s">
        <v>9271</v>
      </c>
      <c r="AB275" s="152" t="s">
        <v>9893</v>
      </c>
      <c r="AC275" s="152" t="s">
        <v>343</v>
      </c>
      <c r="AD275" s="152" t="s">
        <v>173</v>
      </c>
    </row>
    <row r="276" spans="1:30" hidden="1">
      <c r="A276" s="189" t="s">
        <v>7428</v>
      </c>
      <c r="B276" s="189" t="s">
        <v>7429</v>
      </c>
      <c r="C276" s="154">
        <v>43830</v>
      </c>
      <c r="D276" s="155">
        <v>1.35</v>
      </c>
      <c r="E276" s="155">
        <v>1.47</v>
      </c>
      <c r="F276" s="156">
        <v>0.67114093959732002</v>
      </c>
      <c r="G276" s="154">
        <v>43829</v>
      </c>
      <c r="H276" s="155">
        <v>1.341</v>
      </c>
      <c r="I276" s="156">
        <v>51.515151515151501</v>
      </c>
      <c r="J276" s="152" t="s">
        <v>9894</v>
      </c>
      <c r="K276" s="156">
        <v>2.6615969581749099</v>
      </c>
      <c r="L276" s="156">
        <v>8.2598235765838002</v>
      </c>
      <c r="M276" s="185">
        <v>11.2943116240726</v>
      </c>
      <c r="N276" s="156">
        <v>23.287671232876701</v>
      </c>
      <c r="O276" s="156">
        <v>51.515151515151501</v>
      </c>
      <c r="P276" s="152" t="s">
        <v>9894</v>
      </c>
      <c r="Q276" s="156">
        <v>12.781954887217999</v>
      </c>
      <c r="R276" s="152" t="s">
        <v>9895</v>
      </c>
      <c r="S276" s="156">
        <v>35.135135135135201</v>
      </c>
      <c r="T276" s="152" t="s">
        <v>9896</v>
      </c>
      <c r="U276" s="156">
        <v>51.232399999999998</v>
      </c>
      <c r="V276" s="152" t="s">
        <v>157</v>
      </c>
      <c r="W276" s="152" t="s">
        <v>158</v>
      </c>
      <c r="X276" s="155">
        <v>5.7318065660000004</v>
      </c>
      <c r="Y276" s="152" t="s">
        <v>159</v>
      </c>
      <c r="Z276" s="154">
        <v>42340</v>
      </c>
      <c r="AA276" s="153" t="s">
        <v>9271</v>
      </c>
      <c r="AB276" s="152" t="s">
        <v>9897</v>
      </c>
      <c r="AC276" s="152" t="s">
        <v>215</v>
      </c>
      <c r="AD276" s="152" t="s">
        <v>185</v>
      </c>
    </row>
    <row r="277" spans="1:30" hidden="1">
      <c r="A277" s="189" t="s">
        <v>13111</v>
      </c>
      <c r="B277" s="189" t="s">
        <v>13112</v>
      </c>
      <c r="C277" s="154">
        <v>43830</v>
      </c>
      <c r="D277" s="155">
        <v>1.7169000000000001</v>
      </c>
      <c r="E277" s="155">
        <v>1.7169000000000001</v>
      </c>
      <c r="F277" s="156">
        <v>0.280357455756097</v>
      </c>
      <c r="G277" s="154">
        <v>43829</v>
      </c>
      <c r="H277" s="155">
        <v>1.7121</v>
      </c>
      <c r="I277" s="156">
        <v>51.468901632112903</v>
      </c>
      <c r="J277" s="152" t="s">
        <v>13113</v>
      </c>
      <c r="K277" s="156">
        <v>3.4838165270327299</v>
      </c>
      <c r="L277" s="156">
        <v>11.697352156658701</v>
      </c>
      <c r="M277" s="185">
        <v>6.8853887816721704</v>
      </c>
      <c r="N277" s="156">
        <v>9.6360153256705008</v>
      </c>
      <c r="O277" s="156">
        <v>51.468901632112903</v>
      </c>
      <c r="P277" s="152" t="s">
        <v>13113</v>
      </c>
      <c r="Q277" s="157">
        <v>0</v>
      </c>
      <c r="R277" s="152"/>
      <c r="S277" s="157">
        <v>0</v>
      </c>
      <c r="T277" s="152"/>
      <c r="U277" s="156">
        <v>71.69</v>
      </c>
      <c r="V277" s="152" t="s">
        <v>157</v>
      </c>
      <c r="W277" s="152" t="s">
        <v>95</v>
      </c>
      <c r="X277" s="155">
        <v>0.66286889819999995</v>
      </c>
      <c r="Y277" s="152" t="s">
        <v>159</v>
      </c>
      <c r="Z277" s="154">
        <v>43126</v>
      </c>
      <c r="AA277" s="153" t="s">
        <v>9271</v>
      </c>
      <c r="AB277" s="152" t="s">
        <v>13095</v>
      </c>
      <c r="AC277" s="152" t="s">
        <v>171</v>
      </c>
      <c r="AD277" s="152" t="s">
        <v>170</v>
      </c>
    </row>
    <row r="278" spans="1:30" hidden="1">
      <c r="A278" s="189" t="s">
        <v>7430</v>
      </c>
      <c r="B278" s="189" t="s">
        <v>7431</v>
      </c>
      <c r="C278" s="154">
        <v>43830</v>
      </c>
      <c r="D278" s="155">
        <v>1.498</v>
      </c>
      <c r="E278" s="155">
        <v>1.667</v>
      </c>
      <c r="F278" s="156">
        <v>0.46948356807511399</v>
      </c>
      <c r="G278" s="154">
        <v>43829</v>
      </c>
      <c r="H278" s="155">
        <v>1.4910000000000001</v>
      </c>
      <c r="I278" s="156">
        <v>51.466127401415598</v>
      </c>
      <c r="J278" s="152" t="s">
        <v>9898</v>
      </c>
      <c r="K278" s="156">
        <v>2.5325119780971899</v>
      </c>
      <c r="L278" s="156">
        <v>6.6951566951567001</v>
      </c>
      <c r="M278" s="185">
        <v>8.6294416243654908</v>
      </c>
      <c r="N278" s="156">
        <v>14.003044140030401</v>
      </c>
      <c r="O278" s="156">
        <v>51.466127401415598</v>
      </c>
      <c r="P278" s="152" t="s">
        <v>9898</v>
      </c>
      <c r="Q278" s="156">
        <v>20.514883346741801</v>
      </c>
      <c r="R278" s="152" t="s">
        <v>9899</v>
      </c>
      <c r="S278" s="156">
        <v>33.630686886708297</v>
      </c>
      <c r="T278" s="152" t="s">
        <v>9900</v>
      </c>
      <c r="U278" s="156">
        <v>75.427784000000003</v>
      </c>
      <c r="V278" s="152" t="s">
        <v>163</v>
      </c>
      <c r="W278" s="152" t="s">
        <v>166</v>
      </c>
      <c r="X278" s="155">
        <v>0.73267974400000002</v>
      </c>
      <c r="Y278" s="152" t="s">
        <v>159</v>
      </c>
      <c r="Z278" s="154">
        <v>40905</v>
      </c>
      <c r="AA278" s="153" t="s">
        <v>9271</v>
      </c>
      <c r="AB278" s="152" t="s">
        <v>414</v>
      </c>
      <c r="AC278" s="152" t="s">
        <v>169</v>
      </c>
      <c r="AD278" s="152" t="s">
        <v>247</v>
      </c>
    </row>
    <row r="279" spans="1:30" hidden="1">
      <c r="A279" s="189" t="s">
        <v>7432</v>
      </c>
      <c r="B279" s="189" t="s">
        <v>7433</v>
      </c>
      <c r="C279" s="154">
        <v>43830</v>
      </c>
      <c r="D279" s="155">
        <v>1.2905</v>
      </c>
      <c r="E279" s="155">
        <v>1.3479000000000001</v>
      </c>
      <c r="F279" s="156">
        <v>0.72588198563846695</v>
      </c>
      <c r="G279" s="154">
        <v>43829</v>
      </c>
      <c r="H279" s="155">
        <v>1.2811999999999999</v>
      </c>
      <c r="I279" s="156">
        <v>51.445354861588697</v>
      </c>
      <c r="J279" s="152" t="s">
        <v>9901</v>
      </c>
      <c r="K279" s="156">
        <v>2.9681640469161401</v>
      </c>
      <c r="L279" s="156">
        <v>10.0733538041624</v>
      </c>
      <c r="M279" s="185">
        <v>14.436490722657</v>
      </c>
      <c r="N279" s="156">
        <v>20.539912747936</v>
      </c>
      <c r="O279" s="156">
        <v>51.445354861588697</v>
      </c>
      <c r="P279" s="152" t="s">
        <v>9901</v>
      </c>
      <c r="Q279" s="156">
        <v>33.794975351529303</v>
      </c>
      <c r="R279" s="152" t="s">
        <v>9902</v>
      </c>
      <c r="S279" s="157">
        <v>0</v>
      </c>
      <c r="T279" s="152"/>
      <c r="U279" s="156">
        <v>36.114971300000001</v>
      </c>
      <c r="V279" s="152" t="s">
        <v>157</v>
      </c>
      <c r="W279" s="152" t="s">
        <v>95</v>
      </c>
      <c r="X279" s="155">
        <v>1.2576372924999999</v>
      </c>
      <c r="Y279" s="152" t="s">
        <v>159</v>
      </c>
      <c r="Z279" s="154">
        <v>42818</v>
      </c>
      <c r="AA279" s="153" t="s">
        <v>9271</v>
      </c>
      <c r="AB279" s="152" t="s">
        <v>9903</v>
      </c>
      <c r="AC279" s="152" t="s">
        <v>430</v>
      </c>
      <c r="AD279" s="152" t="s">
        <v>241</v>
      </c>
    </row>
    <row r="280" spans="1:30" hidden="1">
      <c r="A280" s="189" t="s">
        <v>7434</v>
      </c>
      <c r="B280" s="189" t="s">
        <v>7435</v>
      </c>
      <c r="C280" s="154">
        <v>43830</v>
      </c>
      <c r="D280" s="155">
        <v>2.0489999999999999</v>
      </c>
      <c r="E280" s="155">
        <v>2.0489999999999999</v>
      </c>
      <c r="F280" s="156">
        <v>0.19559902200488999</v>
      </c>
      <c r="G280" s="154">
        <v>43829</v>
      </c>
      <c r="H280" s="155">
        <v>2.0449999999999999</v>
      </c>
      <c r="I280" s="156">
        <v>51.441241685144099</v>
      </c>
      <c r="J280" s="152" t="s">
        <v>9904</v>
      </c>
      <c r="K280" s="156">
        <v>1.99104031856645</v>
      </c>
      <c r="L280" s="156">
        <v>7.1092524830109696</v>
      </c>
      <c r="M280" s="185">
        <v>14.4053601340034</v>
      </c>
      <c r="N280" s="156">
        <v>22.621184919209998</v>
      </c>
      <c r="O280" s="156">
        <v>51.441241685144099</v>
      </c>
      <c r="P280" s="152" t="s">
        <v>9904</v>
      </c>
      <c r="Q280" s="156">
        <v>19.4055944055944</v>
      </c>
      <c r="R280" s="152" t="s">
        <v>9905</v>
      </c>
      <c r="S280" s="156">
        <v>98.932038834951399</v>
      </c>
      <c r="T280" s="152" t="s">
        <v>9906</v>
      </c>
      <c r="U280" s="156">
        <v>104.9</v>
      </c>
      <c r="V280" s="152" t="s">
        <v>174</v>
      </c>
      <c r="W280" s="152" t="s">
        <v>197</v>
      </c>
      <c r="X280" s="155">
        <v>71.591717595600002</v>
      </c>
      <c r="Y280" s="152" t="s">
        <v>159</v>
      </c>
      <c r="Z280" s="154">
        <v>42562</v>
      </c>
      <c r="AA280" s="153" t="s">
        <v>9271</v>
      </c>
      <c r="AB280" s="152" t="s">
        <v>9907</v>
      </c>
      <c r="AC280" s="152" t="s">
        <v>188</v>
      </c>
      <c r="AD280" s="152" t="s">
        <v>162</v>
      </c>
    </row>
    <row r="281" spans="1:30" hidden="1">
      <c r="A281" s="189" t="s">
        <v>7436</v>
      </c>
      <c r="B281" s="189" t="s">
        <v>7437</v>
      </c>
      <c r="C281" s="154">
        <v>43830</v>
      </c>
      <c r="D281" s="155">
        <v>1.169</v>
      </c>
      <c r="E281" s="155">
        <v>1.169</v>
      </c>
      <c r="F281" s="156">
        <v>0.42955326460482102</v>
      </c>
      <c r="G281" s="154">
        <v>43829</v>
      </c>
      <c r="H281" s="155">
        <v>1.1639999999999999</v>
      </c>
      <c r="I281" s="156">
        <v>51.424870466321302</v>
      </c>
      <c r="J281" s="152" t="s">
        <v>9908</v>
      </c>
      <c r="K281" s="156">
        <v>2.8144239226033401</v>
      </c>
      <c r="L281" s="156">
        <v>7.7419354838709804</v>
      </c>
      <c r="M281" s="185">
        <v>10.387157695939599</v>
      </c>
      <c r="N281" s="156">
        <v>18.6802030456853</v>
      </c>
      <c r="O281" s="156">
        <v>51.424870466321302</v>
      </c>
      <c r="P281" s="152" t="s">
        <v>9908</v>
      </c>
      <c r="Q281" s="156">
        <v>-4.64926590538336</v>
      </c>
      <c r="R281" s="152" t="s">
        <v>9909</v>
      </c>
      <c r="S281" s="156">
        <v>18.6802030456853</v>
      </c>
      <c r="T281" s="152" t="s">
        <v>9910</v>
      </c>
      <c r="U281" s="156">
        <v>16.899999999999999</v>
      </c>
      <c r="V281" s="152" t="s">
        <v>157</v>
      </c>
      <c r="W281" s="152" t="s">
        <v>158</v>
      </c>
      <c r="X281" s="155">
        <v>2.9968719744999999</v>
      </c>
      <c r="Y281" s="152" t="s">
        <v>159</v>
      </c>
      <c r="Z281" s="154">
        <v>42705</v>
      </c>
      <c r="AA281" s="153" t="s">
        <v>9271</v>
      </c>
      <c r="AB281" s="152" t="s">
        <v>3626</v>
      </c>
      <c r="AC281" s="152" t="s">
        <v>240</v>
      </c>
      <c r="AD281" s="152" t="s">
        <v>162</v>
      </c>
    </row>
    <row r="282" spans="1:30" hidden="1">
      <c r="A282" s="189" t="s">
        <v>7438</v>
      </c>
      <c r="B282" s="189" t="s">
        <v>7439</v>
      </c>
      <c r="C282" s="154">
        <v>43830</v>
      </c>
      <c r="D282" s="155">
        <v>1.4670000000000001</v>
      </c>
      <c r="E282" s="155">
        <v>1.4670000000000001</v>
      </c>
      <c r="F282" s="156">
        <v>0.34199726402189601</v>
      </c>
      <c r="G282" s="154">
        <v>43829</v>
      </c>
      <c r="H282" s="155">
        <v>1.462</v>
      </c>
      <c r="I282" s="156">
        <v>51.393188854489203</v>
      </c>
      <c r="J282" s="152" t="s">
        <v>9911</v>
      </c>
      <c r="K282" s="156">
        <v>1.52249134948097</v>
      </c>
      <c r="L282" s="156">
        <v>6.4586357039187403</v>
      </c>
      <c r="M282" s="185">
        <v>12.1559633027523</v>
      </c>
      <c r="N282" s="156">
        <v>26.356589147286801</v>
      </c>
      <c r="O282" s="156">
        <v>51.393188854489203</v>
      </c>
      <c r="P282" s="152" t="s">
        <v>9911</v>
      </c>
      <c r="Q282" s="156">
        <v>32.880434782608702</v>
      </c>
      <c r="R282" s="152" t="s">
        <v>9912</v>
      </c>
      <c r="S282" s="156">
        <v>47.585513078470797</v>
      </c>
      <c r="T282" s="152" t="s">
        <v>9913</v>
      </c>
      <c r="U282" s="156">
        <v>46.7</v>
      </c>
      <c r="V282" s="152" t="s">
        <v>157</v>
      </c>
      <c r="W282" s="152" t="s">
        <v>197</v>
      </c>
      <c r="X282" s="155">
        <v>3.1554593237000002</v>
      </c>
      <c r="Y282" s="152" t="s">
        <v>159</v>
      </c>
      <c r="Z282" s="154">
        <v>42690</v>
      </c>
      <c r="AA282" s="153" t="s">
        <v>9271</v>
      </c>
      <c r="AB282" s="152" t="s">
        <v>9914</v>
      </c>
      <c r="AC282" s="152" t="s">
        <v>164</v>
      </c>
      <c r="AD282" s="152" t="s">
        <v>177</v>
      </c>
    </row>
    <row r="283" spans="1:30" hidden="1">
      <c r="A283" s="189" t="s">
        <v>7440</v>
      </c>
      <c r="B283" s="189" t="s">
        <v>7441</v>
      </c>
      <c r="C283" s="154">
        <v>43830</v>
      </c>
      <c r="D283" s="155">
        <v>0.88100000000000001</v>
      </c>
      <c r="E283" s="155">
        <v>0.88100000000000001</v>
      </c>
      <c r="F283" s="156">
        <v>0.227531285551764</v>
      </c>
      <c r="G283" s="154">
        <v>43829</v>
      </c>
      <c r="H283" s="155">
        <v>0.879</v>
      </c>
      <c r="I283" s="156">
        <v>51.374570446735397</v>
      </c>
      <c r="J283" s="152" t="s">
        <v>9915</v>
      </c>
      <c r="K283" s="156">
        <v>0.45610034207525701</v>
      </c>
      <c r="L283" s="156">
        <v>9.4409937888198705</v>
      </c>
      <c r="M283" s="185">
        <v>7.3081607795371601</v>
      </c>
      <c r="N283" s="156">
        <v>17.6234979973298</v>
      </c>
      <c r="O283" s="156">
        <v>51.374570446735397</v>
      </c>
      <c r="P283" s="152" t="s">
        <v>9915</v>
      </c>
      <c r="Q283" s="156">
        <v>5.6354916067146297</v>
      </c>
      <c r="R283" s="152" t="s">
        <v>9916</v>
      </c>
      <c r="S283" s="156">
        <v>-6.67372881355932</v>
      </c>
      <c r="T283" s="152" t="s">
        <v>9917</v>
      </c>
      <c r="U283" s="156">
        <v>-11.9</v>
      </c>
      <c r="V283" s="152" t="s">
        <v>157</v>
      </c>
      <c r="W283" s="152" t="s">
        <v>186</v>
      </c>
      <c r="X283" s="155">
        <v>3.3188512966000001</v>
      </c>
      <c r="Y283" s="152" t="s">
        <v>159</v>
      </c>
      <c r="Z283" s="154">
        <v>42578</v>
      </c>
      <c r="AA283" s="153" t="s">
        <v>9271</v>
      </c>
      <c r="AB283" s="152" t="s">
        <v>362</v>
      </c>
      <c r="AC283" s="152" t="s">
        <v>236</v>
      </c>
      <c r="AD283" s="152" t="s">
        <v>207</v>
      </c>
    </row>
    <row r="284" spans="1:30" hidden="1">
      <c r="A284" s="189" t="s">
        <v>7442</v>
      </c>
      <c r="B284" s="189" t="s">
        <v>7443</v>
      </c>
      <c r="C284" s="154">
        <v>43830</v>
      </c>
      <c r="D284" s="155">
        <v>1.1000000000000001</v>
      </c>
      <c r="E284" s="155">
        <v>1.2030000000000001</v>
      </c>
      <c r="F284" s="156">
        <v>0.45662100456621402</v>
      </c>
      <c r="G284" s="154">
        <v>43829</v>
      </c>
      <c r="H284" s="155">
        <v>1.095</v>
      </c>
      <c r="I284" s="156">
        <v>51.3305981581019</v>
      </c>
      <c r="J284" s="152" t="s">
        <v>9918</v>
      </c>
      <c r="K284" s="156">
        <v>1.75763182238669</v>
      </c>
      <c r="L284" s="156">
        <v>8.9108910891088993</v>
      </c>
      <c r="M284" s="185">
        <v>11.2767824762174</v>
      </c>
      <c r="N284" s="156">
        <v>20.308612895723101</v>
      </c>
      <c r="O284" s="156">
        <v>51.3305981581019</v>
      </c>
      <c r="P284" s="152" t="s">
        <v>9918</v>
      </c>
      <c r="Q284" s="156">
        <v>13.572276024351501</v>
      </c>
      <c r="R284" s="152" t="s">
        <v>9919</v>
      </c>
      <c r="S284" s="157">
        <v>0</v>
      </c>
      <c r="T284" s="152"/>
      <c r="U284" s="156">
        <v>21.323180000000001</v>
      </c>
      <c r="V284" s="152" t="s">
        <v>163</v>
      </c>
      <c r="W284" s="152" t="s">
        <v>95</v>
      </c>
      <c r="X284" s="155">
        <v>2.3044745968</v>
      </c>
      <c r="Y284" s="152" t="s">
        <v>159</v>
      </c>
      <c r="Z284" s="154">
        <v>42755</v>
      </c>
      <c r="AA284" s="153" t="s">
        <v>9271</v>
      </c>
      <c r="AB284" s="152" t="s">
        <v>9920</v>
      </c>
      <c r="AC284" s="152" t="s">
        <v>430</v>
      </c>
      <c r="AD284" s="152" t="s">
        <v>177</v>
      </c>
    </row>
    <row r="285" spans="1:30" hidden="1">
      <c r="A285" s="189" t="s">
        <v>7444</v>
      </c>
      <c r="B285" s="189" t="s">
        <v>7445</v>
      </c>
      <c r="C285" s="154">
        <v>43830</v>
      </c>
      <c r="D285" s="155">
        <v>1.1204000000000001</v>
      </c>
      <c r="E285" s="155">
        <v>1.1204000000000001</v>
      </c>
      <c r="F285" s="156">
        <v>0.61966771441402102</v>
      </c>
      <c r="G285" s="154">
        <v>43829</v>
      </c>
      <c r="H285" s="155">
        <v>1.1134999999999999</v>
      </c>
      <c r="I285" s="156">
        <v>51.262319427568499</v>
      </c>
      <c r="J285" s="152" t="s">
        <v>9921</v>
      </c>
      <c r="K285" s="156">
        <v>2.3102912975984</v>
      </c>
      <c r="L285" s="156">
        <v>6.3502610346464099</v>
      </c>
      <c r="M285" s="185">
        <v>13.527206403891</v>
      </c>
      <c r="N285" s="156">
        <v>21.492084146605901</v>
      </c>
      <c r="O285" s="156">
        <v>51.262319427568499</v>
      </c>
      <c r="P285" s="152" t="s">
        <v>9921</v>
      </c>
      <c r="Q285" s="156">
        <v>10.799050632911401</v>
      </c>
      <c r="R285" s="152" t="s">
        <v>9922</v>
      </c>
      <c r="S285" s="157">
        <v>0</v>
      </c>
      <c r="T285" s="152"/>
      <c r="U285" s="156">
        <v>12.04</v>
      </c>
      <c r="V285" s="152" t="s">
        <v>157</v>
      </c>
      <c r="W285" s="152" t="s">
        <v>95</v>
      </c>
      <c r="X285" s="155">
        <v>15.4290703523</v>
      </c>
      <c r="Y285" s="152" t="s">
        <v>159</v>
      </c>
      <c r="Z285" s="154">
        <v>43054</v>
      </c>
      <c r="AA285" s="153" t="s">
        <v>9271</v>
      </c>
      <c r="AB285" s="152" t="s">
        <v>351</v>
      </c>
      <c r="AC285" s="152" t="s">
        <v>238</v>
      </c>
      <c r="AD285" s="152" t="s">
        <v>165</v>
      </c>
    </row>
    <row r="286" spans="1:30" hidden="1">
      <c r="A286" s="189" t="s">
        <v>7446</v>
      </c>
      <c r="B286" s="189" t="s">
        <v>7447</v>
      </c>
      <c r="C286" s="154">
        <v>43830</v>
      </c>
      <c r="D286" s="155">
        <v>1.6826000000000001</v>
      </c>
      <c r="E286" s="155">
        <v>1.6826000000000001</v>
      </c>
      <c r="F286" s="156">
        <v>5.9435364041598203E-3</v>
      </c>
      <c r="G286" s="154">
        <v>43829</v>
      </c>
      <c r="H286" s="155">
        <v>1.6825000000000001</v>
      </c>
      <c r="I286" s="156">
        <v>51.258540093491597</v>
      </c>
      <c r="J286" s="152" t="s">
        <v>9923</v>
      </c>
      <c r="K286" s="156">
        <v>2.8735632183908102</v>
      </c>
      <c r="L286" s="156">
        <v>9.5300091133966998</v>
      </c>
      <c r="M286" s="185">
        <v>16.2096829891567</v>
      </c>
      <c r="N286" s="156">
        <v>25.877160170569301</v>
      </c>
      <c r="O286" s="156">
        <v>51.258540093491597</v>
      </c>
      <c r="P286" s="152" t="s">
        <v>9923</v>
      </c>
      <c r="Q286" s="156">
        <v>14.0204648641323</v>
      </c>
      <c r="R286" s="152" t="s">
        <v>9924</v>
      </c>
      <c r="S286" s="156">
        <v>69.702471003529993</v>
      </c>
      <c r="T286" s="152" t="s">
        <v>9925</v>
      </c>
      <c r="U286" s="156">
        <v>68.260000000000005</v>
      </c>
      <c r="V286" s="152" t="s">
        <v>174</v>
      </c>
      <c r="W286" s="152" t="s">
        <v>166</v>
      </c>
      <c r="X286" s="155">
        <v>23.7983552645</v>
      </c>
      <c r="Y286" s="152" t="s">
        <v>159</v>
      </c>
      <c r="Z286" s="154">
        <v>42674</v>
      </c>
      <c r="AA286" s="153" t="s">
        <v>9271</v>
      </c>
      <c r="AB286" s="152" t="s">
        <v>9926</v>
      </c>
      <c r="AC286" s="152" t="s">
        <v>188</v>
      </c>
      <c r="AD286" s="152" t="s">
        <v>165</v>
      </c>
    </row>
    <row r="287" spans="1:30" hidden="1">
      <c r="A287" s="189" t="s">
        <v>7448</v>
      </c>
      <c r="B287" s="189" t="s">
        <v>7449</v>
      </c>
      <c r="C287" s="154">
        <v>43830</v>
      </c>
      <c r="D287" s="155">
        <v>1.3462000000000001</v>
      </c>
      <c r="E287" s="155">
        <v>1.3462000000000001</v>
      </c>
      <c r="F287" s="156">
        <v>0.59030112829709502</v>
      </c>
      <c r="G287" s="154">
        <v>43829</v>
      </c>
      <c r="H287" s="155">
        <v>1.3383</v>
      </c>
      <c r="I287" s="156">
        <v>51.1734980348119</v>
      </c>
      <c r="J287" s="152" t="s">
        <v>9927</v>
      </c>
      <c r="K287" s="156">
        <v>1.60766850328327</v>
      </c>
      <c r="L287" s="156">
        <v>7.4724572888392196</v>
      </c>
      <c r="M287" s="185">
        <v>13.3737577901297</v>
      </c>
      <c r="N287" s="156">
        <v>21.202845052669499</v>
      </c>
      <c r="O287" s="156">
        <v>51.1734980348119</v>
      </c>
      <c r="P287" s="152" t="s">
        <v>9927</v>
      </c>
      <c r="Q287" s="156">
        <v>28.4541984732824</v>
      </c>
      <c r="R287" s="152" t="s">
        <v>9928</v>
      </c>
      <c r="S287" s="156">
        <v>32.630541871921203</v>
      </c>
      <c r="T287" s="152" t="s">
        <v>9929</v>
      </c>
      <c r="U287" s="156">
        <v>34.619999999999997</v>
      </c>
      <c r="V287" s="152" t="s">
        <v>157</v>
      </c>
      <c r="W287" s="152" t="s">
        <v>166</v>
      </c>
      <c r="X287" s="155">
        <v>1.3793932315999999</v>
      </c>
      <c r="Y287" s="152" t="s">
        <v>159</v>
      </c>
      <c r="Z287" s="154">
        <v>42404</v>
      </c>
      <c r="AA287" s="153" t="s">
        <v>9271</v>
      </c>
      <c r="AB287" s="152" t="s">
        <v>419</v>
      </c>
      <c r="AC287" s="152" t="s">
        <v>246</v>
      </c>
      <c r="AD287" s="152" t="s">
        <v>241</v>
      </c>
    </row>
    <row r="288" spans="1:30" hidden="1">
      <c r="A288" s="189" t="s">
        <v>7450</v>
      </c>
      <c r="B288" s="189" t="s">
        <v>7451</v>
      </c>
      <c r="C288" s="154">
        <v>43830</v>
      </c>
      <c r="D288" s="155">
        <v>1.2937000000000001</v>
      </c>
      <c r="E288" s="155">
        <v>1.2937000000000001</v>
      </c>
      <c r="F288" s="156">
        <v>0.52840158520476599</v>
      </c>
      <c r="G288" s="154">
        <v>43829</v>
      </c>
      <c r="H288" s="155">
        <v>1.2868999999999999</v>
      </c>
      <c r="I288" s="156">
        <v>51.168497312456203</v>
      </c>
      <c r="J288" s="152" t="s">
        <v>9930</v>
      </c>
      <c r="K288" s="156">
        <v>1.3792022568764299</v>
      </c>
      <c r="L288" s="156">
        <v>7.4501661129568202</v>
      </c>
      <c r="M288" s="185">
        <v>13.343262659891399</v>
      </c>
      <c r="N288" s="156">
        <v>22.2778827977316</v>
      </c>
      <c r="O288" s="156">
        <v>51.168497312456203</v>
      </c>
      <c r="P288" s="152" t="s">
        <v>9930</v>
      </c>
      <c r="Q288" s="156">
        <v>27.571245439305802</v>
      </c>
      <c r="R288" s="152" t="s">
        <v>9931</v>
      </c>
      <c r="S288" s="156">
        <v>32.239599304916702</v>
      </c>
      <c r="T288" s="152" t="s">
        <v>9932</v>
      </c>
      <c r="U288" s="156">
        <v>29.37</v>
      </c>
      <c r="V288" s="152" t="s">
        <v>157</v>
      </c>
      <c r="W288" s="152" t="s">
        <v>166</v>
      </c>
      <c r="X288" s="155">
        <v>1.5326814016999999</v>
      </c>
      <c r="Y288" s="152" t="s">
        <v>159</v>
      </c>
      <c r="Z288" s="154">
        <v>42642</v>
      </c>
      <c r="AA288" s="153" t="s">
        <v>9271</v>
      </c>
      <c r="AB288" s="152" t="s">
        <v>419</v>
      </c>
      <c r="AC288" s="152" t="s">
        <v>246</v>
      </c>
      <c r="AD288" s="152" t="s">
        <v>185</v>
      </c>
    </row>
    <row r="289" spans="1:30" hidden="1">
      <c r="A289" s="189" t="s">
        <v>7452</v>
      </c>
      <c r="B289" s="189" t="s">
        <v>7453</v>
      </c>
      <c r="C289" s="154">
        <v>43830</v>
      </c>
      <c r="D289" s="155">
        <v>1.3580000000000001</v>
      </c>
      <c r="E289" s="155">
        <v>1.5880000000000001</v>
      </c>
      <c r="F289" s="156">
        <v>0.89153046062407004</v>
      </c>
      <c r="G289" s="154">
        <v>43829</v>
      </c>
      <c r="H289" s="155">
        <v>1.3460000000000001</v>
      </c>
      <c r="I289" s="156">
        <v>51.160101994302003</v>
      </c>
      <c r="J289" s="152" t="s">
        <v>9933</v>
      </c>
      <c r="K289" s="156">
        <v>2.2953646529562901</v>
      </c>
      <c r="L289" s="156">
        <v>5.62149130723291</v>
      </c>
      <c r="M289" s="185">
        <v>9.7735085517241398</v>
      </c>
      <c r="N289" s="156">
        <v>20.220232175226599</v>
      </c>
      <c r="O289" s="156">
        <v>51.160101994302003</v>
      </c>
      <c r="P289" s="152" t="s">
        <v>9933</v>
      </c>
      <c r="Q289" s="156">
        <v>16.4386155084126</v>
      </c>
      <c r="R289" s="152" t="s">
        <v>9934</v>
      </c>
      <c r="S289" s="156">
        <v>38.772090148212698</v>
      </c>
      <c r="T289" s="152" t="s">
        <v>9935</v>
      </c>
      <c r="U289" s="156">
        <v>59.1715874</v>
      </c>
      <c r="V289" s="152" t="s">
        <v>163</v>
      </c>
      <c r="W289" s="152" t="s">
        <v>166</v>
      </c>
      <c r="X289" s="155">
        <v>3.7641112755999999</v>
      </c>
      <c r="Y289" s="152" t="s">
        <v>159</v>
      </c>
      <c r="Z289" s="154">
        <v>42138</v>
      </c>
      <c r="AA289" s="153" t="s">
        <v>9271</v>
      </c>
      <c r="AB289" s="152" t="s">
        <v>406</v>
      </c>
      <c r="AC289" s="152" t="s">
        <v>269</v>
      </c>
      <c r="AD289" s="152" t="s">
        <v>162</v>
      </c>
    </row>
    <row r="290" spans="1:30" hidden="1">
      <c r="A290" s="189" t="s">
        <v>13114</v>
      </c>
      <c r="B290" s="189" t="s">
        <v>13115</v>
      </c>
      <c r="C290" s="154">
        <v>43830</v>
      </c>
      <c r="D290" s="155">
        <v>0.7843</v>
      </c>
      <c r="E290" s="155">
        <v>0.7843</v>
      </c>
      <c r="F290" s="156">
        <v>1.0565648756603501</v>
      </c>
      <c r="G290" s="154">
        <v>43829</v>
      </c>
      <c r="H290" s="155">
        <v>0.77610000000000001</v>
      </c>
      <c r="I290" s="156">
        <v>51.088422269312296</v>
      </c>
      <c r="J290" s="152" t="s">
        <v>13116</v>
      </c>
      <c r="K290" s="156">
        <v>1.93657395373018</v>
      </c>
      <c r="L290" s="156">
        <v>1.26533247256295</v>
      </c>
      <c r="M290" s="185">
        <v>-1.2748597654256601E-2</v>
      </c>
      <c r="N290" s="156">
        <v>11.248226950354599</v>
      </c>
      <c r="O290" s="156">
        <v>51.088422269312296</v>
      </c>
      <c r="P290" s="152" t="s">
        <v>13116</v>
      </c>
      <c r="Q290" s="156">
        <v>-14.021048015786</v>
      </c>
      <c r="R290" s="152" t="s">
        <v>13117</v>
      </c>
      <c r="S290" s="157">
        <v>0</v>
      </c>
      <c r="T290" s="152"/>
      <c r="U290" s="156">
        <v>-21.57</v>
      </c>
      <c r="V290" s="152" t="s">
        <v>157</v>
      </c>
      <c r="W290" s="152" t="s">
        <v>95</v>
      </c>
      <c r="X290" s="155">
        <v>8.0470764599999994E-2</v>
      </c>
      <c r="Y290" s="152" t="s">
        <v>159</v>
      </c>
      <c r="Z290" s="154">
        <v>42979</v>
      </c>
      <c r="AA290" s="153" t="s">
        <v>9271</v>
      </c>
      <c r="AB290" s="152" t="s">
        <v>9967</v>
      </c>
      <c r="AC290" s="152" t="s">
        <v>363</v>
      </c>
      <c r="AD290" s="152" t="s">
        <v>207</v>
      </c>
    </row>
    <row r="291" spans="1:30" hidden="1">
      <c r="A291" s="189" t="s">
        <v>7454</v>
      </c>
      <c r="B291" s="189" t="s">
        <v>7455</v>
      </c>
      <c r="C291" s="154">
        <v>43830</v>
      </c>
      <c r="D291" s="155">
        <v>0.92</v>
      </c>
      <c r="E291" s="155">
        <v>0.92</v>
      </c>
      <c r="F291" s="156">
        <v>0.54644808743169404</v>
      </c>
      <c r="G291" s="154">
        <v>43829</v>
      </c>
      <c r="H291" s="155">
        <v>0.91500000000000004</v>
      </c>
      <c r="I291" s="156">
        <v>51.067323481116603</v>
      </c>
      <c r="J291" s="152" t="s">
        <v>9936</v>
      </c>
      <c r="K291" s="156">
        <v>2.7932960893854801</v>
      </c>
      <c r="L291" s="156">
        <v>8.8757396449704196</v>
      </c>
      <c r="M291" s="185">
        <v>11.922141119221401</v>
      </c>
      <c r="N291" s="156">
        <v>21.6931216931217</v>
      </c>
      <c r="O291" s="156">
        <v>51.067323481116603</v>
      </c>
      <c r="P291" s="152" t="s">
        <v>9936</v>
      </c>
      <c r="Q291" s="156">
        <v>5.3837342497136396</v>
      </c>
      <c r="R291" s="152" t="s">
        <v>9937</v>
      </c>
      <c r="S291" s="156">
        <v>-1.1815252416756199</v>
      </c>
      <c r="T291" s="152" t="s">
        <v>9938</v>
      </c>
      <c r="U291" s="156">
        <v>-8</v>
      </c>
      <c r="V291" s="152" t="s">
        <v>157</v>
      </c>
      <c r="W291" s="152" t="s">
        <v>186</v>
      </c>
      <c r="X291" s="155">
        <v>0.93758935740000005</v>
      </c>
      <c r="Y291" s="152" t="s">
        <v>159</v>
      </c>
      <c r="Z291" s="154">
        <v>42678</v>
      </c>
      <c r="AA291" s="153" t="s">
        <v>9271</v>
      </c>
      <c r="AB291" s="152" t="s">
        <v>432</v>
      </c>
      <c r="AC291" s="152" t="s">
        <v>433</v>
      </c>
      <c r="AD291" s="152" t="s">
        <v>162</v>
      </c>
    </row>
    <row r="292" spans="1:30" hidden="1">
      <c r="A292" s="189" t="s">
        <v>7456</v>
      </c>
      <c r="B292" s="189" t="s">
        <v>7457</v>
      </c>
      <c r="C292" s="154">
        <v>43830</v>
      </c>
      <c r="D292" s="155">
        <v>1.1868000000000001</v>
      </c>
      <c r="E292" s="155">
        <v>1.4381999999999999</v>
      </c>
      <c r="F292" s="156">
        <v>0.27036160865157199</v>
      </c>
      <c r="G292" s="154">
        <v>43829</v>
      </c>
      <c r="H292" s="155">
        <v>1.1836</v>
      </c>
      <c r="I292" s="156">
        <v>51.039193935182901</v>
      </c>
      <c r="J292" s="152" t="s">
        <v>9939</v>
      </c>
      <c r="K292" s="156">
        <v>1.95000429516366</v>
      </c>
      <c r="L292" s="156">
        <v>8.3784037209312707</v>
      </c>
      <c r="M292" s="185">
        <v>10.3058073454031</v>
      </c>
      <c r="N292" s="156">
        <v>21.817584467674699</v>
      </c>
      <c r="O292" s="156">
        <v>51.039193935182901</v>
      </c>
      <c r="P292" s="152" t="s">
        <v>9939</v>
      </c>
      <c r="Q292" s="156">
        <v>18.2431248295388</v>
      </c>
      <c r="R292" s="152" t="s">
        <v>9940</v>
      </c>
      <c r="S292" s="157">
        <v>0</v>
      </c>
      <c r="T292" s="152"/>
      <c r="U292" s="156">
        <v>47.632698079999997</v>
      </c>
      <c r="V292" s="152" t="s">
        <v>163</v>
      </c>
      <c r="W292" s="152" t="s">
        <v>95</v>
      </c>
      <c r="X292" s="155">
        <v>1.8309908311</v>
      </c>
      <c r="Y292" s="152" t="s">
        <v>159</v>
      </c>
      <c r="Z292" s="154">
        <v>42748</v>
      </c>
      <c r="AA292" s="153" t="s">
        <v>9271</v>
      </c>
      <c r="AB292" s="152" t="s">
        <v>9941</v>
      </c>
      <c r="AC292" s="152" t="s">
        <v>427</v>
      </c>
      <c r="AD292" s="152" t="s">
        <v>207</v>
      </c>
    </row>
    <row r="293" spans="1:30" hidden="1">
      <c r="A293" s="189" t="s">
        <v>13118</v>
      </c>
      <c r="B293" s="189" t="s">
        <v>13119</v>
      </c>
      <c r="C293" s="154">
        <v>43830</v>
      </c>
      <c r="D293" s="155">
        <v>1.306</v>
      </c>
      <c r="E293" s="155">
        <v>1.306</v>
      </c>
      <c r="F293" s="156">
        <v>1.9516003122560599</v>
      </c>
      <c r="G293" s="154">
        <v>43829</v>
      </c>
      <c r="H293" s="155">
        <v>1.2809999999999999</v>
      </c>
      <c r="I293" s="156">
        <v>50.982658959537602</v>
      </c>
      <c r="J293" s="152" t="s">
        <v>13120</v>
      </c>
      <c r="K293" s="156">
        <v>1.3188518231187101</v>
      </c>
      <c r="L293" s="156">
        <v>1.3188518231187101</v>
      </c>
      <c r="M293" s="185">
        <v>4.5636509207365803</v>
      </c>
      <c r="N293" s="156">
        <v>23.207547169811299</v>
      </c>
      <c r="O293" s="156">
        <v>50.982658959537602</v>
      </c>
      <c r="P293" s="152" t="s">
        <v>13120</v>
      </c>
      <c r="Q293" s="156">
        <v>18.943533697632098</v>
      </c>
      <c r="R293" s="152" t="s">
        <v>13121</v>
      </c>
      <c r="S293" s="156">
        <v>28.923988153998</v>
      </c>
      <c r="T293" s="152" t="s">
        <v>13122</v>
      </c>
      <c r="U293" s="156">
        <v>30.6</v>
      </c>
      <c r="V293" s="152" t="s">
        <v>157</v>
      </c>
      <c r="W293" s="152" t="s">
        <v>158</v>
      </c>
      <c r="X293" s="155">
        <v>0.19443898009999999</v>
      </c>
      <c r="Y293" s="152" t="s">
        <v>159</v>
      </c>
      <c r="Z293" s="154">
        <v>42466</v>
      </c>
      <c r="AA293" s="153" t="s">
        <v>9271</v>
      </c>
      <c r="AB293" s="152" t="s">
        <v>13123</v>
      </c>
      <c r="AC293" s="152" t="s">
        <v>201</v>
      </c>
      <c r="AD293" s="152" t="s">
        <v>276</v>
      </c>
    </row>
    <row r="294" spans="1:30" hidden="1">
      <c r="A294" s="189" t="s">
        <v>7458</v>
      </c>
      <c r="B294" s="189" t="s">
        <v>7459</v>
      </c>
      <c r="C294" s="154">
        <v>43830</v>
      </c>
      <c r="D294" s="155">
        <v>1.5370999999999999</v>
      </c>
      <c r="E294" s="155">
        <v>1.8980999999999999</v>
      </c>
      <c r="F294" s="156">
        <v>0.33289817232374402</v>
      </c>
      <c r="G294" s="154">
        <v>43829</v>
      </c>
      <c r="H294" s="155">
        <v>1.532</v>
      </c>
      <c r="I294" s="156">
        <v>50.941393925443798</v>
      </c>
      <c r="J294" s="152" t="s">
        <v>9942</v>
      </c>
      <c r="K294" s="156">
        <v>1.87566277836691</v>
      </c>
      <c r="L294" s="156">
        <v>6.9882369318577098</v>
      </c>
      <c r="M294" s="185">
        <v>13.1052079186148</v>
      </c>
      <c r="N294" s="156">
        <v>22.624633076503802</v>
      </c>
      <c r="O294" s="156">
        <v>50.941393925443798</v>
      </c>
      <c r="P294" s="152" t="s">
        <v>9942</v>
      </c>
      <c r="Q294" s="156">
        <v>17.779812416107401</v>
      </c>
      <c r="R294" s="152" t="s">
        <v>9943</v>
      </c>
      <c r="S294" s="156">
        <v>97.747147741425294</v>
      </c>
      <c r="T294" s="152" t="s">
        <v>9944</v>
      </c>
      <c r="U294" s="156">
        <v>100.06078936999999</v>
      </c>
      <c r="V294" s="152" t="s">
        <v>174</v>
      </c>
      <c r="W294" s="152" t="s">
        <v>197</v>
      </c>
      <c r="X294" s="155">
        <v>58.136098851100002</v>
      </c>
      <c r="Y294" s="152" t="s">
        <v>159</v>
      </c>
      <c r="Z294" s="154">
        <v>42586</v>
      </c>
      <c r="AA294" s="153" t="s">
        <v>9271</v>
      </c>
      <c r="AB294" s="152" t="s">
        <v>9945</v>
      </c>
      <c r="AC294" s="152" t="s">
        <v>188</v>
      </c>
      <c r="AD294" s="152" t="s">
        <v>185</v>
      </c>
    </row>
    <row r="295" spans="1:30" hidden="1">
      <c r="A295" s="189" t="s">
        <v>13124</v>
      </c>
      <c r="B295" s="189" t="s">
        <v>13125</v>
      </c>
      <c r="C295" s="154">
        <v>43830</v>
      </c>
      <c r="D295" s="155">
        <v>1.363</v>
      </c>
      <c r="E295" s="155">
        <v>1.363</v>
      </c>
      <c r="F295" s="156">
        <v>0.51622418879055298</v>
      </c>
      <c r="G295" s="154">
        <v>43829</v>
      </c>
      <c r="H295" s="155">
        <v>1.3560000000000001</v>
      </c>
      <c r="I295" s="156">
        <v>50.9413067552602</v>
      </c>
      <c r="J295" s="152" t="s">
        <v>13126</v>
      </c>
      <c r="K295" s="156">
        <v>2.4812030075187899</v>
      </c>
      <c r="L295" s="156">
        <v>6.5676309616888204</v>
      </c>
      <c r="M295" s="185">
        <v>8.6055776892430398</v>
      </c>
      <c r="N295" s="156">
        <v>13.868003341687499</v>
      </c>
      <c r="O295" s="156">
        <v>50.9413067552602</v>
      </c>
      <c r="P295" s="152" t="s">
        <v>13126</v>
      </c>
      <c r="Q295" s="156">
        <v>19.666374012291499</v>
      </c>
      <c r="R295" s="152" t="s">
        <v>13127</v>
      </c>
      <c r="S295" s="156">
        <v>32.330097087378597</v>
      </c>
      <c r="T295" s="152" t="s">
        <v>13128</v>
      </c>
      <c r="U295" s="156">
        <v>25.275735294117599</v>
      </c>
      <c r="V295" s="152" t="s">
        <v>163</v>
      </c>
      <c r="W295" s="152" t="s">
        <v>166</v>
      </c>
      <c r="X295" s="155">
        <v>0.42946704089999999</v>
      </c>
      <c r="Y295" s="152" t="s">
        <v>159</v>
      </c>
      <c r="Z295" s="154">
        <v>42320</v>
      </c>
      <c r="AA295" s="153" t="s">
        <v>9271</v>
      </c>
      <c r="AB295" s="152" t="s">
        <v>414</v>
      </c>
      <c r="AC295" s="152" t="s">
        <v>169</v>
      </c>
      <c r="AD295" s="152" t="s">
        <v>247</v>
      </c>
    </row>
    <row r="296" spans="1:30" hidden="1">
      <c r="A296" s="189" t="s">
        <v>7460</v>
      </c>
      <c r="B296" s="189" t="s">
        <v>7461</v>
      </c>
      <c r="C296" s="154">
        <v>43830</v>
      </c>
      <c r="D296" s="155">
        <v>1.2991999999999999</v>
      </c>
      <c r="E296" s="155">
        <v>1.2991999999999999</v>
      </c>
      <c r="F296" s="156">
        <v>1.2232177639267501</v>
      </c>
      <c r="G296" s="154">
        <v>43829</v>
      </c>
      <c r="H296" s="155">
        <v>1.2835000000000001</v>
      </c>
      <c r="I296" s="156">
        <v>50.911836450226502</v>
      </c>
      <c r="J296" s="152" t="s">
        <v>9946</v>
      </c>
      <c r="K296" s="156">
        <v>3.2012074032885902</v>
      </c>
      <c r="L296" s="156">
        <v>3.6375239310784799</v>
      </c>
      <c r="M296" s="185">
        <v>2.7685492801771798</v>
      </c>
      <c r="N296" s="156">
        <v>12.601837406829601</v>
      </c>
      <c r="O296" s="156">
        <v>50.911836450226502</v>
      </c>
      <c r="P296" s="152" t="s">
        <v>9946</v>
      </c>
      <c r="Q296" s="157">
        <v>0</v>
      </c>
      <c r="R296" s="152"/>
      <c r="S296" s="157">
        <v>0</v>
      </c>
      <c r="T296" s="152"/>
      <c r="U296" s="156">
        <v>29.92</v>
      </c>
      <c r="V296" s="152" t="s">
        <v>157</v>
      </c>
      <c r="W296" s="152" t="s">
        <v>95</v>
      </c>
      <c r="X296" s="155">
        <v>0.56497704410000005</v>
      </c>
      <c r="Y296" s="152" t="s">
        <v>159</v>
      </c>
      <c r="Z296" s="154">
        <v>43119</v>
      </c>
      <c r="AA296" s="153" t="s">
        <v>9271</v>
      </c>
      <c r="AB296" s="152" t="s">
        <v>9376</v>
      </c>
      <c r="AC296" s="152" t="s">
        <v>171</v>
      </c>
      <c r="AD296" s="152" t="s">
        <v>185</v>
      </c>
    </row>
    <row r="297" spans="1:30" hidden="1">
      <c r="A297" s="189" t="s">
        <v>7462</v>
      </c>
      <c r="B297" s="189" t="s">
        <v>7463</v>
      </c>
      <c r="C297" s="154">
        <v>43830</v>
      </c>
      <c r="D297" s="155">
        <v>1.3340000000000001</v>
      </c>
      <c r="E297" s="155">
        <v>1.3440000000000001</v>
      </c>
      <c r="F297" s="156">
        <v>0.83144368858656603</v>
      </c>
      <c r="G297" s="154">
        <v>43829</v>
      </c>
      <c r="H297" s="155">
        <v>1.323</v>
      </c>
      <c r="I297" s="156">
        <v>50.904977375565601</v>
      </c>
      <c r="J297" s="152" t="s">
        <v>9947</v>
      </c>
      <c r="K297" s="156">
        <v>1.5220700152207101</v>
      </c>
      <c r="L297" s="156">
        <v>7.4074074074074199</v>
      </c>
      <c r="M297" s="185">
        <v>4.9567269866247203</v>
      </c>
      <c r="N297" s="156">
        <v>16.2020905923345</v>
      </c>
      <c r="O297" s="156">
        <v>50.904977375565601</v>
      </c>
      <c r="P297" s="152" t="s">
        <v>9947</v>
      </c>
      <c r="Q297" s="156">
        <v>43.595263724434901</v>
      </c>
      <c r="R297" s="152" t="s">
        <v>9948</v>
      </c>
      <c r="S297" s="156">
        <v>28.645124546322901</v>
      </c>
      <c r="T297" s="152" t="s">
        <v>9949</v>
      </c>
      <c r="U297" s="156">
        <v>34.691445399999999</v>
      </c>
      <c r="V297" s="152" t="s">
        <v>157</v>
      </c>
      <c r="W297" s="152" t="s">
        <v>189</v>
      </c>
      <c r="X297" s="155">
        <v>2.8488875511999998</v>
      </c>
      <c r="Y297" s="152" t="s">
        <v>159</v>
      </c>
      <c r="Z297" s="154">
        <v>42495</v>
      </c>
      <c r="AA297" s="153" t="s">
        <v>9271</v>
      </c>
      <c r="AB297" s="152" t="s">
        <v>421</v>
      </c>
      <c r="AC297" s="152" t="s">
        <v>266</v>
      </c>
      <c r="AD297" s="152" t="s">
        <v>162</v>
      </c>
    </row>
    <row r="298" spans="1:30" hidden="1">
      <c r="A298" s="189" t="s">
        <v>7464</v>
      </c>
      <c r="B298" s="189" t="s">
        <v>7465</v>
      </c>
      <c r="C298" s="154">
        <v>43830</v>
      </c>
      <c r="D298" s="155">
        <v>0.8921</v>
      </c>
      <c r="E298" s="155">
        <v>0.8921</v>
      </c>
      <c r="F298" s="156">
        <v>0.54096697847402497</v>
      </c>
      <c r="G298" s="154">
        <v>43829</v>
      </c>
      <c r="H298" s="155">
        <v>0.88729999999999998</v>
      </c>
      <c r="I298" s="156">
        <v>50.7689707622106</v>
      </c>
      <c r="J298" s="152" t="s">
        <v>9950</v>
      </c>
      <c r="K298" s="156">
        <v>0.98483133348426999</v>
      </c>
      <c r="L298" s="156">
        <v>10.778591829132001</v>
      </c>
      <c r="M298" s="185">
        <v>10.353785254824301</v>
      </c>
      <c r="N298" s="156">
        <v>18.851585398348</v>
      </c>
      <c r="O298" s="156">
        <v>50.7689707622106</v>
      </c>
      <c r="P298" s="152" t="s">
        <v>9950</v>
      </c>
      <c r="Q298" s="156">
        <v>-7.3912592131215602</v>
      </c>
      <c r="R298" s="152" t="s">
        <v>9951</v>
      </c>
      <c r="S298" s="157">
        <v>0</v>
      </c>
      <c r="T298" s="152"/>
      <c r="U298" s="156">
        <v>-10.79</v>
      </c>
      <c r="V298" s="152" t="s">
        <v>157</v>
      </c>
      <c r="W298" s="152" t="s">
        <v>95</v>
      </c>
      <c r="X298" s="155">
        <v>3.6263982965000001</v>
      </c>
      <c r="Y298" s="152" t="s">
        <v>159</v>
      </c>
      <c r="Z298" s="154">
        <v>43007</v>
      </c>
      <c r="AA298" s="153" t="s">
        <v>9271</v>
      </c>
      <c r="AB298" s="152" t="s">
        <v>9952</v>
      </c>
      <c r="AC298" s="152" t="s">
        <v>271</v>
      </c>
      <c r="AD298" s="152" t="s">
        <v>162</v>
      </c>
    </row>
    <row r="299" spans="1:30" hidden="1">
      <c r="A299" s="189" t="s">
        <v>13129</v>
      </c>
      <c r="B299" s="189" t="s">
        <v>13130</v>
      </c>
      <c r="C299" s="154">
        <v>43830</v>
      </c>
      <c r="D299" s="155">
        <v>1.2967</v>
      </c>
      <c r="E299" s="155">
        <v>1.2967</v>
      </c>
      <c r="F299" s="156">
        <v>1.21770353602373</v>
      </c>
      <c r="G299" s="154">
        <v>43829</v>
      </c>
      <c r="H299" s="155">
        <v>1.2810999999999999</v>
      </c>
      <c r="I299" s="156">
        <v>50.7615393558888</v>
      </c>
      <c r="J299" s="152" t="s">
        <v>13131</v>
      </c>
      <c r="K299" s="156">
        <v>3.1993633107839199</v>
      </c>
      <c r="L299" s="156">
        <v>3.6199456608598299</v>
      </c>
      <c r="M299" s="185">
        <v>2.7414626416290302</v>
      </c>
      <c r="N299" s="156">
        <v>12.541225481687199</v>
      </c>
      <c r="O299" s="156">
        <v>50.7615393558888</v>
      </c>
      <c r="P299" s="152" t="s">
        <v>13131</v>
      </c>
      <c r="Q299" s="157">
        <v>0</v>
      </c>
      <c r="R299" s="152"/>
      <c r="S299" s="157">
        <v>0</v>
      </c>
      <c r="T299" s="152"/>
      <c r="U299" s="156">
        <v>29.67</v>
      </c>
      <c r="V299" s="152" t="s">
        <v>157</v>
      </c>
      <c r="W299" s="152" t="s">
        <v>95</v>
      </c>
      <c r="X299" s="155">
        <v>0.27481640480000002</v>
      </c>
      <c r="Y299" s="152" t="s">
        <v>159</v>
      </c>
      <c r="Z299" s="154">
        <v>43119</v>
      </c>
      <c r="AA299" s="153" t="s">
        <v>9271</v>
      </c>
      <c r="AB299" s="152" t="s">
        <v>9376</v>
      </c>
      <c r="AC299" s="152" t="s">
        <v>171</v>
      </c>
      <c r="AD299" s="152" t="s">
        <v>185</v>
      </c>
    </row>
    <row r="300" spans="1:30" hidden="1">
      <c r="A300" s="189" t="s">
        <v>7466</v>
      </c>
      <c r="B300" s="189" t="s">
        <v>7467</v>
      </c>
      <c r="C300" s="154">
        <v>43830</v>
      </c>
      <c r="D300" s="155">
        <v>2.1259999999999999</v>
      </c>
      <c r="E300" s="155">
        <v>2.5579999999999998</v>
      </c>
      <c r="F300" s="156">
        <v>1.09367570137896</v>
      </c>
      <c r="G300" s="154">
        <v>43829</v>
      </c>
      <c r="H300" s="155">
        <v>2.1030000000000002</v>
      </c>
      <c r="I300" s="156">
        <v>50.6732813607371</v>
      </c>
      <c r="J300" s="152" t="s">
        <v>9953</v>
      </c>
      <c r="K300" s="156">
        <v>1.5281757402101099</v>
      </c>
      <c r="L300" s="156">
        <v>8.1383519837232896</v>
      </c>
      <c r="M300" s="185">
        <v>10.844629822731999</v>
      </c>
      <c r="N300" s="156">
        <v>26.547619047619001</v>
      </c>
      <c r="O300" s="156">
        <v>50.6732813607371</v>
      </c>
      <c r="P300" s="152" t="s">
        <v>9953</v>
      </c>
      <c r="Q300" s="156">
        <v>22.536023054754999</v>
      </c>
      <c r="R300" s="152" t="s">
        <v>9954</v>
      </c>
      <c r="S300" s="156">
        <v>27.526822176591399</v>
      </c>
      <c r="T300" s="152" t="s">
        <v>9955</v>
      </c>
      <c r="U300" s="156">
        <v>24.2111248</v>
      </c>
      <c r="V300" s="152" t="s">
        <v>157</v>
      </c>
      <c r="W300" s="152" t="s">
        <v>189</v>
      </c>
      <c r="X300" s="155">
        <v>0.91551009660000005</v>
      </c>
      <c r="Y300" s="152" t="s">
        <v>159</v>
      </c>
      <c r="Z300" s="154">
        <v>42325</v>
      </c>
      <c r="AA300" s="153" t="s">
        <v>9271</v>
      </c>
      <c r="AB300" s="152" t="s">
        <v>9956</v>
      </c>
      <c r="AC300" s="152" t="s">
        <v>271</v>
      </c>
      <c r="AD300" s="152" t="s">
        <v>9957</v>
      </c>
    </row>
    <row r="301" spans="1:30" hidden="1">
      <c r="A301" s="189" t="s">
        <v>7468</v>
      </c>
      <c r="B301" s="189" t="s">
        <v>7469</v>
      </c>
      <c r="C301" s="154">
        <v>43830</v>
      </c>
      <c r="D301" s="155">
        <v>1.2050000000000001</v>
      </c>
      <c r="E301" s="155">
        <v>1.2050000000000001</v>
      </c>
      <c r="F301" s="156">
        <v>0.58430717863106196</v>
      </c>
      <c r="G301" s="154">
        <v>43829</v>
      </c>
      <c r="H301" s="155">
        <v>1.198</v>
      </c>
      <c r="I301" s="156">
        <v>50.625</v>
      </c>
      <c r="J301" s="152" t="s">
        <v>9958</v>
      </c>
      <c r="K301" s="156">
        <v>2.72804774083547</v>
      </c>
      <c r="L301" s="156">
        <v>5.7017543859649296</v>
      </c>
      <c r="M301" s="185">
        <v>9.8450319051960005</v>
      </c>
      <c r="N301" s="156">
        <v>18.6023622047244</v>
      </c>
      <c r="O301" s="156">
        <v>50.625</v>
      </c>
      <c r="P301" s="152" t="s">
        <v>9958</v>
      </c>
      <c r="Q301" s="156">
        <v>14.7619047619048</v>
      </c>
      <c r="R301" s="152" t="s">
        <v>9959</v>
      </c>
      <c r="S301" s="157">
        <v>0</v>
      </c>
      <c r="T301" s="152"/>
      <c r="U301" s="156">
        <v>20.5</v>
      </c>
      <c r="V301" s="152" t="s">
        <v>157</v>
      </c>
      <c r="W301" s="152" t="s">
        <v>95</v>
      </c>
      <c r="X301" s="155">
        <v>1.0120557263000001</v>
      </c>
      <c r="Y301" s="152" t="s">
        <v>159</v>
      </c>
      <c r="Z301" s="154">
        <v>42999</v>
      </c>
      <c r="AA301" s="153" t="s">
        <v>9271</v>
      </c>
      <c r="AB301" s="152" t="s">
        <v>9960</v>
      </c>
      <c r="AC301" s="152" t="s">
        <v>245</v>
      </c>
      <c r="AD301" s="152" t="s">
        <v>185</v>
      </c>
    </row>
    <row r="302" spans="1:30" hidden="1">
      <c r="A302" s="189" t="s">
        <v>13132</v>
      </c>
      <c r="B302" s="189" t="s">
        <v>13133</v>
      </c>
      <c r="C302" s="154">
        <v>43830</v>
      </c>
      <c r="D302" s="155">
        <v>1.1771</v>
      </c>
      <c r="E302" s="155">
        <v>1.1771</v>
      </c>
      <c r="F302" s="156">
        <v>0.12759441987070899</v>
      </c>
      <c r="G302" s="154">
        <v>43829</v>
      </c>
      <c r="H302" s="155">
        <v>1.1756</v>
      </c>
      <c r="I302" s="156">
        <v>50.562803786134602</v>
      </c>
      <c r="J302" s="152" t="s">
        <v>13134</v>
      </c>
      <c r="K302" s="156">
        <v>1.1254295532646099</v>
      </c>
      <c r="L302" s="156">
        <v>8.4584907398875995</v>
      </c>
      <c r="M302" s="185">
        <v>15.5492294100324</v>
      </c>
      <c r="N302" s="156">
        <v>26.624354561101601</v>
      </c>
      <c r="O302" s="156">
        <v>50.562803786134602</v>
      </c>
      <c r="P302" s="152" t="s">
        <v>13134</v>
      </c>
      <c r="Q302" s="156">
        <v>25.090329436769402</v>
      </c>
      <c r="R302" s="152" t="s">
        <v>13135</v>
      </c>
      <c r="S302" s="156">
        <v>18.6712370198609</v>
      </c>
      <c r="T302" s="152" t="s">
        <v>13136</v>
      </c>
      <c r="U302" s="156">
        <v>17.71</v>
      </c>
      <c r="V302" s="152" t="s">
        <v>157</v>
      </c>
      <c r="W302" s="152" t="s">
        <v>158</v>
      </c>
      <c r="X302" s="155">
        <v>0.37836855549999998</v>
      </c>
      <c r="Y302" s="152" t="s">
        <v>159</v>
      </c>
      <c r="Z302" s="154">
        <v>42633</v>
      </c>
      <c r="AA302" s="153" t="s">
        <v>9271</v>
      </c>
      <c r="AB302" s="152" t="s">
        <v>9961</v>
      </c>
      <c r="AC302" s="152" t="s">
        <v>268</v>
      </c>
      <c r="AD302" s="152" t="s">
        <v>185</v>
      </c>
    </row>
    <row r="303" spans="1:30" hidden="1">
      <c r="A303" s="189" t="s">
        <v>7470</v>
      </c>
      <c r="B303" s="189" t="s">
        <v>7471</v>
      </c>
      <c r="C303" s="154">
        <v>43830</v>
      </c>
      <c r="D303" s="155">
        <v>2.7429999999999999</v>
      </c>
      <c r="E303" s="155">
        <v>2.3769999999999998</v>
      </c>
      <c r="F303" s="156">
        <v>-0.145613396432489</v>
      </c>
      <c r="G303" s="154">
        <v>43829</v>
      </c>
      <c r="H303" s="155">
        <v>2.7469999999999999</v>
      </c>
      <c r="I303" s="156">
        <v>50.548847420417097</v>
      </c>
      <c r="J303" s="152" t="s">
        <v>9962</v>
      </c>
      <c r="K303" s="156">
        <v>0.77149155033063399</v>
      </c>
      <c r="L303" s="156">
        <v>10.1164191087916</v>
      </c>
      <c r="M303" s="185">
        <v>14.625992478061001</v>
      </c>
      <c r="N303" s="156">
        <v>19.0538194444444</v>
      </c>
      <c r="O303" s="156">
        <v>50.548847420417097</v>
      </c>
      <c r="P303" s="152" t="s">
        <v>9962</v>
      </c>
      <c r="Q303" s="156">
        <v>38.186397984886597</v>
      </c>
      <c r="R303" s="152" t="s">
        <v>9963</v>
      </c>
      <c r="S303" s="156">
        <v>40.955806783144901</v>
      </c>
      <c r="T303" s="152" t="s">
        <v>9964</v>
      </c>
      <c r="U303" s="156">
        <v>182.984754988123</v>
      </c>
      <c r="V303" s="152" t="s">
        <v>157</v>
      </c>
      <c r="W303" s="152" t="s">
        <v>189</v>
      </c>
      <c r="X303" s="155">
        <v>16.196809353599999</v>
      </c>
      <c r="Y303" s="152" t="s">
        <v>159</v>
      </c>
      <c r="Z303" s="154">
        <v>41793</v>
      </c>
      <c r="AA303" s="153" t="s">
        <v>9271</v>
      </c>
      <c r="AB303" s="152" t="s">
        <v>9965</v>
      </c>
      <c r="AC303" s="152" t="s">
        <v>195</v>
      </c>
      <c r="AD303" s="152" t="s">
        <v>173</v>
      </c>
    </row>
    <row r="304" spans="1:30" hidden="1">
      <c r="A304" s="189" t="s">
        <v>13137</v>
      </c>
      <c r="B304" s="189" t="s">
        <v>13138</v>
      </c>
      <c r="C304" s="154">
        <v>43830</v>
      </c>
      <c r="D304" s="155">
        <v>1.1084000000000001</v>
      </c>
      <c r="E304" s="155">
        <v>1.1084000000000001</v>
      </c>
      <c r="F304" s="156">
        <v>0.62641852019973898</v>
      </c>
      <c r="G304" s="154">
        <v>43829</v>
      </c>
      <c r="H304" s="155">
        <v>1.1014999999999999</v>
      </c>
      <c r="I304" s="156">
        <v>50.5160239000543</v>
      </c>
      <c r="J304" s="152" t="s">
        <v>13139</v>
      </c>
      <c r="K304" s="156">
        <v>2.3075503045966501</v>
      </c>
      <c r="L304" s="156">
        <v>6.3111452138883601</v>
      </c>
      <c r="M304" s="185">
        <v>13.3913043478261</v>
      </c>
      <c r="N304" s="156">
        <v>21.189591078066901</v>
      </c>
      <c r="O304" s="156">
        <v>50.5160239000543</v>
      </c>
      <c r="P304" s="152" t="s">
        <v>13139</v>
      </c>
      <c r="Q304" s="156">
        <v>9.6774193548387206</v>
      </c>
      <c r="R304" s="152" t="s">
        <v>13140</v>
      </c>
      <c r="S304" s="157">
        <v>0</v>
      </c>
      <c r="T304" s="152"/>
      <c r="U304" s="156">
        <v>10.84</v>
      </c>
      <c r="V304" s="152" t="s">
        <v>157</v>
      </c>
      <c r="W304" s="152" t="s">
        <v>95</v>
      </c>
      <c r="X304" s="155">
        <v>1.3575526381</v>
      </c>
      <c r="Y304" s="152" t="s">
        <v>159</v>
      </c>
      <c r="Z304" s="154">
        <v>43054</v>
      </c>
      <c r="AA304" s="153" t="s">
        <v>9271</v>
      </c>
      <c r="AB304" s="152" t="s">
        <v>351</v>
      </c>
      <c r="AC304" s="152" t="s">
        <v>238</v>
      </c>
      <c r="AD304" s="152" t="s">
        <v>165</v>
      </c>
    </row>
    <row r="305" spans="1:30" hidden="1">
      <c r="A305" s="189" t="s">
        <v>13141</v>
      </c>
      <c r="B305" s="189" t="s">
        <v>13142</v>
      </c>
      <c r="C305" s="154">
        <v>43830</v>
      </c>
      <c r="D305" s="155">
        <v>1.3380000000000001</v>
      </c>
      <c r="E305" s="155">
        <v>1.5660000000000001</v>
      </c>
      <c r="F305" s="156">
        <v>0.82893745290129806</v>
      </c>
      <c r="G305" s="154">
        <v>43829</v>
      </c>
      <c r="H305" s="155">
        <v>1.327</v>
      </c>
      <c r="I305" s="156">
        <v>50.497290699904099</v>
      </c>
      <c r="J305" s="152" t="s">
        <v>13143</v>
      </c>
      <c r="K305" s="156">
        <v>2.2597226058632098</v>
      </c>
      <c r="L305" s="156">
        <v>5.6316784656796903</v>
      </c>
      <c r="M305" s="185">
        <v>9.6915962264151094</v>
      </c>
      <c r="N305" s="156">
        <v>20.098450038255599</v>
      </c>
      <c r="O305" s="156">
        <v>50.497290699904099</v>
      </c>
      <c r="P305" s="152" t="s">
        <v>13143</v>
      </c>
      <c r="Q305" s="156">
        <v>15.418142794117699</v>
      </c>
      <c r="R305" s="152" t="s">
        <v>13144</v>
      </c>
      <c r="S305" s="156">
        <v>37.090545152838502</v>
      </c>
      <c r="T305" s="152" t="s">
        <v>13145</v>
      </c>
      <c r="U305" s="156">
        <v>38.787510344827602</v>
      </c>
      <c r="V305" s="152" t="s">
        <v>163</v>
      </c>
      <c r="W305" s="152" t="s">
        <v>189</v>
      </c>
      <c r="X305" s="155">
        <v>1.05868269E-2</v>
      </c>
      <c r="Y305" s="152" t="s">
        <v>159</v>
      </c>
      <c r="Z305" s="154">
        <v>42461</v>
      </c>
      <c r="AA305" s="153" t="s">
        <v>9271</v>
      </c>
      <c r="AB305" s="152" t="s">
        <v>406</v>
      </c>
      <c r="AC305" s="152" t="s">
        <v>269</v>
      </c>
      <c r="AD305" s="152" t="s">
        <v>162</v>
      </c>
    </row>
    <row r="306" spans="1:30" hidden="1">
      <c r="A306" s="189" t="s">
        <v>13146</v>
      </c>
      <c r="B306" s="189" t="s">
        <v>13147</v>
      </c>
      <c r="C306" s="154">
        <v>43830</v>
      </c>
      <c r="D306" s="155">
        <v>1.2055</v>
      </c>
      <c r="E306" s="155">
        <v>1.2055</v>
      </c>
      <c r="F306" s="156">
        <v>0.42485838053982899</v>
      </c>
      <c r="G306" s="154">
        <v>43829</v>
      </c>
      <c r="H306" s="155">
        <v>1.2003999999999999</v>
      </c>
      <c r="I306" s="156">
        <v>50.443030076126298</v>
      </c>
      <c r="J306" s="152" t="s">
        <v>13148</v>
      </c>
      <c r="K306" s="156">
        <v>2.2043238660449398</v>
      </c>
      <c r="L306" s="156">
        <v>9.5212137730535105</v>
      </c>
      <c r="M306" s="185">
        <v>13.952169392192101</v>
      </c>
      <c r="N306" s="156">
        <v>21.289868195995599</v>
      </c>
      <c r="O306" s="156">
        <v>50.443030076126298</v>
      </c>
      <c r="P306" s="152" t="s">
        <v>13148</v>
      </c>
      <c r="Q306" s="156">
        <v>20.694833800560701</v>
      </c>
      <c r="R306" s="152" t="s">
        <v>13149</v>
      </c>
      <c r="S306" s="157">
        <v>0</v>
      </c>
      <c r="T306" s="152"/>
      <c r="U306" s="156">
        <v>22.385786802030498</v>
      </c>
      <c r="V306" s="152" t="s">
        <v>157</v>
      </c>
      <c r="W306" s="152" t="s">
        <v>95</v>
      </c>
      <c r="X306" s="155">
        <v>0.2553089187</v>
      </c>
      <c r="Y306" s="152" t="s">
        <v>159</v>
      </c>
      <c r="Z306" s="154">
        <v>42754</v>
      </c>
      <c r="AA306" s="153" t="s">
        <v>9271</v>
      </c>
      <c r="AB306" s="152" t="s">
        <v>434</v>
      </c>
      <c r="AC306" s="152" t="s">
        <v>217</v>
      </c>
      <c r="AD306" s="152" t="s">
        <v>162</v>
      </c>
    </row>
    <row r="307" spans="1:30" hidden="1">
      <c r="A307" s="189" t="s">
        <v>7472</v>
      </c>
      <c r="B307" s="189" t="s">
        <v>7473</v>
      </c>
      <c r="C307" s="154">
        <v>43830</v>
      </c>
      <c r="D307" s="155">
        <v>1.389</v>
      </c>
      <c r="E307" s="155">
        <v>1.389</v>
      </c>
      <c r="F307" s="156">
        <v>0.216450216450225</v>
      </c>
      <c r="G307" s="154">
        <v>43829</v>
      </c>
      <c r="H307" s="155">
        <v>1.3859999999999999</v>
      </c>
      <c r="I307" s="156">
        <v>50.324675324675297</v>
      </c>
      <c r="J307" s="152" t="s">
        <v>9966</v>
      </c>
      <c r="K307" s="156">
        <v>1.9823788546255401</v>
      </c>
      <c r="L307" s="156">
        <v>8.0933852140077907</v>
      </c>
      <c r="M307" s="185">
        <v>9.4562647754137199</v>
      </c>
      <c r="N307" s="156">
        <v>25.361010830324901</v>
      </c>
      <c r="O307" s="156">
        <v>50.324675324675297</v>
      </c>
      <c r="P307" s="152" t="s">
        <v>9966</v>
      </c>
      <c r="Q307" s="157">
        <v>0</v>
      </c>
      <c r="R307" s="152"/>
      <c r="S307" s="157">
        <v>0</v>
      </c>
      <c r="T307" s="152"/>
      <c r="U307" s="156">
        <v>38.9</v>
      </c>
      <c r="V307" s="152" t="s">
        <v>163</v>
      </c>
      <c r="W307" s="152" t="s">
        <v>95</v>
      </c>
      <c r="X307" s="155">
        <v>2.7545980062000002</v>
      </c>
      <c r="Y307" s="152" t="s">
        <v>159</v>
      </c>
      <c r="Z307" s="154">
        <v>43133</v>
      </c>
      <c r="AA307" s="153" t="s">
        <v>9271</v>
      </c>
      <c r="AB307" s="152" t="s">
        <v>172</v>
      </c>
      <c r="AC307" s="152" t="s">
        <v>167</v>
      </c>
      <c r="AD307" s="152" t="s">
        <v>207</v>
      </c>
    </row>
    <row r="308" spans="1:30" hidden="1">
      <c r="A308" s="189" t="s">
        <v>13150</v>
      </c>
      <c r="B308" s="189" t="s">
        <v>13151</v>
      </c>
      <c r="C308" s="154">
        <v>43830</v>
      </c>
      <c r="D308" s="155">
        <v>1.33</v>
      </c>
      <c r="E308" s="155">
        <v>1.33</v>
      </c>
      <c r="F308" s="156">
        <v>0.68130204390614102</v>
      </c>
      <c r="G308" s="154">
        <v>43829</v>
      </c>
      <c r="H308" s="155">
        <v>1.321</v>
      </c>
      <c r="I308" s="156">
        <v>50.2824858757062</v>
      </c>
      <c r="J308" s="152" t="s">
        <v>13152</v>
      </c>
      <c r="K308" s="156">
        <v>2.62345679012346</v>
      </c>
      <c r="L308" s="156">
        <v>8.1300813008130106</v>
      </c>
      <c r="M308" s="185">
        <v>11.0183639398998</v>
      </c>
      <c r="N308" s="156">
        <v>22.8070175438597</v>
      </c>
      <c r="O308" s="156">
        <v>50.2824858757062</v>
      </c>
      <c r="P308" s="152" t="s">
        <v>13152</v>
      </c>
      <c r="Q308" s="156">
        <v>11.0183639398998</v>
      </c>
      <c r="R308" s="152" t="s">
        <v>13153</v>
      </c>
      <c r="S308" s="157">
        <v>0</v>
      </c>
      <c r="T308" s="152"/>
      <c r="U308" s="156">
        <v>27.884615384615401</v>
      </c>
      <c r="V308" s="152" t="s">
        <v>157</v>
      </c>
      <c r="W308" s="152" t="s">
        <v>95</v>
      </c>
      <c r="X308" s="155">
        <v>1.0868405500000001E-2</v>
      </c>
      <c r="Y308" s="152" t="s">
        <v>159</v>
      </c>
      <c r="Z308" s="154">
        <v>42863</v>
      </c>
      <c r="AA308" s="153" t="s">
        <v>9271</v>
      </c>
      <c r="AB308" s="152" t="s">
        <v>9897</v>
      </c>
      <c r="AC308" s="152" t="s">
        <v>215</v>
      </c>
      <c r="AD308" s="152" t="s">
        <v>185</v>
      </c>
    </row>
    <row r="309" spans="1:30" hidden="1">
      <c r="A309" s="189" t="s">
        <v>13154</v>
      </c>
      <c r="B309" s="189" t="s">
        <v>13155</v>
      </c>
      <c r="C309" s="154">
        <v>43830</v>
      </c>
      <c r="D309" s="155">
        <v>1.33</v>
      </c>
      <c r="E309" s="155">
        <v>1.33</v>
      </c>
      <c r="F309" s="156">
        <v>1.0638297872340301</v>
      </c>
      <c r="G309" s="154">
        <v>43829</v>
      </c>
      <c r="H309" s="155">
        <v>1.3160000000000001</v>
      </c>
      <c r="I309" s="156">
        <v>50.2824858757062</v>
      </c>
      <c r="J309" s="152" t="s">
        <v>13152</v>
      </c>
      <c r="K309" s="156">
        <v>1.5267175572519101</v>
      </c>
      <c r="L309" s="156">
        <v>8.130081300813</v>
      </c>
      <c r="M309" s="185">
        <v>10.7410491257285</v>
      </c>
      <c r="N309" s="156">
        <v>26.425855513308001</v>
      </c>
      <c r="O309" s="156">
        <v>50.2824858757062</v>
      </c>
      <c r="P309" s="152" t="s">
        <v>13152</v>
      </c>
      <c r="Q309" s="156">
        <v>22.6937269372694</v>
      </c>
      <c r="R309" s="152" t="s">
        <v>13156</v>
      </c>
      <c r="S309" s="156">
        <v>24.802351184346001</v>
      </c>
      <c r="T309" s="152" t="s">
        <v>13157</v>
      </c>
      <c r="U309" s="156">
        <v>21.183083</v>
      </c>
      <c r="V309" s="152" t="s">
        <v>157</v>
      </c>
      <c r="W309" s="152" t="s">
        <v>158</v>
      </c>
      <c r="X309" s="155">
        <v>1.2370933400000001E-2</v>
      </c>
      <c r="Y309" s="152" t="s">
        <v>159</v>
      </c>
      <c r="Z309" s="154">
        <v>42325</v>
      </c>
      <c r="AA309" s="153" t="s">
        <v>9271</v>
      </c>
      <c r="AB309" s="152" t="s">
        <v>9956</v>
      </c>
      <c r="AC309" s="152" t="s">
        <v>271</v>
      </c>
      <c r="AD309" s="152" t="s">
        <v>9957</v>
      </c>
    </row>
    <row r="310" spans="1:30" hidden="1">
      <c r="A310" s="189" t="s">
        <v>13158</v>
      </c>
      <c r="B310" s="189" t="s">
        <v>13159</v>
      </c>
      <c r="C310" s="154">
        <v>43830</v>
      </c>
      <c r="D310" s="155">
        <v>0.7762</v>
      </c>
      <c r="E310" s="155">
        <v>0.7762</v>
      </c>
      <c r="F310" s="156">
        <v>1.0545501887775</v>
      </c>
      <c r="G310" s="154">
        <v>43829</v>
      </c>
      <c r="H310" s="155">
        <v>0.7681</v>
      </c>
      <c r="I310" s="156">
        <v>50.222566286046003</v>
      </c>
      <c r="J310" s="152" t="s">
        <v>13160</v>
      </c>
      <c r="K310" s="156">
        <v>1.9437877593905999</v>
      </c>
      <c r="L310" s="156">
        <v>1.25228280720063</v>
      </c>
      <c r="M310" s="185">
        <v>1.28849375080517E-2</v>
      </c>
      <c r="N310" s="156">
        <v>11.155663754833199</v>
      </c>
      <c r="O310" s="156">
        <v>50.222566286046003</v>
      </c>
      <c r="P310" s="152" t="s">
        <v>13160</v>
      </c>
      <c r="Q310" s="156">
        <v>-14.936986301369901</v>
      </c>
      <c r="R310" s="152" t="s">
        <v>13161</v>
      </c>
      <c r="S310" s="157">
        <v>0</v>
      </c>
      <c r="T310" s="152"/>
      <c r="U310" s="156">
        <v>-22.38</v>
      </c>
      <c r="V310" s="152" t="s">
        <v>157</v>
      </c>
      <c r="W310" s="152" t="s">
        <v>95</v>
      </c>
      <c r="X310" s="155">
        <v>9.8428605099999997E-2</v>
      </c>
      <c r="Y310" s="152" t="s">
        <v>159</v>
      </c>
      <c r="Z310" s="154">
        <v>42979</v>
      </c>
      <c r="AA310" s="153" t="s">
        <v>9271</v>
      </c>
      <c r="AB310" s="152" t="s">
        <v>9967</v>
      </c>
      <c r="AC310" s="152" t="s">
        <v>363</v>
      </c>
      <c r="AD310" s="152" t="s">
        <v>207</v>
      </c>
    </row>
    <row r="311" spans="1:30" hidden="1">
      <c r="A311" s="189" t="s">
        <v>13162</v>
      </c>
      <c r="B311" s="189" t="s">
        <v>13163</v>
      </c>
      <c r="C311" s="154">
        <v>43830</v>
      </c>
      <c r="D311" s="155">
        <v>1.421</v>
      </c>
      <c r="E311" s="155">
        <v>1.421</v>
      </c>
      <c r="F311" s="156">
        <v>-7.0323488044999299E-2</v>
      </c>
      <c r="G311" s="154">
        <v>43829</v>
      </c>
      <c r="H311" s="155">
        <v>1.4219999999999999</v>
      </c>
      <c r="I311" s="156">
        <v>50.2114164904863</v>
      </c>
      <c r="J311" s="152" t="s">
        <v>13164</v>
      </c>
      <c r="K311" s="156">
        <v>1.28296507483963</v>
      </c>
      <c r="L311" s="156">
        <v>10.1550387596899</v>
      </c>
      <c r="M311" s="185">
        <v>13.407821229050301</v>
      </c>
      <c r="N311" s="156">
        <v>19.211409395973199</v>
      </c>
      <c r="O311" s="156">
        <v>50.2114164904863</v>
      </c>
      <c r="P311" s="152" t="s">
        <v>13164</v>
      </c>
      <c r="Q311" s="156">
        <v>26.086956521739101</v>
      </c>
      <c r="R311" s="152" t="s">
        <v>13165</v>
      </c>
      <c r="S311" s="157">
        <v>0</v>
      </c>
      <c r="T311" s="152"/>
      <c r="U311" s="156">
        <v>42.1</v>
      </c>
      <c r="V311" s="152" t="s">
        <v>157</v>
      </c>
      <c r="W311" s="152" t="s">
        <v>95</v>
      </c>
      <c r="X311" s="155">
        <v>0.24350135419999999</v>
      </c>
      <c r="Y311" s="152" t="s">
        <v>159</v>
      </c>
      <c r="Z311" s="154">
        <v>42956</v>
      </c>
      <c r="AA311" s="153" t="s">
        <v>9271</v>
      </c>
      <c r="AB311" s="152" t="s">
        <v>450</v>
      </c>
      <c r="AC311" s="152" t="s">
        <v>195</v>
      </c>
      <c r="AD311" s="152" t="s">
        <v>162</v>
      </c>
    </row>
    <row r="312" spans="1:30" hidden="1">
      <c r="A312" s="189" t="s">
        <v>13166</v>
      </c>
      <c r="B312" s="189" t="s">
        <v>13167</v>
      </c>
      <c r="C312" s="154">
        <v>43830</v>
      </c>
      <c r="D312" s="155">
        <v>1.482</v>
      </c>
      <c r="E312" s="155">
        <v>1.482</v>
      </c>
      <c r="F312" s="156">
        <v>0.40650406504065101</v>
      </c>
      <c r="G312" s="154">
        <v>43829</v>
      </c>
      <c r="H312" s="155">
        <v>1.476</v>
      </c>
      <c r="I312" s="156">
        <v>50.151975683890598</v>
      </c>
      <c r="J312" s="152" t="s">
        <v>13168</v>
      </c>
      <c r="K312" s="156">
        <v>1.71585449553877</v>
      </c>
      <c r="L312" s="156">
        <v>6.9264069264069299</v>
      </c>
      <c r="M312" s="185">
        <v>6.2365591397849398</v>
      </c>
      <c r="N312" s="156">
        <v>20.684039087947902</v>
      </c>
      <c r="O312" s="156">
        <v>50.151975683890598</v>
      </c>
      <c r="P312" s="152" t="s">
        <v>13168</v>
      </c>
      <c r="Q312" s="156">
        <v>11.764705882352899</v>
      </c>
      <c r="R312" s="152" t="s">
        <v>13169</v>
      </c>
      <c r="S312" s="156">
        <v>14.1756548536209</v>
      </c>
      <c r="T312" s="152" t="s">
        <v>13170</v>
      </c>
      <c r="U312" s="156">
        <v>48.2</v>
      </c>
      <c r="V312" s="152" t="s">
        <v>157</v>
      </c>
      <c r="W312" s="152" t="s">
        <v>158</v>
      </c>
      <c r="X312" s="155">
        <v>1.1994709343000001</v>
      </c>
      <c r="Y312" s="152" t="s">
        <v>159</v>
      </c>
      <c r="Z312" s="154">
        <v>42181</v>
      </c>
      <c r="AA312" s="153" t="s">
        <v>9271</v>
      </c>
      <c r="AB312" s="152" t="s">
        <v>13171</v>
      </c>
      <c r="AC312" s="152" t="s">
        <v>167</v>
      </c>
      <c r="AD312" s="152" t="s">
        <v>173</v>
      </c>
    </row>
    <row r="313" spans="1:30" hidden="1">
      <c r="A313" s="189" t="s">
        <v>7474</v>
      </c>
      <c r="B313" s="189" t="s">
        <v>7475</v>
      </c>
      <c r="C313" s="154">
        <v>43830</v>
      </c>
      <c r="D313" s="155">
        <v>1.4814000000000001</v>
      </c>
      <c r="E313" s="155">
        <v>1.4814000000000001</v>
      </c>
      <c r="F313" s="156">
        <v>0.62491509305801496</v>
      </c>
      <c r="G313" s="154">
        <v>43829</v>
      </c>
      <c r="H313" s="155">
        <v>1.4722</v>
      </c>
      <c r="I313" s="156">
        <v>50.091185410334298</v>
      </c>
      <c r="J313" s="152" t="s">
        <v>9968</v>
      </c>
      <c r="K313" s="156">
        <v>3.0825968965277299</v>
      </c>
      <c r="L313" s="156">
        <v>10.083971167422201</v>
      </c>
      <c r="M313" s="185">
        <v>14.402656575797399</v>
      </c>
      <c r="N313" s="156">
        <v>17.134498299992099</v>
      </c>
      <c r="O313" s="156">
        <v>50.091185410334298</v>
      </c>
      <c r="P313" s="152" t="s">
        <v>9968</v>
      </c>
      <c r="Q313" s="156">
        <v>40.270807688665798</v>
      </c>
      <c r="R313" s="152" t="s">
        <v>9969</v>
      </c>
      <c r="S313" s="157">
        <v>0</v>
      </c>
      <c r="T313" s="152"/>
      <c r="U313" s="156">
        <v>48.14</v>
      </c>
      <c r="V313" s="152" t="s">
        <v>163</v>
      </c>
      <c r="W313" s="152" t="s">
        <v>95</v>
      </c>
      <c r="X313" s="155">
        <v>1.5245023754</v>
      </c>
      <c r="Y313" s="152" t="s">
        <v>159</v>
      </c>
      <c r="Z313" s="154">
        <v>42887</v>
      </c>
      <c r="AA313" s="153" t="s">
        <v>9271</v>
      </c>
      <c r="AB313" s="152" t="s">
        <v>9970</v>
      </c>
      <c r="AC313" s="152" t="s">
        <v>249</v>
      </c>
      <c r="AD313" s="152" t="s">
        <v>181</v>
      </c>
    </row>
    <row r="314" spans="1:30" hidden="1">
      <c r="A314" s="189" t="s">
        <v>7476</v>
      </c>
      <c r="B314" s="189" t="s">
        <v>7477</v>
      </c>
      <c r="C314" s="154">
        <v>43830</v>
      </c>
      <c r="D314" s="155">
        <v>1.232</v>
      </c>
      <c r="E314" s="155">
        <v>1.232</v>
      </c>
      <c r="F314" s="156">
        <v>0.90090090090089303</v>
      </c>
      <c r="G314" s="154">
        <v>43829</v>
      </c>
      <c r="H314" s="155">
        <v>1.2210000000000001</v>
      </c>
      <c r="I314" s="156">
        <v>50.060901339829499</v>
      </c>
      <c r="J314" s="152" t="s">
        <v>9971</v>
      </c>
      <c r="K314" s="156">
        <v>1.9023986765922201</v>
      </c>
      <c r="L314" s="156">
        <v>4.5840407470288698</v>
      </c>
      <c r="M314" s="185">
        <v>7.5982532751091698</v>
      </c>
      <c r="N314" s="156">
        <v>10.5924596050269</v>
      </c>
      <c r="O314" s="156">
        <v>50.060901339829499</v>
      </c>
      <c r="P314" s="152" t="s">
        <v>9971</v>
      </c>
      <c r="Q314" s="156">
        <v>17.5572519083969</v>
      </c>
      <c r="R314" s="152" t="s">
        <v>9972</v>
      </c>
      <c r="S314" s="156">
        <v>28.735632183907999</v>
      </c>
      <c r="T314" s="152" t="s">
        <v>9973</v>
      </c>
      <c r="U314" s="156">
        <v>23.2</v>
      </c>
      <c r="V314" s="152" t="s">
        <v>157</v>
      </c>
      <c r="W314" s="152" t="s">
        <v>158</v>
      </c>
      <c r="X314" s="155">
        <v>0.67195396259999995</v>
      </c>
      <c r="Y314" s="152" t="s">
        <v>159</v>
      </c>
      <c r="Z314" s="154">
        <v>42359</v>
      </c>
      <c r="AA314" s="153" t="s">
        <v>9271</v>
      </c>
      <c r="AB314" s="152" t="s">
        <v>9893</v>
      </c>
      <c r="AC314" s="152" t="s">
        <v>343</v>
      </c>
      <c r="AD314" s="152" t="s">
        <v>162</v>
      </c>
    </row>
    <row r="315" spans="1:30" hidden="1">
      <c r="A315" s="189" t="s">
        <v>7478</v>
      </c>
      <c r="B315" s="189" t="s">
        <v>7479</v>
      </c>
      <c r="C315" s="154">
        <v>43830</v>
      </c>
      <c r="D315" s="155">
        <v>1.268</v>
      </c>
      <c r="E315" s="155">
        <v>1.268</v>
      </c>
      <c r="F315" s="156">
        <v>0.634920634920635</v>
      </c>
      <c r="G315" s="154">
        <v>43829</v>
      </c>
      <c r="H315" s="155">
        <v>1.26</v>
      </c>
      <c r="I315" s="156">
        <v>50.059171597633103</v>
      </c>
      <c r="J315" s="152" t="s">
        <v>9974</v>
      </c>
      <c r="K315" s="156">
        <v>3.00568643379366</v>
      </c>
      <c r="L315" s="156">
        <v>7.6400679117147803</v>
      </c>
      <c r="M315" s="185">
        <v>12.9118432769368</v>
      </c>
      <c r="N315" s="156">
        <v>20.761904761904798</v>
      </c>
      <c r="O315" s="156">
        <v>50.059171597633103</v>
      </c>
      <c r="P315" s="152" t="s">
        <v>9974</v>
      </c>
      <c r="Q315" s="156">
        <v>18.837863167760101</v>
      </c>
      <c r="R315" s="152" t="s">
        <v>9975</v>
      </c>
      <c r="S315" s="157">
        <v>0</v>
      </c>
      <c r="T315" s="152"/>
      <c r="U315" s="156">
        <v>26.8</v>
      </c>
      <c r="V315" s="152" t="s">
        <v>157</v>
      </c>
      <c r="W315" s="152" t="s">
        <v>95</v>
      </c>
      <c r="X315" s="155">
        <v>3.1964513064000002</v>
      </c>
      <c r="Y315" s="152" t="s">
        <v>159</v>
      </c>
      <c r="Z315" s="154">
        <v>42991</v>
      </c>
      <c r="AA315" s="153" t="s">
        <v>9271</v>
      </c>
      <c r="AB315" s="152" t="s">
        <v>9976</v>
      </c>
      <c r="AC315" s="152" t="s">
        <v>200</v>
      </c>
      <c r="AD315" s="152" t="s">
        <v>185</v>
      </c>
    </row>
    <row r="316" spans="1:30" hidden="1">
      <c r="A316" s="189" t="s">
        <v>7480</v>
      </c>
      <c r="B316" s="189" t="s">
        <v>7481</v>
      </c>
      <c r="C316" s="154">
        <v>43830</v>
      </c>
      <c r="D316" s="155">
        <v>1.2410000000000001</v>
      </c>
      <c r="E316" s="155">
        <v>1.2410000000000001</v>
      </c>
      <c r="F316" s="156">
        <v>0.35581432961347098</v>
      </c>
      <c r="G316" s="154">
        <v>43829</v>
      </c>
      <c r="H316" s="155">
        <v>1.2365999999999999</v>
      </c>
      <c r="I316" s="156">
        <v>49.933550803431203</v>
      </c>
      <c r="J316" s="152" t="s">
        <v>9977</v>
      </c>
      <c r="K316" s="156">
        <v>2.8595109821798799</v>
      </c>
      <c r="L316" s="156">
        <v>8.1010452961672694</v>
      </c>
      <c r="M316" s="185">
        <v>9.8521731433124007</v>
      </c>
      <c r="N316" s="156">
        <v>17.119667799169498</v>
      </c>
      <c r="O316" s="156">
        <v>49.933550803431203</v>
      </c>
      <c r="P316" s="152" t="s">
        <v>9977</v>
      </c>
      <c r="Q316" s="157">
        <v>0</v>
      </c>
      <c r="R316" s="152"/>
      <c r="S316" s="157">
        <v>0</v>
      </c>
      <c r="T316" s="152"/>
      <c r="U316" s="156">
        <v>24.1</v>
      </c>
      <c r="V316" s="152" t="s">
        <v>163</v>
      </c>
      <c r="W316" s="152" t="s">
        <v>95</v>
      </c>
      <c r="X316" s="155">
        <v>1.9748114228</v>
      </c>
      <c r="Y316" s="152" t="s">
        <v>159</v>
      </c>
      <c r="Z316" s="154">
        <v>43180</v>
      </c>
      <c r="AA316" s="153" t="s">
        <v>9271</v>
      </c>
      <c r="AB316" s="152" t="s">
        <v>9978</v>
      </c>
      <c r="AC316" s="152" t="s">
        <v>261</v>
      </c>
      <c r="AD316" s="152" t="s">
        <v>181</v>
      </c>
    </row>
    <row r="317" spans="1:30" hidden="1">
      <c r="A317" s="189" t="s">
        <v>7482</v>
      </c>
      <c r="B317" s="189" t="s">
        <v>7483</v>
      </c>
      <c r="C317" s="154">
        <v>43830</v>
      </c>
      <c r="D317" s="155">
        <v>2.21</v>
      </c>
      <c r="E317" s="155">
        <v>2.4049999999999998</v>
      </c>
      <c r="F317" s="156">
        <v>0.13593112822835801</v>
      </c>
      <c r="G317" s="154">
        <v>43829</v>
      </c>
      <c r="H317" s="155">
        <v>2.2069999999999999</v>
      </c>
      <c r="I317" s="156">
        <v>49.932157394843898</v>
      </c>
      <c r="J317" s="152" t="s">
        <v>9979</v>
      </c>
      <c r="K317" s="156">
        <v>1.51584749655489</v>
      </c>
      <c r="L317" s="156">
        <v>12.4681933842239</v>
      </c>
      <c r="M317" s="185">
        <v>15.224191866527599</v>
      </c>
      <c r="N317" s="156">
        <v>26.865671641791</v>
      </c>
      <c r="O317" s="156">
        <v>49.932157394843898</v>
      </c>
      <c r="P317" s="152" t="s">
        <v>9979</v>
      </c>
      <c r="Q317" s="156">
        <v>25.639567936327499</v>
      </c>
      <c r="R317" s="152" t="s">
        <v>9980</v>
      </c>
      <c r="S317" s="156">
        <v>64.312267657992606</v>
      </c>
      <c r="T317" s="152" t="s">
        <v>9981</v>
      </c>
      <c r="U317" s="156">
        <v>155.64683299999999</v>
      </c>
      <c r="V317" s="152" t="s">
        <v>157</v>
      </c>
      <c r="W317" s="152" t="s">
        <v>166</v>
      </c>
      <c r="X317" s="155">
        <v>3.1810606866</v>
      </c>
      <c r="Y317" s="152" t="s">
        <v>159</v>
      </c>
      <c r="Z317" s="154">
        <v>41376</v>
      </c>
      <c r="AA317" s="153" t="s">
        <v>9271</v>
      </c>
      <c r="AB317" s="152" t="s">
        <v>9982</v>
      </c>
      <c r="AC317" s="152" t="s">
        <v>249</v>
      </c>
      <c r="AD317" s="152" t="s">
        <v>181</v>
      </c>
    </row>
    <row r="318" spans="1:30" hidden="1">
      <c r="A318" s="189" t="s">
        <v>7484</v>
      </c>
      <c r="B318" s="189" t="s">
        <v>7485</v>
      </c>
      <c r="C318" s="154">
        <v>43830</v>
      </c>
      <c r="D318" s="155">
        <v>1.6022000000000001</v>
      </c>
      <c r="E318" s="155">
        <v>2.6941999999999999</v>
      </c>
      <c r="F318" s="156">
        <v>0.83071113908118299</v>
      </c>
      <c r="G318" s="154">
        <v>43829</v>
      </c>
      <c r="H318" s="155">
        <v>1.589</v>
      </c>
      <c r="I318" s="156">
        <v>49.879529202560498</v>
      </c>
      <c r="J318" s="152" t="s">
        <v>9983</v>
      </c>
      <c r="K318" s="156">
        <v>1.86927772126145</v>
      </c>
      <c r="L318" s="156">
        <v>4.2725074014937796</v>
      </c>
      <c r="M318" s="185">
        <v>6.7402422779070701</v>
      </c>
      <c r="N318" s="156">
        <v>18.977815848686198</v>
      </c>
      <c r="O318" s="156">
        <v>49.879529202560498</v>
      </c>
      <c r="P318" s="152" t="s">
        <v>9983</v>
      </c>
      <c r="Q318" s="156">
        <v>0.96665043866508604</v>
      </c>
      <c r="R318" s="152" t="s">
        <v>9984</v>
      </c>
      <c r="S318" s="156">
        <v>12.861351723220199</v>
      </c>
      <c r="T318" s="152" t="s">
        <v>9985</v>
      </c>
      <c r="U318" s="156">
        <v>233.4955267</v>
      </c>
      <c r="V318" s="152" t="s">
        <v>157</v>
      </c>
      <c r="W318" s="152" t="s">
        <v>158</v>
      </c>
      <c r="X318" s="155">
        <v>4.1055929778999998</v>
      </c>
      <c r="Y318" s="152" t="s">
        <v>159</v>
      </c>
      <c r="Z318" s="154">
        <v>41149</v>
      </c>
      <c r="AA318" s="153" t="s">
        <v>9271</v>
      </c>
      <c r="AB318" s="152" t="s">
        <v>9986</v>
      </c>
      <c r="AC318" s="152" t="s">
        <v>264</v>
      </c>
      <c r="AD318" s="152" t="s">
        <v>241</v>
      </c>
    </row>
    <row r="319" spans="1:30" hidden="1">
      <c r="A319" s="189" t="s">
        <v>13172</v>
      </c>
      <c r="B319" s="189" t="s">
        <v>13173</v>
      </c>
      <c r="C319" s="154">
        <v>43830</v>
      </c>
      <c r="D319" s="155">
        <v>1.214</v>
      </c>
      <c r="E319" s="155">
        <v>1.214</v>
      </c>
      <c r="F319" s="156">
        <v>0.41356492969395298</v>
      </c>
      <c r="G319" s="154">
        <v>43829</v>
      </c>
      <c r="H319" s="155">
        <v>1.2090000000000001</v>
      </c>
      <c r="I319" s="156">
        <v>49.876543209876502</v>
      </c>
      <c r="J319" s="152" t="s">
        <v>13174</v>
      </c>
      <c r="K319" s="156">
        <v>1.7602682313495299</v>
      </c>
      <c r="L319" s="156">
        <v>6.9603524229074898</v>
      </c>
      <c r="M319" s="185">
        <v>6.3047285464098097</v>
      </c>
      <c r="N319" s="156">
        <v>20.556107249255199</v>
      </c>
      <c r="O319" s="156">
        <v>49.876543209876502</v>
      </c>
      <c r="P319" s="152" t="s">
        <v>13174</v>
      </c>
      <c r="Q319" s="156">
        <v>11.3761467889908</v>
      </c>
      <c r="R319" s="152" t="s">
        <v>13175</v>
      </c>
      <c r="S319" s="156">
        <v>13.564078578110401</v>
      </c>
      <c r="T319" s="152" t="s">
        <v>13176</v>
      </c>
      <c r="U319" s="156">
        <v>21.4</v>
      </c>
      <c r="V319" s="152" t="s">
        <v>157</v>
      </c>
      <c r="W319" s="152" t="s">
        <v>158</v>
      </c>
      <c r="X319" s="155">
        <v>0.75916966620000004</v>
      </c>
      <c r="Y319" s="152" t="s">
        <v>159</v>
      </c>
      <c r="Z319" s="154">
        <v>42181</v>
      </c>
      <c r="AA319" s="153" t="s">
        <v>9271</v>
      </c>
      <c r="AB319" s="152" t="s">
        <v>13171</v>
      </c>
      <c r="AC319" s="152" t="s">
        <v>167</v>
      </c>
      <c r="AD319" s="152" t="s">
        <v>173</v>
      </c>
    </row>
    <row r="320" spans="1:30" hidden="1">
      <c r="A320" s="189" t="s">
        <v>7486</v>
      </c>
      <c r="B320" s="189" t="s">
        <v>7487</v>
      </c>
      <c r="C320" s="154">
        <v>43830</v>
      </c>
      <c r="D320" s="155">
        <v>1.2349000000000001</v>
      </c>
      <c r="E320" s="155">
        <v>1.2349000000000001</v>
      </c>
      <c r="F320" s="156">
        <v>0.235389610389621</v>
      </c>
      <c r="G320" s="154">
        <v>43829</v>
      </c>
      <c r="H320" s="155">
        <v>1.232</v>
      </c>
      <c r="I320" s="156">
        <v>49.811961664442599</v>
      </c>
      <c r="J320" s="152" t="s">
        <v>9987</v>
      </c>
      <c r="K320" s="156">
        <v>2.0831611143258799</v>
      </c>
      <c r="L320" s="156">
        <v>5.1605211615430697</v>
      </c>
      <c r="M320" s="185">
        <v>7.8609485544589104</v>
      </c>
      <c r="N320" s="156">
        <v>11.786005250294201</v>
      </c>
      <c r="O320" s="156">
        <v>49.811961664442599</v>
      </c>
      <c r="P320" s="152" t="s">
        <v>9987</v>
      </c>
      <c r="Q320" s="156">
        <v>20.560382700380799</v>
      </c>
      <c r="R320" s="152" t="s">
        <v>9988</v>
      </c>
      <c r="S320" s="157">
        <v>0</v>
      </c>
      <c r="T320" s="152"/>
      <c r="U320" s="156">
        <v>23.49</v>
      </c>
      <c r="V320" s="152" t="s">
        <v>157</v>
      </c>
      <c r="W320" s="152" t="s">
        <v>95</v>
      </c>
      <c r="X320" s="155">
        <v>1.0180408944999999</v>
      </c>
      <c r="Y320" s="152" t="s">
        <v>159</v>
      </c>
      <c r="Z320" s="154">
        <v>42948</v>
      </c>
      <c r="AA320" s="153" t="s">
        <v>9271</v>
      </c>
      <c r="AB320" s="152" t="s">
        <v>9989</v>
      </c>
      <c r="AC320" s="152" t="s">
        <v>340</v>
      </c>
      <c r="AD320" s="152" t="s">
        <v>207</v>
      </c>
    </row>
    <row r="321" spans="1:30" hidden="1">
      <c r="A321" s="189" t="s">
        <v>7488</v>
      </c>
      <c r="B321" s="189" t="s">
        <v>7489</v>
      </c>
      <c r="C321" s="154">
        <v>43830</v>
      </c>
      <c r="D321" s="155">
        <v>1.036</v>
      </c>
      <c r="E321" s="155">
        <v>1.036</v>
      </c>
      <c r="F321" s="156">
        <v>0</v>
      </c>
      <c r="G321" s="154">
        <v>43829</v>
      </c>
      <c r="H321" s="155">
        <v>1.036</v>
      </c>
      <c r="I321" s="156">
        <v>49.710982658959601</v>
      </c>
      <c r="J321" s="152" t="s">
        <v>9990</v>
      </c>
      <c r="K321" s="156">
        <v>1.66830225711483</v>
      </c>
      <c r="L321" s="156">
        <v>8.3682008368200904</v>
      </c>
      <c r="M321" s="185">
        <v>14.348785871964701</v>
      </c>
      <c r="N321" s="156">
        <v>24.819277108433699</v>
      </c>
      <c r="O321" s="156">
        <v>49.710982658959601</v>
      </c>
      <c r="P321" s="152" t="s">
        <v>9990</v>
      </c>
      <c r="Q321" s="156">
        <v>6.14754098360656</v>
      </c>
      <c r="R321" s="152" t="s">
        <v>9991</v>
      </c>
      <c r="S321" s="156">
        <v>20.1856148491879</v>
      </c>
      <c r="T321" s="152" t="s">
        <v>9992</v>
      </c>
      <c r="U321" s="156">
        <v>3.6</v>
      </c>
      <c r="V321" s="152" t="s">
        <v>157</v>
      </c>
      <c r="W321" s="152" t="s">
        <v>158</v>
      </c>
      <c r="X321" s="155">
        <v>6.7182731893999996</v>
      </c>
      <c r="Y321" s="152" t="s">
        <v>159</v>
      </c>
      <c r="Z321" s="154">
        <v>42333</v>
      </c>
      <c r="AA321" s="153" t="s">
        <v>9271</v>
      </c>
      <c r="AB321" s="152" t="s">
        <v>9993</v>
      </c>
      <c r="AC321" s="152" t="s">
        <v>179</v>
      </c>
      <c r="AD321" s="152" t="s">
        <v>181</v>
      </c>
    </row>
    <row r="322" spans="1:30" hidden="1">
      <c r="A322" s="189" t="s">
        <v>7490</v>
      </c>
      <c r="B322" s="189" t="s">
        <v>7491</v>
      </c>
      <c r="C322" s="154">
        <v>43830</v>
      </c>
      <c r="D322" s="155">
        <v>1.1863999999999999</v>
      </c>
      <c r="E322" s="155">
        <v>1.1863999999999999</v>
      </c>
      <c r="F322" s="156">
        <v>0.12659296143133</v>
      </c>
      <c r="G322" s="154">
        <v>43829</v>
      </c>
      <c r="H322" s="155">
        <v>1.1849000000000001</v>
      </c>
      <c r="I322" s="156">
        <v>49.703470031545699</v>
      </c>
      <c r="J322" s="152" t="s">
        <v>9994</v>
      </c>
      <c r="K322" s="156">
        <v>2.8076256499133398</v>
      </c>
      <c r="L322" s="156">
        <v>4.0245506356860901</v>
      </c>
      <c r="M322" s="185">
        <v>2.5765173785232398</v>
      </c>
      <c r="N322" s="156">
        <v>8.6148494003478806</v>
      </c>
      <c r="O322" s="156">
        <v>49.703470031545699</v>
      </c>
      <c r="P322" s="152" t="s">
        <v>9994</v>
      </c>
      <c r="Q322" s="157">
        <v>0</v>
      </c>
      <c r="R322" s="152"/>
      <c r="S322" s="157">
        <v>0</v>
      </c>
      <c r="T322" s="152"/>
      <c r="U322" s="156">
        <v>18.64</v>
      </c>
      <c r="V322" s="152" t="s">
        <v>157</v>
      </c>
      <c r="W322" s="152" t="s">
        <v>95</v>
      </c>
      <c r="X322" s="155">
        <v>25.041240404900002</v>
      </c>
      <c r="Y322" s="152" t="s">
        <v>159</v>
      </c>
      <c r="Z322" s="154">
        <v>43117</v>
      </c>
      <c r="AA322" s="153" t="s">
        <v>9271</v>
      </c>
      <c r="AB322" s="152" t="s">
        <v>9995</v>
      </c>
      <c r="AC322" s="152" t="s">
        <v>179</v>
      </c>
      <c r="AD322" s="152" t="s">
        <v>185</v>
      </c>
    </row>
    <row r="323" spans="1:30" hidden="1">
      <c r="A323" s="189" t="s">
        <v>13177</v>
      </c>
      <c r="B323" s="189" t="s">
        <v>13178</v>
      </c>
      <c r="C323" s="154">
        <v>43830</v>
      </c>
      <c r="D323" s="155">
        <v>1.1012</v>
      </c>
      <c r="E323" s="155">
        <v>1.1012</v>
      </c>
      <c r="F323" s="156">
        <v>0.38286235186873102</v>
      </c>
      <c r="G323" s="154">
        <v>43829</v>
      </c>
      <c r="H323" s="155">
        <v>1.097</v>
      </c>
      <c r="I323" s="156">
        <v>49.619565217391298</v>
      </c>
      <c r="J323" s="152" t="s">
        <v>13179</v>
      </c>
      <c r="K323" s="156">
        <v>2.8582103493368201</v>
      </c>
      <c r="L323" s="156">
        <v>10.2854281422133</v>
      </c>
      <c r="M323" s="185">
        <v>12.436185419644699</v>
      </c>
      <c r="N323" s="156">
        <v>22.8195404862815</v>
      </c>
      <c r="O323" s="156">
        <v>49.619565217391298</v>
      </c>
      <c r="P323" s="152" t="s">
        <v>13179</v>
      </c>
      <c r="Q323" s="156">
        <v>7.6231430805316496</v>
      </c>
      <c r="R323" s="152" t="s">
        <v>13180</v>
      </c>
      <c r="S323" s="156">
        <v>13.3271585880416</v>
      </c>
      <c r="T323" s="152" t="s">
        <v>13181</v>
      </c>
      <c r="U323" s="156">
        <v>10.119999999999999</v>
      </c>
      <c r="V323" s="152" t="s">
        <v>157</v>
      </c>
      <c r="W323" s="152" t="s">
        <v>158</v>
      </c>
      <c r="X323" s="155">
        <v>0.41837025239999998</v>
      </c>
      <c r="Y323" s="152" t="s">
        <v>159</v>
      </c>
      <c r="Z323" s="154">
        <v>42633</v>
      </c>
      <c r="AA323" s="153" t="s">
        <v>9271</v>
      </c>
      <c r="AB323" s="152" t="s">
        <v>13182</v>
      </c>
      <c r="AC323" s="152" t="s">
        <v>245</v>
      </c>
      <c r="AD323" s="152" t="s">
        <v>173</v>
      </c>
    </row>
    <row r="324" spans="1:30" hidden="1">
      <c r="A324" s="189" t="s">
        <v>7492</v>
      </c>
      <c r="B324" s="189" t="s">
        <v>7493</v>
      </c>
      <c r="C324" s="154">
        <v>43830</v>
      </c>
      <c r="D324" s="155">
        <v>0.82</v>
      </c>
      <c r="E324" s="155">
        <v>0.82</v>
      </c>
      <c r="F324" s="156">
        <v>0.55180870631513801</v>
      </c>
      <c r="G324" s="154">
        <v>43829</v>
      </c>
      <c r="H324" s="155">
        <v>0.8155</v>
      </c>
      <c r="I324" s="156">
        <v>49.580445093031699</v>
      </c>
      <c r="J324" s="152" t="s">
        <v>9996</v>
      </c>
      <c r="K324" s="156">
        <v>1.8127638440526399</v>
      </c>
      <c r="L324" s="156">
        <v>5.0473994363310304</v>
      </c>
      <c r="M324" s="185">
        <v>8.0368906455862898</v>
      </c>
      <c r="N324" s="156">
        <v>16.9757489300999</v>
      </c>
      <c r="O324" s="156">
        <v>49.580445093031699</v>
      </c>
      <c r="P324" s="152" t="s">
        <v>9996</v>
      </c>
      <c r="Q324" s="156">
        <v>-9.8802066161116695</v>
      </c>
      <c r="R324" s="152" t="s">
        <v>9997</v>
      </c>
      <c r="S324" s="156">
        <v>-12.402521098173301</v>
      </c>
      <c r="T324" s="152" t="s">
        <v>9998</v>
      </c>
      <c r="U324" s="156">
        <v>-18</v>
      </c>
      <c r="V324" s="152" t="s">
        <v>157</v>
      </c>
      <c r="W324" s="152" t="s">
        <v>186</v>
      </c>
      <c r="X324" s="155">
        <v>1.1953074229</v>
      </c>
      <c r="Y324" s="152" t="s">
        <v>159</v>
      </c>
      <c r="Z324" s="154">
        <v>40515</v>
      </c>
      <c r="AA324" s="153" t="s">
        <v>9271</v>
      </c>
      <c r="AB324" s="152" t="s">
        <v>411</v>
      </c>
      <c r="AC324" s="152" t="s">
        <v>412</v>
      </c>
      <c r="AD324" s="152" t="s">
        <v>181</v>
      </c>
    </row>
    <row r="325" spans="1:30" hidden="1">
      <c r="A325" s="189" t="s">
        <v>7494</v>
      </c>
      <c r="B325" s="189" t="s">
        <v>7495</v>
      </c>
      <c r="C325" s="154">
        <v>43830</v>
      </c>
      <c r="D325" s="155">
        <v>1.1679999999999999</v>
      </c>
      <c r="E325" s="155">
        <v>1.268</v>
      </c>
      <c r="F325" s="156">
        <v>0.25751072961371102</v>
      </c>
      <c r="G325" s="154">
        <v>43829</v>
      </c>
      <c r="H325" s="155">
        <v>1.165</v>
      </c>
      <c r="I325" s="156">
        <v>49.551856594110099</v>
      </c>
      <c r="J325" s="152" t="s">
        <v>9999</v>
      </c>
      <c r="K325" s="156">
        <v>1.0380622837370199</v>
      </c>
      <c r="L325" s="156">
        <v>4.84739676840214</v>
      </c>
      <c r="M325" s="185">
        <v>6.1818181818181603</v>
      </c>
      <c r="N325" s="156">
        <v>15.4150197628458</v>
      </c>
      <c r="O325" s="156">
        <v>49.551856594110099</v>
      </c>
      <c r="P325" s="152" t="s">
        <v>9999</v>
      </c>
      <c r="Q325" s="156">
        <v>7.2543617998163397</v>
      </c>
      <c r="R325" s="152" t="s">
        <v>10000</v>
      </c>
      <c r="S325" s="156">
        <v>23.5354666666667</v>
      </c>
      <c r="T325" s="152" t="s">
        <v>10001</v>
      </c>
      <c r="U325" s="156">
        <v>27.117995199999999</v>
      </c>
      <c r="V325" s="152" t="s">
        <v>157</v>
      </c>
      <c r="W325" s="152" t="s">
        <v>158</v>
      </c>
      <c r="X325" s="155">
        <v>0.55691659869999999</v>
      </c>
      <c r="Y325" s="152" t="s">
        <v>159</v>
      </c>
      <c r="Z325" s="154">
        <v>42403</v>
      </c>
      <c r="AA325" s="153" t="s">
        <v>9271</v>
      </c>
      <c r="AB325" s="152" t="s">
        <v>410</v>
      </c>
      <c r="AC325" s="152" t="s">
        <v>224</v>
      </c>
      <c r="AD325" s="152" t="s">
        <v>185</v>
      </c>
    </row>
    <row r="326" spans="1:30" hidden="1">
      <c r="A326" s="189" t="s">
        <v>7496</v>
      </c>
      <c r="B326" s="189" t="s">
        <v>7497</v>
      </c>
      <c r="C326" s="154">
        <v>43830</v>
      </c>
      <c r="D326" s="155">
        <v>1.3801000000000001</v>
      </c>
      <c r="E326" s="155">
        <v>3.6800999999999999</v>
      </c>
      <c r="F326" s="156">
        <v>0.196021489763333</v>
      </c>
      <c r="G326" s="154">
        <v>43829</v>
      </c>
      <c r="H326" s="155">
        <v>1.3774</v>
      </c>
      <c r="I326" s="156">
        <v>49.523284520066099</v>
      </c>
      <c r="J326" s="152" t="s">
        <v>10002</v>
      </c>
      <c r="K326" s="156">
        <v>2.41169486494511</v>
      </c>
      <c r="L326" s="156">
        <v>7.5262952863264596</v>
      </c>
      <c r="M326" s="185">
        <v>10.0031815813973</v>
      </c>
      <c r="N326" s="156">
        <v>10.744663777884799</v>
      </c>
      <c r="O326" s="156">
        <v>49.523284520066099</v>
      </c>
      <c r="P326" s="152" t="s">
        <v>10002</v>
      </c>
      <c r="Q326" s="156">
        <v>16.784715730564201</v>
      </c>
      <c r="R326" s="152" t="s">
        <v>10003</v>
      </c>
      <c r="S326" s="156">
        <v>59.447816261663199</v>
      </c>
      <c r="T326" s="152" t="s">
        <v>10004</v>
      </c>
      <c r="U326" s="156">
        <v>558.50905659</v>
      </c>
      <c r="V326" s="152" t="s">
        <v>157</v>
      </c>
      <c r="W326" s="152" t="s">
        <v>166</v>
      </c>
      <c r="X326" s="155">
        <v>18.874499143200001</v>
      </c>
      <c r="Y326" s="152" t="s">
        <v>159</v>
      </c>
      <c r="Z326" s="154">
        <v>37918</v>
      </c>
      <c r="AA326" s="153" t="s">
        <v>9271</v>
      </c>
      <c r="AB326" s="152" t="s">
        <v>10005</v>
      </c>
      <c r="AC326" s="152" t="s">
        <v>248</v>
      </c>
      <c r="AD326" s="152" t="s">
        <v>185</v>
      </c>
    </row>
    <row r="327" spans="1:30" hidden="1">
      <c r="A327" s="189" t="s">
        <v>13183</v>
      </c>
      <c r="B327" s="189" t="s">
        <v>13184</v>
      </c>
      <c r="C327" s="154">
        <v>43830</v>
      </c>
      <c r="D327" s="155">
        <v>1.4824999999999999</v>
      </c>
      <c r="E327" s="155">
        <v>1.4824999999999999</v>
      </c>
      <c r="F327" s="156">
        <v>0.63127884876458495</v>
      </c>
      <c r="G327" s="154">
        <v>43829</v>
      </c>
      <c r="H327" s="155">
        <v>1.4732000000000001</v>
      </c>
      <c r="I327" s="156">
        <v>49.490773419380901</v>
      </c>
      <c r="J327" s="152" t="s">
        <v>13185</v>
      </c>
      <c r="K327" s="156">
        <v>3.07307237711187</v>
      </c>
      <c r="L327" s="156">
        <v>10.0348845839828</v>
      </c>
      <c r="M327" s="185">
        <v>14.266995529520599</v>
      </c>
      <c r="N327" s="156">
        <v>16.833477815430701</v>
      </c>
      <c r="O327" s="156">
        <v>49.490773419380901</v>
      </c>
      <c r="P327" s="152" t="s">
        <v>13185</v>
      </c>
      <c r="Q327" s="156">
        <v>40.374964491998902</v>
      </c>
      <c r="R327" s="152" t="s">
        <v>13186</v>
      </c>
      <c r="S327" s="157">
        <v>0</v>
      </c>
      <c r="T327" s="152"/>
      <c r="U327" s="156">
        <v>48.25</v>
      </c>
      <c r="V327" s="152" t="s">
        <v>163</v>
      </c>
      <c r="W327" s="152" t="s">
        <v>95</v>
      </c>
      <c r="X327" s="155">
        <v>0.56309676060000002</v>
      </c>
      <c r="Y327" s="152" t="s">
        <v>159</v>
      </c>
      <c r="Z327" s="154">
        <v>42887</v>
      </c>
      <c r="AA327" s="153" t="s">
        <v>9271</v>
      </c>
      <c r="AB327" s="152" t="s">
        <v>9970</v>
      </c>
      <c r="AC327" s="152" t="s">
        <v>249</v>
      </c>
      <c r="AD327" s="152" t="s">
        <v>181</v>
      </c>
    </row>
    <row r="328" spans="1:30" hidden="1">
      <c r="A328" s="189" t="s">
        <v>7498</v>
      </c>
      <c r="B328" s="189" t="s">
        <v>7499</v>
      </c>
      <c r="C328" s="154">
        <v>43830</v>
      </c>
      <c r="D328" s="155">
        <v>1.2846</v>
      </c>
      <c r="E328" s="155">
        <v>1.3123</v>
      </c>
      <c r="F328" s="156">
        <v>0.46140611558614902</v>
      </c>
      <c r="G328" s="154">
        <v>43829</v>
      </c>
      <c r="H328" s="155">
        <v>1.2786999999999999</v>
      </c>
      <c r="I328" s="156">
        <v>49.424217750377998</v>
      </c>
      <c r="J328" s="152" t="s">
        <v>10006</v>
      </c>
      <c r="K328" s="156">
        <v>3.5717165201967398</v>
      </c>
      <c r="L328" s="156">
        <v>7.4529485570891003</v>
      </c>
      <c r="M328" s="185">
        <v>9.5794591828030402</v>
      </c>
      <c r="N328" s="156">
        <v>13.0014074595355</v>
      </c>
      <c r="O328" s="156">
        <v>49.424217750377998</v>
      </c>
      <c r="P328" s="152" t="s">
        <v>10006</v>
      </c>
      <c r="Q328" s="156">
        <v>28.5628502802242</v>
      </c>
      <c r="R328" s="152" t="s">
        <v>10007</v>
      </c>
      <c r="S328" s="156">
        <v>32.461834611523798</v>
      </c>
      <c r="T328" s="152" t="s">
        <v>10008</v>
      </c>
      <c r="U328" s="156">
        <v>31.95847964</v>
      </c>
      <c r="V328" s="152" t="s">
        <v>157</v>
      </c>
      <c r="W328" s="152" t="s">
        <v>189</v>
      </c>
      <c r="X328" s="155">
        <v>1.0964663907000001</v>
      </c>
      <c r="Y328" s="152" t="s">
        <v>159</v>
      </c>
      <c r="Z328" s="154">
        <v>42612</v>
      </c>
      <c r="AA328" s="153" t="s">
        <v>9271</v>
      </c>
      <c r="AB328" s="152" t="s">
        <v>10009</v>
      </c>
      <c r="AC328" s="152" t="s">
        <v>430</v>
      </c>
      <c r="AD328" s="152" t="s">
        <v>162</v>
      </c>
    </row>
    <row r="329" spans="1:30" hidden="1">
      <c r="A329" s="189" t="s">
        <v>7500</v>
      </c>
      <c r="B329" s="189" t="s">
        <v>7501</v>
      </c>
      <c r="C329" s="154">
        <v>43830</v>
      </c>
      <c r="D329" s="155">
        <v>1.4180999999999999</v>
      </c>
      <c r="E329" s="155">
        <v>1.4180999999999999</v>
      </c>
      <c r="F329" s="156">
        <v>0.66013628620101195</v>
      </c>
      <c r="G329" s="154">
        <v>43829</v>
      </c>
      <c r="H329" s="155">
        <v>1.4088000000000001</v>
      </c>
      <c r="I329" s="156">
        <v>49.415235486250097</v>
      </c>
      <c r="J329" s="152" t="s">
        <v>10010</v>
      </c>
      <c r="K329" s="156">
        <v>2.2127720916822802</v>
      </c>
      <c r="L329" s="156">
        <v>6.5039429215170896</v>
      </c>
      <c r="M329" s="185">
        <v>8.4423032805689306</v>
      </c>
      <c r="N329" s="156">
        <v>16.4476925603547</v>
      </c>
      <c r="O329" s="156">
        <v>49.415235486250097</v>
      </c>
      <c r="P329" s="152" t="s">
        <v>10010</v>
      </c>
      <c r="Q329" s="156">
        <v>39.439528023598797</v>
      </c>
      <c r="R329" s="152" t="s">
        <v>10011</v>
      </c>
      <c r="S329" s="156">
        <v>41.245019920318697</v>
      </c>
      <c r="T329" s="152" t="s">
        <v>10012</v>
      </c>
      <c r="U329" s="156">
        <v>41.81</v>
      </c>
      <c r="V329" s="152" t="s">
        <v>157</v>
      </c>
      <c r="W329" s="152" t="s">
        <v>166</v>
      </c>
      <c r="X329" s="155">
        <v>1.3326024829000001</v>
      </c>
      <c r="Y329" s="152" t="s">
        <v>159</v>
      </c>
      <c r="Z329" s="154">
        <v>42488</v>
      </c>
      <c r="AA329" s="153" t="s">
        <v>9271</v>
      </c>
      <c r="AB329" s="152" t="s">
        <v>422</v>
      </c>
      <c r="AC329" s="152" t="s">
        <v>246</v>
      </c>
      <c r="AD329" s="152" t="s">
        <v>177</v>
      </c>
    </row>
    <row r="330" spans="1:30" hidden="1">
      <c r="A330" s="189" t="s">
        <v>7502</v>
      </c>
      <c r="B330" s="189" t="s">
        <v>7503</v>
      </c>
      <c r="C330" s="154">
        <v>43830</v>
      </c>
      <c r="D330" s="155">
        <v>1.1108</v>
      </c>
      <c r="E330" s="155">
        <v>1.1108</v>
      </c>
      <c r="F330" s="156">
        <v>0.297968397291204</v>
      </c>
      <c r="G330" s="154">
        <v>43829</v>
      </c>
      <c r="H330" s="155">
        <v>1.1074999999999999</v>
      </c>
      <c r="I330" s="156">
        <v>49.321145315230503</v>
      </c>
      <c r="J330" s="152" t="s">
        <v>10013</v>
      </c>
      <c r="K330" s="156">
        <v>2.0955882352941102</v>
      </c>
      <c r="L330" s="156">
        <v>6.7153424920741704</v>
      </c>
      <c r="M330" s="185">
        <v>7.9284881461329304</v>
      </c>
      <c r="N330" s="156">
        <v>14.3504220712374</v>
      </c>
      <c r="O330" s="156">
        <v>49.321145315230503</v>
      </c>
      <c r="P330" s="152" t="s">
        <v>10013</v>
      </c>
      <c r="Q330" s="157">
        <v>0</v>
      </c>
      <c r="R330" s="152"/>
      <c r="S330" s="157">
        <v>0</v>
      </c>
      <c r="T330" s="152"/>
      <c r="U330" s="156">
        <v>11.08</v>
      </c>
      <c r="V330" s="152" t="s">
        <v>157</v>
      </c>
      <c r="W330" s="152" t="s">
        <v>95</v>
      </c>
      <c r="X330" s="155">
        <v>1.9415855888</v>
      </c>
      <c r="Y330" s="152" t="s">
        <v>159</v>
      </c>
      <c r="Z330" s="154">
        <v>43119</v>
      </c>
      <c r="AA330" s="153" t="s">
        <v>9271</v>
      </c>
      <c r="AB330" s="152" t="s">
        <v>10014</v>
      </c>
      <c r="AC330" s="152" t="s">
        <v>210</v>
      </c>
      <c r="AD330" s="152" t="s">
        <v>162</v>
      </c>
    </row>
    <row r="331" spans="1:30" hidden="1">
      <c r="A331" s="189" t="s">
        <v>7504</v>
      </c>
      <c r="B331" s="189" t="s">
        <v>7505</v>
      </c>
      <c r="C331" s="154">
        <v>43830</v>
      </c>
      <c r="D331" s="155">
        <v>1.611</v>
      </c>
      <c r="E331" s="155">
        <v>1.611</v>
      </c>
      <c r="F331" s="156">
        <v>-0.18587360594796201</v>
      </c>
      <c r="G331" s="154">
        <v>43829</v>
      </c>
      <c r="H331" s="155">
        <v>1.6140000000000001</v>
      </c>
      <c r="I331" s="156">
        <v>49.304911955514399</v>
      </c>
      <c r="J331" s="152" t="s">
        <v>10015</v>
      </c>
      <c r="K331" s="156">
        <v>3.0710172744721702</v>
      </c>
      <c r="L331" s="156">
        <v>11.180124223602499</v>
      </c>
      <c r="M331" s="185">
        <v>15.4838709677419</v>
      </c>
      <c r="N331" s="156">
        <v>22.6961157654227</v>
      </c>
      <c r="O331" s="156">
        <v>49.304911955514399</v>
      </c>
      <c r="P331" s="152" t="s">
        <v>10015</v>
      </c>
      <c r="Q331" s="156">
        <v>51.267605633802802</v>
      </c>
      <c r="R331" s="152" t="s">
        <v>10016</v>
      </c>
      <c r="S331" s="157">
        <v>0</v>
      </c>
      <c r="T331" s="152"/>
      <c r="U331" s="156">
        <v>61.1</v>
      </c>
      <c r="V331" s="152" t="s">
        <v>163</v>
      </c>
      <c r="W331" s="152" t="s">
        <v>95</v>
      </c>
      <c r="X331" s="155">
        <v>1.3527168252999999</v>
      </c>
      <c r="Y331" s="152" t="s">
        <v>159</v>
      </c>
      <c r="Z331" s="154">
        <v>42879</v>
      </c>
      <c r="AA331" s="153" t="s">
        <v>9271</v>
      </c>
      <c r="AB331" s="152" t="s">
        <v>465</v>
      </c>
      <c r="AC331" s="152" t="s">
        <v>244</v>
      </c>
      <c r="AD331" s="152" t="s">
        <v>207</v>
      </c>
    </row>
    <row r="332" spans="1:30" hidden="1">
      <c r="A332" s="189" t="s">
        <v>7506</v>
      </c>
      <c r="B332" s="189" t="s">
        <v>7507</v>
      </c>
      <c r="C332" s="154">
        <v>43830</v>
      </c>
      <c r="D332" s="155">
        <v>1.0129999999999999</v>
      </c>
      <c r="E332" s="155">
        <v>1.0129999999999999</v>
      </c>
      <c r="F332" s="156">
        <v>0.59582919563058601</v>
      </c>
      <c r="G332" s="154">
        <v>43829</v>
      </c>
      <c r="H332" s="155">
        <v>1.0069999999999999</v>
      </c>
      <c r="I332" s="156">
        <v>49.189985272459502</v>
      </c>
      <c r="J332" s="152" t="s">
        <v>10017</v>
      </c>
      <c r="K332" s="156">
        <v>2.2199798183652799</v>
      </c>
      <c r="L332" s="156">
        <v>6.1844863731656101</v>
      </c>
      <c r="M332" s="185">
        <v>10.228509249183899</v>
      </c>
      <c r="N332" s="156">
        <v>22.6392251815981</v>
      </c>
      <c r="O332" s="156">
        <v>49.189985272459502</v>
      </c>
      <c r="P332" s="152" t="s">
        <v>10017</v>
      </c>
      <c r="Q332" s="156">
        <v>16.974595842956099</v>
      </c>
      <c r="R332" s="152" t="s">
        <v>10018</v>
      </c>
      <c r="S332" s="156">
        <v>7.4231177094379603</v>
      </c>
      <c r="T332" s="152" t="s">
        <v>10019</v>
      </c>
      <c r="U332" s="156">
        <v>1.2999999999999901</v>
      </c>
      <c r="V332" s="152" t="s">
        <v>157</v>
      </c>
      <c r="W332" s="152" t="s">
        <v>158</v>
      </c>
      <c r="X332" s="155">
        <v>3.3155128412999999</v>
      </c>
      <c r="Y332" s="152" t="s">
        <v>159</v>
      </c>
      <c r="Z332" s="154">
        <v>42599</v>
      </c>
      <c r="AA332" s="153" t="s">
        <v>9271</v>
      </c>
      <c r="AB332" s="152" t="s">
        <v>199</v>
      </c>
      <c r="AC332" s="152" t="s">
        <v>200</v>
      </c>
      <c r="AD332" s="152" t="s">
        <v>185</v>
      </c>
    </row>
    <row r="333" spans="1:30" hidden="1">
      <c r="A333" s="189" t="s">
        <v>7508</v>
      </c>
      <c r="B333" s="189" t="s">
        <v>7509</v>
      </c>
      <c r="C333" s="154">
        <v>43830</v>
      </c>
      <c r="D333" s="155">
        <v>1.5620000000000001</v>
      </c>
      <c r="E333" s="155">
        <v>1.774</v>
      </c>
      <c r="F333" s="156">
        <v>1.2970168612191999</v>
      </c>
      <c r="G333" s="154">
        <v>43829</v>
      </c>
      <c r="H333" s="155">
        <v>1.542</v>
      </c>
      <c r="I333" s="156">
        <v>49.1807625</v>
      </c>
      <c r="J333" s="152" t="s">
        <v>10020</v>
      </c>
      <c r="K333" s="156">
        <v>4.4117647058823604</v>
      </c>
      <c r="L333" s="156">
        <v>12.7797833935018</v>
      </c>
      <c r="M333" s="185">
        <v>13.1064319444378</v>
      </c>
      <c r="N333" s="156">
        <v>23.997763761837898</v>
      </c>
      <c r="O333" s="156">
        <v>49.1807625</v>
      </c>
      <c r="P333" s="152" t="s">
        <v>10020</v>
      </c>
      <c r="Q333" s="156">
        <v>40.296834648105197</v>
      </c>
      <c r="R333" s="152" t="s">
        <v>10021</v>
      </c>
      <c r="S333" s="157">
        <v>0</v>
      </c>
      <c r="T333" s="152"/>
      <c r="U333" s="156">
        <v>81.403807200000003</v>
      </c>
      <c r="V333" s="152" t="s">
        <v>174</v>
      </c>
      <c r="W333" s="152" t="s">
        <v>95</v>
      </c>
      <c r="X333" s="155">
        <v>8.3549157211999994</v>
      </c>
      <c r="Y333" s="152" t="s">
        <v>159</v>
      </c>
      <c r="Z333" s="154">
        <v>42865</v>
      </c>
      <c r="AA333" s="153" t="s">
        <v>9271</v>
      </c>
      <c r="AB333" s="152" t="s">
        <v>3625</v>
      </c>
      <c r="AC333" s="152" t="s">
        <v>228</v>
      </c>
      <c r="AD333" s="152" t="s">
        <v>162</v>
      </c>
    </row>
    <row r="334" spans="1:30" hidden="1">
      <c r="A334" s="189" t="s">
        <v>7510</v>
      </c>
      <c r="B334" s="189" t="s">
        <v>7511</v>
      </c>
      <c r="C334" s="154">
        <v>43830</v>
      </c>
      <c r="D334" s="155">
        <v>1.113</v>
      </c>
      <c r="E334" s="155">
        <v>1.333</v>
      </c>
      <c r="F334" s="156">
        <v>0.81521739130434101</v>
      </c>
      <c r="G334" s="154">
        <v>43829</v>
      </c>
      <c r="H334" s="155">
        <v>1.1040000000000001</v>
      </c>
      <c r="I334" s="156">
        <v>48.995983935742998</v>
      </c>
      <c r="J334" s="152" t="s">
        <v>10022</v>
      </c>
      <c r="K334" s="156">
        <v>2.2977941176470602</v>
      </c>
      <c r="L334" s="156">
        <v>6.3037249283667602</v>
      </c>
      <c r="M334" s="185">
        <v>8.2684824902723708</v>
      </c>
      <c r="N334" s="156">
        <v>16.6666666666667</v>
      </c>
      <c r="O334" s="156">
        <v>48.995983935742998</v>
      </c>
      <c r="P334" s="152" t="s">
        <v>10022</v>
      </c>
      <c r="Q334" s="156">
        <v>4.2134831460674196</v>
      </c>
      <c r="R334" s="152" t="s">
        <v>10023</v>
      </c>
      <c r="S334" s="156">
        <v>18.027571580063601</v>
      </c>
      <c r="T334" s="152" t="s">
        <v>10024</v>
      </c>
      <c r="U334" s="156">
        <v>34.171148299999999</v>
      </c>
      <c r="V334" s="152" t="s">
        <v>157</v>
      </c>
      <c r="W334" s="152" t="s">
        <v>158</v>
      </c>
      <c r="X334" s="155">
        <v>0.50936454320000002</v>
      </c>
      <c r="Y334" s="152" t="s">
        <v>159</v>
      </c>
      <c r="Z334" s="154">
        <v>39694</v>
      </c>
      <c r="AA334" s="153" t="s">
        <v>9271</v>
      </c>
      <c r="AB334" s="152" t="s">
        <v>423</v>
      </c>
      <c r="AC334" s="152" t="s">
        <v>424</v>
      </c>
      <c r="AD334" s="152" t="s">
        <v>173</v>
      </c>
    </row>
    <row r="335" spans="1:30" hidden="1">
      <c r="A335" s="189" t="s">
        <v>13187</v>
      </c>
      <c r="B335" s="189" t="s">
        <v>13188</v>
      </c>
      <c r="C335" s="154">
        <v>43830</v>
      </c>
      <c r="D335" s="155">
        <v>1.3193999999999999</v>
      </c>
      <c r="E335" s="155">
        <v>1.3193999999999999</v>
      </c>
      <c r="F335" s="156">
        <v>0.265977657876726</v>
      </c>
      <c r="G335" s="154">
        <v>43829</v>
      </c>
      <c r="H335" s="155">
        <v>1.3159000000000001</v>
      </c>
      <c r="I335" s="156">
        <v>48.950101603070699</v>
      </c>
      <c r="J335" s="152" t="s">
        <v>13189</v>
      </c>
      <c r="K335" s="156">
        <v>0.395677978998621</v>
      </c>
      <c r="L335" s="156">
        <v>8.3607095926412498</v>
      </c>
      <c r="M335" s="185">
        <v>12.962328767123299</v>
      </c>
      <c r="N335" s="156">
        <v>24.777756761868702</v>
      </c>
      <c r="O335" s="156">
        <v>48.950101603070699</v>
      </c>
      <c r="P335" s="152" t="s">
        <v>13189</v>
      </c>
      <c r="Q335" s="156">
        <v>8.0235794989356393</v>
      </c>
      <c r="R335" s="152" t="s">
        <v>13190</v>
      </c>
      <c r="S335" s="156">
        <v>38.767353807320099</v>
      </c>
      <c r="T335" s="152" t="s">
        <v>13191</v>
      </c>
      <c r="U335" s="156">
        <v>31.94</v>
      </c>
      <c r="V335" s="152" t="s">
        <v>157</v>
      </c>
      <c r="W335" s="152" t="s">
        <v>189</v>
      </c>
      <c r="X335" s="155">
        <v>0.47525876239999998</v>
      </c>
      <c r="Y335" s="152" t="s">
        <v>159</v>
      </c>
      <c r="Z335" s="154">
        <v>42494</v>
      </c>
      <c r="AA335" s="153" t="s">
        <v>9271</v>
      </c>
      <c r="AB335" s="152" t="s">
        <v>10025</v>
      </c>
      <c r="AC335" s="152" t="s">
        <v>265</v>
      </c>
      <c r="AD335" s="152" t="s">
        <v>162</v>
      </c>
    </row>
    <row r="336" spans="1:30" hidden="1">
      <c r="A336" s="189" t="s">
        <v>7512</v>
      </c>
      <c r="B336" s="189" t="s">
        <v>7513</v>
      </c>
      <c r="C336" s="154">
        <v>43830</v>
      </c>
      <c r="D336" s="155">
        <v>1.96</v>
      </c>
      <c r="E336" s="155">
        <v>1.96</v>
      </c>
      <c r="F336" s="156">
        <v>0.667693888032866</v>
      </c>
      <c r="G336" s="154">
        <v>43829</v>
      </c>
      <c r="H336" s="155">
        <v>1.9470000000000001</v>
      </c>
      <c r="I336" s="156">
        <v>48.936170212766001</v>
      </c>
      <c r="J336" s="152" t="s">
        <v>10026</v>
      </c>
      <c r="K336" s="156">
        <v>2.8871391076115498</v>
      </c>
      <c r="L336" s="156">
        <v>8.1081081081081106</v>
      </c>
      <c r="M336" s="185">
        <v>12</v>
      </c>
      <c r="N336" s="156">
        <v>18.2860591430296</v>
      </c>
      <c r="O336" s="156">
        <v>48.936170212766001</v>
      </c>
      <c r="P336" s="152" t="s">
        <v>10026</v>
      </c>
      <c r="Q336" s="156">
        <v>18.7878787878788</v>
      </c>
      <c r="R336" s="152" t="s">
        <v>10027</v>
      </c>
      <c r="S336" s="156">
        <v>88.642925890279102</v>
      </c>
      <c r="T336" s="152" t="s">
        <v>10028</v>
      </c>
      <c r="U336" s="156">
        <v>96</v>
      </c>
      <c r="V336" s="152" t="s">
        <v>157</v>
      </c>
      <c r="W336" s="152" t="s">
        <v>197</v>
      </c>
      <c r="X336" s="155">
        <v>71.755238639500007</v>
      </c>
      <c r="Y336" s="152" t="s">
        <v>159</v>
      </c>
      <c r="Z336" s="154">
        <v>42101</v>
      </c>
      <c r="AA336" s="153" t="s">
        <v>9271</v>
      </c>
      <c r="AB336" s="152" t="s">
        <v>9682</v>
      </c>
      <c r="AC336" s="152" t="s">
        <v>188</v>
      </c>
      <c r="AD336" s="152" t="s">
        <v>162</v>
      </c>
    </row>
    <row r="337" spans="1:30" hidden="1">
      <c r="A337" s="189" t="s">
        <v>7514</v>
      </c>
      <c r="B337" s="189" t="s">
        <v>7515</v>
      </c>
      <c r="C337" s="154">
        <v>43830</v>
      </c>
      <c r="D337" s="155">
        <v>1.02</v>
      </c>
      <c r="E337" s="155">
        <v>1.02</v>
      </c>
      <c r="F337" s="156">
        <v>0.61156046557506205</v>
      </c>
      <c r="G337" s="154">
        <v>43829</v>
      </c>
      <c r="H337" s="155">
        <v>1.0138</v>
      </c>
      <c r="I337" s="156">
        <v>48.861646234676002</v>
      </c>
      <c r="J337" s="152" t="s">
        <v>10029</v>
      </c>
      <c r="K337" s="156">
        <v>2.5434804463657401</v>
      </c>
      <c r="L337" s="156">
        <v>6.4940488619753598</v>
      </c>
      <c r="M337" s="185">
        <v>6.86223153483499</v>
      </c>
      <c r="N337" s="156">
        <v>21.9074937253496</v>
      </c>
      <c r="O337" s="156">
        <v>48.861646234676002</v>
      </c>
      <c r="P337" s="152" t="s">
        <v>10029</v>
      </c>
      <c r="Q337" s="157">
        <v>0</v>
      </c>
      <c r="R337" s="152"/>
      <c r="S337" s="157">
        <v>0</v>
      </c>
      <c r="T337" s="152"/>
      <c r="U337" s="156">
        <v>2</v>
      </c>
      <c r="V337" s="152" t="s">
        <v>157</v>
      </c>
      <c r="W337" s="152" t="s">
        <v>95</v>
      </c>
      <c r="X337" s="155">
        <v>11.388534227199999</v>
      </c>
      <c r="Y337" s="152" t="s">
        <v>159</v>
      </c>
      <c r="Z337" s="154">
        <v>43178</v>
      </c>
      <c r="AA337" s="153" t="s">
        <v>9271</v>
      </c>
      <c r="AB337" s="152" t="s">
        <v>10030</v>
      </c>
      <c r="AC337" s="152" t="s">
        <v>238</v>
      </c>
      <c r="AD337" s="152" t="s">
        <v>185</v>
      </c>
    </row>
    <row r="338" spans="1:30" hidden="1">
      <c r="A338" s="189" t="s">
        <v>7516</v>
      </c>
      <c r="B338" s="189" t="s">
        <v>7517</v>
      </c>
      <c r="C338" s="154">
        <v>43830</v>
      </c>
      <c r="D338" s="155">
        <v>2.133</v>
      </c>
      <c r="E338" s="155">
        <v>2.133</v>
      </c>
      <c r="F338" s="156">
        <v>-0.51305970149254299</v>
      </c>
      <c r="G338" s="154">
        <v>43829</v>
      </c>
      <c r="H338" s="155">
        <v>2.1440000000000001</v>
      </c>
      <c r="I338" s="156">
        <v>48.848569434752299</v>
      </c>
      <c r="J338" s="152" t="s">
        <v>10031</v>
      </c>
      <c r="K338" s="156">
        <v>-1.56898938624826</v>
      </c>
      <c r="L338" s="156">
        <v>6.7033516758379097</v>
      </c>
      <c r="M338" s="185">
        <v>7.5642965204235999</v>
      </c>
      <c r="N338" s="156">
        <v>25.1026392961877</v>
      </c>
      <c r="O338" s="156">
        <v>48.848569434752299</v>
      </c>
      <c r="P338" s="152" t="s">
        <v>10031</v>
      </c>
      <c r="Q338" s="156">
        <v>-7.4218749999999902</v>
      </c>
      <c r="R338" s="152" t="s">
        <v>10032</v>
      </c>
      <c r="S338" s="156">
        <v>-10.566037735848999</v>
      </c>
      <c r="T338" s="152" t="s">
        <v>10033</v>
      </c>
      <c r="U338" s="156">
        <v>113.3</v>
      </c>
      <c r="V338" s="152" t="s">
        <v>157</v>
      </c>
      <c r="W338" s="152" t="s">
        <v>186</v>
      </c>
      <c r="X338" s="155">
        <v>3.5954725882999998</v>
      </c>
      <c r="Y338" s="152" t="s">
        <v>159</v>
      </c>
      <c r="Z338" s="154">
        <v>41358</v>
      </c>
      <c r="AA338" s="153" t="s">
        <v>9271</v>
      </c>
      <c r="AB338" s="152" t="s">
        <v>9837</v>
      </c>
      <c r="AC338" s="152" t="s">
        <v>194</v>
      </c>
      <c r="AD338" s="152" t="s">
        <v>207</v>
      </c>
    </row>
    <row r="339" spans="1:30" hidden="1">
      <c r="A339" s="189" t="s">
        <v>7518</v>
      </c>
      <c r="B339" s="189" t="s">
        <v>7519</v>
      </c>
      <c r="C339" s="154">
        <v>43830</v>
      </c>
      <c r="D339" s="155">
        <v>1.1116999999999999</v>
      </c>
      <c r="E339" s="155">
        <v>1.1116999999999999</v>
      </c>
      <c r="F339" s="156">
        <v>0.515370705244106</v>
      </c>
      <c r="G339" s="154">
        <v>43829</v>
      </c>
      <c r="H339" s="155">
        <v>1.1060000000000001</v>
      </c>
      <c r="I339" s="156">
        <v>48.841879769714801</v>
      </c>
      <c r="J339" s="152" t="s">
        <v>10034</v>
      </c>
      <c r="K339" s="156">
        <v>2.00954303541933</v>
      </c>
      <c r="L339" s="156">
        <v>6.4031393568146999</v>
      </c>
      <c r="M339" s="185">
        <v>7.3587638821825001</v>
      </c>
      <c r="N339" s="156">
        <v>18.3163048105577</v>
      </c>
      <c r="O339" s="156">
        <v>48.841879769714801</v>
      </c>
      <c r="P339" s="152" t="s">
        <v>10034</v>
      </c>
      <c r="Q339" s="156">
        <v>11.8297957951916</v>
      </c>
      <c r="R339" s="152" t="s">
        <v>10035</v>
      </c>
      <c r="S339" s="157">
        <v>0</v>
      </c>
      <c r="T339" s="152"/>
      <c r="U339" s="156">
        <v>11.17</v>
      </c>
      <c r="V339" s="152" t="s">
        <v>157</v>
      </c>
      <c r="W339" s="152" t="s">
        <v>95</v>
      </c>
      <c r="X339" s="155">
        <v>3.0936759178000002</v>
      </c>
      <c r="Y339" s="152" t="s">
        <v>159</v>
      </c>
      <c r="Z339" s="154">
        <v>42867</v>
      </c>
      <c r="AA339" s="153" t="s">
        <v>9271</v>
      </c>
      <c r="AB339" s="152" t="s">
        <v>426</v>
      </c>
      <c r="AC339" s="152" t="s">
        <v>331</v>
      </c>
      <c r="AD339" s="152" t="s">
        <v>181</v>
      </c>
    </row>
    <row r="340" spans="1:30" hidden="1">
      <c r="A340" s="189" t="s">
        <v>13192</v>
      </c>
      <c r="B340" s="189" t="s">
        <v>13193</v>
      </c>
      <c r="C340" s="154">
        <v>43830</v>
      </c>
      <c r="D340" s="155">
        <v>1.73</v>
      </c>
      <c r="E340" s="155">
        <v>1.73</v>
      </c>
      <c r="F340" s="156">
        <v>0.99241097489783403</v>
      </c>
      <c r="G340" s="154">
        <v>43829</v>
      </c>
      <c r="H340" s="155">
        <v>1.7130000000000001</v>
      </c>
      <c r="I340" s="156">
        <v>48.7532244196045</v>
      </c>
      <c r="J340" s="152" t="s">
        <v>13194</v>
      </c>
      <c r="K340" s="156">
        <v>2.7926322043969098</v>
      </c>
      <c r="L340" s="156">
        <v>9.6324461343472692</v>
      </c>
      <c r="M340" s="185">
        <v>13.219895287958099</v>
      </c>
      <c r="N340" s="156">
        <v>23.571428571428601</v>
      </c>
      <c r="O340" s="156">
        <v>48.7532244196045</v>
      </c>
      <c r="P340" s="152" t="s">
        <v>13194</v>
      </c>
      <c r="Q340" s="156">
        <v>24.7296322999279</v>
      </c>
      <c r="R340" s="152" t="s">
        <v>13195</v>
      </c>
      <c r="S340" s="156">
        <v>36.0062893081761</v>
      </c>
      <c r="T340" s="152" t="s">
        <v>13196</v>
      </c>
      <c r="U340" s="156">
        <v>73</v>
      </c>
      <c r="V340" s="152" t="s">
        <v>157</v>
      </c>
      <c r="W340" s="152" t="s">
        <v>189</v>
      </c>
      <c r="X340" s="155">
        <v>0.36597726590000002</v>
      </c>
      <c r="Y340" s="152" t="s">
        <v>159</v>
      </c>
      <c r="Z340" s="154">
        <v>41305</v>
      </c>
      <c r="AA340" s="153" t="s">
        <v>9271</v>
      </c>
      <c r="AB340" s="152" t="s">
        <v>13197</v>
      </c>
      <c r="AC340" s="152" t="s">
        <v>231</v>
      </c>
      <c r="AD340" s="152" t="s">
        <v>181</v>
      </c>
    </row>
    <row r="341" spans="1:30" hidden="1">
      <c r="A341" s="189" t="s">
        <v>7520</v>
      </c>
      <c r="B341" s="189" t="s">
        <v>7521</v>
      </c>
      <c r="C341" s="154">
        <v>43830</v>
      </c>
      <c r="D341" s="155">
        <v>1.3759999999999999</v>
      </c>
      <c r="E341" s="155">
        <v>1.4410000000000001</v>
      </c>
      <c r="F341" s="156">
        <v>-0.145137880986941</v>
      </c>
      <c r="G341" s="154">
        <v>43829</v>
      </c>
      <c r="H341" s="155">
        <v>1.3779999999999999</v>
      </c>
      <c r="I341" s="156">
        <v>48.724648559670797</v>
      </c>
      <c r="J341" s="152" t="s">
        <v>10036</v>
      </c>
      <c r="K341" s="156">
        <v>1.3254786450662699</v>
      </c>
      <c r="L341" s="156">
        <v>6.4191802010827601</v>
      </c>
      <c r="M341" s="185">
        <v>8.51738527715845</v>
      </c>
      <c r="N341" s="156">
        <v>19.7683168185584</v>
      </c>
      <c r="O341" s="156">
        <v>48.724648559670797</v>
      </c>
      <c r="P341" s="152" t="s">
        <v>10036</v>
      </c>
      <c r="Q341" s="156">
        <v>27.4782701940035</v>
      </c>
      <c r="R341" s="152" t="s">
        <v>10037</v>
      </c>
      <c r="S341" s="156">
        <v>44.705063463463503</v>
      </c>
      <c r="T341" s="152" t="s">
        <v>10038</v>
      </c>
      <c r="U341" s="156">
        <v>44.560358399999998</v>
      </c>
      <c r="V341" s="152" t="s">
        <v>163</v>
      </c>
      <c r="W341" s="152" t="s">
        <v>197</v>
      </c>
      <c r="X341" s="155">
        <v>4.0887658904000004</v>
      </c>
      <c r="Y341" s="152" t="s">
        <v>159</v>
      </c>
      <c r="Z341" s="154">
        <v>42660</v>
      </c>
      <c r="AA341" s="153" t="s">
        <v>9271</v>
      </c>
      <c r="AB341" s="152" t="s">
        <v>10039</v>
      </c>
      <c r="AC341" s="152" t="s">
        <v>195</v>
      </c>
      <c r="AD341" s="152" t="s">
        <v>165</v>
      </c>
    </row>
    <row r="342" spans="1:30" hidden="1">
      <c r="A342" s="189" t="s">
        <v>7522</v>
      </c>
      <c r="B342" s="189" t="s">
        <v>7523</v>
      </c>
      <c r="C342" s="154">
        <v>43830</v>
      </c>
      <c r="D342" s="155">
        <v>1.536</v>
      </c>
      <c r="E342" s="155">
        <v>1.788</v>
      </c>
      <c r="F342" s="156">
        <v>0.65530799475753698</v>
      </c>
      <c r="G342" s="154">
        <v>43829</v>
      </c>
      <c r="H342" s="155">
        <v>1.526</v>
      </c>
      <c r="I342" s="156">
        <v>48.693126815101699</v>
      </c>
      <c r="J342" s="152" t="s">
        <v>10040</v>
      </c>
      <c r="K342" s="156">
        <v>1.6545334215751299</v>
      </c>
      <c r="L342" s="156">
        <v>13.7777777777778</v>
      </c>
      <c r="M342" s="185">
        <v>10.8225108225108</v>
      </c>
      <c r="N342" s="156">
        <v>25.695581014729999</v>
      </c>
      <c r="O342" s="156">
        <v>48.693126815101699</v>
      </c>
      <c r="P342" s="152" t="s">
        <v>10040</v>
      </c>
      <c r="Q342" s="156">
        <v>26.9421487603306</v>
      </c>
      <c r="R342" s="152" t="s">
        <v>10041</v>
      </c>
      <c r="S342" s="156">
        <v>37.511190689346499</v>
      </c>
      <c r="T342" s="152" t="s">
        <v>10042</v>
      </c>
      <c r="U342" s="156">
        <v>88.579942399999993</v>
      </c>
      <c r="V342" s="152" t="s">
        <v>157</v>
      </c>
      <c r="W342" s="152" t="s">
        <v>158</v>
      </c>
      <c r="X342" s="155">
        <v>5.6262539728999998</v>
      </c>
      <c r="Y342" s="152" t="s">
        <v>159</v>
      </c>
      <c r="Z342" s="154">
        <v>41484</v>
      </c>
      <c r="AA342" s="153" t="s">
        <v>9271</v>
      </c>
      <c r="AB342" s="152" t="s">
        <v>10043</v>
      </c>
      <c r="AC342" s="152" t="s">
        <v>195</v>
      </c>
      <c r="AD342" s="152" t="s">
        <v>181</v>
      </c>
    </row>
    <row r="343" spans="1:30" hidden="1">
      <c r="A343" s="189" t="s">
        <v>13198</v>
      </c>
      <c r="B343" s="189" t="s">
        <v>13199</v>
      </c>
      <c r="C343" s="154">
        <v>43830</v>
      </c>
      <c r="D343" s="155">
        <v>1.69</v>
      </c>
      <c r="E343" s="155">
        <v>1.9359999999999999</v>
      </c>
      <c r="F343" s="156">
        <v>0.356294536817086</v>
      </c>
      <c r="G343" s="154">
        <v>43829</v>
      </c>
      <c r="H343" s="155">
        <v>1.6839999999999999</v>
      </c>
      <c r="I343" s="156">
        <v>48.689537988956197</v>
      </c>
      <c r="J343" s="152" t="s">
        <v>13200</v>
      </c>
      <c r="K343" s="156">
        <v>2.6731470230862602</v>
      </c>
      <c r="L343" s="156">
        <v>13.119143239625201</v>
      </c>
      <c r="M343" s="185">
        <v>19.317510320597801</v>
      </c>
      <c r="N343" s="156">
        <v>17.629054985872301</v>
      </c>
      <c r="O343" s="156">
        <v>48.689537988956197</v>
      </c>
      <c r="P343" s="152" t="s">
        <v>13200</v>
      </c>
      <c r="Q343" s="156">
        <v>31.457160168222899</v>
      </c>
      <c r="R343" s="152" t="s">
        <v>13201</v>
      </c>
      <c r="S343" s="156">
        <v>44.813207641314399</v>
      </c>
      <c r="T343" s="152" t="s">
        <v>13202</v>
      </c>
      <c r="U343" s="156">
        <v>103.158449</v>
      </c>
      <c r="V343" s="152" t="s">
        <v>163</v>
      </c>
      <c r="W343" s="152" t="s">
        <v>166</v>
      </c>
      <c r="X343" s="155">
        <v>0.33075744689999997</v>
      </c>
      <c r="Y343" s="152" t="s">
        <v>159</v>
      </c>
      <c r="Z343" s="154">
        <v>41709</v>
      </c>
      <c r="AA343" s="153" t="s">
        <v>9271</v>
      </c>
      <c r="AB343" s="152" t="s">
        <v>13203</v>
      </c>
      <c r="AC343" s="152" t="s">
        <v>193</v>
      </c>
      <c r="AD343" s="152" t="s">
        <v>185</v>
      </c>
    </row>
    <row r="344" spans="1:30" hidden="1">
      <c r="A344" s="189" t="s">
        <v>7524</v>
      </c>
      <c r="B344" s="189" t="s">
        <v>7525</v>
      </c>
      <c r="C344" s="154">
        <v>43830</v>
      </c>
      <c r="D344" s="155">
        <v>1.1919999999999999</v>
      </c>
      <c r="E344" s="155">
        <v>1.242</v>
      </c>
      <c r="F344" s="156">
        <v>-0.167504187604683</v>
      </c>
      <c r="G344" s="154">
        <v>43829</v>
      </c>
      <c r="H344" s="155">
        <v>1.194</v>
      </c>
      <c r="I344" s="156">
        <v>48.628428927680801</v>
      </c>
      <c r="J344" s="152" t="s">
        <v>10044</v>
      </c>
      <c r="K344" s="156">
        <v>0.67567567567568299</v>
      </c>
      <c r="L344" s="156">
        <v>13.632030505243099</v>
      </c>
      <c r="M344" s="185">
        <v>15.1690821256039</v>
      </c>
      <c r="N344" s="156">
        <v>24.9475890985325</v>
      </c>
      <c r="O344" s="156">
        <v>48.628428927680801</v>
      </c>
      <c r="P344" s="152" t="s">
        <v>10044</v>
      </c>
      <c r="Q344" s="156">
        <v>16.634050880626202</v>
      </c>
      <c r="R344" s="152" t="s">
        <v>10045</v>
      </c>
      <c r="S344" s="156">
        <v>8.16696914700543</v>
      </c>
      <c r="T344" s="152" t="s">
        <v>10046</v>
      </c>
      <c r="U344" s="156">
        <v>24.8546096</v>
      </c>
      <c r="V344" s="152" t="s">
        <v>157</v>
      </c>
      <c r="W344" s="152" t="s">
        <v>158</v>
      </c>
      <c r="X344" s="155">
        <v>1.2510557425</v>
      </c>
      <c r="Y344" s="152" t="s">
        <v>159</v>
      </c>
      <c r="Z344" s="154">
        <v>42440</v>
      </c>
      <c r="AA344" s="153" t="s">
        <v>9271</v>
      </c>
      <c r="AB344" s="152" t="s">
        <v>485</v>
      </c>
      <c r="AC344" s="152" t="s">
        <v>248</v>
      </c>
      <c r="AD344" s="152" t="s">
        <v>173</v>
      </c>
    </row>
    <row r="345" spans="1:30" hidden="1">
      <c r="A345" s="189" t="s">
        <v>7526</v>
      </c>
      <c r="B345" s="189" t="s">
        <v>7527</v>
      </c>
      <c r="C345" s="154">
        <v>43830</v>
      </c>
      <c r="D345" s="155">
        <v>1.2783</v>
      </c>
      <c r="E345" s="155">
        <v>1.2783</v>
      </c>
      <c r="F345" s="156">
        <v>0.15670296952127299</v>
      </c>
      <c r="G345" s="154">
        <v>43829</v>
      </c>
      <c r="H345" s="155">
        <v>1.2763</v>
      </c>
      <c r="I345" s="156">
        <v>48.553166763509601</v>
      </c>
      <c r="J345" s="152" t="s">
        <v>10047</v>
      </c>
      <c r="K345" s="156">
        <v>2.4853683957347799</v>
      </c>
      <c r="L345" s="156">
        <v>8.1014799154333907</v>
      </c>
      <c r="M345" s="185">
        <v>11.466689919776799</v>
      </c>
      <c r="N345" s="156">
        <v>21.257825839499102</v>
      </c>
      <c r="O345" s="156">
        <v>48.553166763509601</v>
      </c>
      <c r="P345" s="152" t="s">
        <v>10047</v>
      </c>
      <c r="Q345" s="157">
        <v>0</v>
      </c>
      <c r="R345" s="152"/>
      <c r="S345" s="157">
        <v>0</v>
      </c>
      <c r="T345" s="152"/>
      <c r="U345" s="156">
        <v>27.83</v>
      </c>
      <c r="V345" s="152" t="s">
        <v>157</v>
      </c>
      <c r="W345" s="152" t="s">
        <v>95</v>
      </c>
      <c r="X345" s="155">
        <v>2.5814350587999999</v>
      </c>
      <c r="Y345" s="152" t="s">
        <v>159</v>
      </c>
      <c r="Z345" s="154">
        <v>43193</v>
      </c>
      <c r="AA345" s="153" t="s">
        <v>9271</v>
      </c>
      <c r="AB345" s="152" t="s">
        <v>10048</v>
      </c>
      <c r="AC345" s="152" t="s">
        <v>176</v>
      </c>
      <c r="AD345" s="152" t="s">
        <v>162</v>
      </c>
    </row>
    <row r="346" spans="1:30" hidden="1">
      <c r="A346" s="189" t="s">
        <v>7528</v>
      </c>
      <c r="B346" s="189" t="s">
        <v>7529</v>
      </c>
      <c r="C346" s="154">
        <v>43830</v>
      </c>
      <c r="D346" s="155">
        <v>1.585</v>
      </c>
      <c r="E346" s="155">
        <v>1.585</v>
      </c>
      <c r="F346" s="156">
        <v>0.31645569620252501</v>
      </c>
      <c r="G346" s="154">
        <v>43829</v>
      </c>
      <c r="H346" s="155">
        <v>1.58</v>
      </c>
      <c r="I346" s="156">
        <v>48.547328959700103</v>
      </c>
      <c r="J346" s="152" t="s">
        <v>10049</v>
      </c>
      <c r="K346" s="156">
        <v>2.7885862516212701</v>
      </c>
      <c r="L346" s="156">
        <v>9.6885813148788795</v>
      </c>
      <c r="M346" s="185">
        <v>10.839160839160799</v>
      </c>
      <c r="N346" s="156">
        <v>11.306179775280899</v>
      </c>
      <c r="O346" s="156">
        <v>48.547328959700103</v>
      </c>
      <c r="P346" s="152" t="s">
        <v>10049</v>
      </c>
      <c r="Q346" s="156">
        <v>29.387755102040799</v>
      </c>
      <c r="R346" s="152" t="s">
        <v>10050</v>
      </c>
      <c r="S346" s="156">
        <v>63.5706914344685</v>
      </c>
      <c r="T346" s="152" t="s">
        <v>10051</v>
      </c>
      <c r="U346" s="156">
        <v>58.5</v>
      </c>
      <c r="V346" s="152" t="s">
        <v>163</v>
      </c>
      <c r="W346" s="152" t="s">
        <v>197</v>
      </c>
      <c r="X346" s="155">
        <v>3.1769904729</v>
      </c>
      <c r="Y346" s="152" t="s">
        <v>159</v>
      </c>
      <c r="Z346" s="154">
        <v>42606</v>
      </c>
      <c r="AA346" s="153" t="s">
        <v>9271</v>
      </c>
      <c r="AB346" s="152" t="s">
        <v>10052</v>
      </c>
      <c r="AC346" s="152" t="s">
        <v>195</v>
      </c>
      <c r="AD346" s="152" t="s">
        <v>181</v>
      </c>
    </row>
    <row r="347" spans="1:30" hidden="1">
      <c r="A347" s="189" t="s">
        <v>13204</v>
      </c>
      <c r="B347" s="189" t="s">
        <v>13205</v>
      </c>
      <c r="C347" s="154">
        <v>43830</v>
      </c>
      <c r="D347" s="155">
        <v>1.3740000000000001</v>
      </c>
      <c r="E347" s="155">
        <v>1.4390000000000001</v>
      </c>
      <c r="F347" s="156">
        <v>-7.2727272727273196E-2</v>
      </c>
      <c r="G347" s="154">
        <v>43829</v>
      </c>
      <c r="H347" s="155">
        <v>1.375</v>
      </c>
      <c r="I347" s="156">
        <v>48.519646296296301</v>
      </c>
      <c r="J347" s="152" t="s">
        <v>13206</v>
      </c>
      <c r="K347" s="156">
        <v>1.4022140221402299</v>
      </c>
      <c r="L347" s="156">
        <v>6.4291247095275104</v>
      </c>
      <c r="M347" s="185">
        <v>8.5308563029764795</v>
      </c>
      <c r="N347" s="156">
        <v>19.801739585062201</v>
      </c>
      <c r="O347" s="156">
        <v>48.519646296296301</v>
      </c>
      <c r="P347" s="152" t="s">
        <v>13206</v>
      </c>
      <c r="Q347" s="156">
        <v>27.302553968253999</v>
      </c>
      <c r="R347" s="152" t="s">
        <v>13207</v>
      </c>
      <c r="S347" s="156">
        <v>44.361096199999999</v>
      </c>
      <c r="T347" s="152" t="s">
        <v>13208</v>
      </c>
      <c r="U347" s="156">
        <v>44.361096199999999</v>
      </c>
      <c r="V347" s="152" t="s">
        <v>163</v>
      </c>
      <c r="W347" s="152" t="s">
        <v>197</v>
      </c>
      <c r="X347" s="155">
        <v>4.9377644E-3</v>
      </c>
      <c r="Y347" s="152" t="s">
        <v>159</v>
      </c>
      <c r="Z347" s="154">
        <v>42660</v>
      </c>
      <c r="AA347" s="153" t="s">
        <v>9271</v>
      </c>
      <c r="AB347" s="152" t="s">
        <v>10039</v>
      </c>
      <c r="AC347" s="152" t="s">
        <v>195</v>
      </c>
      <c r="AD347" s="152" t="s">
        <v>165</v>
      </c>
    </row>
    <row r="348" spans="1:30" hidden="1">
      <c r="A348" s="189" t="s">
        <v>13209</v>
      </c>
      <c r="B348" s="189" t="s">
        <v>13210</v>
      </c>
      <c r="C348" s="154">
        <v>43830</v>
      </c>
      <c r="D348" s="155">
        <v>1.2948999999999999</v>
      </c>
      <c r="E348" s="155">
        <v>1.2948999999999999</v>
      </c>
      <c r="F348" s="156">
        <v>-0.575859950859956</v>
      </c>
      <c r="G348" s="154">
        <v>43829</v>
      </c>
      <c r="H348" s="155">
        <v>1.3024</v>
      </c>
      <c r="I348" s="156">
        <v>48.514737928661503</v>
      </c>
      <c r="J348" s="152" t="s">
        <v>13211</v>
      </c>
      <c r="K348" s="156">
        <v>-1.9535095025365401</v>
      </c>
      <c r="L348" s="156">
        <v>6.8752063387256497</v>
      </c>
      <c r="M348" s="185">
        <v>8.3598326359832509</v>
      </c>
      <c r="N348" s="156">
        <v>12.326509368494101</v>
      </c>
      <c r="O348" s="156">
        <v>48.514737928661503</v>
      </c>
      <c r="P348" s="152" t="s">
        <v>13211</v>
      </c>
      <c r="Q348" s="156">
        <v>23.7954110898661</v>
      </c>
      <c r="R348" s="152" t="s">
        <v>13212</v>
      </c>
      <c r="S348" s="156">
        <v>36.033196764365997</v>
      </c>
      <c r="T348" s="152" t="s">
        <v>13213</v>
      </c>
      <c r="U348" s="156">
        <v>29.49</v>
      </c>
      <c r="V348" s="152" t="s">
        <v>157</v>
      </c>
      <c r="W348" s="152" t="s">
        <v>166</v>
      </c>
      <c r="X348" s="155">
        <v>0.32093860439999999</v>
      </c>
      <c r="Y348" s="152" t="s">
        <v>159</v>
      </c>
      <c r="Z348" s="154">
        <v>42591</v>
      </c>
      <c r="AA348" s="153" t="s">
        <v>9271</v>
      </c>
      <c r="AB348" s="152" t="s">
        <v>413</v>
      </c>
      <c r="AC348" s="152" t="s">
        <v>203</v>
      </c>
      <c r="AD348" s="152" t="s">
        <v>185</v>
      </c>
    </row>
    <row r="349" spans="1:30" hidden="1">
      <c r="A349" s="189" t="s">
        <v>7530</v>
      </c>
      <c r="B349" s="189" t="s">
        <v>7531</v>
      </c>
      <c r="C349" s="154">
        <v>43830</v>
      </c>
      <c r="D349" s="155">
        <v>1.1406000000000001</v>
      </c>
      <c r="E349" s="155">
        <v>1.3206</v>
      </c>
      <c r="F349" s="156">
        <v>0.122893258426977</v>
      </c>
      <c r="G349" s="154">
        <v>43829</v>
      </c>
      <c r="H349" s="155">
        <v>1.1392</v>
      </c>
      <c r="I349" s="156">
        <v>48.474664167019</v>
      </c>
      <c r="J349" s="152" t="s">
        <v>10053</v>
      </c>
      <c r="K349" s="156">
        <v>2.26844795122389</v>
      </c>
      <c r="L349" s="156">
        <v>8.1834373163244791</v>
      </c>
      <c r="M349" s="185">
        <v>9.6938708256026498</v>
      </c>
      <c r="N349" s="156">
        <v>18.921338071018202</v>
      </c>
      <c r="O349" s="156">
        <v>48.474664167019</v>
      </c>
      <c r="P349" s="152" t="s">
        <v>10053</v>
      </c>
      <c r="Q349" s="156">
        <v>22.280104900914498</v>
      </c>
      <c r="R349" s="152" t="s">
        <v>10054</v>
      </c>
      <c r="S349" s="156">
        <v>33.3527282839298</v>
      </c>
      <c r="T349" s="152" t="s">
        <v>10055</v>
      </c>
      <c r="U349" s="156">
        <v>34.512897019999997</v>
      </c>
      <c r="V349" s="152" t="s">
        <v>163</v>
      </c>
      <c r="W349" s="152" t="s">
        <v>166</v>
      </c>
      <c r="X349" s="155">
        <v>1.7280879285999999</v>
      </c>
      <c r="Y349" s="152" t="s">
        <v>159</v>
      </c>
      <c r="Z349" s="154">
        <v>42704</v>
      </c>
      <c r="AA349" s="153" t="s">
        <v>9271</v>
      </c>
      <c r="AB349" s="152" t="s">
        <v>10056</v>
      </c>
      <c r="AC349" s="152" t="s">
        <v>418</v>
      </c>
      <c r="AD349" s="152" t="s">
        <v>241</v>
      </c>
    </row>
    <row r="350" spans="1:30" hidden="1">
      <c r="A350" s="189" t="s">
        <v>13214</v>
      </c>
      <c r="B350" s="189" t="s">
        <v>13215</v>
      </c>
      <c r="C350" s="154">
        <v>43830</v>
      </c>
      <c r="D350" s="155">
        <v>1.581</v>
      </c>
      <c r="E350" s="155">
        <v>1.581</v>
      </c>
      <c r="F350" s="156">
        <v>0.31725888324872398</v>
      </c>
      <c r="G350" s="154">
        <v>43829</v>
      </c>
      <c r="H350" s="155">
        <v>1.5760000000000001</v>
      </c>
      <c r="I350" s="156">
        <v>48.450704225352098</v>
      </c>
      <c r="J350" s="152" t="s">
        <v>13216</v>
      </c>
      <c r="K350" s="156">
        <v>2.7958387516254799</v>
      </c>
      <c r="L350" s="156">
        <v>9.7154753643303202</v>
      </c>
      <c r="M350" s="185">
        <v>10.791871058164</v>
      </c>
      <c r="N350" s="156">
        <v>11.259676284306799</v>
      </c>
      <c r="O350" s="156">
        <v>48.450704225352098</v>
      </c>
      <c r="P350" s="152" t="s">
        <v>13216</v>
      </c>
      <c r="Q350" s="156">
        <v>29.1666666666667</v>
      </c>
      <c r="R350" s="152" t="s">
        <v>13217</v>
      </c>
      <c r="S350" s="156">
        <v>58.1</v>
      </c>
      <c r="T350" s="152" t="s">
        <v>13218</v>
      </c>
      <c r="U350" s="156">
        <v>58.1</v>
      </c>
      <c r="V350" s="152" t="s">
        <v>163</v>
      </c>
      <c r="W350" s="152" t="s">
        <v>197</v>
      </c>
      <c r="X350" s="155">
        <v>0.22196121830000001</v>
      </c>
      <c r="Y350" s="152" t="s">
        <v>159</v>
      </c>
      <c r="Z350" s="154">
        <v>42606</v>
      </c>
      <c r="AA350" s="153" t="s">
        <v>9271</v>
      </c>
      <c r="AB350" s="152" t="s">
        <v>10052</v>
      </c>
      <c r="AC350" s="152" t="s">
        <v>195</v>
      </c>
      <c r="AD350" s="152" t="s">
        <v>181</v>
      </c>
    </row>
    <row r="351" spans="1:30" hidden="1">
      <c r="A351" s="189" t="s">
        <v>7532</v>
      </c>
      <c r="B351" s="189" t="s">
        <v>7533</v>
      </c>
      <c r="C351" s="154">
        <v>43830</v>
      </c>
      <c r="D351" s="155">
        <v>1.2985</v>
      </c>
      <c r="E351" s="155">
        <v>1.3903000000000001</v>
      </c>
      <c r="F351" s="156">
        <v>0.28575841828853599</v>
      </c>
      <c r="G351" s="154">
        <v>43829</v>
      </c>
      <c r="H351" s="155">
        <v>1.2948</v>
      </c>
      <c r="I351" s="156">
        <v>48.426125670932997</v>
      </c>
      <c r="J351" s="152" t="s">
        <v>10057</v>
      </c>
      <c r="K351" s="156">
        <v>2.3811401088070601</v>
      </c>
      <c r="L351" s="156">
        <v>10.107691003137401</v>
      </c>
      <c r="M351" s="185">
        <v>15.0743981620924</v>
      </c>
      <c r="N351" s="156">
        <v>18.346655929734801</v>
      </c>
      <c r="O351" s="156">
        <v>48.426125670932997</v>
      </c>
      <c r="P351" s="152" t="s">
        <v>10057</v>
      </c>
      <c r="Q351" s="156">
        <v>22.962176116012898</v>
      </c>
      <c r="R351" s="152" t="s">
        <v>10058</v>
      </c>
      <c r="S351" s="156">
        <v>70.446600871881799</v>
      </c>
      <c r="T351" s="152" t="s">
        <v>10059</v>
      </c>
      <c r="U351" s="156">
        <v>40.754803000000003</v>
      </c>
      <c r="V351" s="152" t="s">
        <v>157</v>
      </c>
      <c r="W351" s="152" t="s">
        <v>166</v>
      </c>
      <c r="X351" s="155">
        <v>4.0621963345000003</v>
      </c>
      <c r="Y351" s="152" t="s">
        <v>159</v>
      </c>
      <c r="Z351" s="154">
        <v>42123</v>
      </c>
      <c r="AA351" s="153" t="s">
        <v>9271</v>
      </c>
      <c r="AB351" s="152" t="s">
        <v>10060</v>
      </c>
      <c r="AC351" s="152" t="s">
        <v>427</v>
      </c>
      <c r="AD351" s="152" t="s">
        <v>183</v>
      </c>
    </row>
    <row r="352" spans="1:30" hidden="1">
      <c r="A352" s="189" t="s">
        <v>7534</v>
      </c>
      <c r="B352" s="189" t="s">
        <v>7535</v>
      </c>
      <c r="C352" s="154">
        <v>43830</v>
      </c>
      <c r="D352" s="155">
        <v>1.2110000000000001</v>
      </c>
      <c r="E352" s="155">
        <v>1.903</v>
      </c>
      <c r="F352" s="156">
        <v>0.248344370860933</v>
      </c>
      <c r="G352" s="154">
        <v>43829</v>
      </c>
      <c r="H352" s="155">
        <v>1.208</v>
      </c>
      <c r="I352" s="156">
        <v>48.4140264397438</v>
      </c>
      <c r="J352" s="152" t="s">
        <v>10061</v>
      </c>
      <c r="K352" s="156">
        <v>2.1940928270042401</v>
      </c>
      <c r="L352" s="156">
        <v>7.8361531611754396</v>
      </c>
      <c r="M352" s="185">
        <v>10.968408704318</v>
      </c>
      <c r="N352" s="156">
        <v>17.258911943535399</v>
      </c>
      <c r="O352" s="156">
        <v>48.4140264397438</v>
      </c>
      <c r="P352" s="152" t="s">
        <v>10061</v>
      </c>
      <c r="Q352" s="156">
        <v>9.23374423893857</v>
      </c>
      <c r="R352" s="152" t="s">
        <v>10062</v>
      </c>
      <c r="S352" s="156">
        <v>21.210383381777099</v>
      </c>
      <c r="T352" s="152" t="s">
        <v>10063</v>
      </c>
      <c r="U352" s="156">
        <v>107.45096049999999</v>
      </c>
      <c r="V352" s="152" t="s">
        <v>157</v>
      </c>
      <c r="W352" s="152" t="s">
        <v>158</v>
      </c>
      <c r="X352" s="155">
        <v>1.0143082777000001</v>
      </c>
      <c r="Y352" s="152" t="s">
        <v>159</v>
      </c>
      <c r="Z352" s="154">
        <v>41976</v>
      </c>
      <c r="AA352" s="153" t="s">
        <v>9271</v>
      </c>
      <c r="AB352" s="152" t="s">
        <v>10064</v>
      </c>
      <c r="AC352" s="152" t="s">
        <v>193</v>
      </c>
      <c r="AD352" s="152" t="s">
        <v>185</v>
      </c>
    </row>
    <row r="353" spans="1:30" hidden="1">
      <c r="A353" s="189" t="s">
        <v>7536</v>
      </c>
      <c r="B353" s="189" t="s">
        <v>7537</v>
      </c>
      <c r="C353" s="154">
        <v>43830</v>
      </c>
      <c r="D353" s="155">
        <v>1.2067000000000001</v>
      </c>
      <c r="E353" s="155">
        <v>1.2067000000000001</v>
      </c>
      <c r="F353" s="156">
        <v>0.399367667859234</v>
      </c>
      <c r="G353" s="154">
        <v>43829</v>
      </c>
      <c r="H353" s="155">
        <v>1.2019</v>
      </c>
      <c r="I353" s="156">
        <v>48.407329971713203</v>
      </c>
      <c r="J353" s="152" t="s">
        <v>10065</v>
      </c>
      <c r="K353" s="156">
        <v>2.0120043959759899</v>
      </c>
      <c r="L353" s="156">
        <v>8.1466212582900308</v>
      </c>
      <c r="M353" s="185">
        <v>9.0161712891860297</v>
      </c>
      <c r="N353" s="156">
        <v>21.142455576749299</v>
      </c>
      <c r="O353" s="156">
        <v>48.407329971713203</v>
      </c>
      <c r="P353" s="152" t="s">
        <v>10065</v>
      </c>
      <c r="Q353" s="157">
        <v>0</v>
      </c>
      <c r="R353" s="152"/>
      <c r="S353" s="157">
        <v>0</v>
      </c>
      <c r="T353" s="152"/>
      <c r="U353" s="156">
        <v>20.67</v>
      </c>
      <c r="V353" s="152" t="s">
        <v>157</v>
      </c>
      <c r="W353" s="152" t="s">
        <v>95</v>
      </c>
      <c r="X353" s="155">
        <v>1.1992869171</v>
      </c>
      <c r="Y353" s="152" t="s">
        <v>159</v>
      </c>
      <c r="Z353" s="154">
        <v>43250</v>
      </c>
      <c r="AA353" s="153" t="s">
        <v>9271</v>
      </c>
      <c r="AB353" s="152" t="s">
        <v>10066</v>
      </c>
      <c r="AC353" s="152" t="s">
        <v>175</v>
      </c>
      <c r="AD353" s="152" t="s">
        <v>165</v>
      </c>
    </row>
    <row r="354" spans="1:30" hidden="1">
      <c r="A354" s="189" t="s">
        <v>13219</v>
      </c>
      <c r="B354" s="189" t="s">
        <v>13220</v>
      </c>
      <c r="C354" s="154">
        <v>43830</v>
      </c>
      <c r="D354" s="155">
        <v>1.3045</v>
      </c>
      <c r="E354" s="155">
        <v>1.3045</v>
      </c>
      <c r="F354" s="156">
        <v>0.47754756219671801</v>
      </c>
      <c r="G354" s="154">
        <v>43829</v>
      </c>
      <c r="H354" s="155">
        <v>1.2983</v>
      </c>
      <c r="I354" s="156">
        <v>48.407281001137697</v>
      </c>
      <c r="J354" s="152" t="s">
        <v>13221</v>
      </c>
      <c r="K354" s="156">
        <v>2.5469695778633699</v>
      </c>
      <c r="L354" s="156">
        <v>7.28678345258656</v>
      </c>
      <c r="M354" s="185">
        <v>9.9730230989715096</v>
      </c>
      <c r="N354" s="156">
        <v>17.660322900694499</v>
      </c>
      <c r="O354" s="156">
        <v>48.407281001137697</v>
      </c>
      <c r="P354" s="152" t="s">
        <v>13221</v>
      </c>
      <c r="Q354" s="156">
        <v>23.990115008079101</v>
      </c>
      <c r="R354" s="152" t="s">
        <v>13222</v>
      </c>
      <c r="S354" s="156">
        <v>32.382788715242498</v>
      </c>
      <c r="T354" s="152" t="s">
        <v>13223</v>
      </c>
      <c r="U354" s="156">
        <v>30.45</v>
      </c>
      <c r="V354" s="152" t="s">
        <v>163</v>
      </c>
      <c r="W354" s="152" t="s">
        <v>189</v>
      </c>
      <c r="X354" s="155">
        <v>1.0625980102999999</v>
      </c>
      <c r="Y354" s="152" t="s">
        <v>159</v>
      </c>
      <c r="Z354" s="154">
        <v>42635</v>
      </c>
      <c r="AA354" s="153" t="s">
        <v>9271</v>
      </c>
      <c r="AB354" s="152" t="s">
        <v>10100</v>
      </c>
      <c r="AC354" s="152" t="s">
        <v>198</v>
      </c>
      <c r="AD354" s="152" t="s">
        <v>207</v>
      </c>
    </row>
    <row r="355" spans="1:30" hidden="1">
      <c r="A355" s="189" t="s">
        <v>7538</v>
      </c>
      <c r="B355" s="189" t="s">
        <v>7539</v>
      </c>
      <c r="C355" s="154">
        <v>43830</v>
      </c>
      <c r="D355" s="155">
        <v>1.0529999999999999</v>
      </c>
      <c r="E355" s="155">
        <v>1.0529999999999999</v>
      </c>
      <c r="F355" s="156">
        <v>-3.7972280235423997E-2</v>
      </c>
      <c r="G355" s="154">
        <v>43829</v>
      </c>
      <c r="H355" s="155">
        <v>1.0533999999999999</v>
      </c>
      <c r="I355" s="156">
        <v>48.393461104847802</v>
      </c>
      <c r="J355" s="152" t="s">
        <v>10067</v>
      </c>
      <c r="K355" s="156">
        <v>-2.1739130434782701</v>
      </c>
      <c r="L355" s="156">
        <v>11.1111111111111</v>
      </c>
      <c r="M355" s="185">
        <v>23.519061583577699</v>
      </c>
      <c r="N355" s="156">
        <v>46.2093862815885</v>
      </c>
      <c r="O355" s="156">
        <v>48.393461104847802</v>
      </c>
      <c r="P355" s="152" t="s">
        <v>10067</v>
      </c>
      <c r="Q355" s="156">
        <v>3.23529411764705</v>
      </c>
      <c r="R355" s="152" t="s">
        <v>10068</v>
      </c>
      <c r="S355" s="156">
        <v>5.9356136820925496</v>
      </c>
      <c r="T355" s="152" t="s">
        <v>10069</v>
      </c>
      <c r="U355" s="156">
        <v>5.2999999999999901</v>
      </c>
      <c r="V355" s="152" t="s">
        <v>157</v>
      </c>
      <c r="W355" s="152" t="s">
        <v>158</v>
      </c>
      <c r="X355" s="155">
        <v>5.7461297340000002</v>
      </c>
      <c r="Y355" s="152" t="s">
        <v>159</v>
      </c>
      <c r="Z355" s="154">
        <v>42488</v>
      </c>
      <c r="AA355" s="153" t="s">
        <v>9271</v>
      </c>
      <c r="AB355" s="152" t="s">
        <v>10070</v>
      </c>
      <c r="AC355" s="152" t="s">
        <v>394</v>
      </c>
      <c r="AD355" s="152" t="s">
        <v>207</v>
      </c>
    </row>
    <row r="356" spans="1:30" hidden="1">
      <c r="A356" s="189" t="s">
        <v>7540</v>
      </c>
      <c r="B356" s="189" t="s">
        <v>7541</v>
      </c>
      <c r="C356" s="154">
        <v>43830</v>
      </c>
      <c r="D356" s="155">
        <v>1.498</v>
      </c>
      <c r="E356" s="155">
        <v>1.849</v>
      </c>
      <c r="F356" s="156">
        <v>0.46948356807511199</v>
      </c>
      <c r="G356" s="154">
        <v>43829</v>
      </c>
      <c r="H356" s="155">
        <v>1.4910000000000001</v>
      </c>
      <c r="I356" s="156">
        <v>48.384341783799101</v>
      </c>
      <c r="J356" s="152" t="s">
        <v>10071</v>
      </c>
      <c r="K356" s="156">
        <v>1.6282225237449099</v>
      </c>
      <c r="L356" s="156">
        <v>7.5376884422110502</v>
      </c>
      <c r="M356" s="185">
        <v>12.631552883535401</v>
      </c>
      <c r="N356" s="156">
        <v>18.1387739235821</v>
      </c>
      <c r="O356" s="156">
        <v>48.384341783799101</v>
      </c>
      <c r="P356" s="152" t="s">
        <v>10071</v>
      </c>
      <c r="Q356" s="156">
        <v>18.646027136132901</v>
      </c>
      <c r="R356" s="152" t="s">
        <v>10072</v>
      </c>
      <c r="S356" s="156">
        <v>84.427841975308596</v>
      </c>
      <c r="T356" s="152" t="s">
        <v>10073</v>
      </c>
      <c r="U356" s="156">
        <v>94.202517599999993</v>
      </c>
      <c r="V356" s="152" t="s">
        <v>174</v>
      </c>
      <c r="W356" s="152" t="s">
        <v>197</v>
      </c>
      <c r="X356" s="155">
        <v>8.5751783196000009</v>
      </c>
      <c r="Y356" s="152" t="s">
        <v>159</v>
      </c>
      <c r="Z356" s="154">
        <v>42549</v>
      </c>
      <c r="AA356" s="153" t="s">
        <v>9271</v>
      </c>
      <c r="AB356" s="152" t="s">
        <v>408</v>
      </c>
      <c r="AC356" s="152" t="s">
        <v>188</v>
      </c>
      <c r="AD356" s="152" t="s">
        <v>165</v>
      </c>
    </row>
    <row r="357" spans="1:30" hidden="1">
      <c r="A357" s="189" t="s">
        <v>7542</v>
      </c>
      <c r="B357" s="189" t="s">
        <v>7543</v>
      </c>
      <c r="C357" s="154">
        <v>43830</v>
      </c>
      <c r="D357" s="155">
        <v>1.6120000000000001</v>
      </c>
      <c r="E357" s="155">
        <v>1.6120000000000001</v>
      </c>
      <c r="F357" s="156">
        <v>0.311138767890486</v>
      </c>
      <c r="G357" s="154">
        <v>43829</v>
      </c>
      <c r="H357" s="155">
        <v>1.607</v>
      </c>
      <c r="I357" s="156">
        <v>48.298068077276902</v>
      </c>
      <c r="J357" s="152" t="s">
        <v>10074</v>
      </c>
      <c r="K357" s="156">
        <v>2.15462610899873</v>
      </c>
      <c r="L357" s="156">
        <v>8.4061869535978495</v>
      </c>
      <c r="M357" s="185">
        <v>11.1724137931035</v>
      </c>
      <c r="N357" s="156">
        <v>13.5211267605634</v>
      </c>
      <c r="O357" s="156">
        <v>48.298068077276902</v>
      </c>
      <c r="P357" s="152" t="s">
        <v>10074</v>
      </c>
      <c r="Q357" s="156">
        <v>3.5989717223650399</v>
      </c>
      <c r="R357" s="152" t="s">
        <v>10075</v>
      </c>
      <c r="S357" s="156">
        <v>8.04289544235926</v>
      </c>
      <c r="T357" s="152" t="s">
        <v>10076</v>
      </c>
      <c r="U357" s="156">
        <v>61.2</v>
      </c>
      <c r="V357" s="152" t="s">
        <v>157</v>
      </c>
      <c r="W357" s="152" t="s">
        <v>158</v>
      </c>
      <c r="X357" s="155">
        <v>2.4597329733</v>
      </c>
      <c r="Y357" s="152" t="s">
        <v>159</v>
      </c>
      <c r="Z357" s="154">
        <v>42131</v>
      </c>
      <c r="AA357" s="153" t="s">
        <v>9271</v>
      </c>
      <c r="AB357" s="152" t="s">
        <v>10077</v>
      </c>
      <c r="AC357" s="152" t="s">
        <v>446</v>
      </c>
      <c r="AD357" s="152" t="s">
        <v>183</v>
      </c>
    </row>
    <row r="358" spans="1:30" hidden="1">
      <c r="A358" s="189" t="s">
        <v>13224</v>
      </c>
      <c r="B358" s="189" t="s">
        <v>13225</v>
      </c>
      <c r="C358" s="154">
        <v>43830</v>
      </c>
      <c r="D358" s="155">
        <v>1.2028000000000001</v>
      </c>
      <c r="E358" s="155">
        <v>1.2028000000000001</v>
      </c>
      <c r="F358" s="156">
        <v>0.89757570673602505</v>
      </c>
      <c r="G358" s="154">
        <v>43829</v>
      </c>
      <c r="H358" s="155">
        <v>1.1920999999999999</v>
      </c>
      <c r="I358" s="156">
        <v>48.2193468884781</v>
      </c>
      <c r="J358" s="152" t="s">
        <v>13226</v>
      </c>
      <c r="K358" s="156">
        <v>2.4793388429752201</v>
      </c>
      <c r="L358" s="156">
        <v>7.7005730659025904</v>
      </c>
      <c r="M358" s="185">
        <v>13.879946979738699</v>
      </c>
      <c r="N358" s="156">
        <v>19.550740483053399</v>
      </c>
      <c r="O358" s="156">
        <v>48.2193468884781</v>
      </c>
      <c r="P358" s="152" t="s">
        <v>13226</v>
      </c>
      <c r="Q358" s="156">
        <v>14.0527214109615</v>
      </c>
      <c r="R358" s="152" t="s">
        <v>13227</v>
      </c>
      <c r="S358" s="157">
        <v>0</v>
      </c>
      <c r="T358" s="152"/>
      <c r="U358" s="156">
        <v>20.28</v>
      </c>
      <c r="V358" s="152" t="s">
        <v>157</v>
      </c>
      <c r="W358" s="152" t="s">
        <v>95</v>
      </c>
      <c r="X358" s="155">
        <v>0.23119060289999999</v>
      </c>
      <c r="Y358" s="152" t="s">
        <v>159</v>
      </c>
      <c r="Z358" s="154">
        <v>42760</v>
      </c>
      <c r="AA358" s="153" t="s">
        <v>9271</v>
      </c>
      <c r="AB358" s="152" t="s">
        <v>9664</v>
      </c>
      <c r="AC358" s="152" t="s">
        <v>171</v>
      </c>
      <c r="AD358" s="152" t="s">
        <v>207</v>
      </c>
    </row>
    <row r="359" spans="1:30" hidden="1">
      <c r="A359" s="189" t="s">
        <v>7544</v>
      </c>
      <c r="B359" s="189" t="s">
        <v>7545</v>
      </c>
      <c r="C359" s="154">
        <v>43830</v>
      </c>
      <c r="D359" s="155">
        <v>0.95299999999999996</v>
      </c>
      <c r="E359" s="155">
        <v>0.95299999999999996</v>
      </c>
      <c r="F359" s="156">
        <v>1.70757737459978</v>
      </c>
      <c r="G359" s="154">
        <v>43829</v>
      </c>
      <c r="H359" s="155">
        <v>0.93700000000000006</v>
      </c>
      <c r="I359" s="156">
        <v>48.211508553654703</v>
      </c>
      <c r="J359" s="152" t="s">
        <v>10078</v>
      </c>
      <c r="K359" s="156">
        <v>0.84656084656084696</v>
      </c>
      <c r="L359" s="156">
        <v>0</v>
      </c>
      <c r="M359" s="185">
        <v>1.0604453870625701</v>
      </c>
      <c r="N359" s="156">
        <v>16.0779537149817</v>
      </c>
      <c r="O359" s="156">
        <v>48.211508553654703</v>
      </c>
      <c r="P359" s="152" t="s">
        <v>10078</v>
      </c>
      <c r="Q359" s="156">
        <v>26.058201058201099</v>
      </c>
      <c r="R359" s="152" t="s">
        <v>10079</v>
      </c>
      <c r="S359" s="156">
        <v>26.3925729442971</v>
      </c>
      <c r="T359" s="152" t="s">
        <v>10080</v>
      </c>
      <c r="U359" s="156">
        <v>-4.7</v>
      </c>
      <c r="V359" s="152" t="s">
        <v>157</v>
      </c>
      <c r="W359" s="152" t="s">
        <v>158</v>
      </c>
      <c r="X359" s="155">
        <v>11.922774234</v>
      </c>
      <c r="Y359" s="152" t="s">
        <v>159</v>
      </c>
      <c r="Z359" s="154">
        <v>42149</v>
      </c>
      <c r="AA359" s="153" t="s">
        <v>9271</v>
      </c>
      <c r="AB359" s="152" t="s">
        <v>383</v>
      </c>
      <c r="AC359" s="152" t="s">
        <v>194</v>
      </c>
      <c r="AD359" s="152" t="s">
        <v>247</v>
      </c>
    </row>
    <row r="360" spans="1:30" hidden="1">
      <c r="A360" s="189" t="s">
        <v>7546</v>
      </c>
      <c r="B360" s="189" t="s">
        <v>7547</v>
      </c>
      <c r="C360" s="154">
        <v>43830</v>
      </c>
      <c r="D360" s="155">
        <v>1.885</v>
      </c>
      <c r="E360" s="155">
        <v>1.905</v>
      </c>
      <c r="F360" s="156">
        <v>0.58697972251867203</v>
      </c>
      <c r="G360" s="154">
        <v>43829</v>
      </c>
      <c r="H360" s="155">
        <v>1.8740000000000001</v>
      </c>
      <c r="I360" s="156">
        <v>48.191823899371101</v>
      </c>
      <c r="J360" s="152" t="s">
        <v>10081</v>
      </c>
      <c r="K360" s="156">
        <v>2.1126760563380298</v>
      </c>
      <c r="L360" s="156">
        <v>7.2241183162684903</v>
      </c>
      <c r="M360" s="185">
        <v>11.6044997039668</v>
      </c>
      <c r="N360" s="156">
        <v>24.834437086092699</v>
      </c>
      <c r="O360" s="156">
        <v>48.191823899371101</v>
      </c>
      <c r="P360" s="152" t="s">
        <v>10081</v>
      </c>
      <c r="Q360" s="156">
        <v>9.0225563909774404</v>
      </c>
      <c r="R360" s="152" t="s">
        <v>10082</v>
      </c>
      <c r="S360" s="156">
        <v>33.687943262411402</v>
      </c>
      <c r="T360" s="152" t="s">
        <v>10083</v>
      </c>
      <c r="U360" s="156">
        <v>92.093941000000001</v>
      </c>
      <c r="V360" s="152" t="s">
        <v>157</v>
      </c>
      <c r="W360" s="152" t="s">
        <v>189</v>
      </c>
      <c r="X360" s="155">
        <v>2.5065087854999999</v>
      </c>
      <c r="Y360" s="152" t="s">
        <v>159</v>
      </c>
      <c r="Z360" s="154">
        <v>40415</v>
      </c>
      <c r="AA360" s="153" t="s">
        <v>9271</v>
      </c>
      <c r="AB360" s="152" t="s">
        <v>438</v>
      </c>
      <c r="AC360" s="152" t="s">
        <v>196</v>
      </c>
      <c r="AD360" s="152" t="s">
        <v>165</v>
      </c>
    </row>
    <row r="361" spans="1:30" hidden="1">
      <c r="A361" s="189" t="s">
        <v>7548</v>
      </c>
      <c r="B361" s="189" t="s">
        <v>7549</v>
      </c>
      <c r="C361" s="154">
        <v>43830</v>
      </c>
      <c r="D361" s="155">
        <v>1.3948</v>
      </c>
      <c r="E361" s="155">
        <v>1.3948</v>
      </c>
      <c r="F361" s="156">
        <v>0.29481556050909602</v>
      </c>
      <c r="G361" s="154">
        <v>43829</v>
      </c>
      <c r="H361" s="155">
        <v>1.3907</v>
      </c>
      <c r="I361" s="156">
        <v>48.130841121495301</v>
      </c>
      <c r="J361" s="152" t="s">
        <v>10084</v>
      </c>
      <c r="K361" s="156">
        <v>2.1232977009811198</v>
      </c>
      <c r="L361" s="156">
        <v>7.7564894932014896</v>
      </c>
      <c r="M361" s="185">
        <v>13.241860842737699</v>
      </c>
      <c r="N361" s="156">
        <v>22.4153063015622</v>
      </c>
      <c r="O361" s="156">
        <v>48.130841121495301</v>
      </c>
      <c r="P361" s="152" t="s">
        <v>10084</v>
      </c>
      <c r="Q361" s="157">
        <v>0</v>
      </c>
      <c r="R361" s="152"/>
      <c r="S361" s="157">
        <v>0</v>
      </c>
      <c r="T361" s="152"/>
      <c r="U361" s="156">
        <v>39.479999999999997</v>
      </c>
      <c r="V361" s="152" t="s">
        <v>309</v>
      </c>
      <c r="W361" s="152" t="s">
        <v>95</v>
      </c>
      <c r="X361" s="155">
        <v>16.124633526499998</v>
      </c>
      <c r="Y361" s="152" t="s">
        <v>159</v>
      </c>
      <c r="Z361" s="154">
        <v>43315</v>
      </c>
      <c r="AA361" s="153" t="s">
        <v>9271</v>
      </c>
      <c r="AB361" s="152" t="s">
        <v>10085</v>
      </c>
      <c r="AC361" s="152" t="s">
        <v>240</v>
      </c>
      <c r="AD361" s="152" t="s">
        <v>185</v>
      </c>
    </row>
    <row r="362" spans="1:30" hidden="1">
      <c r="A362" s="189" t="s">
        <v>7550</v>
      </c>
      <c r="B362" s="189" t="s">
        <v>7551</v>
      </c>
      <c r="C362" s="154">
        <v>43830</v>
      </c>
      <c r="D362" s="155">
        <v>1.198</v>
      </c>
      <c r="E362" s="155">
        <v>1.3080000000000001</v>
      </c>
      <c r="F362" s="156">
        <v>0.50335570469798696</v>
      </c>
      <c r="G362" s="154">
        <v>43829</v>
      </c>
      <c r="H362" s="155">
        <v>1.1919999999999999</v>
      </c>
      <c r="I362" s="156">
        <v>48.084054388133502</v>
      </c>
      <c r="J362" s="152" t="s">
        <v>10086</v>
      </c>
      <c r="K362" s="156">
        <v>2.39316239316239</v>
      </c>
      <c r="L362" s="156">
        <v>7.0598748882931099</v>
      </c>
      <c r="M362" s="185">
        <v>13.232514177693799</v>
      </c>
      <c r="N362" s="156">
        <v>20.766129032258</v>
      </c>
      <c r="O362" s="156">
        <v>48.084054388133502</v>
      </c>
      <c r="P362" s="152" t="s">
        <v>10086</v>
      </c>
      <c r="Q362" s="156">
        <v>13.770180436847101</v>
      </c>
      <c r="R362" s="152" t="s">
        <v>10087</v>
      </c>
      <c r="S362" s="156">
        <v>24.016602054155001</v>
      </c>
      <c r="T362" s="152" t="s">
        <v>10088</v>
      </c>
      <c r="U362" s="156">
        <v>32.821780799999999</v>
      </c>
      <c r="V362" s="152" t="s">
        <v>157</v>
      </c>
      <c r="W362" s="152" t="s">
        <v>189</v>
      </c>
      <c r="X362" s="155">
        <v>1.1974021635000001</v>
      </c>
      <c r="Y362" s="152" t="s">
        <v>159</v>
      </c>
      <c r="Z362" s="154">
        <v>42249</v>
      </c>
      <c r="AA362" s="153" t="s">
        <v>9271</v>
      </c>
      <c r="AB362" s="152" t="s">
        <v>437</v>
      </c>
      <c r="AC362" s="152" t="s">
        <v>343</v>
      </c>
      <c r="AD362" s="152" t="s">
        <v>173</v>
      </c>
    </row>
    <row r="363" spans="1:30" hidden="1">
      <c r="A363" s="189" t="s">
        <v>7552</v>
      </c>
      <c r="B363" s="189" t="s">
        <v>7553</v>
      </c>
      <c r="C363" s="154">
        <v>43830</v>
      </c>
      <c r="D363" s="155">
        <v>0.81</v>
      </c>
      <c r="E363" s="155">
        <v>0.81</v>
      </c>
      <c r="F363" s="156">
        <v>0.74626865671641895</v>
      </c>
      <c r="G363" s="154">
        <v>43829</v>
      </c>
      <c r="H363" s="155">
        <v>0.80400000000000005</v>
      </c>
      <c r="I363" s="156">
        <v>48.0804387568556</v>
      </c>
      <c r="J363" s="152" t="s">
        <v>10089</v>
      </c>
      <c r="K363" s="156">
        <v>1.63111668757842</v>
      </c>
      <c r="L363" s="156">
        <v>6.1598951507208399</v>
      </c>
      <c r="M363" s="185">
        <v>8.0000000000000107</v>
      </c>
      <c r="N363" s="156">
        <v>19.117647058823501</v>
      </c>
      <c r="O363" s="156">
        <v>48.0804387568556</v>
      </c>
      <c r="P363" s="152" t="s">
        <v>10089</v>
      </c>
      <c r="Q363" s="156">
        <v>4.1131105398457599</v>
      </c>
      <c r="R363" s="152" t="s">
        <v>10090</v>
      </c>
      <c r="S363" s="156">
        <v>8.5790884718498699</v>
      </c>
      <c r="T363" s="152" t="s">
        <v>10091</v>
      </c>
      <c r="U363" s="156">
        <v>-19</v>
      </c>
      <c r="V363" s="152" t="s">
        <v>157</v>
      </c>
      <c r="W363" s="152" t="s">
        <v>158</v>
      </c>
      <c r="X363" s="155">
        <v>2.0576753990999999</v>
      </c>
      <c r="Y363" s="152" t="s">
        <v>159</v>
      </c>
      <c r="Z363" s="154">
        <v>42171</v>
      </c>
      <c r="AA363" s="153" t="s">
        <v>9271</v>
      </c>
      <c r="AB363" s="152" t="s">
        <v>10092</v>
      </c>
      <c r="AC363" s="152" t="s">
        <v>203</v>
      </c>
      <c r="AD363" s="152" t="s">
        <v>241</v>
      </c>
    </row>
    <row r="364" spans="1:30" hidden="1">
      <c r="A364" s="189" t="s">
        <v>13228</v>
      </c>
      <c r="B364" s="189" t="s">
        <v>13229</v>
      </c>
      <c r="C364" s="154">
        <v>43830</v>
      </c>
      <c r="D364" s="155">
        <v>1.1939</v>
      </c>
      <c r="E364" s="155">
        <v>1.1939</v>
      </c>
      <c r="F364" s="156">
        <v>0.88727395639681905</v>
      </c>
      <c r="G364" s="154">
        <v>43829</v>
      </c>
      <c r="H364" s="155">
        <v>1.1834</v>
      </c>
      <c r="I364" s="156">
        <v>48.071437430236898</v>
      </c>
      <c r="J364" s="152" t="s">
        <v>13230</v>
      </c>
      <c r="K364" s="156">
        <v>2.4718908248218998</v>
      </c>
      <c r="L364" s="156">
        <v>7.6943893198628803</v>
      </c>
      <c r="M364" s="185">
        <v>13.8565706656494</v>
      </c>
      <c r="N364" s="156">
        <v>19.497547793013698</v>
      </c>
      <c r="O364" s="156">
        <v>48.071437430236898</v>
      </c>
      <c r="P364" s="152" t="s">
        <v>13230</v>
      </c>
      <c r="Q364" s="156">
        <v>13.813155386082</v>
      </c>
      <c r="R364" s="152" t="s">
        <v>13231</v>
      </c>
      <c r="S364" s="157">
        <v>0</v>
      </c>
      <c r="T364" s="152"/>
      <c r="U364" s="156">
        <v>19.39</v>
      </c>
      <c r="V364" s="152" t="s">
        <v>157</v>
      </c>
      <c r="W364" s="152" t="s">
        <v>95</v>
      </c>
      <c r="X364" s="155">
        <v>0.1576913898</v>
      </c>
      <c r="Y364" s="152" t="s">
        <v>159</v>
      </c>
      <c r="Z364" s="154">
        <v>42760</v>
      </c>
      <c r="AA364" s="153" t="s">
        <v>9271</v>
      </c>
      <c r="AB364" s="152" t="s">
        <v>9664</v>
      </c>
      <c r="AC364" s="152" t="s">
        <v>171</v>
      </c>
      <c r="AD364" s="152" t="s">
        <v>207</v>
      </c>
    </row>
    <row r="365" spans="1:30" hidden="1">
      <c r="A365" s="189" t="s">
        <v>7554</v>
      </c>
      <c r="B365" s="189" t="s">
        <v>7555</v>
      </c>
      <c r="C365" s="154">
        <v>43830</v>
      </c>
      <c r="D365" s="155">
        <v>1.143</v>
      </c>
      <c r="E365" s="155">
        <v>1.143</v>
      </c>
      <c r="F365" s="156">
        <v>-0.34873583260680102</v>
      </c>
      <c r="G365" s="154">
        <v>43829</v>
      </c>
      <c r="H365" s="155">
        <v>1.147</v>
      </c>
      <c r="I365" s="156">
        <v>48.056994818652797</v>
      </c>
      <c r="J365" s="152" t="s">
        <v>10093</v>
      </c>
      <c r="K365" s="156">
        <v>1.2400354295836999</v>
      </c>
      <c r="L365" s="156">
        <v>13.505461767626599</v>
      </c>
      <c r="M365" s="185">
        <v>25.8810572687225</v>
      </c>
      <c r="N365" s="156">
        <v>36.233611442193101</v>
      </c>
      <c r="O365" s="156">
        <v>48.056994818652797</v>
      </c>
      <c r="P365" s="152" t="s">
        <v>10093</v>
      </c>
      <c r="Q365" s="156">
        <v>10.4347826086957</v>
      </c>
      <c r="R365" s="152" t="s">
        <v>10094</v>
      </c>
      <c r="S365" s="156">
        <v>25.191675794085398</v>
      </c>
      <c r="T365" s="152" t="s">
        <v>10095</v>
      </c>
      <c r="U365" s="156">
        <v>14.3</v>
      </c>
      <c r="V365" s="152" t="s">
        <v>157</v>
      </c>
      <c r="W365" s="152" t="s">
        <v>158</v>
      </c>
      <c r="X365" s="155">
        <v>2.9678737569</v>
      </c>
      <c r="Y365" s="152" t="s">
        <v>159</v>
      </c>
      <c r="Z365" s="154">
        <v>42131</v>
      </c>
      <c r="AA365" s="153" t="s">
        <v>9271</v>
      </c>
      <c r="AB365" s="152" t="s">
        <v>10096</v>
      </c>
      <c r="AC365" s="152" t="s">
        <v>234</v>
      </c>
      <c r="AD365" s="152" t="s">
        <v>173</v>
      </c>
    </row>
    <row r="366" spans="1:30" hidden="1">
      <c r="A366" s="189" t="s">
        <v>7556</v>
      </c>
      <c r="B366" s="189" t="s">
        <v>7557</v>
      </c>
      <c r="C366" s="154">
        <v>43830</v>
      </c>
      <c r="D366" s="155">
        <v>1.302</v>
      </c>
      <c r="E366" s="155">
        <v>1.302</v>
      </c>
      <c r="F366" s="156">
        <v>0.47846889952152999</v>
      </c>
      <c r="G366" s="154">
        <v>43829</v>
      </c>
      <c r="H366" s="155">
        <v>1.2958000000000001</v>
      </c>
      <c r="I366" s="156">
        <v>48.038658328595801</v>
      </c>
      <c r="J366" s="152" t="s">
        <v>10097</v>
      </c>
      <c r="K366" s="156">
        <v>2.55198487712665</v>
      </c>
      <c r="L366" s="156">
        <v>7.3106404022088496</v>
      </c>
      <c r="M366" s="185">
        <v>10.031268486436201</v>
      </c>
      <c r="N366" s="156">
        <v>17.700235038871799</v>
      </c>
      <c r="O366" s="156">
        <v>48.038658328595801</v>
      </c>
      <c r="P366" s="152" t="s">
        <v>10097</v>
      </c>
      <c r="Q366" s="156">
        <v>23.178807947019902</v>
      </c>
      <c r="R366" s="152" t="s">
        <v>10098</v>
      </c>
      <c r="S366" s="156">
        <v>32.062075261182699</v>
      </c>
      <c r="T366" s="152" t="s">
        <v>10099</v>
      </c>
      <c r="U366" s="156">
        <v>30.2</v>
      </c>
      <c r="V366" s="152" t="s">
        <v>163</v>
      </c>
      <c r="W366" s="152" t="s">
        <v>189</v>
      </c>
      <c r="X366" s="155">
        <v>2.0080650049000002</v>
      </c>
      <c r="Y366" s="152" t="s">
        <v>159</v>
      </c>
      <c r="Z366" s="154">
        <v>42635</v>
      </c>
      <c r="AA366" s="153" t="s">
        <v>9271</v>
      </c>
      <c r="AB366" s="152" t="s">
        <v>10100</v>
      </c>
      <c r="AC366" s="152" t="s">
        <v>198</v>
      </c>
      <c r="AD366" s="152" t="s">
        <v>207</v>
      </c>
    </row>
    <row r="367" spans="1:30" hidden="1">
      <c r="A367" s="189" t="s">
        <v>7558</v>
      </c>
      <c r="B367" s="189" t="s">
        <v>7559</v>
      </c>
      <c r="C367" s="154">
        <v>43830</v>
      </c>
      <c r="D367" s="155">
        <v>0.92800000000000005</v>
      </c>
      <c r="E367" s="155">
        <v>0.92800000000000005</v>
      </c>
      <c r="F367" s="156">
        <v>0.86956521739130499</v>
      </c>
      <c r="G367" s="154">
        <v>43829</v>
      </c>
      <c r="H367" s="155">
        <v>0.92</v>
      </c>
      <c r="I367" s="156">
        <v>48.006379585326997</v>
      </c>
      <c r="J367" s="152" t="s">
        <v>10101</v>
      </c>
      <c r="K367" s="156">
        <v>2.09020902090209</v>
      </c>
      <c r="L367" s="156">
        <v>7.9069767441860499</v>
      </c>
      <c r="M367" s="185">
        <v>11.1377245508982</v>
      </c>
      <c r="N367" s="156">
        <v>25.575101488497999</v>
      </c>
      <c r="O367" s="156">
        <v>48.006379585326997</v>
      </c>
      <c r="P367" s="152" t="s">
        <v>10101</v>
      </c>
      <c r="Q367" s="156">
        <v>9.5631641086186594</v>
      </c>
      <c r="R367" s="152" t="s">
        <v>10102</v>
      </c>
      <c r="S367" s="156">
        <v>13.4474327628362</v>
      </c>
      <c r="T367" s="152" t="s">
        <v>10103</v>
      </c>
      <c r="U367" s="156">
        <v>-7.2</v>
      </c>
      <c r="V367" s="152" t="s">
        <v>157</v>
      </c>
      <c r="W367" s="152" t="s">
        <v>158</v>
      </c>
      <c r="X367" s="155">
        <v>5.4299791113999998</v>
      </c>
      <c r="Y367" s="152" t="s">
        <v>159</v>
      </c>
      <c r="Z367" s="154">
        <v>42151</v>
      </c>
      <c r="AA367" s="153" t="s">
        <v>9271</v>
      </c>
      <c r="AB367" s="152" t="s">
        <v>10104</v>
      </c>
      <c r="AC367" s="152" t="s">
        <v>231</v>
      </c>
      <c r="AD367" s="152" t="s">
        <v>181</v>
      </c>
    </row>
    <row r="368" spans="1:30" hidden="1">
      <c r="A368" s="189" t="s">
        <v>13232</v>
      </c>
      <c r="B368" s="189" t="s">
        <v>13233</v>
      </c>
      <c r="C368" s="154">
        <v>43830</v>
      </c>
      <c r="D368" s="155">
        <v>1.649</v>
      </c>
      <c r="E368" s="155">
        <v>1.885</v>
      </c>
      <c r="F368" s="156">
        <v>0.365185636031646</v>
      </c>
      <c r="G368" s="154">
        <v>43829</v>
      </c>
      <c r="H368" s="155">
        <v>1.643</v>
      </c>
      <c r="I368" s="156">
        <v>47.957766853343202</v>
      </c>
      <c r="J368" s="152" t="s">
        <v>13234</v>
      </c>
      <c r="K368" s="156">
        <v>2.6135656502800302</v>
      </c>
      <c r="L368" s="156">
        <v>13.1001371742113</v>
      </c>
      <c r="M368" s="185">
        <v>19.133478706721299</v>
      </c>
      <c r="N368" s="156">
        <v>17.324688829876699</v>
      </c>
      <c r="O368" s="156">
        <v>47.957766853343202</v>
      </c>
      <c r="P368" s="152" t="s">
        <v>13234</v>
      </c>
      <c r="Q368" s="156">
        <v>30.245870598544499</v>
      </c>
      <c r="R368" s="152" t="s">
        <v>13235</v>
      </c>
      <c r="S368" s="156">
        <v>42.509280492563299</v>
      </c>
      <c r="T368" s="152" t="s">
        <v>13236</v>
      </c>
      <c r="U368" s="156">
        <v>97.322802899999999</v>
      </c>
      <c r="V368" s="152" t="s">
        <v>163</v>
      </c>
      <c r="W368" s="152" t="s">
        <v>166</v>
      </c>
      <c r="X368" s="155">
        <v>0.57061583329999999</v>
      </c>
      <c r="Y368" s="152" t="s">
        <v>159</v>
      </c>
      <c r="Z368" s="154">
        <v>41709</v>
      </c>
      <c r="AA368" s="153" t="s">
        <v>9271</v>
      </c>
      <c r="AB368" s="152" t="s">
        <v>13203</v>
      </c>
      <c r="AC368" s="152" t="s">
        <v>193</v>
      </c>
      <c r="AD368" s="152" t="s">
        <v>185</v>
      </c>
    </row>
    <row r="369" spans="1:30" hidden="1">
      <c r="A369" s="189" t="s">
        <v>7560</v>
      </c>
      <c r="B369" s="189" t="s">
        <v>7561</v>
      </c>
      <c r="C369" s="154">
        <v>43830</v>
      </c>
      <c r="D369" s="155">
        <v>1.5920000000000001</v>
      </c>
      <c r="E369" s="155">
        <v>1.6160000000000001</v>
      </c>
      <c r="F369" s="156">
        <v>0.63211125158029102</v>
      </c>
      <c r="G369" s="154">
        <v>43829</v>
      </c>
      <c r="H369" s="155">
        <v>1.5820000000000001</v>
      </c>
      <c r="I369" s="156">
        <v>47.955390334572499</v>
      </c>
      <c r="J369" s="152" t="s">
        <v>10105</v>
      </c>
      <c r="K369" s="156">
        <v>2.4453024453024499</v>
      </c>
      <c r="L369" s="156">
        <v>7.7860528097495001</v>
      </c>
      <c r="M369" s="185">
        <v>10.1730103806228</v>
      </c>
      <c r="N369" s="156">
        <v>20.6974981046247</v>
      </c>
      <c r="O369" s="156">
        <v>47.955390334572499</v>
      </c>
      <c r="P369" s="152" t="s">
        <v>10105</v>
      </c>
      <c r="Q369" s="156">
        <v>13.795568263045</v>
      </c>
      <c r="R369" s="152" t="s">
        <v>10106</v>
      </c>
      <c r="S369" s="156">
        <v>26.751592356687901</v>
      </c>
      <c r="T369" s="152" t="s">
        <v>10107</v>
      </c>
      <c r="U369" s="156">
        <v>62.921459200000001</v>
      </c>
      <c r="V369" s="152" t="s">
        <v>157</v>
      </c>
      <c r="W369" s="152" t="s">
        <v>189</v>
      </c>
      <c r="X369" s="155">
        <v>3.8477544673000001</v>
      </c>
      <c r="Y369" s="152" t="s">
        <v>159</v>
      </c>
      <c r="Z369" s="154">
        <v>40036</v>
      </c>
      <c r="AA369" s="153" t="s">
        <v>9271</v>
      </c>
      <c r="AB369" s="152" t="s">
        <v>10108</v>
      </c>
      <c r="AC369" s="152" t="s">
        <v>195</v>
      </c>
      <c r="AD369" s="152" t="s">
        <v>181</v>
      </c>
    </row>
    <row r="370" spans="1:30" hidden="1">
      <c r="A370" s="189" t="s">
        <v>7562</v>
      </c>
      <c r="B370" s="189" t="s">
        <v>7563</v>
      </c>
      <c r="C370" s="154">
        <v>43830</v>
      </c>
      <c r="D370" s="155">
        <v>3.8210000000000002</v>
      </c>
      <c r="E370" s="155">
        <v>3.8210000000000002</v>
      </c>
      <c r="F370" s="156">
        <v>0.49973698053656301</v>
      </c>
      <c r="G370" s="154">
        <v>43829</v>
      </c>
      <c r="H370" s="155">
        <v>3.802</v>
      </c>
      <c r="I370" s="156">
        <v>47.871517027863803</v>
      </c>
      <c r="J370" s="152" t="s">
        <v>10109</v>
      </c>
      <c r="K370" s="156">
        <v>2.5221357660316701</v>
      </c>
      <c r="L370" s="156">
        <v>9.8935864250790999</v>
      </c>
      <c r="M370" s="185">
        <v>15.9283980582524</v>
      </c>
      <c r="N370" s="156">
        <v>22.0766773162939</v>
      </c>
      <c r="O370" s="156">
        <v>47.871517027863803</v>
      </c>
      <c r="P370" s="152" t="s">
        <v>10109</v>
      </c>
      <c r="Q370" s="156">
        <v>15.507859733978201</v>
      </c>
      <c r="R370" s="152" t="s">
        <v>10110</v>
      </c>
      <c r="S370" s="156">
        <v>76.164130935915196</v>
      </c>
      <c r="T370" s="152" t="s">
        <v>10111</v>
      </c>
      <c r="U370" s="156">
        <v>282.10000000000002</v>
      </c>
      <c r="V370" s="152" t="s">
        <v>163</v>
      </c>
      <c r="W370" s="152" t="s">
        <v>166</v>
      </c>
      <c r="X370" s="155">
        <v>76.238294480299999</v>
      </c>
      <c r="Y370" s="152" t="s">
        <v>159</v>
      </c>
      <c r="Z370" s="154">
        <v>41796</v>
      </c>
      <c r="AA370" s="153" t="s">
        <v>9271</v>
      </c>
      <c r="AB370" s="152" t="s">
        <v>10112</v>
      </c>
      <c r="AC370" s="152" t="s">
        <v>188</v>
      </c>
      <c r="AD370" s="152" t="s">
        <v>162</v>
      </c>
    </row>
    <row r="371" spans="1:30" hidden="1">
      <c r="A371" s="189" t="s">
        <v>7564</v>
      </c>
      <c r="B371" s="189" t="s">
        <v>7565</v>
      </c>
      <c r="C371" s="154">
        <v>43830</v>
      </c>
      <c r="D371" s="155">
        <v>0.96099999999999997</v>
      </c>
      <c r="E371" s="155">
        <v>0.96099999999999997</v>
      </c>
      <c r="F371" s="156">
        <v>1.05152471083071</v>
      </c>
      <c r="G371" s="154">
        <v>43829</v>
      </c>
      <c r="H371" s="155">
        <v>0.95099999999999996</v>
      </c>
      <c r="I371" s="156">
        <v>47.846153846153797</v>
      </c>
      <c r="J371" s="152" t="s">
        <v>10113</v>
      </c>
      <c r="K371" s="156">
        <v>1.3713080168776399</v>
      </c>
      <c r="L371" s="156">
        <v>9.5781071835803804</v>
      </c>
      <c r="M371" s="185">
        <v>13.0588235294118</v>
      </c>
      <c r="N371" s="156">
        <v>22.576530612244898</v>
      </c>
      <c r="O371" s="156">
        <v>47.846153846153797</v>
      </c>
      <c r="P371" s="152" t="s">
        <v>10113</v>
      </c>
      <c r="Q371" s="156">
        <v>13.1919905771496</v>
      </c>
      <c r="R371" s="152" t="s">
        <v>10114</v>
      </c>
      <c r="S371" s="156">
        <v>23.0473751600512</v>
      </c>
      <c r="T371" s="152" t="s">
        <v>10115</v>
      </c>
      <c r="U371" s="156">
        <v>-3.9</v>
      </c>
      <c r="V371" s="152" t="s">
        <v>157</v>
      </c>
      <c r="W371" s="152" t="s">
        <v>189</v>
      </c>
      <c r="X371" s="155">
        <v>2.5916553434999998</v>
      </c>
      <c r="Y371" s="152" t="s">
        <v>159</v>
      </c>
      <c r="Z371" s="154">
        <v>42185</v>
      </c>
      <c r="AA371" s="153" t="s">
        <v>9271</v>
      </c>
      <c r="AB371" s="152" t="s">
        <v>10116</v>
      </c>
      <c r="AC371" s="152" t="s">
        <v>433</v>
      </c>
      <c r="AD371" s="152" t="s">
        <v>181</v>
      </c>
    </row>
    <row r="372" spans="1:30" hidden="1">
      <c r="A372" s="189" t="s">
        <v>7566</v>
      </c>
      <c r="B372" s="189" t="s">
        <v>7567</v>
      </c>
      <c r="C372" s="154">
        <v>43830</v>
      </c>
      <c r="D372" s="155">
        <v>1.3243</v>
      </c>
      <c r="E372" s="155">
        <v>1.7423</v>
      </c>
      <c r="F372" s="156">
        <v>0.417045799211403</v>
      </c>
      <c r="G372" s="154">
        <v>43829</v>
      </c>
      <c r="H372" s="155">
        <v>1.3188</v>
      </c>
      <c r="I372" s="156">
        <v>47.735394546629102</v>
      </c>
      <c r="J372" s="152" t="s">
        <v>10117</v>
      </c>
      <c r="K372" s="156">
        <v>3.4205388520109299</v>
      </c>
      <c r="L372" s="156">
        <v>14.4697035180223</v>
      </c>
      <c r="M372" s="185">
        <v>19.0061176056779</v>
      </c>
      <c r="N372" s="156">
        <v>33.524911949584897</v>
      </c>
      <c r="O372" s="156">
        <v>47.735394546629102</v>
      </c>
      <c r="P372" s="152" t="s">
        <v>10117</v>
      </c>
      <c r="Q372" s="156">
        <v>16.027150249154001</v>
      </c>
      <c r="R372" s="152" t="s">
        <v>10118</v>
      </c>
      <c r="S372" s="156">
        <v>52.619966369022798</v>
      </c>
      <c r="T372" s="152" t="s">
        <v>10119</v>
      </c>
      <c r="U372" s="156">
        <v>82.884505700000005</v>
      </c>
      <c r="V372" s="152" t="s">
        <v>157</v>
      </c>
      <c r="W372" s="152" t="s">
        <v>166</v>
      </c>
      <c r="X372" s="155">
        <v>23.983664237500001</v>
      </c>
      <c r="Y372" s="152" t="s">
        <v>159</v>
      </c>
      <c r="Z372" s="154">
        <v>42222</v>
      </c>
      <c r="AA372" s="153" t="s">
        <v>9271</v>
      </c>
      <c r="AB372" s="152" t="s">
        <v>494</v>
      </c>
      <c r="AC372" s="152" t="s">
        <v>314</v>
      </c>
      <c r="AD372" s="152" t="s">
        <v>173</v>
      </c>
    </row>
    <row r="373" spans="1:30" hidden="1">
      <c r="A373" s="189" t="s">
        <v>7568</v>
      </c>
      <c r="B373" s="189" t="s">
        <v>7569</v>
      </c>
      <c r="C373" s="154">
        <v>43830</v>
      </c>
      <c r="D373" s="155">
        <v>1.2391000000000001</v>
      </c>
      <c r="E373" s="155">
        <v>1.2391000000000001</v>
      </c>
      <c r="F373" s="156">
        <v>0.29138000809389297</v>
      </c>
      <c r="G373" s="154">
        <v>43829</v>
      </c>
      <c r="H373" s="155">
        <v>1.2355</v>
      </c>
      <c r="I373" s="156">
        <v>47.634933873465997</v>
      </c>
      <c r="J373" s="152" t="s">
        <v>10120</v>
      </c>
      <c r="K373" s="156">
        <v>0.46213718177396101</v>
      </c>
      <c r="L373" s="156">
        <v>8.5691755016209701</v>
      </c>
      <c r="M373" s="185">
        <v>13.470695970695999</v>
      </c>
      <c r="N373" s="156">
        <v>24.158316633266502</v>
      </c>
      <c r="O373" s="156">
        <v>47.634933873465997</v>
      </c>
      <c r="P373" s="152" t="s">
        <v>10120</v>
      </c>
      <c r="Q373" s="156">
        <v>7.9637535941448201</v>
      </c>
      <c r="R373" s="152" t="s">
        <v>10121</v>
      </c>
      <c r="S373" s="157">
        <v>0</v>
      </c>
      <c r="T373" s="152"/>
      <c r="U373" s="156">
        <v>23.91</v>
      </c>
      <c r="V373" s="152" t="s">
        <v>157</v>
      </c>
      <c r="W373" s="152" t="s">
        <v>95</v>
      </c>
      <c r="X373" s="155">
        <v>1.1066486429</v>
      </c>
      <c r="Y373" s="152" t="s">
        <v>159</v>
      </c>
      <c r="Z373" s="154">
        <v>42823</v>
      </c>
      <c r="AA373" s="153" t="s">
        <v>9271</v>
      </c>
      <c r="AB373" s="152" t="s">
        <v>10025</v>
      </c>
      <c r="AC373" s="152" t="s">
        <v>265</v>
      </c>
      <c r="AD373" s="152" t="s">
        <v>247</v>
      </c>
    </row>
    <row r="374" spans="1:30" hidden="1">
      <c r="A374" s="189" t="s">
        <v>13237</v>
      </c>
      <c r="B374" s="189" t="s">
        <v>13238</v>
      </c>
      <c r="C374" s="154">
        <v>43830</v>
      </c>
      <c r="D374" s="155">
        <v>1.2607999999999999</v>
      </c>
      <c r="E374" s="155">
        <v>1.2607999999999999</v>
      </c>
      <c r="F374" s="156">
        <v>0.15092541107315999</v>
      </c>
      <c r="G374" s="154">
        <v>43829</v>
      </c>
      <c r="H374" s="155">
        <v>1.2588999999999999</v>
      </c>
      <c r="I374" s="156">
        <v>47.444743304876603</v>
      </c>
      <c r="J374" s="152" t="s">
        <v>13239</v>
      </c>
      <c r="K374" s="156">
        <v>2.4707412223667098</v>
      </c>
      <c r="L374" s="156">
        <v>8.0191912268677097</v>
      </c>
      <c r="M374" s="185">
        <v>11.240515263808</v>
      </c>
      <c r="N374" s="156">
        <v>20.8125718666155</v>
      </c>
      <c r="O374" s="156">
        <v>47.444743304876603</v>
      </c>
      <c r="P374" s="152" t="s">
        <v>13239</v>
      </c>
      <c r="Q374" s="157">
        <v>0</v>
      </c>
      <c r="R374" s="152"/>
      <c r="S374" s="157">
        <v>0</v>
      </c>
      <c r="T374" s="152"/>
      <c r="U374" s="156">
        <v>26.08</v>
      </c>
      <c r="V374" s="152" t="s">
        <v>157</v>
      </c>
      <c r="W374" s="152" t="s">
        <v>95</v>
      </c>
      <c r="X374" s="155">
        <v>0.18493222749999999</v>
      </c>
      <c r="Y374" s="152" t="s">
        <v>159</v>
      </c>
      <c r="Z374" s="154">
        <v>43193</v>
      </c>
      <c r="AA374" s="153" t="s">
        <v>9271</v>
      </c>
      <c r="AB374" s="152" t="s">
        <v>10048</v>
      </c>
      <c r="AC374" s="152" t="s">
        <v>176</v>
      </c>
      <c r="AD374" s="152" t="s">
        <v>162</v>
      </c>
    </row>
    <row r="375" spans="1:30" hidden="1">
      <c r="A375" s="189" t="s">
        <v>7570</v>
      </c>
      <c r="B375" s="189" t="s">
        <v>7571</v>
      </c>
      <c r="C375" s="154">
        <v>43830</v>
      </c>
      <c r="D375" s="155">
        <v>1.1866000000000001</v>
      </c>
      <c r="E375" s="155">
        <v>4.3688000000000002</v>
      </c>
      <c r="F375" s="156">
        <v>0.41465685030042898</v>
      </c>
      <c r="G375" s="154">
        <v>43829</v>
      </c>
      <c r="H375" s="155">
        <v>1.1817</v>
      </c>
      <c r="I375" s="156">
        <v>47.440357852882698</v>
      </c>
      <c r="J375" s="152" t="s">
        <v>10122</v>
      </c>
      <c r="K375" s="156">
        <v>1.46216331765714</v>
      </c>
      <c r="L375" s="156">
        <v>4.6384479717813196</v>
      </c>
      <c r="M375" s="185">
        <v>12.2717381019964</v>
      </c>
      <c r="N375" s="156">
        <v>18.897795591182401</v>
      </c>
      <c r="O375" s="156">
        <v>47.440357852882698</v>
      </c>
      <c r="P375" s="152" t="s">
        <v>10122</v>
      </c>
      <c r="Q375" s="156">
        <v>-4.81309160917694</v>
      </c>
      <c r="R375" s="152" t="s">
        <v>10123</v>
      </c>
      <c r="S375" s="157">
        <v>0</v>
      </c>
      <c r="T375" s="152"/>
      <c r="U375" s="156">
        <v>15.6312386758893</v>
      </c>
      <c r="V375" s="152" t="s">
        <v>157</v>
      </c>
      <c r="W375" s="152" t="s">
        <v>95</v>
      </c>
      <c r="X375" s="155">
        <v>6.2620823120000004</v>
      </c>
      <c r="Y375" s="152" t="s">
        <v>159</v>
      </c>
      <c r="Z375" s="154">
        <v>42814</v>
      </c>
      <c r="AA375" s="153" t="s">
        <v>9271</v>
      </c>
      <c r="AB375" s="152" t="s">
        <v>10124</v>
      </c>
      <c r="AC375" s="152" t="s">
        <v>240</v>
      </c>
      <c r="AD375" s="152" t="s">
        <v>173</v>
      </c>
    </row>
    <row r="376" spans="1:30" hidden="1">
      <c r="A376" s="189" t="s">
        <v>7572</v>
      </c>
      <c r="B376" s="189" t="s">
        <v>7573</v>
      </c>
      <c r="C376" s="154">
        <v>43830</v>
      </c>
      <c r="D376" s="155">
        <v>1.1233</v>
      </c>
      <c r="E376" s="155">
        <v>1.1233</v>
      </c>
      <c r="F376" s="156">
        <v>1.50912705584673</v>
      </c>
      <c r="G376" s="154">
        <v>43829</v>
      </c>
      <c r="H376" s="155">
        <v>1.1066</v>
      </c>
      <c r="I376" s="156">
        <v>47.4146981627296</v>
      </c>
      <c r="J376" s="152" t="s">
        <v>10125</v>
      </c>
      <c r="K376" s="156">
        <v>2.7627847406458699</v>
      </c>
      <c r="L376" s="156">
        <v>5.4939894815927897</v>
      </c>
      <c r="M376" s="185">
        <v>7.7505995203836902</v>
      </c>
      <c r="N376" s="156">
        <v>19.271607559991502</v>
      </c>
      <c r="O376" s="156">
        <v>47.4146981627296</v>
      </c>
      <c r="P376" s="152" t="s">
        <v>10125</v>
      </c>
      <c r="Q376" s="157">
        <v>0</v>
      </c>
      <c r="R376" s="152"/>
      <c r="S376" s="157">
        <v>0</v>
      </c>
      <c r="T376" s="152"/>
      <c r="U376" s="156">
        <v>12.33</v>
      </c>
      <c r="V376" s="152" t="s">
        <v>157</v>
      </c>
      <c r="W376" s="152" t="s">
        <v>95</v>
      </c>
      <c r="X376" s="155">
        <v>2.5793286972999998</v>
      </c>
      <c r="Y376" s="152" t="s">
        <v>159</v>
      </c>
      <c r="Z376" s="154">
        <v>43187</v>
      </c>
      <c r="AA376" s="153" t="s">
        <v>9271</v>
      </c>
      <c r="AB376" s="152" t="s">
        <v>10126</v>
      </c>
      <c r="AC376" s="152" t="s">
        <v>193</v>
      </c>
      <c r="AD376" s="152" t="s">
        <v>181</v>
      </c>
    </row>
    <row r="377" spans="1:30" hidden="1">
      <c r="A377" s="189" t="s">
        <v>7574</v>
      </c>
      <c r="B377" s="189" t="s">
        <v>7575</v>
      </c>
      <c r="C377" s="154">
        <v>43830</v>
      </c>
      <c r="D377" s="155">
        <v>1.2125999999999999</v>
      </c>
      <c r="E377" s="155">
        <v>4.7195999999999998</v>
      </c>
      <c r="F377" s="156">
        <v>0.58896723351305502</v>
      </c>
      <c r="G377" s="154">
        <v>43829</v>
      </c>
      <c r="H377" s="155">
        <v>1.2055</v>
      </c>
      <c r="I377" s="156">
        <v>47.392731250759702</v>
      </c>
      <c r="J377" s="152" t="s">
        <v>10127</v>
      </c>
      <c r="K377" s="156">
        <v>2.12228398180899</v>
      </c>
      <c r="L377" s="156">
        <v>6.1914353270864302</v>
      </c>
      <c r="M377" s="185">
        <v>5.65478783654265</v>
      </c>
      <c r="N377" s="156">
        <v>14.3207315923447</v>
      </c>
      <c r="O377" s="156">
        <v>47.392731250759702</v>
      </c>
      <c r="P377" s="152" t="s">
        <v>10127</v>
      </c>
      <c r="Q377" s="156">
        <v>21.284256851370301</v>
      </c>
      <c r="R377" s="152" t="s">
        <v>10128</v>
      </c>
      <c r="S377" s="157">
        <v>0</v>
      </c>
      <c r="T377" s="152"/>
      <c r="U377" s="156">
        <v>41.990632318501198</v>
      </c>
      <c r="V377" s="152" t="s">
        <v>157</v>
      </c>
      <c r="W377" s="152" t="s">
        <v>95</v>
      </c>
      <c r="X377" s="155">
        <v>8.5833031302999991</v>
      </c>
      <c r="Y377" s="152" t="s">
        <v>159</v>
      </c>
      <c r="Z377" s="154">
        <v>42738</v>
      </c>
      <c r="AA377" s="153" t="s">
        <v>9271</v>
      </c>
      <c r="AB377" s="152" t="s">
        <v>10129</v>
      </c>
      <c r="AC377" s="152" t="s">
        <v>167</v>
      </c>
      <c r="AD377" s="152" t="s">
        <v>207</v>
      </c>
    </row>
    <row r="378" spans="1:30" hidden="1">
      <c r="A378" s="189" t="s">
        <v>13240</v>
      </c>
      <c r="B378" s="189" t="s">
        <v>13241</v>
      </c>
      <c r="C378" s="154">
        <v>43830</v>
      </c>
      <c r="D378" s="155">
        <v>1.7884</v>
      </c>
      <c r="E378" s="155">
        <v>1.7884</v>
      </c>
      <c r="F378" s="156">
        <v>-0.47303689687794698</v>
      </c>
      <c r="G378" s="154">
        <v>43829</v>
      </c>
      <c r="H378" s="155">
        <v>1.7968999999999999</v>
      </c>
      <c r="I378" s="156">
        <v>47.363216875412</v>
      </c>
      <c r="J378" s="152" t="s">
        <v>13242</v>
      </c>
      <c r="K378" s="156">
        <v>4.8054383497421496</v>
      </c>
      <c r="L378" s="156">
        <v>13.498762454782</v>
      </c>
      <c r="M378" s="185">
        <v>9.5699056488175493</v>
      </c>
      <c r="N378" s="156">
        <v>13.326151701413099</v>
      </c>
      <c r="O378" s="156">
        <v>47.363216875412</v>
      </c>
      <c r="P378" s="152" t="s">
        <v>13242</v>
      </c>
      <c r="Q378" s="157">
        <v>0</v>
      </c>
      <c r="R378" s="152"/>
      <c r="S378" s="157">
        <v>0</v>
      </c>
      <c r="T378" s="152"/>
      <c r="U378" s="156">
        <v>54.970046359999998</v>
      </c>
      <c r="V378" s="152" t="s">
        <v>157</v>
      </c>
      <c r="W378" s="152" t="s">
        <v>95</v>
      </c>
      <c r="X378" s="155">
        <v>5.2114655699999998E-2</v>
      </c>
      <c r="Y378" s="152" t="s">
        <v>159</v>
      </c>
      <c r="Z378" s="154">
        <v>43194</v>
      </c>
      <c r="AA378" s="153" t="s">
        <v>9271</v>
      </c>
      <c r="AB378" s="152" t="s">
        <v>13095</v>
      </c>
      <c r="AC378" s="152" t="s">
        <v>171</v>
      </c>
      <c r="AD378" s="152" t="s">
        <v>170</v>
      </c>
    </row>
    <row r="379" spans="1:30" hidden="1">
      <c r="A379" s="189" t="s">
        <v>7576</v>
      </c>
      <c r="B379" s="189" t="s">
        <v>7577</v>
      </c>
      <c r="C379" s="154">
        <v>43830</v>
      </c>
      <c r="D379" s="155">
        <v>0.89</v>
      </c>
      <c r="E379" s="155">
        <v>0.89</v>
      </c>
      <c r="F379" s="156">
        <v>0.67873303167420895</v>
      </c>
      <c r="G379" s="154">
        <v>43829</v>
      </c>
      <c r="H379" s="155">
        <v>0.88400000000000001</v>
      </c>
      <c r="I379" s="156">
        <v>47.350993377483498</v>
      </c>
      <c r="J379" s="152" t="s">
        <v>10130</v>
      </c>
      <c r="K379" s="156">
        <v>1.71428571428572</v>
      </c>
      <c r="L379" s="156">
        <v>5.9523809523809597</v>
      </c>
      <c r="M379" s="185">
        <v>9.6059113300492491</v>
      </c>
      <c r="N379" s="156">
        <v>16.951379763469099</v>
      </c>
      <c r="O379" s="156">
        <v>47.350993377483498</v>
      </c>
      <c r="P379" s="152" t="s">
        <v>10130</v>
      </c>
      <c r="Q379" s="156">
        <v>13.2315521628499</v>
      </c>
      <c r="R379" s="152" t="s">
        <v>10131</v>
      </c>
      <c r="S379" s="156">
        <v>28.798842257597698</v>
      </c>
      <c r="T379" s="152" t="s">
        <v>10132</v>
      </c>
      <c r="U379" s="156">
        <v>-11</v>
      </c>
      <c r="V379" s="152" t="s">
        <v>157</v>
      </c>
      <c r="W379" s="152" t="s">
        <v>158</v>
      </c>
      <c r="X379" s="155">
        <v>20.4011693271</v>
      </c>
      <c r="Y379" s="152" t="s">
        <v>159</v>
      </c>
      <c r="Z379" s="154">
        <v>42103</v>
      </c>
      <c r="AA379" s="153" t="s">
        <v>9271</v>
      </c>
      <c r="AB379" s="152" t="s">
        <v>9631</v>
      </c>
      <c r="AC379" s="152" t="s">
        <v>244</v>
      </c>
      <c r="AD379" s="152" t="s">
        <v>162</v>
      </c>
    </row>
    <row r="380" spans="1:30" hidden="1">
      <c r="A380" s="189" t="s">
        <v>7578</v>
      </c>
      <c r="B380" s="189" t="s">
        <v>7579</v>
      </c>
      <c r="C380" s="154">
        <v>43830</v>
      </c>
      <c r="D380" s="155">
        <v>1.7210000000000001</v>
      </c>
      <c r="E380" s="155">
        <v>1.7210000000000001</v>
      </c>
      <c r="F380" s="156">
        <v>0.40840140023337901</v>
      </c>
      <c r="G380" s="154">
        <v>43829</v>
      </c>
      <c r="H380" s="155">
        <v>1.714</v>
      </c>
      <c r="I380" s="156">
        <v>47.345890410958901</v>
      </c>
      <c r="J380" s="152" t="s">
        <v>10133</v>
      </c>
      <c r="K380" s="156">
        <v>2.5014889815366299</v>
      </c>
      <c r="L380" s="156">
        <v>7.1606475716064804</v>
      </c>
      <c r="M380" s="185">
        <v>8.1709616593337593</v>
      </c>
      <c r="N380" s="156">
        <v>18.607856650585799</v>
      </c>
      <c r="O380" s="156">
        <v>47.345890410958901</v>
      </c>
      <c r="P380" s="152" t="s">
        <v>10133</v>
      </c>
      <c r="Q380" s="156">
        <v>19.680111265646701</v>
      </c>
      <c r="R380" s="152" t="s">
        <v>10134</v>
      </c>
      <c r="S380" s="157">
        <v>0</v>
      </c>
      <c r="T380" s="152"/>
      <c r="U380" s="156">
        <v>27.387120651369401</v>
      </c>
      <c r="V380" s="152" t="s">
        <v>157</v>
      </c>
      <c r="W380" s="152" t="s">
        <v>95</v>
      </c>
      <c r="X380" s="155">
        <v>1.9904505868</v>
      </c>
      <c r="Y380" s="152" t="s">
        <v>159</v>
      </c>
      <c r="Z380" s="154">
        <v>42871</v>
      </c>
      <c r="AA380" s="153" t="s">
        <v>9271</v>
      </c>
      <c r="AB380" s="152" t="s">
        <v>443</v>
      </c>
      <c r="AC380" s="152" t="s">
        <v>238</v>
      </c>
      <c r="AD380" s="152" t="s">
        <v>165</v>
      </c>
    </row>
    <row r="381" spans="1:30" hidden="1">
      <c r="A381" s="189" t="s">
        <v>13243</v>
      </c>
      <c r="B381" s="189" t="s">
        <v>13244</v>
      </c>
      <c r="C381" s="154">
        <v>43830</v>
      </c>
      <c r="D381" s="155">
        <v>1.4724999999999999</v>
      </c>
      <c r="E381" s="155">
        <v>1.4724999999999999</v>
      </c>
      <c r="F381" s="156">
        <v>0.54626152270399497</v>
      </c>
      <c r="G381" s="154">
        <v>43829</v>
      </c>
      <c r="H381" s="155">
        <v>1.4644999999999999</v>
      </c>
      <c r="I381" s="156">
        <v>47.308923569427797</v>
      </c>
      <c r="J381" s="152" t="s">
        <v>13245</v>
      </c>
      <c r="K381" s="156">
        <v>2.4561647648204801</v>
      </c>
      <c r="L381" s="156">
        <v>6.2716512702078502</v>
      </c>
      <c r="M381" s="185">
        <v>10.9060781803118</v>
      </c>
      <c r="N381" s="156">
        <v>15.2281086156976</v>
      </c>
      <c r="O381" s="156">
        <v>47.308923569427797</v>
      </c>
      <c r="P381" s="152" t="s">
        <v>13245</v>
      </c>
      <c r="Q381" s="156">
        <v>16.375563107563401</v>
      </c>
      <c r="R381" s="152" t="s">
        <v>13246</v>
      </c>
      <c r="S381" s="157">
        <v>0</v>
      </c>
      <c r="T381" s="152"/>
      <c r="U381" s="156">
        <v>24.0313342318059</v>
      </c>
      <c r="V381" s="152" t="s">
        <v>157</v>
      </c>
      <c r="W381" s="152" t="s">
        <v>95</v>
      </c>
      <c r="X381" s="155">
        <v>1.5930695000000001E-3</v>
      </c>
      <c r="Y381" s="152" t="s">
        <v>159</v>
      </c>
      <c r="Z381" s="154">
        <v>42775</v>
      </c>
      <c r="AA381" s="153" t="s">
        <v>9271</v>
      </c>
      <c r="AB381" s="152" t="s">
        <v>206</v>
      </c>
      <c r="AC381" s="152" t="s">
        <v>205</v>
      </c>
      <c r="AD381" s="152" t="s">
        <v>185</v>
      </c>
    </row>
    <row r="382" spans="1:30" hidden="1">
      <c r="A382" s="189" t="s">
        <v>13247</v>
      </c>
      <c r="B382" s="189" t="s">
        <v>13248</v>
      </c>
      <c r="C382" s="154">
        <v>43830</v>
      </c>
      <c r="D382" s="155">
        <v>1.2709999999999999</v>
      </c>
      <c r="E382" s="155">
        <v>1.2709999999999999</v>
      </c>
      <c r="F382" s="156">
        <v>0.39494470774090801</v>
      </c>
      <c r="G382" s="154">
        <v>43829</v>
      </c>
      <c r="H382" s="155">
        <v>1.266</v>
      </c>
      <c r="I382" s="156">
        <v>47.276940903823899</v>
      </c>
      <c r="J382" s="152" t="s">
        <v>13249</v>
      </c>
      <c r="K382" s="156">
        <v>3.7551020408163098</v>
      </c>
      <c r="L382" s="156">
        <v>10.617928633594399</v>
      </c>
      <c r="M382" s="185">
        <v>14.298561151079101</v>
      </c>
      <c r="N382" s="156">
        <v>23.039690222652499</v>
      </c>
      <c r="O382" s="156">
        <v>47.276940903823899</v>
      </c>
      <c r="P382" s="152" t="s">
        <v>13249</v>
      </c>
      <c r="Q382" s="156">
        <v>14.814814814814801</v>
      </c>
      <c r="R382" s="152" t="s">
        <v>13250</v>
      </c>
      <c r="S382" s="156">
        <v>23.278370514064001</v>
      </c>
      <c r="T382" s="152" t="s">
        <v>13251</v>
      </c>
      <c r="U382" s="156">
        <v>27.1</v>
      </c>
      <c r="V382" s="152" t="s">
        <v>157</v>
      </c>
      <c r="W382" s="152" t="s">
        <v>189</v>
      </c>
      <c r="X382" s="155">
        <v>0.48726259309999997</v>
      </c>
      <c r="Y382" s="152" t="s">
        <v>159</v>
      </c>
      <c r="Z382" s="154">
        <v>42137</v>
      </c>
      <c r="AA382" s="153" t="s">
        <v>9271</v>
      </c>
      <c r="AB382" s="152" t="s">
        <v>13252</v>
      </c>
      <c r="AC382" s="152" t="s">
        <v>286</v>
      </c>
      <c r="AD382" s="152" t="s">
        <v>229</v>
      </c>
    </row>
    <row r="383" spans="1:30" hidden="1">
      <c r="A383" s="189" t="s">
        <v>7580</v>
      </c>
      <c r="B383" s="189" t="s">
        <v>7581</v>
      </c>
      <c r="C383" s="154">
        <v>43830</v>
      </c>
      <c r="D383" s="155">
        <v>1.2195</v>
      </c>
      <c r="E383" s="155">
        <v>1.2195</v>
      </c>
      <c r="F383" s="156">
        <v>0.18072784030230701</v>
      </c>
      <c r="G383" s="154">
        <v>43829</v>
      </c>
      <c r="H383" s="155">
        <v>1.2173</v>
      </c>
      <c r="I383" s="156">
        <v>47.264823088998902</v>
      </c>
      <c r="J383" s="152" t="s">
        <v>10135</v>
      </c>
      <c r="K383" s="156">
        <v>2.1100226073850901</v>
      </c>
      <c r="L383" s="156">
        <v>8.8839285714285605</v>
      </c>
      <c r="M383" s="185">
        <v>14.5393068469992</v>
      </c>
      <c r="N383" s="156">
        <v>18.651488616462299</v>
      </c>
      <c r="O383" s="156">
        <v>47.264823088998902</v>
      </c>
      <c r="P383" s="152" t="s">
        <v>10135</v>
      </c>
      <c r="Q383" s="156">
        <v>21.331210824793502</v>
      </c>
      <c r="R383" s="152" t="s">
        <v>10136</v>
      </c>
      <c r="S383" s="157">
        <v>0</v>
      </c>
      <c r="T383" s="152"/>
      <c r="U383" s="156">
        <v>21.95</v>
      </c>
      <c r="V383" s="152" t="s">
        <v>157</v>
      </c>
      <c r="W383" s="152" t="s">
        <v>95</v>
      </c>
      <c r="X383" s="155">
        <v>1.7509085258999999</v>
      </c>
      <c r="Y383" s="152" t="s">
        <v>159</v>
      </c>
      <c r="Z383" s="154">
        <v>43083</v>
      </c>
      <c r="AA383" s="153" t="s">
        <v>9271</v>
      </c>
      <c r="AB383" s="152" t="s">
        <v>10137</v>
      </c>
      <c r="AC383" s="152" t="s">
        <v>269</v>
      </c>
      <c r="AD383" s="152" t="s">
        <v>165</v>
      </c>
    </row>
    <row r="384" spans="1:30" hidden="1">
      <c r="A384" s="189" t="s">
        <v>7582</v>
      </c>
      <c r="B384" s="189" t="s">
        <v>7583</v>
      </c>
      <c r="C384" s="154">
        <v>43830</v>
      </c>
      <c r="D384" s="155">
        <v>1.147</v>
      </c>
      <c r="E384" s="155">
        <v>1.147</v>
      </c>
      <c r="F384" s="156">
        <v>-8.7108013937272605E-2</v>
      </c>
      <c r="G384" s="154">
        <v>43829</v>
      </c>
      <c r="H384" s="155">
        <v>1.1479999999999999</v>
      </c>
      <c r="I384" s="156">
        <v>47.240051347881902</v>
      </c>
      <c r="J384" s="152" t="s">
        <v>10138</v>
      </c>
      <c r="K384" s="156">
        <v>2.3193577163247099</v>
      </c>
      <c r="L384" s="156">
        <v>8.30972615675166</v>
      </c>
      <c r="M384" s="185">
        <v>9.1341579448144703</v>
      </c>
      <c r="N384" s="156">
        <v>11.6845180136319</v>
      </c>
      <c r="O384" s="156">
        <v>47.240051347881902</v>
      </c>
      <c r="P384" s="152" t="s">
        <v>10138</v>
      </c>
      <c r="Q384" s="156">
        <v>20.864067439409901</v>
      </c>
      <c r="R384" s="152" t="s">
        <v>10139</v>
      </c>
      <c r="S384" s="157">
        <v>0</v>
      </c>
      <c r="T384" s="152"/>
      <c r="U384" s="156">
        <v>14.7</v>
      </c>
      <c r="V384" s="152" t="s">
        <v>163</v>
      </c>
      <c r="W384" s="152" t="s">
        <v>95</v>
      </c>
      <c r="X384" s="155">
        <v>0.90836815589999997</v>
      </c>
      <c r="Y384" s="152" t="s">
        <v>159</v>
      </c>
      <c r="Z384" s="154">
        <v>42950</v>
      </c>
      <c r="AA384" s="153" t="s">
        <v>9271</v>
      </c>
      <c r="AB384" s="152" t="s">
        <v>10140</v>
      </c>
      <c r="AC384" s="152" t="s">
        <v>200</v>
      </c>
      <c r="AD384" s="152" t="s">
        <v>177</v>
      </c>
    </row>
    <row r="385" spans="1:30" hidden="1">
      <c r="A385" s="189" t="s">
        <v>13253</v>
      </c>
      <c r="B385" s="189" t="s">
        <v>13254</v>
      </c>
      <c r="C385" s="154">
        <v>43830</v>
      </c>
      <c r="D385" s="155">
        <v>1.7870999999999999</v>
      </c>
      <c r="E385" s="155">
        <v>1.7870999999999999</v>
      </c>
      <c r="F385" s="156">
        <v>-0.47337937179773398</v>
      </c>
      <c r="G385" s="154">
        <v>43829</v>
      </c>
      <c r="H385" s="155">
        <v>1.7956000000000001</v>
      </c>
      <c r="I385" s="156">
        <v>47.2075782537067</v>
      </c>
      <c r="J385" s="152" t="s">
        <v>13255</v>
      </c>
      <c r="K385" s="156">
        <v>4.8029556650246299</v>
      </c>
      <c r="L385" s="156">
        <v>13.4882834825681</v>
      </c>
      <c r="M385" s="185">
        <v>9.5372356726938392</v>
      </c>
      <c r="N385" s="156">
        <v>13.265306122448999</v>
      </c>
      <c r="O385" s="156">
        <v>47.2075782537067</v>
      </c>
      <c r="P385" s="152" t="s">
        <v>13255</v>
      </c>
      <c r="Q385" s="157">
        <v>0</v>
      </c>
      <c r="R385" s="152"/>
      <c r="S385" s="157">
        <v>0</v>
      </c>
      <c r="T385" s="152"/>
      <c r="U385" s="156">
        <v>54.624717169999997</v>
      </c>
      <c r="V385" s="152" t="s">
        <v>157</v>
      </c>
      <c r="W385" s="152" t="s">
        <v>95</v>
      </c>
      <c r="X385" s="155">
        <v>0.53133682979999997</v>
      </c>
      <c r="Y385" s="152" t="s">
        <v>159</v>
      </c>
      <c r="Z385" s="154">
        <v>43194</v>
      </c>
      <c r="AA385" s="153" t="s">
        <v>9271</v>
      </c>
      <c r="AB385" s="152" t="s">
        <v>13095</v>
      </c>
      <c r="AC385" s="152" t="s">
        <v>171</v>
      </c>
      <c r="AD385" s="152" t="s">
        <v>170</v>
      </c>
    </row>
    <row r="386" spans="1:30" hidden="1">
      <c r="A386" s="189" t="s">
        <v>7584</v>
      </c>
      <c r="B386" s="189" t="s">
        <v>7585</v>
      </c>
      <c r="C386" s="154">
        <v>43830</v>
      </c>
      <c r="D386" s="155">
        <v>2.7010000000000001</v>
      </c>
      <c r="E386" s="155">
        <v>2.7010000000000001</v>
      </c>
      <c r="F386" s="156">
        <v>0.59590316573556801</v>
      </c>
      <c r="G386" s="154">
        <v>43829</v>
      </c>
      <c r="H386" s="155">
        <v>2.6850000000000001</v>
      </c>
      <c r="I386" s="156">
        <v>47.193460490463202</v>
      </c>
      <c r="J386" s="152" t="s">
        <v>10141</v>
      </c>
      <c r="K386" s="156">
        <v>2.3493747631678801</v>
      </c>
      <c r="L386" s="156">
        <v>9.5740365111561996</v>
      </c>
      <c r="M386" s="185">
        <v>14.740866610025501</v>
      </c>
      <c r="N386" s="156">
        <v>33.316880552813402</v>
      </c>
      <c r="O386" s="156">
        <v>47.193460490463202</v>
      </c>
      <c r="P386" s="152" t="s">
        <v>10141</v>
      </c>
      <c r="Q386" s="156">
        <v>37.735849056603797</v>
      </c>
      <c r="R386" s="152" t="s">
        <v>10142</v>
      </c>
      <c r="S386" s="156">
        <v>57.768691588785003</v>
      </c>
      <c r="T386" s="152" t="s">
        <v>10143</v>
      </c>
      <c r="U386" s="156">
        <v>170.1</v>
      </c>
      <c r="V386" s="152" t="s">
        <v>157</v>
      </c>
      <c r="W386" s="152" t="s">
        <v>166</v>
      </c>
      <c r="X386" s="155">
        <v>3.2157500788000002</v>
      </c>
      <c r="Y386" s="152" t="s">
        <v>159</v>
      </c>
      <c r="Z386" s="154">
        <v>41745</v>
      </c>
      <c r="AA386" s="153" t="s">
        <v>9271</v>
      </c>
      <c r="AB386" s="152" t="s">
        <v>10144</v>
      </c>
      <c r="AC386" s="152" t="s">
        <v>343</v>
      </c>
      <c r="AD386" s="152" t="s">
        <v>229</v>
      </c>
    </row>
    <row r="387" spans="1:30" hidden="1">
      <c r="A387" s="189" t="s">
        <v>7586</v>
      </c>
      <c r="B387" s="189" t="s">
        <v>7587</v>
      </c>
      <c r="C387" s="154">
        <v>43830</v>
      </c>
      <c r="D387" s="155">
        <v>1.3007</v>
      </c>
      <c r="E387" s="155">
        <v>1.3007</v>
      </c>
      <c r="F387" s="156">
        <v>0.31621163041801598</v>
      </c>
      <c r="G387" s="154">
        <v>43829</v>
      </c>
      <c r="H387" s="155">
        <v>1.2966</v>
      </c>
      <c r="I387" s="156">
        <v>47.1380090497737</v>
      </c>
      <c r="J387" s="152" t="s">
        <v>10145</v>
      </c>
      <c r="K387" s="156">
        <v>3.0583947389271802</v>
      </c>
      <c r="L387" s="156">
        <v>8.3826347804349695</v>
      </c>
      <c r="M387" s="185">
        <v>8.9819857561793004</v>
      </c>
      <c r="N387" s="156">
        <v>15.136761972205001</v>
      </c>
      <c r="O387" s="156">
        <v>47.1380090497737</v>
      </c>
      <c r="P387" s="152" t="s">
        <v>10145</v>
      </c>
      <c r="Q387" s="156">
        <v>16.560623711802101</v>
      </c>
      <c r="R387" s="152" t="s">
        <v>10146</v>
      </c>
      <c r="S387" s="156">
        <v>33.091169548756802</v>
      </c>
      <c r="T387" s="152" t="s">
        <v>10147</v>
      </c>
      <c r="U387" s="156">
        <v>30.07</v>
      </c>
      <c r="V387" s="152" t="s">
        <v>163</v>
      </c>
      <c r="W387" s="152" t="s">
        <v>189</v>
      </c>
      <c r="X387" s="155">
        <v>2.5123141144000001</v>
      </c>
      <c r="Y387" s="152" t="s">
        <v>159</v>
      </c>
      <c r="Z387" s="154">
        <v>42635</v>
      </c>
      <c r="AA387" s="153" t="s">
        <v>9271</v>
      </c>
      <c r="AB387" s="152" t="s">
        <v>454</v>
      </c>
      <c r="AC387" s="152" t="s">
        <v>292</v>
      </c>
      <c r="AD387" s="152" t="s">
        <v>173</v>
      </c>
    </row>
    <row r="388" spans="1:30" hidden="1">
      <c r="A388" s="189" t="s">
        <v>7588</v>
      </c>
      <c r="B388" s="189" t="s">
        <v>7589</v>
      </c>
      <c r="C388" s="154">
        <v>43830</v>
      </c>
      <c r="D388" s="155">
        <v>0.91500000000000004</v>
      </c>
      <c r="E388" s="155">
        <v>1.115</v>
      </c>
      <c r="F388" s="156">
        <v>1.10497237569061</v>
      </c>
      <c r="G388" s="154">
        <v>43829</v>
      </c>
      <c r="H388" s="155">
        <v>0.90500000000000003</v>
      </c>
      <c r="I388" s="156">
        <v>47.106109324758897</v>
      </c>
      <c r="J388" s="152" t="s">
        <v>10148</v>
      </c>
      <c r="K388" s="156">
        <v>1.2168141592920401</v>
      </c>
      <c r="L388" s="156">
        <v>7.9009433962264302</v>
      </c>
      <c r="M388" s="185">
        <v>9.5808383233532997</v>
      </c>
      <c r="N388" s="156">
        <v>21.5139442231076</v>
      </c>
      <c r="O388" s="156">
        <v>47.106109324758897</v>
      </c>
      <c r="P388" s="152" t="s">
        <v>10148</v>
      </c>
      <c r="Q388" s="156">
        <v>-3.5827186512117901</v>
      </c>
      <c r="R388" s="152" t="s">
        <v>10149</v>
      </c>
      <c r="S388" s="156">
        <v>-8.4999999999999893</v>
      </c>
      <c r="T388" s="152" t="s">
        <v>10150</v>
      </c>
      <c r="U388" s="156">
        <v>0.91846100000001496</v>
      </c>
      <c r="V388" s="152" t="s">
        <v>157</v>
      </c>
      <c r="W388" s="152" t="s">
        <v>186</v>
      </c>
      <c r="X388" s="155">
        <v>0.79195008310000004</v>
      </c>
      <c r="Y388" s="152" t="s">
        <v>159</v>
      </c>
      <c r="Z388" s="154">
        <v>41943</v>
      </c>
      <c r="AA388" s="153" t="s">
        <v>9271</v>
      </c>
      <c r="AB388" s="152" t="s">
        <v>10151</v>
      </c>
      <c r="AC388" s="152" t="s">
        <v>263</v>
      </c>
      <c r="AD388" s="152" t="s">
        <v>162</v>
      </c>
    </row>
    <row r="389" spans="1:30" hidden="1">
      <c r="A389" s="189" t="s">
        <v>7590</v>
      </c>
      <c r="B389" s="189" t="s">
        <v>7591</v>
      </c>
      <c r="C389" s="154">
        <v>43830</v>
      </c>
      <c r="D389" s="155">
        <v>1.218</v>
      </c>
      <c r="E389" s="155">
        <v>1.218</v>
      </c>
      <c r="F389" s="156">
        <v>0.32948929159802298</v>
      </c>
      <c r="G389" s="154">
        <v>43829</v>
      </c>
      <c r="H389" s="155">
        <v>1.214</v>
      </c>
      <c r="I389" s="156">
        <v>47.101449275362299</v>
      </c>
      <c r="J389" s="152" t="s">
        <v>10152</v>
      </c>
      <c r="K389" s="156">
        <v>2.4390243902439002</v>
      </c>
      <c r="L389" s="156">
        <v>7.5971731448763302</v>
      </c>
      <c r="M389" s="185">
        <v>11.4364135407136</v>
      </c>
      <c r="N389" s="156">
        <v>18.713450292397699</v>
      </c>
      <c r="O389" s="156">
        <v>47.101449275362299</v>
      </c>
      <c r="P389" s="152" t="s">
        <v>10152</v>
      </c>
      <c r="Q389" s="156">
        <v>-13.186029935851799</v>
      </c>
      <c r="R389" s="152" t="s">
        <v>10153</v>
      </c>
      <c r="S389" s="156">
        <v>-7.3059360730593701</v>
      </c>
      <c r="T389" s="152" t="s">
        <v>10154</v>
      </c>
      <c r="U389" s="156">
        <v>21.8</v>
      </c>
      <c r="V389" s="152" t="s">
        <v>157</v>
      </c>
      <c r="W389" s="152" t="s">
        <v>186</v>
      </c>
      <c r="X389" s="155">
        <v>4.0784293848999997</v>
      </c>
      <c r="Y389" s="152" t="s">
        <v>159</v>
      </c>
      <c r="Z389" s="154">
        <v>41912</v>
      </c>
      <c r="AA389" s="153" t="s">
        <v>9271</v>
      </c>
      <c r="AB389" s="152" t="s">
        <v>438</v>
      </c>
      <c r="AC389" s="152" t="s">
        <v>196</v>
      </c>
      <c r="AD389" s="152" t="s">
        <v>165</v>
      </c>
    </row>
    <row r="390" spans="1:30" hidden="1">
      <c r="A390" s="189" t="s">
        <v>7592</v>
      </c>
      <c r="B390" s="189" t="s">
        <v>7593</v>
      </c>
      <c r="C390" s="154">
        <v>43830</v>
      </c>
      <c r="D390" s="155">
        <v>1.131</v>
      </c>
      <c r="E390" s="155">
        <v>1.131</v>
      </c>
      <c r="F390" s="156">
        <v>0.35492457852706299</v>
      </c>
      <c r="G390" s="154">
        <v>43829</v>
      </c>
      <c r="H390" s="155">
        <v>1.127</v>
      </c>
      <c r="I390" s="156">
        <v>47.074122236671002</v>
      </c>
      <c r="J390" s="152" t="s">
        <v>10155</v>
      </c>
      <c r="K390" s="156">
        <v>2.9117379435850799</v>
      </c>
      <c r="L390" s="156">
        <v>8.4372003835091203</v>
      </c>
      <c r="M390" s="185">
        <v>14.473684210526301</v>
      </c>
      <c r="N390" s="156">
        <v>19.3037974683544</v>
      </c>
      <c r="O390" s="156">
        <v>47.074122236671002</v>
      </c>
      <c r="P390" s="152" t="s">
        <v>10155</v>
      </c>
      <c r="Q390" s="156">
        <v>25.6666666666667</v>
      </c>
      <c r="R390" s="152" t="s">
        <v>10156</v>
      </c>
      <c r="S390" s="156">
        <v>12.987012987012999</v>
      </c>
      <c r="T390" s="152" t="s">
        <v>10157</v>
      </c>
      <c r="U390" s="156">
        <v>13.1</v>
      </c>
      <c r="V390" s="152" t="s">
        <v>157</v>
      </c>
      <c r="W390" s="152" t="s">
        <v>189</v>
      </c>
      <c r="X390" s="155">
        <v>1.8716290611999999</v>
      </c>
      <c r="Y390" s="152" t="s">
        <v>159</v>
      </c>
      <c r="Z390" s="154">
        <v>42657</v>
      </c>
      <c r="AA390" s="153" t="s">
        <v>9271</v>
      </c>
      <c r="AB390" s="152" t="s">
        <v>10158</v>
      </c>
      <c r="AC390" s="152" t="s">
        <v>269</v>
      </c>
      <c r="AD390" s="152" t="s">
        <v>162</v>
      </c>
    </row>
    <row r="391" spans="1:30" hidden="1">
      <c r="A391" s="189" t="s">
        <v>13256</v>
      </c>
      <c r="B391" s="189" t="s">
        <v>13257</v>
      </c>
      <c r="C391" s="154">
        <v>43830</v>
      </c>
      <c r="D391" s="155">
        <v>1.1319999999999999</v>
      </c>
      <c r="E391" s="155">
        <v>1.1919999999999999</v>
      </c>
      <c r="F391" s="156">
        <v>1.25223613595705</v>
      </c>
      <c r="G391" s="154">
        <v>43829</v>
      </c>
      <c r="H391" s="155">
        <v>1.1180000000000001</v>
      </c>
      <c r="I391" s="156">
        <v>47.054746305418703</v>
      </c>
      <c r="J391" s="152" t="s">
        <v>13258</v>
      </c>
      <c r="K391" s="156">
        <v>1.98198198198197</v>
      </c>
      <c r="L391" s="156">
        <v>4.1398344066237298</v>
      </c>
      <c r="M391" s="185">
        <v>5.0093152621613397</v>
      </c>
      <c r="N391" s="156">
        <v>14.3759137931034</v>
      </c>
      <c r="O391" s="156">
        <v>47.054746305418703</v>
      </c>
      <c r="P391" s="152" t="s">
        <v>13258</v>
      </c>
      <c r="Q391" s="156">
        <v>18.696276341948298</v>
      </c>
      <c r="R391" s="152" t="s">
        <v>13259</v>
      </c>
      <c r="S391" s="156">
        <v>28.950814254859601</v>
      </c>
      <c r="T391" s="152" t="s">
        <v>13260</v>
      </c>
      <c r="U391" s="156">
        <v>19.408453999999999</v>
      </c>
      <c r="V391" s="152" t="s">
        <v>157</v>
      </c>
      <c r="W391" s="152" t="s">
        <v>158</v>
      </c>
      <c r="X391" s="155">
        <v>0.34007357249999998</v>
      </c>
      <c r="Y391" s="152" t="s">
        <v>159</v>
      </c>
      <c r="Z391" s="154">
        <v>42220</v>
      </c>
      <c r="AA391" s="153" t="s">
        <v>9271</v>
      </c>
      <c r="AB391" s="152" t="s">
        <v>10159</v>
      </c>
      <c r="AC391" s="152" t="s">
        <v>263</v>
      </c>
      <c r="AD391" s="152" t="s">
        <v>170</v>
      </c>
    </row>
    <row r="392" spans="1:30" hidden="1">
      <c r="A392" s="189" t="s">
        <v>7594</v>
      </c>
      <c r="B392" s="189" t="s">
        <v>7595</v>
      </c>
      <c r="C392" s="154">
        <v>43830</v>
      </c>
      <c r="D392" s="155">
        <v>1.663</v>
      </c>
      <c r="E392" s="155">
        <v>1.663</v>
      </c>
      <c r="F392" s="156">
        <v>0.30156815440290202</v>
      </c>
      <c r="G392" s="154">
        <v>43829</v>
      </c>
      <c r="H392" s="155">
        <v>1.6579999999999999</v>
      </c>
      <c r="I392" s="156">
        <v>47.038019451812602</v>
      </c>
      <c r="J392" s="152" t="s">
        <v>10160</v>
      </c>
      <c r="K392" s="156">
        <v>2.8447742733457</v>
      </c>
      <c r="L392" s="156">
        <v>10.498338870431899</v>
      </c>
      <c r="M392" s="185">
        <v>16.212438853948299</v>
      </c>
      <c r="N392" s="156">
        <v>22.730627306273099</v>
      </c>
      <c r="O392" s="156">
        <v>47.038019451812602</v>
      </c>
      <c r="P392" s="152" t="s">
        <v>10160</v>
      </c>
      <c r="Q392" s="156">
        <v>14.2955326460481</v>
      </c>
      <c r="R392" s="152" t="s">
        <v>10161</v>
      </c>
      <c r="S392" s="156">
        <v>68.319838056680197</v>
      </c>
      <c r="T392" s="152" t="s">
        <v>10162</v>
      </c>
      <c r="U392" s="156">
        <v>66.3</v>
      </c>
      <c r="V392" s="152" t="s">
        <v>157</v>
      </c>
      <c r="W392" s="152" t="s">
        <v>166</v>
      </c>
      <c r="X392" s="155">
        <v>16.8150067503</v>
      </c>
      <c r="Y392" s="152" t="s">
        <v>159</v>
      </c>
      <c r="Z392" s="154">
        <v>42255</v>
      </c>
      <c r="AA392" s="153" t="s">
        <v>9271</v>
      </c>
      <c r="AB392" s="152" t="s">
        <v>9926</v>
      </c>
      <c r="AC392" s="152" t="s">
        <v>188</v>
      </c>
      <c r="AD392" s="152" t="s">
        <v>185</v>
      </c>
    </row>
    <row r="393" spans="1:30" hidden="1">
      <c r="A393" s="189" t="s">
        <v>7596</v>
      </c>
      <c r="B393" s="189" t="s">
        <v>7597</v>
      </c>
      <c r="C393" s="154">
        <v>43830</v>
      </c>
      <c r="D393" s="155">
        <v>1.2732000000000001</v>
      </c>
      <c r="E393" s="155">
        <v>1.3142</v>
      </c>
      <c r="F393" s="156">
        <v>0.32306358836972798</v>
      </c>
      <c r="G393" s="154">
        <v>43829</v>
      </c>
      <c r="H393" s="155">
        <v>1.2690999999999999</v>
      </c>
      <c r="I393" s="156">
        <v>47.0207852193995</v>
      </c>
      <c r="J393" s="152" t="s">
        <v>10163</v>
      </c>
      <c r="K393" s="156">
        <v>0.97549369497979299</v>
      </c>
      <c r="L393" s="156">
        <v>5.7738639195812897</v>
      </c>
      <c r="M393" s="185">
        <v>8.1549439347604604</v>
      </c>
      <c r="N393" s="156">
        <v>13.153217205830099</v>
      </c>
      <c r="O393" s="156">
        <v>47.0207852193995</v>
      </c>
      <c r="P393" s="152" t="s">
        <v>10163</v>
      </c>
      <c r="Q393" s="156">
        <v>14.167862266858</v>
      </c>
      <c r="R393" s="152" t="s">
        <v>10164</v>
      </c>
      <c r="S393" s="156">
        <v>31.3014431614573</v>
      </c>
      <c r="T393" s="152" t="s">
        <v>10165</v>
      </c>
      <c r="U393" s="156">
        <v>31.9054298</v>
      </c>
      <c r="V393" s="152" t="s">
        <v>174</v>
      </c>
      <c r="W393" s="152" t="s">
        <v>189</v>
      </c>
      <c r="X393" s="155">
        <v>8.8307833612</v>
      </c>
      <c r="Y393" s="152" t="s">
        <v>159</v>
      </c>
      <c r="Z393" s="154">
        <v>42702</v>
      </c>
      <c r="AA393" s="153" t="s">
        <v>9271</v>
      </c>
      <c r="AB393" s="152" t="s">
        <v>10166</v>
      </c>
      <c r="AC393" s="152" t="s">
        <v>202</v>
      </c>
      <c r="AD393" s="152" t="s">
        <v>162</v>
      </c>
    </row>
    <row r="394" spans="1:30" hidden="1">
      <c r="A394" s="189" t="s">
        <v>7598</v>
      </c>
      <c r="B394" s="189" t="s">
        <v>7599</v>
      </c>
      <c r="C394" s="154">
        <v>43830</v>
      </c>
      <c r="D394" s="155">
        <v>1.2808999999999999</v>
      </c>
      <c r="E394" s="155">
        <v>1.2808999999999999</v>
      </c>
      <c r="F394" s="156">
        <v>0.41549074945122799</v>
      </c>
      <c r="G394" s="154">
        <v>43829</v>
      </c>
      <c r="H394" s="155">
        <v>1.2756000000000001</v>
      </c>
      <c r="I394" s="156">
        <v>46.9596145020652</v>
      </c>
      <c r="J394" s="152" t="s">
        <v>10167</v>
      </c>
      <c r="K394" s="156">
        <v>2.3246525003994201</v>
      </c>
      <c r="L394" s="156">
        <v>7.3140080428954404</v>
      </c>
      <c r="M394" s="185">
        <v>13.5448985019058</v>
      </c>
      <c r="N394" s="156">
        <v>22.095129158326198</v>
      </c>
      <c r="O394" s="156">
        <v>46.9596145020652</v>
      </c>
      <c r="P394" s="152" t="s">
        <v>10167</v>
      </c>
      <c r="Q394" s="156">
        <v>21.654478108082401</v>
      </c>
      <c r="R394" s="152" t="s">
        <v>10168</v>
      </c>
      <c r="S394" s="156">
        <v>24.7224926971762</v>
      </c>
      <c r="T394" s="152" t="s">
        <v>10169</v>
      </c>
      <c r="U394" s="156">
        <v>28.09</v>
      </c>
      <c r="V394" s="152" t="s">
        <v>157</v>
      </c>
      <c r="W394" s="152" t="s">
        <v>189</v>
      </c>
      <c r="X394" s="155">
        <v>1.0281531095000001</v>
      </c>
      <c r="Y394" s="152" t="s">
        <v>159</v>
      </c>
      <c r="Z394" s="154">
        <v>42334</v>
      </c>
      <c r="AA394" s="153" t="s">
        <v>9271</v>
      </c>
      <c r="AB394" s="152" t="s">
        <v>220</v>
      </c>
      <c r="AC394" s="152" t="s">
        <v>200</v>
      </c>
      <c r="AD394" s="152" t="s">
        <v>185</v>
      </c>
    </row>
    <row r="395" spans="1:30" hidden="1">
      <c r="A395" s="189" t="s">
        <v>13261</v>
      </c>
      <c r="B395" s="189" t="s">
        <v>13262</v>
      </c>
      <c r="C395" s="154">
        <v>43830</v>
      </c>
      <c r="D395" s="155">
        <v>1.2090000000000001</v>
      </c>
      <c r="E395" s="155">
        <v>1.2090000000000001</v>
      </c>
      <c r="F395" s="156">
        <v>0.58236272878536799</v>
      </c>
      <c r="G395" s="154">
        <v>43829</v>
      </c>
      <c r="H395" s="155">
        <v>1.202</v>
      </c>
      <c r="I395" s="156">
        <v>46.901579586877297</v>
      </c>
      <c r="J395" s="152" t="s">
        <v>13263</v>
      </c>
      <c r="K395" s="156">
        <v>1.1715481171548101</v>
      </c>
      <c r="L395" s="156">
        <v>9.8092643051771198</v>
      </c>
      <c r="M395" s="185">
        <v>17.951219512195099</v>
      </c>
      <c r="N395" s="156">
        <v>24.639175257731999</v>
      </c>
      <c r="O395" s="156">
        <v>46.901579586877297</v>
      </c>
      <c r="P395" s="152" t="s">
        <v>13263</v>
      </c>
      <c r="Q395" s="156">
        <v>-3.3573141486810401</v>
      </c>
      <c r="R395" s="152" t="s">
        <v>13264</v>
      </c>
      <c r="S395" s="156">
        <v>13.6278195488722</v>
      </c>
      <c r="T395" s="152" t="s">
        <v>13265</v>
      </c>
      <c r="U395" s="156">
        <v>20.9</v>
      </c>
      <c r="V395" s="152" t="s">
        <v>157</v>
      </c>
      <c r="W395" s="152" t="s">
        <v>186</v>
      </c>
      <c r="X395" s="155">
        <v>0.36472624199999998</v>
      </c>
      <c r="Y395" s="152" t="s">
        <v>159</v>
      </c>
      <c r="Z395" s="154">
        <v>42033</v>
      </c>
      <c r="AA395" s="153" t="s">
        <v>9271</v>
      </c>
      <c r="AB395" s="152" t="s">
        <v>13266</v>
      </c>
      <c r="AC395" s="152" t="s">
        <v>268</v>
      </c>
      <c r="AD395" s="152" t="s">
        <v>229</v>
      </c>
    </row>
    <row r="396" spans="1:30" hidden="1">
      <c r="A396" s="189" t="s">
        <v>13267</v>
      </c>
      <c r="B396" s="189" t="s">
        <v>13268</v>
      </c>
      <c r="C396" s="154">
        <v>43830</v>
      </c>
      <c r="D396" s="155">
        <v>1.3494999999999999</v>
      </c>
      <c r="E396" s="155">
        <v>1.3494999999999999</v>
      </c>
      <c r="F396" s="156">
        <v>1.63428227142641</v>
      </c>
      <c r="G396" s="154">
        <v>43829</v>
      </c>
      <c r="H396" s="155">
        <v>1.3278000000000001</v>
      </c>
      <c r="I396" s="156">
        <v>46.844396082698601</v>
      </c>
      <c r="J396" s="152" t="s">
        <v>13269</v>
      </c>
      <c r="K396" s="156">
        <v>2.38221682725134</v>
      </c>
      <c r="L396" s="156">
        <v>2.70949082883019</v>
      </c>
      <c r="M396" s="185">
        <v>5.2405833268345896</v>
      </c>
      <c r="N396" s="156">
        <v>19.4670679886686</v>
      </c>
      <c r="O396" s="156">
        <v>46.844396082698601</v>
      </c>
      <c r="P396" s="152" t="s">
        <v>13269</v>
      </c>
      <c r="Q396" s="156">
        <v>17.891150519786802</v>
      </c>
      <c r="R396" s="152" t="s">
        <v>13270</v>
      </c>
      <c r="S396" s="156">
        <v>37.409632420323803</v>
      </c>
      <c r="T396" s="152" t="s">
        <v>13271</v>
      </c>
      <c r="U396" s="156">
        <v>34.950000000000003</v>
      </c>
      <c r="V396" s="152" t="s">
        <v>157</v>
      </c>
      <c r="W396" s="152" t="s">
        <v>166</v>
      </c>
      <c r="X396" s="155">
        <v>0.3732690548</v>
      </c>
      <c r="Y396" s="152" t="s">
        <v>159</v>
      </c>
      <c r="Z396" s="154">
        <v>42333</v>
      </c>
      <c r="AA396" s="153" t="s">
        <v>9271</v>
      </c>
      <c r="AB396" s="152" t="s">
        <v>13272</v>
      </c>
      <c r="AC396" s="152" t="s">
        <v>340</v>
      </c>
      <c r="AD396" s="152" t="s">
        <v>207</v>
      </c>
    </row>
    <row r="397" spans="1:30" hidden="1">
      <c r="A397" s="189" t="s">
        <v>7600</v>
      </c>
      <c r="B397" s="189" t="s">
        <v>7601</v>
      </c>
      <c r="C397" s="154">
        <v>43830</v>
      </c>
      <c r="D397" s="155">
        <v>1.1870000000000001</v>
      </c>
      <c r="E397" s="155">
        <v>1.1870000000000001</v>
      </c>
      <c r="F397" s="156">
        <v>0</v>
      </c>
      <c r="G397" s="154">
        <v>43829</v>
      </c>
      <c r="H397" s="155">
        <v>1.1870000000000001</v>
      </c>
      <c r="I397" s="156">
        <v>46.7243510506798</v>
      </c>
      <c r="J397" s="152" t="s">
        <v>10170</v>
      </c>
      <c r="K397" s="156">
        <v>1.36635354397951</v>
      </c>
      <c r="L397" s="156">
        <v>9.6029547553093302</v>
      </c>
      <c r="M397" s="185">
        <v>13.3715377268386</v>
      </c>
      <c r="N397" s="156">
        <v>23.774765380604801</v>
      </c>
      <c r="O397" s="156">
        <v>46.7243510506798</v>
      </c>
      <c r="P397" s="152" t="s">
        <v>10170</v>
      </c>
      <c r="Q397" s="156">
        <v>17.9920477137177</v>
      </c>
      <c r="R397" s="152" t="s">
        <v>10171</v>
      </c>
      <c r="S397" s="156">
        <v>22.877846790890299</v>
      </c>
      <c r="T397" s="152" t="s">
        <v>10172</v>
      </c>
      <c r="U397" s="156">
        <v>18.7</v>
      </c>
      <c r="V397" s="152" t="s">
        <v>157</v>
      </c>
      <c r="W397" s="152" t="s">
        <v>189</v>
      </c>
      <c r="X397" s="155">
        <v>0.51962023700000004</v>
      </c>
      <c r="Y397" s="152" t="s">
        <v>159</v>
      </c>
      <c r="Z397" s="154">
        <v>42529</v>
      </c>
      <c r="AA397" s="153" t="s">
        <v>9271</v>
      </c>
      <c r="AB397" s="152" t="s">
        <v>466</v>
      </c>
      <c r="AC397" s="152" t="s">
        <v>278</v>
      </c>
      <c r="AD397" s="152" t="s">
        <v>185</v>
      </c>
    </row>
    <row r="398" spans="1:30" hidden="1">
      <c r="A398" s="189" t="s">
        <v>13273</v>
      </c>
      <c r="B398" s="189" t="s">
        <v>13274</v>
      </c>
      <c r="C398" s="154">
        <v>43830</v>
      </c>
      <c r="D398" s="155">
        <v>2.5308000000000002</v>
      </c>
      <c r="E398" s="155">
        <v>2.8807999999999998</v>
      </c>
      <c r="F398" s="156">
        <v>-0.11839924224482801</v>
      </c>
      <c r="G398" s="154">
        <v>43829</v>
      </c>
      <c r="H398" s="155">
        <v>2.5337999999999998</v>
      </c>
      <c r="I398" s="156">
        <v>46.543138390272198</v>
      </c>
      <c r="J398" s="152" t="s">
        <v>13275</v>
      </c>
      <c r="K398" s="156">
        <v>1.97026471654782</v>
      </c>
      <c r="L398" s="156">
        <v>7.0015220700152199</v>
      </c>
      <c r="M398" s="185">
        <v>12.450013329778701</v>
      </c>
      <c r="N398" s="156">
        <v>20.2508790268935</v>
      </c>
      <c r="O398" s="156">
        <v>46.543138390272198</v>
      </c>
      <c r="P398" s="152" t="s">
        <v>13275</v>
      </c>
      <c r="Q398" s="156">
        <v>35.460043890167498</v>
      </c>
      <c r="R398" s="152" t="s">
        <v>13276</v>
      </c>
      <c r="S398" s="156">
        <v>27.6892028254289</v>
      </c>
      <c r="T398" s="152" t="s">
        <v>13277</v>
      </c>
      <c r="U398" s="156">
        <v>64.884979469026604</v>
      </c>
      <c r="V398" s="152" t="s">
        <v>157</v>
      </c>
      <c r="W398" s="152" t="s">
        <v>158</v>
      </c>
      <c r="X398" s="155">
        <v>0.25695690960000001</v>
      </c>
      <c r="Y398" s="152" t="s">
        <v>159</v>
      </c>
      <c r="Z398" s="154">
        <v>42269</v>
      </c>
      <c r="AA398" s="153" t="s">
        <v>9271</v>
      </c>
      <c r="AB398" s="152" t="s">
        <v>10190</v>
      </c>
      <c r="AC398" s="152" t="s">
        <v>217</v>
      </c>
      <c r="AD398" s="152" t="s">
        <v>162</v>
      </c>
    </row>
    <row r="399" spans="1:30" hidden="1">
      <c r="A399" s="189" t="s">
        <v>7602</v>
      </c>
      <c r="B399" s="189" t="s">
        <v>7603</v>
      </c>
      <c r="C399" s="154">
        <v>43830</v>
      </c>
      <c r="D399" s="155">
        <v>2.794</v>
      </c>
      <c r="E399" s="155">
        <v>3.1549999999999998</v>
      </c>
      <c r="F399" s="156">
        <v>0.43134435657801101</v>
      </c>
      <c r="G399" s="154">
        <v>43829</v>
      </c>
      <c r="H399" s="155">
        <v>2.782</v>
      </c>
      <c r="I399" s="156">
        <v>46.512847404299997</v>
      </c>
      <c r="J399" s="152" t="s">
        <v>10173</v>
      </c>
      <c r="K399" s="156">
        <v>-0.249910746162085</v>
      </c>
      <c r="L399" s="156">
        <v>2.4569123579024601</v>
      </c>
      <c r="M399" s="185">
        <v>5.7932601287391297</v>
      </c>
      <c r="N399" s="156">
        <v>24.676483712628301</v>
      </c>
      <c r="O399" s="156">
        <v>46.512847404299997</v>
      </c>
      <c r="P399" s="152" t="s">
        <v>10173</v>
      </c>
      <c r="Q399" s="156">
        <v>24.8436103663986</v>
      </c>
      <c r="R399" s="152" t="s">
        <v>10174</v>
      </c>
      <c r="S399" s="156">
        <v>39.537365966566597</v>
      </c>
      <c r="T399" s="152" t="s">
        <v>10175</v>
      </c>
      <c r="U399" s="156">
        <v>225.54067480000001</v>
      </c>
      <c r="V399" s="152" t="s">
        <v>157</v>
      </c>
      <c r="W399" s="152" t="s">
        <v>166</v>
      </c>
      <c r="X399" s="155">
        <v>4.7973181768000002</v>
      </c>
      <c r="Y399" s="152" t="s">
        <v>159</v>
      </c>
      <c r="Z399" s="154">
        <v>41432</v>
      </c>
      <c r="AA399" s="153" t="s">
        <v>9271</v>
      </c>
      <c r="AB399" s="152" t="s">
        <v>408</v>
      </c>
      <c r="AC399" s="152" t="s">
        <v>231</v>
      </c>
      <c r="AD399" s="152" t="s">
        <v>181</v>
      </c>
    </row>
    <row r="400" spans="1:30" hidden="1">
      <c r="A400" s="189" t="s">
        <v>7604</v>
      </c>
      <c r="B400" s="189" t="s">
        <v>7605</v>
      </c>
      <c r="C400" s="154">
        <v>43830</v>
      </c>
      <c r="D400" s="155">
        <v>2.2980999999999998</v>
      </c>
      <c r="E400" s="155">
        <v>4.1280999999999999</v>
      </c>
      <c r="F400" s="156">
        <v>0.45021417956115001</v>
      </c>
      <c r="G400" s="154">
        <v>43829</v>
      </c>
      <c r="H400" s="155">
        <v>2.2877999999999998</v>
      </c>
      <c r="I400" s="156">
        <v>46.366126587380599</v>
      </c>
      <c r="J400" s="152" t="s">
        <v>10176</v>
      </c>
      <c r="K400" s="156">
        <v>1.99272146280845</v>
      </c>
      <c r="L400" s="156">
        <v>6.1738561497530604</v>
      </c>
      <c r="M400" s="185">
        <v>9.3604030694683793</v>
      </c>
      <c r="N400" s="156">
        <v>19.810263731814601</v>
      </c>
      <c r="O400" s="156">
        <v>46.366126587380599</v>
      </c>
      <c r="P400" s="152" t="s">
        <v>10176</v>
      </c>
      <c r="Q400" s="156">
        <v>17.756149383100801</v>
      </c>
      <c r="R400" s="152" t="s">
        <v>10177</v>
      </c>
      <c r="S400" s="156">
        <v>27.223423866726101</v>
      </c>
      <c r="T400" s="152" t="s">
        <v>10178</v>
      </c>
      <c r="U400" s="156">
        <v>620.37092897000002</v>
      </c>
      <c r="V400" s="152" t="s">
        <v>157</v>
      </c>
      <c r="W400" s="152" t="s">
        <v>189</v>
      </c>
      <c r="X400" s="155">
        <v>3.3467588988000001</v>
      </c>
      <c r="Y400" s="152" t="s">
        <v>159</v>
      </c>
      <c r="Z400" s="154">
        <v>37817</v>
      </c>
      <c r="AA400" s="153" t="s">
        <v>9271</v>
      </c>
      <c r="AB400" s="152" t="s">
        <v>10179</v>
      </c>
      <c r="AC400" s="152" t="s">
        <v>433</v>
      </c>
      <c r="AD400" s="152" t="s">
        <v>181</v>
      </c>
    </row>
    <row r="401" spans="1:30" hidden="1">
      <c r="A401" s="189" t="s">
        <v>7606</v>
      </c>
      <c r="B401" s="189" t="s">
        <v>7607</v>
      </c>
      <c r="C401" s="154">
        <v>43830</v>
      </c>
      <c r="D401" s="155">
        <v>0.74199999999999999</v>
      </c>
      <c r="E401" s="155">
        <v>0.74199999999999999</v>
      </c>
      <c r="F401" s="156">
        <v>0.67842605156038105</v>
      </c>
      <c r="G401" s="154">
        <v>43829</v>
      </c>
      <c r="H401" s="155">
        <v>0.73699999999999999</v>
      </c>
      <c r="I401" s="156">
        <v>46.351084812623299</v>
      </c>
      <c r="J401" s="152" t="s">
        <v>10180</v>
      </c>
      <c r="K401" s="156">
        <v>2.0632737276478701</v>
      </c>
      <c r="L401" s="156">
        <v>7.0707070707070798</v>
      </c>
      <c r="M401" s="185">
        <v>14.506172839506201</v>
      </c>
      <c r="N401" s="156">
        <v>24.288107202680099</v>
      </c>
      <c r="O401" s="156">
        <v>46.351084812623299</v>
      </c>
      <c r="P401" s="152" t="s">
        <v>10180</v>
      </c>
      <c r="Q401" s="156">
        <v>-0.53619302949061698</v>
      </c>
      <c r="R401" s="152" t="s">
        <v>10181</v>
      </c>
      <c r="S401" s="156">
        <v>1.6438356164383601</v>
      </c>
      <c r="T401" s="152" t="s">
        <v>10182</v>
      </c>
      <c r="U401" s="156">
        <v>-25.8</v>
      </c>
      <c r="V401" s="152" t="s">
        <v>157</v>
      </c>
      <c r="W401" s="152" t="s">
        <v>186</v>
      </c>
      <c r="X401" s="155">
        <v>16.854748388200001</v>
      </c>
      <c r="Y401" s="152" t="s">
        <v>159</v>
      </c>
      <c r="Z401" s="154">
        <v>42123</v>
      </c>
      <c r="AA401" s="153" t="s">
        <v>9271</v>
      </c>
      <c r="AB401" s="152" t="s">
        <v>9317</v>
      </c>
      <c r="AC401" s="152" t="s">
        <v>223</v>
      </c>
      <c r="AD401" s="152" t="s">
        <v>173</v>
      </c>
    </row>
    <row r="402" spans="1:30" hidden="1">
      <c r="A402" s="189" t="s">
        <v>13278</v>
      </c>
      <c r="B402" s="189" t="s">
        <v>13279</v>
      </c>
      <c r="C402" s="154">
        <v>43830</v>
      </c>
      <c r="D402" s="155">
        <v>1.181</v>
      </c>
      <c r="E402" s="155">
        <v>1.181</v>
      </c>
      <c r="F402" s="156">
        <v>0.59625212947190098</v>
      </c>
      <c r="G402" s="154">
        <v>43829</v>
      </c>
      <c r="H402" s="155">
        <v>1.1739999999999999</v>
      </c>
      <c r="I402" s="156">
        <v>46.3444857496902</v>
      </c>
      <c r="J402" s="152" t="s">
        <v>13280</v>
      </c>
      <c r="K402" s="156">
        <v>1.11301369863015</v>
      </c>
      <c r="L402" s="156">
        <v>9.7583643122676609</v>
      </c>
      <c r="M402" s="185">
        <v>17.746759720837499</v>
      </c>
      <c r="N402" s="156">
        <v>24.4467860906217</v>
      </c>
      <c r="O402" s="156">
        <v>46.3444857496902</v>
      </c>
      <c r="P402" s="152" t="s">
        <v>13280</v>
      </c>
      <c r="Q402" s="156">
        <v>-4.0617384240454903</v>
      </c>
      <c r="R402" s="152" t="s">
        <v>13281</v>
      </c>
      <c r="S402" s="156">
        <v>12.369172216936301</v>
      </c>
      <c r="T402" s="152" t="s">
        <v>13282</v>
      </c>
      <c r="U402" s="156">
        <v>-33.389734912577502</v>
      </c>
      <c r="V402" s="152" t="s">
        <v>157</v>
      </c>
      <c r="W402" s="152" t="s">
        <v>186</v>
      </c>
      <c r="X402" s="155">
        <v>1.0573364199999999E-2</v>
      </c>
      <c r="Y402" s="152" t="s">
        <v>159</v>
      </c>
      <c r="Z402" s="154">
        <v>42171</v>
      </c>
      <c r="AA402" s="153" t="s">
        <v>9271</v>
      </c>
      <c r="AB402" s="152" t="s">
        <v>13266</v>
      </c>
      <c r="AC402" s="152" t="s">
        <v>268</v>
      </c>
      <c r="AD402" s="152" t="s">
        <v>229</v>
      </c>
    </row>
    <row r="403" spans="1:30" hidden="1">
      <c r="A403" s="189" t="s">
        <v>7608</v>
      </c>
      <c r="B403" s="189" t="s">
        <v>7609</v>
      </c>
      <c r="C403" s="154">
        <v>43830</v>
      </c>
      <c r="D403" s="155">
        <v>0.45800000000000002</v>
      </c>
      <c r="E403" s="155">
        <v>0.45800000000000002</v>
      </c>
      <c r="F403" s="156">
        <v>0.65934065934066</v>
      </c>
      <c r="G403" s="154">
        <v>43829</v>
      </c>
      <c r="H403" s="155">
        <v>0.45500000000000002</v>
      </c>
      <c r="I403" s="156">
        <v>46.325878594249197</v>
      </c>
      <c r="J403" s="152" t="s">
        <v>10183</v>
      </c>
      <c r="K403" s="156">
        <v>2.4608501118568298</v>
      </c>
      <c r="L403" s="156">
        <v>7.2599531615925104</v>
      </c>
      <c r="M403" s="185">
        <v>9.5693779904306293</v>
      </c>
      <c r="N403" s="156">
        <v>18.346253229974199</v>
      </c>
      <c r="O403" s="156">
        <v>46.325878594249197</v>
      </c>
      <c r="P403" s="152" t="s">
        <v>10183</v>
      </c>
      <c r="Q403" s="156">
        <v>-5.7613168724279804</v>
      </c>
      <c r="R403" s="152" t="s">
        <v>10184</v>
      </c>
      <c r="S403" s="156">
        <v>-11.2403100775194</v>
      </c>
      <c r="T403" s="152" t="s">
        <v>10185</v>
      </c>
      <c r="U403" s="156">
        <v>-54.2</v>
      </c>
      <c r="V403" s="152" t="s">
        <v>157</v>
      </c>
      <c r="W403" s="152" t="s">
        <v>186</v>
      </c>
      <c r="X403" s="155">
        <v>26.371362690600002</v>
      </c>
      <c r="Y403" s="152" t="s">
        <v>159</v>
      </c>
      <c r="Z403" s="154">
        <v>42124</v>
      </c>
      <c r="AA403" s="153" t="s">
        <v>9271</v>
      </c>
      <c r="AB403" s="152" t="s">
        <v>10186</v>
      </c>
      <c r="AC403" s="152" t="s">
        <v>167</v>
      </c>
      <c r="AD403" s="152" t="s">
        <v>162</v>
      </c>
    </row>
    <row r="404" spans="1:30" hidden="1">
      <c r="A404" s="189" t="s">
        <v>7610</v>
      </c>
      <c r="B404" s="189" t="s">
        <v>7611</v>
      </c>
      <c r="C404" s="154">
        <v>43830</v>
      </c>
      <c r="D404" s="155">
        <v>2.2930000000000001</v>
      </c>
      <c r="E404" s="155">
        <v>2.613</v>
      </c>
      <c r="F404" s="156">
        <v>-0.12196184336613</v>
      </c>
      <c r="G404" s="154">
        <v>43829</v>
      </c>
      <c r="H404" s="155">
        <v>2.2957999999999998</v>
      </c>
      <c r="I404" s="156">
        <v>46.321230298002703</v>
      </c>
      <c r="J404" s="152" t="s">
        <v>10187</v>
      </c>
      <c r="K404" s="156">
        <v>1.9700271267843701</v>
      </c>
      <c r="L404" s="156">
        <v>6.9945406187298804</v>
      </c>
      <c r="M404" s="185">
        <v>12.4350299107581</v>
      </c>
      <c r="N404" s="156">
        <v>20.0272194304858</v>
      </c>
      <c r="O404" s="156">
        <v>46.321230298002703</v>
      </c>
      <c r="P404" s="152" t="s">
        <v>10187</v>
      </c>
      <c r="Q404" s="156">
        <v>34.803057025279301</v>
      </c>
      <c r="R404" s="152" t="s">
        <v>10188</v>
      </c>
      <c r="S404" s="156">
        <v>27.176927343316699</v>
      </c>
      <c r="T404" s="152" t="s">
        <v>10189</v>
      </c>
      <c r="U404" s="156">
        <v>170.17799890000001</v>
      </c>
      <c r="V404" s="152" t="s">
        <v>157</v>
      </c>
      <c r="W404" s="152" t="s">
        <v>158</v>
      </c>
      <c r="X404" s="155">
        <v>1.9140541524000001</v>
      </c>
      <c r="Y404" s="152" t="s">
        <v>159</v>
      </c>
      <c r="Z404" s="154">
        <v>41408</v>
      </c>
      <c r="AA404" s="153" t="s">
        <v>9271</v>
      </c>
      <c r="AB404" s="152" t="s">
        <v>10190</v>
      </c>
      <c r="AC404" s="152" t="s">
        <v>217</v>
      </c>
      <c r="AD404" s="152" t="s">
        <v>162</v>
      </c>
    </row>
    <row r="405" spans="1:30" hidden="1">
      <c r="A405" s="189" t="s">
        <v>7612</v>
      </c>
      <c r="B405" s="189" t="s">
        <v>7613</v>
      </c>
      <c r="C405" s="154">
        <v>43830</v>
      </c>
      <c r="D405" s="155">
        <v>1.849</v>
      </c>
      <c r="E405" s="155">
        <v>2.6539999999999999</v>
      </c>
      <c r="F405" s="156">
        <v>0.38002171552659098</v>
      </c>
      <c r="G405" s="154">
        <v>43829</v>
      </c>
      <c r="H405" s="155">
        <v>1.8420000000000001</v>
      </c>
      <c r="I405" s="156">
        <v>46.281645569620203</v>
      </c>
      <c r="J405" s="152" t="s">
        <v>10191</v>
      </c>
      <c r="K405" s="156">
        <v>2.6082130965593699</v>
      </c>
      <c r="L405" s="156">
        <v>13.227189222290299</v>
      </c>
      <c r="M405" s="185">
        <v>17.099430018999399</v>
      </c>
      <c r="N405" s="156">
        <v>20.5345501955671</v>
      </c>
      <c r="O405" s="156">
        <v>46.281645569620203</v>
      </c>
      <c r="P405" s="152" t="s">
        <v>10191</v>
      </c>
      <c r="Q405" s="156">
        <v>7.6251455180442402</v>
      </c>
      <c r="R405" s="152" t="s">
        <v>10192</v>
      </c>
      <c r="S405" s="156">
        <v>5.5365296803652901</v>
      </c>
      <c r="T405" s="152" t="s">
        <v>10193</v>
      </c>
      <c r="U405" s="156">
        <v>222.23464557195601</v>
      </c>
      <c r="V405" s="152" t="s">
        <v>157</v>
      </c>
      <c r="W405" s="152" t="s">
        <v>158</v>
      </c>
      <c r="X405" s="155">
        <v>12.078268385699999</v>
      </c>
      <c r="Y405" s="152" t="s">
        <v>159</v>
      </c>
      <c r="Z405" s="154">
        <v>38938</v>
      </c>
      <c r="AA405" s="153" t="s">
        <v>9271</v>
      </c>
      <c r="AB405" s="152" t="s">
        <v>10194</v>
      </c>
      <c r="AC405" s="152" t="s">
        <v>179</v>
      </c>
      <c r="AD405" s="152" t="s">
        <v>173</v>
      </c>
    </row>
    <row r="406" spans="1:30" hidden="1">
      <c r="A406" s="189" t="s">
        <v>7614</v>
      </c>
      <c r="B406" s="189" t="s">
        <v>7615</v>
      </c>
      <c r="C406" s="154">
        <v>43830</v>
      </c>
      <c r="D406" s="155">
        <v>1.262</v>
      </c>
      <c r="E406" s="155">
        <v>1.262</v>
      </c>
      <c r="F406" s="156">
        <v>0.31796502384737702</v>
      </c>
      <c r="G406" s="154">
        <v>43829</v>
      </c>
      <c r="H406" s="155">
        <v>1.258</v>
      </c>
      <c r="I406" s="156">
        <v>46.234067207415997</v>
      </c>
      <c r="J406" s="152" t="s">
        <v>10195</v>
      </c>
      <c r="K406" s="156">
        <v>-0.94191522762951396</v>
      </c>
      <c r="L406" s="156">
        <v>8.6058519793459602</v>
      </c>
      <c r="M406" s="185">
        <v>9.6437880104257108</v>
      </c>
      <c r="N406" s="156">
        <v>20.650095602294499</v>
      </c>
      <c r="O406" s="156">
        <v>46.234067207415997</v>
      </c>
      <c r="P406" s="152" t="s">
        <v>10195</v>
      </c>
      <c r="Q406" s="156">
        <v>-4.4663133989401897</v>
      </c>
      <c r="R406" s="152" t="s">
        <v>10196</v>
      </c>
      <c r="S406" s="156">
        <v>26.073926073926099</v>
      </c>
      <c r="T406" s="152" t="s">
        <v>10197</v>
      </c>
      <c r="U406" s="156">
        <v>26.2</v>
      </c>
      <c r="V406" s="152" t="s">
        <v>157</v>
      </c>
      <c r="W406" s="152" t="s">
        <v>186</v>
      </c>
      <c r="X406" s="155">
        <v>8.5883207512999995</v>
      </c>
      <c r="Y406" s="152" t="s">
        <v>159</v>
      </c>
      <c r="Z406" s="154">
        <v>42494</v>
      </c>
      <c r="AA406" s="153" t="s">
        <v>9271</v>
      </c>
      <c r="AB406" s="152" t="s">
        <v>327</v>
      </c>
      <c r="AC406" s="152" t="s">
        <v>171</v>
      </c>
      <c r="AD406" s="152" t="s">
        <v>185</v>
      </c>
    </row>
    <row r="407" spans="1:30" hidden="1">
      <c r="A407" s="189" t="s">
        <v>13283</v>
      </c>
      <c r="B407" s="189" t="s">
        <v>13284</v>
      </c>
      <c r="C407" s="154">
        <v>43830</v>
      </c>
      <c r="D407" s="155">
        <v>1.196</v>
      </c>
      <c r="E407" s="155">
        <v>1.196</v>
      </c>
      <c r="F407" s="156">
        <v>8.3682008368191604E-2</v>
      </c>
      <c r="G407" s="154">
        <v>43829</v>
      </c>
      <c r="H407" s="155">
        <v>1.1950000000000001</v>
      </c>
      <c r="I407" s="156">
        <v>46.210268948655298</v>
      </c>
      <c r="J407" s="152" t="s">
        <v>13285</v>
      </c>
      <c r="K407" s="156">
        <v>0.33557046979865801</v>
      </c>
      <c r="L407" s="156">
        <v>3.2815198618307502</v>
      </c>
      <c r="M407" s="185">
        <v>5.1890941072999102</v>
      </c>
      <c r="N407" s="156">
        <v>13.472485768500899</v>
      </c>
      <c r="O407" s="156">
        <v>46.210268948655298</v>
      </c>
      <c r="P407" s="152" t="s">
        <v>13285</v>
      </c>
      <c r="Q407" s="156">
        <v>20.080321285140599</v>
      </c>
      <c r="R407" s="152" t="s">
        <v>13286</v>
      </c>
      <c r="S407" s="156">
        <v>19.600000000000001</v>
      </c>
      <c r="T407" s="152" t="s">
        <v>13287</v>
      </c>
      <c r="U407" s="156">
        <v>19.600000000000001</v>
      </c>
      <c r="V407" s="152" t="s">
        <v>157</v>
      </c>
      <c r="W407" s="152" t="s">
        <v>189</v>
      </c>
      <c r="X407" s="155">
        <v>0.33747890850000001</v>
      </c>
      <c r="Y407" s="152" t="s">
        <v>159</v>
      </c>
      <c r="Z407" s="154">
        <v>42719</v>
      </c>
      <c r="AA407" s="153" t="s">
        <v>9271</v>
      </c>
      <c r="AB407" s="152" t="s">
        <v>13288</v>
      </c>
      <c r="AC407" s="152" t="s">
        <v>369</v>
      </c>
      <c r="AD407" s="152" t="s">
        <v>177</v>
      </c>
    </row>
    <row r="408" spans="1:30" hidden="1">
      <c r="A408" s="189" t="s">
        <v>7616</v>
      </c>
      <c r="B408" s="189" t="s">
        <v>7617</v>
      </c>
      <c r="C408" s="154">
        <v>43830</v>
      </c>
      <c r="D408" s="155">
        <v>1.1829000000000001</v>
      </c>
      <c r="E408" s="155">
        <v>1.9459</v>
      </c>
      <c r="F408" s="156">
        <v>0.11002031144211299</v>
      </c>
      <c r="G408" s="154">
        <v>43829</v>
      </c>
      <c r="H408" s="155">
        <v>1.1816</v>
      </c>
      <c r="I408" s="156">
        <v>46.127239036442298</v>
      </c>
      <c r="J408" s="152" t="s">
        <v>10198</v>
      </c>
      <c r="K408" s="156">
        <v>1.63244264971219</v>
      </c>
      <c r="L408" s="156">
        <v>5.9281812483209499</v>
      </c>
      <c r="M408" s="185">
        <v>6.4620646206462196</v>
      </c>
      <c r="N408" s="156">
        <v>20.7780273636921</v>
      </c>
      <c r="O408" s="156">
        <v>46.127239036442298</v>
      </c>
      <c r="P408" s="152" t="s">
        <v>10198</v>
      </c>
      <c r="Q408" s="156">
        <v>17.596182523113601</v>
      </c>
      <c r="R408" s="152" t="s">
        <v>10199</v>
      </c>
      <c r="S408" s="156">
        <v>47.038260053830498</v>
      </c>
      <c r="T408" s="152" t="s">
        <v>10200</v>
      </c>
      <c r="U408" s="156">
        <v>120.36516167000001</v>
      </c>
      <c r="V408" s="152" t="s">
        <v>163</v>
      </c>
      <c r="W408" s="152" t="s">
        <v>166</v>
      </c>
      <c r="X408" s="155">
        <v>0.99831205310000004</v>
      </c>
      <c r="Y408" s="152" t="s">
        <v>159</v>
      </c>
      <c r="Z408" s="154">
        <v>41304</v>
      </c>
      <c r="AA408" s="153" t="s">
        <v>9271</v>
      </c>
      <c r="AB408" s="152" t="s">
        <v>440</v>
      </c>
      <c r="AC408" s="152" t="s">
        <v>441</v>
      </c>
      <c r="AD408" s="152" t="s">
        <v>207</v>
      </c>
    </row>
    <row r="409" spans="1:30" hidden="1">
      <c r="A409" s="189" t="s">
        <v>7618</v>
      </c>
      <c r="B409" s="189" t="s">
        <v>7619</v>
      </c>
      <c r="C409" s="154">
        <v>43830</v>
      </c>
      <c r="D409" s="155">
        <v>1.571</v>
      </c>
      <c r="E409" s="155">
        <v>1.69</v>
      </c>
      <c r="F409" s="156">
        <v>0.57618437900127795</v>
      </c>
      <c r="G409" s="154">
        <v>43829</v>
      </c>
      <c r="H409" s="155">
        <v>1.5620000000000001</v>
      </c>
      <c r="I409" s="156">
        <v>46.003665687316399</v>
      </c>
      <c r="J409" s="152" t="s">
        <v>10201</v>
      </c>
      <c r="K409" s="156">
        <v>2.47879973907372</v>
      </c>
      <c r="L409" s="156">
        <v>10.946327683615801</v>
      </c>
      <c r="M409" s="185">
        <v>13.266001643512899</v>
      </c>
      <c r="N409" s="156">
        <v>23.119078588990899</v>
      </c>
      <c r="O409" s="156">
        <v>46.003665687316399</v>
      </c>
      <c r="P409" s="152" t="s">
        <v>10201</v>
      </c>
      <c r="Q409" s="156">
        <v>30.767376078728201</v>
      </c>
      <c r="R409" s="152" t="s">
        <v>10202</v>
      </c>
      <c r="S409" s="157">
        <v>0</v>
      </c>
      <c r="T409" s="152"/>
      <c r="U409" s="156">
        <v>72.743703800000006</v>
      </c>
      <c r="V409" s="152" t="s">
        <v>174</v>
      </c>
      <c r="W409" s="152" t="s">
        <v>95</v>
      </c>
      <c r="X409" s="155">
        <v>3.7609351718999999</v>
      </c>
      <c r="Y409" s="152" t="s">
        <v>159</v>
      </c>
      <c r="Z409" s="154">
        <v>42782</v>
      </c>
      <c r="AA409" s="153" t="s">
        <v>9271</v>
      </c>
      <c r="AB409" s="152" t="s">
        <v>10203</v>
      </c>
      <c r="AC409" s="152" t="s">
        <v>228</v>
      </c>
      <c r="AD409" s="152" t="s">
        <v>181</v>
      </c>
    </row>
    <row r="410" spans="1:30" hidden="1">
      <c r="A410" s="189" t="s">
        <v>7620</v>
      </c>
      <c r="B410" s="189" t="s">
        <v>7621</v>
      </c>
      <c r="C410" s="154">
        <v>43830</v>
      </c>
      <c r="D410" s="155">
        <v>1.242</v>
      </c>
      <c r="E410" s="155">
        <v>1.242</v>
      </c>
      <c r="F410" s="156">
        <v>1.7199017199017099</v>
      </c>
      <c r="G410" s="154">
        <v>43829</v>
      </c>
      <c r="H410" s="155">
        <v>1.2210000000000001</v>
      </c>
      <c r="I410" s="156">
        <v>45.945945945946001</v>
      </c>
      <c r="J410" s="152" t="s">
        <v>10204</v>
      </c>
      <c r="K410" s="156">
        <v>1.30505709624796</v>
      </c>
      <c r="L410" s="156">
        <v>1.14006514657981</v>
      </c>
      <c r="M410" s="185">
        <v>5.7921635434412302</v>
      </c>
      <c r="N410" s="156">
        <v>18.3984747378456</v>
      </c>
      <c r="O410" s="156">
        <v>45.945945945946001</v>
      </c>
      <c r="P410" s="152" t="s">
        <v>10204</v>
      </c>
      <c r="Q410" s="156">
        <v>33.548387096774199</v>
      </c>
      <c r="R410" s="152" t="s">
        <v>10205</v>
      </c>
      <c r="S410" s="156">
        <v>50.728155339805802</v>
      </c>
      <c r="T410" s="152" t="s">
        <v>10206</v>
      </c>
      <c r="U410" s="156">
        <v>24.2</v>
      </c>
      <c r="V410" s="152" t="s">
        <v>157</v>
      </c>
      <c r="W410" s="152" t="s">
        <v>166</v>
      </c>
      <c r="X410" s="155">
        <v>70.667284305699994</v>
      </c>
      <c r="Y410" s="152" t="s">
        <v>159</v>
      </c>
      <c r="Z410" s="154">
        <v>42173</v>
      </c>
      <c r="AA410" s="153" t="s">
        <v>9271</v>
      </c>
      <c r="AB410" s="152" t="s">
        <v>10207</v>
      </c>
      <c r="AC410" s="152" t="s">
        <v>209</v>
      </c>
      <c r="AD410" s="152" t="s">
        <v>165</v>
      </c>
    </row>
    <row r="411" spans="1:30" hidden="1">
      <c r="A411" s="189" t="s">
        <v>7622</v>
      </c>
      <c r="B411" s="189" t="s">
        <v>7623</v>
      </c>
      <c r="C411" s="154">
        <v>43830</v>
      </c>
      <c r="D411" s="155">
        <v>1.2170000000000001</v>
      </c>
      <c r="E411" s="155">
        <v>1.2170000000000001</v>
      </c>
      <c r="F411" s="156">
        <v>1.4166666666666801</v>
      </c>
      <c r="G411" s="154">
        <v>43829</v>
      </c>
      <c r="H411" s="155">
        <v>1.2</v>
      </c>
      <c r="I411" s="156">
        <v>45.923261390887298</v>
      </c>
      <c r="J411" s="152" t="s">
        <v>10208</v>
      </c>
      <c r="K411" s="156">
        <v>1.58597662771287</v>
      </c>
      <c r="L411" s="156">
        <v>0.82850041425020804</v>
      </c>
      <c r="M411" s="185">
        <v>3.5744680851063899</v>
      </c>
      <c r="N411" s="156">
        <v>17.471042471042502</v>
      </c>
      <c r="O411" s="156">
        <v>45.923261390887298</v>
      </c>
      <c r="P411" s="152" t="s">
        <v>10208</v>
      </c>
      <c r="Q411" s="156">
        <v>18.3852140077821</v>
      </c>
      <c r="R411" s="152" t="s">
        <v>10209</v>
      </c>
      <c r="S411" s="157">
        <v>0</v>
      </c>
      <c r="T411" s="152"/>
      <c r="U411" s="156">
        <v>21.7</v>
      </c>
      <c r="V411" s="152" t="s">
        <v>157</v>
      </c>
      <c r="W411" s="152" t="s">
        <v>95</v>
      </c>
      <c r="X411" s="155">
        <v>0.97428450290000002</v>
      </c>
      <c r="Y411" s="152" t="s">
        <v>159</v>
      </c>
      <c r="Z411" s="154">
        <v>42965</v>
      </c>
      <c r="AA411" s="153" t="s">
        <v>9271</v>
      </c>
      <c r="AB411" s="152" t="s">
        <v>10210</v>
      </c>
      <c r="AC411" s="152" t="s">
        <v>354</v>
      </c>
      <c r="AD411" s="152" t="s">
        <v>181</v>
      </c>
    </row>
    <row r="412" spans="1:30" hidden="1">
      <c r="A412" s="189" t="s">
        <v>7624</v>
      </c>
      <c r="B412" s="189" t="s">
        <v>7625</v>
      </c>
      <c r="C412" s="154">
        <v>43830</v>
      </c>
      <c r="D412" s="155">
        <v>1.335</v>
      </c>
      <c r="E412" s="155">
        <v>1.335</v>
      </c>
      <c r="F412" s="156">
        <v>0.52710843373493199</v>
      </c>
      <c r="G412" s="154">
        <v>43829</v>
      </c>
      <c r="H412" s="155">
        <v>1.3280000000000001</v>
      </c>
      <c r="I412" s="156">
        <v>45.9016393442623</v>
      </c>
      <c r="J412" s="152" t="s">
        <v>10211</v>
      </c>
      <c r="K412" s="156">
        <v>2.6133743274404302</v>
      </c>
      <c r="L412" s="156">
        <v>7.0569366479550801</v>
      </c>
      <c r="M412" s="185">
        <v>5.1181102362204696</v>
      </c>
      <c r="N412" s="156">
        <v>11.902766135792101</v>
      </c>
      <c r="O412" s="156">
        <v>45.9016393442623</v>
      </c>
      <c r="P412" s="152" t="s">
        <v>10211</v>
      </c>
      <c r="Q412" s="156">
        <v>22.5895316804408</v>
      </c>
      <c r="R412" s="152" t="s">
        <v>10212</v>
      </c>
      <c r="S412" s="157">
        <v>0</v>
      </c>
      <c r="T412" s="152"/>
      <c r="U412" s="156">
        <v>33.5</v>
      </c>
      <c r="V412" s="152" t="s">
        <v>157</v>
      </c>
      <c r="W412" s="152" t="s">
        <v>95</v>
      </c>
      <c r="X412" s="155">
        <v>1.3267313972000001</v>
      </c>
      <c r="Y412" s="152" t="s">
        <v>159</v>
      </c>
      <c r="Z412" s="154">
        <v>42894</v>
      </c>
      <c r="AA412" s="153" t="s">
        <v>9271</v>
      </c>
      <c r="AB412" s="152" t="s">
        <v>10213</v>
      </c>
      <c r="AC412" s="152" t="s">
        <v>228</v>
      </c>
      <c r="AD412" s="152" t="s">
        <v>185</v>
      </c>
    </row>
    <row r="413" spans="1:30" hidden="1">
      <c r="A413" s="189" t="s">
        <v>7626</v>
      </c>
      <c r="B413" s="189" t="s">
        <v>7627</v>
      </c>
      <c r="C413" s="154">
        <v>43830</v>
      </c>
      <c r="D413" s="155">
        <v>1.5209999999999999</v>
      </c>
      <c r="E413" s="155">
        <v>1.5209999999999999</v>
      </c>
      <c r="F413" s="156">
        <v>0.32981530343007198</v>
      </c>
      <c r="G413" s="154">
        <v>43829</v>
      </c>
      <c r="H413" s="155">
        <v>1.516</v>
      </c>
      <c r="I413" s="156">
        <v>45.8293384467881</v>
      </c>
      <c r="J413" s="152" t="s">
        <v>10214</v>
      </c>
      <c r="K413" s="156">
        <v>2.0805369127516702</v>
      </c>
      <c r="L413" s="156">
        <v>8.10234541577824</v>
      </c>
      <c r="M413" s="185">
        <v>10.698689956331901</v>
      </c>
      <c r="N413" s="156">
        <v>13.4228187919463</v>
      </c>
      <c r="O413" s="156">
        <v>45.8293384467881</v>
      </c>
      <c r="P413" s="152" t="s">
        <v>10214</v>
      </c>
      <c r="Q413" s="156">
        <v>24.774405250205099</v>
      </c>
      <c r="R413" s="152" t="s">
        <v>10215</v>
      </c>
      <c r="S413" s="156">
        <v>17.0900692840647</v>
      </c>
      <c r="T413" s="152" t="s">
        <v>10216</v>
      </c>
      <c r="U413" s="156">
        <v>52.1</v>
      </c>
      <c r="V413" s="152" t="s">
        <v>157</v>
      </c>
      <c r="W413" s="152" t="s">
        <v>158</v>
      </c>
      <c r="X413" s="155">
        <v>6.3930038804000002</v>
      </c>
      <c r="Y413" s="152" t="s">
        <v>159</v>
      </c>
      <c r="Z413" s="154">
        <v>42027</v>
      </c>
      <c r="AA413" s="153" t="s">
        <v>9271</v>
      </c>
      <c r="AB413" s="152" t="s">
        <v>10077</v>
      </c>
      <c r="AC413" s="152" t="s">
        <v>446</v>
      </c>
      <c r="AD413" s="152" t="s">
        <v>183</v>
      </c>
    </row>
    <row r="414" spans="1:30" hidden="1">
      <c r="A414" s="189" t="s">
        <v>7628</v>
      </c>
      <c r="B414" s="189" t="s">
        <v>7629</v>
      </c>
      <c r="C414" s="154">
        <v>43830</v>
      </c>
      <c r="D414" s="155">
        <v>1.08</v>
      </c>
      <c r="E414" s="155">
        <v>1.1839999999999999</v>
      </c>
      <c r="F414" s="156">
        <v>0.65237651444547995</v>
      </c>
      <c r="G414" s="154">
        <v>43829</v>
      </c>
      <c r="H414" s="155">
        <v>1.073</v>
      </c>
      <c r="I414" s="156">
        <v>45.806741738066101</v>
      </c>
      <c r="J414" s="152" t="s">
        <v>10217</v>
      </c>
      <c r="K414" s="156">
        <v>2.0793950850661602</v>
      </c>
      <c r="L414" s="156">
        <v>8.5427135678391899</v>
      </c>
      <c r="M414" s="185">
        <v>10.5047384044527</v>
      </c>
      <c r="N414" s="156">
        <v>18.767804586241301</v>
      </c>
      <c r="O414" s="156">
        <v>45.806741738066101</v>
      </c>
      <c r="P414" s="152" t="s">
        <v>10217</v>
      </c>
      <c r="Q414" s="156">
        <v>14.8737782063645</v>
      </c>
      <c r="R414" s="152" t="s">
        <v>10218</v>
      </c>
      <c r="S414" s="156">
        <v>19.722721608040199</v>
      </c>
      <c r="T414" s="152" t="s">
        <v>10219</v>
      </c>
      <c r="U414" s="156">
        <v>19.124108</v>
      </c>
      <c r="V414" s="152" t="s">
        <v>163</v>
      </c>
      <c r="W414" s="152" t="s">
        <v>189</v>
      </c>
      <c r="X414" s="155">
        <v>1.7475113040000001</v>
      </c>
      <c r="Y414" s="152" t="s">
        <v>159</v>
      </c>
      <c r="Z414" s="154">
        <v>42684</v>
      </c>
      <c r="AA414" s="153" t="s">
        <v>9271</v>
      </c>
      <c r="AB414" s="152" t="s">
        <v>10220</v>
      </c>
      <c r="AC414" s="152" t="s">
        <v>464</v>
      </c>
      <c r="AD414" s="152" t="s">
        <v>181</v>
      </c>
    </row>
    <row r="415" spans="1:30" hidden="1">
      <c r="A415" s="189" t="s">
        <v>13289</v>
      </c>
      <c r="B415" s="189" t="s">
        <v>13290</v>
      </c>
      <c r="C415" s="154">
        <v>43830</v>
      </c>
      <c r="D415" s="155">
        <v>1.2879</v>
      </c>
      <c r="E415" s="155">
        <v>1.2879</v>
      </c>
      <c r="F415" s="156">
        <v>0.15553308966482601</v>
      </c>
      <c r="G415" s="154">
        <v>43829</v>
      </c>
      <c r="H415" s="155">
        <v>1.2859</v>
      </c>
      <c r="I415" s="156">
        <v>45.788997056825899</v>
      </c>
      <c r="J415" s="152" t="s">
        <v>13291</v>
      </c>
      <c r="K415" s="156">
        <v>2.2467449984121899</v>
      </c>
      <c r="L415" s="156">
        <v>7.2624302490214001</v>
      </c>
      <c r="M415" s="185">
        <v>10.2559712353395</v>
      </c>
      <c r="N415" s="156">
        <v>6.99509844645676</v>
      </c>
      <c r="O415" s="156">
        <v>45.788997056825899</v>
      </c>
      <c r="P415" s="152" t="s">
        <v>13291</v>
      </c>
      <c r="Q415" s="156">
        <v>25.196850393700799</v>
      </c>
      <c r="R415" s="152" t="s">
        <v>13292</v>
      </c>
      <c r="S415" s="157">
        <v>0</v>
      </c>
      <c r="T415" s="152"/>
      <c r="U415" s="156">
        <v>28.79</v>
      </c>
      <c r="V415" s="152" t="s">
        <v>174</v>
      </c>
      <c r="W415" s="152" t="s">
        <v>95</v>
      </c>
      <c r="X415" s="155">
        <v>6.8658259400000005E-2</v>
      </c>
      <c r="Y415" s="152" t="s">
        <v>159</v>
      </c>
      <c r="Z415" s="154">
        <v>42817</v>
      </c>
      <c r="AA415" s="153" t="s">
        <v>9271</v>
      </c>
      <c r="AB415" s="152" t="s">
        <v>13293</v>
      </c>
      <c r="AC415" s="152" t="s">
        <v>171</v>
      </c>
      <c r="AD415" s="152" t="s">
        <v>207</v>
      </c>
    </row>
    <row r="416" spans="1:30" hidden="1">
      <c r="A416" s="189" t="s">
        <v>7630</v>
      </c>
      <c r="B416" s="189" t="s">
        <v>7631</v>
      </c>
      <c r="C416" s="154">
        <v>43830</v>
      </c>
      <c r="D416" s="155">
        <v>1.3540000000000001</v>
      </c>
      <c r="E416" s="155">
        <v>2.2930000000000001</v>
      </c>
      <c r="F416" s="156">
        <v>0.37064492216456801</v>
      </c>
      <c r="G416" s="154">
        <v>43829</v>
      </c>
      <c r="H416" s="155">
        <v>1.349</v>
      </c>
      <c r="I416" s="156">
        <v>45.748116254036603</v>
      </c>
      <c r="J416" s="152" t="s">
        <v>10221</v>
      </c>
      <c r="K416" s="156">
        <v>3.2799389778794898</v>
      </c>
      <c r="L416" s="156">
        <v>8.4067253803042306</v>
      </c>
      <c r="M416" s="185">
        <v>7.4603174603174596</v>
      </c>
      <c r="N416" s="156">
        <v>10.2605863192182</v>
      </c>
      <c r="O416" s="156">
        <v>45.748116254036603</v>
      </c>
      <c r="P416" s="152" t="s">
        <v>10221</v>
      </c>
      <c r="Q416" s="156">
        <v>8.7428582761505993</v>
      </c>
      <c r="R416" s="152" t="s">
        <v>10222</v>
      </c>
      <c r="S416" s="156">
        <v>39.242209803367501</v>
      </c>
      <c r="T416" s="152" t="s">
        <v>10223</v>
      </c>
      <c r="U416" s="156">
        <v>183.1325028</v>
      </c>
      <c r="V416" s="152" t="s">
        <v>157</v>
      </c>
      <c r="W416" s="152" t="s">
        <v>166</v>
      </c>
      <c r="X416" s="155">
        <v>15.718768025999999</v>
      </c>
      <c r="Y416" s="152" t="s">
        <v>159</v>
      </c>
      <c r="Z416" s="154">
        <v>41962</v>
      </c>
      <c r="AA416" s="153" t="s">
        <v>9271</v>
      </c>
      <c r="AB416" s="152" t="s">
        <v>10224</v>
      </c>
      <c r="AC416" s="152" t="s">
        <v>404</v>
      </c>
      <c r="AD416" s="152" t="s">
        <v>162</v>
      </c>
    </row>
    <row r="417" spans="1:30" hidden="1">
      <c r="A417" s="189" t="s">
        <v>7632</v>
      </c>
      <c r="B417" s="189" t="s">
        <v>7633</v>
      </c>
      <c r="C417" s="154">
        <v>43830</v>
      </c>
      <c r="D417" s="155">
        <v>1.3580000000000001</v>
      </c>
      <c r="E417" s="155">
        <v>1.468</v>
      </c>
      <c r="F417" s="156">
        <v>7.3691967575545705E-2</v>
      </c>
      <c r="G417" s="154">
        <v>43829</v>
      </c>
      <c r="H417" s="155">
        <v>1.357</v>
      </c>
      <c r="I417" s="156">
        <v>45.708154506437801</v>
      </c>
      <c r="J417" s="152" t="s">
        <v>10225</v>
      </c>
      <c r="K417" s="156">
        <v>1.4947683109118099</v>
      </c>
      <c r="L417" s="156">
        <v>5.5167055167055299</v>
      </c>
      <c r="M417" s="185">
        <v>10.4065040650407</v>
      </c>
      <c r="N417" s="156">
        <v>14.0218303946264</v>
      </c>
      <c r="O417" s="156">
        <v>45.708154506437801</v>
      </c>
      <c r="P417" s="152" t="s">
        <v>10225</v>
      </c>
      <c r="Q417" s="156">
        <v>27.511737089201901</v>
      </c>
      <c r="R417" s="152" t="s">
        <v>10226</v>
      </c>
      <c r="S417" s="156">
        <v>37.065934309240603</v>
      </c>
      <c r="T417" s="152" t="s">
        <v>10227</v>
      </c>
      <c r="U417" s="156">
        <v>49.813066200000002</v>
      </c>
      <c r="V417" s="152" t="s">
        <v>157</v>
      </c>
      <c r="W417" s="152" t="s">
        <v>166</v>
      </c>
      <c r="X417" s="155">
        <v>11.023988239299999</v>
      </c>
      <c r="Y417" s="152" t="s">
        <v>159</v>
      </c>
      <c r="Z417" s="154">
        <v>42243</v>
      </c>
      <c r="AA417" s="153" t="s">
        <v>9271</v>
      </c>
      <c r="AB417" s="152" t="s">
        <v>10228</v>
      </c>
      <c r="AC417" s="152" t="s">
        <v>164</v>
      </c>
      <c r="AD417" s="152" t="s">
        <v>181</v>
      </c>
    </row>
    <row r="418" spans="1:30" hidden="1">
      <c r="A418" s="189" t="s">
        <v>7634</v>
      </c>
      <c r="B418" s="189" t="s">
        <v>7635</v>
      </c>
      <c r="C418" s="154">
        <v>43830</v>
      </c>
      <c r="D418" s="155">
        <v>1.339</v>
      </c>
      <c r="E418" s="155">
        <v>1.96</v>
      </c>
      <c r="F418" s="156">
        <v>1.8250950570342099</v>
      </c>
      <c r="G418" s="154">
        <v>43829</v>
      </c>
      <c r="H418" s="155">
        <v>1.3149999999999999</v>
      </c>
      <c r="I418" s="156">
        <v>45.649468538723298</v>
      </c>
      <c r="J418" s="152" t="s">
        <v>10229</v>
      </c>
      <c r="K418" s="156">
        <v>2.6053639846743102</v>
      </c>
      <c r="L418" s="156">
        <v>4.3647700701480803</v>
      </c>
      <c r="M418" s="185">
        <v>5.9173052687531902</v>
      </c>
      <c r="N418" s="156">
        <v>14.447002252867</v>
      </c>
      <c r="O418" s="156">
        <v>45.649468538723298</v>
      </c>
      <c r="P418" s="152" t="s">
        <v>10229</v>
      </c>
      <c r="Q418" s="156">
        <v>23.065174429018398</v>
      </c>
      <c r="R418" s="152" t="s">
        <v>10230</v>
      </c>
      <c r="S418" s="156">
        <v>14.6463313186071</v>
      </c>
      <c r="T418" s="152" t="s">
        <v>10231</v>
      </c>
      <c r="U418" s="156">
        <v>110.24134429999999</v>
      </c>
      <c r="V418" s="152" t="s">
        <v>157</v>
      </c>
      <c r="W418" s="152" t="s">
        <v>158</v>
      </c>
      <c r="X418" s="155">
        <v>5.9095133242999998</v>
      </c>
      <c r="Y418" s="152" t="s">
        <v>159</v>
      </c>
      <c r="Z418" s="154">
        <v>41695</v>
      </c>
      <c r="AA418" s="153" t="s">
        <v>9271</v>
      </c>
      <c r="AB418" s="152" t="s">
        <v>10232</v>
      </c>
      <c r="AC418" s="152" t="s">
        <v>193</v>
      </c>
      <c r="AD418" s="152" t="s">
        <v>185</v>
      </c>
    </row>
    <row r="419" spans="1:30" hidden="1">
      <c r="A419" s="189" t="s">
        <v>7636</v>
      </c>
      <c r="B419" s="189" t="s">
        <v>7637</v>
      </c>
      <c r="C419" s="154">
        <v>43830</v>
      </c>
      <c r="D419" s="155">
        <v>1.1916</v>
      </c>
      <c r="E419" s="155">
        <v>1.1916</v>
      </c>
      <c r="F419" s="156">
        <v>0.66739883416406298</v>
      </c>
      <c r="G419" s="154">
        <v>43829</v>
      </c>
      <c r="H419" s="155">
        <v>1.1837</v>
      </c>
      <c r="I419" s="156">
        <v>45.618966149334</v>
      </c>
      <c r="J419" s="152" t="s">
        <v>10233</v>
      </c>
      <c r="K419" s="156">
        <v>1.5597034006647901</v>
      </c>
      <c r="L419" s="156">
        <v>14.116069718444701</v>
      </c>
      <c r="M419" s="185">
        <v>10.558545184635401</v>
      </c>
      <c r="N419" s="156">
        <v>23.918469217969999</v>
      </c>
      <c r="O419" s="156">
        <v>45.618966149334</v>
      </c>
      <c r="P419" s="152" t="s">
        <v>10233</v>
      </c>
      <c r="Q419" s="156">
        <v>19.638554216867501</v>
      </c>
      <c r="R419" s="152" t="s">
        <v>10234</v>
      </c>
      <c r="S419" s="157">
        <v>0</v>
      </c>
      <c r="T419" s="152"/>
      <c r="U419" s="156">
        <v>19.16</v>
      </c>
      <c r="V419" s="152" t="s">
        <v>157</v>
      </c>
      <c r="W419" s="152" t="s">
        <v>95</v>
      </c>
      <c r="X419" s="155">
        <v>0.99790302340000003</v>
      </c>
      <c r="Y419" s="152" t="s">
        <v>159</v>
      </c>
      <c r="Z419" s="154">
        <v>43061</v>
      </c>
      <c r="AA419" s="153" t="s">
        <v>9271</v>
      </c>
      <c r="AB419" s="152" t="s">
        <v>10043</v>
      </c>
      <c r="AC419" s="152" t="s">
        <v>195</v>
      </c>
      <c r="AD419" s="152" t="s">
        <v>162</v>
      </c>
    </row>
    <row r="420" spans="1:30" hidden="1">
      <c r="A420" s="189" t="s">
        <v>13294</v>
      </c>
      <c r="B420" s="189" t="s">
        <v>13295</v>
      </c>
      <c r="C420" s="154">
        <v>43830</v>
      </c>
      <c r="D420" s="155">
        <v>1.2826</v>
      </c>
      <c r="E420" s="155">
        <v>1.2826</v>
      </c>
      <c r="F420" s="156">
        <v>0.14835636761146301</v>
      </c>
      <c r="G420" s="154">
        <v>43829</v>
      </c>
      <c r="H420" s="155">
        <v>1.2806999999999999</v>
      </c>
      <c r="I420" s="156">
        <v>45.601089794528299</v>
      </c>
      <c r="J420" s="152" t="s">
        <v>13296</v>
      </c>
      <c r="K420" s="156">
        <v>2.2399362295735399</v>
      </c>
      <c r="L420" s="156">
        <v>7.2497700476628504</v>
      </c>
      <c r="M420" s="185">
        <v>10.2079395085066</v>
      </c>
      <c r="N420" s="156">
        <v>6.90115019169862</v>
      </c>
      <c r="O420" s="156">
        <v>45.601089794528299</v>
      </c>
      <c r="P420" s="152" t="s">
        <v>13296</v>
      </c>
      <c r="Q420" s="156">
        <v>24.912349045578502</v>
      </c>
      <c r="R420" s="152" t="s">
        <v>13297</v>
      </c>
      <c r="S420" s="157">
        <v>0</v>
      </c>
      <c r="T420" s="152"/>
      <c r="U420" s="156">
        <v>28.26</v>
      </c>
      <c r="V420" s="152" t="s">
        <v>174</v>
      </c>
      <c r="W420" s="152" t="s">
        <v>95</v>
      </c>
      <c r="X420" s="155">
        <v>6.1451508600000003E-2</v>
      </c>
      <c r="Y420" s="152" t="s">
        <v>159</v>
      </c>
      <c r="Z420" s="154">
        <v>42817</v>
      </c>
      <c r="AA420" s="153" t="s">
        <v>9271</v>
      </c>
      <c r="AB420" s="152" t="s">
        <v>13293</v>
      </c>
      <c r="AC420" s="152" t="s">
        <v>171</v>
      </c>
      <c r="AD420" s="152" t="s">
        <v>207</v>
      </c>
    </row>
    <row r="421" spans="1:30" hidden="1">
      <c r="A421" s="189" t="s">
        <v>13298</v>
      </c>
      <c r="B421" s="189" t="s">
        <v>13299</v>
      </c>
      <c r="C421" s="154">
        <v>43830</v>
      </c>
      <c r="D421" s="155">
        <v>1.3413999999999999</v>
      </c>
      <c r="E421" s="155">
        <v>1.3413999999999999</v>
      </c>
      <c r="F421" s="156">
        <v>0.18672044215400299</v>
      </c>
      <c r="G421" s="154">
        <v>43829</v>
      </c>
      <c r="H421" s="155">
        <v>1.3389</v>
      </c>
      <c r="I421" s="156">
        <v>45.598610658851598</v>
      </c>
      <c r="J421" s="152" t="s">
        <v>13300</v>
      </c>
      <c r="K421" s="156">
        <v>2.13187147860515</v>
      </c>
      <c r="L421" s="156">
        <v>8.1599741977100404</v>
      </c>
      <c r="M421" s="185">
        <v>10.376038838146901</v>
      </c>
      <c r="N421" s="156">
        <v>13.706874629143</v>
      </c>
      <c r="O421" s="156">
        <v>45.598610658851598</v>
      </c>
      <c r="P421" s="152" t="s">
        <v>13300</v>
      </c>
      <c r="Q421" s="157">
        <v>0</v>
      </c>
      <c r="R421" s="152"/>
      <c r="S421" s="157">
        <v>0</v>
      </c>
      <c r="T421" s="152"/>
      <c r="U421" s="156">
        <v>34.14</v>
      </c>
      <c r="V421" s="152" t="s">
        <v>157</v>
      </c>
      <c r="W421" s="152" t="s">
        <v>95</v>
      </c>
      <c r="X421" s="155">
        <v>0.35495208690000002</v>
      </c>
      <c r="Y421" s="152" t="s">
        <v>159</v>
      </c>
      <c r="Z421" s="154">
        <v>43334</v>
      </c>
      <c r="AA421" s="153" t="s">
        <v>9271</v>
      </c>
      <c r="AB421" s="152" t="s">
        <v>13301</v>
      </c>
      <c r="AC421" s="152" t="s">
        <v>283</v>
      </c>
      <c r="AD421" s="152" t="s">
        <v>173</v>
      </c>
    </row>
    <row r="422" spans="1:30" hidden="1">
      <c r="A422" s="189" t="s">
        <v>7638</v>
      </c>
      <c r="B422" s="189" t="s">
        <v>7639</v>
      </c>
      <c r="C422" s="154">
        <v>43830</v>
      </c>
      <c r="D422" s="155">
        <v>1.0427</v>
      </c>
      <c r="E422" s="155">
        <v>1.0427</v>
      </c>
      <c r="F422" s="156">
        <v>0.26925665929415499</v>
      </c>
      <c r="G422" s="154">
        <v>43829</v>
      </c>
      <c r="H422" s="155">
        <v>1.0399</v>
      </c>
      <c r="I422" s="156">
        <v>45.587824629991601</v>
      </c>
      <c r="J422" s="152" t="s">
        <v>10235</v>
      </c>
      <c r="K422" s="156">
        <v>2.2054499117819999</v>
      </c>
      <c r="L422" s="156">
        <v>6.3220148873253699</v>
      </c>
      <c r="M422" s="185">
        <v>10.082347972973</v>
      </c>
      <c r="N422" s="156">
        <v>16.4897776784717</v>
      </c>
      <c r="O422" s="156">
        <v>45.587824629991601</v>
      </c>
      <c r="P422" s="152" t="s">
        <v>10235</v>
      </c>
      <c r="Q422" s="157">
        <v>0</v>
      </c>
      <c r="R422" s="152"/>
      <c r="S422" s="157">
        <v>0</v>
      </c>
      <c r="T422" s="152"/>
      <c r="U422" s="156">
        <v>4.2699999999999996</v>
      </c>
      <c r="V422" s="152" t="s">
        <v>163</v>
      </c>
      <c r="W422" s="152" t="s">
        <v>95</v>
      </c>
      <c r="X422" s="155">
        <v>1.2523593027</v>
      </c>
      <c r="Y422" s="152" t="s">
        <v>159</v>
      </c>
      <c r="Z422" s="154">
        <v>43144</v>
      </c>
      <c r="AA422" s="153" t="s">
        <v>9271</v>
      </c>
      <c r="AB422" s="152" t="s">
        <v>9288</v>
      </c>
      <c r="AC422" s="152" t="s">
        <v>317</v>
      </c>
      <c r="AD422" s="152" t="s">
        <v>162</v>
      </c>
    </row>
    <row r="423" spans="1:30" hidden="1">
      <c r="A423" s="189" t="s">
        <v>7640</v>
      </c>
      <c r="B423" s="189" t="s">
        <v>7641</v>
      </c>
      <c r="C423" s="154">
        <v>43830</v>
      </c>
      <c r="D423" s="155">
        <v>1.2137</v>
      </c>
      <c r="E423" s="155">
        <v>1.4377</v>
      </c>
      <c r="F423" s="156">
        <v>0.446908880244971</v>
      </c>
      <c r="G423" s="154">
        <v>43829</v>
      </c>
      <c r="H423" s="155">
        <v>1.2082999999999999</v>
      </c>
      <c r="I423" s="156">
        <v>45.579944824277298</v>
      </c>
      <c r="J423" s="152" t="s">
        <v>10236</v>
      </c>
      <c r="K423" s="156">
        <v>2.7688399661304</v>
      </c>
      <c r="L423" s="156">
        <v>5.7967224546722402</v>
      </c>
      <c r="M423" s="185">
        <v>8.1343549536706998</v>
      </c>
      <c r="N423" s="156">
        <v>16.143540669856499</v>
      </c>
      <c r="O423" s="156">
        <v>45.579944824277298</v>
      </c>
      <c r="P423" s="152" t="s">
        <v>10236</v>
      </c>
      <c r="Q423" s="156">
        <v>2.51710448517612</v>
      </c>
      <c r="R423" s="152" t="s">
        <v>10237</v>
      </c>
      <c r="S423" s="156">
        <v>23.612440418803399</v>
      </c>
      <c r="T423" s="152" t="s">
        <v>10238</v>
      </c>
      <c r="U423" s="156">
        <v>22.35749178511</v>
      </c>
      <c r="V423" s="152" t="s">
        <v>157</v>
      </c>
      <c r="W423" s="152" t="s">
        <v>166</v>
      </c>
      <c r="X423" s="155">
        <v>1.4244243688</v>
      </c>
      <c r="Y423" s="152" t="s">
        <v>159</v>
      </c>
      <c r="Z423" s="154">
        <v>42235</v>
      </c>
      <c r="AA423" s="153" t="s">
        <v>9271</v>
      </c>
      <c r="AB423" s="152" t="s">
        <v>442</v>
      </c>
      <c r="AC423" s="152" t="s">
        <v>441</v>
      </c>
      <c r="AD423" s="152" t="s">
        <v>173</v>
      </c>
    </row>
    <row r="424" spans="1:30" hidden="1">
      <c r="A424" s="189" t="s">
        <v>7642</v>
      </c>
      <c r="B424" s="189" t="s">
        <v>7643</v>
      </c>
      <c r="C424" s="154">
        <v>43830</v>
      </c>
      <c r="D424" s="155">
        <v>1.5209999999999999</v>
      </c>
      <c r="E424" s="155">
        <v>1.5209999999999999</v>
      </c>
      <c r="F424" s="156">
        <v>6.5789473684203306E-2</v>
      </c>
      <c r="G424" s="154">
        <v>43829</v>
      </c>
      <c r="H424" s="155">
        <v>1.52</v>
      </c>
      <c r="I424" s="156">
        <v>45.550239234449798</v>
      </c>
      <c r="J424" s="152" t="s">
        <v>10239</v>
      </c>
      <c r="K424" s="156">
        <v>2.0120724346076302</v>
      </c>
      <c r="L424" s="156">
        <v>8.7982832618025792</v>
      </c>
      <c r="M424" s="185">
        <v>13.677130044843</v>
      </c>
      <c r="N424" s="156">
        <v>18.181818181818201</v>
      </c>
      <c r="O424" s="156">
        <v>45.550239234449798</v>
      </c>
      <c r="P424" s="152" t="s">
        <v>10239</v>
      </c>
      <c r="Q424" s="156">
        <v>18.7353629976581</v>
      </c>
      <c r="R424" s="152" t="s">
        <v>10240</v>
      </c>
      <c r="S424" s="156">
        <v>42.282507015902702</v>
      </c>
      <c r="T424" s="152" t="s">
        <v>10241</v>
      </c>
      <c r="U424" s="156">
        <v>52.1</v>
      </c>
      <c r="V424" s="152" t="s">
        <v>157</v>
      </c>
      <c r="W424" s="152" t="s">
        <v>166</v>
      </c>
      <c r="X424" s="155">
        <v>0.90214569710000003</v>
      </c>
      <c r="Y424" s="152" t="s">
        <v>159</v>
      </c>
      <c r="Z424" s="154">
        <v>42509</v>
      </c>
      <c r="AA424" s="153" t="s">
        <v>9271</v>
      </c>
      <c r="AB424" s="152" t="s">
        <v>10137</v>
      </c>
      <c r="AC424" s="152" t="s">
        <v>269</v>
      </c>
      <c r="AD424" s="152" t="s">
        <v>181</v>
      </c>
    </row>
    <row r="425" spans="1:30" hidden="1">
      <c r="A425" s="189" t="s">
        <v>7644</v>
      </c>
      <c r="B425" s="189" t="s">
        <v>7645</v>
      </c>
      <c r="C425" s="154">
        <v>43830</v>
      </c>
      <c r="D425" s="155">
        <v>0.93810000000000004</v>
      </c>
      <c r="E425" s="155">
        <v>0.93810000000000004</v>
      </c>
      <c r="F425" s="156">
        <v>0.34228259706921499</v>
      </c>
      <c r="G425" s="154">
        <v>43829</v>
      </c>
      <c r="H425" s="155">
        <v>0.93489999999999995</v>
      </c>
      <c r="I425" s="156">
        <v>45.532112938256297</v>
      </c>
      <c r="J425" s="152" t="s">
        <v>10242</v>
      </c>
      <c r="K425" s="156">
        <v>1.91200434546443</v>
      </c>
      <c r="L425" s="156">
        <v>6.4450243957789697</v>
      </c>
      <c r="M425" s="185">
        <v>8.0760368663594502</v>
      </c>
      <c r="N425" s="156">
        <v>17.703889585947302</v>
      </c>
      <c r="O425" s="156">
        <v>45.532112938256297</v>
      </c>
      <c r="P425" s="152" t="s">
        <v>10242</v>
      </c>
      <c r="Q425" s="156">
        <v>-2.0363408521303201</v>
      </c>
      <c r="R425" s="152" t="s">
        <v>10243</v>
      </c>
      <c r="S425" s="156">
        <v>-6.3211503894547603</v>
      </c>
      <c r="T425" s="152" t="s">
        <v>10244</v>
      </c>
      <c r="U425" s="156">
        <v>-6.19</v>
      </c>
      <c r="V425" s="152" t="s">
        <v>157</v>
      </c>
      <c r="W425" s="152" t="s">
        <v>158</v>
      </c>
      <c r="X425" s="155">
        <v>2.0727116408000001</v>
      </c>
      <c r="Y425" s="152" t="s">
        <v>159</v>
      </c>
      <c r="Z425" s="154">
        <v>42717</v>
      </c>
      <c r="AA425" s="153" t="s">
        <v>9271</v>
      </c>
      <c r="AB425" s="152" t="s">
        <v>447</v>
      </c>
      <c r="AC425" s="152" t="s">
        <v>196</v>
      </c>
      <c r="AD425" s="152" t="s">
        <v>165</v>
      </c>
    </row>
    <row r="426" spans="1:30" hidden="1">
      <c r="A426" s="189" t="s">
        <v>13302</v>
      </c>
      <c r="B426" s="189" t="s">
        <v>13303</v>
      </c>
      <c r="C426" s="154">
        <v>43830</v>
      </c>
      <c r="D426" s="155">
        <v>1.2589999999999999</v>
      </c>
      <c r="E426" s="155">
        <v>1.2589999999999999</v>
      </c>
      <c r="F426" s="156">
        <v>0.35870864886408499</v>
      </c>
      <c r="G426" s="154">
        <v>43829</v>
      </c>
      <c r="H426" s="155">
        <v>1.2544999999999999</v>
      </c>
      <c r="I426" s="156">
        <v>45.498670981162597</v>
      </c>
      <c r="J426" s="152" t="s">
        <v>13304</v>
      </c>
      <c r="K426" s="156">
        <v>0.54304424213383795</v>
      </c>
      <c r="L426" s="156">
        <v>8.0593940434297409</v>
      </c>
      <c r="M426" s="185">
        <v>9.2502603262755798</v>
      </c>
      <c r="N426" s="156">
        <v>16.736207695873901</v>
      </c>
      <c r="O426" s="156">
        <v>45.498670981162597</v>
      </c>
      <c r="P426" s="152" t="s">
        <v>13304</v>
      </c>
      <c r="Q426" s="156">
        <v>11.150348724287101</v>
      </c>
      <c r="R426" s="152" t="s">
        <v>13305</v>
      </c>
      <c r="S426" s="157">
        <v>0</v>
      </c>
      <c r="T426" s="152"/>
      <c r="U426" s="156">
        <v>25.9</v>
      </c>
      <c r="V426" s="152" t="s">
        <v>157</v>
      </c>
      <c r="W426" s="152" t="s">
        <v>95</v>
      </c>
      <c r="X426" s="155">
        <v>0.14809193779999999</v>
      </c>
      <c r="Y426" s="152" t="s">
        <v>159</v>
      </c>
      <c r="Z426" s="154">
        <v>42815</v>
      </c>
      <c r="AA426" s="153" t="s">
        <v>9271</v>
      </c>
      <c r="AB426" s="152" t="s">
        <v>13306</v>
      </c>
      <c r="AC426" s="152" t="s">
        <v>245</v>
      </c>
      <c r="AD426" s="152" t="s">
        <v>162</v>
      </c>
    </row>
    <row r="427" spans="1:30" hidden="1">
      <c r="A427" s="189" t="s">
        <v>7646</v>
      </c>
      <c r="B427" s="189" t="s">
        <v>7647</v>
      </c>
      <c r="C427" s="154">
        <v>43830</v>
      </c>
      <c r="D427" s="155">
        <v>1.1439999999999999</v>
      </c>
      <c r="E427" s="155">
        <v>1.6739999999999999</v>
      </c>
      <c r="F427" s="156">
        <v>-0.174520069808033</v>
      </c>
      <c r="G427" s="154">
        <v>43829</v>
      </c>
      <c r="H427" s="155">
        <v>1.1459999999999999</v>
      </c>
      <c r="I427" s="156">
        <v>45.422208532876503</v>
      </c>
      <c r="J427" s="152" t="s">
        <v>10245</v>
      </c>
      <c r="K427" s="156">
        <v>1.59857904085258</v>
      </c>
      <c r="L427" s="156">
        <v>7.0159027128157101</v>
      </c>
      <c r="M427" s="185">
        <v>9.4737158111355608</v>
      </c>
      <c r="N427" s="156">
        <v>17.093176072299499</v>
      </c>
      <c r="O427" s="156">
        <v>45.422208532876503</v>
      </c>
      <c r="P427" s="152" t="s">
        <v>10245</v>
      </c>
      <c r="Q427" s="156">
        <v>21.698842189586099</v>
      </c>
      <c r="R427" s="152" t="s">
        <v>10246</v>
      </c>
      <c r="S427" s="156">
        <v>32.104975072463802</v>
      </c>
      <c r="T427" s="152" t="s">
        <v>10247</v>
      </c>
      <c r="U427" s="156">
        <v>82.304865599999999</v>
      </c>
      <c r="V427" s="152" t="s">
        <v>157</v>
      </c>
      <c r="W427" s="152" t="s">
        <v>189</v>
      </c>
      <c r="X427" s="155">
        <v>21.586150604899998</v>
      </c>
      <c r="Y427" s="152" t="s">
        <v>159</v>
      </c>
      <c r="Z427" s="154">
        <v>40491</v>
      </c>
      <c r="AA427" s="153" t="s">
        <v>9271</v>
      </c>
      <c r="AB427" s="152" t="s">
        <v>332</v>
      </c>
      <c r="AC427" s="152" t="s">
        <v>244</v>
      </c>
      <c r="AD427" s="152" t="s">
        <v>183</v>
      </c>
    </row>
    <row r="428" spans="1:30" hidden="1">
      <c r="A428" s="189" t="s">
        <v>7648</v>
      </c>
      <c r="B428" s="189" t="s">
        <v>7649</v>
      </c>
      <c r="C428" s="154">
        <v>43830</v>
      </c>
      <c r="D428" s="155">
        <v>1.1399999999999999</v>
      </c>
      <c r="E428" s="155">
        <v>1.1399999999999999</v>
      </c>
      <c r="F428" s="156">
        <v>0.61782877316856999</v>
      </c>
      <c r="G428" s="154">
        <v>43829</v>
      </c>
      <c r="H428" s="155">
        <v>1.133</v>
      </c>
      <c r="I428" s="156">
        <v>45.408163265306101</v>
      </c>
      <c r="J428" s="152" t="s">
        <v>10248</v>
      </c>
      <c r="K428" s="156">
        <v>2.2421524663676999</v>
      </c>
      <c r="L428" s="156">
        <v>6.9418386491557103</v>
      </c>
      <c r="M428" s="185">
        <v>9.4049904030710003</v>
      </c>
      <c r="N428" s="156">
        <v>16.445352400408598</v>
      </c>
      <c r="O428" s="156">
        <v>45.408163265306101</v>
      </c>
      <c r="P428" s="152" t="s">
        <v>10248</v>
      </c>
      <c r="Q428" s="156">
        <v>3.54223433242506</v>
      </c>
      <c r="R428" s="152" t="s">
        <v>10249</v>
      </c>
      <c r="S428" s="156">
        <v>17.1634121274409</v>
      </c>
      <c r="T428" s="152" t="s">
        <v>10250</v>
      </c>
      <c r="U428" s="156">
        <v>14</v>
      </c>
      <c r="V428" s="152" t="s">
        <v>157</v>
      </c>
      <c r="W428" s="152" t="s">
        <v>158</v>
      </c>
      <c r="X428" s="155">
        <v>0.9348073952</v>
      </c>
      <c r="Y428" s="152" t="s">
        <v>159</v>
      </c>
      <c r="Z428" s="154">
        <v>42039</v>
      </c>
      <c r="AA428" s="153" t="s">
        <v>9271</v>
      </c>
      <c r="AB428" s="152" t="s">
        <v>10251</v>
      </c>
      <c r="AC428" s="152" t="s">
        <v>263</v>
      </c>
      <c r="AD428" s="152" t="s">
        <v>170</v>
      </c>
    </row>
    <row r="429" spans="1:30" hidden="1">
      <c r="A429" s="189" t="s">
        <v>7650</v>
      </c>
      <c r="B429" s="189" t="s">
        <v>7651</v>
      </c>
      <c r="C429" s="154">
        <v>43830</v>
      </c>
      <c r="D429" s="155">
        <v>1.657</v>
      </c>
      <c r="E429" s="155">
        <v>1.657</v>
      </c>
      <c r="F429" s="156">
        <v>0.30266343825666597</v>
      </c>
      <c r="G429" s="154">
        <v>43829</v>
      </c>
      <c r="H429" s="155">
        <v>1.6519999999999999</v>
      </c>
      <c r="I429" s="156">
        <v>45.350877192982502</v>
      </c>
      <c r="J429" s="152" t="s">
        <v>10252</v>
      </c>
      <c r="K429" s="156">
        <v>2.2208513263417702</v>
      </c>
      <c r="L429" s="156">
        <v>6.6967160334835896</v>
      </c>
      <c r="M429" s="185">
        <v>6.3543003851091102</v>
      </c>
      <c r="N429" s="156">
        <v>6.4226075786769501</v>
      </c>
      <c r="O429" s="156">
        <v>45.350877192982502</v>
      </c>
      <c r="P429" s="152" t="s">
        <v>10252</v>
      </c>
      <c r="Q429" s="156">
        <v>15.7122905027933</v>
      </c>
      <c r="R429" s="152" t="s">
        <v>10253</v>
      </c>
      <c r="S429" s="156">
        <v>55.733082706766901</v>
      </c>
      <c r="T429" s="152" t="s">
        <v>10254</v>
      </c>
      <c r="U429" s="156">
        <v>65.7</v>
      </c>
      <c r="V429" s="152" t="s">
        <v>157</v>
      </c>
      <c r="W429" s="152" t="s">
        <v>166</v>
      </c>
      <c r="X429" s="155">
        <v>1.1008779041000001</v>
      </c>
      <c r="Y429" s="152" t="s">
        <v>159</v>
      </c>
      <c r="Z429" s="154">
        <v>41627</v>
      </c>
      <c r="AA429" s="153" t="s">
        <v>9271</v>
      </c>
      <c r="AB429" s="152" t="s">
        <v>9783</v>
      </c>
      <c r="AC429" s="152" t="s">
        <v>171</v>
      </c>
      <c r="AD429" s="152" t="s">
        <v>256</v>
      </c>
    </row>
    <row r="430" spans="1:30" hidden="1">
      <c r="A430" s="189" t="s">
        <v>7652</v>
      </c>
      <c r="B430" s="189" t="s">
        <v>7653</v>
      </c>
      <c r="C430" s="154">
        <v>43830</v>
      </c>
      <c r="D430" s="155">
        <v>2.7509999999999999</v>
      </c>
      <c r="E430" s="155">
        <v>3.7669999999999999</v>
      </c>
      <c r="F430" s="156">
        <v>0.10917030567685</v>
      </c>
      <c r="G430" s="154">
        <v>43829</v>
      </c>
      <c r="H430" s="155">
        <v>2.7480000000000002</v>
      </c>
      <c r="I430" s="156">
        <v>45.324859878430203</v>
      </c>
      <c r="J430" s="152" t="s">
        <v>10255</v>
      </c>
      <c r="K430" s="156">
        <v>2.0400593471809998</v>
      </c>
      <c r="L430" s="156">
        <v>5.2410099464422304</v>
      </c>
      <c r="M430" s="185">
        <v>5.2007494263359</v>
      </c>
      <c r="N430" s="156">
        <v>7.6291079812206499</v>
      </c>
      <c r="O430" s="156">
        <v>45.324859878430203</v>
      </c>
      <c r="P430" s="152" t="s">
        <v>10255</v>
      </c>
      <c r="Q430" s="156">
        <v>13.7327789381167</v>
      </c>
      <c r="R430" s="152" t="s">
        <v>10256</v>
      </c>
      <c r="S430" s="156">
        <v>66.151517834176005</v>
      </c>
      <c r="T430" s="152" t="s">
        <v>10257</v>
      </c>
      <c r="U430" s="156">
        <v>407.6654135</v>
      </c>
      <c r="V430" s="152" t="s">
        <v>157</v>
      </c>
      <c r="W430" s="152" t="s">
        <v>166</v>
      </c>
      <c r="X430" s="155">
        <v>40.281599281799998</v>
      </c>
      <c r="Y430" s="152" t="s">
        <v>159</v>
      </c>
      <c r="Z430" s="154">
        <v>39637</v>
      </c>
      <c r="AA430" s="153" t="s">
        <v>9271</v>
      </c>
      <c r="AB430" s="152" t="s">
        <v>439</v>
      </c>
      <c r="AC430" s="152" t="s">
        <v>209</v>
      </c>
      <c r="AD430" s="152" t="s">
        <v>162</v>
      </c>
    </row>
    <row r="431" spans="1:30" hidden="1">
      <c r="A431" s="189" t="s">
        <v>13307</v>
      </c>
      <c r="B431" s="189" t="s">
        <v>13308</v>
      </c>
      <c r="C431" s="154">
        <v>43830</v>
      </c>
      <c r="D431" s="155">
        <v>2.2185999999999999</v>
      </c>
      <c r="E431" s="155">
        <v>2.2185999999999999</v>
      </c>
      <c r="F431" s="156">
        <v>-0.12155044343402201</v>
      </c>
      <c r="G431" s="154">
        <v>43829</v>
      </c>
      <c r="H431" s="155">
        <v>2.2212999999999998</v>
      </c>
      <c r="I431" s="156">
        <v>45.167833540535199</v>
      </c>
      <c r="J431" s="152" t="s">
        <v>13309</v>
      </c>
      <c r="K431" s="156">
        <v>1.9577205882352799</v>
      </c>
      <c r="L431" s="156">
        <v>6.94625210894191</v>
      </c>
      <c r="M431" s="185">
        <v>12.311430596334899</v>
      </c>
      <c r="N431" s="156">
        <v>19.613974552512399</v>
      </c>
      <c r="O431" s="156">
        <v>45.167833540535199</v>
      </c>
      <c r="P431" s="152" t="s">
        <v>13309</v>
      </c>
      <c r="Q431" s="156">
        <v>32.596222806598099</v>
      </c>
      <c r="R431" s="152" t="s">
        <v>13310</v>
      </c>
      <c r="S431" s="157">
        <v>0</v>
      </c>
      <c r="T431" s="152"/>
      <c r="U431" s="156">
        <v>27.740672501151501</v>
      </c>
      <c r="V431" s="152" t="s">
        <v>157</v>
      </c>
      <c r="W431" s="152" t="s">
        <v>95</v>
      </c>
      <c r="X431" s="155">
        <v>0.13753175579999999</v>
      </c>
      <c r="Y431" s="152" t="s">
        <v>159</v>
      </c>
      <c r="Z431" s="154">
        <v>42754</v>
      </c>
      <c r="AA431" s="153" t="s">
        <v>9271</v>
      </c>
      <c r="AB431" s="152" t="s">
        <v>10190</v>
      </c>
      <c r="AC431" s="152" t="s">
        <v>217</v>
      </c>
      <c r="AD431" s="152" t="s">
        <v>162</v>
      </c>
    </row>
    <row r="432" spans="1:30" hidden="1">
      <c r="A432" s="189" t="s">
        <v>7654</v>
      </c>
      <c r="B432" s="189" t="s">
        <v>7655</v>
      </c>
      <c r="C432" s="154">
        <v>43830</v>
      </c>
      <c r="D432" s="155">
        <v>1.6910000000000001</v>
      </c>
      <c r="E432" s="155">
        <v>2.593</v>
      </c>
      <c r="F432" s="156">
        <v>0.83482409063804897</v>
      </c>
      <c r="G432" s="154">
        <v>43829</v>
      </c>
      <c r="H432" s="155">
        <v>1.677</v>
      </c>
      <c r="I432" s="156">
        <v>45.1502145922747</v>
      </c>
      <c r="J432" s="152" t="s">
        <v>10258</v>
      </c>
      <c r="K432" s="156">
        <v>3.0469226081657599</v>
      </c>
      <c r="L432" s="156">
        <v>8.4669660038486292</v>
      </c>
      <c r="M432" s="185">
        <v>13.8720538720539</v>
      </c>
      <c r="N432" s="156">
        <v>21.567217828900102</v>
      </c>
      <c r="O432" s="156">
        <v>45.1502145922747</v>
      </c>
      <c r="P432" s="152" t="s">
        <v>10258</v>
      </c>
      <c r="Q432" s="156">
        <v>12.2096881220969</v>
      </c>
      <c r="R432" s="152" t="s">
        <v>10259</v>
      </c>
      <c r="S432" s="156">
        <v>73.6450325132747</v>
      </c>
      <c r="T432" s="152" t="s">
        <v>10260</v>
      </c>
      <c r="U432" s="156">
        <v>235.64388439999999</v>
      </c>
      <c r="V432" s="152" t="s">
        <v>163</v>
      </c>
      <c r="W432" s="152" t="s">
        <v>166</v>
      </c>
      <c r="X432" s="155">
        <v>95.0888668212</v>
      </c>
      <c r="Y432" s="152" t="s">
        <v>159</v>
      </c>
      <c r="Z432" s="154">
        <v>41901</v>
      </c>
      <c r="AA432" s="153" t="s">
        <v>9271</v>
      </c>
      <c r="AB432" s="152" t="s">
        <v>10261</v>
      </c>
      <c r="AC432" s="152" t="s">
        <v>188</v>
      </c>
      <c r="AD432" s="152" t="s">
        <v>165</v>
      </c>
    </row>
    <row r="433" spans="1:30" hidden="1">
      <c r="A433" s="189" t="s">
        <v>13311</v>
      </c>
      <c r="B433" s="189" t="s">
        <v>13312</v>
      </c>
      <c r="C433" s="154">
        <v>43830</v>
      </c>
      <c r="D433" s="155">
        <v>1.5109999999999999</v>
      </c>
      <c r="E433" s="155">
        <v>1.5109999999999999</v>
      </c>
      <c r="F433" s="156">
        <v>0.26542800265428002</v>
      </c>
      <c r="G433" s="154">
        <v>43829</v>
      </c>
      <c r="H433" s="155">
        <v>1.5069999999999999</v>
      </c>
      <c r="I433" s="156">
        <v>45.148895292987497</v>
      </c>
      <c r="J433" s="152" t="s">
        <v>13313</v>
      </c>
      <c r="K433" s="156">
        <v>2.2327469553450601</v>
      </c>
      <c r="L433" s="156">
        <v>6.7090395480226004</v>
      </c>
      <c r="M433" s="185">
        <v>6.3335679099225803</v>
      </c>
      <c r="N433" s="156">
        <v>6.4084507042253502</v>
      </c>
      <c r="O433" s="156">
        <v>45.148895292987497</v>
      </c>
      <c r="P433" s="152" t="s">
        <v>13313</v>
      </c>
      <c r="Q433" s="156">
        <v>15.519877675841</v>
      </c>
      <c r="R433" s="152" t="s">
        <v>13314</v>
      </c>
      <c r="S433" s="156">
        <v>55.292908530318599</v>
      </c>
      <c r="T433" s="152" t="s">
        <v>13315</v>
      </c>
      <c r="U433" s="156">
        <v>51.1</v>
      </c>
      <c r="V433" s="152" t="s">
        <v>157</v>
      </c>
      <c r="W433" s="152" t="s">
        <v>166</v>
      </c>
      <c r="X433" s="155">
        <v>1.7170639908000001</v>
      </c>
      <c r="Y433" s="152" t="s">
        <v>159</v>
      </c>
      <c r="Z433" s="154">
        <v>42303</v>
      </c>
      <c r="AA433" s="153" t="s">
        <v>9271</v>
      </c>
      <c r="AB433" s="152" t="s">
        <v>9783</v>
      </c>
      <c r="AC433" s="152" t="s">
        <v>171</v>
      </c>
      <c r="AD433" s="152" t="s">
        <v>256</v>
      </c>
    </row>
    <row r="434" spans="1:30" hidden="1">
      <c r="A434" s="189" t="s">
        <v>7656</v>
      </c>
      <c r="B434" s="189" t="s">
        <v>7657</v>
      </c>
      <c r="C434" s="154">
        <v>43830</v>
      </c>
      <c r="D434" s="155">
        <v>1.5049999999999999</v>
      </c>
      <c r="E434" s="155">
        <v>1.5049999999999999</v>
      </c>
      <c r="F434" s="156">
        <v>0.73627844712181401</v>
      </c>
      <c r="G434" s="154">
        <v>43829</v>
      </c>
      <c r="H434" s="155">
        <v>1.494</v>
      </c>
      <c r="I434" s="156">
        <v>45.130183220829302</v>
      </c>
      <c r="J434" s="152" t="s">
        <v>10262</v>
      </c>
      <c r="K434" s="156">
        <v>1.6891891891891799</v>
      </c>
      <c r="L434" s="156">
        <v>5.3921568627451002</v>
      </c>
      <c r="M434" s="185">
        <v>7.1174377224199201</v>
      </c>
      <c r="N434" s="156">
        <v>22.357723577235799</v>
      </c>
      <c r="O434" s="156">
        <v>45.130183220829302</v>
      </c>
      <c r="P434" s="152" t="s">
        <v>10262</v>
      </c>
      <c r="Q434" s="156">
        <v>19.729514717581502</v>
      </c>
      <c r="R434" s="152" t="s">
        <v>10263</v>
      </c>
      <c r="S434" s="156">
        <v>55.154639175257699</v>
      </c>
      <c r="T434" s="152" t="s">
        <v>10264</v>
      </c>
      <c r="U434" s="156">
        <v>50.5</v>
      </c>
      <c r="V434" s="152" t="s">
        <v>157</v>
      </c>
      <c r="W434" s="152" t="s">
        <v>166</v>
      </c>
      <c r="X434" s="155">
        <v>6.0128781643</v>
      </c>
      <c r="Y434" s="152" t="s">
        <v>159</v>
      </c>
      <c r="Z434" s="154">
        <v>42087</v>
      </c>
      <c r="AA434" s="153" t="s">
        <v>9271</v>
      </c>
      <c r="AB434" s="152" t="s">
        <v>10265</v>
      </c>
      <c r="AC434" s="152" t="s">
        <v>200</v>
      </c>
      <c r="AD434" s="152" t="s">
        <v>162</v>
      </c>
    </row>
    <row r="435" spans="1:30" hidden="1">
      <c r="A435" s="189" t="s">
        <v>7658</v>
      </c>
      <c r="B435" s="189" t="s">
        <v>7659</v>
      </c>
      <c r="C435" s="154">
        <v>43830</v>
      </c>
      <c r="D435" s="155">
        <v>0.91239999999999999</v>
      </c>
      <c r="E435" s="155">
        <v>2.1173999999999999</v>
      </c>
      <c r="F435" s="156">
        <v>0.34092158803475298</v>
      </c>
      <c r="G435" s="154">
        <v>43829</v>
      </c>
      <c r="H435" s="155">
        <v>0.9093</v>
      </c>
      <c r="I435" s="156">
        <v>45.055643879173303</v>
      </c>
      <c r="J435" s="152" t="s">
        <v>10266</v>
      </c>
      <c r="K435" s="156">
        <v>1.6714954312458199</v>
      </c>
      <c r="L435" s="156">
        <v>5.9944237918215704</v>
      </c>
      <c r="M435" s="185">
        <v>7.1017725085103898</v>
      </c>
      <c r="N435" s="156">
        <v>16.630448676978101</v>
      </c>
      <c r="O435" s="156">
        <v>45.055643879173303</v>
      </c>
      <c r="P435" s="152" t="s">
        <v>10266</v>
      </c>
      <c r="Q435" s="156">
        <v>11.526708226378201</v>
      </c>
      <c r="R435" s="152" t="s">
        <v>10267</v>
      </c>
      <c r="S435" s="156">
        <v>38.221481593697902</v>
      </c>
      <c r="T435" s="152" t="s">
        <v>10268</v>
      </c>
      <c r="U435" s="156">
        <v>151.45607140000001</v>
      </c>
      <c r="V435" s="152" t="s">
        <v>157</v>
      </c>
      <c r="W435" s="152" t="s">
        <v>158</v>
      </c>
      <c r="X435" s="155">
        <v>0.83079122709999997</v>
      </c>
      <c r="Y435" s="152" t="s">
        <v>159</v>
      </c>
      <c r="Z435" s="154">
        <v>39785</v>
      </c>
      <c r="AA435" s="153" t="s">
        <v>9271</v>
      </c>
      <c r="AB435" s="152" t="s">
        <v>359</v>
      </c>
      <c r="AC435" s="152" t="s">
        <v>286</v>
      </c>
      <c r="AD435" s="152" t="s">
        <v>173</v>
      </c>
    </row>
    <row r="436" spans="1:30" hidden="1">
      <c r="A436" s="189" t="s">
        <v>7660</v>
      </c>
      <c r="B436" s="189" t="s">
        <v>7661</v>
      </c>
      <c r="C436" s="154">
        <v>43830</v>
      </c>
      <c r="D436" s="155">
        <v>3.0569999999999999</v>
      </c>
      <c r="E436" s="155">
        <v>3.0569999999999999</v>
      </c>
      <c r="F436" s="156">
        <v>0.55921052631578605</v>
      </c>
      <c r="G436" s="154">
        <v>43829</v>
      </c>
      <c r="H436" s="155">
        <v>3.04</v>
      </c>
      <c r="I436" s="156">
        <v>44.950213371266003</v>
      </c>
      <c r="J436" s="152" t="s">
        <v>10269</v>
      </c>
      <c r="K436" s="156">
        <v>2.2750083640013399</v>
      </c>
      <c r="L436" s="156">
        <v>4.2633015006821298</v>
      </c>
      <c r="M436" s="185">
        <v>4.5128205128205199</v>
      </c>
      <c r="N436" s="156">
        <v>12.5138019874862</v>
      </c>
      <c r="O436" s="156">
        <v>44.950213371266003</v>
      </c>
      <c r="P436" s="152" t="s">
        <v>10269</v>
      </c>
      <c r="Q436" s="156">
        <v>20.259638080251801</v>
      </c>
      <c r="R436" s="152" t="s">
        <v>10270</v>
      </c>
      <c r="S436" s="156">
        <v>57.172236503855999</v>
      </c>
      <c r="T436" s="152" t="s">
        <v>10271</v>
      </c>
      <c r="U436" s="156">
        <v>205.7</v>
      </c>
      <c r="V436" s="152" t="s">
        <v>157</v>
      </c>
      <c r="W436" s="152" t="s">
        <v>166</v>
      </c>
      <c r="X436" s="155">
        <v>9.3455130006000005</v>
      </c>
      <c r="Y436" s="152" t="s">
        <v>159</v>
      </c>
      <c r="Z436" s="154">
        <v>40573</v>
      </c>
      <c r="AA436" s="153" t="s">
        <v>9271</v>
      </c>
      <c r="AB436" s="152" t="s">
        <v>396</v>
      </c>
      <c r="AC436" s="152" t="s">
        <v>200</v>
      </c>
      <c r="AD436" s="152" t="s">
        <v>181</v>
      </c>
    </row>
    <row r="437" spans="1:30" hidden="1">
      <c r="A437" s="189" t="s">
        <v>7662</v>
      </c>
      <c r="B437" s="189" t="s">
        <v>7663</v>
      </c>
      <c r="C437" s="154">
        <v>43830</v>
      </c>
      <c r="D437" s="155">
        <v>1.2130000000000001</v>
      </c>
      <c r="E437" s="155">
        <v>1.2130000000000001</v>
      </c>
      <c r="F437" s="156">
        <v>0.49710024855012502</v>
      </c>
      <c r="G437" s="154">
        <v>43829</v>
      </c>
      <c r="H437" s="155">
        <v>1.2070000000000001</v>
      </c>
      <c r="I437" s="156">
        <v>44.922341696535298</v>
      </c>
      <c r="J437" s="152" t="s">
        <v>10272</v>
      </c>
      <c r="K437" s="156">
        <v>1.8471872376154499</v>
      </c>
      <c r="L437" s="156">
        <v>7.82222222222223</v>
      </c>
      <c r="M437" s="185">
        <v>7.5354609929078196</v>
      </c>
      <c r="N437" s="156">
        <v>12.7323420074349</v>
      </c>
      <c r="O437" s="156">
        <v>44.922341696535298</v>
      </c>
      <c r="P437" s="152" t="s">
        <v>10272</v>
      </c>
      <c r="Q437" s="156">
        <v>12.003693444136699</v>
      </c>
      <c r="R437" s="152" t="s">
        <v>10273</v>
      </c>
      <c r="S437" s="156">
        <v>20.6965174129353</v>
      </c>
      <c r="T437" s="152" t="s">
        <v>10274</v>
      </c>
      <c r="U437" s="156">
        <v>21.3</v>
      </c>
      <c r="V437" s="152" t="s">
        <v>157</v>
      </c>
      <c r="W437" s="152" t="s">
        <v>158</v>
      </c>
      <c r="X437" s="155">
        <v>1.1873121366999999</v>
      </c>
      <c r="Y437" s="152" t="s">
        <v>159</v>
      </c>
      <c r="Z437" s="154">
        <v>42157</v>
      </c>
      <c r="AA437" s="153" t="s">
        <v>9271</v>
      </c>
      <c r="AB437" s="152" t="s">
        <v>463</v>
      </c>
      <c r="AC437" s="152" t="s">
        <v>203</v>
      </c>
      <c r="AD437" s="152" t="s">
        <v>207</v>
      </c>
    </row>
    <row r="438" spans="1:30" hidden="1">
      <c r="A438" s="189" t="s">
        <v>7664</v>
      </c>
      <c r="B438" s="189" t="s">
        <v>7665</v>
      </c>
      <c r="C438" s="154">
        <v>43830</v>
      </c>
      <c r="D438" s="155">
        <v>0.63600000000000001</v>
      </c>
      <c r="E438" s="155">
        <v>0.63600000000000001</v>
      </c>
      <c r="F438" s="156">
        <v>0</v>
      </c>
      <c r="G438" s="154">
        <v>43829</v>
      </c>
      <c r="H438" s="155">
        <v>0.63600000000000001</v>
      </c>
      <c r="I438" s="156">
        <v>44.874715261958997</v>
      </c>
      <c r="J438" s="152" t="s">
        <v>10275</v>
      </c>
      <c r="K438" s="156">
        <v>1.76</v>
      </c>
      <c r="L438" s="156">
        <v>4.2622950819672196</v>
      </c>
      <c r="M438" s="185">
        <v>5.6478405315614699</v>
      </c>
      <c r="N438" s="156">
        <v>6.7114093959731598</v>
      </c>
      <c r="O438" s="156">
        <v>44.874715261958997</v>
      </c>
      <c r="P438" s="152" t="s">
        <v>10275</v>
      </c>
      <c r="Q438" s="156">
        <v>0.95238095238095299</v>
      </c>
      <c r="R438" s="152" t="s">
        <v>10276</v>
      </c>
      <c r="S438" s="156">
        <v>0.15748031496063</v>
      </c>
      <c r="T438" s="152" t="s">
        <v>10277</v>
      </c>
      <c r="U438" s="156">
        <v>-36.4</v>
      </c>
      <c r="V438" s="152" t="s">
        <v>157</v>
      </c>
      <c r="W438" s="152" t="s">
        <v>158</v>
      </c>
      <c r="X438" s="155">
        <v>13.600014761400001</v>
      </c>
      <c r="Y438" s="152" t="s">
        <v>159</v>
      </c>
      <c r="Z438" s="154">
        <v>42107</v>
      </c>
      <c r="AA438" s="153" t="s">
        <v>9271</v>
      </c>
      <c r="AB438" s="152" t="s">
        <v>431</v>
      </c>
      <c r="AC438" s="152" t="s">
        <v>223</v>
      </c>
      <c r="AD438" s="152" t="s">
        <v>181</v>
      </c>
    </row>
    <row r="439" spans="1:30" hidden="1">
      <c r="A439" s="189" t="s">
        <v>7666</v>
      </c>
      <c r="B439" s="189" t="s">
        <v>7667</v>
      </c>
      <c r="C439" s="154">
        <v>43830</v>
      </c>
      <c r="D439" s="155">
        <v>1.276</v>
      </c>
      <c r="E439" s="155">
        <v>1.276</v>
      </c>
      <c r="F439" s="156">
        <v>-7.8308535630375098E-2</v>
      </c>
      <c r="G439" s="154">
        <v>43829</v>
      </c>
      <c r="H439" s="155">
        <v>1.2769999999999999</v>
      </c>
      <c r="I439" s="156">
        <v>44.835414301929603</v>
      </c>
      <c r="J439" s="152" t="s">
        <v>10278</v>
      </c>
      <c r="K439" s="156">
        <v>2.7375201288244799</v>
      </c>
      <c r="L439" s="156">
        <v>11.733800350262699</v>
      </c>
      <c r="M439" s="185">
        <v>18.367346938775501</v>
      </c>
      <c r="N439" s="156">
        <v>19.363891487371401</v>
      </c>
      <c r="O439" s="156">
        <v>44.835414301929603</v>
      </c>
      <c r="P439" s="152" t="s">
        <v>10278</v>
      </c>
      <c r="Q439" s="156">
        <v>30.871794871794901</v>
      </c>
      <c r="R439" s="152" t="s">
        <v>10279</v>
      </c>
      <c r="S439" s="156">
        <v>28.112449799196799</v>
      </c>
      <c r="T439" s="152" t="s">
        <v>10280</v>
      </c>
      <c r="U439" s="156">
        <v>27.6</v>
      </c>
      <c r="V439" s="152" t="s">
        <v>157</v>
      </c>
      <c r="W439" s="152" t="s">
        <v>158</v>
      </c>
      <c r="X439" s="155">
        <v>2.4944391384000002</v>
      </c>
      <c r="Y439" s="152" t="s">
        <v>159</v>
      </c>
      <c r="Z439" s="154">
        <v>42475</v>
      </c>
      <c r="AA439" s="153" t="s">
        <v>9271</v>
      </c>
      <c r="AB439" s="152" t="s">
        <v>10281</v>
      </c>
      <c r="AC439" s="152" t="s">
        <v>195</v>
      </c>
      <c r="AD439" s="152" t="s">
        <v>489</v>
      </c>
    </row>
    <row r="440" spans="1:30" hidden="1">
      <c r="A440" s="189" t="s">
        <v>13316</v>
      </c>
      <c r="B440" s="189" t="s">
        <v>13317</v>
      </c>
      <c r="C440" s="154">
        <v>43830</v>
      </c>
      <c r="D440" s="155">
        <v>1.202</v>
      </c>
      <c r="E440" s="155">
        <v>1.202</v>
      </c>
      <c r="F440" s="156">
        <v>0.16666666666666699</v>
      </c>
      <c r="G440" s="154">
        <v>43829</v>
      </c>
      <c r="H440" s="155">
        <v>1.2</v>
      </c>
      <c r="I440" s="156">
        <v>44.819277108433702</v>
      </c>
      <c r="J440" s="152" t="s">
        <v>13318</v>
      </c>
      <c r="K440" s="156">
        <v>1.86440677966102</v>
      </c>
      <c r="L440" s="156">
        <v>8.8768115942028896</v>
      </c>
      <c r="M440" s="185">
        <v>9.8720292504570306</v>
      </c>
      <c r="N440" s="156">
        <v>24.1735537190083</v>
      </c>
      <c r="O440" s="156">
        <v>44.819277108433702</v>
      </c>
      <c r="P440" s="152" t="s">
        <v>13318</v>
      </c>
      <c r="Q440" s="157">
        <v>0</v>
      </c>
      <c r="R440" s="152"/>
      <c r="S440" s="157">
        <v>0</v>
      </c>
      <c r="T440" s="152"/>
      <c r="U440" s="156">
        <v>20.2</v>
      </c>
      <c r="V440" s="152" t="s">
        <v>163</v>
      </c>
      <c r="W440" s="152" t="s">
        <v>95</v>
      </c>
      <c r="X440" s="155">
        <v>1.2390377365</v>
      </c>
      <c r="Y440" s="152" t="s">
        <v>159</v>
      </c>
      <c r="Z440" s="154">
        <v>43130</v>
      </c>
      <c r="AA440" s="153" t="s">
        <v>9271</v>
      </c>
      <c r="AB440" s="152" t="s">
        <v>172</v>
      </c>
      <c r="AC440" s="152" t="s">
        <v>167</v>
      </c>
      <c r="AD440" s="152" t="s">
        <v>247</v>
      </c>
    </row>
    <row r="441" spans="1:30" hidden="1">
      <c r="A441" s="189" t="s">
        <v>7668</v>
      </c>
      <c r="B441" s="189" t="s">
        <v>7669</v>
      </c>
      <c r="C441" s="154">
        <v>43830</v>
      </c>
      <c r="D441" s="155">
        <v>1.3220000000000001</v>
      </c>
      <c r="E441" s="155">
        <v>1.3220000000000001</v>
      </c>
      <c r="F441" s="156">
        <v>0.15151515151515199</v>
      </c>
      <c r="G441" s="154">
        <v>43829</v>
      </c>
      <c r="H441" s="155">
        <v>1.32</v>
      </c>
      <c r="I441" s="156">
        <v>44.797371303395401</v>
      </c>
      <c r="J441" s="152" t="s">
        <v>10282</v>
      </c>
      <c r="K441" s="156">
        <v>1.7705927636643699</v>
      </c>
      <c r="L441" s="156">
        <v>7.8303425774877704</v>
      </c>
      <c r="M441" s="185">
        <v>12.1289228159457</v>
      </c>
      <c r="N441" s="156">
        <v>13.573883161512001</v>
      </c>
      <c r="O441" s="156">
        <v>44.797371303395401</v>
      </c>
      <c r="P441" s="152" t="s">
        <v>10282</v>
      </c>
      <c r="Q441" s="156">
        <v>24.7169811320755</v>
      </c>
      <c r="R441" s="152" t="s">
        <v>10283</v>
      </c>
      <c r="S441" s="156">
        <v>32.067932067932098</v>
      </c>
      <c r="T441" s="152" t="s">
        <v>10284</v>
      </c>
      <c r="U441" s="156">
        <v>32.200000000000003</v>
      </c>
      <c r="V441" s="152" t="s">
        <v>163</v>
      </c>
      <c r="W441" s="152" t="s">
        <v>189</v>
      </c>
      <c r="X441" s="155">
        <v>1.3649062435999999</v>
      </c>
      <c r="Y441" s="152" t="s">
        <v>159</v>
      </c>
      <c r="Z441" s="154">
        <v>42403</v>
      </c>
      <c r="AA441" s="153" t="s">
        <v>9271</v>
      </c>
      <c r="AB441" s="152" t="s">
        <v>10077</v>
      </c>
      <c r="AC441" s="152" t="s">
        <v>446</v>
      </c>
      <c r="AD441" s="152" t="s">
        <v>207</v>
      </c>
    </row>
    <row r="442" spans="1:30" hidden="1">
      <c r="A442" s="189" t="s">
        <v>7670</v>
      </c>
      <c r="B442" s="189" t="s">
        <v>7671</v>
      </c>
      <c r="C442" s="154">
        <v>43830</v>
      </c>
      <c r="D442" s="155">
        <v>0.82499999999999996</v>
      </c>
      <c r="E442" s="155">
        <v>0.82499999999999996</v>
      </c>
      <c r="F442" s="156">
        <v>0.243013365735116</v>
      </c>
      <c r="G442" s="154">
        <v>43829</v>
      </c>
      <c r="H442" s="155">
        <v>0.82299999999999995</v>
      </c>
      <c r="I442" s="156">
        <v>44.7368421052632</v>
      </c>
      <c r="J442" s="152" t="s">
        <v>10285</v>
      </c>
      <c r="K442" s="156">
        <v>2.61194029850745</v>
      </c>
      <c r="L442" s="156">
        <v>11.4864864864865</v>
      </c>
      <c r="M442" s="185">
        <v>13.3241758241758</v>
      </c>
      <c r="N442" s="156">
        <v>27.511591962905701</v>
      </c>
      <c r="O442" s="156">
        <v>44.7368421052632</v>
      </c>
      <c r="P442" s="152" t="s">
        <v>10285</v>
      </c>
      <c r="Q442" s="156">
        <v>6.7270375161707499</v>
      </c>
      <c r="R442" s="152" t="s">
        <v>10286</v>
      </c>
      <c r="S442" s="156">
        <v>-10.520607375271201</v>
      </c>
      <c r="T442" s="152" t="s">
        <v>10287</v>
      </c>
      <c r="U442" s="156">
        <v>-17.5</v>
      </c>
      <c r="V442" s="152" t="s">
        <v>157</v>
      </c>
      <c r="W442" s="152" t="s">
        <v>186</v>
      </c>
      <c r="X442" s="155">
        <v>1.2790926367</v>
      </c>
      <c r="Y442" s="152" t="s">
        <v>159</v>
      </c>
      <c r="Z442" s="154">
        <v>42488</v>
      </c>
      <c r="AA442" s="153" t="s">
        <v>9271</v>
      </c>
      <c r="AB442" s="152" t="s">
        <v>10288</v>
      </c>
      <c r="AC442" s="152" t="s">
        <v>369</v>
      </c>
      <c r="AD442" s="152" t="s">
        <v>181</v>
      </c>
    </row>
    <row r="443" spans="1:30" hidden="1">
      <c r="A443" s="189" t="s">
        <v>13319</v>
      </c>
      <c r="B443" s="189" t="s">
        <v>13320</v>
      </c>
      <c r="C443" s="154">
        <v>43830</v>
      </c>
      <c r="D443" s="155">
        <v>1.3559000000000001</v>
      </c>
      <c r="E443" s="155">
        <v>1.3559000000000001</v>
      </c>
      <c r="F443" s="156">
        <v>0.16251754450766101</v>
      </c>
      <c r="G443" s="154">
        <v>43829</v>
      </c>
      <c r="H443" s="155">
        <v>1.3536999999999999</v>
      </c>
      <c r="I443" s="156">
        <v>44.721955384779598</v>
      </c>
      <c r="J443" s="152" t="s">
        <v>13321</v>
      </c>
      <c r="K443" s="156">
        <v>1.41361256544504</v>
      </c>
      <c r="L443" s="156">
        <v>7.1434215725009897</v>
      </c>
      <c r="M443" s="185">
        <v>8.7940303297761506</v>
      </c>
      <c r="N443" s="156">
        <v>14.4315976031733</v>
      </c>
      <c r="O443" s="156">
        <v>44.721955384779598</v>
      </c>
      <c r="P443" s="152" t="s">
        <v>13321</v>
      </c>
      <c r="Q443" s="156">
        <v>11.900635470826099</v>
      </c>
      <c r="R443" s="152" t="s">
        <v>13322</v>
      </c>
      <c r="S443" s="156">
        <v>33.192534381139502</v>
      </c>
      <c r="T443" s="152" t="s">
        <v>13323</v>
      </c>
      <c r="U443" s="156">
        <v>35.590000000000003</v>
      </c>
      <c r="V443" s="152" t="s">
        <v>157</v>
      </c>
      <c r="W443" s="152" t="s">
        <v>166</v>
      </c>
      <c r="X443" s="155">
        <v>1.19381804E-2</v>
      </c>
      <c r="Y443" s="152" t="s">
        <v>159</v>
      </c>
      <c r="Z443" s="154">
        <v>42548</v>
      </c>
      <c r="AA443" s="153" t="s">
        <v>9271</v>
      </c>
      <c r="AB443" s="152" t="s">
        <v>456</v>
      </c>
      <c r="AC443" s="152" t="s">
        <v>457</v>
      </c>
      <c r="AD443" s="152" t="s">
        <v>207</v>
      </c>
    </row>
    <row r="444" spans="1:30" hidden="1">
      <c r="A444" s="189" t="s">
        <v>7672</v>
      </c>
      <c r="B444" s="189" t="s">
        <v>7673</v>
      </c>
      <c r="C444" s="154">
        <v>43830</v>
      </c>
      <c r="D444" s="155">
        <v>2.0169999999999999</v>
      </c>
      <c r="E444" s="155">
        <v>2.2320000000000002</v>
      </c>
      <c r="F444" s="156">
        <v>1.50981378963261</v>
      </c>
      <c r="G444" s="154">
        <v>43829</v>
      </c>
      <c r="H444" s="155">
        <v>1.9870000000000001</v>
      </c>
      <c r="I444" s="156">
        <v>44.691535150645599</v>
      </c>
      <c r="J444" s="152" t="s">
        <v>10289</v>
      </c>
      <c r="K444" s="156">
        <v>2.2819472616632899</v>
      </c>
      <c r="L444" s="156">
        <v>1.92016169782718</v>
      </c>
      <c r="M444" s="185">
        <v>2.8032619775739001</v>
      </c>
      <c r="N444" s="156">
        <v>22.688564476885698</v>
      </c>
      <c r="O444" s="156">
        <v>44.691535150645599</v>
      </c>
      <c r="P444" s="152" t="s">
        <v>10289</v>
      </c>
      <c r="Q444" s="156">
        <v>31.400651465798099</v>
      </c>
      <c r="R444" s="152" t="s">
        <v>10290</v>
      </c>
      <c r="S444" s="156">
        <v>44.071428571428598</v>
      </c>
      <c r="T444" s="152" t="s">
        <v>10291</v>
      </c>
      <c r="U444" s="156">
        <v>140.77352569999999</v>
      </c>
      <c r="V444" s="152" t="s">
        <v>157</v>
      </c>
      <c r="W444" s="152" t="s">
        <v>166</v>
      </c>
      <c r="X444" s="155">
        <v>6.0899070941</v>
      </c>
      <c r="Y444" s="152" t="s">
        <v>159</v>
      </c>
      <c r="Z444" s="154">
        <v>41662</v>
      </c>
      <c r="AA444" s="153" t="s">
        <v>9271</v>
      </c>
      <c r="AB444" s="152" t="s">
        <v>10292</v>
      </c>
      <c r="AC444" s="152" t="s">
        <v>200</v>
      </c>
      <c r="AD444" s="152" t="s">
        <v>181</v>
      </c>
    </row>
    <row r="445" spans="1:30" hidden="1">
      <c r="A445" s="189" t="s">
        <v>7674</v>
      </c>
      <c r="B445" s="189" t="s">
        <v>7675</v>
      </c>
      <c r="C445" s="154">
        <v>43830</v>
      </c>
      <c r="D445" s="155">
        <v>1.6012999999999999</v>
      </c>
      <c r="E445" s="155">
        <v>1.6012999999999999</v>
      </c>
      <c r="F445" s="156">
        <v>0.28181362725450598</v>
      </c>
      <c r="G445" s="154">
        <v>43829</v>
      </c>
      <c r="H445" s="155">
        <v>1.5968</v>
      </c>
      <c r="I445" s="156">
        <v>44.691424957079597</v>
      </c>
      <c r="J445" s="152" t="s">
        <v>10293</v>
      </c>
      <c r="K445" s="156">
        <v>1.7667619955513201</v>
      </c>
      <c r="L445" s="156">
        <v>12.1672737461474</v>
      </c>
      <c r="M445" s="185">
        <v>17.630206420333501</v>
      </c>
      <c r="N445" s="156">
        <v>27.269114608170401</v>
      </c>
      <c r="O445" s="156">
        <v>44.691424957079597</v>
      </c>
      <c r="P445" s="152" t="s">
        <v>10293</v>
      </c>
      <c r="Q445" s="156">
        <v>48.557380090917498</v>
      </c>
      <c r="R445" s="152" t="s">
        <v>10294</v>
      </c>
      <c r="S445" s="156">
        <v>54.565637065636999</v>
      </c>
      <c r="T445" s="152" t="s">
        <v>10295</v>
      </c>
      <c r="U445" s="156">
        <v>60.13</v>
      </c>
      <c r="V445" s="152" t="s">
        <v>157</v>
      </c>
      <c r="W445" s="152" t="s">
        <v>197</v>
      </c>
      <c r="X445" s="155">
        <v>0.56808272810000005</v>
      </c>
      <c r="Y445" s="152" t="s">
        <v>159</v>
      </c>
      <c r="Z445" s="154">
        <v>42305</v>
      </c>
      <c r="AA445" s="153" t="s">
        <v>9271</v>
      </c>
      <c r="AB445" s="152" t="s">
        <v>10296</v>
      </c>
      <c r="AC445" s="152" t="s">
        <v>193</v>
      </c>
      <c r="AD445" s="152" t="s">
        <v>165</v>
      </c>
    </row>
    <row r="446" spans="1:30" hidden="1">
      <c r="A446" s="189" t="s">
        <v>7676</v>
      </c>
      <c r="B446" s="189" t="s">
        <v>7677</v>
      </c>
      <c r="C446" s="154">
        <v>43830</v>
      </c>
      <c r="D446" s="155">
        <v>1.4329000000000001</v>
      </c>
      <c r="E446" s="155">
        <v>1.4329000000000001</v>
      </c>
      <c r="F446" s="156">
        <v>9.0807488125180094E-2</v>
      </c>
      <c r="G446" s="154">
        <v>43829</v>
      </c>
      <c r="H446" s="155">
        <v>1.4316</v>
      </c>
      <c r="I446" s="156">
        <v>44.678917609046898</v>
      </c>
      <c r="J446" s="152" t="s">
        <v>10297</v>
      </c>
      <c r="K446" s="156">
        <v>3.3689222334439402</v>
      </c>
      <c r="L446" s="156">
        <v>8.9326440626425505</v>
      </c>
      <c r="M446" s="185">
        <v>12.587412587412601</v>
      </c>
      <c r="N446" s="156">
        <v>14.522058823529401</v>
      </c>
      <c r="O446" s="156">
        <v>44.678917609046898</v>
      </c>
      <c r="P446" s="152" t="s">
        <v>10297</v>
      </c>
      <c r="Q446" s="156">
        <v>17.885643767996701</v>
      </c>
      <c r="R446" s="152" t="s">
        <v>10298</v>
      </c>
      <c r="S446" s="157">
        <v>0</v>
      </c>
      <c r="T446" s="152"/>
      <c r="U446" s="156">
        <v>43.29</v>
      </c>
      <c r="V446" s="152" t="s">
        <v>163</v>
      </c>
      <c r="W446" s="152" t="s">
        <v>95</v>
      </c>
      <c r="X446" s="155">
        <v>1.3905331383999999</v>
      </c>
      <c r="Y446" s="152" t="s">
        <v>159</v>
      </c>
      <c r="Z446" s="154">
        <v>42823</v>
      </c>
      <c r="AA446" s="153" t="s">
        <v>9271</v>
      </c>
      <c r="AB446" s="152" t="s">
        <v>10299</v>
      </c>
      <c r="AC446" s="152" t="s">
        <v>381</v>
      </c>
      <c r="AD446" s="152" t="s">
        <v>185</v>
      </c>
    </row>
    <row r="447" spans="1:30" hidden="1">
      <c r="A447" s="189" t="s">
        <v>7678</v>
      </c>
      <c r="B447" s="189" t="s">
        <v>7679</v>
      </c>
      <c r="C447" s="154">
        <v>43830</v>
      </c>
      <c r="D447" s="155">
        <v>2.1231</v>
      </c>
      <c r="E447" s="155">
        <v>2.7631000000000001</v>
      </c>
      <c r="F447" s="156">
        <v>0.155675063685243</v>
      </c>
      <c r="G447" s="154">
        <v>43829</v>
      </c>
      <c r="H447" s="155">
        <v>2.1198000000000001</v>
      </c>
      <c r="I447" s="156">
        <v>44.6450576692081</v>
      </c>
      <c r="J447" s="152" t="s">
        <v>10300</v>
      </c>
      <c r="K447" s="156">
        <v>1.40905617118839</v>
      </c>
      <c r="L447" s="156">
        <v>7.1352878841398697</v>
      </c>
      <c r="M447" s="185">
        <v>8.7598051569404998</v>
      </c>
      <c r="N447" s="156">
        <v>14.4528301886793</v>
      </c>
      <c r="O447" s="156">
        <v>44.6450576692081</v>
      </c>
      <c r="P447" s="152" t="s">
        <v>10300</v>
      </c>
      <c r="Q447" s="156">
        <v>11.1920056807707</v>
      </c>
      <c r="R447" s="152" t="s">
        <v>10301</v>
      </c>
      <c r="S447" s="156">
        <v>32.519827505688497</v>
      </c>
      <c r="T447" s="152" t="s">
        <v>10302</v>
      </c>
      <c r="U447" s="156">
        <v>216.88838594000001</v>
      </c>
      <c r="V447" s="152" t="s">
        <v>157</v>
      </c>
      <c r="W447" s="152" t="s">
        <v>166</v>
      </c>
      <c r="X447" s="155">
        <v>8.9751754761000004</v>
      </c>
      <c r="Y447" s="152" t="s">
        <v>159</v>
      </c>
      <c r="Z447" s="154">
        <v>39181</v>
      </c>
      <c r="AA447" s="153" t="s">
        <v>9271</v>
      </c>
      <c r="AB447" s="152" t="s">
        <v>456</v>
      </c>
      <c r="AC447" s="152" t="s">
        <v>457</v>
      </c>
      <c r="AD447" s="152" t="s">
        <v>207</v>
      </c>
    </row>
    <row r="448" spans="1:30" hidden="1">
      <c r="A448" s="189" t="s">
        <v>13324</v>
      </c>
      <c r="B448" s="189" t="s">
        <v>13325</v>
      </c>
      <c r="C448" s="154">
        <v>43830</v>
      </c>
      <c r="D448" s="155">
        <v>1.3513999999999999</v>
      </c>
      <c r="E448" s="155">
        <v>1.3894</v>
      </c>
      <c r="F448" s="156">
        <v>0.44596402556859599</v>
      </c>
      <c r="G448" s="154">
        <v>43829</v>
      </c>
      <c r="H448" s="155">
        <v>1.3453999999999999</v>
      </c>
      <c r="I448" s="156">
        <v>44.6125411313717</v>
      </c>
      <c r="J448" s="152" t="s">
        <v>13326</v>
      </c>
      <c r="K448" s="156">
        <v>2.8384445628186401</v>
      </c>
      <c r="L448" s="156">
        <v>7.5441667992996999</v>
      </c>
      <c r="M448" s="185">
        <v>8.6946114914322798</v>
      </c>
      <c r="N448" s="156">
        <v>16.852581467615899</v>
      </c>
      <c r="O448" s="156">
        <v>44.6125411313717</v>
      </c>
      <c r="P448" s="152" t="s">
        <v>13326</v>
      </c>
      <c r="Q448" s="156">
        <v>29.468532325387201</v>
      </c>
      <c r="R448" s="152" t="s">
        <v>13327</v>
      </c>
      <c r="S448" s="156">
        <v>39.705759883895503</v>
      </c>
      <c r="T448" s="152" t="s">
        <v>13328</v>
      </c>
      <c r="U448" s="156">
        <v>39.580024700000003</v>
      </c>
      <c r="V448" s="152" t="s">
        <v>157</v>
      </c>
      <c r="W448" s="152" t="s">
        <v>189</v>
      </c>
      <c r="X448" s="155">
        <v>2.7049005399999999E-2</v>
      </c>
      <c r="Y448" s="152" t="s">
        <v>159</v>
      </c>
      <c r="Z448" s="154">
        <v>42618</v>
      </c>
      <c r="AA448" s="153" t="s">
        <v>9271</v>
      </c>
      <c r="AB448" s="152" t="s">
        <v>460</v>
      </c>
      <c r="AC448" s="152" t="s">
        <v>161</v>
      </c>
      <c r="AD448" s="152" t="s">
        <v>226</v>
      </c>
    </row>
    <row r="449" spans="1:30" hidden="1">
      <c r="A449" s="189" t="s">
        <v>13329</v>
      </c>
      <c r="B449" s="189" t="s">
        <v>13330</v>
      </c>
      <c r="C449" s="154">
        <v>43830</v>
      </c>
      <c r="D449" s="155">
        <v>1.321</v>
      </c>
      <c r="E449" s="155">
        <v>2.2130000000000001</v>
      </c>
      <c r="F449" s="156">
        <v>0.303720577069096</v>
      </c>
      <c r="G449" s="154">
        <v>43829</v>
      </c>
      <c r="H449" s="155">
        <v>1.3169999999999999</v>
      </c>
      <c r="I449" s="156">
        <v>44.529540481400403</v>
      </c>
      <c r="J449" s="152" t="s">
        <v>13331</v>
      </c>
      <c r="K449" s="156">
        <v>3.2031249999999898</v>
      </c>
      <c r="L449" s="156">
        <v>8.2786885245901498</v>
      </c>
      <c r="M449" s="185">
        <v>7.1370640713706202</v>
      </c>
      <c r="N449" s="156">
        <v>9.9001663893510798</v>
      </c>
      <c r="O449" s="156">
        <v>44.529540481400403</v>
      </c>
      <c r="P449" s="152" t="s">
        <v>13331</v>
      </c>
      <c r="Q449" s="156">
        <v>6.8680320213005404</v>
      </c>
      <c r="R449" s="152" t="s">
        <v>13332</v>
      </c>
      <c r="S449" s="156">
        <v>35.363112353845402</v>
      </c>
      <c r="T449" s="152" t="s">
        <v>13333</v>
      </c>
      <c r="U449" s="156">
        <v>166.80012429999999</v>
      </c>
      <c r="V449" s="152" t="s">
        <v>3984</v>
      </c>
      <c r="W449" s="152" t="s">
        <v>166</v>
      </c>
      <c r="X449" s="155">
        <v>0.62184816139999999</v>
      </c>
      <c r="Y449" s="152" t="s">
        <v>159</v>
      </c>
      <c r="Z449" s="154">
        <v>41962</v>
      </c>
      <c r="AA449" s="153" t="s">
        <v>9271</v>
      </c>
      <c r="AB449" s="152" t="s">
        <v>10224</v>
      </c>
      <c r="AC449" s="152" t="s">
        <v>404</v>
      </c>
      <c r="AD449" s="152" t="s">
        <v>162</v>
      </c>
    </row>
    <row r="450" spans="1:30" hidden="1">
      <c r="A450" s="189" t="s">
        <v>13334</v>
      </c>
      <c r="B450" s="189" t="s">
        <v>13335</v>
      </c>
      <c r="C450" s="154">
        <v>43830</v>
      </c>
      <c r="D450" s="155">
        <v>1.1716</v>
      </c>
      <c r="E450" s="155">
        <v>1.1716</v>
      </c>
      <c r="F450" s="156">
        <v>0.67021825055851802</v>
      </c>
      <c r="G450" s="154">
        <v>43829</v>
      </c>
      <c r="H450" s="155">
        <v>1.1637999999999999</v>
      </c>
      <c r="I450" s="156">
        <v>44.463625154130703</v>
      </c>
      <c r="J450" s="152" t="s">
        <v>13336</v>
      </c>
      <c r="K450" s="156">
        <v>1.5427283758017001</v>
      </c>
      <c r="L450" s="156">
        <v>14.0354292388554</v>
      </c>
      <c r="M450" s="185">
        <v>10.330539598832299</v>
      </c>
      <c r="N450" s="156">
        <v>23.417254819340599</v>
      </c>
      <c r="O450" s="156">
        <v>44.463625154130703</v>
      </c>
      <c r="P450" s="152" t="s">
        <v>13336</v>
      </c>
      <c r="Q450" s="156">
        <v>17.725080385852099</v>
      </c>
      <c r="R450" s="152" t="s">
        <v>13337</v>
      </c>
      <c r="S450" s="157">
        <v>0</v>
      </c>
      <c r="T450" s="152"/>
      <c r="U450" s="156">
        <v>17.16</v>
      </c>
      <c r="V450" s="152" t="s">
        <v>157</v>
      </c>
      <c r="W450" s="152" t="s">
        <v>95</v>
      </c>
      <c r="X450" s="155">
        <v>0.43646800940000002</v>
      </c>
      <c r="Y450" s="152" t="s">
        <v>159</v>
      </c>
      <c r="Z450" s="154">
        <v>43061</v>
      </c>
      <c r="AA450" s="153" t="s">
        <v>9271</v>
      </c>
      <c r="AB450" s="152" t="s">
        <v>10043</v>
      </c>
      <c r="AC450" s="152" t="s">
        <v>195</v>
      </c>
      <c r="AD450" s="152" t="s">
        <v>162</v>
      </c>
    </row>
    <row r="451" spans="1:30" hidden="1">
      <c r="A451" s="189" t="s">
        <v>7680</v>
      </c>
      <c r="B451" s="189" t="s">
        <v>7681</v>
      </c>
      <c r="C451" s="154">
        <v>43830</v>
      </c>
      <c r="D451" s="155">
        <v>1.0775999999999999</v>
      </c>
      <c r="E451" s="155">
        <v>1.3156000000000001</v>
      </c>
      <c r="F451" s="156">
        <v>0.97451274362819096</v>
      </c>
      <c r="G451" s="154">
        <v>43829</v>
      </c>
      <c r="H451" s="155">
        <v>1.0671999999999999</v>
      </c>
      <c r="I451" s="156">
        <v>44.450402144772099</v>
      </c>
      <c r="J451" s="152" t="s">
        <v>10303</v>
      </c>
      <c r="K451" s="156">
        <v>3.1097502631327201</v>
      </c>
      <c r="L451" s="156">
        <v>9.4232331437855308</v>
      </c>
      <c r="M451" s="185">
        <v>16.1707632600259</v>
      </c>
      <c r="N451" s="156">
        <v>21.707702733227901</v>
      </c>
      <c r="O451" s="156">
        <v>44.450402144772099</v>
      </c>
      <c r="P451" s="152" t="s">
        <v>10303</v>
      </c>
      <c r="Q451" s="156">
        <v>-4.4038515220141603</v>
      </c>
      <c r="R451" s="152" t="s">
        <v>10304</v>
      </c>
      <c r="S451" s="156">
        <v>1.5190199293535001</v>
      </c>
      <c r="T451" s="152" t="s">
        <v>10305</v>
      </c>
      <c r="U451" s="156">
        <v>32.595231679999998</v>
      </c>
      <c r="V451" s="152" t="s">
        <v>157</v>
      </c>
      <c r="W451" s="152" t="s">
        <v>186</v>
      </c>
      <c r="X451" s="155">
        <v>1.0728482001999999</v>
      </c>
      <c r="Y451" s="152" t="s">
        <v>159</v>
      </c>
      <c r="Z451" s="154">
        <v>41702</v>
      </c>
      <c r="AA451" s="153" t="s">
        <v>9271</v>
      </c>
      <c r="AB451" s="152" t="s">
        <v>477</v>
      </c>
      <c r="AC451" s="152" t="s">
        <v>182</v>
      </c>
      <c r="AD451" s="152" t="s">
        <v>162</v>
      </c>
    </row>
    <row r="452" spans="1:30" hidden="1">
      <c r="A452" s="189" t="s">
        <v>13338</v>
      </c>
      <c r="B452" s="189" t="s">
        <v>13339</v>
      </c>
      <c r="C452" s="154">
        <v>43830</v>
      </c>
      <c r="D452" s="155">
        <v>1.0250999999999999</v>
      </c>
      <c r="E452" s="155">
        <v>1.0250999999999999</v>
      </c>
      <c r="F452" s="156">
        <v>0.273892203854046</v>
      </c>
      <c r="G452" s="154">
        <v>43829</v>
      </c>
      <c r="H452" s="155">
        <v>1.0223</v>
      </c>
      <c r="I452" s="156">
        <v>44.420963651732897</v>
      </c>
      <c r="J452" s="152" t="s">
        <v>13340</v>
      </c>
      <c r="K452" s="156">
        <v>2.19320107666233</v>
      </c>
      <c r="L452" s="156">
        <v>6.2499999999999902</v>
      </c>
      <c r="M452" s="185">
        <v>9.8478354050578503</v>
      </c>
      <c r="N452" s="156">
        <v>16.014033499320899</v>
      </c>
      <c r="O452" s="156">
        <v>44.420963651732897</v>
      </c>
      <c r="P452" s="152" t="s">
        <v>13340</v>
      </c>
      <c r="Q452" s="157">
        <v>0</v>
      </c>
      <c r="R452" s="152"/>
      <c r="S452" s="157">
        <v>0</v>
      </c>
      <c r="T452" s="152"/>
      <c r="U452" s="156">
        <v>2.50999999999999</v>
      </c>
      <c r="V452" s="152" t="s">
        <v>163</v>
      </c>
      <c r="W452" s="152" t="s">
        <v>95</v>
      </c>
      <c r="X452" s="155">
        <v>0.50665582750000004</v>
      </c>
      <c r="Y452" s="152" t="s">
        <v>159</v>
      </c>
      <c r="Z452" s="154">
        <v>43144</v>
      </c>
      <c r="AA452" s="153" t="s">
        <v>9271</v>
      </c>
      <c r="AB452" s="152" t="s">
        <v>9288</v>
      </c>
      <c r="AC452" s="152" t="s">
        <v>317</v>
      </c>
      <c r="AD452" s="152" t="s">
        <v>162</v>
      </c>
    </row>
    <row r="453" spans="1:30" hidden="1">
      <c r="A453" s="189" t="s">
        <v>13341</v>
      </c>
      <c r="B453" s="189" t="s">
        <v>13342</v>
      </c>
      <c r="C453" s="154">
        <v>43830</v>
      </c>
      <c r="D453" s="155">
        <v>1.3968</v>
      </c>
      <c r="E453" s="155">
        <v>1.3968</v>
      </c>
      <c r="F453" s="156">
        <v>0.438628029050118</v>
      </c>
      <c r="G453" s="154">
        <v>43829</v>
      </c>
      <c r="H453" s="155">
        <v>1.3907</v>
      </c>
      <c r="I453" s="156">
        <v>44.416873449131501</v>
      </c>
      <c r="J453" s="152" t="s">
        <v>13343</v>
      </c>
      <c r="K453" s="156">
        <v>-1.05546504214776</v>
      </c>
      <c r="L453" s="156">
        <v>4.6448906203176596</v>
      </c>
      <c r="M453" s="185">
        <v>2.9026079269191198</v>
      </c>
      <c r="N453" s="156">
        <v>9.4242068155111696</v>
      </c>
      <c r="O453" s="156">
        <v>44.416873449131501</v>
      </c>
      <c r="P453" s="152" t="s">
        <v>13343</v>
      </c>
      <c r="Q453" s="157">
        <v>0</v>
      </c>
      <c r="R453" s="152"/>
      <c r="S453" s="157">
        <v>0</v>
      </c>
      <c r="T453" s="152"/>
      <c r="U453" s="156">
        <v>39.68</v>
      </c>
      <c r="V453" s="152" t="s">
        <v>157</v>
      </c>
      <c r="W453" s="152" t="s">
        <v>95</v>
      </c>
      <c r="X453" s="155">
        <v>0.47711992800000003</v>
      </c>
      <c r="Y453" s="152" t="s">
        <v>159</v>
      </c>
      <c r="Z453" s="154">
        <v>43209</v>
      </c>
      <c r="AA453" s="153" t="s">
        <v>9271</v>
      </c>
      <c r="AB453" s="152" t="s">
        <v>13344</v>
      </c>
      <c r="AC453" s="152" t="s">
        <v>161</v>
      </c>
      <c r="AD453" s="152" t="s">
        <v>181</v>
      </c>
    </row>
    <row r="454" spans="1:30" hidden="1">
      <c r="A454" s="189" t="s">
        <v>7682</v>
      </c>
      <c r="B454" s="189" t="s">
        <v>7683</v>
      </c>
      <c r="C454" s="154">
        <v>43830</v>
      </c>
      <c r="D454" s="155">
        <v>2.5748000000000002</v>
      </c>
      <c r="E454" s="155">
        <v>2.5748000000000002</v>
      </c>
      <c r="F454" s="156">
        <v>0.37423982535475903</v>
      </c>
      <c r="G454" s="154">
        <v>43829</v>
      </c>
      <c r="H454" s="155">
        <v>2.5651999999999999</v>
      </c>
      <c r="I454" s="156">
        <v>44.416400246789003</v>
      </c>
      <c r="J454" s="152" t="s">
        <v>10306</v>
      </c>
      <c r="K454" s="156">
        <v>0.87760539100455204</v>
      </c>
      <c r="L454" s="156">
        <v>4.2513563851324001</v>
      </c>
      <c r="M454" s="185">
        <v>6.3439616718982501</v>
      </c>
      <c r="N454" s="156">
        <v>17.031044043452599</v>
      </c>
      <c r="O454" s="156">
        <v>44.416400246789003</v>
      </c>
      <c r="P454" s="152" t="s">
        <v>10306</v>
      </c>
      <c r="Q454" s="156">
        <v>10.2839765280336</v>
      </c>
      <c r="R454" s="152" t="s">
        <v>10307</v>
      </c>
      <c r="S454" s="156">
        <v>35.551460910765996</v>
      </c>
      <c r="T454" s="152" t="s">
        <v>10308</v>
      </c>
      <c r="U454" s="156">
        <v>157.47999999999999</v>
      </c>
      <c r="V454" s="152" t="s">
        <v>157</v>
      </c>
      <c r="W454" s="152" t="s">
        <v>189</v>
      </c>
      <c r="X454" s="155">
        <v>5.9111613289999996</v>
      </c>
      <c r="Y454" s="152" t="s">
        <v>159</v>
      </c>
      <c r="Z454" s="154">
        <v>41507</v>
      </c>
      <c r="AA454" s="153" t="s">
        <v>9271</v>
      </c>
      <c r="AB454" s="152" t="s">
        <v>435</v>
      </c>
      <c r="AC454" s="152" t="s">
        <v>265</v>
      </c>
      <c r="AD454" s="152" t="s">
        <v>181</v>
      </c>
    </row>
    <row r="455" spans="1:30" hidden="1">
      <c r="A455" s="189" t="s">
        <v>13345</v>
      </c>
      <c r="B455" s="189" t="s">
        <v>13346</v>
      </c>
      <c r="C455" s="154">
        <v>43830</v>
      </c>
      <c r="D455" s="155">
        <v>1.1970000000000001</v>
      </c>
      <c r="E455" s="155">
        <v>1.1970000000000001</v>
      </c>
      <c r="F455" s="156">
        <v>0.167364016736402</v>
      </c>
      <c r="G455" s="154">
        <v>43829</v>
      </c>
      <c r="H455" s="155">
        <v>1.1950000000000001</v>
      </c>
      <c r="I455" s="156">
        <v>44.3908323281062</v>
      </c>
      <c r="J455" s="152" t="s">
        <v>13347</v>
      </c>
      <c r="K455" s="156">
        <v>1.87234042553192</v>
      </c>
      <c r="L455" s="156">
        <v>8.9171974522293098</v>
      </c>
      <c r="M455" s="185">
        <v>9.8165137614678901</v>
      </c>
      <c r="N455" s="156">
        <v>24.041450777202101</v>
      </c>
      <c r="O455" s="156">
        <v>44.3908323281062</v>
      </c>
      <c r="P455" s="152" t="s">
        <v>13347</v>
      </c>
      <c r="Q455" s="157">
        <v>0</v>
      </c>
      <c r="R455" s="152"/>
      <c r="S455" s="157">
        <v>0</v>
      </c>
      <c r="T455" s="152"/>
      <c r="U455" s="156">
        <v>19.7</v>
      </c>
      <c r="V455" s="152" t="s">
        <v>163</v>
      </c>
      <c r="W455" s="152" t="s">
        <v>95</v>
      </c>
      <c r="X455" s="155">
        <v>1.1756655172999999</v>
      </c>
      <c r="Y455" s="152" t="s">
        <v>159</v>
      </c>
      <c r="Z455" s="154">
        <v>43130</v>
      </c>
      <c r="AA455" s="153" t="s">
        <v>9271</v>
      </c>
      <c r="AB455" s="152" t="s">
        <v>172</v>
      </c>
      <c r="AC455" s="152" t="s">
        <v>167</v>
      </c>
      <c r="AD455" s="152" t="s">
        <v>247</v>
      </c>
    </row>
    <row r="456" spans="1:30" hidden="1">
      <c r="A456" s="189" t="s">
        <v>7684</v>
      </c>
      <c r="B456" s="189" t="s">
        <v>7685</v>
      </c>
      <c r="C456" s="154">
        <v>43830</v>
      </c>
      <c r="D456" s="155">
        <v>1.8640000000000001</v>
      </c>
      <c r="E456" s="155">
        <v>1.8640000000000001</v>
      </c>
      <c r="F456" s="156">
        <v>0.48517520215634102</v>
      </c>
      <c r="G456" s="154">
        <v>43829</v>
      </c>
      <c r="H456" s="155">
        <v>1.855</v>
      </c>
      <c r="I456" s="156">
        <v>44.384198295894699</v>
      </c>
      <c r="J456" s="152" t="s">
        <v>10309</v>
      </c>
      <c r="K456" s="156">
        <v>2.0810514786418399</v>
      </c>
      <c r="L456" s="156">
        <v>5.5492638731596902</v>
      </c>
      <c r="M456" s="185">
        <v>7.18803910293272</v>
      </c>
      <c r="N456" s="156">
        <v>12.2215532811559</v>
      </c>
      <c r="O456" s="156">
        <v>44.384198295894699</v>
      </c>
      <c r="P456" s="152" t="s">
        <v>10309</v>
      </c>
      <c r="Q456" s="156">
        <v>17.159019484600901</v>
      </c>
      <c r="R456" s="152" t="s">
        <v>10310</v>
      </c>
      <c r="S456" s="156">
        <v>62.086956521739197</v>
      </c>
      <c r="T456" s="152" t="s">
        <v>10311</v>
      </c>
      <c r="U456" s="156">
        <v>86.4</v>
      </c>
      <c r="V456" s="152" t="s">
        <v>157</v>
      </c>
      <c r="W456" s="152" t="s">
        <v>166</v>
      </c>
      <c r="X456" s="155">
        <v>9.8811809897000007</v>
      </c>
      <c r="Y456" s="152" t="s">
        <v>159</v>
      </c>
      <c r="Z456" s="154">
        <v>42403</v>
      </c>
      <c r="AA456" s="153" t="s">
        <v>9271</v>
      </c>
      <c r="AB456" s="152" t="s">
        <v>10312</v>
      </c>
      <c r="AC456" s="152" t="s">
        <v>179</v>
      </c>
      <c r="AD456" s="152" t="s">
        <v>173</v>
      </c>
    </row>
    <row r="457" spans="1:30" hidden="1">
      <c r="A457" s="189" t="s">
        <v>7686</v>
      </c>
      <c r="B457" s="189" t="s">
        <v>7687</v>
      </c>
      <c r="C457" s="154">
        <v>43830</v>
      </c>
      <c r="D457" s="155">
        <v>1.8975</v>
      </c>
      <c r="E457" s="155">
        <v>1.8975</v>
      </c>
      <c r="F457" s="156">
        <v>0.36496350364962998</v>
      </c>
      <c r="G457" s="154">
        <v>43829</v>
      </c>
      <c r="H457" s="155">
        <v>1.8906000000000001</v>
      </c>
      <c r="I457" s="156">
        <v>44.351464435146397</v>
      </c>
      <c r="J457" s="152" t="s">
        <v>10313</v>
      </c>
      <c r="K457" s="156">
        <v>2.60084351681627</v>
      </c>
      <c r="L457" s="156">
        <v>5.8105169241064001</v>
      </c>
      <c r="M457" s="185">
        <v>7.5619295958279</v>
      </c>
      <c r="N457" s="156">
        <v>13.000238208670799</v>
      </c>
      <c r="O457" s="156">
        <v>44.351464435146397</v>
      </c>
      <c r="P457" s="152" t="s">
        <v>10313</v>
      </c>
      <c r="Q457" s="156">
        <v>24.052039748954002</v>
      </c>
      <c r="R457" s="152" t="s">
        <v>10314</v>
      </c>
      <c r="S457" s="156">
        <v>59.964592817400103</v>
      </c>
      <c r="T457" s="152" t="s">
        <v>10315</v>
      </c>
      <c r="U457" s="156">
        <v>89.75</v>
      </c>
      <c r="V457" s="152" t="s">
        <v>157</v>
      </c>
      <c r="W457" s="152" t="s">
        <v>166</v>
      </c>
      <c r="X457" s="155">
        <v>1.8259660955000001</v>
      </c>
      <c r="Y457" s="152" t="s">
        <v>159</v>
      </c>
      <c r="Z457" s="154">
        <v>41885</v>
      </c>
      <c r="AA457" s="153" t="s">
        <v>9271</v>
      </c>
      <c r="AB457" s="152" t="s">
        <v>448</v>
      </c>
      <c r="AC457" s="152" t="s">
        <v>292</v>
      </c>
      <c r="AD457" s="152" t="s">
        <v>173</v>
      </c>
    </row>
    <row r="458" spans="1:30" hidden="1">
      <c r="A458" s="189" t="s">
        <v>7688</v>
      </c>
      <c r="B458" s="189" t="s">
        <v>7689</v>
      </c>
      <c r="C458" s="154">
        <v>43830</v>
      </c>
      <c r="D458" s="155">
        <v>1.3339000000000001</v>
      </c>
      <c r="E458" s="155">
        <v>1.4339</v>
      </c>
      <c r="F458" s="156">
        <v>0.21035234016979401</v>
      </c>
      <c r="G458" s="154">
        <v>43829</v>
      </c>
      <c r="H458" s="155">
        <v>1.3310999999999999</v>
      </c>
      <c r="I458" s="156">
        <v>44.307376695231703</v>
      </c>
      <c r="J458" s="152" t="s">
        <v>10316</v>
      </c>
      <c r="K458" s="156">
        <v>1.74675819984745</v>
      </c>
      <c r="L458" s="156">
        <v>5.6219811544857201</v>
      </c>
      <c r="M458" s="185">
        <v>23.429296142439899</v>
      </c>
      <c r="N458" s="156">
        <v>23.030843332535301</v>
      </c>
      <c r="O458" s="156">
        <v>44.307376695231703</v>
      </c>
      <c r="P458" s="152" t="s">
        <v>10316</v>
      </c>
      <c r="Q458" s="156">
        <v>14.354257683846701</v>
      </c>
      <c r="R458" s="152" t="s">
        <v>10317</v>
      </c>
      <c r="S458" s="156">
        <v>50.9855800622407</v>
      </c>
      <c r="T458" s="152" t="s">
        <v>10318</v>
      </c>
      <c r="U458" s="156">
        <v>45.550099179999997</v>
      </c>
      <c r="V458" s="152" t="s">
        <v>157</v>
      </c>
      <c r="W458" s="152" t="s">
        <v>197</v>
      </c>
      <c r="X458" s="155">
        <v>0.6750546006</v>
      </c>
      <c r="Y458" s="152" t="s">
        <v>159</v>
      </c>
      <c r="Z458" s="154">
        <v>42697</v>
      </c>
      <c r="AA458" s="153" t="s">
        <v>9271</v>
      </c>
      <c r="AB458" s="152" t="s">
        <v>10056</v>
      </c>
      <c r="AC458" s="152" t="s">
        <v>418</v>
      </c>
      <c r="AD458" s="152" t="s">
        <v>229</v>
      </c>
    </row>
    <row r="459" spans="1:30" hidden="1">
      <c r="A459" s="189" t="s">
        <v>7690</v>
      </c>
      <c r="B459" s="189" t="s">
        <v>7691</v>
      </c>
      <c r="C459" s="154">
        <v>43830</v>
      </c>
      <c r="D459" s="155">
        <v>1.2989999999999999</v>
      </c>
      <c r="E459" s="155">
        <v>1.722</v>
      </c>
      <c r="F459" s="156">
        <v>-7.6923076923083894E-2</v>
      </c>
      <c r="G459" s="154">
        <v>43829</v>
      </c>
      <c r="H459" s="155">
        <v>1.3</v>
      </c>
      <c r="I459" s="156">
        <v>44.271117131232103</v>
      </c>
      <c r="J459" s="152" t="s">
        <v>10319</v>
      </c>
      <c r="K459" s="156">
        <v>1.1682242990654099</v>
      </c>
      <c r="L459" s="156">
        <v>8.25</v>
      </c>
      <c r="M459" s="185">
        <v>11.5021619707606</v>
      </c>
      <c r="N459" s="156">
        <v>22.2013346151798</v>
      </c>
      <c r="O459" s="156">
        <v>44.271117131232103</v>
      </c>
      <c r="P459" s="152" t="s">
        <v>10319</v>
      </c>
      <c r="Q459" s="156">
        <v>21.4468786349406</v>
      </c>
      <c r="R459" s="152" t="s">
        <v>10320</v>
      </c>
      <c r="S459" s="156">
        <v>60.453288266666704</v>
      </c>
      <c r="T459" s="152" t="s">
        <v>10321</v>
      </c>
      <c r="U459" s="156">
        <v>80.509949300000002</v>
      </c>
      <c r="V459" s="152" t="s">
        <v>157</v>
      </c>
      <c r="W459" s="152" t="s">
        <v>166</v>
      </c>
      <c r="X459" s="155">
        <v>2.1566935938</v>
      </c>
      <c r="Y459" s="152" t="s">
        <v>159</v>
      </c>
      <c r="Z459" s="154">
        <v>42403</v>
      </c>
      <c r="AA459" s="153" t="s">
        <v>9271</v>
      </c>
      <c r="AB459" s="152" t="s">
        <v>450</v>
      </c>
      <c r="AC459" s="152" t="s">
        <v>195</v>
      </c>
      <c r="AD459" s="152" t="s">
        <v>162</v>
      </c>
    </row>
    <row r="460" spans="1:30" hidden="1">
      <c r="A460" s="189" t="s">
        <v>7692</v>
      </c>
      <c r="B460" s="189" t="s">
        <v>7693</v>
      </c>
      <c r="C460" s="154">
        <v>43830</v>
      </c>
      <c r="D460" s="155">
        <v>2.6280000000000001</v>
      </c>
      <c r="E460" s="155">
        <v>2.7080000000000002</v>
      </c>
      <c r="F460" s="156">
        <v>0.42032862055789699</v>
      </c>
      <c r="G460" s="154">
        <v>43829</v>
      </c>
      <c r="H460" s="155">
        <v>2.617</v>
      </c>
      <c r="I460" s="156">
        <v>44.237102085620201</v>
      </c>
      <c r="J460" s="152" t="s">
        <v>10322</v>
      </c>
      <c r="K460" s="156">
        <v>1.86046511627908</v>
      </c>
      <c r="L460" s="156">
        <v>5.1620648259303703</v>
      </c>
      <c r="M460" s="185">
        <v>6.0104881000403498</v>
      </c>
      <c r="N460" s="156">
        <v>13.569576490924799</v>
      </c>
      <c r="O460" s="156">
        <v>44.237102085620201</v>
      </c>
      <c r="P460" s="152" t="s">
        <v>10322</v>
      </c>
      <c r="Q460" s="156">
        <v>18.806509945750399</v>
      </c>
      <c r="R460" s="152" t="s">
        <v>10323</v>
      </c>
      <c r="S460" s="156">
        <v>46.243739565943301</v>
      </c>
      <c r="T460" s="152" t="s">
        <v>10324</v>
      </c>
      <c r="U460" s="156">
        <v>182.8419164</v>
      </c>
      <c r="V460" s="152" t="s">
        <v>157</v>
      </c>
      <c r="W460" s="152" t="s">
        <v>166</v>
      </c>
      <c r="X460" s="155">
        <v>3.0355413550999999</v>
      </c>
      <c r="Y460" s="152" t="s">
        <v>159</v>
      </c>
      <c r="Z460" s="154">
        <v>39930</v>
      </c>
      <c r="AA460" s="153" t="s">
        <v>9271</v>
      </c>
      <c r="AB460" s="152" t="s">
        <v>10325</v>
      </c>
      <c r="AC460" s="152" t="s">
        <v>269</v>
      </c>
      <c r="AD460" s="152" t="s">
        <v>162</v>
      </c>
    </row>
    <row r="461" spans="1:30" hidden="1">
      <c r="A461" s="189" t="s">
        <v>7694</v>
      </c>
      <c r="B461" s="189" t="s">
        <v>7695</v>
      </c>
      <c r="C461" s="154">
        <v>43830</v>
      </c>
      <c r="D461" s="155">
        <v>1.3109999999999999</v>
      </c>
      <c r="E461" s="155">
        <v>1.3109999999999999</v>
      </c>
      <c r="F461" s="156">
        <v>0</v>
      </c>
      <c r="G461" s="154">
        <v>43829</v>
      </c>
      <c r="H461" s="155">
        <v>1.3109999999999999</v>
      </c>
      <c r="I461" s="156">
        <v>44.224422442244197</v>
      </c>
      <c r="J461" s="152" t="s">
        <v>10326</v>
      </c>
      <c r="K461" s="156">
        <v>2.0233463035019499</v>
      </c>
      <c r="L461" s="156">
        <v>8.6164043082021404</v>
      </c>
      <c r="M461" s="185">
        <v>13.703382480485701</v>
      </c>
      <c r="N461" s="156">
        <v>18.75</v>
      </c>
      <c r="O461" s="156">
        <v>44.224422442244197</v>
      </c>
      <c r="P461" s="152" t="s">
        <v>10326</v>
      </c>
      <c r="Q461" s="156">
        <v>22.752808988763999</v>
      </c>
      <c r="R461" s="152" t="s">
        <v>10327</v>
      </c>
      <c r="S461" s="156">
        <v>30.969030969031</v>
      </c>
      <c r="T461" s="152" t="s">
        <v>10328</v>
      </c>
      <c r="U461" s="156">
        <v>31.1</v>
      </c>
      <c r="V461" s="152" t="s">
        <v>157</v>
      </c>
      <c r="W461" s="152" t="s">
        <v>189</v>
      </c>
      <c r="X461" s="155">
        <v>6.6051824736000002</v>
      </c>
      <c r="Y461" s="152" t="s">
        <v>159</v>
      </c>
      <c r="Z461" s="154">
        <v>42725</v>
      </c>
      <c r="AA461" s="153" t="s">
        <v>9271</v>
      </c>
      <c r="AB461" s="152" t="s">
        <v>473</v>
      </c>
      <c r="AC461" s="152" t="s">
        <v>164</v>
      </c>
      <c r="AD461" s="152" t="s">
        <v>207</v>
      </c>
    </row>
    <row r="462" spans="1:30" hidden="1">
      <c r="A462" s="189" t="s">
        <v>7696</v>
      </c>
      <c r="B462" s="189" t="s">
        <v>7697</v>
      </c>
      <c r="C462" s="154">
        <v>43830</v>
      </c>
      <c r="D462" s="155">
        <v>1.0309999999999999</v>
      </c>
      <c r="E462" s="155">
        <v>1.0309999999999999</v>
      </c>
      <c r="F462" s="156">
        <v>0.389483933787732</v>
      </c>
      <c r="G462" s="154">
        <v>43829</v>
      </c>
      <c r="H462" s="155">
        <v>1.0269999999999999</v>
      </c>
      <c r="I462" s="156">
        <v>44.1958041958042</v>
      </c>
      <c r="J462" s="152" t="s">
        <v>10329</v>
      </c>
      <c r="K462" s="156">
        <v>0.48732943469784501</v>
      </c>
      <c r="L462" s="156">
        <v>4.1414141414141303</v>
      </c>
      <c r="M462" s="185">
        <v>4.8830111902339697</v>
      </c>
      <c r="N462" s="156">
        <v>19.328703703703699</v>
      </c>
      <c r="O462" s="156">
        <v>44.1958041958042</v>
      </c>
      <c r="P462" s="152" t="s">
        <v>10329</v>
      </c>
      <c r="Q462" s="156">
        <v>3.2032032032031901</v>
      </c>
      <c r="R462" s="152" t="s">
        <v>10330</v>
      </c>
      <c r="S462" s="157">
        <v>0</v>
      </c>
      <c r="T462" s="152"/>
      <c r="U462" s="156">
        <v>3.0999999999999899</v>
      </c>
      <c r="V462" s="152" t="s">
        <v>157</v>
      </c>
      <c r="W462" s="152" t="s">
        <v>95</v>
      </c>
      <c r="X462" s="155">
        <v>1.5319426828</v>
      </c>
      <c r="Y462" s="152" t="s">
        <v>159</v>
      </c>
      <c r="Z462" s="154">
        <v>42936</v>
      </c>
      <c r="AA462" s="153" t="s">
        <v>9271</v>
      </c>
      <c r="AB462" s="152" t="s">
        <v>436</v>
      </c>
      <c r="AC462" s="152" t="s">
        <v>196</v>
      </c>
      <c r="AD462" s="152" t="s">
        <v>247</v>
      </c>
    </row>
    <row r="463" spans="1:30" hidden="1">
      <c r="A463" s="189" t="s">
        <v>7698</v>
      </c>
      <c r="B463" s="189" t="s">
        <v>7699</v>
      </c>
      <c r="C463" s="154">
        <v>43830</v>
      </c>
      <c r="D463" s="155">
        <v>1.4553</v>
      </c>
      <c r="E463" s="155">
        <v>1.6153</v>
      </c>
      <c r="F463" s="156">
        <v>0.48332527791204399</v>
      </c>
      <c r="G463" s="154">
        <v>43829</v>
      </c>
      <c r="H463" s="155">
        <v>1.4482999999999999</v>
      </c>
      <c r="I463" s="156">
        <v>44.174757281553397</v>
      </c>
      <c r="J463" s="152" t="s">
        <v>10331</v>
      </c>
      <c r="K463" s="156">
        <v>1.6412906830562899</v>
      </c>
      <c r="L463" s="156">
        <v>4.9772776455312604</v>
      </c>
      <c r="M463" s="185">
        <v>9.2485549132947895</v>
      </c>
      <c r="N463" s="156">
        <v>14.608599779492801</v>
      </c>
      <c r="O463" s="156">
        <v>44.174757281553397</v>
      </c>
      <c r="P463" s="152" t="s">
        <v>10331</v>
      </c>
      <c r="Q463" s="156">
        <v>-0.40377771694498599</v>
      </c>
      <c r="R463" s="152" t="s">
        <v>10332</v>
      </c>
      <c r="S463" s="156">
        <v>-2.3812718003756301</v>
      </c>
      <c r="T463" s="152" t="s">
        <v>10333</v>
      </c>
      <c r="U463" s="156">
        <v>66.054241430000005</v>
      </c>
      <c r="V463" s="152" t="s">
        <v>163</v>
      </c>
      <c r="W463" s="152" t="s">
        <v>158</v>
      </c>
      <c r="X463" s="155">
        <v>1.0089484076999999</v>
      </c>
      <c r="Y463" s="152" t="s">
        <v>159</v>
      </c>
      <c r="Z463" s="154">
        <v>39806</v>
      </c>
      <c r="AA463" s="153" t="s">
        <v>9271</v>
      </c>
      <c r="AB463" s="152" t="s">
        <v>10159</v>
      </c>
      <c r="AC463" s="152" t="s">
        <v>263</v>
      </c>
      <c r="AD463" s="152" t="s">
        <v>181</v>
      </c>
    </row>
    <row r="464" spans="1:30" hidden="1">
      <c r="A464" s="189" t="s">
        <v>13348</v>
      </c>
      <c r="B464" s="189" t="s">
        <v>13349</v>
      </c>
      <c r="C464" s="154">
        <v>43830</v>
      </c>
      <c r="D464" s="155">
        <v>1.0609999999999999</v>
      </c>
      <c r="E464" s="155">
        <v>1.0609999999999999</v>
      </c>
      <c r="F464" s="156">
        <v>0.283553875236285</v>
      </c>
      <c r="G464" s="154">
        <v>43829</v>
      </c>
      <c r="H464" s="155">
        <v>1.0580000000000001</v>
      </c>
      <c r="I464" s="156">
        <v>44.1576086956522</v>
      </c>
      <c r="J464" s="152" t="s">
        <v>13350</v>
      </c>
      <c r="K464" s="156">
        <v>0.95147478591817403</v>
      </c>
      <c r="L464" s="156">
        <v>9.6074380165289206</v>
      </c>
      <c r="M464" s="185">
        <v>9.9481865284974091</v>
      </c>
      <c r="N464" s="156">
        <v>19.347581552306</v>
      </c>
      <c r="O464" s="156">
        <v>44.1576086956522</v>
      </c>
      <c r="P464" s="152" t="s">
        <v>13350</v>
      </c>
      <c r="Q464" s="156">
        <v>11.0994764397906</v>
      </c>
      <c r="R464" s="152" t="s">
        <v>13351</v>
      </c>
      <c r="S464" s="156">
        <v>5.9940059940059998</v>
      </c>
      <c r="T464" s="152" t="s">
        <v>13352</v>
      </c>
      <c r="U464" s="156">
        <v>6.0999999999999899</v>
      </c>
      <c r="V464" s="152" t="s">
        <v>157</v>
      </c>
      <c r="W464" s="152" t="s">
        <v>158</v>
      </c>
      <c r="X464" s="155">
        <v>0.3890788161</v>
      </c>
      <c r="Y464" s="152" t="s">
        <v>159</v>
      </c>
      <c r="Z464" s="154">
        <v>42404</v>
      </c>
      <c r="AA464" s="153" t="s">
        <v>9271</v>
      </c>
      <c r="AB464" s="152" t="s">
        <v>415</v>
      </c>
      <c r="AC464" s="152" t="s">
        <v>278</v>
      </c>
      <c r="AD464" s="152" t="s">
        <v>162</v>
      </c>
    </row>
    <row r="465" spans="1:30" hidden="1">
      <c r="A465" s="189" t="s">
        <v>13353</v>
      </c>
      <c r="B465" s="189" t="s">
        <v>13354</v>
      </c>
      <c r="C465" s="154">
        <v>43830</v>
      </c>
      <c r="D465" s="155">
        <v>1.3317000000000001</v>
      </c>
      <c r="E465" s="155">
        <v>1.3696999999999999</v>
      </c>
      <c r="F465" s="156">
        <v>0.445014330969983</v>
      </c>
      <c r="G465" s="154">
        <v>43829</v>
      </c>
      <c r="H465" s="155">
        <v>1.3258000000000001</v>
      </c>
      <c r="I465" s="156">
        <v>44.120540647256</v>
      </c>
      <c r="J465" s="152" t="s">
        <v>13355</v>
      </c>
      <c r="K465" s="156">
        <v>2.8260365994904002</v>
      </c>
      <c r="L465" s="156">
        <v>7.4991927671940903</v>
      </c>
      <c r="M465" s="185">
        <v>8.5064902348320199</v>
      </c>
      <c r="N465" s="156">
        <v>16.754353379983598</v>
      </c>
      <c r="O465" s="156">
        <v>44.120540647256</v>
      </c>
      <c r="P465" s="152" t="s">
        <v>13355</v>
      </c>
      <c r="Q465" s="156">
        <v>28.388031545064401</v>
      </c>
      <c r="R465" s="152" t="s">
        <v>13356</v>
      </c>
      <c r="S465" s="156">
        <v>37.937341830392903</v>
      </c>
      <c r="T465" s="152" t="s">
        <v>13357</v>
      </c>
      <c r="U465" s="156">
        <v>37.606292209999999</v>
      </c>
      <c r="V465" s="152" t="s">
        <v>157</v>
      </c>
      <c r="W465" s="152" t="s">
        <v>189</v>
      </c>
      <c r="X465" s="155">
        <v>0.19786828000000001</v>
      </c>
      <c r="Y465" s="152" t="s">
        <v>159</v>
      </c>
      <c r="Z465" s="154">
        <v>42618</v>
      </c>
      <c r="AA465" s="153" t="s">
        <v>9271</v>
      </c>
      <c r="AB465" s="152" t="s">
        <v>460</v>
      </c>
      <c r="AC465" s="152" t="s">
        <v>161</v>
      </c>
      <c r="AD465" s="152" t="s">
        <v>226</v>
      </c>
    </row>
    <row r="466" spans="1:30" hidden="1">
      <c r="A466" s="189" t="s">
        <v>7700</v>
      </c>
      <c r="B466" s="189" t="s">
        <v>7701</v>
      </c>
      <c r="C466" s="154">
        <v>43830</v>
      </c>
      <c r="D466" s="155">
        <v>1.2548999999999999</v>
      </c>
      <c r="E466" s="155">
        <v>1.2548999999999999</v>
      </c>
      <c r="F466" s="156">
        <v>0.27167399121053498</v>
      </c>
      <c r="G466" s="154">
        <v>43829</v>
      </c>
      <c r="H466" s="155">
        <v>1.2515000000000001</v>
      </c>
      <c r="I466" s="156">
        <v>44.108865411116199</v>
      </c>
      <c r="J466" s="152" t="s">
        <v>10334</v>
      </c>
      <c r="K466" s="156">
        <v>2.9703782719291101</v>
      </c>
      <c r="L466" s="156">
        <v>11.6161166948323</v>
      </c>
      <c r="M466" s="185">
        <v>14.425093462204799</v>
      </c>
      <c r="N466" s="156">
        <v>15.012372834753901</v>
      </c>
      <c r="O466" s="156">
        <v>44.108865411116199</v>
      </c>
      <c r="P466" s="152" t="s">
        <v>10334</v>
      </c>
      <c r="Q466" s="157">
        <v>0</v>
      </c>
      <c r="R466" s="152"/>
      <c r="S466" s="157">
        <v>0</v>
      </c>
      <c r="T466" s="152"/>
      <c r="U466" s="156">
        <v>25.49</v>
      </c>
      <c r="V466" s="152" t="s">
        <v>157</v>
      </c>
      <c r="W466" s="152" t="s">
        <v>95</v>
      </c>
      <c r="X466" s="155">
        <v>0.55179151069999999</v>
      </c>
      <c r="Y466" s="152" t="s">
        <v>159</v>
      </c>
      <c r="Z466" s="154">
        <v>43245</v>
      </c>
      <c r="AA466" s="153" t="s">
        <v>9271</v>
      </c>
      <c r="AB466" s="152" t="s">
        <v>10335</v>
      </c>
      <c r="AC466" s="152" t="s">
        <v>314</v>
      </c>
      <c r="AD466" s="152" t="s">
        <v>181</v>
      </c>
    </row>
    <row r="467" spans="1:30" hidden="1">
      <c r="A467" s="189" t="s">
        <v>13358</v>
      </c>
      <c r="B467" s="189" t="s">
        <v>13359</v>
      </c>
      <c r="C467" s="154">
        <v>43830</v>
      </c>
      <c r="D467" s="155">
        <v>1.2464999999999999</v>
      </c>
      <c r="E467" s="155">
        <v>1.2845</v>
      </c>
      <c r="F467" s="156">
        <v>0.45128535740187598</v>
      </c>
      <c r="G467" s="154">
        <v>43829</v>
      </c>
      <c r="H467" s="155">
        <v>1.2408999999999999</v>
      </c>
      <c r="I467" s="156">
        <v>44.040092735185802</v>
      </c>
      <c r="J467" s="152" t="s">
        <v>13360</v>
      </c>
      <c r="K467" s="156">
        <v>2.8380496658691401</v>
      </c>
      <c r="L467" s="156">
        <v>7.5403330169959197</v>
      </c>
      <c r="M467" s="185">
        <v>8.6179727733725802</v>
      </c>
      <c r="N467" s="156">
        <v>16.4409019661115</v>
      </c>
      <c r="O467" s="156">
        <v>44.040092735185802</v>
      </c>
      <c r="P467" s="152" t="s">
        <v>13360</v>
      </c>
      <c r="Q467" s="156">
        <v>28.8938756740563</v>
      </c>
      <c r="R467" s="152" t="s">
        <v>13361</v>
      </c>
      <c r="S467" s="156">
        <v>29.074327100000001</v>
      </c>
      <c r="T467" s="152" t="s">
        <v>13362</v>
      </c>
      <c r="U467" s="156">
        <v>29.074327100000001</v>
      </c>
      <c r="V467" s="152" t="s">
        <v>157</v>
      </c>
      <c r="W467" s="152" t="s">
        <v>189</v>
      </c>
      <c r="X467" s="155">
        <v>1.3233955704</v>
      </c>
      <c r="Y467" s="152" t="s">
        <v>159</v>
      </c>
      <c r="Z467" s="154">
        <v>42618</v>
      </c>
      <c r="AA467" s="153" t="s">
        <v>9271</v>
      </c>
      <c r="AB467" s="152" t="s">
        <v>460</v>
      </c>
      <c r="AC467" s="152" t="s">
        <v>161</v>
      </c>
      <c r="AD467" s="152" t="s">
        <v>226</v>
      </c>
    </row>
    <row r="468" spans="1:30" hidden="1">
      <c r="A468" s="189" t="s">
        <v>7702</v>
      </c>
      <c r="B468" s="189" t="s">
        <v>7703</v>
      </c>
      <c r="C468" s="154">
        <v>43830</v>
      </c>
      <c r="D468" s="155">
        <v>1.302</v>
      </c>
      <c r="E468" s="155">
        <v>1.8520000000000001</v>
      </c>
      <c r="F468" s="156">
        <v>0.77399380804953799</v>
      </c>
      <c r="G468" s="154">
        <v>43829</v>
      </c>
      <c r="H468" s="155">
        <v>1.292</v>
      </c>
      <c r="I468" s="156">
        <v>44.026548672566399</v>
      </c>
      <c r="J468" s="152" t="s">
        <v>10336</v>
      </c>
      <c r="K468" s="156">
        <v>2.35849056603774</v>
      </c>
      <c r="L468" s="156">
        <v>8.2294264339152203</v>
      </c>
      <c r="M468" s="185">
        <v>8.6811352253756304</v>
      </c>
      <c r="N468" s="156">
        <v>14.0105078809107</v>
      </c>
      <c r="O468" s="156">
        <v>44.026548672566399</v>
      </c>
      <c r="P468" s="152" t="s">
        <v>10336</v>
      </c>
      <c r="Q468" s="156">
        <v>14.9161518093557</v>
      </c>
      <c r="R468" s="152" t="s">
        <v>10337</v>
      </c>
      <c r="S468" s="156">
        <v>23.953310962450701</v>
      </c>
      <c r="T468" s="152" t="s">
        <v>10338</v>
      </c>
      <c r="U468" s="156">
        <v>105.5894456</v>
      </c>
      <c r="V468" s="152" t="s">
        <v>157</v>
      </c>
      <c r="W468" s="152" t="s">
        <v>189</v>
      </c>
      <c r="X468" s="155">
        <v>1.7655820593</v>
      </c>
      <c r="Y468" s="152" t="s">
        <v>159</v>
      </c>
      <c r="Z468" s="154">
        <v>41493</v>
      </c>
      <c r="AA468" s="153" t="s">
        <v>9271</v>
      </c>
      <c r="AB468" s="152" t="s">
        <v>10339</v>
      </c>
      <c r="AC468" s="152" t="s">
        <v>248</v>
      </c>
      <c r="AD468" s="152" t="s">
        <v>185</v>
      </c>
    </row>
    <row r="469" spans="1:30" hidden="1">
      <c r="A469" s="189" t="s">
        <v>7704</v>
      </c>
      <c r="B469" s="189" t="s">
        <v>7705</v>
      </c>
      <c r="C469" s="154">
        <v>43830</v>
      </c>
      <c r="D469" s="155">
        <v>2.6236999999999999</v>
      </c>
      <c r="E469" s="155">
        <v>3.4437000000000002</v>
      </c>
      <c r="F469" s="156">
        <v>0.47101171785248802</v>
      </c>
      <c r="G469" s="154">
        <v>43829</v>
      </c>
      <c r="H469" s="155">
        <v>2.6114000000000002</v>
      </c>
      <c r="I469" s="156">
        <v>44.024811988801702</v>
      </c>
      <c r="J469" s="152" t="s">
        <v>10340</v>
      </c>
      <c r="K469" s="156">
        <v>1.18005476071111</v>
      </c>
      <c r="L469" s="156">
        <v>6.7325685460906302</v>
      </c>
      <c r="M469" s="185">
        <v>8.16705145118733</v>
      </c>
      <c r="N469" s="156">
        <v>9.9807176391683505</v>
      </c>
      <c r="O469" s="156">
        <v>44.024811988801702</v>
      </c>
      <c r="P469" s="152" t="s">
        <v>10340</v>
      </c>
      <c r="Q469" s="156">
        <v>0.56728889570316998</v>
      </c>
      <c r="R469" s="152" t="s">
        <v>10341</v>
      </c>
      <c r="S469" s="156">
        <v>37.280242779405597</v>
      </c>
      <c r="T469" s="152" t="s">
        <v>10342</v>
      </c>
      <c r="U469" s="156">
        <v>280.13424975999999</v>
      </c>
      <c r="V469" s="152" t="s">
        <v>157</v>
      </c>
      <c r="W469" s="152" t="s">
        <v>189</v>
      </c>
      <c r="X469" s="155">
        <v>35.254609303000002</v>
      </c>
      <c r="Y469" s="152" t="s">
        <v>159</v>
      </c>
      <c r="Z469" s="154">
        <v>39897</v>
      </c>
      <c r="AA469" s="153" t="s">
        <v>9271</v>
      </c>
      <c r="AB469" s="152" t="s">
        <v>10343</v>
      </c>
      <c r="AC469" s="152" t="s">
        <v>191</v>
      </c>
      <c r="AD469" s="152" t="s">
        <v>177</v>
      </c>
    </row>
    <row r="470" spans="1:30" hidden="1">
      <c r="A470" s="189" t="s">
        <v>7706</v>
      </c>
      <c r="B470" s="189" t="s">
        <v>7707</v>
      </c>
      <c r="C470" s="154">
        <v>43830</v>
      </c>
      <c r="D470" s="155">
        <v>0.81200000000000006</v>
      </c>
      <c r="E470" s="155">
        <v>0.81200000000000006</v>
      </c>
      <c r="F470" s="156">
        <v>0.49504950495049499</v>
      </c>
      <c r="G470" s="154">
        <v>43829</v>
      </c>
      <c r="H470" s="155">
        <v>0.80800000000000005</v>
      </c>
      <c r="I470" s="156">
        <v>43.971631205673802</v>
      </c>
      <c r="J470" s="152" t="s">
        <v>10344</v>
      </c>
      <c r="K470" s="156">
        <v>-0.368098159509189</v>
      </c>
      <c r="L470" s="156">
        <v>6.5616797900262496</v>
      </c>
      <c r="M470" s="185">
        <v>11.0807113543092</v>
      </c>
      <c r="N470" s="156">
        <v>19.411764705882401</v>
      </c>
      <c r="O470" s="156">
        <v>43.971631205673802</v>
      </c>
      <c r="P470" s="152" t="s">
        <v>10344</v>
      </c>
      <c r="Q470" s="156">
        <v>2.3959646910466601</v>
      </c>
      <c r="R470" s="152" t="s">
        <v>10345</v>
      </c>
      <c r="S470" s="156">
        <v>11.6918844566713</v>
      </c>
      <c r="T470" s="152" t="s">
        <v>10346</v>
      </c>
      <c r="U470" s="156">
        <v>-18.8</v>
      </c>
      <c r="V470" s="152" t="s">
        <v>157</v>
      </c>
      <c r="W470" s="152" t="s">
        <v>158</v>
      </c>
      <c r="X470" s="155">
        <v>5.7608846795000002</v>
      </c>
      <c r="Y470" s="152" t="s">
        <v>159</v>
      </c>
      <c r="Z470" s="154">
        <v>42150</v>
      </c>
      <c r="AA470" s="153" t="s">
        <v>9271</v>
      </c>
      <c r="AB470" s="152" t="s">
        <v>3622</v>
      </c>
      <c r="AC470" s="152" t="s">
        <v>245</v>
      </c>
      <c r="AD470" s="152" t="s">
        <v>192</v>
      </c>
    </row>
    <row r="471" spans="1:30" hidden="1">
      <c r="A471" s="189" t="s">
        <v>7708</v>
      </c>
      <c r="B471" s="189" t="s">
        <v>7709</v>
      </c>
      <c r="C471" s="154">
        <v>43830</v>
      </c>
      <c r="D471" s="155">
        <v>1.6060000000000001</v>
      </c>
      <c r="E471" s="155">
        <v>1.6060000000000001</v>
      </c>
      <c r="F471" s="156">
        <v>0.66441017926539803</v>
      </c>
      <c r="G471" s="154">
        <v>43829</v>
      </c>
      <c r="H471" s="155">
        <v>1.5953999999999999</v>
      </c>
      <c r="I471" s="156">
        <v>43.971313312416001</v>
      </c>
      <c r="J471" s="152" t="s">
        <v>10347</v>
      </c>
      <c r="K471" s="156">
        <v>2.1368608496565802</v>
      </c>
      <c r="L471" s="156">
        <v>5.6092588939304404</v>
      </c>
      <c r="M471" s="185">
        <v>8.4841934612267096</v>
      </c>
      <c r="N471" s="156">
        <v>18.253442309108301</v>
      </c>
      <c r="O471" s="156">
        <v>43.971313312416001</v>
      </c>
      <c r="P471" s="152" t="s">
        <v>10347</v>
      </c>
      <c r="Q471" s="156">
        <v>18.096918891094901</v>
      </c>
      <c r="R471" s="152" t="s">
        <v>10348</v>
      </c>
      <c r="S471" s="156">
        <v>55.124118612962398</v>
      </c>
      <c r="T471" s="152" t="s">
        <v>10349</v>
      </c>
      <c r="U471" s="156">
        <v>60.6</v>
      </c>
      <c r="V471" s="152" t="s">
        <v>157</v>
      </c>
      <c r="W471" s="152" t="s">
        <v>189</v>
      </c>
      <c r="X471" s="155">
        <v>1.417913942</v>
      </c>
      <c r="Y471" s="152" t="s">
        <v>159</v>
      </c>
      <c r="Z471" s="154">
        <v>42524</v>
      </c>
      <c r="AA471" s="153" t="s">
        <v>9271</v>
      </c>
      <c r="AB471" s="152" t="s">
        <v>451</v>
      </c>
      <c r="AC471" s="152" t="s">
        <v>265</v>
      </c>
      <c r="AD471" s="152" t="s">
        <v>162</v>
      </c>
    </row>
    <row r="472" spans="1:30" hidden="1">
      <c r="A472" s="189" t="s">
        <v>7710</v>
      </c>
      <c r="B472" s="189" t="s">
        <v>7711</v>
      </c>
      <c r="C472" s="154">
        <v>43830</v>
      </c>
      <c r="D472" s="155">
        <v>0.65500000000000003</v>
      </c>
      <c r="E472" s="155">
        <v>0.65500000000000003</v>
      </c>
      <c r="F472" s="156">
        <v>0.15290519877675901</v>
      </c>
      <c r="G472" s="154">
        <v>43829</v>
      </c>
      <c r="H472" s="155">
        <v>0.65400000000000003</v>
      </c>
      <c r="I472" s="156">
        <v>43.956043956043999</v>
      </c>
      <c r="J472" s="152" t="s">
        <v>10350</v>
      </c>
      <c r="K472" s="156">
        <v>2.8257456828885399</v>
      </c>
      <c r="L472" s="156">
        <v>6.5040650406504099</v>
      </c>
      <c r="M472" s="185">
        <v>7.9077429983525596</v>
      </c>
      <c r="N472" s="156">
        <v>15.3169014084507</v>
      </c>
      <c r="O472" s="156">
        <v>43.956043956043999</v>
      </c>
      <c r="P472" s="152" t="s">
        <v>10350</v>
      </c>
      <c r="Q472" s="156">
        <v>-15.7014157014157</v>
      </c>
      <c r="R472" s="152" t="s">
        <v>10351</v>
      </c>
      <c r="S472" s="156">
        <v>3.8034865293185498</v>
      </c>
      <c r="T472" s="152" t="s">
        <v>10352</v>
      </c>
      <c r="U472" s="156">
        <v>-34.5</v>
      </c>
      <c r="V472" s="152" t="s">
        <v>157</v>
      </c>
      <c r="W472" s="152" t="s">
        <v>158</v>
      </c>
      <c r="X472" s="155">
        <v>8.2202960035999997</v>
      </c>
      <c r="Y472" s="152" t="s">
        <v>159</v>
      </c>
      <c r="Z472" s="154">
        <v>42117</v>
      </c>
      <c r="AA472" s="153" t="s">
        <v>9271</v>
      </c>
      <c r="AB472" s="152" t="s">
        <v>10353</v>
      </c>
      <c r="AC472" s="152" t="s">
        <v>210</v>
      </c>
      <c r="AD472" s="152" t="s">
        <v>185</v>
      </c>
    </row>
    <row r="473" spans="1:30" hidden="1">
      <c r="A473" s="189" t="s">
        <v>7712</v>
      </c>
      <c r="B473" s="189" t="s">
        <v>7713</v>
      </c>
      <c r="C473" s="154">
        <v>43830</v>
      </c>
      <c r="D473" s="155">
        <v>0.67800000000000005</v>
      </c>
      <c r="E473" s="155">
        <v>0.67800000000000005</v>
      </c>
      <c r="F473" s="156">
        <v>0.74294205052006002</v>
      </c>
      <c r="G473" s="154">
        <v>43829</v>
      </c>
      <c r="H473" s="155">
        <v>0.67300000000000004</v>
      </c>
      <c r="I473" s="156">
        <v>43.949044585987302</v>
      </c>
      <c r="J473" s="152" t="s">
        <v>10354</v>
      </c>
      <c r="K473" s="156">
        <v>0.74294205052006002</v>
      </c>
      <c r="L473" s="156">
        <v>5.6074766355140202</v>
      </c>
      <c r="M473" s="185">
        <v>1.95488721804511</v>
      </c>
      <c r="N473" s="156">
        <v>4.4684129429892199</v>
      </c>
      <c r="O473" s="156">
        <v>43.949044585987302</v>
      </c>
      <c r="P473" s="152" t="s">
        <v>10354</v>
      </c>
      <c r="Q473" s="156">
        <v>-6.2240663900414797</v>
      </c>
      <c r="R473" s="152" t="s">
        <v>10355</v>
      </c>
      <c r="S473" s="156">
        <v>-8.0054274084124799</v>
      </c>
      <c r="T473" s="152" t="s">
        <v>10356</v>
      </c>
      <c r="U473" s="156">
        <v>-32.200000000000003</v>
      </c>
      <c r="V473" s="152" t="s">
        <v>157</v>
      </c>
      <c r="W473" s="152" t="s">
        <v>158</v>
      </c>
      <c r="X473" s="155">
        <v>15.519394201000001</v>
      </c>
      <c r="Y473" s="152" t="s">
        <v>159</v>
      </c>
      <c r="Z473" s="154">
        <v>42075</v>
      </c>
      <c r="AA473" s="153" t="s">
        <v>9271</v>
      </c>
      <c r="AB473" s="152" t="s">
        <v>452</v>
      </c>
      <c r="AC473" s="152" t="s">
        <v>194</v>
      </c>
      <c r="AD473" s="152" t="s">
        <v>207</v>
      </c>
    </row>
    <row r="474" spans="1:30" hidden="1">
      <c r="A474" s="189" t="s">
        <v>7714</v>
      </c>
      <c r="B474" s="189" t="s">
        <v>7715</v>
      </c>
      <c r="C474" s="154">
        <v>43830</v>
      </c>
      <c r="D474" s="155">
        <v>1.494</v>
      </c>
      <c r="E474" s="155">
        <v>1.494</v>
      </c>
      <c r="F474" s="156">
        <v>0.53835800807537104</v>
      </c>
      <c r="G474" s="154">
        <v>43829</v>
      </c>
      <c r="H474" s="155">
        <v>1.486</v>
      </c>
      <c r="I474" s="156">
        <v>43.930635838150302</v>
      </c>
      <c r="J474" s="152" t="s">
        <v>10357</v>
      </c>
      <c r="K474" s="156">
        <v>2.82174810736407</v>
      </c>
      <c r="L474" s="156">
        <v>8.2608695652173996</v>
      </c>
      <c r="M474" s="185">
        <v>10.095799557848199</v>
      </c>
      <c r="N474" s="156">
        <v>17.916337805840602</v>
      </c>
      <c r="O474" s="156">
        <v>43.930635838150302</v>
      </c>
      <c r="P474" s="152" t="s">
        <v>10357</v>
      </c>
      <c r="Q474" s="156">
        <v>14.746543778801801</v>
      </c>
      <c r="R474" s="152" t="s">
        <v>10358</v>
      </c>
      <c r="S474" s="156">
        <v>46.614327772325801</v>
      </c>
      <c r="T474" s="152" t="s">
        <v>10359</v>
      </c>
      <c r="U474" s="156">
        <v>49.4</v>
      </c>
      <c r="V474" s="152" t="s">
        <v>157</v>
      </c>
      <c r="W474" s="152" t="s">
        <v>166</v>
      </c>
      <c r="X474" s="155">
        <v>3.3836098352000001</v>
      </c>
      <c r="Y474" s="152" t="s">
        <v>159</v>
      </c>
      <c r="Z474" s="154">
        <v>42264</v>
      </c>
      <c r="AA474" s="153" t="s">
        <v>9271</v>
      </c>
      <c r="AB474" s="152" t="s">
        <v>471</v>
      </c>
      <c r="AC474" s="152" t="s">
        <v>446</v>
      </c>
      <c r="AD474" s="152" t="s">
        <v>207</v>
      </c>
    </row>
    <row r="475" spans="1:30" hidden="1">
      <c r="A475" s="189" t="s">
        <v>7716</v>
      </c>
      <c r="B475" s="189" t="s">
        <v>7717</v>
      </c>
      <c r="C475" s="154">
        <v>43830</v>
      </c>
      <c r="D475" s="155">
        <v>1.3696999999999999</v>
      </c>
      <c r="E475" s="155">
        <v>1.3696999999999999</v>
      </c>
      <c r="F475" s="156">
        <v>0.594888366627497</v>
      </c>
      <c r="G475" s="154">
        <v>43829</v>
      </c>
      <c r="H475" s="155">
        <v>1.3615999999999999</v>
      </c>
      <c r="I475" s="156">
        <v>43.906282832527801</v>
      </c>
      <c r="J475" s="152" t="s">
        <v>10360</v>
      </c>
      <c r="K475" s="156">
        <v>1.4592592592592499</v>
      </c>
      <c r="L475" s="156">
        <v>6.5914396887159503</v>
      </c>
      <c r="M475" s="185">
        <v>12.2888998196426</v>
      </c>
      <c r="N475" s="156">
        <v>21.664594066441602</v>
      </c>
      <c r="O475" s="156">
        <v>43.906282832527801</v>
      </c>
      <c r="P475" s="152" t="s">
        <v>10360</v>
      </c>
      <c r="Q475" s="157">
        <v>0</v>
      </c>
      <c r="R475" s="152"/>
      <c r="S475" s="157">
        <v>0</v>
      </c>
      <c r="T475" s="152"/>
      <c r="U475" s="156">
        <v>36.97</v>
      </c>
      <c r="V475" s="152" t="s">
        <v>157</v>
      </c>
      <c r="W475" s="152" t="s">
        <v>95</v>
      </c>
      <c r="X475" s="155">
        <v>0.8750388026</v>
      </c>
      <c r="Y475" s="152" t="s">
        <v>159</v>
      </c>
      <c r="Z475" s="154">
        <v>43144</v>
      </c>
      <c r="AA475" s="153" t="s">
        <v>9271</v>
      </c>
      <c r="AB475" s="152" t="s">
        <v>458</v>
      </c>
      <c r="AC475" s="152" t="s">
        <v>196</v>
      </c>
      <c r="AD475" s="152" t="s">
        <v>165</v>
      </c>
    </row>
    <row r="476" spans="1:30" hidden="1">
      <c r="A476" s="189" t="s">
        <v>13363</v>
      </c>
      <c r="B476" s="189" t="s">
        <v>13364</v>
      </c>
      <c r="C476" s="154">
        <v>43830</v>
      </c>
      <c r="D476" s="155">
        <v>1.4979</v>
      </c>
      <c r="E476" s="155">
        <v>1.4979</v>
      </c>
      <c r="F476" s="156">
        <v>-0.37909018355946</v>
      </c>
      <c r="G476" s="154">
        <v>43829</v>
      </c>
      <c r="H476" s="155">
        <v>1.5036</v>
      </c>
      <c r="I476" s="156">
        <v>43.904313574791097</v>
      </c>
      <c r="J476" s="152" t="s">
        <v>13365</v>
      </c>
      <c r="K476" s="156">
        <v>3.82615928467456</v>
      </c>
      <c r="L476" s="156">
        <v>13.057589252019</v>
      </c>
      <c r="M476" s="185">
        <v>8.1282032772684705</v>
      </c>
      <c r="N476" s="156">
        <v>9.3996494303242795</v>
      </c>
      <c r="O476" s="156">
        <v>43.904313574791097</v>
      </c>
      <c r="P476" s="152" t="s">
        <v>13365</v>
      </c>
      <c r="Q476" s="157">
        <v>0</v>
      </c>
      <c r="R476" s="152"/>
      <c r="S476" s="157">
        <v>0</v>
      </c>
      <c r="T476" s="152"/>
      <c r="U476" s="156">
        <v>49.79</v>
      </c>
      <c r="V476" s="152" t="s">
        <v>157</v>
      </c>
      <c r="W476" s="152" t="s">
        <v>95</v>
      </c>
      <c r="X476" s="155">
        <v>0.16994296950000001</v>
      </c>
      <c r="Y476" s="152" t="s">
        <v>159</v>
      </c>
      <c r="Z476" s="154">
        <v>43186</v>
      </c>
      <c r="AA476" s="153" t="s">
        <v>9271</v>
      </c>
      <c r="AB476" s="152" t="s">
        <v>10361</v>
      </c>
      <c r="AC476" s="152" t="s">
        <v>171</v>
      </c>
      <c r="AD476" s="152" t="s">
        <v>170</v>
      </c>
    </row>
    <row r="477" spans="1:30" hidden="1">
      <c r="A477" s="189" t="s">
        <v>7718</v>
      </c>
      <c r="B477" s="189" t="s">
        <v>7719</v>
      </c>
      <c r="C477" s="154">
        <v>43830</v>
      </c>
      <c r="D477" s="155">
        <v>4.0579999999999998</v>
      </c>
      <c r="E477" s="155">
        <v>4.4640000000000004</v>
      </c>
      <c r="F477" s="156">
        <v>0.29658922392484999</v>
      </c>
      <c r="G477" s="154">
        <v>43829</v>
      </c>
      <c r="H477" s="155">
        <v>4.0460000000000003</v>
      </c>
      <c r="I477" s="156">
        <v>43.9007092198582</v>
      </c>
      <c r="J477" s="152" t="s">
        <v>10362</v>
      </c>
      <c r="K477" s="156">
        <v>1.3486513486513501</v>
      </c>
      <c r="L477" s="156">
        <v>8.5897778967085596</v>
      </c>
      <c r="M477" s="185">
        <v>8.2133333333333205</v>
      </c>
      <c r="N477" s="156">
        <v>17.452966714905902</v>
      </c>
      <c r="O477" s="156">
        <v>43.9007092198582</v>
      </c>
      <c r="P477" s="152" t="s">
        <v>10362</v>
      </c>
      <c r="Q477" s="156">
        <v>44.3614372109569</v>
      </c>
      <c r="R477" s="152" t="s">
        <v>10363</v>
      </c>
      <c r="S477" s="156">
        <v>59.979845856921699</v>
      </c>
      <c r="T477" s="152" t="s">
        <v>10364</v>
      </c>
      <c r="U477" s="156">
        <v>408.80786619999998</v>
      </c>
      <c r="V477" s="152" t="s">
        <v>163</v>
      </c>
      <c r="W477" s="152" t="s">
        <v>166</v>
      </c>
      <c r="X477" s="155">
        <v>32.983222432300003</v>
      </c>
      <c r="Y477" s="152" t="s">
        <v>159</v>
      </c>
      <c r="Z477" s="154">
        <v>39834</v>
      </c>
      <c r="AA477" s="153" t="s">
        <v>9271</v>
      </c>
      <c r="AB477" s="152" t="s">
        <v>475</v>
      </c>
      <c r="AC477" s="152" t="s">
        <v>266</v>
      </c>
      <c r="AD477" s="152" t="s">
        <v>162</v>
      </c>
    </row>
    <row r="478" spans="1:30" hidden="1">
      <c r="A478" s="189" t="s">
        <v>7720</v>
      </c>
      <c r="B478" s="189" t="s">
        <v>7721</v>
      </c>
      <c r="C478" s="154">
        <v>43830</v>
      </c>
      <c r="D478" s="155">
        <v>1.722</v>
      </c>
      <c r="E478" s="155">
        <v>2.8180000000000001</v>
      </c>
      <c r="F478" s="156">
        <v>0</v>
      </c>
      <c r="G478" s="154">
        <v>43829</v>
      </c>
      <c r="H478" s="155">
        <v>1.722</v>
      </c>
      <c r="I478" s="156">
        <v>43.859660707239001</v>
      </c>
      <c r="J478" s="152" t="s">
        <v>10365</v>
      </c>
      <c r="K478" s="156">
        <v>1.47318797878609</v>
      </c>
      <c r="L478" s="156">
        <v>8.5066162570888508</v>
      </c>
      <c r="M478" s="185">
        <v>13.0663255854006</v>
      </c>
      <c r="N478" s="156">
        <v>20.0836820083682</v>
      </c>
      <c r="O478" s="156">
        <v>43.859660707239001</v>
      </c>
      <c r="P478" s="152" t="s">
        <v>10365</v>
      </c>
      <c r="Q478" s="156">
        <v>24.332139975859299</v>
      </c>
      <c r="R478" s="152" t="s">
        <v>10366</v>
      </c>
      <c r="S478" s="156">
        <v>31.362455961703098</v>
      </c>
      <c r="T478" s="152" t="s">
        <v>10367</v>
      </c>
      <c r="U478" s="156">
        <v>284.91952099999997</v>
      </c>
      <c r="V478" s="152" t="s">
        <v>157</v>
      </c>
      <c r="W478" s="152" t="s">
        <v>189</v>
      </c>
      <c r="X478" s="155">
        <v>4.4630446910000003</v>
      </c>
      <c r="Y478" s="152" t="s">
        <v>159</v>
      </c>
      <c r="Z478" s="154">
        <v>39610</v>
      </c>
      <c r="AA478" s="153" t="s">
        <v>9271</v>
      </c>
      <c r="AB478" s="152" t="s">
        <v>405</v>
      </c>
      <c r="AC478" s="152" t="s">
        <v>193</v>
      </c>
      <c r="AD478" s="152" t="s">
        <v>162</v>
      </c>
    </row>
    <row r="479" spans="1:30" hidden="1">
      <c r="A479" s="189" t="s">
        <v>13366</v>
      </c>
      <c r="B479" s="189" t="s">
        <v>13367</v>
      </c>
      <c r="C479" s="154">
        <v>43830</v>
      </c>
      <c r="D479" s="155">
        <v>1.2989999999999999</v>
      </c>
      <c r="E479" s="155">
        <v>1.2989999999999999</v>
      </c>
      <c r="F479" s="156">
        <v>7.7041602465322795E-2</v>
      </c>
      <c r="G479" s="154">
        <v>43829</v>
      </c>
      <c r="H479" s="155">
        <v>1.298</v>
      </c>
      <c r="I479" s="156">
        <v>43.8538205980066</v>
      </c>
      <c r="J479" s="152" t="s">
        <v>13368</v>
      </c>
      <c r="K479" s="156">
        <v>2.36406619385343</v>
      </c>
      <c r="L479" s="156">
        <v>5.6956875508543403</v>
      </c>
      <c r="M479" s="185">
        <v>9.0680100755667397</v>
      </c>
      <c r="N479" s="156">
        <v>13.9473684210526</v>
      </c>
      <c r="O479" s="156">
        <v>43.8538205980066</v>
      </c>
      <c r="P479" s="152" t="s">
        <v>13368</v>
      </c>
      <c r="Q479" s="156">
        <v>29.9</v>
      </c>
      <c r="R479" s="152" t="s">
        <v>13369</v>
      </c>
      <c r="S479" s="156">
        <v>30.030030030030002</v>
      </c>
      <c r="T479" s="152" t="s">
        <v>13370</v>
      </c>
      <c r="U479" s="156">
        <v>29.9</v>
      </c>
      <c r="V479" s="152" t="s">
        <v>163</v>
      </c>
      <c r="W479" s="152" t="s">
        <v>189</v>
      </c>
      <c r="X479" s="155">
        <v>0.57087715149999996</v>
      </c>
      <c r="Y479" s="152" t="s">
        <v>159</v>
      </c>
      <c r="Z479" s="154">
        <v>42549</v>
      </c>
      <c r="AA479" s="153" t="s">
        <v>9271</v>
      </c>
      <c r="AB479" s="152" t="s">
        <v>10431</v>
      </c>
      <c r="AC479" s="152" t="s">
        <v>187</v>
      </c>
      <c r="AD479" s="152" t="s">
        <v>185</v>
      </c>
    </row>
    <row r="480" spans="1:30" hidden="1">
      <c r="A480" s="189" t="s">
        <v>7722</v>
      </c>
      <c r="B480" s="189" t="s">
        <v>7723</v>
      </c>
      <c r="C480" s="154">
        <v>43830</v>
      </c>
      <c r="D480" s="155">
        <v>1.329</v>
      </c>
      <c r="E480" s="155">
        <v>1.329</v>
      </c>
      <c r="F480" s="156">
        <v>0.392808581356691</v>
      </c>
      <c r="G480" s="154">
        <v>43829</v>
      </c>
      <c r="H480" s="155">
        <v>1.3238000000000001</v>
      </c>
      <c r="I480" s="156">
        <v>43.831168831168803</v>
      </c>
      <c r="J480" s="152" t="s">
        <v>10368</v>
      </c>
      <c r="K480" s="156">
        <v>1.3188991385225199</v>
      </c>
      <c r="L480" s="156">
        <v>5.6186918858777704</v>
      </c>
      <c r="M480" s="185">
        <v>9.0148470182921692</v>
      </c>
      <c r="N480" s="156">
        <v>23.558943845295701</v>
      </c>
      <c r="O480" s="156">
        <v>43.831168831168803</v>
      </c>
      <c r="P480" s="152" t="s">
        <v>10368</v>
      </c>
      <c r="Q480" s="157">
        <v>0</v>
      </c>
      <c r="R480" s="152"/>
      <c r="S480" s="157">
        <v>0</v>
      </c>
      <c r="T480" s="152"/>
      <c r="U480" s="156">
        <v>32.9</v>
      </c>
      <c r="V480" s="152" t="s">
        <v>157</v>
      </c>
      <c r="W480" s="152" t="s">
        <v>95</v>
      </c>
      <c r="X480" s="155">
        <v>2.1399160605000001</v>
      </c>
      <c r="Y480" s="152" t="s">
        <v>159</v>
      </c>
      <c r="Z480" s="154">
        <v>43259</v>
      </c>
      <c r="AA480" s="153" t="s">
        <v>9271</v>
      </c>
      <c r="AB480" s="152" t="s">
        <v>453</v>
      </c>
      <c r="AC480" s="152" t="s">
        <v>233</v>
      </c>
      <c r="AD480" s="152" t="s">
        <v>181</v>
      </c>
    </row>
    <row r="481" spans="1:30" hidden="1">
      <c r="A481" s="189" t="s">
        <v>7724</v>
      </c>
      <c r="B481" s="189" t="s">
        <v>7725</v>
      </c>
      <c r="C481" s="154">
        <v>43830</v>
      </c>
      <c r="D481" s="155">
        <v>1.665</v>
      </c>
      <c r="E481" s="155">
        <v>3.9740000000000002</v>
      </c>
      <c r="F481" s="156">
        <v>0.36166365280290003</v>
      </c>
      <c r="G481" s="154">
        <v>43829</v>
      </c>
      <c r="H481" s="155">
        <v>1.659</v>
      </c>
      <c r="I481" s="156">
        <v>43.782383419689097</v>
      </c>
      <c r="J481" s="152" t="s">
        <v>10369</v>
      </c>
      <c r="K481" s="156">
        <v>1.5243902439024499</v>
      </c>
      <c r="L481" s="156">
        <v>7.5581395348837201</v>
      </c>
      <c r="M481" s="185">
        <v>12.8048780487805</v>
      </c>
      <c r="N481" s="156">
        <v>20.477568740955199</v>
      </c>
      <c r="O481" s="156">
        <v>43.782383419689097</v>
      </c>
      <c r="P481" s="152" t="s">
        <v>10369</v>
      </c>
      <c r="Q481" s="156">
        <v>10.411140583554401</v>
      </c>
      <c r="R481" s="152" t="s">
        <v>10370</v>
      </c>
      <c r="S481" s="156">
        <v>17.171006333567899</v>
      </c>
      <c r="T481" s="152" t="s">
        <v>10371</v>
      </c>
      <c r="U481" s="156">
        <v>66.012521012931003</v>
      </c>
      <c r="V481" s="152" t="s">
        <v>157</v>
      </c>
      <c r="W481" s="152" t="s">
        <v>158</v>
      </c>
      <c r="X481" s="155">
        <v>3.1942828145000002</v>
      </c>
      <c r="Y481" s="152" t="s">
        <v>159</v>
      </c>
      <c r="Z481" s="154">
        <v>41789</v>
      </c>
      <c r="AA481" s="153" t="s">
        <v>9271</v>
      </c>
      <c r="AB481" s="152" t="s">
        <v>10372</v>
      </c>
      <c r="AC481" s="152" t="s">
        <v>179</v>
      </c>
      <c r="AD481" s="152" t="s">
        <v>181</v>
      </c>
    </row>
    <row r="482" spans="1:30" hidden="1">
      <c r="A482" s="189" t="s">
        <v>13371</v>
      </c>
      <c r="B482" s="189" t="s">
        <v>13372</v>
      </c>
      <c r="C482" s="154">
        <v>43830</v>
      </c>
      <c r="D482" s="155">
        <v>1.4919</v>
      </c>
      <c r="E482" s="155">
        <v>1.4919</v>
      </c>
      <c r="F482" s="156">
        <v>-0.380608974358977</v>
      </c>
      <c r="G482" s="154">
        <v>43829</v>
      </c>
      <c r="H482" s="155">
        <v>1.4976</v>
      </c>
      <c r="I482" s="156">
        <v>43.769875686614597</v>
      </c>
      <c r="J482" s="152" t="s">
        <v>13373</v>
      </c>
      <c r="K482" s="156">
        <v>3.8276845987890602</v>
      </c>
      <c r="L482" s="156">
        <v>13.0398545234126</v>
      </c>
      <c r="M482" s="185">
        <v>8.10086225635823</v>
      </c>
      <c r="N482" s="156">
        <v>9.3527816462654805</v>
      </c>
      <c r="O482" s="156">
        <v>43.769875686614597</v>
      </c>
      <c r="P482" s="152" t="s">
        <v>13373</v>
      </c>
      <c r="Q482" s="157">
        <v>0</v>
      </c>
      <c r="R482" s="152"/>
      <c r="S482" s="157">
        <v>0</v>
      </c>
      <c r="T482" s="152"/>
      <c r="U482" s="156">
        <v>49.19</v>
      </c>
      <c r="V482" s="152" t="s">
        <v>157</v>
      </c>
      <c r="W482" s="152" t="s">
        <v>95</v>
      </c>
      <c r="X482" s="155">
        <v>0.14316919219999999</v>
      </c>
      <c r="Y482" s="152" t="s">
        <v>159</v>
      </c>
      <c r="Z482" s="154">
        <v>43186</v>
      </c>
      <c r="AA482" s="153" t="s">
        <v>9271</v>
      </c>
      <c r="AB482" s="152" t="s">
        <v>10361</v>
      </c>
      <c r="AC482" s="152" t="s">
        <v>171</v>
      </c>
      <c r="AD482" s="152" t="s">
        <v>170</v>
      </c>
    </row>
    <row r="483" spans="1:30" hidden="1">
      <c r="A483" s="189" t="s">
        <v>7726</v>
      </c>
      <c r="B483" s="189" t="s">
        <v>7727</v>
      </c>
      <c r="C483" s="154">
        <v>43830</v>
      </c>
      <c r="D483" s="155">
        <v>0.70579999999999998</v>
      </c>
      <c r="E483" s="155">
        <v>0.70579999999999998</v>
      </c>
      <c r="F483" s="156">
        <v>0.170309395401643</v>
      </c>
      <c r="G483" s="154">
        <v>43829</v>
      </c>
      <c r="H483" s="155">
        <v>0.7046</v>
      </c>
      <c r="I483" s="156">
        <v>43.747454175152697</v>
      </c>
      <c r="J483" s="152" t="s">
        <v>10373</v>
      </c>
      <c r="K483" s="156">
        <v>0.67037512480388495</v>
      </c>
      <c r="L483" s="156">
        <v>4.8581191502005598</v>
      </c>
      <c r="M483" s="185">
        <v>4.7491837340457197</v>
      </c>
      <c r="N483" s="156">
        <v>12.855772305724299</v>
      </c>
      <c r="O483" s="156">
        <v>43.747454175152697</v>
      </c>
      <c r="P483" s="152" t="s">
        <v>10373</v>
      </c>
      <c r="Q483" s="156">
        <v>-3.1824417009602199</v>
      </c>
      <c r="R483" s="152" t="s">
        <v>10374</v>
      </c>
      <c r="S483" s="156">
        <v>-9.6286811779769597</v>
      </c>
      <c r="T483" s="152" t="s">
        <v>10375</v>
      </c>
      <c r="U483" s="156">
        <v>-29.42</v>
      </c>
      <c r="V483" s="152" t="s">
        <v>157</v>
      </c>
      <c r="W483" s="152" t="s">
        <v>186</v>
      </c>
      <c r="X483" s="155">
        <v>4.3710556649000001</v>
      </c>
      <c r="Y483" s="152" t="s">
        <v>159</v>
      </c>
      <c r="Z483" s="154">
        <v>42164</v>
      </c>
      <c r="AA483" s="153" t="s">
        <v>9271</v>
      </c>
      <c r="AB483" s="152" t="s">
        <v>10376</v>
      </c>
      <c r="AC483" s="152" t="s">
        <v>233</v>
      </c>
      <c r="AD483" s="152" t="s">
        <v>181</v>
      </c>
    </row>
    <row r="484" spans="1:30" hidden="1">
      <c r="A484" s="189" t="s">
        <v>7728</v>
      </c>
      <c r="B484" s="189" t="s">
        <v>7729</v>
      </c>
      <c r="C484" s="154">
        <v>43830</v>
      </c>
      <c r="D484" s="155">
        <v>1.2263999999999999</v>
      </c>
      <c r="E484" s="155">
        <v>1.2263999999999999</v>
      </c>
      <c r="F484" s="156">
        <v>0.80552359033372001</v>
      </c>
      <c r="G484" s="154">
        <v>43829</v>
      </c>
      <c r="H484" s="155">
        <v>1.2165999999999999</v>
      </c>
      <c r="I484" s="156">
        <v>43.707522849777298</v>
      </c>
      <c r="J484" s="152" t="s">
        <v>10377</v>
      </c>
      <c r="K484" s="156">
        <v>1.7928286852589499</v>
      </c>
      <c r="L484" s="156">
        <v>5.1350192884697696</v>
      </c>
      <c r="M484" s="185">
        <v>7.9672506382604098</v>
      </c>
      <c r="N484" s="156">
        <v>20.8037825059101</v>
      </c>
      <c r="O484" s="156">
        <v>43.707522849777298</v>
      </c>
      <c r="P484" s="152" t="s">
        <v>10377</v>
      </c>
      <c r="Q484" s="157">
        <v>0</v>
      </c>
      <c r="R484" s="152"/>
      <c r="S484" s="157">
        <v>0</v>
      </c>
      <c r="T484" s="152"/>
      <c r="U484" s="156">
        <v>22.64</v>
      </c>
      <c r="V484" s="152" t="s">
        <v>157</v>
      </c>
      <c r="W484" s="152" t="s">
        <v>95</v>
      </c>
      <c r="X484" s="155">
        <v>1.4647881073</v>
      </c>
      <c r="Y484" s="152" t="s">
        <v>159</v>
      </c>
      <c r="Z484" s="154">
        <v>43209</v>
      </c>
      <c r="AA484" s="153" t="s">
        <v>9271</v>
      </c>
      <c r="AB484" s="152" t="s">
        <v>10265</v>
      </c>
      <c r="AC484" s="152" t="s">
        <v>200</v>
      </c>
      <c r="AD484" s="152" t="s">
        <v>165</v>
      </c>
    </row>
    <row r="485" spans="1:30" hidden="1">
      <c r="A485" s="189" t="s">
        <v>7730</v>
      </c>
      <c r="B485" s="189" t="s">
        <v>7731</v>
      </c>
      <c r="C485" s="154">
        <v>43830</v>
      </c>
      <c r="D485" s="155">
        <v>0.83199999999999996</v>
      </c>
      <c r="E485" s="155">
        <v>0.83199999999999996</v>
      </c>
      <c r="F485" s="156">
        <v>1.21654501216545</v>
      </c>
      <c r="G485" s="154">
        <v>43829</v>
      </c>
      <c r="H485" s="155">
        <v>0.82199999999999995</v>
      </c>
      <c r="I485" s="156">
        <v>43.6960276338515</v>
      </c>
      <c r="J485" s="152" t="s">
        <v>10378</v>
      </c>
      <c r="K485" s="156">
        <v>2.3370233702337</v>
      </c>
      <c r="L485" s="156">
        <v>6.6666666666666599</v>
      </c>
      <c r="M485" s="185">
        <v>9.7625329815303399</v>
      </c>
      <c r="N485" s="156">
        <v>21.994134897360698</v>
      </c>
      <c r="O485" s="156">
        <v>43.6960276338515</v>
      </c>
      <c r="P485" s="152" t="s">
        <v>10378</v>
      </c>
      <c r="Q485" s="156">
        <v>1.7114914425427901</v>
      </c>
      <c r="R485" s="152" t="s">
        <v>10379</v>
      </c>
      <c r="S485" s="156">
        <v>26.2518968133536</v>
      </c>
      <c r="T485" s="152" t="s">
        <v>10380</v>
      </c>
      <c r="U485" s="156">
        <v>-16.8</v>
      </c>
      <c r="V485" s="152" t="s">
        <v>157</v>
      </c>
      <c r="W485" s="152" t="s">
        <v>158</v>
      </c>
      <c r="X485" s="155">
        <v>1.4080139360999999</v>
      </c>
      <c r="Y485" s="152" t="s">
        <v>159</v>
      </c>
      <c r="Z485" s="154">
        <v>42193</v>
      </c>
      <c r="AA485" s="153" t="s">
        <v>9271</v>
      </c>
      <c r="AB485" s="152" t="s">
        <v>459</v>
      </c>
      <c r="AC485" s="152" t="s">
        <v>245</v>
      </c>
      <c r="AD485" s="152" t="s">
        <v>173</v>
      </c>
    </row>
    <row r="486" spans="1:30" hidden="1">
      <c r="A486" s="189" t="s">
        <v>7732</v>
      </c>
      <c r="B486" s="189" t="s">
        <v>7733</v>
      </c>
      <c r="C486" s="154">
        <v>43830</v>
      </c>
      <c r="D486" s="155">
        <v>1.379</v>
      </c>
      <c r="E486" s="155">
        <v>1.379</v>
      </c>
      <c r="F486" s="156">
        <v>0.29090909090909101</v>
      </c>
      <c r="G486" s="154">
        <v>43829</v>
      </c>
      <c r="H486" s="155">
        <v>1.375</v>
      </c>
      <c r="I486" s="156">
        <v>43.6458333333333</v>
      </c>
      <c r="J486" s="152" t="s">
        <v>10381</v>
      </c>
      <c r="K486" s="156">
        <v>0.65693430656933505</v>
      </c>
      <c r="L486" s="156">
        <v>8.1568627450980493</v>
      </c>
      <c r="M486" s="185">
        <v>15.1085141903172</v>
      </c>
      <c r="N486" s="156">
        <v>21.3908450704225</v>
      </c>
      <c r="O486" s="156">
        <v>43.6458333333333</v>
      </c>
      <c r="P486" s="152" t="s">
        <v>10381</v>
      </c>
      <c r="Q486" s="156">
        <v>27.331486611264999</v>
      </c>
      <c r="R486" s="152" t="s">
        <v>10382</v>
      </c>
      <c r="S486" s="156">
        <v>39.7163120567376</v>
      </c>
      <c r="T486" s="152" t="s">
        <v>10383</v>
      </c>
      <c r="U486" s="156">
        <v>37.9</v>
      </c>
      <c r="V486" s="152" t="s">
        <v>157</v>
      </c>
      <c r="W486" s="152" t="s">
        <v>189</v>
      </c>
      <c r="X486" s="155">
        <v>0.51341583089999998</v>
      </c>
      <c r="Y486" s="152" t="s">
        <v>159</v>
      </c>
      <c r="Z486" s="154">
        <v>42390</v>
      </c>
      <c r="AA486" s="153" t="s">
        <v>9271</v>
      </c>
      <c r="AB486" s="152" t="s">
        <v>472</v>
      </c>
      <c r="AC486" s="152" t="s">
        <v>433</v>
      </c>
      <c r="AD486" s="152" t="s">
        <v>181</v>
      </c>
    </row>
    <row r="487" spans="1:30" hidden="1">
      <c r="A487" s="189" t="s">
        <v>13374</v>
      </c>
      <c r="B487" s="189" t="s">
        <v>13375</v>
      </c>
      <c r="C487" s="154">
        <v>43830</v>
      </c>
      <c r="D487" s="155">
        <v>1.3105</v>
      </c>
      <c r="E487" s="155">
        <v>1.4105000000000001</v>
      </c>
      <c r="F487" s="156">
        <v>0.206453586175255</v>
      </c>
      <c r="G487" s="154">
        <v>43829</v>
      </c>
      <c r="H487" s="155">
        <v>1.3078000000000001</v>
      </c>
      <c r="I487" s="156">
        <v>43.6309757066294</v>
      </c>
      <c r="J487" s="152" t="s">
        <v>13376</v>
      </c>
      <c r="K487" s="156">
        <v>1.73109765564352</v>
      </c>
      <c r="L487" s="156">
        <v>5.6003223207091004</v>
      </c>
      <c r="M487" s="185">
        <v>22.511019166533199</v>
      </c>
      <c r="N487" s="156">
        <v>21.714532555438399</v>
      </c>
      <c r="O487" s="156">
        <v>43.6309757066294</v>
      </c>
      <c r="P487" s="152" t="s">
        <v>13376</v>
      </c>
      <c r="Q487" s="156">
        <v>13.803715785288301</v>
      </c>
      <c r="R487" s="152" t="s">
        <v>13377</v>
      </c>
      <c r="S487" s="156">
        <v>47.382258084448999</v>
      </c>
      <c r="T487" s="152" t="s">
        <v>13378</v>
      </c>
      <c r="U487" s="156">
        <v>43.108172600000003</v>
      </c>
      <c r="V487" s="152" t="s">
        <v>157</v>
      </c>
      <c r="W487" s="152" t="s">
        <v>197</v>
      </c>
      <c r="X487" s="155">
        <v>1.1218141000000001E-3</v>
      </c>
      <c r="Y487" s="152" t="s">
        <v>159</v>
      </c>
      <c r="Z487" s="154">
        <v>42697</v>
      </c>
      <c r="AA487" s="153" t="s">
        <v>9271</v>
      </c>
      <c r="AB487" s="152" t="s">
        <v>10056</v>
      </c>
      <c r="AC487" s="152" t="s">
        <v>418</v>
      </c>
      <c r="AD487" s="152" t="s">
        <v>229</v>
      </c>
    </row>
    <row r="488" spans="1:30" hidden="1">
      <c r="A488" s="189" t="s">
        <v>7734</v>
      </c>
      <c r="B488" s="189" t="s">
        <v>7735</v>
      </c>
      <c r="C488" s="154">
        <v>43830</v>
      </c>
      <c r="D488" s="155">
        <v>1.014</v>
      </c>
      <c r="E488" s="155">
        <v>1.014</v>
      </c>
      <c r="F488" s="156">
        <v>0.69513406156902902</v>
      </c>
      <c r="G488" s="154">
        <v>43829</v>
      </c>
      <c r="H488" s="155">
        <v>1.0069999999999999</v>
      </c>
      <c r="I488" s="156">
        <v>43.626062322946197</v>
      </c>
      <c r="J488" s="152" t="s">
        <v>10384</v>
      </c>
      <c r="K488" s="156">
        <v>2.52780586450961</v>
      </c>
      <c r="L488" s="156">
        <v>7.0749736008447801</v>
      </c>
      <c r="M488" s="185">
        <v>8.7982832618025704</v>
      </c>
      <c r="N488" s="156">
        <v>25.339925834363399</v>
      </c>
      <c r="O488" s="156">
        <v>43.626062322946197</v>
      </c>
      <c r="P488" s="152" t="s">
        <v>10384</v>
      </c>
      <c r="Q488" s="156">
        <v>18.4579439252336</v>
      </c>
      <c r="R488" s="152" t="s">
        <v>10385</v>
      </c>
      <c r="S488" s="156">
        <v>0.79522862823061702</v>
      </c>
      <c r="T488" s="152" t="s">
        <v>10386</v>
      </c>
      <c r="U488" s="156">
        <v>1.4</v>
      </c>
      <c r="V488" s="152" t="s">
        <v>157</v>
      </c>
      <c r="W488" s="152" t="s">
        <v>186</v>
      </c>
      <c r="X488" s="155">
        <v>2.0301181134999999</v>
      </c>
      <c r="Y488" s="152" t="s">
        <v>159</v>
      </c>
      <c r="Z488" s="154">
        <v>42123</v>
      </c>
      <c r="AA488" s="153" t="s">
        <v>9271</v>
      </c>
      <c r="AB488" s="152" t="s">
        <v>9719</v>
      </c>
      <c r="AC488" s="152" t="s">
        <v>171</v>
      </c>
      <c r="AD488" s="152" t="s">
        <v>289</v>
      </c>
    </row>
    <row r="489" spans="1:30" hidden="1">
      <c r="A489" s="189" t="s">
        <v>7736</v>
      </c>
      <c r="B489" s="189" t="s">
        <v>7737</v>
      </c>
      <c r="C489" s="154">
        <v>43830</v>
      </c>
      <c r="D489" s="155">
        <v>1.1632</v>
      </c>
      <c r="E489" s="155">
        <v>1.1632</v>
      </c>
      <c r="F489" s="156">
        <v>0.26721834324628102</v>
      </c>
      <c r="G489" s="154">
        <v>43829</v>
      </c>
      <c r="H489" s="155">
        <v>1.1600999999999999</v>
      </c>
      <c r="I489" s="156">
        <v>43.622669465366101</v>
      </c>
      <c r="J489" s="152" t="s">
        <v>10387</v>
      </c>
      <c r="K489" s="156">
        <v>2.0798595875384001</v>
      </c>
      <c r="L489" s="156">
        <v>8.5277103937301693</v>
      </c>
      <c r="M489" s="185">
        <v>11.6850696111378</v>
      </c>
      <c r="N489" s="156">
        <v>18.718105735864501</v>
      </c>
      <c r="O489" s="156">
        <v>43.622669465366101</v>
      </c>
      <c r="P489" s="152" t="s">
        <v>10387</v>
      </c>
      <c r="Q489" s="156">
        <v>4.2387310690922204</v>
      </c>
      <c r="R489" s="152" t="s">
        <v>10388</v>
      </c>
      <c r="S489" s="156">
        <v>16.998591832629302</v>
      </c>
      <c r="T489" s="152" t="s">
        <v>10389</v>
      </c>
      <c r="U489" s="156">
        <v>16.32</v>
      </c>
      <c r="V489" s="152" t="s">
        <v>157</v>
      </c>
      <c r="W489" s="152" t="s">
        <v>158</v>
      </c>
      <c r="X489" s="155">
        <v>4.8673486095999996</v>
      </c>
      <c r="Y489" s="152" t="s">
        <v>159</v>
      </c>
      <c r="Z489" s="154">
        <v>42640</v>
      </c>
      <c r="AA489" s="153" t="s">
        <v>9271</v>
      </c>
      <c r="AB489" s="152" t="s">
        <v>10390</v>
      </c>
      <c r="AC489" s="152" t="s">
        <v>224</v>
      </c>
      <c r="AD489" s="152" t="s">
        <v>181</v>
      </c>
    </row>
    <row r="490" spans="1:30" hidden="1">
      <c r="A490" s="189" t="s">
        <v>13379</v>
      </c>
      <c r="B490" s="189" t="s">
        <v>13380</v>
      </c>
      <c r="C490" s="154">
        <v>43830</v>
      </c>
      <c r="D490" s="155">
        <v>1.8280000000000001</v>
      </c>
      <c r="E490" s="155">
        <v>1.8280000000000001</v>
      </c>
      <c r="F490" s="156">
        <v>0.43956043956044</v>
      </c>
      <c r="G490" s="154">
        <v>43829</v>
      </c>
      <c r="H490" s="155">
        <v>1.82</v>
      </c>
      <c r="I490" s="156">
        <v>43.597800471327602</v>
      </c>
      <c r="J490" s="152" t="s">
        <v>13381</v>
      </c>
      <c r="K490" s="156">
        <v>2.0658849804578501</v>
      </c>
      <c r="L490" s="156">
        <v>5.5427251732101697</v>
      </c>
      <c r="M490" s="185">
        <v>7.0257611241217903</v>
      </c>
      <c r="N490" s="156">
        <v>11.9412124923454</v>
      </c>
      <c r="O490" s="156">
        <v>43.597800471327602</v>
      </c>
      <c r="P490" s="152" t="s">
        <v>13381</v>
      </c>
      <c r="Q490" s="156">
        <v>15.989847715736</v>
      </c>
      <c r="R490" s="152" t="s">
        <v>13382</v>
      </c>
      <c r="S490" s="156">
        <v>59.650655021834098</v>
      </c>
      <c r="T490" s="152" t="s">
        <v>13383</v>
      </c>
      <c r="U490" s="156">
        <v>82.8</v>
      </c>
      <c r="V490" s="152" t="s">
        <v>157</v>
      </c>
      <c r="W490" s="152" t="s">
        <v>166</v>
      </c>
      <c r="X490" s="155">
        <v>1.7433553176000001</v>
      </c>
      <c r="Y490" s="152" t="s">
        <v>159</v>
      </c>
      <c r="Z490" s="154">
        <v>42403</v>
      </c>
      <c r="AA490" s="153" t="s">
        <v>9271</v>
      </c>
      <c r="AB490" s="152" t="s">
        <v>10312</v>
      </c>
      <c r="AC490" s="152" t="s">
        <v>179</v>
      </c>
      <c r="AD490" s="152" t="s">
        <v>173</v>
      </c>
    </row>
    <row r="491" spans="1:30" hidden="1">
      <c r="A491" s="189" t="s">
        <v>13384</v>
      </c>
      <c r="B491" s="189" t="s">
        <v>13385</v>
      </c>
      <c r="C491" s="154">
        <v>43830</v>
      </c>
      <c r="D491" s="155">
        <v>1.054</v>
      </c>
      <c r="E491" s="155">
        <v>1.054</v>
      </c>
      <c r="F491" s="156">
        <v>0.28544243577546302</v>
      </c>
      <c r="G491" s="154">
        <v>43829</v>
      </c>
      <c r="H491" s="155">
        <v>1.0509999999999999</v>
      </c>
      <c r="I491" s="156">
        <v>43.596730245231598</v>
      </c>
      <c r="J491" s="152" t="s">
        <v>13386</v>
      </c>
      <c r="K491" s="156">
        <v>0.95785440613026895</v>
      </c>
      <c r="L491" s="156">
        <v>9.5634095634095697</v>
      </c>
      <c r="M491" s="185">
        <v>9.9061522419186705</v>
      </c>
      <c r="N491" s="156">
        <v>19.230769230769202</v>
      </c>
      <c r="O491" s="156">
        <v>43.596730245231598</v>
      </c>
      <c r="P491" s="152" t="s">
        <v>13386</v>
      </c>
      <c r="Q491" s="156">
        <v>10.598111227702001</v>
      </c>
      <c r="R491" s="152" t="s">
        <v>13387</v>
      </c>
      <c r="S491" s="156">
        <v>5.2947052947053104</v>
      </c>
      <c r="T491" s="152" t="s">
        <v>13388</v>
      </c>
      <c r="U491" s="156">
        <v>4.9800796812749004</v>
      </c>
      <c r="V491" s="152" t="s">
        <v>157</v>
      </c>
      <c r="W491" s="152" t="s">
        <v>158</v>
      </c>
      <c r="X491" s="155">
        <v>0.28818379220000001</v>
      </c>
      <c r="Y491" s="152" t="s">
        <v>159</v>
      </c>
      <c r="Z491" s="154">
        <v>42495</v>
      </c>
      <c r="AA491" s="153" t="s">
        <v>9271</v>
      </c>
      <c r="AB491" s="152" t="s">
        <v>415</v>
      </c>
      <c r="AC491" s="152" t="s">
        <v>278</v>
      </c>
      <c r="AD491" s="152" t="s">
        <v>162</v>
      </c>
    </row>
    <row r="492" spans="1:30" hidden="1">
      <c r="A492" s="189" t="s">
        <v>13389</v>
      </c>
      <c r="B492" s="189" t="s">
        <v>13390</v>
      </c>
      <c r="C492" s="154">
        <v>43830</v>
      </c>
      <c r="D492" s="155">
        <v>1.111</v>
      </c>
      <c r="E492" s="155">
        <v>1.111</v>
      </c>
      <c r="F492" s="156">
        <v>0.63405797101448302</v>
      </c>
      <c r="G492" s="154">
        <v>43829</v>
      </c>
      <c r="H492" s="155">
        <v>1.1040000000000001</v>
      </c>
      <c r="I492" s="156">
        <v>43.540051679586597</v>
      </c>
      <c r="J492" s="152" t="s">
        <v>13391</v>
      </c>
      <c r="K492" s="156">
        <v>2.4907749077490702</v>
      </c>
      <c r="L492" s="156">
        <v>7.0327552986512503</v>
      </c>
      <c r="M492" s="185">
        <v>8.7084148727984303</v>
      </c>
      <c r="N492" s="156">
        <v>25.2536640360767</v>
      </c>
      <c r="O492" s="156">
        <v>43.540051679586597</v>
      </c>
      <c r="P492" s="152" t="s">
        <v>13391</v>
      </c>
      <c r="Q492" s="156">
        <v>18.1914893617021</v>
      </c>
      <c r="R492" s="152" t="s">
        <v>13392</v>
      </c>
      <c r="S492" s="156">
        <v>1.2762078395624401</v>
      </c>
      <c r="T492" s="152" t="s">
        <v>13393</v>
      </c>
      <c r="U492" s="156">
        <v>11.1</v>
      </c>
      <c r="V492" s="152" t="s">
        <v>157</v>
      </c>
      <c r="W492" s="152" t="s">
        <v>186</v>
      </c>
      <c r="X492" s="155">
        <v>8.6670516000000003E-2</v>
      </c>
      <c r="Y492" s="152" t="s">
        <v>159</v>
      </c>
      <c r="Z492" s="154">
        <v>42324</v>
      </c>
      <c r="AA492" s="153" t="s">
        <v>9271</v>
      </c>
      <c r="AB492" s="152" t="s">
        <v>9719</v>
      </c>
      <c r="AC492" s="152" t="s">
        <v>171</v>
      </c>
      <c r="AD492" s="152" t="s">
        <v>289</v>
      </c>
    </row>
    <row r="493" spans="1:30" hidden="1">
      <c r="A493" s="189" t="s">
        <v>7738</v>
      </c>
      <c r="B493" s="189" t="s">
        <v>7739</v>
      </c>
      <c r="C493" s="154">
        <v>43830</v>
      </c>
      <c r="D493" s="155">
        <v>1.266</v>
      </c>
      <c r="E493" s="155">
        <v>1.423</v>
      </c>
      <c r="F493" s="156">
        <v>-0.15772870662460001</v>
      </c>
      <c r="G493" s="154">
        <v>43829</v>
      </c>
      <c r="H493" s="155">
        <v>1.268</v>
      </c>
      <c r="I493" s="156">
        <v>43.531185527182203</v>
      </c>
      <c r="J493" s="152" t="s">
        <v>10391</v>
      </c>
      <c r="K493" s="156">
        <v>0.87649402390439202</v>
      </c>
      <c r="L493" s="156">
        <v>7.4702886247877904</v>
      </c>
      <c r="M493" s="185">
        <v>13.9514228526875</v>
      </c>
      <c r="N493" s="156">
        <v>23.753695786251999</v>
      </c>
      <c r="O493" s="156">
        <v>43.531185527182203</v>
      </c>
      <c r="P493" s="152" t="s">
        <v>10391</v>
      </c>
      <c r="Q493" s="156">
        <v>20.3545999460746</v>
      </c>
      <c r="R493" s="152" t="s">
        <v>10392</v>
      </c>
      <c r="S493" s="156">
        <v>46.783074320241703</v>
      </c>
      <c r="T493" s="152" t="s">
        <v>10393</v>
      </c>
      <c r="U493" s="156">
        <v>45.755592800000002</v>
      </c>
      <c r="V493" s="152" t="s">
        <v>157</v>
      </c>
      <c r="W493" s="152" t="s">
        <v>189</v>
      </c>
      <c r="X493" s="155">
        <v>4.5228459983000002</v>
      </c>
      <c r="Y493" s="152" t="s">
        <v>159</v>
      </c>
      <c r="Z493" s="154">
        <v>42682</v>
      </c>
      <c r="AA493" s="153" t="s">
        <v>9271</v>
      </c>
      <c r="AB493" s="152" t="s">
        <v>10394</v>
      </c>
      <c r="AC493" s="152" t="s">
        <v>217</v>
      </c>
      <c r="AD493" s="152" t="s">
        <v>162</v>
      </c>
    </row>
    <row r="494" spans="1:30" hidden="1">
      <c r="A494" s="189" t="s">
        <v>7740</v>
      </c>
      <c r="B494" s="189" t="s">
        <v>7741</v>
      </c>
      <c r="C494" s="154">
        <v>43830</v>
      </c>
      <c r="D494" s="155">
        <v>1.254</v>
      </c>
      <c r="E494" s="155">
        <v>1.3440000000000001</v>
      </c>
      <c r="F494" s="156">
        <v>0.72289156626505402</v>
      </c>
      <c r="G494" s="154">
        <v>43829</v>
      </c>
      <c r="H494" s="155">
        <v>1.2450000000000001</v>
      </c>
      <c r="I494" s="156">
        <v>43.504207667731599</v>
      </c>
      <c r="J494" s="152" t="s">
        <v>10395</v>
      </c>
      <c r="K494" s="156">
        <v>2.1172638436482099</v>
      </c>
      <c r="L494" s="156">
        <v>6.8143100511073396</v>
      </c>
      <c r="M494" s="185">
        <v>8.9332667744543208</v>
      </c>
      <c r="N494" s="156">
        <v>24.423315789473701</v>
      </c>
      <c r="O494" s="156">
        <v>43.504207667731599</v>
      </c>
      <c r="P494" s="152" t="s">
        <v>10395</v>
      </c>
      <c r="Q494" s="156">
        <v>34.213596613545803</v>
      </c>
      <c r="R494" s="152" t="s">
        <v>10396</v>
      </c>
      <c r="S494" s="157">
        <v>0</v>
      </c>
      <c r="T494" s="152"/>
      <c r="U494" s="156">
        <v>34.750450999999998</v>
      </c>
      <c r="V494" s="152" t="s">
        <v>157</v>
      </c>
      <c r="W494" s="152" t="s">
        <v>95</v>
      </c>
      <c r="X494" s="155">
        <v>2.7474446791</v>
      </c>
      <c r="Y494" s="152" t="s">
        <v>159</v>
      </c>
      <c r="Z494" s="154">
        <v>42972</v>
      </c>
      <c r="AA494" s="153" t="s">
        <v>9271</v>
      </c>
      <c r="AB494" s="152" t="s">
        <v>10397</v>
      </c>
      <c r="AC494" s="152" t="s">
        <v>329</v>
      </c>
      <c r="AD494" s="152" t="s">
        <v>289</v>
      </c>
    </row>
    <row r="495" spans="1:30" hidden="1">
      <c r="A495" s="189" t="s">
        <v>7742</v>
      </c>
      <c r="B495" s="189" t="s">
        <v>7743</v>
      </c>
      <c r="C495" s="154">
        <v>43830</v>
      </c>
      <c r="D495" s="155">
        <v>1.1572</v>
      </c>
      <c r="E495" s="155">
        <v>2.5512000000000001</v>
      </c>
      <c r="F495" s="156">
        <v>0.87168758716876305</v>
      </c>
      <c r="G495" s="154">
        <v>43829</v>
      </c>
      <c r="H495" s="155">
        <v>1.1472</v>
      </c>
      <c r="I495" s="156">
        <v>43.456349942301799</v>
      </c>
      <c r="J495" s="152" t="s">
        <v>10398</v>
      </c>
      <c r="K495" s="156">
        <v>2.1719936429454298</v>
      </c>
      <c r="L495" s="156">
        <v>5.68036529680366</v>
      </c>
      <c r="M495" s="185">
        <v>7.2993380646784596</v>
      </c>
      <c r="N495" s="156">
        <v>17.367365267277801</v>
      </c>
      <c r="O495" s="156">
        <v>43.456349942301799</v>
      </c>
      <c r="P495" s="152" t="s">
        <v>10398</v>
      </c>
      <c r="Q495" s="156">
        <v>10.158813201156599</v>
      </c>
      <c r="R495" s="152" t="s">
        <v>10399</v>
      </c>
      <c r="S495" s="156">
        <v>24.8400157604326</v>
      </c>
      <c r="T495" s="152" t="s">
        <v>10400</v>
      </c>
      <c r="U495" s="156">
        <v>220.09563783999999</v>
      </c>
      <c r="V495" s="152" t="s">
        <v>157</v>
      </c>
      <c r="W495" s="152" t="s">
        <v>158</v>
      </c>
      <c r="X495" s="155">
        <v>8.9723865684999993</v>
      </c>
      <c r="Y495" s="152" t="s">
        <v>159</v>
      </c>
      <c r="Z495" s="154">
        <v>39596</v>
      </c>
      <c r="AA495" s="153" t="s">
        <v>9271</v>
      </c>
      <c r="AB495" s="152" t="s">
        <v>10401</v>
      </c>
      <c r="AC495" s="152" t="s">
        <v>249</v>
      </c>
      <c r="AD495" s="152" t="s">
        <v>173</v>
      </c>
    </row>
    <row r="496" spans="1:30" hidden="1">
      <c r="A496" s="189" t="s">
        <v>7744</v>
      </c>
      <c r="B496" s="189" t="s">
        <v>7745</v>
      </c>
      <c r="C496" s="154">
        <v>43830</v>
      </c>
      <c r="D496" s="155">
        <v>1.3393999999999999</v>
      </c>
      <c r="E496" s="155">
        <v>1.3393999999999999</v>
      </c>
      <c r="F496" s="156">
        <v>0.28451632225217299</v>
      </c>
      <c r="G496" s="154">
        <v>43829</v>
      </c>
      <c r="H496" s="155">
        <v>1.3355999999999999</v>
      </c>
      <c r="I496" s="156">
        <v>43.404710920770903</v>
      </c>
      <c r="J496" s="152" t="s">
        <v>10402</v>
      </c>
      <c r="K496" s="156">
        <v>1.3315176274776701</v>
      </c>
      <c r="L496" s="156">
        <v>5.1416908705549798</v>
      </c>
      <c r="M496" s="185">
        <v>6.14153260955701</v>
      </c>
      <c r="N496" s="156">
        <v>20.9936766034327</v>
      </c>
      <c r="O496" s="156">
        <v>43.404710920770903</v>
      </c>
      <c r="P496" s="152" t="s">
        <v>10402</v>
      </c>
      <c r="Q496" s="156">
        <v>22.565885797950202</v>
      </c>
      <c r="R496" s="152" t="s">
        <v>10403</v>
      </c>
      <c r="S496" s="156">
        <v>29.535783365570602</v>
      </c>
      <c r="T496" s="152" t="s">
        <v>10404</v>
      </c>
      <c r="U496" s="156">
        <v>33.94</v>
      </c>
      <c r="V496" s="152" t="s">
        <v>157</v>
      </c>
      <c r="W496" s="152" t="s">
        <v>189</v>
      </c>
      <c r="X496" s="155">
        <v>1.2815413491000001</v>
      </c>
      <c r="Y496" s="152" t="s">
        <v>159</v>
      </c>
      <c r="Z496" s="154">
        <v>42361</v>
      </c>
      <c r="AA496" s="153" t="s">
        <v>9271</v>
      </c>
      <c r="AB496" s="152" t="s">
        <v>10405</v>
      </c>
      <c r="AC496" s="152" t="s">
        <v>200</v>
      </c>
      <c r="AD496" s="152" t="s">
        <v>173</v>
      </c>
    </row>
    <row r="497" spans="1:30" hidden="1">
      <c r="A497" s="189" t="s">
        <v>7746</v>
      </c>
      <c r="B497" s="189" t="s">
        <v>7747</v>
      </c>
      <c r="C497" s="154">
        <v>43830</v>
      </c>
      <c r="D497" s="155">
        <v>1.1849000000000001</v>
      </c>
      <c r="E497" s="155">
        <v>1.1849000000000001</v>
      </c>
      <c r="F497" s="156">
        <v>0.37272342227869198</v>
      </c>
      <c r="G497" s="154">
        <v>43829</v>
      </c>
      <c r="H497" s="155">
        <v>1.1805000000000001</v>
      </c>
      <c r="I497" s="156">
        <v>43.2942314669247</v>
      </c>
      <c r="J497" s="152" t="s">
        <v>10406</v>
      </c>
      <c r="K497" s="156">
        <v>2.3406460528588799</v>
      </c>
      <c r="L497" s="156">
        <v>6.5940985966175001</v>
      </c>
      <c r="M497" s="185">
        <v>7.3181777012951699</v>
      </c>
      <c r="N497" s="156">
        <v>13.6594724220624</v>
      </c>
      <c r="O497" s="156">
        <v>43.2942314669247</v>
      </c>
      <c r="P497" s="152" t="s">
        <v>10406</v>
      </c>
      <c r="Q497" s="156">
        <v>8.5669781931464293</v>
      </c>
      <c r="R497" s="152" t="s">
        <v>10407</v>
      </c>
      <c r="S497" s="156">
        <v>19.0136601044596</v>
      </c>
      <c r="T497" s="152" t="s">
        <v>10408</v>
      </c>
      <c r="U497" s="156">
        <v>18.489999999999998</v>
      </c>
      <c r="V497" s="152" t="s">
        <v>157</v>
      </c>
      <c r="W497" s="152" t="s">
        <v>158</v>
      </c>
      <c r="X497" s="155">
        <v>2.0303985688999999</v>
      </c>
      <c r="Y497" s="152" t="s">
        <v>159</v>
      </c>
      <c r="Z497" s="154">
        <v>42606</v>
      </c>
      <c r="AA497" s="153" t="s">
        <v>9271</v>
      </c>
      <c r="AB497" s="152" t="s">
        <v>10409</v>
      </c>
      <c r="AC497" s="152" t="s">
        <v>179</v>
      </c>
      <c r="AD497" s="152" t="s">
        <v>181</v>
      </c>
    </row>
    <row r="498" spans="1:30" hidden="1">
      <c r="A498" s="189" t="s">
        <v>7748</v>
      </c>
      <c r="B498" s="189" t="s">
        <v>7749</v>
      </c>
      <c r="C498" s="154">
        <v>43830</v>
      </c>
      <c r="D498" s="155">
        <v>1.1321000000000001</v>
      </c>
      <c r="E498" s="155">
        <v>1.1321000000000001</v>
      </c>
      <c r="F498" s="156">
        <v>0.59534387773237496</v>
      </c>
      <c r="G498" s="154">
        <v>43829</v>
      </c>
      <c r="H498" s="155">
        <v>1.1254</v>
      </c>
      <c r="I498" s="156">
        <v>43.2856600430325</v>
      </c>
      <c r="J498" s="152" t="s">
        <v>10410</v>
      </c>
      <c r="K498" s="156">
        <v>2.9837169107614101</v>
      </c>
      <c r="L498" s="156">
        <v>9.2338865302971893</v>
      </c>
      <c r="M498" s="185">
        <v>8.7616485733499996</v>
      </c>
      <c r="N498" s="156">
        <v>17.1097548360401</v>
      </c>
      <c r="O498" s="156">
        <v>43.2856600430325</v>
      </c>
      <c r="P498" s="152" t="s">
        <v>10410</v>
      </c>
      <c r="Q498" s="156">
        <v>19.043112513144099</v>
      </c>
      <c r="R498" s="152" t="s">
        <v>10411</v>
      </c>
      <c r="S498" s="157">
        <v>0</v>
      </c>
      <c r="T498" s="152"/>
      <c r="U498" s="156">
        <v>13.21</v>
      </c>
      <c r="V498" s="152" t="s">
        <v>157</v>
      </c>
      <c r="W498" s="152" t="s">
        <v>95</v>
      </c>
      <c r="X498" s="155">
        <v>1.6045299927000001</v>
      </c>
      <c r="Y498" s="152" t="s">
        <v>159</v>
      </c>
      <c r="Z498" s="154">
        <v>42886</v>
      </c>
      <c r="AA498" s="153" t="s">
        <v>9271</v>
      </c>
      <c r="AB498" s="152" t="s">
        <v>484</v>
      </c>
      <c r="AC498" s="152" t="s">
        <v>179</v>
      </c>
      <c r="AD498" s="152" t="s">
        <v>185</v>
      </c>
    </row>
    <row r="499" spans="1:30" hidden="1">
      <c r="A499" s="189" t="s">
        <v>7750</v>
      </c>
      <c r="B499" s="189" t="s">
        <v>7751</v>
      </c>
      <c r="C499" s="154">
        <v>43830</v>
      </c>
      <c r="D499" s="155">
        <v>1.387</v>
      </c>
      <c r="E499" s="155">
        <v>1.387</v>
      </c>
      <c r="F499" s="156">
        <v>0.43446777697320799</v>
      </c>
      <c r="G499" s="154">
        <v>43829</v>
      </c>
      <c r="H499" s="155">
        <v>1.381</v>
      </c>
      <c r="I499" s="156">
        <v>43.285123966942201</v>
      </c>
      <c r="J499" s="152" t="s">
        <v>10412</v>
      </c>
      <c r="K499" s="156">
        <v>3.4302759134973901</v>
      </c>
      <c r="L499" s="156">
        <v>8.0218068535825502</v>
      </c>
      <c r="M499" s="185">
        <v>10.5179282868526</v>
      </c>
      <c r="N499" s="156">
        <v>13.5954135954136</v>
      </c>
      <c r="O499" s="156">
        <v>43.285123966942201</v>
      </c>
      <c r="P499" s="152" t="s">
        <v>10412</v>
      </c>
      <c r="Q499" s="156">
        <v>20.294882914136998</v>
      </c>
      <c r="R499" s="152" t="s">
        <v>10413</v>
      </c>
      <c r="S499" s="156">
        <v>33.622350674373799</v>
      </c>
      <c r="T499" s="152" t="s">
        <v>10414</v>
      </c>
      <c r="U499" s="156">
        <v>38.700000000000003</v>
      </c>
      <c r="V499" s="152" t="s">
        <v>163</v>
      </c>
      <c r="W499" s="152" t="s">
        <v>166</v>
      </c>
      <c r="X499" s="155">
        <v>0.96199326439999999</v>
      </c>
      <c r="Y499" s="152" t="s">
        <v>159</v>
      </c>
      <c r="Z499" s="154">
        <v>42146</v>
      </c>
      <c r="AA499" s="153" t="s">
        <v>9271</v>
      </c>
      <c r="AB499" s="152" t="s">
        <v>474</v>
      </c>
      <c r="AC499" s="152" t="s">
        <v>219</v>
      </c>
      <c r="AD499" s="152" t="s">
        <v>165</v>
      </c>
    </row>
    <row r="500" spans="1:30" hidden="1">
      <c r="A500" s="189" t="s">
        <v>7752</v>
      </c>
      <c r="B500" s="189" t="s">
        <v>7753</v>
      </c>
      <c r="C500" s="154">
        <v>43830</v>
      </c>
      <c r="D500" s="155">
        <v>1.1224000000000001</v>
      </c>
      <c r="E500" s="155">
        <v>1.1224000000000001</v>
      </c>
      <c r="F500" s="156">
        <v>-8.0121071841885605E-2</v>
      </c>
      <c r="G500" s="154">
        <v>43829</v>
      </c>
      <c r="H500" s="155">
        <v>1.1233</v>
      </c>
      <c r="I500" s="156">
        <v>43.2729129435793</v>
      </c>
      <c r="J500" s="152" t="s">
        <v>10415</v>
      </c>
      <c r="K500" s="156">
        <v>1.6850878782388301</v>
      </c>
      <c r="L500" s="156">
        <v>8.8863019014357896</v>
      </c>
      <c r="M500" s="185">
        <v>11.714939783019799</v>
      </c>
      <c r="N500" s="156">
        <v>11.2278267763353</v>
      </c>
      <c r="O500" s="156">
        <v>43.2729129435793</v>
      </c>
      <c r="P500" s="152" t="s">
        <v>10415</v>
      </c>
      <c r="Q500" s="157">
        <v>0</v>
      </c>
      <c r="R500" s="152"/>
      <c r="S500" s="157">
        <v>0</v>
      </c>
      <c r="T500" s="152"/>
      <c r="U500" s="156">
        <v>12.24</v>
      </c>
      <c r="V500" s="152" t="s">
        <v>157</v>
      </c>
      <c r="W500" s="152" t="s">
        <v>95</v>
      </c>
      <c r="X500" s="155">
        <v>0.50403906450000002</v>
      </c>
      <c r="Y500" s="152" t="s">
        <v>159</v>
      </c>
      <c r="Z500" s="154">
        <v>43209</v>
      </c>
      <c r="AA500" s="153" t="s">
        <v>9271</v>
      </c>
      <c r="AB500" s="152" t="s">
        <v>10416</v>
      </c>
      <c r="AC500" s="152" t="s">
        <v>217</v>
      </c>
      <c r="AD500" s="152" t="s">
        <v>165</v>
      </c>
    </row>
    <row r="501" spans="1:30" hidden="1">
      <c r="A501" s="189" t="s">
        <v>7754</v>
      </c>
      <c r="B501" s="189" t="s">
        <v>7755</v>
      </c>
      <c r="C501" s="154">
        <v>43830</v>
      </c>
      <c r="D501" s="155">
        <v>1.77</v>
      </c>
      <c r="E501" s="155">
        <v>1.77</v>
      </c>
      <c r="F501" s="156">
        <v>0.45402951191827501</v>
      </c>
      <c r="G501" s="154">
        <v>43829</v>
      </c>
      <c r="H501" s="155">
        <v>1.762</v>
      </c>
      <c r="I501" s="156">
        <v>43.203883495145597</v>
      </c>
      <c r="J501" s="152" t="s">
        <v>10417</v>
      </c>
      <c r="K501" s="156">
        <v>1.31654264453348</v>
      </c>
      <c r="L501" s="156">
        <v>8.6556169429097594</v>
      </c>
      <c r="M501" s="185">
        <v>13.8263665594855</v>
      </c>
      <c r="N501" s="156">
        <v>26.609442060085801</v>
      </c>
      <c r="O501" s="156">
        <v>43.203883495145597</v>
      </c>
      <c r="P501" s="152" t="s">
        <v>10417</v>
      </c>
      <c r="Q501" s="156">
        <v>8.3894672382118802</v>
      </c>
      <c r="R501" s="152" t="s">
        <v>10418</v>
      </c>
      <c r="S501" s="156">
        <v>15.009746588694</v>
      </c>
      <c r="T501" s="152" t="s">
        <v>10419</v>
      </c>
      <c r="U501" s="156">
        <v>77</v>
      </c>
      <c r="V501" s="152" t="s">
        <v>157</v>
      </c>
      <c r="W501" s="152" t="s">
        <v>158</v>
      </c>
      <c r="X501" s="155">
        <v>2.8824904264</v>
      </c>
      <c r="Y501" s="152" t="s">
        <v>159</v>
      </c>
      <c r="Z501" s="154">
        <v>41723</v>
      </c>
      <c r="AA501" s="153" t="s">
        <v>9271</v>
      </c>
      <c r="AB501" s="152" t="s">
        <v>480</v>
      </c>
      <c r="AC501" s="152" t="s">
        <v>187</v>
      </c>
      <c r="AD501" s="152" t="s">
        <v>185</v>
      </c>
    </row>
    <row r="502" spans="1:30" hidden="1">
      <c r="A502" s="189" t="s">
        <v>7756</v>
      </c>
      <c r="B502" s="189" t="s">
        <v>7757</v>
      </c>
      <c r="C502" s="154">
        <v>43830</v>
      </c>
      <c r="D502" s="155">
        <v>1.4259999999999999</v>
      </c>
      <c r="E502" s="155">
        <v>1.4259999999999999</v>
      </c>
      <c r="F502" s="156">
        <v>0.63514467184191203</v>
      </c>
      <c r="G502" s="154">
        <v>43829</v>
      </c>
      <c r="H502" s="155">
        <v>1.417</v>
      </c>
      <c r="I502" s="156">
        <v>43.172690763052202</v>
      </c>
      <c r="J502" s="152" t="s">
        <v>10420</v>
      </c>
      <c r="K502" s="156">
        <v>3.0346820809248598</v>
      </c>
      <c r="L502" s="156">
        <v>7.9485238455715397</v>
      </c>
      <c r="M502" s="185">
        <v>10.1158301158301</v>
      </c>
      <c r="N502" s="156">
        <v>10.371517027863799</v>
      </c>
      <c r="O502" s="156">
        <v>43.172690763052202</v>
      </c>
      <c r="P502" s="152" t="s">
        <v>10420</v>
      </c>
      <c r="Q502" s="156">
        <v>6.1011904761904603</v>
      </c>
      <c r="R502" s="152" t="s">
        <v>10421</v>
      </c>
      <c r="S502" s="156">
        <v>31.7929759704251</v>
      </c>
      <c r="T502" s="152" t="s">
        <v>10422</v>
      </c>
      <c r="U502" s="156">
        <v>42.6</v>
      </c>
      <c r="V502" s="152" t="s">
        <v>157</v>
      </c>
      <c r="W502" s="152" t="s">
        <v>189</v>
      </c>
      <c r="X502" s="155">
        <v>0.78703491069999998</v>
      </c>
      <c r="Y502" s="152" t="s">
        <v>159</v>
      </c>
      <c r="Z502" s="154">
        <v>42437</v>
      </c>
      <c r="AA502" s="153" t="s">
        <v>9271</v>
      </c>
      <c r="AB502" s="152" t="s">
        <v>10423</v>
      </c>
      <c r="AC502" s="152" t="s">
        <v>249</v>
      </c>
      <c r="AD502" s="152" t="s">
        <v>181</v>
      </c>
    </row>
    <row r="503" spans="1:30" hidden="1">
      <c r="A503" s="189" t="s">
        <v>7758</v>
      </c>
      <c r="B503" s="189" t="s">
        <v>7759</v>
      </c>
      <c r="C503" s="154">
        <v>43830</v>
      </c>
      <c r="D503" s="155">
        <v>1.7709999999999999</v>
      </c>
      <c r="E503" s="155">
        <v>1.7709999999999999</v>
      </c>
      <c r="F503" s="156">
        <v>0.79681274900398502</v>
      </c>
      <c r="G503" s="154">
        <v>43829</v>
      </c>
      <c r="H503" s="155">
        <v>1.7569999999999999</v>
      </c>
      <c r="I503" s="156">
        <v>43.168957154405803</v>
      </c>
      <c r="J503" s="152" t="s">
        <v>10424</v>
      </c>
      <c r="K503" s="156">
        <v>3.02501454333914</v>
      </c>
      <c r="L503" s="156">
        <v>8.3843329253366008</v>
      </c>
      <c r="M503" s="185">
        <v>10.3426791277259</v>
      </c>
      <c r="N503" s="156">
        <v>18.779342723004699</v>
      </c>
      <c r="O503" s="156">
        <v>43.168957154405803</v>
      </c>
      <c r="P503" s="152" t="s">
        <v>10424</v>
      </c>
      <c r="Q503" s="156">
        <v>24.7183098591549</v>
      </c>
      <c r="R503" s="152" t="s">
        <v>10425</v>
      </c>
      <c r="S503" s="156">
        <v>62.626262626262601</v>
      </c>
      <c r="T503" s="152" t="s">
        <v>10426</v>
      </c>
      <c r="U503" s="156">
        <v>77.099999999999994</v>
      </c>
      <c r="V503" s="152" t="s">
        <v>157</v>
      </c>
      <c r="W503" s="152" t="s">
        <v>166</v>
      </c>
      <c r="X503" s="155">
        <v>1.3507740098000001</v>
      </c>
      <c r="Y503" s="152" t="s">
        <v>159</v>
      </c>
      <c r="Z503" s="154">
        <v>42041</v>
      </c>
      <c r="AA503" s="153" t="s">
        <v>9271</v>
      </c>
      <c r="AB503" s="152" t="s">
        <v>10427</v>
      </c>
      <c r="AC503" s="152" t="s">
        <v>331</v>
      </c>
      <c r="AD503" s="152" t="s">
        <v>185</v>
      </c>
    </row>
    <row r="504" spans="1:30" hidden="1">
      <c r="A504" s="189" t="s">
        <v>13394</v>
      </c>
      <c r="B504" s="189" t="s">
        <v>13395</v>
      </c>
      <c r="C504" s="154">
        <v>43830</v>
      </c>
      <c r="D504" s="155">
        <v>3.5969000000000002</v>
      </c>
      <c r="E504" s="155">
        <v>3.5969000000000002</v>
      </c>
      <c r="F504" s="156">
        <v>0.30395984383716801</v>
      </c>
      <c r="G504" s="154">
        <v>43829</v>
      </c>
      <c r="H504" s="155">
        <v>3.5859999999999999</v>
      </c>
      <c r="I504" s="156">
        <v>43.148804075297498</v>
      </c>
      <c r="J504" s="152" t="s">
        <v>13396</v>
      </c>
      <c r="K504" s="156">
        <v>2.4757834757835</v>
      </c>
      <c r="L504" s="156">
        <v>6.6474931064132798</v>
      </c>
      <c r="M504" s="185">
        <v>6.9105932707169302</v>
      </c>
      <c r="N504" s="156">
        <v>12.9324960753532</v>
      </c>
      <c r="O504" s="156">
        <v>43.148804075297498</v>
      </c>
      <c r="P504" s="152" t="s">
        <v>13396</v>
      </c>
      <c r="Q504" s="156">
        <v>14.7336523125997</v>
      </c>
      <c r="R504" s="152" t="s">
        <v>13397</v>
      </c>
      <c r="S504" s="156">
        <v>27.074520410000002</v>
      </c>
      <c r="T504" s="152" t="s">
        <v>13398</v>
      </c>
      <c r="U504" s="156">
        <v>27.074520410000002</v>
      </c>
      <c r="V504" s="152" t="s">
        <v>157</v>
      </c>
      <c r="W504" s="152" t="s">
        <v>189</v>
      </c>
      <c r="X504" s="155">
        <v>3.0703550499999999E-2</v>
      </c>
      <c r="Y504" s="152" t="s">
        <v>159</v>
      </c>
      <c r="Z504" s="154">
        <v>42733</v>
      </c>
      <c r="AA504" s="153" t="s">
        <v>9271</v>
      </c>
      <c r="AB504" s="152" t="s">
        <v>13399</v>
      </c>
      <c r="AC504" s="152" t="s">
        <v>228</v>
      </c>
      <c r="AD504" s="152" t="s">
        <v>272</v>
      </c>
    </row>
    <row r="505" spans="1:30" hidden="1">
      <c r="A505" s="189" t="s">
        <v>7760</v>
      </c>
      <c r="B505" s="189" t="s">
        <v>7761</v>
      </c>
      <c r="C505" s="154">
        <v>43830</v>
      </c>
      <c r="D505" s="155">
        <v>1.371</v>
      </c>
      <c r="E505" s="155">
        <v>1.371</v>
      </c>
      <c r="F505" s="156">
        <v>7.2992700729918994E-2</v>
      </c>
      <c r="G505" s="154">
        <v>43829</v>
      </c>
      <c r="H505" s="155">
        <v>1.37</v>
      </c>
      <c r="I505" s="156">
        <v>43.110647181628401</v>
      </c>
      <c r="J505" s="152" t="s">
        <v>10428</v>
      </c>
      <c r="K505" s="156">
        <v>2.31343283582089</v>
      </c>
      <c r="L505" s="156">
        <v>5.7054741711642301</v>
      </c>
      <c r="M505" s="185">
        <v>9.1560509554140097</v>
      </c>
      <c r="N505" s="156">
        <v>14.059900166389401</v>
      </c>
      <c r="O505" s="156">
        <v>43.110647181628401</v>
      </c>
      <c r="P505" s="152" t="s">
        <v>10428</v>
      </c>
      <c r="Q505" s="156">
        <v>30.323193916349801</v>
      </c>
      <c r="R505" s="152" t="s">
        <v>10429</v>
      </c>
      <c r="S505" s="156">
        <v>36.963036963036998</v>
      </c>
      <c r="T505" s="152" t="s">
        <v>10430</v>
      </c>
      <c r="U505" s="156">
        <v>37.1</v>
      </c>
      <c r="V505" s="152" t="s">
        <v>163</v>
      </c>
      <c r="W505" s="152" t="s">
        <v>189</v>
      </c>
      <c r="X505" s="155">
        <v>1.1731055851000001</v>
      </c>
      <c r="Y505" s="152" t="s">
        <v>159</v>
      </c>
      <c r="Z505" s="154">
        <v>42549</v>
      </c>
      <c r="AA505" s="153" t="s">
        <v>9271</v>
      </c>
      <c r="AB505" s="152" t="s">
        <v>10431</v>
      </c>
      <c r="AC505" s="152" t="s">
        <v>187</v>
      </c>
      <c r="AD505" s="152" t="s">
        <v>185</v>
      </c>
    </row>
    <row r="506" spans="1:30" hidden="1">
      <c r="A506" s="189" t="s">
        <v>13400</v>
      </c>
      <c r="B506" s="189" t="s">
        <v>13401</v>
      </c>
      <c r="C506" s="154">
        <v>43830</v>
      </c>
      <c r="D506" s="155">
        <v>1.5513999999999999</v>
      </c>
      <c r="E506" s="155">
        <v>1.5513999999999999</v>
      </c>
      <c r="F506" s="156">
        <v>0.27793937043500599</v>
      </c>
      <c r="G506" s="154">
        <v>43829</v>
      </c>
      <c r="H506" s="155">
        <v>1.5470999999999999</v>
      </c>
      <c r="I506" s="156">
        <v>43.104879623650902</v>
      </c>
      <c r="J506" s="152" t="s">
        <v>13402</v>
      </c>
      <c r="K506" s="156">
        <v>1.7511641634419901</v>
      </c>
      <c r="L506" s="156">
        <v>12.103475684659299</v>
      </c>
      <c r="M506" s="185">
        <v>17.476904437376898</v>
      </c>
      <c r="N506" s="156">
        <v>26.273807585870099</v>
      </c>
      <c r="O506" s="156">
        <v>43.104879623650902</v>
      </c>
      <c r="P506" s="152" t="s">
        <v>13402</v>
      </c>
      <c r="Q506" s="156">
        <v>46.055356806627699</v>
      </c>
      <c r="R506" s="152" t="s">
        <v>13403</v>
      </c>
      <c r="S506" s="156">
        <v>51.061343719571603</v>
      </c>
      <c r="T506" s="152" t="s">
        <v>13404</v>
      </c>
      <c r="U506" s="156">
        <v>55.14</v>
      </c>
      <c r="V506" s="152" t="s">
        <v>157</v>
      </c>
      <c r="W506" s="152" t="s">
        <v>197</v>
      </c>
      <c r="X506" s="155">
        <v>0.54538845790000001</v>
      </c>
      <c r="Y506" s="152" t="s">
        <v>159</v>
      </c>
      <c r="Z506" s="154">
        <v>42305</v>
      </c>
      <c r="AA506" s="153" t="s">
        <v>9271</v>
      </c>
      <c r="AB506" s="152" t="s">
        <v>10296</v>
      </c>
      <c r="AC506" s="152" t="s">
        <v>193</v>
      </c>
      <c r="AD506" s="152" t="s">
        <v>165</v>
      </c>
    </row>
    <row r="507" spans="1:30" hidden="1">
      <c r="A507" s="189" t="s">
        <v>13405</v>
      </c>
      <c r="B507" s="189" t="s">
        <v>13406</v>
      </c>
      <c r="C507" s="154">
        <v>43830</v>
      </c>
      <c r="D507" s="155">
        <v>1.1821999999999999</v>
      </c>
      <c r="E507" s="155">
        <v>1.1821999999999999</v>
      </c>
      <c r="F507" s="156">
        <v>0.57852645907775402</v>
      </c>
      <c r="G507" s="154">
        <v>43829</v>
      </c>
      <c r="H507" s="155">
        <v>1.1754</v>
      </c>
      <c r="I507" s="156">
        <v>43.036902601330901</v>
      </c>
      <c r="J507" s="152" t="s">
        <v>13407</v>
      </c>
      <c r="K507" s="156">
        <v>2.8</v>
      </c>
      <c r="L507" s="156">
        <v>7.3458639789339903</v>
      </c>
      <c r="M507" s="185">
        <v>9.0590405904058908</v>
      </c>
      <c r="N507" s="156">
        <v>10.424061274051899</v>
      </c>
      <c r="O507" s="156">
        <v>43.036902601330901</v>
      </c>
      <c r="P507" s="152" t="s">
        <v>13407</v>
      </c>
      <c r="Q507" s="157">
        <v>0</v>
      </c>
      <c r="R507" s="152"/>
      <c r="S507" s="157">
        <v>0</v>
      </c>
      <c r="T507" s="152"/>
      <c r="U507" s="156">
        <v>18.22</v>
      </c>
      <c r="V507" s="152" t="s">
        <v>163</v>
      </c>
      <c r="W507" s="152" t="s">
        <v>95</v>
      </c>
      <c r="X507" s="155">
        <v>1.8350013932</v>
      </c>
      <c r="Y507" s="152" t="s">
        <v>159</v>
      </c>
      <c r="Z507" s="154">
        <v>43213</v>
      </c>
      <c r="AA507" s="153" t="s">
        <v>9271</v>
      </c>
      <c r="AB507" s="152" t="s">
        <v>13408</v>
      </c>
      <c r="AC507" s="152" t="s">
        <v>198</v>
      </c>
      <c r="AD507" s="152" t="s">
        <v>162</v>
      </c>
    </row>
    <row r="508" spans="1:30" hidden="1">
      <c r="A508" s="189" t="s">
        <v>13409</v>
      </c>
      <c r="B508" s="189" t="s">
        <v>13410</v>
      </c>
      <c r="C508" s="154">
        <v>43830</v>
      </c>
      <c r="D508" s="155">
        <v>1.2605999999999999</v>
      </c>
      <c r="E508" s="155">
        <v>1.2605999999999999</v>
      </c>
      <c r="F508" s="156">
        <v>0.30235518777848702</v>
      </c>
      <c r="G508" s="154">
        <v>43829</v>
      </c>
      <c r="H508" s="155">
        <v>1.2567999999999999</v>
      </c>
      <c r="I508" s="156">
        <v>42.973800612453203</v>
      </c>
      <c r="J508" s="152" t="s">
        <v>13411</v>
      </c>
      <c r="K508" s="156">
        <v>2.4711429035929098</v>
      </c>
      <c r="L508" s="156">
        <v>6.6317036034512</v>
      </c>
      <c r="M508" s="185">
        <v>6.8667344862665303</v>
      </c>
      <c r="N508" s="156">
        <v>12.8558639212175</v>
      </c>
      <c r="O508" s="156">
        <v>42.973800612453203</v>
      </c>
      <c r="P508" s="152" t="s">
        <v>13411</v>
      </c>
      <c r="Q508" s="156">
        <v>14.081447963800899</v>
      </c>
      <c r="R508" s="152" t="s">
        <v>13412</v>
      </c>
      <c r="S508" s="156">
        <v>26.06</v>
      </c>
      <c r="T508" s="152" t="s">
        <v>13413</v>
      </c>
      <c r="U508" s="156">
        <v>26.06</v>
      </c>
      <c r="V508" s="152" t="s">
        <v>157</v>
      </c>
      <c r="W508" s="152" t="s">
        <v>189</v>
      </c>
      <c r="X508" s="155">
        <v>2.3199960294999999</v>
      </c>
      <c r="Y508" s="152" t="s">
        <v>159</v>
      </c>
      <c r="Z508" s="154">
        <v>42733</v>
      </c>
      <c r="AA508" s="153" t="s">
        <v>9271</v>
      </c>
      <c r="AB508" s="152" t="s">
        <v>13399</v>
      </c>
      <c r="AC508" s="152" t="s">
        <v>228</v>
      </c>
      <c r="AD508" s="152" t="s">
        <v>272</v>
      </c>
    </row>
    <row r="509" spans="1:30" hidden="1">
      <c r="A509" s="189" t="s">
        <v>7762</v>
      </c>
      <c r="B509" s="189" t="s">
        <v>7763</v>
      </c>
      <c r="C509" s="154">
        <v>43830</v>
      </c>
      <c r="D509" s="155">
        <v>1.1719999999999999</v>
      </c>
      <c r="E509" s="155">
        <v>1.9379999999999999</v>
      </c>
      <c r="F509" s="156">
        <v>0.256629597946954</v>
      </c>
      <c r="G509" s="154">
        <v>43829</v>
      </c>
      <c r="H509" s="155">
        <v>1.169</v>
      </c>
      <c r="I509" s="156">
        <v>42.9268292682927</v>
      </c>
      <c r="J509" s="152" t="s">
        <v>10432</v>
      </c>
      <c r="K509" s="156">
        <v>2.0017406440382901</v>
      </c>
      <c r="L509" s="156">
        <v>7.2278133577310104</v>
      </c>
      <c r="M509" s="185">
        <v>11.301044634378</v>
      </c>
      <c r="N509" s="156">
        <v>16.616915422885601</v>
      </c>
      <c r="O509" s="156">
        <v>42.9268292682927</v>
      </c>
      <c r="P509" s="152" t="s">
        <v>10432</v>
      </c>
      <c r="Q509" s="156">
        <v>12.1531100478469</v>
      </c>
      <c r="R509" s="152" t="s">
        <v>10433</v>
      </c>
      <c r="S509" s="157">
        <v>0</v>
      </c>
      <c r="T509" s="152"/>
      <c r="U509" s="156">
        <v>17.2</v>
      </c>
      <c r="V509" s="152" t="s">
        <v>157</v>
      </c>
      <c r="W509" s="152" t="s">
        <v>95</v>
      </c>
      <c r="X509" s="155">
        <v>0.6317089521</v>
      </c>
      <c r="Y509" s="152" t="s">
        <v>159</v>
      </c>
      <c r="Z509" s="154">
        <v>42955</v>
      </c>
      <c r="AA509" s="153" t="s">
        <v>9271</v>
      </c>
      <c r="AB509" s="152" t="s">
        <v>469</v>
      </c>
      <c r="AC509" s="152" t="s">
        <v>269</v>
      </c>
      <c r="AD509" s="152" t="s">
        <v>185</v>
      </c>
    </row>
    <row r="510" spans="1:30" hidden="1">
      <c r="A510" s="189" t="s">
        <v>13414</v>
      </c>
      <c r="B510" s="189" t="s">
        <v>13415</v>
      </c>
      <c r="C510" s="154">
        <v>43830</v>
      </c>
      <c r="D510" s="155">
        <v>1.3908</v>
      </c>
      <c r="E510" s="155">
        <v>1.3908</v>
      </c>
      <c r="F510" s="156">
        <v>0.129589632829375</v>
      </c>
      <c r="G510" s="154">
        <v>43829</v>
      </c>
      <c r="H510" s="155">
        <v>1.389</v>
      </c>
      <c r="I510" s="156">
        <v>42.895304633720301</v>
      </c>
      <c r="J510" s="152" t="s">
        <v>13416</v>
      </c>
      <c r="K510" s="156">
        <v>0.90691431473554096</v>
      </c>
      <c r="L510" s="156">
        <v>1.81551976573938</v>
      </c>
      <c r="M510" s="185">
        <v>1.90504103165299</v>
      </c>
      <c r="N510" s="156">
        <v>19.269359403138701</v>
      </c>
      <c r="O510" s="156">
        <v>42.895304633720301</v>
      </c>
      <c r="P510" s="152" t="s">
        <v>13416</v>
      </c>
      <c r="Q510" s="156">
        <v>32.836676217765103</v>
      </c>
      <c r="R510" s="152" t="s">
        <v>13417</v>
      </c>
      <c r="S510" s="157">
        <v>0</v>
      </c>
      <c r="T510" s="152"/>
      <c r="U510" s="156">
        <v>39.08</v>
      </c>
      <c r="V510" s="152" t="s">
        <v>157</v>
      </c>
      <c r="W510" s="152" t="s">
        <v>95</v>
      </c>
      <c r="X510" s="155">
        <v>0.4522909369</v>
      </c>
      <c r="Y510" s="152" t="s">
        <v>159</v>
      </c>
      <c r="Z510" s="154">
        <v>42874</v>
      </c>
      <c r="AA510" s="153" t="s">
        <v>9271</v>
      </c>
      <c r="AB510" s="152" t="s">
        <v>13418</v>
      </c>
      <c r="AC510" s="152" t="s">
        <v>200</v>
      </c>
      <c r="AD510" s="152" t="s">
        <v>173</v>
      </c>
    </row>
    <row r="511" spans="1:30" hidden="1">
      <c r="A511" s="189" t="s">
        <v>13419</v>
      </c>
      <c r="B511" s="189" t="s">
        <v>13420</v>
      </c>
      <c r="C511" s="154">
        <v>43830</v>
      </c>
      <c r="D511" s="155">
        <v>1.1420999999999999</v>
      </c>
      <c r="E511" s="155">
        <v>1.9420999999999999</v>
      </c>
      <c r="F511" s="156">
        <v>0.74982357092448804</v>
      </c>
      <c r="G511" s="154">
        <v>43829</v>
      </c>
      <c r="H511" s="155">
        <v>1.1335999999999999</v>
      </c>
      <c r="I511" s="156">
        <v>42.869652239179402</v>
      </c>
      <c r="J511" s="152" t="s">
        <v>13421</v>
      </c>
      <c r="K511" s="156">
        <v>2.0825884876653502</v>
      </c>
      <c r="L511" s="156">
        <v>6.05441545175968</v>
      </c>
      <c r="M511" s="185">
        <v>6.7582725743129499</v>
      </c>
      <c r="N511" s="156">
        <v>11.2290611608882</v>
      </c>
      <c r="O511" s="156">
        <v>42.869652239179402</v>
      </c>
      <c r="P511" s="152" t="s">
        <v>13421</v>
      </c>
      <c r="Q511" s="156">
        <v>13.823001793900699</v>
      </c>
      <c r="R511" s="152" t="s">
        <v>13422</v>
      </c>
      <c r="S511" s="156">
        <v>30.944737445539999</v>
      </c>
      <c r="T511" s="152" t="s">
        <v>13423</v>
      </c>
      <c r="U511" s="156">
        <v>100.14057611</v>
      </c>
      <c r="V511" s="152" t="s">
        <v>157</v>
      </c>
      <c r="W511" s="152" t="s">
        <v>158</v>
      </c>
      <c r="X511" s="155">
        <v>0.35395823269999999</v>
      </c>
      <c r="Y511" s="152" t="s">
        <v>159</v>
      </c>
      <c r="Z511" s="154">
        <v>41177</v>
      </c>
      <c r="AA511" s="153" t="s">
        <v>9271</v>
      </c>
      <c r="AB511" s="152" t="s">
        <v>13424</v>
      </c>
      <c r="AC511" s="152" t="s">
        <v>427</v>
      </c>
      <c r="AD511" s="152" t="s">
        <v>207</v>
      </c>
    </row>
    <row r="512" spans="1:30" hidden="1">
      <c r="A512" s="189" t="s">
        <v>7764</v>
      </c>
      <c r="B512" s="189" t="s">
        <v>7765</v>
      </c>
      <c r="C512" s="154">
        <v>43830</v>
      </c>
      <c r="D512" s="155">
        <v>1.78</v>
      </c>
      <c r="E512" s="155">
        <v>2.4</v>
      </c>
      <c r="F512" s="156">
        <v>1.42450142450142</v>
      </c>
      <c r="G512" s="154">
        <v>43829</v>
      </c>
      <c r="H512" s="155">
        <v>1.7549999999999999</v>
      </c>
      <c r="I512" s="156">
        <v>42.816479089272299</v>
      </c>
      <c r="J512" s="152" t="s">
        <v>10434</v>
      </c>
      <c r="K512" s="156">
        <v>3.9112667834208898</v>
      </c>
      <c r="L512" s="156">
        <v>3.8891788577872601</v>
      </c>
      <c r="M512" s="185">
        <v>9.2241573227447002</v>
      </c>
      <c r="N512" s="156">
        <v>13.0065878182667</v>
      </c>
      <c r="O512" s="156">
        <v>42.816479089272299</v>
      </c>
      <c r="P512" s="152" t="s">
        <v>10434</v>
      </c>
      <c r="Q512" s="156">
        <v>14.362883879455699</v>
      </c>
      <c r="R512" s="152" t="s">
        <v>10435</v>
      </c>
      <c r="S512" s="156">
        <v>34.207260349806297</v>
      </c>
      <c r="T512" s="152" t="s">
        <v>10436</v>
      </c>
      <c r="U512" s="156">
        <v>144.238606</v>
      </c>
      <c r="V512" s="152" t="s">
        <v>163</v>
      </c>
      <c r="W512" s="152" t="s">
        <v>166</v>
      </c>
      <c r="X512" s="155">
        <v>1.2783750383000001</v>
      </c>
      <c r="Y512" s="152" t="s">
        <v>159</v>
      </c>
      <c r="Z512" s="154">
        <v>39899</v>
      </c>
      <c r="AA512" s="153" t="s">
        <v>9271</v>
      </c>
      <c r="AB512" s="152" t="s">
        <v>9760</v>
      </c>
      <c r="AC512" s="152" t="s">
        <v>231</v>
      </c>
      <c r="AD512" s="152" t="s">
        <v>181</v>
      </c>
    </row>
    <row r="513" spans="1:30" hidden="1">
      <c r="A513" s="189" t="s">
        <v>13425</v>
      </c>
      <c r="B513" s="189" t="s">
        <v>13426</v>
      </c>
      <c r="C513" s="154">
        <v>43830</v>
      </c>
      <c r="D513" s="155">
        <v>0.78100000000000003</v>
      </c>
      <c r="E513" s="155">
        <v>0.78100000000000003</v>
      </c>
      <c r="F513" s="156">
        <v>0.38560411311053999</v>
      </c>
      <c r="G513" s="154">
        <v>43829</v>
      </c>
      <c r="H513" s="155">
        <v>0.77800000000000002</v>
      </c>
      <c r="I513" s="156">
        <v>42.778793418647197</v>
      </c>
      <c r="J513" s="152" t="s">
        <v>13427</v>
      </c>
      <c r="K513" s="156">
        <v>-0.50955414012738898</v>
      </c>
      <c r="L513" s="156">
        <v>6.4032697547683997</v>
      </c>
      <c r="M513" s="185">
        <v>10.780141843971601</v>
      </c>
      <c r="N513" s="156">
        <v>18.873668188736701</v>
      </c>
      <c r="O513" s="156">
        <v>42.778793418647197</v>
      </c>
      <c r="P513" s="152" t="s">
        <v>13427</v>
      </c>
      <c r="Q513" s="156">
        <v>0.77419354838709697</v>
      </c>
      <c r="R513" s="152" t="s">
        <v>13428</v>
      </c>
      <c r="S513" s="156">
        <v>8.9260808926081001</v>
      </c>
      <c r="T513" s="152" t="s">
        <v>13429</v>
      </c>
      <c r="U513" s="156">
        <v>-21.9</v>
      </c>
      <c r="V513" s="152" t="s">
        <v>157</v>
      </c>
      <c r="W513" s="152" t="s">
        <v>158</v>
      </c>
      <c r="X513" s="155">
        <v>3.0436753106999999</v>
      </c>
      <c r="Y513" s="152" t="s">
        <v>159</v>
      </c>
      <c r="Z513" s="154">
        <v>42150</v>
      </c>
      <c r="AA513" s="153" t="s">
        <v>9271</v>
      </c>
      <c r="AB513" s="152" t="s">
        <v>3622</v>
      </c>
      <c r="AC513" s="152" t="s">
        <v>245</v>
      </c>
      <c r="AD513" s="152" t="s">
        <v>192</v>
      </c>
    </row>
    <row r="514" spans="1:30" hidden="1">
      <c r="A514" s="189" t="s">
        <v>13430</v>
      </c>
      <c r="B514" s="189" t="s">
        <v>13431</v>
      </c>
      <c r="C514" s="154">
        <v>43830</v>
      </c>
      <c r="D514" s="155">
        <v>2.9849999999999999</v>
      </c>
      <c r="E514" s="155">
        <v>2.9849999999999999</v>
      </c>
      <c r="F514" s="156">
        <v>0.57277628032344696</v>
      </c>
      <c r="G514" s="154">
        <v>43829</v>
      </c>
      <c r="H514" s="155">
        <v>2.968</v>
      </c>
      <c r="I514" s="156">
        <v>42.754662840746001</v>
      </c>
      <c r="J514" s="152" t="s">
        <v>13432</v>
      </c>
      <c r="K514" s="156">
        <v>2.2610483042137699</v>
      </c>
      <c r="L514" s="156">
        <v>4.1884816753926604</v>
      </c>
      <c r="M514" s="185">
        <v>4.2976939203354201</v>
      </c>
      <c r="N514" s="156">
        <v>12.091625985730399</v>
      </c>
      <c r="O514" s="156">
        <v>42.754662840746001</v>
      </c>
      <c r="P514" s="152" t="s">
        <v>13432</v>
      </c>
      <c r="Q514" s="156">
        <v>17.473435655253802</v>
      </c>
      <c r="R514" s="152" t="s">
        <v>13433</v>
      </c>
      <c r="S514" s="157">
        <v>0</v>
      </c>
      <c r="T514" s="152"/>
      <c r="U514" s="156">
        <v>20.899149453219898</v>
      </c>
      <c r="V514" s="152" t="s">
        <v>157</v>
      </c>
      <c r="W514" s="152" t="s">
        <v>95</v>
      </c>
      <c r="X514" s="155">
        <v>0.39165987130000002</v>
      </c>
      <c r="Y514" s="152" t="s">
        <v>159</v>
      </c>
      <c r="Z514" s="154">
        <v>43070</v>
      </c>
      <c r="AA514" s="153" t="s">
        <v>9271</v>
      </c>
      <c r="AB514" s="152" t="s">
        <v>396</v>
      </c>
      <c r="AC514" s="152" t="s">
        <v>200</v>
      </c>
      <c r="AD514" s="152" t="s">
        <v>181</v>
      </c>
    </row>
    <row r="515" spans="1:30" hidden="1">
      <c r="A515" s="189" t="s">
        <v>7766</v>
      </c>
      <c r="B515" s="189" t="s">
        <v>7767</v>
      </c>
      <c r="C515" s="154">
        <v>43830</v>
      </c>
      <c r="D515" s="155">
        <v>1.1160000000000001</v>
      </c>
      <c r="E515" s="155">
        <v>1.1160000000000001</v>
      </c>
      <c r="F515" s="156">
        <v>0.54054054054054101</v>
      </c>
      <c r="G515" s="154">
        <v>43829</v>
      </c>
      <c r="H515" s="155">
        <v>1.1100000000000001</v>
      </c>
      <c r="I515" s="156">
        <v>42.710997442455302</v>
      </c>
      <c r="J515" s="152" t="s">
        <v>10437</v>
      </c>
      <c r="K515" s="156">
        <v>8.9686098654718605E-2</v>
      </c>
      <c r="L515" s="156">
        <v>2.5735294117647101</v>
      </c>
      <c r="M515" s="185">
        <v>7.6181292189006902</v>
      </c>
      <c r="N515" s="156">
        <v>15.767634854771799</v>
      </c>
      <c r="O515" s="156">
        <v>42.710997442455302</v>
      </c>
      <c r="P515" s="152" t="s">
        <v>10437</v>
      </c>
      <c r="Q515" s="156">
        <v>14.2272262026612</v>
      </c>
      <c r="R515" s="152" t="s">
        <v>10438</v>
      </c>
      <c r="S515" s="156">
        <v>29.017341040462401</v>
      </c>
      <c r="T515" s="152" t="s">
        <v>10439</v>
      </c>
      <c r="U515" s="156">
        <v>11.6</v>
      </c>
      <c r="V515" s="152" t="s">
        <v>157</v>
      </c>
      <c r="W515" s="152" t="s">
        <v>158</v>
      </c>
      <c r="X515" s="155">
        <v>10.549014196</v>
      </c>
      <c r="Y515" s="152" t="s">
        <v>159</v>
      </c>
      <c r="Z515" s="154">
        <v>42116</v>
      </c>
      <c r="AA515" s="153" t="s">
        <v>9271</v>
      </c>
      <c r="AB515" s="152" t="s">
        <v>429</v>
      </c>
      <c r="AC515" s="152" t="s">
        <v>161</v>
      </c>
      <c r="AD515" s="152" t="s">
        <v>162</v>
      </c>
    </row>
    <row r="516" spans="1:30" hidden="1">
      <c r="A516" s="189" t="s">
        <v>7768</v>
      </c>
      <c r="B516" s="189" t="s">
        <v>7769</v>
      </c>
      <c r="C516" s="154">
        <v>43830</v>
      </c>
      <c r="D516" s="155">
        <v>1.641</v>
      </c>
      <c r="E516" s="155">
        <v>1.6919999999999999</v>
      </c>
      <c r="F516" s="156">
        <v>0.86047940995696903</v>
      </c>
      <c r="G516" s="154">
        <v>43829</v>
      </c>
      <c r="H516" s="155">
        <v>1.627</v>
      </c>
      <c r="I516" s="156">
        <v>42.695717783276301</v>
      </c>
      <c r="J516" s="152" t="s">
        <v>10440</v>
      </c>
      <c r="K516" s="156">
        <v>1.6728624535315899</v>
      </c>
      <c r="L516" s="156">
        <v>7.7478660538410997</v>
      </c>
      <c r="M516" s="185">
        <v>11.028467828665599</v>
      </c>
      <c r="N516" s="156">
        <v>14.996549019458801</v>
      </c>
      <c r="O516" s="156">
        <v>42.695717783276301</v>
      </c>
      <c r="P516" s="152" t="s">
        <v>10440</v>
      </c>
      <c r="Q516" s="156">
        <v>30.4758725057121</v>
      </c>
      <c r="R516" s="152" t="s">
        <v>10441</v>
      </c>
      <c r="S516" s="156">
        <v>71.830311534603794</v>
      </c>
      <c r="T516" s="152" t="s">
        <v>10442</v>
      </c>
      <c r="U516" s="156">
        <v>71.314820600000004</v>
      </c>
      <c r="V516" s="152" t="s">
        <v>157</v>
      </c>
      <c r="W516" s="152" t="s">
        <v>166</v>
      </c>
      <c r="X516" s="155">
        <v>10.1372307878</v>
      </c>
      <c r="Y516" s="152" t="s">
        <v>159</v>
      </c>
      <c r="Z516" s="154">
        <v>42586</v>
      </c>
      <c r="AA516" s="153" t="s">
        <v>9271</v>
      </c>
      <c r="AB516" s="152" t="s">
        <v>10443</v>
      </c>
      <c r="AC516" s="152" t="s">
        <v>261</v>
      </c>
      <c r="AD516" s="152" t="s">
        <v>185</v>
      </c>
    </row>
    <row r="517" spans="1:30" hidden="1">
      <c r="A517" s="189" t="s">
        <v>7770</v>
      </c>
      <c r="B517" s="189" t="s">
        <v>7771</v>
      </c>
      <c r="C517" s="154">
        <v>43830</v>
      </c>
      <c r="D517" s="155">
        <v>0.73660000000000003</v>
      </c>
      <c r="E517" s="155">
        <v>9.8338999999999999</v>
      </c>
      <c r="F517" s="156">
        <v>0.39525691699604598</v>
      </c>
      <c r="G517" s="154">
        <v>43829</v>
      </c>
      <c r="H517" s="155">
        <v>0.73370000000000002</v>
      </c>
      <c r="I517" s="156">
        <v>42.691067654790103</v>
      </c>
      <c r="J517" s="152" t="s">
        <v>10444</v>
      </c>
      <c r="K517" s="156">
        <v>2.5191370911621398</v>
      </c>
      <c r="L517" s="156">
        <v>8.8517807004581197</v>
      </c>
      <c r="M517" s="185">
        <v>8.2121327629567897</v>
      </c>
      <c r="N517" s="156">
        <v>11.7576409956808</v>
      </c>
      <c r="O517" s="156">
        <v>42.691067654790103</v>
      </c>
      <c r="P517" s="152" t="s">
        <v>10444</v>
      </c>
      <c r="Q517" s="156">
        <v>17.527006973664001</v>
      </c>
      <c r="R517" s="152" t="s">
        <v>10445</v>
      </c>
      <c r="S517" s="156">
        <v>47.244058539997297</v>
      </c>
      <c r="T517" s="152" t="s">
        <v>10446</v>
      </c>
      <c r="U517" s="156">
        <v>1622.8179031</v>
      </c>
      <c r="V517" s="152" t="s">
        <v>157</v>
      </c>
      <c r="W517" s="152" t="s">
        <v>166</v>
      </c>
      <c r="X517" s="155">
        <v>183.24687698349999</v>
      </c>
      <c r="Y517" s="152" t="s">
        <v>159</v>
      </c>
      <c r="Z517" s="154">
        <v>38659</v>
      </c>
      <c r="AA517" s="153" t="s">
        <v>9271</v>
      </c>
      <c r="AB517" s="152" t="s">
        <v>10447</v>
      </c>
      <c r="AC517" s="152" t="s">
        <v>191</v>
      </c>
      <c r="AD517" s="152" t="s">
        <v>177</v>
      </c>
    </row>
    <row r="518" spans="1:30" hidden="1">
      <c r="A518" s="189" t="s">
        <v>13434</v>
      </c>
      <c r="B518" s="189" t="s">
        <v>13435</v>
      </c>
      <c r="C518" s="154">
        <v>43830</v>
      </c>
      <c r="D518" s="155">
        <v>1.1692</v>
      </c>
      <c r="E518" s="155">
        <v>1.1692</v>
      </c>
      <c r="F518" s="156">
        <v>0.576344086021499</v>
      </c>
      <c r="G518" s="154">
        <v>43829</v>
      </c>
      <c r="H518" s="155">
        <v>1.1625000000000001</v>
      </c>
      <c r="I518" s="156">
        <v>42.637550323288998</v>
      </c>
      <c r="J518" s="152" t="s">
        <v>13436</v>
      </c>
      <c r="K518" s="156">
        <v>2.8229707149766998</v>
      </c>
      <c r="L518" s="156">
        <v>7.4237412715913296</v>
      </c>
      <c r="M518" s="185">
        <v>9.2812412374988291</v>
      </c>
      <c r="N518" s="156">
        <v>10.8666793096909</v>
      </c>
      <c r="O518" s="156">
        <v>42.637550323288998</v>
      </c>
      <c r="P518" s="152" t="s">
        <v>13436</v>
      </c>
      <c r="Q518" s="157">
        <v>0</v>
      </c>
      <c r="R518" s="152"/>
      <c r="S518" s="157">
        <v>0</v>
      </c>
      <c r="T518" s="152"/>
      <c r="U518" s="156">
        <v>16.920000000000002</v>
      </c>
      <c r="V518" s="152" t="s">
        <v>163</v>
      </c>
      <c r="W518" s="152" t="s">
        <v>95</v>
      </c>
      <c r="X518" s="155">
        <v>0.46868167999999999</v>
      </c>
      <c r="Y518" s="152" t="s">
        <v>159</v>
      </c>
      <c r="Z518" s="154">
        <v>43213</v>
      </c>
      <c r="AA518" s="153" t="s">
        <v>9271</v>
      </c>
      <c r="AB518" s="152" t="s">
        <v>13408</v>
      </c>
      <c r="AC518" s="152" t="s">
        <v>198</v>
      </c>
      <c r="AD518" s="152" t="s">
        <v>162</v>
      </c>
    </row>
    <row r="519" spans="1:30" hidden="1">
      <c r="A519" s="189" t="s">
        <v>7772</v>
      </c>
      <c r="B519" s="189" t="s">
        <v>7773</v>
      </c>
      <c r="C519" s="154">
        <v>43830</v>
      </c>
      <c r="D519" s="155">
        <v>1.3857999999999999</v>
      </c>
      <c r="E519" s="155">
        <v>1.3857999999999999</v>
      </c>
      <c r="F519" s="156">
        <v>0.88083278736259696</v>
      </c>
      <c r="G519" s="154">
        <v>43829</v>
      </c>
      <c r="H519" s="155">
        <v>1.3736999999999999</v>
      </c>
      <c r="I519" s="156">
        <v>42.528026329322202</v>
      </c>
      <c r="J519" s="152" t="s">
        <v>10448</v>
      </c>
      <c r="K519" s="156">
        <v>1.24936070724044</v>
      </c>
      <c r="L519" s="156">
        <v>7.3764140709747403</v>
      </c>
      <c r="M519" s="185">
        <v>15.166625114269101</v>
      </c>
      <c r="N519" s="156">
        <v>17.940425531914901</v>
      </c>
      <c r="O519" s="156">
        <v>42.528026329322202</v>
      </c>
      <c r="P519" s="152" t="s">
        <v>10448</v>
      </c>
      <c r="Q519" s="157">
        <v>0</v>
      </c>
      <c r="R519" s="152"/>
      <c r="S519" s="157">
        <v>0</v>
      </c>
      <c r="T519" s="152"/>
      <c r="U519" s="156">
        <v>38.58</v>
      </c>
      <c r="V519" s="152" t="s">
        <v>157</v>
      </c>
      <c r="W519" s="152" t="s">
        <v>95</v>
      </c>
      <c r="X519" s="155">
        <v>0.72422089690000002</v>
      </c>
      <c r="Y519" s="152" t="s">
        <v>159</v>
      </c>
      <c r="Z519" s="154">
        <v>43234</v>
      </c>
      <c r="AA519" s="153" t="s">
        <v>9271</v>
      </c>
      <c r="AB519" s="152" t="s">
        <v>10449</v>
      </c>
      <c r="AC519" s="152" t="s">
        <v>278</v>
      </c>
      <c r="AD519" s="152" t="s">
        <v>162</v>
      </c>
    </row>
    <row r="520" spans="1:30" hidden="1">
      <c r="A520" s="189" t="s">
        <v>13437</v>
      </c>
      <c r="B520" s="189" t="s">
        <v>13438</v>
      </c>
      <c r="C520" s="154">
        <v>43830</v>
      </c>
      <c r="D520" s="155">
        <v>1.2430000000000001</v>
      </c>
      <c r="E520" s="155">
        <v>1.395</v>
      </c>
      <c r="F520" s="156">
        <v>-0.160642570281127</v>
      </c>
      <c r="G520" s="154">
        <v>43829</v>
      </c>
      <c r="H520" s="155">
        <v>1.2450000000000001</v>
      </c>
      <c r="I520" s="156">
        <v>42.525101617905399</v>
      </c>
      <c r="J520" s="152" t="s">
        <v>13439</v>
      </c>
      <c r="K520" s="156">
        <v>0.81103000811029802</v>
      </c>
      <c r="L520" s="156">
        <v>7.3402417962003703</v>
      </c>
      <c r="M520" s="185">
        <v>13.7236684930739</v>
      </c>
      <c r="N520" s="156">
        <v>23.3134619671922</v>
      </c>
      <c r="O520" s="156">
        <v>42.525101617905399</v>
      </c>
      <c r="P520" s="152" t="s">
        <v>13439</v>
      </c>
      <c r="Q520" s="156">
        <v>18.552637241763598</v>
      </c>
      <c r="R520" s="152" t="s">
        <v>13440</v>
      </c>
      <c r="S520" s="156">
        <v>43.6075578046324</v>
      </c>
      <c r="T520" s="152" t="s">
        <v>13441</v>
      </c>
      <c r="U520" s="156">
        <v>42.6023049</v>
      </c>
      <c r="V520" s="152" t="s">
        <v>157</v>
      </c>
      <c r="W520" s="152" t="s">
        <v>189</v>
      </c>
      <c r="X520" s="155">
        <v>0.3094205585</v>
      </c>
      <c r="Y520" s="152" t="s">
        <v>159</v>
      </c>
      <c r="Z520" s="154">
        <v>42682</v>
      </c>
      <c r="AA520" s="153" t="s">
        <v>9271</v>
      </c>
      <c r="AB520" s="152" t="s">
        <v>10394</v>
      </c>
      <c r="AC520" s="152" t="s">
        <v>217</v>
      </c>
      <c r="AD520" s="152" t="s">
        <v>162</v>
      </c>
    </row>
    <row r="521" spans="1:30" hidden="1">
      <c r="A521" s="189" t="s">
        <v>7774</v>
      </c>
      <c r="B521" s="189" t="s">
        <v>7775</v>
      </c>
      <c r="C521" s="154">
        <v>43830</v>
      </c>
      <c r="D521" s="155">
        <v>1.0660000000000001</v>
      </c>
      <c r="E521" s="155">
        <v>1.0660000000000001</v>
      </c>
      <c r="F521" s="156">
        <v>0</v>
      </c>
      <c r="G521" s="154">
        <v>43829</v>
      </c>
      <c r="H521" s="155">
        <v>1.0660000000000001</v>
      </c>
      <c r="I521" s="156">
        <v>42.5133689839572</v>
      </c>
      <c r="J521" s="152" t="s">
        <v>10450</v>
      </c>
      <c r="K521" s="156">
        <v>0.28222013170273902</v>
      </c>
      <c r="L521" s="156">
        <v>7.7856420626895897</v>
      </c>
      <c r="M521" s="185">
        <v>11.974789915966401</v>
      </c>
      <c r="N521" s="156">
        <v>19.239373601789701</v>
      </c>
      <c r="O521" s="156">
        <v>42.5133689839572</v>
      </c>
      <c r="P521" s="152" t="s">
        <v>10450</v>
      </c>
      <c r="Q521" s="156">
        <v>6.6000000000000103</v>
      </c>
      <c r="R521" s="152" t="s">
        <v>10451</v>
      </c>
      <c r="S521" s="157">
        <v>0</v>
      </c>
      <c r="T521" s="152"/>
      <c r="U521" s="156">
        <v>6.6000000000000103</v>
      </c>
      <c r="V521" s="152" t="s">
        <v>157</v>
      </c>
      <c r="W521" s="152" t="s">
        <v>95</v>
      </c>
      <c r="X521" s="155">
        <v>6.4538933420999998</v>
      </c>
      <c r="Y521" s="152" t="s">
        <v>159</v>
      </c>
      <c r="Z521" s="154">
        <v>43089</v>
      </c>
      <c r="AA521" s="153" t="s">
        <v>9271</v>
      </c>
      <c r="AB521" s="152" t="s">
        <v>579</v>
      </c>
      <c r="AC521" s="152" t="s">
        <v>245</v>
      </c>
      <c r="AD521" s="152" t="s">
        <v>173</v>
      </c>
    </row>
    <row r="522" spans="1:30" hidden="1">
      <c r="A522" s="189" t="s">
        <v>7776</v>
      </c>
      <c r="B522" s="189" t="s">
        <v>7777</v>
      </c>
      <c r="C522" s="154">
        <v>43830</v>
      </c>
      <c r="D522" s="155">
        <v>1.9850000000000001</v>
      </c>
      <c r="E522" s="155">
        <v>1.9850000000000001</v>
      </c>
      <c r="F522" s="156">
        <v>0.86382113821138895</v>
      </c>
      <c r="G522" s="154">
        <v>43829</v>
      </c>
      <c r="H522" s="155">
        <v>1.968</v>
      </c>
      <c r="I522" s="156">
        <v>42.498205312275701</v>
      </c>
      <c r="J522" s="152" t="s">
        <v>10452</v>
      </c>
      <c r="K522" s="156">
        <v>2.1090534979423898</v>
      </c>
      <c r="L522" s="156">
        <v>8.9462129527991205</v>
      </c>
      <c r="M522" s="185">
        <v>9.9114064230343306</v>
      </c>
      <c r="N522" s="156">
        <v>13.3637921187893</v>
      </c>
      <c r="O522" s="156">
        <v>42.498205312275701</v>
      </c>
      <c r="P522" s="152" t="s">
        <v>10452</v>
      </c>
      <c r="Q522" s="156">
        <v>20.303030303030301</v>
      </c>
      <c r="R522" s="152" t="s">
        <v>10453</v>
      </c>
      <c r="S522" s="156">
        <v>30.420499342969801</v>
      </c>
      <c r="T522" s="152" t="s">
        <v>10454</v>
      </c>
      <c r="U522" s="156">
        <v>98.5</v>
      </c>
      <c r="V522" s="152" t="s">
        <v>157</v>
      </c>
      <c r="W522" s="152" t="s">
        <v>189</v>
      </c>
      <c r="X522" s="155">
        <v>0.89845953089999997</v>
      </c>
      <c r="Y522" s="152" t="s">
        <v>159</v>
      </c>
      <c r="Z522" s="154">
        <v>41886</v>
      </c>
      <c r="AA522" s="153" t="s">
        <v>9271</v>
      </c>
      <c r="AB522" s="152" t="s">
        <v>10455</v>
      </c>
      <c r="AC522" s="152" t="s">
        <v>261</v>
      </c>
      <c r="AD522" s="152" t="s">
        <v>185</v>
      </c>
    </row>
    <row r="523" spans="1:30" hidden="1">
      <c r="A523" s="189" t="s">
        <v>13442</v>
      </c>
      <c r="B523" s="189" t="s">
        <v>13443</v>
      </c>
      <c r="C523" s="154">
        <v>43830</v>
      </c>
      <c r="D523" s="155">
        <v>1.1091</v>
      </c>
      <c r="E523" s="155">
        <v>1.1091</v>
      </c>
      <c r="F523" s="156">
        <v>-8.1081081081092105E-2</v>
      </c>
      <c r="G523" s="154">
        <v>43829</v>
      </c>
      <c r="H523" s="155">
        <v>1.1100000000000001</v>
      </c>
      <c r="I523" s="156">
        <v>42.338295687885001</v>
      </c>
      <c r="J523" s="152" t="s">
        <v>13444</v>
      </c>
      <c r="K523" s="156">
        <v>1.6776677667766799</v>
      </c>
      <c r="L523" s="156">
        <v>8.8206436420722003</v>
      </c>
      <c r="M523" s="185">
        <v>11.512165694751699</v>
      </c>
      <c r="N523" s="156">
        <v>10.799200799200801</v>
      </c>
      <c r="O523" s="156">
        <v>42.338295687885001</v>
      </c>
      <c r="P523" s="152" t="s">
        <v>13444</v>
      </c>
      <c r="Q523" s="157">
        <v>0</v>
      </c>
      <c r="R523" s="152"/>
      <c r="S523" s="157">
        <v>0</v>
      </c>
      <c r="T523" s="152"/>
      <c r="U523" s="156">
        <v>10.91</v>
      </c>
      <c r="V523" s="152" t="s">
        <v>157</v>
      </c>
      <c r="W523" s="152" t="s">
        <v>95</v>
      </c>
      <c r="X523" s="155">
        <v>7.2702365000000005E-2</v>
      </c>
      <c r="Y523" s="152" t="s">
        <v>159</v>
      </c>
      <c r="Z523" s="154">
        <v>43209</v>
      </c>
      <c r="AA523" s="153" t="s">
        <v>9271</v>
      </c>
      <c r="AB523" s="152" t="s">
        <v>10416</v>
      </c>
      <c r="AC523" s="152" t="s">
        <v>217</v>
      </c>
      <c r="AD523" s="152" t="s">
        <v>165</v>
      </c>
    </row>
    <row r="524" spans="1:30" hidden="1">
      <c r="A524" s="189" t="s">
        <v>13445</v>
      </c>
      <c r="B524" s="189" t="s">
        <v>13446</v>
      </c>
      <c r="C524" s="154">
        <v>43830</v>
      </c>
      <c r="D524" s="155">
        <v>1.0443</v>
      </c>
      <c r="E524" s="155">
        <v>1.0443</v>
      </c>
      <c r="F524" s="156">
        <v>0.54881571346043101</v>
      </c>
      <c r="G524" s="154">
        <v>43829</v>
      </c>
      <c r="H524" s="155">
        <v>1.0386</v>
      </c>
      <c r="I524" s="156">
        <v>42.2945905436708</v>
      </c>
      <c r="J524" s="152" t="s">
        <v>13447</v>
      </c>
      <c r="K524" s="156">
        <v>2.8259157148483598</v>
      </c>
      <c r="L524" s="156">
        <v>10.7893061744112</v>
      </c>
      <c r="M524" s="185">
        <v>15.9689061632426</v>
      </c>
      <c r="N524" s="156">
        <v>18.0266726943942</v>
      </c>
      <c r="O524" s="156">
        <v>42.2945905436708</v>
      </c>
      <c r="P524" s="152" t="s">
        <v>13447</v>
      </c>
      <c r="Q524" s="156">
        <v>1.1036886436247499</v>
      </c>
      <c r="R524" s="152" t="s">
        <v>13448</v>
      </c>
      <c r="S524" s="157">
        <v>0</v>
      </c>
      <c r="T524" s="152"/>
      <c r="U524" s="156">
        <v>4.43</v>
      </c>
      <c r="V524" s="152" t="s">
        <v>157</v>
      </c>
      <c r="W524" s="152" t="s">
        <v>95</v>
      </c>
      <c r="X524" s="155">
        <v>0.14441216379999999</v>
      </c>
      <c r="Y524" s="152" t="s">
        <v>159</v>
      </c>
      <c r="Z524" s="154">
        <v>42936</v>
      </c>
      <c r="AA524" s="153" t="s">
        <v>9271</v>
      </c>
      <c r="AB524" s="152" t="s">
        <v>13449</v>
      </c>
      <c r="AC524" s="152" t="s">
        <v>381</v>
      </c>
      <c r="AD524" s="152" t="s">
        <v>170</v>
      </c>
    </row>
    <row r="525" spans="1:30" hidden="1">
      <c r="A525" s="189" t="s">
        <v>13450</v>
      </c>
      <c r="B525" s="189" t="s">
        <v>13451</v>
      </c>
      <c r="C525" s="154">
        <v>43830</v>
      </c>
      <c r="D525" s="155">
        <v>1.2073</v>
      </c>
      <c r="E525" s="155">
        <v>1.2373000000000001</v>
      </c>
      <c r="F525" s="156">
        <v>0.776293823038403</v>
      </c>
      <c r="G525" s="154">
        <v>43829</v>
      </c>
      <c r="H525" s="155">
        <v>1.198</v>
      </c>
      <c r="I525" s="156">
        <v>42.286387743075998</v>
      </c>
      <c r="J525" s="152" t="s">
        <v>13452</v>
      </c>
      <c r="K525" s="156">
        <v>3.6309012875536499</v>
      </c>
      <c r="L525" s="156">
        <v>6.7651220374955798</v>
      </c>
      <c r="M525" s="185">
        <v>7.9006166770935797</v>
      </c>
      <c r="N525" s="156">
        <v>22.593419983753002</v>
      </c>
      <c r="O525" s="156">
        <v>42.286387743075998</v>
      </c>
      <c r="P525" s="152" t="s">
        <v>13452</v>
      </c>
      <c r="Q525" s="156">
        <v>10.7614678899083</v>
      </c>
      <c r="R525" s="152" t="s">
        <v>13453</v>
      </c>
      <c r="S525" s="156">
        <v>19.416419386745801</v>
      </c>
      <c r="T525" s="152" t="s">
        <v>13454</v>
      </c>
      <c r="U525" s="156">
        <v>24.30191778</v>
      </c>
      <c r="V525" s="152" t="s">
        <v>163</v>
      </c>
      <c r="W525" s="152" t="s">
        <v>189</v>
      </c>
      <c r="X525" s="155">
        <v>0.24863575060000001</v>
      </c>
      <c r="Y525" s="152" t="s">
        <v>159</v>
      </c>
      <c r="Z525" s="154">
        <v>42157</v>
      </c>
      <c r="AA525" s="153" t="s">
        <v>9271</v>
      </c>
      <c r="AB525" s="152" t="s">
        <v>13455</v>
      </c>
      <c r="AC525" s="152" t="s">
        <v>182</v>
      </c>
      <c r="AD525" s="152" t="s">
        <v>207</v>
      </c>
    </row>
    <row r="526" spans="1:30" hidden="1">
      <c r="A526" s="189" t="s">
        <v>7778</v>
      </c>
      <c r="B526" s="189" t="s">
        <v>7779</v>
      </c>
      <c r="C526" s="154">
        <v>43830</v>
      </c>
      <c r="D526" s="155">
        <v>1.3194999999999999</v>
      </c>
      <c r="E526" s="155">
        <v>1.3194999999999999</v>
      </c>
      <c r="F526" s="156">
        <v>0.80213903743315196</v>
      </c>
      <c r="G526" s="154">
        <v>43829</v>
      </c>
      <c r="H526" s="155">
        <v>1.3089999999999999</v>
      </c>
      <c r="I526" s="156">
        <v>42.218150463462003</v>
      </c>
      <c r="J526" s="152" t="s">
        <v>10456</v>
      </c>
      <c r="K526" s="156">
        <v>2.9733104417043701</v>
      </c>
      <c r="L526" s="156">
        <v>9.5202523240371697</v>
      </c>
      <c r="M526" s="185">
        <v>13.1549609810479</v>
      </c>
      <c r="N526" s="156">
        <v>21.5792868331337</v>
      </c>
      <c r="O526" s="156">
        <v>42.218150463462003</v>
      </c>
      <c r="P526" s="152" t="s">
        <v>10456</v>
      </c>
      <c r="Q526" s="156">
        <v>27.4263640753259</v>
      </c>
      <c r="R526" s="152" t="s">
        <v>10457</v>
      </c>
      <c r="S526" s="156">
        <v>33.202099737532798</v>
      </c>
      <c r="T526" s="152" t="s">
        <v>10458</v>
      </c>
      <c r="U526" s="156">
        <v>31.95</v>
      </c>
      <c r="V526" s="152" t="s">
        <v>163</v>
      </c>
      <c r="W526" s="152" t="s">
        <v>189</v>
      </c>
      <c r="X526" s="155">
        <v>4.8752764225999998</v>
      </c>
      <c r="Y526" s="152" t="s">
        <v>159</v>
      </c>
      <c r="Z526" s="154">
        <v>42601</v>
      </c>
      <c r="AA526" s="153" t="s">
        <v>9271</v>
      </c>
      <c r="AB526" s="152" t="s">
        <v>10459</v>
      </c>
      <c r="AC526" s="152" t="s">
        <v>175</v>
      </c>
      <c r="AD526" s="152" t="s">
        <v>165</v>
      </c>
    </row>
    <row r="527" spans="1:30" hidden="1">
      <c r="A527" s="189" t="s">
        <v>7780</v>
      </c>
      <c r="B527" s="189" t="s">
        <v>7781</v>
      </c>
      <c r="C527" s="154">
        <v>43830</v>
      </c>
      <c r="D527" s="155">
        <v>1.2102999999999999</v>
      </c>
      <c r="E527" s="155">
        <v>1.3753</v>
      </c>
      <c r="F527" s="156">
        <v>0.46484601975595602</v>
      </c>
      <c r="G527" s="154">
        <v>43829</v>
      </c>
      <c r="H527" s="155">
        <v>1.2047000000000001</v>
      </c>
      <c r="I527" s="156">
        <v>42.208279629629601</v>
      </c>
      <c r="J527" s="152" t="s">
        <v>10460</v>
      </c>
      <c r="K527" s="156">
        <v>2.0575090648452599</v>
      </c>
      <c r="L527" s="156">
        <v>6.8225948808473103</v>
      </c>
      <c r="M527" s="185">
        <v>12.140068403046399</v>
      </c>
      <c r="N527" s="156">
        <v>17.744142561078299</v>
      </c>
      <c r="O527" s="156">
        <v>42.208279629629601</v>
      </c>
      <c r="P527" s="152" t="s">
        <v>10460</v>
      </c>
      <c r="Q527" s="156">
        <v>34.542065094339598</v>
      </c>
      <c r="R527" s="152" t="s">
        <v>10461</v>
      </c>
      <c r="S527" s="157">
        <v>0</v>
      </c>
      <c r="T527" s="152"/>
      <c r="U527" s="156">
        <v>39.762297220000001</v>
      </c>
      <c r="V527" s="152" t="s">
        <v>157</v>
      </c>
      <c r="W527" s="152" t="s">
        <v>95</v>
      </c>
      <c r="X527" s="155">
        <v>1.2553849471</v>
      </c>
      <c r="Y527" s="152" t="s">
        <v>159</v>
      </c>
      <c r="Z527" s="154">
        <v>42821</v>
      </c>
      <c r="AA527" s="153" t="s">
        <v>9271</v>
      </c>
      <c r="AB527" s="152" t="s">
        <v>437</v>
      </c>
      <c r="AC527" s="152" t="s">
        <v>343</v>
      </c>
      <c r="AD527" s="152" t="s">
        <v>162</v>
      </c>
    </row>
    <row r="528" spans="1:30" hidden="1">
      <c r="A528" s="189" t="s">
        <v>7782</v>
      </c>
      <c r="B528" s="189" t="s">
        <v>7783</v>
      </c>
      <c r="C528" s="154">
        <v>43830</v>
      </c>
      <c r="D528" s="155">
        <v>1.556</v>
      </c>
      <c r="E528" s="155">
        <v>2.1349999999999998</v>
      </c>
      <c r="F528" s="156">
        <v>0.257731958762902</v>
      </c>
      <c r="G528" s="154">
        <v>43829</v>
      </c>
      <c r="H528" s="155">
        <v>1.552</v>
      </c>
      <c r="I528" s="156">
        <v>42.159530565105896</v>
      </c>
      <c r="J528" s="152" t="s">
        <v>10462</v>
      </c>
      <c r="K528" s="156">
        <v>3.5262807717897799</v>
      </c>
      <c r="L528" s="156">
        <v>9.9646643109540793</v>
      </c>
      <c r="M528" s="185">
        <v>11.572638903175999</v>
      </c>
      <c r="N528" s="156">
        <v>20.8026719031079</v>
      </c>
      <c r="O528" s="156">
        <v>42.159530565105896</v>
      </c>
      <c r="P528" s="152" t="s">
        <v>10462</v>
      </c>
      <c r="Q528" s="156">
        <v>10.8615728607595</v>
      </c>
      <c r="R528" s="152" t="s">
        <v>10463</v>
      </c>
      <c r="S528" s="156">
        <v>16.649763665423599</v>
      </c>
      <c r="T528" s="152" t="s">
        <v>10464</v>
      </c>
      <c r="U528" s="156">
        <v>118.9516064</v>
      </c>
      <c r="V528" s="152" t="s">
        <v>157</v>
      </c>
      <c r="W528" s="152" t="s">
        <v>158</v>
      </c>
      <c r="X528" s="155">
        <v>7.093219113</v>
      </c>
      <c r="Y528" s="152" t="s">
        <v>159</v>
      </c>
      <c r="Z528" s="154">
        <v>40673</v>
      </c>
      <c r="AA528" s="153" t="s">
        <v>9271</v>
      </c>
      <c r="AB528" s="152" t="s">
        <v>384</v>
      </c>
      <c r="AC528" s="152" t="s">
        <v>369</v>
      </c>
      <c r="AD528" s="152" t="s">
        <v>173</v>
      </c>
    </row>
    <row r="529" spans="1:30" hidden="1">
      <c r="A529" s="189" t="s">
        <v>13456</v>
      </c>
      <c r="B529" s="189" t="s">
        <v>13457</v>
      </c>
      <c r="C529" s="154">
        <v>43830</v>
      </c>
      <c r="D529" s="155">
        <v>1.0411999999999999</v>
      </c>
      <c r="E529" s="155">
        <v>1.0411999999999999</v>
      </c>
      <c r="F529" s="156">
        <v>0.54074932406332799</v>
      </c>
      <c r="G529" s="154">
        <v>43829</v>
      </c>
      <c r="H529" s="155">
        <v>1.0356000000000001</v>
      </c>
      <c r="I529" s="156">
        <v>42.143344709897598</v>
      </c>
      <c r="J529" s="152" t="s">
        <v>13458</v>
      </c>
      <c r="K529" s="156">
        <v>2.8244124037132101</v>
      </c>
      <c r="L529" s="156">
        <v>10.777742313012</v>
      </c>
      <c r="M529" s="185">
        <v>15.933637679545701</v>
      </c>
      <c r="N529" s="156">
        <v>17.969635168819401</v>
      </c>
      <c r="O529" s="156">
        <v>42.143344709897598</v>
      </c>
      <c r="P529" s="152" t="s">
        <v>13458</v>
      </c>
      <c r="Q529" s="156">
        <v>0.85238279736535405</v>
      </c>
      <c r="R529" s="152" t="s">
        <v>13459</v>
      </c>
      <c r="S529" s="157">
        <v>0</v>
      </c>
      <c r="T529" s="152"/>
      <c r="U529" s="156">
        <v>4.1199999999999903</v>
      </c>
      <c r="V529" s="152" t="s">
        <v>157</v>
      </c>
      <c r="W529" s="152" t="s">
        <v>95</v>
      </c>
      <c r="X529" s="155">
        <v>1.9424572500000001E-2</v>
      </c>
      <c r="Y529" s="152" t="s">
        <v>159</v>
      </c>
      <c r="Z529" s="154">
        <v>42936</v>
      </c>
      <c r="AA529" s="153" t="s">
        <v>9271</v>
      </c>
      <c r="AB529" s="152" t="s">
        <v>13449</v>
      </c>
      <c r="AC529" s="152" t="s">
        <v>381</v>
      </c>
      <c r="AD529" s="152" t="s">
        <v>170</v>
      </c>
    </row>
    <row r="530" spans="1:30" hidden="1">
      <c r="A530" s="189" t="s">
        <v>7784</v>
      </c>
      <c r="B530" s="189" t="s">
        <v>7785</v>
      </c>
      <c r="C530" s="154">
        <v>43830</v>
      </c>
      <c r="D530" s="155">
        <v>1.1000000000000001</v>
      </c>
      <c r="E530" s="155">
        <v>1.1000000000000001</v>
      </c>
      <c r="F530" s="156">
        <v>0.54844606946983598</v>
      </c>
      <c r="G530" s="154">
        <v>43829</v>
      </c>
      <c r="H530" s="155">
        <v>1.0940000000000001</v>
      </c>
      <c r="I530" s="156">
        <v>42.118863049095602</v>
      </c>
      <c r="J530" s="152" t="s">
        <v>10465</v>
      </c>
      <c r="K530" s="156">
        <v>2.3255813953488498</v>
      </c>
      <c r="L530" s="156">
        <v>4.3643263757115802</v>
      </c>
      <c r="M530" s="185">
        <v>5.7692307692307701</v>
      </c>
      <c r="N530" s="156">
        <v>12.8205128205128</v>
      </c>
      <c r="O530" s="156">
        <v>42.118863049095602</v>
      </c>
      <c r="P530" s="152" t="s">
        <v>10465</v>
      </c>
      <c r="Q530" s="156">
        <v>8.5883514313919207</v>
      </c>
      <c r="R530" s="152" t="s">
        <v>10466</v>
      </c>
      <c r="S530" s="156">
        <v>9.89010989010991</v>
      </c>
      <c r="T530" s="152" t="s">
        <v>10467</v>
      </c>
      <c r="U530" s="156">
        <v>10</v>
      </c>
      <c r="V530" s="152" t="s">
        <v>157</v>
      </c>
      <c r="W530" s="152" t="s">
        <v>158</v>
      </c>
      <c r="X530" s="155">
        <v>0.7593077063</v>
      </c>
      <c r="Y530" s="152" t="s">
        <v>159</v>
      </c>
      <c r="Z530" s="154">
        <v>42723</v>
      </c>
      <c r="AA530" s="153" t="s">
        <v>9271</v>
      </c>
      <c r="AB530" s="152" t="s">
        <v>291</v>
      </c>
      <c r="AC530" s="152" t="s">
        <v>261</v>
      </c>
      <c r="AD530" s="152" t="s">
        <v>162</v>
      </c>
    </row>
    <row r="531" spans="1:30" hidden="1">
      <c r="A531" s="189" t="s">
        <v>7786</v>
      </c>
      <c r="B531" s="189" t="s">
        <v>7787</v>
      </c>
      <c r="C531" s="154">
        <v>43830</v>
      </c>
      <c r="D531" s="155">
        <v>1.0900000000000001</v>
      </c>
      <c r="E531" s="155">
        <v>1.1100000000000001</v>
      </c>
      <c r="F531" s="156">
        <v>0.46082949308756799</v>
      </c>
      <c r="G531" s="154">
        <v>43829</v>
      </c>
      <c r="H531" s="155">
        <v>1.085</v>
      </c>
      <c r="I531" s="156">
        <v>42.112125162972603</v>
      </c>
      <c r="J531" s="152" t="s">
        <v>10468</v>
      </c>
      <c r="K531" s="156">
        <v>2.1555763823805001</v>
      </c>
      <c r="L531" s="156">
        <v>7.9207920792079198</v>
      </c>
      <c r="M531" s="185">
        <v>9.2184368737474802</v>
      </c>
      <c r="N531" s="156">
        <v>16.952789699570801</v>
      </c>
      <c r="O531" s="156">
        <v>42.112125162972603</v>
      </c>
      <c r="P531" s="152" t="s">
        <v>10468</v>
      </c>
      <c r="Q531" s="156">
        <v>4.8076923076923102</v>
      </c>
      <c r="R531" s="152" t="s">
        <v>10469</v>
      </c>
      <c r="S531" s="156">
        <v>12.0613397177419</v>
      </c>
      <c r="T531" s="152" t="s">
        <v>10470</v>
      </c>
      <c r="U531" s="156">
        <v>11.164849</v>
      </c>
      <c r="V531" s="152" t="s">
        <v>157</v>
      </c>
      <c r="W531" s="152" t="s">
        <v>158</v>
      </c>
      <c r="X531" s="155">
        <v>1.2157153467999999</v>
      </c>
      <c r="Y531" s="152" t="s">
        <v>159</v>
      </c>
      <c r="Z531" s="154">
        <v>42685</v>
      </c>
      <c r="AA531" s="153" t="s">
        <v>9271</v>
      </c>
      <c r="AB531" s="152" t="s">
        <v>481</v>
      </c>
      <c r="AC531" s="152" t="s">
        <v>263</v>
      </c>
      <c r="AD531" s="152" t="s">
        <v>162</v>
      </c>
    </row>
    <row r="532" spans="1:30" hidden="1">
      <c r="A532" s="189" t="s">
        <v>7788</v>
      </c>
      <c r="B532" s="189" t="s">
        <v>7789</v>
      </c>
      <c r="C532" s="154">
        <v>43830</v>
      </c>
      <c r="D532" s="155">
        <v>1.9107000000000001</v>
      </c>
      <c r="E532" s="155">
        <v>2.2246999999999999</v>
      </c>
      <c r="F532" s="156">
        <v>0.23607176581682501</v>
      </c>
      <c r="G532" s="154">
        <v>43829</v>
      </c>
      <c r="H532" s="155">
        <v>1.9061999999999999</v>
      </c>
      <c r="I532" s="156">
        <v>42.091226028860198</v>
      </c>
      <c r="J532" s="152" t="s">
        <v>10471</v>
      </c>
      <c r="K532" s="156">
        <v>0.67973442933924999</v>
      </c>
      <c r="L532" s="156">
        <v>5.9616237799467804</v>
      </c>
      <c r="M532" s="185">
        <v>8.17532222216402</v>
      </c>
      <c r="N532" s="156">
        <v>16.976858087425001</v>
      </c>
      <c r="O532" s="156">
        <v>42.091226028860198</v>
      </c>
      <c r="P532" s="152" t="s">
        <v>10471</v>
      </c>
      <c r="Q532" s="156">
        <v>3.0399013271269801</v>
      </c>
      <c r="R532" s="152" t="s">
        <v>10472</v>
      </c>
      <c r="S532" s="156">
        <v>33.724905548787497</v>
      </c>
      <c r="T532" s="152" t="s">
        <v>10473</v>
      </c>
      <c r="U532" s="156">
        <v>129.31686404000001</v>
      </c>
      <c r="V532" s="152" t="s">
        <v>157</v>
      </c>
      <c r="W532" s="152" t="s">
        <v>158</v>
      </c>
      <c r="X532" s="155">
        <v>53.824273693099997</v>
      </c>
      <c r="Y532" s="152" t="s">
        <v>159</v>
      </c>
      <c r="Z532" s="154">
        <v>39174</v>
      </c>
      <c r="AA532" s="153" t="s">
        <v>9271</v>
      </c>
      <c r="AB532" s="152" t="s">
        <v>10474</v>
      </c>
      <c r="AC532" s="152" t="s">
        <v>167</v>
      </c>
      <c r="AD532" s="152" t="s">
        <v>162</v>
      </c>
    </row>
    <row r="533" spans="1:30" hidden="1">
      <c r="A533" s="189" t="s">
        <v>7790</v>
      </c>
      <c r="B533" s="189" t="s">
        <v>7791</v>
      </c>
      <c r="C533" s="154">
        <v>43830</v>
      </c>
      <c r="D533" s="155">
        <v>0.67200000000000004</v>
      </c>
      <c r="E533" s="155">
        <v>0.67200000000000004</v>
      </c>
      <c r="F533" s="156">
        <v>0</v>
      </c>
      <c r="G533" s="154">
        <v>43829</v>
      </c>
      <c r="H533" s="155">
        <v>0.67200000000000004</v>
      </c>
      <c r="I533" s="156">
        <v>42.071881606765302</v>
      </c>
      <c r="J533" s="152" t="s">
        <v>10475</v>
      </c>
      <c r="K533" s="156">
        <v>1.9726858877086499</v>
      </c>
      <c r="L533" s="156">
        <v>5.6603773584905701</v>
      </c>
      <c r="M533" s="185">
        <v>5</v>
      </c>
      <c r="N533" s="156">
        <v>12</v>
      </c>
      <c r="O533" s="156">
        <v>42.071881606765302</v>
      </c>
      <c r="P533" s="152" t="s">
        <v>10475</v>
      </c>
      <c r="Q533" s="156">
        <v>9.8039215686274606</v>
      </c>
      <c r="R533" s="152" t="s">
        <v>10476</v>
      </c>
      <c r="S533" s="156">
        <v>12</v>
      </c>
      <c r="T533" s="152" t="s">
        <v>10477</v>
      </c>
      <c r="U533" s="156">
        <v>-32.799999999999997</v>
      </c>
      <c r="V533" s="152" t="s">
        <v>157</v>
      </c>
      <c r="W533" s="152" t="s">
        <v>158</v>
      </c>
      <c r="X533" s="155">
        <v>2.0254820557</v>
      </c>
      <c r="Y533" s="152" t="s">
        <v>159</v>
      </c>
      <c r="Z533" s="154">
        <v>42130</v>
      </c>
      <c r="AA533" s="153" t="s">
        <v>9271</v>
      </c>
      <c r="AB533" s="152" t="s">
        <v>461</v>
      </c>
      <c r="AC533" s="152" t="s">
        <v>462</v>
      </c>
      <c r="AD533" s="152" t="s">
        <v>207</v>
      </c>
    </row>
    <row r="534" spans="1:30" hidden="1">
      <c r="A534" s="189" t="s">
        <v>7792</v>
      </c>
      <c r="B534" s="189" t="s">
        <v>7793</v>
      </c>
      <c r="C534" s="154">
        <v>43830</v>
      </c>
      <c r="D534" s="155">
        <v>1.4359999999999999</v>
      </c>
      <c r="E534" s="155">
        <v>1.496</v>
      </c>
      <c r="F534" s="156">
        <v>0.56022408963585202</v>
      </c>
      <c r="G534" s="154">
        <v>43829</v>
      </c>
      <c r="H534" s="155">
        <v>1.4279999999999999</v>
      </c>
      <c r="I534" s="156">
        <v>42.037586547972303</v>
      </c>
      <c r="J534" s="152" t="s">
        <v>10478</v>
      </c>
      <c r="K534" s="156">
        <v>2.7181688125894001</v>
      </c>
      <c r="L534" s="156">
        <v>8.2140165787490496</v>
      </c>
      <c r="M534" s="185">
        <v>7.4046372475691804</v>
      </c>
      <c r="N534" s="156">
        <v>12.6274509803921</v>
      </c>
      <c r="O534" s="156">
        <v>42.037586547972303</v>
      </c>
      <c r="P534" s="152" t="s">
        <v>10478</v>
      </c>
      <c r="Q534" s="156">
        <v>15.6199677938808</v>
      </c>
      <c r="R534" s="152" t="s">
        <v>10479</v>
      </c>
      <c r="S534" s="156">
        <v>39.629014986123899</v>
      </c>
      <c r="T534" s="152" t="s">
        <v>10480</v>
      </c>
      <c r="U534" s="156">
        <v>50.938965199999998</v>
      </c>
      <c r="V534" s="152" t="s">
        <v>174</v>
      </c>
      <c r="W534" s="152" t="s">
        <v>189</v>
      </c>
      <c r="X534" s="155">
        <v>77.699701221200002</v>
      </c>
      <c r="Y534" s="152" t="s">
        <v>159</v>
      </c>
      <c r="Z534" s="154">
        <v>42186</v>
      </c>
      <c r="AA534" s="153" t="s">
        <v>9271</v>
      </c>
      <c r="AB534" s="152" t="s">
        <v>10481</v>
      </c>
      <c r="AC534" s="152" t="s">
        <v>191</v>
      </c>
      <c r="AD534" s="152" t="s">
        <v>177</v>
      </c>
    </row>
    <row r="535" spans="1:30" hidden="1">
      <c r="A535" s="189" t="s">
        <v>13460</v>
      </c>
      <c r="B535" s="189" t="s">
        <v>13461</v>
      </c>
      <c r="C535" s="154">
        <v>43830</v>
      </c>
      <c r="D535" s="155">
        <v>1.085</v>
      </c>
      <c r="E535" s="155">
        <v>1.105</v>
      </c>
      <c r="F535" s="156">
        <v>0.55607043558850799</v>
      </c>
      <c r="G535" s="154">
        <v>43829</v>
      </c>
      <c r="H535" s="155">
        <v>1.079</v>
      </c>
      <c r="I535" s="156">
        <v>42.015706806282701</v>
      </c>
      <c r="J535" s="152" t="s">
        <v>13462</v>
      </c>
      <c r="K535" s="156">
        <v>2.1657250470809601</v>
      </c>
      <c r="L535" s="156">
        <v>7.9601990049751397</v>
      </c>
      <c r="M535" s="185">
        <v>9.1549295774647792</v>
      </c>
      <c r="N535" s="156">
        <v>17.0442286947141</v>
      </c>
      <c r="O535" s="156">
        <v>42.015706806282701</v>
      </c>
      <c r="P535" s="152" t="s">
        <v>13462</v>
      </c>
      <c r="Q535" s="156">
        <v>4.6287367405978799</v>
      </c>
      <c r="R535" s="152" t="s">
        <v>13463</v>
      </c>
      <c r="S535" s="156">
        <v>11.551562499999999</v>
      </c>
      <c r="T535" s="152" t="s">
        <v>13464</v>
      </c>
      <c r="U535" s="156">
        <v>10.65915</v>
      </c>
      <c r="V535" s="152" t="s">
        <v>157</v>
      </c>
      <c r="W535" s="152" t="s">
        <v>158</v>
      </c>
      <c r="X535" s="155">
        <v>0.47247315940000001</v>
      </c>
      <c r="Y535" s="152" t="s">
        <v>159</v>
      </c>
      <c r="Z535" s="154">
        <v>42685</v>
      </c>
      <c r="AA535" s="153" t="s">
        <v>9271</v>
      </c>
      <c r="AB535" s="152" t="s">
        <v>481</v>
      </c>
      <c r="AC535" s="152" t="s">
        <v>263</v>
      </c>
      <c r="AD535" s="152" t="s">
        <v>162</v>
      </c>
    </row>
    <row r="536" spans="1:30" hidden="1">
      <c r="A536" s="189" t="s">
        <v>7794</v>
      </c>
      <c r="B536" s="189" t="s">
        <v>7795</v>
      </c>
      <c r="C536" s="154">
        <v>43830</v>
      </c>
      <c r="D536" s="155">
        <v>0.83819999999999995</v>
      </c>
      <c r="E536" s="155">
        <v>2.2848000000000002</v>
      </c>
      <c r="F536" s="156">
        <v>0.23917723032766</v>
      </c>
      <c r="G536" s="154">
        <v>43829</v>
      </c>
      <c r="H536" s="155">
        <v>0.83620000000000005</v>
      </c>
      <c r="I536" s="156">
        <v>41.9955963678225</v>
      </c>
      <c r="J536" s="152" t="s">
        <v>10482</v>
      </c>
      <c r="K536" s="156">
        <v>1.3665497641794599</v>
      </c>
      <c r="L536" s="156">
        <v>5.8466978153807201</v>
      </c>
      <c r="M536" s="185">
        <v>7.4891004564319203</v>
      </c>
      <c r="N536" s="156">
        <v>9.6689781499411094</v>
      </c>
      <c r="O536" s="156">
        <v>41.9955963678225</v>
      </c>
      <c r="P536" s="152" t="s">
        <v>10482</v>
      </c>
      <c r="Q536" s="156">
        <v>11.388705031130399</v>
      </c>
      <c r="R536" s="152" t="s">
        <v>10483</v>
      </c>
      <c r="S536" s="156">
        <v>32.187352997832498</v>
      </c>
      <c r="T536" s="152" t="s">
        <v>10484</v>
      </c>
      <c r="U536" s="156">
        <v>162.19281572</v>
      </c>
      <c r="V536" s="152" t="s">
        <v>157</v>
      </c>
      <c r="W536" s="152" t="s">
        <v>158</v>
      </c>
      <c r="X536" s="155">
        <v>12.018923167800001</v>
      </c>
      <c r="Y536" s="152" t="s">
        <v>159</v>
      </c>
      <c r="Z536" s="154">
        <v>38633</v>
      </c>
      <c r="AA536" s="153" t="s">
        <v>9271</v>
      </c>
      <c r="AB536" s="152" t="s">
        <v>10485</v>
      </c>
      <c r="AC536" s="152" t="s">
        <v>239</v>
      </c>
      <c r="AD536" s="152" t="s">
        <v>162</v>
      </c>
    </row>
    <row r="537" spans="1:30" hidden="1">
      <c r="A537" s="189" t="s">
        <v>7796</v>
      </c>
      <c r="B537" s="189" t="s">
        <v>7797</v>
      </c>
      <c r="C537" s="154">
        <v>43830</v>
      </c>
      <c r="D537" s="155">
        <v>2.1269999999999998</v>
      </c>
      <c r="E537" s="155">
        <v>2.2469999999999999</v>
      </c>
      <c r="F537" s="156">
        <v>0.47236655644778103</v>
      </c>
      <c r="G537" s="154">
        <v>43829</v>
      </c>
      <c r="H537" s="155">
        <v>2.117</v>
      </c>
      <c r="I537" s="156">
        <v>41.989319092122798</v>
      </c>
      <c r="J537" s="152" t="s">
        <v>10486</v>
      </c>
      <c r="K537" s="156">
        <v>2.9525653436592298</v>
      </c>
      <c r="L537" s="156">
        <v>9.7523219814241404</v>
      </c>
      <c r="M537" s="185">
        <v>11.8884797475013</v>
      </c>
      <c r="N537" s="156">
        <v>13.926084627745</v>
      </c>
      <c r="O537" s="156">
        <v>41.989319092122798</v>
      </c>
      <c r="P537" s="152" t="s">
        <v>10486</v>
      </c>
      <c r="Q537" s="156">
        <v>22.241379310344801</v>
      </c>
      <c r="R537" s="152" t="s">
        <v>10487</v>
      </c>
      <c r="S537" s="156">
        <v>36.346153846153797</v>
      </c>
      <c r="T537" s="152" t="s">
        <v>10488</v>
      </c>
      <c r="U537" s="156">
        <v>137.40872089999999</v>
      </c>
      <c r="V537" s="152" t="s">
        <v>157</v>
      </c>
      <c r="W537" s="152" t="s">
        <v>189</v>
      </c>
      <c r="X537" s="155">
        <v>0.53199847550000001</v>
      </c>
      <c r="Y537" s="152" t="s">
        <v>159</v>
      </c>
      <c r="Z537" s="154">
        <v>40973</v>
      </c>
      <c r="AA537" s="153" t="s">
        <v>9271</v>
      </c>
      <c r="AB537" s="152" t="s">
        <v>10489</v>
      </c>
      <c r="AC537" s="152" t="s">
        <v>394</v>
      </c>
      <c r="AD537" s="152" t="s">
        <v>162</v>
      </c>
    </row>
    <row r="538" spans="1:30" hidden="1">
      <c r="A538" s="189" t="s">
        <v>7798</v>
      </c>
      <c r="B538" s="189" t="s">
        <v>7799</v>
      </c>
      <c r="C538" s="154">
        <v>43830</v>
      </c>
      <c r="D538" s="155">
        <v>0.83819999999999995</v>
      </c>
      <c r="E538" s="155">
        <v>0.83819999999999995</v>
      </c>
      <c r="F538" s="156">
        <v>0.17927572606668399</v>
      </c>
      <c r="G538" s="154">
        <v>43829</v>
      </c>
      <c r="H538" s="155">
        <v>0.8367</v>
      </c>
      <c r="I538" s="156">
        <v>41.971544715447102</v>
      </c>
      <c r="J538" s="152" t="s">
        <v>10490</v>
      </c>
      <c r="K538" s="156">
        <v>0.95146332650847998</v>
      </c>
      <c r="L538" s="156">
        <v>8.7018544935805906</v>
      </c>
      <c r="M538" s="185">
        <v>14.853384488901099</v>
      </c>
      <c r="N538" s="156">
        <v>19.469783352337501</v>
      </c>
      <c r="O538" s="156">
        <v>41.971544715447102</v>
      </c>
      <c r="P538" s="152" t="s">
        <v>10490</v>
      </c>
      <c r="Q538" s="156">
        <v>4.95867768595041</v>
      </c>
      <c r="R538" s="152" t="s">
        <v>10491</v>
      </c>
      <c r="S538" s="156">
        <v>-16.154846453936202</v>
      </c>
      <c r="T538" s="152" t="s">
        <v>10492</v>
      </c>
      <c r="U538" s="156">
        <v>-16.18</v>
      </c>
      <c r="V538" s="152" t="s">
        <v>157</v>
      </c>
      <c r="W538" s="152" t="s">
        <v>186</v>
      </c>
      <c r="X538" s="155">
        <v>2.1256453059</v>
      </c>
      <c r="Y538" s="152" t="s">
        <v>159</v>
      </c>
      <c r="Z538" s="154">
        <v>42572</v>
      </c>
      <c r="AA538" s="153" t="s">
        <v>9271</v>
      </c>
      <c r="AB538" s="152" t="s">
        <v>9961</v>
      </c>
      <c r="AC538" s="152" t="s">
        <v>268</v>
      </c>
      <c r="AD538" s="152" t="s">
        <v>229</v>
      </c>
    </row>
    <row r="539" spans="1:30" hidden="1">
      <c r="A539" s="189" t="s">
        <v>13465</v>
      </c>
      <c r="B539" s="189" t="s">
        <v>13466</v>
      </c>
      <c r="C539" s="154">
        <v>43830</v>
      </c>
      <c r="D539" s="155">
        <v>1.3102</v>
      </c>
      <c r="E539" s="155">
        <v>1.3102</v>
      </c>
      <c r="F539" s="156">
        <v>0.80787874124797698</v>
      </c>
      <c r="G539" s="154">
        <v>43829</v>
      </c>
      <c r="H539" s="155">
        <v>1.2997000000000001</v>
      </c>
      <c r="I539" s="156">
        <v>41.9501625135428</v>
      </c>
      <c r="J539" s="152" t="s">
        <v>13467</v>
      </c>
      <c r="K539" s="156">
        <v>2.9788571877701799</v>
      </c>
      <c r="L539" s="156">
        <v>9.5118689401538106</v>
      </c>
      <c r="M539" s="185">
        <v>13.104281767955801</v>
      </c>
      <c r="N539" s="156">
        <v>21.461017891906899</v>
      </c>
      <c r="O539" s="156">
        <v>41.9501625135428</v>
      </c>
      <c r="P539" s="152" t="s">
        <v>13467</v>
      </c>
      <c r="Q539" s="156">
        <v>26.920468855952699</v>
      </c>
      <c r="R539" s="152" t="s">
        <v>13468</v>
      </c>
      <c r="S539" s="156">
        <v>32.410308236483097</v>
      </c>
      <c r="T539" s="152" t="s">
        <v>13469</v>
      </c>
      <c r="U539" s="156">
        <v>31.02</v>
      </c>
      <c r="V539" s="152" t="s">
        <v>163</v>
      </c>
      <c r="W539" s="152" t="s">
        <v>189</v>
      </c>
      <c r="X539" s="155">
        <v>0.30504182120000001</v>
      </c>
      <c r="Y539" s="152" t="s">
        <v>159</v>
      </c>
      <c r="Z539" s="154">
        <v>42601</v>
      </c>
      <c r="AA539" s="153" t="s">
        <v>9271</v>
      </c>
      <c r="AB539" s="152" t="s">
        <v>10459</v>
      </c>
      <c r="AC539" s="152" t="s">
        <v>175</v>
      </c>
      <c r="AD539" s="152" t="s">
        <v>165</v>
      </c>
    </row>
    <row r="540" spans="1:30" hidden="1">
      <c r="A540" s="189" t="s">
        <v>7800</v>
      </c>
      <c r="B540" s="189" t="s">
        <v>7801</v>
      </c>
      <c r="C540" s="154">
        <v>43830</v>
      </c>
      <c r="D540" s="155">
        <v>1.1960999999999999</v>
      </c>
      <c r="E540" s="155">
        <v>3.0026999999999999</v>
      </c>
      <c r="F540" s="156">
        <v>0.352378555247926</v>
      </c>
      <c r="G540" s="154">
        <v>43829</v>
      </c>
      <c r="H540" s="155">
        <v>1.1919</v>
      </c>
      <c r="I540" s="156">
        <v>41.9197911722828</v>
      </c>
      <c r="J540" s="152" t="s">
        <v>10493</v>
      </c>
      <c r="K540" s="156">
        <v>1.7005356687356401</v>
      </c>
      <c r="L540" s="156">
        <v>4.9394630636953796</v>
      </c>
      <c r="M540" s="185">
        <v>5.4111218824358804</v>
      </c>
      <c r="N540" s="156">
        <v>13.234876455552399</v>
      </c>
      <c r="O540" s="156">
        <v>41.9197911722828</v>
      </c>
      <c r="P540" s="152" t="s">
        <v>10493</v>
      </c>
      <c r="Q540" s="156">
        <v>7.3698384201077003</v>
      </c>
      <c r="R540" s="152" t="s">
        <v>10494</v>
      </c>
      <c r="S540" s="156">
        <v>23.5385250981202</v>
      </c>
      <c r="T540" s="152" t="s">
        <v>10495</v>
      </c>
      <c r="U540" s="156">
        <v>249.62086726999999</v>
      </c>
      <c r="V540" s="152" t="s">
        <v>157</v>
      </c>
      <c r="W540" s="152" t="s">
        <v>189</v>
      </c>
      <c r="X540" s="155">
        <v>16.398475085899999</v>
      </c>
      <c r="Y540" s="152" t="s">
        <v>159</v>
      </c>
      <c r="Z540" s="154">
        <v>38951</v>
      </c>
      <c r="AA540" s="153" t="s">
        <v>9271</v>
      </c>
      <c r="AB540" s="152" t="s">
        <v>453</v>
      </c>
      <c r="AC540" s="152" t="s">
        <v>233</v>
      </c>
      <c r="AD540" s="152" t="s">
        <v>173</v>
      </c>
    </row>
    <row r="541" spans="1:30" hidden="1">
      <c r="A541" s="189" t="s">
        <v>7802</v>
      </c>
      <c r="B541" s="189" t="s">
        <v>7803</v>
      </c>
      <c r="C541" s="154">
        <v>43830</v>
      </c>
      <c r="D541" s="155">
        <v>1.1012</v>
      </c>
      <c r="E541" s="155">
        <v>1.5949</v>
      </c>
      <c r="F541" s="156">
        <v>0.33712984054669498</v>
      </c>
      <c r="G541" s="154">
        <v>43829</v>
      </c>
      <c r="H541" s="155">
        <v>1.0974999999999999</v>
      </c>
      <c r="I541" s="156">
        <v>41.9072164948454</v>
      </c>
      <c r="J541" s="152" t="s">
        <v>10496</v>
      </c>
      <c r="K541" s="156">
        <v>3.1375854640816501</v>
      </c>
      <c r="L541" s="156">
        <v>14.768108389786301</v>
      </c>
      <c r="M541" s="185">
        <v>18.676581528181899</v>
      </c>
      <c r="N541" s="156">
        <v>37.787787787787799</v>
      </c>
      <c r="O541" s="156">
        <v>41.9072164948454</v>
      </c>
      <c r="P541" s="152" t="s">
        <v>10496</v>
      </c>
      <c r="Q541" s="156">
        <v>11.1916148608963</v>
      </c>
      <c r="R541" s="152" t="s">
        <v>10497</v>
      </c>
      <c r="S541" s="156">
        <v>44.988335806852497</v>
      </c>
      <c r="T541" s="152" t="s">
        <v>10498</v>
      </c>
      <c r="U541" s="156">
        <v>63.343859119999998</v>
      </c>
      <c r="V541" s="152" t="s">
        <v>157</v>
      </c>
      <c r="W541" s="152" t="s">
        <v>166</v>
      </c>
      <c r="X541" s="155">
        <v>13.398152337999999</v>
      </c>
      <c r="Y541" s="152" t="s">
        <v>159</v>
      </c>
      <c r="Z541" s="154">
        <v>42395</v>
      </c>
      <c r="AA541" s="153" t="s">
        <v>9271</v>
      </c>
      <c r="AB541" s="152" t="s">
        <v>494</v>
      </c>
      <c r="AC541" s="152" t="s">
        <v>314</v>
      </c>
      <c r="AD541" s="152" t="s">
        <v>181</v>
      </c>
    </row>
    <row r="542" spans="1:30" hidden="1">
      <c r="A542" s="189" t="s">
        <v>7804</v>
      </c>
      <c r="B542" s="189" t="s">
        <v>7805</v>
      </c>
      <c r="C542" s="154">
        <v>43830</v>
      </c>
      <c r="D542" s="155">
        <v>1.1858</v>
      </c>
      <c r="E542" s="155">
        <v>1.7058</v>
      </c>
      <c r="F542" s="156">
        <v>0.88480517270715298</v>
      </c>
      <c r="G542" s="154">
        <v>43829</v>
      </c>
      <c r="H542" s="155">
        <v>1.1754</v>
      </c>
      <c r="I542" s="156">
        <v>41.876013058601998</v>
      </c>
      <c r="J542" s="152" t="s">
        <v>10499</v>
      </c>
      <c r="K542" s="156">
        <v>2.1800947867298399</v>
      </c>
      <c r="L542" s="156">
        <v>5.6109725685785401</v>
      </c>
      <c r="M542" s="185">
        <v>7.8882464874711902</v>
      </c>
      <c r="N542" s="156">
        <v>17.685561447379499</v>
      </c>
      <c r="O542" s="156">
        <v>41.876013058601998</v>
      </c>
      <c r="P542" s="152" t="s">
        <v>10499</v>
      </c>
      <c r="Q542" s="156">
        <v>15.1932890172718</v>
      </c>
      <c r="R542" s="152" t="s">
        <v>10500</v>
      </c>
      <c r="S542" s="156">
        <v>18.154673737460602</v>
      </c>
      <c r="T542" s="152" t="s">
        <v>10501</v>
      </c>
      <c r="U542" s="156">
        <v>83.932639660000007</v>
      </c>
      <c r="V542" s="152" t="s">
        <v>157</v>
      </c>
      <c r="W542" s="152" t="s">
        <v>158</v>
      </c>
      <c r="X542" s="155">
        <v>1.9292312465000001</v>
      </c>
      <c r="Y542" s="152" t="s">
        <v>159</v>
      </c>
      <c r="Z542" s="154">
        <v>39939</v>
      </c>
      <c r="AA542" s="153" t="s">
        <v>9271</v>
      </c>
      <c r="AB542" s="152" t="s">
        <v>10502</v>
      </c>
      <c r="AC542" s="152" t="s">
        <v>441</v>
      </c>
      <c r="AD542" s="152" t="s">
        <v>173</v>
      </c>
    </row>
    <row r="543" spans="1:30" hidden="1">
      <c r="A543" s="189" t="s">
        <v>7806</v>
      </c>
      <c r="B543" s="189" t="s">
        <v>7807</v>
      </c>
      <c r="C543" s="154">
        <v>43830</v>
      </c>
      <c r="D543" s="155">
        <v>1.1976</v>
      </c>
      <c r="E543" s="155">
        <v>1.1976</v>
      </c>
      <c r="F543" s="156">
        <v>0.67249495628782896</v>
      </c>
      <c r="G543" s="154">
        <v>43829</v>
      </c>
      <c r="H543" s="155">
        <v>1.1896</v>
      </c>
      <c r="I543" s="156">
        <v>41.560283687943297</v>
      </c>
      <c r="J543" s="152" t="s">
        <v>10503</v>
      </c>
      <c r="K543" s="156">
        <v>2.3677237370715498</v>
      </c>
      <c r="L543" s="156">
        <v>5.9166887768638903</v>
      </c>
      <c r="M543" s="185">
        <v>6.8236553385068204</v>
      </c>
      <c r="N543" s="156">
        <v>13.141237600377901</v>
      </c>
      <c r="O543" s="156">
        <v>41.560283687943297</v>
      </c>
      <c r="P543" s="152" t="s">
        <v>10503</v>
      </c>
      <c r="Q543" s="156">
        <v>18.715305313243501</v>
      </c>
      <c r="R543" s="152" t="s">
        <v>10504</v>
      </c>
      <c r="S543" s="157">
        <v>0</v>
      </c>
      <c r="T543" s="152"/>
      <c r="U543" s="156">
        <v>19.760000000000002</v>
      </c>
      <c r="V543" s="152" t="s">
        <v>157</v>
      </c>
      <c r="W543" s="152" t="s">
        <v>95</v>
      </c>
      <c r="X543" s="155">
        <v>0.86616542470000002</v>
      </c>
      <c r="Y543" s="152" t="s">
        <v>159</v>
      </c>
      <c r="Z543" s="154">
        <v>43068</v>
      </c>
      <c r="AA543" s="153" t="s">
        <v>9271</v>
      </c>
      <c r="AB543" s="152" t="s">
        <v>10505</v>
      </c>
      <c r="AC543" s="152" t="s">
        <v>214</v>
      </c>
      <c r="AD543" s="152" t="s">
        <v>204</v>
      </c>
    </row>
    <row r="544" spans="1:30" hidden="1">
      <c r="A544" s="189" t="s">
        <v>13470</v>
      </c>
      <c r="B544" s="189" t="s">
        <v>13471</v>
      </c>
      <c r="C544" s="154">
        <v>43830</v>
      </c>
      <c r="D544" s="155">
        <v>1.1640999999999999</v>
      </c>
      <c r="E544" s="155">
        <v>1.2141</v>
      </c>
      <c r="F544" s="156">
        <v>0.77915332005886195</v>
      </c>
      <c r="G544" s="154">
        <v>43829</v>
      </c>
      <c r="H544" s="155">
        <v>1.1551</v>
      </c>
      <c r="I544" s="156">
        <v>41.5491245136187</v>
      </c>
      <c r="J544" s="152" t="s">
        <v>13472</v>
      </c>
      <c r="K544" s="156">
        <v>3.6321552568325499</v>
      </c>
      <c r="L544" s="156">
        <v>6.7491976157725801</v>
      </c>
      <c r="M544" s="185">
        <v>7.8469520103761301</v>
      </c>
      <c r="N544" s="156">
        <v>22.279411764705898</v>
      </c>
      <c r="O544" s="156">
        <v>41.5491245136187</v>
      </c>
      <c r="P544" s="152" t="s">
        <v>13472</v>
      </c>
      <c r="Q544" s="156">
        <v>9.6449091080342804</v>
      </c>
      <c r="R544" s="152" t="s">
        <v>13473</v>
      </c>
      <c r="S544" s="156">
        <v>17.348790322580601</v>
      </c>
      <c r="T544" s="152" t="s">
        <v>13474</v>
      </c>
      <c r="U544" s="156">
        <v>22.25971891</v>
      </c>
      <c r="V544" s="152" t="s">
        <v>163</v>
      </c>
      <c r="W544" s="152" t="s">
        <v>189</v>
      </c>
      <c r="X544" s="155">
        <v>1.6365557901000001</v>
      </c>
      <c r="Y544" s="152" t="s">
        <v>159</v>
      </c>
      <c r="Z544" s="154">
        <v>42192</v>
      </c>
      <c r="AA544" s="153" t="s">
        <v>9271</v>
      </c>
      <c r="AB544" s="152" t="s">
        <v>13455</v>
      </c>
      <c r="AC544" s="152" t="s">
        <v>182</v>
      </c>
      <c r="AD544" s="152" t="s">
        <v>207</v>
      </c>
    </row>
    <row r="545" spans="1:30" hidden="1">
      <c r="A545" s="189" t="s">
        <v>7808</v>
      </c>
      <c r="B545" s="189" t="s">
        <v>7809</v>
      </c>
      <c r="C545" s="154">
        <v>43830</v>
      </c>
      <c r="D545" s="155">
        <v>0.73399999999999999</v>
      </c>
      <c r="E545" s="155">
        <v>0.73399999999999999</v>
      </c>
      <c r="F545" s="156">
        <v>-0.13605442176870799</v>
      </c>
      <c r="G545" s="154">
        <v>43829</v>
      </c>
      <c r="H545" s="155">
        <v>0.73499999999999999</v>
      </c>
      <c r="I545" s="156">
        <v>41.425818882466302</v>
      </c>
      <c r="J545" s="152" t="s">
        <v>10506</v>
      </c>
      <c r="K545" s="156">
        <v>1.52143845089903</v>
      </c>
      <c r="L545" s="156">
        <v>8.7407407407407298</v>
      </c>
      <c r="M545" s="185">
        <v>13.622291021671799</v>
      </c>
      <c r="N545" s="156">
        <v>20.327868852459002</v>
      </c>
      <c r="O545" s="156">
        <v>41.425818882466302</v>
      </c>
      <c r="P545" s="152" t="s">
        <v>10506</v>
      </c>
      <c r="Q545" s="156">
        <v>0.41039671682626599</v>
      </c>
      <c r="R545" s="152" t="s">
        <v>10507</v>
      </c>
      <c r="S545" s="156">
        <v>4.5584045584045603</v>
      </c>
      <c r="T545" s="152" t="s">
        <v>10508</v>
      </c>
      <c r="U545" s="156">
        <v>-26.6</v>
      </c>
      <c r="V545" s="152" t="s">
        <v>157</v>
      </c>
      <c r="W545" s="152" t="s">
        <v>158</v>
      </c>
      <c r="X545" s="155">
        <v>5.2843351119999999</v>
      </c>
      <c r="Y545" s="152" t="s">
        <v>159</v>
      </c>
      <c r="Z545" s="154">
        <v>42143</v>
      </c>
      <c r="AA545" s="153" t="s">
        <v>9271</v>
      </c>
      <c r="AB545" s="152" t="s">
        <v>405</v>
      </c>
      <c r="AC545" s="152" t="s">
        <v>193</v>
      </c>
      <c r="AD545" s="152" t="s">
        <v>185</v>
      </c>
    </row>
    <row r="546" spans="1:30" hidden="1">
      <c r="A546" s="189" t="s">
        <v>7810</v>
      </c>
      <c r="B546" s="189" t="s">
        <v>7811</v>
      </c>
      <c r="C546" s="154">
        <v>43830</v>
      </c>
      <c r="D546" s="155">
        <v>1.1682999999999999</v>
      </c>
      <c r="E546" s="155">
        <v>1.1682999999999999</v>
      </c>
      <c r="F546" s="156">
        <v>1.5736393670666</v>
      </c>
      <c r="G546" s="154">
        <v>43829</v>
      </c>
      <c r="H546" s="155">
        <v>1.1501999999999999</v>
      </c>
      <c r="I546" s="156">
        <v>41.389325910686203</v>
      </c>
      <c r="J546" s="152" t="s">
        <v>10509</v>
      </c>
      <c r="K546" s="156">
        <v>1.7062766605728099</v>
      </c>
      <c r="L546" s="156">
        <v>2.8342575477510601</v>
      </c>
      <c r="M546" s="185">
        <v>6.79159049360144</v>
      </c>
      <c r="N546" s="156">
        <v>16.318199920350501</v>
      </c>
      <c r="O546" s="156">
        <v>41.389325910686203</v>
      </c>
      <c r="P546" s="152" t="s">
        <v>10509</v>
      </c>
      <c r="Q546" s="156">
        <v>14.572913602039799</v>
      </c>
      <c r="R546" s="152" t="s">
        <v>10510</v>
      </c>
      <c r="S546" s="157">
        <v>0</v>
      </c>
      <c r="T546" s="152"/>
      <c r="U546" s="156">
        <v>16.829999999999998</v>
      </c>
      <c r="V546" s="152" t="s">
        <v>157</v>
      </c>
      <c r="W546" s="152" t="s">
        <v>95</v>
      </c>
      <c r="X546" s="155">
        <v>0.55123255280000005</v>
      </c>
      <c r="Y546" s="152" t="s">
        <v>159</v>
      </c>
      <c r="Z546" s="154">
        <v>43063</v>
      </c>
      <c r="AA546" s="153" t="s">
        <v>9271</v>
      </c>
      <c r="AB546" s="152" t="s">
        <v>10511</v>
      </c>
      <c r="AC546" s="152" t="s">
        <v>268</v>
      </c>
      <c r="AD546" s="152" t="s">
        <v>185</v>
      </c>
    </row>
    <row r="547" spans="1:30" hidden="1">
      <c r="A547" s="189" t="s">
        <v>7812</v>
      </c>
      <c r="B547" s="189" t="s">
        <v>7813</v>
      </c>
      <c r="C547" s="154">
        <v>43830</v>
      </c>
      <c r="D547" s="155">
        <v>1.0263</v>
      </c>
      <c r="E547" s="155">
        <v>1.0263</v>
      </c>
      <c r="F547" s="156">
        <v>0.76583210603829499</v>
      </c>
      <c r="G547" s="154">
        <v>43829</v>
      </c>
      <c r="H547" s="155">
        <v>1.0185</v>
      </c>
      <c r="I547" s="156">
        <v>41.383110621297703</v>
      </c>
      <c r="J547" s="152" t="s">
        <v>10512</v>
      </c>
      <c r="K547" s="156">
        <v>2.0178926441351899</v>
      </c>
      <c r="L547" s="156">
        <v>14.567983924983199</v>
      </c>
      <c r="M547" s="185">
        <v>15.133497868521401</v>
      </c>
      <c r="N547" s="156">
        <v>21.269053527118</v>
      </c>
      <c r="O547" s="156">
        <v>41.383110621297703</v>
      </c>
      <c r="P547" s="152" t="s">
        <v>10512</v>
      </c>
      <c r="Q547" s="157">
        <v>0</v>
      </c>
      <c r="R547" s="152"/>
      <c r="S547" s="157">
        <v>0</v>
      </c>
      <c r="T547" s="152"/>
      <c r="U547" s="156">
        <v>2.63</v>
      </c>
      <c r="V547" s="152" t="s">
        <v>157</v>
      </c>
      <c r="W547" s="152" t="s">
        <v>95</v>
      </c>
      <c r="X547" s="155">
        <v>4.4024701584999999</v>
      </c>
      <c r="Y547" s="152" t="s">
        <v>159</v>
      </c>
      <c r="Z547" s="154">
        <v>43129</v>
      </c>
      <c r="AA547" s="153" t="s">
        <v>9271</v>
      </c>
      <c r="AB547" s="152" t="s">
        <v>10513</v>
      </c>
      <c r="AC547" s="152" t="s">
        <v>385</v>
      </c>
      <c r="AD547" s="152" t="s">
        <v>483</v>
      </c>
    </row>
    <row r="548" spans="1:30" hidden="1">
      <c r="A548" s="189" t="s">
        <v>13475</v>
      </c>
      <c r="B548" s="189" t="s">
        <v>13476</v>
      </c>
      <c r="C548" s="154">
        <v>43830</v>
      </c>
      <c r="D548" s="155">
        <v>1.1930000000000001</v>
      </c>
      <c r="E548" s="155">
        <v>1.1930000000000001</v>
      </c>
      <c r="F548" s="156">
        <v>0.67510548523206804</v>
      </c>
      <c r="G548" s="154">
        <v>43829</v>
      </c>
      <c r="H548" s="155">
        <v>1.1850000000000001</v>
      </c>
      <c r="I548" s="156">
        <v>41.333965170003601</v>
      </c>
      <c r="J548" s="152" t="s">
        <v>13477</v>
      </c>
      <c r="K548" s="156">
        <v>2.36828556718724</v>
      </c>
      <c r="L548" s="156">
        <v>5.9126420454545396</v>
      </c>
      <c r="M548" s="185">
        <v>6.8135016563703203</v>
      </c>
      <c r="N548" s="156">
        <v>13.080568720379199</v>
      </c>
      <c r="O548" s="156">
        <v>41.333965170003601</v>
      </c>
      <c r="P548" s="152" t="s">
        <v>13477</v>
      </c>
      <c r="Q548" s="156">
        <v>18.271041935164099</v>
      </c>
      <c r="R548" s="152" t="s">
        <v>13478</v>
      </c>
      <c r="S548" s="157">
        <v>0</v>
      </c>
      <c r="T548" s="152"/>
      <c r="U548" s="156">
        <v>19.3</v>
      </c>
      <c r="V548" s="152" t="s">
        <v>157</v>
      </c>
      <c r="W548" s="152" t="s">
        <v>95</v>
      </c>
      <c r="X548" s="155">
        <v>8.1221739000000001E-2</v>
      </c>
      <c r="Y548" s="152" t="s">
        <v>159</v>
      </c>
      <c r="Z548" s="154">
        <v>43068</v>
      </c>
      <c r="AA548" s="153" t="s">
        <v>9271</v>
      </c>
      <c r="AB548" s="152" t="s">
        <v>10505</v>
      </c>
      <c r="AC548" s="152" t="s">
        <v>214</v>
      </c>
      <c r="AD548" s="152" t="s">
        <v>204</v>
      </c>
    </row>
    <row r="549" spans="1:30" hidden="1">
      <c r="A549" s="189" t="s">
        <v>7814</v>
      </c>
      <c r="B549" s="189" t="s">
        <v>7815</v>
      </c>
      <c r="C549" s="154">
        <v>43830</v>
      </c>
      <c r="D549" s="155">
        <v>0.83799999999999997</v>
      </c>
      <c r="E549" s="155">
        <v>0.83799999999999997</v>
      </c>
      <c r="F549" s="156">
        <v>0.47961630695443702</v>
      </c>
      <c r="G549" s="154">
        <v>43829</v>
      </c>
      <c r="H549" s="155">
        <v>0.83399999999999996</v>
      </c>
      <c r="I549" s="156">
        <v>41.315345699831397</v>
      </c>
      <c r="J549" s="152" t="s">
        <v>10514</v>
      </c>
      <c r="K549" s="156">
        <v>1.08564535585042</v>
      </c>
      <c r="L549" s="156">
        <v>6.0759493670886</v>
      </c>
      <c r="M549" s="185">
        <v>13.3964817320704</v>
      </c>
      <c r="N549" s="156">
        <v>30.529595015576302</v>
      </c>
      <c r="O549" s="156">
        <v>41.315345699831397</v>
      </c>
      <c r="P549" s="152" t="s">
        <v>10514</v>
      </c>
      <c r="Q549" s="156">
        <v>6.6157760814249302</v>
      </c>
      <c r="R549" s="152" t="s">
        <v>10515</v>
      </c>
      <c r="S549" s="156">
        <v>16.3888888888889</v>
      </c>
      <c r="T549" s="152" t="s">
        <v>10516</v>
      </c>
      <c r="U549" s="156">
        <v>-16.2</v>
      </c>
      <c r="V549" s="152" t="s">
        <v>157</v>
      </c>
      <c r="W549" s="152" t="s">
        <v>158</v>
      </c>
      <c r="X549" s="155">
        <v>2.4191155078</v>
      </c>
      <c r="Y549" s="152" t="s">
        <v>159</v>
      </c>
      <c r="Z549" s="154">
        <v>42212</v>
      </c>
      <c r="AA549" s="153" t="s">
        <v>9271</v>
      </c>
      <c r="AB549" s="152" t="s">
        <v>10517</v>
      </c>
      <c r="AC549" s="152" t="s">
        <v>470</v>
      </c>
      <c r="AD549" s="152" t="s">
        <v>185</v>
      </c>
    </row>
    <row r="550" spans="1:30" hidden="1">
      <c r="A550" s="189" t="s">
        <v>7816</v>
      </c>
      <c r="B550" s="189" t="s">
        <v>7817</v>
      </c>
      <c r="C550" s="154">
        <v>43830</v>
      </c>
      <c r="D550" s="155">
        <v>1.2692000000000001</v>
      </c>
      <c r="E550" s="155">
        <v>1.2991999999999999</v>
      </c>
      <c r="F550" s="156">
        <v>0.173638516179977</v>
      </c>
      <c r="G550" s="154">
        <v>43829</v>
      </c>
      <c r="H550" s="155">
        <v>1.2669999999999999</v>
      </c>
      <c r="I550" s="156">
        <v>41.217800151794499</v>
      </c>
      <c r="J550" s="152" t="s">
        <v>10518</v>
      </c>
      <c r="K550" s="156">
        <v>1.6091585941878299</v>
      </c>
      <c r="L550" s="156">
        <v>8.4508245748953499</v>
      </c>
      <c r="M550" s="185">
        <v>14.013699882054899</v>
      </c>
      <c r="N550" s="156">
        <v>25.356282078922099</v>
      </c>
      <c r="O550" s="156">
        <v>41.217800151794499</v>
      </c>
      <c r="P550" s="152" t="s">
        <v>10518</v>
      </c>
      <c r="Q550" s="157">
        <v>0</v>
      </c>
      <c r="R550" s="152"/>
      <c r="S550" s="157">
        <v>0</v>
      </c>
      <c r="T550" s="152"/>
      <c r="U550" s="156">
        <v>30.245177080000001</v>
      </c>
      <c r="V550" s="152" t="s">
        <v>157</v>
      </c>
      <c r="W550" s="152" t="s">
        <v>95</v>
      </c>
      <c r="X550" s="155">
        <v>1.4127527137</v>
      </c>
      <c r="Y550" s="152" t="s">
        <v>159</v>
      </c>
      <c r="Z550" s="154">
        <v>43218</v>
      </c>
      <c r="AA550" s="153" t="s">
        <v>9271</v>
      </c>
      <c r="AB550" s="152" t="s">
        <v>10519</v>
      </c>
      <c r="AC550" s="152" t="s">
        <v>224</v>
      </c>
      <c r="AD550" s="152" t="s">
        <v>162</v>
      </c>
    </row>
    <row r="551" spans="1:30" hidden="1">
      <c r="A551" s="189" t="s">
        <v>7818</v>
      </c>
      <c r="B551" s="189" t="s">
        <v>7819</v>
      </c>
      <c r="C551" s="154">
        <v>43830</v>
      </c>
      <c r="D551" s="155">
        <v>0.96799999999999997</v>
      </c>
      <c r="E551" s="155">
        <v>0.96799999999999997</v>
      </c>
      <c r="F551" s="156">
        <v>0.20703933747412001</v>
      </c>
      <c r="G551" s="154">
        <v>43829</v>
      </c>
      <c r="H551" s="155">
        <v>0.96599999999999997</v>
      </c>
      <c r="I551" s="156">
        <v>41.107871720116599</v>
      </c>
      <c r="J551" s="152" t="s">
        <v>10520</v>
      </c>
      <c r="K551" s="156">
        <v>3.4188034188034102</v>
      </c>
      <c r="L551" s="156">
        <v>8.7640449438202204</v>
      </c>
      <c r="M551" s="185">
        <v>8.3986562150055892</v>
      </c>
      <c r="N551" s="156">
        <v>13.348946135831399</v>
      </c>
      <c r="O551" s="156">
        <v>41.107871720116599</v>
      </c>
      <c r="P551" s="152" t="s">
        <v>10520</v>
      </c>
      <c r="Q551" s="156">
        <v>6.3736263736263696</v>
      </c>
      <c r="R551" s="152" t="s">
        <v>10521</v>
      </c>
      <c r="S551" s="156">
        <v>6.1403508771929696</v>
      </c>
      <c r="T551" s="152" t="s">
        <v>10522</v>
      </c>
      <c r="U551" s="156">
        <v>-3.2</v>
      </c>
      <c r="V551" s="152" t="s">
        <v>157</v>
      </c>
      <c r="W551" s="152" t="s">
        <v>158</v>
      </c>
      <c r="X551" s="155">
        <v>19.2326179065</v>
      </c>
      <c r="Y551" s="152" t="s">
        <v>159</v>
      </c>
      <c r="Z551" s="154">
        <v>42048</v>
      </c>
      <c r="AA551" s="153" t="s">
        <v>9271</v>
      </c>
      <c r="AB551" s="152" t="s">
        <v>10523</v>
      </c>
      <c r="AC551" s="152" t="s">
        <v>167</v>
      </c>
      <c r="AD551" s="152" t="s">
        <v>181</v>
      </c>
    </row>
    <row r="552" spans="1:30" hidden="1">
      <c r="A552" s="189" t="s">
        <v>7820</v>
      </c>
      <c r="B552" s="189" t="s">
        <v>7821</v>
      </c>
      <c r="C552" s="154">
        <v>43830</v>
      </c>
      <c r="D552" s="155">
        <v>1.1021000000000001</v>
      </c>
      <c r="E552" s="155">
        <v>1.1021000000000001</v>
      </c>
      <c r="F552" s="156">
        <v>0.72198866751965096</v>
      </c>
      <c r="G552" s="154">
        <v>43829</v>
      </c>
      <c r="H552" s="155">
        <v>1.0942000000000001</v>
      </c>
      <c r="I552" s="156">
        <v>41.095890410958901</v>
      </c>
      <c r="J552" s="152" t="s">
        <v>10524</v>
      </c>
      <c r="K552" s="156">
        <v>2.1124803113129</v>
      </c>
      <c r="L552" s="156">
        <v>6.4933810029954699</v>
      </c>
      <c r="M552" s="185">
        <v>8.9462238038750499</v>
      </c>
      <c r="N552" s="156">
        <v>16.427213184027099</v>
      </c>
      <c r="O552" s="156">
        <v>41.095890410958901</v>
      </c>
      <c r="P552" s="152" t="s">
        <v>10524</v>
      </c>
      <c r="Q552" s="157">
        <v>0</v>
      </c>
      <c r="R552" s="152"/>
      <c r="S552" s="157">
        <v>0</v>
      </c>
      <c r="T552" s="152"/>
      <c r="U552" s="156">
        <v>10.210000000000001</v>
      </c>
      <c r="V552" s="152" t="s">
        <v>157</v>
      </c>
      <c r="W552" s="152" t="s">
        <v>95</v>
      </c>
      <c r="X552" s="155">
        <v>0.55604276029999999</v>
      </c>
      <c r="Y552" s="152" t="s">
        <v>159</v>
      </c>
      <c r="Z552" s="154">
        <v>43126</v>
      </c>
      <c r="AA552" s="153" t="s">
        <v>9271</v>
      </c>
      <c r="AB552" s="152" t="s">
        <v>476</v>
      </c>
      <c r="AC552" s="152" t="s">
        <v>195</v>
      </c>
      <c r="AD552" s="152" t="s">
        <v>165</v>
      </c>
    </row>
    <row r="553" spans="1:30" hidden="1">
      <c r="A553" s="189" t="s">
        <v>7822</v>
      </c>
      <c r="B553" s="189" t="s">
        <v>7823</v>
      </c>
      <c r="C553" s="154">
        <v>43830</v>
      </c>
      <c r="D553" s="155">
        <v>2.1219999999999999</v>
      </c>
      <c r="E553" s="155">
        <v>2.1219999999999999</v>
      </c>
      <c r="F553" s="156">
        <v>0.141576215195831</v>
      </c>
      <c r="G553" s="154">
        <v>43829</v>
      </c>
      <c r="H553" s="155">
        <v>2.1190000000000002</v>
      </c>
      <c r="I553" s="156">
        <v>41.090425531914903</v>
      </c>
      <c r="J553" s="152" t="s">
        <v>10525</v>
      </c>
      <c r="K553" s="156">
        <v>1.43403441682599</v>
      </c>
      <c r="L553" s="156">
        <v>7.3886639676113299</v>
      </c>
      <c r="M553" s="185">
        <v>6.9556451612903203</v>
      </c>
      <c r="N553" s="156">
        <v>13.0527437400106</v>
      </c>
      <c r="O553" s="156">
        <v>41.090425531914903</v>
      </c>
      <c r="P553" s="152" t="s">
        <v>10525</v>
      </c>
      <c r="Q553" s="156">
        <v>2.2157996146435401</v>
      </c>
      <c r="R553" s="152" t="s">
        <v>10526</v>
      </c>
      <c r="S553" s="156">
        <v>24.896998234255399</v>
      </c>
      <c r="T553" s="152" t="s">
        <v>10527</v>
      </c>
      <c r="U553" s="156">
        <v>112.2</v>
      </c>
      <c r="V553" s="152" t="s">
        <v>157</v>
      </c>
      <c r="W553" s="152" t="s">
        <v>158</v>
      </c>
      <c r="X553" s="155">
        <v>0.69726259509999999</v>
      </c>
      <c r="Y553" s="152" t="s">
        <v>159</v>
      </c>
      <c r="Z553" s="154">
        <v>41681</v>
      </c>
      <c r="AA553" s="153" t="s">
        <v>9271</v>
      </c>
      <c r="AB553" s="152" t="s">
        <v>10528</v>
      </c>
      <c r="AC553" s="152" t="s">
        <v>161</v>
      </c>
      <c r="AD553" s="152" t="s">
        <v>272</v>
      </c>
    </row>
    <row r="554" spans="1:30" hidden="1">
      <c r="A554" s="189" t="s">
        <v>7824</v>
      </c>
      <c r="B554" s="189" t="s">
        <v>7825</v>
      </c>
      <c r="C554" s="154">
        <v>43830</v>
      </c>
      <c r="D554" s="155">
        <v>1.0863</v>
      </c>
      <c r="E554" s="155">
        <v>5.0110999999999999</v>
      </c>
      <c r="F554" s="156">
        <v>0.61128091136425899</v>
      </c>
      <c r="G554" s="154">
        <v>43829</v>
      </c>
      <c r="H554" s="155">
        <v>1.0797000000000001</v>
      </c>
      <c r="I554" s="156">
        <v>41.059598951265301</v>
      </c>
      <c r="J554" s="152" t="s">
        <v>10529</v>
      </c>
      <c r="K554" s="156">
        <v>3.3095577746076899</v>
      </c>
      <c r="L554" s="156">
        <v>7.38434163701067</v>
      </c>
      <c r="M554" s="185">
        <v>8.3590994038597408</v>
      </c>
      <c r="N554" s="156">
        <v>19.927136233163999</v>
      </c>
      <c r="O554" s="156">
        <v>41.059598951265301</v>
      </c>
      <c r="P554" s="152" t="s">
        <v>10529</v>
      </c>
      <c r="Q554" s="156">
        <v>7.1574964733049002</v>
      </c>
      <c r="R554" s="152" t="s">
        <v>10530</v>
      </c>
      <c r="S554" s="156">
        <v>34.970304549578998</v>
      </c>
      <c r="T554" s="152" t="s">
        <v>10531</v>
      </c>
      <c r="U554" s="156">
        <v>1308.9475031300001</v>
      </c>
      <c r="V554" s="152" t="s">
        <v>157</v>
      </c>
      <c r="W554" s="152" t="s">
        <v>158</v>
      </c>
      <c r="X554" s="155">
        <v>34.581814603300003</v>
      </c>
      <c r="Y554" s="152" t="s">
        <v>159</v>
      </c>
      <c r="Z554" s="154">
        <v>37384</v>
      </c>
      <c r="AA554" s="153" t="s">
        <v>9271</v>
      </c>
      <c r="AB554" s="152" t="s">
        <v>10532</v>
      </c>
      <c r="AC554" s="152" t="s">
        <v>238</v>
      </c>
      <c r="AD554" s="152" t="s">
        <v>207</v>
      </c>
    </row>
    <row r="555" spans="1:30" hidden="1">
      <c r="A555" s="189" t="s">
        <v>7826</v>
      </c>
      <c r="B555" s="189" t="s">
        <v>7827</v>
      </c>
      <c r="C555" s="154">
        <v>43830</v>
      </c>
      <c r="D555" s="155">
        <v>1.129</v>
      </c>
      <c r="E555" s="155">
        <v>1.3919999999999999</v>
      </c>
      <c r="F555" s="156">
        <v>0.35555555555555801</v>
      </c>
      <c r="G555" s="154">
        <v>43829</v>
      </c>
      <c r="H555" s="155">
        <v>1.125</v>
      </c>
      <c r="I555" s="156">
        <v>40.895244544544603</v>
      </c>
      <c r="J555" s="152" t="s">
        <v>10533</v>
      </c>
      <c r="K555" s="156">
        <v>3.2936870997255299</v>
      </c>
      <c r="L555" s="156">
        <v>9.7927841653666192</v>
      </c>
      <c r="M555" s="185">
        <v>9.8784928181108693</v>
      </c>
      <c r="N555" s="156">
        <v>18.579906739679899</v>
      </c>
      <c r="O555" s="156">
        <v>40.895244544544603</v>
      </c>
      <c r="P555" s="152" t="s">
        <v>10533</v>
      </c>
      <c r="Q555" s="156">
        <v>8.1062590629800404</v>
      </c>
      <c r="R555" s="152" t="s">
        <v>10534</v>
      </c>
      <c r="S555" s="156">
        <v>16.422125144747699</v>
      </c>
      <c r="T555" s="152" t="s">
        <v>10535</v>
      </c>
      <c r="U555" s="156">
        <v>40.754349300000001</v>
      </c>
      <c r="V555" s="152" t="s">
        <v>157</v>
      </c>
      <c r="W555" s="152" t="s">
        <v>158</v>
      </c>
      <c r="X555" s="155">
        <v>1.6608956486999999</v>
      </c>
      <c r="Y555" s="152" t="s">
        <v>159</v>
      </c>
      <c r="Z555" s="154">
        <v>41844</v>
      </c>
      <c r="AA555" s="153" t="s">
        <v>9271</v>
      </c>
      <c r="AB555" s="152" t="s">
        <v>384</v>
      </c>
      <c r="AC555" s="152" t="s">
        <v>369</v>
      </c>
      <c r="AD555" s="152" t="s">
        <v>162</v>
      </c>
    </row>
    <row r="556" spans="1:30" hidden="1">
      <c r="A556" s="189" t="s">
        <v>7828</v>
      </c>
      <c r="B556" s="189" t="s">
        <v>7829</v>
      </c>
      <c r="C556" s="154">
        <v>43830</v>
      </c>
      <c r="D556" s="155">
        <v>1.0727</v>
      </c>
      <c r="E556" s="155">
        <v>1.0727</v>
      </c>
      <c r="F556" s="156">
        <v>0.18679368637340099</v>
      </c>
      <c r="G556" s="154">
        <v>43829</v>
      </c>
      <c r="H556" s="155">
        <v>1.0707</v>
      </c>
      <c r="I556" s="156">
        <v>40.829722988053</v>
      </c>
      <c r="J556" s="152" t="s">
        <v>10536</v>
      </c>
      <c r="K556" s="156">
        <v>1.9773742751212</v>
      </c>
      <c r="L556" s="156">
        <v>4.29752066115703</v>
      </c>
      <c r="M556" s="185">
        <v>6.3448002379300101</v>
      </c>
      <c r="N556" s="156">
        <v>10.065667966345201</v>
      </c>
      <c r="O556" s="156">
        <v>40.829722988053</v>
      </c>
      <c r="P556" s="152" t="s">
        <v>10536</v>
      </c>
      <c r="Q556" s="156">
        <v>-6.3798219584569704</v>
      </c>
      <c r="R556" s="152" t="s">
        <v>10537</v>
      </c>
      <c r="S556" s="157">
        <v>0</v>
      </c>
      <c r="T556" s="152"/>
      <c r="U556" s="156">
        <v>7.27</v>
      </c>
      <c r="V556" s="152" t="s">
        <v>163</v>
      </c>
      <c r="W556" s="152" t="s">
        <v>95</v>
      </c>
      <c r="X556" s="155">
        <v>0.85169942190000003</v>
      </c>
      <c r="Y556" s="152" t="s">
        <v>159</v>
      </c>
      <c r="Z556" s="154">
        <v>42859</v>
      </c>
      <c r="AA556" s="153" t="s">
        <v>9271</v>
      </c>
      <c r="AB556" s="152" t="s">
        <v>10538</v>
      </c>
      <c r="AC556" s="152" t="s">
        <v>433</v>
      </c>
      <c r="AD556" s="152" t="s">
        <v>181</v>
      </c>
    </row>
    <row r="557" spans="1:30" hidden="1">
      <c r="A557" s="189" t="s">
        <v>7830</v>
      </c>
      <c r="B557" s="189" t="s">
        <v>7831</v>
      </c>
      <c r="C557" s="154">
        <v>43830</v>
      </c>
      <c r="D557" s="155">
        <v>1.097</v>
      </c>
      <c r="E557" s="155">
        <v>1.119</v>
      </c>
      <c r="F557" s="156">
        <v>0.82720588235293502</v>
      </c>
      <c r="G557" s="154">
        <v>43829</v>
      </c>
      <c r="H557" s="155">
        <v>1.0880000000000001</v>
      </c>
      <c r="I557" s="156">
        <v>40.821566110397903</v>
      </c>
      <c r="J557" s="152" t="s">
        <v>10539</v>
      </c>
      <c r="K557" s="156">
        <v>2.90806754221388</v>
      </c>
      <c r="L557" s="156">
        <v>9.15422885572141</v>
      </c>
      <c r="M557" s="185">
        <v>12.282497441146401</v>
      </c>
      <c r="N557" s="156">
        <v>18.083961248654401</v>
      </c>
      <c r="O557" s="156">
        <v>40.821566110397903</v>
      </c>
      <c r="P557" s="152" t="s">
        <v>10539</v>
      </c>
      <c r="Q557" s="156">
        <v>12.1628747</v>
      </c>
      <c r="R557" s="152" t="s">
        <v>10540</v>
      </c>
      <c r="S557" s="156">
        <v>11.938996706586799</v>
      </c>
      <c r="T557" s="152" t="s">
        <v>10541</v>
      </c>
      <c r="U557" s="156">
        <v>12.1628747</v>
      </c>
      <c r="V557" s="152" t="s">
        <v>157</v>
      </c>
      <c r="W557" s="152" t="s">
        <v>189</v>
      </c>
      <c r="X557" s="155">
        <v>3.3370439553</v>
      </c>
      <c r="Y557" s="152" t="s">
        <v>159</v>
      </c>
      <c r="Z557" s="154">
        <v>42601</v>
      </c>
      <c r="AA557" s="153" t="s">
        <v>9271</v>
      </c>
      <c r="AB557" s="152" t="s">
        <v>495</v>
      </c>
      <c r="AC557" s="152" t="s">
        <v>245</v>
      </c>
      <c r="AD557" s="152" t="s">
        <v>185</v>
      </c>
    </row>
    <row r="558" spans="1:30" hidden="1">
      <c r="A558" s="189" t="s">
        <v>7832</v>
      </c>
      <c r="B558" s="189" t="s">
        <v>7833</v>
      </c>
      <c r="C558" s="154">
        <v>43830</v>
      </c>
      <c r="D558" s="155">
        <v>1.1499999999999999</v>
      </c>
      <c r="E558" s="155">
        <v>1.31</v>
      </c>
      <c r="F558" s="156">
        <v>0.52447552447553503</v>
      </c>
      <c r="G558" s="154">
        <v>43829</v>
      </c>
      <c r="H558" s="155">
        <v>1.1439999999999999</v>
      </c>
      <c r="I558" s="156">
        <v>40.758873929008601</v>
      </c>
      <c r="J558" s="152" t="s">
        <v>10542</v>
      </c>
      <c r="K558" s="156">
        <v>2.3131672597864501</v>
      </c>
      <c r="L558" s="156">
        <v>9.7328244274809101</v>
      </c>
      <c r="M558" s="185">
        <v>10.6833493743985</v>
      </c>
      <c r="N558" s="156">
        <v>24.458874458874501</v>
      </c>
      <c r="O558" s="156">
        <v>40.758873929008601</v>
      </c>
      <c r="P558" s="152" t="s">
        <v>10542</v>
      </c>
      <c r="Q558" s="156">
        <v>11.5421920465567</v>
      </c>
      <c r="R558" s="152" t="s">
        <v>10543</v>
      </c>
      <c r="S558" s="156">
        <v>30.418610837438401</v>
      </c>
      <c r="T558" s="152" t="s">
        <v>10544</v>
      </c>
      <c r="U558" s="156">
        <v>32.374890000000001</v>
      </c>
      <c r="V558" s="152" t="s">
        <v>163</v>
      </c>
      <c r="W558" s="152" t="s">
        <v>166</v>
      </c>
      <c r="X558" s="155">
        <v>1.4476990546999999</v>
      </c>
      <c r="Y558" s="152" t="s">
        <v>159</v>
      </c>
      <c r="Z558" s="154">
        <v>42457</v>
      </c>
      <c r="AA558" s="153" t="s">
        <v>9271</v>
      </c>
      <c r="AB558" s="152" t="s">
        <v>498</v>
      </c>
      <c r="AC558" s="152" t="s">
        <v>394</v>
      </c>
      <c r="AD558" s="152" t="s">
        <v>226</v>
      </c>
    </row>
    <row r="559" spans="1:30" hidden="1">
      <c r="A559" s="189" t="s">
        <v>13479</v>
      </c>
      <c r="B559" s="189" t="s">
        <v>13480</v>
      </c>
      <c r="C559" s="154">
        <v>43830</v>
      </c>
      <c r="D559" s="155">
        <v>1.4990000000000001</v>
      </c>
      <c r="E559" s="155">
        <v>1.4990000000000001</v>
      </c>
      <c r="F559" s="156">
        <v>0.46916890080429702</v>
      </c>
      <c r="G559" s="154">
        <v>43829</v>
      </c>
      <c r="H559" s="155">
        <v>1.492</v>
      </c>
      <c r="I559" s="156">
        <v>40.751173708920199</v>
      </c>
      <c r="J559" s="152" t="s">
        <v>13481</v>
      </c>
      <c r="K559" s="156">
        <v>6.6755674232317194E-2</v>
      </c>
      <c r="L559" s="156">
        <v>11.782252050708401</v>
      </c>
      <c r="M559" s="185">
        <v>10.139603232917</v>
      </c>
      <c r="N559" s="156">
        <v>20.692431561996798</v>
      </c>
      <c r="O559" s="156">
        <v>40.751173708920199</v>
      </c>
      <c r="P559" s="152" t="s">
        <v>13481</v>
      </c>
      <c r="Q559" s="156">
        <v>7.6094759511844998</v>
      </c>
      <c r="R559" s="152" t="s">
        <v>13482</v>
      </c>
      <c r="S559" s="156">
        <v>33.958891867739098</v>
      </c>
      <c r="T559" s="152" t="s">
        <v>13483</v>
      </c>
      <c r="U559" s="156">
        <v>49.9</v>
      </c>
      <c r="V559" s="152" t="s">
        <v>174</v>
      </c>
      <c r="W559" s="152" t="s">
        <v>189</v>
      </c>
      <c r="X559" s="155">
        <v>0.33498189229999997</v>
      </c>
      <c r="Y559" s="152" t="s">
        <v>159</v>
      </c>
      <c r="Z559" s="154">
        <v>42395</v>
      </c>
      <c r="AA559" s="153" t="s">
        <v>9271</v>
      </c>
      <c r="AB559" s="152" t="s">
        <v>13484</v>
      </c>
      <c r="AC559" s="152" t="s">
        <v>171</v>
      </c>
      <c r="AD559" s="152" t="s">
        <v>173</v>
      </c>
    </row>
    <row r="560" spans="1:30" hidden="1">
      <c r="A560" s="189" t="s">
        <v>7834</v>
      </c>
      <c r="B560" s="189" t="s">
        <v>7835</v>
      </c>
      <c r="C560" s="154">
        <v>43830</v>
      </c>
      <c r="D560" s="155">
        <v>1.3740000000000001</v>
      </c>
      <c r="E560" s="155">
        <v>1.6040000000000001</v>
      </c>
      <c r="F560" s="156">
        <v>0.54884742041713097</v>
      </c>
      <c r="G560" s="154">
        <v>43829</v>
      </c>
      <c r="H560" s="155">
        <v>1.3665</v>
      </c>
      <c r="I560" s="156">
        <v>40.749846342962499</v>
      </c>
      <c r="J560" s="152" t="s">
        <v>10545</v>
      </c>
      <c r="K560" s="156">
        <v>2.4608501118568298</v>
      </c>
      <c r="L560" s="156">
        <v>6.2973851152715703</v>
      </c>
      <c r="M560" s="185">
        <v>6.1823802163833204</v>
      </c>
      <c r="N560" s="156">
        <v>10.7171635777599</v>
      </c>
      <c r="O560" s="156">
        <v>40.749846342962499</v>
      </c>
      <c r="P560" s="152" t="s">
        <v>10545</v>
      </c>
      <c r="Q560" s="156">
        <v>9.0822483328040793</v>
      </c>
      <c r="R560" s="152" t="s">
        <v>10546</v>
      </c>
      <c r="S560" s="156">
        <v>14.8829431438127</v>
      </c>
      <c r="T560" s="152" t="s">
        <v>10547</v>
      </c>
      <c r="U560" s="156">
        <v>62.600946200000003</v>
      </c>
      <c r="V560" s="152" t="s">
        <v>157</v>
      </c>
      <c r="W560" s="152" t="s">
        <v>158</v>
      </c>
      <c r="X560" s="155">
        <v>3.8997118153999999</v>
      </c>
      <c r="Y560" s="152" t="s">
        <v>159</v>
      </c>
      <c r="Z560" s="154">
        <v>42048</v>
      </c>
      <c r="AA560" s="153" t="s">
        <v>9271</v>
      </c>
      <c r="AB560" s="152" t="s">
        <v>206</v>
      </c>
      <c r="AC560" s="152" t="s">
        <v>205</v>
      </c>
      <c r="AD560" s="152" t="s">
        <v>185</v>
      </c>
    </row>
    <row r="561" spans="1:30" hidden="1">
      <c r="A561" s="189" t="s">
        <v>13485</v>
      </c>
      <c r="B561" s="189" t="s">
        <v>13486</v>
      </c>
      <c r="C561" s="154">
        <v>43830</v>
      </c>
      <c r="D561" s="155">
        <v>1.179</v>
      </c>
      <c r="E561" s="155">
        <v>1.2689999999999999</v>
      </c>
      <c r="F561" s="156">
        <v>0.16992353440952099</v>
      </c>
      <c r="G561" s="154">
        <v>43829</v>
      </c>
      <c r="H561" s="155">
        <v>1.177</v>
      </c>
      <c r="I561" s="156">
        <v>40.704953412713003</v>
      </c>
      <c r="J561" s="152" t="s">
        <v>13487</v>
      </c>
      <c r="K561" s="156">
        <v>1.28865979381444</v>
      </c>
      <c r="L561" s="156">
        <v>3.23992994746061</v>
      </c>
      <c r="M561" s="185">
        <v>4.5212939299314199</v>
      </c>
      <c r="N561" s="156">
        <v>8.5686368925254399</v>
      </c>
      <c r="O561" s="156">
        <v>40.704953412713003</v>
      </c>
      <c r="P561" s="152" t="s">
        <v>13487</v>
      </c>
      <c r="Q561" s="156">
        <v>10.916066879390799</v>
      </c>
      <c r="R561" s="152" t="s">
        <v>13488</v>
      </c>
      <c r="S561" s="156">
        <v>21.416996288090601</v>
      </c>
      <c r="T561" s="152" t="s">
        <v>13489</v>
      </c>
      <c r="U561" s="156">
        <v>24.842872195121998</v>
      </c>
      <c r="V561" s="152" t="s">
        <v>227</v>
      </c>
      <c r="W561" s="152" t="s">
        <v>158</v>
      </c>
      <c r="X561" s="155">
        <v>0.63181638139999996</v>
      </c>
      <c r="Y561" s="152" t="s">
        <v>159</v>
      </c>
      <c r="Z561" s="154">
        <v>42394</v>
      </c>
      <c r="AA561" s="153" t="s">
        <v>9271</v>
      </c>
      <c r="AB561" s="152" t="s">
        <v>449</v>
      </c>
      <c r="AC561" s="152" t="s">
        <v>205</v>
      </c>
      <c r="AD561" s="152" t="s">
        <v>185</v>
      </c>
    </row>
    <row r="562" spans="1:30" hidden="1">
      <c r="A562" s="189" t="s">
        <v>7836</v>
      </c>
      <c r="B562" s="189" t="s">
        <v>7837</v>
      </c>
      <c r="C562" s="154">
        <v>43830</v>
      </c>
      <c r="D562" s="155">
        <v>0.999</v>
      </c>
      <c r="E562" s="155">
        <v>0.999</v>
      </c>
      <c r="F562" s="156">
        <v>0.50301810865191199</v>
      </c>
      <c r="G562" s="154">
        <v>43829</v>
      </c>
      <c r="H562" s="155">
        <v>0.99399999999999999</v>
      </c>
      <c r="I562" s="156">
        <v>40.704225352112701</v>
      </c>
      <c r="J562" s="152" t="s">
        <v>10548</v>
      </c>
      <c r="K562" s="156">
        <v>1.8348623853210999</v>
      </c>
      <c r="L562" s="156">
        <v>8.9422028353325995</v>
      </c>
      <c r="M562" s="185">
        <v>10.0220264317181</v>
      </c>
      <c r="N562" s="156">
        <v>11.8701007838746</v>
      </c>
      <c r="O562" s="156">
        <v>40.704225352112701</v>
      </c>
      <c r="P562" s="152" t="s">
        <v>10548</v>
      </c>
      <c r="Q562" s="156">
        <v>4.71698113207548</v>
      </c>
      <c r="R562" s="152" t="s">
        <v>10549</v>
      </c>
      <c r="S562" s="157">
        <v>0</v>
      </c>
      <c r="T562" s="152"/>
      <c r="U562" s="156">
        <v>-0.1</v>
      </c>
      <c r="V562" s="152" t="s">
        <v>157</v>
      </c>
      <c r="W562" s="152" t="s">
        <v>95</v>
      </c>
      <c r="X562" s="155">
        <v>0.99114509399999995</v>
      </c>
      <c r="Y562" s="152" t="s">
        <v>159</v>
      </c>
      <c r="Z562" s="154">
        <v>42920</v>
      </c>
      <c r="AA562" s="153" t="s">
        <v>9271</v>
      </c>
      <c r="AB562" s="152" t="s">
        <v>493</v>
      </c>
      <c r="AC562" s="152" t="s">
        <v>240</v>
      </c>
      <c r="AD562" s="152" t="s">
        <v>181</v>
      </c>
    </row>
    <row r="563" spans="1:30" hidden="1">
      <c r="A563" s="189" t="s">
        <v>7838</v>
      </c>
      <c r="B563" s="189" t="s">
        <v>7839</v>
      </c>
      <c r="C563" s="154">
        <v>43830</v>
      </c>
      <c r="D563" s="155">
        <v>1.179</v>
      </c>
      <c r="E563" s="155">
        <v>1.2689999999999999</v>
      </c>
      <c r="F563" s="156">
        <v>0.16992353440951899</v>
      </c>
      <c r="G563" s="154">
        <v>43829</v>
      </c>
      <c r="H563" s="155">
        <v>1.177</v>
      </c>
      <c r="I563" s="156">
        <v>40.699602450312497</v>
      </c>
      <c r="J563" s="152" t="s">
        <v>10550</v>
      </c>
      <c r="K563" s="156">
        <v>1.28865979381443</v>
      </c>
      <c r="L563" s="156">
        <v>3.1496062992125902</v>
      </c>
      <c r="M563" s="185">
        <v>4.4286556246989504</v>
      </c>
      <c r="N563" s="156">
        <v>8.5645080635127098</v>
      </c>
      <c r="O563" s="156">
        <v>40.699602450312497</v>
      </c>
      <c r="P563" s="152" t="s">
        <v>10550</v>
      </c>
      <c r="Q563" s="156">
        <v>10.9118487783995</v>
      </c>
      <c r="R563" s="152" t="s">
        <v>10551</v>
      </c>
      <c r="S563" s="156">
        <v>21.1733780945112</v>
      </c>
      <c r="T563" s="152" t="s">
        <v>10552</v>
      </c>
      <c r="U563" s="156">
        <v>27.954276199999999</v>
      </c>
      <c r="V563" s="152" t="s">
        <v>163</v>
      </c>
      <c r="W563" s="152" t="s">
        <v>158</v>
      </c>
      <c r="X563" s="155">
        <v>2.2225215787999999</v>
      </c>
      <c r="Y563" s="152" t="s">
        <v>159</v>
      </c>
      <c r="Z563" s="154">
        <v>42171</v>
      </c>
      <c r="AA563" s="153" t="s">
        <v>9271</v>
      </c>
      <c r="AB563" s="152" t="s">
        <v>449</v>
      </c>
      <c r="AC563" s="152" t="s">
        <v>205</v>
      </c>
      <c r="AD563" s="152" t="s">
        <v>185</v>
      </c>
    </row>
    <row r="564" spans="1:30" hidden="1">
      <c r="A564" s="189" t="s">
        <v>7840</v>
      </c>
      <c r="B564" s="189" t="s">
        <v>7841</v>
      </c>
      <c r="C564" s="154">
        <v>43830</v>
      </c>
      <c r="D564" s="155">
        <v>1.2450000000000001</v>
      </c>
      <c r="E564" s="155">
        <v>1.325</v>
      </c>
      <c r="F564" s="156">
        <v>0.80971659919029504</v>
      </c>
      <c r="G564" s="154">
        <v>43829</v>
      </c>
      <c r="H564" s="155">
        <v>1.2350000000000001</v>
      </c>
      <c r="I564" s="156">
        <v>40.677966101694899</v>
      </c>
      <c r="J564" s="152" t="s">
        <v>10553</v>
      </c>
      <c r="K564" s="156">
        <v>2.8925619834710901</v>
      </c>
      <c r="L564" s="156">
        <v>9.8852603706972904</v>
      </c>
      <c r="M564" s="185">
        <v>12.3646209386282</v>
      </c>
      <c r="N564" s="156">
        <v>19.024856596558301</v>
      </c>
      <c r="O564" s="156">
        <v>40.677966101694899</v>
      </c>
      <c r="P564" s="152" t="s">
        <v>10553</v>
      </c>
      <c r="Q564" s="156">
        <v>19.1993820124666</v>
      </c>
      <c r="R564" s="152" t="s">
        <v>10554</v>
      </c>
      <c r="S564" s="157">
        <v>0</v>
      </c>
      <c r="T564" s="152"/>
      <c r="U564" s="156">
        <v>33.860906</v>
      </c>
      <c r="V564" s="152" t="s">
        <v>157</v>
      </c>
      <c r="W564" s="152" t="s">
        <v>95</v>
      </c>
      <c r="X564" s="155">
        <v>2.7346916987999998</v>
      </c>
      <c r="Y564" s="152" t="s">
        <v>159</v>
      </c>
      <c r="Z564" s="154">
        <v>42888</v>
      </c>
      <c r="AA564" s="153" t="s">
        <v>9271</v>
      </c>
      <c r="AB564" s="152" t="s">
        <v>495</v>
      </c>
      <c r="AC564" s="152" t="s">
        <v>245</v>
      </c>
      <c r="AD564" s="152" t="s">
        <v>173</v>
      </c>
    </row>
    <row r="565" spans="1:30" hidden="1">
      <c r="A565" s="189" t="s">
        <v>7842</v>
      </c>
      <c r="B565" s="189" t="s">
        <v>7843</v>
      </c>
      <c r="C565" s="154">
        <v>43830</v>
      </c>
      <c r="D565" s="155">
        <v>1.1447000000000001</v>
      </c>
      <c r="E565" s="155">
        <v>1.1447000000000001</v>
      </c>
      <c r="F565" s="156">
        <v>0.57991389157369</v>
      </c>
      <c r="G565" s="154">
        <v>43829</v>
      </c>
      <c r="H565" s="155">
        <v>1.1380999999999999</v>
      </c>
      <c r="I565" s="156">
        <v>40.661096092405998</v>
      </c>
      <c r="J565" s="152" t="s">
        <v>10555</v>
      </c>
      <c r="K565" s="156">
        <v>3.6584261523136798</v>
      </c>
      <c r="L565" s="156">
        <v>9.7822959624052999</v>
      </c>
      <c r="M565" s="185">
        <v>14.161763239254</v>
      </c>
      <c r="N565" s="156">
        <v>13.034462328429001</v>
      </c>
      <c r="O565" s="156">
        <v>40.661096092405998</v>
      </c>
      <c r="P565" s="152" t="s">
        <v>10555</v>
      </c>
      <c r="Q565" s="157">
        <v>0</v>
      </c>
      <c r="R565" s="152"/>
      <c r="S565" s="157">
        <v>0</v>
      </c>
      <c r="T565" s="152"/>
      <c r="U565" s="156">
        <v>14.47</v>
      </c>
      <c r="V565" s="152" t="s">
        <v>157</v>
      </c>
      <c r="W565" s="152" t="s">
        <v>95</v>
      </c>
      <c r="X565" s="155">
        <v>9.6289729453999993</v>
      </c>
      <c r="Y565" s="152" t="s">
        <v>159</v>
      </c>
      <c r="Z565" s="154">
        <v>43180</v>
      </c>
      <c r="AA565" s="153" t="s">
        <v>9271</v>
      </c>
      <c r="AB565" s="152" t="s">
        <v>10556</v>
      </c>
      <c r="AC565" s="152" t="s">
        <v>381</v>
      </c>
      <c r="AD565" s="152" t="s">
        <v>173</v>
      </c>
    </row>
    <row r="566" spans="1:30" hidden="1">
      <c r="A566" s="189" t="s">
        <v>7844</v>
      </c>
      <c r="B566" s="189" t="s">
        <v>7845</v>
      </c>
      <c r="C566" s="154">
        <v>43830</v>
      </c>
      <c r="D566" s="155">
        <v>1.6</v>
      </c>
      <c r="E566" s="155">
        <v>2.21</v>
      </c>
      <c r="F566" s="156">
        <v>0.56568196103080004</v>
      </c>
      <c r="G566" s="154">
        <v>43829</v>
      </c>
      <c r="H566" s="155">
        <v>1.591</v>
      </c>
      <c r="I566" s="156">
        <v>40.597539543057998</v>
      </c>
      <c r="J566" s="152" t="s">
        <v>10557</v>
      </c>
      <c r="K566" s="156">
        <v>3.1592520954223202</v>
      </c>
      <c r="L566" s="156">
        <v>7.8894133513149001</v>
      </c>
      <c r="M566" s="185">
        <v>8.7695445275322808</v>
      </c>
      <c r="N566" s="156">
        <v>20.120120120120099</v>
      </c>
      <c r="O566" s="156">
        <v>40.597539543057998</v>
      </c>
      <c r="P566" s="152" t="s">
        <v>10557</v>
      </c>
      <c r="Q566" s="156">
        <v>7.2443681307792298</v>
      </c>
      <c r="R566" s="152" t="s">
        <v>10558</v>
      </c>
      <c r="S566" s="156">
        <v>35.463030302446697</v>
      </c>
      <c r="T566" s="152" t="s">
        <v>10559</v>
      </c>
      <c r="U566" s="156">
        <v>140.28224</v>
      </c>
      <c r="V566" s="152" t="s">
        <v>157</v>
      </c>
      <c r="W566" s="152" t="s">
        <v>158</v>
      </c>
      <c r="X566" s="155">
        <v>10.620412681099999</v>
      </c>
      <c r="Y566" s="152" t="s">
        <v>159</v>
      </c>
      <c r="Z566" s="154">
        <v>40403</v>
      </c>
      <c r="AA566" s="153" t="s">
        <v>9271</v>
      </c>
      <c r="AB566" s="152" t="s">
        <v>10532</v>
      </c>
      <c r="AC566" s="152" t="s">
        <v>238</v>
      </c>
      <c r="AD566" s="152" t="s">
        <v>181</v>
      </c>
    </row>
    <row r="567" spans="1:30" hidden="1">
      <c r="A567" s="189" t="s">
        <v>13490</v>
      </c>
      <c r="B567" s="189" t="s">
        <v>13491</v>
      </c>
      <c r="C567" s="154">
        <v>43830</v>
      </c>
      <c r="D567" s="155">
        <v>1.0581</v>
      </c>
      <c r="E567" s="155">
        <v>1.0966</v>
      </c>
      <c r="F567" s="156">
        <v>4.7276853252648E-2</v>
      </c>
      <c r="G567" s="154">
        <v>43829</v>
      </c>
      <c r="H567" s="155">
        <v>1.0576000000000001</v>
      </c>
      <c r="I567" s="156">
        <v>40.5552603613177</v>
      </c>
      <c r="J567" s="152" t="s">
        <v>13492</v>
      </c>
      <c r="K567" s="156">
        <v>1.7208229186694901</v>
      </c>
      <c r="L567" s="156">
        <v>5.1057911989669398</v>
      </c>
      <c r="M567" s="185">
        <v>4.4211980657258403</v>
      </c>
      <c r="N567" s="156">
        <v>4.0106163373635999</v>
      </c>
      <c r="O567" s="156">
        <v>40.5552603613177</v>
      </c>
      <c r="P567" s="152" t="s">
        <v>13492</v>
      </c>
      <c r="Q567" s="156">
        <v>1.8285054373977701</v>
      </c>
      <c r="R567" s="152" t="s">
        <v>13493</v>
      </c>
      <c r="S567" s="156">
        <v>3.8167189952904299</v>
      </c>
      <c r="T567" s="152" t="s">
        <v>13494</v>
      </c>
      <c r="U567" s="156">
        <v>9.8979693500000003</v>
      </c>
      <c r="V567" s="152" t="s">
        <v>157</v>
      </c>
      <c r="W567" s="152" t="s">
        <v>158</v>
      </c>
      <c r="X567" s="155">
        <v>0.21709611509999999</v>
      </c>
      <c r="Y567" s="152" t="s">
        <v>159</v>
      </c>
      <c r="Z567" s="154">
        <v>42244</v>
      </c>
      <c r="AA567" s="153" t="s">
        <v>9271</v>
      </c>
      <c r="AB567" s="152" t="s">
        <v>13495</v>
      </c>
      <c r="AC567" s="152" t="s">
        <v>467</v>
      </c>
      <c r="AD567" s="152" t="s">
        <v>241</v>
      </c>
    </row>
    <row r="568" spans="1:30" hidden="1">
      <c r="A568" s="189" t="s">
        <v>7846</v>
      </c>
      <c r="B568" s="189" t="s">
        <v>7847</v>
      </c>
      <c r="C568" s="154">
        <v>43830</v>
      </c>
      <c r="D568" s="155">
        <v>1.085</v>
      </c>
      <c r="E568" s="155">
        <v>1.085</v>
      </c>
      <c r="F568" s="156">
        <v>1.024208566108</v>
      </c>
      <c r="G568" s="154">
        <v>43829</v>
      </c>
      <c r="H568" s="155">
        <v>1.0740000000000001</v>
      </c>
      <c r="I568" s="156">
        <v>40.362225097024599</v>
      </c>
      <c r="J568" s="152" t="s">
        <v>10560</v>
      </c>
      <c r="K568" s="156">
        <v>3.8277511961722501</v>
      </c>
      <c r="L568" s="156">
        <v>8.6086086086086109</v>
      </c>
      <c r="M568" s="185">
        <v>11.0542476970317</v>
      </c>
      <c r="N568" s="156">
        <v>20.288248337028801</v>
      </c>
      <c r="O568" s="156">
        <v>40.362225097024599</v>
      </c>
      <c r="P568" s="152" t="s">
        <v>10560</v>
      </c>
      <c r="Q568" s="156">
        <v>9.9290780141843893</v>
      </c>
      <c r="R568" s="152" t="s">
        <v>10561</v>
      </c>
      <c r="S568" s="157">
        <v>0</v>
      </c>
      <c r="T568" s="152"/>
      <c r="U568" s="156">
        <v>8.5</v>
      </c>
      <c r="V568" s="152" t="s">
        <v>157</v>
      </c>
      <c r="W568" s="152" t="s">
        <v>95</v>
      </c>
      <c r="X568" s="155">
        <v>0.60243244689999997</v>
      </c>
      <c r="Y568" s="152" t="s">
        <v>159</v>
      </c>
      <c r="Z568" s="154">
        <v>42976</v>
      </c>
      <c r="AA568" s="153" t="s">
        <v>9271</v>
      </c>
      <c r="AB568" s="152" t="s">
        <v>10562</v>
      </c>
      <c r="AC568" s="152" t="s">
        <v>394</v>
      </c>
      <c r="AD568" s="152" t="s">
        <v>162</v>
      </c>
    </row>
    <row r="569" spans="1:30" hidden="1">
      <c r="A569" s="189" t="s">
        <v>7848</v>
      </c>
      <c r="B569" s="189" t="s">
        <v>7849</v>
      </c>
      <c r="C569" s="154">
        <v>43830</v>
      </c>
      <c r="D569" s="155">
        <v>3.4279999999999999</v>
      </c>
      <c r="E569" s="155">
        <v>3.4279999999999999</v>
      </c>
      <c r="F569" s="156">
        <v>0.58685446009389697</v>
      </c>
      <c r="G569" s="154">
        <v>43829</v>
      </c>
      <c r="H569" s="155">
        <v>3.4079999999999999</v>
      </c>
      <c r="I569" s="156">
        <v>40.2618657937807</v>
      </c>
      <c r="J569" s="152" t="s">
        <v>10563</v>
      </c>
      <c r="K569" s="156">
        <v>2.2673031026252999</v>
      </c>
      <c r="L569" s="156">
        <v>9.2763787057698401</v>
      </c>
      <c r="M569" s="185">
        <v>14.763977234683599</v>
      </c>
      <c r="N569" s="156">
        <v>29.1635267520723</v>
      </c>
      <c r="O569" s="156">
        <v>40.2618657937807</v>
      </c>
      <c r="P569" s="152" t="s">
        <v>10563</v>
      </c>
      <c r="Q569" s="156">
        <v>26.308032424465701</v>
      </c>
      <c r="R569" s="152" t="s">
        <v>10564</v>
      </c>
      <c r="S569" s="156">
        <v>52.0851818988465</v>
      </c>
      <c r="T569" s="152" t="s">
        <v>10565</v>
      </c>
      <c r="U569" s="156">
        <v>242.8</v>
      </c>
      <c r="V569" s="152" t="s">
        <v>157</v>
      </c>
      <c r="W569" s="152" t="s">
        <v>166</v>
      </c>
      <c r="X569" s="155">
        <v>3.3349970335000001</v>
      </c>
      <c r="Y569" s="152" t="s">
        <v>159</v>
      </c>
      <c r="Z569" s="154">
        <v>40007</v>
      </c>
      <c r="AA569" s="153" t="s">
        <v>9271</v>
      </c>
      <c r="AB569" s="152" t="s">
        <v>497</v>
      </c>
      <c r="AC569" s="152" t="s">
        <v>343</v>
      </c>
      <c r="AD569" s="152" t="s">
        <v>162</v>
      </c>
    </row>
    <row r="570" spans="1:30" hidden="1">
      <c r="A570" s="189" t="s">
        <v>7850</v>
      </c>
      <c r="B570" s="189" t="s">
        <v>7851</v>
      </c>
      <c r="C570" s="154">
        <v>43830</v>
      </c>
      <c r="D570" s="155">
        <v>1.2793000000000001</v>
      </c>
      <c r="E570" s="155">
        <v>1.2793000000000001</v>
      </c>
      <c r="F570" s="156">
        <v>1.07450422691001</v>
      </c>
      <c r="G570" s="154">
        <v>43829</v>
      </c>
      <c r="H570" s="155">
        <v>1.2657</v>
      </c>
      <c r="I570" s="156">
        <v>40.105136348702203</v>
      </c>
      <c r="J570" s="152" t="s">
        <v>10566</v>
      </c>
      <c r="K570" s="156">
        <v>3.6709886547812101</v>
      </c>
      <c r="L570" s="156">
        <v>12.6739475074864</v>
      </c>
      <c r="M570" s="185">
        <v>20.393374741200802</v>
      </c>
      <c r="N570" s="156">
        <v>20.043164117481499</v>
      </c>
      <c r="O570" s="156">
        <v>40.105136348702203</v>
      </c>
      <c r="P570" s="152" t="s">
        <v>10566</v>
      </c>
      <c r="Q570" s="156">
        <v>19.7061850846823</v>
      </c>
      <c r="R570" s="152" t="s">
        <v>10567</v>
      </c>
      <c r="S570" s="157">
        <v>0</v>
      </c>
      <c r="T570" s="152"/>
      <c r="U570" s="156">
        <v>27.93</v>
      </c>
      <c r="V570" s="152" t="s">
        <v>157</v>
      </c>
      <c r="W570" s="152" t="s">
        <v>95</v>
      </c>
      <c r="X570" s="155">
        <v>0.89009222359999995</v>
      </c>
      <c r="Y570" s="152" t="s">
        <v>159</v>
      </c>
      <c r="Z570" s="154">
        <v>42893</v>
      </c>
      <c r="AA570" s="153" t="s">
        <v>9271</v>
      </c>
      <c r="AB570" s="152" t="s">
        <v>10513</v>
      </c>
      <c r="AC570" s="152" t="s">
        <v>385</v>
      </c>
      <c r="AD570" s="152" t="s">
        <v>409</v>
      </c>
    </row>
    <row r="571" spans="1:30" hidden="1">
      <c r="A571" s="189" t="s">
        <v>13496</v>
      </c>
      <c r="B571" s="189" t="s">
        <v>13497</v>
      </c>
      <c r="C571" s="154">
        <v>43830</v>
      </c>
      <c r="D571" s="155">
        <v>2.052</v>
      </c>
      <c r="E571" s="155">
        <v>2.052</v>
      </c>
      <c r="F571" s="156">
        <v>0.14641288433382699</v>
      </c>
      <c r="G571" s="154">
        <v>43829</v>
      </c>
      <c r="H571" s="155">
        <v>2.0489999999999999</v>
      </c>
      <c r="I571" s="156">
        <v>40.068259385665499</v>
      </c>
      <c r="J571" s="152" t="s">
        <v>13498</v>
      </c>
      <c r="K571" s="156">
        <v>1.43351458230351</v>
      </c>
      <c r="L571" s="156">
        <v>7.3221757322175796</v>
      </c>
      <c r="M571" s="185">
        <v>6.7082683307332296</v>
      </c>
      <c r="N571" s="156">
        <v>12.623490669593901</v>
      </c>
      <c r="O571" s="156">
        <v>40.068259385665499</v>
      </c>
      <c r="P571" s="152" t="s">
        <v>13498</v>
      </c>
      <c r="Q571" s="156">
        <v>0.58823529411764797</v>
      </c>
      <c r="R571" s="152" t="s">
        <v>13499</v>
      </c>
      <c r="S571" s="156">
        <v>21.997621878715801</v>
      </c>
      <c r="T571" s="152" t="s">
        <v>13500</v>
      </c>
      <c r="U571" s="156">
        <v>105.2</v>
      </c>
      <c r="V571" s="152" t="s">
        <v>157</v>
      </c>
      <c r="W571" s="152" t="s">
        <v>158</v>
      </c>
      <c r="X571" s="155">
        <v>0.61718082129999996</v>
      </c>
      <c r="Y571" s="152" t="s">
        <v>159</v>
      </c>
      <c r="Z571" s="154">
        <v>41681</v>
      </c>
      <c r="AA571" s="153" t="s">
        <v>9271</v>
      </c>
      <c r="AB571" s="152" t="s">
        <v>10528</v>
      </c>
      <c r="AC571" s="152" t="s">
        <v>161</v>
      </c>
      <c r="AD571" s="152" t="s">
        <v>272</v>
      </c>
    </row>
    <row r="572" spans="1:30" hidden="1">
      <c r="A572" s="189" t="s">
        <v>7852</v>
      </c>
      <c r="B572" s="189" t="s">
        <v>7853</v>
      </c>
      <c r="C572" s="154">
        <v>43830</v>
      </c>
      <c r="D572" s="155">
        <v>1.1103000000000001</v>
      </c>
      <c r="E572" s="155">
        <v>1.1103000000000001</v>
      </c>
      <c r="F572" s="156">
        <v>0.26187466136898402</v>
      </c>
      <c r="G572" s="154">
        <v>43829</v>
      </c>
      <c r="H572" s="155">
        <v>1.1073999999999999</v>
      </c>
      <c r="I572" s="156">
        <v>40.0302686341279</v>
      </c>
      <c r="J572" s="152" t="s">
        <v>10568</v>
      </c>
      <c r="K572" s="156">
        <v>3.2645089285714399</v>
      </c>
      <c r="L572" s="156">
        <v>12.0496518316682</v>
      </c>
      <c r="M572" s="185">
        <v>13.5276073619632</v>
      </c>
      <c r="N572" s="156">
        <v>15.8977035490606</v>
      </c>
      <c r="O572" s="156">
        <v>40.0302686341279</v>
      </c>
      <c r="P572" s="152" t="s">
        <v>10568</v>
      </c>
      <c r="Q572" s="156">
        <v>9.7134387351778706</v>
      </c>
      <c r="R572" s="152" t="s">
        <v>10569</v>
      </c>
      <c r="S572" s="156">
        <v>11.25250501002</v>
      </c>
      <c r="T572" s="152" t="s">
        <v>10570</v>
      </c>
      <c r="U572" s="156">
        <v>11.03</v>
      </c>
      <c r="V572" s="152" t="s">
        <v>157</v>
      </c>
      <c r="W572" s="152" t="s">
        <v>158</v>
      </c>
      <c r="X572" s="155">
        <v>1.0889020979999999</v>
      </c>
      <c r="Y572" s="152" t="s">
        <v>159</v>
      </c>
      <c r="Z572" s="154">
        <v>42440</v>
      </c>
      <c r="AA572" s="153" t="s">
        <v>9271</v>
      </c>
      <c r="AB572" s="152" t="s">
        <v>515</v>
      </c>
      <c r="AC572" s="152" t="s">
        <v>182</v>
      </c>
      <c r="AD572" s="152" t="s">
        <v>170</v>
      </c>
    </row>
    <row r="573" spans="1:30" hidden="1">
      <c r="A573" s="189" t="s">
        <v>13501</v>
      </c>
      <c r="B573" s="189" t="s">
        <v>13502</v>
      </c>
      <c r="C573" s="154">
        <v>43830</v>
      </c>
      <c r="D573" s="155">
        <v>1.7063999999999999</v>
      </c>
      <c r="E573" s="155">
        <v>1.7063999999999999</v>
      </c>
      <c r="F573" s="156">
        <v>0.58355437665782595</v>
      </c>
      <c r="G573" s="154">
        <v>43829</v>
      </c>
      <c r="H573" s="155">
        <v>1.6964999999999999</v>
      </c>
      <c r="I573" s="156">
        <v>40.006563833278598</v>
      </c>
      <c r="J573" s="152" t="s">
        <v>13503</v>
      </c>
      <c r="K573" s="156">
        <v>3.3179946718333699</v>
      </c>
      <c r="L573" s="156">
        <v>9.7998841773373595</v>
      </c>
      <c r="M573" s="185">
        <v>11.057598438008499</v>
      </c>
      <c r="N573" s="156">
        <v>9.0212113467927395</v>
      </c>
      <c r="O573" s="156">
        <v>40.006563833278598</v>
      </c>
      <c r="P573" s="152" t="s">
        <v>13503</v>
      </c>
      <c r="Q573" s="156">
        <v>49.069625229317701</v>
      </c>
      <c r="R573" s="152" t="s">
        <v>13504</v>
      </c>
      <c r="S573" s="156">
        <v>72.311420781581305</v>
      </c>
      <c r="T573" s="152" t="s">
        <v>13505</v>
      </c>
      <c r="U573" s="156">
        <v>70.64</v>
      </c>
      <c r="V573" s="152" t="s">
        <v>163</v>
      </c>
      <c r="W573" s="152" t="s">
        <v>197</v>
      </c>
      <c r="X573" s="155">
        <v>0.3475632582</v>
      </c>
      <c r="Y573" s="152" t="s">
        <v>159</v>
      </c>
      <c r="Z573" s="154">
        <v>42179</v>
      </c>
      <c r="AA573" s="153" t="s">
        <v>9271</v>
      </c>
      <c r="AB573" s="152" t="s">
        <v>502</v>
      </c>
      <c r="AC573" s="152" t="s">
        <v>195</v>
      </c>
      <c r="AD573" s="152" t="s">
        <v>185</v>
      </c>
    </row>
    <row r="574" spans="1:30" hidden="1">
      <c r="A574" s="189" t="s">
        <v>13506</v>
      </c>
      <c r="B574" s="189" t="s">
        <v>13507</v>
      </c>
      <c r="C574" s="154">
        <v>43830</v>
      </c>
      <c r="D574" s="155">
        <v>1.5720000000000001</v>
      </c>
      <c r="E574" s="155">
        <v>1.6319999999999999</v>
      </c>
      <c r="F574" s="156">
        <v>0</v>
      </c>
      <c r="G574" s="154">
        <v>43829</v>
      </c>
      <c r="H574" s="155">
        <v>1.5720000000000001</v>
      </c>
      <c r="I574" s="156">
        <v>39.982190560997303</v>
      </c>
      <c r="J574" s="152" t="s">
        <v>13508</v>
      </c>
      <c r="K574" s="156">
        <v>3.2851511169513801</v>
      </c>
      <c r="L574" s="156">
        <v>12.607449856733499</v>
      </c>
      <c r="M574" s="185">
        <v>15.1648351648352</v>
      </c>
      <c r="N574" s="156">
        <v>25.860688550840699</v>
      </c>
      <c r="O574" s="156">
        <v>39.982190560997303</v>
      </c>
      <c r="P574" s="152" t="s">
        <v>13508</v>
      </c>
      <c r="Q574" s="156">
        <v>49.146110056925998</v>
      </c>
      <c r="R574" s="152" t="s">
        <v>13509</v>
      </c>
      <c r="S574" s="156">
        <v>58.148893360160997</v>
      </c>
      <c r="T574" s="152" t="s">
        <v>13510</v>
      </c>
      <c r="U574" s="156">
        <v>66.656208800000002</v>
      </c>
      <c r="V574" s="152" t="s">
        <v>157</v>
      </c>
      <c r="W574" s="152" t="s">
        <v>197</v>
      </c>
      <c r="X574" s="155">
        <v>0.43251338340000001</v>
      </c>
      <c r="Y574" s="152" t="s">
        <v>159</v>
      </c>
      <c r="Z574" s="154">
        <v>42130</v>
      </c>
      <c r="AA574" s="153" t="s">
        <v>9271</v>
      </c>
      <c r="AB574" s="152" t="s">
        <v>13511</v>
      </c>
      <c r="AC574" s="152" t="s">
        <v>269</v>
      </c>
      <c r="AD574" s="152" t="s">
        <v>338</v>
      </c>
    </row>
    <row r="575" spans="1:30" hidden="1">
      <c r="A575" s="189" t="s">
        <v>13512</v>
      </c>
      <c r="B575" s="189" t="s">
        <v>13513</v>
      </c>
      <c r="C575" s="154">
        <v>43830</v>
      </c>
      <c r="D575" s="155">
        <v>1.0361</v>
      </c>
      <c r="E575" s="155">
        <v>1.0696000000000001</v>
      </c>
      <c r="F575" s="156">
        <v>4.8281189648502698E-2</v>
      </c>
      <c r="G575" s="154">
        <v>43829</v>
      </c>
      <c r="H575" s="155">
        <v>1.0356000000000001</v>
      </c>
      <c r="I575" s="156">
        <v>39.975682248041103</v>
      </c>
      <c r="J575" s="152" t="s">
        <v>13514</v>
      </c>
      <c r="K575" s="156">
        <v>1.7080592912535599</v>
      </c>
      <c r="L575" s="156">
        <v>5.0598255931859697</v>
      </c>
      <c r="M575" s="185">
        <v>4.2458999899386098</v>
      </c>
      <c r="N575" s="156">
        <v>3.7448683288274598</v>
      </c>
      <c r="O575" s="156">
        <v>39.975682248041103</v>
      </c>
      <c r="P575" s="152" t="s">
        <v>13514</v>
      </c>
      <c r="Q575" s="156">
        <v>0.82717010509925204</v>
      </c>
      <c r="R575" s="152" t="s">
        <v>13515</v>
      </c>
      <c r="S575" s="156">
        <v>1.86805623832465</v>
      </c>
      <c r="T575" s="152" t="s">
        <v>13516</v>
      </c>
      <c r="U575" s="156">
        <v>7.0899490700000003</v>
      </c>
      <c r="V575" s="152" t="s">
        <v>157</v>
      </c>
      <c r="W575" s="152" t="s">
        <v>158</v>
      </c>
      <c r="X575" s="155">
        <v>1.8444666200000001E-2</v>
      </c>
      <c r="Y575" s="152" t="s">
        <v>159</v>
      </c>
      <c r="Z575" s="154">
        <v>42244</v>
      </c>
      <c r="AA575" s="153" t="s">
        <v>9271</v>
      </c>
      <c r="AB575" s="152" t="s">
        <v>13495</v>
      </c>
      <c r="AC575" s="152" t="s">
        <v>467</v>
      </c>
      <c r="AD575" s="152" t="s">
        <v>241</v>
      </c>
    </row>
    <row r="576" spans="1:30" hidden="1">
      <c r="A576" s="189" t="s">
        <v>13517</v>
      </c>
      <c r="B576" s="189" t="s">
        <v>13518</v>
      </c>
      <c r="C576" s="154">
        <v>43830</v>
      </c>
      <c r="D576" s="155">
        <v>1.0851999999999999</v>
      </c>
      <c r="E576" s="155">
        <v>1.0851999999999999</v>
      </c>
      <c r="F576" s="156">
        <v>0.72396510116948498</v>
      </c>
      <c r="G576" s="154">
        <v>43829</v>
      </c>
      <c r="H576" s="155">
        <v>1.0773999999999999</v>
      </c>
      <c r="I576" s="156">
        <v>39.9716238875274</v>
      </c>
      <c r="J576" s="152" t="s">
        <v>13519</v>
      </c>
      <c r="K576" s="156">
        <v>2.0980336814375802</v>
      </c>
      <c r="L576" s="156">
        <v>6.4130221612080698</v>
      </c>
      <c r="M576" s="185">
        <v>8.7374749498998003</v>
      </c>
      <c r="N576" s="156">
        <v>15.9649497755931</v>
      </c>
      <c r="O576" s="156">
        <v>39.9716238875274</v>
      </c>
      <c r="P576" s="152" t="s">
        <v>13519</v>
      </c>
      <c r="Q576" s="157">
        <v>0</v>
      </c>
      <c r="R576" s="152"/>
      <c r="S576" s="157">
        <v>0</v>
      </c>
      <c r="T576" s="152"/>
      <c r="U576" s="156">
        <v>8.5199999999999907</v>
      </c>
      <c r="V576" s="152" t="s">
        <v>157</v>
      </c>
      <c r="W576" s="152" t="s">
        <v>95</v>
      </c>
      <c r="X576" s="155">
        <v>0.10650534840000001</v>
      </c>
      <c r="Y576" s="152" t="s">
        <v>159</v>
      </c>
      <c r="Z576" s="154">
        <v>43126</v>
      </c>
      <c r="AA576" s="153" t="s">
        <v>9271</v>
      </c>
      <c r="AB576" s="152" t="s">
        <v>476</v>
      </c>
      <c r="AC576" s="152" t="s">
        <v>195</v>
      </c>
      <c r="AD576" s="152" t="s">
        <v>165</v>
      </c>
    </row>
    <row r="577" spans="1:30" hidden="1">
      <c r="A577" s="189" t="s">
        <v>7854</v>
      </c>
      <c r="B577" s="189" t="s">
        <v>7855</v>
      </c>
      <c r="C577" s="154">
        <v>43830</v>
      </c>
      <c r="D577" s="155">
        <v>1.3409</v>
      </c>
      <c r="E577" s="155">
        <v>1.3409</v>
      </c>
      <c r="F577" s="156">
        <v>0.84987966305656504</v>
      </c>
      <c r="G577" s="154">
        <v>43829</v>
      </c>
      <c r="H577" s="155">
        <v>1.3295999999999999</v>
      </c>
      <c r="I577" s="156">
        <v>39.954075774971301</v>
      </c>
      <c r="J577" s="152" t="s">
        <v>10571</v>
      </c>
      <c r="K577" s="156">
        <v>5.0779719457722701</v>
      </c>
      <c r="L577" s="156">
        <v>10.9465497269568</v>
      </c>
      <c r="M577" s="185">
        <v>15.049335049334999</v>
      </c>
      <c r="N577" s="156">
        <v>14.597042987778799</v>
      </c>
      <c r="O577" s="156">
        <v>39.954075774971301</v>
      </c>
      <c r="P577" s="152" t="s">
        <v>10571</v>
      </c>
      <c r="Q577" s="156">
        <v>20.411278735632202</v>
      </c>
      <c r="R577" s="152" t="s">
        <v>10572</v>
      </c>
      <c r="S577" s="157">
        <v>0</v>
      </c>
      <c r="T577" s="152"/>
      <c r="U577" s="156">
        <v>34.090000000000003</v>
      </c>
      <c r="V577" s="152" t="s">
        <v>157</v>
      </c>
      <c r="W577" s="152" t="s">
        <v>95</v>
      </c>
      <c r="X577" s="155">
        <v>1.9967313345</v>
      </c>
      <c r="Y577" s="152" t="s">
        <v>159</v>
      </c>
      <c r="Z577" s="154">
        <v>42824</v>
      </c>
      <c r="AA577" s="153" t="s">
        <v>9271</v>
      </c>
      <c r="AB577" s="152" t="s">
        <v>10573</v>
      </c>
      <c r="AC577" s="152" t="s">
        <v>314</v>
      </c>
      <c r="AD577" s="152" t="s">
        <v>165</v>
      </c>
    </row>
    <row r="578" spans="1:30" hidden="1">
      <c r="A578" s="189" t="s">
        <v>7856</v>
      </c>
      <c r="B578" s="189" t="s">
        <v>7857</v>
      </c>
      <c r="C578" s="154">
        <v>43830</v>
      </c>
      <c r="D578" s="155">
        <v>1.0129999999999999</v>
      </c>
      <c r="E578" s="155">
        <v>1.0129999999999999</v>
      </c>
      <c r="F578" s="156">
        <v>0.496031746031735</v>
      </c>
      <c r="G578" s="154">
        <v>43829</v>
      </c>
      <c r="H578" s="155">
        <v>1.008</v>
      </c>
      <c r="I578" s="156">
        <v>39.917127071823202</v>
      </c>
      <c r="J578" s="152" t="s">
        <v>10574</v>
      </c>
      <c r="K578" s="156">
        <v>2.0140986908358398</v>
      </c>
      <c r="L578" s="156">
        <v>8.2264957264957097</v>
      </c>
      <c r="M578" s="185">
        <v>13.437849944008899</v>
      </c>
      <c r="N578" s="156">
        <v>23.086269744835999</v>
      </c>
      <c r="O578" s="156">
        <v>39.917127071823202</v>
      </c>
      <c r="P578" s="152" t="s">
        <v>10574</v>
      </c>
      <c r="Q578" s="156">
        <v>-1.4591439688716099</v>
      </c>
      <c r="R578" s="152" t="s">
        <v>10575</v>
      </c>
      <c r="S578" s="157">
        <v>0</v>
      </c>
      <c r="T578" s="152"/>
      <c r="U578" s="156">
        <v>1.2999999999999901</v>
      </c>
      <c r="V578" s="152" t="s">
        <v>157</v>
      </c>
      <c r="W578" s="152" t="s">
        <v>95</v>
      </c>
      <c r="X578" s="155">
        <v>0.77644686169999999</v>
      </c>
      <c r="Y578" s="152" t="s">
        <v>159</v>
      </c>
      <c r="Z578" s="154">
        <v>42984</v>
      </c>
      <c r="AA578" s="153" t="s">
        <v>9271</v>
      </c>
      <c r="AB578" s="152" t="s">
        <v>9442</v>
      </c>
      <c r="AC578" s="152" t="s">
        <v>244</v>
      </c>
      <c r="AD578" s="152" t="s">
        <v>207</v>
      </c>
    </row>
    <row r="579" spans="1:30" hidden="1">
      <c r="A579" s="189" t="s">
        <v>7858</v>
      </c>
      <c r="B579" s="189" t="s">
        <v>7859</v>
      </c>
      <c r="C579" s="154">
        <v>43830</v>
      </c>
      <c r="D579" s="155">
        <v>1.1494</v>
      </c>
      <c r="E579" s="155">
        <v>2.3957000000000002</v>
      </c>
      <c r="F579" s="156">
        <v>0.14812233161976501</v>
      </c>
      <c r="G579" s="154">
        <v>43829</v>
      </c>
      <c r="H579" s="155">
        <v>1.1476999999999999</v>
      </c>
      <c r="I579" s="156">
        <v>39.897776255510202</v>
      </c>
      <c r="J579" s="152" t="s">
        <v>10576</v>
      </c>
      <c r="K579" s="156">
        <v>0.40181691125086999</v>
      </c>
      <c r="L579" s="156">
        <v>1.54607297464441</v>
      </c>
      <c r="M579" s="185">
        <v>1.25981232625069</v>
      </c>
      <c r="N579" s="156">
        <v>8.3726192721101302</v>
      </c>
      <c r="O579" s="156">
        <v>39.897776255510202</v>
      </c>
      <c r="P579" s="152" t="s">
        <v>10576</v>
      </c>
      <c r="Q579" s="156">
        <v>7.72259884866651</v>
      </c>
      <c r="R579" s="152" t="s">
        <v>10577</v>
      </c>
      <c r="S579" s="156">
        <v>25.4529720274254</v>
      </c>
      <c r="T579" s="152" t="s">
        <v>10578</v>
      </c>
      <c r="U579" s="156">
        <v>225.91271481999999</v>
      </c>
      <c r="V579" s="152" t="s">
        <v>157</v>
      </c>
      <c r="W579" s="152" t="s">
        <v>158</v>
      </c>
      <c r="X579" s="155">
        <v>2.8730302851</v>
      </c>
      <c r="Y579" s="152" t="s">
        <v>159</v>
      </c>
      <c r="Z579" s="154">
        <v>39603</v>
      </c>
      <c r="AA579" s="153" t="s">
        <v>9271</v>
      </c>
      <c r="AB579" s="152" t="s">
        <v>10579</v>
      </c>
      <c r="AC579" s="152" t="s">
        <v>187</v>
      </c>
      <c r="AD579" s="152" t="s">
        <v>185</v>
      </c>
    </row>
    <row r="580" spans="1:30" hidden="1">
      <c r="A580" s="189" t="s">
        <v>7860</v>
      </c>
      <c r="B580" s="189" t="s">
        <v>7861</v>
      </c>
      <c r="C580" s="154">
        <v>43830</v>
      </c>
      <c r="D580" s="155">
        <v>0.57899999999999996</v>
      </c>
      <c r="E580" s="155">
        <v>0.57899999999999996</v>
      </c>
      <c r="F580" s="156">
        <v>0.52083333333333404</v>
      </c>
      <c r="G580" s="154">
        <v>43829</v>
      </c>
      <c r="H580" s="155">
        <v>0.57599999999999996</v>
      </c>
      <c r="I580" s="156">
        <v>39.855072463768103</v>
      </c>
      <c r="J580" s="152" t="s">
        <v>10580</v>
      </c>
      <c r="K580" s="156">
        <v>0.87108013937282303</v>
      </c>
      <c r="L580" s="156">
        <v>3.9497307001795199</v>
      </c>
      <c r="M580" s="185">
        <v>5.0816696914700401</v>
      </c>
      <c r="N580" s="156">
        <v>13.0859375</v>
      </c>
      <c r="O580" s="156">
        <v>39.855072463768103</v>
      </c>
      <c r="P580" s="152" t="s">
        <v>10580</v>
      </c>
      <c r="Q580" s="156">
        <v>-14.727540500736399</v>
      </c>
      <c r="R580" s="152" t="s">
        <v>10581</v>
      </c>
      <c r="S580" s="156">
        <v>-22.902796271637801</v>
      </c>
      <c r="T580" s="152" t="s">
        <v>10582</v>
      </c>
      <c r="U580" s="156">
        <v>-42.1</v>
      </c>
      <c r="V580" s="152" t="s">
        <v>157</v>
      </c>
      <c r="W580" s="152" t="s">
        <v>186</v>
      </c>
      <c r="X580" s="155">
        <v>2.3790293246999998</v>
      </c>
      <c r="Y580" s="152" t="s">
        <v>159</v>
      </c>
      <c r="Z580" s="154">
        <v>42186</v>
      </c>
      <c r="AA580" s="153" t="s">
        <v>9271</v>
      </c>
      <c r="AB580" s="152" t="s">
        <v>10583</v>
      </c>
      <c r="AC580" s="152" t="s">
        <v>441</v>
      </c>
      <c r="AD580" s="152" t="s">
        <v>173</v>
      </c>
    </row>
    <row r="581" spans="1:30" hidden="1">
      <c r="A581" s="189" t="s">
        <v>7862</v>
      </c>
      <c r="B581" s="189" t="s">
        <v>7863</v>
      </c>
      <c r="C581" s="154">
        <v>43830</v>
      </c>
      <c r="D581" s="155">
        <v>1.3911</v>
      </c>
      <c r="E581" s="155">
        <v>1.3911</v>
      </c>
      <c r="F581" s="156">
        <v>0.60023141452125905</v>
      </c>
      <c r="G581" s="154">
        <v>43829</v>
      </c>
      <c r="H581" s="155">
        <v>1.3828</v>
      </c>
      <c r="I581" s="156">
        <v>39.851211420528799</v>
      </c>
      <c r="J581" s="152" t="s">
        <v>10584</v>
      </c>
      <c r="K581" s="156">
        <v>2.62633714496496</v>
      </c>
      <c r="L581" s="156">
        <v>6.2232742822235698</v>
      </c>
      <c r="M581" s="185">
        <v>12.303221118914999</v>
      </c>
      <c r="N581" s="156">
        <v>21.186514504747802</v>
      </c>
      <c r="O581" s="156">
        <v>39.851211420528799</v>
      </c>
      <c r="P581" s="152" t="s">
        <v>10584</v>
      </c>
      <c r="Q581" s="157">
        <v>0</v>
      </c>
      <c r="R581" s="152"/>
      <c r="S581" s="157">
        <v>0</v>
      </c>
      <c r="T581" s="152"/>
      <c r="U581" s="156">
        <v>39.11</v>
      </c>
      <c r="V581" s="152" t="s">
        <v>157</v>
      </c>
      <c r="W581" s="152" t="s">
        <v>95</v>
      </c>
      <c r="X581" s="155">
        <v>1.4057746549000001</v>
      </c>
      <c r="Y581" s="152" t="s">
        <v>159</v>
      </c>
      <c r="Z581" s="154">
        <v>43327</v>
      </c>
      <c r="AA581" s="153" t="s">
        <v>9271</v>
      </c>
      <c r="AB581" s="152" t="s">
        <v>10585</v>
      </c>
      <c r="AC581" s="152" t="s">
        <v>249</v>
      </c>
      <c r="AD581" s="152" t="s">
        <v>181</v>
      </c>
    </row>
    <row r="582" spans="1:30" hidden="1">
      <c r="A582" s="189" t="s">
        <v>7864</v>
      </c>
      <c r="B582" s="189" t="s">
        <v>7865</v>
      </c>
      <c r="C582" s="154">
        <v>43830</v>
      </c>
      <c r="D582" s="155">
        <v>1.3089999999999999</v>
      </c>
      <c r="E582" s="155">
        <v>1.3089999999999999</v>
      </c>
      <c r="F582" s="156">
        <v>0.38343558282207801</v>
      </c>
      <c r="G582" s="154">
        <v>43829</v>
      </c>
      <c r="H582" s="155">
        <v>1.304</v>
      </c>
      <c r="I582" s="156">
        <v>39.850427350427303</v>
      </c>
      <c r="J582" s="152" t="s">
        <v>10586</v>
      </c>
      <c r="K582" s="156">
        <v>3.47826086956522</v>
      </c>
      <c r="L582" s="156">
        <v>8.9018302828618996</v>
      </c>
      <c r="M582" s="185">
        <v>11.3095238095238</v>
      </c>
      <c r="N582" s="156">
        <v>12.7476313522825</v>
      </c>
      <c r="O582" s="156">
        <v>39.850427350427303</v>
      </c>
      <c r="P582" s="152" t="s">
        <v>10586</v>
      </c>
      <c r="Q582" s="156">
        <v>8.2712985938792301</v>
      </c>
      <c r="R582" s="152" t="s">
        <v>10587</v>
      </c>
      <c r="S582" s="157">
        <v>0</v>
      </c>
      <c r="T582" s="152"/>
      <c r="U582" s="156">
        <v>30.9</v>
      </c>
      <c r="V582" s="152" t="s">
        <v>157</v>
      </c>
      <c r="W582" s="152" t="s">
        <v>95</v>
      </c>
      <c r="X582" s="155">
        <v>0.72278819029999997</v>
      </c>
      <c r="Y582" s="152" t="s">
        <v>159</v>
      </c>
      <c r="Z582" s="154">
        <v>42810</v>
      </c>
      <c r="AA582" s="153" t="s">
        <v>9271</v>
      </c>
      <c r="AB582" s="152" t="s">
        <v>10588</v>
      </c>
      <c r="AC582" s="152" t="s">
        <v>381</v>
      </c>
      <c r="AD582" s="152" t="s">
        <v>173</v>
      </c>
    </row>
    <row r="583" spans="1:30" hidden="1">
      <c r="A583" s="189" t="s">
        <v>7866</v>
      </c>
      <c r="B583" s="189" t="s">
        <v>7867</v>
      </c>
      <c r="C583" s="154">
        <v>43830</v>
      </c>
      <c r="D583" s="155">
        <v>1.1619999999999999</v>
      </c>
      <c r="E583" s="155">
        <v>1.1619999999999999</v>
      </c>
      <c r="F583" s="156">
        <v>0.71069509447044399</v>
      </c>
      <c r="G583" s="154">
        <v>43829</v>
      </c>
      <c r="H583" s="155">
        <v>1.1537999999999999</v>
      </c>
      <c r="I583" s="156">
        <v>39.764253067115703</v>
      </c>
      <c r="J583" s="152" t="s">
        <v>10589</v>
      </c>
      <c r="K583" s="156">
        <v>3.4636274597097301</v>
      </c>
      <c r="L583" s="156">
        <v>10.7721639656816</v>
      </c>
      <c r="M583" s="185">
        <v>14.403859407305299</v>
      </c>
      <c r="N583" s="156">
        <v>28.213615800507601</v>
      </c>
      <c r="O583" s="156">
        <v>39.764253067115703</v>
      </c>
      <c r="P583" s="152" t="s">
        <v>10589</v>
      </c>
      <c r="Q583" s="156">
        <v>11.989205859676201</v>
      </c>
      <c r="R583" s="152" t="s">
        <v>10590</v>
      </c>
      <c r="S583" s="156">
        <v>15.4151767977751</v>
      </c>
      <c r="T583" s="152" t="s">
        <v>10591</v>
      </c>
      <c r="U583" s="156">
        <v>16.2</v>
      </c>
      <c r="V583" s="152" t="s">
        <v>157</v>
      </c>
      <c r="W583" s="152" t="s">
        <v>158</v>
      </c>
      <c r="X583" s="155">
        <v>3.9330360438</v>
      </c>
      <c r="Y583" s="152" t="s">
        <v>159</v>
      </c>
      <c r="Z583" s="154">
        <v>42633</v>
      </c>
      <c r="AA583" s="153" t="s">
        <v>9271</v>
      </c>
      <c r="AB583" s="152" t="s">
        <v>508</v>
      </c>
      <c r="AC583" s="152" t="s">
        <v>175</v>
      </c>
      <c r="AD583" s="152" t="s">
        <v>162</v>
      </c>
    </row>
    <row r="584" spans="1:30" hidden="1">
      <c r="A584" s="189" t="s">
        <v>7868</v>
      </c>
      <c r="B584" s="189" t="s">
        <v>7869</v>
      </c>
      <c r="C584" s="154">
        <v>43830</v>
      </c>
      <c r="D584" s="155">
        <v>1.2624</v>
      </c>
      <c r="E584" s="155">
        <v>1.3124</v>
      </c>
      <c r="F584" s="156">
        <v>2.3769907297366201E-2</v>
      </c>
      <c r="G584" s="154">
        <v>43829</v>
      </c>
      <c r="H584" s="155">
        <v>1.2621</v>
      </c>
      <c r="I584" s="156">
        <v>39.740418701846998</v>
      </c>
      <c r="J584" s="152" t="s">
        <v>10592</v>
      </c>
      <c r="K584" s="156">
        <v>-0.41022404544020402</v>
      </c>
      <c r="L584" s="156">
        <v>6.2984169754126</v>
      </c>
      <c r="M584" s="185">
        <v>7.7132972293706903</v>
      </c>
      <c r="N584" s="156">
        <v>14.7427598189624</v>
      </c>
      <c r="O584" s="156">
        <v>39.740418701846998</v>
      </c>
      <c r="P584" s="152" t="s">
        <v>10592</v>
      </c>
      <c r="Q584" s="156">
        <v>29.9607839811543</v>
      </c>
      <c r="R584" s="152" t="s">
        <v>10593</v>
      </c>
      <c r="S584" s="157">
        <v>0</v>
      </c>
      <c r="T584" s="152"/>
      <c r="U584" s="156">
        <v>32.404046719999997</v>
      </c>
      <c r="V584" s="152" t="s">
        <v>157</v>
      </c>
      <c r="W584" s="152" t="s">
        <v>95</v>
      </c>
      <c r="X584" s="155">
        <v>0.78725655159999997</v>
      </c>
      <c r="Y584" s="152" t="s">
        <v>159</v>
      </c>
      <c r="Z584" s="154">
        <v>43005</v>
      </c>
      <c r="AA584" s="153" t="s">
        <v>9271</v>
      </c>
      <c r="AB584" s="152" t="s">
        <v>10594</v>
      </c>
      <c r="AC584" s="152" t="s">
        <v>224</v>
      </c>
      <c r="AD584" s="152" t="s">
        <v>204</v>
      </c>
    </row>
    <row r="585" spans="1:30" hidden="1">
      <c r="A585" s="189" t="s">
        <v>7870</v>
      </c>
      <c r="B585" s="189" t="s">
        <v>7871</v>
      </c>
      <c r="C585" s="154">
        <v>43830</v>
      </c>
      <c r="D585" s="155">
        <v>1.0833999999999999</v>
      </c>
      <c r="E585" s="155">
        <v>1.1234</v>
      </c>
      <c r="F585" s="156">
        <v>1.0822914722896</v>
      </c>
      <c r="G585" s="154">
        <v>43829</v>
      </c>
      <c r="H585" s="155">
        <v>1.0718000000000001</v>
      </c>
      <c r="I585" s="156">
        <v>39.739455694569898</v>
      </c>
      <c r="J585" s="152" t="s">
        <v>10595</v>
      </c>
      <c r="K585" s="156">
        <v>3.5557254826992999</v>
      </c>
      <c r="L585" s="156">
        <v>8.8406670685151703</v>
      </c>
      <c r="M585" s="185">
        <v>7.4055715277089398</v>
      </c>
      <c r="N585" s="156">
        <v>16.833818613178</v>
      </c>
      <c r="O585" s="156">
        <v>39.739455694569898</v>
      </c>
      <c r="P585" s="152" t="s">
        <v>10595</v>
      </c>
      <c r="Q585" s="157">
        <v>0</v>
      </c>
      <c r="R585" s="152"/>
      <c r="S585" s="157">
        <v>0</v>
      </c>
      <c r="T585" s="152"/>
      <c r="U585" s="156">
        <v>12.672733279999999</v>
      </c>
      <c r="V585" s="152" t="s">
        <v>157</v>
      </c>
      <c r="W585" s="152" t="s">
        <v>95</v>
      </c>
      <c r="X585" s="155">
        <v>1.8169794967999999</v>
      </c>
      <c r="Y585" s="152" t="s">
        <v>159</v>
      </c>
      <c r="Z585" s="154">
        <v>43142</v>
      </c>
      <c r="AA585" s="153" t="s">
        <v>9271</v>
      </c>
      <c r="AB585" s="152" t="s">
        <v>10596</v>
      </c>
      <c r="AC585" s="152" t="s">
        <v>325</v>
      </c>
      <c r="AD585" s="152" t="s">
        <v>162</v>
      </c>
    </row>
    <row r="586" spans="1:30" hidden="1">
      <c r="A586" s="189" t="s">
        <v>13520</v>
      </c>
      <c r="B586" s="189" t="s">
        <v>13521</v>
      </c>
      <c r="C586" s="154">
        <v>43830</v>
      </c>
      <c r="D586" s="155">
        <v>1.4157999999999999</v>
      </c>
      <c r="E586" s="155">
        <v>1.4157999999999999</v>
      </c>
      <c r="F586" s="156">
        <v>0.191069280305706</v>
      </c>
      <c r="G586" s="154">
        <v>43829</v>
      </c>
      <c r="H586" s="155">
        <v>1.4131</v>
      </c>
      <c r="I586" s="156">
        <v>39.735491512041001</v>
      </c>
      <c r="J586" s="152" t="s">
        <v>13522</v>
      </c>
      <c r="K586" s="156">
        <v>1.7390054613394701</v>
      </c>
      <c r="L586" s="156">
        <v>8.0680864056178905</v>
      </c>
      <c r="M586" s="185">
        <v>13.1915574032619</v>
      </c>
      <c r="N586" s="156">
        <v>36.239414934565097</v>
      </c>
      <c r="O586" s="156">
        <v>39.735491512041001</v>
      </c>
      <c r="P586" s="152" t="s">
        <v>13522</v>
      </c>
      <c r="Q586" s="156">
        <v>41.198763338984698</v>
      </c>
      <c r="R586" s="152" t="s">
        <v>13523</v>
      </c>
      <c r="S586" s="157">
        <v>0</v>
      </c>
      <c r="T586" s="152"/>
      <c r="U586" s="156">
        <v>41.58</v>
      </c>
      <c r="V586" s="152" t="s">
        <v>157</v>
      </c>
      <c r="W586" s="152" t="s">
        <v>95</v>
      </c>
      <c r="X586" s="155">
        <v>0.28161103300000001</v>
      </c>
      <c r="Y586" s="152" t="s">
        <v>159</v>
      </c>
      <c r="Z586" s="154">
        <v>43075</v>
      </c>
      <c r="AA586" s="153" t="s">
        <v>9271</v>
      </c>
      <c r="AB586" s="152" t="s">
        <v>1219</v>
      </c>
      <c r="AC586" s="152" t="s">
        <v>492</v>
      </c>
      <c r="AD586" s="152" t="s">
        <v>185</v>
      </c>
    </row>
    <row r="587" spans="1:30" hidden="1">
      <c r="A587" s="189" t="s">
        <v>7872</v>
      </c>
      <c r="B587" s="189" t="s">
        <v>7873</v>
      </c>
      <c r="C587" s="154">
        <v>43830</v>
      </c>
      <c r="D587" s="155">
        <v>1.3629</v>
      </c>
      <c r="E587" s="155">
        <v>1.3629</v>
      </c>
      <c r="F587" s="156">
        <v>0.50143794705404598</v>
      </c>
      <c r="G587" s="154">
        <v>43829</v>
      </c>
      <c r="H587" s="155">
        <v>1.3561000000000001</v>
      </c>
      <c r="I587" s="156">
        <v>39.598484072518701</v>
      </c>
      <c r="J587" s="152" t="s">
        <v>10597</v>
      </c>
      <c r="K587" s="156">
        <v>2.0745955662073099</v>
      </c>
      <c r="L587" s="156">
        <v>5.2351169793838404</v>
      </c>
      <c r="M587" s="185">
        <v>7.92682926829269</v>
      </c>
      <c r="N587" s="156">
        <v>19.1658651744339</v>
      </c>
      <c r="O587" s="156">
        <v>39.598484072518701</v>
      </c>
      <c r="P587" s="152" t="s">
        <v>10597</v>
      </c>
      <c r="Q587" s="156">
        <v>33.356164383561598</v>
      </c>
      <c r="R587" s="152" t="s">
        <v>10598</v>
      </c>
      <c r="S587" s="156">
        <v>36.700100300902697</v>
      </c>
      <c r="T587" s="152" t="s">
        <v>10599</v>
      </c>
      <c r="U587" s="156">
        <v>36.29</v>
      </c>
      <c r="V587" s="152" t="s">
        <v>163</v>
      </c>
      <c r="W587" s="152" t="s">
        <v>166</v>
      </c>
      <c r="X587" s="155">
        <v>0.62262923810000004</v>
      </c>
      <c r="Y587" s="152" t="s">
        <v>159</v>
      </c>
      <c r="Z587" s="154">
        <v>42515</v>
      </c>
      <c r="AA587" s="153" t="s">
        <v>9271</v>
      </c>
      <c r="AB587" s="152" t="s">
        <v>10600</v>
      </c>
      <c r="AC587" s="152" t="s">
        <v>215</v>
      </c>
      <c r="AD587" s="152" t="s">
        <v>185</v>
      </c>
    </row>
    <row r="588" spans="1:30" hidden="1">
      <c r="A588" s="189" t="s">
        <v>7874</v>
      </c>
      <c r="B588" s="189" t="s">
        <v>7875</v>
      </c>
      <c r="C588" s="154">
        <v>43830</v>
      </c>
      <c r="D588" s="155">
        <v>2.919</v>
      </c>
      <c r="E588" s="155">
        <v>2.919</v>
      </c>
      <c r="F588" s="156">
        <v>0.68989306657468197</v>
      </c>
      <c r="G588" s="154">
        <v>43829</v>
      </c>
      <c r="H588" s="155">
        <v>2.899</v>
      </c>
      <c r="I588" s="156">
        <v>39.531548757170199</v>
      </c>
      <c r="J588" s="152" t="s">
        <v>10601</v>
      </c>
      <c r="K588" s="156">
        <v>1.5657620041753599</v>
      </c>
      <c r="L588" s="156">
        <v>5.0000000000000098</v>
      </c>
      <c r="M588" s="185">
        <v>6.4551422319474803</v>
      </c>
      <c r="N588" s="156">
        <v>19.337694194603401</v>
      </c>
      <c r="O588" s="156">
        <v>39.531548757170199</v>
      </c>
      <c r="P588" s="152" t="s">
        <v>10601</v>
      </c>
      <c r="Q588" s="156">
        <v>15.2843601895735</v>
      </c>
      <c r="R588" s="152" t="s">
        <v>10602</v>
      </c>
      <c r="S588" s="156">
        <v>51.3219284603421</v>
      </c>
      <c r="T588" s="152" t="s">
        <v>10603</v>
      </c>
      <c r="U588" s="156">
        <v>191.9</v>
      </c>
      <c r="V588" s="152" t="s">
        <v>157</v>
      </c>
      <c r="W588" s="152" t="s">
        <v>166</v>
      </c>
      <c r="X588" s="155">
        <v>23.6536640078</v>
      </c>
      <c r="Y588" s="152" t="s">
        <v>159</v>
      </c>
      <c r="Z588" s="154">
        <v>41696</v>
      </c>
      <c r="AA588" s="153" t="s">
        <v>9271</v>
      </c>
      <c r="AB588" s="152" t="s">
        <v>10265</v>
      </c>
      <c r="AC588" s="152" t="s">
        <v>200</v>
      </c>
      <c r="AD588" s="152" t="s">
        <v>162</v>
      </c>
    </row>
    <row r="589" spans="1:30" hidden="1">
      <c r="A589" s="189" t="s">
        <v>13524</v>
      </c>
      <c r="B589" s="189" t="s">
        <v>13525</v>
      </c>
      <c r="C589" s="154">
        <v>43830</v>
      </c>
      <c r="D589" s="155">
        <v>1.5649999999999999</v>
      </c>
      <c r="E589" s="155">
        <v>1.615</v>
      </c>
      <c r="F589" s="156">
        <v>6.3938618925822394E-2</v>
      </c>
      <c r="G589" s="154">
        <v>43829</v>
      </c>
      <c r="H589" s="155">
        <v>1.5640000000000001</v>
      </c>
      <c r="I589" s="156">
        <v>39.483065953654197</v>
      </c>
      <c r="J589" s="152" t="s">
        <v>13526</v>
      </c>
      <c r="K589" s="156">
        <v>3.3685601056803098</v>
      </c>
      <c r="L589" s="156">
        <v>12.670986321094301</v>
      </c>
      <c r="M589" s="185">
        <v>15.073529411764699</v>
      </c>
      <c r="N589" s="156">
        <v>25.601926163723899</v>
      </c>
      <c r="O589" s="156">
        <v>39.483065953654197</v>
      </c>
      <c r="P589" s="152" t="s">
        <v>13526</v>
      </c>
      <c r="Q589" s="156">
        <v>48.6229819563153</v>
      </c>
      <c r="R589" s="152" t="s">
        <v>13527</v>
      </c>
      <c r="S589" s="156">
        <v>57.762096774193502</v>
      </c>
      <c r="T589" s="152" t="s">
        <v>13528</v>
      </c>
      <c r="U589" s="156">
        <v>60.309439024390201</v>
      </c>
      <c r="V589" s="152" t="s">
        <v>157</v>
      </c>
      <c r="W589" s="152" t="s">
        <v>197</v>
      </c>
      <c r="X589" s="155">
        <v>7.8891581099999997E-2</v>
      </c>
      <c r="Y589" s="152" t="s">
        <v>159</v>
      </c>
      <c r="Z589" s="154">
        <v>42461</v>
      </c>
      <c r="AA589" s="153" t="s">
        <v>9271</v>
      </c>
      <c r="AB589" s="152" t="s">
        <v>13511</v>
      </c>
      <c r="AC589" s="152" t="s">
        <v>269</v>
      </c>
      <c r="AD589" s="152" t="s">
        <v>338</v>
      </c>
    </row>
    <row r="590" spans="1:30" hidden="1">
      <c r="A590" s="189" t="s">
        <v>7876</v>
      </c>
      <c r="B590" s="189" t="s">
        <v>7877</v>
      </c>
      <c r="C590" s="154">
        <v>43830</v>
      </c>
      <c r="D590" s="155">
        <v>1.3320000000000001</v>
      </c>
      <c r="E590" s="155">
        <v>1.431</v>
      </c>
      <c r="F590" s="156">
        <v>-7.5018754688675804E-2</v>
      </c>
      <c r="G590" s="154">
        <v>43829</v>
      </c>
      <c r="H590" s="155">
        <v>1.333</v>
      </c>
      <c r="I590" s="156">
        <v>39.476439790575903</v>
      </c>
      <c r="J590" s="152" t="s">
        <v>10604</v>
      </c>
      <c r="K590" s="156">
        <v>0.60422960725075403</v>
      </c>
      <c r="L590" s="156">
        <v>17.667844522968199</v>
      </c>
      <c r="M590" s="185">
        <v>25.897920604914901</v>
      </c>
      <c r="N590" s="156">
        <v>29.1949563530553</v>
      </c>
      <c r="O590" s="156">
        <v>39.476439790575903</v>
      </c>
      <c r="P590" s="152" t="s">
        <v>10604</v>
      </c>
      <c r="Q590" s="156">
        <v>-1.20542361774745</v>
      </c>
      <c r="R590" s="152" t="s">
        <v>10605</v>
      </c>
      <c r="S590" s="156">
        <v>38.236919197707699</v>
      </c>
      <c r="T590" s="152" t="s">
        <v>10606</v>
      </c>
      <c r="U590" s="156">
        <v>44.734054399999998</v>
      </c>
      <c r="V590" s="152" t="s">
        <v>157</v>
      </c>
      <c r="W590" s="152" t="s">
        <v>158</v>
      </c>
      <c r="X590" s="155">
        <v>8.3347966587000002</v>
      </c>
      <c r="Y590" s="152" t="s">
        <v>159</v>
      </c>
      <c r="Z590" s="154">
        <v>42361</v>
      </c>
      <c r="AA590" s="153" t="s">
        <v>9271</v>
      </c>
      <c r="AB590" s="152" t="s">
        <v>10607</v>
      </c>
      <c r="AC590" s="152" t="s">
        <v>211</v>
      </c>
      <c r="AD590" s="152" t="s">
        <v>162</v>
      </c>
    </row>
    <row r="591" spans="1:30" hidden="1">
      <c r="A591" s="189" t="s">
        <v>7878</v>
      </c>
      <c r="B591" s="189" t="s">
        <v>7879</v>
      </c>
      <c r="C591" s="154">
        <v>43830</v>
      </c>
      <c r="D591" s="155">
        <v>1.1060000000000001</v>
      </c>
      <c r="E591" s="155">
        <v>1.1060000000000001</v>
      </c>
      <c r="F591" s="156">
        <v>0.63694267515924596</v>
      </c>
      <c r="G591" s="154">
        <v>43829</v>
      </c>
      <c r="H591" s="155">
        <v>1.099</v>
      </c>
      <c r="I591" s="156">
        <v>39.470365699873902</v>
      </c>
      <c r="J591" s="152" t="s">
        <v>10608</v>
      </c>
      <c r="K591" s="156">
        <v>2.3126734505087998</v>
      </c>
      <c r="L591" s="156">
        <v>7.5875486381322998</v>
      </c>
      <c r="M591" s="185">
        <v>7.7972709551656996</v>
      </c>
      <c r="N591" s="156">
        <v>14.138286893704899</v>
      </c>
      <c r="O591" s="156">
        <v>39.470365699873902</v>
      </c>
      <c r="P591" s="152" t="s">
        <v>10608</v>
      </c>
      <c r="Q591" s="156">
        <v>10.6</v>
      </c>
      <c r="R591" s="152" t="s">
        <v>10609</v>
      </c>
      <c r="S591" s="156">
        <v>10.2691924227318</v>
      </c>
      <c r="T591" s="152" t="s">
        <v>10610</v>
      </c>
      <c r="U591" s="156">
        <v>10.6</v>
      </c>
      <c r="V591" s="152" t="s">
        <v>157</v>
      </c>
      <c r="W591" s="152" t="s">
        <v>158</v>
      </c>
      <c r="X591" s="155">
        <v>1.2067137074000001</v>
      </c>
      <c r="Y591" s="152" t="s">
        <v>159</v>
      </c>
      <c r="Z591" s="154">
        <v>42601</v>
      </c>
      <c r="AA591" s="153" t="s">
        <v>9271</v>
      </c>
      <c r="AB591" s="152" t="s">
        <v>10611</v>
      </c>
      <c r="AC591" s="152" t="s">
        <v>195</v>
      </c>
      <c r="AD591" s="152" t="s">
        <v>241</v>
      </c>
    </row>
    <row r="592" spans="1:30" hidden="1">
      <c r="A592" s="189" t="s">
        <v>7880</v>
      </c>
      <c r="B592" s="189" t="s">
        <v>7881</v>
      </c>
      <c r="C592" s="154">
        <v>43830</v>
      </c>
      <c r="D592" s="155">
        <v>1.8340000000000001</v>
      </c>
      <c r="E592" s="155">
        <v>1.86</v>
      </c>
      <c r="F592" s="156">
        <v>0.10917030567685</v>
      </c>
      <c r="G592" s="154">
        <v>43829</v>
      </c>
      <c r="H592" s="155">
        <v>1.8320000000000001</v>
      </c>
      <c r="I592" s="156">
        <v>39.467680608365001</v>
      </c>
      <c r="J592" s="152" t="s">
        <v>10612</v>
      </c>
      <c r="K592" s="156">
        <v>1.3259668508287299</v>
      </c>
      <c r="L592" s="156">
        <v>9.3619558735837796</v>
      </c>
      <c r="M592" s="185">
        <v>12.5153374233129</v>
      </c>
      <c r="N592" s="156">
        <v>19.869281045751599</v>
      </c>
      <c r="O592" s="156">
        <v>39.467680608365001</v>
      </c>
      <c r="P592" s="152" t="s">
        <v>10612</v>
      </c>
      <c r="Q592" s="156">
        <v>17.188498402555901</v>
      </c>
      <c r="R592" s="152" t="s">
        <v>10613</v>
      </c>
      <c r="S592" s="156">
        <v>53.467134044298597</v>
      </c>
      <c r="T592" s="152" t="s">
        <v>10614</v>
      </c>
      <c r="U592" s="156">
        <v>87.076436400000006</v>
      </c>
      <c r="V592" s="152" t="s">
        <v>157</v>
      </c>
      <c r="W592" s="152" t="s">
        <v>166</v>
      </c>
      <c r="X592" s="155">
        <v>4.3580303745000002</v>
      </c>
      <c r="Y592" s="152" t="s">
        <v>159</v>
      </c>
      <c r="Z592" s="154">
        <v>42030</v>
      </c>
      <c r="AA592" s="153" t="s">
        <v>9271</v>
      </c>
      <c r="AB592" s="152" t="s">
        <v>450</v>
      </c>
      <c r="AC592" s="152" t="s">
        <v>195</v>
      </c>
      <c r="AD592" s="152" t="s">
        <v>162</v>
      </c>
    </row>
    <row r="593" spans="1:30" hidden="1">
      <c r="A593" s="189" t="s">
        <v>13529</v>
      </c>
      <c r="B593" s="189" t="s">
        <v>13530</v>
      </c>
      <c r="C593" s="154">
        <v>43830</v>
      </c>
      <c r="D593" s="155">
        <v>1.4051</v>
      </c>
      <c r="E593" s="155">
        <v>1.4051</v>
      </c>
      <c r="F593" s="156">
        <v>0.19252709640615501</v>
      </c>
      <c r="G593" s="154">
        <v>43829</v>
      </c>
      <c r="H593" s="155">
        <v>1.4024000000000001</v>
      </c>
      <c r="I593" s="156">
        <v>39.436340180609299</v>
      </c>
      <c r="J593" s="152" t="s">
        <v>13531</v>
      </c>
      <c r="K593" s="156">
        <v>1.7230145515094499</v>
      </c>
      <c r="L593" s="156">
        <v>8.0430603613994602</v>
      </c>
      <c r="M593" s="185">
        <v>13.1867246657</v>
      </c>
      <c r="N593" s="156">
        <v>36.126719627979099</v>
      </c>
      <c r="O593" s="156">
        <v>39.436340180609299</v>
      </c>
      <c r="P593" s="152" t="s">
        <v>13531</v>
      </c>
      <c r="Q593" s="156">
        <v>40.187568592237902</v>
      </c>
      <c r="R593" s="152" t="s">
        <v>13532</v>
      </c>
      <c r="S593" s="157">
        <v>0</v>
      </c>
      <c r="T593" s="152"/>
      <c r="U593" s="156">
        <v>40.51</v>
      </c>
      <c r="V593" s="152" t="s">
        <v>157</v>
      </c>
      <c r="W593" s="152" t="s">
        <v>95</v>
      </c>
      <c r="X593" s="155">
        <v>2.3394260300000001E-2</v>
      </c>
      <c r="Y593" s="152" t="s">
        <v>159</v>
      </c>
      <c r="Z593" s="154">
        <v>43075</v>
      </c>
      <c r="AA593" s="153" t="s">
        <v>9271</v>
      </c>
      <c r="AB593" s="152" t="s">
        <v>1219</v>
      </c>
      <c r="AC593" s="152" t="s">
        <v>492</v>
      </c>
      <c r="AD593" s="152" t="s">
        <v>185</v>
      </c>
    </row>
    <row r="594" spans="1:30" hidden="1">
      <c r="A594" s="189" t="s">
        <v>7882</v>
      </c>
      <c r="B594" s="189" t="s">
        <v>7883</v>
      </c>
      <c r="C594" s="154">
        <v>43830</v>
      </c>
      <c r="D594" s="155">
        <v>1.3754</v>
      </c>
      <c r="E594" s="155">
        <v>1.6598999999999999</v>
      </c>
      <c r="F594" s="156">
        <v>0.511546331482015</v>
      </c>
      <c r="G594" s="154">
        <v>43829</v>
      </c>
      <c r="H594" s="155">
        <v>1.3684000000000001</v>
      </c>
      <c r="I594" s="156">
        <v>39.379813538710998</v>
      </c>
      <c r="J594" s="152" t="s">
        <v>10615</v>
      </c>
      <c r="K594" s="156">
        <v>1.7458203876313101</v>
      </c>
      <c r="L594" s="156">
        <v>5.2092098217700604</v>
      </c>
      <c r="M594" s="185">
        <v>8.3248011341261599</v>
      </c>
      <c r="N594" s="156">
        <v>18.497458430257598</v>
      </c>
      <c r="O594" s="156">
        <v>39.379813538710998</v>
      </c>
      <c r="P594" s="152" t="s">
        <v>10615</v>
      </c>
      <c r="Q594" s="156">
        <v>22.040816326530599</v>
      </c>
      <c r="R594" s="152" t="s">
        <v>10616</v>
      </c>
      <c r="S594" s="156">
        <v>25.8371454711802</v>
      </c>
      <c r="T594" s="152" t="s">
        <v>10617</v>
      </c>
      <c r="U594" s="156">
        <v>37.54</v>
      </c>
      <c r="V594" s="152" t="s">
        <v>163</v>
      </c>
      <c r="W594" s="152" t="s">
        <v>189</v>
      </c>
      <c r="X594" s="155">
        <v>1.4437091137</v>
      </c>
      <c r="Y594" s="152" t="s">
        <v>159</v>
      </c>
      <c r="Z594" s="154">
        <v>42038</v>
      </c>
      <c r="AA594" s="153" t="s">
        <v>9271</v>
      </c>
      <c r="AB594" s="152" t="s">
        <v>10618</v>
      </c>
      <c r="AC594" s="152" t="s">
        <v>219</v>
      </c>
      <c r="AD594" s="152" t="s">
        <v>241</v>
      </c>
    </row>
    <row r="595" spans="1:30" hidden="1">
      <c r="A595" s="189" t="s">
        <v>7884</v>
      </c>
      <c r="B595" s="189" t="s">
        <v>7885</v>
      </c>
      <c r="C595" s="154">
        <v>43830</v>
      </c>
      <c r="D595" s="155">
        <v>1.0748</v>
      </c>
      <c r="E595" s="155">
        <v>1.0748</v>
      </c>
      <c r="F595" s="156">
        <v>0.50495605012156997</v>
      </c>
      <c r="G595" s="154">
        <v>43829</v>
      </c>
      <c r="H595" s="155">
        <v>1.0693999999999999</v>
      </c>
      <c r="I595" s="156">
        <v>39.294971487817499</v>
      </c>
      <c r="J595" s="152" t="s">
        <v>10619</v>
      </c>
      <c r="K595" s="156">
        <v>2.4399542508578</v>
      </c>
      <c r="L595" s="156">
        <v>5.6626032245379303</v>
      </c>
      <c r="M595" s="185">
        <v>4.9711885926359898</v>
      </c>
      <c r="N595" s="156">
        <v>7.4907490749074901</v>
      </c>
      <c r="O595" s="156">
        <v>39.294971487817499</v>
      </c>
      <c r="P595" s="152" t="s">
        <v>10619</v>
      </c>
      <c r="Q595" s="156">
        <v>11.3320903252538</v>
      </c>
      <c r="R595" s="152" t="s">
        <v>10620</v>
      </c>
      <c r="S595" s="157">
        <v>0</v>
      </c>
      <c r="T595" s="152"/>
      <c r="U595" s="156">
        <v>7.48</v>
      </c>
      <c r="V595" s="152" t="s">
        <v>157</v>
      </c>
      <c r="W595" s="152" t="s">
        <v>95</v>
      </c>
      <c r="X595" s="155">
        <v>0.6150259938</v>
      </c>
      <c r="Y595" s="152" t="s">
        <v>159</v>
      </c>
      <c r="Z595" s="154">
        <v>43049</v>
      </c>
      <c r="AA595" s="153" t="s">
        <v>9271</v>
      </c>
      <c r="AB595" s="152" t="s">
        <v>479</v>
      </c>
      <c r="AC595" s="152" t="s">
        <v>248</v>
      </c>
      <c r="AD595" s="152" t="s">
        <v>162</v>
      </c>
    </row>
    <row r="596" spans="1:30" hidden="1">
      <c r="A596" s="189" t="s">
        <v>7886</v>
      </c>
      <c r="B596" s="189" t="s">
        <v>7887</v>
      </c>
      <c r="C596" s="154">
        <v>43830</v>
      </c>
      <c r="D596" s="155">
        <v>1.4359999999999999</v>
      </c>
      <c r="E596" s="155">
        <v>1.4359999999999999</v>
      </c>
      <c r="F596" s="156">
        <v>0.209351011863216</v>
      </c>
      <c r="G596" s="154">
        <v>43829</v>
      </c>
      <c r="H596" s="155">
        <v>1.4330000000000001</v>
      </c>
      <c r="I596" s="156">
        <v>39.282250242483002</v>
      </c>
      <c r="J596" s="152" t="s">
        <v>10621</v>
      </c>
      <c r="K596" s="156">
        <v>2.5714285714285698</v>
      </c>
      <c r="L596" s="156">
        <v>7.48502994011975</v>
      </c>
      <c r="M596" s="185">
        <v>10.376633358954701</v>
      </c>
      <c r="N596" s="156">
        <v>14.422310756972101</v>
      </c>
      <c r="O596" s="156">
        <v>39.282250242483002</v>
      </c>
      <c r="P596" s="152" t="s">
        <v>10621</v>
      </c>
      <c r="Q596" s="156">
        <v>6.76579925650557</v>
      </c>
      <c r="R596" s="152" t="s">
        <v>10622</v>
      </c>
      <c r="S596" s="156">
        <v>14.0587768069897</v>
      </c>
      <c r="T596" s="152" t="s">
        <v>10623</v>
      </c>
      <c r="U596" s="156">
        <v>43.6</v>
      </c>
      <c r="V596" s="152" t="s">
        <v>163</v>
      </c>
      <c r="W596" s="152" t="s">
        <v>158</v>
      </c>
      <c r="X596" s="155">
        <v>1.4473368370999999</v>
      </c>
      <c r="Y596" s="152" t="s">
        <v>159</v>
      </c>
      <c r="Z596" s="154">
        <v>40757</v>
      </c>
      <c r="AA596" s="153" t="s">
        <v>9271</v>
      </c>
      <c r="AB596" s="152" t="s">
        <v>10624</v>
      </c>
      <c r="AC596" s="152" t="s">
        <v>283</v>
      </c>
      <c r="AD596" s="152" t="s">
        <v>173</v>
      </c>
    </row>
    <row r="597" spans="1:30" hidden="1">
      <c r="A597" s="189" t="s">
        <v>7888</v>
      </c>
      <c r="B597" s="189" t="s">
        <v>7889</v>
      </c>
      <c r="C597" s="154">
        <v>43830</v>
      </c>
      <c r="D597" s="155">
        <v>1.831</v>
      </c>
      <c r="E597" s="155">
        <v>1.831</v>
      </c>
      <c r="F597" s="156">
        <v>0.71507150715071</v>
      </c>
      <c r="G597" s="154">
        <v>43829</v>
      </c>
      <c r="H597" s="155">
        <v>1.8180000000000001</v>
      </c>
      <c r="I597" s="156">
        <v>39.239543726235702</v>
      </c>
      <c r="J597" s="152" t="s">
        <v>10625</v>
      </c>
      <c r="K597" s="156">
        <v>2.0055710306406702</v>
      </c>
      <c r="L597" s="156">
        <v>5.6549336410848197</v>
      </c>
      <c r="M597" s="185">
        <v>6.5154159394997002</v>
      </c>
      <c r="N597" s="156">
        <v>14.1521197007481</v>
      </c>
      <c r="O597" s="156">
        <v>39.239543726235702</v>
      </c>
      <c r="P597" s="152" t="s">
        <v>10625</v>
      </c>
      <c r="Q597" s="156">
        <v>14.6524733876018</v>
      </c>
      <c r="R597" s="152" t="s">
        <v>10626</v>
      </c>
      <c r="S597" s="156">
        <v>31.1604584527221</v>
      </c>
      <c r="T597" s="152" t="s">
        <v>10627</v>
      </c>
      <c r="U597" s="156">
        <v>31.726618705036</v>
      </c>
      <c r="V597" s="152" t="s">
        <v>157</v>
      </c>
      <c r="W597" s="152" t="s">
        <v>189</v>
      </c>
      <c r="X597" s="155">
        <v>0.84027483660000002</v>
      </c>
      <c r="Y597" s="152" t="s">
        <v>159</v>
      </c>
      <c r="Z597" s="154">
        <v>42419</v>
      </c>
      <c r="AA597" s="153" t="s">
        <v>9271</v>
      </c>
      <c r="AB597" s="152" t="s">
        <v>10628</v>
      </c>
      <c r="AC597" s="152" t="s">
        <v>219</v>
      </c>
      <c r="AD597" s="152" t="s">
        <v>241</v>
      </c>
    </row>
    <row r="598" spans="1:30" hidden="1">
      <c r="A598" s="189" t="s">
        <v>7890</v>
      </c>
      <c r="B598" s="189" t="s">
        <v>7891</v>
      </c>
      <c r="C598" s="154">
        <v>43830</v>
      </c>
      <c r="D598" s="155">
        <v>1.2575000000000001</v>
      </c>
      <c r="E598" s="155">
        <v>1.2575000000000001</v>
      </c>
      <c r="F598" s="156">
        <v>7.95861520095658E-2</v>
      </c>
      <c r="G598" s="154">
        <v>43829</v>
      </c>
      <c r="H598" s="155">
        <v>1.2565</v>
      </c>
      <c r="I598" s="156">
        <v>39.196369271640499</v>
      </c>
      <c r="J598" s="152" t="s">
        <v>10629</v>
      </c>
      <c r="K598" s="156">
        <v>2.2025357607282201</v>
      </c>
      <c r="L598" s="156">
        <v>5.50381743434854</v>
      </c>
      <c r="M598" s="185">
        <v>7.1215606099327102</v>
      </c>
      <c r="N598" s="156">
        <v>13.5030237386046</v>
      </c>
      <c r="O598" s="156">
        <v>39.196369271640499</v>
      </c>
      <c r="P598" s="152" t="s">
        <v>10629</v>
      </c>
      <c r="Q598" s="156">
        <v>12.563879644901499</v>
      </c>
      <c r="R598" s="152" t="s">
        <v>10630</v>
      </c>
      <c r="S598" s="157">
        <v>0</v>
      </c>
      <c r="T598" s="152"/>
      <c r="U598" s="156">
        <v>16.019590749999999</v>
      </c>
      <c r="V598" s="152" t="s">
        <v>157</v>
      </c>
      <c r="W598" s="152" t="s">
        <v>95</v>
      </c>
      <c r="X598" s="155">
        <v>1.5412277061999999</v>
      </c>
      <c r="Y598" s="152" t="s">
        <v>159</v>
      </c>
      <c r="Z598" s="154">
        <v>42991</v>
      </c>
      <c r="AA598" s="153" t="s">
        <v>9271</v>
      </c>
      <c r="AB598" s="152" t="s">
        <v>10631</v>
      </c>
      <c r="AC598" s="152" t="s">
        <v>264</v>
      </c>
      <c r="AD598" s="152" t="s">
        <v>177</v>
      </c>
    </row>
    <row r="599" spans="1:30" hidden="1">
      <c r="A599" s="189" t="s">
        <v>7892</v>
      </c>
      <c r="B599" s="189" t="s">
        <v>7893</v>
      </c>
      <c r="C599" s="154">
        <v>43830</v>
      </c>
      <c r="D599" s="155">
        <v>1.0541</v>
      </c>
      <c r="E599" s="155">
        <v>1.0541</v>
      </c>
      <c r="F599" s="156">
        <v>0.25680045653415901</v>
      </c>
      <c r="G599" s="154">
        <v>43829</v>
      </c>
      <c r="H599" s="155">
        <v>1.0513999999999999</v>
      </c>
      <c r="I599" s="156">
        <v>39.173488249273802</v>
      </c>
      <c r="J599" s="152" t="s">
        <v>10632</v>
      </c>
      <c r="K599" s="156">
        <v>3.03000684195095</v>
      </c>
      <c r="L599" s="156">
        <v>7.396841569027</v>
      </c>
      <c r="M599" s="185">
        <v>10.2499738521075</v>
      </c>
      <c r="N599" s="156">
        <v>11.274147577325</v>
      </c>
      <c r="O599" s="156">
        <v>39.173488249273802</v>
      </c>
      <c r="P599" s="152" t="s">
        <v>10632</v>
      </c>
      <c r="Q599" s="156">
        <v>5.3678528588564696</v>
      </c>
      <c r="R599" s="152" t="s">
        <v>10633</v>
      </c>
      <c r="S599" s="157">
        <v>0</v>
      </c>
      <c r="T599" s="152"/>
      <c r="U599" s="156">
        <v>5.41</v>
      </c>
      <c r="V599" s="152" t="s">
        <v>163</v>
      </c>
      <c r="W599" s="152" t="s">
        <v>95</v>
      </c>
      <c r="X599" s="155">
        <v>1.3013019668000001</v>
      </c>
      <c r="Y599" s="152" t="s">
        <v>159</v>
      </c>
      <c r="Z599" s="154">
        <v>43095</v>
      </c>
      <c r="AA599" s="153" t="s">
        <v>9271</v>
      </c>
      <c r="AB599" s="152" t="s">
        <v>10634</v>
      </c>
      <c r="AC599" s="152" t="s">
        <v>446</v>
      </c>
      <c r="AD599" s="152" t="s">
        <v>165</v>
      </c>
    </row>
    <row r="600" spans="1:30" hidden="1">
      <c r="A600" s="189" t="s">
        <v>13533</v>
      </c>
      <c r="B600" s="189" t="s">
        <v>13534</v>
      </c>
      <c r="C600" s="154">
        <v>43830</v>
      </c>
      <c r="D600" s="155">
        <v>2.4529999999999998</v>
      </c>
      <c r="E600" s="155">
        <v>2.5529999999999999</v>
      </c>
      <c r="F600" s="156">
        <v>0.57400574005740101</v>
      </c>
      <c r="G600" s="154">
        <v>43829</v>
      </c>
      <c r="H600" s="155">
        <v>2.4390000000000001</v>
      </c>
      <c r="I600" s="156">
        <v>39.137833238797498</v>
      </c>
      <c r="J600" s="152" t="s">
        <v>13535</v>
      </c>
      <c r="K600" s="156">
        <v>1.5314569536423901</v>
      </c>
      <c r="L600" s="156">
        <v>6.8845315904139399</v>
      </c>
      <c r="M600" s="185">
        <v>9.6557890031291898</v>
      </c>
      <c r="N600" s="156">
        <v>14.9484536082474</v>
      </c>
      <c r="O600" s="156">
        <v>39.137833238797498</v>
      </c>
      <c r="P600" s="152" t="s">
        <v>13535</v>
      </c>
      <c r="Q600" s="156">
        <v>12.8854118729866</v>
      </c>
      <c r="R600" s="152" t="s">
        <v>13536</v>
      </c>
      <c r="S600" s="156">
        <v>45.665083135391903</v>
      </c>
      <c r="T600" s="152" t="s">
        <v>13537</v>
      </c>
      <c r="U600" s="156">
        <v>167.3394691</v>
      </c>
      <c r="V600" s="152" t="s">
        <v>157</v>
      </c>
      <c r="W600" s="152" t="s">
        <v>166</v>
      </c>
      <c r="X600" s="155">
        <v>0.43091601930000001</v>
      </c>
      <c r="Y600" s="152" t="s">
        <v>159</v>
      </c>
      <c r="Z600" s="154">
        <v>40869</v>
      </c>
      <c r="AA600" s="153" t="s">
        <v>9271</v>
      </c>
      <c r="AB600" s="152" t="s">
        <v>419</v>
      </c>
      <c r="AC600" s="152" t="s">
        <v>246</v>
      </c>
      <c r="AD600" s="152" t="s">
        <v>241</v>
      </c>
    </row>
    <row r="601" spans="1:30" hidden="1">
      <c r="A601" s="189" t="s">
        <v>7894</v>
      </c>
      <c r="B601" s="189" t="s">
        <v>7895</v>
      </c>
      <c r="C601" s="154">
        <v>43830</v>
      </c>
      <c r="D601" s="155">
        <v>1.1970000000000001</v>
      </c>
      <c r="E601" s="155">
        <v>1.7769999999999999</v>
      </c>
      <c r="F601" s="156">
        <v>8.3612040133795598E-2</v>
      </c>
      <c r="G601" s="154">
        <v>43829</v>
      </c>
      <c r="H601" s="155">
        <v>1.196</v>
      </c>
      <c r="I601" s="156">
        <v>39.024390243902403</v>
      </c>
      <c r="J601" s="152" t="s">
        <v>10635</v>
      </c>
      <c r="K601" s="156">
        <v>1.6129032258064699</v>
      </c>
      <c r="L601" s="156">
        <v>5.7420494699646802</v>
      </c>
      <c r="M601" s="185">
        <v>6.4946619217081798</v>
      </c>
      <c r="N601" s="156">
        <v>18.514851485148501</v>
      </c>
      <c r="O601" s="156">
        <v>39.024390243902403</v>
      </c>
      <c r="P601" s="152" t="s">
        <v>10635</v>
      </c>
      <c r="Q601" s="156">
        <v>10.119595216191399</v>
      </c>
      <c r="R601" s="152" t="s">
        <v>10636</v>
      </c>
      <c r="S601" s="156">
        <v>33.558908138898801</v>
      </c>
      <c r="T601" s="152" t="s">
        <v>10637</v>
      </c>
      <c r="U601" s="156">
        <v>97.074798200000004</v>
      </c>
      <c r="V601" s="152" t="s">
        <v>163</v>
      </c>
      <c r="W601" s="152" t="s">
        <v>189</v>
      </c>
      <c r="X601" s="155">
        <v>1.0114808152000001</v>
      </c>
      <c r="Y601" s="152" t="s">
        <v>159</v>
      </c>
      <c r="Z601" s="154">
        <v>40358</v>
      </c>
      <c r="AA601" s="153" t="s">
        <v>9271</v>
      </c>
      <c r="AB601" s="152" t="s">
        <v>440</v>
      </c>
      <c r="AC601" s="152" t="s">
        <v>441</v>
      </c>
      <c r="AD601" s="152" t="s">
        <v>162</v>
      </c>
    </row>
    <row r="602" spans="1:30" hidden="1">
      <c r="A602" s="189" t="s">
        <v>13538</v>
      </c>
      <c r="B602" s="189" t="s">
        <v>13539</v>
      </c>
      <c r="C602" s="154">
        <v>43830</v>
      </c>
      <c r="D602" s="155">
        <v>1.3534999999999999</v>
      </c>
      <c r="E602" s="155">
        <v>1.3534999999999999</v>
      </c>
      <c r="F602" s="156">
        <v>0.63197026022304503</v>
      </c>
      <c r="G602" s="154">
        <v>43829</v>
      </c>
      <c r="H602" s="155">
        <v>1.345</v>
      </c>
      <c r="I602" s="156">
        <v>38.977307731800003</v>
      </c>
      <c r="J602" s="152" t="s">
        <v>13540</v>
      </c>
      <c r="K602" s="156">
        <v>0.192464283070541</v>
      </c>
      <c r="L602" s="156">
        <v>7.3439606630184802</v>
      </c>
      <c r="M602" s="185">
        <v>7.7112844182715303</v>
      </c>
      <c r="N602" s="156">
        <v>19.125154022179199</v>
      </c>
      <c r="O602" s="156">
        <v>38.977307731800003</v>
      </c>
      <c r="P602" s="152" t="s">
        <v>13540</v>
      </c>
      <c r="Q602" s="156">
        <v>32.332811888932298</v>
      </c>
      <c r="R602" s="152" t="s">
        <v>13541</v>
      </c>
      <c r="S602" s="156">
        <v>35.35</v>
      </c>
      <c r="T602" s="152" t="s">
        <v>13542</v>
      </c>
      <c r="U602" s="156">
        <v>35.35</v>
      </c>
      <c r="V602" s="152" t="s">
        <v>157</v>
      </c>
      <c r="W602" s="152" t="s">
        <v>197</v>
      </c>
      <c r="X602" s="155">
        <v>0.31501743230000001</v>
      </c>
      <c r="Y602" s="152" t="s">
        <v>159</v>
      </c>
      <c r="Z602" s="154">
        <v>42734</v>
      </c>
      <c r="AA602" s="153" t="s">
        <v>9271</v>
      </c>
      <c r="AB602" s="152" t="s">
        <v>13543</v>
      </c>
      <c r="AC602" s="152" t="s">
        <v>491</v>
      </c>
      <c r="AD602" s="152" t="s">
        <v>162</v>
      </c>
    </row>
    <row r="603" spans="1:30" hidden="1">
      <c r="A603" s="189" t="s">
        <v>3633</v>
      </c>
      <c r="B603" s="189" t="s">
        <v>3634</v>
      </c>
      <c r="C603" s="154">
        <v>43830</v>
      </c>
      <c r="D603" s="155">
        <v>1.1981999999999999</v>
      </c>
      <c r="E603" s="155">
        <v>1.1981999999999999</v>
      </c>
      <c r="F603" s="156">
        <v>0.71446583172227895</v>
      </c>
      <c r="G603" s="154">
        <v>43829</v>
      </c>
      <c r="H603" s="155">
        <v>1.1897</v>
      </c>
      <c r="I603" s="156">
        <v>38.953960338629201</v>
      </c>
      <c r="J603" s="152" t="s">
        <v>3635</v>
      </c>
      <c r="K603" s="156">
        <v>2.1483375959079201</v>
      </c>
      <c r="L603" s="156">
        <v>8.0822659209814098</v>
      </c>
      <c r="M603" s="185">
        <v>11.057558624525001</v>
      </c>
      <c r="N603" s="156">
        <v>22.190495614929599</v>
      </c>
      <c r="O603" s="156">
        <v>38.953960338629201</v>
      </c>
      <c r="P603" s="152" t="s">
        <v>3635</v>
      </c>
      <c r="Q603" s="157">
        <v>0</v>
      </c>
      <c r="R603" s="152"/>
      <c r="S603" s="157">
        <v>0</v>
      </c>
      <c r="T603" s="152"/>
      <c r="U603" s="156">
        <v>19.82</v>
      </c>
      <c r="V603" s="152" t="s">
        <v>157</v>
      </c>
      <c r="W603" s="152" t="s">
        <v>95</v>
      </c>
      <c r="X603" s="155">
        <v>1.2790008304</v>
      </c>
      <c r="Y603" s="152" t="s">
        <v>159</v>
      </c>
      <c r="Z603" s="154">
        <v>43173</v>
      </c>
      <c r="AA603" s="192" t="s">
        <v>318</v>
      </c>
      <c r="AB603" s="152" t="s">
        <v>911</v>
      </c>
      <c r="AC603" s="152" t="s">
        <v>200</v>
      </c>
      <c r="AD603" s="152" t="s">
        <v>173</v>
      </c>
    </row>
    <row r="604" spans="1:30" hidden="1">
      <c r="A604" s="189" t="s">
        <v>13544</v>
      </c>
      <c r="B604" s="189" t="s">
        <v>13545</v>
      </c>
      <c r="C604" s="154">
        <v>43830</v>
      </c>
      <c r="D604" s="155">
        <v>1.3360000000000001</v>
      </c>
      <c r="E604" s="155">
        <v>1.3360000000000001</v>
      </c>
      <c r="F604" s="156">
        <v>0.50402467464080003</v>
      </c>
      <c r="G604" s="154">
        <v>43829</v>
      </c>
      <c r="H604" s="155">
        <v>1.3292999999999999</v>
      </c>
      <c r="I604" s="156">
        <v>38.906217508837599</v>
      </c>
      <c r="J604" s="152" t="s">
        <v>13546</v>
      </c>
      <c r="K604" s="156">
        <v>2.0626432391138398</v>
      </c>
      <c r="L604" s="156">
        <v>5.1885678293047803</v>
      </c>
      <c r="M604" s="185">
        <v>7.7940939164111702</v>
      </c>
      <c r="N604" s="156">
        <v>18.861209964412801</v>
      </c>
      <c r="O604" s="156">
        <v>38.906217508837599</v>
      </c>
      <c r="P604" s="152" t="s">
        <v>13546</v>
      </c>
      <c r="Q604" s="156">
        <v>32.015810276679801</v>
      </c>
      <c r="R604" s="152" t="s">
        <v>13547</v>
      </c>
      <c r="S604" s="156">
        <v>34.406438631790799</v>
      </c>
      <c r="T604" s="152" t="s">
        <v>13548</v>
      </c>
      <c r="U604" s="156">
        <v>33.6</v>
      </c>
      <c r="V604" s="152" t="s">
        <v>163</v>
      </c>
      <c r="W604" s="152" t="s">
        <v>166</v>
      </c>
      <c r="X604" s="155">
        <v>0.88507319539999996</v>
      </c>
      <c r="Y604" s="152" t="s">
        <v>159</v>
      </c>
      <c r="Z604" s="154">
        <v>42515</v>
      </c>
      <c r="AA604" s="153" t="s">
        <v>9271</v>
      </c>
      <c r="AB604" s="152" t="s">
        <v>10600</v>
      </c>
      <c r="AC604" s="152" t="s">
        <v>215</v>
      </c>
      <c r="AD604" s="152" t="s">
        <v>185</v>
      </c>
    </row>
    <row r="605" spans="1:30" hidden="1">
      <c r="A605" s="189" t="s">
        <v>7896</v>
      </c>
      <c r="B605" s="189" t="s">
        <v>7897</v>
      </c>
      <c r="C605" s="154">
        <v>43830</v>
      </c>
      <c r="D605" s="155">
        <v>1.1819999999999999</v>
      </c>
      <c r="E605" s="155">
        <v>1.1819999999999999</v>
      </c>
      <c r="F605" s="156">
        <v>0.33955857385399002</v>
      </c>
      <c r="G605" s="154">
        <v>43829</v>
      </c>
      <c r="H605" s="155">
        <v>1.1779999999999999</v>
      </c>
      <c r="I605" s="156">
        <v>38.895417156286697</v>
      </c>
      <c r="J605" s="152" t="s">
        <v>10638</v>
      </c>
      <c r="K605" s="156">
        <v>1.72117039586919</v>
      </c>
      <c r="L605" s="156">
        <v>5.5357142857142696</v>
      </c>
      <c r="M605" s="185">
        <v>7.2595281306714901</v>
      </c>
      <c r="N605" s="156">
        <v>13.8728323699422</v>
      </c>
      <c r="O605" s="156">
        <v>38.895417156286697</v>
      </c>
      <c r="P605" s="152" t="s">
        <v>10638</v>
      </c>
      <c r="Q605" s="156">
        <v>14.5348837209302</v>
      </c>
      <c r="R605" s="152" t="s">
        <v>10639</v>
      </c>
      <c r="S605" s="156">
        <v>17.729083665338599</v>
      </c>
      <c r="T605" s="152" t="s">
        <v>10640</v>
      </c>
      <c r="U605" s="156">
        <v>18.2</v>
      </c>
      <c r="V605" s="152" t="s">
        <v>157</v>
      </c>
      <c r="W605" s="152" t="s">
        <v>189</v>
      </c>
      <c r="X605" s="155">
        <v>3.557228888</v>
      </c>
      <c r="Y605" s="152" t="s">
        <v>159</v>
      </c>
      <c r="Z605" s="154">
        <v>42522</v>
      </c>
      <c r="AA605" s="153" t="s">
        <v>9271</v>
      </c>
      <c r="AB605" s="152" t="s">
        <v>9914</v>
      </c>
      <c r="AC605" s="152" t="s">
        <v>164</v>
      </c>
      <c r="AD605" s="152" t="s">
        <v>162</v>
      </c>
    </row>
    <row r="606" spans="1:30" hidden="1">
      <c r="A606" s="189" t="s">
        <v>7898</v>
      </c>
      <c r="B606" s="189" t="s">
        <v>7899</v>
      </c>
      <c r="C606" s="154">
        <v>43830</v>
      </c>
      <c r="D606" s="155">
        <v>1.3720000000000001</v>
      </c>
      <c r="E606" s="155">
        <v>1.3720000000000001</v>
      </c>
      <c r="F606" s="156">
        <v>0.43923865300146397</v>
      </c>
      <c r="G606" s="154">
        <v>43829</v>
      </c>
      <c r="H606" s="155">
        <v>1.3660000000000001</v>
      </c>
      <c r="I606" s="156">
        <v>38.866396761133601</v>
      </c>
      <c r="J606" s="152" t="s">
        <v>10641</v>
      </c>
      <c r="K606" s="156">
        <v>2.1593447505584602</v>
      </c>
      <c r="L606" s="156">
        <v>11.0032362459547</v>
      </c>
      <c r="M606" s="185">
        <v>11.454102355808301</v>
      </c>
      <c r="N606" s="156">
        <v>17.6672384219554</v>
      </c>
      <c r="O606" s="156">
        <v>38.866396761133601</v>
      </c>
      <c r="P606" s="152" t="s">
        <v>10641</v>
      </c>
      <c r="Q606" s="156">
        <v>1.10537951363302</v>
      </c>
      <c r="R606" s="152" t="s">
        <v>10642</v>
      </c>
      <c r="S606" s="156">
        <v>12.459016393442599</v>
      </c>
      <c r="T606" s="152" t="s">
        <v>10643</v>
      </c>
      <c r="U606" s="156">
        <v>37.200000000000003</v>
      </c>
      <c r="V606" s="152" t="s">
        <v>157</v>
      </c>
      <c r="W606" s="152" t="s">
        <v>158</v>
      </c>
      <c r="X606" s="155">
        <v>2.4986793660000002</v>
      </c>
      <c r="Y606" s="152" t="s">
        <v>159</v>
      </c>
      <c r="Z606" s="154">
        <v>41949</v>
      </c>
      <c r="AA606" s="153" t="s">
        <v>9271</v>
      </c>
      <c r="AB606" s="152" t="s">
        <v>10644</v>
      </c>
      <c r="AC606" s="152" t="s">
        <v>248</v>
      </c>
      <c r="AD606" s="152" t="s">
        <v>162</v>
      </c>
    </row>
    <row r="607" spans="1:30" hidden="1">
      <c r="A607" s="189" t="s">
        <v>13549</v>
      </c>
      <c r="B607" s="189" t="s">
        <v>13550</v>
      </c>
      <c r="C607" s="154">
        <v>43830</v>
      </c>
      <c r="D607" s="155">
        <v>1.0688</v>
      </c>
      <c r="E607" s="155">
        <v>1.0688</v>
      </c>
      <c r="F607" s="156">
        <v>0.50780515328193299</v>
      </c>
      <c r="G607" s="154">
        <v>43829</v>
      </c>
      <c r="H607" s="155">
        <v>1.0633999999999999</v>
      </c>
      <c r="I607" s="156">
        <v>38.859295829544003</v>
      </c>
      <c r="J607" s="152" t="s">
        <v>13551</v>
      </c>
      <c r="K607" s="156">
        <v>2.4343492428598701</v>
      </c>
      <c r="L607" s="156">
        <v>5.6335244119391099</v>
      </c>
      <c r="M607" s="185">
        <v>4.89743841397586</v>
      </c>
      <c r="N607" s="156">
        <v>7.3307893151235097</v>
      </c>
      <c r="O607" s="156">
        <v>38.859295829544003</v>
      </c>
      <c r="P607" s="152" t="s">
        <v>13551</v>
      </c>
      <c r="Q607" s="156">
        <v>10.7564766839378</v>
      </c>
      <c r="R607" s="152" t="s">
        <v>13552</v>
      </c>
      <c r="S607" s="157">
        <v>0</v>
      </c>
      <c r="T607" s="152"/>
      <c r="U607" s="156">
        <v>6.88</v>
      </c>
      <c r="V607" s="152" t="s">
        <v>157</v>
      </c>
      <c r="W607" s="152" t="s">
        <v>95</v>
      </c>
      <c r="X607" s="155">
        <v>3.4520619999999999E-4</v>
      </c>
      <c r="Y607" s="152" t="s">
        <v>159</v>
      </c>
      <c r="Z607" s="154">
        <v>43049</v>
      </c>
      <c r="AA607" s="153" t="s">
        <v>9271</v>
      </c>
      <c r="AB607" s="152" t="s">
        <v>479</v>
      </c>
      <c r="AC607" s="152" t="s">
        <v>248</v>
      </c>
      <c r="AD607" s="152" t="s">
        <v>162</v>
      </c>
    </row>
    <row r="608" spans="1:30" hidden="1">
      <c r="A608" s="189" t="s">
        <v>7900</v>
      </c>
      <c r="B608" s="189" t="s">
        <v>7901</v>
      </c>
      <c r="C608" s="154">
        <v>43830</v>
      </c>
      <c r="D608" s="155">
        <v>1.7310000000000001</v>
      </c>
      <c r="E608" s="155">
        <v>1.7310000000000001</v>
      </c>
      <c r="F608" s="156">
        <v>0.69808027923211202</v>
      </c>
      <c r="G608" s="154">
        <v>43829</v>
      </c>
      <c r="H608" s="155">
        <v>1.7190000000000001</v>
      </c>
      <c r="I608" s="156">
        <v>38.813151563753003</v>
      </c>
      <c r="J608" s="152" t="s">
        <v>10645</v>
      </c>
      <c r="K608" s="156">
        <v>3.1585220500596001</v>
      </c>
      <c r="L608" s="156">
        <v>6.6543438077634098</v>
      </c>
      <c r="M608" s="185">
        <v>12.1840570317563</v>
      </c>
      <c r="N608" s="156">
        <v>17.197020988490198</v>
      </c>
      <c r="O608" s="156">
        <v>38.813151563753003</v>
      </c>
      <c r="P608" s="152" t="s">
        <v>10645</v>
      </c>
      <c r="Q608" s="156">
        <v>12.329656067488701</v>
      </c>
      <c r="R608" s="152" t="s">
        <v>10646</v>
      </c>
      <c r="S608" s="156">
        <v>72.582253240279201</v>
      </c>
      <c r="T608" s="152" t="s">
        <v>10647</v>
      </c>
      <c r="U608" s="156">
        <v>73.099999999999994</v>
      </c>
      <c r="V608" s="152" t="s">
        <v>157</v>
      </c>
      <c r="W608" s="152" t="s">
        <v>166</v>
      </c>
      <c r="X608" s="155">
        <v>36.264010639799999</v>
      </c>
      <c r="Y608" s="152" t="s">
        <v>159</v>
      </c>
      <c r="Z608" s="154">
        <v>42583</v>
      </c>
      <c r="AA608" s="153" t="s">
        <v>9271</v>
      </c>
      <c r="AB608" s="152" t="s">
        <v>9976</v>
      </c>
      <c r="AC608" s="152" t="s">
        <v>200</v>
      </c>
      <c r="AD608" s="152" t="s">
        <v>181</v>
      </c>
    </row>
    <row r="609" spans="1:30" hidden="1">
      <c r="A609" s="189" t="s">
        <v>7902</v>
      </c>
      <c r="B609" s="189" t="s">
        <v>7903</v>
      </c>
      <c r="C609" s="154">
        <v>43830</v>
      </c>
      <c r="D609" s="155">
        <v>1.1782999999999999</v>
      </c>
      <c r="E609" s="155">
        <v>1.1782999999999999</v>
      </c>
      <c r="F609" s="156">
        <v>0.32354193273731802</v>
      </c>
      <c r="G609" s="154">
        <v>43829</v>
      </c>
      <c r="H609" s="155">
        <v>1.1745000000000001</v>
      </c>
      <c r="I609" s="156">
        <v>38.8031570267405</v>
      </c>
      <c r="J609" s="152" t="s">
        <v>10648</v>
      </c>
      <c r="K609" s="156">
        <v>2.2120055517002002</v>
      </c>
      <c r="L609" s="156">
        <v>6.41199313645805</v>
      </c>
      <c r="M609" s="185">
        <v>8.6090883952437895</v>
      </c>
      <c r="N609" s="156">
        <v>9.8545590154764007</v>
      </c>
      <c r="O609" s="156">
        <v>38.8031570267405</v>
      </c>
      <c r="P609" s="152" t="s">
        <v>10648</v>
      </c>
      <c r="Q609" s="156">
        <v>11.2233339626204</v>
      </c>
      <c r="R609" s="152" t="s">
        <v>10649</v>
      </c>
      <c r="S609" s="156">
        <v>11.8993352326686</v>
      </c>
      <c r="T609" s="152" t="s">
        <v>10650</v>
      </c>
      <c r="U609" s="156">
        <v>17.829999999999998</v>
      </c>
      <c r="V609" s="152" t="s">
        <v>157</v>
      </c>
      <c r="W609" s="152" t="s">
        <v>158</v>
      </c>
      <c r="X609" s="155">
        <v>0.66437849680000005</v>
      </c>
      <c r="Y609" s="152" t="s">
        <v>159</v>
      </c>
      <c r="Z609" s="154">
        <v>42270</v>
      </c>
      <c r="AA609" s="153" t="s">
        <v>9271</v>
      </c>
      <c r="AB609" s="152" t="s">
        <v>10651</v>
      </c>
      <c r="AC609" s="152" t="s">
        <v>202</v>
      </c>
      <c r="AD609" s="152" t="s">
        <v>226</v>
      </c>
    </row>
    <row r="610" spans="1:30" hidden="1">
      <c r="A610" s="189" t="s">
        <v>7904</v>
      </c>
      <c r="B610" s="189" t="s">
        <v>7905</v>
      </c>
      <c r="C610" s="154">
        <v>43830</v>
      </c>
      <c r="D610" s="155">
        <v>1.204</v>
      </c>
      <c r="E610" s="155">
        <v>1.204</v>
      </c>
      <c r="F610" s="156">
        <v>0.17472335468840899</v>
      </c>
      <c r="G610" s="154">
        <v>43829</v>
      </c>
      <c r="H610" s="155">
        <v>1.2019</v>
      </c>
      <c r="I610" s="156">
        <v>38.7736284001844</v>
      </c>
      <c r="J610" s="152" t="s">
        <v>10652</v>
      </c>
      <c r="K610" s="156">
        <v>2.2765885151206202</v>
      </c>
      <c r="L610" s="156">
        <v>6.7092085438269802</v>
      </c>
      <c r="M610" s="185">
        <v>9.1766412767500896</v>
      </c>
      <c r="N610" s="156">
        <v>16.961336700990898</v>
      </c>
      <c r="O610" s="156">
        <v>38.7736284001844</v>
      </c>
      <c r="P610" s="152" t="s">
        <v>10652</v>
      </c>
      <c r="Q610" s="157">
        <v>0</v>
      </c>
      <c r="R610" s="152"/>
      <c r="S610" s="157">
        <v>0</v>
      </c>
      <c r="T610" s="152"/>
      <c r="U610" s="156">
        <v>20.399999999999999</v>
      </c>
      <c r="V610" s="152" t="s">
        <v>157</v>
      </c>
      <c r="W610" s="152" t="s">
        <v>95</v>
      </c>
      <c r="X610" s="155">
        <v>1.1282311246000001</v>
      </c>
      <c r="Y610" s="152" t="s">
        <v>159</v>
      </c>
      <c r="Z610" s="154">
        <v>43307</v>
      </c>
      <c r="AA610" s="153" t="s">
        <v>9271</v>
      </c>
      <c r="AB610" s="152" t="s">
        <v>10653</v>
      </c>
      <c r="AC610" s="152" t="s">
        <v>317</v>
      </c>
      <c r="AD610" s="152" t="s">
        <v>162</v>
      </c>
    </row>
    <row r="611" spans="1:30" hidden="1">
      <c r="A611" s="189" t="s">
        <v>7906</v>
      </c>
      <c r="B611" s="189" t="s">
        <v>7907</v>
      </c>
      <c r="C611" s="154">
        <v>43830</v>
      </c>
      <c r="D611" s="155">
        <v>2.2210000000000001</v>
      </c>
      <c r="E611" s="155">
        <v>2.927</v>
      </c>
      <c r="F611" s="156">
        <v>0.81706763504312696</v>
      </c>
      <c r="G611" s="154">
        <v>43829</v>
      </c>
      <c r="H611" s="155">
        <v>2.2029999999999998</v>
      </c>
      <c r="I611" s="156">
        <v>38.686770080683097</v>
      </c>
      <c r="J611" s="152" t="s">
        <v>10654</v>
      </c>
      <c r="K611" s="156">
        <v>3.0148423005565701</v>
      </c>
      <c r="L611" s="156">
        <v>8.1791149205493205</v>
      </c>
      <c r="M611" s="185">
        <v>8.5374722370563205</v>
      </c>
      <c r="N611" s="156">
        <v>16.6524234323503</v>
      </c>
      <c r="O611" s="156">
        <v>38.686770080683097</v>
      </c>
      <c r="P611" s="152" t="s">
        <v>10654</v>
      </c>
      <c r="Q611" s="156">
        <v>20.9077205282113</v>
      </c>
      <c r="R611" s="152" t="s">
        <v>10655</v>
      </c>
      <c r="S611" s="156">
        <v>63.323456</v>
      </c>
      <c r="T611" s="152" t="s">
        <v>10656</v>
      </c>
      <c r="U611" s="156">
        <v>202.14839359999999</v>
      </c>
      <c r="V611" s="152" t="s">
        <v>157</v>
      </c>
      <c r="W611" s="152" t="s">
        <v>166</v>
      </c>
      <c r="X611" s="155">
        <v>10.9742021749</v>
      </c>
      <c r="Y611" s="152" t="s">
        <v>159</v>
      </c>
      <c r="Z611" s="154">
        <v>41765</v>
      </c>
      <c r="AA611" s="153" t="s">
        <v>9271</v>
      </c>
      <c r="AB611" s="152" t="s">
        <v>499</v>
      </c>
      <c r="AC611" s="152" t="s">
        <v>331</v>
      </c>
      <c r="AD611" s="152" t="s">
        <v>185</v>
      </c>
    </row>
    <row r="612" spans="1:30" hidden="1">
      <c r="A612" s="189" t="s">
        <v>7908</v>
      </c>
      <c r="B612" s="189" t="s">
        <v>7909</v>
      </c>
      <c r="C612" s="154">
        <v>43830</v>
      </c>
      <c r="D612" s="155">
        <v>1.0559000000000001</v>
      </c>
      <c r="E612" s="155">
        <v>1.0559000000000001</v>
      </c>
      <c r="F612" s="156">
        <v>0.61940156279778402</v>
      </c>
      <c r="G612" s="154">
        <v>43829</v>
      </c>
      <c r="H612" s="155">
        <v>1.0494000000000001</v>
      </c>
      <c r="I612" s="156">
        <v>38.660538411030899</v>
      </c>
      <c r="J612" s="152" t="s">
        <v>10657</v>
      </c>
      <c r="K612" s="156">
        <v>3.0045849185445501</v>
      </c>
      <c r="L612" s="156">
        <v>11.370108638329301</v>
      </c>
      <c r="M612" s="185">
        <v>13.8436657681941</v>
      </c>
      <c r="N612" s="156">
        <v>21.731611713165801</v>
      </c>
      <c r="O612" s="156">
        <v>38.660538411030899</v>
      </c>
      <c r="P612" s="152" t="s">
        <v>10657</v>
      </c>
      <c r="Q612" s="156">
        <v>3.6618888670724599</v>
      </c>
      <c r="R612" s="152" t="s">
        <v>10658</v>
      </c>
      <c r="S612" s="156">
        <v>6.0140562248996003</v>
      </c>
      <c r="T612" s="152" t="s">
        <v>10659</v>
      </c>
      <c r="U612" s="156">
        <v>5.5900000000000096</v>
      </c>
      <c r="V612" s="152" t="s">
        <v>157</v>
      </c>
      <c r="W612" s="152" t="s">
        <v>158</v>
      </c>
      <c r="X612" s="155">
        <v>1.1011117446000001</v>
      </c>
      <c r="Y612" s="152" t="s">
        <v>159</v>
      </c>
      <c r="Z612" s="154">
        <v>42346</v>
      </c>
      <c r="AA612" s="153" t="s">
        <v>9271</v>
      </c>
      <c r="AB612" s="152" t="s">
        <v>10660</v>
      </c>
      <c r="AC612" s="152" t="s">
        <v>394</v>
      </c>
      <c r="AD612" s="152" t="s">
        <v>185</v>
      </c>
    </row>
    <row r="613" spans="1:30" hidden="1">
      <c r="A613" s="189" t="s">
        <v>7910</v>
      </c>
      <c r="B613" s="189" t="s">
        <v>7911</v>
      </c>
      <c r="C613" s="154">
        <v>43830</v>
      </c>
      <c r="D613" s="155">
        <v>1.59</v>
      </c>
      <c r="E613" s="155">
        <v>1.59</v>
      </c>
      <c r="F613" s="156">
        <v>0.44219835754896503</v>
      </c>
      <c r="G613" s="154">
        <v>43829</v>
      </c>
      <c r="H613" s="155">
        <v>1.583</v>
      </c>
      <c r="I613" s="156">
        <v>38.622493461203099</v>
      </c>
      <c r="J613" s="152" t="s">
        <v>10661</v>
      </c>
      <c r="K613" s="156">
        <v>2.9792746113989699</v>
      </c>
      <c r="L613" s="156">
        <v>10.4166666666667</v>
      </c>
      <c r="M613" s="185">
        <v>10.724233983286901</v>
      </c>
      <c r="N613" s="156">
        <v>10.724233983286901</v>
      </c>
      <c r="O613" s="156">
        <v>38.622493461203099</v>
      </c>
      <c r="P613" s="152" t="s">
        <v>10661</v>
      </c>
      <c r="Q613" s="156">
        <v>52.298850574712603</v>
      </c>
      <c r="R613" s="152" t="s">
        <v>10662</v>
      </c>
      <c r="S613" s="156">
        <v>64.086687306501602</v>
      </c>
      <c r="T613" s="152" t="s">
        <v>10663</v>
      </c>
      <c r="U613" s="156">
        <v>59</v>
      </c>
      <c r="V613" s="152" t="s">
        <v>163</v>
      </c>
      <c r="W613" s="152" t="s">
        <v>197</v>
      </c>
      <c r="X613" s="155">
        <v>3.3863340372000001</v>
      </c>
      <c r="Y613" s="152" t="s">
        <v>159</v>
      </c>
      <c r="Z613" s="154">
        <v>42656</v>
      </c>
      <c r="AA613" s="153" t="s">
        <v>9271</v>
      </c>
      <c r="AB613" s="152" t="s">
        <v>10052</v>
      </c>
      <c r="AC613" s="152" t="s">
        <v>195</v>
      </c>
      <c r="AD613" s="152" t="s">
        <v>183</v>
      </c>
    </row>
    <row r="614" spans="1:30" hidden="1">
      <c r="A614" s="189" t="s">
        <v>7912</v>
      </c>
      <c r="B614" s="189" t="s">
        <v>7913</v>
      </c>
      <c r="C614" s="154">
        <v>43830</v>
      </c>
      <c r="D614" s="155">
        <v>1.1240000000000001</v>
      </c>
      <c r="E614" s="155">
        <v>1.1240000000000001</v>
      </c>
      <c r="F614" s="156">
        <v>0.17825311942958999</v>
      </c>
      <c r="G614" s="154">
        <v>43829</v>
      </c>
      <c r="H614" s="155">
        <v>1.1220000000000001</v>
      </c>
      <c r="I614" s="156">
        <v>38.594327990135596</v>
      </c>
      <c r="J614" s="152" t="s">
        <v>10664</v>
      </c>
      <c r="K614" s="156">
        <v>1.9038984587488801</v>
      </c>
      <c r="L614" s="156">
        <v>8.4942084942085003</v>
      </c>
      <c r="M614" s="185">
        <v>10.4125736738703</v>
      </c>
      <c r="N614" s="156">
        <v>15.756951596292501</v>
      </c>
      <c r="O614" s="156">
        <v>38.594327990135596</v>
      </c>
      <c r="P614" s="152" t="s">
        <v>10664</v>
      </c>
      <c r="Q614" s="156">
        <v>8.3895853423336693</v>
      </c>
      <c r="R614" s="152" t="s">
        <v>10665</v>
      </c>
      <c r="S614" s="156">
        <v>8.7040618955512592</v>
      </c>
      <c r="T614" s="152" t="s">
        <v>10666</v>
      </c>
      <c r="U614" s="156">
        <v>12.4</v>
      </c>
      <c r="V614" s="152" t="s">
        <v>157</v>
      </c>
      <c r="W614" s="152" t="s">
        <v>158</v>
      </c>
      <c r="X614" s="155">
        <v>4.9849512885999996</v>
      </c>
      <c r="Y614" s="152" t="s">
        <v>159</v>
      </c>
      <c r="Z614" s="154">
        <v>42165</v>
      </c>
      <c r="AA614" s="153" t="s">
        <v>9271</v>
      </c>
      <c r="AB614" s="152" t="s">
        <v>9521</v>
      </c>
      <c r="AC614" s="152" t="s">
        <v>266</v>
      </c>
      <c r="AD614" s="152" t="s">
        <v>173</v>
      </c>
    </row>
    <row r="615" spans="1:30" hidden="1">
      <c r="A615" s="189" t="s">
        <v>13553</v>
      </c>
      <c r="B615" s="189" t="s">
        <v>13554</v>
      </c>
      <c r="C615" s="154">
        <v>43830</v>
      </c>
      <c r="D615" s="155">
        <v>1.5720000000000001</v>
      </c>
      <c r="E615" s="155">
        <v>1.5720000000000001</v>
      </c>
      <c r="F615" s="156">
        <v>0.44728434504793102</v>
      </c>
      <c r="G615" s="154">
        <v>43829</v>
      </c>
      <c r="H615" s="155">
        <v>1.5649999999999999</v>
      </c>
      <c r="I615" s="156">
        <v>38.502202643171799</v>
      </c>
      <c r="J615" s="152" t="s">
        <v>13555</v>
      </c>
      <c r="K615" s="156">
        <v>3.0144167758846701</v>
      </c>
      <c r="L615" s="156">
        <v>10.4708362614195</v>
      </c>
      <c r="M615" s="185">
        <v>10.704225352112701</v>
      </c>
      <c r="N615" s="156">
        <v>10.704225352112701</v>
      </c>
      <c r="O615" s="156">
        <v>38.502202643171799</v>
      </c>
      <c r="P615" s="152" t="s">
        <v>13555</v>
      </c>
      <c r="Q615" s="156">
        <v>51.153846153846096</v>
      </c>
      <c r="R615" s="152" t="s">
        <v>13556</v>
      </c>
      <c r="S615" s="156">
        <v>62.396694214876</v>
      </c>
      <c r="T615" s="152" t="s">
        <v>13557</v>
      </c>
      <c r="U615" s="156">
        <v>57.2</v>
      </c>
      <c r="V615" s="152" t="s">
        <v>163</v>
      </c>
      <c r="W615" s="152" t="s">
        <v>197</v>
      </c>
      <c r="X615" s="155">
        <v>0.17231894780000001</v>
      </c>
      <c r="Y615" s="152" t="s">
        <v>159</v>
      </c>
      <c r="Z615" s="154">
        <v>42656</v>
      </c>
      <c r="AA615" s="153" t="s">
        <v>9271</v>
      </c>
      <c r="AB615" s="152" t="s">
        <v>10052</v>
      </c>
      <c r="AC615" s="152" t="s">
        <v>195</v>
      </c>
      <c r="AD615" s="152" t="s">
        <v>183</v>
      </c>
    </row>
    <row r="616" spans="1:30" hidden="1">
      <c r="A616" s="189" t="s">
        <v>7914</v>
      </c>
      <c r="B616" s="189" t="s">
        <v>7915</v>
      </c>
      <c r="C616" s="154">
        <v>43830</v>
      </c>
      <c r="D616" s="155">
        <v>2.141</v>
      </c>
      <c r="E616" s="155">
        <v>2.4390000000000001</v>
      </c>
      <c r="F616" s="156">
        <v>0.70555032925682504</v>
      </c>
      <c r="G616" s="154">
        <v>43829</v>
      </c>
      <c r="H616" s="155">
        <v>2.1259999999999999</v>
      </c>
      <c r="I616" s="156">
        <v>38.486416558861599</v>
      </c>
      <c r="J616" s="152" t="s">
        <v>10667</v>
      </c>
      <c r="K616" s="156">
        <v>2.6858513189448501</v>
      </c>
      <c r="L616" s="156">
        <v>5.7806324110671996</v>
      </c>
      <c r="M616" s="185">
        <v>7.7503774534473999</v>
      </c>
      <c r="N616" s="156">
        <v>12.862414338429099</v>
      </c>
      <c r="O616" s="156">
        <v>38.486416558861599</v>
      </c>
      <c r="P616" s="152" t="s">
        <v>10667</v>
      </c>
      <c r="Q616" s="156">
        <v>13.1606765327696</v>
      </c>
      <c r="R616" s="152" t="s">
        <v>10668</v>
      </c>
      <c r="S616" s="156">
        <v>29.443772672309599</v>
      </c>
      <c r="T616" s="152" t="s">
        <v>10669</v>
      </c>
      <c r="U616" s="156">
        <v>166.4936956</v>
      </c>
      <c r="V616" s="152" t="s">
        <v>157</v>
      </c>
      <c r="W616" s="152" t="s">
        <v>189</v>
      </c>
      <c r="X616" s="155">
        <v>0.85444141579999999</v>
      </c>
      <c r="Y616" s="152" t="s">
        <v>159</v>
      </c>
      <c r="Z616" s="154">
        <v>41130</v>
      </c>
      <c r="AA616" s="153" t="s">
        <v>9271</v>
      </c>
      <c r="AB616" s="152" t="s">
        <v>389</v>
      </c>
      <c r="AC616" s="152" t="s">
        <v>231</v>
      </c>
      <c r="AD616" s="152" t="s">
        <v>181</v>
      </c>
    </row>
    <row r="617" spans="1:30" hidden="1">
      <c r="A617" s="189" t="s">
        <v>13558</v>
      </c>
      <c r="B617" s="189" t="s">
        <v>13559</v>
      </c>
      <c r="C617" s="154">
        <v>43830</v>
      </c>
      <c r="D617" s="155">
        <v>2.8980000000000001</v>
      </c>
      <c r="E617" s="155">
        <v>2.8980000000000001</v>
      </c>
      <c r="F617" s="156">
        <v>0.69492703266157096</v>
      </c>
      <c r="G617" s="154">
        <v>43829</v>
      </c>
      <c r="H617" s="155">
        <v>2.8780000000000001</v>
      </c>
      <c r="I617" s="156">
        <v>38.461538461538503</v>
      </c>
      <c r="J617" s="152" t="s">
        <v>13560</v>
      </c>
      <c r="K617" s="156">
        <v>1.5772870662460501</v>
      </c>
      <c r="L617" s="156">
        <v>4.9239681390296903</v>
      </c>
      <c r="M617" s="185">
        <v>6.2316715542522001</v>
      </c>
      <c r="N617" s="156">
        <v>18.867924528301899</v>
      </c>
      <c r="O617" s="156">
        <v>38.461538461538503</v>
      </c>
      <c r="P617" s="152" t="s">
        <v>13560</v>
      </c>
      <c r="Q617" s="157">
        <v>0</v>
      </c>
      <c r="R617" s="152"/>
      <c r="S617" s="157">
        <v>0</v>
      </c>
      <c r="T617" s="152"/>
      <c r="U617" s="156">
        <v>40.067665538907697</v>
      </c>
      <c r="V617" s="152" t="s">
        <v>157</v>
      </c>
      <c r="W617" s="152" t="s">
        <v>95</v>
      </c>
      <c r="X617" s="155">
        <v>3.5592600299999999E-2</v>
      </c>
      <c r="Y617" s="152" t="s">
        <v>159</v>
      </c>
      <c r="Z617" s="154">
        <v>43452</v>
      </c>
      <c r="AA617" s="153" t="s">
        <v>9271</v>
      </c>
      <c r="AB617" s="152" t="s">
        <v>10265</v>
      </c>
      <c r="AC617" s="152" t="s">
        <v>200</v>
      </c>
      <c r="AD617" s="152" t="s">
        <v>162</v>
      </c>
    </row>
    <row r="618" spans="1:30" hidden="1">
      <c r="A618" s="189" t="s">
        <v>13561</v>
      </c>
      <c r="B618" s="189" t="s">
        <v>13562</v>
      </c>
      <c r="C618" s="154">
        <v>43830</v>
      </c>
      <c r="D618" s="155">
        <v>1.1791</v>
      </c>
      <c r="E618" s="155">
        <v>1.1791</v>
      </c>
      <c r="F618" s="156">
        <v>0.32332170509657299</v>
      </c>
      <c r="G618" s="154">
        <v>43829</v>
      </c>
      <c r="H618" s="155">
        <v>1.1753</v>
      </c>
      <c r="I618" s="156">
        <v>38.440765527768001</v>
      </c>
      <c r="J618" s="152" t="s">
        <v>13563</v>
      </c>
      <c r="K618" s="156">
        <v>2.2016122042125401</v>
      </c>
      <c r="L618" s="156">
        <v>6.3689670726206602</v>
      </c>
      <c r="M618" s="185">
        <v>8.5627474449866501</v>
      </c>
      <c r="N618" s="156">
        <v>9.7960703976161607</v>
      </c>
      <c r="O618" s="156">
        <v>38.440765527768001</v>
      </c>
      <c r="P618" s="152" t="s">
        <v>13563</v>
      </c>
      <c r="Q618" s="156">
        <v>10.589007690864801</v>
      </c>
      <c r="R618" s="152" t="s">
        <v>13564</v>
      </c>
      <c r="S618" s="156">
        <v>12.509541984732801</v>
      </c>
      <c r="T618" s="152" t="s">
        <v>13565</v>
      </c>
      <c r="U618" s="156">
        <v>17.91</v>
      </c>
      <c r="V618" s="152" t="s">
        <v>157</v>
      </c>
      <c r="W618" s="152" t="s">
        <v>158</v>
      </c>
      <c r="X618" s="155">
        <v>1.1295147999999999E-3</v>
      </c>
      <c r="Y618" s="152" t="s">
        <v>159</v>
      </c>
      <c r="Z618" s="154">
        <v>42270</v>
      </c>
      <c r="AA618" s="153" t="s">
        <v>9271</v>
      </c>
      <c r="AB618" s="152" t="s">
        <v>10651</v>
      </c>
      <c r="AC618" s="152" t="s">
        <v>202</v>
      </c>
      <c r="AD618" s="152" t="s">
        <v>226</v>
      </c>
    </row>
    <row r="619" spans="1:30" hidden="1">
      <c r="A619" s="189" t="s">
        <v>7916</v>
      </c>
      <c r="B619" s="189" t="s">
        <v>7917</v>
      </c>
      <c r="C619" s="154">
        <v>43830</v>
      </c>
      <c r="D619" s="155">
        <v>1.2612000000000001</v>
      </c>
      <c r="E619" s="155">
        <v>1.3644000000000001</v>
      </c>
      <c r="F619" s="156">
        <v>0.91214594335094601</v>
      </c>
      <c r="G619" s="154">
        <v>43826</v>
      </c>
      <c r="H619" s="155">
        <v>1.2498</v>
      </c>
      <c r="I619" s="156">
        <v>38.432927744270202</v>
      </c>
      <c r="J619" s="152" t="s">
        <v>10670</v>
      </c>
      <c r="K619" s="156">
        <v>3.3177684934873599</v>
      </c>
      <c r="L619" s="156">
        <v>8.4809908825047398</v>
      </c>
      <c r="M619" s="185">
        <v>11.600716723531701</v>
      </c>
      <c r="N619" s="156">
        <v>21.215629363612301</v>
      </c>
      <c r="O619" s="156">
        <v>38.432927744270202</v>
      </c>
      <c r="P619" s="152" t="s">
        <v>10670</v>
      </c>
      <c r="Q619" s="157">
        <v>0</v>
      </c>
      <c r="R619" s="152"/>
      <c r="S619" s="157">
        <v>0</v>
      </c>
      <c r="T619" s="152"/>
      <c r="U619" s="156">
        <v>37.713076520000001</v>
      </c>
      <c r="V619" s="152" t="s">
        <v>309</v>
      </c>
      <c r="W619" s="152" t="s">
        <v>95</v>
      </c>
      <c r="X619" s="155">
        <v>2.1026424992999999</v>
      </c>
      <c r="Y619" s="152" t="s">
        <v>159</v>
      </c>
      <c r="Z619" s="154">
        <v>43335</v>
      </c>
      <c r="AA619" s="153" t="s">
        <v>9271</v>
      </c>
      <c r="AB619" s="152" t="s">
        <v>450</v>
      </c>
      <c r="AC619" s="152" t="s">
        <v>195</v>
      </c>
      <c r="AD619" s="152" t="s">
        <v>162</v>
      </c>
    </row>
    <row r="620" spans="1:30" hidden="1">
      <c r="A620" s="189" t="s">
        <v>13566</v>
      </c>
      <c r="B620" s="189" t="s">
        <v>13567</v>
      </c>
      <c r="C620" s="154">
        <v>43830</v>
      </c>
      <c r="D620" s="155">
        <v>1.8089999999999999</v>
      </c>
      <c r="E620" s="155">
        <v>1.8089999999999999</v>
      </c>
      <c r="F620" s="156">
        <v>0.110680686220255</v>
      </c>
      <c r="G620" s="154">
        <v>43829</v>
      </c>
      <c r="H620" s="155">
        <v>1.8069999999999999</v>
      </c>
      <c r="I620" s="156">
        <v>38.408569242540203</v>
      </c>
      <c r="J620" s="152" t="s">
        <v>13568</v>
      </c>
      <c r="K620" s="156">
        <v>1.3445378151260501</v>
      </c>
      <c r="L620" s="156">
        <v>9.3051359516616294</v>
      </c>
      <c r="M620" s="185">
        <v>12.290502793296101</v>
      </c>
      <c r="N620" s="156">
        <v>19.405940594059398</v>
      </c>
      <c r="O620" s="156">
        <v>38.408569242540203</v>
      </c>
      <c r="P620" s="152" t="s">
        <v>13568</v>
      </c>
      <c r="Q620" s="157">
        <v>0</v>
      </c>
      <c r="R620" s="152"/>
      <c r="S620" s="157">
        <v>0</v>
      </c>
      <c r="T620" s="152"/>
      <c r="U620" s="156">
        <v>14.4212523719165</v>
      </c>
      <c r="V620" s="152" t="s">
        <v>157</v>
      </c>
      <c r="W620" s="152" t="s">
        <v>95</v>
      </c>
      <c r="X620" s="155">
        <v>1.1818948399999999E-2</v>
      </c>
      <c r="Y620" s="152" t="s">
        <v>159</v>
      </c>
      <c r="Z620" s="154">
        <v>43206</v>
      </c>
      <c r="AA620" s="153" t="s">
        <v>9271</v>
      </c>
      <c r="AB620" s="152" t="s">
        <v>450</v>
      </c>
      <c r="AC620" s="152" t="s">
        <v>195</v>
      </c>
      <c r="AD620" s="152" t="s">
        <v>162</v>
      </c>
    </row>
    <row r="621" spans="1:30" hidden="1">
      <c r="A621" s="189" t="s">
        <v>7918</v>
      </c>
      <c r="B621" s="189" t="s">
        <v>7919</v>
      </c>
      <c r="C621" s="154">
        <v>43830</v>
      </c>
      <c r="D621" s="155">
        <v>1.7072000000000001</v>
      </c>
      <c r="E621" s="155">
        <v>1.7072000000000001</v>
      </c>
      <c r="F621" s="156">
        <v>0.57735359962295496</v>
      </c>
      <c r="G621" s="154">
        <v>43829</v>
      </c>
      <c r="H621" s="155">
        <v>1.6974</v>
      </c>
      <c r="I621" s="156">
        <v>38.391699092088203</v>
      </c>
      <c r="J621" s="152" t="s">
        <v>10671</v>
      </c>
      <c r="K621" s="156">
        <v>3.3163882837085401</v>
      </c>
      <c r="L621" s="156">
        <v>9.8019037818369004</v>
      </c>
      <c r="M621" s="185">
        <v>11.0807469581625</v>
      </c>
      <c r="N621" s="156">
        <v>9.0792920580154703</v>
      </c>
      <c r="O621" s="156">
        <v>38.391699092088203</v>
      </c>
      <c r="P621" s="152" t="s">
        <v>10671</v>
      </c>
      <c r="Q621" s="156">
        <v>47.362969356927103</v>
      </c>
      <c r="R621" s="152" t="s">
        <v>10672</v>
      </c>
      <c r="S621" s="156">
        <v>70.566490158857107</v>
      </c>
      <c r="T621" s="152" t="s">
        <v>10673</v>
      </c>
      <c r="U621" s="156">
        <v>70.72</v>
      </c>
      <c r="V621" s="152" t="s">
        <v>163</v>
      </c>
      <c r="W621" s="152" t="s">
        <v>197</v>
      </c>
      <c r="X621" s="155">
        <v>3.0506425563000001</v>
      </c>
      <c r="Y621" s="152" t="s">
        <v>159</v>
      </c>
      <c r="Z621" s="154">
        <v>42179</v>
      </c>
      <c r="AA621" s="153" t="s">
        <v>9271</v>
      </c>
      <c r="AB621" s="152" t="s">
        <v>502</v>
      </c>
      <c r="AC621" s="152" t="s">
        <v>195</v>
      </c>
      <c r="AD621" s="152" t="s">
        <v>185</v>
      </c>
    </row>
    <row r="622" spans="1:30" hidden="1">
      <c r="A622" s="189" t="s">
        <v>7920</v>
      </c>
      <c r="B622" s="189" t="s">
        <v>7921</v>
      </c>
      <c r="C622" s="154">
        <v>43830</v>
      </c>
      <c r="D622" s="155">
        <v>0.89400000000000002</v>
      </c>
      <c r="E622" s="155">
        <v>0.94399999999999995</v>
      </c>
      <c r="F622" s="156">
        <v>1.24575311438279</v>
      </c>
      <c r="G622" s="154">
        <v>43829</v>
      </c>
      <c r="H622" s="155">
        <v>0.88300000000000001</v>
      </c>
      <c r="I622" s="156">
        <v>38.390092879256997</v>
      </c>
      <c r="J622" s="152" t="s">
        <v>10674</v>
      </c>
      <c r="K622" s="156">
        <v>1.70648464163823</v>
      </c>
      <c r="L622" s="156">
        <v>4.92957746478874</v>
      </c>
      <c r="M622" s="185">
        <v>5.9241706161137504</v>
      </c>
      <c r="N622" s="156">
        <v>10.3703703703704</v>
      </c>
      <c r="O622" s="156">
        <v>38.390092879256997</v>
      </c>
      <c r="P622" s="152" t="s">
        <v>10674</v>
      </c>
      <c r="Q622" s="156">
        <v>-8.7755102040816393</v>
      </c>
      <c r="R622" s="152" t="s">
        <v>10675</v>
      </c>
      <c r="S622" s="156">
        <v>12.030075187969899</v>
      </c>
      <c r="T622" s="152" t="s">
        <v>10676</v>
      </c>
      <c r="U622" s="156">
        <v>-7.0552005999999903</v>
      </c>
      <c r="V622" s="152" t="s">
        <v>157</v>
      </c>
      <c r="W622" s="152" t="s">
        <v>158</v>
      </c>
      <c r="X622" s="155">
        <v>8.6446813779999996</v>
      </c>
      <c r="Y622" s="152" t="s">
        <v>159</v>
      </c>
      <c r="Z622" s="154">
        <v>42080</v>
      </c>
      <c r="AA622" s="153" t="s">
        <v>9271</v>
      </c>
      <c r="AB622" s="152" t="s">
        <v>9751</v>
      </c>
      <c r="AC622" s="152" t="s">
        <v>244</v>
      </c>
      <c r="AD622" s="152" t="s">
        <v>181</v>
      </c>
    </row>
    <row r="623" spans="1:30" hidden="1">
      <c r="A623" s="189" t="s">
        <v>7922</v>
      </c>
      <c r="B623" s="189" t="s">
        <v>7923</v>
      </c>
      <c r="C623" s="154">
        <v>43830</v>
      </c>
      <c r="D623" s="155">
        <v>1.2352000000000001</v>
      </c>
      <c r="E623" s="155">
        <v>1.2596000000000001</v>
      </c>
      <c r="F623" s="156">
        <v>0.34118602761981798</v>
      </c>
      <c r="G623" s="154">
        <v>43829</v>
      </c>
      <c r="H623" s="155">
        <v>1.2310000000000001</v>
      </c>
      <c r="I623" s="156">
        <v>38.366752548448503</v>
      </c>
      <c r="J623" s="152" t="s">
        <v>10677</v>
      </c>
      <c r="K623" s="156">
        <v>1.88056746948204</v>
      </c>
      <c r="L623" s="156">
        <v>8.3033757124068508</v>
      </c>
      <c r="M623" s="185">
        <v>9.5618236650700794</v>
      </c>
      <c r="N623" s="156">
        <v>15.4608338007104</v>
      </c>
      <c r="O623" s="156">
        <v>38.366752548448503</v>
      </c>
      <c r="P623" s="152" t="s">
        <v>10677</v>
      </c>
      <c r="Q623" s="156">
        <v>21.725760565233902</v>
      </c>
      <c r="R623" s="152" t="s">
        <v>10678</v>
      </c>
      <c r="S623" s="156">
        <v>26.773622055137899</v>
      </c>
      <c r="T623" s="152" t="s">
        <v>10679</v>
      </c>
      <c r="U623" s="156">
        <v>26.456688</v>
      </c>
      <c r="V623" s="152" t="s">
        <v>157</v>
      </c>
      <c r="W623" s="152" t="s">
        <v>189</v>
      </c>
      <c r="X623" s="155">
        <v>1.9019614478</v>
      </c>
      <c r="Y623" s="152" t="s">
        <v>159</v>
      </c>
      <c r="Z623" s="154">
        <v>42642</v>
      </c>
      <c r="AA623" s="153" t="s">
        <v>9271</v>
      </c>
      <c r="AB623" s="152" t="s">
        <v>10680</v>
      </c>
      <c r="AC623" s="152" t="s">
        <v>240</v>
      </c>
      <c r="AD623" s="152" t="s">
        <v>162</v>
      </c>
    </row>
    <row r="624" spans="1:30" hidden="1">
      <c r="A624" s="189" t="s">
        <v>7924</v>
      </c>
      <c r="B624" s="189" t="s">
        <v>7925</v>
      </c>
      <c r="C624" s="154">
        <v>43830</v>
      </c>
      <c r="D624" s="155">
        <v>1.4761</v>
      </c>
      <c r="E624" s="155">
        <v>1.4761</v>
      </c>
      <c r="F624" s="156">
        <v>0.128883462216796</v>
      </c>
      <c r="G624" s="154">
        <v>43829</v>
      </c>
      <c r="H624" s="155">
        <v>1.4742</v>
      </c>
      <c r="I624" s="156">
        <v>38.354110038429098</v>
      </c>
      <c r="J624" s="152" t="s">
        <v>10681</v>
      </c>
      <c r="K624" s="156">
        <v>1.4920242024202499</v>
      </c>
      <c r="L624" s="156">
        <v>7.5404342124435297</v>
      </c>
      <c r="M624" s="185">
        <v>8.8328540883285296</v>
      </c>
      <c r="N624" s="156">
        <v>14.231543104782499</v>
      </c>
      <c r="O624" s="156">
        <v>38.354110038429098</v>
      </c>
      <c r="P624" s="152" t="s">
        <v>10681</v>
      </c>
      <c r="Q624" s="156">
        <v>11.051760457418</v>
      </c>
      <c r="R624" s="152" t="s">
        <v>10682</v>
      </c>
      <c r="S624" s="156">
        <v>47.403634911124399</v>
      </c>
      <c r="T624" s="152" t="s">
        <v>10683</v>
      </c>
      <c r="U624" s="156">
        <v>47.61</v>
      </c>
      <c r="V624" s="152" t="s">
        <v>157</v>
      </c>
      <c r="W624" s="152" t="s">
        <v>197</v>
      </c>
      <c r="X624" s="155">
        <v>0.74659992949999998</v>
      </c>
      <c r="Y624" s="152" t="s">
        <v>159</v>
      </c>
      <c r="Z624" s="154">
        <v>42711</v>
      </c>
      <c r="AA624" s="153" t="s">
        <v>9271</v>
      </c>
      <c r="AB624" s="152" t="s">
        <v>10684</v>
      </c>
      <c r="AC624" s="152" t="s">
        <v>340</v>
      </c>
      <c r="AD624" s="152" t="s">
        <v>207</v>
      </c>
    </row>
    <row r="625" spans="1:30" hidden="1">
      <c r="A625" s="189" t="s">
        <v>7926</v>
      </c>
      <c r="B625" s="189" t="s">
        <v>7927</v>
      </c>
      <c r="C625" s="154">
        <v>43830</v>
      </c>
      <c r="D625" s="155">
        <v>1.3334999999999999</v>
      </c>
      <c r="E625" s="155">
        <v>1.3334999999999999</v>
      </c>
      <c r="F625" s="156">
        <v>0.127646793812871</v>
      </c>
      <c r="G625" s="154">
        <v>43829</v>
      </c>
      <c r="H625" s="155">
        <v>1.3318000000000001</v>
      </c>
      <c r="I625" s="156">
        <v>38.329875518672203</v>
      </c>
      <c r="J625" s="152" t="s">
        <v>10685</v>
      </c>
      <c r="K625" s="156">
        <v>1.34518923848608</v>
      </c>
      <c r="L625" s="156">
        <v>3.6291576002486798</v>
      </c>
      <c r="M625" s="185">
        <v>5.9426392309525697</v>
      </c>
      <c r="N625" s="156">
        <v>16.280083711196401</v>
      </c>
      <c r="O625" s="156">
        <v>38.329875518672203</v>
      </c>
      <c r="P625" s="152" t="s">
        <v>10685</v>
      </c>
      <c r="Q625" s="156">
        <v>18.6599038974907</v>
      </c>
      <c r="R625" s="152" t="s">
        <v>10686</v>
      </c>
      <c r="S625" s="157">
        <v>0</v>
      </c>
      <c r="T625" s="152"/>
      <c r="U625" s="156">
        <v>33.35</v>
      </c>
      <c r="V625" s="152" t="s">
        <v>157</v>
      </c>
      <c r="W625" s="152" t="s">
        <v>95</v>
      </c>
      <c r="X625" s="155">
        <v>1.5769446276000001</v>
      </c>
      <c r="Y625" s="152" t="s">
        <v>159</v>
      </c>
      <c r="Z625" s="154">
        <v>42793</v>
      </c>
      <c r="AA625" s="153" t="s">
        <v>9271</v>
      </c>
      <c r="AB625" s="152" t="s">
        <v>468</v>
      </c>
      <c r="AC625" s="152" t="s">
        <v>433</v>
      </c>
      <c r="AD625" s="152" t="s">
        <v>181</v>
      </c>
    </row>
    <row r="626" spans="1:30" hidden="1">
      <c r="A626" s="189" t="s">
        <v>13569</v>
      </c>
      <c r="B626" s="189" t="s">
        <v>13570</v>
      </c>
      <c r="C626" s="154">
        <v>43830</v>
      </c>
      <c r="D626" s="155">
        <v>1.127</v>
      </c>
      <c r="E626" s="155">
        <v>1.127</v>
      </c>
      <c r="F626" s="156">
        <v>0.80500894454381899</v>
      </c>
      <c r="G626" s="154">
        <v>43829</v>
      </c>
      <c r="H626" s="155">
        <v>1.1180000000000001</v>
      </c>
      <c r="I626" s="156">
        <v>38.282208588957097</v>
      </c>
      <c r="J626" s="152" t="s">
        <v>13571</v>
      </c>
      <c r="K626" s="156">
        <v>2.9223744292237499</v>
      </c>
      <c r="L626" s="156">
        <v>8.3653846153846096</v>
      </c>
      <c r="M626" s="185">
        <v>9.3113482056256096</v>
      </c>
      <c r="N626" s="156">
        <v>18.2581322140609</v>
      </c>
      <c r="O626" s="156">
        <v>38.282208588957097</v>
      </c>
      <c r="P626" s="152" t="s">
        <v>13571</v>
      </c>
      <c r="Q626" s="156">
        <v>10.166177908113401</v>
      </c>
      <c r="R626" s="152" t="s">
        <v>13572</v>
      </c>
      <c r="S626" s="156">
        <v>20.021299254526099</v>
      </c>
      <c r="T626" s="152" t="s">
        <v>13573</v>
      </c>
      <c r="U626" s="156">
        <v>12.7</v>
      </c>
      <c r="V626" s="152" t="s">
        <v>157</v>
      </c>
      <c r="W626" s="152" t="s">
        <v>158</v>
      </c>
      <c r="X626" s="155">
        <v>0.49007831149999997</v>
      </c>
      <c r="Y626" s="152" t="s">
        <v>159</v>
      </c>
      <c r="Z626" s="154">
        <v>42452</v>
      </c>
      <c r="AA626" s="153" t="s">
        <v>9271</v>
      </c>
      <c r="AB626" s="152" t="s">
        <v>10687</v>
      </c>
      <c r="AC626" s="152" t="s">
        <v>203</v>
      </c>
      <c r="AD626" s="152" t="s">
        <v>162</v>
      </c>
    </row>
    <row r="627" spans="1:30" hidden="1">
      <c r="A627" s="189" t="s">
        <v>7928</v>
      </c>
      <c r="B627" s="189" t="s">
        <v>7929</v>
      </c>
      <c r="C627" s="154">
        <v>43830</v>
      </c>
      <c r="D627" s="155">
        <v>1.1379999999999999</v>
      </c>
      <c r="E627" s="155">
        <v>1.1379999999999999</v>
      </c>
      <c r="F627" s="156">
        <v>0.55668463373685395</v>
      </c>
      <c r="G627" s="154">
        <v>43829</v>
      </c>
      <c r="H627" s="155">
        <v>1.1316999999999999</v>
      </c>
      <c r="I627" s="156">
        <v>38.106796116504803</v>
      </c>
      <c r="J627" s="152" t="s">
        <v>10688</v>
      </c>
      <c r="K627" s="156">
        <v>2.1910919540229901</v>
      </c>
      <c r="L627" s="156">
        <v>5.2242256125751299</v>
      </c>
      <c r="M627" s="185">
        <v>5.39964805038435</v>
      </c>
      <c r="N627" s="156">
        <v>13.8113811381138</v>
      </c>
      <c r="O627" s="156">
        <v>38.106796116504803</v>
      </c>
      <c r="P627" s="152" t="s">
        <v>10688</v>
      </c>
      <c r="Q627" s="157">
        <v>0</v>
      </c>
      <c r="R627" s="152"/>
      <c r="S627" s="157">
        <v>0</v>
      </c>
      <c r="T627" s="152"/>
      <c r="U627" s="156">
        <v>13.8</v>
      </c>
      <c r="V627" s="152" t="s">
        <v>157</v>
      </c>
      <c r="W627" s="152" t="s">
        <v>95</v>
      </c>
      <c r="X627" s="155">
        <v>2.9782058525999999</v>
      </c>
      <c r="Y627" s="152" t="s">
        <v>159</v>
      </c>
      <c r="Z627" s="154">
        <v>43124</v>
      </c>
      <c r="AA627" s="153" t="s">
        <v>9271</v>
      </c>
      <c r="AB627" s="152" t="s">
        <v>482</v>
      </c>
      <c r="AC627" s="152" t="s">
        <v>265</v>
      </c>
      <c r="AD627" s="152" t="s">
        <v>483</v>
      </c>
    </row>
    <row r="628" spans="1:30" hidden="1">
      <c r="A628" s="189" t="s">
        <v>7930</v>
      </c>
      <c r="B628" s="189" t="s">
        <v>7931</v>
      </c>
      <c r="C628" s="154">
        <v>43830</v>
      </c>
      <c r="D628" s="155">
        <v>1.3288</v>
      </c>
      <c r="E628" s="155">
        <v>1.3288</v>
      </c>
      <c r="F628" s="156">
        <v>3.7642098923431802E-2</v>
      </c>
      <c r="G628" s="154">
        <v>43829</v>
      </c>
      <c r="H628" s="155">
        <v>1.3283</v>
      </c>
      <c r="I628" s="156">
        <v>38.0571428571428</v>
      </c>
      <c r="J628" s="152" t="s">
        <v>10689</v>
      </c>
      <c r="K628" s="156">
        <v>0.57523463518014295</v>
      </c>
      <c r="L628" s="156">
        <v>1.7146356399265099</v>
      </c>
      <c r="M628" s="185">
        <v>2.7608073621529701</v>
      </c>
      <c r="N628" s="156">
        <v>6.1257088092005398</v>
      </c>
      <c r="O628" s="156">
        <v>38.0571428571428</v>
      </c>
      <c r="P628" s="152" t="s">
        <v>10689</v>
      </c>
      <c r="Q628" s="156">
        <v>9.0431642868866007</v>
      </c>
      <c r="R628" s="152" t="s">
        <v>10690</v>
      </c>
      <c r="S628" s="156">
        <v>25.405813514533801</v>
      </c>
      <c r="T628" s="152" t="s">
        <v>10691</v>
      </c>
      <c r="U628" s="156">
        <v>32.880000000000003</v>
      </c>
      <c r="V628" s="152" t="s">
        <v>163</v>
      </c>
      <c r="W628" s="152" t="s">
        <v>166</v>
      </c>
      <c r="X628" s="155">
        <v>0.97360670640000002</v>
      </c>
      <c r="Y628" s="152" t="s">
        <v>159</v>
      </c>
      <c r="Z628" s="154">
        <v>42115</v>
      </c>
      <c r="AA628" s="153" t="s">
        <v>9271</v>
      </c>
      <c r="AB628" s="152" t="s">
        <v>454</v>
      </c>
      <c r="AC628" s="152" t="s">
        <v>292</v>
      </c>
      <c r="AD628" s="152" t="s">
        <v>162</v>
      </c>
    </row>
    <row r="629" spans="1:30" hidden="1">
      <c r="A629" s="189" t="s">
        <v>7932</v>
      </c>
      <c r="B629" s="189" t="s">
        <v>7933</v>
      </c>
      <c r="C629" s="154">
        <v>43830</v>
      </c>
      <c r="D629" s="155">
        <v>1.1516999999999999</v>
      </c>
      <c r="E629" s="155">
        <v>1.1516999999999999</v>
      </c>
      <c r="F629" s="156">
        <v>0.55880555313018099</v>
      </c>
      <c r="G629" s="154">
        <v>43829</v>
      </c>
      <c r="H629" s="155">
        <v>1.1453</v>
      </c>
      <c r="I629" s="156">
        <v>38.043869111830297</v>
      </c>
      <c r="J629" s="152" t="s">
        <v>10692</v>
      </c>
      <c r="K629" s="156">
        <v>2.8028206730340002</v>
      </c>
      <c r="L629" s="156">
        <v>7.8370786516853803</v>
      </c>
      <c r="M629" s="185">
        <v>8.4565401638572304</v>
      </c>
      <c r="N629" s="156">
        <v>8.2628313592780493</v>
      </c>
      <c r="O629" s="156">
        <v>38.043869111830297</v>
      </c>
      <c r="P629" s="152" t="s">
        <v>10692</v>
      </c>
      <c r="Q629" s="157">
        <v>0</v>
      </c>
      <c r="R629" s="152"/>
      <c r="S629" s="157">
        <v>0</v>
      </c>
      <c r="T629" s="152"/>
      <c r="U629" s="156">
        <v>15.17</v>
      </c>
      <c r="V629" s="152" t="s">
        <v>163</v>
      </c>
      <c r="W629" s="152" t="s">
        <v>95</v>
      </c>
      <c r="X629" s="155">
        <v>1.3216334344</v>
      </c>
      <c r="Y629" s="152" t="s">
        <v>159</v>
      </c>
      <c r="Z629" s="154">
        <v>43273</v>
      </c>
      <c r="AA629" s="153" t="s">
        <v>9271</v>
      </c>
      <c r="AB629" s="152" t="s">
        <v>10693</v>
      </c>
      <c r="AC629" s="152" t="s">
        <v>427</v>
      </c>
      <c r="AD629" s="152" t="s">
        <v>183</v>
      </c>
    </row>
    <row r="630" spans="1:30" hidden="1">
      <c r="A630" s="189" t="s">
        <v>7934</v>
      </c>
      <c r="B630" s="189" t="s">
        <v>7935</v>
      </c>
      <c r="C630" s="154">
        <v>43830</v>
      </c>
      <c r="D630" s="155">
        <v>1.3592</v>
      </c>
      <c r="E630" s="155">
        <v>2.0851999999999999</v>
      </c>
      <c r="F630" s="156">
        <v>0.169504016508221</v>
      </c>
      <c r="G630" s="154">
        <v>43829</v>
      </c>
      <c r="H630" s="155">
        <v>1.3569</v>
      </c>
      <c r="I630" s="156">
        <v>37.989847715735998</v>
      </c>
      <c r="J630" s="152" t="s">
        <v>10694</v>
      </c>
      <c r="K630" s="156">
        <v>1.8661470433935401</v>
      </c>
      <c r="L630" s="156">
        <v>8.2941598279021491</v>
      </c>
      <c r="M630" s="185">
        <v>15.854074326628</v>
      </c>
      <c r="N630" s="156">
        <v>22.153320751325602</v>
      </c>
      <c r="O630" s="156">
        <v>37.989847715735998</v>
      </c>
      <c r="P630" s="152" t="s">
        <v>10694</v>
      </c>
      <c r="Q630" s="156">
        <v>-1.0080489050254999</v>
      </c>
      <c r="R630" s="152" t="s">
        <v>10695</v>
      </c>
      <c r="S630" s="156">
        <v>52.418175870237597</v>
      </c>
      <c r="T630" s="152" t="s">
        <v>10696</v>
      </c>
      <c r="U630" s="156">
        <v>135.74766728</v>
      </c>
      <c r="V630" s="152" t="s">
        <v>174</v>
      </c>
      <c r="W630" s="152" t="s">
        <v>189</v>
      </c>
      <c r="X630" s="155">
        <v>13.08779987</v>
      </c>
      <c r="Y630" s="152" t="s">
        <v>159</v>
      </c>
      <c r="Z630" s="154">
        <v>42023</v>
      </c>
      <c r="AA630" s="153" t="s">
        <v>9271</v>
      </c>
      <c r="AB630" s="152" t="s">
        <v>10697</v>
      </c>
      <c r="AC630" s="152" t="s">
        <v>188</v>
      </c>
      <c r="AD630" s="152" t="s">
        <v>241</v>
      </c>
    </row>
    <row r="631" spans="1:30" hidden="1">
      <c r="A631" s="189" t="s">
        <v>7936</v>
      </c>
      <c r="B631" s="189" t="s">
        <v>7937</v>
      </c>
      <c r="C631" s="154">
        <v>43830</v>
      </c>
      <c r="D631" s="155">
        <v>1.2771999999999999</v>
      </c>
      <c r="E631" s="155">
        <v>1.2771999999999999</v>
      </c>
      <c r="F631" s="156">
        <v>0.65410985893293205</v>
      </c>
      <c r="G631" s="154">
        <v>43829</v>
      </c>
      <c r="H631" s="155">
        <v>1.2688999999999999</v>
      </c>
      <c r="I631" s="156">
        <v>37.956362065240903</v>
      </c>
      <c r="J631" s="152" t="s">
        <v>10698</v>
      </c>
      <c r="K631" s="156">
        <v>1.20443740095086</v>
      </c>
      <c r="L631" s="156">
        <v>7.6443320691108099</v>
      </c>
      <c r="M631" s="185">
        <v>9.6591396926247004</v>
      </c>
      <c r="N631" s="156">
        <v>16.586033774532201</v>
      </c>
      <c r="O631" s="156">
        <v>37.956362065240903</v>
      </c>
      <c r="P631" s="152" t="s">
        <v>10698</v>
      </c>
      <c r="Q631" s="156">
        <v>0.61446352607529597</v>
      </c>
      <c r="R631" s="152" t="s">
        <v>10699</v>
      </c>
      <c r="S631" s="156">
        <v>26.5431487169325</v>
      </c>
      <c r="T631" s="152" t="s">
        <v>10700</v>
      </c>
      <c r="U631" s="156">
        <v>27.72</v>
      </c>
      <c r="V631" s="152" t="s">
        <v>157</v>
      </c>
      <c r="W631" s="152" t="s">
        <v>189</v>
      </c>
      <c r="X631" s="155">
        <v>0.66850960339999999</v>
      </c>
      <c r="Y631" s="152" t="s">
        <v>159</v>
      </c>
      <c r="Z631" s="154">
        <v>42398</v>
      </c>
      <c r="AA631" s="153" t="s">
        <v>9271</v>
      </c>
      <c r="AB631" s="152" t="s">
        <v>482</v>
      </c>
      <c r="AC631" s="152" t="s">
        <v>265</v>
      </c>
      <c r="AD631" s="152" t="s">
        <v>181</v>
      </c>
    </row>
    <row r="632" spans="1:30" hidden="1">
      <c r="A632" s="189" t="s">
        <v>7938</v>
      </c>
      <c r="B632" s="189" t="s">
        <v>7939</v>
      </c>
      <c r="C632" s="154">
        <v>43830</v>
      </c>
      <c r="D632" s="155">
        <v>1.3621000000000001</v>
      </c>
      <c r="E632" s="155">
        <v>1.3621000000000001</v>
      </c>
      <c r="F632" s="156">
        <v>-0.234380722185591</v>
      </c>
      <c r="G632" s="154">
        <v>43829</v>
      </c>
      <c r="H632" s="155">
        <v>1.3653</v>
      </c>
      <c r="I632" s="156">
        <v>37.906246836083803</v>
      </c>
      <c r="J632" s="152" t="s">
        <v>10701</v>
      </c>
      <c r="K632" s="156">
        <v>1.0759869397447399</v>
      </c>
      <c r="L632" s="156">
        <v>6.1983471074380301</v>
      </c>
      <c r="M632" s="185">
        <v>3.8581776591688901</v>
      </c>
      <c r="N632" s="156">
        <v>14.193494299128099</v>
      </c>
      <c r="O632" s="156">
        <v>37.906246836083803</v>
      </c>
      <c r="P632" s="152" t="s">
        <v>10701</v>
      </c>
      <c r="Q632" s="157">
        <v>0</v>
      </c>
      <c r="R632" s="152"/>
      <c r="S632" s="157">
        <v>0</v>
      </c>
      <c r="T632" s="152"/>
      <c r="U632" s="156">
        <v>36.21</v>
      </c>
      <c r="V632" s="152" t="s">
        <v>157</v>
      </c>
      <c r="W632" s="152" t="s">
        <v>95</v>
      </c>
      <c r="X632" s="155">
        <v>1.4998067385</v>
      </c>
      <c r="Y632" s="152" t="s">
        <v>159</v>
      </c>
      <c r="Z632" s="154">
        <v>43320</v>
      </c>
      <c r="AA632" s="153" t="s">
        <v>9271</v>
      </c>
      <c r="AB632" s="152" t="s">
        <v>10702</v>
      </c>
      <c r="AC632" s="152" t="s">
        <v>261</v>
      </c>
      <c r="AD632" s="152" t="s">
        <v>181</v>
      </c>
    </row>
    <row r="633" spans="1:30" hidden="1">
      <c r="A633" s="189" t="s">
        <v>7940</v>
      </c>
      <c r="B633" s="189" t="s">
        <v>7941</v>
      </c>
      <c r="C633" s="154">
        <v>43830</v>
      </c>
      <c r="D633" s="155">
        <v>0.86070000000000002</v>
      </c>
      <c r="E633" s="155">
        <v>0.86070000000000002</v>
      </c>
      <c r="F633" s="156">
        <v>1.36615239665529</v>
      </c>
      <c r="G633" s="154">
        <v>43829</v>
      </c>
      <c r="H633" s="155">
        <v>0.84909999999999997</v>
      </c>
      <c r="I633" s="156">
        <v>37.866410379625201</v>
      </c>
      <c r="J633" s="152" t="s">
        <v>10703</v>
      </c>
      <c r="K633" s="156">
        <v>2.62310718969835</v>
      </c>
      <c r="L633" s="156">
        <v>10.501989985877501</v>
      </c>
      <c r="M633" s="185">
        <v>15.2517407605785</v>
      </c>
      <c r="N633" s="156">
        <v>23.291792006875799</v>
      </c>
      <c r="O633" s="156">
        <v>37.866410379625201</v>
      </c>
      <c r="P633" s="152" t="s">
        <v>10703</v>
      </c>
      <c r="Q633" s="156">
        <v>-15.0177725118483</v>
      </c>
      <c r="R633" s="152" t="s">
        <v>10704</v>
      </c>
      <c r="S633" s="157">
        <v>0</v>
      </c>
      <c r="T633" s="152"/>
      <c r="U633" s="156">
        <v>-13.93</v>
      </c>
      <c r="V633" s="152" t="s">
        <v>163</v>
      </c>
      <c r="W633" s="152" t="s">
        <v>95</v>
      </c>
      <c r="X633" s="155">
        <v>1.0131268248</v>
      </c>
      <c r="Y633" s="152" t="s">
        <v>159</v>
      </c>
      <c r="Z633" s="154">
        <v>43007</v>
      </c>
      <c r="AA633" s="153" t="s">
        <v>9271</v>
      </c>
      <c r="AB633" s="152" t="s">
        <v>10705</v>
      </c>
      <c r="AC633" s="152" t="s">
        <v>401</v>
      </c>
      <c r="AD633" s="152" t="s">
        <v>204</v>
      </c>
    </row>
    <row r="634" spans="1:30" hidden="1">
      <c r="A634" s="189" t="s">
        <v>7942</v>
      </c>
      <c r="B634" s="189" t="s">
        <v>7943</v>
      </c>
      <c r="C634" s="154">
        <v>43830</v>
      </c>
      <c r="D634" s="155">
        <v>0.98360000000000003</v>
      </c>
      <c r="E634" s="155">
        <v>0.98360000000000003</v>
      </c>
      <c r="F634" s="156">
        <v>0.74772098740142201</v>
      </c>
      <c r="G634" s="154">
        <v>43829</v>
      </c>
      <c r="H634" s="155">
        <v>0.97629999999999995</v>
      </c>
      <c r="I634" s="156">
        <v>37.817009948157498</v>
      </c>
      <c r="J634" s="152" t="s">
        <v>10706</v>
      </c>
      <c r="K634" s="156">
        <v>4.3164704634637898</v>
      </c>
      <c r="L634" s="156">
        <v>10.120913569189399</v>
      </c>
      <c r="M634" s="185">
        <v>13.1485102956402</v>
      </c>
      <c r="N634" s="156">
        <v>10.0962614730244</v>
      </c>
      <c r="O634" s="156">
        <v>37.817009948157498</v>
      </c>
      <c r="P634" s="152" t="s">
        <v>10706</v>
      </c>
      <c r="Q634" s="156">
        <v>-1.28462464873544</v>
      </c>
      <c r="R634" s="152" t="s">
        <v>10707</v>
      </c>
      <c r="S634" s="157">
        <v>0</v>
      </c>
      <c r="T634" s="152"/>
      <c r="U634" s="156">
        <v>-1.64</v>
      </c>
      <c r="V634" s="152" t="s">
        <v>157</v>
      </c>
      <c r="W634" s="152" t="s">
        <v>95</v>
      </c>
      <c r="X634" s="155">
        <v>3.5828161127999998</v>
      </c>
      <c r="Y634" s="152" t="s">
        <v>159</v>
      </c>
      <c r="Z634" s="154">
        <v>42990</v>
      </c>
      <c r="AA634" s="153" t="s">
        <v>9271</v>
      </c>
      <c r="AB634" s="152" t="s">
        <v>513</v>
      </c>
      <c r="AC634" s="152" t="s">
        <v>331</v>
      </c>
      <c r="AD634" s="152" t="s">
        <v>181</v>
      </c>
    </row>
    <row r="635" spans="1:30" hidden="1">
      <c r="A635" s="189" t="s">
        <v>13574</v>
      </c>
      <c r="B635" s="189" t="s">
        <v>13575</v>
      </c>
      <c r="C635" s="154">
        <v>43830</v>
      </c>
      <c r="D635" s="155">
        <v>1.2557</v>
      </c>
      <c r="E635" s="155">
        <v>1.3556999999999999</v>
      </c>
      <c r="F635" s="156">
        <v>0.916177770634093</v>
      </c>
      <c r="G635" s="154">
        <v>43826</v>
      </c>
      <c r="H635" s="155">
        <v>1.2443</v>
      </c>
      <c r="I635" s="156">
        <v>37.7488989929507</v>
      </c>
      <c r="J635" s="152" t="s">
        <v>13576</v>
      </c>
      <c r="K635" s="156">
        <v>3.3072809543397699</v>
      </c>
      <c r="L635" s="156">
        <v>8.4369602763385299</v>
      </c>
      <c r="M635" s="185">
        <v>11.4691890802878</v>
      </c>
      <c r="N635" s="156">
        <v>20.919958185997199</v>
      </c>
      <c r="O635" s="156">
        <v>37.7488989929507</v>
      </c>
      <c r="P635" s="152" t="s">
        <v>13576</v>
      </c>
      <c r="Q635" s="157">
        <v>0</v>
      </c>
      <c r="R635" s="152"/>
      <c r="S635" s="157">
        <v>0</v>
      </c>
      <c r="T635" s="152"/>
      <c r="U635" s="156">
        <v>36.784656699999999</v>
      </c>
      <c r="V635" s="152" t="s">
        <v>309</v>
      </c>
      <c r="W635" s="152" t="s">
        <v>95</v>
      </c>
      <c r="X635" s="155">
        <v>0.59632338480000002</v>
      </c>
      <c r="Y635" s="152" t="s">
        <v>159</v>
      </c>
      <c r="Z635" s="154">
        <v>43335</v>
      </c>
      <c r="AA635" s="153" t="s">
        <v>9271</v>
      </c>
      <c r="AB635" s="152" t="s">
        <v>450</v>
      </c>
      <c r="AC635" s="152" t="s">
        <v>195</v>
      </c>
      <c r="AD635" s="152" t="s">
        <v>162</v>
      </c>
    </row>
    <row r="636" spans="1:30" hidden="1">
      <c r="A636" s="189" t="s">
        <v>7944</v>
      </c>
      <c r="B636" s="189" t="s">
        <v>7945</v>
      </c>
      <c r="C636" s="154">
        <v>43830</v>
      </c>
      <c r="D636" s="155">
        <v>1.3839999999999999</v>
      </c>
      <c r="E636" s="155">
        <v>1.4159999999999999</v>
      </c>
      <c r="F636" s="156">
        <v>0.14471780028942399</v>
      </c>
      <c r="G636" s="154">
        <v>43829</v>
      </c>
      <c r="H636" s="155">
        <v>1.3819999999999999</v>
      </c>
      <c r="I636" s="156">
        <v>37.711402743790899</v>
      </c>
      <c r="J636" s="152" t="s">
        <v>10708</v>
      </c>
      <c r="K636" s="156">
        <v>1.3919413919413799</v>
      </c>
      <c r="L636" s="156">
        <v>6.5434949961508799</v>
      </c>
      <c r="M636" s="185">
        <v>11.522932923053901</v>
      </c>
      <c r="N636" s="156">
        <v>18.391753428152199</v>
      </c>
      <c r="O636" s="156">
        <v>37.711402743790899</v>
      </c>
      <c r="P636" s="152" t="s">
        <v>10708</v>
      </c>
      <c r="Q636" s="156">
        <v>15.866151198540599</v>
      </c>
      <c r="R636" s="152" t="s">
        <v>10709</v>
      </c>
      <c r="S636" s="156">
        <v>38.488184683290299</v>
      </c>
      <c r="T636" s="152" t="s">
        <v>10710</v>
      </c>
      <c r="U636" s="156">
        <v>42.793508000000003</v>
      </c>
      <c r="V636" s="152" t="s">
        <v>157</v>
      </c>
      <c r="W636" s="152" t="s">
        <v>189</v>
      </c>
      <c r="X636" s="155">
        <v>1.5176954244</v>
      </c>
      <c r="Y636" s="152" t="s">
        <v>159</v>
      </c>
      <c r="Z636" s="154">
        <v>42040</v>
      </c>
      <c r="AA636" s="153" t="s">
        <v>9271</v>
      </c>
      <c r="AB636" s="152" t="s">
        <v>10711</v>
      </c>
      <c r="AC636" s="152" t="s">
        <v>193</v>
      </c>
      <c r="AD636" s="152" t="s">
        <v>185</v>
      </c>
    </row>
    <row r="637" spans="1:30" hidden="1">
      <c r="A637" s="189" t="s">
        <v>7946</v>
      </c>
      <c r="B637" s="189" t="s">
        <v>7947</v>
      </c>
      <c r="C637" s="154">
        <v>43830</v>
      </c>
      <c r="D637" s="155">
        <v>1.1438999999999999</v>
      </c>
      <c r="E637" s="155">
        <v>1.1438999999999999</v>
      </c>
      <c r="F637" s="156">
        <v>0.76638477801267901</v>
      </c>
      <c r="G637" s="154">
        <v>43829</v>
      </c>
      <c r="H637" s="155">
        <v>1.1352</v>
      </c>
      <c r="I637" s="156">
        <v>37.669996389457197</v>
      </c>
      <c r="J637" s="152" t="s">
        <v>10712</v>
      </c>
      <c r="K637" s="156">
        <v>3.27735644637053</v>
      </c>
      <c r="L637" s="156">
        <v>7.1870314842578704</v>
      </c>
      <c r="M637" s="185">
        <v>13.1006525608068</v>
      </c>
      <c r="N637" s="156">
        <v>17.9035250463822</v>
      </c>
      <c r="O637" s="156">
        <v>37.669996389457197</v>
      </c>
      <c r="P637" s="152" t="s">
        <v>10712</v>
      </c>
      <c r="Q637" s="156">
        <v>12.5442739079103</v>
      </c>
      <c r="R637" s="152" t="s">
        <v>10713</v>
      </c>
      <c r="S637" s="157">
        <v>0</v>
      </c>
      <c r="T637" s="152"/>
      <c r="U637" s="156">
        <v>14.39</v>
      </c>
      <c r="V637" s="152" t="s">
        <v>157</v>
      </c>
      <c r="W637" s="152" t="s">
        <v>95</v>
      </c>
      <c r="X637" s="155">
        <v>23.7753992801</v>
      </c>
      <c r="Y637" s="152" t="s">
        <v>159</v>
      </c>
      <c r="Z637" s="154">
        <v>43075</v>
      </c>
      <c r="AA637" s="153" t="s">
        <v>9271</v>
      </c>
      <c r="AB637" s="152" t="s">
        <v>9976</v>
      </c>
      <c r="AC637" s="152" t="s">
        <v>200</v>
      </c>
      <c r="AD637" s="152" t="s">
        <v>162</v>
      </c>
    </row>
    <row r="638" spans="1:30" hidden="1">
      <c r="A638" s="189" t="s">
        <v>7948</v>
      </c>
      <c r="B638" s="189" t="s">
        <v>7949</v>
      </c>
      <c r="C638" s="154">
        <v>43830</v>
      </c>
      <c r="D638" s="155">
        <v>0.98880000000000001</v>
      </c>
      <c r="E638" s="155">
        <v>0.98880000000000001</v>
      </c>
      <c r="F638" s="156">
        <v>0.87737196490512703</v>
      </c>
      <c r="G638" s="154">
        <v>43829</v>
      </c>
      <c r="H638" s="155">
        <v>0.98019999999999996</v>
      </c>
      <c r="I638" s="156">
        <v>37.658360016706098</v>
      </c>
      <c r="J638" s="152" t="s">
        <v>10714</v>
      </c>
      <c r="K638" s="156">
        <v>0.304321363359708</v>
      </c>
      <c r="L638" s="156">
        <v>9.7325491066474292</v>
      </c>
      <c r="M638" s="185">
        <v>8.9706854749834708</v>
      </c>
      <c r="N638" s="156">
        <v>26.315789473684202</v>
      </c>
      <c r="O638" s="156">
        <v>37.658360016706098</v>
      </c>
      <c r="P638" s="152" t="s">
        <v>10714</v>
      </c>
      <c r="Q638" s="156">
        <v>-1.2779552715655</v>
      </c>
      <c r="R638" s="152" t="s">
        <v>10715</v>
      </c>
      <c r="S638" s="157">
        <v>0</v>
      </c>
      <c r="T638" s="152"/>
      <c r="U638" s="156">
        <v>-1.1200000000000001</v>
      </c>
      <c r="V638" s="152" t="s">
        <v>157</v>
      </c>
      <c r="W638" s="152" t="s">
        <v>95</v>
      </c>
      <c r="X638" s="155">
        <v>1.2420093786999999</v>
      </c>
      <c r="Y638" s="152" t="s">
        <v>159</v>
      </c>
      <c r="Z638" s="154">
        <v>43082</v>
      </c>
      <c r="AA638" s="153" t="s">
        <v>9271</v>
      </c>
      <c r="AB638" s="152" t="s">
        <v>10716</v>
      </c>
      <c r="AC638" s="152" t="s">
        <v>412</v>
      </c>
      <c r="AD638" s="152" t="s">
        <v>173</v>
      </c>
    </row>
    <row r="639" spans="1:30" hidden="1">
      <c r="A639" s="189" t="s">
        <v>7950</v>
      </c>
      <c r="B639" s="189" t="s">
        <v>7951</v>
      </c>
      <c r="C639" s="154">
        <v>43830</v>
      </c>
      <c r="D639" s="155">
        <v>1.3236000000000001</v>
      </c>
      <c r="E639" s="155">
        <v>1.3236000000000001</v>
      </c>
      <c r="F639" s="156">
        <v>0.78428386507273296</v>
      </c>
      <c r="G639" s="154">
        <v>43829</v>
      </c>
      <c r="H639" s="155">
        <v>1.3132999999999999</v>
      </c>
      <c r="I639" s="156">
        <v>37.6312779453052</v>
      </c>
      <c r="J639" s="152" t="s">
        <v>10717</v>
      </c>
      <c r="K639" s="156">
        <v>4.1138991583418596</v>
      </c>
      <c r="L639" s="156">
        <v>9.9426862696237404</v>
      </c>
      <c r="M639" s="185">
        <v>12.5701649940466</v>
      </c>
      <c r="N639" s="156">
        <v>8.1902893575282008</v>
      </c>
      <c r="O639" s="156">
        <v>37.6312779453052</v>
      </c>
      <c r="P639" s="152" t="s">
        <v>10717</v>
      </c>
      <c r="Q639" s="156">
        <v>5.4913525145453201</v>
      </c>
      <c r="R639" s="152" t="s">
        <v>10718</v>
      </c>
      <c r="S639" s="156">
        <v>32.095808383233503</v>
      </c>
      <c r="T639" s="152" t="s">
        <v>10719</v>
      </c>
      <c r="U639" s="156">
        <v>32.36</v>
      </c>
      <c r="V639" s="152" t="s">
        <v>157</v>
      </c>
      <c r="W639" s="152" t="s">
        <v>189</v>
      </c>
      <c r="X639" s="155">
        <v>0.54965565849999998</v>
      </c>
      <c r="Y639" s="152" t="s">
        <v>159</v>
      </c>
      <c r="Z639" s="154">
        <v>42642</v>
      </c>
      <c r="AA639" s="153" t="s">
        <v>9271</v>
      </c>
      <c r="AB639" s="152" t="s">
        <v>513</v>
      </c>
      <c r="AC639" s="152" t="s">
        <v>331</v>
      </c>
      <c r="AD639" s="152" t="s">
        <v>181</v>
      </c>
    </row>
    <row r="640" spans="1:30" hidden="1">
      <c r="A640" s="189" t="s">
        <v>7952</v>
      </c>
      <c r="B640" s="189" t="s">
        <v>7953</v>
      </c>
      <c r="C640" s="154">
        <v>43830</v>
      </c>
      <c r="D640" s="155">
        <v>1.3111999999999999</v>
      </c>
      <c r="E640" s="155">
        <v>1.3111999999999999</v>
      </c>
      <c r="F640" s="156">
        <v>0.106886547564502</v>
      </c>
      <c r="G640" s="154">
        <v>43829</v>
      </c>
      <c r="H640" s="155">
        <v>1.3098000000000001</v>
      </c>
      <c r="I640" s="156">
        <v>37.6010074509392</v>
      </c>
      <c r="J640" s="152" t="s">
        <v>10720</v>
      </c>
      <c r="K640" s="156">
        <v>1.4075792730085099</v>
      </c>
      <c r="L640" s="156">
        <v>8.4712111184645806</v>
      </c>
      <c r="M640" s="185">
        <v>7.7226421294774799</v>
      </c>
      <c r="N640" s="156">
        <v>14.9872840480575</v>
      </c>
      <c r="O640" s="156">
        <v>37.6010074509392</v>
      </c>
      <c r="P640" s="152" t="s">
        <v>10720</v>
      </c>
      <c r="Q640" s="156">
        <v>-11.578663429765999</v>
      </c>
      <c r="R640" s="152" t="s">
        <v>10721</v>
      </c>
      <c r="S640" s="156">
        <v>31.041375174895101</v>
      </c>
      <c r="T640" s="152" t="s">
        <v>10722</v>
      </c>
      <c r="U640" s="156">
        <v>31.12</v>
      </c>
      <c r="V640" s="152" t="s">
        <v>157</v>
      </c>
      <c r="W640" s="152" t="s">
        <v>189</v>
      </c>
      <c r="X640" s="155">
        <v>1.6072924457</v>
      </c>
      <c r="Y640" s="152" t="s">
        <v>159</v>
      </c>
      <c r="Z640" s="154">
        <v>42229</v>
      </c>
      <c r="AA640" s="153" t="s">
        <v>9271</v>
      </c>
      <c r="AB640" s="152" t="s">
        <v>10723</v>
      </c>
      <c r="AC640" s="152" t="s">
        <v>265</v>
      </c>
      <c r="AD640" s="152" t="s">
        <v>162</v>
      </c>
    </row>
    <row r="641" spans="1:30" hidden="1">
      <c r="A641" s="189" t="s">
        <v>7954</v>
      </c>
      <c r="B641" s="189" t="s">
        <v>7955</v>
      </c>
      <c r="C641" s="154">
        <v>43830</v>
      </c>
      <c r="D641" s="155">
        <v>1.073</v>
      </c>
      <c r="E641" s="155">
        <v>1.6080000000000001</v>
      </c>
      <c r="F641" s="156">
        <v>0.28037383177569403</v>
      </c>
      <c r="G641" s="154">
        <v>43829</v>
      </c>
      <c r="H641" s="155">
        <v>1.07</v>
      </c>
      <c r="I641" s="156">
        <v>37.564102564102498</v>
      </c>
      <c r="J641" s="152" t="s">
        <v>10724</v>
      </c>
      <c r="K641" s="156">
        <v>2.3854961832060901</v>
      </c>
      <c r="L641" s="156">
        <v>6.87250996015936</v>
      </c>
      <c r="M641" s="185">
        <v>7.5150300601202398</v>
      </c>
      <c r="N641" s="156">
        <v>13.066385669125401</v>
      </c>
      <c r="O641" s="156">
        <v>37.564102564102498</v>
      </c>
      <c r="P641" s="152" t="s">
        <v>10724</v>
      </c>
      <c r="Q641" s="156">
        <v>3.5714285714285698</v>
      </c>
      <c r="R641" s="152" t="s">
        <v>10725</v>
      </c>
      <c r="S641" s="156">
        <v>13.3051742344245</v>
      </c>
      <c r="T641" s="152" t="s">
        <v>10726</v>
      </c>
      <c r="U641" s="156">
        <v>67.828895700000004</v>
      </c>
      <c r="V641" s="152" t="s">
        <v>157</v>
      </c>
      <c r="W641" s="152" t="s">
        <v>158</v>
      </c>
      <c r="X641" s="155">
        <v>2.5508139153</v>
      </c>
      <c r="Y641" s="152" t="s">
        <v>159</v>
      </c>
      <c r="Z641" s="154">
        <v>40773</v>
      </c>
      <c r="AA641" s="153" t="s">
        <v>9271</v>
      </c>
      <c r="AB641" s="152" t="s">
        <v>496</v>
      </c>
      <c r="AC641" s="152" t="s">
        <v>329</v>
      </c>
      <c r="AD641" s="152" t="s">
        <v>181</v>
      </c>
    </row>
    <row r="642" spans="1:30" hidden="1">
      <c r="A642" s="189" t="s">
        <v>7956</v>
      </c>
      <c r="B642" s="189" t="s">
        <v>7957</v>
      </c>
      <c r="C642" s="154">
        <v>43830</v>
      </c>
      <c r="D642" s="155">
        <v>1.1198999999999999</v>
      </c>
      <c r="E642" s="155">
        <v>1.1198999999999999</v>
      </c>
      <c r="F642" s="156">
        <v>9.8319628173031706E-2</v>
      </c>
      <c r="G642" s="154">
        <v>43829</v>
      </c>
      <c r="H642" s="155">
        <v>1.1188</v>
      </c>
      <c r="I642" s="156">
        <v>37.562952954182499</v>
      </c>
      <c r="J642" s="152" t="s">
        <v>10727</v>
      </c>
      <c r="K642" s="156">
        <v>1.81834712246566</v>
      </c>
      <c r="L642" s="156">
        <v>12.6320024137584</v>
      </c>
      <c r="M642" s="185">
        <v>13.9499389499389</v>
      </c>
      <c r="N642" s="156">
        <v>18.734096692111901</v>
      </c>
      <c r="O642" s="156">
        <v>37.562952954182499</v>
      </c>
      <c r="P642" s="152" t="s">
        <v>10727</v>
      </c>
      <c r="Q642" s="157">
        <v>0</v>
      </c>
      <c r="R642" s="152"/>
      <c r="S642" s="157">
        <v>0</v>
      </c>
      <c r="T642" s="152"/>
      <c r="U642" s="156">
        <v>11.99</v>
      </c>
      <c r="V642" s="152" t="s">
        <v>157</v>
      </c>
      <c r="W642" s="152" t="s">
        <v>95</v>
      </c>
      <c r="X642" s="155">
        <v>10.1654177954</v>
      </c>
      <c r="Y642" s="152" t="s">
        <v>159</v>
      </c>
      <c r="Z642" s="154">
        <v>43132</v>
      </c>
      <c r="AA642" s="153" t="s">
        <v>9271</v>
      </c>
      <c r="AB642" s="152" t="s">
        <v>9982</v>
      </c>
      <c r="AC642" s="152" t="s">
        <v>249</v>
      </c>
      <c r="AD642" s="152" t="s">
        <v>181</v>
      </c>
    </row>
    <row r="643" spans="1:30" hidden="1">
      <c r="A643" s="189" t="s">
        <v>13577</v>
      </c>
      <c r="B643" s="189" t="s">
        <v>13578</v>
      </c>
      <c r="C643" s="154">
        <v>43830</v>
      </c>
      <c r="D643" s="155">
        <v>1.3411</v>
      </c>
      <c r="E643" s="155">
        <v>1.3411</v>
      </c>
      <c r="F643" s="156">
        <v>4.4759418127559403E-2</v>
      </c>
      <c r="G643" s="154">
        <v>43829</v>
      </c>
      <c r="H643" s="155">
        <v>1.3405</v>
      </c>
      <c r="I643" s="156">
        <v>37.562826956610898</v>
      </c>
      <c r="J643" s="152" t="s">
        <v>13579</v>
      </c>
      <c r="K643" s="156">
        <v>0.56992875890514105</v>
      </c>
      <c r="L643" s="156">
        <v>1.69093114952987</v>
      </c>
      <c r="M643" s="185">
        <v>2.6797335579205201</v>
      </c>
      <c r="N643" s="156">
        <v>5.9237027091067</v>
      </c>
      <c r="O643" s="156">
        <v>37.562826956610898</v>
      </c>
      <c r="P643" s="152" t="s">
        <v>13579</v>
      </c>
      <c r="Q643" s="156">
        <v>10.061551087402499</v>
      </c>
      <c r="R643" s="152" t="s">
        <v>13580</v>
      </c>
      <c r="S643" s="156">
        <v>26.602473331445299</v>
      </c>
      <c r="T643" s="152" t="s">
        <v>13581</v>
      </c>
      <c r="U643" s="156">
        <v>28.482467905729099</v>
      </c>
      <c r="V643" s="152" t="s">
        <v>163</v>
      </c>
      <c r="W643" s="152" t="s">
        <v>189</v>
      </c>
      <c r="X643" s="155">
        <v>2.7664719995999998</v>
      </c>
      <c r="Y643" s="152" t="s">
        <v>159</v>
      </c>
      <c r="Z643" s="154">
        <v>42480</v>
      </c>
      <c r="AA643" s="153" t="s">
        <v>9271</v>
      </c>
      <c r="AB643" s="152" t="s">
        <v>454</v>
      </c>
      <c r="AC643" s="152" t="s">
        <v>292</v>
      </c>
      <c r="AD643" s="152" t="s">
        <v>162</v>
      </c>
    </row>
    <row r="644" spans="1:30" hidden="1">
      <c r="A644" s="189" t="s">
        <v>7958</v>
      </c>
      <c r="B644" s="189" t="s">
        <v>7959</v>
      </c>
      <c r="C644" s="154">
        <v>43830</v>
      </c>
      <c r="D644" s="155">
        <v>0.86199999999999999</v>
      </c>
      <c r="E644" s="155">
        <v>1.012</v>
      </c>
      <c r="F644" s="156">
        <v>0.70093457943924797</v>
      </c>
      <c r="G644" s="154">
        <v>43829</v>
      </c>
      <c r="H644" s="155">
        <v>0.85599999999999998</v>
      </c>
      <c r="I644" s="156">
        <v>37.480063795853297</v>
      </c>
      <c r="J644" s="152" t="s">
        <v>10728</v>
      </c>
      <c r="K644" s="156">
        <v>3.1100478468899602</v>
      </c>
      <c r="L644" s="156">
        <v>7.7499999999999902</v>
      </c>
      <c r="M644" s="185">
        <v>11.513583441138399</v>
      </c>
      <c r="N644" s="156">
        <v>22.617354196301601</v>
      </c>
      <c r="O644" s="156">
        <v>37.480063795853297</v>
      </c>
      <c r="P644" s="152" t="s">
        <v>10728</v>
      </c>
      <c r="Q644" s="156">
        <v>14.3236074270557</v>
      </c>
      <c r="R644" s="152" t="s">
        <v>10729</v>
      </c>
      <c r="S644" s="156">
        <v>23.495702005730699</v>
      </c>
      <c r="T644" s="152" t="s">
        <v>10730</v>
      </c>
      <c r="U644" s="156">
        <v>-7.5896347999999998</v>
      </c>
      <c r="V644" s="152" t="s">
        <v>157</v>
      </c>
      <c r="W644" s="152" t="s">
        <v>189</v>
      </c>
      <c r="X644" s="155">
        <v>1.0950554776000001</v>
      </c>
      <c r="Y644" s="152" t="s">
        <v>159</v>
      </c>
      <c r="Z644" s="154">
        <v>42003</v>
      </c>
      <c r="AA644" s="153" t="s">
        <v>9271</v>
      </c>
      <c r="AB644" s="152" t="s">
        <v>10731</v>
      </c>
      <c r="AC644" s="152" t="s">
        <v>470</v>
      </c>
      <c r="AD644" s="152" t="s">
        <v>185</v>
      </c>
    </row>
    <row r="645" spans="1:30" hidden="1">
      <c r="A645" s="189" t="s">
        <v>7960</v>
      </c>
      <c r="B645" s="189" t="s">
        <v>7961</v>
      </c>
      <c r="C645" s="154">
        <v>43830</v>
      </c>
      <c r="D645" s="155">
        <v>1.3260000000000001</v>
      </c>
      <c r="E645" s="155">
        <v>1.3260000000000001</v>
      </c>
      <c r="F645" s="156">
        <v>0.27981547303940402</v>
      </c>
      <c r="G645" s="154">
        <v>43829</v>
      </c>
      <c r="H645" s="155">
        <v>1.3223</v>
      </c>
      <c r="I645" s="156">
        <v>37.452057634497798</v>
      </c>
      <c r="J645" s="152" t="s">
        <v>10732</v>
      </c>
      <c r="K645" s="156">
        <v>1.3374092472296599</v>
      </c>
      <c r="L645" s="156">
        <v>4.6979865771812204</v>
      </c>
      <c r="M645" s="185">
        <v>7.0736434108527204</v>
      </c>
      <c r="N645" s="156">
        <v>22.415066469719399</v>
      </c>
      <c r="O645" s="156">
        <v>37.452057634497798</v>
      </c>
      <c r="P645" s="152" t="s">
        <v>10732</v>
      </c>
      <c r="Q645" s="157">
        <v>0</v>
      </c>
      <c r="R645" s="152"/>
      <c r="S645" s="157">
        <v>0</v>
      </c>
      <c r="T645" s="152"/>
      <c r="U645" s="156">
        <v>32.6</v>
      </c>
      <c r="V645" s="152" t="s">
        <v>157</v>
      </c>
      <c r="W645" s="152" t="s">
        <v>95</v>
      </c>
      <c r="X645" s="155">
        <v>1.4439433144</v>
      </c>
      <c r="Y645" s="152" t="s">
        <v>159</v>
      </c>
      <c r="Z645" s="154">
        <v>43129</v>
      </c>
      <c r="AA645" s="153" t="s">
        <v>9271</v>
      </c>
      <c r="AB645" s="152" t="s">
        <v>10733</v>
      </c>
      <c r="AC645" s="152" t="s">
        <v>200</v>
      </c>
      <c r="AD645" s="152" t="s">
        <v>181</v>
      </c>
    </row>
    <row r="646" spans="1:30" hidden="1">
      <c r="A646" s="189" t="s">
        <v>7962</v>
      </c>
      <c r="B646" s="189" t="s">
        <v>7963</v>
      </c>
      <c r="C646" s="154">
        <v>43830</v>
      </c>
      <c r="D646" s="155">
        <v>1.2490000000000001</v>
      </c>
      <c r="E646" s="155">
        <v>1.2689999999999999</v>
      </c>
      <c r="F646" s="156">
        <v>0.24077046548957801</v>
      </c>
      <c r="G646" s="154">
        <v>43829</v>
      </c>
      <c r="H646" s="155">
        <v>1.246</v>
      </c>
      <c r="I646" s="156">
        <v>37.403740374037397</v>
      </c>
      <c r="J646" s="152" t="s">
        <v>10734</v>
      </c>
      <c r="K646" s="156">
        <v>1.8760195758564699</v>
      </c>
      <c r="L646" s="156">
        <v>8.5143353605560606</v>
      </c>
      <c r="M646" s="185">
        <v>8.8927637314734298</v>
      </c>
      <c r="N646" s="156">
        <v>15.434380776340101</v>
      </c>
      <c r="O646" s="156">
        <v>37.403740374037397</v>
      </c>
      <c r="P646" s="152" t="s">
        <v>10734</v>
      </c>
      <c r="Q646" s="156">
        <v>17.3872180451128</v>
      </c>
      <c r="R646" s="152" t="s">
        <v>10735</v>
      </c>
      <c r="S646" s="156">
        <v>-8.1617647058823408</v>
      </c>
      <c r="T646" s="152" t="s">
        <v>10736</v>
      </c>
      <c r="U646" s="156">
        <v>27.1504482</v>
      </c>
      <c r="V646" s="152" t="s">
        <v>157</v>
      </c>
      <c r="W646" s="152" t="s">
        <v>186</v>
      </c>
      <c r="X646" s="155">
        <v>20.062196692000001</v>
      </c>
      <c r="Y646" s="152" t="s">
        <v>159</v>
      </c>
      <c r="Z646" s="154">
        <v>41844</v>
      </c>
      <c r="AA646" s="153" t="s">
        <v>9271</v>
      </c>
      <c r="AB646" s="152" t="s">
        <v>465</v>
      </c>
      <c r="AC646" s="152" t="s">
        <v>244</v>
      </c>
      <c r="AD646" s="152" t="s">
        <v>162</v>
      </c>
    </row>
    <row r="647" spans="1:30" hidden="1">
      <c r="A647" s="189" t="s">
        <v>7964</v>
      </c>
      <c r="B647" s="189" t="s">
        <v>7965</v>
      </c>
      <c r="C647" s="154">
        <v>43830</v>
      </c>
      <c r="D647" s="155">
        <v>1.2459</v>
      </c>
      <c r="E647" s="155">
        <v>1.3694</v>
      </c>
      <c r="F647" s="156">
        <v>0.44340535311190898</v>
      </c>
      <c r="G647" s="154">
        <v>43829</v>
      </c>
      <c r="H647" s="155">
        <v>1.2403999999999999</v>
      </c>
      <c r="I647" s="156">
        <v>37.364939360529199</v>
      </c>
      <c r="J647" s="152" t="s">
        <v>10737</v>
      </c>
      <c r="K647" s="156">
        <v>1.5651748593788399</v>
      </c>
      <c r="L647" s="156">
        <v>4.5218120805369297</v>
      </c>
      <c r="M647" s="185">
        <v>6.2329467939972698</v>
      </c>
      <c r="N647" s="156">
        <v>8.1980026052974502</v>
      </c>
      <c r="O647" s="156">
        <v>37.364939360529199</v>
      </c>
      <c r="P647" s="152" t="s">
        <v>10737</v>
      </c>
      <c r="Q647" s="156">
        <v>9.7902714134649393</v>
      </c>
      <c r="R647" s="152" t="s">
        <v>10738</v>
      </c>
      <c r="S647" s="156">
        <v>28.581858968401502</v>
      </c>
      <c r="T647" s="152" t="s">
        <v>10739</v>
      </c>
      <c r="U647" s="156">
        <v>38.354080250000003</v>
      </c>
      <c r="V647" s="152" t="s">
        <v>174</v>
      </c>
      <c r="W647" s="152" t="s">
        <v>166</v>
      </c>
      <c r="X647" s="155">
        <v>27.252569085499999</v>
      </c>
      <c r="Y647" s="152" t="s">
        <v>159</v>
      </c>
      <c r="Z647" s="154">
        <v>42346</v>
      </c>
      <c r="AA647" s="153" t="s">
        <v>9271</v>
      </c>
      <c r="AB647" s="152" t="s">
        <v>10740</v>
      </c>
      <c r="AC647" s="152" t="s">
        <v>202</v>
      </c>
      <c r="AD647" s="152" t="s">
        <v>173</v>
      </c>
    </row>
    <row r="648" spans="1:30" hidden="1">
      <c r="A648" s="189" t="s">
        <v>7966</v>
      </c>
      <c r="B648" s="189" t="s">
        <v>7967</v>
      </c>
      <c r="C648" s="154">
        <v>43830</v>
      </c>
      <c r="D648" s="155">
        <v>1.085</v>
      </c>
      <c r="E648" s="155">
        <v>1.242</v>
      </c>
      <c r="F648" s="156">
        <v>0.37002775208140798</v>
      </c>
      <c r="G648" s="154">
        <v>43829</v>
      </c>
      <c r="H648" s="155">
        <v>1.081</v>
      </c>
      <c r="I648" s="156">
        <v>37.341772151898702</v>
      </c>
      <c r="J648" s="152" t="s">
        <v>10741</v>
      </c>
      <c r="K648" s="156">
        <v>2.4551463644948002</v>
      </c>
      <c r="L648" s="156">
        <v>8.2834331337325207</v>
      </c>
      <c r="M648" s="185">
        <v>10.3763987792472</v>
      </c>
      <c r="N648" s="156">
        <v>13.138686131386899</v>
      </c>
      <c r="O648" s="156">
        <v>37.341772151898702</v>
      </c>
      <c r="P648" s="152" t="s">
        <v>10741</v>
      </c>
      <c r="Q648" s="156">
        <v>10.1522842639594</v>
      </c>
      <c r="R648" s="152" t="s">
        <v>10742</v>
      </c>
      <c r="S648" s="156">
        <v>2.54557473547248</v>
      </c>
      <c r="T648" s="152" t="s">
        <v>10743</v>
      </c>
      <c r="U648" s="156">
        <v>25.468748999999999</v>
      </c>
      <c r="V648" s="152" t="s">
        <v>157</v>
      </c>
      <c r="W648" s="152" t="s">
        <v>158</v>
      </c>
      <c r="X648" s="155">
        <v>1.6209056955000001</v>
      </c>
      <c r="Y648" s="152" t="s">
        <v>159</v>
      </c>
      <c r="Z648" s="154">
        <v>42104</v>
      </c>
      <c r="AA648" s="153" t="s">
        <v>9271</v>
      </c>
      <c r="AB648" s="152" t="s">
        <v>10744</v>
      </c>
      <c r="AC648" s="152" t="s">
        <v>193</v>
      </c>
      <c r="AD648" s="152" t="s">
        <v>289</v>
      </c>
    </row>
    <row r="649" spans="1:30" hidden="1">
      <c r="A649" s="189" t="s">
        <v>13582</v>
      </c>
      <c r="B649" s="189" t="s">
        <v>13583</v>
      </c>
      <c r="C649" s="154">
        <v>43830</v>
      </c>
      <c r="D649" s="155">
        <v>1.1866000000000001</v>
      </c>
      <c r="E649" s="155">
        <v>1.1866000000000001</v>
      </c>
      <c r="F649" s="156">
        <v>0.16883336147222699</v>
      </c>
      <c r="G649" s="154">
        <v>43829</v>
      </c>
      <c r="H649" s="155">
        <v>1.1846000000000001</v>
      </c>
      <c r="I649" s="156">
        <v>37.337962962962997</v>
      </c>
      <c r="J649" s="152" t="s">
        <v>13584</v>
      </c>
      <c r="K649" s="156">
        <v>2.25784212340572</v>
      </c>
      <c r="L649" s="156">
        <v>6.6319194823867802</v>
      </c>
      <c r="M649" s="185">
        <v>8.6033315028372801</v>
      </c>
      <c r="N649" s="156">
        <v>16.219392752203699</v>
      </c>
      <c r="O649" s="156">
        <v>37.337962962962997</v>
      </c>
      <c r="P649" s="152" t="s">
        <v>13584</v>
      </c>
      <c r="Q649" s="157">
        <v>0</v>
      </c>
      <c r="R649" s="152"/>
      <c r="S649" s="157">
        <v>0</v>
      </c>
      <c r="T649" s="152"/>
      <c r="U649" s="156">
        <v>18.66</v>
      </c>
      <c r="V649" s="152" t="s">
        <v>157</v>
      </c>
      <c r="W649" s="152" t="s">
        <v>95</v>
      </c>
      <c r="X649" s="155">
        <v>0.12879491169999999</v>
      </c>
      <c r="Y649" s="152" t="s">
        <v>159</v>
      </c>
      <c r="Z649" s="154">
        <v>43307</v>
      </c>
      <c r="AA649" s="153" t="s">
        <v>9271</v>
      </c>
      <c r="AB649" s="152" t="s">
        <v>10653</v>
      </c>
      <c r="AC649" s="152" t="s">
        <v>317</v>
      </c>
      <c r="AD649" s="152" t="s">
        <v>162</v>
      </c>
    </row>
    <row r="650" spans="1:30" hidden="1">
      <c r="A650" s="189" t="s">
        <v>7968</v>
      </c>
      <c r="B650" s="189" t="s">
        <v>7969</v>
      </c>
      <c r="C650" s="154">
        <v>43830</v>
      </c>
      <c r="D650" s="155">
        <v>1.3461000000000001</v>
      </c>
      <c r="E650" s="155">
        <v>1.3461000000000001</v>
      </c>
      <c r="F650" s="156">
        <v>0.26068821689260102</v>
      </c>
      <c r="G650" s="154">
        <v>43829</v>
      </c>
      <c r="H650" s="155">
        <v>1.3426</v>
      </c>
      <c r="I650" s="156">
        <v>37.217125382262999</v>
      </c>
      <c r="J650" s="152" t="s">
        <v>10745</v>
      </c>
      <c r="K650" s="156">
        <v>2.4429223744292199</v>
      </c>
      <c r="L650" s="156">
        <v>7.1223937609422396</v>
      </c>
      <c r="M650" s="185">
        <v>11.2847222222222</v>
      </c>
      <c r="N650" s="156">
        <v>22.965195944094301</v>
      </c>
      <c r="O650" s="156">
        <v>37.217125382262999</v>
      </c>
      <c r="P650" s="152" t="s">
        <v>10745</v>
      </c>
      <c r="Q650" s="157">
        <v>0</v>
      </c>
      <c r="R650" s="152"/>
      <c r="S650" s="157">
        <v>0</v>
      </c>
      <c r="T650" s="152"/>
      <c r="U650" s="156">
        <v>34.61</v>
      </c>
      <c r="V650" s="152" t="s">
        <v>157</v>
      </c>
      <c r="W650" s="152" t="s">
        <v>95</v>
      </c>
      <c r="X650" s="155">
        <v>1.6855168280999999</v>
      </c>
      <c r="Y650" s="152" t="s">
        <v>159</v>
      </c>
      <c r="Z650" s="154">
        <v>43250</v>
      </c>
      <c r="AA650" s="153" t="s">
        <v>9271</v>
      </c>
      <c r="AB650" s="152" t="s">
        <v>10746</v>
      </c>
      <c r="AC650" s="152" t="s">
        <v>200</v>
      </c>
      <c r="AD650" s="152" t="s">
        <v>247</v>
      </c>
    </row>
    <row r="651" spans="1:30" hidden="1">
      <c r="A651" s="189" t="s">
        <v>7970</v>
      </c>
      <c r="B651" s="189" t="s">
        <v>7971</v>
      </c>
      <c r="C651" s="154">
        <v>43830</v>
      </c>
      <c r="D651" s="155">
        <v>1.117</v>
      </c>
      <c r="E651" s="155">
        <v>1.381</v>
      </c>
      <c r="F651" s="156">
        <v>-8.9445438282645201E-2</v>
      </c>
      <c r="G651" s="154">
        <v>43829</v>
      </c>
      <c r="H651" s="155">
        <v>1.1180000000000001</v>
      </c>
      <c r="I651" s="156">
        <v>37.169136149312401</v>
      </c>
      <c r="J651" s="152" t="s">
        <v>10747</v>
      </c>
      <c r="K651" s="156">
        <v>5.3773584905660501</v>
      </c>
      <c r="L651" s="156">
        <v>5.7064198334595204</v>
      </c>
      <c r="M651" s="185">
        <v>11.97929478749</v>
      </c>
      <c r="N651" s="156">
        <v>24.5657275646744</v>
      </c>
      <c r="O651" s="156">
        <v>37.169136149312401</v>
      </c>
      <c r="P651" s="152" t="s">
        <v>10747</v>
      </c>
      <c r="Q651" s="156">
        <v>36.900177058823502</v>
      </c>
      <c r="R651" s="152" t="s">
        <v>10748</v>
      </c>
      <c r="S651" s="156">
        <v>47.142445310853603</v>
      </c>
      <c r="T651" s="152" t="s">
        <v>10749</v>
      </c>
      <c r="U651" s="156">
        <v>39.638180599999998</v>
      </c>
      <c r="V651" s="152" t="s">
        <v>227</v>
      </c>
      <c r="W651" s="152" t="s">
        <v>197</v>
      </c>
      <c r="X651" s="155">
        <v>1.1458052320000001</v>
      </c>
      <c r="Y651" s="152" t="s">
        <v>159</v>
      </c>
      <c r="Z651" s="154">
        <v>42552</v>
      </c>
      <c r="AA651" s="153" t="s">
        <v>9271</v>
      </c>
      <c r="AB651" s="152" t="s">
        <v>10750</v>
      </c>
      <c r="AC651" s="152" t="s">
        <v>363</v>
      </c>
      <c r="AD651" s="152" t="s">
        <v>165</v>
      </c>
    </row>
    <row r="652" spans="1:30" hidden="1">
      <c r="A652" s="189" t="s">
        <v>13585</v>
      </c>
      <c r="B652" s="189" t="s">
        <v>13586</v>
      </c>
      <c r="C652" s="154">
        <v>43830</v>
      </c>
      <c r="D652" s="155">
        <v>1.329</v>
      </c>
      <c r="E652" s="155">
        <v>1.329</v>
      </c>
      <c r="F652" s="156">
        <v>0.45351473922902502</v>
      </c>
      <c r="G652" s="154">
        <v>43829</v>
      </c>
      <c r="H652" s="155">
        <v>1.323</v>
      </c>
      <c r="I652" s="156">
        <v>37.151702786377697</v>
      </c>
      <c r="J652" s="152" t="s">
        <v>13587</v>
      </c>
      <c r="K652" s="156">
        <v>3.42412451361868</v>
      </c>
      <c r="L652" s="156">
        <v>9.3827160493827098</v>
      </c>
      <c r="M652" s="185">
        <v>9.9255583126550793</v>
      </c>
      <c r="N652" s="156">
        <v>10.842368640533801</v>
      </c>
      <c r="O652" s="156">
        <v>37.151702786377697</v>
      </c>
      <c r="P652" s="152" t="s">
        <v>13587</v>
      </c>
      <c r="Q652" s="156">
        <v>5.1424050632911404</v>
      </c>
      <c r="R652" s="152" t="s">
        <v>13588</v>
      </c>
      <c r="S652" s="156">
        <v>14.7668393782383</v>
      </c>
      <c r="T652" s="152" t="s">
        <v>13589</v>
      </c>
      <c r="U652" s="156">
        <v>32.9</v>
      </c>
      <c r="V652" s="152" t="s">
        <v>157</v>
      </c>
      <c r="W652" s="152" t="s">
        <v>158</v>
      </c>
      <c r="X652" s="155">
        <v>0.3770284867</v>
      </c>
      <c r="Y652" s="152" t="s">
        <v>159</v>
      </c>
      <c r="Z652" s="154">
        <v>41639</v>
      </c>
      <c r="AA652" s="153" t="s">
        <v>9271</v>
      </c>
      <c r="AB652" s="152" t="s">
        <v>13590</v>
      </c>
      <c r="AC652" s="152" t="s">
        <v>381</v>
      </c>
      <c r="AD652" s="152" t="s">
        <v>204</v>
      </c>
    </row>
    <row r="653" spans="1:30" hidden="1">
      <c r="A653" s="189" t="s">
        <v>7972</v>
      </c>
      <c r="B653" s="189" t="s">
        <v>7973</v>
      </c>
      <c r="C653" s="154">
        <v>43830</v>
      </c>
      <c r="D653" s="155">
        <v>1.5329999999999999</v>
      </c>
      <c r="E653" s="155">
        <v>1.5329999999999999</v>
      </c>
      <c r="F653" s="156">
        <v>1.12137203166226</v>
      </c>
      <c r="G653" s="154">
        <v>43829</v>
      </c>
      <c r="H653" s="155">
        <v>1.516</v>
      </c>
      <c r="I653" s="156">
        <v>37.119856887298702</v>
      </c>
      <c r="J653" s="152" t="s">
        <v>10751</v>
      </c>
      <c r="K653" s="156">
        <v>3.3018867924528301</v>
      </c>
      <c r="L653" s="156">
        <v>7.5789473684210398</v>
      </c>
      <c r="M653" s="185">
        <v>11.490909090909099</v>
      </c>
      <c r="N653" s="156">
        <v>19.859265050821001</v>
      </c>
      <c r="O653" s="156">
        <v>37.119856887298702</v>
      </c>
      <c r="P653" s="152" t="s">
        <v>10751</v>
      </c>
      <c r="Q653" s="156">
        <v>18.9294026377036</v>
      </c>
      <c r="R653" s="152" t="s">
        <v>10752</v>
      </c>
      <c r="S653" s="156">
        <v>47.687861271676297</v>
      </c>
      <c r="T653" s="152" t="s">
        <v>10753</v>
      </c>
      <c r="U653" s="156">
        <v>53.3</v>
      </c>
      <c r="V653" s="152" t="s">
        <v>157</v>
      </c>
      <c r="W653" s="152" t="s">
        <v>189</v>
      </c>
      <c r="X653" s="155">
        <v>0.74783677920000002</v>
      </c>
      <c r="Y653" s="152" t="s">
        <v>159</v>
      </c>
      <c r="Z653" s="154">
        <v>42517</v>
      </c>
      <c r="AA653" s="153" t="s">
        <v>9271</v>
      </c>
      <c r="AB653" s="152" t="s">
        <v>10754</v>
      </c>
      <c r="AC653" s="152" t="s">
        <v>325</v>
      </c>
      <c r="AD653" s="152" t="s">
        <v>181</v>
      </c>
    </row>
    <row r="654" spans="1:30" hidden="1">
      <c r="A654" s="189" t="s">
        <v>13591</v>
      </c>
      <c r="B654" s="189" t="s">
        <v>13592</v>
      </c>
      <c r="C654" s="154">
        <v>43830</v>
      </c>
      <c r="D654" s="155">
        <v>1.1400999999999999</v>
      </c>
      <c r="E654" s="155">
        <v>1.1400999999999999</v>
      </c>
      <c r="F654" s="156">
        <v>0.55565355441876596</v>
      </c>
      <c r="G654" s="154">
        <v>43829</v>
      </c>
      <c r="H654" s="155">
        <v>1.1337999999999999</v>
      </c>
      <c r="I654" s="156">
        <v>37.097162097162098</v>
      </c>
      <c r="J654" s="152" t="s">
        <v>13593</v>
      </c>
      <c r="K654" s="156">
        <v>2.7950590568929701</v>
      </c>
      <c r="L654" s="156">
        <v>7.8006807866868204</v>
      </c>
      <c r="M654" s="185">
        <v>8.2716049382716008</v>
      </c>
      <c r="N654" s="156">
        <v>7.95379225452134</v>
      </c>
      <c r="O654" s="156">
        <v>37.097162097162098</v>
      </c>
      <c r="P654" s="152" t="s">
        <v>13593</v>
      </c>
      <c r="Q654" s="157">
        <v>0</v>
      </c>
      <c r="R654" s="152"/>
      <c r="S654" s="157">
        <v>0</v>
      </c>
      <c r="T654" s="152"/>
      <c r="U654" s="156">
        <v>14.01</v>
      </c>
      <c r="V654" s="152" t="s">
        <v>163</v>
      </c>
      <c r="W654" s="152" t="s">
        <v>95</v>
      </c>
      <c r="X654" s="155">
        <v>0.50416730750000005</v>
      </c>
      <c r="Y654" s="152" t="s">
        <v>159</v>
      </c>
      <c r="Z654" s="154">
        <v>43273</v>
      </c>
      <c r="AA654" s="153" t="s">
        <v>9271</v>
      </c>
      <c r="AB654" s="152" t="s">
        <v>10693</v>
      </c>
      <c r="AC654" s="152" t="s">
        <v>427</v>
      </c>
      <c r="AD654" s="152" t="s">
        <v>183</v>
      </c>
    </row>
    <row r="655" spans="1:30" hidden="1">
      <c r="A655" s="189" t="s">
        <v>13594</v>
      </c>
      <c r="B655" s="189" t="s">
        <v>13595</v>
      </c>
      <c r="C655" s="154">
        <v>43830</v>
      </c>
      <c r="D655" s="155">
        <v>1.1619999999999999</v>
      </c>
      <c r="E655" s="155">
        <v>1.1619999999999999</v>
      </c>
      <c r="F655" s="156">
        <v>0.34542314335060498</v>
      </c>
      <c r="G655" s="154">
        <v>43829</v>
      </c>
      <c r="H655" s="155">
        <v>1.1579999999999999</v>
      </c>
      <c r="I655" s="156">
        <v>37.028301886792399</v>
      </c>
      <c r="J655" s="152" t="s">
        <v>13596</v>
      </c>
      <c r="K655" s="156">
        <v>0.78057241977449199</v>
      </c>
      <c r="L655" s="156">
        <v>6.8997240110395497</v>
      </c>
      <c r="M655" s="185">
        <v>13.2553606237817</v>
      </c>
      <c r="N655" s="156">
        <v>16.7839195979899</v>
      </c>
      <c r="O655" s="156">
        <v>37.028301886792399</v>
      </c>
      <c r="P655" s="152" t="s">
        <v>13596</v>
      </c>
      <c r="Q655" s="156">
        <v>4.87364620938627</v>
      </c>
      <c r="R655" s="152" t="s">
        <v>13597</v>
      </c>
      <c r="S655" s="156">
        <v>15.6218905472637</v>
      </c>
      <c r="T655" s="152" t="s">
        <v>13598</v>
      </c>
      <c r="U655" s="156">
        <v>16.2</v>
      </c>
      <c r="V655" s="152" t="s">
        <v>157</v>
      </c>
      <c r="W655" s="152" t="s">
        <v>158</v>
      </c>
      <c r="X655" s="155">
        <v>0.16472590140000001</v>
      </c>
      <c r="Y655" s="152" t="s">
        <v>159</v>
      </c>
      <c r="Z655" s="154">
        <v>42691</v>
      </c>
      <c r="AA655" s="153" t="s">
        <v>9271</v>
      </c>
      <c r="AB655" s="152" t="s">
        <v>13599</v>
      </c>
      <c r="AC655" s="152" t="s">
        <v>269</v>
      </c>
      <c r="AD655" s="152" t="s">
        <v>181</v>
      </c>
    </row>
    <row r="656" spans="1:30" hidden="1">
      <c r="A656" s="189" t="s">
        <v>13600</v>
      </c>
      <c r="B656" s="189" t="s">
        <v>13601</v>
      </c>
      <c r="C656" s="154">
        <v>43830</v>
      </c>
      <c r="D656" s="155">
        <v>1.1463000000000001</v>
      </c>
      <c r="E656" s="155">
        <v>1.1463000000000001</v>
      </c>
      <c r="F656" s="156">
        <v>0.35017070822025798</v>
      </c>
      <c r="G656" s="154">
        <v>43829</v>
      </c>
      <c r="H656" s="155">
        <v>1.1423000000000001</v>
      </c>
      <c r="I656" s="156">
        <v>37.002509860164899</v>
      </c>
      <c r="J656" s="152" t="s">
        <v>13602</v>
      </c>
      <c r="K656" s="156">
        <v>2.3482142857142798</v>
      </c>
      <c r="L656" s="156">
        <v>6.0014795635287799</v>
      </c>
      <c r="M656" s="185">
        <v>6.1094140516523199</v>
      </c>
      <c r="N656" s="156">
        <v>9.4110909611530005</v>
      </c>
      <c r="O656" s="156">
        <v>37.002509860164899</v>
      </c>
      <c r="P656" s="152" t="s">
        <v>13602</v>
      </c>
      <c r="Q656" s="157">
        <v>0</v>
      </c>
      <c r="R656" s="152"/>
      <c r="S656" s="157">
        <v>0</v>
      </c>
      <c r="T656" s="152"/>
      <c r="U656" s="156">
        <v>30.662259204377101</v>
      </c>
      <c r="V656" s="152" t="s">
        <v>157</v>
      </c>
      <c r="W656" s="152" t="s">
        <v>95</v>
      </c>
      <c r="X656" s="155">
        <v>8.7635669000000003E-3</v>
      </c>
      <c r="Y656" s="152" t="s">
        <v>159</v>
      </c>
      <c r="Z656" s="154">
        <v>43389</v>
      </c>
      <c r="AA656" s="153" t="s">
        <v>9271</v>
      </c>
      <c r="AB656" s="152" t="s">
        <v>10778</v>
      </c>
      <c r="AC656" s="152" t="s">
        <v>331</v>
      </c>
      <c r="AD656" s="152" t="s">
        <v>185</v>
      </c>
    </row>
    <row r="657" spans="1:30" hidden="1">
      <c r="A657" s="189" t="s">
        <v>7974</v>
      </c>
      <c r="B657" s="189" t="s">
        <v>7975</v>
      </c>
      <c r="C657" s="154">
        <v>43830</v>
      </c>
      <c r="D657" s="155">
        <v>1.052</v>
      </c>
      <c r="E657" s="155">
        <v>3.0634999999999999</v>
      </c>
      <c r="F657" s="156">
        <v>0.44877303542443497</v>
      </c>
      <c r="G657" s="154">
        <v>43829</v>
      </c>
      <c r="H657" s="155">
        <v>1.0472999999999999</v>
      </c>
      <c r="I657" s="156">
        <v>36.997015833554201</v>
      </c>
      <c r="J657" s="152" t="s">
        <v>10755</v>
      </c>
      <c r="K657" s="156">
        <v>2.5141297992594098</v>
      </c>
      <c r="L657" s="156">
        <v>7.2812563736487803</v>
      </c>
      <c r="M657" s="185">
        <v>5.3264001387527902</v>
      </c>
      <c r="N657" s="156">
        <v>8.7900723888314491</v>
      </c>
      <c r="O657" s="156">
        <v>36.997015833554201</v>
      </c>
      <c r="P657" s="152" t="s">
        <v>10755</v>
      </c>
      <c r="Q657" s="156">
        <v>2.6241424822810502</v>
      </c>
      <c r="R657" s="152" t="s">
        <v>10756</v>
      </c>
      <c r="S657" s="156">
        <v>-1.9662580760541599</v>
      </c>
      <c r="T657" s="152" t="s">
        <v>10757</v>
      </c>
      <c r="U657" s="156">
        <v>423.3518004</v>
      </c>
      <c r="V657" s="152" t="s">
        <v>157</v>
      </c>
      <c r="W657" s="152" t="s">
        <v>158</v>
      </c>
      <c r="X657" s="155">
        <v>3.7803336242999999</v>
      </c>
      <c r="Y657" s="152" t="s">
        <v>159</v>
      </c>
      <c r="Z657" s="154">
        <v>38316</v>
      </c>
      <c r="AA657" s="153" t="s">
        <v>9271</v>
      </c>
      <c r="AB657" s="152" t="s">
        <v>501</v>
      </c>
      <c r="AC657" s="152" t="s">
        <v>292</v>
      </c>
      <c r="AD657" s="152" t="s">
        <v>181</v>
      </c>
    </row>
    <row r="658" spans="1:30" hidden="1">
      <c r="A658" s="189" t="s">
        <v>7976</v>
      </c>
      <c r="B658" s="189" t="s">
        <v>7977</v>
      </c>
      <c r="C658" s="154">
        <v>43830</v>
      </c>
      <c r="D658" s="155">
        <v>1.1176999999999999</v>
      </c>
      <c r="E658" s="155">
        <v>1.1176999999999999</v>
      </c>
      <c r="F658" s="156">
        <v>0.68462300693629696</v>
      </c>
      <c r="G658" s="154">
        <v>43829</v>
      </c>
      <c r="H658" s="155">
        <v>1.1101000000000001</v>
      </c>
      <c r="I658" s="156">
        <v>36.956255360862599</v>
      </c>
      <c r="J658" s="152" t="s">
        <v>10758</v>
      </c>
      <c r="K658" s="156">
        <v>2.61659933896438</v>
      </c>
      <c r="L658" s="156">
        <v>6.3362191989344501</v>
      </c>
      <c r="M658" s="185">
        <v>7.3576025357794599</v>
      </c>
      <c r="N658" s="156">
        <v>11.9042851421706</v>
      </c>
      <c r="O658" s="156">
        <v>36.956255360862599</v>
      </c>
      <c r="P658" s="152" t="s">
        <v>10758</v>
      </c>
      <c r="Q658" s="157">
        <v>0</v>
      </c>
      <c r="R658" s="152"/>
      <c r="S658" s="157">
        <v>0</v>
      </c>
      <c r="T658" s="152"/>
      <c r="U658" s="156">
        <v>11.77</v>
      </c>
      <c r="V658" s="152" t="s">
        <v>163</v>
      </c>
      <c r="W658" s="152" t="s">
        <v>95</v>
      </c>
      <c r="X658" s="155">
        <v>1.6682837468</v>
      </c>
      <c r="Y658" s="152" t="s">
        <v>159</v>
      </c>
      <c r="Z658" s="154">
        <v>43125</v>
      </c>
      <c r="AA658" s="153" t="s">
        <v>9271</v>
      </c>
      <c r="AB658" s="152" t="s">
        <v>479</v>
      </c>
      <c r="AC658" s="152" t="s">
        <v>248</v>
      </c>
      <c r="AD658" s="152" t="s">
        <v>181</v>
      </c>
    </row>
    <row r="659" spans="1:30" hidden="1">
      <c r="A659" s="189" t="s">
        <v>7978</v>
      </c>
      <c r="B659" s="189" t="s">
        <v>7979</v>
      </c>
      <c r="C659" s="154">
        <v>43830</v>
      </c>
      <c r="D659" s="155">
        <v>1.169</v>
      </c>
      <c r="E659" s="155">
        <v>4.4124999999999996</v>
      </c>
      <c r="F659" s="156">
        <v>1.5197568389057801</v>
      </c>
      <c r="G659" s="154">
        <v>43829</v>
      </c>
      <c r="H659" s="155">
        <v>1.1515</v>
      </c>
      <c r="I659" s="156">
        <v>36.949390815370201</v>
      </c>
      <c r="J659" s="152" t="s">
        <v>10759</v>
      </c>
      <c r="K659" s="156">
        <v>3.6623215394165198</v>
      </c>
      <c r="L659" s="156">
        <v>7.9309389714707699</v>
      </c>
      <c r="M659" s="185">
        <v>5.0220106010241601</v>
      </c>
      <c r="N659" s="156">
        <v>12.783405692233501</v>
      </c>
      <c r="O659" s="156">
        <v>36.949390815370201</v>
      </c>
      <c r="P659" s="152" t="s">
        <v>10759</v>
      </c>
      <c r="Q659" s="156">
        <v>8.6734219577949094</v>
      </c>
      <c r="R659" s="152" t="s">
        <v>10760</v>
      </c>
      <c r="S659" s="156">
        <v>40.028144027608</v>
      </c>
      <c r="T659" s="152" t="s">
        <v>10761</v>
      </c>
      <c r="U659" s="156">
        <v>37.065310319917401</v>
      </c>
      <c r="V659" s="152" t="s">
        <v>157</v>
      </c>
      <c r="W659" s="152" t="s">
        <v>158</v>
      </c>
      <c r="X659" s="155">
        <v>6.3151969346000003</v>
      </c>
      <c r="Y659" s="152" t="s">
        <v>159</v>
      </c>
      <c r="Z659" s="154">
        <v>42594</v>
      </c>
      <c r="AA659" s="153" t="s">
        <v>9271</v>
      </c>
      <c r="AB659" s="152" t="s">
        <v>3618</v>
      </c>
      <c r="AC659" s="152" t="s">
        <v>325</v>
      </c>
      <c r="AD659" s="152" t="s">
        <v>181</v>
      </c>
    </row>
    <row r="660" spans="1:30" hidden="1">
      <c r="A660" s="189" t="s">
        <v>7980</v>
      </c>
      <c r="B660" s="189" t="s">
        <v>7981</v>
      </c>
      <c r="C660" s="154">
        <v>43830</v>
      </c>
      <c r="D660" s="155">
        <v>0.60499999999999998</v>
      </c>
      <c r="E660" s="155">
        <v>0.60499999999999998</v>
      </c>
      <c r="F660" s="156">
        <v>1.8518518518518501</v>
      </c>
      <c r="G660" s="154">
        <v>43829</v>
      </c>
      <c r="H660" s="155">
        <v>0.59399999999999997</v>
      </c>
      <c r="I660" s="156">
        <v>36.877828054298597</v>
      </c>
      <c r="J660" s="152" t="s">
        <v>10762</v>
      </c>
      <c r="K660" s="156">
        <v>4.4905008635578598</v>
      </c>
      <c r="L660" s="156">
        <v>11.213235294117601</v>
      </c>
      <c r="M660" s="185">
        <v>19.329388560157799</v>
      </c>
      <c r="N660" s="156">
        <v>38.127853881278497</v>
      </c>
      <c r="O660" s="156">
        <v>36.877828054298597</v>
      </c>
      <c r="P660" s="152" t="s">
        <v>10762</v>
      </c>
      <c r="Q660" s="156">
        <v>12.244897959183699</v>
      </c>
      <c r="R660" s="152" t="s">
        <v>10763</v>
      </c>
      <c r="S660" s="156">
        <v>15.019011406844101</v>
      </c>
      <c r="T660" s="152" t="s">
        <v>10764</v>
      </c>
      <c r="U660" s="156">
        <v>-39.5</v>
      </c>
      <c r="V660" s="152" t="s">
        <v>157</v>
      </c>
      <c r="W660" s="152" t="s">
        <v>158</v>
      </c>
      <c r="X660" s="155">
        <v>5.9347804214000002</v>
      </c>
      <c r="Y660" s="152" t="s">
        <v>159</v>
      </c>
      <c r="Z660" s="154">
        <v>42144</v>
      </c>
      <c r="AA660" s="153" t="s">
        <v>9271</v>
      </c>
      <c r="AB660" s="152" t="s">
        <v>10765</v>
      </c>
      <c r="AC660" s="152" t="s">
        <v>325</v>
      </c>
      <c r="AD660" s="152" t="s">
        <v>173</v>
      </c>
    </row>
    <row r="661" spans="1:30" hidden="1">
      <c r="A661" s="189" t="s">
        <v>7982</v>
      </c>
      <c r="B661" s="189" t="s">
        <v>7983</v>
      </c>
      <c r="C661" s="154">
        <v>43830</v>
      </c>
      <c r="D661" s="155">
        <v>1.0808</v>
      </c>
      <c r="E661" s="155">
        <v>1.0808</v>
      </c>
      <c r="F661" s="156">
        <v>0.68001863064742296</v>
      </c>
      <c r="G661" s="154">
        <v>43829</v>
      </c>
      <c r="H661" s="155">
        <v>1.0734999999999999</v>
      </c>
      <c r="I661" s="156">
        <v>36.862099531467599</v>
      </c>
      <c r="J661" s="152" t="s">
        <v>10766</v>
      </c>
      <c r="K661" s="156">
        <v>2.32910433629994</v>
      </c>
      <c r="L661" s="156">
        <v>5.5984367366878303</v>
      </c>
      <c r="M661" s="185">
        <v>7.2967338429464803</v>
      </c>
      <c r="N661" s="156">
        <v>14.0204662939129</v>
      </c>
      <c r="O661" s="156">
        <v>36.862099531467599</v>
      </c>
      <c r="P661" s="152" t="s">
        <v>10766</v>
      </c>
      <c r="Q661" s="157">
        <v>0</v>
      </c>
      <c r="R661" s="152"/>
      <c r="S661" s="157">
        <v>0</v>
      </c>
      <c r="T661" s="152"/>
      <c r="U661" s="156">
        <v>8.08</v>
      </c>
      <c r="V661" s="152" t="s">
        <v>157</v>
      </c>
      <c r="W661" s="152" t="s">
        <v>95</v>
      </c>
      <c r="X661" s="155">
        <v>1.6920208788</v>
      </c>
      <c r="Y661" s="152" t="s">
        <v>159</v>
      </c>
      <c r="Z661" s="154">
        <v>43138</v>
      </c>
      <c r="AA661" s="153" t="s">
        <v>9271</v>
      </c>
      <c r="AB661" s="152" t="s">
        <v>10767</v>
      </c>
      <c r="AC661" s="152" t="s">
        <v>490</v>
      </c>
      <c r="AD661" s="152" t="s">
        <v>247</v>
      </c>
    </row>
    <row r="662" spans="1:30" hidden="1">
      <c r="A662" s="189" t="s">
        <v>7984</v>
      </c>
      <c r="B662" s="189" t="s">
        <v>7985</v>
      </c>
      <c r="C662" s="154">
        <v>43830</v>
      </c>
      <c r="D662" s="155">
        <v>2.4769999999999999</v>
      </c>
      <c r="E662" s="155">
        <v>2.5449999999999999</v>
      </c>
      <c r="F662" s="156">
        <v>0.69105691056909302</v>
      </c>
      <c r="G662" s="154">
        <v>43829</v>
      </c>
      <c r="H662" s="155">
        <v>2.46</v>
      </c>
      <c r="I662" s="156">
        <v>36.7752622860298</v>
      </c>
      <c r="J662" s="152" t="s">
        <v>10768</v>
      </c>
      <c r="K662" s="156">
        <v>3.8139145012573201</v>
      </c>
      <c r="L662" s="156">
        <v>9.4564737074679606</v>
      </c>
      <c r="M662" s="185">
        <v>12.488646684832</v>
      </c>
      <c r="N662" s="156">
        <v>12.437585111212</v>
      </c>
      <c r="O662" s="156">
        <v>36.7752622860298</v>
      </c>
      <c r="P662" s="152" t="s">
        <v>10768</v>
      </c>
      <c r="Q662" s="156">
        <v>16.729500471253498</v>
      </c>
      <c r="R662" s="152" t="s">
        <v>10769</v>
      </c>
      <c r="S662" s="156">
        <v>23.233830845771099</v>
      </c>
      <c r="T662" s="152" t="s">
        <v>10770</v>
      </c>
      <c r="U662" s="156">
        <v>147.45253171188</v>
      </c>
      <c r="V662" s="152" t="s">
        <v>157</v>
      </c>
      <c r="W662" s="152" t="s">
        <v>158</v>
      </c>
      <c r="X662" s="155">
        <v>1.4930219683999999</v>
      </c>
      <c r="Y662" s="152" t="s">
        <v>159</v>
      </c>
      <c r="Z662" s="154">
        <v>41662</v>
      </c>
      <c r="AA662" s="153" t="s">
        <v>9271</v>
      </c>
      <c r="AB662" s="152" t="s">
        <v>516</v>
      </c>
      <c r="AC662" s="152" t="s">
        <v>246</v>
      </c>
      <c r="AD662" s="152" t="s">
        <v>162</v>
      </c>
    </row>
    <row r="663" spans="1:30" hidden="1">
      <c r="A663" s="189" t="s">
        <v>7986</v>
      </c>
      <c r="B663" s="189" t="s">
        <v>7987</v>
      </c>
      <c r="C663" s="154">
        <v>43830</v>
      </c>
      <c r="D663" s="155">
        <v>1.1232</v>
      </c>
      <c r="E663" s="155">
        <v>1.3732</v>
      </c>
      <c r="F663" s="156">
        <v>-6.2283121274137897E-2</v>
      </c>
      <c r="G663" s="154">
        <v>43829</v>
      </c>
      <c r="H663" s="155">
        <v>1.1238999999999999</v>
      </c>
      <c r="I663" s="156">
        <v>36.746407267332401</v>
      </c>
      <c r="J663" s="152" t="s">
        <v>10771</v>
      </c>
      <c r="K663" s="156">
        <v>1.6378608270744599</v>
      </c>
      <c r="L663" s="156">
        <v>6.3132986275437597</v>
      </c>
      <c r="M663" s="185">
        <v>6.4780196407222901</v>
      </c>
      <c r="N663" s="156">
        <v>12.663335188644901</v>
      </c>
      <c r="O663" s="156">
        <v>36.746407267332401</v>
      </c>
      <c r="P663" s="152" t="s">
        <v>10771</v>
      </c>
      <c r="Q663" s="156">
        <v>24.825120511860899</v>
      </c>
      <c r="R663" s="152" t="s">
        <v>10772</v>
      </c>
      <c r="S663" s="156">
        <v>33.945953952184801</v>
      </c>
      <c r="T663" s="152" t="s">
        <v>10773</v>
      </c>
      <c r="U663" s="156">
        <v>41.434916479999998</v>
      </c>
      <c r="V663" s="152" t="s">
        <v>157</v>
      </c>
      <c r="W663" s="152" t="s">
        <v>166</v>
      </c>
      <c r="X663" s="155">
        <v>0.51419181260000002</v>
      </c>
      <c r="Y663" s="152" t="s">
        <v>159</v>
      </c>
      <c r="Z663" s="154">
        <v>42131</v>
      </c>
      <c r="AA663" s="153" t="s">
        <v>9271</v>
      </c>
      <c r="AB663" s="152" t="s">
        <v>10774</v>
      </c>
      <c r="AC663" s="152" t="s">
        <v>418</v>
      </c>
      <c r="AD663" s="152" t="s">
        <v>173</v>
      </c>
    </row>
    <row r="664" spans="1:30" hidden="1">
      <c r="A664" s="189" t="s">
        <v>13603</v>
      </c>
      <c r="B664" s="189" t="s">
        <v>13604</v>
      </c>
      <c r="C664" s="154">
        <v>43830</v>
      </c>
      <c r="D664" s="155">
        <v>1.1136999999999999</v>
      </c>
      <c r="E664" s="155">
        <v>1.1136999999999999</v>
      </c>
      <c r="F664" s="156">
        <v>0.68709881565860498</v>
      </c>
      <c r="G664" s="154">
        <v>43829</v>
      </c>
      <c r="H664" s="155">
        <v>1.1061000000000001</v>
      </c>
      <c r="I664" s="156">
        <v>36.700625997299603</v>
      </c>
      <c r="J664" s="152" t="s">
        <v>13605</v>
      </c>
      <c r="K664" s="156">
        <v>2.6073337018610601</v>
      </c>
      <c r="L664" s="156">
        <v>6.3198090692123898</v>
      </c>
      <c r="M664" s="185">
        <v>7.3032084015801004</v>
      </c>
      <c r="N664" s="156">
        <v>11.794820317205399</v>
      </c>
      <c r="O664" s="156">
        <v>36.700625997299603</v>
      </c>
      <c r="P664" s="152" t="s">
        <v>13605</v>
      </c>
      <c r="Q664" s="157">
        <v>0</v>
      </c>
      <c r="R664" s="152"/>
      <c r="S664" s="157">
        <v>0</v>
      </c>
      <c r="T664" s="152"/>
      <c r="U664" s="156">
        <v>11.37</v>
      </c>
      <c r="V664" s="152" t="s">
        <v>163</v>
      </c>
      <c r="W664" s="152" t="s">
        <v>95</v>
      </c>
      <c r="X664" s="155">
        <v>2.7986810999999999E-3</v>
      </c>
      <c r="Y664" s="152" t="s">
        <v>159</v>
      </c>
      <c r="Z664" s="154">
        <v>43125</v>
      </c>
      <c r="AA664" s="153" t="s">
        <v>9271</v>
      </c>
      <c r="AB664" s="152" t="s">
        <v>479</v>
      </c>
      <c r="AC664" s="152" t="s">
        <v>248</v>
      </c>
      <c r="AD664" s="152" t="s">
        <v>181</v>
      </c>
    </row>
    <row r="665" spans="1:30" hidden="1">
      <c r="A665" s="189" t="s">
        <v>7988</v>
      </c>
      <c r="B665" s="189" t="s">
        <v>7989</v>
      </c>
      <c r="C665" s="154">
        <v>43830</v>
      </c>
      <c r="D665" s="155">
        <v>1.1413</v>
      </c>
      <c r="E665" s="155">
        <v>1.1413</v>
      </c>
      <c r="F665" s="156">
        <v>0.34288728679444502</v>
      </c>
      <c r="G665" s="154">
        <v>43829</v>
      </c>
      <c r="H665" s="155">
        <v>1.1374</v>
      </c>
      <c r="I665" s="156">
        <v>36.633544834191298</v>
      </c>
      <c r="J665" s="152" t="s">
        <v>10775</v>
      </c>
      <c r="K665" s="156">
        <v>2.3495650614294701</v>
      </c>
      <c r="L665" s="156">
        <v>6.0195076637250304</v>
      </c>
      <c r="M665" s="185">
        <v>6.1871976181615196</v>
      </c>
      <c r="N665" s="156">
        <v>9.4667178208325407</v>
      </c>
      <c r="O665" s="156">
        <v>36.633544834191298</v>
      </c>
      <c r="P665" s="152" t="s">
        <v>10775</v>
      </c>
      <c r="Q665" s="156">
        <v>4.6488171648633703</v>
      </c>
      <c r="R665" s="152" t="s">
        <v>10776</v>
      </c>
      <c r="S665" s="156">
        <v>26.277937596813398</v>
      </c>
      <c r="T665" s="152" t="s">
        <v>10777</v>
      </c>
      <c r="U665" s="156">
        <v>14.13</v>
      </c>
      <c r="V665" s="152" t="s">
        <v>157</v>
      </c>
      <c r="W665" s="152" t="s">
        <v>158</v>
      </c>
      <c r="X665" s="155">
        <v>5.2058628655000003</v>
      </c>
      <c r="Y665" s="152" t="s">
        <v>159</v>
      </c>
      <c r="Z665" s="154">
        <v>42087</v>
      </c>
      <c r="AA665" s="153" t="s">
        <v>9271</v>
      </c>
      <c r="AB665" s="152" t="s">
        <v>10778</v>
      </c>
      <c r="AC665" s="152" t="s">
        <v>331</v>
      </c>
      <c r="AD665" s="152" t="s">
        <v>185</v>
      </c>
    </row>
    <row r="666" spans="1:30" hidden="1">
      <c r="A666" s="189" t="s">
        <v>13606</v>
      </c>
      <c r="B666" s="189" t="s">
        <v>13607</v>
      </c>
      <c r="C666" s="154">
        <v>43830</v>
      </c>
      <c r="D666" s="155">
        <v>1.1412</v>
      </c>
      <c r="E666" s="155">
        <v>1.1412</v>
      </c>
      <c r="F666" s="156">
        <v>0.76821192052979503</v>
      </c>
      <c r="G666" s="154">
        <v>43829</v>
      </c>
      <c r="H666" s="155">
        <v>1.1325000000000001</v>
      </c>
      <c r="I666" s="156">
        <v>36.572522738152202</v>
      </c>
      <c r="J666" s="152" t="s">
        <v>13608</v>
      </c>
      <c r="K666" s="156">
        <v>3.2666726993032298</v>
      </c>
      <c r="L666" s="156">
        <v>7.1146987047118504</v>
      </c>
      <c r="M666" s="185">
        <v>12.8783382789318</v>
      </c>
      <c r="N666" s="156">
        <v>17.431570281951</v>
      </c>
      <c r="O666" s="156">
        <v>36.572522738152202</v>
      </c>
      <c r="P666" s="152" t="s">
        <v>13608</v>
      </c>
      <c r="Q666" s="157">
        <v>0</v>
      </c>
      <c r="R666" s="152"/>
      <c r="S666" s="157">
        <v>0</v>
      </c>
      <c r="T666" s="152"/>
      <c r="U666" s="156">
        <v>35.808639771510201</v>
      </c>
      <c r="V666" s="152" t="s">
        <v>157</v>
      </c>
      <c r="W666" s="152" t="s">
        <v>95</v>
      </c>
      <c r="X666" s="155">
        <v>1.6601615600000001E-2</v>
      </c>
      <c r="Y666" s="152" t="s">
        <v>159</v>
      </c>
      <c r="Z666" s="154">
        <v>43448</v>
      </c>
      <c r="AA666" s="153" t="s">
        <v>9271</v>
      </c>
      <c r="AB666" s="152" t="s">
        <v>9976</v>
      </c>
      <c r="AC666" s="152" t="s">
        <v>200</v>
      </c>
      <c r="AD666" s="152" t="s">
        <v>162</v>
      </c>
    </row>
    <row r="667" spans="1:30" hidden="1">
      <c r="A667" s="189" t="s">
        <v>7990</v>
      </c>
      <c r="B667" s="189" t="s">
        <v>7991</v>
      </c>
      <c r="C667" s="154">
        <v>43830</v>
      </c>
      <c r="D667" s="155">
        <v>0.83940000000000003</v>
      </c>
      <c r="E667" s="155">
        <v>0.83940000000000003</v>
      </c>
      <c r="F667" s="156">
        <v>0.55103018687111305</v>
      </c>
      <c r="G667" s="154">
        <v>43829</v>
      </c>
      <c r="H667" s="155">
        <v>0.83479999999999999</v>
      </c>
      <c r="I667" s="156">
        <v>36.510001626280697</v>
      </c>
      <c r="J667" s="152" t="s">
        <v>10779</v>
      </c>
      <c r="K667" s="156">
        <v>1.8936635105608199</v>
      </c>
      <c r="L667" s="156">
        <v>5.3728345468240102</v>
      </c>
      <c r="M667" s="185">
        <v>8.1143740340031005</v>
      </c>
      <c r="N667" s="156">
        <v>18.092290377040001</v>
      </c>
      <c r="O667" s="156">
        <v>36.510001626280697</v>
      </c>
      <c r="P667" s="152" t="s">
        <v>10779</v>
      </c>
      <c r="Q667" s="156">
        <v>-19.373739314186899</v>
      </c>
      <c r="R667" s="152" t="s">
        <v>10780</v>
      </c>
      <c r="S667" s="157">
        <v>0</v>
      </c>
      <c r="T667" s="152"/>
      <c r="U667" s="156">
        <v>-16.059999999999999</v>
      </c>
      <c r="V667" s="152" t="s">
        <v>163</v>
      </c>
      <c r="W667" s="152" t="s">
        <v>95</v>
      </c>
      <c r="X667" s="155">
        <v>0.97974874850000004</v>
      </c>
      <c r="Y667" s="152" t="s">
        <v>159</v>
      </c>
      <c r="Z667" s="154">
        <v>42919</v>
      </c>
      <c r="AA667" s="153" t="s">
        <v>9271</v>
      </c>
      <c r="AB667" s="152" t="s">
        <v>10781</v>
      </c>
      <c r="AC667" s="152" t="s">
        <v>401</v>
      </c>
      <c r="AD667" s="152" t="s">
        <v>177</v>
      </c>
    </row>
    <row r="668" spans="1:30" hidden="1">
      <c r="A668" s="189" t="s">
        <v>7992</v>
      </c>
      <c r="B668" s="189" t="s">
        <v>7993</v>
      </c>
      <c r="C668" s="154">
        <v>43830</v>
      </c>
      <c r="D668" s="155">
        <v>1.3245</v>
      </c>
      <c r="E668" s="155">
        <v>3.8955000000000002</v>
      </c>
      <c r="F668" s="156">
        <v>0.71477454185994105</v>
      </c>
      <c r="G668" s="154">
        <v>43829</v>
      </c>
      <c r="H668" s="155">
        <v>1.3150999999999999</v>
      </c>
      <c r="I668" s="156">
        <v>36.490205968036598</v>
      </c>
      <c r="J668" s="152" t="s">
        <v>10782</v>
      </c>
      <c r="K668" s="156">
        <v>3.1702757438853402</v>
      </c>
      <c r="L668" s="156">
        <v>8.8868793160144808</v>
      </c>
      <c r="M668" s="185">
        <v>12.074803621662999</v>
      </c>
      <c r="N668" s="156">
        <v>16.7914490609752</v>
      </c>
      <c r="O668" s="156">
        <v>36.490205968036598</v>
      </c>
      <c r="P668" s="152" t="s">
        <v>10782</v>
      </c>
      <c r="Q668" s="156">
        <v>2.7852429338693598</v>
      </c>
      <c r="R668" s="152" t="s">
        <v>10783</v>
      </c>
      <c r="S668" s="156">
        <v>59.575392833338697</v>
      </c>
      <c r="T668" s="152" t="s">
        <v>10784</v>
      </c>
      <c r="U668" s="156">
        <v>560.84814919999997</v>
      </c>
      <c r="V668" s="152" t="s">
        <v>157</v>
      </c>
      <c r="W668" s="152" t="s">
        <v>166</v>
      </c>
      <c r="X668" s="155">
        <v>36.949363702399999</v>
      </c>
      <c r="Y668" s="152" t="s">
        <v>159</v>
      </c>
      <c r="Z668" s="154">
        <v>38882</v>
      </c>
      <c r="AA668" s="153" t="s">
        <v>9271</v>
      </c>
      <c r="AB668" s="152" t="s">
        <v>10785</v>
      </c>
      <c r="AC668" s="152" t="s">
        <v>266</v>
      </c>
      <c r="AD668" s="152" t="s">
        <v>181</v>
      </c>
    </row>
    <row r="669" spans="1:30" hidden="1">
      <c r="A669" s="189" t="s">
        <v>7994</v>
      </c>
      <c r="B669" s="189" t="s">
        <v>7995</v>
      </c>
      <c r="C669" s="154">
        <v>43830</v>
      </c>
      <c r="D669" s="155">
        <v>1.2638</v>
      </c>
      <c r="E669" s="155">
        <v>1.2638</v>
      </c>
      <c r="F669" s="156">
        <v>1.27414055613431</v>
      </c>
      <c r="G669" s="154">
        <v>43829</v>
      </c>
      <c r="H669" s="155">
        <v>1.2479</v>
      </c>
      <c r="I669" s="156">
        <v>36.435280146820702</v>
      </c>
      <c r="J669" s="152" t="s">
        <v>10786</v>
      </c>
      <c r="K669" s="156">
        <v>3.48837209302325</v>
      </c>
      <c r="L669" s="156">
        <v>9.5337146819206193</v>
      </c>
      <c r="M669" s="185">
        <v>15.8917927556167</v>
      </c>
      <c r="N669" s="156">
        <v>25.376984126984102</v>
      </c>
      <c r="O669" s="156">
        <v>36.435280146820702</v>
      </c>
      <c r="P669" s="152" t="s">
        <v>10786</v>
      </c>
      <c r="Q669" s="157">
        <v>0</v>
      </c>
      <c r="R669" s="152"/>
      <c r="S669" s="157">
        <v>0</v>
      </c>
      <c r="T669" s="152"/>
      <c r="U669" s="156">
        <v>26.38</v>
      </c>
      <c r="V669" s="152" t="s">
        <v>157</v>
      </c>
      <c r="W669" s="152" t="s">
        <v>95</v>
      </c>
      <c r="X669" s="155">
        <v>2.4497149748</v>
      </c>
      <c r="Y669" s="152" t="s">
        <v>159</v>
      </c>
      <c r="Z669" s="154">
        <v>43186</v>
      </c>
      <c r="AA669" s="153" t="s">
        <v>9271</v>
      </c>
      <c r="AB669" s="152" t="s">
        <v>519</v>
      </c>
      <c r="AC669" s="152" t="s">
        <v>325</v>
      </c>
      <c r="AD669" s="152" t="s">
        <v>173</v>
      </c>
    </row>
    <row r="670" spans="1:30" hidden="1">
      <c r="A670" s="189" t="s">
        <v>7996</v>
      </c>
      <c r="B670" s="189" t="s">
        <v>7997</v>
      </c>
      <c r="C670" s="154">
        <v>43830</v>
      </c>
      <c r="D670" s="155">
        <v>0.93</v>
      </c>
      <c r="E670" s="155">
        <v>0.93</v>
      </c>
      <c r="F670" s="156">
        <v>0.43196544276457899</v>
      </c>
      <c r="G670" s="154">
        <v>43829</v>
      </c>
      <c r="H670" s="155">
        <v>0.92600000000000005</v>
      </c>
      <c r="I670" s="156">
        <v>36.363636363636402</v>
      </c>
      <c r="J670" s="152" t="s">
        <v>10787</v>
      </c>
      <c r="K670" s="156">
        <v>1.3071895424836599</v>
      </c>
      <c r="L670" s="156">
        <v>7.6388888888888999</v>
      </c>
      <c r="M670" s="185">
        <v>13.001215066828699</v>
      </c>
      <c r="N670" s="156">
        <v>18.622448979591798</v>
      </c>
      <c r="O670" s="156">
        <v>36.363636363636402</v>
      </c>
      <c r="P670" s="152" t="s">
        <v>10787</v>
      </c>
      <c r="Q670" s="156">
        <v>5.6818181818181897</v>
      </c>
      <c r="R670" s="152" t="s">
        <v>10788</v>
      </c>
      <c r="S670" s="156">
        <v>20.4663212435233</v>
      </c>
      <c r="T670" s="152" t="s">
        <v>10789</v>
      </c>
      <c r="U670" s="156">
        <v>-6.9999999999999902</v>
      </c>
      <c r="V670" s="152" t="s">
        <v>157</v>
      </c>
      <c r="W670" s="152" t="s">
        <v>158</v>
      </c>
      <c r="X670" s="155">
        <v>2.8893858176</v>
      </c>
      <c r="Y670" s="152" t="s">
        <v>159</v>
      </c>
      <c r="Z670" s="154">
        <v>41956</v>
      </c>
      <c r="AA670" s="153" t="s">
        <v>9271</v>
      </c>
      <c r="AB670" s="152" t="s">
        <v>505</v>
      </c>
      <c r="AC670" s="152" t="s">
        <v>269</v>
      </c>
      <c r="AD670" s="152" t="s">
        <v>181</v>
      </c>
    </row>
    <row r="671" spans="1:30" hidden="1">
      <c r="A671" s="189" t="s">
        <v>7998</v>
      </c>
      <c r="B671" s="189" t="s">
        <v>7999</v>
      </c>
      <c r="C671" s="154">
        <v>43830</v>
      </c>
      <c r="D671" s="155">
        <v>0.96350000000000002</v>
      </c>
      <c r="E671" s="155">
        <v>0.96350000000000002</v>
      </c>
      <c r="F671" s="156">
        <v>0.53213689482470705</v>
      </c>
      <c r="G671" s="154">
        <v>43829</v>
      </c>
      <c r="H671" s="155">
        <v>0.95840000000000003</v>
      </c>
      <c r="I671" s="156">
        <v>36.3572035097651</v>
      </c>
      <c r="J671" s="152" t="s">
        <v>10790</v>
      </c>
      <c r="K671" s="156">
        <v>2.52181315173442</v>
      </c>
      <c r="L671" s="156">
        <v>6.9604795737122496</v>
      </c>
      <c r="M671" s="185">
        <v>7.1031569586482997</v>
      </c>
      <c r="N671" s="156">
        <v>15.320167564332699</v>
      </c>
      <c r="O671" s="156">
        <v>36.3572035097651</v>
      </c>
      <c r="P671" s="152" t="s">
        <v>10790</v>
      </c>
      <c r="Q671" s="156">
        <v>2.7076004690331499</v>
      </c>
      <c r="R671" s="152" t="s">
        <v>10791</v>
      </c>
      <c r="S671" s="157">
        <v>0</v>
      </c>
      <c r="T671" s="152"/>
      <c r="U671" s="156">
        <v>-3.65</v>
      </c>
      <c r="V671" s="152" t="s">
        <v>157</v>
      </c>
      <c r="W671" s="152" t="s">
        <v>95</v>
      </c>
      <c r="X671" s="155">
        <v>2.4298311705</v>
      </c>
      <c r="Y671" s="152" t="s">
        <v>159</v>
      </c>
      <c r="Z671" s="154">
        <v>42804</v>
      </c>
      <c r="AA671" s="153" t="s">
        <v>9271</v>
      </c>
      <c r="AB671" s="152" t="s">
        <v>10792</v>
      </c>
      <c r="AC671" s="152" t="s">
        <v>234</v>
      </c>
      <c r="AD671" s="152" t="s">
        <v>162</v>
      </c>
    </row>
    <row r="672" spans="1:30" hidden="1">
      <c r="A672" s="189" t="s">
        <v>8000</v>
      </c>
      <c r="B672" s="189" t="s">
        <v>8001</v>
      </c>
      <c r="C672" s="154">
        <v>43830</v>
      </c>
      <c r="D672" s="155">
        <v>1.333</v>
      </c>
      <c r="E672" s="155">
        <v>1.4530000000000001</v>
      </c>
      <c r="F672" s="156">
        <v>0.32362459546924</v>
      </c>
      <c r="G672" s="154">
        <v>43829</v>
      </c>
      <c r="H672" s="155">
        <v>1.3287</v>
      </c>
      <c r="I672" s="156">
        <v>36.354337152209503</v>
      </c>
      <c r="J672" s="152" t="s">
        <v>10793</v>
      </c>
      <c r="K672" s="156">
        <v>1.1918317771198601</v>
      </c>
      <c r="L672" s="156">
        <v>5.2174599415897003</v>
      </c>
      <c r="M672" s="185">
        <v>9.3698720052510502</v>
      </c>
      <c r="N672" s="156">
        <v>14.058355437665799</v>
      </c>
      <c r="O672" s="156">
        <v>36.354337152209503</v>
      </c>
      <c r="P672" s="152" t="s">
        <v>10793</v>
      </c>
      <c r="Q672" s="156">
        <v>17.083882301273601</v>
      </c>
      <c r="R672" s="152" t="s">
        <v>10794</v>
      </c>
      <c r="S672" s="156">
        <v>30.850917392076699</v>
      </c>
      <c r="T672" s="152" t="s">
        <v>10795</v>
      </c>
      <c r="U672" s="156">
        <v>47.311962800000003</v>
      </c>
      <c r="V672" s="152" t="s">
        <v>157</v>
      </c>
      <c r="W672" s="152" t="s">
        <v>166</v>
      </c>
      <c r="X672" s="155">
        <v>28.179211983599998</v>
      </c>
      <c r="Y672" s="152" t="s">
        <v>159</v>
      </c>
      <c r="Z672" s="154">
        <v>42164</v>
      </c>
      <c r="AA672" s="153" t="s">
        <v>9271</v>
      </c>
      <c r="AB672" s="152" t="s">
        <v>10796</v>
      </c>
      <c r="AC672" s="152" t="s">
        <v>164</v>
      </c>
      <c r="AD672" s="152" t="s">
        <v>162</v>
      </c>
    </row>
    <row r="673" spans="1:30" hidden="1">
      <c r="A673" s="189" t="s">
        <v>13609</v>
      </c>
      <c r="B673" s="189" t="s">
        <v>13610</v>
      </c>
      <c r="C673" s="154">
        <v>43830</v>
      </c>
      <c r="D673" s="155">
        <v>0.95799999999999996</v>
      </c>
      <c r="E673" s="155">
        <v>0.95799999999999996</v>
      </c>
      <c r="F673" s="156">
        <v>0.209205020920502</v>
      </c>
      <c r="G673" s="154">
        <v>43829</v>
      </c>
      <c r="H673" s="155">
        <v>0.95599999999999996</v>
      </c>
      <c r="I673" s="156">
        <v>36.273115220483596</v>
      </c>
      <c r="J673" s="152" t="s">
        <v>13611</v>
      </c>
      <c r="K673" s="156">
        <v>-0.104275286757039</v>
      </c>
      <c r="L673" s="156">
        <v>-0.41580041580041599</v>
      </c>
      <c r="M673" s="185">
        <v>0.31413612565445098</v>
      </c>
      <c r="N673" s="156">
        <v>6.5628476084538301</v>
      </c>
      <c r="O673" s="156">
        <v>36.273115220483596</v>
      </c>
      <c r="P673" s="152" t="s">
        <v>13611</v>
      </c>
      <c r="Q673" s="156">
        <v>-9.8777046095954795</v>
      </c>
      <c r="R673" s="152" t="s">
        <v>13612</v>
      </c>
      <c r="S673" s="156">
        <v>2.67952840300106</v>
      </c>
      <c r="T673" s="152" t="s">
        <v>13613</v>
      </c>
      <c r="U673" s="156">
        <v>-4.2</v>
      </c>
      <c r="V673" s="152" t="s">
        <v>157</v>
      </c>
      <c r="W673" s="152" t="s">
        <v>158</v>
      </c>
      <c r="X673" s="155">
        <v>0.13283500840000001</v>
      </c>
      <c r="Y673" s="152" t="s">
        <v>159</v>
      </c>
      <c r="Z673" s="154">
        <v>41957</v>
      </c>
      <c r="AA673" s="153" t="s">
        <v>9271</v>
      </c>
      <c r="AB673" s="152" t="s">
        <v>444</v>
      </c>
      <c r="AC673" s="152" t="s">
        <v>445</v>
      </c>
      <c r="AD673" s="152" t="s">
        <v>162</v>
      </c>
    </row>
    <row r="674" spans="1:30" hidden="1">
      <c r="A674" s="189" t="s">
        <v>8002</v>
      </c>
      <c r="B674" s="189" t="s">
        <v>8003</v>
      </c>
      <c r="C674" s="154">
        <v>43830</v>
      </c>
      <c r="D674" s="155">
        <v>1.5994999999999999</v>
      </c>
      <c r="E674" s="155">
        <v>1.8509</v>
      </c>
      <c r="F674" s="156">
        <v>-0.124882922260381</v>
      </c>
      <c r="G674" s="154">
        <v>43829</v>
      </c>
      <c r="H674" s="155">
        <v>1.6014999999999999</v>
      </c>
      <c r="I674" s="156">
        <v>36.266825694326101</v>
      </c>
      <c r="J674" s="152" t="s">
        <v>10797</v>
      </c>
      <c r="K674" s="156">
        <v>1.8335773858789</v>
      </c>
      <c r="L674" s="156">
        <v>5.6263620154526803</v>
      </c>
      <c r="M674" s="185">
        <v>8.04512293974601</v>
      </c>
      <c r="N674" s="156">
        <v>18.868906064209298</v>
      </c>
      <c r="O674" s="156">
        <v>36.266825694326101</v>
      </c>
      <c r="P674" s="152" t="s">
        <v>10797</v>
      </c>
      <c r="Q674" s="156">
        <v>30.464926590538301</v>
      </c>
      <c r="R674" s="152" t="s">
        <v>10798</v>
      </c>
      <c r="S674" s="156">
        <v>37.887931034482797</v>
      </c>
      <c r="T674" s="152" t="s">
        <v>10799</v>
      </c>
      <c r="U674" s="156">
        <v>59.95</v>
      </c>
      <c r="V674" s="152" t="s">
        <v>157</v>
      </c>
      <c r="W674" s="152" t="s">
        <v>166</v>
      </c>
      <c r="X674" s="155">
        <v>1.1463550140000001</v>
      </c>
      <c r="Y674" s="152" t="s">
        <v>159</v>
      </c>
      <c r="Z674" s="154">
        <v>42026</v>
      </c>
      <c r="AA674" s="153" t="s">
        <v>9271</v>
      </c>
      <c r="AB674" s="152" t="s">
        <v>9502</v>
      </c>
      <c r="AC674" s="152" t="s">
        <v>193</v>
      </c>
      <c r="AD674" s="152" t="s">
        <v>183</v>
      </c>
    </row>
    <row r="675" spans="1:30" hidden="1">
      <c r="A675" s="189" t="s">
        <v>8004</v>
      </c>
      <c r="B675" s="189" t="s">
        <v>8005</v>
      </c>
      <c r="C675" s="154">
        <v>43830</v>
      </c>
      <c r="D675" s="155">
        <v>1.3409</v>
      </c>
      <c r="E675" s="155">
        <v>1.7827999999999999</v>
      </c>
      <c r="F675" s="156">
        <v>0.32921810699588699</v>
      </c>
      <c r="G675" s="154">
        <v>43829</v>
      </c>
      <c r="H675" s="155">
        <v>1.3365</v>
      </c>
      <c r="I675" s="156">
        <v>36.195039893077997</v>
      </c>
      <c r="J675" s="152" t="s">
        <v>10800</v>
      </c>
      <c r="K675" s="156">
        <v>2.2885040811656099</v>
      </c>
      <c r="L675" s="156">
        <v>6.0838607594936702</v>
      </c>
      <c r="M675" s="185">
        <v>5.8493585828026902</v>
      </c>
      <c r="N675" s="156">
        <v>8.6490836994323104</v>
      </c>
      <c r="O675" s="156">
        <v>36.195039893077997</v>
      </c>
      <c r="P675" s="152" t="s">
        <v>10800</v>
      </c>
      <c r="Q675" s="156">
        <v>5.8480285083899499</v>
      </c>
      <c r="R675" s="152" t="s">
        <v>10801</v>
      </c>
      <c r="S675" s="156">
        <v>31.6450458549971</v>
      </c>
      <c r="T675" s="152" t="s">
        <v>10802</v>
      </c>
      <c r="U675" s="156">
        <v>82.302059499999999</v>
      </c>
      <c r="V675" s="152" t="s">
        <v>157</v>
      </c>
      <c r="W675" s="152" t="s">
        <v>189</v>
      </c>
      <c r="X675" s="155">
        <v>14.643264484099999</v>
      </c>
      <c r="Y675" s="152" t="s">
        <v>159</v>
      </c>
      <c r="Z675" s="154">
        <v>41990</v>
      </c>
      <c r="AA675" s="153" t="s">
        <v>9271</v>
      </c>
      <c r="AB675" s="152" t="s">
        <v>10778</v>
      </c>
      <c r="AC675" s="152" t="s">
        <v>331</v>
      </c>
      <c r="AD675" s="152" t="s">
        <v>181</v>
      </c>
    </row>
    <row r="676" spans="1:30" hidden="1">
      <c r="A676" s="189" t="s">
        <v>13614</v>
      </c>
      <c r="B676" s="189" t="s">
        <v>13615</v>
      </c>
      <c r="C676" s="154">
        <v>43830</v>
      </c>
      <c r="D676" s="155">
        <v>1.42</v>
      </c>
      <c r="E676" s="155">
        <v>1.42</v>
      </c>
      <c r="F676" s="156">
        <v>0.21171489061396601</v>
      </c>
      <c r="G676" s="154">
        <v>43829</v>
      </c>
      <c r="H676" s="155">
        <v>1.417</v>
      </c>
      <c r="I676" s="156">
        <v>36.145733461169698</v>
      </c>
      <c r="J676" s="152" t="s">
        <v>13616</v>
      </c>
      <c r="K676" s="156">
        <v>2.6011560693641602</v>
      </c>
      <c r="L676" s="156">
        <v>10.334110334110299</v>
      </c>
      <c r="M676" s="185">
        <v>9.1468101460415099</v>
      </c>
      <c r="N676" s="156">
        <v>13.6909527622098</v>
      </c>
      <c r="O676" s="156">
        <v>36.145733461169698</v>
      </c>
      <c r="P676" s="152" t="s">
        <v>13616</v>
      </c>
      <c r="Q676" s="156">
        <v>7.0889894419306101</v>
      </c>
      <c r="R676" s="152" t="s">
        <v>13617</v>
      </c>
      <c r="S676" s="156">
        <v>15.3533712428919</v>
      </c>
      <c r="T676" s="152" t="s">
        <v>13618</v>
      </c>
      <c r="U676" s="156">
        <v>42</v>
      </c>
      <c r="V676" s="152" t="s">
        <v>157</v>
      </c>
      <c r="W676" s="152" t="s">
        <v>158</v>
      </c>
      <c r="X676" s="155">
        <v>0.18699611290000001</v>
      </c>
      <c r="Y676" s="152" t="s">
        <v>159</v>
      </c>
      <c r="Z676" s="154">
        <v>41752</v>
      </c>
      <c r="AA676" s="153" t="s">
        <v>9271</v>
      </c>
      <c r="AB676" s="152" t="s">
        <v>9596</v>
      </c>
      <c r="AC676" s="152" t="s">
        <v>343</v>
      </c>
      <c r="AD676" s="152" t="s">
        <v>173</v>
      </c>
    </row>
    <row r="677" spans="1:30" hidden="1">
      <c r="A677" s="189" t="s">
        <v>8006</v>
      </c>
      <c r="B677" s="189" t="s">
        <v>8007</v>
      </c>
      <c r="C677" s="154">
        <v>43830</v>
      </c>
      <c r="D677" s="155">
        <v>1.2370000000000001</v>
      </c>
      <c r="E677" s="155">
        <v>1.2370000000000001</v>
      </c>
      <c r="F677" s="156">
        <v>0.243111831442473</v>
      </c>
      <c r="G677" s="154">
        <v>43829</v>
      </c>
      <c r="H677" s="155">
        <v>1.234</v>
      </c>
      <c r="I677" s="156">
        <v>36.083608360836102</v>
      </c>
      <c r="J677" s="152" t="s">
        <v>10803</v>
      </c>
      <c r="K677" s="156">
        <v>1.7269736842105401</v>
      </c>
      <c r="L677" s="156">
        <v>5.6362083689154598</v>
      </c>
      <c r="M677" s="185">
        <v>8.4136722173532092</v>
      </c>
      <c r="N677" s="156">
        <v>14.537037037037001</v>
      </c>
      <c r="O677" s="156">
        <v>36.083608360836102</v>
      </c>
      <c r="P677" s="152" t="s">
        <v>10803</v>
      </c>
      <c r="Q677" s="156">
        <v>10.7430617726052</v>
      </c>
      <c r="R677" s="152" t="s">
        <v>10804</v>
      </c>
      <c r="S677" s="156">
        <v>27.394438722966001</v>
      </c>
      <c r="T677" s="152" t="s">
        <v>10805</v>
      </c>
      <c r="U677" s="156">
        <v>23.7</v>
      </c>
      <c r="V677" s="152" t="s">
        <v>157</v>
      </c>
      <c r="W677" s="152" t="s">
        <v>189</v>
      </c>
      <c r="X677" s="155">
        <v>0.54541473110000005</v>
      </c>
      <c r="Y677" s="152" t="s">
        <v>159</v>
      </c>
      <c r="Z677" s="154">
        <v>42524</v>
      </c>
      <c r="AA677" s="153" t="s">
        <v>9271</v>
      </c>
      <c r="AB677" s="152" t="s">
        <v>10806</v>
      </c>
      <c r="AC677" s="152" t="s">
        <v>446</v>
      </c>
      <c r="AD677" s="152" t="s">
        <v>185</v>
      </c>
    </row>
    <row r="678" spans="1:30" hidden="1">
      <c r="A678" s="189" t="s">
        <v>8008</v>
      </c>
      <c r="B678" s="189" t="s">
        <v>8009</v>
      </c>
      <c r="C678" s="154">
        <v>43830</v>
      </c>
      <c r="D678" s="155">
        <v>1.028</v>
      </c>
      <c r="E678" s="155">
        <v>1.028</v>
      </c>
      <c r="F678" s="156">
        <v>0.312256049960977</v>
      </c>
      <c r="G678" s="154">
        <v>43829</v>
      </c>
      <c r="H678" s="155">
        <v>1.0247999999999999</v>
      </c>
      <c r="I678" s="156">
        <v>36.032817255524698</v>
      </c>
      <c r="J678" s="152" t="s">
        <v>10807</v>
      </c>
      <c r="K678" s="156">
        <v>1.8830525272547201</v>
      </c>
      <c r="L678" s="156">
        <v>5.3386617481299297</v>
      </c>
      <c r="M678" s="185">
        <v>6.8051948051948097</v>
      </c>
      <c r="N678" s="156">
        <v>14.5531535547136</v>
      </c>
      <c r="O678" s="156">
        <v>36.032817255524698</v>
      </c>
      <c r="P678" s="152" t="s">
        <v>10807</v>
      </c>
      <c r="Q678" s="157">
        <v>0</v>
      </c>
      <c r="R678" s="152"/>
      <c r="S678" s="157">
        <v>0</v>
      </c>
      <c r="T678" s="152"/>
      <c r="U678" s="156">
        <v>2.8</v>
      </c>
      <c r="V678" s="152" t="s">
        <v>163</v>
      </c>
      <c r="W678" s="152" t="s">
        <v>95</v>
      </c>
      <c r="X678" s="155">
        <v>0.77681434279999995</v>
      </c>
      <c r="Y678" s="152" t="s">
        <v>159</v>
      </c>
      <c r="Z678" s="154">
        <v>43110</v>
      </c>
      <c r="AA678" s="153" t="s">
        <v>9271</v>
      </c>
      <c r="AB678" s="152" t="s">
        <v>10808</v>
      </c>
      <c r="AC678" s="152" t="s">
        <v>246</v>
      </c>
      <c r="AD678" s="152" t="s">
        <v>241</v>
      </c>
    </row>
    <row r="679" spans="1:30" hidden="1">
      <c r="A679" s="189" t="s">
        <v>8010</v>
      </c>
      <c r="B679" s="189" t="s">
        <v>8011</v>
      </c>
      <c r="C679" s="154">
        <v>43830</v>
      </c>
      <c r="D679" s="155">
        <v>1.1147</v>
      </c>
      <c r="E679" s="155">
        <v>1.1147</v>
      </c>
      <c r="F679" s="156">
        <v>0.15274034141959</v>
      </c>
      <c r="G679" s="154">
        <v>43829</v>
      </c>
      <c r="H679" s="155">
        <v>1.113</v>
      </c>
      <c r="I679" s="156">
        <v>36.005368472425602</v>
      </c>
      <c r="J679" s="152" t="s">
        <v>10809</v>
      </c>
      <c r="K679" s="156">
        <v>0.76839631169769895</v>
      </c>
      <c r="L679" s="156">
        <v>2.07875457875457</v>
      </c>
      <c r="M679" s="185">
        <v>3.1270237764825701</v>
      </c>
      <c r="N679" s="156">
        <v>5.3691275167785202</v>
      </c>
      <c r="O679" s="156">
        <v>36.005368472425602</v>
      </c>
      <c r="P679" s="152" t="s">
        <v>10809</v>
      </c>
      <c r="Q679" s="156">
        <v>10.115578385854</v>
      </c>
      <c r="R679" s="152" t="s">
        <v>10810</v>
      </c>
      <c r="S679" s="157">
        <v>0</v>
      </c>
      <c r="T679" s="152"/>
      <c r="U679" s="156">
        <v>11.47</v>
      </c>
      <c r="V679" s="152" t="s">
        <v>163</v>
      </c>
      <c r="W679" s="152" t="s">
        <v>95</v>
      </c>
      <c r="X679" s="155">
        <v>3.9953645748</v>
      </c>
      <c r="Y679" s="152" t="s">
        <v>159</v>
      </c>
      <c r="Z679" s="154">
        <v>43070</v>
      </c>
      <c r="AA679" s="153" t="s">
        <v>9271</v>
      </c>
      <c r="AB679" s="152" t="s">
        <v>10811</v>
      </c>
      <c r="AC679" s="152" t="s">
        <v>217</v>
      </c>
      <c r="AD679" s="152" t="s">
        <v>247</v>
      </c>
    </row>
    <row r="680" spans="1:30" hidden="1">
      <c r="A680" s="189" t="s">
        <v>13619</v>
      </c>
      <c r="B680" s="189" t="s">
        <v>13620</v>
      </c>
      <c r="C680" s="154">
        <v>43830</v>
      </c>
      <c r="D680" s="155">
        <v>0.93899999999999995</v>
      </c>
      <c r="E680" s="155">
        <v>0.93899999999999995</v>
      </c>
      <c r="F680" s="156">
        <v>1.2944983818770099</v>
      </c>
      <c r="G680" s="154">
        <v>43829</v>
      </c>
      <c r="H680" s="155">
        <v>0.92700000000000005</v>
      </c>
      <c r="I680" s="156">
        <v>35.890014471779999</v>
      </c>
      <c r="J680" s="152" t="s">
        <v>13621</v>
      </c>
      <c r="K680" s="156">
        <v>2.1762785636561399</v>
      </c>
      <c r="L680" s="156">
        <v>5.0335570469798601</v>
      </c>
      <c r="M680" s="185">
        <v>5.9819413092550704</v>
      </c>
      <c r="N680" s="156">
        <v>17.521902377972498</v>
      </c>
      <c r="O680" s="156">
        <v>35.890014471779999</v>
      </c>
      <c r="P680" s="152" t="s">
        <v>13621</v>
      </c>
      <c r="Q680" s="156">
        <v>-10.143540669856501</v>
      </c>
      <c r="R680" s="152" t="s">
        <v>13622</v>
      </c>
      <c r="S680" s="156">
        <v>4.5657015590200398</v>
      </c>
      <c r="T680" s="152" t="s">
        <v>13623</v>
      </c>
      <c r="U680" s="156">
        <v>-6.1</v>
      </c>
      <c r="V680" s="152" t="s">
        <v>157</v>
      </c>
      <c r="W680" s="152" t="s">
        <v>186</v>
      </c>
      <c r="X680" s="155">
        <v>0.26729369829999999</v>
      </c>
      <c r="Y680" s="152" t="s">
        <v>159</v>
      </c>
      <c r="Z680" s="154">
        <v>42494</v>
      </c>
      <c r="AA680" s="153" t="s">
        <v>9271</v>
      </c>
      <c r="AB680" s="152" t="s">
        <v>13624</v>
      </c>
      <c r="AC680" s="152" t="s">
        <v>245</v>
      </c>
      <c r="AD680" s="152" t="s">
        <v>173</v>
      </c>
    </row>
    <row r="681" spans="1:30" hidden="1">
      <c r="A681" s="189" t="s">
        <v>13625</v>
      </c>
      <c r="B681" s="189" t="s">
        <v>13626</v>
      </c>
      <c r="C681" s="154">
        <v>43830</v>
      </c>
      <c r="D681" s="155">
        <v>1.3016000000000001</v>
      </c>
      <c r="E681" s="155">
        <v>1.3016000000000001</v>
      </c>
      <c r="F681" s="156">
        <v>0.47861664350779598</v>
      </c>
      <c r="G681" s="154">
        <v>43829</v>
      </c>
      <c r="H681" s="155">
        <v>1.2954000000000001</v>
      </c>
      <c r="I681" s="156">
        <v>35.852207493998598</v>
      </c>
      <c r="J681" s="152" t="s">
        <v>13627</v>
      </c>
      <c r="K681" s="156">
        <v>2.2948758252122099</v>
      </c>
      <c r="L681" s="156">
        <v>7.0746956235603902</v>
      </c>
      <c r="M681" s="185">
        <v>7.9180830776884301</v>
      </c>
      <c r="N681" s="156">
        <v>9.5438478370644795</v>
      </c>
      <c r="O681" s="156">
        <v>35.852207493998598</v>
      </c>
      <c r="P681" s="152" t="s">
        <v>13627</v>
      </c>
      <c r="Q681" s="156">
        <v>3.9533583579586402</v>
      </c>
      <c r="R681" s="152" t="s">
        <v>13628</v>
      </c>
      <c r="S681" s="157">
        <v>0</v>
      </c>
      <c r="T681" s="152"/>
      <c r="U681" s="156">
        <v>10.982264665757199</v>
      </c>
      <c r="V681" s="152" t="s">
        <v>157</v>
      </c>
      <c r="W681" s="152" t="s">
        <v>95</v>
      </c>
      <c r="X681" s="155">
        <v>0.41499026309999998</v>
      </c>
      <c r="Y681" s="152" t="s">
        <v>159</v>
      </c>
      <c r="Z681" s="154">
        <v>42775</v>
      </c>
      <c r="AA681" s="153" t="s">
        <v>9271</v>
      </c>
      <c r="AB681" s="152" t="s">
        <v>206</v>
      </c>
      <c r="AC681" s="152" t="s">
        <v>205</v>
      </c>
      <c r="AD681" s="152" t="s">
        <v>185</v>
      </c>
    </row>
    <row r="682" spans="1:30" hidden="1">
      <c r="A682" s="189" t="s">
        <v>8012</v>
      </c>
      <c r="B682" s="189" t="s">
        <v>8013</v>
      </c>
      <c r="C682" s="154">
        <v>43830</v>
      </c>
      <c r="D682" s="155">
        <v>1.0222</v>
      </c>
      <c r="E682" s="155">
        <v>1.0222</v>
      </c>
      <c r="F682" s="156">
        <v>0.19603999215840001</v>
      </c>
      <c r="G682" s="154">
        <v>43829</v>
      </c>
      <c r="H682" s="155">
        <v>1.0202</v>
      </c>
      <c r="I682" s="156">
        <v>35.822482062184399</v>
      </c>
      <c r="J682" s="152" t="s">
        <v>10812</v>
      </c>
      <c r="K682" s="156">
        <v>0.91815579030507299</v>
      </c>
      <c r="L682" s="156">
        <v>10.8676789587852</v>
      </c>
      <c r="M682" s="185">
        <v>12.5523012552301</v>
      </c>
      <c r="N682" s="156">
        <v>20.984731920937399</v>
      </c>
      <c r="O682" s="156">
        <v>35.822482062184399</v>
      </c>
      <c r="P682" s="152" t="s">
        <v>10812</v>
      </c>
      <c r="Q682" s="156">
        <v>2.0770920711004499</v>
      </c>
      <c r="R682" s="152" t="s">
        <v>10813</v>
      </c>
      <c r="S682" s="157">
        <v>0</v>
      </c>
      <c r="T682" s="152"/>
      <c r="U682" s="156">
        <v>2.2200000000000002</v>
      </c>
      <c r="V682" s="152" t="s">
        <v>157</v>
      </c>
      <c r="W682" s="152" t="s">
        <v>95</v>
      </c>
      <c r="X682" s="155">
        <v>0.63381309269999997</v>
      </c>
      <c r="Y682" s="152" t="s">
        <v>159</v>
      </c>
      <c r="Z682" s="154">
        <v>43089</v>
      </c>
      <c r="AA682" s="153" t="s">
        <v>9271</v>
      </c>
      <c r="AB682" s="152" t="s">
        <v>10814</v>
      </c>
      <c r="AC682" s="152" t="s">
        <v>490</v>
      </c>
      <c r="AD682" s="152" t="s">
        <v>338</v>
      </c>
    </row>
    <row r="683" spans="1:30" hidden="1">
      <c r="A683" s="189" t="s">
        <v>8014</v>
      </c>
      <c r="B683" s="189" t="s">
        <v>8015</v>
      </c>
      <c r="C683" s="154">
        <v>43830</v>
      </c>
      <c r="D683" s="155">
        <v>1.681</v>
      </c>
      <c r="E683" s="155">
        <v>6.1120000000000001</v>
      </c>
      <c r="F683" s="156">
        <v>0.65868263473054101</v>
      </c>
      <c r="G683" s="154">
        <v>43829</v>
      </c>
      <c r="H683" s="155">
        <v>1.67</v>
      </c>
      <c r="I683" s="156">
        <v>35.783521809370001</v>
      </c>
      <c r="J683" s="152" t="s">
        <v>10815</v>
      </c>
      <c r="K683" s="156">
        <v>2.00242718446603</v>
      </c>
      <c r="L683" s="156">
        <v>5.6568196103079798</v>
      </c>
      <c r="M683" s="185">
        <v>7.7564102564102599</v>
      </c>
      <c r="N683" s="156">
        <v>14.6657571623465</v>
      </c>
      <c r="O683" s="156">
        <v>35.783521809370001</v>
      </c>
      <c r="P683" s="152" t="s">
        <v>10815</v>
      </c>
      <c r="Q683" s="156">
        <v>9.7874028821788404</v>
      </c>
      <c r="R683" s="152" t="s">
        <v>10816</v>
      </c>
      <c r="S683" s="156">
        <v>29.371980302315901</v>
      </c>
      <c r="T683" s="152" t="s">
        <v>10817</v>
      </c>
      <c r="U683" s="156">
        <v>195.08647269771399</v>
      </c>
      <c r="V683" s="152" t="s">
        <v>157</v>
      </c>
      <c r="W683" s="152" t="s">
        <v>189</v>
      </c>
      <c r="X683" s="155">
        <v>5.3988770110999997</v>
      </c>
      <c r="Y683" s="152" t="s">
        <v>159</v>
      </c>
      <c r="Z683" s="154">
        <v>39730</v>
      </c>
      <c r="AA683" s="153" t="s">
        <v>9271</v>
      </c>
      <c r="AB683" s="152" t="s">
        <v>10129</v>
      </c>
      <c r="AC683" s="152" t="s">
        <v>167</v>
      </c>
      <c r="AD683" s="152" t="s">
        <v>207</v>
      </c>
    </row>
    <row r="684" spans="1:30" hidden="1">
      <c r="A684" s="189" t="s">
        <v>8016</v>
      </c>
      <c r="B684" s="189" t="s">
        <v>8017</v>
      </c>
      <c r="C684" s="154">
        <v>43830</v>
      </c>
      <c r="D684" s="155">
        <v>1.7181999999999999</v>
      </c>
      <c r="E684" s="155">
        <v>2.3582000000000001</v>
      </c>
      <c r="F684" s="156">
        <v>0.91624574180665597</v>
      </c>
      <c r="G684" s="154">
        <v>43829</v>
      </c>
      <c r="H684" s="155">
        <v>1.7025999999999999</v>
      </c>
      <c r="I684" s="156">
        <v>35.7509678438809</v>
      </c>
      <c r="J684" s="152" t="s">
        <v>10818</v>
      </c>
      <c r="K684" s="156">
        <v>5.1916248316395297</v>
      </c>
      <c r="L684" s="156">
        <v>10.772999806588899</v>
      </c>
      <c r="M684" s="185">
        <v>14.2192381838729</v>
      </c>
      <c r="N684" s="156">
        <v>12.2492977069315</v>
      </c>
      <c r="O684" s="156">
        <v>35.7509678438809</v>
      </c>
      <c r="P684" s="152" t="s">
        <v>10818</v>
      </c>
      <c r="Q684" s="156">
        <v>21.970611201817299</v>
      </c>
      <c r="R684" s="152" t="s">
        <v>10819</v>
      </c>
      <c r="S684" s="156">
        <v>42.897538256819701</v>
      </c>
      <c r="T684" s="152" t="s">
        <v>10820</v>
      </c>
      <c r="U684" s="156">
        <v>157.58257843999999</v>
      </c>
      <c r="V684" s="152" t="s">
        <v>157</v>
      </c>
      <c r="W684" s="152" t="s">
        <v>189</v>
      </c>
      <c r="X684" s="155">
        <v>2.9566338928000002</v>
      </c>
      <c r="Y684" s="152" t="s">
        <v>159</v>
      </c>
      <c r="Z684" s="154">
        <v>42208</v>
      </c>
      <c r="AA684" s="153" t="s">
        <v>9271</v>
      </c>
      <c r="AB684" s="152" t="s">
        <v>10821</v>
      </c>
      <c r="AC684" s="152" t="s">
        <v>314</v>
      </c>
      <c r="AD684" s="152" t="s">
        <v>256</v>
      </c>
    </row>
    <row r="685" spans="1:30" hidden="1">
      <c r="A685" s="189" t="s">
        <v>13629</v>
      </c>
      <c r="B685" s="189" t="s">
        <v>13630</v>
      </c>
      <c r="C685" s="154">
        <v>43830</v>
      </c>
      <c r="D685" s="155">
        <v>1.2524999999999999</v>
      </c>
      <c r="E685" s="155">
        <v>1.2524999999999999</v>
      </c>
      <c r="F685" s="156">
        <v>1.27759359585995</v>
      </c>
      <c r="G685" s="154">
        <v>43829</v>
      </c>
      <c r="H685" s="155">
        <v>1.2366999999999999</v>
      </c>
      <c r="I685" s="156">
        <v>35.742928362414702</v>
      </c>
      <c r="J685" s="152" t="s">
        <v>13631</v>
      </c>
      <c r="K685" s="156">
        <v>3.4781890284203598</v>
      </c>
      <c r="L685" s="156">
        <v>9.4746962678087598</v>
      </c>
      <c r="M685" s="185">
        <v>15.736462761042301</v>
      </c>
      <c r="N685" s="156">
        <v>25.049920127795499</v>
      </c>
      <c r="O685" s="156">
        <v>35.742928362414702</v>
      </c>
      <c r="P685" s="152" t="s">
        <v>13631</v>
      </c>
      <c r="Q685" s="157">
        <v>0</v>
      </c>
      <c r="R685" s="152"/>
      <c r="S685" s="157">
        <v>0</v>
      </c>
      <c r="T685" s="152"/>
      <c r="U685" s="156">
        <v>25.25</v>
      </c>
      <c r="V685" s="152" t="s">
        <v>157</v>
      </c>
      <c r="W685" s="152" t="s">
        <v>95</v>
      </c>
      <c r="X685" s="155">
        <v>2.22411977E-2</v>
      </c>
      <c r="Y685" s="152" t="s">
        <v>159</v>
      </c>
      <c r="Z685" s="154">
        <v>43186</v>
      </c>
      <c r="AA685" s="153" t="s">
        <v>9271</v>
      </c>
      <c r="AB685" s="152" t="s">
        <v>519</v>
      </c>
      <c r="AC685" s="152" t="s">
        <v>325</v>
      </c>
      <c r="AD685" s="152" t="s">
        <v>173</v>
      </c>
    </row>
    <row r="686" spans="1:30" hidden="1">
      <c r="A686" s="189" t="s">
        <v>8018</v>
      </c>
      <c r="B686" s="189" t="s">
        <v>8019</v>
      </c>
      <c r="C686" s="154">
        <v>43830</v>
      </c>
      <c r="D686" s="155">
        <v>1.3079000000000001</v>
      </c>
      <c r="E686" s="155">
        <v>1.3079000000000001</v>
      </c>
      <c r="F686" s="156">
        <v>0.47630022278558698</v>
      </c>
      <c r="G686" s="154">
        <v>43829</v>
      </c>
      <c r="H686" s="155">
        <v>1.3017000000000001</v>
      </c>
      <c r="I686" s="156">
        <v>35.702427889603698</v>
      </c>
      <c r="J686" s="152" t="s">
        <v>10822</v>
      </c>
      <c r="K686" s="156">
        <v>2.2995698083691898</v>
      </c>
      <c r="L686" s="156">
        <v>7.0031907060459897</v>
      </c>
      <c r="M686" s="185">
        <v>7.8947368421052699</v>
      </c>
      <c r="N686" s="156">
        <v>9.6219931271477694</v>
      </c>
      <c r="O686" s="156">
        <v>35.702427889603698</v>
      </c>
      <c r="P686" s="152" t="s">
        <v>10822</v>
      </c>
      <c r="Q686" s="156">
        <v>4.1238754876204204</v>
      </c>
      <c r="R686" s="152" t="s">
        <v>10823</v>
      </c>
      <c r="S686" s="156">
        <v>11.5004262574595</v>
      </c>
      <c r="T686" s="152" t="s">
        <v>10824</v>
      </c>
      <c r="U686" s="156">
        <v>30.79</v>
      </c>
      <c r="V686" s="152" t="s">
        <v>157</v>
      </c>
      <c r="W686" s="152" t="s">
        <v>158</v>
      </c>
      <c r="X686" s="155">
        <v>1.2231309179000001</v>
      </c>
      <c r="Y686" s="152" t="s">
        <v>159</v>
      </c>
      <c r="Z686" s="154">
        <v>42423</v>
      </c>
      <c r="AA686" s="153" t="s">
        <v>9271</v>
      </c>
      <c r="AB686" s="152" t="s">
        <v>206</v>
      </c>
      <c r="AC686" s="152" t="s">
        <v>205</v>
      </c>
      <c r="AD686" s="152" t="s">
        <v>185</v>
      </c>
    </row>
    <row r="687" spans="1:30" hidden="1">
      <c r="A687" s="189" t="s">
        <v>13632</v>
      </c>
      <c r="B687" s="189" t="s">
        <v>13633</v>
      </c>
      <c r="C687" s="154">
        <v>43830</v>
      </c>
      <c r="D687" s="155">
        <v>1.3067</v>
      </c>
      <c r="E687" s="155">
        <v>1.4267000000000001</v>
      </c>
      <c r="F687" s="156">
        <v>0.32245681381958202</v>
      </c>
      <c r="G687" s="154">
        <v>43829</v>
      </c>
      <c r="H687" s="155">
        <v>1.3025</v>
      </c>
      <c r="I687" s="156">
        <v>35.676461426643201</v>
      </c>
      <c r="J687" s="152" t="s">
        <v>13634</v>
      </c>
      <c r="K687" s="156">
        <v>1.1847607247948</v>
      </c>
      <c r="L687" s="156">
        <v>5.1754668383773499</v>
      </c>
      <c r="M687" s="185">
        <v>9.2375856880120608</v>
      </c>
      <c r="N687" s="156">
        <v>13.774488463212901</v>
      </c>
      <c r="O687" s="156">
        <v>35.676461426643201</v>
      </c>
      <c r="P687" s="152" t="s">
        <v>13634</v>
      </c>
      <c r="Q687" s="156">
        <v>15.914131109731199</v>
      </c>
      <c r="R687" s="152" t="s">
        <v>13635</v>
      </c>
      <c r="S687" s="156">
        <v>28.905319887630402</v>
      </c>
      <c r="T687" s="152" t="s">
        <v>13636</v>
      </c>
      <c r="U687" s="156">
        <v>44.541535189999998</v>
      </c>
      <c r="V687" s="152" t="s">
        <v>157</v>
      </c>
      <c r="W687" s="152" t="s">
        <v>166</v>
      </c>
      <c r="X687" s="155">
        <v>1.72509276E-2</v>
      </c>
      <c r="Y687" s="152" t="s">
        <v>159</v>
      </c>
      <c r="Z687" s="154">
        <v>42164</v>
      </c>
      <c r="AA687" s="153" t="s">
        <v>9271</v>
      </c>
      <c r="AB687" s="152" t="s">
        <v>10796</v>
      </c>
      <c r="AC687" s="152" t="s">
        <v>164</v>
      </c>
      <c r="AD687" s="152" t="s">
        <v>162</v>
      </c>
    </row>
    <row r="688" spans="1:30" hidden="1">
      <c r="A688" s="189" t="s">
        <v>8020</v>
      </c>
      <c r="B688" s="189" t="s">
        <v>8021</v>
      </c>
      <c r="C688" s="154">
        <v>43830</v>
      </c>
      <c r="D688" s="155">
        <v>1.1180000000000001</v>
      </c>
      <c r="E688" s="155">
        <v>1.1180000000000001</v>
      </c>
      <c r="F688" s="156">
        <v>0.87521429215916602</v>
      </c>
      <c r="G688" s="154">
        <v>43829</v>
      </c>
      <c r="H688" s="155">
        <v>1.1083000000000001</v>
      </c>
      <c r="I688" s="156">
        <v>35.663147676252898</v>
      </c>
      <c r="J688" s="152" t="s">
        <v>10825</v>
      </c>
      <c r="K688" s="156">
        <v>2.7007165166268701</v>
      </c>
      <c r="L688" s="156">
        <v>8.2075106465350594</v>
      </c>
      <c r="M688" s="185">
        <v>9.8123956389352802</v>
      </c>
      <c r="N688" s="156">
        <v>16.4704656735077</v>
      </c>
      <c r="O688" s="156">
        <v>35.663147676252898</v>
      </c>
      <c r="P688" s="152" t="s">
        <v>10825</v>
      </c>
      <c r="Q688" s="156">
        <v>7.7798129759953696</v>
      </c>
      <c r="R688" s="152" t="s">
        <v>10826</v>
      </c>
      <c r="S688" s="157">
        <v>0</v>
      </c>
      <c r="T688" s="152"/>
      <c r="U688" s="156">
        <v>11.8</v>
      </c>
      <c r="V688" s="152" t="s">
        <v>157</v>
      </c>
      <c r="W688" s="152" t="s">
        <v>95</v>
      </c>
      <c r="X688" s="155">
        <v>3.1436146550999999</v>
      </c>
      <c r="Y688" s="152" t="s">
        <v>159</v>
      </c>
      <c r="Z688" s="154">
        <v>42977</v>
      </c>
      <c r="AA688" s="153" t="s">
        <v>9271</v>
      </c>
      <c r="AB688" s="152" t="s">
        <v>3630</v>
      </c>
      <c r="AC688" s="152" t="s">
        <v>404</v>
      </c>
      <c r="AD688" s="152" t="s">
        <v>162</v>
      </c>
    </row>
    <row r="689" spans="1:30" hidden="1">
      <c r="A689" s="189" t="s">
        <v>8022</v>
      </c>
      <c r="B689" s="189" t="s">
        <v>8023</v>
      </c>
      <c r="C689" s="154">
        <v>43830</v>
      </c>
      <c r="D689" s="155">
        <v>1.0666</v>
      </c>
      <c r="E689" s="155">
        <v>1.0666</v>
      </c>
      <c r="F689" s="156">
        <v>1.8754688672165998E-2</v>
      </c>
      <c r="G689" s="154">
        <v>43829</v>
      </c>
      <c r="H689" s="155">
        <v>1.0664</v>
      </c>
      <c r="I689" s="156">
        <v>35.630722278738602</v>
      </c>
      <c r="J689" s="152" t="s">
        <v>10827</v>
      </c>
      <c r="K689" s="156">
        <v>2.4690171966567398</v>
      </c>
      <c r="L689" s="156">
        <v>5.5099416361657996</v>
      </c>
      <c r="M689" s="185">
        <v>7.4443437090762501</v>
      </c>
      <c r="N689" s="156">
        <v>11.744368779465701</v>
      </c>
      <c r="O689" s="156">
        <v>35.630722278738602</v>
      </c>
      <c r="P689" s="152" t="s">
        <v>10827</v>
      </c>
      <c r="Q689" s="157">
        <v>0</v>
      </c>
      <c r="R689" s="152"/>
      <c r="S689" s="157">
        <v>0</v>
      </c>
      <c r="T689" s="152"/>
      <c r="U689" s="156">
        <v>6.66</v>
      </c>
      <c r="V689" s="152" t="s">
        <v>157</v>
      </c>
      <c r="W689" s="152" t="s">
        <v>95</v>
      </c>
      <c r="X689" s="155">
        <v>1.6287636760999999</v>
      </c>
      <c r="Y689" s="152" t="s">
        <v>159</v>
      </c>
      <c r="Z689" s="154">
        <v>43112</v>
      </c>
      <c r="AA689" s="153" t="s">
        <v>9271</v>
      </c>
      <c r="AB689" s="152" t="s">
        <v>10828</v>
      </c>
      <c r="AC689" s="152" t="s">
        <v>490</v>
      </c>
      <c r="AD689" s="152" t="s">
        <v>235</v>
      </c>
    </row>
    <row r="690" spans="1:30" hidden="1">
      <c r="A690" s="189" t="s">
        <v>8024</v>
      </c>
      <c r="B690" s="189" t="s">
        <v>8025</v>
      </c>
      <c r="C690" s="154">
        <v>43830</v>
      </c>
      <c r="D690" s="155">
        <v>1.6</v>
      </c>
      <c r="E690" s="155">
        <v>2.5059999999999998</v>
      </c>
      <c r="F690" s="156">
        <v>0.50251256281407497</v>
      </c>
      <c r="G690" s="154">
        <v>43829</v>
      </c>
      <c r="H690" s="155">
        <v>1.5920000000000001</v>
      </c>
      <c r="I690" s="156">
        <v>35.557937978816803</v>
      </c>
      <c r="J690" s="152" t="s">
        <v>10829</v>
      </c>
      <c r="K690" s="156">
        <v>1.0101010101010199</v>
      </c>
      <c r="L690" s="156">
        <v>3.8286826735885899</v>
      </c>
      <c r="M690" s="185">
        <v>2.17113421826993</v>
      </c>
      <c r="N690" s="156">
        <v>7.39407415216768</v>
      </c>
      <c r="O690" s="156">
        <v>35.557937978816803</v>
      </c>
      <c r="P690" s="152" t="s">
        <v>10829</v>
      </c>
      <c r="Q690" s="156">
        <v>-8.0924342372032196</v>
      </c>
      <c r="R690" s="152" t="s">
        <v>10830</v>
      </c>
      <c r="S690" s="156">
        <v>41.068746708184101</v>
      </c>
      <c r="T690" s="152" t="s">
        <v>10831</v>
      </c>
      <c r="U690" s="156">
        <v>168.47120000000001</v>
      </c>
      <c r="V690" s="152" t="s">
        <v>157</v>
      </c>
      <c r="W690" s="152" t="s">
        <v>166</v>
      </c>
      <c r="X690" s="155">
        <v>35.1168672465</v>
      </c>
      <c r="Y690" s="152" t="s">
        <v>159</v>
      </c>
      <c r="Z690" s="154">
        <v>41898</v>
      </c>
      <c r="AA690" s="153" t="s">
        <v>9271</v>
      </c>
      <c r="AB690" s="152" t="s">
        <v>486</v>
      </c>
      <c r="AC690" s="152" t="s">
        <v>238</v>
      </c>
      <c r="AD690" s="152" t="s">
        <v>165</v>
      </c>
    </row>
    <row r="691" spans="1:30" hidden="1">
      <c r="A691" s="189" t="s">
        <v>8026</v>
      </c>
      <c r="B691" s="189" t="s">
        <v>8027</v>
      </c>
      <c r="C691" s="154">
        <v>43830</v>
      </c>
      <c r="D691" s="155">
        <v>1.19</v>
      </c>
      <c r="E691" s="155">
        <v>1.19</v>
      </c>
      <c r="F691" s="156">
        <v>0.59171597633135198</v>
      </c>
      <c r="G691" s="154">
        <v>43829</v>
      </c>
      <c r="H691" s="155">
        <v>1.1830000000000001</v>
      </c>
      <c r="I691" s="156">
        <v>35.535307517084298</v>
      </c>
      <c r="J691" s="152" t="s">
        <v>10832</v>
      </c>
      <c r="K691" s="156">
        <v>1.4492753623188299</v>
      </c>
      <c r="L691" s="156">
        <v>8.4776663628076605</v>
      </c>
      <c r="M691" s="185">
        <v>11.423220973782801</v>
      </c>
      <c r="N691" s="156">
        <v>16.6666666666667</v>
      </c>
      <c r="O691" s="156">
        <v>35.535307517084298</v>
      </c>
      <c r="P691" s="152" t="s">
        <v>10832</v>
      </c>
      <c r="Q691" s="156">
        <v>20.202020202020201</v>
      </c>
      <c r="R691" s="152" t="s">
        <v>10833</v>
      </c>
      <c r="S691" s="157">
        <v>0</v>
      </c>
      <c r="T691" s="152"/>
      <c r="U691" s="156">
        <v>19</v>
      </c>
      <c r="V691" s="152" t="s">
        <v>157</v>
      </c>
      <c r="W691" s="152" t="s">
        <v>95</v>
      </c>
      <c r="X691" s="155">
        <v>1.1229075362000001</v>
      </c>
      <c r="Y691" s="152" t="s">
        <v>159</v>
      </c>
      <c r="Z691" s="154">
        <v>42941</v>
      </c>
      <c r="AA691" s="153" t="s">
        <v>9271</v>
      </c>
      <c r="AB691" s="152" t="s">
        <v>10834</v>
      </c>
      <c r="AC691" s="152" t="s">
        <v>343</v>
      </c>
      <c r="AD691" s="152" t="s">
        <v>181</v>
      </c>
    </row>
    <row r="692" spans="1:30" hidden="1">
      <c r="A692" s="189" t="s">
        <v>8028</v>
      </c>
      <c r="B692" s="189" t="s">
        <v>8029</v>
      </c>
      <c r="C692" s="154">
        <v>43830</v>
      </c>
      <c r="D692" s="155">
        <v>1.1379999999999999</v>
      </c>
      <c r="E692" s="155">
        <v>1.1379999999999999</v>
      </c>
      <c r="F692" s="156">
        <v>0.176056338028169</v>
      </c>
      <c r="G692" s="154">
        <v>43829</v>
      </c>
      <c r="H692" s="155">
        <v>1.1359999999999999</v>
      </c>
      <c r="I692" s="156">
        <v>35.476190476190503</v>
      </c>
      <c r="J692" s="152" t="s">
        <v>10835</v>
      </c>
      <c r="K692" s="156">
        <v>2.3381294964028601</v>
      </c>
      <c r="L692" s="156">
        <v>6.8544600938967104</v>
      </c>
      <c r="M692" s="185">
        <v>6.3551401869158699</v>
      </c>
      <c r="N692" s="156">
        <v>17.4406604747162</v>
      </c>
      <c r="O692" s="156">
        <v>35.476190476190503</v>
      </c>
      <c r="P692" s="152" t="s">
        <v>10835</v>
      </c>
      <c r="Q692" s="156">
        <v>4.49954086317722</v>
      </c>
      <c r="R692" s="152" t="s">
        <v>10836</v>
      </c>
      <c r="S692" s="157">
        <v>0</v>
      </c>
      <c r="T692" s="152"/>
      <c r="U692" s="156">
        <v>13.8</v>
      </c>
      <c r="V692" s="152" t="s">
        <v>157</v>
      </c>
      <c r="W692" s="152" t="s">
        <v>95</v>
      </c>
      <c r="X692" s="155">
        <v>0.6108017348</v>
      </c>
      <c r="Y692" s="152" t="s">
        <v>159</v>
      </c>
      <c r="Z692" s="154">
        <v>42788</v>
      </c>
      <c r="AA692" s="153" t="s">
        <v>9271</v>
      </c>
      <c r="AB692" s="152" t="s">
        <v>504</v>
      </c>
      <c r="AC692" s="152" t="s">
        <v>187</v>
      </c>
      <c r="AD692" s="152" t="s">
        <v>185</v>
      </c>
    </row>
    <row r="693" spans="1:30" hidden="1">
      <c r="A693" s="189" t="s">
        <v>8030</v>
      </c>
      <c r="B693" s="189" t="s">
        <v>8031</v>
      </c>
      <c r="C693" s="154">
        <v>43830</v>
      </c>
      <c r="D693" s="155">
        <v>1.054</v>
      </c>
      <c r="E693" s="155">
        <v>1.054</v>
      </c>
      <c r="F693" s="156">
        <v>0.47664442326025902</v>
      </c>
      <c r="G693" s="154">
        <v>43829</v>
      </c>
      <c r="H693" s="155">
        <v>1.0489999999999999</v>
      </c>
      <c r="I693" s="156">
        <v>35.475578406169703</v>
      </c>
      <c r="J693" s="152" t="s">
        <v>10837</v>
      </c>
      <c r="K693" s="156">
        <v>2.1317829457364401</v>
      </c>
      <c r="L693" s="156">
        <v>7.4413863404689202</v>
      </c>
      <c r="M693" s="185">
        <v>10.020876826722301</v>
      </c>
      <c r="N693" s="156">
        <v>14.814814814814801</v>
      </c>
      <c r="O693" s="156">
        <v>35.475578406169703</v>
      </c>
      <c r="P693" s="152" t="s">
        <v>10837</v>
      </c>
      <c r="Q693" s="156">
        <v>12.9689174705252</v>
      </c>
      <c r="R693" s="152" t="s">
        <v>10838</v>
      </c>
      <c r="S693" s="156">
        <v>12.9689174705252</v>
      </c>
      <c r="T693" s="152" t="s">
        <v>10839</v>
      </c>
      <c r="U693" s="156">
        <v>5.4</v>
      </c>
      <c r="V693" s="152" t="s">
        <v>157</v>
      </c>
      <c r="W693" s="152" t="s">
        <v>158</v>
      </c>
      <c r="X693" s="155">
        <v>9.8794056882000003</v>
      </c>
      <c r="Y693" s="152" t="s">
        <v>159</v>
      </c>
      <c r="Z693" s="154">
        <v>42143</v>
      </c>
      <c r="AA693" s="153" t="s">
        <v>9271</v>
      </c>
      <c r="AB693" s="152" t="s">
        <v>10840</v>
      </c>
      <c r="AC693" s="152" t="s">
        <v>200</v>
      </c>
      <c r="AD693" s="152" t="s">
        <v>173</v>
      </c>
    </row>
    <row r="694" spans="1:30" hidden="1">
      <c r="A694" s="189" t="s">
        <v>13637</v>
      </c>
      <c r="B694" s="189" t="s">
        <v>13638</v>
      </c>
      <c r="C694" s="154">
        <v>43830</v>
      </c>
      <c r="D694" s="155">
        <v>0.90439999999999998</v>
      </c>
      <c r="E694" s="155">
        <v>0.90439999999999998</v>
      </c>
      <c r="F694" s="156">
        <v>0.23273855702094501</v>
      </c>
      <c r="G694" s="154">
        <v>43829</v>
      </c>
      <c r="H694" s="155">
        <v>0.90229999999999999</v>
      </c>
      <c r="I694" s="156">
        <v>35.4703415218694</v>
      </c>
      <c r="J694" s="152" t="s">
        <v>13639</v>
      </c>
      <c r="K694" s="156">
        <v>0.94876660341555397</v>
      </c>
      <c r="L694" s="156">
        <v>8.5193184545236296</v>
      </c>
      <c r="M694" s="185">
        <v>10.6976744186047</v>
      </c>
      <c r="N694" s="156">
        <v>15.313017977814599</v>
      </c>
      <c r="O694" s="156">
        <v>35.4703415218694</v>
      </c>
      <c r="P694" s="152" t="s">
        <v>13639</v>
      </c>
      <c r="Q694" s="156">
        <v>-15.563439454766099</v>
      </c>
      <c r="R694" s="152" t="s">
        <v>13640</v>
      </c>
      <c r="S694" s="157">
        <v>0</v>
      </c>
      <c r="T694" s="152"/>
      <c r="U694" s="156">
        <v>-9.56</v>
      </c>
      <c r="V694" s="152" t="s">
        <v>157</v>
      </c>
      <c r="W694" s="152" t="s">
        <v>95</v>
      </c>
      <c r="X694" s="155">
        <v>0.33264738560000001</v>
      </c>
      <c r="Y694" s="152" t="s">
        <v>159</v>
      </c>
      <c r="Z694" s="154">
        <v>42793</v>
      </c>
      <c r="AA694" s="153" t="s">
        <v>9271</v>
      </c>
      <c r="AB694" s="152" t="s">
        <v>13641</v>
      </c>
      <c r="AC694" s="152" t="s">
        <v>271</v>
      </c>
      <c r="AD694" s="152" t="s">
        <v>207</v>
      </c>
    </row>
    <row r="695" spans="1:30" hidden="1">
      <c r="A695" s="189" t="s">
        <v>13642</v>
      </c>
      <c r="B695" s="189" t="s">
        <v>13643</v>
      </c>
      <c r="C695" s="154">
        <v>43830</v>
      </c>
      <c r="D695" s="155">
        <v>1.0454000000000001</v>
      </c>
      <c r="E695" s="155">
        <v>1.0454000000000001</v>
      </c>
      <c r="F695" s="156">
        <v>0.30704279408943502</v>
      </c>
      <c r="G695" s="154">
        <v>43829</v>
      </c>
      <c r="H695" s="155">
        <v>1.0422</v>
      </c>
      <c r="I695" s="156">
        <v>35.3794353794354</v>
      </c>
      <c r="J695" s="152" t="s">
        <v>13644</v>
      </c>
      <c r="K695" s="156">
        <v>1.8709803157279401</v>
      </c>
      <c r="L695" s="156">
        <v>5.2981466559226504</v>
      </c>
      <c r="M695" s="185">
        <v>6.6625854504642499</v>
      </c>
      <c r="N695" s="156">
        <v>14.2513661202186</v>
      </c>
      <c r="O695" s="156">
        <v>35.3794353794354</v>
      </c>
      <c r="P695" s="152" t="s">
        <v>13644</v>
      </c>
      <c r="Q695" s="157">
        <v>0</v>
      </c>
      <c r="R695" s="152"/>
      <c r="S695" s="157">
        <v>0</v>
      </c>
      <c r="T695" s="152"/>
      <c r="U695" s="156">
        <v>4.5400000000000098</v>
      </c>
      <c r="V695" s="152" t="s">
        <v>163</v>
      </c>
      <c r="W695" s="152" t="s">
        <v>95</v>
      </c>
      <c r="X695" s="155">
        <v>1.3714495467000001</v>
      </c>
      <c r="Y695" s="152" t="s">
        <v>159</v>
      </c>
      <c r="Z695" s="154">
        <v>43110</v>
      </c>
      <c r="AA695" s="153" t="s">
        <v>9271</v>
      </c>
      <c r="AB695" s="152" t="s">
        <v>10808</v>
      </c>
      <c r="AC695" s="152" t="s">
        <v>246</v>
      </c>
      <c r="AD695" s="152" t="s">
        <v>241</v>
      </c>
    </row>
    <row r="696" spans="1:30" hidden="1">
      <c r="A696" s="189" t="s">
        <v>8032</v>
      </c>
      <c r="B696" s="189" t="s">
        <v>8033</v>
      </c>
      <c r="C696" s="154">
        <v>43830</v>
      </c>
      <c r="D696" s="155">
        <v>1.3935999999999999</v>
      </c>
      <c r="E696" s="155">
        <v>1.3935999999999999</v>
      </c>
      <c r="F696" s="156">
        <v>0.75187969924811804</v>
      </c>
      <c r="G696" s="154">
        <v>43829</v>
      </c>
      <c r="H696" s="155">
        <v>1.3832</v>
      </c>
      <c r="I696" s="156">
        <v>35.340390404972297</v>
      </c>
      <c r="J696" s="152" t="s">
        <v>10841</v>
      </c>
      <c r="K696" s="156">
        <v>4.2723531612420498</v>
      </c>
      <c r="L696" s="156">
        <v>8.9175459163735695</v>
      </c>
      <c r="M696" s="185">
        <v>16.473046385290399</v>
      </c>
      <c r="N696" s="156">
        <v>21.414880641226699</v>
      </c>
      <c r="O696" s="156">
        <v>35.340390404972297</v>
      </c>
      <c r="P696" s="152" t="s">
        <v>10841</v>
      </c>
      <c r="Q696" s="156">
        <v>12.1158487530169</v>
      </c>
      <c r="R696" s="152" t="s">
        <v>10842</v>
      </c>
      <c r="S696" s="156">
        <v>19.519725557461399</v>
      </c>
      <c r="T696" s="152" t="s">
        <v>10843</v>
      </c>
      <c r="U696" s="156">
        <v>39.36</v>
      </c>
      <c r="V696" s="152" t="s">
        <v>157</v>
      </c>
      <c r="W696" s="152" t="s">
        <v>189</v>
      </c>
      <c r="X696" s="155">
        <v>0.86810745099999997</v>
      </c>
      <c r="Y696" s="152" t="s">
        <v>159</v>
      </c>
      <c r="Z696" s="154">
        <v>42052</v>
      </c>
      <c r="AA696" s="153" t="s">
        <v>9271</v>
      </c>
      <c r="AB696" s="152" t="s">
        <v>521</v>
      </c>
      <c r="AC696" s="152" t="s">
        <v>233</v>
      </c>
      <c r="AD696" s="152" t="s">
        <v>181</v>
      </c>
    </row>
    <row r="697" spans="1:30" hidden="1">
      <c r="A697" s="189" t="s">
        <v>13645</v>
      </c>
      <c r="B697" s="189" t="s">
        <v>13646</v>
      </c>
      <c r="C697" s="154">
        <v>43830</v>
      </c>
      <c r="D697" s="155">
        <v>1.1339999999999999</v>
      </c>
      <c r="E697" s="155">
        <v>1.1339999999999999</v>
      </c>
      <c r="F697" s="156">
        <v>0.69259456579646705</v>
      </c>
      <c r="G697" s="154">
        <v>43829</v>
      </c>
      <c r="H697" s="155">
        <v>1.1262000000000001</v>
      </c>
      <c r="I697" s="156">
        <v>35.2737683406895</v>
      </c>
      <c r="J697" s="152" t="s">
        <v>13647</v>
      </c>
      <c r="K697" s="156">
        <v>3.12841033102946</v>
      </c>
      <c r="L697" s="156">
        <v>9.1434071222329205</v>
      </c>
      <c r="M697" s="185">
        <v>13.981304653734</v>
      </c>
      <c r="N697" s="156">
        <v>22.9268292682927</v>
      </c>
      <c r="O697" s="156">
        <v>35.2737683406895</v>
      </c>
      <c r="P697" s="152" t="s">
        <v>13647</v>
      </c>
      <c r="Q697" s="156">
        <v>13.105924596050301</v>
      </c>
      <c r="R697" s="152" t="s">
        <v>13648</v>
      </c>
      <c r="S697" s="157">
        <v>0</v>
      </c>
      <c r="T697" s="152"/>
      <c r="U697" s="156">
        <v>13.4</v>
      </c>
      <c r="V697" s="152" t="s">
        <v>157</v>
      </c>
      <c r="W697" s="152" t="s">
        <v>95</v>
      </c>
      <c r="X697" s="155">
        <v>0.23283413950000001</v>
      </c>
      <c r="Y697" s="152" t="s">
        <v>159</v>
      </c>
      <c r="Z697" s="154">
        <v>43076</v>
      </c>
      <c r="AA697" s="153" t="s">
        <v>9271</v>
      </c>
      <c r="AB697" s="152" t="s">
        <v>10844</v>
      </c>
      <c r="AC697" s="152" t="s">
        <v>524</v>
      </c>
      <c r="AD697" s="152" t="s">
        <v>207</v>
      </c>
    </row>
    <row r="698" spans="1:30" hidden="1">
      <c r="A698" s="189" t="s">
        <v>8034</v>
      </c>
      <c r="B698" s="189" t="s">
        <v>8035</v>
      </c>
      <c r="C698" s="154">
        <v>43830</v>
      </c>
      <c r="D698" s="155">
        <v>0.91300000000000003</v>
      </c>
      <c r="E698" s="155">
        <v>0.91300000000000003</v>
      </c>
      <c r="F698" s="156">
        <v>0.88397790055248704</v>
      </c>
      <c r="G698" s="154">
        <v>43829</v>
      </c>
      <c r="H698" s="155">
        <v>0.90500000000000003</v>
      </c>
      <c r="I698" s="156">
        <v>35.259259259259302</v>
      </c>
      <c r="J698" s="152" t="s">
        <v>10845</v>
      </c>
      <c r="K698" s="156">
        <v>1.10741971207088</v>
      </c>
      <c r="L698" s="156">
        <v>2.0111731843575398</v>
      </c>
      <c r="M698" s="185">
        <v>2.9312288613303301</v>
      </c>
      <c r="N698" s="156">
        <v>10.9356014580802</v>
      </c>
      <c r="O698" s="156">
        <v>35.259259259259302</v>
      </c>
      <c r="P698" s="152" t="s">
        <v>10845</v>
      </c>
      <c r="Q698" s="156">
        <v>-0.97613882863340695</v>
      </c>
      <c r="R698" s="152" t="s">
        <v>10846</v>
      </c>
      <c r="S698" s="156">
        <v>-4.3979057591622999</v>
      </c>
      <c r="T698" s="152" t="s">
        <v>10847</v>
      </c>
      <c r="U698" s="156">
        <v>-8.6999999999999993</v>
      </c>
      <c r="V698" s="152" t="s">
        <v>157</v>
      </c>
      <c r="W698" s="152" t="s">
        <v>186</v>
      </c>
      <c r="X698" s="155">
        <v>1.4548135230999999</v>
      </c>
      <c r="Y698" s="152" t="s">
        <v>159</v>
      </c>
      <c r="Z698" s="154">
        <v>42593</v>
      </c>
      <c r="AA698" s="153" t="s">
        <v>9271</v>
      </c>
      <c r="AB698" s="152" t="s">
        <v>10848</v>
      </c>
      <c r="AC698" s="152" t="s">
        <v>441</v>
      </c>
      <c r="AD698" s="152" t="s">
        <v>173</v>
      </c>
    </row>
    <row r="699" spans="1:30" hidden="1">
      <c r="A699" s="189" t="s">
        <v>8036</v>
      </c>
      <c r="B699" s="189" t="s">
        <v>8037</v>
      </c>
      <c r="C699" s="154">
        <v>43830</v>
      </c>
      <c r="D699" s="155">
        <v>1.276</v>
      </c>
      <c r="E699" s="155">
        <v>1.276</v>
      </c>
      <c r="F699" s="156">
        <v>7.8431372549028405E-2</v>
      </c>
      <c r="G699" s="154">
        <v>43829</v>
      </c>
      <c r="H699" s="155">
        <v>1.2749999999999999</v>
      </c>
      <c r="I699" s="156">
        <v>35.169491525423702</v>
      </c>
      <c r="J699" s="152" t="s">
        <v>10849</v>
      </c>
      <c r="K699" s="156">
        <v>0.71033938437254296</v>
      </c>
      <c r="L699" s="156">
        <v>6.0681629260182799</v>
      </c>
      <c r="M699" s="185">
        <v>6.5108514190317299</v>
      </c>
      <c r="N699" s="156">
        <v>6.5998329156223896</v>
      </c>
      <c r="O699" s="156">
        <v>35.169491525423702</v>
      </c>
      <c r="P699" s="152" t="s">
        <v>10849</v>
      </c>
      <c r="Q699" s="156">
        <v>0.71033938437254296</v>
      </c>
      <c r="R699" s="152" t="s">
        <v>10850</v>
      </c>
      <c r="S699" s="156">
        <v>20.947867298578199</v>
      </c>
      <c r="T699" s="152" t="s">
        <v>10851</v>
      </c>
      <c r="U699" s="156">
        <v>27.6</v>
      </c>
      <c r="V699" s="152" t="s">
        <v>157</v>
      </c>
      <c r="W699" s="152" t="s">
        <v>189</v>
      </c>
      <c r="X699" s="155">
        <v>0.86526475709999995</v>
      </c>
      <c r="Y699" s="152" t="s">
        <v>159</v>
      </c>
      <c r="Z699" s="154">
        <v>41717</v>
      </c>
      <c r="AA699" s="153" t="s">
        <v>9271</v>
      </c>
      <c r="AB699" s="152" t="s">
        <v>440</v>
      </c>
      <c r="AC699" s="152" t="s">
        <v>441</v>
      </c>
      <c r="AD699" s="152" t="s">
        <v>173</v>
      </c>
    </row>
    <row r="700" spans="1:30" hidden="1">
      <c r="A700" s="189" t="s">
        <v>8038</v>
      </c>
      <c r="B700" s="189" t="s">
        <v>8039</v>
      </c>
      <c r="C700" s="154">
        <v>43830</v>
      </c>
      <c r="D700" s="155">
        <v>1.861</v>
      </c>
      <c r="E700" s="155">
        <v>2.2610000000000001</v>
      </c>
      <c r="F700" s="156">
        <v>0.21540118470651101</v>
      </c>
      <c r="G700" s="154">
        <v>43829</v>
      </c>
      <c r="H700" s="155">
        <v>1.857</v>
      </c>
      <c r="I700" s="156">
        <v>35.148874364560598</v>
      </c>
      <c r="J700" s="152" t="s">
        <v>10852</v>
      </c>
      <c r="K700" s="156">
        <v>2.0844761382337</v>
      </c>
      <c r="L700" s="156">
        <v>6.4645308924485203</v>
      </c>
      <c r="M700" s="185">
        <v>12.5831820931639</v>
      </c>
      <c r="N700" s="156">
        <v>15.5183116076971</v>
      </c>
      <c r="O700" s="156">
        <v>35.148874364560598</v>
      </c>
      <c r="P700" s="152" t="s">
        <v>10852</v>
      </c>
      <c r="Q700" s="156">
        <v>-2.7690700104493202</v>
      </c>
      <c r="R700" s="152" t="s">
        <v>10853</v>
      </c>
      <c r="S700" s="156">
        <v>16.4580725907384</v>
      </c>
      <c r="T700" s="152" t="s">
        <v>10854</v>
      </c>
      <c r="U700" s="156">
        <v>131.13322239999999</v>
      </c>
      <c r="V700" s="152" t="s">
        <v>157</v>
      </c>
      <c r="W700" s="152" t="s">
        <v>158</v>
      </c>
      <c r="X700" s="155">
        <v>1.8598546477</v>
      </c>
      <c r="Y700" s="152" t="s">
        <v>159</v>
      </c>
      <c r="Z700" s="154">
        <v>41773</v>
      </c>
      <c r="AA700" s="153" t="s">
        <v>9271</v>
      </c>
      <c r="AB700" s="152" t="s">
        <v>503</v>
      </c>
      <c r="AC700" s="152" t="s">
        <v>245</v>
      </c>
      <c r="AD700" s="152" t="s">
        <v>185</v>
      </c>
    </row>
    <row r="701" spans="1:30" hidden="1">
      <c r="A701" s="189" t="s">
        <v>13649</v>
      </c>
      <c r="B701" s="189" t="s">
        <v>13650</v>
      </c>
      <c r="C701" s="154">
        <v>43830</v>
      </c>
      <c r="D701" s="155">
        <v>1.0803</v>
      </c>
      <c r="E701" s="155">
        <v>1.3303</v>
      </c>
      <c r="F701" s="156">
        <v>-7.3998705022642303E-2</v>
      </c>
      <c r="G701" s="154">
        <v>43829</v>
      </c>
      <c r="H701" s="155">
        <v>1.0810999999999999</v>
      </c>
      <c r="I701" s="156">
        <v>35.099946191546998</v>
      </c>
      <c r="J701" s="152" t="s">
        <v>13651</v>
      </c>
      <c r="K701" s="156">
        <v>1.6179098861819401</v>
      </c>
      <c r="L701" s="156">
        <v>6.2659846547314704</v>
      </c>
      <c r="M701" s="185">
        <v>6.3365280018181398</v>
      </c>
      <c r="N701" s="156">
        <v>12.3445453298005</v>
      </c>
      <c r="O701" s="156">
        <v>35.099946191546998</v>
      </c>
      <c r="P701" s="152" t="s">
        <v>13651</v>
      </c>
      <c r="Q701" s="156">
        <v>22.151918745982801</v>
      </c>
      <c r="R701" s="152" t="s">
        <v>13652</v>
      </c>
      <c r="S701" s="156">
        <v>30.567752923554998</v>
      </c>
      <c r="T701" s="152" t="s">
        <v>13653</v>
      </c>
      <c r="U701" s="156">
        <v>36.913332920000002</v>
      </c>
      <c r="V701" s="152" t="s">
        <v>157</v>
      </c>
      <c r="W701" s="152" t="s">
        <v>166</v>
      </c>
      <c r="X701" s="155">
        <v>1.6509724114</v>
      </c>
      <c r="Y701" s="152" t="s">
        <v>159</v>
      </c>
      <c r="Z701" s="154">
        <v>42131</v>
      </c>
      <c r="AA701" s="153" t="s">
        <v>9271</v>
      </c>
      <c r="AB701" s="152" t="s">
        <v>10774</v>
      </c>
      <c r="AC701" s="152" t="s">
        <v>418</v>
      </c>
      <c r="AD701" s="152" t="s">
        <v>173</v>
      </c>
    </row>
    <row r="702" spans="1:30" hidden="1">
      <c r="A702" s="189" t="s">
        <v>8040</v>
      </c>
      <c r="B702" s="189" t="s">
        <v>8041</v>
      </c>
      <c r="C702" s="154">
        <v>43830</v>
      </c>
      <c r="D702" s="155">
        <v>1.2090000000000001</v>
      </c>
      <c r="E702" s="155">
        <v>1.2090000000000001</v>
      </c>
      <c r="F702" s="156">
        <v>0.33195020746887999</v>
      </c>
      <c r="G702" s="154">
        <v>43829</v>
      </c>
      <c r="H702" s="155">
        <v>1.2050000000000001</v>
      </c>
      <c r="I702" s="156">
        <v>35.083798882681599</v>
      </c>
      <c r="J702" s="152" t="s">
        <v>10855</v>
      </c>
      <c r="K702" s="156">
        <v>1.85341196293176</v>
      </c>
      <c r="L702" s="156">
        <v>3.5989717223650399</v>
      </c>
      <c r="M702" s="185">
        <v>4.3140638481449596</v>
      </c>
      <c r="N702" s="156">
        <v>7.2759538598048001</v>
      </c>
      <c r="O702" s="156">
        <v>35.083798882681599</v>
      </c>
      <c r="P702" s="152" t="s">
        <v>10855</v>
      </c>
      <c r="Q702" s="156">
        <v>8.4304932735426092</v>
      </c>
      <c r="R702" s="152" t="s">
        <v>10856</v>
      </c>
      <c r="S702" s="156">
        <v>22.244691607684501</v>
      </c>
      <c r="T702" s="152" t="s">
        <v>10857</v>
      </c>
      <c r="U702" s="156">
        <v>20.9</v>
      </c>
      <c r="V702" s="152" t="s">
        <v>157</v>
      </c>
      <c r="W702" s="152" t="s">
        <v>189</v>
      </c>
      <c r="X702" s="155">
        <v>1.1064586216000001</v>
      </c>
      <c r="Y702" s="152" t="s">
        <v>159</v>
      </c>
      <c r="Z702" s="154">
        <v>42551</v>
      </c>
      <c r="AA702" s="153" t="s">
        <v>9271</v>
      </c>
      <c r="AB702" s="152" t="s">
        <v>488</v>
      </c>
      <c r="AC702" s="152" t="s">
        <v>179</v>
      </c>
      <c r="AD702" s="152" t="s">
        <v>173</v>
      </c>
    </row>
    <row r="703" spans="1:30" hidden="1">
      <c r="A703" s="189" t="s">
        <v>13654</v>
      </c>
      <c r="B703" s="189" t="s">
        <v>13655</v>
      </c>
      <c r="C703" s="154">
        <v>43830</v>
      </c>
      <c r="D703" s="155">
        <v>1.1725000000000001</v>
      </c>
      <c r="E703" s="155">
        <v>1.1725000000000001</v>
      </c>
      <c r="F703" s="156">
        <v>8.5360648740940001E-2</v>
      </c>
      <c r="G703" s="154">
        <v>43829</v>
      </c>
      <c r="H703" s="155">
        <v>1.1715</v>
      </c>
      <c r="I703" s="156">
        <v>35.049527758581</v>
      </c>
      <c r="J703" s="152" t="s">
        <v>13656</v>
      </c>
      <c r="K703" s="156">
        <v>0.82552240089432005</v>
      </c>
      <c r="L703" s="156">
        <v>3.3312769895126499</v>
      </c>
      <c r="M703" s="185">
        <v>3.9081885856079399</v>
      </c>
      <c r="N703" s="156">
        <v>4.9592695371945297</v>
      </c>
      <c r="O703" s="156">
        <v>35.049527758581</v>
      </c>
      <c r="P703" s="152" t="s">
        <v>13656</v>
      </c>
      <c r="Q703" s="156">
        <v>16.6666666666667</v>
      </c>
      <c r="R703" s="152" t="s">
        <v>13657</v>
      </c>
      <c r="S703" s="157">
        <v>0</v>
      </c>
      <c r="T703" s="152"/>
      <c r="U703" s="156">
        <v>17.25</v>
      </c>
      <c r="V703" s="152" t="s">
        <v>157</v>
      </c>
      <c r="W703" s="152" t="s">
        <v>95</v>
      </c>
      <c r="X703" s="155">
        <v>0.11323849280000001</v>
      </c>
      <c r="Y703" s="152" t="s">
        <v>159</v>
      </c>
      <c r="Z703" s="154">
        <v>43053</v>
      </c>
      <c r="AA703" s="153" t="s">
        <v>9271</v>
      </c>
      <c r="AB703" s="152" t="s">
        <v>9970</v>
      </c>
      <c r="AC703" s="152" t="s">
        <v>249</v>
      </c>
      <c r="AD703" s="152" t="s">
        <v>162</v>
      </c>
    </row>
    <row r="704" spans="1:30" hidden="1">
      <c r="A704" s="189" t="s">
        <v>13658</v>
      </c>
      <c r="B704" s="189" t="s">
        <v>13659</v>
      </c>
      <c r="C704" s="154">
        <v>43830</v>
      </c>
      <c r="D704" s="155">
        <v>1.0940000000000001</v>
      </c>
      <c r="E704" s="155">
        <v>1.0940000000000001</v>
      </c>
      <c r="F704" s="156">
        <v>0.14646649578909199</v>
      </c>
      <c r="G704" s="154">
        <v>43829</v>
      </c>
      <c r="H704" s="155">
        <v>1.0924</v>
      </c>
      <c r="I704" s="156">
        <v>35.0450561659055</v>
      </c>
      <c r="J704" s="152" t="s">
        <v>13660</v>
      </c>
      <c r="K704" s="156">
        <v>0.75520353656290196</v>
      </c>
      <c r="L704" s="156">
        <v>2.0046620046620101</v>
      </c>
      <c r="M704" s="185">
        <v>2.9162746942615398</v>
      </c>
      <c r="N704" s="156">
        <v>4.9501151189562602</v>
      </c>
      <c r="O704" s="156">
        <v>35.0450561659055</v>
      </c>
      <c r="P704" s="152" t="s">
        <v>13660</v>
      </c>
      <c r="Q704" s="156">
        <v>8.1455120601028099</v>
      </c>
      <c r="R704" s="152" t="s">
        <v>13661</v>
      </c>
      <c r="S704" s="157">
        <v>0</v>
      </c>
      <c r="T704" s="152"/>
      <c r="U704" s="156">
        <v>9.4000000000000092</v>
      </c>
      <c r="V704" s="152" t="s">
        <v>163</v>
      </c>
      <c r="W704" s="152" t="s">
        <v>95</v>
      </c>
      <c r="X704" s="155">
        <v>5.2510195699999998E-2</v>
      </c>
      <c r="Y704" s="152" t="s">
        <v>159</v>
      </c>
      <c r="Z704" s="154">
        <v>43070</v>
      </c>
      <c r="AA704" s="153" t="s">
        <v>9271</v>
      </c>
      <c r="AB704" s="152" t="s">
        <v>10811</v>
      </c>
      <c r="AC704" s="152" t="s">
        <v>217</v>
      </c>
      <c r="AD704" s="152" t="s">
        <v>247</v>
      </c>
    </row>
    <row r="705" spans="1:30" hidden="1">
      <c r="A705" s="189" t="s">
        <v>8042</v>
      </c>
      <c r="B705" s="189" t="s">
        <v>8043</v>
      </c>
      <c r="C705" s="154">
        <v>43830</v>
      </c>
      <c r="D705" s="155">
        <v>0.83299999999999996</v>
      </c>
      <c r="E705" s="155">
        <v>0.83299999999999996</v>
      </c>
      <c r="F705" s="156">
        <v>1.2150668286755799</v>
      </c>
      <c r="G705" s="154">
        <v>43829</v>
      </c>
      <c r="H705" s="155">
        <v>0.82299999999999995</v>
      </c>
      <c r="I705" s="156">
        <v>35.008103727714698</v>
      </c>
      <c r="J705" s="152" t="s">
        <v>10858</v>
      </c>
      <c r="K705" s="156">
        <v>4.6482412060301401</v>
      </c>
      <c r="L705" s="156">
        <v>12.4156545209177</v>
      </c>
      <c r="M705" s="185">
        <v>12.264150943396199</v>
      </c>
      <c r="N705" s="156">
        <v>16.5034965034965</v>
      </c>
      <c r="O705" s="156">
        <v>35.008103727714698</v>
      </c>
      <c r="P705" s="152" t="s">
        <v>10858</v>
      </c>
      <c r="Q705" s="156">
        <v>-8.9617486338797896</v>
      </c>
      <c r="R705" s="152" t="s">
        <v>10859</v>
      </c>
      <c r="S705" s="156">
        <v>-18.731707317073202</v>
      </c>
      <c r="T705" s="152" t="s">
        <v>10860</v>
      </c>
      <c r="U705" s="156">
        <v>-16.7</v>
      </c>
      <c r="V705" s="152" t="s">
        <v>157</v>
      </c>
      <c r="W705" s="152" t="s">
        <v>186</v>
      </c>
      <c r="X705" s="155">
        <v>1.0195316917999999</v>
      </c>
      <c r="Y705" s="152" t="s">
        <v>159</v>
      </c>
      <c r="Z705" s="154">
        <v>42501</v>
      </c>
      <c r="AA705" s="153" t="s">
        <v>9271</v>
      </c>
      <c r="AB705" s="152" t="s">
        <v>10861</v>
      </c>
      <c r="AC705" s="152" t="s">
        <v>179</v>
      </c>
      <c r="AD705" s="152" t="s">
        <v>185</v>
      </c>
    </row>
    <row r="706" spans="1:30" hidden="1">
      <c r="A706" s="189" t="s">
        <v>8044</v>
      </c>
      <c r="B706" s="189" t="s">
        <v>8045</v>
      </c>
      <c r="C706" s="154">
        <v>43830</v>
      </c>
      <c r="D706" s="155">
        <v>1.046</v>
      </c>
      <c r="E706" s="155">
        <v>1.046</v>
      </c>
      <c r="F706" s="156">
        <v>0.86788813886211402</v>
      </c>
      <c r="G706" s="154">
        <v>43829</v>
      </c>
      <c r="H706" s="155">
        <v>1.0369999999999999</v>
      </c>
      <c r="I706" s="156">
        <v>34.9677419354839</v>
      </c>
      <c r="J706" s="152" t="s">
        <v>10862</v>
      </c>
      <c r="K706" s="156">
        <v>1.3565891472868199</v>
      </c>
      <c r="L706" s="156">
        <v>7.39219712525668</v>
      </c>
      <c r="M706" s="185">
        <v>11.8716577540107</v>
      </c>
      <c r="N706" s="156">
        <v>32.741116751268997</v>
      </c>
      <c r="O706" s="156">
        <v>34.9677419354839</v>
      </c>
      <c r="P706" s="152" t="s">
        <v>10862</v>
      </c>
      <c r="Q706" s="156">
        <v>27.250608272506099</v>
      </c>
      <c r="R706" s="152" t="s">
        <v>10863</v>
      </c>
      <c r="S706" s="156">
        <v>17.528089887640501</v>
      </c>
      <c r="T706" s="152" t="s">
        <v>10864</v>
      </c>
      <c r="U706" s="156">
        <v>4.5999999999999996</v>
      </c>
      <c r="V706" s="152" t="s">
        <v>157</v>
      </c>
      <c r="W706" s="152" t="s">
        <v>158</v>
      </c>
      <c r="X706" s="155">
        <v>2.3097458123000001</v>
      </c>
      <c r="Y706" s="152" t="s">
        <v>159</v>
      </c>
      <c r="Z706" s="154">
        <v>42321</v>
      </c>
      <c r="AA706" s="153" t="s">
        <v>9271</v>
      </c>
      <c r="AB706" s="152" t="s">
        <v>10865</v>
      </c>
      <c r="AC706" s="152" t="s">
        <v>244</v>
      </c>
      <c r="AD706" s="152" t="s">
        <v>181</v>
      </c>
    </row>
    <row r="707" spans="1:30" hidden="1">
      <c r="A707" s="189" t="s">
        <v>8046</v>
      </c>
      <c r="B707" s="189" t="s">
        <v>8047</v>
      </c>
      <c r="C707" s="154">
        <v>43830</v>
      </c>
      <c r="D707" s="155">
        <v>1.216</v>
      </c>
      <c r="E707" s="155">
        <v>1.216</v>
      </c>
      <c r="F707" s="156">
        <v>1.4178482068390199</v>
      </c>
      <c r="G707" s="154">
        <v>43829</v>
      </c>
      <c r="H707" s="155">
        <v>1.1990000000000001</v>
      </c>
      <c r="I707" s="156">
        <v>34.961154273029997</v>
      </c>
      <c r="J707" s="152" t="s">
        <v>10866</v>
      </c>
      <c r="K707" s="156">
        <v>2.1848739495798299</v>
      </c>
      <c r="L707" s="156">
        <v>5.3726169844020903</v>
      </c>
      <c r="M707" s="185">
        <v>5.6472632493483896</v>
      </c>
      <c r="N707" s="156">
        <v>20.1581027667984</v>
      </c>
      <c r="O707" s="156">
        <v>34.961154273029997</v>
      </c>
      <c r="P707" s="152" t="s">
        <v>10866</v>
      </c>
      <c r="Q707" s="156">
        <v>14.500941619585699</v>
      </c>
      <c r="R707" s="152" t="s">
        <v>10867</v>
      </c>
      <c r="S707" s="157">
        <v>0</v>
      </c>
      <c r="T707" s="152"/>
      <c r="U707" s="156">
        <v>21.6</v>
      </c>
      <c r="V707" s="152" t="s">
        <v>157</v>
      </c>
      <c r="W707" s="152" t="s">
        <v>95</v>
      </c>
      <c r="X707" s="155">
        <v>1.8780324279</v>
      </c>
      <c r="Y707" s="152" t="s">
        <v>159</v>
      </c>
      <c r="Z707" s="154">
        <v>42907</v>
      </c>
      <c r="AA707" s="153" t="s">
        <v>9271</v>
      </c>
      <c r="AB707" s="152" t="s">
        <v>10868</v>
      </c>
      <c r="AC707" s="152" t="s">
        <v>404</v>
      </c>
      <c r="AD707" s="152" t="s">
        <v>177</v>
      </c>
    </row>
    <row r="708" spans="1:30" hidden="1">
      <c r="A708" s="189" t="s">
        <v>13662</v>
      </c>
      <c r="B708" s="189" t="s">
        <v>13663</v>
      </c>
      <c r="C708" s="154">
        <v>43830</v>
      </c>
      <c r="D708" s="155">
        <v>1.1273</v>
      </c>
      <c r="E708" s="155">
        <v>1.1273</v>
      </c>
      <c r="F708" s="156">
        <v>0.69673961589995803</v>
      </c>
      <c r="G708" s="154">
        <v>43829</v>
      </c>
      <c r="H708" s="155">
        <v>1.1194999999999999</v>
      </c>
      <c r="I708" s="156">
        <v>34.941345463251103</v>
      </c>
      <c r="J708" s="152" t="s">
        <v>13664</v>
      </c>
      <c r="K708" s="156">
        <v>3.1287164943738</v>
      </c>
      <c r="L708" s="156">
        <v>9.1287512100677706</v>
      </c>
      <c r="M708" s="185">
        <v>13.9147130153597</v>
      </c>
      <c r="N708" s="156">
        <v>22.772816379873699</v>
      </c>
      <c r="O708" s="156">
        <v>34.941345463251103</v>
      </c>
      <c r="P708" s="152" t="s">
        <v>13664</v>
      </c>
      <c r="Q708" s="156">
        <v>12.4600957701516</v>
      </c>
      <c r="R708" s="152" t="s">
        <v>13665</v>
      </c>
      <c r="S708" s="157">
        <v>0</v>
      </c>
      <c r="T708" s="152"/>
      <c r="U708" s="156">
        <v>12.73</v>
      </c>
      <c r="V708" s="152" t="s">
        <v>157</v>
      </c>
      <c r="W708" s="152" t="s">
        <v>95</v>
      </c>
      <c r="X708" s="155">
        <v>2.5601529899999999E-2</v>
      </c>
      <c r="Y708" s="152" t="s">
        <v>159</v>
      </c>
      <c r="Z708" s="154">
        <v>43076</v>
      </c>
      <c r="AA708" s="153" t="s">
        <v>9271</v>
      </c>
      <c r="AB708" s="152" t="s">
        <v>10844</v>
      </c>
      <c r="AC708" s="152" t="s">
        <v>524</v>
      </c>
      <c r="AD708" s="152" t="s">
        <v>207</v>
      </c>
    </row>
    <row r="709" spans="1:30" hidden="1">
      <c r="A709" s="189" t="s">
        <v>8048</v>
      </c>
      <c r="B709" s="189" t="s">
        <v>8049</v>
      </c>
      <c r="C709" s="154">
        <v>43830</v>
      </c>
      <c r="D709" s="155">
        <v>1.0988</v>
      </c>
      <c r="E709" s="155">
        <v>1.0988</v>
      </c>
      <c r="F709" s="156">
        <v>0.64114306649568598</v>
      </c>
      <c r="G709" s="154">
        <v>43829</v>
      </c>
      <c r="H709" s="155">
        <v>1.0918000000000001</v>
      </c>
      <c r="I709" s="156">
        <v>34.921414538310401</v>
      </c>
      <c r="J709" s="152" t="s">
        <v>10869</v>
      </c>
      <c r="K709" s="156">
        <v>2.4808804327550802</v>
      </c>
      <c r="L709" s="156">
        <v>8.8783194609591707</v>
      </c>
      <c r="M709" s="185">
        <v>13.2666735388104</v>
      </c>
      <c r="N709" s="156">
        <v>20.946615299945002</v>
      </c>
      <c r="O709" s="156">
        <v>34.921414538310401</v>
      </c>
      <c r="P709" s="152" t="s">
        <v>10869</v>
      </c>
      <c r="Q709" s="156">
        <v>6.2669245647969003</v>
      </c>
      <c r="R709" s="152" t="s">
        <v>10870</v>
      </c>
      <c r="S709" s="156">
        <v>8.7920792079207892</v>
      </c>
      <c r="T709" s="152" t="s">
        <v>10871</v>
      </c>
      <c r="U709" s="156">
        <v>9.8800000000000008</v>
      </c>
      <c r="V709" s="152" t="s">
        <v>157</v>
      </c>
      <c r="W709" s="152" t="s">
        <v>158</v>
      </c>
      <c r="X709" s="155">
        <v>2.8952765984000002</v>
      </c>
      <c r="Y709" s="152" t="s">
        <v>159</v>
      </c>
      <c r="Z709" s="154">
        <v>42306</v>
      </c>
      <c r="AA709" s="153" t="s">
        <v>9271</v>
      </c>
      <c r="AB709" s="152" t="s">
        <v>525</v>
      </c>
      <c r="AC709" s="152" t="s">
        <v>246</v>
      </c>
      <c r="AD709" s="152" t="s">
        <v>247</v>
      </c>
    </row>
    <row r="710" spans="1:30" hidden="1">
      <c r="A710" s="189" t="s">
        <v>13666</v>
      </c>
      <c r="B710" s="189" t="s">
        <v>13667</v>
      </c>
      <c r="C710" s="154">
        <v>43830</v>
      </c>
      <c r="D710" s="155">
        <v>1.1440999999999999</v>
      </c>
      <c r="E710" s="155">
        <v>1.1931</v>
      </c>
      <c r="F710" s="156">
        <v>0.60672574607992602</v>
      </c>
      <c r="G710" s="154">
        <v>43829</v>
      </c>
      <c r="H710" s="155">
        <v>1.1861999999999999</v>
      </c>
      <c r="I710" s="156">
        <v>34.862355158775003</v>
      </c>
      <c r="J710" s="152" t="s">
        <v>13668</v>
      </c>
      <c r="K710" s="156">
        <v>0.78515165948822496</v>
      </c>
      <c r="L710" s="156">
        <v>6.17410861209963</v>
      </c>
      <c r="M710" s="185">
        <v>11.5324281121495</v>
      </c>
      <c r="N710" s="156">
        <v>27.704331813804199</v>
      </c>
      <c r="O710" s="156">
        <v>34.862355158775003</v>
      </c>
      <c r="P710" s="152" t="s">
        <v>13668</v>
      </c>
      <c r="Q710" s="156">
        <v>17.414106729634</v>
      </c>
      <c r="R710" s="152" t="s">
        <v>13669</v>
      </c>
      <c r="S710" s="157">
        <v>0</v>
      </c>
      <c r="T710" s="152"/>
      <c r="U710" s="156">
        <v>19.339698080000002</v>
      </c>
      <c r="V710" s="152" t="s">
        <v>163</v>
      </c>
      <c r="W710" s="152" t="s">
        <v>95</v>
      </c>
      <c r="X710" s="155">
        <v>2.1996042E-3</v>
      </c>
      <c r="Y710" s="152" t="s">
        <v>159</v>
      </c>
      <c r="Z710" s="154">
        <v>42943</v>
      </c>
      <c r="AA710" s="153" t="s">
        <v>9271</v>
      </c>
      <c r="AB710" s="152" t="s">
        <v>10653</v>
      </c>
      <c r="AC710" s="152" t="s">
        <v>317</v>
      </c>
      <c r="AD710" s="152" t="s">
        <v>177</v>
      </c>
    </row>
    <row r="711" spans="1:30" hidden="1">
      <c r="A711" s="189" t="s">
        <v>8050</v>
      </c>
      <c r="B711" s="189" t="s">
        <v>8051</v>
      </c>
      <c r="C711" s="154">
        <v>43830</v>
      </c>
      <c r="D711" s="155">
        <v>0.96879999999999999</v>
      </c>
      <c r="E711" s="155">
        <v>0.96879999999999999</v>
      </c>
      <c r="F711" s="156">
        <v>0.321010665838251</v>
      </c>
      <c r="G711" s="154">
        <v>43829</v>
      </c>
      <c r="H711" s="155">
        <v>0.9657</v>
      </c>
      <c r="I711" s="156">
        <v>34.836464857341703</v>
      </c>
      <c r="J711" s="152" t="s">
        <v>10872</v>
      </c>
      <c r="K711" s="156">
        <v>1.4875340456735799</v>
      </c>
      <c r="L711" s="156">
        <v>6.2397192674635296</v>
      </c>
      <c r="M711" s="185">
        <v>7.6683707490553399</v>
      </c>
      <c r="N711" s="156">
        <v>14.070410926645501</v>
      </c>
      <c r="O711" s="156">
        <v>34.836464857341703</v>
      </c>
      <c r="P711" s="152" t="s">
        <v>10872</v>
      </c>
      <c r="Q711" s="156">
        <v>-3.2361166600079998</v>
      </c>
      <c r="R711" s="152" t="s">
        <v>10873</v>
      </c>
      <c r="S711" s="157">
        <v>0</v>
      </c>
      <c r="T711" s="152"/>
      <c r="U711" s="156">
        <v>-3.12</v>
      </c>
      <c r="V711" s="152" t="s">
        <v>157</v>
      </c>
      <c r="W711" s="152" t="s">
        <v>95</v>
      </c>
      <c r="X711" s="155">
        <v>4.2735609536999997</v>
      </c>
      <c r="Y711" s="152" t="s">
        <v>159</v>
      </c>
      <c r="Z711" s="154">
        <v>43084</v>
      </c>
      <c r="AA711" s="153" t="s">
        <v>9271</v>
      </c>
      <c r="AB711" s="152" t="s">
        <v>10874</v>
      </c>
      <c r="AC711" s="152" t="s">
        <v>269</v>
      </c>
      <c r="AD711" s="152" t="s">
        <v>162</v>
      </c>
    </row>
    <row r="712" spans="1:30" hidden="1">
      <c r="A712" s="189" t="s">
        <v>13670</v>
      </c>
      <c r="B712" s="189" t="s">
        <v>13671</v>
      </c>
      <c r="C712" s="154">
        <v>43830</v>
      </c>
      <c r="D712" s="155">
        <v>1.212</v>
      </c>
      <c r="E712" s="155">
        <v>1.212</v>
      </c>
      <c r="F712" s="156">
        <v>1.4225941422594099</v>
      </c>
      <c r="G712" s="154">
        <v>43829</v>
      </c>
      <c r="H712" s="155">
        <v>1.1950000000000001</v>
      </c>
      <c r="I712" s="156">
        <v>34.816462736373701</v>
      </c>
      <c r="J712" s="152" t="s">
        <v>13672</v>
      </c>
      <c r="K712" s="156">
        <v>2.27848101265822</v>
      </c>
      <c r="L712" s="156">
        <v>5.3913043478260896</v>
      </c>
      <c r="M712" s="185">
        <v>5.6669572798605001</v>
      </c>
      <c r="N712" s="156">
        <v>20.118929633300301</v>
      </c>
      <c r="O712" s="156">
        <v>34.816462736373701</v>
      </c>
      <c r="P712" s="152" t="s">
        <v>13672</v>
      </c>
      <c r="Q712" s="156">
        <v>14.339622641509401</v>
      </c>
      <c r="R712" s="152" t="s">
        <v>13673</v>
      </c>
      <c r="S712" s="157">
        <v>0</v>
      </c>
      <c r="T712" s="152"/>
      <c r="U712" s="156">
        <v>21.2</v>
      </c>
      <c r="V712" s="152" t="s">
        <v>157</v>
      </c>
      <c r="W712" s="152" t="s">
        <v>95</v>
      </c>
      <c r="X712" s="155">
        <v>0.2668032468</v>
      </c>
      <c r="Y712" s="152" t="s">
        <v>159</v>
      </c>
      <c r="Z712" s="154">
        <v>42907</v>
      </c>
      <c r="AA712" s="153" t="s">
        <v>9271</v>
      </c>
      <c r="AB712" s="152" t="s">
        <v>10868</v>
      </c>
      <c r="AC712" s="152" t="s">
        <v>404</v>
      </c>
      <c r="AD712" s="152" t="s">
        <v>177</v>
      </c>
    </row>
    <row r="713" spans="1:30" hidden="1">
      <c r="A713" s="189" t="s">
        <v>640</v>
      </c>
      <c r="B713" s="189" t="s">
        <v>6501</v>
      </c>
      <c r="C713" s="154">
        <v>43830</v>
      </c>
      <c r="D713" s="155">
        <v>1.1404000000000001</v>
      </c>
      <c r="E713" s="155">
        <v>1.1404000000000001</v>
      </c>
      <c r="F713" s="156">
        <v>0.81329561527582195</v>
      </c>
      <c r="G713" s="154">
        <v>43829</v>
      </c>
      <c r="H713" s="155">
        <v>1.1312</v>
      </c>
      <c r="I713" s="156">
        <v>34.814989951530897</v>
      </c>
      <c r="J713" s="152" t="s">
        <v>641</v>
      </c>
      <c r="K713" s="156">
        <v>2.2046961821115101</v>
      </c>
      <c r="L713" s="156">
        <v>8.6716218791690505</v>
      </c>
      <c r="M713" s="185">
        <v>10.6325184322856</v>
      </c>
      <c r="N713" s="156">
        <v>17.048137124089099</v>
      </c>
      <c r="O713" s="156">
        <v>34.814989951530897</v>
      </c>
      <c r="P713" s="152" t="s">
        <v>641</v>
      </c>
      <c r="Q713" s="156">
        <v>25.030150202828601</v>
      </c>
      <c r="R713" s="152" t="s">
        <v>641</v>
      </c>
      <c r="S713" s="156">
        <v>16.7963949201147</v>
      </c>
      <c r="T713" s="152" t="s">
        <v>6503</v>
      </c>
      <c r="U713" s="156">
        <v>14.04</v>
      </c>
      <c r="V713" s="152" t="s">
        <v>157</v>
      </c>
      <c r="W713" s="152" t="s">
        <v>158</v>
      </c>
      <c r="X713" s="155">
        <v>0.8034128707</v>
      </c>
      <c r="Y713" s="152" t="s">
        <v>159</v>
      </c>
      <c r="Z713" s="154">
        <v>40660</v>
      </c>
      <c r="AA713" s="192" t="s">
        <v>22846</v>
      </c>
      <c r="AB713" s="152" t="s">
        <v>468</v>
      </c>
      <c r="AC713" s="152" t="s">
        <v>433</v>
      </c>
      <c r="AD713" s="152" t="s">
        <v>165</v>
      </c>
    </row>
    <row r="714" spans="1:30" hidden="1">
      <c r="A714" s="189" t="s">
        <v>8052</v>
      </c>
      <c r="B714" s="189" t="s">
        <v>8053</v>
      </c>
      <c r="C714" s="154">
        <v>43830</v>
      </c>
      <c r="D714" s="155">
        <v>1.0229999999999999</v>
      </c>
      <c r="E714" s="155">
        <v>1.0229999999999999</v>
      </c>
      <c r="F714" s="156">
        <v>0.68897637795274602</v>
      </c>
      <c r="G714" s="154">
        <v>43829</v>
      </c>
      <c r="H714" s="155">
        <v>1.016</v>
      </c>
      <c r="I714" s="156">
        <v>34.7826086956522</v>
      </c>
      <c r="J714" s="152" t="s">
        <v>10875</v>
      </c>
      <c r="K714" s="156">
        <v>1.0869565217391199</v>
      </c>
      <c r="L714" s="156">
        <v>6.5624999999999902</v>
      </c>
      <c r="M714" s="185">
        <v>12.4175824175824</v>
      </c>
      <c r="N714" s="156">
        <v>19.929660023446701</v>
      </c>
      <c r="O714" s="156">
        <v>34.7826086956522</v>
      </c>
      <c r="P714" s="152" t="s">
        <v>10875</v>
      </c>
      <c r="Q714" s="156">
        <v>-5.1899907321594103</v>
      </c>
      <c r="R714" s="152" t="s">
        <v>10876</v>
      </c>
      <c r="S714" s="156">
        <v>1.1869436201780399</v>
      </c>
      <c r="T714" s="152" t="s">
        <v>10877</v>
      </c>
      <c r="U714" s="156">
        <v>2.2999999999999901</v>
      </c>
      <c r="V714" s="152" t="s">
        <v>157</v>
      </c>
      <c r="W714" s="152" t="s">
        <v>186</v>
      </c>
      <c r="X714" s="155">
        <v>1.4762624432</v>
      </c>
      <c r="Y714" s="152" t="s">
        <v>159</v>
      </c>
      <c r="Z714" s="154">
        <v>42425</v>
      </c>
      <c r="AA714" s="153" t="s">
        <v>9271</v>
      </c>
      <c r="AB714" s="152" t="s">
        <v>10878</v>
      </c>
      <c r="AC714" s="152" t="s">
        <v>244</v>
      </c>
      <c r="AD714" s="152" t="s">
        <v>162</v>
      </c>
    </row>
    <row r="715" spans="1:30" hidden="1">
      <c r="A715" s="189" t="s">
        <v>8054</v>
      </c>
      <c r="B715" s="189" t="s">
        <v>8055</v>
      </c>
      <c r="C715" s="154">
        <v>43830</v>
      </c>
      <c r="D715" s="155">
        <v>1.5629999999999999</v>
      </c>
      <c r="E715" s="155">
        <v>1.5629999999999999</v>
      </c>
      <c r="F715" s="156">
        <v>0.32092426187419099</v>
      </c>
      <c r="G715" s="154">
        <v>43829</v>
      </c>
      <c r="H715" s="155">
        <v>1.5580000000000001</v>
      </c>
      <c r="I715" s="156">
        <v>34.741379310344797</v>
      </c>
      <c r="J715" s="152" t="s">
        <v>10879</v>
      </c>
      <c r="K715" s="156">
        <v>0.70876288659793196</v>
      </c>
      <c r="L715" s="156">
        <v>2.0901371652514702</v>
      </c>
      <c r="M715" s="185">
        <v>3.0323005932762102</v>
      </c>
      <c r="N715" s="156">
        <v>8.3911234396671297</v>
      </c>
      <c r="O715" s="156">
        <v>34.741379310344797</v>
      </c>
      <c r="P715" s="152" t="s">
        <v>10879</v>
      </c>
      <c r="Q715" s="156">
        <v>27.591836734693899</v>
      </c>
      <c r="R715" s="152" t="s">
        <v>10880</v>
      </c>
      <c r="S715" s="156">
        <v>44.454713493530498</v>
      </c>
      <c r="T715" s="152" t="s">
        <v>10881</v>
      </c>
      <c r="U715" s="156">
        <v>56.3</v>
      </c>
      <c r="V715" s="152" t="s">
        <v>163</v>
      </c>
      <c r="W715" s="152" t="s">
        <v>166</v>
      </c>
      <c r="X715" s="155">
        <v>2.5551205196</v>
      </c>
      <c r="Y715" s="152" t="s">
        <v>159</v>
      </c>
      <c r="Z715" s="154">
        <v>42093</v>
      </c>
      <c r="AA715" s="153" t="s">
        <v>9271</v>
      </c>
      <c r="AB715" s="152" t="s">
        <v>478</v>
      </c>
      <c r="AC715" s="152" t="s">
        <v>205</v>
      </c>
      <c r="AD715" s="152" t="s">
        <v>235</v>
      </c>
    </row>
    <row r="716" spans="1:30" hidden="1">
      <c r="A716" s="189" t="s">
        <v>8056</v>
      </c>
      <c r="B716" s="189" t="s">
        <v>8057</v>
      </c>
      <c r="C716" s="154">
        <v>43830</v>
      </c>
      <c r="D716" s="155">
        <v>1.575</v>
      </c>
      <c r="E716" s="155">
        <v>1.575</v>
      </c>
      <c r="F716" s="156">
        <v>0.61968951638663805</v>
      </c>
      <c r="G716" s="154">
        <v>43829</v>
      </c>
      <c r="H716" s="155">
        <v>1.5652999999999999</v>
      </c>
      <c r="I716" s="156">
        <v>34.730538922155702</v>
      </c>
      <c r="J716" s="152" t="s">
        <v>10882</v>
      </c>
      <c r="K716" s="156">
        <v>0.26099688076898497</v>
      </c>
      <c r="L716" s="156">
        <v>3.2313036638919801</v>
      </c>
      <c r="M716" s="185">
        <v>2.5991792065663502</v>
      </c>
      <c r="N716" s="156">
        <v>7.4132169405987902</v>
      </c>
      <c r="O716" s="156">
        <v>34.730538922155702</v>
      </c>
      <c r="P716" s="152" t="s">
        <v>10882</v>
      </c>
      <c r="Q716" s="156">
        <v>34.799726121191398</v>
      </c>
      <c r="R716" s="152" t="s">
        <v>10883</v>
      </c>
      <c r="S716" s="157">
        <v>0</v>
      </c>
      <c r="T716" s="152"/>
      <c r="U716" s="156">
        <v>57.5</v>
      </c>
      <c r="V716" s="152" t="s">
        <v>157</v>
      </c>
      <c r="W716" s="152" t="s">
        <v>95</v>
      </c>
      <c r="X716" s="155">
        <v>5.0209450005000003</v>
      </c>
      <c r="Y716" s="152" t="s">
        <v>159</v>
      </c>
      <c r="Z716" s="154">
        <v>42837</v>
      </c>
      <c r="AA716" s="153" t="s">
        <v>9271</v>
      </c>
      <c r="AB716" s="152" t="s">
        <v>487</v>
      </c>
      <c r="AC716" s="152" t="s">
        <v>195</v>
      </c>
      <c r="AD716" s="152" t="s">
        <v>162</v>
      </c>
    </row>
    <row r="717" spans="1:30" hidden="1">
      <c r="A717" s="189" t="s">
        <v>8058</v>
      </c>
      <c r="B717" s="189" t="s">
        <v>8059</v>
      </c>
      <c r="C717" s="154">
        <v>43830</v>
      </c>
      <c r="D717" s="155">
        <v>2.33</v>
      </c>
      <c r="E717" s="155">
        <v>2.33</v>
      </c>
      <c r="F717" s="156">
        <v>0.60449050086356804</v>
      </c>
      <c r="G717" s="154">
        <v>43829</v>
      </c>
      <c r="H717" s="155">
        <v>2.3159999999999998</v>
      </c>
      <c r="I717" s="156">
        <v>34.682080924855498</v>
      </c>
      <c r="J717" s="152" t="s">
        <v>10884</v>
      </c>
      <c r="K717" s="156">
        <v>1.7911751856706</v>
      </c>
      <c r="L717" s="156">
        <v>5.33453887884267</v>
      </c>
      <c r="M717" s="185">
        <v>6.0054595086442299</v>
      </c>
      <c r="N717" s="156">
        <v>9.85384252710986</v>
      </c>
      <c r="O717" s="156">
        <v>34.682080924855498</v>
      </c>
      <c r="P717" s="152" t="s">
        <v>10884</v>
      </c>
      <c r="Q717" s="156">
        <v>0.517687661777395</v>
      </c>
      <c r="R717" s="152" t="s">
        <v>10885</v>
      </c>
      <c r="S717" s="156">
        <v>17.321248741188299</v>
      </c>
      <c r="T717" s="152" t="s">
        <v>10886</v>
      </c>
      <c r="U717" s="156">
        <v>133</v>
      </c>
      <c r="V717" s="152" t="s">
        <v>163</v>
      </c>
      <c r="W717" s="152" t="s">
        <v>158</v>
      </c>
      <c r="X717" s="155">
        <v>1.2884458487999999</v>
      </c>
      <c r="Y717" s="152" t="s">
        <v>159</v>
      </c>
      <c r="Z717" s="154">
        <v>40940</v>
      </c>
      <c r="AA717" s="153" t="s">
        <v>9271</v>
      </c>
      <c r="AB717" s="152" t="s">
        <v>10887</v>
      </c>
      <c r="AC717" s="152" t="s">
        <v>215</v>
      </c>
      <c r="AD717" s="152" t="s">
        <v>185</v>
      </c>
    </row>
    <row r="718" spans="1:30" hidden="1">
      <c r="A718" s="189" t="s">
        <v>13674</v>
      </c>
      <c r="B718" s="189" t="s">
        <v>13675</v>
      </c>
      <c r="C718" s="154">
        <v>43830</v>
      </c>
      <c r="D718" s="155">
        <v>1.5269999999999999</v>
      </c>
      <c r="E718" s="155">
        <v>1.5269999999999999</v>
      </c>
      <c r="F718" s="156">
        <v>0.26263952724885098</v>
      </c>
      <c r="G718" s="154">
        <v>43829</v>
      </c>
      <c r="H718" s="155">
        <v>1.5229999999999999</v>
      </c>
      <c r="I718" s="156">
        <v>34.656084656084701</v>
      </c>
      <c r="J718" s="152" t="s">
        <v>13676</v>
      </c>
      <c r="K718" s="156">
        <v>0.72559366754616705</v>
      </c>
      <c r="L718" s="156">
        <v>2.07219251336898</v>
      </c>
      <c r="M718" s="185">
        <v>2.8975741239892101</v>
      </c>
      <c r="N718" s="156">
        <v>8.2211197732104804</v>
      </c>
      <c r="O718" s="156">
        <v>34.656084656084701</v>
      </c>
      <c r="P718" s="152" t="s">
        <v>13676</v>
      </c>
      <c r="Q718" s="156">
        <v>27.038269550748801</v>
      </c>
      <c r="R718" s="152" t="s">
        <v>13677</v>
      </c>
      <c r="S718" s="156">
        <v>42.977528089887599</v>
      </c>
      <c r="T718" s="152" t="s">
        <v>13678</v>
      </c>
      <c r="U718" s="156">
        <v>52.7</v>
      </c>
      <c r="V718" s="152" t="s">
        <v>163</v>
      </c>
      <c r="W718" s="152" t="s">
        <v>166</v>
      </c>
      <c r="X718" s="155">
        <v>7.9374779600000001E-2</v>
      </c>
      <c r="Y718" s="152" t="s">
        <v>159</v>
      </c>
      <c r="Z718" s="154">
        <v>42093</v>
      </c>
      <c r="AA718" s="153" t="s">
        <v>9271</v>
      </c>
      <c r="AB718" s="152" t="s">
        <v>478</v>
      </c>
      <c r="AC718" s="152" t="s">
        <v>205</v>
      </c>
      <c r="AD718" s="152" t="s">
        <v>235</v>
      </c>
    </row>
    <row r="719" spans="1:30" hidden="1">
      <c r="A719" s="189" t="s">
        <v>8060</v>
      </c>
      <c r="B719" s="189" t="s">
        <v>8061</v>
      </c>
      <c r="C719" s="154">
        <v>43830</v>
      </c>
      <c r="D719" s="155">
        <v>1.2672000000000001</v>
      </c>
      <c r="E719" s="155">
        <v>1.2672000000000001</v>
      </c>
      <c r="F719" s="156">
        <v>0.13433425523508799</v>
      </c>
      <c r="G719" s="154">
        <v>43829</v>
      </c>
      <c r="H719" s="155">
        <v>1.2655000000000001</v>
      </c>
      <c r="I719" s="156">
        <v>34.6366340841479</v>
      </c>
      <c r="J719" s="152" t="s">
        <v>10888</v>
      </c>
      <c r="K719" s="156">
        <v>0.95602294455067005</v>
      </c>
      <c r="L719" s="156">
        <v>5.5296469020652896</v>
      </c>
      <c r="M719" s="185">
        <v>9.5057034220532408</v>
      </c>
      <c r="N719" s="156">
        <v>13.833992094861699</v>
      </c>
      <c r="O719" s="156">
        <v>34.6366340841479</v>
      </c>
      <c r="P719" s="152" t="s">
        <v>10888</v>
      </c>
      <c r="Q719" s="156">
        <v>4.7705663497312996</v>
      </c>
      <c r="R719" s="152" t="s">
        <v>10889</v>
      </c>
      <c r="S719" s="156">
        <v>26.8595455000501</v>
      </c>
      <c r="T719" s="152" t="s">
        <v>10890</v>
      </c>
      <c r="U719" s="156">
        <v>26.72</v>
      </c>
      <c r="V719" s="152" t="s">
        <v>174</v>
      </c>
      <c r="W719" s="152" t="s">
        <v>158</v>
      </c>
      <c r="X719" s="155">
        <v>1.1909552374000001</v>
      </c>
      <c r="Y719" s="152" t="s">
        <v>159</v>
      </c>
      <c r="Z719" s="154">
        <v>42732</v>
      </c>
      <c r="AA719" s="153" t="s">
        <v>9271</v>
      </c>
      <c r="AB719" s="152" t="s">
        <v>10891</v>
      </c>
      <c r="AC719" s="152" t="s">
        <v>202</v>
      </c>
      <c r="AD719" s="152" t="s">
        <v>173</v>
      </c>
    </row>
    <row r="720" spans="1:30" hidden="1">
      <c r="A720" s="189" t="s">
        <v>8062</v>
      </c>
      <c r="B720" s="189" t="s">
        <v>8063</v>
      </c>
      <c r="C720" s="154">
        <v>43830</v>
      </c>
      <c r="D720" s="155">
        <v>1.0585</v>
      </c>
      <c r="E720" s="155">
        <v>1.0585</v>
      </c>
      <c r="F720" s="156">
        <v>-0.41396180261548199</v>
      </c>
      <c r="G720" s="154">
        <v>43829</v>
      </c>
      <c r="H720" s="155">
        <v>1.0629</v>
      </c>
      <c r="I720" s="156">
        <v>34.634952938183702</v>
      </c>
      <c r="J720" s="152" t="s">
        <v>10892</v>
      </c>
      <c r="K720" s="156">
        <v>3.3792362535403799</v>
      </c>
      <c r="L720" s="156">
        <v>14.2348370386359</v>
      </c>
      <c r="M720" s="185">
        <v>15.8476524023202</v>
      </c>
      <c r="N720" s="156">
        <v>26.1019776030498</v>
      </c>
      <c r="O720" s="156">
        <v>34.634952938183702</v>
      </c>
      <c r="P720" s="152" t="s">
        <v>10892</v>
      </c>
      <c r="Q720" s="156">
        <v>-11.6886367428667</v>
      </c>
      <c r="R720" s="152" t="s">
        <v>10893</v>
      </c>
      <c r="S720" s="156">
        <v>7.8012017517058796</v>
      </c>
      <c r="T720" s="152" t="s">
        <v>10894</v>
      </c>
      <c r="U720" s="156">
        <v>5.85</v>
      </c>
      <c r="V720" s="152" t="s">
        <v>157</v>
      </c>
      <c r="W720" s="152" t="s">
        <v>158</v>
      </c>
      <c r="X720" s="155">
        <v>0.63207232629999999</v>
      </c>
      <c r="Y720" s="152" t="s">
        <v>159</v>
      </c>
      <c r="Z720" s="154">
        <v>42458</v>
      </c>
      <c r="AA720" s="153" t="s">
        <v>9271</v>
      </c>
      <c r="AB720" s="152" t="s">
        <v>9739</v>
      </c>
      <c r="AC720" s="152" t="s">
        <v>265</v>
      </c>
      <c r="AD720" s="152" t="s">
        <v>162</v>
      </c>
    </row>
    <row r="721" spans="1:30" hidden="1">
      <c r="A721" s="189" t="s">
        <v>13679</v>
      </c>
      <c r="B721" s="189" t="s">
        <v>13680</v>
      </c>
      <c r="C721" s="154">
        <v>43830</v>
      </c>
      <c r="D721" s="155">
        <v>1.2629999999999999</v>
      </c>
      <c r="E721" s="155">
        <v>1.2629999999999999</v>
      </c>
      <c r="F721" s="156">
        <v>0.91083413231063104</v>
      </c>
      <c r="G721" s="154">
        <v>43829</v>
      </c>
      <c r="H721" s="155">
        <v>1.2516</v>
      </c>
      <c r="I721" s="156">
        <v>34.5334469535577</v>
      </c>
      <c r="J721" s="152" t="s">
        <v>13681</v>
      </c>
      <c r="K721" s="156">
        <v>2.3832684824902599</v>
      </c>
      <c r="L721" s="156">
        <v>10.6535833187314</v>
      </c>
      <c r="M721" s="185">
        <v>13.161903055281799</v>
      </c>
      <c r="N721" s="156">
        <v>22.776319626713299</v>
      </c>
      <c r="O721" s="156">
        <v>34.5334469535577</v>
      </c>
      <c r="P721" s="152" t="s">
        <v>13681</v>
      </c>
      <c r="Q721" s="157">
        <v>0</v>
      </c>
      <c r="R721" s="152"/>
      <c r="S721" s="157">
        <v>0</v>
      </c>
      <c r="T721" s="152"/>
      <c r="U721" s="156">
        <v>26.3</v>
      </c>
      <c r="V721" s="152" t="s">
        <v>157</v>
      </c>
      <c r="W721" s="152" t="s">
        <v>95</v>
      </c>
      <c r="X721" s="155">
        <v>0.26616582430000002</v>
      </c>
      <c r="Y721" s="152" t="s">
        <v>159</v>
      </c>
      <c r="Z721" s="154">
        <v>43276</v>
      </c>
      <c r="AA721" s="153" t="s">
        <v>9271</v>
      </c>
      <c r="AB721" s="152" t="s">
        <v>10895</v>
      </c>
      <c r="AC721" s="152" t="s">
        <v>341</v>
      </c>
      <c r="AD721" s="152" t="s">
        <v>162</v>
      </c>
    </row>
    <row r="722" spans="1:30" hidden="1">
      <c r="A722" s="189" t="s">
        <v>8064</v>
      </c>
      <c r="B722" s="189" t="s">
        <v>8065</v>
      </c>
      <c r="C722" s="154">
        <v>43830</v>
      </c>
      <c r="D722" s="155">
        <v>1.2230000000000001</v>
      </c>
      <c r="E722" s="155">
        <v>1.2230000000000001</v>
      </c>
      <c r="F722" s="156">
        <v>0.824402308326464</v>
      </c>
      <c r="G722" s="154">
        <v>43829</v>
      </c>
      <c r="H722" s="155">
        <v>1.2130000000000001</v>
      </c>
      <c r="I722" s="156">
        <v>34.484275346382198</v>
      </c>
      <c r="J722" s="152" t="s">
        <v>10896</v>
      </c>
      <c r="K722" s="156">
        <v>1.5359070153590899</v>
      </c>
      <c r="L722" s="156">
        <v>4.97854077253219</v>
      </c>
      <c r="M722" s="185">
        <v>6.8775670715721402</v>
      </c>
      <c r="N722" s="156">
        <v>20.897587979438502</v>
      </c>
      <c r="O722" s="156">
        <v>34.484275346382198</v>
      </c>
      <c r="P722" s="152" t="s">
        <v>10896</v>
      </c>
      <c r="Q722" s="156">
        <v>13.2407407407407</v>
      </c>
      <c r="R722" s="152" t="s">
        <v>10897</v>
      </c>
      <c r="S722" s="156">
        <v>22.214449885080501</v>
      </c>
      <c r="T722" s="152" t="s">
        <v>10898</v>
      </c>
      <c r="U722" s="156">
        <v>22.3</v>
      </c>
      <c r="V722" s="152" t="s">
        <v>157</v>
      </c>
      <c r="W722" s="152" t="s">
        <v>189</v>
      </c>
      <c r="X722" s="155">
        <v>2.2680066015000002</v>
      </c>
      <c r="Y722" s="152" t="s">
        <v>159</v>
      </c>
      <c r="Z722" s="154">
        <v>42660</v>
      </c>
      <c r="AA722" s="153" t="s">
        <v>9271</v>
      </c>
      <c r="AB722" s="152" t="s">
        <v>500</v>
      </c>
      <c r="AC722" s="152" t="s">
        <v>211</v>
      </c>
      <c r="AD722" s="152" t="s">
        <v>183</v>
      </c>
    </row>
    <row r="723" spans="1:30" hidden="1">
      <c r="A723" s="189" t="s">
        <v>8066</v>
      </c>
      <c r="B723" s="189" t="s">
        <v>8067</v>
      </c>
      <c r="C723" s="154">
        <v>43830</v>
      </c>
      <c r="D723" s="155">
        <v>0.94399999999999995</v>
      </c>
      <c r="E723" s="155">
        <v>0.94399999999999995</v>
      </c>
      <c r="F723" s="156">
        <v>0.42553191489361702</v>
      </c>
      <c r="G723" s="154">
        <v>43829</v>
      </c>
      <c r="H723" s="155">
        <v>0.94</v>
      </c>
      <c r="I723" s="156">
        <v>34.472934472934497</v>
      </c>
      <c r="J723" s="152" t="s">
        <v>10899</v>
      </c>
      <c r="K723" s="156">
        <v>1.50537634408601</v>
      </c>
      <c r="L723" s="156">
        <v>4.4247787610619396</v>
      </c>
      <c r="M723" s="185">
        <v>6.1867266591675998</v>
      </c>
      <c r="N723" s="156">
        <v>13.189448441247</v>
      </c>
      <c r="O723" s="156">
        <v>34.472934472934497</v>
      </c>
      <c r="P723" s="152" t="s">
        <v>10899</v>
      </c>
      <c r="Q723" s="156">
        <v>2.9443838604143902</v>
      </c>
      <c r="R723" s="152" t="s">
        <v>10900</v>
      </c>
      <c r="S723" s="156">
        <v>-1.9730010384215999</v>
      </c>
      <c r="T723" s="152" t="s">
        <v>10901</v>
      </c>
      <c r="U723" s="156">
        <v>-5.6</v>
      </c>
      <c r="V723" s="152" t="s">
        <v>157</v>
      </c>
      <c r="W723" s="152" t="s">
        <v>158</v>
      </c>
      <c r="X723" s="155">
        <v>4.4837631016000001</v>
      </c>
      <c r="Y723" s="152" t="s">
        <v>159</v>
      </c>
      <c r="Z723" s="154">
        <v>42090</v>
      </c>
      <c r="AA723" s="153" t="s">
        <v>9271</v>
      </c>
      <c r="AB723" s="152" t="s">
        <v>10902</v>
      </c>
      <c r="AC723" s="152" t="s">
        <v>282</v>
      </c>
      <c r="AD723" s="152" t="s">
        <v>162</v>
      </c>
    </row>
    <row r="724" spans="1:30" hidden="1">
      <c r="A724" s="189" t="s">
        <v>13682</v>
      </c>
      <c r="B724" s="189" t="s">
        <v>13683</v>
      </c>
      <c r="C724" s="154">
        <v>43830</v>
      </c>
      <c r="D724" s="155">
        <v>0.96389999999999998</v>
      </c>
      <c r="E724" s="155">
        <v>0.96389999999999998</v>
      </c>
      <c r="F724" s="156">
        <v>0.32264779350541101</v>
      </c>
      <c r="G724" s="154">
        <v>43829</v>
      </c>
      <c r="H724" s="155">
        <v>0.96079999999999999</v>
      </c>
      <c r="I724" s="156">
        <v>34.453898730645797</v>
      </c>
      <c r="J724" s="152" t="s">
        <v>13684</v>
      </c>
      <c r="K724" s="156">
        <v>1.4845230574857899</v>
      </c>
      <c r="L724" s="156">
        <v>6.1446977205153601</v>
      </c>
      <c r="M724" s="185">
        <v>7.5541173845123799</v>
      </c>
      <c r="N724" s="156">
        <v>13.909241314110099</v>
      </c>
      <c r="O724" s="156">
        <v>34.453898730645797</v>
      </c>
      <c r="P724" s="152" t="s">
        <v>13684</v>
      </c>
      <c r="Q724" s="156">
        <v>-3.7062937062937</v>
      </c>
      <c r="R724" s="152" t="s">
        <v>13685</v>
      </c>
      <c r="S724" s="157">
        <v>0</v>
      </c>
      <c r="T724" s="152"/>
      <c r="U724" s="156">
        <v>-3.61</v>
      </c>
      <c r="V724" s="152" t="s">
        <v>157</v>
      </c>
      <c r="W724" s="152" t="s">
        <v>95</v>
      </c>
      <c r="X724" s="155">
        <v>4.7850922800000001E-2</v>
      </c>
      <c r="Y724" s="152" t="s">
        <v>159</v>
      </c>
      <c r="Z724" s="154">
        <v>43084</v>
      </c>
      <c r="AA724" s="153" t="s">
        <v>9271</v>
      </c>
      <c r="AB724" s="152" t="s">
        <v>10874</v>
      </c>
      <c r="AC724" s="152" t="s">
        <v>269</v>
      </c>
      <c r="AD724" s="152" t="s">
        <v>162</v>
      </c>
    </row>
    <row r="725" spans="1:30" hidden="1">
      <c r="A725" s="189" t="s">
        <v>8068</v>
      </c>
      <c r="B725" s="189" t="s">
        <v>8069</v>
      </c>
      <c r="C725" s="154">
        <v>43830</v>
      </c>
      <c r="D725" s="155">
        <v>1.4581999999999999</v>
      </c>
      <c r="E725" s="155">
        <v>1.4581999999999999</v>
      </c>
      <c r="F725" s="156">
        <v>0.44083207053312901</v>
      </c>
      <c r="G725" s="154">
        <v>43829</v>
      </c>
      <c r="H725" s="155">
        <v>1.4518</v>
      </c>
      <c r="I725" s="156">
        <v>34.396313364055302</v>
      </c>
      <c r="J725" s="152" t="s">
        <v>10903</v>
      </c>
      <c r="K725" s="156">
        <v>1.3201778765981</v>
      </c>
      <c r="L725" s="156">
        <v>7.4497089381769896</v>
      </c>
      <c r="M725" s="185">
        <v>10.419506285022001</v>
      </c>
      <c r="N725" s="156">
        <v>18.523937251077001</v>
      </c>
      <c r="O725" s="156">
        <v>34.396313364055302</v>
      </c>
      <c r="P725" s="152" t="s">
        <v>10903</v>
      </c>
      <c r="Q725" s="156">
        <v>38.876190476190501</v>
      </c>
      <c r="R725" s="152" t="s">
        <v>10904</v>
      </c>
      <c r="S725" s="156">
        <v>43.523622047244103</v>
      </c>
      <c r="T725" s="152" t="s">
        <v>10905</v>
      </c>
      <c r="U725" s="156">
        <v>45.82</v>
      </c>
      <c r="V725" s="152" t="s">
        <v>157</v>
      </c>
      <c r="W725" s="152" t="s">
        <v>197</v>
      </c>
      <c r="X725" s="155">
        <v>0.95859254329999999</v>
      </c>
      <c r="Y725" s="152" t="s">
        <v>159</v>
      </c>
      <c r="Z725" s="154">
        <v>42367</v>
      </c>
      <c r="AA725" s="153" t="s">
        <v>9271</v>
      </c>
      <c r="AB725" s="152" t="s">
        <v>10906</v>
      </c>
      <c r="AC725" s="152" t="s">
        <v>215</v>
      </c>
      <c r="AD725" s="152" t="s">
        <v>181</v>
      </c>
    </row>
    <row r="726" spans="1:30" hidden="1">
      <c r="A726" s="189" t="s">
        <v>13686</v>
      </c>
      <c r="B726" s="189" t="s">
        <v>13687</v>
      </c>
      <c r="C726" s="154">
        <v>43830</v>
      </c>
      <c r="D726" s="155">
        <v>1.6354</v>
      </c>
      <c r="E726" s="155">
        <v>2.3553999999999999</v>
      </c>
      <c r="F726" s="156">
        <v>0.63999999999999901</v>
      </c>
      <c r="G726" s="154">
        <v>43829</v>
      </c>
      <c r="H726" s="155">
        <v>1.625</v>
      </c>
      <c r="I726" s="156">
        <v>34.357541899441301</v>
      </c>
      <c r="J726" s="152" t="s">
        <v>13688</v>
      </c>
      <c r="K726" s="156">
        <v>2.0339406039430998</v>
      </c>
      <c r="L726" s="156">
        <v>6.2361959204884796</v>
      </c>
      <c r="M726" s="185">
        <v>7.1269487750556797</v>
      </c>
      <c r="N726" s="156">
        <v>11.4564165474</v>
      </c>
      <c r="O726" s="156">
        <v>34.357541899441301</v>
      </c>
      <c r="P726" s="152" t="s">
        <v>13688</v>
      </c>
      <c r="Q726" s="156">
        <v>1.20049504950493</v>
      </c>
      <c r="R726" s="152" t="s">
        <v>13689</v>
      </c>
      <c r="S726" s="156">
        <v>16.368195072024299</v>
      </c>
      <c r="T726" s="152" t="s">
        <v>13690</v>
      </c>
      <c r="U726" s="156">
        <v>145.58343887999999</v>
      </c>
      <c r="V726" s="152" t="s">
        <v>157</v>
      </c>
      <c r="W726" s="152" t="s">
        <v>158</v>
      </c>
      <c r="X726" s="155">
        <v>0.34639423559999999</v>
      </c>
      <c r="Y726" s="152" t="s">
        <v>159</v>
      </c>
      <c r="Z726" s="154">
        <v>39757</v>
      </c>
      <c r="AA726" s="153" t="s">
        <v>9271</v>
      </c>
      <c r="AB726" s="152" t="s">
        <v>13691</v>
      </c>
      <c r="AC726" s="152" t="s">
        <v>490</v>
      </c>
      <c r="AD726" s="152" t="s">
        <v>181</v>
      </c>
    </row>
    <row r="727" spans="1:30" hidden="1">
      <c r="A727" s="189" t="s">
        <v>13692</v>
      </c>
      <c r="B727" s="189" t="s">
        <v>13693</v>
      </c>
      <c r="C727" s="154">
        <v>43830</v>
      </c>
      <c r="D727" s="155">
        <v>1.2383999999999999</v>
      </c>
      <c r="E727" s="155">
        <v>1.2383999999999999</v>
      </c>
      <c r="F727" s="156">
        <v>0.822274688593992</v>
      </c>
      <c r="G727" s="154">
        <v>43829</v>
      </c>
      <c r="H727" s="155">
        <v>1.2282999999999999</v>
      </c>
      <c r="I727" s="156">
        <v>34.156646083847903</v>
      </c>
      <c r="J727" s="152" t="s">
        <v>13694</v>
      </c>
      <c r="K727" s="156">
        <v>1.53316389276051</v>
      </c>
      <c r="L727" s="156">
        <v>4.9669435497541903</v>
      </c>
      <c r="M727" s="185">
        <v>6.8322981366459601</v>
      </c>
      <c r="N727" s="156">
        <v>20.654715510522198</v>
      </c>
      <c r="O727" s="156">
        <v>34.156646083847903</v>
      </c>
      <c r="P727" s="152" t="s">
        <v>13694</v>
      </c>
      <c r="Q727" s="156">
        <v>14.826147426981899</v>
      </c>
      <c r="R727" s="152" t="s">
        <v>13695</v>
      </c>
      <c r="S727" s="156">
        <v>23.7781109445277</v>
      </c>
      <c r="T727" s="152" t="s">
        <v>13696</v>
      </c>
      <c r="U727" s="156">
        <v>23.84</v>
      </c>
      <c r="V727" s="152" t="s">
        <v>157</v>
      </c>
      <c r="W727" s="152" t="s">
        <v>189</v>
      </c>
      <c r="X727" s="155">
        <v>0.58226533069999997</v>
      </c>
      <c r="Y727" s="152" t="s">
        <v>159</v>
      </c>
      <c r="Z727" s="154">
        <v>42660</v>
      </c>
      <c r="AA727" s="153" t="s">
        <v>9271</v>
      </c>
      <c r="AB727" s="152" t="s">
        <v>500</v>
      </c>
      <c r="AC727" s="152" t="s">
        <v>211</v>
      </c>
      <c r="AD727" s="152" t="s">
        <v>183</v>
      </c>
    </row>
    <row r="728" spans="1:30" hidden="1">
      <c r="A728" s="189" t="s">
        <v>8070</v>
      </c>
      <c r="B728" s="189" t="s">
        <v>8071</v>
      </c>
      <c r="C728" s="154">
        <v>43830</v>
      </c>
      <c r="D728" s="155">
        <v>1.1160000000000001</v>
      </c>
      <c r="E728" s="155">
        <v>1.4359999999999999</v>
      </c>
      <c r="F728" s="156">
        <v>0.45004500450045998</v>
      </c>
      <c r="G728" s="154">
        <v>43829</v>
      </c>
      <c r="H728" s="155">
        <v>1.111</v>
      </c>
      <c r="I728" s="156">
        <v>34.134615384615401</v>
      </c>
      <c r="J728" s="152" t="s">
        <v>10907</v>
      </c>
      <c r="K728" s="156">
        <v>3.2377428307123099</v>
      </c>
      <c r="L728" s="156">
        <v>7.1017274472169003</v>
      </c>
      <c r="M728" s="185">
        <v>10.0591715976331</v>
      </c>
      <c r="N728" s="156">
        <v>15.170278637770901</v>
      </c>
      <c r="O728" s="156">
        <v>34.134615384615401</v>
      </c>
      <c r="P728" s="152" t="s">
        <v>10907</v>
      </c>
      <c r="Q728" s="156">
        <v>7.1017274472169003</v>
      </c>
      <c r="R728" s="152" t="s">
        <v>10908</v>
      </c>
      <c r="S728" s="156">
        <v>19.871106337271801</v>
      </c>
      <c r="T728" s="152" t="s">
        <v>10909</v>
      </c>
      <c r="U728" s="156">
        <v>43.189049599999997</v>
      </c>
      <c r="V728" s="152" t="s">
        <v>157</v>
      </c>
      <c r="W728" s="152" t="s">
        <v>166</v>
      </c>
      <c r="X728" s="155">
        <v>2.2845078403999999</v>
      </c>
      <c r="Y728" s="152" t="s">
        <v>159</v>
      </c>
      <c r="Z728" s="154">
        <v>41985</v>
      </c>
      <c r="AA728" s="153" t="s">
        <v>9271</v>
      </c>
      <c r="AB728" s="152" t="s">
        <v>512</v>
      </c>
      <c r="AC728" s="152" t="s">
        <v>269</v>
      </c>
      <c r="AD728" s="152" t="s">
        <v>338</v>
      </c>
    </row>
    <row r="729" spans="1:30" hidden="1">
      <c r="A729" s="189" t="s">
        <v>8072</v>
      </c>
      <c r="B729" s="189" t="s">
        <v>8073</v>
      </c>
      <c r="C729" s="154">
        <v>43830</v>
      </c>
      <c r="D729" s="155">
        <v>3.9940000000000002</v>
      </c>
      <c r="E729" s="155">
        <v>4.5940000000000003</v>
      </c>
      <c r="F729" s="156">
        <v>0.32655111780960799</v>
      </c>
      <c r="G729" s="154">
        <v>43829</v>
      </c>
      <c r="H729" s="155">
        <v>3.9809999999999999</v>
      </c>
      <c r="I729" s="156">
        <v>34.116856950973798</v>
      </c>
      <c r="J729" s="152" t="s">
        <v>10910</v>
      </c>
      <c r="K729" s="156">
        <v>2.1744691737017301</v>
      </c>
      <c r="L729" s="156">
        <v>6.5635005336179297</v>
      </c>
      <c r="M729" s="185">
        <v>8.03354070868272</v>
      </c>
      <c r="N729" s="156">
        <v>14.1468991140326</v>
      </c>
      <c r="O729" s="156">
        <v>34.116856950973798</v>
      </c>
      <c r="P729" s="152" t="s">
        <v>10910</v>
      </c>
      <c r="Q729" s="156">
        <v>15.067703831748799</v>
      </c>
      <c r="R729" s="152" t="s">
        <v>10911</v>
      </c>
      <c r="S729" s="156">
        <v>30.309951060358902</v>
      </c>
      <c r="T729" s="152" t="s">
        <v>10912</v>
      </c>
      <c r="U729" s="156">
        <v>442.6396178</v>
      </c>
      <c r="V729" s="152" t="s">
        <v>157</v>
      </c>
      <c r="W729" s="152" t="s">
        <v>189</v>
      </c>
      <c r="X729" s="155">
        <v>7.5785566131</v>
      </c>
      <c r="Y729" s="152" t="s">
        <v>159</v>
      </c>
      <c r="Z729" s="154">
        <v>39744</v>
      </c>
      <c r="AA729" s="153" t="s">
        <v>9271</v>
      </c>
      <c r="AB729" s="152" t="s">
        <v>10913</v>
      </c>
      <c r="AC729" s="152" t="s">
        <v>179</v>
      </c>
      <c r="AD729" s="152" t="s">
        <v>185</v>
      </c>
    </row>
    <row r="730" spans="1:30" hidden="1">
      <c r="A730" s="189" t="s">
        <v>8074</v>
      </c>
      <c r="B730" s="189" t="s">
        <v>8075</v>
      </c>
      <c r="C730" s="154">
        <v>43830</v>
      </c>
      <c r="D730" s="155">
        <v>1.0152000000000001</v>
      </c>
      <c r="E730" s="155">
        <v>1.0751999999999999</v>
      </c>
      <c r="F730" s="156">
        <v>0.47505938242282703</v>
      </c>
      <c r="G730" s="154">
        <v>43829</v>
      </c>
      <c r="H730" s="155">
        <v>1.0104</v>
      </c>
      <c r="I730" s="156">
        <v>34.108322324966998</v>
      </c>
      <c r="J730" s="152" t="s">
        <v>10914</v>
      </c>
      <c r="K730" s="156">
        <v>1.4794082367053401</v>
      </c>
      <c r="L730" s="156">
        <v>7.0773125197764104</v>
      </c>
      <c r="M730" s="185">
        <v>9.2435166254169996</v>
      </c>
      <c r="N730" s="156">
        <v>11.279184478789899</v>
      </c>
      <c r="O730" s="156">
        <v>34.108322324966998</v>
      </c>
      <c r="P730" s="152" t="s">
        <v>10914</v>
      </c>
      <c r="Q730" s="156">
        <v>-1.3698630136986301</v>
      </c>
      <c r="R730" s="152" t="s">
        <v>10915</v>
      </c>
      <c r="S730" s="156">
        <v>1.03343446976832</v>
      </c>
      <c r="T730" s="152" t="s">
        <v>10916</v>
      </c>
      <c r="U730" s="156">
        <v>7.2773007200000102</v>
      </c>
      <c r="V730" s="152" t="s">
        <v>157</v>
      </c>
      <c r="W730" s="152" t="s">
        <v>186</v>
      </c>
      <c r="X730" s="155">
        <v>0.95605830759999999</v>
      </c>
      <c r="Y730" s="152" t="s">
        <v>159</v>
      </c>
      <c r="Z730" s="154">
        <v>42229</v>
      </c>
      <c r="AA730" s="153" t="s">
        <v>9271</v>
      </c>
      <c r="AB730" s="152" t="s">
        <v>10917</v>
      </c>
      <c r="AC730" s="152" t="s">
        <v>511</v>
      </c>
      <c r="AD730" s="152" t="s">
        <v>165</v>
      </c>
    </row>
    <row r="731" spans="1:30" hidden="1">
      <c r="A731" s="189" t="s">
        <v>13697</v>
      </c>
      <c r="B731" s="189" t="s">
        <v>13698</v>
      </c>
      <c r="C731" s="154">
        <v>43830</v>
      </c>
      <c r="D731" s="155">
        <v>1.2310000000000001</v>
      </c>
      <c r="E731" s="155">
        <v>1.2310000000000001</v>
      </c>
      <c r="F731" s="156">
        <v>0.48979591836734698</v>
      </c>
      <c r="G731" s="154">
        <v>43829</v>
      </c>
      <c r="H731" s="155">
        <v>1.2250000000000001</v>
      </c>
      <c r="I731" s="156">
        <v>34.095860566448799</v>
      </c>
      <c r="J731" s="152" t="s">
        <v>13699</v>
      </c>
      <c r="K731" s="156">
        <v>2.5833333333333499</v>
      </c>
      <c r="L731" s="156">
        <v>6.8576388888888999</v>
      </c>
      <c r="M731" s="185">
        <v>10.900900900900901</v>
      </c>
      <c r="N731" s="156">
        <v>15.6954887218045</v>
      </c>
      <c r="O731" s="156">
        <v>34.095860566448799</v>
      </c>
      <c r="P731" s="152" t="s">
        <v>13699</v>
      </c>
      <c r="Q731" s="156">
        <v>18.024928092042199</v>
      </c>
      <c r="R731" s="152" t="s">
        <v>13700</v>
      </c>
      <c r="S731" s="157">
        <v>0</v>
      </c>
      <c r="T731" s="152"/>
      <c r="U731" s="156">
        <v>23.1</v>
      </c>
      <c r="V731" s="152" t="s">
        <v>157</v>
      </c>
      <c r="W731" s="152" t="s">
        <v>95</v>
      </c>
      <c r="X731" s="155">
        <v>0.20283753500000001</v>
      </c>
      <c r="Y731" s="152" t="s">
        <v>159</v>
      </c>
      <c r="Z731" s="154">
        <v>42919</v>
      </c>
      <c r="AA731" s="153" t="s">
        <v>9271</v>
      </c>
      <c r="AB731" s="152" t="s">
        <v>9592</v>
      </c>
      <c r="AC731" s="152" t="s">
        <v>171</v>
      </c>
      <c r="AD731" s="152" t="s">
        <v>165</v>
      </c>
    </row>
    <row r="732" spans="1:30" hidden="1">
      <c r="A732" s="189" t="s">
        <v>8076</v>
      </c>
      <c r="B732" s="189" t="s">
        <v>8077</v>
      </c>
      <c r="C732" s="154">
        <v>43830</v>
      </c>
      <c r="D732" s="155">
        <v>1.1174999999999999</v>
      </c>
      <c r="E732" s="155">
        <v>1.1174999999999999</v>
      </c>
      <c r="F732" s="156">
        <v>0.59411288144746999</v>
      </c>
      <c r="G732" s="154">
        <v>43829</v>
      </c>
      <c r="H732" s="155">
        <v>1.1109</v>
      </c>
      <c r="I732" s="156">
        <v>34.089272858171299</v>
      </c>
      <c r="J732" s="152" t="s">
        <v>10918</v>
      </c>
      <c r="K732" s="156">
        <v>1.71111313370346</v>
      </c>
      <c r="L732" s="156">
        <v>6.9480333046224496</v>
      </c>
      <c r="M732" s="185">
        <v>6.7437195529659002</v>
      </c>
      <c r="N732" s="156">
        <v>16.418376914261898</v>
      </c>
      <c r="O732" s="156">
        <v>34.089272858171299</v>
      </c>
      <c r="P732" s="152" t="s">
        <v>10918</v>
      </c>
      <c r="Q732" s="157">
        <v>0</v>
      </c>
      <c r="R732" s="152"/>
      <c r="S732" s="157">
        <v>0</v>
      </c>
      <c r="T732" s="152"/>
      <c r="U732" s="156">
        <v>11.75</v>
      </c>
      <c r="V732" s="152" t="s">
        <v>157</v>
      </c>
      <c r="W732" s="152" t="s">
        <v>95</v>
      </c>
      <c r="X732" s="155">
        <v>1.2627324505999999</v>
      </c>
      <c r="Y732" s="152" t="s">
        <v>159</v>
      </c>
      <c r="Z732" s="154">
        <v>43180</v>
      </c>
      <c r="AA732" s="153" t="s">
        <v>9271</v>
      </c>
      <c r="AB732" s="152" t="s">
        <v>454</v>
      </c>
      <c r="AC732" s="152" t="s">
        <v>292</v>
      </c>
      <c r="AD732" s="152" t="s">
        <v>181</v>
      </c>
    </row>
    <row r="733" spans="1:30" hidden="1">
      <c r="A733" s="189" t="s">
        <v>8078</v>
      </c>
      <c r="B733" s="189" t="s">
        <v>8079</v>
      </c>
      <c r="C733" s="154">
        <v>43830</v>
      </c>
      <c r="D733" s="155">
        <v>1.0780000000000001</v>
      </c>
      <c r="E733" s="155">
        <v>1.0780000000000001</v>
      </c>
      <c r="F733" s="156">
        <v>0.55970149253731405</v>
      </c>
      <c r="G733" s="154">
        <v>43829</v>
      </c>
      <c r="H733" s="155">
        <v>1.0720000000000001</v>
      </c>
      <c r="I733" s="156">
        <v>34.079601990049802</v>
      </c>
      <c r="J733" s="152" t="s">
        <v>10919</v>
      </c>
      <c r="K733" s="156">
        <v>1.2206572769953199</v>
      </c>
      <c r="L733" s="156">
        <v>5.9980334316617698</v>
      </c>
      <c r="M733" s="185">
        <v>11.5942028985507</v>
      </c>
      <c r="N733" s="156">
        <v>11.4788004136505</v>
      </c>
      <c r="O733" s="156">
        <v>34.079601990049802</v>
      </c>
      <c r="P733" s="152" t="s">
        <v>10919</v>
      </c>
      <c r="Q733" s="156">
        <v>5.9980334316617698</v>
      </c>
      <c r="R733" s="152" t="s">
        <v>10920</v>
      </c>
      <c r="S733" s="157">
        <v>0</v>
      </c>
      <c r="T733" s="152"/>
      <c r="U733" s="156">
        <v>7.8000000000000096</v>
      </c>
      <c r="V733" s="152" t="s">
        <v>157</v>
      </c>
      <c r="W733" s="152" t="s">
        <v>95</v>
      </c>
      <c r="X733" s="155">
        <v>1.2990947692000001</v>
      </c>
      <c r="Y733" s="152" t="s">
        <v>159</v>
      </c>
      <c r="Z733" s="154">
        <v>42870</v>
      </c>
      <c r="AA733" s="153" t="s">
        <v>9271</v>
      </c>
      <c r="AB733" s="152" t="s">
        <v>458</v>
      </c>
      <c r="AC733" s="152" t="s">
        <v>196</v>
      </c>
      <c r="AD733" s="152" t="s">
        <v>247</v>
      </c>
    </row>
    <row r="734" spans="1:30" hidden="1">
      <c r="A734" s="189" t="s">
        <v>13701</v>
      </c>
      <c r="B734" s="189" t="s">
        <v>13702</v>
      </c>
      <c r="C734" s="154">
        <v>43830</v>
      </c>
      <c r="D734" s="155">
        <v>1.8775999999999999</v>
      </c>
      <c r="E734" s="155">
        <v>1.8775999999999999</v>
      </c>
      <c r="F734" s="156">
        <v>0.605476075657711</v>
      </c>
      <c r="G734" s="154">
        <v>43829</v>
      </c>
      <c r="H734" s="155">
        <v>1.8663000000000001</v>
      </c>
      <c r="I734" s="156">
        <v>33.989866552487001</v>
      </c>
      <c r="J734" s="152" t="s">
        <v>13703</v>
      </c>
      <c r="K734" s="156">
        <v>2.2992263266862798</v>
      </c>
      <c r="L734" s="156">
        <v>6.3976879922933101</v>
      </c>
      <c r="M734" s="185">
        <v>7.40189909621325</v>
      </c>
      <c r="N734" s="156">
        <v>12.229527794381299</v>
      </c>
      <c r="O734" s="156">
        <v>33.989866552487001</v>
      </c>
      <c r="P734" s="152" t="s">
        <v>13703</v>
      </c>
      <c r="Q734" s="156">
        <v>15.594409899649101</v>
      </c>
      <c r="R734" s="152" t="s">
        <v>13704</v>
      </c>
      <c r="S734" s="156">
        <v>74.498141263940497</v>
      </c>
      <c r="T734" s="152" t="s">
        <v>13705</v>
      </c>
      <c r="U734" s="156">
        <v>87.76</v>
      </c>
      <c r="V734" s="152" t="s">
        <v>157</v>
      </c>
      <c r="W734" s="152" t="s">
        <v>166</v>
      </c>
      <c r="X734" s="155">
        <v>0.351267312</v>
      </c>
      <c r="Y734" s="152" t="s">
        <v>159</v>
      </c>
      <c r="Z734" s="154">
        <v>42142</v>
      </c>
      <c r="AA734" s="153" t="s">
        <v>9271</v>
      </c>
      <c r="AB734" s="152" t="s">
        <v>10505</v>
      </c>
      <c r="AC734" s="152" t="s">
        <v>214</v>
      </c>
      <c r="AD734" s="152" t="s">
        <v>170</v>
      </c>
    </row>
    <row r="735" spans="1:30" hidden="1">
      <c r="A735" s="189" t="s">
        <v>8080</v>
      </c>
      <c r="B735" s="189" t="s">
        <v>8081</v>
      </c>
      <c r="C735" s="154">
        <v>43830</v>
      </c>
      <c r="D735" s="155">
        <v>1.2601</v>
      </c>
      <c r="E735" s="155">
        <v>1.2601</v>
      </c>
      <c r="F735" s="156">
        <v>1.1803436646860399</v>
      </c>
      <c r="G735" s="154">
        <v>43826</v>
      </c>
      <c r="H735" s="155">
        <v>1.2454000000000001</v>
      </c>
      <c r="I735" s="156">
        <v>33.967680204125003</v>
      </c>
      <c r="J735" s="152" t="s">
        <v>10921</v>
      </c>
      <c r="K735" s="156">
        <v>3.5755383856649798</v>
      </c>
      <c r="L735" s="156">
        <v>10.283563801855401</v>
      </c>
      <c r="M735" s="185">
        <v>11.6812904369405</v>
      </c>
      <c r="N735" s="156">
        <v>14.637918486171801</v>
      </c>
      <c r="O735" s="156">
        <v>33.967680204125003</v>
      </c>
      <c r="P735" s="152" t="s">
        <v>10921</v>
      </c>
      <c r="Q735" s="156">
        <v>20.0895835318784</v>
      </c>
      <c r="R735" s="152" t="s">
        <v>10922</v>
      </c>
      <c r="S735" s="157">
        <v>0</v>
      </c>
      <c r="T735" s="152"/>
      <c r="U735" s="156">
        <v>26.01</v>
      </c>
      <c r="V735" s="152" t="s">
        <v>174</v>
      </c>
      <c r="W735" s="152" t="s">
        <v>95</v>
      </c>
      <c r="X735" s="155">
        <v>0.50817070789999996</v>
      </c>
      <c r="Y735" s="152" t="s">
        <v>159</v>
      </c>
      <c r="Z735" s="154">
        <v>42760</v>
      </c>
      <c r="AA735" s="153" t="s">
        <v>9271</v>
      </c>
      <c r="AB735" s="152" t="s">
        <v>10923</v>
      </c>
      <c r="AC735" s="152" t="s">
        <v>284</v>
      </c>
      <c r="AD735" s="152" t="s">
        <v>181</v>
      </c>
    </row>
    <row r="736" spans="1:30" hidden="1">
      <c r="A736" s="189" t="s">
        <v>8082</v>
      </c>
      <c r="B736" s="189" t="s">
        <v>8083</v>
      </c>
      <c r="C736" s="154">
        <v>43830</v>
      </c>
      <c r="D736" s="155">
        <v>1.236</v>
      </c>
      <c r="E736" s="155">
        <v>1.236</v>
      </c>
      <c r="F736" s="156">
        <v>0.73349633251832902</v>
      </c>
      <c r="G736" s="154">
        <v>43829</v>
      </c>
      <c r="H736" s="155">
        <v>1.2270000000000001</v>
      </c>
      <c r="I736" s="156">
        <v>33.911159263271898</v>
      </c>
      <c r="J736" s="152" t="s">
        <v>10924</v>
      </c>
      <c r="K736" s="156">
        <v>1.3945857260049099</v>
      </c>
      <c r="L736" s="156">
        <v>8.2311733800350293</v>
      </c>
      <c r="M736" s="185">
        <v>14.1274238227147</v>
      </c>
      <c r="N736" s="156">
        <v>19.6515004840271</v>
      </c>
      <c r="O736" s="156">
        <v>33.911159263271898</v>
      </c>
      <c r="P736" s="152" t="s">
        <v>10924</v>
      </c>
      <c r="Q736" s="156">
        <v>14.869888475836399</v>
      </c>
      <c r="R736" s="152" t="s">
        <v>10925</v>
      </c>
      <c r="S736" s="156">
        <v>23.847695390781599</v>
      </c>
      <c r="T736" s="152" t="s">
        <v>10926</v>
      </c>
      <c r="U736" s="156">
        <v>23.6</v>
      </c>
      <c r="V736" s="152" t="s">
        <v>157</v>
      </c>
      <c r="W736" s="152" t="s">
        <v>158</v>
      </c>
      <c r="X736" s="155">
        <v>1.4099097667</v>
      </c>
      <c r="Y736" s="152" t="s">
        <v>159</v>
      </c>
      <c r="Z736" s="154">
        <v>42104</v>
      </c>
      <c r="AA736" s="153" t="s">
        <v>9271</v>
      </c>
      <c r="AB736" s="152" t="s">
        <v>10927</v>
      </c>
      <c r="AC736" s="152" t="s">
        <v>343</v>
      </c>
      <c r="AD736" s="152" t="s">
        <v>229</v>
      </c>
    </row>
    <row r="737" spans="1:30" hidden="1">
      <c r="A737" s="189" t="s">
        <v>8084</v>
      </c>
      <c r="B737" s="189" t="s">
        <v>8085</v>
      </c>
      <c r="C737" s="154">
        <v>43830</v>
      </c>
      <c r="D737" s="155">
        <v>1.3792</v>
      </c>
      <c r="E737" s="155">
        <v>1.7232000000000001</v>
      </c>
      <c r="F737" s="156">
        <v>0.44425023669070901</v>
      </c>
      <c r="G737" s="154">
        <v>43829</v>
      </c>
      <c r="H737" s="155">
        <v>1.3731</v>
      </c>
      <c r="I737" s="156">
        <v>33.902912621359199</v>
      </c>
      <c r="J737" s="152" t="s">
        <v>10928</v>
      </c>
      <c r="K737" s="156">
        <v>1.26284875183553</v>
      </c>
      <c r="L737" s="156">
        <v>8.4703106567046795</v>
      </c>
      <c r="M737" s="185">
        <v>10.353656585053599</v>
      </c>
      <c r="N737" s="156">
        <v>23.839454072012199</v>
      </c>
      <c r="O737" s="156">
        <v>33.902912621359199</v>
      </c>
      <c r="P737" s="152" t="s">
        <v>10928</v>
      </c>
      <c r="Q737" s="156">
        <v>34.6875</v>
      </c>
      <c r="R737" s="152" t="s">
        <v>10929</v>
      </c>
      <c r="S737" s="156">
        <v>36.825396825396801</v>
      </c>
      <c r="T737" s="152" t="s">
        <v>10930</v>
      </c>
      <c r="U737" s="156">
        <v>85.365997120000003</v>
      </c>
      <c r="V737" s="152" t="s">
        <v>163</v>
      </c>
      <c r="W737" s="152" t="s">
        <v>166</v>
      </c>
      <c r="X737" s="155">
        <v>2.2657449656000002</v>
      </c>
      <c r="Y737" s="152" t="s">
        <v>159</v>
      </c>
      <c r="Z737" s="154">
        <v>41383</v>
      </c>
      <c r="AA737" s="153" t="s">
        <v>9271</v>
      </c>
      <c r="AB737" s="152" t="s">
        <v>10931</v>
      </c>
      <c r="AC737" s="152" t="s">
        <v>215</v>
      </c>
      <c r="AD737" s="152" t="s">
        <v>185</v>
      </c>
    </row>
    <row r="738" spans="1:30" hidden="1">
      <c r="A738" s="189" t="s">
        <v>13706</v>
      </c>
      <c r="B738" s="189" t="s">
        <v>13707</v>
      </c>
      <c r="C738" s="154">
        <v>43830</v>
      </c>
      <c r="D738" s="155">
        <v>1.341</v>
      </c>
      <c r="E738" s="155">
        <v>1.4750000000000001</v>
      </c>
      <c r="F738" s="156">
        <v>0.29917726252804799</v>
      </c>
      <c r="G738" s="154">
        <v>43829</v>
      </c>
      <c r="H738" s="155">
        <v>1.337</v>
      </c>
      <c r="I738" s="156">
        <v>33.8323128335308</v>
      </c>
      <c r="J738" s="152" t="s">
        <v>13708</v>
      </c>
      <c r="K738" s="156">
        <v>1.20754716981132</v>
      </c>
      <c r="L738" s="156">
        <v>5.0117462803445703</v>
      </c>
      <c r="M738" s="185">
        <v>8.5829776997553395</v>
      </c>
      <c r="N738" s="156">
        <v>8.5829776997553395</v>
      </c>
      <c r="O738" s="156">
        <v>33.8323128335308</v>
      </c>
      <c r="P738" s="152" t="s">
        <v>13708</v>
      </c>
      <c r="Q738" s="156">
        <v>30.9570092374979</v>
      </c>
      <c r="R738" s="152" t="s">
        <v>13709</v>
      </c>
      <c r="S738" s="157">
        <v>0</v>
      </c>
      <c r="T738" s="152"/>
      <c r="U738" s="156">
        <v>51.579934999999999</v>
      </c>
      <c r="V738" s="152" t="s">
        <v>157</v>
      </c>
      <c r="W738" s="152" t="s">
        <v>95</v>
      </c>
      <c r="X738" s="155">
        <v>2.1028859600000002E-2</v>
      </c>
      <c r="Y738" s="152" t="s">
        <v>159</v>
      </c>
      <c r="Z738" s="154">
        <v>42760</v>
      </c>
      <c r="AA738" s="153" t="s">
        <v>9271</v>
      </c>
      <c r="AB738" s="152" t="s">
        <v>13710</v>
      </c>
      <c r="AC738" s="152" t="s">
        <v>430</v>
      </c>
      <c r="AD738" s="152" t="s">
        <v>338</v>
      </c>
    </row>
    <row r="739" spans="1:30" hidden="1">
      <c r="A739" s="189" t="s">
        <v>8086</v>
      </c>
      <c r="B739" s="189" t="s">
        <v>8087</v>
      </c>
      <c r="C739" s="154">
        <v>43830</v>
      </c>
      <c r="D739" s="155">
        <v>1.1047</v>
      </c>
      <c r="E739" s="155">
        <v>1.2646999999999999</v>
      </c>
      <c r="F739" s="156">
        <v>1.15374049995421</v>
      </c>
      <c r="G739" s="154">
        <v>43826</v>
      </c>
      <c r="H739" s="155">
        <v>1.0921000000000001</v>
      </c>
      <c r="I739" s="156">
        <v>33.5907427563304</v>
      </c>
      <c r="J739" s="152" t="s">
        <v>10932</v>
      </c>
      <c r="K739" s="156">
        <v>1.4789638067242401</v>
      </c>
      <c r="L739" s="156">
        <v>6.2007306287252497</v>
      </c>
      <c r="M739" s="185">
        <v>10.117643449296599</v>
      </c>
      <c r="N739" s="156">
        <v>15.5060852241053</v>
      </c>
      <c r="O739" s="156">
        <v>33.5907427563304</v>
      </c>
      <c r="P739" s="152" t="s">
        <v>10932</v>
      </c>
      <c r="Q739" s="157">
        <v>0</v>
      </c>
      <c r="R739" s="152"/>
      <c r="S739" s="157">
        <v>0</v>
      </c>
      <c r="T739" s="152"/>
      <c r="U739" s="156">
        <v>28.728039720000002</v>
      </c>
      <c r="V739" s="152" t="s">
        <v>309</v>
      </c>
      <c r="W739" s="152" t="s">
        <v>95</v>
      </c>
      <c r="X739" s="155">
        <v>2.0284762481</v>
      </c>
      <c r="Y739" s="152" t="s">
        <v>159</v>
      </c>
      <c r="Z739" s="154">
        <v>43300</v>
      </c>
      <c r="AA739" s="153" t="s">
        <v>9271</v>
      </c>
      <c r="AB739" s="152" t="s">
        <v>510</v>
      </c>
      <c r="AC739" s="152" t="s">
        <v>236</v>
      </c>
      <c r="AD739" s="152" t="s">
        <v>241</v>
      </c>
    </row>
    <row r="740" spans="1:30" hidden="1">
      <c r="A740" s="189" t="s">
        <v>8088</v>
      </c>
      <c r="B740" s="189" t="s">
        <v>8089</v>
      </c>
      <c r="C740" s="154">
        <v>43830</v>
      </c>
      <c r="D740" s="155">
        <v>1.5129999999999999</v>
      </c>
      <c r="E740" s="155">
        <v>1.5129999999999999</v>
      </c>
      <c r="F740" s="156">
        <v>0.59840425531914199</v>
      </c>
      <c r="G740" s="154">
        <v>43829</v>
      </c>
      <c r="H740" s="155">
        <v>1.504</v>
      </c>
      <c r="I740" s="156">
        <v>33.539276257722797</v>
      </c>
      <c r="J740" s="152" t="s">
        <v>10933</v>
      </c>
      <c r="K740" s="156">
        <v>2.9952348536419202</v>
      </c>
      <c r="L740" s="156">
        <v>7.9942897930049899</v>
      </c>
      <c r="M740" s="185">
        <v>8.9272858171346208</v>
      </c>
      <c r="N740" s="156">
        <v>8.3035075161059293</v>
      </c>
      <c r="O740" s="156">
        <v>33.539276257722797</v>
      </c>
      <c r="P740" s="152" t="s">
        <v>10933</v>
      </c>
      <c r="Q740" s="156">
        <v>-3.5076530612245</v>
      </c>
      <c r="R740" s="152" t="s">
        <v>10934</v>
      </c>
      <c r="S740" s="156">
        <v>16.205837173579098</v>
      </c>
      <c r="T740" s="152" t="s">
        <v>10935</v>
      </c>
      <c r="U740" s="156">
        <v>51.3</v>
      </c>
      <c r="V740" s="152" t="s">
        <v>157</v>
      </c>
      <c r="W740" s="152" t="s">
        <v>158</v>
      </c>
      <c r="X740" s="155">
        <v>7.9108018453</v>
      </c>
      <c r="Y740" s="152" t="s">
        <v>159</v>
      </c>
      <c r="Z740" s="154">
        <v>41985</v>
      </c>
      <c r="AA740" s="153" t="s">
        <v>9271</v>
      </c>
      <c r="AB740" s="152" t="s">
        <v>10423</v>
      </c>
      <c r="AC740" s="152" t="s">
        <v>249</v>
      </c>
      <c r="AD740" s="152" t="s">
        <v>162</v>
      </c>
    </row>
    <row r="741" spans="1:30" hidden="1">
      <c r="A741" s="189" t="s">
        <v>8090</v>
      </c>
      <c r="B741" s="189" t="s">
        <v>8091</v>
      </c>
      <c r="C741" s="154">
        <v>43830</v>
      </c>
      <c r="D741" s="155">
        <v>1.0329999999999999</v>
      </c>
      <c r="E741" s="155">
        <v>1.0329999999999999</v>
      </c>
      <c r="F741" s="156">
        <v>0.58422590068159796</v>
      </c>
      <c r="G741" s="154">
        <v>43829</v>
      </c>
      <c r="H741" s="155">
        <v>1.0269999999999999</v>
      </c>
      <c r="I741" s="156">
        <v>33.462532299741603</v>
      </c>
      <c r="J741" s="152" t="s">
        <v>10936</v>
      </c>
      <c r="K741" s="156">
        <v>2.5819265143992101</v>
      </c>
      <c r="L741" s="156">
        <v>7.2689511941848304</v>
      </c>
      <c r="M741" s="185">
        <v>9.3121693121693099</v>
      </c>
      <c r="N741" s="156">
        <v>15.807174887892399</v>
      </c>
      <c r="O741" s="156">
        <v>33.462532299741603</v>
      </c>
      <c r="P741" s="152" t="s">
        <v>10936</v>
      </c>
      <c r="Q741" s="156">
        <v>22.829964328180701</v>
      </c>
      <c r="R741" s="152" t="s">
        <v>10937</v>
      </c>
      <c r="S741" s="156">
        <v>25.516403402187098</v>
      </c>
      <c r="T741" s="152" t="s">
        <v>10938</v>
      </c>
      <c r="U741" s="156">
        <v>3.2999999999999901</v>
      </c>
      <c r="V741" s="152" t="s">
        <v>157</v>
      </c>
      <c r="W741" s="152" t="s">
        <v>166</v>
      </c>
      <c r="X741" s="155">
        <v>3.4431545578999998</v>
      </c>
      <c r="Y741" s="152" t="s">
        <v>159</v>
      </c>
      <c r="Z741" s="154">
        <v>42153</v>
      </c>
      <c r="AA741" s="153" t="s">
        <v>9271</v>
      </c>
      <c r="AB741" s="152" t="s">
        <v>520</v>
      </c>
      <c r="AC741" s="152" t="s">
        <v>343</v>
      </c>
      <c r="AD741" s="152" t="s">
        <v>162</v>
      </c>
    </row>
    <row r="742" spans="1:30" hidden="1">
      <c r="A742" s="189" t="s">
        <v>13711</v>
      </c>
      <c r="B742" s="189" t="s">
        <v>13712</v>
      </c>
      <c r="C742" s="154">
        <v>43830</v>
      </c>
      <c r="D742" s="155">
        <v>1.2477</v>
      </c>
      <c r="E742" s="155">
        <v>1.2477</v>
      </c>
      <c r="F742" s="156">
        <v>0.90578245046503003</v>
      </c>
      <c r="G742" s="154">
        <v>43829</v>
      </c>
      <c r="H742" s="155">
        <v>1.2364999999999999</v>
      </c>
      <c r="I742" s="156">
        <v>33.4581238635148</v>
      </c>
      <c r="J742" s="152" t="s">
        <v>13713</v>
      </c>
      <c r="K742" s="156">
        <v>2.37118477190679</v>
      </c>
      <c r="L742" s="156">
        <v>10.582291943632001</v>
      </c>
      <c r="M742" s="185">
        <v>12.9344677769732</v>
      </c>
      <c r="N742" s="156">
        <v>22.287562481623102</v>
      </c>
      <c r="O742" s="156">
        <v>33.4581238635148</v>
      </c>
      <c r="P742" s="152" t="s">
        <v>13713</v>
      </c>
      <c r="Q742" s="157">
        <v>0</v>
      </c>
      <c r="R742" s="152"/>
      <c r="S742" s="157">
        <v>0</v>
      </c>
      <c r="T742" s="152"/>
      <c r="U742" s="156">
        <v>24.77</v>
      </c>
      <c r="V742" s="152" t="s">
        <v>157</v>
      </c>
      <c r="W742" s="152" t="s">
        <v>95</v>
      </c>
      <c r="X742" s="155">
        <v>0.29886002480000001</v>
      </c>
      <c r="Y742" s="152" t="s">
        <v>159</v>
      </c>
      <c r="Z742" s="154">
        <v>43276</v>
      </c>
      <c r="AA742" s="153" t="s">
        <v>9271</v>
      </c>
      <c r="AB742" s="152" t="s">
        <v>10895</v>
      </c>
      <c r="AC742" s="152" t="s">
        <v>341</v>
      </c>
      <c r="AD742" s="152" t="s">
        <v>162</v>
      </c>
    </row>
    <row r="743" spans="1:30" hidden="1">
      <c r="A743" s="189" t="s">
        <v>8092</v>
      </c>
      <c r="B743" s="189" t="s">
        <v>8093</v>
      </c>
      <c r="C743" s="154">
        <v>43830</v>
      </c>
      <c r="D743" s="155">
        <v>0.98409999999999997</v>
      </c>
      <c r="E743" s="155">
        <v>0.98409999999999997</v>
      </c>
      <c r="F743" s="156">
        <v>0.387636437825158</v>
      </c>
      <c r="G743" s="154">
        <v>43829</v>
      </c>
      <c r="H743" s="155">
        <v>0.98029999999999995</v>
      </c>
      <c r="I743" s="156">
        <v>33.455383780851598</v>
      </c>
      <c r="J743" s="152" t="s">
        <v>10939</v>
      </c>
      <c r="K743" s="156">
        <v>0.89194176748000098</v>
      </c>
      <c r="L743" s="156">
        <v>5.2963834795634499</v>
      </c>
      <c r="M743" s="185">
        <v>12.365836949075099</v>
      </c>
      <c r="N743" s="156">
        <v>26.719031676538801</v>
      </c>
      <c r="O743" s="156">
        <v>33.455383780851598</v>
      </c>
      <c r="P743" s="152" t="s">
        <v>10939</v>
      </c>
      <c r="Q743" s="156">
        <v>-2.8912571541346099</v>
      </c>
      <c r="R743" s="152" t="s">
        <v>10940</v>
      </c>
      <c r="S743" s="157">
        <v>0</v>
      </c>
      <c r="T743" s="152"/>
      <c r="U743" s="156">
        <v>-1.59</v>
      </c>
      <c r="V743" s="152" t="s">
        <v>157</v>
      </c>
      <c r="W743" s="152" t="s">
        <v>95</v>
      </c>
      <c r="X743" s="155">
        <v>0.59914354199999997</v>
      </c>
      <c r="Y743" s="152" t="s">
        <v>159</v>
      </c>
      <c r="Z743" s="154">
        <v>42963</v>
      </c>
      <c r="AA743" s="153" t="s">
        <v>9271</v>
      </c>
      <c r="AB743" s="152" t="s">
        <v>10941</v>
      </c>
      <c r="AC743" s="152" t="s">
        <v>187</v>
      </c>
      <c r="AD743" s="152" t="s">
        <v>181</v>
      </c>
    </row>
    <row r="744" spans="1:30" hidden="1">
      <c r="A744" s="189" t="s">
        <v>8094</v>
      </c>
      <c r="B744" s="189" t="s">
        <v>8095</v>
      </c>
      <c r="C744" s="154">
        <v>43830</v>
      </c>
      <c r="D744" s="155">
        <v>1.8049999999999999</v>
      </c>
      <c r="E744" s="155">
        <v>6.234</v>
      </c>
      <c r="F744" s="156">
        <v>-0.33130866924350799</v>
      </c>
      <c r="G744" s="154">
        <v>43829</v>
      </c>
      <c r="H744" s="155">
        <v>1.8109999999999999</v>
      </c>
      <c r="I744" s="156">
        <v>33.407243163340702</v>
      </c>
      <c r="J744" s="152" t="s">
        <v>10942</v>
      </c>
      <c r="K744" s="156">
        <v>2.4404086265607301</v>
      </c>
      <c r="L744" s="156">
        <v>13.0952380952381</v>
      </c>
      <c r="M744" s="185">
        <v>14.0960809102402</v>
      </c>
      <c r="N744" s="156">
        <v>15.188257817485599</v>
      </c>
      <c r="O744" s="156">
        <v>33.407243163340702</v>
      </c>
      <c r="P744" s="152" t="s">
        <v>10942</v>
      </c>
      <c r="Q744" s="156">
        <v>-4.3455219925808199</v>
      </c>
      <c r="R744" s="152" t="s">
        <v>10943</v>
      </c>
      <c r="S744" s="156">
        <v>1.8623024830699799</v>
      </c>
      <c r="T744" s="152" t="s">
        <v>10944</v>
      </c>
      <c r="U744" s="156">
        <v>91.687175075681097</v>
      </c>
      <c r="V744" s="152" t="s">
        <v>157</v>
      </c>
      <c r="W744" s="152" t="s">
        <v>186</v>
      </c>
      <c r="X744" s="155">
        <v>6.9921461698999998</v>
      </c>
      <c r="Y744" s="152" t="s">
        <v>305</v>
      </c>
      <c r="Z744" s="154">
        <v>41376</v>
      </c>
      <c r="AA744" s="153" t="s">
        <v>9271</v>
      </c>
      <c r="AB744" s="152" t="s">
        <v>10945</v>
      </c>
      <c r="AC744" s="152" t="s">
        <v>179</v>
      </c>
      <c r="AD744" s="152" t="s">
        <v>181</v>
      </c>
    </row>
    <row r="745" spans="1:30" hidden="1">
      <c r="A745" s="189" t="s">
        <v>13714</v>
      </c>
      <c r="B745" s="189" t="s">
        <v>13715</v>
      </c>
      <c r="C745" s="154">
        <v>43830</v>
      </c>
      <c r="D745" s="155">
        <v>1.8049999999999999</v>
      </c>
      <c r="E745" s="155">
        <v>6.234</v>
      </c>
      <c r="F745" s="156">
        <v>-0.33130866924351199</v>
      </c>
      <c r="G745" s="154">
        <v>43829</v>
      </c>
      <c r="H745" s="155">
        <v>1.8109999999999999</v>
      </c>
      <c r="I745" s="156">
        <v>33.407243163340702</v>
      </c>
      <c r="J745" s="152" t="s">
        <v>13716</v>
      </c>
      <c r="K745" s="156">
        <v>2.4404086265607199</v>
      </c>
      <c r="L745" s="156">
        <v>13.0952380952381</v>
      </c>
      <c r="M745" s="185">
        <v>14.0960809102402</v>
      </c>
      <c r="N745" s="156">
        <v>15.188257817485599</v>
      </c>
      <c r="O745" s="156">
        <v>33.407243163340702</v>
      </c>
      <c r="P745" s="152" t="s">
        <v>13716</v>
      </c>
      <c r="Q745" s="156">
        <v>-4.3455219925808199</v>
      </c>
      <c r="R745" s="152" t="s">
        <v>13717</v>
      </c>
      <c r="S745" s="156">
        <v>1.8623024830699699</v>
      </c>
      <c r="T745" s="152" t="s">
        <v>13718</v>
      </c>
      <c r="U745" s="156">
        <v>5.8651026392961798</v>
      </c>
      <c r="V745" s="152" t="s">
        <v>309</v>
      </c>
      <c r="W745" s="152" t="s">
        <v>186</v>
      </c>
      <c r="X745" s="155">
        <v>6.9921461698999998</v>
      </c>
      <c r="Y745" s="152" t="s">
        <v>305</v>
      </c>
      <c r="Z745" s="154">
        <v>42187</v>
      </c>
      <c r="AA745" s="153" t="s">
        <v>9271</v>
      </c>
      <c r="AB745" s="152" t="s">
        <v>10945</v>
      </c>
      <c r="AC745" s="152" t="s">
        <v>179</v>
      </c>
      <c r="AD745" s="152" t="s">
        <v>181</v>
      </c>
    </row>
    <row r="746" spans="1:30" hidden="1">
      <c r="A746" s="189" t="s">
        <v>8096</v>
      </c>
      <c r="B746" s="189" t="s">
        <v>8097</v>
      </c>
      <c r="C746" s="154">
        <v>43830</v>
      </c>
      <c r="D746" s="155">
        <v>1.758</v>
      </c>
      <c r="E746" s="155">
        <v>1.758</v>
      </c>
      <c r="F746" s="156">
        <v>0</v>
      </c>
      <c r="G746" s="154">
        <v>43829</v>
      </c>
      <c r="H746" s="155">
        <v>1.758</v>
      </c>
      <c r="I746" s="156">
        <v>33.383915022761798</v>
      </c>
      <c r="J746" s="152" t="s">
        <v>10946</v>
      </c>
      <c r="K746" s="156">
        <v>2.26876090750436</v>
      </c>
      <c r="L746" s="156">
        <v>6.7395264116575602</v>
      </c>
      <c r="M746" s="185">
        <v>8.4515731030228292</v>
      </c>
      <c r="N746" s="156">
        <v>12.332268370607</v>
      </c>
      <c r="O746" s="156">
        <v>33.383915022761798</v>
      </c>
      <c r="P746" s="152" t="s">
        <v>10946</v>
      </c>
      <c r="Q746" s="156">
        <v>24.3281471004243</v>
      </c>
      <c r="R746" s="152" t="s">
        <v>10947</v>
      </c>
      <c r="S746" s="157">
        <v>0</v>
      </c>
      <c r="T746" s="152"/>
      <c r="U746" s="156">
        <v>75.8</v>
      </c>
      <c r="V746" s="152" t="s">
        <v>157</v>
      </c>
      <c r="W746" s="152" t="s">
        <v>95</v>
      </c>
      <c r="X746" s="155">
        <v>1.4489605881000001</v>
      </c>
      <c r="Y746" s="152" t="s">
        <v>159</v>
      </c>
      <c r="Z746" s="154">
        <v>42788</v>
      </c>
      <c r="AA746" s="153" t="s">
        <v>9271</v>
      </c>
      <c r="AB746" s="152" t="s">
        <v>10505</v>
      </c>
      <c r="AC746" s="152" t="s">
        <v>214</v>
      </c>
      <c r="AD746" s="152" t="s">
        <v>170</v>
      </c>
    </row>
    <row r="747" spans="1:30" hidden="1">
      <c r="A747" s="189" t="s">
        <v>13719</v>
      </c>
      <c r="B747" s="189" t="s">
        <v>13720</v>
      </c>
      <c r="C747" s="154">
        <v>43830</v>
      </c>
      <c r="D747" s="155">
        <v>1.8556999999999999</v>
      </c>
      <c r="E747" s="155">
        <v>1.8556999999999999</v>
      </c>
      <c r="F747" s="156">
        <v>0.60175647836928803</v>
      </c>
      <c r="G747" s="154">
        <v>43829</v>
      </c>
      <c r="H747" s="155">
        <v>1.8446</v>
      </c>
      <c r="I747" s="156">
        <v>33.369268362800099</v>
      </c>
      <c r="J747" s="152" t="s">
        <v>13721</v>
      </c>
      <c r="K747" s="156">
        <v>2.2818717962850599</v>
      </c>
      <c r="L747" s="156">
        <v>6.3499340936443396</v>
      </c>
      <c r="M747" s="185">
        <v>7.2163161543794798</v>
      </c>
      <c r="N747" s="156">
        <v>11.8497980832982</v>
      </c>
      <c r="O747" s="156">
        <v>33.369268362800099</v>
      </c>
      <c r="P747" s="152" t="s">
        <v>13721</v>
      </c>
      <c r="Q747" s="156">
        <v>14.492843040473799</v>
      </c>
      <c r="R747" s="152" t="s">
        <v>13722</v>
      </c>
      <c r="S747" s="156">
        <v>72.462825278810399</v>
      </c>
      <c r="T747" s="152" t="s">
        <v>13723</v>
      </c>
      <c r="U747" s="156">
        <v>71.0322580645161</v>
      </c>
      <c r="V747" s="152" t="s">
        <v>157</v>
      </c>
      <c r="W747" s="152" t="s">
        <v>166</v>
      </c>
      <c r="X747" s="155">
        <v>0.1685548976</v>
      </c>
      <c r="Y747" s="152" t="s">
        <v>159</v>
      </c>
      <c r="Z747" s="154">
        <v>42325</v>
      </c>
      <c r="AA747" s="153" t="s">
        <v>9271</v>
      </c>
      <c r="AB747" s="152" t="s">
        <v>10505</v>
      </c>
      <c r="AC747" s="152" t="s">
        <v>214</v>
      </c>
      <c r="AD747" s="152" t="s">
        <v>170</v>
      </c>
    </row>
    <row r="748" spans="1:30" hidden="1">
      <c r="A748" s="189" t="s">
        <v>3640</v>
      </c>
      <c r="B748" s="189" t="s">
        <v>3641</v>
      </c>
      <c r="C748" s="154">
        <v>43830</v>
      </c>
      <c r="D748" s="155">
        <v>1.478</v>
      </c>
      <c r="E748" s="155">
        <v>1.76</v>
      </c>
      <c r="F748" s="156">
        <v>0.54421768707483598</v>
      </c>
      <c r="G748" s="154">
        <v>43829</v>
      </c>
      <c r="H748" s="155">
        <v>1.47</v>
      </c>
      <c r="I748" s="156">
        <v>33.333828948796302</v>
      </c>
      <c r="J748" s="152" t="s">
        <v>3639</v>
      </c>
      <c r="K748" s="156">
        <v>1.79063360881543</v>
      </c>
      <c r="L748" s="156">
        <v>5.9498207885304701</v>
      </c>
      <c r="M748" s="185">
        <v>7.1827188511042097</v>
      </c>
      <c r="N748" s="156">
        <v>11.735476527285</v>
      </c>
      <c r="O748" s="156">
        <v>33.333828948796302</v>
      </c>
      <c r="P748" s="152" t="s">
        <v>3639</v>
      </c>
      <c r="Q748" s="156">
        <v>20.0231599966537</v>
      </c>
      <c r="R748" s="152" t="s">
        <v>6590</v>
      </c>
      <c r="S748" s="156">
        <v>33.533862663971703</v>
      </c>
      <c r="T748" s="152" t="s">
        <v>6591</v>
      </c>
      <c r="U748" s="156">
        <v>83.476259600000006</v>
      </c>
      <c r="V748" s="152" t="s">
        <v>157</v>
      </c>
      <c r="W748" s="152" t="s">
        <v>158</v>
      </c>
      <c r="X748" s="155">
        <v>17.136542457200001</v>
      </c>
      <c r="Y748" s="152" t="s">
        <v>159</v>
      </c>
      <c r="Z748" s="154">
        <v>40711</v>
      </c>
      <c r="AA748" s="192" t="s">
        <v>318</v>
      </c>
      <c r="AB748" s="152" t="s">
        <v>6592</v>
      </c>
      <c r="AC748" s="152" t="s">
        <v>209</v>
      </c>
      <c r="AD748" s="152" t="s">
        <v>162</v>
      </c>
    </row>
    <row r="749" spans="1:30" hidden="1">
      <c r="A749" s="189" t="s">
        <v>13724</v>
      </c>
      <c r="B749" s="189" t="s">
        <v>13725</v>
      </c>
      <c r="C749" s="154">
        <v>43830</v>
      </c>
      <c r="D749" s="155">
        <v>1.2414000000000001</v>
      </c>
      <c r="E749" s="155">
        <v>1.2414000000000001</v>
      </c>
      <c r="F749" s="156">
        <v>1.1735941320293399</v>
      </c>
      <c r="G749" s="154">
        <v>43826</v>
      </c>
      <c r="H749" s="155">
        <v>1.2270000000000001</v>
      </c>
      <c r="I749" s="156">
        <v>33.297541071620302</v>
      </c>
      <c r="J749" s="152" t="s">
        <v>13726</v>
      </c>
      <c r="K749" s="156">
        <v>3.56219237507299</v>
      </c>
      <c r="L749" s="156">
        <v>10.238877541959001</v>
      </c>
      <c r="M749" s="185">
        <v>11.5363881401617</v>
      </c>
      <c r="N749" s="156">
        <v>14.3409781707654</v>
      </c>
      <c r="O749" s="156">
        <v>33.297541071620302</v>
      </c>
      <c r="P749" s="152" t="s">
        <v>13726</v>
      </c>
      <c r="Q749" s="156">
        <v>18.8625047874378</v>
      </c>
      <c r="R749" s="152" t="s">
        <v>13727</v>
      </c>
      <c r="S749" s="157">
        <v>0</v>
      </c>
      <c r="T749" s="152"/>
      <c r="U749" s="156">
        <v>24.14</v>
      </c>
      <c r="V749" s="152" t="s">
        <v>174</v>
      </c>
      <c r="W749" s="152" t="s">
        <v>95</v>
      </c>
      <c r="X749" s="155">
        <v>7.13227055E-2</v>
      </c>
      <c r="Y749" s="152" t="s">
        <v>159</v>
      </c>
      <c r="Z749" s="154">
        <v>42760</v>
      </c>
      <c r="AA749" s="153" t="s">
        <v>9271</v>
      </c>
      <c r="AB749" s="152" t="s">
        <v>10923</v>
      </c>
      <c r="AC749" s="152" t="s">
        <v>284</v>
      </c>
      <c r="AD749" s="152" t="s">
        <v>181</v>
      </c>
    </row>
    <row r="750" spans="1:30" hidden="1">
      <c r="A750" s="189" t="s">
        <v>13728</v>
      </c>
      <c r="B750" s="189" t="s">
        <v>13729</v>
      </c>
      <c r="C750" s="154">
        <v>43830</v>
      </c>
      <c r="D750" s="155">
        <v>1.1927000000000001</v>
      </c>
      <c r="E750" s="155">
        <v>1.2446999999999999</v>
      </c>
      <c r="F750" s="156">
        <v>0.87964137697709899</v>
      </c>
      <c r="G750" s="154">
        <v>43829</v>
      </c>
      <c r="H750" s="155">
        <v>1.1822999999999999</v>
      </c>
      <c r="I750" s="156">
        <v>33.267347432732699</v>
      </c>
      <c r="J750" s="152" t="s">
        <v>13730</v>
      </c>
      <c r="K750" s="156">
        <v>2.2635685501157701</v>
      </c>
      <c r="L750" s="156">
        <v>7.7124537162467401</v>
      </c>
      <c r="M750" s="185">
        <v>9.3442448486881506</v>
      </c>
      <c r="N750" s="156">
        <v>14.5482209461164</v>
      </c>
      <c r="O750" s="156">
        <v>33.267347432732699</v>
      </c>
      <c r="P750" s="152" t="s">
        <v>13730</v>
      </c>
      <c r="Q750" s="156">
        <v>22.471076291793299</v>
      </c>
      <c r="R750" s="152" t="s">
        <v>13731</v>
      </c>
      <c r="S750" s="156">
        <v>24.671375097315099</v>
      </c>
      <c r="T750" s="152" t="s">
        <v>13732</v>
      </c>
      <c r="U750" s="156">
        <v>24.908250710000001</v>
      </c>
      <c r="V750" s="152" t="s">
        <v>157</v>
      </c>
      <c r="W750" s="152" t="s">
        <v>158</v>
      </c>
      <c r="X750" s="155">
        <v>0.28316937609999998</v>
      </c>
      <c r="Y750" s="152" t="s">
        <v>159</v>
      </c>
      <c r="Z750" s="154">
        <v>42711</v>
      </c>
      <c r="AA750" s="192" t="s">
        <v>318</v>
      </c>
      <c r="AB750" s="152" t="s">
        <v>13733</v>
      </c>
      <c r="AC750" s="152" t="s">
        <v>187</v>
      </c>
      <c r="AD750" s="152" t="s">
        <v>185</v>
      </c>
    </row>
    <row r="751" spans="1:30" hidden="1">
      <c r="A751" s="189" t="s">
        <v>8098</v>
      </c>
      <c r="B751" s="189" t="s">
        <v>8099</v>
      </c>
      <c r="C751" s="154">
        <v>43830</v>
      </c>
      <c r="D751" s="155">
        <v>0.95799999999999996</v>
      </c>
      <c r="E751" s="155">
        <v>0.95799999999999996</v>
      </c>
      <c r="F751" s="156">
        <v>0.41928721174004202</v>
      </c>
      <c r="G751" s="154">
        <v>43829</v>
      </c>
      <c r="H751" s="155">
        <v>0.95399999999999996</v>
      </c>
      <c r="I751" s="156">
        <v>33.240611961056999</v>
      </c>
      <c r="J751" s="152" t="s">
        <v>10948</v>
      </c>
      <c r="K751" s="156">
        <v>2.4598930481283299</v>
      </c>
      <c r="L751" s="156">
        <v>6.6815144766146899</v>
      </c>
      <c r="M751" s="185">
        <v>8.4937712344280794</v>
      </c>
      <c r="N751" s="156">
        <v>12.441314553990599</v>
      </c>
      <c r="O751" s="156">
        <v>33.240611961056999</v>
      </c>
      <c r="P751" s="152" t="s">
        <v>10948</v>
      </c>
      <c r="Q751" s="156">
        <v>-0.20833333333333401</v>
      </c>
      <c r="R751" s="152" t="s">
        <v>10949</v>
      </c>
      <c r="S751" s="156">
        <v>-1.440329218107</v>
      </c>
      <c r="T751" s="152" t="s">
        <v>10950</v>
      </c>
      <c r="U751" s="156">
        <v>-4.2</v>
      </c>
      <c r="V751" s="152" t="s">
        <v>157</v>
      </c>
      <c r="W751" s="152" t="s">
        <v>186</v>
      </c>
      <c r="X751" s="155">
        <v>0.54665918629999999</v>
      </c>
      <c r="Y751" s="152" t="s">
        <v>159</v>
      </c>
      <c r="Z751" s="154">
        <v>42537</v>
      </c>
      <c r="AA751" s="153" t="s">
        <v>9271</v>
      </c>
      <c r="AB751" s="152" t="s">
        <v>517</v>
      </c>
      <c r="AC751" s="152" t="s">
        <v>210</v>
      </c>
      <c r="AD751" s="152" t="s">
        <v>185</v>
      </c>
    </row>
    <row r="752" spans="1:30" hidden="1">
      <c r="A752" s="189" t="s">
        <v>13734</v>
      </c>
      <c r="B752" s="189" t="s">
        <v>13735</v>
      </c>
      <c r="C752" s="154">
        <v>43830</v>
      </c>
      <c r="D752" s="155">
        <v>1.5960000000000001</v>
      </c>
      <c r="E752" s="155">
        <v>1.5960000000000001</v>
      </c>
      <c r="F752" s="156">
        <v>0.63051702395964704</v>
      </c>
      <c r="G752" s="154">
        <v>43829</v>
      </c>
      <c r="H752" s="155">
        <v>1.5860000000000001</v>
      </c>
      <c r="I752" s="156">
        <v>33.222036727879797</v>
      </c>
      <c r="J752" s="152" t="s">
        <v>13736</v>
      </c>
      <c r="K752" s="156">
        <v>1.2690355329949199</v>
      </c>
      <c r="L752" s="156">
        <v>7.0422535211267601</v>
      </c>
      <c r="M752" s="185">
        <v>6.6132264529058098</v>
      </c>
      <c r="N752" s="156">
        <v>12.951167728237801</v>
      </c>
      <c r="O752" s="156">
        <v>33.222036727879797</v>
      </c>
      <c r="P752" s="152" t="s">
        <v>13736</v>
      </c>
      <c r="Q752" s="156">
        <v>-10.1857062464828</v>
      </c>
      <c r="R752" s="152" t="s">
        <v>13737</v>
      </c>
      <c r="S752" s="156">
        <v>13.1914893617021</v>
      </c>
      <c r="T752" s="152" t="s">
        <v>13738</v>
      </c>
      <c r="U752" s="156">
        <v>59.6</v>
      </c>
      <c r="V752" s="152" t="s">
        <v>157</v>
      </c>
      <c r="W752" s="152" t="s">
        <v>189</v>
      </c>
      <c r="X752" s="155">
        <v>0.17710132679999999</v>
      </c>
      <c r="Y752" s="152" t="s">
        <v>159</v>
      </c>
      <c r="Z752" s="154">
        <v>40759</v>
      </c>
      <c r="AA752" s="153" t="s">
        <v>9271</v>
      </c>
      <c r="AB752" s="152" t="s">
        <v>13739</v>
      </c>
      <c r="AC752" s="152" t="s">
        <v>169</v>
      </c>
      <c r="AD752" s="152" t="s">
        <v>256</v>
      </c>
    </row>
    <row r="753" spans="1:30" hidden="1">
      <c r="A753" s="189" t="s">
        <v>8100</v>
      </c>
      <c r="B753" s="189" t="s">
        <v>8101</v>
      </c>
      <c r="C753" s="154">
        <v>43830</v>
      </c>
      <c r="D753" s="155">
        <v>1.175</v>
      </c>
      <c r="E753" s="155">
        <v>1.175</v>
      </c>
      <c r="F753" s="156">
        <v>0.25597269624574298</v>
      </c>
      <c r="G753" s="154">
        <v>43829</v>
      </c>
      <c r="H753" s="155">
        <v>1.1719999999999999</v>
      </c>
      <c r="I753" s="156">
        <v>33.219954648526098</v>
      </c>
      <c r="J753" s="152" t="s">
        <v>10951</v>
      </c>
      <c r="K753" s="156">
        <v>2.1739130434782701</v>
      </c>
      <c r="L753" s="156">
        <v>5.4757630161579796</v>
      </c>
      <c r="M753" s="185">
        <v>5.7605760576057703</v>
      </c>
      <c r="N753" s="156">
        <v>6.7211625794732104</v>
      </c>
      <c r="O753" s="156">
        <v>33.219954648526098</v>
      </c>
      <c r="P753" s="152" t="s">
        <v>10951</v>
      </c>
      <c r="Q753" s="156">
        <v>9.20074349442379</v>
      </c>
      <c r="R753" s="152" t="s">
        <v>10952</v>
      </c>
      <c r="S753" s="156">
        <v>17.265469061876299</v>
      </c>
      <c r="T753" s="152" t="s">
        <v>10953</v>
      </c>
      <c r="U753" s="156">
        <v>17.5</v>
      </c>
      <c r="V753" s="152" t="s">
        <v>163</v>
      </c>
      <c r="W753" s="152" t="s">
        <v>158</v>
      </c>
      <c r="X753" s="155">
        <v>2.1728826665000001</v>
      </c>
      <c r="Y753" s="152" t="s">
        <v>159</v>
      </c>
      <c r="Z753" s="154">
        <v>42713</v>
      </c>
      <c r="AA753" s="153" t="s">
        <v>9271</v>
      </c>
      <c r="AB753" s="152" t="s">
        <v>507</v>
      </c>
      <c r="AC753" s="152" t="s">
        <v>261</v>
      </c>
      <c r="AD753" s="152" t="s">
        <v>185</v>
      </c>
    </row>
    <row r="754" spans="1:30" hidden="1">
      <c r="A754" s="189" t="s">
        <v>8102</v>
      </c>
      <c r="B754" s="189" t="s">
        <v>8103</v>
      </c>
      <c r="C754" s="154">
        <v>43830</v>
      </c>
      <c r="D754" s="155">
        <v>1.268</v>
      </c>
      <c r="E754" s="155">
        <v>1.8779999999999999</v>
      </c>
      <c r="F754" s="156">
        <v>0.55511498810467497</v>
      </c>
      <c r="G754" s="154">
        <v>43829</v>
      </c>
      <c r="H754" s="155">
        <v>1.2609999999999999</v>
      </c>
      <c r="I754" s="156">
        <v>33.193251876566201</v>
      </c>
      <c r="J754" s="152" t="s">
        <v>10954</v>
      </c>
      <c r="K754" s="156">
        <v>1.2779552715655</v>
      </c>
      <c r="L754" s="156">
        <v>6.1087866108786502</v>
      </c>
      <c r="M754" s="185">
        <v>8.4687560192395708</v>
      </c>
      <c r="N754" s="156">
        <v>14.234234234234201</v>
      </c>
      <c r="O754" s="156">
        <v>33.193251876566201</v>
      </c>
      <c r="P754" s="152" t="s">
        <v>10954</v>
      </c>
      <c r="Q754" s="156">
        <v>3.1732919336786498</v>
      </c>
      <c r="R754" s="152" t="s">
        <v>10955</v>
      </c>
      <c r="S754" s="156">
        <v>-7.64750488966419</v>
      </c>
      <c r="T754" s="152" t="s">
        <v>10956</v>
      </c>
      <c r="U754" s="156">
        <v>105.8459788</v>
      </c>
      <c r="V754" s="152" t="s">
        <v>157</v>
      </c>
      <c r="W754" s="152" t="s">
        <v>158</v>
      </c>
      <c r="X754" s="155">
        <v>0.6130942009</v>
      </c>
      <c r="Y754" s="152" t="s">
        <v>159</v>
      </c>
      <c r="Z754" s="154">
        <v>39624</v>
      </c>
      <c r="AA754" s="153" t="s">
        <v>9271</v>
      </c>
      <c r="AB754" s="152" t="s">
        <v>10957</v>
      </c>
      <c r="AC754" s="152" t="s">
        <v>278</v>
      </c>
      <c r="AD754" s="152" t="s">
        <v>162</v>
      </c>
    </row>
    <row r="755" spans="1:30" hidden="1">
      <c r="A755" s="189" t="s">
        <v>8104</v>
      </c>
      <c r="B755" s="189" t="s">
        <v>8105</v>
      </c>
      <c r="C755" s="154">
        <v>43830</v>
      </c>
      <c r="D755" s="155">
        <v>1.3160000000000001</v>
      </c>
      <c r="E755" s="155">
        <v>1.411</v>
      </c>
      <c r="F755" s="156">
        <v>7.6045627376422703E-2</v>
      </c>
      <c r="G755" s="154">
        <v>43829</v>
      </c>
      <c r="H755" s="155">
        <v>1.3149999999999999</v>
      </c>
      <c r="I755" s="156">
        <v>33.0637007077856</v>
      </c>
      <c r="J755" s="152" t="s">
        <v>10958</v>
      </c>
      <c r="K755" s="156">
        <v>1.0752688172042899</v>
      </c>
      <c r="L755" s="156">
        <v>6.3864187550525298</v>
      </c>
      <c r="M755" s="185">
        <v>9.3931837073981601</v>
      </c>
      <c r="N755" s="156">
        <v>18.1328545780969</v>
      </c>
      <c r="O755" s="156">
        <v>33.0637007077856</v>
      </c>
      <c r="P755" s="152" t="s">
        <v>10958</v>
      </c>
      <c r="Q755" s="156">
        <v>7.6677855732725897</v>
      </c>
      <c r="R755" s="152" t="s">
        <v>10959</v>
      </c>
      <c r="S755" s="156">
        <v>43.086249848637699</v>
      </c>
      <c r="T755" s="152" t="s">
        <v>10960</v>
      </c>
      <c r="U755" s="156">
        <v>41.798473600000001</v>
      </c>
      <c r="V755" s="152" t="s">
        <v>174</v>
      </c>
      <c r="W755" s="152" t="s">
        <v>189</v>
      </c>
      <c r="X755" s="155">
        <v>4.3013605728000002</v>
      </c>
      <c r="Y755" s="152" t="s">
        <v>159</v>
      </c>
      <c r="Z755" s="154">
        <v>42681</v>
      </c>
      <c r="AA755" s="153" t="s">
        <v>9271</v>
      </c>
      <c r="AB755" s="152" t="s">
        <v>514</v>
      </c>
      <c r="AC755" s="152" t="s">
        <v>266</v>
      </c>
      <c r="AD755" s="152" t="s">
        <v>173</v>
      </c>
    </row>
    <row r="756" spans="1:30" hidden="1">
      <c r="A756" s="189" t="s">
        <v>8106</v>
      </c>
      <c r="B756" s="189" t="s">
        <v>8107</v>
      </c>
      <c r="C756" s="154">
        <v>43830</v>
      </c>
      <c r="D756" s="155">
        <v>1.099</v>
      </c>
      <c r="E756" s="155">
        <v>1.099</v>
      </c>
      <c r="F756" s="156">
        <v>0.45703839122485301</v>
      </c>
      <c r="G756" s="154">
        <v>43829</v>
      </c>
      <c r="H756" s="155">
        <v>1.0940000000000001</v>
      </c>
      <c r="I756" s="156">
        <v>33.0508474576271</v>
      </c>
      <c r="J756" s="152" t="s">
        <v>10961</v>
      </c>
      <c r="K756" s="156">
        <v>1.5711645101663501</v>
      </c>
      <c r="L756" s="156">
        <v>4.3684710351377101</v>
      </c>
      <c r="M756" s="185">
        <v>5.5715658021133603</v>
      </c>
      <c r="N756" s="156">
        <v>9.13604766633566</v>
      </c>
      <c r="O756" s="156">
        <v>33.0508474576271</v>
      </c>
      <c r="P756" s="152" t="s">
        <v>10961</v>
      </c>
      <c r="Q756" s="156">
        <v>11.010101010101</v>
      </c>
      <c r="R756" s="152" t="s">
        <v>10962</v>
      </c>
      <c r="S756" s="156">
        <v>15.6842105263158</v>
      </c>
      <c r="T756" s="152" t="s">
        <v>10963</v>
      </c>
      <c r="U756" s="156">
        <v>9.9</v>
      </c>
      <c r="V756" s="152" t="s">
        <v>157</v>
      </c>
      <c r="W756" s="152" t="s">
        <v>158</v>
      </c>
      <c r="X756" s="155">
        <v>7.9680902324999998</v>
      </c>
      <c r="Y756" s="152" t="s">
        <v>159</v>
      </c>
      <c r="Z756" s="154">
        <v>42111</v>
      </c>
      <c r="AA756" s="153" t="s">
        <v>9271</v>
      </c>
      <c r="AB756" s="152" t="s">
        <v>10964</v>
      </c>
      <c r="AC756" s="152" t="s">
        <v>219</v>
      </c>
      <c r="AD756" s="152" t="s">
        <v>181</v>
      </c>
    </row>
    <row r="757" spans="1:30" hidden="1">
      <c r="A757" s="189" t="s">
        <v>8108</v>
      </c>
      <c r="B757" s="189" t="s">
        <v>8109</v>
      </c>
      <c r="C757" s="154">
        <v>43830</v>
      </c>
      <c r="D757" s="155">
        <v>1.0922000000000001</v>
      </c>
      <c r="E757" s="155">
        <v>1.0922000000000001</v>
      </c>
      <c r="F757" s="156">
        <v>0.30305813205988402</v>
      </c>
      <c r="G757" s="154">
        <v>43829</v>
      </c>
      <c r="H757" s="155">
        <v>1.0889</v>
      </c>
      <c r="I757" s="156">
        <v>33.016684934843497</v>
      </c>
      <c r="J757" s="152" t="s">
        <v>10965</v>
      </c>
      <c r="K757" s="156">
        <v>2.4001500093755901</v>
      </c>
      <c r="L757" s="156">
        <v>7.7545382794001601</v>
      </c>
      <c r="M757" s="185">
        <v>4.66698610445615</v>
      </c>
      <c r="N757" s="156">
        <v>6.5664942921260696</v>
      </c>
      <c r="O757" s="156">
        <v>33.016684934843497</v>
      </c>
      <c r="P757" s="152" t="s">
        <v>10965</v>
      </c>
      <c r="Q757" s="157">
        <v>0</v>
      </c>
      <c r="R757" s="152"/>
      <c r="S757" s="157">
        <v>0</v>
      </c>
      <c r="T757" s="152"/>
      <c r="U757" s="156">
        <v>9.2200000000000095</v>
      </c>
      <c r="V757" s="152" t="s">
        <v>157</v>
      </c>
      <c r="W757" s="152" t="s">
        <v>95</v>
      </c>
      <c r="X757" s="155">
        <v>8.8137016946000006</v>
      </c>
      <c r="Y757" s="152" t="s">
        <v>159</v>
      </c>
      <c r="Z757" s="154">
        <v>43139</v>
      </c>
      <c r="AA757" s="153" t="s">
        <v>9271</v>
      </c>
      <c r="AB757" s="152" t="s">
        <v>527</v>
      </c>
      <c r="AC757" s="152" t="s">
        <v>528</v>
      </c>
      <c r="AD757" s="152" t="s">
        <v>165</v>
      </c>
    </row>
    <row r="758" spans="1:30" hidden="1">
      <c r="A758" s="189" t="s">
        <v>13740</v>
      </c>
      <c r="B758" s="189" t="s">
        <v>13741</v>
      </c>
      <c r="C758" s="154">
        <v>43830</v>
      </c>
      <c r="D758" s="155">
        <v>1.2869999999999999</v>
      </c>
      <c r="E758" s="155">
        <v>1.421</v>
      </c>
      <c r="F758" s="156">
        <v>0.31176929072487303</v>
      </c>
      <c r="G758" s="154">
        <v>43829</v>
      </c>
      <c r="H758" s="155">
        <v>1.2829999999999999</v>
      </c>
      <c r="I758" s="156">
        <v>32.954511351704603</v>
      </c>
      <c r="J758" s="152" t="s">
        <v>13742</v>
      </c>
      <c r="K758" s="156">
        <v>1.2588512981904101</v>
      </c>
      <c r="L758" s="156">
        <v>4.9755301794453501</v>
      </c>
      <c r="M758" s="185">
        <v>8.6075670788607894</v>
      </c>
      <c r="N758" s="156">
        <v>8.4245720205981804</v>
      </c>
      <c r="O758" s="156">
        <v>32.954511351704603</v>
      </c>
      <c r="P758" s="152" t="s">
        <v>13742</v>
      </c>
      <c r="Q758" s="156">
        <v>26.052856991625902</v>
      </c>
      <c r="R758" s="152" t="s">
        <v>13743</v>
      </c>
      <c r="S758" s="157">
        <v>0</v>
      </c>
      <c r="T758" s="152"/>
      <c r="U758" s="156">
        <v>45.508734799999999</v>
      </c>
      <c r="V758" s="152" t="s">
        <v>157</v>
      </c>
      <c r="W758" s="152" t="s">
        <v>95</v>
      </c>
      <c r="X758" s="155">
        <v>0.27312817659999999</v>
      </c>
      <c r="Y758" s="152" t="s">
        <v>159</v>
      </c>
      <c r="Z758" s="154">
        <v>42760</v>
      </c>
      <c r="AA758" s="153" t="s">
        <v>9271</v>
      </c>
      <c r="AB758" s="152" t="s">
        <v>13710</v>
      </c>
      <c r="AC758" s="152" t="s">
        <v>430</v>
      </c>
      <c r="AD758" s="152" t="s">
        <v>338</v>
      </c>
    </row>
    <row r="759" spans="1:30" hidden="1">
      <c r="A759" s="189" t="s">
        <v>8110</v>
      </c>
      <c r="B759" s="189" t="s">
        <v>8111</v>
      </c>
      <c r="C759" s="154">
        <v>43830</v>
      </c>
      <c r="D759" s="155">
        <v>1.1105</v>
      </c>
      <c r="E759" s="155">
        <v>1.1105</v>
      </c>
      <c r="F759" s="156">
        <v>-7.1987762080438403E-2</v>
      </c>
      <c r="G759" s="154">
        <v>43829</v>
      </c>
      <c r="H759" s="155">
        <v>1.1113</v>
      </c>
      <c r="I759" s="156">
        <v>32.914422501496098</v>
      </c>
      <c r="J759" s="152" t="s">
        <v>10966</v>
      </c>
      <c r="K759" s="156">
        <v>2.26540197071553</v>
      </c>
      <c r="L759" s="156">
        <v>5.8425467022493498</v>
      </c>
      <c r="M759" s="185">
        <v>8.0252918287937796</v>
      </c>
      <c r="N759" s="156">
        <v>10.6075697211155</v>
      </c>
      <c r="O759" s="156">
        <v>32.914422501496098</v>
      </c>
      <c r="P759" s="152" t="s">
        <v>10966</v>
      </c>
      <c r="Q759" s="156">
        <v>7.2532354645547601</v>
      </c>
      <c r="R759" s="152" t="s">
        <v>10967</v>
      </c>
      <c r="S759" s="157">
        <v>0</v>
      </c>
      <c r="T759" s="152"/>
      <c r="U759" s="156">
        <v>11.05</v>
      </c>
      <c r="V759" s="152" t="s">
        <v>157</v>
      </c>
      <c r="W759" s="152" t="s">
        <v>95</v>
      </c>
      <c r="X759" s="155">
        <v>0.91075046120000003</v>
      </c>
      <c r="Y759" s="152" t="s">
        <v>159</v>
      </c>
      <c r="Z759" s="154">
        <v>42951</v>
      </c>
      <c r="AA759" s="153" t="s">
        <v>9271</v>
      </c>
      <c r="AB759" s="152" t="s">
        <v>10968</v>
      </c>
      <c r="AC759" s="152" t="s">
        <v>314</v>
      </c>
      <c r="AD759" s="152" t="s">
        <v>181</v>
      </c>
    </row>
    <row r="760" spans="1:30" hidden="1">
      <c r="A760" s="189" t="s">
        <v>8112</v>
      </c>
      <c r="B760" s="189" t="s">
        <v>8113</v>
      </c>
      <c r="C760" s="154">
        <v>43830</v>
      </c>
      <c r="D760" s="155">
        <v>1.147</v>
      </c>
      <c r="E760" s="155">
        <v>1.147</v>
      </c>
      <c r="F760" s="156">
        <v>0.87950747581354505</v>
      </c>
      <c r="G760" s="154">
        <v>43829</v>
      </c>
      <c r="H760" s="155">
        <v>1.137</v>
      </c>
      <c r="I760" s="156">
        <v>32.9084588644264</v>
      </c>
      <c r="J760" s="152" t="s">
        <v>10969</v>
      </c>
      <c r="K760" s="156">
        <v>2.6857654431513001</v>
      </c>
      <c r="L760" s="156">
        <v>8.30972615675166</v>
      </c>
      <c r="M760" s="185">
        <v>11.902439024390301</v>
      </c>
      <c r="N760" s="156">
        <v>16.802443991853401</v>
      </c>
      <c r="O760" s="156">
        <v>32.9084588644264</v>
      </c>
      <c r="P760" s="152" t="s">
        <v>10969</v>
      </c>
      <c r="Q760" s="156">
        <v>13.564356435643599</v>
      </c>
      <c r="R760" s="152" t="s">
        <v>10970</v>
      </c>
      <c r="S760" s="156">
        <v>24.538545059717698</v>
      </c>
      <c r="T760" s="152" t="s">
        <v>10971</v>
      </c>
      <c r="U760" s="156">
        <v>14.7</v>
      </c>
      <c r="V760" s="152" t="s">
        <v>157</v>
      </c>
      <c r="W760" s="152" t="s">
        <v>158</v>
      </c>
      <c r="X760" s="155">
        <v>0.92021069359999996</v>
      </c>
      <c r="Y760" s="152" t="s">
        <v>159</v>
      </c>
      <c r="Z760" s="154">
        <v>41989</v>
      </c>
      <c r="AA760" s="153" t="s">
        <v>9271</v>
      </c>
      <c r="AB760" s="152" t="s">
        <v>10972</v>
      </c>
      <c r="AC760" s="152" t="s">
        <v>271</v>
      </c>
      <c r="AD760" s="152" t="s">
        <v>9957</v>
      </c>
    </row>
    <row r="761" spans="1:30" hidden="1">
      <c r="A761" s="189" t="s">
        <v>8114</v>
      </c>
      <c r="B761" s="189" t="s">
        <v>8115</v>
      </c>
      <c r="C761" s="154">
        <v>43830</v>
      </c>
      <c r="D761" s="155">
        <v>1.3305</v>
      </c>
      <c r="E761" s="155">
        <v>1.3305</v>
      </c>
      <c r="F761" s="156">
        <v>-1.5029683625158E-2</v>
      </c>
      <c r="G761" s="154">
        <v>43829</v>
      </c>
      <c r="H761" s="155">
        <v>1.3307</v>
      </c>
      <c r="I761" s="156">
        <v>32.903805813604997</v>
      </c>
      <c r="J761" s="152" t="s">
        <v>10973</v>
      </c>
      <c r="K761" s="156">
        <v>0.475758948799273</v>
      </c>
      <c r="L761" s="156">
        <v>2.3382816706407201</v>
      </c>
      <c r="M761" s="185">
        <v>4.0428526743822397</v>
      </c>
      <c r="N761" s="156">
        <v>7.3503308052283298</v>
      </c>
      <c r="O761" s="156">
        <v>32.903805813604997</v>
      </c>
      <c r="P761" s="152" t="s">
        <v>10973</v>
      </c>
      <c r="Q761" s="157">
        <v>0</v>
      </c>
      <c r="R761" s="152"/>
      <c r="S761" s="157">
        <v>0</v>
      </c>
      <c r="T761" s="152"/>
      <c r="U761" s="156">
        <v>33.049999999999997</v>
      </c>
      <c r="V761" s="152" t="s">
        <v>174</v>
      </c>
      <c r="W761" s="152" t="s">
        <v>95</v>
      </c>
      <c r="X761" s="155">
        <v>1.9425405421999999</v>
      </c>
      <c r="Y761" s="152" t="s">
        <v>159</v>
      </c>
      <c r="Z761" s="154">
        <v>43439</v>
      </c>
      <c r="AA761" s="153" t="s">
        <v>9271</v>
      </c>
      <c r="AB761" s="152" t="s">
        <v>10974</v>
      </c>
      <c r="AC761" s="152" t="s">
        <v>268</v>
      </c>
      <c r="AD761" s="152" t="s">
        <v>185</v>
      </c>
    </row>
    <row r="762" spans="1:30" hidden="1">
      <c r="A762" s="189" t="s">
        <v>13744</v>
      </c>
      <c r="B762" s="189" t="s">
        <v>13745</v>
      </c>
      <c r="C762" s="154">
        <v>43830</v>
      </c>
      <c r="D762" s="155">
        <v>1.2343999999999999</v>
      </c>
      <c r="E762" s="155">
        <v>1.6144000000000001</v>
      </c>
      <c r="F762" s="156">
        <v>6.4850843060959604E-2</v>
      </c>
      <c r="G762" s="154">
        <v>43829</v>
      </c>
      <c r="H762" s="155">
        <v>1.2336</v>
      </c>
      <c r="I762" s="156">
        <v>32.902670111972398</v>
      </c>
      <c r="J762" s="152" t="s">
        <v>13746</v>
      </c>
      <c r="K762" s="156">
        <v>3.6265950302216199</v>
      </c>
      <c r="L762" s="156">
        <v>11.569052783803301</v>
      </c>
      <c r="M762" s="185">
        <v>12.771788781290001</v>
      </c>
      <c r="N762" s="156">
        <v>12.658574427306799</v>
      </c>
      <c r="O762" s="156">
        <v>32.902670111972398</v>
      </c>
      <c r="P762" s="152" t="s">
        <v>13746</v>
      </c>
      <c r="Q762" s="156">
        <v>8.4138415598102796</v>
      </c>
      <c r="R762" s="152" t="s">
        <v>13747</v>
      </c>
      <c r="S762" s="156">
        <v>29.794863864335301</v>
      </c>
      <c r="T762" s="152" t="s">
        <v>13748</v>
      </c>
      <c r="U762" s="156">
        <v>36.397629421487601</v>
      </c>
      <c r="V762" s="152" t="s">
        <v>157</v>
      </c>
      <c r="W762" s="152" t="s">
        <v>189</v>
      </c>
      <c r="X762" s="155">
        <v>5.73613366E-2</v>
      </c>
      <c r="Y762" s="152" t="s">
        <v>159</v>
      </c>
      <c r="Z762" s="154">
        <v>42269</v>
      </c>
      <c r="AA762" s="153" t="s">
        <v>9271</v>
      </c>
      <c r="AB762" s="152" t="s">
        <v>13749</v>
      </c>
      <c r="AC762" s="152" t="s">
        <v>217</v>
      </c>
      <c r="AD762" s="152" t="s">
        <v>181</v>
      </c>
    </row>
    <row r="763" spans="1:30" hidden="1">
      <c r="A763" s="189" t="s">
        <v>13750</v>
      </c>
      <c r="B763" s="189" t="s">
        <v>13751</v>
      </c>
      <c r="C763" s="154">
        <v>43830</v>
      </c>
      <c r="D763" s="155">
        <v>1.1830000000000001</v>
      </c>
      <c r="E763" s="155">
        <v>1.226</v>
      </c>
      <c r="F763" s="156">
        <v>0.87831499957363601</v>
      </c>
      <c r="G763" s="154">
        <v>43829</v>
      </c>
      <c r="H763" s="155">
        <v>1.1727000000000001</v>
      </c>
      <c r="I763" s="156">
        <v>32.872892986794596</v>
      </c>
      <c r="J763" s="152" t="s">
        <v>13752</v>
      </c>
      <c r="K763" s="156">
        <v>2.2737096913633601</v>
      </c>
      <c r="L763" s="156">
        <v>7.7413479052823204</v>
      </c>
      <c r="M763" s="185">
        <v>9.3868274759259407</v>
      </c>
      <c r="N763" s="156">
        <v>14.476260655790901</v>
      </c>
      <c r="O763" s="156">
        <v>32.872892986794596</v>
      </c>
      <c r="P763" s="152" t="s">
        <v>13752</v>
      </c>
      <c r="Q763" s="156">
        <v>20.748940102121001</v>
      </c>
      <c r="R763" s="152" t="s">
        <v>13753</v>
      </c>
      <c r="S763" s="156">
        <v>22.713023251172501</v>
      </c>
      <c r="T763" s="152" t="s">
        <v>13754</v>
      </c>
      <c r="U763" s="156">
        <v>22.9707206</v>
      </c>
      <c r="V763" s="152" t="s">
        <v>157</v>
      </c>
      <c r="W763" s="152" t="s">
        <v>158</v>
      </c>
      <c r="X763" s="155">
        <v>0.2174670504</v>
      </c>
      <c r="Y763" s="152" t="s">
        <v>159</v>
      </c>
      <c r="Z763" s="154">
        <v>42711</v>
      </c>
      <c r="AA763" s="192" t="s">
        <v>318</v>
      </c>
      <c r="AB763" s="152" t="s">
        <v>13733</v>
      </c>
      <c r="AC763" s="152" t="s">
        <v>187</v>
      </c>
      <c r="AD763" s="152" t="s">
        <v>185</v>
      </c>
    </row>
    <row r="764" spans="1:30" hidden="1">
      <c r="A764" s="189" t="s">
        <v>13755</v>
      </c>
      <c r="B764" s="189" t="s">
        <v>13756</v>
      </c>
      <c r="C764" s="154">
        <v>43830</v>
      </c>
      <c r="D764" s="155">
        <v>1.2090000000000001</v>
      </c>
      <c r="E764" s="155">
        <v>1.2090000000000001</v>
      </c>
      <c r="F764" s="156">
        <v>0.49875311720698301</v>
      </c>
      <c r="G764" s="154">
        <v>43829</v>
      </c>
      <c r="H764" s="155">
        <v>1.2030000000000001</v>
      </c>
      <c r="I764" s="156">
        <v>32.857142857142897</v>
      </c>
      <c r="J764" s="152" t="s">
        <v>13757</v>
      </c>
      <c r="K764" s="156">
        <v>2.6315789473684301</v>
      </c>
      <c r="L764" s="156">
        <v>6.8021201413427699</v>
      </c>
      <c r="M764" s="185">
        <v>9.9090909090909101</v>
      </c>
      <c r="N764" s="156">
        <v>14.5971563981043</v>
      </c>
      <c r="O764" s="156">
        <v>32.857142857142897</v>
      </c>
      <c r="P764" s="152" t="s">
        <v>13757</v>
      </c>
      <c r="Q764" s="156">
        <v>15.804597701149399</v>
      </c>
      <c r="R764" s="152" t="s">
        <v>13758</v>
      </c>
      <c r="S764" s="157">
        <v>0</v>
      </c>
      <c r="T764" s="152"/>
      <c r="U764" s="156">
        <v>20.9</v>
      </c>
      <c r="V764" s="152" t="s">
        <v>157</v>
      </c>
      <c r="W764" s="152" t="s">
        <v>95</v>
      </c>
      <c r="X764" s="155">
        <v>1.2330987436</v>
      </c>
      <c r="Y764" s="152" t="s">
        <v>159</v>
      </c>
      <c r="Z764" s="154">
        <v>42919</v>
      </c>
      <c r="AA764" s="153" t="s">
        <v>9271</v>
      </c>
      <c r="AB764" s="152" t="s">
        <v>9592</v>
      </c>
      <c r="AC764" s="152" t="s">
        <v>171</v>
      </c>
      <c r="AD764" s="152" t="s">
        <v>165</v>
      </c>
    </row>
    <row r="765" spans="1:30" hidden="1">
      <c r="A765" s="189" t="s">
        <v>8116</v>
      </c>
      <c r="B765" s="189" t="s">
        <v>8117</v>
      </c>
      <c r="C765" s="154">
        <v>43830</v>
      </c>
      <c r="D765" s="155">
        <v>1.5369999999999999</v>
      </c>
      <c r="E765" s="155">
        <v>1.5369999999999999</v>
      </c>
      <c r="F765" s="156">
        <v>0.130293159609121</v>
      </c>
      <c r="G765" s="154">
        <v>43829</v>
      </c>
      <c r="H765" s="155">
        <v>1.5349999999999999</v>
      </c>
      <c r="I765" s="156">
        <v>32.8435609334486</v>
      </c>
      <c r="J765" s="152" t="s">
        <v>10975</v>
      </c>
      <c r="K765" s="156">
        <v>0.91923834537097904</v>
      </c>
      <c r="L765" s="156">
        <v>2.3984010659560302</v>
      </c>
      <c r="M765" s="185">
        <v>2.9470864032149899</v>
      </c>
      <c r="N765" s="156">
        <v>9.6291012838801695</v>
      </c>
      <c r="O765" s="156">
        <v>32.8435609334486</v>
      </c>
      <c r="P765" s="152" t="s">
        <v>10975</v>
      </c>
      <c r="Q765" s="156">
        <v>31.931330472102999</v>
      </c>
      <c r="R765" s="152" t="s">
        <v>10976</v>
      </c>
      <c r="S765" s="156">
        <v>42.711234911791998</v>
      </c>
      <c r="T765" s="152" t="s">
        <v>10977</v>
      </c>
      <c r="U765" s="156">
        <v>53.7</v>
      </c>
      <c r="V765" s="152" t="s">
        <v>157</v>
      </c>
      <c r="W765" s="152" t="s">
        <v>166</v>
      </c>
      <c r="X765" s="155">
        <v>1.6614548637</v>
      </c>
      <c r="Y765" s="152" t="s">
        <v>159</v>
      </c>
      <c r="Z765" s="154">
        <v>42118</v>
      </c>
      <c r="AA765" s="153" t="s">
        <v>9271</v>
      </c>
      <c r="AB765" s="152" t="s">
        <v>6486</v>
      </c>
      <c r="AC765" s="152" t="s">
        <v>269</v>
      </c>
      <c r="AD765" s="152" t="s">
        <v>162</v>
      </c>
    </row>
    <row r="766" spans="1:30" hidden="1">
      <c r="A766" s="189" t="s">
        <v>13759</v>
      </c>
      <c r="B766" s="189" t="s">
        <v>13760</v>
      </c>
      <c r="C766" s="154">
        <v>43830</v>
      </c>
      <c r="D766" s="155">
        <v>1.3511</v>
      </c>
      <c r="E766" s="155">
        <v>1.3511</v>
      </c>
      <c r="F766" s="156">
        <v>0.43113060283951699</v>
      </c>
      <c r="G766" s="154">
        <v>43829</v>
      </c>
      <c r="H766" s="155">
        <v>1.3452999999999999</v>
      </c>
      <c r="I766" s="156">
        <v>32.838462294759601</v>
      </c>
      <c r="J766" s="152" t="s">
        <v>13761</v>
      </c>
      <c r="K766" s="156">
        <v>1.72413793103448</v>
      </c>
      <c r="L766" s="156">
        <v>6.4696611505122199</v>
      </c>
      <c r="M766" s="185">
        <v>10.2848747041058</v>
      </c>
      <c r="N766" s="156">
        <v>14.8406289842754</v>
      </c>
      <c r="O766" s="156">
        <v>32.838462294759601</v>
      </c>
      <c r="P766" s="152" t="s">
        <v>13761</v>
      </c>
      <c r="Q766" s="157">
        <v>0</v>
      </c>
      <c r="R766" s="152"/>
      <c r="S766" s="157">
        <v>0</v>
      </c>
      <c r="T766" s="152"/>
      <c r="U766" s="156">
        <v>35.11</v>
      </c>
      <c r="V766" s="152" t="s">
        <v>157</v>
      </c>
      <c r="W766" s="152" t="s">
        <v>95</v>
      </c>
      <c r="X766" s="155">
        <v>0.25942512200000001</v>
      </c>
      <c r="Y766" s="152" t="s">
        <v>159</v>
      </c>
      <c r="Z766" s="154">
        <v>43348</v>
      </c>
      <c r="AA766" s="153" t="s">
        <v>9271</v>
      </c>
      <c r="AB766" s="152" t="s">
        <v>13762</v>
      </c>
      <c r="AC766" s="152" t="s">
        <v>511</v>
      </c>
      <c r="AD766" s="152" t="s">
        <v>162</v>
      </c>
    </row>
    <row r="767" spans="1:30" hidden="1">
      <c r="A767" s="189" t="s">
        <v>8118</v>
      </c>
      <c r="B767" s="189" t="s">
        <v>8119</v>
      </c>
      <c r="C767" s="154">
        <v>43830</v>
      </c>
      <c r="D767" s="155">
        <v>1.105</v>
      </c>
      <c r="E767" s="155">
        <v>0.96599999999999997</v>
      </c>
      <c r="F767" s="156">
        <v>0.54595086442219898</v>
      </c>
      <c r="G767" s="154">
        <v>43829</v>
      </c>
      <c r="H767" s="155">
        <v>1.099</v>
      </c>
      <c r="I767" s="156">
        <v>32.8125</v>
      </c>
      <c r="J767" s="152" t="s">
        <v>10978</v>
      </c>
      <c r="K767" s="156">
        <v>2.9822926374650498</v>
      </c>
      <c r="L767" s="156">
        <v>10.0597609561753</v>
      </c>
      <c r="M767" s="185">
        <v>8.43964671246321</v>
      </c>
      <c r="N767" s="156">
        <v>10.279441117764501</v>
      </c>
      <c r="O767" s="156">
        <v>32.8125</v>
      </c>
      <c r="P767" s="152" t="s">
        <v>10978</v>
      </c>
      <c r="Q767" s="156">
        <v>5.7416267942583801</v>
      </c>
      <c r="R767" s="152" t="s">
        <v>10979</v>
      </c>
      <c r="S767" s="156">
        <v>15.7068062827225</v>
      </c>
      <c r="T767" s="152" t="s">
        <v>10980</v>
      </c>
      <c r="U767" s="156">
        <v>8.0170872483221505</v>
      </c>
      <c r="V767" s="152" t="s">
        <v>157</v>
      </c>
      <c r="W767" s="152" t="s">
        <v>158</v>
      </c>
      <c r="X767" s="155">
        <v>2.3211129249</v>
      </c>
      <c r="Y767" s="152" t="s">
        <v>159</v>
      </c>
      <c r="Z767" s="154">
        <v>41470</v>
      </c>
      <c r="AA767" s="153" t="s">
        <v>9271</v>
      </c>
      <c r="AB767" s="152" t="s">
        <v>10981</v>
      </c>
      <c r="AC767" s="152" t="s">
        <v>195</v>
      </c>
      <c r="AD767" s="152" t="s">
        <v>173</v>
      </c>
    </row>
    <row r="768" spans="1:30" hidden="1">
      <c r="A768" s="189" t="s">
        <v>8120</v>
      </c>
      <c r="B768" s="189" t="s">
        <v>8121</v>
      </c>
      <c r="C768" s="154">
        <v>43830</v>
      </c>
      <c r="D768" s="155">
        <v>1.2799</v>
      </c>
      <c r="E768" s="155">
        <v>1.2799</v>
      </c>
      <c r="F768" s="156">
        <v>1.07399510384585</v>
      </c>
      <c r="G768" s="154">
        <v>43829</v>
      </c>
      <c r="H768" s="155">
        <v>1.2663</v>
      </c>
      <c r="I768" s="156">
        <v>32.7834837638759</v>
      </c>
      <c r="J768" s="152" t="s">
        <v>10982</v>
      </c>
      <c r="K768" s="156">
        <v>4.4901624622418099</v>
      </c>
      <c r="L768" s="156">
        <v>7.79920828771162</v>
      </c>
      <c r="M768" s="185">
        <v>14.5837063563116</v>
      </c>
      <c r="N768" s="156">
        <v>18.2246443746536</v>
      </c>
      <c r="O768" s="156">
        <v>32.7834837638759</v>
      </c>
      <c r="P768" s="152" t="s">
        <v>10982</v>
      </c>
      <c r="Q768" s="157">
        <v>0</v>
      </c>
      <c r="R768" s="152"/>
      <c r="S768" s="157">
        <v>0</v>
      </c>
      <c r="T768" s="152"/>
      <c r="U768" s="156">
        <v>27.99</v>
      </c>
      <c r="V768" s="152" t="s">
        <v>174</v>
      </c>
      <c r="W768" s="152" t="s">
        <v>95</v>
      </c>
      <c r="X768" s="155">
        <v>5.6081029566999998</v>
      </c>
      <c r="Y768" s="152" t="s">
        <v>159</v>
      </c>
      <c r="Z768" s="154">
        <v>43230</v>
      </c>
      <c r="AA768" s="153" t="s">
        <v>9271</v>
      </c>
      <c r="AB768" s="152" t="s">
        <v>9611</v>
      </c>
      <c r="AC768" s="152" t="s">
        <v>200</v>
      </c>
      <c r="AD768" s="152" t="s">
        <v>162</v>
      </c>
    </row>
    <row r="769" spans="1:30" hidden="1">
      <c r="A769" s="189" t="s">
        <v>13763</v>
      </c>
      <c r="B769" s="189" t="s">
        <v>13764</v>
      </c>
      <c r="C769" s="154">
        <v>43830</v>
      </c>
      <c r="D769" s="155">
        <v>1.4219999999999999</v>
      </c>
      <c r="E769" s="155">
        <v>1.704</v>
      </c>
      <c r="F769" s="156">
        <v>0.56577086280056599</v>
      </c>
      <c r="G769" s="154">
        <v>43829</v>
      </c>
      <c r="H769" s="155">
        <v>1.4139999999999999</v>
      </c>
      <c r="I769" s="156">
        <v>32.732694376328901</v>
      </c>
      <c r="J769" s="152" t="s">
        <v>13765</v>
      </c>
      <c r="K769" s="156">
        <v>1.78954903364351</v>
      </c>
      <c r="L769" s="156">
        <v>5.9612518628911797</v>
      </c>
      <c r="M769" s="185">
        <v>7.0792745612904202</v>
      </c>
      <c r="N769" s="156">
        <v>11.4677694203597</v>
      </c>
      <c r="O769" s="156">
        <v>32.732694376328901</v>
      </c>
      <c r="P769" s="152" t="s">
        <v>13765</v>
      </c>
      <c r="Q769" s="156">
        <v>19.028991978246999</v>
      </c>
      <c r="R769" s="152" t="s">
        <v>13766</v>
      </c>
      <c r="S769" s="156">
        <v>31.8691273333807</v>
      </c>
      <c r="T769" s="152" t="s">
        <v>13767</v>
      </c>
      <c r="U769" s="156">
        <v>77.562580400000002</v>
      </c>
      <c r="V769" s="152" t="s">
        <v>157</v>
      </c>
      <c r="W769" s="152" t="s">
        <v>158</v>
      </c>
      <c r="X769" s="155">
        <v>7.0852624413000003</v>
      </c>
      <c r="Y769" s="152" t="s">
        <v>159</v>
      </c>
      <c r="Z769" s="154">
        <v>40711</v>
      </c>
      <c r="AA769" s="192" t="s">
        <v>318</v>
      </c>
      <c r="AB769" s="152" t="s">
        <v>6592</v>
      </c>
      <c r="AC769" s="152" t="s">
        <v>209</v>
      </c>
      <c r="AD769" s="152" t="s">
        <v>162</v>
      </c>
    </row>
    <row r="770" spans="1:30" hidden="1">
      <c r="A770" s="189" t="s">
        <v>13768</v>
      </c>
      <c r="B770" s="189" t="s">
        <v>13769</v>
      </c>
      <c r="C770" s="154">
        <v>43830</v>
      </c>
      <c r="D770" s="155">
        <v>1.2082999999999999</v>
      </c>
      <c r="E770" s="155">
        <v>1.2082999999999999</v>
      </c>
      <c r="F770" s="156">
        <v>0.918733817756611</v>
      </c>
      <c r="G770" s="154">
        <v>43829</v>
      </c>
      <c r="H770" s="155">
        <v>1.1973</v>
      </c>
      <c r="I770" s="156">
        <v>32.721880492091401</v>
      </c>
      <c r="J770" s="152" t="s">
        <v>13770</v>
      </c>
      <c r="K770" s="156">
        <v>2.70293242668932</v>
      </c>
      <c r="L770" s="156">
        <v>4.9418099704707297</v>
      </c>
      <c r="M770" s="185">
        <v>8.5917138491956404</v>
      </c>
      <c r="N770" s="156">
        <v>15.6046689628779</v>
      </c>
      <c r="O770" s="156">
        <v>32.721880492091401</v>
      </c>
      <c r="P770" s="152" t="s">
        <v>13770</v>
      </c>
      <c r="Q770" s="156">
        <v>18.810226155358901</v>
      </c>
      <c r="R770" s="152" t="s">
        <v>13771</v>
      </c>
      <c r="S770" s="157">
        <v>0</v>
      </c>
      <c r="T770" s="152"/>
      <c r="U770" s="156">
        <v>20.83</v>
      </c>
      <c r="V770" s="152" t="s">
        <v>157</v>
      </c>
      <c r="W770" s="152" t="s">
        <v>95</v>
      </c>
      <c r="X770" s="155">
        <v>0.39536813840000001</v>
      </c>
      <c r="Y770" s="152" t="s">
        <v>159</v>
      </c>
      <c r="Z770" s="154">
        <v>42809</v>
      </c>
      <c r="AA770" s="153" t="s">
        <v>9271</v>
      </c>
      <c r="AB770" s="152" t="s">
        <v>13772</v>
      </c>
      <c r="AC770" s="152" t="s">
        <v>233</v>
      </c>
      <c r="AD770" s="152" t="s">
        <v>181</v>
      </c>
    </row>
    <row r="771" spans="1:30" hidden="1">
      <c r="A771" s="189" t="s">
        <v>13773</v>
      </c>
      <c r="B771" s="189" t="s">
        <v>13774</v>
      </c>
      <c r="C771" s="154">
        <v>43830</v>
      </c>
      <c r="D771" s="155">
        <v>1.3399000000000001</v>
      </c>
      <c r="E771" s="155">
        <v>1.3399000000000001</v>
      </c>
      <c r="F771" s="156">
        <v>1.49287153840561E-2</v>
      </c>
      <c r="G771" s="154">
        <v>43829</v>
      </c>
      <c r="H771" s="155">
        <v>1.3396999999999999</v>
      </c>
      <c r="I771" s="156">
        <v>32.715927099841501</v>
      </c>
      <c r="J771" s="152" t="s">
        <v>13775</v>
      </c>
      <c r="K771" s="156">
        <v>1.63847379200486</v>
      </c>
      <c r="L771" s="156">
        <v>8.1611236680658905</v>
      </c>
      <c r="M771" s="185">
        <v>12.8431867946775</v>
      </c>
      <c r="N771" s="156">
        <v>13.512368688580199</v>
      </c>
      <c r="O771" s="156">
        <v>32.715927099841501</v>
      </c>
      <c r="P771" s="152" t="s">
        <v>13775</v>
      </c>
      <c r="Q771" s="156">
        <v>21.731625329335898</v>
      </c>
      <c r="R771" s="152" t="s">
        <v>13776</v>
      </c>
      <c r="S771" s="157">
        <v>0</v>
      </c>
      <c r="T771" s="152"/>
      <c r="U771" s="156">
        <v>33.99</v>
      </c>
      <c r="V771" s="152" t="s">
        <v>174</v>
      </c>
      <c r="W771" s="152" t="s">
        <v>95</v>
      </c>
      <c r="X771" s="155">
        <v>0.48530299539999999</v>
      </c>
      <c r="Y771" s="152" t="s">
        <v>159</v>
      </c>
      <c r="Z771" s="154">
        <v>42863</v>
      </c>
      <c r="AA771" s="153" t="s">
        <v>9271</v>
      </c>
      <c r="AB771" s="152" t="s">
        <v>13777</v>
      </c>
      <c r="AC771" s="152" t="s">
        <v>171</v>
      </c>
      <c r="AD771" s="152" t="s">
        <v>181</v>
      </c>
    </row>
    <row r="772" spans="1:30" hidden="1">
      <c r="A772" s="189" t="s">
        <v>8122</v>
      </c>
      <c r="B772" s="189" t="s">
        <v>8123</v>
      </c>
      <c r="C772" s="154">
        <v>43830</v>
      </c>
      <c r="D772" s="155">
        <v>1.607</v>
      </c>
      <c r="E772" s="155">
        <v>4.9219999999999997</v>
      </c>
      <c r="F772" s="156">
        <v>0.187032418952609</v>
      </c>
      <c r="G772" s="154">
        <v>43829</v>
      </c>
      <c r="H772" s="155">
        <v>1.6040000000000001</v>
      </c>
      <c r="I772" s="156">
        <v>32.700247729149503</v>
      </c>
      <c r="J772" s="152" t="s">
        <v>10983</v>
      </c>
      <c r="K772" s="156">
        <v>1.7732742241925299</v>
      </c>
      <c r="L772" s="156">
        <v>6.2128222075347104</v>
      </c>
      <c r="M772" s="185">
        <v>10.068493150684899</v>
      </c>
      <c r="N772" s="156">
        <v>19.568452380952401</v>
      </c>
      <c r="O772" s="156">
        <v>32.700247729149503</v>
      </c>
      <c r="P772" s="152" t="s">
        <v>10983</v>
      </c>
      <c r="Q772" s="156">
        <v>4.7588005215123799</v>
      </c>
      <c r="R772" s="152" t="s">
        <v>10984</v>
      </c>
      <c r="S772" s="156">
        <v>13.6492220650637</v>
      </c>
      <c r="T772" s="152" t="s">
        <v>10985</v>
      </c>
      <c r="U772" s="156">
        <v>59.397358473736404</v>
      </c>
      <c r="V772" s="152" t="s">
        <v>163</v>
      </c>
      <c r="W772" s="152" t="s">
        <v>158</v>
      </c>
      <c r="X772" s="155">
        <v>2.0198035030999999</v>
      </c>
      <c r="Y772" s="152" t="s">
        <v>159</v>
      </c>
      <c r="Z772" s="154">
        <v>41733</v>
      </c>
      <c r="AA772" s="153" t="s">
        <v>9271</v>
      </c>
      <c r="AB772" s="152" t="s">
        <v>10431</v>
      </c>
      <c r="AC772" s="152" t="s">
        <v>187</v>
      </c>
      <c r="AD772" s="152" t="s">
        <v>162</v>
      </c>
    </row>
    <row r="773" spans="1:30" hidden="1">
      <c r="A773" s="189" t="s">
        <v>8124</v>
      </c>
      <c r="B773" s="189" t="s">
        <v>8125</v>
      </c>
      <c r="C773" s="154">
        <v>43830</v>
      </c>
      <c r="D773" s="155">
        <v>1.133</v>
      </c>
      <c r="E773" s="155">
        <v>1.133</v>
      </c>
      <c r="F773" s="156">
        <v>1.88848920863308</v>
      </c>
      <c r="G773" s="154">
        <v>43829</v>
      </c>
      <c r="H773" s="155">
        <v>1.1120000000000001</v>
      </c>
      <c r="I773" s="156">
        <v>32.669789227166298</v>
      </c>
      <c r="J773" s="152" t="s">
        <v>10986</v>
      </c>
      <c r="K773" s="156">
        <v>2.0720720720720598</v>
      </c>
      <c r="L773" s="156">
        <v>3.4703196347032002</v>
      </c>
      <c r="M773" s="185">
        <v>6.2851782363977398</v>
      </c>
      <c r="N773" s="156">
        <v>17.775467775467799</v>
      </c>
      <c r="O773" s="156">
        <v>32.669789227166298</v>
      </c>
      <c r="P773" s="152" t="s">
        <v>10986</v>
      </c>
      <c r="Q773" s="156">
        <v>8.3173996175908194</v>
      </c>
      <c r="R773" s="152" t="s">
        <v>10987</v>
      </c>
      <c r="S773" s="156">
        <v>13.3</v>
      </c>
      <c r="T773" s="152" t="s">
        <v>10988</v>
      </c>
      <c r="U773" s="156">
        <v>13.3</v>
      </c>
      <c r="V773" s="152" t="s">
        <v>157</v>
      </c>
      <c r="W773" s="152" t="s">
        <v>158</v>
      </c>
      <c r="X773" s="155">
        <v>0.55318783900000001</v>
      </c>
      <c r="Y773" s="152" t="s">
        <v>159</v>
      </c>
      <c r="Z773" s="154">
        <v>42733</v>
      </c>
      <c r="AA773" s="153" t="s">
        <v>9271</v>
      </c>
      <c r="AB773" s="152" t="s">
        <v>10989</v>
      </c>
      <c r="AC773" s="152" t="s">
        <v>385</v>
      </c>
      <c r="AD773" s="152" t="s">
        <v>162</v>
      </c>
    </row>
    <row r="774" spans="1:30" hidden="1">
      <c r="A774" s="189" t="s">
        <v>13778</v>
      </c>
      <c r="B774" s="189" t="s">
        <v>13779</v>
      </c>
      <c r="C774" s="154">
        <v>43830</v>
      </c>
      <c r="D774" s="155">
        <v>1.0819000000000001</v>
      </c>
      <c r="E774" s="155">
        <v>1.0819000000000001</v>
      </c>
      <c r="F774" s="156">
        <v>0.20376030378808699</v>
      </c>
      <c r="G774" s="154">
        <v>43829</v>
      </c>
      <c r="H774" s="155">
        <v>1.0797000000000001</v>
      </c>
      <c r="I774" s="156">
        <v>32.618288796273603</v>
      </c>
      <c r="J774" s="152" t="s">
        <v>13780</v>
      </c>
      <c r="K774" s="156">
        <v>1.28253136116832</v>
      </c>
      <c r="L774" s="156">
        <v>5.2022559315441601</v>
      </c>
      <c r="M774" s="185">
        <v>6.6226470878092201</v>
      </c>
      <c r="N774" s="156">
        <v>18.318022747156601</v>
      </c>
      <c r="O774" s="156">
        <v>32.618288796273603</v>
      </c>
      <c r="P774" s="152" t="s">
        <v>13780</v>
      </c>
      <c r="Q774" s="156">
        <v>4.5819236346060999</v>
      </c>
      <c r="R774" s="152" t="s">
        <v>13781</v>
      </c>
      <c r="S774" s="156">
        <v>18.356853735915099</v>
      </c>
      <c r="T774" s="152" t="s">
        <v>13782</v>
      </c>
      <c r="U774" s="156">
        <v>8.1900000000000102</v>
      </c>
      <c r="V774" s="152" t="s">
        <v>163</v>
      </c>
      <c r="W774" s="152" t="s">
        <v>158</v>
      </c>
      <c r="X774" s="155">
        <v>0.46444233540000002</v>
      </c>
      <c r="Y774" s="152" t="s">
        <v>159</v>
      </c>
      <c r="Z774" s="154">
        <v>42149</v>
      </c>
      <c r="AA774" s="153" t="s">
        <v>9271</v>
      </c>
      <c r="AB774" s="152" t="s">
        <v>10066</v>
      </c>
      <c r="AC774" s="152" t="s">
        <v>175</v>
      </c>
      <c r="AD774" s="152" t="s">
        <v>181</v>
      </c>
    </row>
    <row r="775" spans="1:30" hidden="1">
      <c r="A775" s="189" t="s">
        <v>8126</v>
      </c>
      <c r="B775" s="189" t="s">
        <v>8127</v>
      </c>
      <c r="C775" s="154">
        <v>43830</v>
      </c>
      <c r="D775" s="155">
        <v>1.1476</v>
      </c>
      <c r="E775" s="155">
        <v>1.1476</v>
      </c>
      <c r="F775" s="156">
        <v>-0.13053694195457799</v>
      </c>
      <c r="G775" s="154">
        <v>43829</v>
      </c>
      <c r="H775" s="155">
        <v>1.1491</v>
      </c>
      <c r="I775" s="156">
        <v>32.593876372039297</v>
      </c>
      <c r="J775" s="152" t="s">
        <v>10990</v>
      </c>
      <c r="K775" s="156">
        <v>1.30649717514124</v>
      </c>
      <c r="L775" s="156">
        <v>4.8323741664382904</v>
      </c>
      <c r="M775" s="185">
        <v>8.0195783132530103</v>
      </c>
      <c r="N775" s="156">
        <v>12.8749877053211</v>
      </c>
      <c r="O775" s="156">
        <v>32.593876372039297</v>
      </c>
      <c r="P775" s="152" t="s">
        <v>10990</v>
      </c>
      <c r="Q775" s="157">
        <v>0</v>
      </c>
      <c r="R775" s="152"/>
      <c r="S775" s="157">
        <v>0</v>
      </c>
      <c r="T775" s="152"/>
      <c r="U775" s="156">
        <v>14.76</v>
      </c>
      <c r="V775" s="152" t="s">
        <v>157</v>
      </c>
      <c r="W775" s="152" t="s">
        <v>95</v>
      </c>
      <c r="X775" s="155">
        <v>0.89535219730000004</v>
      </c>
      <c r="Y775" s="152" t="s">
        <v>159</v>
      </c>
      <c r="Z775" s="154">
        <v>43242</v>
      </c>
      <c r="AA775" s="153" t="s">
        <v>9271</v>
      </c>
      <c r="AB775" s="152" t="s">
        <v>506</v>
      </c>
      <c r="AC775" s="152" t="s">
        <v>269</v>
      </c>
      <c r="AD775" s="152" t="s">
        <v>181</v>
      </c>
    </row>
    <row r="776" spans="1:30" hidden="1">
      <c r="A776" s="189" t="s">
        <v>13783</v>
      </c>
      <c r="B776" s="189" t="s">
        <v>13784</v>
      </c>
      <c r="C776" s="154">
        <v>43830</v>
      </c>
      <c r="D776" s="155">
        <v>1.1852</v>
      </c>
      <c r="E776" s="155">
        <v>1.5192000000000001</v>
      </c>
      <c r="F776" s="156">
        <v>6.7544748395824999E-2</v>
      </c>
      <c r="G776" s="154">
        <v>43829</v>
      </c>
      <c r="H776" s="155">
        <v>1.1843999999999999</v>
      </c>
      <c r="I776" s="156">
        <v>32.587537755901103</v>
      </c>
      <c r="J776" s="152" t="s">
        <v>13785</v>
      </c>
      <c r="K776" s="156">
        <v>3.62857392672904</v>
      </c>
      <c r="L776" s="156">
        <v>11.390977443609</v>
      </c>
      <c r="M776" s="185">
        <v>12.575987841945301</v>
      </c>
      <c r="N776" s="156">
        <v>12.437150175505201</v>
      </c>
      <c r="O776" s="156">
        <v>32.587537755901103</v>
      </c>
      <c r="P776" s="152" t="s">
        <v>13785</v>
      </c>
      <c r="Q776" s="156">
        <v>7.8827598762060802</v>
      </c>
      <c r="R776" s="152" t="s">
        <v>13786</v>
      </c>
      <c r="S776" s="156">
        <v>24.7631431074924</v>
      </c>
      <c r="T776" s="152" t="s">
        <v>13787</v>
      </c>
      <c r="U776" s="156">
        <v>59.973792240000002</v>
      </c>
      <c r="V776" s="152" t="s">
        <v>157</v>
      </c>
      <c r="W776" s="152" t="s">
        <v>158</v>
      </c>
      <c r="X776" s="155">
        <v>0.39451933589999999</v>
      </c>
      <c r="Y776" s="152" t="s">
        <v>159</v>
      </c>
      <c r="Z776" s="154">
        <v>41507</v>
      </c>
      <c r="AA776" s="153" t="s">
        <v>9271</v>
      </c>
      <c r="AB776" s="152" t="s">
        <v>13749</v>
      </c>
      <c r="AC776" s="152" t="s">
        <v>217</v>
      </c>
      <c r="AD776" s="152" t="s">
        <v>181</v>
      </c>
    </row>
    <row r="777" spans="1:30" hidden="1">
      <c r="A777" s="189" t="s">
        <v>13788</v>
      </c>
      <c r="B777" s="189" t="s">
        <v>13789</v>
      </c>
      <c r="C777" s="154">
        <v>43830</v>
      </c>
      <c r="D777" s="155">
        <v>1.1719999999999999</v>
      </c>
      <c r="E777" s="155">
        <v>1.1719999999999999</v>
      </c>
      <c r="F777" s="156">
        <v>0.256629597946954</v>
      </c>
      <c r="G777" s="154">
        <v>43829</v>
      </c>
      <c r="H777" s="155">
        <v>1.169</v>
      </c>
      <c r="I777" s="156">
        <v>32.579185520362003</v>
      </c>
      <c r="J777" s="152" t="s">
        <v>13790</v>
      </c>
      <c r="K777" s="156">
        <v>2.0905923344947799</v>
      </c>
      <c r="L777" s="156">
        <v>5.3956834532373898</v>
      </c>
      <c r="M777" s="185">
        <v>5.5855855855855703</v>
      </c>
      <c r="N777" s="156">
        <v>6.4486830154405004</v>
      </c>
      <c r="O777" s="156">
        <v>32.579185520362003</v>
      </c>
      <c r="P777" s="152" t="s">
        <v>13790</v>
      </c>
      <c r="Q777" s="156">
        <v>8.9219330855018502</v>
      </c>
      <c r="R777" s="152" t="s">
        <v>13791</v>
      </c>
      <c r="S777" s="156">
        <v>16.966067864271501</v>
      </c>
      <c r="T777" s="152" t="s">
        <v>13792</v>
      </c>
      <c r="U777" s="156">
        <v>17.2</v>
      </c>
      <c r="V777" s="152" t="s">
        <v>163</v>
      </c>
      <c r="W777" s="152" t="s">
        <v>158</v>
      </c>
      <c r="X777" s="155">
        <v>3.5669693999999998E-3</v>
      </c>
      <c r="Y777" s="152" t="s">
        <v>159</v>
      </c>
      <c r="Z777" s="154">
        <v>42713</v>
      </c>
      <c r="AA777" s="153" t="s">
        <v>9271</v>
      </c>
      <c r="AB777" s="152" t="s">
        <v>507</v>
      </c>
      <c r="AC777" s="152" t="s">
        <v>261</v>
      </c>
      <c r="AD777" s="152" t="s">
        <v>185</v>
      </c>
    </row>
    <row r="778" spans="1:30" hidden="1">
      <c r="A778" s="189" t="s">
        <v>3637</v>
      </c>
      <c r="B778" s="189" t="s">
        <v>3638</v>
      </c>
      <c r="C778" s="154">
        <v>43830</v>
      </c>
      <c r="D778" s="155">
        <v>1.2398</v>
      </c>
      <c r="E778" s="155">
        <v>1.2398</v>
      </c>
      <c r="F778" s="156">
        <v>0.54334603843969898</v>
      </c>
      <c r="G778" s="154">
        <v>43829</v>
      </c>
      <c r="H778" s="155">
        <v>1.2331000000000001</v>
      </c>
      <c r="I778" s="156">
        <v>32.471417886526297</v>
      </c>
      <c r="J778" s="152" t="s">
        <v>6593</v>
      </c>
      <c r="K778" s="156">
        <v>1.74805088223226</v>
      </c>
      <c r="L778" s="156">
        <v>5.1301619604850304</v>
      </c>
      <c r="M778" s="185">
        <v>7.6121864421491301</v>
      </c>
      <c r="N778" s="156">
        <v>12.1584946625656</v>
      </c>
      <c r="O778" s="156">
        <v>32.471417886526297</v>
      </c>
      <c r="P778" s="152" t="s">
        <v>6593</v>
      </c>
      <c r="Q778" s="156">
        <v>23.720187606027299</v>
      </c>
      <c r="R778" s="152" t="s">
        <v>6594</v>
      </c>
      <c r="S778" s="157">
        <v>0</v>
      </c>
      <c r="T778" s="152"/>
      <c r="U778" s="156">
        <v>23.98</v>
      </c>
      <c r="V778" s="152" t="s">
        <v>157</v>
      </c>
      <c r="W778" s="152" t="s">
        <v>95</v>
      </c>
      <c r="X778" s="155">
        <v>11.2755042864</v>
      </c>
      <c r="Y778" s="152" t="s">
        <v>159</v>
      </c>
      <c r="Z778" s="154">
        <v>43049</v>
      </c>
      <c r="AA778" s="192" t="s">
        <v>318</v>
      </c>
      <c r="AB778" s="152" t="s">
        <v>1423</v>
      </c>
      <c r="AC778" s="152" t="s">
        <v>217</v>
      </c>
      <c r="AD778" s="152" t="s">
        <v>162</v>
      </c>
    </row>
    <row r="779" spans="1:30" hidden="1">
      <c r="A779" s="189" t="s">
        <v>8128</v>
      </c>
      <c r="B779" s="189" t="s">
        <v>8129</v>
      </c>
      <c r="C779" s="154">
        <v>43830</v>
      </c>
      <c r="D779" s="155">
        <v>0.91900000000000004</v>
      </c>
      <c r="E779" s="155">
        <v>0.91900000000000004</v>
      </c>
      <c r="F779" s="156">
        <v>0.47009948617033798</v>
      </c>
      <c r="G779" s="154">
        <v>43829</v>
      </c>
      <c r="H779" s="155">
        <v>0.91469999999999996</v>
      </c>
      <c r="I779" s="156">
        <v>32.439832828937902</v>
      </c>
      <c r="J779" s="152" t="s">
        <v>10991</v>
      </c>
      <c r="K779" s="156">
        <v>2.0430823895181098</v>
      </c>
      <c r="L779" s="156">
        <v>8.1940193077466397</v>
      </c>
      <c r="M779" s="185">
        <v>7.9905992949471303</v>
      </c>
      <c r="N779" s="156">
        <v>11.515592767868</v>
      </c>
      <c r="O779" s="156">
        <v>32.439832828937902</v>
      </c>
      <c r="P779" s="152" t="s">
        <v>10991</v>
      </c>
      <c r="Q779" s="156">
        <v>-0.87369215834322</v>
      </c>
      <c r="R779" s="152" t="s">
        <v>10992</v>
      </c>
      <c r="S779" s="156">
        <v>-6.9743901204575298</v>
      </c>
      <c r="T779" s="152" t="s">
        <v>10993</v>
      </c>
      <c r="U779" s="156">
        <v>-8.1</v>
      </c>
      <c r="V779" s="152" t="s">
        <v>157</v>
      </c>
      <c r="W779" s="152" t="s">
        <v>158</v>
      </c>
      <c r="X779" s="155">
        <v>14.6891148111</v>
      </c>
      <c r="Y779" s="152" t="s">
        <v>159</v>
      </c>
      <c r="Z779" s="154">
        <v>42631</v>
      </c>
      <c r="AA779" s="153" t="s">
        <v>9271</v>
      </c>
      <c r="AB779" s="152" t="s">
        <v>531</v>
      </c>
      <c r="AC779" s="152" t="s">
        <v>341</v>
      </c>
      <c r="AD779" s="152" t="s">
        <v>173</v>
      </c>
    </row>
    <row r="780" spans="1:30" hidden="1">
      <c r="A780" s="189" t="s">
        <v>8130</v>
      </c>
      <c r="B780" s="189" t="s">
        <v>8131</v>
      </c>
      <c r="C780" s="154">
        <v>43830</v>
      </c>
      <c r="D780" s="155">
        <v>1.2060999999999999</v>
      </c>
      <c r="E780" s="155">
        <v>1.2611000000000001</v>
      </c>
      <c r="F780" s="156">
        <v>0.199385228877627</v>
      </c>
      <c r="G780" s="154">
        <v>43829</v>
      </c>
      <c r="H780" s="155">
        <v>1.2037</v>
      </c>
      <c r="I780" s="156">
        <v>32.436587240584203</v>
      </c>
      <c r="J780" s="152" t="s">
        <v>10994</v>
      </c>
      <c r="K780" s="156">
        <v>1.28485052065838</v>
      </c>
      <c r="L780" s="156">
        <v>5.2076064200976901</v>
      </c>
      <c r="M780" s="185">
        <v>6.64014146772766</v>
      </c>
      <c r="N780" s="156">
        <v>18.245098039215701</v>
      </c>
      <c r="O780" s="156">
        <v>32.436587240584203</v>
      </c>
      <c r="P780" s="152" t="s">
        <v>10994</v>
      </c>
      <c r="Q780" s="156">
        <v>4.2888024210981301</v>
      </c>
      <c r="R780" s="152" t="s">
        <v>10995</v>
      </c>
      <c r="S780" s="156">
        <v>17.943535619880901</v>
      </c>
      <c r="T780" s="152" t="s">
        <v>10996</v>
      </c>
      <c r="U780" s="156">
        <v>26.71853467</v>
      </c>
      <c r="V780" s="152" t="s">
        <v>163</v>
      </c>
      <c r="W780" s="152" t="s">
        <v>158</v>
      </c>
      <c r="X780" s="155">
        <v>2.2955428292</v>
      </c>
      <c r="Y780" s="152" t="s">
        <v>159</v>
      </c>
      <c r="Z780" s="154">
        <v>42149</v>
      </c>
      <c r="AA780" s="153" t="s">
        <v>9271</v>
      </c>
      <c r="AB780" s="152" t="s">
        <v>10066</v>
      </c>
      <c r="AC780" s="152" t="s">
        <v>175</v>
      </c>
      <c r="AD780" s="152" t="s">
        <v>181</v>
      </c>
    </row>
    <row r="781" spans="1:30" hidden="1">
      <c r="A781" s="189" t="s">
        <v>13793</v>
      </c>
      <c r="B781" s="189" t="s">
        <v>13794</v>
      </c>
      <c r="C781" s="154">
        <v>43830</v>
      </c>
      <c r="D781" s="155">
        <v>1.534</v>
      </c>
      <c r="E781" s="155">
        <v>1.534</v>
      </c>
      <c r="F781" s="156">
        <v>0</v>
      </c>
      <c r="G781" s="154">
        <v>43829</v>
      </c>
      <c r="H781" s="155">
        <v>1.534</v>
      </c>
      <c r="I781" s="156">
        <v>32.3554788610871</v>
      </c>
      <c r="J781" s="152" t="s">
        <v>13795</v>
      </c>
      <c r="K781" s="156">
        <v>1.9946808510638301</v>
      </c>
      <c r="L781" s="156">
        <v>4.9965776865160798</v>
      </c>
      <c r="M781" s="185">
        <v>3.5087719298245599</v>
      </c>
      <c r="N781" s="156">
        <v>5.1405071967100699</v>
      </c>
      <c r="O781" s="156">
        <v>32.3554788610871</v>
      </c>
      <c r="P781" s="152" t="s">
        <v>13795</v>
      </c>
      <c r="Q781" s="156">
        <v>6.2326869806094196</v>
      </c>
      <c r="R781" s="152" t="s">
        <v>13796</v>
      </c>
      <c r="S781" s="156">
        <v>16.3002274450341</v>
      </c>
      <c r="T781" s="152" t="s">
        <v>13797</v>
      </c>
      <c r="U781" s="156">
        <v>53.4</v>
      </c>
      <c r="V781" s="152" t="s">
        <v>157</v>
      </c>
      <c r="W781" s="152" t="s">
        <v>158</v>
      </c>
      <c r="X781" s="155">
        <v>6.3562311400000002E-2</v>
      </c>
      <c r="Y781" s="152" t="s">
        <v>159</v>
      </c>
      <c r="Z781" s="154">
        <v>41137</v>
      </c>
      <c r="AA781" s="153" t="s">
        <v>9271</v>
      </c>
      <c r="AB781" s="152" t="s">
        <v>13798</v>
      </c>
      <c r="AC781" s="152" t="s">
        <v>462</v>
      </c>
      <c r="AD781" s="152" t="s">
        <v>241</v>
      </c>
    </row>
    <row r="782" spans="1:30" hidden="1">
      <c r="A782" s="189" t="s">
        <v>8132</v>
      </c>
      <c r="B782" s="189" t="s">
        <v>8133</v>
      </c>
      <c r="C782" s="154">
        <v>43830</v>
      </c>
      <c r="D782" s="155">
        <v>1.0349999999999999</v>
      </c>
      <c r="E782" s="155">
        <v>1.0349999999999999</v>
      </c>
      <c r="F782" s="156">
        <v>0.87719298245612998</v>
      </c>
      <c r="G782" s="154">
        <v>43829</v>
      </c>
      <c r="H782" s="155">
        <v>1.026</v>
      </c>
      <c r="I782" s="156">
        <v>32.352941176470601</v>
      </c>
      <c r="J782" s="152" t="s">
        <v>10997</v>
      </c>
      <c r="K782" s="156">
        <v>0.68093385214006796</v>
      </c>
      <c r="L782" s="156">
        <v>6.0450819672131102</v>
      </c>
      <c r="M782" s="185">
        <v>5.1829268292682897</v>
      </c>
      <c r="N782" s="156">
        <v>16.554054054053999</v>
      </c>
      <c r="O782" s="156">
        <v>32.352941176470601</v>
      </c>
      <c r="P782" s="152" t="s">
        <v>10997</v>
      </c>
      <c r="Q782" s="156">
        <v>4.2296072507552802</v>
      </c>
      <c r="R782" s="152" t="s">
        <v>10998</v>
      </c>
      <c r="S782" s="156">
        <v>5.3971486761710699</v>
      </c>
      <c r="T782" s="152" t="s">
        <v>10999</v>
      </c>
      <c r="U782" s="156">
        <v>3.4999999999999898</v>
      </c>
      <c r="V782" s="152" t="s">
        <v>157</v>
      </c>
      <c r="W782" s="152" t="s">
        <v>158</v>
      </c>
      <c r="X782" s="155">
        <v>1.2058892919999999</v>
      </c>
      <c r="Y782" s="152" t="s">
        <v>159</v>
      </c>
      <c r="Z782" s="154">
        <v>42326</v>
      </c>
      <c r="AA782" s="153" t="s">
        <v>9271</v>
      </c>
      <c r="AB782" s="152" t="s">
        <v>11000</v>
      </c>
      <c r="AC782" s="152" t="s">
        <v>261</v>
      </c>
      <c r="AD782" s="152" t="s">
        <v>177</v>
      </c>
    </row>
    <row r="783" spans="1:30" hidden="1">
      <c r="A783" s="189" t="s">
        <v>13799</v>
      </c>
      <c r="B783" s="189" t="s">
        <v>13800</v>
      </c>
      <c r="C783" s="154">
        <v>43830</v>
      </c>
      <c r="D783" s="155">
        <v>1.0819000000000001</v>
      </c>
      <c r="E783" s="155">
        <v>1.0819000000000001</v>
      </c>
      <c r="F783" s="156">
        <v>0.30595216020768401</v>
      </c>
      <c r="G783" s="154">
        <v>43829</v>
      </c>
      <c r="H783" s="155">
        <v>1.0786</v>
      </c>
      <c r="I783" s="156">
        <v>32.3425076452599</v>
      </c>
      <c r="J783" s="152" t="s">
        <v>13801</v>
      </c>
      <c r="K783" s="156">
        <v>2.38478281442227</v>
      </c>
      <c r="L783" s="156">
        <v>7.7160493827160597</v>
      </c>
      <c r="M783" s="185">
        <v>4.5314009661835897</v>
      </c>
      <c r="N783" s="156">
        <v>6.2978974258204001</v>
      </c>
      <c r="O783" s="156">
        <v>32.3425076452599</v>
      </c>
      <c r="P783" s="152" t="s">
        <v>13801</v>
      </c>
      <c r="Q783" s="157">
        <v>0</v>
      </c>
      <c r="R783" s="152"/>
      <c r="S783" s="157">
        <v>0</v>
      </c>
      <c r="T783" s="152"/>
      <c r="U783" s="156">
        <v>8.1900000000000102</v>
      </c>
      <c r="V783" s="152" t="s">
        <v>157</v>
      </c>
      <c r="W783" s="152" t="s">
        <v>95</v>
      </c>
      <c r="X783" s="155">
        <v>5.4011135283999998</v>
      </c>
      <c r="Y783" s="152" t="s">
        <v>159</v>
      </c>
      <c r="Z783" s="154">
        <v>43139</v>
      </c>
      <c r="AA783" s="153" t="s">
        <v>9271</v>
      </c>
      <c r="AB783" s="152" t="s">
        <v>527</v>
      </c>
      <c r="AC783" s="152" t="s">
        <v>528</v>
      </c>
      <c r="AD783" s="152" t="s">
        <v>165</v>
      </c>
    </row>
    <row r="784" spans="1:30" hidden="1">
      <c r="A784" s="189" t="s">
        <v>13802</v>
      </c>
      <c r="B784" s="189" t="s">
        <v>13803</v>
      </c>
      <c r="C784" s="154">
        <v>43830</v>
      </c>
      <c r="D784" s="155">
        <v>1.286</v>
      </c>
      <c r="E784" s="155">
        <v>1.3160000000000001</v>
      </c>
      <c r="F784" s="156">
        <v>1.90174326465927</v>
      </c>
      <c r="G784" s="154">
        <v>43829</v>
      </c>
      <c r="H784" s="155">
        <v>1.262</v>
      </c>
      <c r="I784" s="156">
        <v>32.303113026052102</v>
      </c>
      <c r="J784" s="152" t="s">
        <v>13804</v>
      </c>
      <c r="K784" s="156">
        <v>3.54267310789051</v>
      </c>
      <c r="L784" s="156">
        <v>10.671256454389001</v>
      </c>
      <c r="M784" s="185">
        <v>5.5829259093031496</v>
      </c>
      <c r="N784" s="156">
        <v>1.90174624210081</v>
      </c>
      <c r="O784" s="156">
        <v>32.303113026052102</v>
      </c>
      <c r="P784" s="152" t="s">
        <v>13804</v>
      </c>
      <c r="Q784" s="156">
        <v>17.891523928571399</v>
      </c>
      <c r="R784" s="152" t="s">
        <v>13805</v>
      </c>
      <c r="S784" s="156">
        <v>32.568781927710802</v>
      </c>
      <c r="T784" s="152" t="s">
        <v>13806</v>
      </c>
      <c r="U784" s="156">
        <v>32.0385068</v>
      </c>
      <c r="V784" s="152" t="s">
        <v>174</v>
      </c>
      <c r="W784" s="152" t="s">
        <v>189</v>
      </c>
      <c r="X784" s="155">
        <v>0.2890705221</v>
      </c>
      <c r="Y784" s="152" t="s">
        <v>159</v>
      </c>
      <c r="Z784" s="154">
        <v>42660</v>
      </c>
      <c r="AA784" s="153" t="s">
        <v>9271</v>
      </c>
      <c r="AB784" s="152" t="s">
        <v>9719</v>
      </c>
      <c r="AC784" s="152" t="s">
        <v>171</v>
      </c>
      <c r="AD784" s="152" t="s">
        <v>207</v>
      </c>
    </row>
    <row r="785" spans="1:30" hidden="1">
      <c r="A785" s="189" t="s">
        <v>3645</v>
      </c>
      <c r="B785" s="189" t="s">
        <v>3646</v>
      </c>
      <c r="C785" s="154">
        <v>43830</v>
      </c>
      <c r="D785" s="155">
        <v>1.496</v>
      </c>
      <c r="E785" s="155">
        <v>1.5009999999999999</v>
      </c>
      <c r="F785" s="156">
        <v>0.94466936572198901</v>
      </c>
      <c r="G785" s="154">
        <v>43829</v>
      </c>
      <c r="H785" s="155">
        <v>1.482</v>
      </c>
      <c r="I785" s="156">
        <v>32.272325375773598</v>
      </c>
      <c r="J785" s="152" t="s">
        <v>3644</v>
      </c>
      <c r="K785" s="156">
        <v>2.3255813953488298</v>
      </c>
      <c r="L785" s="156">
        <v>7.7809798270893502</v>
      </c>
      <c r="M785" s="185">
        <v>7.6258992805755401</v>
      </c>
      <c r="N785" s="156">
        <v>10.1620029455081</v>
      </c>
      <c r="O785" s="156">
        <v>32.272325375773598</v>
      </c>
      <c r="P785" s="152" t="s">
        <v>3644</v>
      </c>
      <c r="Q785" s="156">
        <v>14.373088685015301</v>
      </c>
      <c r="R785" s="152" t="s">
        <v>6595</v>
      </c>
      <c r="S785" s="156">
        <v>12.990936555891199</v>
      </c>
      <c r="T785" s="152" t="s">
        <v>6596</v>
      </c>
      <c r="U785" s="156">
        <v>50.066004</v>
      </c>
      <c r="V785" s="152" t="s">
        <v>163</v>
      </c>
      <c r="W785" s="152" t="s">
        <v>186</v>
      </c>
      <c r="X785" s="155">
        <v>5.8314976543999997</v>
      </c>
      <c r="Y785" s="152" t="s">
        <v>159</v>
      </c>
      <c r="Z785" s="154">
        <v>40506</v>
      </c>
      <c r="AA785" s="192" t="s">
        <v>318</v>
      </c>
      <c r="AB785" s="152" t="s">
        <v>3648</v>
      </c>
      <c r="AC785" s="152" t="s">
        <v>195</v>
      </c>
      <c r="AD785" s="152" t="s">
        <v>241</v>
      </c>
    </row>
    <row r="786" spans="1:30" hidden="1">
      <c r="A786" s="189" t="s">
        <v>13807</v>
      </c>
      <c r="B786" s="189" t="s">
        <v>13808</v>
      </c>
      <c r="C786" s="154">
        <v>43830</v>
      </c>
      <c r="D786" s="155">
        <v>1.0369999999999999</v>
      </c>
      <c r="E786" s="155">
        <v>1.0369999999999999</v>
      </c>
      <c r="F786" s="156">
        <v>0.87548638132294698</v>
      </c>
      <c r="G786" s="154">
        <v>43829</v>
      </c>
      <c r="H786" s="155">
        <v>1.028</v>
      </c>
      <c r="I786" s="156">
        <v>32.270408163265301</v>
      </c>
      <c r="J786" s="152" t="s">
        <v>13809</v>
      </c>
      <c r="K786" s="156">
        <v>0.67961165048542704</v>
      </c>
      <c r="L786" s="156">
        <v>6.0327198364008101</v>
      </c>
      <c r="M786" s="185">
        <v>5.1724137931034404</v>
      </c>
      <c r="N786" s="156">
        <v>16.647919010123701</v>
      </c>
      <c r="O786" s="156">
        <v>32.270408163265301</v>
      </c>
      <c r="P786" s="152" t="s">
        <v>13809</v>
      </c>
      <c r="Q786" s="156">
        <v>4.2211055276381799</v>
      </c>
      <c r="R786" s="152" t="s">
        <v>13810</v>
      </c>
      <c r="S786" s="156">
        <v>5.4933875890132198</v>
      </c>
      <c r="T786" s="152" t="s">
        <v>13811</v>
      </c>
      <c r="U786" s="156">
        <v>3.69999999999999</v>
      </c>
      <c r="V786" s="152" t="s">
        <v>157</v>
      </c>
      <c r="W786" s="152" t="s">
        <v>158</v>
      </c>
      <c r="X786" s="155">
        <v>0.18188345859999999</v>
      </c>
      <c r="Y786" s="152" t="s">
        <v>159</v>
      </c>
      <c r="Z786" s="154">
        <v>42326</v>
      </c>
      <c r="AA786" s="153" t="s">
        <v>9271</v>
      </c>
      <c r="AB786" s="152" t="s">
        <v>11000</v>
      </c>
      <c r="AC786" s="152" t="s">
        <v>261</v>
      </c>
      <c r="AD786" s="152" t="s">
        <v>177</v>
      </c>
    </row>
    <row r="787" spans="1:30" hidden="1">
      <c r="A787" s="189" t="s">
        <v>13812</v>
      </c>
      <c r="B787" s="189" t="s">
        <v>13813</v>
      </c>
      <c r="C787" s="154">
        <v>43830</v>
      </c>
      <c r="D787" s="155">
        <v>1.1695</v>
      </c>
      <c r="E787" s="155">
        <v>1.1695</v>
      </c>
      <c r="F787" s="156">
        <v>0.49841024318982802</v>
      </c>
      <c r="G787" s="154">
        <v>43829</v>
      </c>
      <c r="H787" s="155">
        <v>1.1637</v>
      </c>
      <c r="I787" s="156">
        <v>32.266455553042299</v>
      </c>
      <c r="J787" s="152" t="s">
        <v>13814</v>
      </c>
      <c r="K787" s="156">
        <v>2.1129834977735098</v>
      </c>
      <c r="L787" s="156">
        <v>7.7979537284542397</v>
      </c>
      <c r="M787" s="185">
        <v>6.4633591260810199</v>
      </c>
      <c r="N787" s="156">
        <v>9.5139994381496304</v>
      </c>
      <c r="O787" s="156">
        <v>32.266455553042299</v>
      </c>
      <c r="P787" s="152" t="s">
        <v>13814</v>
      </c>
      <c r="Q787" s="157">
        <v>0</v>
      </c>
      <c r="R787" s="152"/>
      <c r="S787" s="157">
        <v>0</v>
      </c>
      <c r="T787" s="152"/>
      <c r="U787" s="156">
        <v>11.5296585924089</v>
      </c>
      <c r="V787" s="152" t="s">
        <v>157</v>
      </c>
      <c r="W787" s="152" t="s">
        <v>95</v>
      </c>
      <c r="X787" s="155">
        <v>2.4962682600000001E-2</v>
      </c>
      <c r="Y787" s="152" t="s">
        <v>159</v>
      </c>
      <c r="Z787" s="154">
        <v>43270</v>
      </c>
      <c r="AA787" s="153" t="s">
        <v>9271</v>
      </c>
      <c r="AB787" s="152" t="s">
        <v>426</v>
      </c>
      <c r="AC787" s="152" t="s">
        <v>331</v>
      </c>
      <c r="AD787" s="152" t="s">
        <v>162</v>
      </c>
    </row>
    <row r="788" spans="1:30" hidden="1">
      <c r="A788" s="189" t="s">
        <v>8134</v>
      </c>
      <c r="B788" s="189" t="s">
        <v>8135</v>
      </c>
      <c r="C788" s="154">
        <v>43830</v>
      </c>
      <c r="D788" s="155">
        <v>1.0029999999999999</v>
      </c>
      <c r="E788" s="155">
        <v>1.0029999999999999</v>
      </c>
      <c r="F788" s="156">
        <v>0.1998001998002</v>
      </c>
      <c r="G788" s="154">
        <v>43829</v>
      </c>
      <c r="H788" s="155">
        <v>1.0009999999999999</v>
      </c>
      <c r="I788" s="156">
        <v>32.147562582345202</v>
      </c>
      <c r="J788" s="152" t="s">
        <v>11001</v>
      </c>
      <c r="K788" s="156">
        <v>1.21089808274469</v>
      </c>
      <c r="L788" s="156">
        <v>5.5789473684210504</v>
      </c>
      <c r="M788" s="185">
        <v>8.90336590662322</v>
      </c>
      <c r="N788" s="156">
        <v>11.568409343715199</v>
      </c>
      <c r="O788" s="156">
        <v>32.147562582345202</v>
      </c>
      <c r="P788" s="152" t="s">
        <v>11001</v>
      </c>
      <c r="Q788" s="156">
        <v>-2.3369036027263901</v>
      </c>
      <c r="R788" s="152" t="s">
        <v>11002</v>
      </c>
      <c r="S788" s="156">
        <v>-4.3851286939942797</v>
      </c>
      <c r="T788" s="152" t="s">
        <v>11003</v>
      </c>
      <c r="U788" s="156">
        <v>0.299999999999989</v>
      </c>
      <c r="V788" s="152" t="s">
        <v>157</v>
      </c>
      <c r="W788" s="152" t="s">
        <v>158</v>
      </c>
      <c r="X788" s="155">
        <v>2.8090560881000002</v>
      </c>
      <c r="Y788" s="152" t="s">
        <v>159</v>
      </c>
      <c r="Z788" s="154">
        <v>42403</v>
      </c>
      <c r="AA788" s="153" t="s">
        <v>9271</v>
      </c>
      <c r="AB788" s="152" t="s">
        <v>11004</v>
      </c>
      <c r="AC788" s="152" t="s">
        <v>441</v>
      </c>
      <c r="AD788" s="152" t="s">
        <v>207</v>
      </c>
    </row>
    <row r="789" spans="1:30" hidden="1">
      <c r="A789" s="189" t="s">
        <v>13815</v>
      </c>
      <c r="B789" s="189" t="s">
        <v>13816</v>
      </c>
      <c r="C789" s="154">
        <v>43830</v>
      </c>
      <c r="D789" s="155">
        <v>1.2309000000000001</v>
      </c>
      <c r="E789" s="155">
        <v>1.2309000000000001</v>
      </c>
      <c r="F789" s="156">
        <v>0.54729619343245794</v>
      </c>
      <c r="G789" s="154">
        <v>43829</v>
      </c>
      <c r="H789" s="155">
        <v>1.2242</v>
      </c>
      <c r="I789" s="156">
        <v>32.141706924315599</v>
      </c>
      <c r="J789" s="152" t="s">
        <v>13817</v>
      </c>
      <c r="K789" s="156">
        <v>1.7440899322202099</v>
      </c>
      <c r="L789" s="156">
        <v>5.1152860802732798</v>
      </c>
      <c r="M789" s="185">
        <v>7.5209643605870102</v>
      </c>
      <c r="N789" s="156">
        <v>12.0018198362148</v>
      </c>
      <c r="O789" s="156">
        <v>32.141706924315599</v>
      </c>
      <c r="P789" s="152" t="s">
        <v>13817</v>
      </c>
      <c r="Q789" s="156">
        <v>22.905641537693501</v>
      </c>
      <c r="R789" s="152" t="s">
        <v>13818</v>
      </c>
      <c r="S789" s="157">
        <v>0</v>
      </c>
      <c r="T789" s="152"/>
      <c r="U789" s="156">
        <v>23.09</v>
      </c>
      <c r="V789" s="152" t="s">
        <v>157</v>
      </c>
      <c r="W789" s="152" t="s">
        <v>95</v>
      </c>
      <c r="X789" s="155">
        <v>8.4360537481000009</v>
      </c>
      <c r="Y789" s="152" t="s">
        <v>159</v>
      </c>
      <c r="Z789" s="154">
        <v>43049</v>
      </c>
      <c r="AA789" s="192" t="s">
        <v>318</v>
      </c>
      <c r="AB789" s="152" t="s">
        <v>1423</v>
      </c>
      <c r="AC789" s="152" t="s">
        <v>217</v>
      </c>
      <c r="AD789" s="152" t="s">
        <v>162</v>
      </c>
    </row>
    <row r="790" spans="1:30" hidden="1">
      <c r="A790" s="189" t="s">
        <v>13819</v>
      </c>
      <c r="B790" s="189" t="s">
        <v>13820</v>
      </c>
      <c r="C790" s="154">
        <v>43830</v>
      </c>
      <c r="D790" s="155">
        <v>1.2809999999999999</v>
      </c>
      <c r="E790" s="155">
        <v>1.3109999999999999</v>
      </c>
      <c r="F790" s="156">
        <v>1.909307875895</v>
      </c>
      <c r="G790" s="154">
        <v>43829</v>
      </c>
      <c r="H790" s="155">
        <v>1.2569999999999999</v>
      </c>
      <c r="I790" s="156">
        <v>32.065698192771102</v>
      </c>
      <c r="J790" s="152" t="s">
        <v>13821</v>
      </c>
      <c r="K790" s="156">
        <v>3.5569927243330501</v>
      </c>
      <c r="L790" s="156">
        <v>10.621761658031099</v>
      </c>
      <c r="M790" s="185">
        <v>5.6059737497135096</v>
      </c>
      <c r="N790" s="156">
        <v>1.8283355790163001</v>
      </c>
      <c r="O790" s="156">
        <v>32.065698192771102</v>
      </c>
      <c r="P790" s="152" t="s">
        <v>13821</v>
      </c>
      <c r="Q790" s="156">
        <v>18.823338211382101</v>
      </c>
      <c r="R790" s="152" t="s">
        <v>13822</v>
      </c>
      <c r="S790" s="156">
        <v>32.065698192771102</v>
      </c>
      <c r="T790" s="152" t="s">
        <v>13823</v>
      </c>
      <c r="U790" s="156">
        <v>31.5374354</v>
      </c>
      <c r="V790" s="152" t="s">
        <v>174</v>
      </c>
      <c r="W790" s="152" t="s">
        <v>189</v>
      </c>
      <c r="X790" s="155">
        <v>0.3507633705</v>
      </c>
      <c r="Y790" s="152" t="s">
        <v>159</v>
      </c>
      <c r="Z790" s="154">
        <v>42660</v>
      </c>
      <c r="AA790" s="153" t="s">
        <v>9271</v>
      </c>
      <c r="AB790" s="152" t="s">
        <v>9719</v>
      </c>
      <c r="AC790" s="152" t="s">
        <v>171</v>
      </c>
      <c r="AD790" s="152" t="s">
        <v>207</v>
      </c>
    </row>
    <row r="791" spans="1:30" hidden="1">
      <c r="A791" s="189" t="s">
        <v>8136</v>
      </c>
      <c r="B791" s="189" t="s">
        <v>8137</v>
      </c>
      <c r="C791" s="154">
        <v>43830</v>
      </c>
      <c r="D791" s="155">
        <v>1.2665</v>
      </c>
      <c r="E791" s="155">
        <v>1.2665</v>
      </c>
      <c r="F791" s="156">
        <v>0.803884113339701</v>
      </c>
      <c r="G791" s="154">
        <v>43829</v>
      </c>
      <c r="H791" s="155">
        <v>1.2564</v>
      </c>
      <c r="I791" s="156">
        <v>31.995831162063599</v>
      </c>
      <c r="J791" s="152" t="s">
        <v>11005</v>
      </c>
      <c r="K791" s="156">
        <v>3.81998524469219</v>
      </c>
      <c r="L791" s="156">
        <v>10.5341246290801</v>
      </c>
      <c r="M791" s="185">
        <v>15.052688953488399</v>
      </c>
      <c r="N791" s="156">
        <v>15.367097832027699</v>
      </c>
      <c r="O791" s="156">
        <v>31.995831162063599</v>
      </c>
      <c r="P791" s="152" t="s">
        <v>11005</v>
      </c>
      <c r="Q791" s="157">
        <v>0</v>
      </c>
      <c r="R791" s="152"/>
      <c r="S791" s="157">
        <v>0</v>
      </c>
      <c r="T791" s="152"/>
      <c r="U791" s="156">
        <v>26.65</v>
      </c>
      <c r="V791" s="152" t="s">
        <v>157</v>
      </c>
      <c r="W791" s="152" t="s">
        <v>95</v>
      </c>
      <c r="X791" s="155">
        <v>3.4297568381999999</v>
      </c>
      <c r="Y791" s="152" t="s">
        <v>159</v>
      </c>
      <c r="Z791" s="154">
        <v>43439</v>
      </c>
      <c r="AA791" s="153" t="s">
        <v>9271</v>
      </c>
      <c r="AB791" s="152" t="s">
        <v>11006</v>
      </c>
      <c r="AC791" s="152" t="s">
        <v>544</v>
      </c>
      <c r="AD791" s="152" t="s">
        <v>338</v>
      </c>
    </row>
    <row r="792" spans="1:30" hidden="1">
      <c r="A792" s="189" t="s">
        <v>13824</v>
      </c>
      <c r="B792" s="189" t="s">
        <v>13825</v>
      </c>
      <c r="C792" s="154">
        <v>43830</v>
      </c>
      <c r="D792" s="155">
        <v>1.145</v>
      </c>
      <c r="E792" s="155">
        <v>1.4950000000000001</v>
      </c>
      <c r="F792" s="156">
        <v>-8.7260034904004802E-2</v>
      </c>
      <c r="G792" s="154">
        <v>43829</v>
      </c>
      <c r="H792" s="155">
        <v>1.1459999999999999</v>
      </c>
      <c r="I792" s="156">
        <v>31.912442396313399</v>
      </c>
      <c r="J792" s="152" t="s">
        <v>13826</v>
      </c>
      <c r="K792" s="156">
        <v>1.3274336283186099</v>
      </c>
      <c r="L792" s="156">
        <v>10.5212355212355</v>
      </c>
      <c r="M792" s="185">
        <v>9.4646271510516193</v>
      </c>
      <c r="N792" s="156">
        <v>10.3082851637765</v>
      </c>
      <c r="O792" s="156">
        <v>31.912442396313399</v>
      </c>
      <c r="P792" s="152" t="s">
        <v>13826</v>
      </c>
      <c r="Q792" s="156">
        <v>11.9257086999023</v>
      </c>
      <c r="R792" s="152" t="s">
        <v>13827</v>
      </c>
      <c r="S792" s="156">
        <v>9.4646271510516193</v>
      </c>
      <c r="T792" s="152" t="s">
        <v>13828</v>
      </c>
      <c r="U792" s="156">
        <v>54.494964500000002</v>
      </c>
      <c r="V792" s="152" t="s">
        <v>157</v>
      </c>
      <c r="W792" s="152" t="s">
        <v>158</v>
      </c>
      <c r="X792" s="155">
        <v>4.9902952299999997E-2</v>
      </c>
      <c r="Y792" s="152" t="s">
        <v>159</v>
      </c>
      <c r="Z792" s="154">
        <v>42635</v>
      </c>
      <c r="AA792" s="153" t="s">
        <v>9271</v>
      </c>
      <c r="AB792" s="152" t="s">
        <v>13829</v>
      </c>
      <c r="AC792" s="152" t="s">
        <v>13830</v>
      </c>
      <c r="AD792" s="152" t="s">
        <v>162</v>
      </c>
    </row>
    <row r="793" spans="1:30" hidden="1">
      <c r="A793" s="189" t="s">
        <v>13831</v>
      </c>
      <c r="B793" s="189" t="s">
        <v>13832</v>
      </c>
      <c r="C793" s="154">
        <v>43830</v>
      </c>
      <c r="D793" s="155">
        <v>2.3565</v>
      </c>
      <c r="E793" s="155">
        <v>2.3565</v>
      </c>
      <c r="F793" s="156">
        <v>0.78696377400454198</v>
      </c>
      <c r="G793" s="154">
        <v>43829</v>
      </c>
      <c r="H793" s="155">
        <v>2.3380999999999998</v>
      </c>
      <c r="I793" s="156">
        <v>31.8838146406985</v>
      </c>
      <c r="J793" s="152" t="s">
        <v>13833</v>
      </c>
      <c r="K793" s="156">
        <v>2.8096505388072099</v>
      </c>
      <c r="L793" s="156">
        <v>8.8050604857327599</v>
      </c>
      <c r="M793" s="185">
        <v>9.0366463076068904</v>
      </c>
      <c r="N793" s="156">
        <v>11.8414807783578</v>
      </c>
      <c r="O793" s="156">
        <v>31.8838146406985</v>
      </c>
      <c r="P793" s="152" t="s">
        <v>13833</v>
      </c>
      <c r="Q793" s="156">
        <v>13.8735865468252</v>
      </c>
      <c r="R793" s="152" t="s">
        <v>13834</v>
      </c>
      <c r="S793" s="156">
        <v>57.910607786638103</v>
      </c>
      <c r="T793" s="152" t="s">
        <v>13835</v>
      </c>
      <c r="U793" s="156">
        <v>135.65</v>
      </c>
      <c r="V793" s="152" t="s">
        <v>157</v>
      </c>
      <c r="W793" s="152" t="s">
        <v>197</v>
      </c>
      <c r="X793" s="155">
        <v>0.31900496810000001</v>
      </c>
      <c r="Y793" s="152" t="s">
        <v>159</v>
      </c>
      <c r="Z793" s="154">
        <v>39576</v>
      </c>
      <c r="AA793" s="153" t="s">
        <v>9271</v>
      </c>
      <c r="AB793" s="152" t="s">
        <v>13836</v>
      </c>
      <c r="AC793" s="152" t="s">
        <v>169</v>
      </c>
      <c r="AD793" s="152" t="s">
        <v>207</v>
      </c>
    </row>
    <row r="794" spans="1:30" hidden="1">
      <c r="A794" s="189" t="s">
        <v>8138</v>
      </c>
      <c r="B794" s="189" t="s">
        <v>8139</v>
      </c>
      <c r="C794" s="154">
        <v>43830</v>
      </c>
      <c r="D794" s="155">
        <v>1.1102000000000001</v>
      </c>
      <c r="E794" s="155">
        <v>1.1581999999999999</v>
      </c>
      <c r="F794" s="156">
        <v>0.49787272562687301</v>
      </c>
      <c r="G794" s="154">
        <v>43829</v>
      </c>
      <c r="H794" s="155">
        <v>1.1047</v>
      </c>
      <c r="I794" s="156">
        <v>31.868392920774401</v>
      </c>
      <c r="J794" s="152" t="s">
        <v>11007</v>
      </c>
      <c r="K794" s="156">
        <v>2.1155261221486601</v>
      </c>
      <c r="L794" s="156">
        <v>7.8178110129163798</v>
      </c>
      <c r="M794" s="185">
        <v>6.5348814893004503</v>
      </c>
      <c r="N794" s="156">
        <v>9.6385542168674796</v>
      </c>
      <c r="O794" s="156">
        <v>31.868392920774401</v>
      </c>
      <c r="P794" s="152" t="s">
        <v>11007</v>
      </c>
      <c r="Q794" s="156">
        <v>-3.8253089751013198</v>
      </c>
      <c r="R794" s="152" t="s">
        <v>11008</v>
      </c>
      <c r="S794" s="156">
        <v>13.3082389435728</v>
      </c>
      <c r="T794" s="152" t="s">
        <v>11009</v>
      </c>
      <c r="U794" s="156">
        <v>16.265583979999999</v>
      </c>
      <c r="V794" s="152" t="s">
        <v>157</v>
      </c>
      <c r="W794" s="152" t="s">
        <v>158</v>
      </c>
      <c r="X794" s="155">
        <v>14.798104695499999</v>
      </c>
      <c r="Y794" s="152" t="s">
        <v>159</v>
      </c>
      <c r="Z794" s="154">
        <v>42158</v>
      </c>
      <c r="AA794" s="153" t="s">
        <v>9271</v>
      </c>
      <c r="AB794" s="152" t="s">
        <v>426</v>
      </c>
      <c r="AC794" s="152" t="s">
        <v>331</v>
      </c>
      <c r="AD794" s="152" t="s">
        <v>162</v>
      </c>
    </row>
    <row r="795" spans="1:30" hidden="1">
      <c r="A795" s="189" t="s">
        <v>13837</v>
      </c>
      <c r="B795" s="189" t="s">
        <v>13838</v>
      </c>
      <c r="C795" s="154">
        <v>43830</v>
      </c>
      <c r="D795" s="155">
        <v>1.4630000000000001</v>
      </c>
      <c r="E795" s="155">
        <v>1.4670000000000001</v>
      </c>
      <c r="F795" s="156">
        <v>0.96618357487922402</v>
      </c>
      <c r="G795" s="154">
        <v>43829</v>
      </c>
      <c r="H795" s="155">
        <v>1.4490000000000001</v>
      </c>
      <c r="I795" s="156">
        <v>31.801801801801801</v>
      </c>
      <c r="J795" s="152" t="s">
        <v>13839</v>
      </c>
      <c r="K795" s="156">
        <v>2.3076923076923199</v>
      </c>
      <c r="L795" s="156">
        <v>7.7319587628865998</v>
      </c>
      <c r="M795" s="185">
        <v>7.49448934606907</v>
      </c>
      <c r="N795" s="156">
        <v>9.9173553719008396</v>
      </c>
      <c r="O795" s="156">
        <v>31.801801801801801</v>
      </c>
      <c r="P795" s="152" t="s">
        <v>13839</v>
      </c>
      <c r="Q795" s="156">
        <v>13.586956521739101</v>
      </c>
      <c r="R795" s="152" t="s">
        <v>13840</v>
      </c>
      <c r="S795" s="156">
        <v>11.764705882352899</v>
      </c>
      <c r="T795" s="152" t="s">
        <v>13841</v>
      </c>
      <c r="U795" s="156">
        <v>46.666920400000002</v>
      </c>
      <c r="V795" s="152" t="s">
        <v>163</v>
      </c>
      <c r="W795" s="152" t="s">
        <v>186</v>
      </c>
      <c r="X795" s="155">
        <v>4.8826369121999997</v>
      </c>
      <c r="Y795" s="152" t="s">
        <v>159</v>
      </c>
      <c r="Z795" s="154">
        <v>40506</v>
      </c>
      <c r="AA795" s="192" t="s">
        <v>318</v>
      </c>
      <c r="AB795" s="152" t="s">
        <v>3648</v>
      </c>
      <c r="AC795" s="152" t="s">
        <v>195</v>
      </c>
      <c r="AD795" s="152" t="s">
        <v>241</v>
      </c>
    </row>
    <row r="796" spans="1:30" hidden="1">
      <c r="A796" s="189" t="s">
        <v>8140</v>
      </c>
      <c r="B796" s="189" t="s">
        <v>8141</v>
      </c>
      <c r="C796" s="154">
        <v>43830</v>
      </c>
      <c r="D796" s="155">
        <v>1.0504</v>
      </c>
      <c r="E796" s="155">
        <v>1.0504</v>
      </c>
      <c r="F796" s="156">
        <v>0.20032433463702401</v>
      </c>
      <c r="G796" s="154">
        <v>43829</v>
      </c>
      <c r="H796" s="155">
        <v>1.0483</v>
      </c>
      <c r="I796" s="156">
        <v>31.777694141262099</v>
      </c>
      <c r="J796" s="152" t="s">
        <v>11010</v>
      </c>
      <c r="K796" s="156">
        <v>-0.41714069017824001</v>
      </c>
      <c r="L796" s="156">
        <v>8.2217185246239293</v>
      </c>
      <c r="M796" s="185">
        <v>11.531110639201501</v>
      </c>
      <c r="N796" s="156">
        <v>18.2882882882883</v>
      </c>
      <c r="O796" s="156">
        <v>31.777694141262099</v>
      </c>
      <c r="P796" s="152" t="s">
        <v>11010</v>
      </c>
      <c r="Q796" s="156">
        <v>2.2386606969048</v>
      </c>
      <c r="R796" s="152" t="s">
        <v>11011</v>
      </c>
      <c r="S796" s="157">
        <v>0</v>
      </c>
      <c r="T796" s="152"/>
      <c r="U796" s="156">
        <v>1.56490567545964</v>
      </c>
      <c r="V796" s="152" t="s">
        <v>157</v>
      </c>
      <c r="W796" s="152" t="s">
        <v>95</v>
      </c>
      <c r="X796" s="155">
        <v>4.2269594230000003</v>
      </c>
      <c r="Y796" s="152" t="s">
        <v>159</v>
      </c>
      <c r="Z796" s="154">
        <v>42921</v>
      </c>
      <c r="AA796" s="153" t="s">
        <v>9271</v>
      </c>
      <c r="AB796" s="152" t="s">
        <v>534</v>
      </c>
      <c r="AC796" s="152" t="s">
        <v>233</v>
      </c>
      <c r="AD796" s="152" t="s">
        <v>173</v>
      </c>
    </row>
    <row r="797" spans="1:30" hidden="1">
      <c r="A797" s="189" t="s">
        <v>13842</v>
      </c>
      <c r="B797" s="189" t="s">
        <v>13843</v>
      </c>
      <c r="C797" s="154">
        <v>43830</v>
      </c>
      <c r="D797" s="155">
        <v>1.0720000000000001</v>
      </c>
      <c r="E797" s="155">
        <v>1.0720000000000001</v>
      </c>
      <c r="F797" s="156">
        <v>0.18691588785046701</v>
      </c>
      <c r="G797" s="154">
        <v>43829</v>
      </c>
      <c r="H797" s="155">
        <v>1.07</v>
      </c>
      <c r="I797" s="156">
        <v>31.695331695331699</v>
      </c>
      <c r="J797" s="152" t="s">
        <v>13844</v>
      </c>
      <c r="K797" s="156">
        <v>0.65727699530517503</v>
      </c>
      <c r="L797" s="156">
        <v>0.65727699530517503</v>
      </c>
      <c r="M797" s="185">
        <v>6.5606361829025897</v>
      </c>
      <c r="N797" s="156">
        <v>11.783107403545401</v>
      </c>
      <c r="O797" s="156">
        <v>31.695331695331699</v>
      </c>
      <c r="P797" s="152" t="s">
        <v>13844</v>
      </c>
      <c r="Q797" s="156">
        <v>-2.6339691189827401</v>
      </c>
      <c r="R797" s="152" t="s">
        <v>13845</v>
      </c>
      <c r="S797" s="156">
        <v>4.1788143828960296</v>
      </c>
      <c r="T797" s="152" t="s">
        <v>13846</v>
      </c>
      <c r="U797" s="156">
        <v>7.2000000000000099</v>
      </c>
      <c r="V797" s="152" t="s">
        <v>157</v>
      </c>
      <c r="W797" s="152" t="s">
        <v>158</v>
      </c>
      <c r="X797" s="155">
        <v>0.37757032740000002</v>
      </c>
      <c r="Y797" s="152" t="s">
        <v>159</v>
      </c>
      <c r="Z797" s="154">
        <v>42248</v>
      </c>
      <c r="AA797" s="153" t="s">
        <v>9271</v>
      </c>
      <c r="AB797" s="152" t="s">
        <v>13847</v>
      </c>
      <c r="AC797" s="152" t="s">
        <v>248</v>
      </c>
      <c r="AD797" s="152" t="s">
        <v>185</v>
      </c>
    </row>
    <row r="798" spans="1:30" hidden="1">
      <c r="A798" s="189" t="s">
        <v>8142</v>
      </c>
      <c r="B798" s="189" t="s">
        <v>8143</v>
      </c>
      <c r="C798" s="154">
        <v>43830</v>
      </c>
      <c r="D798" s="155">
        <v>0.65300000000000002</v>
      </c>
      <c r="E798" s="155">
        <v>0.65300000000000002</v>
      </c>
      <c r="F798" s="156">
        <v>0.153374233128834</v>
      </c>
      <c r="G798" s="154">
        <v>43829</v>
      </c>
      <c r="H798" s="155">
        <v>0.65200000000000002</v>
      </c>
      <c r="I798" s="156">
        <v>31.653225806451601</v>
      </c>
      <c r="J798" s="152" t="s">
        <v>11012</v>
      </c>
      <c r="K798" s="156">
        <v>0.77160493827160603</v>
      </c>
      <c r="L798" s="156">
        <v>3.8155802861685202</v>
      </c>
      <c r="M798" s="185">
        <v>6.35179153094463</v>
      </c>
      <c r="N798" s="156">
        <v>17.657657657657701</v>
      </c>
      <c r="O798" s="156">
        <v>31.653225806451601</v>
      </c>
      <c r="P798" s="152" t="s">
        <v>11012</v>
      </c>
      <c r="Q798" s="156">
        <v>-18.5785536159601</v>
      </c>
      <c r="R798" s="152" t="s">
        <v>11013</v>
      </c>
      <c r="S798" s="156">
        <v>-23.356807511737099</v>
      </c>
      <c r="T798" s="152" t="s">
        <v>11014</v>
      </c>
      <c r="U798" s="156">
        <v>-34.700000000000003</v>
      </c>
      <c r="V798" s="152" t="s">
        <v>157</v>
      </c>
      <c r="W798" s="152" t="s">
        <v>186</v>
      </c>
      <c r="X798" s="155">
        <v>1.5829054329000001</v>
      </c>
      <c r="Y798" s="152" t="s">
        <v>159</v>
      </c>
      <c r="Z798" s="154">
        <v>42184</v>
      </c>
      <c r="AA798" s="153" t="s">
        <v>9271</v>
      </c>
      <c r="AB798" s="152" t="s">
        <v>11015</v>
      </c>
      <c r="AC798" s="152" t="s">
        <v>343</v>
      </c>
      <c r="AD798" s="152" t="s">
        <v>181</v>
      </c>
    </row>
    <row r="799" spans="1:30" hidden="1">
      <c r="A799" s="189" t="s">
        <v>8144</v>
      </c>
      <c r="B799" s="189" t="s">
        <v>8145</v>
      </c>
      <c r="C799" s="154">
        <v>43830</v>
      </c>
      <c r="D799" s="155">
        <v>1.363</v>
      </c>
      <c r="E799" s="155">
        <v>1.363</v>
      </c>
      <c r="F799" s="156">
        <v>0.41255341093266901</v>
      </c>
      <c r="G799" s="154">
        <v>43829</v>
      </c>
      <c r="H799" s="155">
        <v>1.3573999999999999</v>
      </c>
      <c r="I799" s="156">
        <v>31.538313066975501</v>
      </c>
      <c r="J799" s="152" t="s">
        <v>11016</v>
      </c>
      <c r="K799" s="156">
        <v>3.02343159486017</v>
      </c>
      <c r="L799" s="156">
        <v>10.177026917791601</v>
      </c>
      <c r="M799" s="185">
        <v>13.4226512440709</v>
      </c>
      <c r="N799" s="156">
        <v>12.3938319452462</v>
      </c>
      <c r="O799" s="156">
        <v>31.538313066975501</v>
      </c>
      <c r="P799" s="152" t="s">
        <v>11016</v>
      </c>
      <c r="Q799" s="156">
        <v>9.0138366791970004</v>
      </c>
      <c r="R799" s="152" t="s">
        <v>11017</v>
      </c>
      <c r="S799" s="156">
        <v>36.3818290974585</v>
      </c>
      <c r="T799" s="152" t="s">
        <v>11018</v>
      </c>
      <c r="U799" s="156">
        <v>36.299999999999997</v>
      </c>
      <c r="V799" s="152" t="s">
        <v>174</v>
      </c>
      <c r="W799" s="152" t="s">
        <v>189</v>
      </c>
      <c r="X799" s="155">
        <v>1.4870936225</v>
      </c>
      <c r="Y799" s="152" t="s">
        <v>159</v>
      </c>
      <c r="Z799" s="154">
        <v>42685</v>
      </c>
      <c r="AA799" s="153" t="s">
        <v>9271</v>
      </c>
      <c r="AB799" s="152" t="s">
        <v>11019</v>
      </c>
      <c r="AC799" s="152" t="s">
        <v>198</v>
      </c>
      <c r="AD799" s="152" t="s">
        <v>207</v>
      </c>
    </row>
    <row r="800" spans="1:30" hidden="1">
      <c r="A800" s="189" t="s">
        <v>13848</v>
      </c>
      <c r="B800" s="189" t="s">
        <v>13849</v>
      </c>
      <c r="C800" s="154">
        <v>43830</v>
      </c>
      <c r="D800" s="155">
        <v>1.3321000000000001</v>
      </c>
      <c r="E800" s="155">
        <v>1.3321000000000001</v>
      </c>
      <c r="F800" s="156">
        <v>0.422163588390505</v>
      </c>
      <c r="G800" s="154">
        <v>43829</v>
      </c>
      <c r="H800" s="155">
        <v>1.3265</v>
      </c>
      <c r="I800" s="156">
        <v>31.526461295418699</v>
      </c>
      <c r="J800" s="152" t="s">
        <v>13850</v>
      </c>
      <c r="K800" s="156">
        <v>1.70255000763475</v>
      </c>
      <c r="L800" s="156">
        <v>6.3892660330644597</v>
      </c>
      <c r="M800" s="185">
        <v>10.0545274289491</v>
      </c>
      <c r="N800" s="156">
        <v>14.3629807692308</v>
      </c>
      <c r="O800" s="156">
        <v>31.526461295418699</v>
      </c>
      <c r="P800" s="152" t="s">
        <v>13850</v>
      </c>
      <c r="Q800" s="157">
        <v>0</v>
      </c>
      <c r="R800" s="152"/>
      <c r="S800" s="157">
        <v>0</v>
      </c>
      <c r="T800" s="152"/>
      <c r="U800" s="156">
        <v>33.21</v>
      </c>
      <c r="V800" s="152" t="s">
        <v>157</v>
      </c>
      <c r="W800" s="152" t="s">
        <v>95</v>
      </c>
      <c r="X800" s="155">
        <v>6.35702717E-2</v>
      </c>
      <c r="Y800" s="152" t="s">
        <v>159</v>
      </c>
      <c r="Z800" s="154">
        <v>43348</v>
      </c>
      <c r="AA800" s="153" t="s">
        <v>9271</v>
      </c>
      <c r="AB800" s="152" t="s">
        <v>13762</v>
      </c>
      <c r="AC800" s="152" t="s">
        <v>511</v>
      </c>
      <c r="AD800" s="152" t="s">
        <v>162</v>
      </c>
    </row>
    <row r="801" spans="1:30" hidden="1">
      <c r="A801" s="189" t="s">
        <v>3659</v>
      </c>
      <c r="B801" s="189" t="s">
        <v>3660</v>
      </c>
      <c r="C801" s="154">
        <v>43830</v>
      </c>
      <c r="D801" s="155">
        <v>1.1931</v>
      </c>
      <c r="E801" s="155">
        <v>1.1931</v>
      </c>
      <c r="F801" s="156">
        <v>0.62410390486633005</v>
      </c>
      <c r="G801" s="154">
        <v>43829</v>
      </c>
      <c r="H801" s="155">
        <v>1.1857</v>
      </c>
      <c r="I801" s="156">
        <v>31.514550264550302</v>
      </c>
      <c r="J801" s="152" t="s">
        <v>3647</v>
      </c>
      <c r="K801" s="156">
        <v>2.7825637491385198</v>
      </c>
      <c r="L801" s="156">
        <v>8.7800875273523005</v>
      </c>
      <c r="M801" s="185">
        <v>9.5793534166054393</v>
      </c>
      <c r="N801" s="156">
        <v>13.8997613365155</v>
      </c>
      <c r="O801" s="156">
        <v>31.514550264550302</v>
      </c>
      <c r="P801" s="152" t="s">
        <v>3647</v>
      </c>
      <c r="Q801" s="157">
        <v>0</v>
      </c>
      <c r="R801" s="152"/>
      <c r="S801" s="157">
        <v>0</v>
      </c>
      <c r="T801" s="152"/>
      <c r="U801" s="156">
        <v>19.309999999999999</v>
      </c>
      <c r="V801" s="152" t="s">
        <v>157</v>
      </c>
      <c r="W801" s="152" t="s">
        <v>95</v>
      </c>
      <c r="X801" s="155">
        <v>0.66790568610000001</v>
      </c>
      <c r="Y801" s="152" t="s">
        <v>159</v>
      </c>
      <c r="Z801" s="154">
        <v>43241</v>
      </c>
      <c r="AA801" s="192" t="s">
        <v>318</v>
      </c>
      <c r="AB801" s="152" t="s">
        <v>481</v>
      </c>
      <c r="AC801" s="152" t="s">
        <v>263</v>
      </c>
      <c r="AD801" s="152" t="s">
        <v>181</v>
      </c>
    </row>
    <row r="802" spans="1:30" hidden="1">
      <c r="A802" s="189" t="s">
        <v>8146</v>
      </c>
      <c r="B802" s="189" t="s">
        <v>8147</v>
      </c>
      <c r="C802" s="154">
        <v>43830</v>
      </c>
      <c r="D802" s="155">
        <v>0.96899999999999997</v>
      </c>
      <c r="E802" s="155">
        <v>0.96899999999999997</v>
      </c>
      <c r="F802" s="156">
        <v>0.31055900621117999</v>
      </c>
      <c r="G802" s="154">
        <v>43829</v>
      </c>
      <c r="H802" s="155">
        <v>0.96599999999999997</v>
      </c>
      <c r="I802" s="156">
        <v>31.478968792401599</v>
      </c>
      <c r="J802" s="152" t="s">
        <v>11020</v>
      </c>
      <c r="K802" s="156">
        <v>2.21518987341772</v>
      </c>
      <c r="L802" s="156">
        <v>6.48351648351648</v>
      </c>
      <c r="M802" s="185">
        <v>9.3679458239277604</v>
      </c>
      <c r="N802" s="156">
        <v>12.412993039443201</v>
      </c>
      <c r="O802" s="156">
        <v>31.478968792401599</v>
      </c>
      <c r="P802" s="152" t="s">
        <v>11020</v>
      </c>
      <c r="Q802" s="156">
        <v>-3.2934131736526999</v>
      </c>
      <c r="R802" s="152" t="s">
        <v>11021</v>
      </c>
      <c r="S802" s="156">
        <v>-13.4821428571429</v>
      </c>
      <c r="T802" s="152" t="s">
        <v>11022</v>
      </c>
      <c r="U802" s="156">
        <v>-3.1</v>
      </c>
      <c r="V802" s="152" t="s">
        <v>163</v>
      </c>
      <c r="W802" s="152" t="s">
        <v>186</v>
      </c>
      <c r="X802" s="155">
        <v>0.72709316170000005</v>
      </c>
      <c r="Y802" s="152" t="s">
        <v>159</v>
      </c>
      <c r="Z802" s="154">
        <v>42396</v>
      </c>
      <c r="AA802" s="153" t="s">
        <v>9271</v>
      </c>
      <c r="AB802" s="152" t="s">
        <v>10902</v>
      </c>
      <c r="AC802" s="152" t="s">
        <v>282</v>
      </c>
      <c r="AD802" s="152" t="s">
        <v>181</v>
      </c>
    </row>
    <row r="803" spans="1:30" hidden="1">
      <c r="A803" s="189" t="s">
        <v>13851</v>
      </c>
      <c r="B803" s="189" t="s">
        <v>13852</v>
      </c>
      <c r="C803" s="154">
        <v>43830</v>
      </c>
      <c r="D803" s="155">
        <v>0.96099999999999997</v>
      </c>
      <c r="E803" s="155">
        <v>0.96099999999999997</v>
      </c>
      <c r="F803" s="156">
        <v>0.20855057351407699</v>
      </c>
      <c r="G803" s="154">
        <v>43829</v>
      </c>
      <c r="H803" s="155">
        <v>0.95899999999999996</v>
      </c>
      <c r="I803" s="156">
        <v>31.463748290013701</v>
      </c>
      <c r="J803" s="152" t="s">
        <v>13853</v>
      </c>
      <c r="K803" s="156">
        <v>0.94537815126050495</v>
      </c>
      <c r="L803" s="156">
        <v>2.7807486631015901</v>
      </c>
      <c r="M803" s="185">
        <v>2.7807486631015901</v>
      </c>
      <c r="N803" s="156">
        <v>3.8918918918918801</v>
      </c>
      <c r="O803" s="156">
        <v>31.463748290013701</v>
      </c>
      <c r="P803" s="152" t="s">
        <v>13853</v>
      </c>
      <c r="Q803" s="156">
        <v>-5.4133858267716599</v>
      </c>
      <c r="R803" s="152" t="s">
        <v>13854</v>
      </c>
      <c r="S803" s="156">
        <v>-6.6083576287657904</v>
      </c>
      <c r="T803" s="152" t="s">
        <v>13855</v>
      </c>
      <c r="U803" s="156">
        <v>-3.9</v>
      </c>
      <c r="V803" s="152" t="s">
        <v>157</v>
      </c>
      <c r="W803" s="152" t="s">
        <v>158</v>
      </c>
      <c r="X803" s="155">
        <v>7.1049802499999995E-2</v>
      </c>
      <c r="Y803" s="152" t="s">
        <v>159</v>
      </c>
      <c r="Z803" s="154">
        <v>42249</v>
      </c>
      <c r="AA803" s="153" t="s">
        <v>9271</v>
      </c>
      <c r="AB803" s="152" t="s">
        <v>11023</v>
      </c>
      <c r="AC803" s="152" t="s">
        <v>11024</v>
      </c>
      <c r="AD803" s="152" t="s">
        <v>173</v>
      </c>
    </row>
    <row r="804" spans="1:30" hidden="1">
      <c r="A804" s="189" t="s">
        <v>3656</v>
      </c>
      <c r="B804" s="189" t="s">
        <v>3657</v>
      </c>
      <c r="C804" s="154">
        <v>43830</v>
      </c>
      <c r="D804" s="155">
        <v>1.028</v>
      </c>
      <c r="E804" s="155">
        <v>1.028</v>
      </c>
      <c r="F804" s="156">
        <v>0.58708414872798498</v>
      </c>
      <c r="G804" s="154">
        <v>43829</v>
      </c>
      <c r="H804" s="155">
        <v>1.022</v>
      </c>
      <c r="I804" s="156">
        <v>31.4578005115089</v>
      </c>
      <c r="J804" s="152" t="s">
        <v>6597</v>
      </c>
      <c r="K804" s="156">
        <v>2.0854021847070601</v>
      </c>
      <c r="L804" s="156">
        <v>8.2105263157894797</v>
      </c>
      <c r="M804" s="185">
        <v>9.36170212765958</v>
      </c>
      <c r="N804" s="156">
        <v>15.2466367713004</v>
      </c>
      <c r="O804" s="156">
        <v>31.4578005115089</v>
      </c>
      <c r="P804" s="152" t="s">
        <v>6597</v>
      </c>
      <c r="Q804" s="156">
        <v>20.093457943925198</v>
      </c>
      <c r="R804" s="152" t="s">
        <v>6598</v>
      </c>
      <c r="S804" s="156">
        <v>22.966507177033499</v>
      </c>
      <c r="T804" s="152" t="s">
        <v>6599</v>
      </c>
      <c r="U804" s="156">
        <v>2.8</v>
      </c>
      <c r="V804" s="152" t="s">
        <v>157</v>
      </c>
      <c r="W804" s="152" t="s">
        <v>158</v>
      </c>
      <c r="X804" s="155">
        <v>0.8429028355</v>
      </c>
      <c r="Y804" s="152" t="s">
        <v>159</v>
      </c>
      <c r="Z804" s="154">
        <v>42038</v>
      </c>
      <c r="AA804" s="192" t="s">
        <v>318</v>
      </c>
      <c r="AB804" s="152" t="s">
        <v>580</v>
      </c>
      <c r="AC804" s="152" t="s">
        <v>175</v>
      </c>
      <c r="AD804" s="152" t="s">
        <v>173</v>
      </c>
    </row>
    <row r="805" spans="1:30" hidden="1">
      <c r="A805" s="189" t="s">
        <v>8148</v>
      </c>
      <c r="B805" s="189" t="s">
        <v>8149</v>
      </c>
      <c r="C805" s="154">
        <v>43830</v>
      </c>
      <c r="D805" s="155">
        <v>1.101</v>
      </c>
      <c r="E805" s="155">
        <v>1.764</v>
      </c>
      <c r="F805" s="156">
        <v>0.181983621474056</v>
      </c>
      <c r="G805" s="154">
        <v>43829</v>
      </c>
      <c r="H805" s="155">
        <v>1.099</v>
      </c>
      <c r="I805" s="156">
        <v>31.3733178071471</v>
      </c>
      <c r="J805" s="152" t="s">
        <v>11025</v>
      </c>
      <c r="K805" s="156">
        <v>2.4186046511627799</v>
      </c>
      <c r="L805" s="156">
        <v>5.8653846153846096</v>
      </c>
      <c r="M805" s="185">
        <v>2.8828920451848599</v>
      </c>
      <c r="N805" s="156">
        <v>5.9455265909899904</v>
      </c>
      <c r="O805" s="156">
        <v>31.3733178071471</v>
      </c>
      <c r="P805" s="152" t="s">
        <v>11025</v>
      </c>
      <c r="Q805" s="156">
        <v>1.53570811487831</v>
      </c>
      <c r="R805" s="152" t="s">
        <v>11026</v>
      </c>
      <c r="S805" s="156">
        <v>41.6461020087336</v>
      </c>
      <c r="T805" s="152" t="s">
        <v>11027</v>
      </c>
      <c r="U805" s="156">
        <v>35.379621702838101</v>
      </c>
      <c r="V805" s="152" t="s">
        <v>157</v>
      </c>
      <c r="W805" s="152" t="s">
        <v>166</v>
      </c>
      <c r="X805" s="155">
        <v>7.871113061</v>
      </c>
      <c r="Y805" s="152" t="s">
        <v>159</v>
      </c>
      <c r="Z805" s="154">
        <v>42182</v>
      </c>
      <c r="AA805" s="153" t="s">
        <v>9271</v>
      </c>
      <c r="AB805" s="152" t="s">
        <v>523</v>
      </c>
      <c r="AC805" s="152" t="s">
        <v>266</v>
      </c>
      <c r="AD805" s="152" t="s">
        <v>247</v>
      </c>
    </row>
    <row r="806" spans="1:30" hidden="1">
      <c r="A806" s="189" t="s">
        <v>8150</v>
      </c>
      <c r="B806" s="189" t="s">
        <v>8151</v>
      </c>
      <c r="C806" s="154">
        <v>43830</v>
      </c>
      <c r="D806" s="155">
        <v>1.0349999999999999</v>
      </c>
      <c r="E806" s="155">
        <v>1.216</v>
      </c>
      <c r="F806" s="156">
        <v>0.29069767441859001</v>
      </c>
      <c r="G806" s="154">
        <v>43829</v>
      </c>
      <c r="H806" s="155">
        <v>1.032</v>
      </c>
      <c r="I806" s="156">
        <v>31.345177664974599</v>
      </c>
      <c r="J806" s="152" t="s">
        <v>11028</v>
      </c>
      <c r="K806" s="156">
        <v>0.87719298245613397</v>
      </c>
      <c r="L806" s="156">
        <v>5.3971486761710796</v>
      </c>
      <c r="M806" s="185">
        <v>6.9214876033057902</v>
      </c>
      <c r="N806" s="156">
        <v>13.7362637362637</v>
      </c>
      <c r="O806" s="156">
        <v>31.345177664974599</v>
      </c>
      <c r="P806" s="152" t="s">
        <v>11028</v>
      </c>
      <c r="Q806" s="156">
        <v>2.8827037773359701</v>
      </c>
      <c r="R806" s="152" t="s">
        <v>11029</v>
      </c>
      <c r="S806" s="156">
        <v>10.6343685403445</v>
      </c>
      <c r="T806" s="152" t="s">
        <v>11030</v>
      </c>
      <c r="U806" s="156">
        <v>22.029708500000002</v>
      </c>
      <c r="V806" s="152" t="s">
        <v>157</v>
      </c>
      <c r="W806" s="152" t="s">
        <v>158</v>
      </c>
      <c r="X806" s="155">
        <v>2.4884305367000001</v>
      </c>
      <c r="Y806" s="152" t="s">
        <v>159</v>
      </c>
      <c r="Z806" s="154">
        <v>42318</v>
      </c>
      <c r="AA806" s="153" t="s">
        <v>9271</v>
      </c>
      <c r="AB806" s="152" t="s">
        <v>11031</v>
      </c>
      <c r="AC806" s="152" t="s">
        <v>430</v>
      </c>
      <c r="AD806" s="152" t="s">
        <v>162</v>
      </c>
    </row>
    <row r="807" spans="1:30" hidden="1">
      <c r="A807" s="189" t="s">
        <v>3664</v>
      </c>
      <c r="B807" s="189" t="s">
        <v>3665</v>
      </c>
      <c r="C807" s="154">
        <v>43830</v>
      </c>
      <c r="D807" s="155">
        <v>1.123</v>
      </c>
      <c r="E807" s="155">
        <v>1.123</v>
      </c>
      <c r="F807" s="156">
        <v>0.26785714285713302</v>
      </c>
      <c r="G807" s="154">
        <v>43829</v>
      </c>
      <c r="H807" s="155">
        <v>1.1200000000000001</v>
      </c>
      <c r="I807" s="156">
        <v>31.345029239766099</v>
      </c>
      <c r="J807" s="152" t="s">
        <v>3651</v>
      </c>
      <c r="K807" s="156">
        <v>1.99818346957312</v>
      </c>
      <c r="L807" s="156">
        <v>9.1350826044703695</v>
      </c>
      <c r="M807" s="185">
        <v>11.1881188118812</v>
      </c>
      <c r="N807" s="156">
        <v>16.2525879917184</v>
      </c>
      <c r="O807" s="156">
        <v>31.345029239766099</v>
      </c>
      <c r="P807" s="152" t="s">
        <v>3651</v>
      </c>
      <c r="Q807" s="156">
        <v>12.075848303393199</v>
      </c>
      <c r="R807" s="152" t="s">
        <v>6600</v>
      </c>
      <c r="S807" s="156">
        <v>14.010152284264</v>
      </c>
      <c r="T807" s="152" t="s">
        <v>6601</v>
      </c>
      <c r="U807" s="156">
        <v>12.3</v>
      </c>
      <c r="V807" s="152" t="s">
        <v>157</v>
      </c>
      <c r="W807" s="152" t="s">
        <v>186</v>
      </c>
      <c r="X807" s="155">
        <v>0.73982849849999999</v>
      </c>
      <c r="Y807" s="152" t="s">
        <v>159</v>
      </c>
      <c r="Z807" s="154">
        <v>42640</v>
      </c>
      <c r="AA807" s="192" t="s">
        <v>318</v>
      </c>
      <c r="AB807" s="152" t="s">
        <v>178</v>
      </c>
      <c r="AC807" s="152" t="s">
        <v>179</v>
      </c>
      <c r="AD807" s="152" t="s">
        <v>181</v>
      </c>
    </row>
    <row r="808" spans="1:30" hidden="1">
      <c r="A808" s="189" t="s">
        <v>8152</v>
      </c>
      <c r="B808" s="189" t="s">
        <v>8153</v>
      </c>
      <c r="C808" s="154">
        <v>43830</v>
      </c>
      <c r="D808" s="155">
        <v>0.78500000000000003</v>
      </c>
      <c r="E808" s="155">
        <v>0.78500000000000003</v>
      </c>
      <c r="F808" s="156">
        <v>0.29385460585154999</v>
      </c>
      <c r="G808" s="154">
        <v>43829</v>
      </c>
      <c r="H808" s="155">
        <v>0.78269999999999995</v>
      </c>
      <c r="I808" s="156">
        <v>31.3367910322904</v>
      </c>
      <c r="J808" s="152" t="s">
        <v>11032</v>
      </c>
      <c r="K808" s="156">
        <v>0.56366897258519999</v>
      </c>
      <c r="L808" s="156">
        <v>7.0357240250886202</v>
      </c>
      <c r="M808" s="185">
        <v>1.7234676687832</v>
      </c>
      <c r="N808" s="156">
        <v>7.8444841324357801</v>
      </c>
      <c r="O808" s="156">
        <v>31.3367910322904</v>
      </c>
      <c r="P808" s="152" t="s">
        <v>11032</v>
      </c>
      <c r="Q808" s="156">
        <v>-5.7849255880941</v>
      </c>
      <c r="R808" s="152" t="s">
        <v>11033</v>
      </c>
      <c r="S808" s="157">
        <v>0</v>
      </c>
      <c r="T808" s="152"/>
      <c r="U808" s="156">
        <v>-21.5</v>
      </c>
      <c r="V808" s="152" t="s">
        <v>157</v>
      </c>
      <c r="W808" s="152" t="s">
        <v>95</v>
      </c>
      <c r="X808" s="155">
        <v>3.3734003042</v>
      </c>
      <c r="Y808" s="152" t="s">
        <v>159</v>
      </c>
      <c r="Z808" s="154">
        <v>42740</v>
      </c>
      <c r="AA808" s="153" t="s">
        <v>9271</v>
      </c>
      <c r="AB808" s="152" t="s">
        <v>11034</v>
      </c>
      <c r="AC808" s="152" t="s">
        <v>236</v>
      </c>
      <c r="AD808" s="152" t="s">
        <v>181</v>
      </c>
    </row>
    <row r="809" spans="1:30" hidden="1">
      <c r="A809" s="189" t="s">
        <v>13856</v>
      </c>
      <c r="B809" s="189" t="s">
        <v>13857</v>
      </c>
      <c r="C809" s="154">
        <v>43830</v>
      </c>
      <c r="D809" s="155">
        <v>1.3138000000000001</v>
      </c>
      <c r="E809" s="155">
        <v>1.3138000000000001</v>
      </c>
      <c r="F809" s="156">
        <v>-2.2829312837681099E-2</v>
      </c>
      <c r="G809" s="154">
        <v>43829</v>
      </c>
      <c r="H809" s="155">
        <v>1.3141</v>
      </c>
      <c r="I809" s="156">
        <v>31.314342828585701</v>
      </c>
      <c r="J809" s="152" t="s">
        <v>13858</v>
      </c>
      <c r="K809" s="156">
        <v>0.466467844306798</v>
      </c>
      <c r="L809" s="156">
        <v>2.3049369257125099</v>
      </c>
      <c r="M809" s="185">
        <v>3.9563222028802101</v>
      </c>
      <c r="N809" s="156">
        <v>7.4858872617197196</v>
      </c>
      <c r="O809" s="156">
        <v>31.314342828585701</v>
      </c>
      <c r="P809" s="152" t="s">
        <v>13858</v>
      </c>
      <c r="Q809" s="157">
        <v>0</v>
      </c>
      <c r="R809" s="152"/>
      <c r="S809" s="157">
        <v>0</v>
      </c>
      <c r="T809" s="152"/>
      <c r="U809" s="156">
        <v>31.38</v>
      </c>
      <c r="V809" s="152" t="s">
        <v>174</v>
      </c>
      <c r="W809" s="152" t="s">
        <v>95</v>
      </c>
      <c r="X809" s="155">
        <v>0.3640436641</v>
      </c>
      <c r="Y809" s="152" t="s">
        <v>159</v>
      </c>
      <c r="Z809" s="154">
        <v>43439</v>
      </c>
      <c r="AA809" s="153" t="s">
        <v>9271</v>
      </c>
      <c r="AB809" s="152" t="s">
        <v>10974</v>
      </c>
      <c r="AC809" s="152" t="s">
        <v>268</v>
      </c>
      <c r="AD809" s="152" t="s">
        <v>185</v>
      </c>
    </row>
    <row r="810" spans="1:30" hidden="1">
      <c r="A810" s="189" t="s">
        <v>8154</v>
      </c>
      <c r="B810" s="189" t="s">
        <v>8155</v>
      </c>
      <c r="C810" s="154">
        <v>43830</v>
      </c>
      <c r="D810" s="155">
        <v>1.2010000000000001</v>
      </c>
      <c r="E810" s="155">
        <v>1.2010000000000001</v>
      </c>
      <c r="F810" s="156">
        <v>0.502092050209205</v>
      </c>
      <c r="G810" s="154">
        <v>43829</v>
      </c>
      <c r="H810" s="155">
        <v>1.1950000000000001</v>
      </c>
      <c r="I810" s="156">
        <v>31.256830601092901</v>
      </c>
      <c r="J810" s="152" t="s">
        <v>11035</v>
      </c>
      <c r="K810" s="156">
        <v>2.03908241291419</v>
      </c>
      <c r="L810" s="156">
        <v>6.2831858407079801</v>
      </c>
      <c r="M810" s="185">
        <v>8.3935018050541501</v>
      </c>
      <c r="N810" s="156">
        <v>17.976424361493098</v>
      </c>
      <c r="O810" s="156">
        <v>31.256830601092901</v>
      </c>
      <c r="P810" s="152" t="s">
        <v>11035</v>
      </c>
      <c r="Q810" s="156">
        <v>16.1508704061896</v>
      </c>
      <c r="R810" s="152" t="s">
        <v>11036</v>
      </c>
      <c r="S810" s="156">
        <v>20.5823293172691</v>
      </c>
      <c r="T810" s="152" t="s">
        <v>11037</v>
      </c>
      <c r="U810" s="156">
        <v>20.100000000000001</v>
      </c>
      <c r="V810" s="152" t="s">
        <v>157</v>
      </c>
      <c r="W810" s="152" t="s">
        <v>189</v>
      </c>
      <c r="X810" s="155">
        <v>1.4871495709</v>
      </c>
      <c r="Y810" s="152" t="s">
        <v>159</v>
      </c>
      <c r="Z810" s="154">
        <v>42524</v>
      </c>
      <c r="AA810" s="153" t="s">
        <v>9271</v>
      </c>
      <c r="AB810" s="152" t="s">
        <v>11038</v>
      </c>
      <c r="AC810" s="152" t="s">
        <v>215</v>
      </c>
      <c r="AD810" s="152" t="s">
        <v>483</v>
      </c>
    </row>
    <row r="811" spans="1:30" hidden="1">
      <c r="A811" s="189" t="s">
        <v>8156</v>
      </c>
      <c r="B811" s="189" t="s">
        <v>8157</v>
      </c>
      <c r="C811" s="154">
        <v>43830</v>
      </c>
      <c r="D811" s="155">
        <v>0.73619999999999997</v>
      </c>
      <c r="E811" s="155">
        <v>3.2612000000000001</v>
      </c>
      <c r="F811" s="156">
        <v>1.35851107186557E-2</v>
      </c>
      <c r="G811" s="154">
        <v>43829</v>
      </c>
      <c r="H811" s="155">
        <v>0.73609999999999998</v>
      </c>
      <c r="I811" s="156">
        <v>31.2533287595183</v>
      </c>
      <c r="J811" s="152" t="s">
        <v>11039</v>
      </c>
      <c r="K811" s="156">
        <v>1.39099297617408</v>
      </c>
      <c r="L811" s="156">
        <v>4.0124328906470597</v>
      </c>
      <c r="M811" s="185">
        <v>6.9125647708594604</v>
      </c>
      <c r="N811" s="156">
        <v>18.799419073745302</v>
      </c>
      <c r="O811" s="156">
        <v>31.2533287595183</v>
      </c>
      <c r="P811" s="152" t="s">
        <v>11039</v>
      </c>
      <c r="Q811" s="156">
        <v>-15.641122835781101</v>
      </c>
      <c r="R811" s="152" t="s">
        <v>11040</v>
      </c>
      <c r="S811" s="156">
        <v>8.9536659778212702</v>
      </c>
      <c r="T811" s="152" t="s">
        <v>11041</v>
      </c>
      <c r="U811" s="156">
        <v>160.74429757999999</v>
      </c>
      <c r="V811" s="152" t="s">
        <v>163</v>
      </c>
      <c r="W811" s="152" t="s">
        <v>189</v>
      </c>
      <c r="X811" s="155">
        <v>1.1870786611999999</v>
      </c>
      <c r="Y811" s="152" t="s">
        <v>159</v>
      </c>
      <c r="Z811" s="154">
        <v>38364</v>
      </c>
      <c r="AA811" s="153" t="s">
        <v>9271</v>
      </c>
      <c r="AB811" s="152" t="s">
        <v>168</v>
      </c>
      <c r="AC811" s="152" t="s">
        <v>169</v>
      </c>
      <c r="AD811" s="152" t="s">
        <v>183</v>
      </c>
    </row>
    <row r="812" spans="1:30" hidden="1">
      <c r="A812" s="189" t="s">
        <v>8158</v>
      </c>
      <c r="B812" s="189" t="s">
        <v>8159</v>
      </c>
      <c r="C812" s="154">
        <v>43830</v>
      </c>
      <c r="D812" s="155">
        <v>1.252</v>
      </c>
      <c r="E812" s="155">
        <v>1.252</v>
      </c>
      <c r="F812" s="156">
        <v>0.16</v>
      </c>
      <c r="G812" s="154">
        <v>43829</v>
      </c>
      <c r="H812" s="155">
        <v>1.25</v>
      </c>
      <c r="I812" s="156">
        <v>31.236897274633101</v>
      </c>
      <c r="J812" s="152" t="s">
        <v>11042</v>
      </c>
      <c r="K812" s="156">
        <v>0.88638195004028197</v>
      </c>
      <c r="L812" s="156">
        <v>2.2040816326530499</v>
      </c>
      <c r="M812" s="185">
        <v>3.5566583953680699</v>
      </c>
      <c r="N812" s="156">
        <v>2.5389025389025299</v>
      </c>
      <c r="O812" s="156">
        <v>31.236897274633101</v>
      </c>
      <c r="P812" s="152" t="s">
        <v>11042</v>
      </c>
      <c r="Q812" s="156">
        <v>8.7749782797567306</v>
      </c>
      <c r="R812" s="152" t="s">
        <v>11043</v>
      </c>
      <c r="S812" s="156">
        <v>18.224740321057599</v>
      </c>
      <c r="T812" s="152" t="s">
        <v>11044</v>
      </c>
      <c r="U812" s="156">
        <v>25.2</v>
      </c>
      <c r="V812" s="152" t="s">
        <v>163</v>
      </c>
      <c r="W812" s="152" t="s">
        <v>166</v>
      </c>
      <c r="X812" s="155">
        <v>0.88685179479999998</v>
      </c>
      <c r="Y812" s="152" t="s">
        <v>159</v>
      </c>
      <c r="Z812" s="154">
        <v>42138</v>
      </c>
      <c r="AA812" s="153" t="s">
        <v>9271</v>
      </c>
      <c r="AB812" s="152" t="s">
        <v>252</v>
      </c>
      <c r="AC812" s="152" t="s">
        <v>205</v>
      </c>
      <c r="AD812" s="152" t="s">
        <v>185</v>
      </c>
    </row>
    <row r="813" spans="1:30" hidden="1">
      <c r="A813" s="189" t="s">
        <v>8160</v>
      </c>
      <c r="B813" s="189" t="s">
        <v>8161</v>
      </c>
      <c r="C813" s="154">
        <v>43830</v>
      </c>
      <c r="D813" s="155">
        <v>1.08</v>
      </c>
      <c r="E813" s="155">
        <v>1.08</v>
      </c>
      <c r="F813" s="156">
        <v>0.37174721189591098</v>
      </c>
      <c r="G813" s="154">
        <v>43829</v>
      </c>
      <c r="H813" s="155">
        <v>1.0760000000000001</v>
      </c>
      <c r="I813" s="156">
        <v>31.2272174969623</v>
      </c>
      <c r="J813" s="152" t="s">
        <v>11045</v>
      </c>
      <c r="K813" s="156">
        <v>1.3133208255159501</v>
      </c>
      <c r="L813" s="156">
        <v>4.1465766634522803</v>
      </c>
      <c r="M813" s="185">
        <v>2.2727272727272698</v>
      </c>
      <c r="N813" s="156">
        <v>4.3478260869565402</v>
      </c>
      <c r="O813" s="156">
        <v>31.2272174969623</v>
      </c>
      <c r="P813" s="152" t="s">
        <v>11045</v>
      </c>
      <c r="Q813" s="156">
        <v>-9.9999999999999893</v>
      </c>
      <c r="R813" s="152" t="s">
        <v>11046</v>
      </c>
      <c r="S813" s="156">
        <v>9.2012133468149706</v>
      </c>
      <c r="T813" s="152" t="s">
        <v>11047</v>
      </c>
      <c r="U813" s="156">
        <v>8.0000000000000107</v>
      </c>
      <c r="V813" s="152" t="s">
        <v>157</v>
      </c>
      <c r="W813" s="152" t="s">
        <v>186</v>
      </c>
      <c r="X813" s="155">
        <v>5.8764508321999998</v>
      </c>
      <c r="Y813" s="152" t="s">
        <v>159</v>
      </c>
      <c r="Z813" s="154">
        <v>42684</v>
      </c>
      <c r="AA813" s="153" t="s">
        <v>9271</v>
      </c>
      <c r="AB813" s="152" t="s">
        <v>509</v>
      </c>
      <c r="AC813" s="152" t="s">
        <v>240</v>
      </c>
      <c r="AD813" s="152" t="s">
        <v>185</v>
      </c>
    </row>
    <row r="814" spans="1:30" hidden="1">
      <c r="A814" s="189" t="s">
        <v>13859</v>
      </c>
      <c r="B814" s="189" t="s">
        <v>13860</v>
      </c>
      <c r="C814" s="154">
        <v>43830</v>
      </c>
      <c r="D814" s="155">
        <v>1.2547999999999999</v>
      </c>
      <c r="E814" s="155">
        <v>1.2547999999999999</v>
      </c>
      <c r="F814" s="156">
        <v>1.0712847362061899</v>
      </c>
      <c r="G814" s="154">
        <v>43829</v>
      </c>
      <c r="H814" s="155">
        <v>1.2415</v>
      </c>
      <c r="I814" s="156">
        <v>31.200334588038501</v>
      </c>
      <c r="J814" s="152" t="s">
        <v>13861</v>
      </c>
      <c r="K814" s="156">
        <v>4.4622044622044497</v>
      </c>
      <c r="L814" s="156">
        <v>7.6896670099553601</v>
      </c>
      <c r="M814" s="185">
        <v>14.2388929351784</v>
      </c>
      <c r="N814" s="156">
        <v>17.5236489650651</v>
      </c>
      <c r="O814" s="156">
        <v>31.200334588038501</v>
      </c>
      <c r="P814" s="152" t="s">
        <v>13861</v>
      </c>
      <c r="Q814" s="157">
        <v>0</v>
      </c>
      <c r="R814" s="152"/>
      <c r="S814" s="157">
        <v>0</v>
      </c>
      <c r="T814" s="152"/>
      <c r="U814" s="156">
        <v>25.48</v>
      </c>
      <c r="V814" s="152" t="s">
        <v>174</v>
      </c>
      <c r="W814" s="152" t="s">
        <v>95</v>
      </c>
      <c r="X814" s="155">
        <v>0.77048646160000001</v>
      </c>
      <c r="Y814" s="152" t="s">
        <v>159</v>
      </c>
      <c r="Z814" s="154">
        <v>43230</v>
      </c>
      <c r="AA814" s="153" t="s">
        <v>9271</v>
      </c>
      <c r="AB814" s="152" t="s">
        <v>9611</v>
      </c>
      <c r="AC814" s="152" t="s">
        <v>200</v>
      </c>
      <c r="AD814" s="152" t="s">
        <v>162</v>
      </c>
    </row>
    <row r="815" spans="1:30" hidden="1">
      <c r="A815" s="189" t="s">
        <v>8162</v>
      </c>
      <c r="B815" s="189" t="s">
        <v>8163</v>
      </c>
      <c r="C815" s="154">
        <v>43830</v>
      </c>
      <c r="D815" s="155">
        <v>1.2728999999999999</v>
      </c>
      <c r="E815" s="155">
        <v>1.2728999999999999</v>
      </c>
      <c r="F815" s="156">
        <v>0.20467606077304101</v>
      </c>
      <c r="G815" s="154">
        <v>43829</v>
      </c>
      <c r="H815" s="155">
        <v>1.2703</v>
      </c>
      <c r="I815" s="156">
        <v>31.1186650185414</v>
      </c>
      <c r="J815" s="152" t="s">
        <v>11048</v>
      </c>
      <c r="K815" s="156">
        <v>0.92768791627020497</v>
      </c>
      <c r="L815" s="156">
        <v>2.1917148362234999</v>
      </c>
      <c r="M815" s="185">
        <v>4.1738276454701602</v>
      </c>
      <c r="N815" s="156">
        <v>8.2766247022796797</v>
      </c>
      <c r="O815" s="156">
        <v>31.1186650185414</v>
      </c>
      <c r="P815" s="152" t="s">
        <v>11048</v>
      </c>
      <c r="Q815" s="156">
        <v>13.156725042226</v>
      </c>
      <c r="R815" s="152" t="s">
        <v>11049</v>
      </c>
      <c r="S815" s="156">
        <v>17.7956690727374</v>
      </c>
      <c r="T815" s="152" t="s">
        <v>11050</v>
      </c>
      <c r="U815" s="156">
        <v>27.29</v>
      </c>
      <c r="V815" s="152" t="s">
        <v>163</v>
      </c>
      <c r="W815" s="152" t="s">
        <v>158</v>
      </c>
      <c r="X815" s="155">
        <v>3.0680772235</v>
      </c>
      <c r="Y815" s="152" t="s">
        <v>159</v>
      </c>
      <c r="Z815" s="154">
        <v>42174</v>
      </c>
      <c r="AA815" s="153" t="s">
        <v>9271</v>
      </c>
      <c r="AB815" s="152" t="s">
        <v>11051</v>
      </c>
      <c r="AC815" s="152" t="s">
        <v>239</v>
      </c>
      <c r="AD815" s="152" t="s">
        <v>170</v>
      </c>
    </row>
    <row r="816" spans="1:30" hidden="1">
      <c r="A816" s="189" t="s">
        <v>8164</v>
      </c>
      <c r="B816" s="189" t="s">
        <v>8165</v>
      </c>
      <c r="C816" s="154">
        <v>43830</v>
      </c>
      <c r="D816" s="155">
        <v>1.125</v>
      </c>
      <c r="E816" s="155">
        <v>1.125</v>
      </c>
      <c r="F816" s="156">
        <v>8.8967971530239304E-2</v>
      </c>
      <c r="G816" s="154">
        <v>43829</v>
      </c>
      <c r="H816" s="155">
        <v>1.1240000000000001</v>
      </c>
      <c r="I816" s="156">
        <v>30.966239813736902</v>
      </c>
      <c r="J816" s="152" t="s">
        <v>11052</v>
      </c>
      <c r="K816" s="156">
        <v>1.9945602901178601</v>
      </c>
      <c r="L816" s="156">
        <v>6.2322946175637499</v>
      </c>
      <c r="M816" s="185">
        <v>7.6555023923445003</v>
      </c>
      <c r="N816" s="156">
        <v>11.6071428571429</v>
      </c>
      <c r="O816" s="156">
        <v>30.966239813736902</v>
      </c>
      <c r="P816" s="152" t="s">
        <v>11052</v>
      </c>
      <c r="Q816" s="157">
        <v>0</v>
      </c>
      <c r="R816" s="152"/>
      <c r="S816" s="157">
        <v>0</v>
      </c>
      <c r="T816" s="152"/>
      <c r="U816" s="156">
        <v>12.5</v>
      </c>
      <c r="V816" s="152" t="s">
        <v>163</v>
      </c>
      <c r="W816" s="152" t="s">
        <v>95</v>
      </c>
      <c r="X816" s="155">
        <v>1.1580302593</v>
      </c>
      <c r="Y816" s="152" t="s">
        <v>159</v>
      </c>
      <c r="Z816" s="154">
        <v>43194</v>
      </c>
      <c r="AA816" s="153" t="s">
        <v>9271</v>
      </c>
      <c r="AB816" s="152" t="s">
        <v>10684</v>
      </c>
      <c r="AC816" s="152" t="s">
        <v>340</v>
      </c>
      <c r="AD816" s="152" t="s">
        <v>213</v>
      </c>
    </row>
    <row r="817" spans="1:30" hidden="1">
      <c r="A817" s="189" t="s">
        <v>8166</v>
      </c>
      <c r="B817" s="189" t="s">
        <v>8167</v>
      </c>
      <c r="C817" s="154">
        <v>43830</v>
      </c>
      <c r="D817" s="155">
        <v>0.67</v>
      </c>
      <c r="E817" s="155">
        <v>0.67</v>
      </c>
      <c r="F817" s="156">
        <v>0.75187969924812104</v>
      </c>
      <c r="G817" s="154">
        <v>43829</v>
      </c>
      <c r="H817" s="155">
        <v>0.66500000000000004</v>
      </c>
      <c r="I817" s="156">
        <v>30.859375</v>
      </c>
      <c r="J817" s="152" t="s">
        <v>11053</v>
      </c>
      <c r="K817" s="156">
        <v>1.3615733736762501</v>
      </c>
      <c r="L817" s="156">
        <v>5.0156739811912301</v>
      </c>
      <c r="M817" s="185">
        <v>7.8904991948470302</v>
      </c>
      <c r="N817" s="156">
        <v>10.7438016528926</v>
      </c>
      <c r="O817" s="156">
        <v>30.859375</v>
      </c>
      <c r="P817" s="152" t="s">
        <v>11053</v>
      </c>
      <c r="Q817" s="156">
        <v>-3.1791907514450699</v>
      </c>
      <c r="R817" s="152" t="s">
        <v>11054</v>
      </c>
      <c r="S817" s="156">
        <v>1.8237082066869299</v>
      </c>
      <c r="T817" s="152" t="s">
        <v>11055</v>
      </c>
      <c r="U817" s="156">
        <v>-33</v>
      </c>
      <c r="V817" s="152" t="s">
        <v>157</v>
      </c>
      <c r="W817" s="152" t="s">
        <v>158</v>
      </c>
      <c r="X817" s="155">
        <v>5.9390078153000001</v>
      </c>
      <c r="Y817" s="152" t="s">
        <v>159</v>
      </c>
      <c r="Z817" s="154">
        <v>42165</v>
      </c>
      <c r="AA817" s="153" t="s">
        <v>9271</v>
      </c>
      <c r="AB817" s="152" t="s">
        <v>11031</v>
      </c>
      <c r="AC817" s="152" t="s">
        <v>430</v>
      </c>
      <c r="AD817" s="152" t="s">
        <v>162</v>
      </c>
    </row>
    <row r="818" spans="1:30" hidden="1">
      <c r="A818" s="189" t="s">
        <v>13862</v>
      </c>
      <c r="B818" s="189" t="s">
        <v>13863</v>
      </c>
      <c r="C818" s="154">
        <v>43830</v>
      </c>
      <c r="D818" s="155">
        <v>1.248</v>
      </c>
      <c r="E818" s="155">
        <v>1.248</v>
      </c>
      <c r="F818" s="156">
        <v>8.0192461908571794E-2</v>
      </c>
      <c r="G818" s="154">
        <v>43829</v>
      </c>
      <c r="H818" s="155">
        <v>1.2470000000000001</v>
      </c>
      <c r="I818" s="156">
        <v>30.817610062893099</v>
      </c>
      <c r="J818" s="152" t="s">
        <v>13864</v>
      </c>
      <c r="K818" s="156">
        <v>0.80775444264943497</v>
      </c>
      <c r="L818" s="156">
        <v>2.12765957446809</v>
      </c>
      <c r="M818" s="185">
        <v>3.3968516984258401</v>
      </c>
      <c r="N818" s="156">
        <v>2.29508196721312</v>
      </c>
      <c r="O818" s="156">
        <v>30.817610062893099</v>
      </c>
      <c r="P818" s="152" t="s">
        <v>13864</v>
      </c>
      <c r="Q818" s="156">
        <v>8.4274543874891403</v>
      </c>
      <c r="R818" s="152" t="s">
        <v>13865</v>
      </c>
      <c r="S818" s="156">
        <v>17.8470254957507</v>
      </c>
      <c r="T818" s="152" t="s">
        <v>13866</v>
      </c>
      <c r="U818" s="156">
        <v>21.282798833819299</v>
      </c>
      <c r="V818" s="152" t="s">
        <v>227</v>
      </c>
      <c r="W818" s="152" t="s">
        <v>189</v>
      </c>
      <c r="X818" s="155">
        <v>2.5458517613999998</v>
      </c>
      <c r="Y818" s="152" t="s">
        <v>159</v>
      </c>
      <c r="Z818" s="154">
        <v>42394</v>
      </c>
      <c r="AA818" s="153" t="s">
        <v>9271</v>
      </c>
      <c r="AB818" s="152" t="s">
        <v>252</v>
      </c>
      <c r="AC818" s="152" t="s">
        <v>205</v>
      </c>
      <c r="AD818" s="152" t="s">
        <v>185</v>
      </c>
    </row>
    <row r="819" spans="1:30" hidden="1">
      <c r="A819" s="189" t="s">
        <v>13867</v>
      </c>
      <c r="B819" s="189" t="s">
        <v>13868</v>
      </c>
      <c r="C819" s="154">
        <v>43830</v>
      </c>
      <c r="D819" s="155">
        <v>1.1040000000000001</v>
      </c>
      <c r="E819" s="155">
        <v>1.1040000000000001</v>
      </c>
      <c r="F819" s="156">
        <v>0.72992700729927096</v>
      </c>
      <c r="G819" s="154">
        <v>43829</v>
      </c>
      <c r="H819" s="155">
        <v>1.0960000000000001</v>
      </c>
      <c r="I819" s="156">
        <v>30.8056872037915</v>
      </c>
      <c r="J819" s="152" t="s">
        <v>13869</v>
      </c>
      <c r="K819" s="156">
        <v>2.0332717190388201</v>
      </c>
      <c r="L819" s="156">
        <v>7.0805043646944901</v>
      </c>
      <c r="M819" s="185">
        <v>5.4441260744985804</v>
      </c>
      <c r="N819" s="156">
        <v>9.3069306930693205</v>
      </c>
      <c r="O819" s="156">
        <v>30.8056872037915</v>
      </c>
      <c r="P819" s="152" t="s">
        <v>13869</v>
      </c>
      <c r="Q819" s="156">
        <v>-2.4734982332155302</v>
      </c>
      <c r="R819" s="152" t="s">
        <v>13870</v>
      </c>
      <c r="S819" s="156">
        <v>2.3169601482854598</v>
      </c>
      <c r="T819" s="152" t="s">
        <v>13871</v>
      </c>
      <c r="U819" s="156">
        <v>10.4</v>
      </c>
      <c r="V819" s="152" t="s">
        <v>157</v>
      </c>
      <c r="W819" s="152" t="s">
        <v>158</v>
      </c>
      <c r="X819" s="155">
        <v>0.49138899889999998</v>
      </c>
      <c r="Y819" s="152" t="s">
        <v>159</v>
      </c>
      <c r="Z819" s="154">
        <v>42340</v>
      </c>
      <c r="AA819" s="153" t="s">
        <v>9271</v>
      </c>
      <c r="AB819" s="152" t="s">
        <v>13872</v>
      </c>
      <c r="AC819" s="152" t="s">
        <v>203</v>
      </c>
      <c r="AD819" s="152" t="s">
        <v>170</v>
      </c>
    </row>
    <row r="820" spans="1:30" hidden="1">
      <c r="A820" s="189" t="s">
        <v>8168</v>
      </c>
      <c r="B820" s="189" t="s">
        <v>8169</v>
      </c>
      <c r="C820" s="154">
        <v>43830</v>
      </c>
      <c r="D820" s="155">
        <v>1.0685</v>
      </c>
      <c r="E820" s="155">
        <v>1.0685</v>
      </c>
      <c r="F820" s="156">
        <v>0.90660118991406702</v>
      </c>
      <c r="G820" s="154">
        <v>43829</v>
      </c>
      <c r="H820" s="155">
        <v>1.0589</v>
      </c>
      <c r="I820" s="156">
        <v>30.783353733170099</v>
      </c>
      <c r="J820" s="152" t="s">
        <v>11056</v>
      </c>
      <c r="K820" s="156">
        <v>1.8589132507149699</v>
      </c>
      <c r="L820" s="156">
        <v>2.04373985292714</v>
      </c>
      <c r="M820" s="185">
        <v>0.77336602848250302</v>
      </c>
      <c r="N820" s="156">
        <v>8.3891255832826097</v>
      </c>
      <c r="O820" s="156">
        <v>30.783353733170099</v>
      </c>
      <c r="P820" s="152" t="s">
        <v>11056</v>
      </c>
      <c r="Q820" s="156">
        <v>13.1885593220339</v>
      </c>
      <c r="R820" s="152" t="s">
        <v>11057</v>
      </c>
      <c r="S820" s="156">
        <v>6.85</v>
      </c>
      <c r="T820" s="152" t="s">
        <v>11058</v>
      </c>
      <c r="U820" s="156">
        <v>6.85</v>
      </c>
      <c r="V820" s="152" t="s">
        <v>157</v>
      </c>
      <c r="W820" s="152" t="s">
        <v>166</v>
      </c>
      <c r="X820" s="155">
        <v>2.1383694194</v>
      </c>
      <c r="Y820" s="152" t="s">
        <v>159</v>
      </c>
      <c r="Z820" s="154">
        <v>42725</v>
      </c>
      <c r="AA820" s="153" t="s">
        <v>9271</v>
      </c>
      <c r="AB820" s="152" t="s">
        <v>444</v>
      </c>
      <c r="AC820" s="152" t="s">
        <v>445</v>
      </c>
      <c r="AD820" s="152" t="s">
        <v>162</v>
      </c>
    </row>
    <row r="821" spans="1:30" hidden="1">
      <c r="A821" s="189" t="s">
        <v>8170</v>
      </c>
      <c r="B821" s="189" t="s">
        <v>8171</v>
      </c>
      <c r="C821" s="154">
        <v>43830</v>
      </c>
      <c r="D821" s="155">
        <v>0.621</v>
      </c>
      <c r="E821" s="155">
        <v>0.621</v>
      </c>
      <c r="F821" s="156">
        <v>0.97560975609756195</v>
      </c>
      <c r="G821" s="154">
        <v>43829</v>
      </c>
      <c r="H821" s="155">
        <v>0.61499999999999999</v>
      </c>
      <c r="I821" s="156">
        <v>30.7368421052632</v>
      </c>
      <c r="J821" s="152" t="s">
        <v>11059</v>
      </c>
      <c r="K821" s="156">
        <v>3.156146179402</v>
      </c>
      <c r="L821" s="156">
        <v>7.4394463667820103</v>
      </c>
      <c r="M821" s="185">
        <v>12.2965641952984</v>
      </c>
      <c r="N821" s="156">
        <v>18.738049713193099</v>
      </c>
      <c r="O821" s="156">
        <v>30.7368421052632</v>
      </c>
      <c r="P821" s="152" t="s">
        <v>11059</v>
      </c>
      <c r="Q821" s="156">
        <v>-1.4285714285714299</v>
      </c>
      <c r="R821" s="152" t="s">
        <v>11060</v>
      </c>
      <c r="S821" s="156">
        <v>5.2542372881355996</v>
      </c>
      <c r="T821" s="152" t="s">
        <v>11061</v>
      </c>
      <c r="U821" s="156">
        <v>-37.9</v>
      </c>
      <c r="V821" s="152" t="s">
        <v>157</v>
      </c>
      <c r="W821" s="152" t="s">
        <v>186</v>
      </c>
      <c r="X821" s="155">
        <v>14.7103893924</v>
      </c>
      <c r="Y821" s="152" t="s">
        <v>159</v>
      </c>
      <c r="Z821" s="154">
        <v>42110</v>
      </c>
      <c r="AA821" s="153" t="s">
        <v>9271</v>
      </c>
      <c r="AB821" s="152" t="s">
        <v>11062</v>
      </c>
      <c r="AC821" s="152" t="s">
        <v>325</v>
      </c>
      <c r="AD821" s="152" t="s">
        <v>181</v>
      </c>
    </row>
    <row r="822" spans="1:30" hidden="1">
      <c r="A822" s="189" t="s">
        <v>13873</v>
      </c>
      <c r="B822" s="189" t="s">
        <v>13874</v>
      </c>
      <c r="C822" s="154">
        <v>43830</v>
      </c>
      <c r="D822" s="155">
        <v>1.0209999999999999</v>
      </c>
      <c r="E822" s="155">
        <v>1.202</v>
      </c>
      <c r="F822" s="156">
        <v>0.29469548133593798</v>
      </c>
      <c r="G822" s="154">
        <v>43829</v>
      </c>
      <c r="H822" s="155">
        <v>1.018</v>
      </c>
      <c r="I822" s="156">
        <v>30.729833546734898</v>
      </c>
      <c r="J822" s="152" t="s">
        <v>13875</v>
      </c>
      <c r="K822" s="156">
        <v>0.88932806324110003</v>
      </c>
      <c r="L822" s="156">
        <v>5.3663570691434304</v>
      </c>
      <c r="M822" s="185">
        <v>6.6875653082549702</v>
      </c>
      <c r="N822" s="156">
        <v>13.318534961154301</v>
      </c>
      <c r="O822" s="156">
        <v>30.729833546734898</v>
      </c>
      <c r="P822" s="152" t="s">
        <v>13875</v>
      </c>
      <c r="Q822" s="156">
        <v>1.39026812313804</v>
      </c>
      <c r="R822" s="152" t="s">
        <v>13876</v>
      </c>
      <c r="S822" s="157">
        <v>0</v>
      </c>
      <c r="T822" s="152"/>
      <c r="U822" s="156">
        <v>13.995326799242401</v>
      </c>
      <c r="V822" s="152" t="s">
        <v>157</v>
      </c>
      <c r="W822" s="152" t="s">
        <v>95</v>
      </c>
      <c r="X822" s="155">
        <v>2.2595042900000001E-2</v>
      </c>
      <c r="Y822" s="152" t="s">
        <v>159</v>
      </c>
      <c r="Z822" s="154">
        <v>42871</v>
      </c>
      <c r="AA822" s="153" t="s">
        <v>9271</v>
      </c>
      <c r="AB822" s="152" t="s">
        <v>11031</v>
      </c>
      <c r="AC822" s="152" t="s">
        <v>430</v>
      </c>
      <c r="AD822" s="152" t="s">
        <v>162</v>
      </c>
    </row>
    <row r="823" spans="1:30" hidden="1">
      <c r="A823" s="189" t="s">
        <v>8172</v>
      </c>
      <c r="B823" s="189" t="s">
        <v>8173</v>
      </c>
      <c r="C823" s="154">
        <v>43830</v>
      </c>
      <c r="D823" s="155">
        <v>0.94230000000000003</v>
      </c>
      <c r="E823" s="155">
        <v>0.94230000000000003</v>
      </c>
      <c r="F823" s="156">
        <v>0.34075178362261499</v>
      </c>
      <c r="G823" s="154">
        <v>43829</v>
      </c>
      <c r="H823" s="155">
        <v>0.93910000000000005</v>
      </c>
      <c r="I823" s="156">
        <v>30.657237936772098</v>
      </c>
      <c r="J823" s="152" t="s">
        <v>11063</v>
      </c>
      <c r="K823" s="156">
        <v>2.1574154379878601</v>
      </c>
      <c r="L823" s="156">
        <v>7.3601458357069598</v>
      </c>
      <c r="M823" s="185">
        <v>7.5930577757478899</v>
      </c>
      <c r="N823" s="156">
        <v>11.028632025450699</v>
      </c>
      <c r="O823" s="156">
        <v>30.657237936772098</v>
      </c>
      <c r="P823" s="152" t="s">
        <v>11063</v>
      </c>
      <c r="Q823" s="156">
        <v>0.27668404810046299</v>
      </c>
      <c r="R823" s="152" t="s">
        <v>11064</v>
      </c>
      <c r="S823" s="156">
        <v>-4.8758328285887398</v>
      </c>
      <c r="T823" s="152" t="s">
        <v>11065</v>
      </c>
      <c r="U823" s="156">
        <v>-5.77</v>
      </c>
      <c r="V823" s="152" t="s">
        <v>157</v>
      </c>
      <c r="W823" s="152" t="s">
        <v>186</v>
      </c>
      <c r="X823" s="155">
        <v>2.3162240980000002</v>
      </c>
      <c r="Y823" s="152" t="s">
        <v>159</v>
      </c>
      <c r="Z823" s="154">
        <v>42640</v>
      </c>
      <c r="AA823" s="153" t="s">
        <v>9271</v>
      </c>
      <c r="AB823" s="152" t="s">
        <v>11066</v>
      </c>
      <c r="AC823" s="152" t="s">
        <v>250</v>
      </c>
      <c r="AD823" s="152" t="s">
        <v>162</v>
      </c>
    </row>
    <row r="824" spans="1:30" hidden="1">
      <c r="A824" s="189" t="s">
        <v>13877</v>
      </c>
      <c r="B824" s="189" t="s">
        <v>13878</v>
      </c>
      <c r="C824" s="154">
        <v>43830</v>
      </c>
      <c r="D824" s="155">
        <v>1.0678000000000001</v>
      </c>
      <c r="E824" s="155">
        <v>1.0678000000000001</v>
      </c>
      <c r="F824" s="156">
        <v>0.86907235972039498</v>
      </c>
      <c r="G824" s="154">
        <v>43829</v>
      </c>
      <c r="H824" s="155">
        <v>1.0586</v>
      </c>
      <c r="I824" s="156">
        <v>30.601761252446199</v>
      </c>
      <c r="J824" s="152" t="s">
        <v>13879</v>
      </c>
      <c r="K824" s="156">
        <v>0.68835454974069599</v>
      </c>
      <c r="L824" s="156">
        <v>2.8312788906009301</v>
      </c>
      <c r="M824" s="185">
        <v>5.4617283950617397</v>
      </c>
      <c r="N824" s="156">
        <v>14.374464438731801</v>
      </c>
      <c r="O824" s="156">
        <v>30.601761252446199</v>
      </c>
      <c r="P824" s="152" t="s">
        <v>13879</v>
      </c>
      <c r="Q824" s="156">
        <v>-4.0955631399317296</v>
      </c>
      <c r="R824" s="152" t="s">
        <v>13880</v>
      </c>
      <c r="S824" s="157">
        <v>0</v>
      </c>
      <c r="T824" s="152"/>
      <c r="U824" s="156">
        <v>6.78000000000001</v>
      </c>
      <c r="V824" s="152" t="s">
        <v>157</v>
      </c>
      <c r="W824" s="152" t="s">
        <v>95</v>
      </c>
      <c r="X824" s="155">
        <v>0.39364660499999998</v>
      </c>
      <c r="Y824" s="152" t="s">
        <v>159</v>
      </c>
      <c r="Z824" s="154">
        <v>42894</v>
      </c>
      <c r="AA824" s="153" t="s">
        <v>9271</v>
      </c>
      <c r="AB824" s="152" t="s">
        <v>13881</v>
      </c>
      <c r="AC824" s="152" t="s">
        <v>265</v>
      </c>
      <c r="AD824" s="152" t="s">
        <v>162</v>
      </c>
    </row>
    <row r="825" spans="1:30" hidden="1">
      <c r="A825" s="189" t="s">
        <v>8174</v>
      </c>
      <c r="B825" s="189" t="s">
        <v>8175</v>
      </c>
      <c r="C825" s="154">
        <v>43830</v>
      </c>
      <c r="D825" s="155">
        <v>1.585</v>
      </c>
      <c r="E825" s="155">
        <v>1.585</v>
      </c>
      <c r="F825" s="156">
        <v>0.25300442757748298</v>
      </c>
      <c r="G825" s="154">
        <v>43829</v>
      </c>
      <c r="H825" s="155">
        <v>1.581</v>
      </c>
      <c r="I825" s="156">
        <v>30.5601317957166</v>
      </c>
      <c r="J825" s="152" t="s">
        <v>11067</v>
      </c>
      <c r="K825" s="156">
        <v>1.2779552715655</v>
      </c>
      <c r="L825" s="156">
        <v>2.8552887735236898</v>
      </c>
      <c r="M825" s="185">
        <v>3.4595300261096602</v>
      </c>
      <c r="N825" s="156">
        <v>3.7303664921465902</v>
      </c>
      <c r="O825" s="156">
        <v>30.5601317957166</v>
      </c>
      <c r="P825" s="152" t="s">
        <v>11067</v>
      </c>
      <c r="Q825" s="156">
        <v>-15.7810839532412</v>
      </c>
      <c r="R825" s="152" t="s">
        <v>11068</v>
      </c>
      <c r="S825" s="156">
        <v>-2.7010435850214898</v>
      </c>
      <c r="T825" s="152" t="s">
        <v>11069</v>
      </c>
      <c r="U825" s="156">
        <v>58.5</v>
      </c>
      <c r="V825" s="152" t="s">
        <v>157</v>
      </c>
      <c r="W825" s="152" t="s">
        <v>186</v>
      </c>
      <c r="X825" s="155">
        <v>12.149859574100001</v>
      </c>
      <c r="Y825" s="152" t="s">
        <v>159</v>
      </c>
      <c r="Z825" s="154">
        <v>41851</v>
      </c>
      <c r="AA825" s="153" t="s">
        <v>9271</v>
      </c>
      <c r="AB825" s="152" t="s">
        <v>11070</v>
      </c>
      <c r="AC825" s="152" t="s">
        <v>261</v>
      </c>
      <c r="AD825" s="152" t="s">
        <v>162</v>
      </c>
    </row>
    <row r="826" spans="1:30" hidden="1">
      <c r="A826" s="189" t="s">
        <v>8176</v>
      </c>
      <c r="B826" s="189" t="s">
        <v>8177</v>
      </c>
      <c r="C826" s="154">
        <v>43830</v>
      </c>
      <c r="D826" s="155">
        <v>1.325</v>
      </c>
      <c r="E826" s="155">
        <v>1.5069999999999999</v>
      </c>
      <c r="F826" s="156">
        <v>0.15117157974300099</v>
      </c>
      <c r="G826" s="154">
        <v>43829</v>
      </c>
      <c r="H826" s="155">
        <v>1.323</v>
      </c>
      <c r="I826" s="156">
        <v>30.5418989362554</v>
      </c>
      <c r="J826" s="152" t="s">
        <v>11071</v>
      </c>
      <c r="K826" s="156">
        <v>3.3541341653666001</v>
      </c>
      <c r="L826" s="156">
        <v>10.508757297748099</v>
      </c>
      <c r="M826" s="185">
        <v>11.0645661528074</v>
      </c>
      <c r="N826" s="156">
        <v>10.1413361764748</v>
      </c>
      <c r="O826" s="156">
        <v>30.5418989362554</v>
      </c>
      <c r="P826" s="152" t="s">
        <v>11071</v>
      </c>
      <c r="Q826" s="156">
        <v>5.6833304676753604</v>
      </c>
      <c r="R826" s="152" t="s">
        <v>11072</v>
      </c>
      <c r="S826" s="156">
        <v>29.020623425692701</v>
      </c>
      <c r="T826" s="152" t="s">
        <v>11073</v>
      </c>
      <c r="U826" s="156">
        <v>53.663562499999998</v>
      </c>
      <c r="V826" s="152" t="s">
        <v>157</v>
      </c>
      <c r="W826" s="152" t="s">
        <v>189</v>
      </c>
      <c r="X826" s="155">
        <v>25.613821038699999</v>
      </c>
      <c r="Y826" s="152" t="s">
        <v>159</v>
      </c>
      <c r="Z826" s="154">
        <v>42277</v>
      </c>
      <c r="AA826" s="153" t="s">
        <v>9271</v>
      </c>
      <c r="AB826" s="152" t="s">
        <v>11074</v>
      </c>
      <c r="AC826" s="152" t="s">
        <v>217</v>
      </c>
      <c r="AD826" s="152" t="s">
        <v>162</v>
      </c>
    </row>
    <row r="827" spans="1:30" hidden="1">
      <c r="A827" s="189" t="s">
        <v>8178</v>
      </c>
      <c r="B827" s="189" t="s">
        <v>8179</v>
      </c>
      <c r="C827" s="154">
        <v>43830</v>
      </c>
      <c r="D827" s="155">
        <v>1.3203</v>
      </c>
      <c r="E827" s="155">
        <v>1.3203</v>
      </c>
      <c r="F827" s="156">
        <v>0.34199726402188402</v>
      </c>
      <c r="G827" s="154">
        <v>43829</v>
      </c>
      <c r="H827" s="155">
        <v>1.3158000000000001</v>
      </c>
      <c r="I827" s="156">
        <v>30.477319893270099</v>
      </c>
      <c r="J827" s="152" t="s">
        <v>11075</v>
      </c>
      <c r="K827" s="156">
        <v>0.97124502906086996</v>
      </c>
      <c r="L827" s="156">
        <v>9.8602096854717995</v>
      </c>
      <c r="M827" s="185">
        <v>15.3704998252359</v>
      </c>
      <c r="N827" s="156">
        <v>22.613298662704299</v>
      </c>
      <c r="O827" s="156">
        <v>30.477319893270099</v>
      </c>
      <c r="P827" s="152" t="s">
        <v>11075</v>
      </c>
      <c r="Q827" s="157">
        <v>0</v>
      </c>
      <c r="R827" s="152"/>
      <c r="S827" s="157">
        <v>0</v>
      </c>
      <c r="T827" s="152"/>
      <c r="U827" s="156">
        <v>32.03</v>
      </c>
      <c r="V827" s="152" t="s">
        <v>157</v>
      </c>
      <c r="W827" s="152" t="s">
        <v>95</v>
      </c>
      <c r="X827" s="155">
        <v>2.4685387888000001</v>
      </c>
      <c r="Y827" s="152" t="s">
        <v>159</v>
      </c>
      <c r="Z827" s="154">
        <v>43347</v>
      </c>
      <c r="AA827" s="153" t="s">
        <v>9271</v>
      </c>
      <c r="AB827" s="152" t="s">
        <v>417</v>
      </c>
      <c r="AC827" s="152" t="s">
        <v>270</v>
      </c>
      <c r="AD827" s="152" t="s">
        <v>181</v>
      </c>
    </row>
    <row r="828" spans="1:30" hidden="1">
      <c r="A828" s="189" t="s">
        <v>8180</v>
      </c>
      <c r="B828" s="189" t="s">
        <v>8181</v>
      </c>
      <c r="C828" s="154">
        <v>43830</v>
      </c>
      <c r="D828" s="155">
        <v>1.0257000000000001</v>
      </c>
      <c r="E828" s="155">
        <v>1.0257000000000001</v>
      </c>
      <c r="F828" s="156">
        <v>0.32276995305165102</v>
      </c>
      <c r="G828" s="154">
        <v>43829</v>
      </c>
      <c r="H828" s="155">
        <v>1.0224</v>
      </c>
      <c r="I828" s="156">
        <v>30.446394505913801</v>
      </c>
      <c r="J828" s="152" t="s">
        <v>11076</v>
      </c>
      <c r="K828" s="156">
        <v>2.2530156514804101</v>
      </c>
      <c r="L828" s="156">
        <v>12.049377321389599</v>
      </c>
      <c r="M828" s="185">
        <v>15.741367637102201</v>
      </c>
      <c r="N828" s="156">
        <v>19.0736011144648</v>
      </c>
      <c r="O828" s="156">
        <v>30.446394505913801</v>
      </c>
      <c r="P828" s="152" t="s">
        <v>11076</v>
      </c>
      <c r="Q828" s="156">
        <v>2.3448413490321398</v>
      </c>
      <c r="R828" s="152" t="s">
        <v>11077</v>
      </c>
      <c r="S828" s="157">
        <v>0</v>
      </c>
      <c r="T828" s="152"/>
      <c r="U828" s="156">
        <v>2.5700000000000101</v>
      </c>
      <c r="V828" s="152" t="s">
        <v>157</v>
      </c>
      <c r="W828" s="152" t="s">
        <v>95</v>
      </c>
      <c r="X828" s="155">
        <v>1.3397621856999999</v>
      </c>
      <c r="Y828" s="152" t="s">
        <v>159</v>
      </c>
      <c r="Z828" s="154">
        <v>43070</v>
      </c>
      <c r="AA828" s="153" t="s">
        <v>9271</v>
      </c>
      <c r="AB828" s="152" t="s">
        <v>11078</v>
      </c>
      <c r="AC828" s="152" t="s">
        <v>556</v>
      </c>
      <c r="AD828" s="152" t="s">
        <v>170</v>
      </c>
    </row>
    <row r="829" spans="1:30" hidden="1">
      <c r="A829" s="189" t="s">
        <v>8182</v>
      </c>
      <c r="B829" s="189" t="s">
        <v>8183</v>
      </c>
      <c r="C829" s="154">
        <v>43830</v>
      </c>
      <c r="D829" s="155">
        <v>3.1110000000000002</v>
      </c>
      <c r="E829" s="155">
        <v>3.1110000000000002</v>
      </c>
      <c r="F829" s="156">
        <v>0.32247662044502501</v>
      </c>
      <c r="G829" s="154">
        <v>43829</v>
      </c>
      <c r="H829" s="155">
        <v>3.101</v>
      </c>
      <c r="I829" s="156">
        <v>30.440251572327099</v>
      </c>
      <c r="J829" s="152" t="s">
        <v>11079</v>
      </c>
      <c r="K829" s="156">
        <v>3.3211557622052501</v>
      </c>
      <c r="L829" s="156">
        <v>9.5808383233532997</v>
      </c>
      <c r="M829" s="185">
        <v>13.664596273291901</v>
      </c>
      <c r="N829" s="156">
        <v>10.593672236046899</v>
      </c>
      <c r="O829" s="156">
        <v>30.440251572327099</v>
      </c>
      <c r="P829" s="152" t="s">
        <v>11079</v>
      </c>
      <c r="Q829" s="156">
        <v>6.8337912087912196</v>
      </c>
      <c r="R829" s="152" t="s">
        <v>11080</v>
      </c>
      <c r="S829" s="156">
        <v>21.381193913382798</v>
      </c>
      <c r="T829" s="152" t="s">
        <v>11081</v>
      </c>
      <c r="U829" s="156">
        <v>211.1</v>
      </c>
      <c r="V829" s="152" t="s">
        <v>157</v>
      </c>
      <c r="W829" s="152" t="s">
        <v>158</v>
      </c>
      <c r="X829" s="155">
        <v>0.96713726320000004</v>
      </c>
      <c r="Y829" s="152" t="s">
        <v>159</v>
      </c>
      <c r="Z829" s="154">
        <v>41621</v>
      </c>
      <c r="AA829" s="153" t="s">
        <v>9271</v>
      </c>
      <c r="AB829" s="152" t="s">
        <v>4977</v>
      </c>
      <c r="AC829" s="152" t="s">
        <v>462</v>
      </c>
      <c r="AD829" s="152" t="s">
        <v>241</v>
      </c>
    </row>
    <row r="830" spans="1:30" hidden="1">
      <c r="A830" s="189" t="s">
        <v>8184</v>
      </c>
      <c r="B830" s="189" t="s">
        <v>8185</v>
      </c>
      <c r="C830" s="154">
        <v>43830</v>
      </c>
      <c r="D830" s="155">
        <v>1.0992999999999999</v>
      </c>
      <c r="E830" s="155">
        <v>1.4619</v>
      </c>
      <c r="F830" s="156">
        <v>1.0293171583494001</v>
      </c>
      <c r="G830" s="154">
        <v>43829</v>
      </c>
      <c r="H830" s="155">
        <v>1.0881000000000001</v>
      </c>
      <c r="I830" s="156">
        <v>30.358232914762901</v>
      </c>
      <c r="J830" s="152" t="s">
        <v>11082</v>
      </c>
      <c r="K830" s="156">
        <v>4.7950428979980897</v>
      </c>
      <c r="L830" s="156">
        <v>8.5299634712212402</v>
      </c>
      <c r="M830" s="185">
        <v>11.276483347328</v>
      </c>
      <c r="N830" s="156">
        <v>7.3221106109785703</v>
      </c>
      <c r="O830" s="156">
        <v>30.358232914762901</v>
      </c>
      <c r="P830" s="152" t="s">
        <v>11082</v>
      </c>
      <c r="Q830" s="156">
        <v>9.4114529371301092</v>
      </c>
      <c r="R830" s="152" t="s">
        <v>11083</v>
      </c>
      <c r="S830" s="156">
        <v>23.136013812303499</v>
      </c>
      <c r="T830" s="152" t="s">
        <v>11084</v>
      </c>
      <c r="U830" s="156">
        <v>35.178893207137897</v>
      </c>
      <c r="V830" s="152" t="s">
        <v>157</v>
      </c>
      <c r="W830" s="152" t="s">
        <v>158</v>
      </c>
      <c r="X830" s="155">
        <v>7.3525789267999997</v>
      </c>
      <c r="Y830" s="152" t="s">
        <v>159</v>
      </c>
      <c r="Z830" s="154">
        <v>42143</v>
      </c>
      <c r="AA830" s="153" t="s">
        <v>9271</v>
      </c>
      <c r="AB830" s="152" t="s">
        <v>10821</v>
      </c>
      <c r="AC830" s="152" t="s">
        <v>314</v>
      </c>
      <c r="AD830" s="152" t="s">
        <v>181</v>
      </c>
    </row>
    <row r="831" spans="1:30" hidden="1">
      <c r="A831" s="189" t="s">
        <v>13882</v>
      </c>
      <c r="B831" s="189" t="s">
        <v>13883</v>
      </c>
      <c r="C831" s="154">
        <v>43830</v>
      </c>
      <c r="D831" s="155">
        <v>0.67030000000000001</v>
      </c>
      <c r="E831" s="155">
        <v>0.67030000000000001</v>
      </c>
      <c r="F831" s="156">
        <v>0.31427716252618798</v>
      </c>
      <c r="G831" s="154">
        <v>43829</v>
      </c>
      <c r="H831" s="155">
        <v>0.66820000000000002</v>
      </c>
      <c r="I831" s="156">
        <v>30.332490764145401</v>
      </c>
      <c r="J831" s="152" t="s">
        <v>13884</v>
      </c>
      <c r="K831" s="156">
        <v>4.0031031807602897</v>
      </c>
      <c r="L831" s="156">
        <v>11.6236469608659</v>
      </c>
      <c r="M831" s="185">
        <v>12.2404554588078</v>
      </c>
      <c r="N831" s="156">
        <v>15.013726835964301</v>
      </c>
      <c r="O831" s="156">
        <v>30.332490764145401</v>
      </c>
      <c r="P831" s="152" t="s">
        <v>13884</v>
      </c>
      <c r="Q831" s="156">
        <v>-6.2779642058165503</v>
      </c>
      <c r="R831" s="152" t="s">
        <v>13885</v>
      </c>
      <c r="S831" s="156">
        <v>4.9804228660924101</v>
      </c>
      <c r="T831" s="152" t="s">
        <v>13886</v>
      </c>
      <c r="U831" s="156">
        <v>-32.97</v>
      </c>
      <c r="V831" s="152" t="s">
        <v>157</v>
      </c>
      <c r="W831" s="152" t="s">
        <v>186</v>
      </c>
      <c r="X831" s="155">
        <v>0.20066737309999999</v>
      </c>
      <c r="Y831" s="152" t="s">
        <v>159</v>
      </c>
      <c r="Z831" s="154">
        <v>42109</v>
      </c>
      <c r="AA831" s="153" t="s">
        <v>9271</v>
      </c>
      <c r="AB831" s="152" t="s">
        <v>13887</v>
      </c>
      <c r="AC831" s="152" t="s">
        <v>292</v>
      </c>
      <c r="AD831" s="152" t="s">
        <v>192</v>
      </c>
    </row>
    <row r="832" spans="1:30" hidden="1">
      <c r="A832" s="189" t="s">
        <v>8186</v>
      </c>
      <c r="B832" s="189" t="s">
        <v>8187</v>
      </c>
      <c r="C832" s="154">
        <v>43830</v>
      </c>
      <c r="D832" s="155">
        <v>0.63200000000000001</v>
      </c>
      <c r="E832" s="155">
        <v>0.63200000000000001</v>
      </c>
      <c r="F832" s="156">
        <v>0.63694267515923597</v>
      </c>
      <c r="G832" s="154">
        <v>43829</v>
      </c>
      <c r="H832" s="155">
        <v>0.628</v>
      </c>
      <c r="I832" s="156">
        <v>30.309278350515498</v>
      </c>
      <c r="J832" s="152" t="s">
        <v>11085</v>
      </c>
      <c r="K832" s="156">
        <v>2.76422764227642</v>
      </c>
      <c r="L832" s="156">
        <v>6.7567567567567597</v>
      </c>
      <c r="M832" s="185">
        <v>7.1186440677966196</v>
      </c>
      <c r="N832" s="156">
        <v>9.9130434782608798</v>
      </c>
      <c r="O832" s="156">
        <v>30.309278350515498</v>
      </c>
      <c r="P832" s="152" t="s">
        <v>11085</v>
      </c>
      <c r="Q832" s="156">
        <v>-13.778990450204599</v>
      </c>
      <c r="R832" s="152" t="s">
        <v>11086</v>
      </c>
      <c r="S832" s="156">
        <v>-30.549450549450601</v>
      </c>
      <c r="T832" s="152" t="s">
        <v>11087</v>
      </c>
      <c r="U832" s="156">
        <v>-36.799999999999997</v>
      </c>
      <c r="V832" s="152" t="s">
        <v>157</v>
      </c>
      <c r="W832" s="152" t="s">
        <v>186</v>
      </c>
      <c r="X832" s="155">
        <v>1.5845721356</v>
      </c>
      <c r="Y832" s="152" t="s">
        <v>159</v>
      </c>
      <c r="Z832" s="154">
        <v>42264</v>
      </c>
      <c r="AA832" s="153" t="s">
        <v>9271</v>
      </c>
      <c r="AB832" s="152" t="s">
        <v>11088</v>
      </c>
      <c r="AC832" s="152" t="s">
        <v>244</v>
      </c>
      <c r="AD832" s="152" t="s">
        <v>162</v>
      </c>
    </row>
    <row r="833" spans="1:30" hidden="1">
      <c r="A833" s="189" t="s">
        <v>8188</v>
      </c>
      <c r="B833" s="189" t="s">
        <v>8189</v>
      </c>
      <c r="C833" s="154">
        <v>43830</v>
      </c>
      <c r="D833" s="155">
        <v>0.97529999999999994</v>
      </c>
      <c r="E833" s="155">
        <v>0.97529999999999994</v>
      </c>
      <c r="F833" s="156">
        <v>0.53602721368930895</v>
      </c>
      <c r="G833" s="154">
        <v>43829</v>
      </c>
      <c r="H833" s="155">
        <v>0.97009999999999996</v>
      </c>
      <c r="I833" s="156">
        <v>30.2310054746962</v>
      </c>
      <c r="J833" s="152" t="s">
        <v>11089</v>
      </c>
      <c r="K833" s="156">
        <v>2.7172195892575002</v>
      </c>
      <c r="L833" s="156">
        <v>7.4710743801652901</v>
      </c>
      <c r="M833" s="185">
        <v>8.2824469856778098</v>
      </c>
      <c r="N833" s="156">
        <v>10.0914324415848</v>
      </c>
      <c r="O833" s="156">
        <v>30.2310054746962</v>
      </c>
      <c r="P833" s="152" t="s">
        <v>11089</v>
      </c>
      <c r="Q833" s="157">
        <v>0</v>
      </c>
      <c r="R833" s="152"/>
      <c r="S833" s="157">
        <v>0</v>
      </c>
      <c r="T833" s="152"/>
      <c r="U833" s="156">
        <v>-2.47000000000001</v>
      </c>
      <c r="V833" s="152" t="s">
        <v>157</v>
      </c>
      <c r="W833" s="152" t="s">
        <v>95</v>
      </c>
      <c r="X833" s="155">
        <v>3.4745576687000002</v>
      </c>
      <c r="Y833" s="152" t="s">
        <v>159</v>
      </c>
      <c r="Z833" s="154">
        <v>43124</v>
      </c>
      <c r="AA833" s="153" t="s">
        <v>9271</v>
      </c>
      <c r="AB833" s="152" t="s">
        <v>9843</v>
      </c>
      <c r="AC833" s="152" t="s">
        <v>167</v>
      </c>
      <c r="AD833" s="152" t="s">
        <v>185</v>
      </c>
    </row>
    <row r="834" spans="1:30" hidden="1">
      <c r="A834" s="189" t="s">
        <v>3652</v>
      </c>
      <c r="B834" s="189" t="s">
        <v>3653</v>
      </c>
      <c r="C834" s="154">
        <v>43830</v>
      </c>
      <c r="D834" s="155">
        <v>1.2083999999999999</v>
      </c>
      <c r="E834" s="155">
        <v>1.2083999999999999</v>
      </c>
      <c r="F834" s="156">
        <v>0.54081038355935995</v>
      </c>
      <c r="G834" s="154">
        <v>43829</v>
      </c>
      <c r="H834" s="155">
        <v>1.2019</v>
      </c>
      <c r="I834" s="156">
        <v>30.145395799676901</v>
      </c>
      <c r="J834" s="152" t="s">
        <v>3654</v>
      </c>
      <c r="K834" s="156">
        <v>1.79428860247661</v>
      </c>
      <c r="L834" s="156">
        <v>6.6266654901614697</v>
      </c>
      <c r="M834" s="185">
        <v>7.0991757511299998</v>
      </c>
      <c r="N834" s="156">
        <v>12.9873772791024</v>
      </c>
      <c r="O834" s="156">
        <v>30.145395799676901</v>
      </c>
      <c r="P834" s="152" t="s">
        <v>3654</v>
      </c>
      <c r="Q834" s="156">
        <v>19.6791126077052</v>
      </c>
      <c r="R834" s="152" t="s">
        <v>6602</v>
      </c>
      <c r="S834" s="156">
        <v>20.3945402012553</v>
      </c>
      <c r="T834" s="152" t="s">
        <v>6603</v>
      </c>
      <c r="U834" s="156">
        <v>20.84</v>
      </c>
      <c r="V834" s="152" t="s">
        <v>163</v>
      </c>
      <c r="W834" s="152" t="s">
        <v>158</v>
      </c>
      <c r="X834" s="155">
        <v>1.9267435609000001</v>
      </c>
      <c r="Y834" s="152" t="s">
        <v>159</v>
      </c>
      <c r="Z834" s="154">
        <v>42718</v>
      </c>
      <c r="AA834" s="192" t="s">
        <v>318</v>
      </c>
      <c r="AB834" s="152" t="s">
        <v>218</v>
      </c>
      <c r="AC834" s="152" t="s">
        <v>219</v>
      </c>
      <c r="AD834" s="152" t="s">
        <v>165</v>
      </c>
    </row>
    <row r="835" spans="1:30" hidden="1">
      <c r="A835" s="189" t="s">
        <v>8190</v>
      </c>
      <c r="B835" s="189" t="s">
        <v>8191</v>
      </c>
      <c r="C835" s="154">
        <v>43830</v>
      </c>
      <c r="D835" s="155">
        <v>0.75429999999999997</v>
      </c>
      <c r="E835" s="155">
        <v>0.75429999999999997</v>
      </c>
      <c r="F835" s="156">
        <v>0.19925611052071501</v>
      </c>
      <c r="G835" s="154">
        <v>43829</v>
      </c>
      <c r="H835" s="155">
        <v>0.75280000000000002</v>
      </c>
      <c r="I835" s="156">
        <v>30.1414768806073</v>
      </c>
      <c r="J835" s="152" t="s">
        <v>11090</v>
      </c>
      <c r="K835" s="156">
        <v>1.6439832906616301</v>
      </c>
      <c r="L835" s="156">
        <v>4.8804226918798701</v>
      </c>
      <c r="M835" s="185">
        <v>1.4116698037106701</v>
      </c>
      <c r="N835" s="156">
        <v>8.6105111591072703</v>
      </c>
      <c r="O835" s="156">
        <v>30.1414768806073</v>
      </c>
      <c r="P835" s="152" t="s">
        <v>11090</v>
      </c>
      <c r="Q835" s="156">
        <v>-10.095351609058399</v>
      </c>
      <c r="R835" s="152" t="s">
        <v>11091</v>
      </c>
      <c r="S835" s="157">
        <v>0</v>
      </c>
      <c r="T835" s="152"/>
      <c r="U835" s="156">
        <v>-24.57</v>
      </c>
      <c r="V835" s="152" t="s">
        <v>157</v>
      </c>
      <c r="W835" s="152" t="s">
        <v>95</v>
      </c>
      <c r="X835" s="155">
        <v>4.8842899834000004</v>
      </c>
      <c r="Y835" s="152" t="s">
        <v>159</v>
      </c>
      <c r="Z835" s="154">
        <v>42802</v>
      </c>
      <c r="AA835" s="153" t="s">
        <v>9271</v>
      </c>
      <c r="AB835" s="152" t="s">
        <v>10746</v>
      </c>
      <c r="AC835" s="152" t="s">
        <v>200</v>
      </c>
      <c r="AD835" s="152" t="s">
        <v>173</v>
      </c>
    </row>
    <row r="836" spans="1:30" hidden="1">
      <c r="A836" s="189" t="s">
        <v>8192</v>
      </c>
      <c r="B836" s="189" t="s">
        <v>8193</v>
      </c>
      <c r="C836" s="154">
        <v>43830</v>
      </c>
      <c r="D836" s="155">
        <v>1.004</v>
      </c>
      <c r="E836" s="155">
        <v>1.004</v>
      </c>
      <c r="F836" s="156">
        <v>0.29970029970031098</v>
      </c>
      <c r="G836" s="154">
        <v>43829</v>
      </c>
      <c r="H836" s="155">
        <v>1.0009999999999999</v>
      </c>
      <c r="I836" s="156">
        <v>30.051813471502602</v>
      </c>
      <c r="J836" s="152" t="s">
        <v>11092</v>
      </c>
      <c r="K836" s="156">
        <v>0.80321285140562304</v>
      </c>
      <c r="L836" s="156">
        <v>4.6923879040667398</v>
      </c>
      <c r="M836" s="185">
        <v>5.1308900523560297</v>
      </c>
      <c r="N836" s="156">
        <v>12.935883014623199</v>
      </c>
      <c r="O836" s="156">
        <v>30.051813471502602</v>
      </c>
      <c r="P836" s="152" t="s">
        <v>11092</v>
      </c>
      <c r="Q836" s="156">
        <v>-8.5610200364298805</v>
      </c>
      <c r="R836" s="152" t="s">
        <v>11093</v>
      </c>
      <c r="S836" s="156">
        <v>2.3445463812436298</v>
      </c>
      <c r="T836" s="152" t="s">
        <v>11094</v>
      </c>
      <c r="U836" s="156">
        <v>0.4</v>
      </c>
      <c r="V836" s="152" t="s">
        <v>163</v>
      </c>
      <c r="W836" s="152" t="s">
        <v>158</v>
      </c>
      <c r="X836" s="155">
        <v>0.99156785130000002</v>
      </c>
      <c r="Y836" s="152" t="s">
        <v>159</v>
      </c>
      <c r="Z836" s="154">
        <v>42151</v>
      </c>
      <c r="AA836" s="153" t="s">
        <v>9271</v>
      </c>
      <c r="AB836" s="152" t="s">
        <v>10583</v>
      </c>
      <c r="AC836" s="152" t="s">
        <v>441</v>
      </c>
      <c r="AD836" s="152" t="s">
        <v>229</v>
      </c>
    </row>
    <row r="837" spans="1:30" hidden="1">
      <c r="A837" s="189" t="s">
        <v>13888</v>
      </c>
      <c r="B837" s="189" t="s">
        <v>13889</v>
      </c>
      <c r="C837" s="154">
        <v>43830</v>
      </c>
      <c r="D837" s="155">
        <v>1.3327</v>
      </c>
      <c r="E837" s="155">
        <v>1.5727</v>
      </c>
      <c r="F837" s="156">
        <v>0.19547402450943399</v>
      </c>
      <c r="G837" s="154">
        <v>43829</v>
      </c>
      <c r="H837" s="155">
        <v>1.3301000000000001</v>
      </c>
      <c r="I837" s="156">
        <v>29.9814688383888</v>
      </c>
      <c r="J837" s="152" t="s">
        <v>13890</v>
      </c>
      <c r="K837" s="156">
        <v>1.2228467264165399</v>
      </c>
      <c r="L837" s="156">
        <v>4.5336889167778001</v>
      </c>
      <c r="M837" s="185">
        <v>7.4065119277885403</v>
      </c>
      <c r="N837" s="156">
        <v>14.4046699287493</v>
      </c>
      <c r="O837" s="156">
        <v>29.9814688383888</v>
      </c>
      <c r="P837" s="152" t="s">
        <v>13890</v>
      </c>
      <c r="Q837" s="156">
        <v>12.816388724286799</v>
      </c>
      <c r="R837" s="152" t="s">
        <v>13891</v>
      </c>
      <c r="S837" s="156">
        <v>39.110914307465698</v>
      </c>
      <c r="T837" s="152" t="s">
        <v>13892</v>
      </c>
      <c r="U837" s="156">
        <v>66.228337350000004</v>
      </c>
      <c r="V837" s="152" t="s">
        <v>157</v>
      </c>
      <c r="W837" s="152" t="s">
        <v>189</v>
      </c>
      <c r="X837" s="155">
        <v>0.13826767170000001</v>
      </c>
      <c r="Y837" s="152" t="s">
        <v>159</v>
      </c>
      <c r="Z837" s="154">
        <v>41766</v>
      </c>
      <c r="AA837" s="153" t="s">
        <v>9271</v>
      </c>
      <c r="AB837" s="152" t="s">
        <v>13893</v>
      </c>
      <c r="AC837" s="152" t="s">
        <v>214</v>
      </c>
      <c r="AD837" s="152" t="s">
        <v>204</v>
      </c>
    </row>
    <row r="838" spans="1:30" hidden="1">
      <c r="A838" s="189" t="s">
        <v>13894</v>
      </c>
      <c r="B838" s="189" t="s">
        <v>13895</v>
      </c>
      <c r="C838" s="154">
        <v>43830</v>
      </c>
      <c r="D838" s="155">
        <v>0.99299999999999999</v>
      </c>
      <c r="E838" s="155">
        <v>0.99299999999999999</v>
      </c>
      <c r="F838" s="156">
        <v>0.30303030303030298</v>
      </c>
      <c r="G838" s="154">
        <v>43829</v>
      </c>
      <c r="H838" s="155">
        <v>0.99</v>
      </c>
      <c r="I838" s="156">
        <v>29.973821989528801</v>
      </c>
      <c r="J838" s="152" t="s">
        <v>13896</v>
      </c>
      <c r="K838" s="156">
        <v>0.70993914807302305</v>
      </c>
      <c r="L838" s="156">
        <v>4.63645943097998</v>
      </c>
      <c r="M838" s="185">
        <v>5.07936507936508</v>
      </c>
      <c r="N838" s="156">
        <v>12.840909090909101</v>
      </c>
      <c r="O838" s="156">
        <v>29.973821989528801</v>
      </c>
      <c r="P838" s="152" t="s">
        <v>13896</v>
      </c>
      <c r="Q838" s="156">
        <v>-8.8990825688073496</v>
      </c>
      <c r="R838" s="152" t="s">
        <v>13897</v>
      </c>
      <c r="S838" s="156">
        <v>1.6376663254861801</v>
      </c>
      <c r="T838" s="152" t="s">
        <v>13898</v>
      </c>
      <c r="U838" s="156">
        <v>-1.7804154302670501</v>
      </c>
      <c r="V838" s="152" t="s">
        <v>163</v>
      </c>
      <c r="W838" s="152" t="s">
        <v>158</v>
      </c>
      <c r="X838" s="155">
        <v>0.73109024869999995</v>
      </c>
      <c r="Y838" s="152" t="s">
        <v>159</v>
      </c>
      <c r="Z838" s="154">
        <v>42334</v>
      </c>
      <c r="AA838" s="153" t="s">
        <v>9271</v>
      </c>
      <c r="AB838" s="152" t="s">
        <v>10583</v>
      </c>
      <c r="AC838" s="152" t="s">
        <v>441</v>
      </c>
      <c r="AD838" s="152" t="s">
        <v>229</v>
      </c>
    </row>
    <row r="839" spans="1:30" hidden="1">
      <c r="A839" s="189" t="s">
        <v>8194</v>
      </c>
      <c r="B839" s="189" t="s">
        <v>8195</v>
      </c>
      <c r="C839" s="154">
        <v>43830</v>
      </c>
      <c r="D839" s="155">
        <v>1.1234</v>
      </c>
      <c r="E839" s="155">
        <v>1.1234</v>
      </c>
      <c r="F839" s="156">
        <v>0.16941596076683099</v>
      </c>
      <c r="G839" s="154">
        <v>43829</v>
      </c>
      <c r="H839" s="155">
        <v>1.1214999999999999</v>
      </c>
      <c r="I839" s="156">
        <v>29.9629801018047</v>
      </c>
      <c r="J839" s="152" t="s">
        <v>11095</v>
      </c>
      <c r="K839" s="156">
        <v>3.0736764840810999</v>
      </c>
      <c r="L839" s="156">
        <v>8.5620409741012793</v>
      </c>
      <c r="M839" s="185">
        <v>12.0151560474624</v>
      </c>
      <c r="N839" s="156">
        <v>9.1315329318049194</v>
      </c>
      <c r="O839" s="156">
        <v>29.9629801018047</v>
      </c>
      <c r="P839" s="152" t="s">
        <v>11095</v>
      </c>
      <c r="Q839" s="157">
        <v>0</v>
      </c>
      <c r="R839" s="152"/>
      <c r="S839" s="157">
        <v>0</v>
      </c>
      <c r="T839" s="152"/>
      <c r="U839" s="156">
        <v>12.34</v>
      </c>
      <c r="V839" s="152" t="s">
        <v>157</v>
      </c>
      <c r="W839" s="152" t="s">
        <v>95</v>
      </c>
      <c r="X839" s="155">
        <v>1.0704731170999999</v>
      </c>
      <c r="Y839" s="152" t="s">
        <v>159</v>
      </c>
      <c r="Z839" s="154">
        <v>43167</v>
      </c>
      <c r="AA839" s="153" t="s">
        <v>9271</v>
      </c>
      <c r="AB839" s="152" t="s">
        <v>513</v>
      </c>
      <c r="AC839" s="152" t="s">
        <v>331</v>
      </c>
      <c r="AD839" s="152" t="s">
        <v>181</v>
      </c>
    </row>
    <row r="840" spans="1:30" hidden="1">
      <c r="A840" s="189" t="s">
        <v>8196</v>
      </c>
      <c r="B840" s="189" t="s">
        <v>8197</v>
      </c>
      <c r="C840" s="154">
        <v>43830</v>
      </c>
      <c r="D840" s="155">
        <v>1.419</v>
      </c>
      <c r="E840" s="155">
        <v>1.419</v>
      </c>
      <c r="F840" s="156">
        <v>0.35360678925036199</v>
      </c>
      <c r="G840" s="154">
        <v>43829</v>
      </c>
      <c r="H840" s="155">
        <v>1.4139999999999999</v>
      </c>
      <c r="I840" s="156">
        <v>29.945054945054899</v>
      </c>
      <c r="J840" s="152" t="s">
        <v>11096</v>
      </c>
      <c r="K840" s="156">
        <v>2.3809523809523898</v>
      </c>
      <c r="L840" s="156">
        <v>6.3718140929535201</v>
      </c>
      <c r="M840" s="185">
        <v>8.0731150038080806</v>
      </c>
      <c r="N840" s="156">
        <v>9.2378752886836093</v>
      </c>
      <c r="O840" s="156">
        <v>29.945054945054899</v>
      </c>
      <c r="P840" s="152" t="s">
        <v>11096</v>
      </c>
      <c r="Q840" s="156">
        <v>38.709677419354897</v>
      </c>
      <c r="R840" s="152" t="s">
        <v>11097</v>
      </c>
      <c r="S840" s="156">
        <v>42.326980942828499</v>
      </c>
      <c r="T840" s="152" t="s">
        <v>11098</v>
      </c>
      <c r="U840" s="156">
        <v>41.9</v>
      </c>
      <c r="V840" s="152" t="s">
        <v>157</v>
      </c>
      <c r="W840" s="152" t="s">
        <v>197</v>
      </c>
      <c r="X840" s="155">
        <v>2.1117455072000002</v>
      </c>
      <c r="Y840" s="152" t="s">
        <v>159</v>
      </c>
      <c r="Z840" s="154">
        <v>42635</v>
      </c>
      <c r="AA840" s="153" t="s">
        <v>9271</v>
      </c>
      <c r="AB840" s="152" t="s">
        <v>11099</v>
      </c>
      <c r="AC840" s="152" t="s">
        <v>394</v>
      </c>
      <c r="AD840" s="152" t="s">
        <v>532</v>
      </c>
    </row>
    <row r="841" spans="1:30" hidden="1">
      <c r="A841" s="189" t="s">
        <v>13899</v>
      </c>
      <c r="B841" s="189" t="s">
        <v>13900</v>
      </c>
      <c r="C841" s="154">
        <v>43830</v>
      </c>
      <c r="D841" s="155">
        <v>1.125</v>
      </c>
      <c r="E841" s="155">
        <v>1.125</v>
      </c>
      <c r="F841" s="156">
        <v>0.37473233404710798</v>
      </c>
      <c r="G841" s="154">
        <v>43829</v>
      </c>
      <c r="H841" s="155">
        <v>1.1208</v>
      </c>
      <c r="I841" s="156">
        <v>29.907621247113202</v>
      </c>
      <c r="J841" s="152" t="s">
        <v>13901</v>
      </c>
      <c r="K841" s="156">
        <v>1.98531411476748</v>
      </c>
      <c r="L841" s="156">
        <v>7.2961373390558002</v>
      </c>
      <c r="M841" s="185">
        <v>6.3528077141236503</v>
      </c>
      <c r="N841" s="156">
        <v>8.5697741748697194</v>
      </c>
      <c r="O841" s="156">
        <v>29.907621247113202</v>
      </c>
      <c r="P841" s="152" t="s">
        <v>13901</v>
      </c>
      <c r="Q841" s="157">
        <v>0</v>
      </c>
      <c r="R841" s="152"/>
      <c r="S841" s="157">
        <v>0</v>
      </c>
      <c r="T841" s="152"/>
      <c r="U841" s="156">
        <v>12.5</v>
      </c>
      <c r="V841" s="152" t="s">
        <v>157</v>
      </c>
      <c r="W841" s="152" t="s">
        <v>95</v>
      </c>
      <c r="X841" s="155">
        <v>0.41850114059999999</v>
      </c>
      <c r="Y841" s="152" t="s">
        <v>159</v>
      </c>
      <c r="Z841" s="154">
        <v>43224</v>
      </c>
      <c r="AA841" s="153" t="s">
        <v>9271</v>
      </c>
      <c r="AB841" s="152" t="s">
        <v>10968</v>
      </c>
      <c r="AC841" s="152" t="s">
        <v>314</v>
      </c>
      <c r="AD841" s="152" t="s">
        <v>173</v>
      </c>
    </row>
    <row r="842" spans="1:30" hidden="1">
      <c r="A842" s="189" t="s">
        <v>8198</v>
      </c>
      <c r="B842" s="189" t="s">
        <v>8199</v>
      </c>
      <c r="C842" s="154">
        <v>43830</v>
      </c>
      <c r="D842" s="155">
        <v>1.73</v>
      </c>
      <c r="E842" s="155">
        <v>2.4740000000000002</v>
      </c>
      <c r="F842" s="156">
        <v>-0.11547344110853799</v>
      </c>
      <c r="G842" s="154">
        <v>43829</v>
      </c>
      <c r="H842" s="155">
        <v>1.732</v>
      </c>
      <c r="I842" s="156">
        <v>29.8873281917685</v>
      </c>
      <c r="J842" s="152" t="s">
        <v>11100</v>
      </c>
      <c r="K842" s="156">
        <v>1.3473930872876301</v>
      </c>
      <c r="L842" s="156">
        <v>5.55216595485052</v>
      </c>
      <c r="M842" s="185">
        <v>7.0544325203507601</v>
      </c>
      <c r="N842" s="156">
        <v>15.3333086352579</v>
      </c>
      <c r="O842" s="156">
        <v>29.8873281917685</v>
      </c>
      <c r="P842" s="152" t="s">
        <v>11100</v>
      </c>
      <c r="Q842" s="156">
        <v>19.7768660249994</v>
      </c>
      <c r="R842" s="152" t="s">
        <v>11101</v>
      </c>
      <c r="S842" s="156">
        <v>29.365402717944601</v>
      </c>
      <c r="T842" s="152" t="s">
        <v>11102</v>
      </c>
      <c r="U842" s="156">
        <v>182.75206499999999</v>
      </c>
      <c r="V842" s="152" t="s">
        <v>157</v>
      </c>
      <c r="W842" s="152" t="s">
        <v>166</v>
      </c>
      <c r="X842" s="155">
        <v>6.0566333915000001</v>
      </c>
      <c r="Y842" s="152" t="s">
        <v>159</v>
      </c>
      <c r="Z842" s="154">
        <v>41544</v>
      </c>
      <c r="AA842" s="153" t="s">
        <v>9271</v>
      </c>
      <c r="AB842" s="152" t="s">
        <v>11103</v>
      </c>
      <c r="AC842" s="152" t="s">
        <v>193</v>
      </c>
      <c r="AD842" s="152" t="s">
        <v>185</v>
      </c>
    </row>
    <row r="843" spans="1:30" hidden="1">
      <c r="A843" s="189" t="s">
        <v>13902</v>
      </c>
      <c r="B843" s="189" t="s">
        <v>13903</v>
      </c>
      <c r="C843" s="154">
        <v>43830</v>
      </c>
      <c r="D843" s="155">
        <v>0.96950000000000003</v>
      </c>
      <c r="E843" s="155">
        <v>0.96950000000000003</v>
      </c>
      <c r="F843" s="156">
        <v>0.53925127035154896</v>
      </c>
      <c r="G843" s="154">
        <v>43829</v>
      </c>
      <c r="H843" s="155">
        <v>0.96430000000000005</v>
      </c>
      <c r="I843" s="156">
        <v>29.855344227163101</v>
      </c>
      <c r="J843" s="152" t="s">
        <v>13904</v>
      </c>
      <c r="K843" s="156">
        <v>2.7012711864406902</v>
      </c>
      <c r="L843" s="156">
        <v>7.4357269503546197</v>
      </c>
      <c r="M843" s="185">
        <v>8.1910501060149592</v>
      </c>
      <c r="N843" s="156">
        <v>9.9206349206349191</v>
      </c>
      <c r="O843" s="156">
        <v>29.855344227163101</v>
      </c>
      <c r="P843" s="152" t="s">
        <v>13904</v>
      </c>
      <c r="Q843" s="157">
        <v>0</v>
      </c>
      <c r="R843" s="152"/>
      <c r="S843" s="157">
        <v>0</v>
      </c>
      <c r="T843" s="152"/>
      <c r="U843" s="156">
        <v>-3.05</v>
      </c>
      <c r="V843" s="152" t="s">
        <v>157</v>
      </c>
      <c r="W843" s="152" t="s">
        <v>95</v>
      </c>
      <c r="X843" s="155">
        <v>5.0917038400000003E-2</v>
      </c>
      <c r="Y843" s="152" t="s">
        <v>159</v>
      </c>
      <c r="Z843" s="154">
        <v>43124</v>
      </c>
      <c r="AA843" s="153" t="s">
        <v>9271</v>
      </c>
      <c r="AB843" s="152" t="s">
        <v>9843</v>
      </c>
      <c r="AC843" s="152" t="s">
        <v>167</v>
      </c>
      <c r="AD843" s="152" t="s">
        <v>185</v>
      </c>
    </row>
    <row r="844" spans="1:30" hidden="1">
      <c r="A844" s="189" t="s">
        <v>8200</v>
      </c>
      <c r="B844" s="189" t="s">
        <v>8201</v>
      </c>
      <c r="C844" s="154">
        <v>43830</v>
      </c>
      <c r="D844" s="155">
        <v>1.014</v>
      </c>
      <c r="E844" s="155">
        <v>1.014</v>
      </c>
      <c r="F844" s="156">
        <v>0</v>
      </c>
      <c r="G844" s="154">
        <v>43829</v>
      </c>
      <c r="H844" s="155">
        <v>1.014</v>
      </c>
      <c r="I844" s="156">
        <v>29.833546734955199</v>
      </c>
      <c r="J844" s="152" t="s">
        <v>11104</v>
      </c>
      <c r="K844" s="156">
        <v>2.6315789473684199</v>
      </c>
      <c r="L844" s="156">
        <v>11.4285714285714</v>
      </c>
      <c r="M844" s="185">
        <v>14.835787089467701</v>
      </c>
      <c r="N844" s="156">
        <v>18.0442374854482</v>
      </c>
      <c r="O844" s="156">
        <v>29.833546734955199</v>
      </c>
      <c r="P844" s="152" t="s">
        <v>11104</v>
      </c>
      <c r="Q844" s="156">
        <v>2.1148036253776499</v>
      </c>
      <c r="R844" s="152" t="s">
        <v>11105</v>
      </c>
      <c r="S844" s="156">
        <v>21.2918660287081</v>
      </c>
      <c r="T844" s="152" t="s">
        <v>11106</v>
      </c>
      <c r="U844" s="156">
        <v>1.4</v>
      </c>
      <c r="V844" s="152" t="s">
        <v>157</v>
      </c>
      <c r="W844" s="152" t="s">
        <v>158</v>
      </c>
      <c r="X844" s="155">
        <v>0.58327571889999996</v>
      </c>
      <c r="Y844" s="152" t="s">
        <v>159</v>
      </c>
      <c r="Z844" s="154">
        <v>40521</v>
      </c>
      <c r="AA844" s="153" t="s">
        <v>9271</v>
      </c>
      <c r="AB844" s="152" t="s">
        <v>285</v>
      </c>
      <c r="AC844" s="152" t="s">
        <v>286</v>
      </c>
      <c r="AD844" s="152" t="s">
        <v>162</v>
      </c>
    </row>
    <row r="845" spans="1:30" hidden="1">
      <c r="A845" s="189" t="s">
        <v>8202</v>
      </c>
      <c r="B845" s="189" t="s">
        <v>8203</v>
      </c>
      <c r="C845" s="154">
        <v>43830</v>
      </c>
      <c r="D845" s="155">
        <v>1.3904000000000001</v>
      </c>
      <c r="E845" s="155">
        <v>1.3904000000000001</v>
      </c>
      <c r="F845" s="156">
        <v>0.418893543261594</v>
      </c>
      <c r="G845" s="154">
        <v>43829</v>
      </c>
      <c r="H845" s="155">
        <v>1.3846000000000001</v>
      </c>
      <c r="I845" s="156">
        <v>29.8225957049487</v>
      </c>
      <c r="J845" s="152" t="s">
        <v>11107</v>
      </c>
      <c r="K845" s="156">
        <v>1.7043376490381199</v>
      </c>
      <c r="L845" s="156">
        <v>6.8552105748539898</v>
      </c>
      <c r="M845" s="185">
        <v>10.824167065200101</v>
      </c>
      <c r="N845" s="156">
        <v>26.193501542929798</v>
      </c>
      <c r="O845" s="156">
        <v>29.8225957049487</v>
      </c>
      <c r="P845" s="152" t="s">
        <v>11107</v>
      </c>
      <c r="Q845" s="156">
        <v>29.4599627560521</v>
      </c>
      <c r="R845" s="152" t="s">
        <v>11108</v>
      </c>
      <c r="S845" s="156">
        <v>35.648780487804899</v>
      </c>
      <c r="T845" s="152" t="s">
        <v>11109</v>
      </c>
      <c r="U845" s="156">
        <v>39.04</v>
      </c>
      <c r="V845" s="152" t="s">
        <v>157</v>
      </c>
      <c r="W845" s="152" t="s">
        <v>166</v>
      </c>
      <c r="X845" s="155">
        <v>1.6245731027999999</v>
      </c>
      <c r="Y845" s="152" t="s">
        <v>159</v>
      </c>
      <c r="Z845" s="154">
        <v>42380</v>
      </c>
      <c r="AA845" s="153" t="s">
        <v>9271</v>
      </c>
      <c r="AB845" s="152" t="s">
        <v>10140</v>
      </c>
      <c r="AC845" s="152" t="s">
        <v>200</v>
      </c>
      <c r="AD845" s="152" t="s">
        <v>181</v>
      </c>
    </row>
    <row r="846" spans="1:30" hidden="1">
      <c r="A846" s="189" t="s">
        <v>8204</v>
      </c>
      <c r="B846" s="189" t="s">
        <v>8205</v>
      </c>
      <c r="C846" s="154">
        <v>43830</v>
      </c>
      <c r="D846" s="155">
        <v>1.1138999999999999</v>
      </c>
      <c r="E846" s="155">
        <v>1.1138999999999999</v>
      </c>
      <c r="F846" s="156">
        <v>0.75072358900144498</v>
      </c>
      <c r="G846" s="154">
        <v>43829</v>
      </c>
      <c r="H846" s="155">
        <v>1.1055999999999999</v>
      </c>
      <c r="I846" s="156">
        <v>29.764678471574999</v>
      </c>
      <c r="J846" s="152" t="s">
        <v>11110</v>
      </c>
      <c r="K846" s="156">
        <v>2.9006928406466401</v>
      </c>
      <c r="L846" s="156">
        <v>4.04446104987856</v>
      </c>
      <c r="M846" s="185">
        <v>4.0736242175091002</v>
      </c>
      <c r="N846" s="156">
        <v>4.9364107395195296</v>
      </c>
      <c r="O846" s="156">
        <v>29.764678471574999</v>
      </c>
      <c r="P846" s="152" t="s">
        <v>11110</v>
      </c>
      <c r="Q846" s="156">
        <v>7.6231884057970998</v>
      </c>
      <c r="R846" s="152" t="s">
        <v>11111</v>
      </c>
      <c r="S846" s="156">
        <v>10.615690168818301</v>
      </c>
      <c r="T846" s="152" t="s">
        <v>11112</v>
      </c>
      <c r="U846" s="156">
        <v>11.39</v>
      </c>
      <c r="V846" s="152" t="s">
        <v>157</v>
      </c>
      <c r="W846" s="152" t="s">
        <v>189</v>
      </c>
      <c r="X846" s="155">
        <v>1.8357078429</v>
      </c>
      <c r="Y846" s="152" t="s">
        <v>159</v>
      </c>
      <c r="Z846" s="154">
        <v>42373</v>
      </c>
      <c r="AA846" s="153" t="s">
        <v>9271</v>
      </c>
      <c r="AB846" s="152" t="s">
        <v>518</v>
      </c>
      <c r="AC846" s="152" t="s">
        <v>246</v>
      </c>
      <c r="AD846" s="152" t="s">
        <v>207</v>
      </c>
    </row>
    <row r="847" spans="1:30" hidden="1">
      <c r="A847" s="189" t="s">
        <v>8206</v>
      </c>
      <c r="B847" s="189" t="s">
        <v>8207</v>
      </c>
      <c r="C847" s="154">
        <v>43830</v>
      </c>
      <c r="D847" s="155">
        <v>1.8240000000000001</v>
      </c>
      <c r="E847" s="155">
        <v>1.8240000000000001</v>
      </c>
      <c r="F847" s="156">
        <v>0.44052863436123402</v>
      </c>
      <c r="G847" s="154">
        <v>43829</v>
      </c>
      <c r="H847" s="155">
        <v>1.8160000000000001</v>
      </c>
      <c r="I847" s="156">
        <v>29.729729729729701</v>
      </c>
      <c r="J847" s="152" t="s">
        <v>11113</v>
      </c>
      <c r="K847" s="156">
        <v>1.4460511679644099</v>
      </c>
      <c r="L847" s="156">
        <v>4.4075558099599297</v>
      </c>
      <c r="M847" s="185">
        <v>5.1903114186851296</v>
      </c>
      <c r="N847" s="156">
        <v>14.0712945590994</v>
      </c>
      <c r="O847" s="156">
        <v>29.729729729729701</v>
      </c>
      <c r="P847" s="152" t="s">
        <v>11113</v>
      </c>
      <c r="Q847" s="156">
        <v>20</v>
      </c>
      <c r="R847" s="152" t="s">
        <v>11114</v>
      </c>
      <c r="S847" s="156">
        <v>24.081632653061199</v>
      </c>
      <c r="T847" s="152" t="s">
        <v>11115</v>
      </c>
      <c r="U847" s="156">
        <v>82.4</v>
      </c>
      <c r="V847" s="152" t="s">
        <v>163</v>
      </c>
      <c r="W847" s="152" t="s">
        <v>189</v>
      </c>
      <c r="X847" s="155">
        <v>5.9115974680000001</v>
      </c>
      <c r="Y847" s="152" t="s">
        <v>159</v>
      </c>
      <c r="Z847" s="154">
        <v>41901</v>
      </c>
      <c r="AA847" s="153" t="s">
        <v>9271</v>
      </c>
      <c r="AB847" s="152" t="s">
        <v>11116</v>
      </c>
      <c r="AC847" s="152" t="s">
        <v>219</v>
      </c>
      <c r="AD847" s="152" t="s">
        <v>165</v>
      </c>
    </row>
    <row r="848" spans="1:30" hidden="1">
      <c r="A848" s="189" t="s">
        <v>8208</v>
      </c>
      <c r="B848" s="189" t="s">
        <v>8209</v>
      </c>
      <c r="C848" s="154">
        <v>43830</v>
      </c>
      <c r="D848" s="155">
        <v>1.0169999999999999</v>
      </c>
      <c r="E848" s="155">
        <v>1.0169999999999999</v>
      </c>
      <c r="F848" s="156">
        <v>0.29585798816566999</v>
      </c>
      <c r="G848" s="154">
        <v>43829</v>
      </c>
      <c r="H848" s="155">
        <v>1.014</v>
      </c>
      <c r="I848" s="156">
        <v>29.719387755102002</v>
      </c>
      <c r="J848" s="152" t="s">
        <v>11117</v>
      </c>
      <c r="K848" s="156">
        <v>2.0060180541624799</v>
      </c>
      <c r="L848" s="156">
        <v>9.2373791621911696</v>
      </c>
      <c r="M848" s="185">
        <v>7.2784810126582196</v>
      </c>
      <c r="N848" s="156">
        <v>13</v>
      </c>
      <c r="O848" s="156">
        <v>29.719387755102002</v>
      </c>
      <c r="P848" s="152" t="s">
        <v>11117</v>
      </c>
      <c r="Q848" s="156">
        <v>6.9400630914826396</v>
      </c>
      <c r="R848" s="152" t="s">
        <v>11118</v>
      </c>
      <c r="S848" s="156">
        <v>12.251655629139099</v>
      </c>
      <c r="T848" s="152" t="s">
        <v>11119</v>
      </c>
      <c r="U848" s="156">
        <v>1.69999999999999</v>
      </c>
      <c r="V848" s="152" t="s">
        <v>157</v>
      </c>
      <c r="W848" s="152" t="s">
        <v>158</v>
      </c>
      <c r="X848" s="155">
        <v>1.8441081662000001</v>
      </c>
      <c r="Y848" s="152" t="s">
        <v>159</v>
      </c>
      <c r="Z848" s="154">
        <v>42046</v>
      </c>
      <c r="AA848" s="153" t="s">
        <v>9271</v>
      </c>
      <c r="AB848" s="152" t="s">
        <v>11120</v>
      </c>
      <c r="AC848" s="152" t="s">
        <v>369</v>
      </c>
      <c r="AD848" s="152" t="s">
        <v>272</v>
      </c>
    </row>
    <row r="849" spans="1:30" hidden="1">
      <c r="A849" s="189" t="s">
        <v>8210</v>
      </c>
      <c r="B849" s="189" t="s">
        <v>8211</v>
      </c>
      <c r="C849" s="154">
        <v>43830</v>
      </c>
      <c r="D849" s="155">
        <v>1.1419999999999999</v>
      </c>
      <c r="E849" s="155">
        <v>1.35</v>
      </c>
      <c r="F849" s="156">
        <v>0.175438596491231</v>
      </c>
      <c r="G849" s="154">
        <v>43829</v>
      </c>
      <c r="H849" s="155">
        <v>1.1399999999999999</v>
      </c>
      <c r="I849" s="156">
        <v>29.675659939809002</v>
      </c>
      <c r="J849" s="152" t="s">
        <v>11121</v>
      </c>
      <c r="K849" s="156">
        <v>1.6918967052537801</v>
      </c>
      <c r="L849" s="156">
        <v>5.49548897472775</v>
      </c>
      <c r="M849" s="185">
        <v>8.3963843188364393</v>
      </c>
      <c r="N849" s="156">
        <v>17.302028266163099</v>
      </c>
      <c r="O849" s="156">
        <v>29.675659939809002</v>
      </c>
      <c r="P849" s="152" t="s">
        <v>11121</v>
      </c>
      <c r="Q849" s="156">
        <v>11.026380441961701</v>
      </c>
      <c r="R849" s="152" t="s">
        <v>11122</v>
      </c>
      <c r="S849" s="156">
        <v>31.663781887511899</v>
      </c>
      <c r="T849" s="152" t="s">
        <v>11123</v>
      </c>
      <c r="U849" s="156">
        <v>38.115307199999997</v>
      </c>
      <c r="V849" s="152" t="s">
        <v>157</v>
      </c>
      <c r="W849" s="152" t="s">
        <v>166</v>
      </c>
      <c r="X849" s="155">
        <v>2.7930414628000002</v>
      </c>
      <c r="Y849" s="152" t="s">
        <v>159</v>
      </c>
      <c r="Z849" s="154">
        <v>42403</v>
      </c>
      <c r="AA849" s="153" t="s">
        <v>9271</v>
      </c>
      <c r="AB849" s="152" t="s">
        <v>10746</v>
      </c>
      <c r="AC849" s="152" t="s">
        <v>200</v>
      </c>
      <c r="AD849" s="152" t="s">
        <v>247</v>
      </c>
    </row>
    <row r="850" spans="1:30" hidden="1">
      <c r="A850" s="189" t="s">
        <v>13905</v>
      </c>
      <c r="B850" s="189" t="s">
        <v>13906</v>
      </c>
      <c r="C850" s="154">
        <v>43830</v>
      </c>
      <c r="D850" s="155">
        <v>0.9173</v>
      </c>
      <c r="E850" s="155">
        <v>0.9173</v>
      </c>
      <c r="F850" s="156">
        <v>0.33909429008969499</v>
      </c>
      <c r="G850" s="154">
        <v>43829</v>
      </c>
      <c r="H850" s="155">
        <v>0.91420000000000001</v>
      </c>
      <c r="I850" s="156">
        <v>29.6170693796807</v>
      </c>
      <c r="J850" s="152" t="s">
        <v>13907</v>
      </c>
      <c r="K850" s="156">
        <v>2.1378465649704901</v>
      </c>
      <c r="L850" s="156">
        <v>7.27400304058005</v>
      </c>
      <c r="M850" s="185">
        <v>7.3744586210933001</v>
      </c>
      <c r="N850" s="156">
        <v>10.5846895720313</v>
      </c>
      <c r="O850" s="156">
        <v>29.6170693796807</v>
      </c>
      <c r="P850" s="152" t="s">
        <v>13907</v>
      </c>
      <c r="Q850" s="156">
        <v>-1.32314974182444</v>
      </c>
      <c r="R850" s="152" t="s">
        <v>13908</v>
      </c>
      <c r="S850" s="156">
        <v>-7.1840534250733503</v>
      </c>
      <c r="T850" s="152" t="s">
        <v>13909</v>
      </c>
      <c r="U850" s="156">
        <v>-8.27</v>
      </c>
      <c r="V850" s="152" t="s">
        <v>157</v>
      </c>
      <c r="W850" s="152" t="s">
        <v>186</v>
      </c>
      <c r="X850" s="155">
        <v>0.95581423470000004</v>
      </c>
      <c r="Y850" s="152" t="s">
        <v>159</v>
      </c>
      <c r="Z850" s="154">
        <v>42640</v>
      </c>
      <c r="AA850" s="153" t="s">
        <v>9271</v>
      </c>
      <c r="AB850" s="152" t="s">
        <v>11066</v>
      </c>
      <c r="AC850" s="152" t="s">
        <v>250</v>
      </c>
      <c r="AD850" s="152" t="s">
        <v>162</v>
      </c>
    </row>
    <row r="851" spans="1:30" hidden="1">
      <c r="A851" s="189" t="s">
        <v>3649</v>
      </c>
      <c r="B851" s="189" t="s">
        <v>3650</v>
      </c>
      <c r="C851" s="154">
        <v>43830</v>
      </c>
      <c r="D851" s="155">
        <v>2.2229999999999999</v>
      </c>
      <c r="E851" s="155">
        <v>2.2229999999999999</v>
      </c>
      <c r="F851" s="156">
        <v>0.49728752260396403</v>
      </c>
      <c r="G851" s="154">
        <v>43829</v>
      </c>
      <c r="H851" s="155">
        <v>2.2120000000000002</v>
      </c>
      <c r="I851" s="156">
        <v>29.545454545454501</v>
      </c>
      <c r="J851" s="152" t="s">
        <v>3655</v>
      </c>
      <c r="K851" s="156">
        <v>1.5068493150684901</v>
      </c>
      <c r="L851" s="156">
        <v>5.9075750357312797</v>
      </c>
      <c r="M851" s="185">
        <v>7.7034883720930099</v>
      </c>
      <c r="N851" s="156">
        <v>14.410705095213601</v>
      </c>
      <c r="O851" s="156">
        <v>29.545454545454501</v>
      </c>
      <c r="P851" s="152" t="s">
        <v>3655</v>
      </c>
      <c r="Q851" s="156">
        <v>18.9406099518459</v>
      </c>
      <c r="R851" s="152" t="s">
        <v>6604</v>
      </c>
      <c r="S851" s="156">
        <v>20.357336220898802</v>
      </c>
      <c r="T851" s="152" t="s">
        <v>6605</v>
      </c>
      <c r="U851" s="156">
        <v>122.3</v>
      </c>
      <c r="V851" s="152" t="s">
        <v>163</v>
      </c>
      <c r="W851" s="152" t="s">
        <v>158</v>
      </c>
      <c r="X851" s="155">
        <v>0.82202603330000001</v>
      </c>
      <c r="Y851" s="152" t="s">
        <v>159</v>
      </c>
      <c r="Z851" s="154">
        <v>40723</v>
      </c>
      <c r="AA851" s="192" t="s">
        <v>318</v>
      </c>
      <c r="AB851" s="152" t="s">
        <v>571</v>
      </c>
      <c r="AC851" s="152" t="s">
        <v>196</v>
      </c>
      <c r="AD851" s="152" t="s">
        <v>165</v>
      </c>
    </row>
    <row r="852" spans="1:30" hidden="1">
      <c r="A852" s="189" t="s">
        <v>3642</v>
      </c>
      <c r="B852" s="189" t="s">
        <v>3643</v>
      </c>
      <c r="C852" s="154">
        <v>43830</v>
      </c>
      <c r="D852" s="155">
        <v>1.4219999999999999</v>
      </c>
      <c r="E852" s="155">
        <v>1.925</v>
      </c>
      <c r="F852" s="156">
        <v>0.56577086280057598</v>
      </c>
      <c r="G852" s="154">
        <v>43829</v>
      </c>
      <c r="H852" s="155">
        <v>1.4139999999999999</v>
      </c>
      <c r="I852" s="156">
        <v>29.5213369476837</v>
      </c>
      <c r="J852" s="152" t="s">
        <v>3658</v>
      </c>
      <c r="K852" s="156">
        <v>1.7167381974249001</v>
      </c>
      <c r="L852" s="156">
        <v>4.7128129602356399</v>
      </c>
      <c r="M852" s="185">
        <v>6.0920137683055602</v>
      </c>
      <c r="N852" s="156">
        <v>13.5787259013709</v>
      </c>
      <c r="O852" s="156">
        <v>29.5213369476837</v>
      </c>
      <c r="P852" s="152" t="s">
        <v>3658</v>
      </c>
      <c r="Q852" s="156">
        <v>22.676278677946499</v>
      </c>
      <c r="R852" s="152" t="s">
        <v>6606</v>
      </c>
      <c r="S852" s="156">
        <v>25.582379213009698</v>
      </c>
      <c r="T852" s="152" t="s">
        <v>6607</v>
      </c>
      <c r="U852" s="156">
        <v>105.764822</v>
      </c>
      <c r="V852" s="152" t="s">
        <v>163</v>
      </c>
      <c r="W852" s="152" t="s">
        <v>158</v>
      </c>
      <c r="X852" s="155">
        <v>5.8004988326999998</v>
      </c>
      <c r="Y852" s="152" t="s">
        <v>159</v>
      </c>
      <c r="Z852" s="154">
        <v>41430</v>
      </c>
      <c r="AA852" s="192" t="s">
        <v>318</v>
      </c>
      <c r="AB852" s="152" t="s">
        <v>2986</v>
      </c>
      <c r="AC852" s="152" t="s">
        <v>261</v>
      </c>
      <c r="AD852" s="152" t="s">
        <v>185</v>
      </c>
    </row>
    <row r="853" spans="1:30" hidden="1">
      <c r="A853" s="189" t="s">
        <v>13910</v>
      </c>
      <c r="B853" s="189" t="s">
        <v>13911</v>
      </c>
      <c r="C853" s="154">
        <v>43830</v>
      </c>
      <c r="D853" s="155">
        <v>0.99299999999999999</v>
      </c>
      <c r="E853" s="155">
        <v>0.99299999999999999</v>
      </c>
      <c r="F853" s="156">
        <v>0.100806451612903</v>
      </c>
      <c r="G853" s="154">
        <v>43829</v>
      </c>
      <c r="H853" s="155">
        <v>0.99199999999999999</v>
      </c>
      <c r="I853" s="156">
        <v>29.4654498044329</v>
      </c>
      <c r="J853" s="152" t="s">
        <v>13912</v>
      </c>
      <c r="K853" s="156">
        <v>1.53374233128834</v>
      </c>
      <c r="L853" s="156">
        <v>5.1906779661017</v>
      </c>
      <c r="M853" s="185">
        <v>8.7623220153340604</v>
      </c>
      <c r="N853" s="156">
        <v>13.3561643835616</v>
      </c>
      <c r="O853" s="156">
        <v>29.4654498044329</v>
      </c>
      <c r="P853" s="152" t="s">
        <v>13912</v>
      </c>
      <c r="Q853" s="156">
        <v>-1.29224652087475</v>
      </c>
      <c r="R853" s="152" t="s">
        <v>13913</v>
      </c>
      <c r="S853" s="157">
        <v>0</v>
      </c>
      <c r="T853" s="152"/>
      <c r="U853" s="156">
        <v>-0.70000000000000095</v>
      </c>
      <c r="V853" s="152" t="s">
        <v>157</v>
      </c>
      <c r="W853" s="152" t="s">
        <v>95</v>
      </c>
      <c r="X853" s="155">
        <v>0.25848532600000002</v>
      </c>
      <c r="Y853" s="152" t="s">
        <v>159</v>
      </c>
      <c r="Z853" s="154">
        <v>42839</v>
      </c>
      <c r="AA853" s="153" t="s">
        <v>9271</v>
      </c>
      <c r="AB853" s="152" t="s">
        <v>530</v>
      </c>
      <c r="AC853" s="152" t="s">
        <v>219</v>
      </c>
      <c r="AD853" s="152" t="s">
        <v>185</v>
      </c>
    </row>
    <row r="854" spans="1:30" hidden="1">
      <c r="A854" s="189" t="s">
        <v>8212</v>
      </c>
      <c r="B854" s="189" t="s">
        <v>8213</v>
      </c>
      <c r="C854" s="154">
        <v>43830</v>
      </c>
      <c r="D854" s="155">
        <v>0.98599999999999999</v>
      </c>
      <c r="E854" s="155">
        <v>0.98599999999999999</v>
      </c>
      <c r="F854" s="156">
        <v>0.203252032520325</v>
      </c>
      <c r="G854" s="154">
        <v>43829</v>
      </c>
      <c r="H854" s="155">
        <v>0.98399999999999999</v>
      </c>
      <c r="I854" s="156">
        <v>29.396325459317602</v>
      </c>
      <c r="J854" s="152" t="s">
        <v>11124</v>
      </c>
      <c r="K854" s="156">
        <v>1.440329218107</v>
      </c>
      <c r="L854" s="156">
        <v>7.0575461454940198</v>
      </c>
      <c r="M854" s="185">
        <v>8.9502762430939207</v>
      </c>
      <c r="N854" s="156">
        <v>9.55555555555555</v>
      </c>
      <c r="O854" s="156">
        <v>29.396325459317602</v>
      </c>
      <c r="P854" s="152" t="s">
        <v>11124</v>
      </c>
      <c r="Q854" s="156">
        <v>-2.8571428571428501</v>
      </c>
      <c r="R854" s="152" t="s">
        <v>11125</v>
      </c>
      <c r="S854" s="156">
        <v>-0.50454086781029295</v>
      </c>
      <c r="T854" s="152" t="s">
        <v>11126</v>
      </c>
      <c r="U854" s="156">
        <v>-1.4</v>
      </c>
      <c r="V854" s="152" t="s">
        <v>157</v>
      </c>
      <c r="W854" s="152" t="s">
        <v>158</v>
      </c>
      <c r="X854" s="155">
        <v>0.77508567210000001</v>
      </c>
      <c r="Y854" s="152" t="s">
        <v>159</v>
      </c>
      <c r="Z854" s="154">
        <v>42361</v>
      </c>
      <c r="AA854" s="153" t="s">
        <v>9271</v>
      </c>
      <c r="AB854" s="152" t="s">
        <v>11127</v>
      </c>
      <c r="AC854" s="152" t="s">
        <v>200</v>
      </c>
      <c r="AD854" s="152" t="s">
        <v>165</v>
      </c>
    </row>
    <row r="855" spans="1:30" hidden="1">
      <c r="A855" s="189" t="s">
        <v>13914</v>
      </c>
      <c r="B855" s="189" t="s">
        <v>13915</v>
      </c>
      <c r="C855" s="154">
        <v>43830</v>
      </c>
      <c r="D855" s="155">
        <v>1.417</v>
      </c>
      <c r="E855" s="155">
        <v>1.9019999999999999</v>
      </c>
      <c r="F855" s="156">
        <v>0.63920454545455296</v>
      </c>
      <c r="G855" s="154">
        <v>43829</v>
      </c>
      <c r="H855" s="155">
        <v>1.4079999999999999</v>
      </c>
      <c r="I855" s="156">
        <v>29.382518639823399</v>
      </c>
      <c r="J855" s="152" t="s">
        <v>13916</v>
      </c>
      <c r="K855" s="156">
        <v>1.7229002153625299</v>
      </c>
      <c r="L855" s="156">
        <v>4.8076923076923004</v>
      </c>
      <c r="M855" s="185">
        <v>6.0382724051306402</v>
      </c>
      <c r="N855" s="156">
        <v>13.4846666585777</v>
      </c>
      <c r="O855" s="156">
        <v>29.382518639823399</v>
      </c>
      <c r="P855" s="152" t="s">
        <v>13916</v>
      </c>
      <c r="Q855" s="156">
        <v>21.967739747674099</v>
      </c>
      <c r="R855" s="152" t="s">
        <v>13917</v>
      </c>
      <c r="S855" s="156">
        <v>24.448439539152201</v>
      </c>
      <c r="T855" s="152" t="s">
        <v>13918</v>
      </c>
      <c r="U855" s="156">
        <v>102.4939761</v>
      </c>
      <c r="V855" s="152" t="s">
        <v>163</v>
      </c>
      <c r="W855" s="152" t="s">
        <v>158</v>
      </c>
      <c r="X855" s="155">
        <v>3.5308246377999999</v>
      </c>
      <c r="Y855" s="152" t="s">
        <v>159</v>
      </c>
      <c r="Z855" s="154">
        <v>41430</v>
      </c>
      <c r="AA855" s="192" t="s">
        <v>318</v>
      </c>
      <c r="AB855" s="152" t="s">
        <v>2986</v>
      </c>
      <c r="AC855" s="152" t="s">
        <v>261</v>
      </c>
      <c r="AD855" s="152" t="s">
        <v>185</v>
      </c>
    </row>
    <row r="856" spans="1:30" hidden="1">
      <c r="A856" s="189" t="s">
        <v>13919</v>
      </c>
      <c r="B856" s="189" t="s">
        <v>13920</v>
      </c>
      <c r="C856" s="154">
        <v>43830</v>
      </c>
      <c r="D856" s="155">
        <v>1.3673999999999999</v>
      </c>
      <c r="E856" s="155">
        <v>2.0893999999999999</v>
      </c>
      <c r="F856" s="156">
        <v>-0.102279368790194</v>
      </c>
      <c r="G856" s="154">
        <v>43829</v>
      </c>
      <c r="H856" s="155">
        <v>1.3688</v>
      </c>
      <c r="I856" s="156">
        <v>29.366130558183499</v>
      </c>
      <c r="J856" s="152" t="s">
        <v>13921</v>
      </c>
      <c r="K856" s="156">
        <v>1.58989598811292</v>
      </c>
      <c r="L856" s="156">
        <v>4.5652672631337303</v>
      </c>
      <c r="M856" s="185">
        <v>6.9116497263487098</v>
      </c>
      <c r="N856" s="156">
        <v>11.807031888798001</v>
      </c>
      <c r="O856" s="156">
        <v>29.366130558183499</v>
      </c>
      <c r="P856" s="152" t="s">
        <v>13921</v>
      </c>
      <c r="Q856" s="156">
        <v>-8.1665547347213003</v>
      </c>
      <c r="R856" s="152" t="s">
        <v>13922</v>
      </c>
      <c r="S856" s="156">
        <v>16.0270877060134</v>
      </c>
      <c r="T856" s="152" t="s">
        <v>13923</v>
      </c>
      <c r="U856" s="156">
        <v>108.38464952</v>
      </c>
      <c r="V856" s="152" t="s">
        <v>157</v>
      </c>
      <c r="W856" s="152" t="s">
        <v>189</v>
      </c>
      <c r="X856" s="155">
        <v>0.17634115310000001</v>
      </c>
      <c r="Y856" s="152" t="s">
        <v>159</v>
      </c>
      <c r="Z856" s="154">
        <v>41528</v>
      </c>
      <c r="AA856" s="192" t="s">
        <v>22847</v>
      </c>
      <c r="AB856" s="152" t="s">
        <v>13924</v>
      </c>
      <c r="AC856" s="152" t="s">
        <v>526</v>
      </c>
      <c r="AD856" s="152" t="s">
        <v>173</v>
      </c>
    </row>
    <row r="857" spans="1:30" hidden="1">
      <c r="A857" s="189" t="s">
        <v>13925</v>
      </c>
      <c r="B857" s="189" t="s">
        <v>13926</v>
      </c>
      <c r="C857" s="154">
        <v>43830</v>
      </c>
      <c r="D857" s="155">
        <v>1.304</v>
      </c>
      <c r="E857" s="155">
        <v>1.486</v>
      </c>
      <c r="F857" s="156">
        <v>0.15360983102919001</v>
      </c>
      <c r="G857" s="154">
        <v>43829</v>
      </c>
      <c r="H857" s="155">
        <v>1.302</v>
      </c>
      <c r="I857" s="156">
        <v>29.365099429322498</v>
      </c>
      <c r="J857" s="152" t="s">
        <v>13927</v>
      </c>
      <c r="K857" s="156">
        <v>3.32805071315373</v>
      </c>
      <c r="L857" s="156">
        <v>10.4149026248942</v>
      </c>
      <c r="M857" s="185">
        <v>10.790161618315301</v>
      </c>
      <c r="N857" s="156">
        <v>9.6720102815450808</v>
      </c>
      <c r="O857" s="156">
        <v>29.365099429322498</v>
      </c>
      <c r="P857" s="152" t="s">
        <v>13927</v>
      </c>
      <c r="Q857" s="157">
        <v>0</v>
      </c>
      <c r="R857" s="152"/>
      <c r="S857" s="157">
        <v>0</v>
      </c>
      <c r="T857" s="152"/>
      <c r="U857" s="156">
        <v>3.0202608577263401</v>
      </c>
      <c r="V857" s="152" t="s">
        <v>157</v>
      </c>
      <c r="W857" s="152" t="s">
        <v>95</v>
      </c>
      <c r="X857" s="155">
        <v>0.14580491919999999</v>
      </c>
      <c r="Y857" s="152" t="s">
        <v>159</v>
      </c>
      <c r="Z857" s="154">
        <v>43173</v>
      </c>
      <c r="AA857" s="192" t="s">
        <v>22847</v>
      </c>
      <c r="AB857" s="152" t="s">
        <v>11074</v>
      </c>
      <c r="AC857" s="152" t="s">
        <v>217</v>
      </c>
      <c r="AD857" s="152" t="s">
        <v>162</v>
      </c>
    </row>
    <row r="858" spans="1:30" hidden="1">
      <c r="A858" s="189" t="s">
        <v>8214</v>
      </c>
      <c r="B858" s="189" t="s">
        <v>8215</v>
      </c>
      <c r="C858" s="154">
        <v>43830</v>
      </c>
      <c r="D858" s="155">
        <v>1.19</v>
      </c>
      <c r="E858" s="155">
        <v>1.19</v>
      </c>
      <c r="F858" s="156">
        <v>0.337268128161889</v>
      </c>
      <c r="G858" s="154">
        <v>43829</v>
      </c>
      <c r="H858" s="155">
        <v>1.1859999999999999</v>
      </c>
      <c r="I858" s="156">
        <v>29.347826086956498</v>
      </c>
      <c r="J858" s="152" t="s">
        <v>11128</v>
      </c>
      <c r="K858" s="156">
        <v>2.1459227467811099</v>
      </c>
      <c r="L858" s="156">
        <v>7.98548094373864</v>
      </c>
      <c r="M858" s="185">
        <v>6.9182389937106903</v>
      </c>
      <c r="N858" s="156">
        <v>9.8799630655586306</v>
      </c>
      <c r="O858" s="156">
        <v>29.347826086956498</v>
      </c>
      <c r="P858" s="152" t="s">
        <v>11128</v>
      </c>
      <c r="Q858" s="156">
        <v>1.3628620102214699</v>
      </c>
      <c r="R858" s="152" t="s">
        <v>11129</v>
      </c>
      <c r="S858" s="156">
        <v>18.7624750499002</v>
      </c>
      <c r="T858" s="152" t="s">
        <v>11130</v>
      </c>
      <c r="U858" s="156">
        <v>19</v>
      </c>
      <c r="V858" s="152" t="s">
        <v>157</v>
      </c>
      <c r="W858" s="152" t="s">
        <v>158</v>
      </c>
      <c r="X858" s="155">
        <v>2.2049612125000002</v>
      </c>
      <c r="Y858" s="152" t="s">
        <v>159</v>
      </c>
      <c r="Z858" s="154">
        <v>42360</v>
      </c>
      <c r="AA858" s="192" t="s">
        <v>22847</v>
      </c>
      <c r="AB858" s="152" t="s">
        <v>11131</v>
      </c>
      <c r="AC858" s="152" t="s">
        <v>209</v>
      </c>
      <c r="AD858" s="152" t="s">
        <v>185</v>
      </c>
    </row>
    <row r="859" spans="1:30" hidden="1">
      <c r="A859" s="189" t="s">
        <v>8216</v>
      </c>
      <c r="B859" s="189" t="s">
        <v>8217</v>
      </c>
      <c r="C859" s="154">
        <v>43830</v>
      </c>
      <c r="D859" s="155">
        <v>1.38</v>
      </c>
      <c r="E859" s="155">
        <v>1.38</v>
      </c>
      <c r="F859" s="156">
        <v>0.80350620891160696</v>
      </c>
      <c r="G859" s="154">
        <v>43829</v>
      </c>
      <c r="H859" s="155">
        <v>1.369</v>
      </c>
      <c r="I859" s="156">
        <v>29.334582942830401</v>
      </c>
      <c r="J859" s="152" t="s">
        <v>11132</v>
      </c>
      <c r="K859" s="156">
        <v>3.2161555721765098</v>
      </c>
      <c r="L859" s="156">
        <v>5.9907834101382402</v>
      </c>
      <c r="M859" s="185">
        <v>11.470113085622</v>
      </c>
      <c r="N859" s="156">
        <v>22.6666666666667</v>
      </c>
      <c r="O859" s="156">
        <v>29.334582942830401</v>
      </c>
      <c r="P859" s="152" t="s">
        <v>11132</v>
      </c>
      <c r="Q859" s="156">
        <v>29.821260583254901</v>
      </c>
      <c r="R859" s="152" t="s">
        <v>11133</v>
      </c>
      <c r="S859" s="156">
        <v>36.633663366336599</v>
      </c>
      <c r="T859" s="152" t="s">
        <v>11134</v>
      </c>
      <c r="U859" s="156">
        <v>38</v>
      </c>
      <c r="V859" s="152" t="s">
        <v>157</v>
      </c>
      <c r="W859" s="152" t="s">
        <v>166</v>
      </c>
      <c r="X859" s="155">
        <v>2.4163645189</v>
      </c>
      <c r="Y859" s="152" t="s">
        <v>159</v>
      </c>
      <c r="Z859" s="154">
        <v>42450</v>
      </c>
      <c r="AA859" s="192" t="s">
        <v>22847</v>
      </c>
      <c r="AB859" s="152" t="s">
        <v>355</v>
      </c>
      <c r="AC859" s="152" t="s">
        <v>261</v>
      </c>
      <c r="AD859" s="152" t="s">
        <v>177</v>
      </c>
    </row>
    <row r="860" spans="1:30" hidden="1">
      <c r="A860" s="189" t="s">
        <v>13928</v>
      </c>
      <c r="B860" s="189" t="s">
        <v>13929</v>
      </c>
      <c r="C860" s="154">
        <v>43830</v>
      </c>
      <c r="D860" s="155">
        <v>1.1140000000000001</v>
      </c>
      <c r="E860" s="155">
        <v>1.1140000000000001</v>
      </c>
      <c r="F860" s="156">
        <v>0.37844656694901802</v>
      </c>
      <c r="G860" s="154">
        <v>43829</v>
      </c>
      <c r="H860" s="155">
        <v>1.1097999999999999</v>
      </c>
      <c r="I860" s="156">
        <v>29.204360937137601</v>
      </c>
      <c r="J860" s="152" t="s">
        <v>13930</v>
      </c>
      <c r="K860" s="156">
        <v>1.9772976931527</v>
      </c>
      <c r="L860" s="156">
        <v>7.2597727710379498</v>
      </c>
      <c r="M860" s="185">
        <v>6.2267569371603102</v>
      </c>
      <c r="N860" s="156">
        <v>8.3130772970345301</v>
      </c>
      <c r="O860" s="156">
        <v>29.204360937137601</v>
      </c>
      <c r="P860" s="152" t="s">
        <v>13930</v>
      </c>
      <c r="Q860" s="157">
        <v>0</v>
      </c>
      <c r="R860" s="152"/>
      <c r="S860" s="157">
        <v>0</v>
      </c>
      <c r="T860" s="152"/>
      <c r="U860" s="156">
        <v>11.4</v>
      </c>
      <c r="V860" s="152" t="s">
        <v>157</v>
      </c>
      <c r="W860" s="152" t="s">
        <v>95</v>
      </c>
      <c r="X860" s="155">
        <v>2.3176682000000001E-2</v>
      </c>
      <c r="Y860" s="152" t="s">
        <v>159</v>
      </c>
      <c r="Z860" s="154">
        <v>43224</v>
      </c>
      <c r="AA860" s="192" t="s">
        <v>22847</v>
      </c>
      <c r="AB860" s="152" t="s">
        <v>10968</v>
      </c>
      <c r="AC860" s="152" t="s">
        <v>314</v>
      </c>
      <c r="AD860" s="152" t="s">
        <v>173</v>
      </c>
    </row>
    <row r="861" spans="1:30" hidden="1">
      <c r="A861" s="189" t="s">
        <v>13931</v>
      </c>
      <c r="B861" s="189" t="s">
        <v>13932</v>
      </c>
      <c r="C861" s="154">
        <v>43830</v>
      </c>
      <c r="D861" s="155">
        <v>1.391</v>
      </c>
      <c r="E861" s="155">
        <v>1.4710000000000001</v>
      </c>
      <c r="F861" s="156">
        <v>0.143988480921519</v>
      </c>
      <c r="G861" s="154">
        <v>43829</v>
      </c>
      <c r="H861" s="155">
        <v>1.389</v>
      </c>
      <c r="I861" s="156">
        <v>29.200822454452101</v>
      </c>
      <c r="J861" s="152" t="s">
        <v>13933</v>
      </c>
      <c r="K861" s="156">
        <v>2.0542920029346998</v>
      </c>
      <c r="L861" s="156">
        <v>8.9271730618637406</v>
      </c>
      <c r="M861" s="185">
        <v>9.1836347846738295</v>
      </c>
      <c r="N861" s="156">
        <v>13.365893003809701</v>
      </c>
      <c r="O861" s="156">
        <v>29.200822454452101</v>
      </c>
      <c r="P861" s="152" t="s">
        <v>13933</v>
      </c>
      <c r="Q861" s="156">
        <v>-0.85631332488221701</v>
      </c>
      <c r="R861" s="152" t="s">
        <v>13934</v>
      </c>
      <c r="S861" s="156">
        <v>49.0372428571429</v>
      </c>
      <c r="T861" s="152" t="s">
        <v>13935</v>
      </c>
      <c r="U861" s="156">
        <v>49.186280099999998</v>
      </c>
      <c r="V861" s="152" t="s">
        <v>174</v>
      </c>
      <c r="W861" s="152" t="s">
        <v>189</v>
      </c>
      <c r="X861" s="155">
        <v>0.37782248410000002</v>
      </c>
      <c r="Y861" s="152" t="s">
        <v>159</v>
      </c>
      <c r="Z861" s="154">
        <v>42545</v>
      </c>
      <c r="AA861" s="192" t="s">
        <v>22847</v>
      </c>
      <c r="AB861" s="152" t="s">
        <v>361</v>
      </c>
      <c r="AC861" s="152" t="s">
        <v>171</v>
      </c>
      <c r="AD861" s="152" t="s">
        <v>181</v>
      </c>
    </row>
    <row r="862" spans="1:30" hidden="1">
      <c r="A862" s="189" t="s">
        <v>13936</v>
      </c>
      <c r="B862" s="189" t="s">
        <v>13937</v>
      </c>
      <c r="C862" s="154">
        <v>43830</v>
      </c>
      <c r="D862" s="155">
        <v>1.1574</v>
      </c>
      <c r="E862" s="155">
        <v>1.4666999999999999</v>
      </c>
      <c r="F862" s="156">
        <v>0.233826968043642</v>
      </c>
      <c r="G862" s="154">
        <v>43829</v>
      </c>
      <c r="H862" s="155">
        <v>1.1547000000000001</v>
      </c>
      <c r="I862" s="156">
        <v>29.171859023498101</v>
      </c>
      <c r="J862" s="152" t="s">
        <v>13938</v>
      </c>
      <c r="K862" s="156">
        <v>1.26870242365911</v>
      </c>
      <c r="L862" s="156">
        <v>3.4131522516083002</v>
      </c>
      <c r="M862" s="185">
        <v>4.9916541984015304</v>
      </c>
      <c r="N862" s="156">
        <v>16.09116443884</v>
      </c>
      <c r="O862" s="156">
        <v>29.171859023498101</v>
      </c>
      <c r="P862" s="152" t="s">
        <v>13938</v>
      </c>
      <c r="Q862" s="156">
        <v>29.190112252901901</v>
      </c>
      <c r="R862" s="152" t="s">
        <v>13939</v>
      </c>
      <c r="S862" s="156">
        <v>39.211724779999997</v>
      </c>
      <c r="T862" s="152" t="s">
        <v>13940</v>
      </c>
      <c r="U862" s="156">
        <v>39.211724779999997</v>
      </c>
      <c r="V862" s="152" t="s">
        <v>163</v>
      </c>
      <c r="W862" s="152" t="s">
        <v>197</v>
      </c>
      <c r="X862" s="155">
        <v>1.7268627000000002E-2</v>
      </c>
      <c r="Y862" s="152" t="s">
        <v>159</v>
      </c>
      <c r="Z862" s="154">
        <v>42733</v>
      </c>
      <c r="AA862" s="192" t="s">
        <v>22847</v>
      </c>
      <c r="AB862" s="152" t="s">
        <v>13941</v>
      </c>
      <c r="AC862" s="152" t="s">
        <v>195</v>
      </c>
      <c r="AD862" s="152" t="s">
        <v>165</v>
      </c>
    </row>
    <row r="863" spans="1:30" hidden="1">
      <c r="A863" s="189" t="s">
        <v>8218</v>
      </c>
      <c r="B863" s="189" t="s">
        <v>8219</v>
      </c>
      <c r="C863" s="154">
        <v>43830</v>
      </c>
      <c r="D863" s="155">
        <v>0.95699999999999996</v>
      </c>
      <c r="E863" s="155">
        <v>2.9239999999999999</v>
      </c>
      <c r="F863" s="156">
        <v>0.303951367781154</v>
      </c>
      <c r="G863" s="154">
        <v>43829</v>
      </c>
      <c r="H863" s="155">
        <v>0.95409999999999995</v>
      </c>
      <c r="I863" s="156">
        <v>29.167228119660098</v>
      </c>
      <c r="J863" s="152" t="s">
        <v>11135</v>
      </c>
      <c r="K863" s="156">
        <v>1.8410130892838099</v>
      </c>
      <c r="L863" s="156">
        <v>6.5820247243568204</v>
      </c>
      <c r="M863" s="185">
        <v>8.8118241203595105</v>
      </c>
      <c r="N863" s="156">
        <v>13.9692747409789</v>
      </c>
      <c r="O863" s="156">
        <v>29.167228119660098</v>
      </c>
      <c r="P863" s="152" t="s">
        <v>11135</v>
      </c>
      <c r="Q863" s="156">
        <v>-3.7956364448092099</v>
      </c>
      <c r="R863" s="152" t="s">
        <v>11136</v>
      </c>
      <c r="S863" s="156">
        <v>6.0719909831964101</v>
      </c>
      <c r="T863" s="152" t="s">
        <v>11137</v>
      </c>
      <c r="U863" s="156">
        <v>300.43310780000002</v>
      </c>
      <c r="V863" s="152" t="s">
        <v>157</v>
      </c>
      <c r="W863" s="152" t="s">
        <v>158</v>
      </c>
      <c r="X863" s="155">
        <v>2.6974001542999999</v>
      </c>
      <c r="Y863" s="152" t="s">
        <v>159</v>
      </c>
      <c r="Z863" s="154">
        <v>37788</v>
      </c>
      <c r="AA863" s="192" t="s">
        <v>22847</v>
      </c>
      <c r="AB863" s="152" t="s">
        <v>538</v>
      </c>
      <c r="AC863" s="152" t="s">
        <v>203</v>
      </c>
      <c r="AD863" s="152" t="s">
        <v>185</v>
      </c>
    </row>
    <row r="864" spans="1:30" hidden="1">
      <c r="A864" s="189" t="s">
        <v>13942</v>
      </c>
      <c r="B864" s="189" t="s">
        <v>13943</v>
      </c>
      <c r="C864" s="154">
        <v>43830</v>
      </c>
      <c r="D864" s="155">
        <v>1.4448000000000001</v>
      </c>
      <c r="E864" s="155">
        <v>1.4448000000000001</v>
      </c>
      <c r="F864" s="156">
        <v>0.43097455859864903</v>
      </c>
      <c r="G864" s="154">
        <v>43829</v>
      </c>
      <c r="H864" s="155">
        <v>1.4386000000000001</v>
      </c>
      <c r="I864" s="156">
        <v>29.161436030882101</v>
      </c>
      <c r="J864" s="152" t="s">
        <v>13944</v>
      </c>
      <c r="K864" s="156">
        <v>2.3664446648717599</v>
      </c>
      <c r="L864" s="156">
        <v>6.8401981808770298</v>
      </c>
      <c r="M864" s="185">
        <v>9.6123073698086205</v>
      </c>
      <c r="N864" s="156">
        <v>6.1260337477190898</v>
      </c>
      <c r="O864" s="156">
        <v>29.161436030882101</v>
      </c>
      <c r="P864" s="152" t="s">
        <v>13944</v>
      </c>
      <c r="Q864" s="157">
        <v>0</v>
      </c>
      <c r="R864" s="152"/>
      <c r="S864" s="157">
        <v>0</v>
      </c>
      <c r="T864" s="152"/>
      <c r="U864" s="156">
        <v>18.22971776</v>
      </c>
      <c r="V864" s="152" t="s">
        <v>157</v>
      </c>
      <c r="W864" s="152" t="s">
        <v>95</v>
      </c>
      <c r="X864" s="155">
        <v>1.9583416999999999E-2</v>
      </c>
      <c r="Y864" s="152" t="s">
        <v>159</v>
      </c>
      <c r="Z864" s="154">
        <v>43124</v>
      </c>
      <c r="AA864" s="192" t="s">
        <v>22847</v>
      </c>
      <c r="AB864" s="152" t="s">
        <v>13945</v>
      </c>
      <c r="AC864" s="152" t="s">
        <v>171</v>
      </c>
      <c r="AD864" s="152" t="s">
        <v>177</v>
      </c>
    </row>
    <row r="865" spans="1:30" hidden="1">
      <c r="A865" s="189" t="s">
        <v>13946</v>
      </c>
      <c r="B865" s="189" t="s">
        <v>13947</v>
      </c>
      <c r="C865" s="154">
        <v>43830</v>
      </c>
      <c r="D865" s="155">
        <v>1.375</v>
      </c>
      <c r="E865" s="155">
        <v>1.4550000000000001</v>
      </c>
      <c r="F865" s="156">
        <v>0.218658892128263</v>
      </c>
      <c r="G865" s="154">
        <v>43829</v>
      </c>
      <c r="H865" s="155">
        <v>1.3720000000000001</v>
      </c>
      <c r="I865" s="156">
        <v>29.155215809438101</v>
      </c>
      <c r="J865" s="152" t="s">
        <v>13948</v>
      </c>
      <c r="K865" s="156">
        <v>2.0786933927245799</v>
      </c>
      <c r="L865" s="156">
        <v>8.9540412044374005</v>
      </c>
      <c r="M865" s="185">
        <v>9.1269719230951196</v>
      </c>
      <c r="N865" s="156">
        <v>13.355304718136701</v>
      </c>
      <c r="O865" s="156">
        <v>29.155215809438101</v>
      </c>
      <c r="P865" s="152" t="s">
        <v>13948</v>
      </c>
      <c r="Q865" s="156">
        <v>-1.0745263631984101</v>
      </c>
      <c r="R865" s="152" t="s">
        <v>13949</v>
      </c>
      <c r="S865" s="156">
        <v>47.690415415415401</v>
      </c>
      <c r="T865" s="152" t="s">
        <v>13950</v>
      </c>
      <c r="U865" s="156">
        <v>47.542724999999997</v>
      </c>
      <c r="V865" s="152" t="s">
        <v>174</v>
      </c>
      <c r="W865" s="152" t="s">
        <v>189</v>
      </c>
      <c r="X865" s="155">
        <v>0.58722409389999997</v>
      </c>
      <c r="Y865" s="152" t="s">
        <v>159</v>
      </c>
      <c r="Z865" s="154">
        <v>42545</v>
      </c>
      <c r="AA865" s="192" t="s">
        <v>22847</v>
      </c>
      <c r="AB865" s="152" t="s">
        <v>361</v>
      </c>
      <c r="AC865" s="152" t="s">
        <v>171</v>
      </c>
      <c r="AD865" s="152" t="s">
        <v>181</v>
      </c>
    </row>
    <row r="866" spans="1:30" hidden="1">
      <c r="A866" s="189" t="s">
        <v>13951</v>
      </c>
      <c r="B866" s="189" t="s">
        <v>13952</v>
      </c>
      <c r="C866" s="154">
        <v>43830</v>
      </c>
      <c r="D866" s="155">
        <v>2.153</v>
      </c>
      <c r="E866" s="155">
        <v>2.153</v>
      </c>
      <c r="F866" s="156">
        <v>0.51353874883287198</v>
      </c>
      <c r="G866" s="154">
        <v>43829</v>
      </c>
      <c r="H866" s="155">
        <v>2.1419999999999999</v>
      </c>
      <c r="I866" s="156">
        <v>29.154169166166799</v>
      </c>
      <c r="J866" s="152" t="s">
        <v>13953</v>
      </c>
      <c r="K866" s="156">
        <v>1.50872230080151</v>
      </c>
      <c r="L866" s="156">
        <v>5.9026069847515998</v>
      </c>
      <c r="M866" s="185">
        <v>7.65</v>
      </c>
      <c r="N866" s="156">
        <v>14.217506631299701</v>
      </c>
      <c r="O866" s="156">
        <v>29.154169166166799</v>
      </c>
      <c r="P866" s="152" t="s">
        <v>13953</v>
      </c>
      <c r="Q866" s="156">
        <v>18.102029621503</v>
      </c>
      <c r="R866" s="152" t="s">
        <v>13954</v>
      </c>
      <c r="S866" s="156">
        <v>19.081858407079601</v>
      </c>
      <c r="T866" s="152" t="s">
        <v>13955</v>
      </c>
      <c r="U866" s="156">
        <v>115.3</v>
      </c>
      <c r="V866" s="152" t="s">
        <v>163</v>
      </c>
      <c r="W866" s="152" t="s">
        <v>158</v>
      </c>
      <c r="X866" s="155">
        <v>0.75109201380000001</v>
      </c>
      <c r="Y866" s="152" t="s">
        <v>159</v>
      </c>
      <c r="Z866" s="154">
        <v>40723</v>
      </c>
      <c r="AA866" s="192" t="s">
        <v>318</v>
      </c>
      <c r="AB866" s="152" t="s">
        <v>571</v>
      </c>
      <c r="AC866" s="152" t="s">
        <v>196</v>
      </c>
      <c r="AD866" s="152" t="s">
        <v>165</v>
      </c>
    </row>
    <row r="867" spans="1:30" hidden="1">
      <c r="A867" s="189" t="s">
        <v>8220</v>
      </c>
      <c r="B867" s="189" t="s">
        <v>8221</v>
      </c>
      <c r="C867" s="154">
        <v>43830</v>
      </c>
      <c r="D867" s="155">
        <v>1.1440999999999999</v>
      </c>
      <c r="E867" s="155">
        <v>1.3556999999999999</v>
      </c>
      <c r="F867" s="156">
        <v>0.13127953789600499</v>
      </c>
      <c r="G867" s="154">
        <v>43829</v>
      </c>
      <c r="H867" s="155">
        <v>1.1426000000000001</v>
      </c>
      <c r="I867" s="156">
        <v>29.088657644596601</v>
      </c>
      <c r="J867" s="152" t="s">
        <v>11138</v>
      </c>
      <c r="K867" s="156">
        <v>-0.27891571515733599</v>
      </c>
      <c r="L867" s="156">
        <v>4.5604094315481403</v>
      </c>
      <c r="M867" s="185">
        <v>4.6081788578660898</v>
      </c>
      <c r="N867" s="156">
        <v>11.929703989415801</v>
      </c>
      <c r="O867" s="156">
        <v>29.088657644596601</v>
      </c>
      <c r="P867" s="152" t="s">
        <v>11138</v>
      </c>
      <c r="Q867" s="156">
        <v>18.199446284436799</v>
      </c>
      <c r="R867" s="152" t="s">
        <v>11139</v>
      </c>
      <c r="S867" s="156">
        <v>34.921429234496102</v>
      </c>
      <c r="T867" s="152" t="s">
        <v>11140</v>
      </c>
      <c r="U867" s="156">
        <v>39.238914970000003</v>
      </c>
      <c r="V867" s="152" t="s">
        <v>157</v>
      </c>
      <c r="W867" s="152" t="s">
        <v>166</v>
      </c>
      <c r="X867" s="155">
        <v>1.5736559306</v>
      </c>
      <c r="Y867" s="152" t="s">
        <v>159</v>
      </c>
      <c r="Z867" s="154">
        <v>42334</v>
      </c>
      <c r="AA867" s="192" t="s">
        <v>22847</v>
      </c>
      <c r="AB867" s="152" t="s">
        <v>10594</v>
      </c>
      <c r="AC867" s="152" t="s">
        <v>224</v>
      </c>
      <c r="AD867" s="152" t="s">
        <v>207</v>
      </c>
    </row>
    <row r="868" spans="1:30" hidden="1">
      <c r="A868" s="189" t="s">
        <v>8222</v>
      </c>
      <c r="B868" s="189" t="s">
        <v>8223</v>
      </c>
      <c r="C868" s="154">
        <v>43830</v>
      </c>
      <c r="D868" s="155">
        <v>1.8420000000000001</v>
      </c>
      <c r="E868" s="155">
        <v>1.8420000000000001</v>
      </c>
      <c r="F868" s="156">
        <v>0.16313213703099899</v>
      </c>
      <c r="G868" s="154">
        <v>43829</v>
      </c>
      <c r="H868" s="155">
        <v>1.839</v>
      </c>
      <c r="I868" s="156">
        <v>29.081990189208099</v>
      </c>
      <c r="J868" s="152" t="s">
        <v>11141</v>
      </c>
      <c r="K868" s="156">
        <v>2.2197558268590498</v>
      </c>
      <c r="L868" s="156">
        <v>6.5355696934644296</v>
      </c>
      <c r="M868" s="185">
        <v>8.1620669406928901</v>
      </c>
      <c r="N868" s="156">
        <v>16.361339229311401</v>
      </c>
      <c r="O868" s="156">
        <v>29.081990189208099</v>
      </c>
      <c r="P868" s="152" t="s">
        <v>11141</v>
      </c>
      <c r="Q868" s="156">
        <v>-2.0212765957446699</v>
      </c>
      <c r="R868" s="152" t="s">
        <v>11142</v>
      </c>
      <c r="S868" s="156">
        <v>15.053091817614</v>
      </c>
      <c r="T868" s="152" t="s">
        <v>11143</v>
      </c>
      <c r="U868" s="156">
        <v>88.494991400000004</v>
      </c>
      <c r="V868" s="152" t="s">
        <v>157</v>
      </c>
      <c r="W868" s="152" t="s">
        <v>158</v>
      </c>
      <c r="X868" s="155">
        <v>2.5082057266</v>
      </c>
      <c r="Y868" s="152" t="s">
        <v>159</v>
      </c>
      <c r="Z868" s="154">
        <v>41719</v>
      </c>
      <c r="AA868" s="192" t="s">
        <v>22847</v>
      </c>
      <c r="AB868" s="152" t="s">
        <v>11144</v>
      </c>
      <c r="AC868" s="152" t="s">
        <v>261</v>
      </c>
      <c r="AD868" s="152" t="s">
        <v>162</v>
      </c>
    </row>
    <row r="869" spans="1:30" hidden="1">
      <c r="A869" s="189" t="s">
        <v>8224</v>
      </c>
      <c r="B869" s="189" t="s">
        <v>8225</v>
      </c>
      <c r="C869" s="154">
        <v>43830</v>
      </c>
      <c r="D869" s="155">
        <v>1.5109999999999999</v>
      </c>
      <c r="E869" s="155">
        <v>1.5109999999999999</v>
      </c>
      <c r="F869" s="156">
        <v>3.9724576271182102E-2</v>
      </c>
      <c r="G869" s="154">
        <v>43829</v>
      </c>
      <c r="H869" s="155">
        <v>1.5104</v>
      </c>
      <c r="I869" s="156">
        <v>29.079104732615701</v>
      </c>
      <c r="J869" s="152" t="s">
        <v>11145</v>
      </c>
      <c r="K869" s="156">
        <v>0.962180943471867</v>
      </c>
      <c r="L869" s="156">
        <v>2.49626916293583</v>
      </c>
      <c r="M869" s="185">
        <v>5.3695955369595501</v>
      </c>
      <c r="N869" s="156">
        <v>11.463558571850101</v>
      </c>
      <c r="O869" s="156">
        <v>29.079104732615701</v>
      </c>
      <c r="P869" s="152" t="s">
        <v>11145</v>
      </c>
      <c r="Q869" s="156">
        <v>30.068003787552701</v>
      </c>
      <c r="R869" s="152" t="s">
        <v>11146</v>
      </c>
      <c r="S869" s="156">
        <v>51.039584166333498</v>
      </c>
      <c r="T869" s="152" t="s">
        <v>11147</v>
      </c>
      <c r="U869" s="156">
        <v>51.1</v>
      </c>
      <c r="V869" s="152" t="s">
        <v>163</v>
      </c>
      <c r="W869" s="152" t="s">
        <v>197</v>
      </c>
      <c r="X869" s="155">
        <v>1.3318848887000001</v>
      </c>
      <c r="Y869" s="152" t="s">
        <v>159</v>
      </c>
      <c r="Z869" s="154">
        <v>42727</v>
      </c>
      <c r="AA869" s="192" t="s">
        <v>22847</v>
      </c>
      <c r="AB869" s="152" t="s">
        <v>10808</v>
      </c>
      <c r="AC869" s="152" t="s">
        <v>246</v>
      </c>
      <c r="AD869" s="152" t="s">
        <v>192</v>
      </c>
    </row>
    <row r="870" spans="1:30" hidden="1">
      <c r="A870" s="189" t="s">
        <v>8226</v>
      </c>
      <c r="B870" s="189" t="s">
        <v>8227</v>
      </c>
      <c r="C870" s="154">
        <v>43830</v>
      </c>
      <c r="D870" s="155">
        <v>2.7078000000000002</v>
      </c>
      <c r="E870" s="155">
        <v>2.7477999999999998</v>
      </c>
      <c r="F870" s="156">
        <v>0.43396016468232401</v>
      </c>
      <c r="G870" s="154">
        <v>43829</v>
      </c>
      <c r="H870" s="155">
        <v>2.6960999999999999</v>
      </c>
      <c r="I870" s="156">
        <v>29.071929071929102</v>
      </c>
      <c r="J870" s="152" t="s">
        <v>11148</v>
      </c>
      <c r="K870" s="156">
        <v>1.69758882295502</v>
      </c>
      <c r="L870" s="156">
        <v>6.0426865087135297</v>
      </c>
      <c r="M870" s="185">
        <v>5.5343362693896703</v>
      </c>
      <c r="N870" s="156">
        <v>12.4595066035385</v>
      </c>
      <c r="O870" s="156">
        <v>29.071929071929102</v>
      </c>
      <c r="P870" s="152" t="s">
        <v>11148</v>
      </c>
      <c r="Q870" s="156">
        <v>7.6189340646238399</v>
      </c>
      <c r="R870" s="152" t="s">
        <v>11149</v>
      </c>
      <c r="S870" s="156">
        <v>37.270607320288001</v>
      </c>
      <c r="T870" s="152" t="s">
        <v>11150</v>
      </c>
      <c r="U870" s="156">
        <v>180.72520784</v>
      </c>
      <c r="V870" s="152" t="s">
        <v>157</v>
      </c>
      <c r="W870" s="152" t="s">
        <v>166</v>
      </c>
      <c r="X870" s="155">
        <v>4.4956024326000001</v>
      </c>
      <c r="Y870" s="152" t="s">
        <v>159</v>
      </c>
      <c r="Z870" s="154">
        <v>41024</v>
      </c>
      <c r="AA870" s="192" t="s">
        <v>22847</v>
      </c>
      <c r="AB870" s="152" t="s">
        <v>11151</v>
      </c>
      <c r="AC870" s="152" t="s">
        <v>340</v>
      </c>
      <c r="AD870" s="152" t="s">
        <v>207</v>
      </c>
    </row>
    <row r="871" spans="1:30" hidden="1">
      <c r="A871" s="189" t="s">
        <v>13956</v>
      </c>
      <c r="B871" s="189" t="s">
        <v>13957</v>
      </c>
      <c r="C871" s="154">
        <v>43830</v>
      </c>
      <c r="D871" s="155">
        <v>0.81699999999999995</v>
      </c>
      <c r="E871" s="155">
        <v>1.0269999999999999</v>
      </c>
      <c r="F871" s="156">
        <v>0.49200492004920598</v>
      </c>
      <c r="G871" s="154">
        <v>43829</v>
      </c>
      <c r="H871" s="155">
        <v>0.81299999999999994</v>
      </c>
      <c r="I871" s="156">
        <v>29.067930489731399</v>
      </c>
      <c r="J871" s="152" t="s">
        <v>13958</v>
      </c>
      <c r="K871" s="156">
        <v>3.9440203562340899</v>
      </c>
      <c r="L871" s="156">
        <v>11.156462585033999</v>
      </c>
      <c r="M871" s="185">
        <v>9.0787716955941207</v>
      </c>
      <c r="N871" s="156">
        <v>15.0704225352113</v>
      </c>
      <c r="O871" s="156">
        <v>29.067930489731399</v>
      </c>
      <c r="P871" s="152" t="s">
        <v>13958</v>
      </c>
      <c r="Q871" s="156">
        <v>6.2418725617685196</v>
      </c>
      <c r="R871" s="152" t="s">
        <v>13959</v>
      </c>
      <c r="S871" s="156">
        <v>0.24539877300614299</v>
      </c>
      <c r="T871" s="152" t="s">
        <v>13960</v>
      </c>
      <c r="U871" s="156">
        <v>-3.9426956</v>
      </c>
      <c r="V871" s="152" t="s">
        <v>157</v>
      </c>
      <c r="W871" s="152" t="s">
        <v>186</v>
      </c>
      <c r="X871" s="155">
        <v>0.45960937810000002</v>
      </c>
      <c r="Y871" s="152" t="s">
        <v>159</v>
      </c>
      <c r="Z871" s="154">
        <v>41353</v>
      </c>
      <c r="AA871" s="192" t="s">
        <v>318</v>
      </c>
      <c r="AB871" s="152" t="s">
        <v>557</v>
      </c>
      <c r="AC871" s="152" t="s">
        <v>286</v>
      </c>
      <c r="AD871" s="152" t="s">
        <v>173</v>
      </c>
    </row>
    <row r="872" spans="1:30" hidden="1">
      <c r="A872" s="189" t="s">
        <v>13961</v>
      </c>
      <c r="B872" s="189" t="s">
        <v>13962</v>
      </c>
      <c r="C872" s="154">
        <v>43830</v>
      </c>
      <c r="D872" s="155">
        <v>1.4441999999999999</v>
      </c>
      <c r="E872" s="155">
        <v>1.4441999999999999</v>
      </c>
      <c r="F872" s="156">
        <v>0.431154381084835</v>
      </c>
      <c r="G872" s="154">
        <v>43829</v>
      </c>
      <c r="H872" s="155">
        <v>1.4379999999999999</v>
      </c>
      <c r="I872" s="156">
        <v>29.061646390537</v>
      </c>
      <c r="J872" s="152" t="s">
        <v>13963</v>
      </c>
      <c r="K872" s="156">
        <v>2.3674510915792402</v>
      </c>
      <c r="L872" s="156">
        <v>6.8274280642059102</v>
      </c>
      <c r="M872" s="185">
        <v>9.5834147590947101</v>
      </c>
      <c r="N872" s="156">
        <v>6.0741698942423303</v>
      </c>
      <c r="O872" s="156">
        <v>29.061646390537</v>
      </c>
      <c r="P872" s="152" t="s">
        <v>13963</v>
      </c>
      <c r="Q872" s="157">
        <v>0</v>
      </c>
      <c r="R872" s="152"/>
      <c r="S872" s="157">
        <v>0</v>
      </c>
      <c r="T872" s="152"/>
      <c r="U872" s="156">
        <v>17.9102648</v>
      </c>
      <c r="V872" s="152" t="s">
        <v>157</v>
      </c>
      <c r="W872" s="152" t="s">
        <v>95</v>
      </c>
      <c r="X872" s="155">
        <v>7.4912594499999999E-2</v>
      </c>
      <c r="Y872" s="152" t="s">
        <v>159</v>
      </c>
      <c r="Z872" s="154">
        <v>43124</v>
      </c>
      <c r="AA872" s="192" t="s">
        <v>22847</v>
      </c>
      <c r="AB872" s="152" t="s">
        <v>13945</v>
      </c>
      <c r="AC872" s="152" t="s">
        <v>171</v>
      </c>
      <c r="AD872" s="152" t="s">
        <v>177</v>
      </c>
    </row>
    <row r="873" spans="1:30" hidden="1">
      <c r="A873" s="189" t="s">
        <v>8228</v>
      </c>
      <c r="B873" s="189" t="s">
        <v>8229</v>
      </c>
      <c r="C873" s="154">
        <v>43830</v>
      </c>
      <c r="D873" s="155">
        <v>0.84399999999999997</v>
      </c>
      <c r="E873" s="155">
        <v>0.84399999999999997</v>
      </c>
      <c r="F873" s="156">
        <v>0.59594755661501797</v>
      </c>
      <c r="G873" s="154">
        <v>43829</v>
      </c>
      <c r="H873" s="155">
        <v>0.83899999999999997</v>
      </c>
      <c r="I873" s="156">
        <v>29.051987767584102</v>
      </c>
      <c r="J873" s="152" t="s">
        <v>11152</v>
      </c>
      <c r="K873" s="156">
        <v>2.3030303030303099</v>
      </c>
      <c r="L873" s="156">
        <v>7.79054916985951</v>
      </c>
      <c r="M873" s="185">
        <v>7.24269377382464</v>
      </c>
      <c r="N873" s="156">
        <v>9.1849935316946905</v>
      </c>
      <c r="O873" s="156">
        <v>29.051987767584102</v>
      </c>
      <c r="P873" s="152" t="s">
        <v>11152</v>
      </c>
      <c r="Q873" s="156">
        <v>0.476190476190477</v>
      </c>
      <c r="R873" s="152" t="s">
        <v>11153</v>
      </c>
      <c r="S873" s="156">
        <v>10.9067017082786</v>
      </c>
      <c r="T873" s="152" t="s">
        <v>11154</v>
      </c>
      <c r="U873" s="156">
        <v>-15.6</v>
      </c>
      <c r="V873" s="152" t="s">
        <v>157</v>
      </c>
      <c r="W873" s="152" t="s">
        <v>158</v>
      </c>
      <c r="X873" s="155">
        <v>3.8503397741000001</v>
      </c>
      <c r="Y873" s="152" t="s">
        <v>159</v>
      </c>
      <c r="Z873" s="154">
        <v>42150</v>
      </c>
      <c r="AA873" s="192" t="s">
        <v>22847</v>
      </c>
      <c r="AB873" s="152" t="s">
        <v>11155</v>
      </c>
      <c r="AC873" s="152" t="s">
        <v>246</v>
      </c>
      <c r="AD873" s="152" t="s">
        <v>183</v>
      </c>
    </row>
    <row r="874" spans="1:30" hidden="1">
      <c r="A874" s="189" t="s">
        <v>13964</v>
      </c>
      <c r="B874" s="189" t="s">
        <v>13965</v>
      </c>
      <c r="C874" s="154">
        <v>43830</v>
      </c>
      <c r="D874" s="155">
        <v>1.1538999999999999</v>
      </c>
      <c r="E874" s="155">
        <v>1.3622000000000001</v>
      </c>
      <c r="F874" s="156">
        <v>0.22583166854859099</v>
      </c>
      <c r="G874" s="154">
        <v>43829</v>
      </c>
      <c r="H874" s="155">
        <v>1.1513</v>
      </c>
      <c r="I874" s="156">
        <v>29.043361684147801</v>
      </c>
      <c r="J874" s="152" t="s">
        <v>13966</v>
      </c>
      <c r="K874" s="156">
        <v>1.2637121544537</v>
      </c>
      <c r="L874" s="156">
        <v>3.40532305762164</v>
      </c>
      <c r="M874" s="185">
        <v>4.9627659992501698</v>
      </c>
      <c r="N874" s="156">
        <v>16.032770470197701</v>
      </c>
      <c r="O874" s="156">
        <v>29.043361684147801</v>
      </c>
      <c r="P874" s="152" t="s">
        <v>13966</v>
      </c>
      <c r="Q874" s="156">
        <v>29.0287249743063</v>
      </c>
      <c r="R874" s="152" t="s">
        <v>13967</v>
      </c>
      <c r="S874" s="156">
        <v>38.099444339999998</v>
      </c>
      <c r="T874" s="152" t="s">
        <v>13968</v>
      </c>
      <c r="U874" s="156">
        <v>38.099444339999998</v>
      </c>
      <c r="V874" s="152" t="s">
        <v>163</v>
      </c>
      <c r="W874" s="152" t="s">
        <v>197</v>
      </c>
      <c r="X874" s="155">
        <v>2.3388545991999998</v>
      </c>
      <c r="Y874" s="152" t="s">
        <v>159</v>
      </c>
      <c r="Z874" s="154">
        <v>42733</v>
      </c>
      <c r="AA874" s="192" t="s">
        <v>22847</v>
      </c>
      <c r="AB874" s="152" t="s">
        <v>13941</v>
      </c>
      <c r="AC874" s="152" t="s">
        <v>195</v>
      </c>
      <c r="AD874" s="152" t="s">
        <v>165</v>
      </c>
    </row>
    <row r="875" spans="1:30" hidden="1">
      <c r="A875" s="189" t="s">
        <v>13969</v>
      </c>
      <c r="B875" s="189" t="s">
        <v>13970</v>
      </c>
      <c r="C875" s="154">
        <v>43830</v>
      </c>
      <c r="D875" s="155">
        <v>1.3112999999999999</v>
      </c>
      <c r="E875" s="155">
        <v>1.3613</v>
      </c>
      <c r="F875" s="156">
        <v>0.19867043631084699</v>
      </c>
      <c r="G875" s="154">
        <v>43829</v>
      </c>
      <c r="H875" s="155">
        <v>1.3087</v>
      </c>
      <c r="I875" s="156">
        <v>28.950732618743299</v>
      </c>
      <c r="J875" s="152" t="s">
        <v>13971</v>
      </c>
      <c r="K875" s="156">
        <v>1.21179376350725</v>
      </c>
      <c r="L875" s="156">
        <v>4.4860557768924396</v>
      </c>
      <c r="M875" s="185">
        <v>7.2901325478645198</v>
      </c>
      <c r="N875" s="156">
        <v>13.699817913812501</v>
      </c>
      <c r="O875" s="156">
        <v>28.950732618743299</v>
      </c>
      <c r="P875" s="152" t="s">
        <v>13971</v>
      </c>
      <c r="Q875" s="156">
        <v>11.1648016276704</v>
      </c>
      <c r="R875" s="152" t="s">
        <v>13972</v>
      </c>
      <c r="S875" s="156">
        <v>36.392744648166499</v>
      </c>
      <c r="T875" s="152" t="s">
        <v>13973</v>
      </c>
      <c r="U875" s="156">
        <v>32.582157369942202</v>
      </c>
      <c r="V875" s="152" t="s">
        <v>157</v>
      </c>
      <c r="W875" s="152" t="s">
        <v>189</v>
      </c>
      <c r="X875" s="155">
        <v>1.2532179751000001</v>
      </c>
      <c r="Y875" s="152" t="s">
        <v>159</v>
      </c>
      <c r="Z875" s="154">
        <v>42324</v>
      </c>
      <c r="AA875" s="192" t="s">
        <v>22847</v>
      </c>
      <c r="AB875" s="152" t="s">
        <v>13893</v>
      </c>
      <c r="AC875" s="152" t="s">
        <v>214</v>
      </c>
      <c r="AD875" s="152" t="s">
        <v>204</v>
      </c>
    </row>
    <row r="876" spans="1:30" hidden="1">
      <c r="A876" s="189" t="s">
        <v>8230</v>
      </c>
      <c r="B876" s="189" t="s">
        <v>8231</v>
      </c>
      <c r="C876" s="154">
        <v>43830</v>
      </c>
      <c r="D876" s="155">
        <v>0.86</v>
      </c>
      <c r="E876" s="155">
        <v>0.86</v>
      </c>
      <c r="F876" s="156">
        <v>0.467289719626169</v>
      </c>
      <c r="G876" s="154">
        <v>43829</v>
      </c>
      <c r="H876" s="155">
        <v>0.85599999999999998</v>
      </c>
      <c r="I876" s="156">
        <v>28.935532233882999</v>
      </c>
      <c r="J876" s="152" t="s">
        <v>11156</v>
      </c>
      <c r="K876" s="156">
        <v>2.38095238095238</v>
      </c>
      <c r="L876" s="156">
        <v>7.0983810709838</v>
      </c>
      <c r="M876" s="185">
        <v>9.6938775510203996</v>
      </c>
      <c r="N876" s="156">
        <v>18.457300275482101</v>
      </c>
      <c r="O876" s="156">
        <v>28.935532233882999</v>
      </c>
      <c r="P876" s="152" t="s">
        <v>11156</v>
      </c>
      <c r="Q876" s="156">
        <v>-11.8852459016393</v>
      </c>
      <c r="R876" s="152" t="s">
        <v>11157</v>
      </c>
      <c r="S876" s="156">
        <v>-4.0178571428571503</v>
      </c>
      <c r="T876" s="152" t="s">
        <v>11158</v>
      </c>
      <c r="U876" s="156">
        <v>-14</v>
      </c>
      <c r="V876" s="152" t="s">
        <v>157</v>
      </c>
      <c r="W876" s="152" t="s">
        <v>186</v>
      </c>
      <c r="X876" s="155">
        <v>2.8865538869999998</v>
      </c>
      <c r="Y876" s="152" t="s">
        <v>159</v>
      </c>
      <c r="Z876" s="154">
        <v>42090</v>
      </c>
      <c r="AA876" s="192" t="s">
        <v>22847</v>
      </c>
      <c r="AB876" s="152" t="s">
        <v>11159</v>
      </c>
      <c r="AC876" s="152" t="s">
        <v>433</v>
      </c>
      <c r="AD876" s="152" t="s">
        <v>185</v>
      </c>
    </row>
    <row r="877" spans="1:30" hidden="1">
      <c r="A877" s="189" t="s">
        <v>13974</v>
      </c>
      <c r="B877" s="189" t="s">
        <v>13975</v>
      </c>
      <c r="C877" s="154">
        <v>43830</v>
      </c>
      <c r="D877" s="155">
        <v>1.19</v>
      </c>
      <c r="E877" s="155">
        <v>1.19</v>
      </c>
      <c r="F877" s="156">
        <v>0.337268128161889</v>
      </c>
      <c r="G877" s="154">
        <v>43829</v>
      </c>
      <c r="H877" s="155">
        <v>1.1859999999999999</v>
      </c>
      <c r="I877" s="156">
        <v>28.927410617551502</v>
      </c>
      <c r="J877" s="152" t="s">
        <v>13976</v>
      </c>
      <c r="K877" s="156">
        <v>2.0583190394511202</v>
      </c>
      <c r="L877" s="156">
        <v>7.8875793291024499</v>
      </c>
      <c r="M877" s="185">
        <v>6.8222621184919099</v>
      </c>
      <c r="N877" s="156">
        <v>9.5764272559852603</v>
      </c>
      <c r="O877" s="156">
        <v>28.927410617551502</v>
      </c>
      <c r="P877" s="152" t="s">
        <v>13976</v>
      </c>
      <c r="Q877" s="156">
        <v>0.76206604572395398</v>
      </c>
      <c r="R877" s="152" t="s">
        <v>13977</v>
      </c>
      <c r="S877" s="156">
        <v>17.821782178217799</v>
      </c>
      <c r="T877" s="152" t="s">
        <v>13978</v>
      </c>
      <c r="U877" s="156">
        <v>18.7624750499002</v>
      </c>
      <c r="V877" s="152" t="s">
        <v>157</v>
      </c>
      <c r="W877" s="152" t="s">
        <v>158</v>
      </c>
      <c r="X877" s="155">
        <v>1.6674476800000001E-2</v>
      </c>
      <c r="Y877" s="152" t="s">
        <v>159</v>
      </c>
      <c r="Z877" s="154">
        <v>42403</v>
      </c>
      <c r="AA877" s="192" t="s">
        <v>22847</v>
      </c>
      <c r="AB877" s="152" t="s">
        <v>11131</v>
      </c>
      <c r="AC877" s="152" t="s">
        <v>209</v>
      </c>
      <c r="AD877" s="152" t="s">
        <v>185</v>
      </c>
    </row>
    <row r="878" spans="1:30" hidden="1">
      <c r="A878" s="189" t="s">
        <v>8232</v>
      </c>
      <c r="B878" s="189" t="s">
        <v>8233</v>
      </c>
      <c r="C878" s="154">
        <v>43830</v>
      </c>
      <c r="D878" s="155">
        <v>1.137</v>
      </c>
      <c r="E878" s="155">
        <v>1.137</v>
      </c>
      <c r="F878" s="156">
        <v>0.44169611307421502</v>
      </c>
      <c r="G878" s="154">
        <v>43829</v>
      </c>
      <c r="H878" s="155">
        <v>1.1319999999999999</v>
      </c>
      <c r="I878" s="156">
        <v>28.9115646258503</v>
      </c>
      <c r="J878" s="152" t="s">
        <v>11160</v>
      </c>
      <c r="K878" s="156">
        <v>2.1563342318059302</v>
      </c>
      <c r="L878" s="156">
        <v>7.2641509433962197</v>
      </c>
      <c r="M878" s="185">
        <v>9.1170825335892491</v>
      </c>
      <c r="N878" s="156">
        <v>16.3766632548618</v>
      </c>
      <c r="O878" s="156">
        <v>28.9115646258503</v>
      </c>
      <c r="P878" s="152" t="s">
        <v>11160</v>
      </c>
      <c r="Q878" s="156">
        <v>14.1566265060241</v>
      </c>
      <c r="R878" s="152" t="s">
        <v>11161</v>
      </c>
      <c r="S878" s="156">
        <v>18.4375</v>
      </c>
      <c r="T878" s="152" t="s">
        <v>11162</v>
      </c>
      <c r="U878" s="156">
        <v>13.7</v>
      </c>
      <c r="V878" s="152" t="s">
        <v>157</v>
      </c>
      <c r="W878" s="152" t="s">
        <v>158</v>
      </c>
      <c r="X878" s="155">
        <v>1.1584487499</v>
      </c>
      <c r="Y878" s="152" t="s">
        <v>159</v>
      </c>
      <c r="Z878" s="154">
        <v>42403</v>
      </c>
      <c r="AA878" s="192" t="s">
        <v>22847</v>
      </c>
      <c r="AB878" s="152" t="s">
        <v>11163</v>
      </c>
      <c r="AC878" s="152" t="s">
        <v>470</v>
      </c>
      <c r="AD878" s="152" t="s">
        <v>229</v>
      </c>
    </row>
    <row r="879" spans="1:30" hidden="1">
      <c r="A879" s="189" t="s">
        <v>3691</v>
      </c>
      <c r="B879" s="189" t="s">
        <v>3692</v>
      </c>
      <c r="C879" s="154">
        <v>43830</v>
      </c>
      <c r="D879" s="155">
        <v>0.81599999999999995</v>
      </c>
      <c r="E879" s="155">
        <v>1.026</v>
      </c>
      <c r="F879" s="156">
        <v>0.492610837438406</v>
      </c>
      <c r="G879" s="154">
        <v>43829</v>
      </c>
      <c r="H879" s="155">
        <v>0.81200000000000006</v>
      </c>
      <c r="I879" s="156">
        <v>28.909952606635098</v>
      </c>
      <c r="J879" s="152" t="s">
        <v>3663</v>
      </c>
      <c r="K879" s="156">
        <v>3.9490445859872501</v>
      </c>
      <c r="L879" s="156">
        <v>11.0204081632653</v>
      </c>
      <c r="M879" s="185">
        <v>8.9452603471294907</v>
      </c>
      <c r="N879" s="156">
        <v>15.0916784203103</v>
      </c>
      <c r="O879" s="156">
        <v>28.909952606635098</v>
      </c>
      <c r="P879" s="152" t="s">
        <v>3663</v>
      </c>
      <c r="Q879" s="156">
        <v>6.3885267275097704</v>
      </c>
      <c r="R879" s="152" t="s">
        <v>6608</v>
      </c>
      <c r="S879" s="156">
        <v>0.74074074074071905</v>
      </c>
      <c r="T879" s="152" t="s">
        <v>6609</v>
      </c>
      <c r="U879" s="156">
        <v>-4.06026880000001</v>
      </c>
      <c r="V879" s="152" t="s">
        <v>157</v>
      </c>
      <c r="W879" s="152" t="s">
        <v>186</v>
      </c>
      <c r="X879" s="155">
        <v>1.0537771225999999</v>
      </c>
      <c r="Y879" s="152" t="s">
        <v>159</v>
      </c>
      <c r="Z879" s="154">
        <v>41353</v>
      </c>
      <c r="AA879" s="192" t="s">
        <v>318</v>
      </c>
      <c r="AB879" s="152" t="s">
        <v>557</v>
      </c>
      <c r="AC879" s="152" t="s">
        <v>286</v>
      </c>
      <c r="AD879" s="152" t="s">
        <v>173</v>
      </c>
    </row>
    <row r="880" spans="1:30" hidden="1">
      <c r="A880" s="189" t="s">
        <v>13979</v>
      </c>
      <c r="B880" s="189" t="s">
        <v>13980</v>
      </c>
      <c r="C880" s="154">
        <v>43830</v>
      </c>
      <c r="D880" s="155">
        <v>1.0319</v>
      </c>
      <c r="E880" s="155">
        <v>1.0319</v>
      </c>
      <c r="F880" s="156">
        <v>0.35985216883875099</v>
      </c>
      <c r="G880" s="154">
        <v>43829</v>
      </c>
      <c r="H880" s="155">
        <v>1.0282</v>
      </c>
      <c r="I880" s="156">
        <v>28.906933166770798</v>
      </c>
      <c r="J880" s="152" t="s">
        <v>13981</v>
      </c>
      <c r="K880" s="156">
        <v>1.97647988931713</v>
      </c>
      <c r="L880" s="156">
        <v>7.0324655118763699</v>
      </c>
      <c r="M880" s="185">
        <v>5.9228084582221401</v>
      </c>
      <c r="N880" s="156">
        <v>5.3927075886017803</v>
      </c>
      <c r="O880" s="156">
        <v>28.906933166770798</v>
      </c>
      <c r="P880" s="152" t="s">
        <v>13981</v>
      </c>
      <c r="Q880" s="157">
        <v>0</v>
      </c>
      <c r="R880" s="152"/>
      <c r="S880" s="157">
        <v>0</v>
      </c>
      <c r="T880" s="152"/>
      <c r="U880" s="156">
        <v>26.3344760039177</v>
      </c>
      <c r="V880" s="152" t="s">
        <v>157</v>
      </c>
      <c r="W880" s="152" t="s">
        <v>95</v>
      </c>
      <c r="X880" s="155">
        <v>6.5090188000000004E-3</v>
      </c>
      <c r="Y880" s="152" t="s">
        <v>159</v>
      </c>
      <c r="Z880" s="154">
        <v>43389</v>
      </c>
      <c r="AA880" s="192" t="s">
        <v>22847</v>
      </c>
      <c r="AB880" s="152" t="s">
        <v>10778</v>
      </c>
      <c r="AC880" s="152" t="s">
        <v>331</v>
      </c>
      <c r="AD880" s="152" t="s">
        <v>185</v>
      </c>
    </row>
    <row r="881" spans="1:30" hidden="1">
      <c r="A881" s="189" t="s">
        <v>13982</v>
      </c>
      <c r="B881" s="189" t="s">
        <v>13983</v>
      </c>
      <c r="C881" s="154">
        <v>43830</v>
      </c>
      <c r="D881" s="155">
        <v>1.048</v>
      </c>
      <c r="E881" s="155">
        <v>1.048</v>
      </c>
      <c r="F881" s="156">
        <v>1.35396518375242</v>
      </c>
      <c r="G881" s="154">
        <v>43829</v>
      </c>
      <c r="H881" s="155">
        <v>1.034</v>
      </c>
      <c r="I881" s="156">
        <v>28.905289052890499</v>
      </c>
      <c r="J881" s="152" t="s">
        <v>13984</v>
      </c>
      <c r="K881" s="156">
        <v>5.0100200400801604</v>
      </c>
      <c r="L881" s="156">
        <v>13.419913419913399</v>
      </c>
      <c r="M881" s="185">
        <v>8.8265835929387393</v>
      </c>
      <c r="N881" s="156">
        <v>8.4886128364389304</v>
      </c>
      <c r="O881" s="156">
        <v>28.905289052890499</v>
      </c>
      <c r="P881" s="152" t="s">
        <v>13984</v>
      </c>
      <c r="Q881" s="156">
        <v>9.0530697190426697</v>
      </c>
      <c r="R881" s="152" t="s">
        <v>13985</v>
      </c>
      <c r="S881" s="156">
        <v>-8.1507449605609104</v>
      </c>
      <c r="T881" s="152" t="s">
        <v>13986</v>
      </c>
      <c r="U881" s="156">
        <v>4.8</v>
      </c>
      <c r="V881" s="152" t="s">
        <v>157</v>
      </c>
      <c r="W881" s="152" t="s">
        <v>158</v>
      </c>
      <c r="X881" s="155">
        <v>3.9455781735</v>
      </c>
      <c r="Y881" s="152" t="s">
        <v>159</v>
      </c>
      <c r="Z881" s="154">
        <v>42340</v>
      </c>
      <c r="AA881" s="192" t="s">
        <v>22847</v>
      </c>
      <c r="AB881" s="152" t="s">
        <v>9664</v>
      </c>
      <c r="AC881" s="152" t="s">
        <v>171</v>
      </c>
      <c r="AD881" s="152" t="s">
        <v>11167</v>
      </c>
    </row>
    <row r="882" spans="1:30" hidden="1">
      <c r="A882" s="189" t="s">
        <v>8234</v>
      </c>
      <c r="B882" s="189" t="s">
        <v>8235</v>
      </c>
      <c r="C882" s="154">
        <v>43830</v>
      </c>
      <c r="D882" s="155">
        <v>1.0660000000000001</v>
      </c>
      <c r="E882" s="155">
        <v>1.0660000000000001</v>
      </c>
      <c r="F882" s="156">
        <v>1.3307984790874501</v>
      </c>
      <c r="G882" s="154">
        <v>43829</v>
      </c>
      <c r="H882" s="155">
        <v>1.052</v>
      </c>
      <c r="I882" s="156">
        <v>28.899637243047199</v>
      </c>
      <c r="J882" s="152" t="s">
        <v>11164</v>
      </c>
      <c r="K882" s="156">
        <v>5.0246305418719404</v>
      </c>
      <c r="L882" s="156">
        <v>13.404255319149</v>
      </c>
      <c r="M882" s="185">
        <v>8.8866189989785607</v>
      </c>
      <c r="N882" s="156">
        <v>8.5539714867617196</v>
      </c>
      <c r="O882" s="156">
        <v>28.899637243047199</v>
      </c>
      <c r="P882" s="152" t="s">
        <v>11164</v>
      </c>
      <c r="Q882" s="156">
        <v>9.3333333333333393</v>
      </c>
      <c r="R882" s="152" t="s">
        <v>11165</v>
      </c>
      <c r="S882" s="156">
        <v>-7.6256499133448798</v>
      </c>
      <c r="T882" s="152" t="s">
        <v>11166</v>
      </c>
      <c r="U882" s="156">
        <v>6.6000000000000103</v>
      </c>
      <c r="V882" s="152" t="s">
        <v>157</v>
      </c>
      <c r="W882" s="152" t="s">
        <v>158</v>
      </c>
      <c r="X882" s="155">
        <v>5.6278353692999996</v>
      </c>
      <c r="Y882" s="152" t="s">
        <v>159</v>
      </c>
      <c r="Z882" s="154">
        <v>42194</v>
      </c>
      <c r="AA882" s="192" t="s">
        <v>22847</v>
      </c>
      <c r="AB882" s="152" t="s">
        <v>9664</v>
      </c>
      <c r="AC882" s="152" t="s">
        <v>171</v>
      </c>
      <c r="AD882" s="152" t="s">
        <v>11167</v>
      </c>
    </row>
    <row r="883" spans="1:30" hidden="1">
      <c r="A883" s="189" t="s">
        <v>3661</v>
      </c>
      <c r="B883" s="189" t="s">
        <v>3662</v>
      </c>
      <c r="C883" s="154">
        <v>43830</v>
      </c>
      <c r="D883" s="155">
        <v>1.298</v>
      </c>
      <c r="E883" s="155">
        <v>1.298</v>
      </c>
      <c r="F883" s="156">
        <v>0.46439628482972201</v>
      </c>
      <c r="G883" s="154">
        <v>43829</v>
      </c>
      <c r="H883" s="155">
        <v>1.292</v>
      </c>
      <c r="I883" s="156">
        <v>28.897715988083402</v>
      </c>
      <c r="J883" s="152" t="s">
        <v>3666</v>
      </c>
      <c r="K883" s="156">
        <v>1.01167315175098</v>
      </c>
      <c r="L883" s="156">
        <v>6.9192751235584904</v>
      </c>
      <c r="M883" s="185">
        <v>6.7434210526315796</v>
      </c>
      <c r="N883" s="156">
        <v>8.3472454090150308</v>
      </c>
      <c r="O883" s="156">
        <v>28.897715988083402</v>
      </c>
      <c r="P883" s="152" t="s">
        <v>3666</v>
      </c>
      <c r="Q883" s="156">
        <v>14.765694076038899</v>
      </c>
      <c r="R883" s="152" t="s">
        <v>6610</v>
      </c>
      <c r="S883" s="156">
        <v>11.320754716981099</v>
      </c>
      <c r="T883" s="152" t="s">
        <v>6611</v>
      </c>
      <c r="U883" s="156">
        <v>29.8</v>
      </c>
      <c r="V883" s="152" t="s">
        <v>163</v>
      </c>
      <c r="W883" s="152" t="s">
        <v>186</v>
      </c>
      <c r="X883" s="155">
        <v>0.93834385620000005</v>
      </c>
      <c r="Y883" s="152" t="s">
        <v>159</v>
      </c>
      <c r="Z883" s="154">
        <v>40716</v>
      </c>
      <c r="AA883" s="192" t="s">
        <v>318</v>
      </c>
      <c r="AB883" s="152" t="s">
        <v>586</v>
      </c>
      <c r="AC883" s="152" t="s">
        <v>228</v>
      </c>
      <c r="AD883" s="152" t="s">
        <v>165</v>
      </c>
    </row>
    <row r="884" spans="1:30" hidden="1">
      <c r="A884" s="189" t="s">
        <v>1203</v>
      </c>
      <c r="B884" s="189" t="s">
        <v>1204</v>
      </c>
      <c r="C884" s="154">
        <v>43830</v>
      </c>
      <c r="D884" s="155">
        <v>1.365</v>
      </c>
      <c r="E884" s="155">
        <v>1.365</v>
      </c>
      <c r="F884" s="156">
        <v>0.73800738007380096</v>
      </c>
      <c r="G884" s="154">
        <v>43829</v>
      </c>
      <c r="H884" s="155">
        <v>1.355</v>
      </c>
      <c r="I884" s="156">
        <v>28.895184135977299</v>
      </c>
      <c r="J884" s="152" t="s">
        <v>6612</v>
      </c>
      <c r="K884" s="156">
        <v>2.2471910112359601</v>
      </c>
      <c r="L884" s="156">
        <v>6.47425897035881</v>
      </c>
      <c r="M884" s="185">
        <v>6.7240031274433196</v>
      </c>
      <c r="N884" s="156">
        <v>16.567036720751499</v>
      </c>
      <c r="O884" s="156">
        <v>28.895184135977299</v>
      </c>
      <c r="P884" s="152" t="s">
        <v>6612</v>
      </c>
      <c r="Q884" s="156">
        <v>25</v>
      </c>
      <c r="R884" s="152" t="s">
        <v>6613</v>
      </c>
      <c r="S884" s="156">
        <v>20.903454384410999</v>
      </c>
      <c r="T884" s="152" t="s">
        <v>6614</v>
      </c>
      <c r="U884" s="156">
        <v>36.5</v>
      </c>
      <c r="V884" s="152" t="s">
        <v>157</v>
      </c>
      <c r="W884" s="152" t="s">
        <v>158</v>
      </c>
      <c r="X884" s="155">
        <v>1.1280686193</v>
      </c>
      <c r="Y884" s="152" t="s">
        <v>159</v>
      </c>
      <c r="Z884" s="154">
        <v>41429</v>
      </c>
      <c r="AA884" s="192" t="s">
        <v>318</v>
      </c>
      <c r="AB884" s="152" t="s">
        <v>1205</v>
      </c>
      <c r="AC884" s="152" t="s">
        <v>169</v>
      </c>
      <c r="AD884" s="152" t="s">
        <v>207</v>
      </c>
    </row>
    <row r="885" spans="1:30" hidden="1">
      <c r="A885" s="189" t="s">
        <v>13987</v>
      </c>
      <c r="B885" s="189" t="s">
        <v>13988</v>
      </c>
      <c r="C885" s="154">
        <v>43830</v>
      </c>
      <c r="D885" s="155">
        <v>0.97699999999999998</v>
      </c>
      <c r="E885" s="155">
        <v>0.97699999999999998</v>
      </c>
      <c r="F885" s="156">
        <v>0.20512820512820501</v>
      </c>
      <c r="G885" s="154">
        <v>43829</v>
      </c>
      <c r="H885" s="155">
        <v>0.97499999999999998</v>
      </c>
      <c r="I885" s="156">
        <v>28.891820580474899</v>
      </c>
      <c r="J885" s="152" t="s">
        <v>13989</v>
      </c>
      <c r="K885" s="156">
        <v>1.5592515592515599</v>
      </c>
      <c r="L885" s="156">
        <v>5.1668460710441302</v>
      </c>
      <c r="M885" s="185">
        <v>8.7973273942093506</v>
      </c>
      <c r="N885" s="156">
        <v>13.078703703703701</v>
      </c>
      <c r="O885" s="156">
        <v>28.891820580474899</v>
      </c>
      <c r="P885" s="152" t="s">
        <v>13989</v>
      </c>
      <c r="Q885" s="156">
        <v>-2.4950099800399199</v>
      </c>
      <c r="R885" s="152" t="s">
        <v>13990</v>
      </c>
      <c r="S885" s="157">
        <v>0</v>
      </c>
      <c r="T885" s="152"/>
      <c r="U885" s="156">
        <v>-2.2999999999999998</v>
      </c>
      <c r="V885" s="152" t="s">
        <v>157</v>
      </c>
      <c r="W885" s="152" t="s">
        <v>95</v>
      </c>
      <c r="X885" s="155">
        <v>0.55383805210000003</v>
      </c>
      <c r="Y885" s="152" t="s">
        <v>159</v>
      </c>
      <c r="Z885" s="154">
        <v>42839</v>
      </c>
      <c r="AA885" s="192" t="s">
        <v>22847</v>
      </c>
      <c r="AB885" s="152" t="s">
        <v>530</v>
      </c>
      <c r="AC885" s="152" t="s">
        <v>219</v>
      </c>
      <c r="AD885" s="152" t="s">
        <v>185</v>
      </c>
    </row>
    <row r="886" spans="1:30" hidden="1">
      <c r="A886" s="189" t="s">
        <v>13991</v>
      </c>
      <c r="B886" s="189" t="s">
        <v>13992</v>
      </c>
      <c r="C886" s="154">
        <v>43830</v>
      </c>
      <c r="D886" s="155">
        <v>1.1113</v>
      </c>
      <c r="E886" s="155">
        <v>1.1113</v>
      </c>
      <c r="F886" s="156">
        <v>0.39750654982382899</v>
      </c>
      <c r="G886" s="154">
        <v>43829</v>
      </c>
      <c r="H886" s="155">
        <v>1.1069</v>
      </c>
      <c r="I886" s="156">
        <v>28.846376811594201</v>
      </c>
      <c r="J886" s="152" t="s">
        <v>13993</v>
      </c>
      <c r="K886" s="156">
        <v>1.5535045234396301</v>
      </c>
      <c r="L886" s="156">
        <v>7.5174148606811002</v>
      </c>
      <c r="M886" s="185">
        <v>6.04007633587785</v>
      </c>
      <c r="N886" s="156">
        <v>4.3474178403755896</v>
      </c>
      <c r="O886" s="156">
        <v>28.846376811594201</v>
      </c>
      <c r="P886" s="152" t="s">
        <v>13993</v>
      </c>
      <c r="Q886" s="156">
        <v>9.8122529644268699</v>
      </c>
      <c r="R886" s="152" t="s">
        <v>13994</v>
      </c>
      <c r="S886" s="157">
        <v>0</v>
      </c>
      <c r="T886" s="152"/>
      <c r="U886" s="156">
        <v>11.13</v>
      </c>
      <c r="V886" s="152" t="s">
        <v>157</v>
      </c>
      <c r="W886" s="152" t="s">
        <v>95</v>
      </c>
      <c r="X886" s="155">
        <v>4.5289505999999997E-3</v>
      </c>
      <c r="Y886" s="152" t="s">
        <v>159</v>
      </c>
      <c r="Z886" s="154">
        <v>43056</v>
      </c>
      <c r="AA886" s="192" t="s">
        <v>22847</v>
      </c>
      <c r="AB886" s="152" t="s">
        <v>13995</v>
      </c>
      <c r="AC886" s="152" t="s">
        <v>13996</v>
      </c>
      <c r="AD886" s="152" t="s">
        <v>272</v>
      </c>
    </row>
    <row r="887" spans="1:30" hidden="1">
      <c r="A887" s="189" t="s">
        <v>13997</v>
      </c>
      <c r="B887" s="189" t="s">
        <v>13998</v>
      </c>
      <c r="C887" s="154">
        <v>43830</v>
      </c>
      <c r="D887" s="155">
        <v>1.65</v>
      </c>
      <c r="E887" s="155">
        <v>2.34</v>
      </c>
      <c r="F887" s="156">
        <v>-0.296090398211384</v>
      </c>
      <c r="G887" s="154">
        <v>43829</v>
      </c>
      <c r="H887" s="155">
        <v>1.6549</v>
      </c>
      <c r="I887" s="156">
        <v>28.785549375661699</v>
      </c>
      <c r="J887" s="152" t="s">
        <v>13999</v>
      </c>
      <c r="K887" s="156">
        <v>1.86442770712433</v>
      </c>
      <c r="L887" s="156">
        <v>12.1380997689275</v>
      </c>
      <c r="M887" s="185">
        <v>12.1533753807081</v>
      </c>
      <c r="N887" s="156">
        <v>20.914553715374499</v>
      </c>
      <c r="O887" s="156">
        <v>28.785549375661699</v>
      </c>
      <c r="P887" s="152" t="s">
        <v>13999</v>
      </c>
      <c r="Q887" s="156">
        <v>9.7658633981491398</v>
      </c>
      <c r="R887" s="152" t="s">
        <v>14000</v>
      </c>
      <c r="S887" s="156">
        <v>16.3446945847538</v>
      </c>
      <c r="T887" s="152" t="s">
        <v>14001</v>
      </c>
      <c r="U887" s="156">
        <v>190.89021500000001</v>
      </c>
      <c r="V887" s="152" t="s">
        <v>157</v>
      </c>
      <c r="W887" s="152" t="s">
        <v>158</v>
      </c>
      <c r="X887" s="155">
        <v>0.20647144340000001</v>
      </c>
      <c r="Y887" s="152" t="s">
        <v>159</v>
      </c>
      <c r="Z887" s="154">
        <v>39626</v>
      </c>
      <c r="AA887" s="192" t="s">
        <v>22847</v>
      </c>
      <c r="AB887" s="152" t="s">
        <v>14002</v>
      </c>
      <c r="AC887" s="152" t="s">
        <v>314</v>
      </c>
      <c r="AD887" s="152" t="s">
        <v>177</v>
      </c>
    </row>
    <row r="888" spans="1:30" hidden="1">
      <c r="A888" s="189" t="s">
        <v>8236</v>
      </c>
      <c r="B888" s="189" t="s">
        <v>8237</v>
      </c>
      <c r="C888" s="154">
        <v>43830</v>
      </c>
      <c r="D888" s="155">
        <v>1.405</v>
      </c>
      <c r="E888" s="155">
        <v>2.085</v>
      </c>
      <c r="F888" s="156">
        <v>0.35714285714286198</v>
      </c>
      <c r="G888" s="154">
        <v>43829</v>
      </c>
      <c r="H888" s="155">
        <v>1.4</v>
      </c>
      <c r="I888" s="156">
        <v>28.6630036630037</v>
      </c>
      <c r="J888" s="152" t="s">
        <v>11168</v>
      </c>
      <c r="K888" s="156">
        <v>2.1818181818181901</v>
      </c>
      <c r="L888" s="156">
        <v>7.4980872226472899</v>
      </c>
      <c r="M888" s="185">
        <v>10.5428796223446</v>
      </c>
      <c r="N888" s="156">
        <v>19.982920580700299</v>
      </c>
      <c r="O888" s="156">
        <v>28.6630036630037</v>
      </c>
      <c r="P888" s="152" t="s">
        <v>11168</v>
      </c>
      <c r="Q888" s="156">
        <v>-8.9436163318211293</v>
      </c>
      <c r="R888" s="152" t="s">
        <v>11169</v>
      </c>
      <c r="S888" s="156">
        <v>-5.3804251291252303</v>
      </c>
      <c r="T888" s="152" t="s">
        <v>11170</v>
      </c>
      <c r="U888" s="156">
        <v>107.007642</v>
      </c>
      <c r="V888" s="152" t="s">
        <v>157</v>
      </c>
      <c r="W888" s="152" t="s">
        <v>186</v>
      </c>
      <c r="X888" s="155">
        <v>4.9470325527999996</v>
      </c>
      <c r="Y888" s="152" t="s">
        <v>159</v>
      </c>
      <c r="Z888" s="154">
        <v>41373</v>
      </c>
      <c r="AA888" s="192" t="s">
        <v>22847</v>
      </c>
      <c r="AB888" s="152" t="s">
        <v>11171</v>
      </c>
      <c r="AC888" s="152" t="s">
        <v>244</v>
      </c>
      <c r="AD888" s="152" t="s">
        <v>235</v>
      </c>
    </row>
    <row r="889" spans="1:30" hidden="1">
      <c r="A889" s="189" t="s">
        <v>14003</v>
      </c>
      <c r="B889" s="189" t="s">
        <v>14004</v>
      </c>
      <c r="C889" s="154">
        <v>43830</v>
      </c>
      <c r="D889" s="155">
        <v>1.3340000000000001</v>
      </c>
      <c r="E889" s="155">
        <v>1.3340000000000001</v>
      </c>
      <c r="F889" s="156">
        <v>0.75528700906344504</v>
      </c>
      <c r="G889" s="154">
        <v>43829</v>
      </c>
      <c r="H889" s="155">
        <v>1.3240000000000001</v>
      </c>
      <c r="I889" s="156">
        <v>28.516377649325602</v>
      </c>
      <c r="J889" s="152" t="s">
        <v>14005</v>
      </c>
      <c r="K889" s="156">
        <v>2.3006134969325198</v>
      </c>
      <c r="L889" s="156">
        <v>6.5495207667731696</v>
      </c>
      <c r="M889" s="185">
        <v>6.7200000000000104</v>
      </c>
      <c r="N889" s="156">
        <v>16.303400174367901</v>
      </c>
      <c r="O889" s="156">
        <v>28.516377649325602</v>
      </c>
      <c r="P889" s="152" t="s">
        <v>14005</v>
      </c>
      <c r="Q889" s="156">
        <v>23.9776951672862</v>
      </c>
      <c r="R889" s="152" t="s">
        <v>14006</v>
      </c>
      <c r="S889" s="156">
        <v>19.534050179211501</v>
      </c>
      <c r="T889" s="152" t="s">
        <v>14007</v>
      </c>
      <c r="U889" s="156">
        <v>33.4</v>
      </c>
      <c r="V889" s="152" t="s">
        <v>157</v>
      </c>
      <c r="W889" s="152" t="s">
        <v>158</v>
      </c>
      <c r="X889" s="155">
        <v>1.3742100448000001</v>
      </c>
      <c r="Y889" s="152" t="s">
        <v>159</v>
      </c>
      <c r="Z889" s="154">
        <v>41429</v>
      </c>
      <c r="AA889" s="192" t="s">
        <v>318</v>
      </c>
      <c r="AB889" s="152" t="s">
        <v>1205</v>
      </c>
      <c r="AC889" s="152" t="s">
        <v>169</v>
      </c>
      <c r="AD889" s="152" t="s">
        <v>207</v>
      </c>
    </row>
    <row r="890" spans="1:30" hidden="1">
      <c r="A890" s="189" t="s">
        <v>14008</v>
      </c>
      <c r="B890" s="189" t="s">
        <v>14009</v>
      </c>
      <c r="C890" s="154">
        <v>43830</v>
      </c>
      <c r="D890" s="155">
        <v>1.0939000000000001</v>
      </c>
      <c r="E890" s="155">
        <v>1.0939000000000001</v>
      </c>
      <c r="F890" s="156">
        <v>0.39464023494862299</v>
      </c>
      <c r="G890" s="154">
        <v>43829</v>
      </c>
      <c r="H890" s="155">
        <v>1.0895999999999999</v>
      </c>
      <c r="I890" s="156">
        <v>28.512687969924801</v>
      </c>
      <c r="J890" s="152" t="s">
        <v>14010</v>
      </c>
      <c r="K890" s="156">
        <v>1.5408892601875199</v>
      </c>
      <c r="L890" s="156">
        <v>7.49803459119497</v>
      </c>
      <c r="M890" s="185">
        <v>5.9467312348668404</v>
      </c>
      <c r="N890" s="156">
        <v>4.2107268743450499</v>
      </c>
      <c r="O890" s="156">
        <v>28.512687969924801</v>
      </c>
      <c r="P890" s="152" t="s">
        <v>14010</v>
      </c>
      <c r="Q890" s="156">
        <v>8.1035675462002192</v>
      </c>
      <c r="R890" s="152" t="s">
        <v>14011</v>
      </c>
      <c r="S890" s="157">
        <v>0</v>
      </c>
      <c r="T890" s="152"/>
      <c r="U890" s="156">
        <v>9.3900000000000095</v>
      </c>
      <c r="V890" s="152" t="s">
        <v>157</v>
      </c>
      <c r="W890" s="152" t="s">
        <v>95</v>
      </c>
      <c r="X890" s="155">
        <v>5.6686560499999997E-2</v>
      </c>
      <c r="Y890" s="152" t="s">
        <v>159</v>
      </c>
      <c r="Z890" s="154">
        <v>43056</v>
      </c>
      <c r="AA890" s="192" t="s">
        <v>22847</v>
      </c>
      <c r="AB890" s="152" t="s">
        <v>13995</v>
      </c>
      <c r="AC890" s="152" t="s">
        <v>13996</v>
      </c>
      <c r="AD890" s="152" t="s">
        <v>272</v>
      </c>
    </row>
    <row r="891" spans="1:30" hidden="1">
      <c r="A891" s="189" t="s">
        <v>14012</v>
      </c>
      <c r="B891" s="189" t="s">
        <v>14013</v>
      </c>
      <c r="C891" s="154">
        <v>43830</v>
      </c>
      <c r="D891" s="155">
        <v>0.85199999999999998</v>
      </c>
      <c r="E891" s="155">
        <v>0.85199999999999998</v>
      </c>
      <c r="F891" s="156">
        <v>0.23529411764705899</v>
      </c>
      <c r="G891" s="154">
        <v>43829</v>
      </c>
      <c r="H891" s="155">
        <v>0.85</v>
      </c>
      <c r="I891" s="156">
        <v>28.506787330316701</v>
      </c>
      <c r="J891" s="152" t="s">
        <v>14014</v>
      </c>
      <c r="K891" s="156">
        <v>1.0676156583629901</v>
      </c>
      <c r="L891" s="156">
        <v>4.1564792176039198</v>
      </c>
      <c r="M891" s="185">
        <v>3.3980582524271901</v>
      </c>
      <c r="N891" s="156">
        <v>12.252964426877501</v>
      </c>
      <c r="O891" s="156">
        <v>28.506787330316701</v>
      </c>
      <c r="P891" s="152" t="s">
        <v>14014</v>
      </c>
      <c r="Q891" s="156">
        <v>-13.8523761375126</v>
      </c>
      <c r="R891" s="152" t="s">
        <v>14015</v>
      </c>
      <c r="S891" s="156">
        <v>-20.522388059701498</v>
      </c>
      <c r="T891" s="152" t="s">
        <v>14016</v>
      </c>
      <c r="U891" s="156">
        <v>-14.8</v>
      </c>
      <c r="V891" s="152" t="s">
        <v>157</v>
      </c>
      <c r="W891" s="152" t="s">
        <v>186</v>
      </c>
      <c r="X891" s="155">
        <v>0.42997955830000001</v>
      </c>
      <c r="Y891" s="152" t="s">
        <v>159</v>
      </c>
      <c r="Z891" s="154">
        <v>42129</v>
      </c>
      <c r="AA891" s="192" t="s">
        <v>22847</v>
      </c>
      <c r="AB891" s="152" t="s">
        <v>14017</v>
      </c>
      <c r="AC891" s="152" t="s">
        <v>282</v>
      </c>
      <c r="AD891" s="152" t="s">
        <v>226</v>
      </c>
    </row>
    <row r="892" spans="1:30" hidden="1">
      <c r="A892" s="189" t="s">
        <v>14018</v>
      </c>
      <c r="B892" s="189" t="s">
        <v>14019</v>
      </c>
      <c r="C892" s="154">
        <v>43830</v>
      </c>
      <c r="D892" s="155">
        <v>1.0782</v>
      </c>
      <c r="E892" s="155">
        <v>1.0782</v>
      </c>
      <c r="F892" s="156">
        <v>0.76635514018691397</v>
      </c>
      <c r="G892" s="154">
        <v>43829</v>
      </c>
      <c r="H892" s="155">
        <v>1.07</v>
      </c>
      <c r="I892" s="156">
        <v>28.494815874150898</v>
      </c>
      <c r="J892" s="152" t="s">
        <v>14020</v>
      </c>
      <c r="K892" s="156">
        <v>2.72484756097561</v>
      </c>
      <c r="L892" s="156">
        <v>9.4619289340101602</v>
      </c>
      <c r="M892" s="185">
        <v>11.9509915896584</v>
      </c>
      <c r="N892" s="156">
        <v>15.711526078557601</v>
      </c>
      <c r="O892" s="156">
        <v>28.494815874150898</v>
      </c>
      <c r="P892" s="152" t="s">
        <v>14020</v>
      </c>
      <c r="Q892" s="156">
        <v>7.6477635782747599</v>
      </c>
      <c r="R892" s="152" t="s">
        <v>14021</v>
      </c>
      <c r="S892" s="157">
        <v>0</v>
      </c>
      <c r="T892" s="152"/>
      <c r="U892" s="156">
        <v>7.82</v>
      </c>
      <c r="V892" s="152" t="s">
        <v>157</v>
      </c>
      <c r="W892" s="152" t="s">
        <v>95</v>
      </c>
      <c r="X892" s="155">
        <v>0.2066011985</v>
      </c>
      <c r="Y892" s="152" t="s">
        <v>159</v>
      </c>
      <c r="Z892" s="154">
        <v>43091</v>
      </c>
      <c r="AA892" s="192" t="s">
        <v>318</v>
      </c>
      <c r="AB892" s="152" t="s">
        <v>243</v>
      </c>
      <c r="AC892" s="152" t="s">
        <v>244</v>
      </c>
      <c r="AD892" s="152" t="s">
        <v>162</v>
      </c>
    </row>
    <row r="893" spans="1:30" hidden="1">
      <c r="A893" s="189" t="s">
        <v>8238</v>
      </c>
      <c r="B893" s="189" t="s">
        <v>8239</v>
      </c>
      <c r="C893" s="154">
        <v>43830</v>
      </c>
      <c r="D893" s="155">
        <v>1.5569999999999999</v>
      </c>
      <c r="E893" s="155">
        <v>1.5569999999999999</v>
      </c>
      <c r="F893" s="156">
        <v>0.32216494845358501</v>
      </c>
      <c r="G893" s="154">
        <v>43829</v>
      </c>
      <c r="H893" s="155">
        <v>1.552</v>
      </c>
      <c r="I893" s="156">
        <v>28.465368777510498</v>
      </c>
      <c r="J893" s="152" t="s">
        <v>11172</v>
      </c>
      <c r="K893" s="156">
        <v>3.1809145129224601</v>
      </c>
      <c r="L893" s="156">
        <v>9.8025387870239804</v>
      </c>
      <c r="M893" s="185">
        <v>12.095051805862299</v>
      </c>
      <c r="N893" s="156">
        <v>11.134922882471599</v>
      </c>
      <c r="O893" s="156">
        <v>28.465368777510498</v>
      </c>
      <c r="P893" s="152" t="s">
        <v>11172</v>
      </c>
      <c r="Q893" s="156">
        <v>10.1452858267716</v>
      </c>
      <c r="R893" s="152" t="s">
        <v>11173</v>
      </c>
      <c r="S893" s="156">
        <v>26.2748863590772</v>
      </c>
      <c r="T893" s="152" t="s">
        <v>11174</v>
      </c>
      <c r="U893" s="156">
        <v>25.896061700000001</v>
      </c>
      <c r="V893" s="152" t="s">
        <v>174</v>
      </c>
      <c r="W893" s="152" t="s">
        <v>158</v>
      </c>
      <c r="X893" s="155">
        <v>1.7071835321</v>
      </c>
      <c r="Y893" s="152" t="s">
        <v>159</v>
      </c>
      <c r="Z893" s="154">
        <v>42706</v>
      </c>
      <c r="AA893" s="192" t="s">
        <v>22847</v>
      </c>
      <c r="AB893" s="152" t="s">
        <v>11175</v>
      </c>
      <c r="AC893" s="152" t="s">
        <v>175</v>
      </c>
      <c r="AD893" s="152" t="s">
        <v>181</v>
      </c>
    </row>
    <row r="894" spans="1:30" hidden="1">
      <c r="A894" s="189" t="s">
        <v>14022</v>
      </c>
      <c r="B894" s="189" t="s">
        <v>14023</v>
      </c>
      <c r="C894" s="154">
        <v>43830</v>
      </c>
      <c r="D894" s="155">
        <v>1.256</v>
      </c>
      <c r="E894" s="155">
        <v>1.256</v>
      </c>
      <c r="F894" s="156">
        <v>0.48</v>
      </c>
      <c r="G894" s="154">
        <v>43829</v>
      </c>
      <c r="H894" s="155">
        <v>1.25</v>
      </c>
      <c r="I894" s="156">
        <v>28.425357873210601</v>
      </c>
      <c r="J894" s="152" t="s">
        <v>14024</v>
      </c>
      <c r="K894" s="156">
        <v>0.96463022508038698</v>
      </c>
      <c r="L894" s="156">
        <v>6.8936170212765902</v>
      </c>
      <c r="M894" s="185">
        <v>6.6213921901528101</v>
      </c>
      <c r="N894" s="156">
        <v>8.0895008605852095</v>
      </c>
      <c r="O894" s="156">
        <v>28.425357873210601</v>
      </c>
      <c r="P894" s="152" t="s">
        <v>14024</v>
      </c>
      <c r="Q894" s="156">
        <v>13.9745916515426</v>
      </c>
      <c r="R894" s="152" t="s">
        <v>14025</v>
      </c>
      <c r="S894" s="156">
        <v>10.0788781770377</v>
      </c>
      <c r="T894" s="152" t="s">
        <v>14026</v>
      </c>
      <c r="U894" s="156">
        <v>25.6</v>
      </c>
      <c r="V894" s="152" t="s">
        <v>163</v>
      </c>
      <c r="W894" s="152" t="s">
        <v>186</v>
      </c>
      <c r="X894" s="155">
        <v>1.3021508421000001</v>
      </c>
      <c r="Y894" s="152" t="s">
        <v>159</v>
      </c>
      <c r="Z894" s="154">
        <v>40716</v>
      </c>
      <c r="AA894" s="192" t="s">
        <v>318</v>
      </c>
      <c r="AB894" s="152" t="s">
        <v>586</v>
      </c>
      <c r="AC894" s="152" t="s">
        <v>228</v>
      </c>
      <c r="AD894" s="152" t="s">
        <v>165</v>
      </c>
    </row>
    <row r="895" spans="1:30" hidden="1">
      <c r="A895" s="189" t="s">
        <v>8240</v>
      </c>
      <c r="B895" s="189" t="s">
        <v>8241</v>
      </c>
      <c r="C895" s="154">
        <v>43830</v>
      </c>
      <c r="D895" s="155">
        <v>1.3845000000000001</v>
      </c>
      <c r="E895" s="155">
        <v>2.1328999999999998</v>
      </c>
      <c r="F895" s="156">
        <v>0.51546391752578302</v>
      </c>
      <c r="G895" s="154">
        <v>43829</v>
      </c>
      <c r="H895" s="155">
        <v>1.3774</v>
      </c>
      <c r="I895" s="156">
        <v>28.4084585420145</v>
      </c>
      <c r="J895" s="152" t="s">
        <v>11176</v>
      </c>
      <c r="K895" s="156">
        <v>1.7266715650257201</v>
      </c>
      <c r="L895" s="156">
        <v>6.9194532396324204</v>
      </c>
      <c r="M895" s="185">
        <v>10.2308917197452</v>
      </c>
      <c r="N895" s="156">
        <v>20.695667335018801</v>
      </c>
      <c r="O895" s="156">
        <v>28.4084585420145</v>
      </c>
      <c r="P895" s="152" t="s">
        <v>11176</v>
      </c>
      <c r="Q895" s="156">
        <v>30.736543909348502</v>
      </c>
      <c r="R895" s="152" t="s">
        <v>11177</v>
      </c>
      <c r="S895" s="156">
        <v>34.417475728155402</v>
      </c>
      <c r="T895" s="152" t="s">
        <v>11178</v>
      </c>
      <c r="U895" s="156">
        <v>113.2880399</v>
      </c>
      <c r="V895" s="152" t="s">
        <v>157</v>
      </c>
      <c r="W895" s="152" t="s">
        <v>197</v>
      </c>
      <c r="X895" s="155">
        <v>1.5566596465</v>
      </c>
      <c r="Y895" s="152" t="s">
        <v>159</v>
      </c>
      <c r="Z895" s="154">
        <v>41123</v>
      </c>
      <c r="AA895" s="192" t="s">
        <v>22847</v>
      </c>
      <c r="AB895" s="152" t="s">
        <v>543</v>
      </c>
      <c r="AC895" s="152" t="s">
        <v>233</v>
      </c>
      <c r="AD895" s="152" t="s">
        <v>181</v>
      </c>
    </row>
    <row r="896" spans="1:30" hidden="1">
      <c r="A896" s="189" t="s">
        <v>8242</v>
      </c>
      <c r="B896" s="189" t="s">
        <v>8243</v>
      </c>
      <c r="C896" s="154">
        <v>43830</v>
      </c>
      <c r="D896" s="155">
        <v>1.0205</v>
      </c>
      <c r="E896" s="155">
        <v>1.0205</v>
      </c>
      <c r="F896" s="156">
        <v>0.36388670338316598</v>
      </c>
      <c r="G896" s="154">
        <v>43829</v>
      </c>
      <c r="H896" s="155">
        <v>1.0167999999999999</v>
      </c>
      <c r="I896" s="156">
        <v>28.380928418669001</v>
      </c>
      <c r="J896" s="152" t="s">
        <v>11179</v>
      </c>
      <c r="K896" s="156">
        <v>1.97861496952134</v>
      </c>
      <c r="L896" s="156">
        <v>6.9594382140236899</v>
      </c>
      <c r="M896" s="185">
        <v>5.8609958506224098</v>
      </c>
      <c r="N896" s="156">
        <v>5.3800082610491504</v>
      </c>
      <c r="O896" s="156">
        <v>28.380928418669001</v>
      </c>
      <c r="P896" s="152" t="s">
        <v>11179</v>
      </c>
      <c r="Q896" s="156">
        <v>1.38088615140076</v>
      </c>
      <c r="R896" s="152" t="s">
        <v>11180</v>
      </c>
      <c r="S896" s="157">
        <v>0</v>
      </c>
      <c r="T896" s="152"/>
      <c r="U896" s="156">
        <v>2.0499999999999998</v>
      </c>
      <c r="V896" s="152" t="s">
        <v>157</v>
      </c>
      <c r="W896" s="152" t="s">
        <v>95</v>
      </c>
      <c r="X896" s="155">
        <v>17.082719660999999</v>
      </c>
      <c r="Y896" s="152" t="s">
        <v>159</v>
      </c>
      <c r="Z896" s="154">
        <v>43004</v>
      </c>
      <c r="AA896" s="192" t="s">
        <v>22847</v>
      </c>
      <c r="AB896" s="152" t="s">
        <v>10778</v>
      </c>
      <c r="AC896" s="152" t="s">
        <v>331</v>
      </c>
      <c r="AD896" s="152" t="s">
        <v>185</v>
      </c>
    </row>
    <row r="897" spans="1:30" hidden="1">
      <c r="A897" s="189" t="s">
        <v>8244</v>
      </c>
      <c r="B897" s="189" t="s">
        <v>8245</v>
      </c>
      <c r="C897" s="154">
        <v>43830</v>
      </c>
      <c r="D897" s="155">
        <v>1.2887999999999999</v>
      </c>
      <c r="E897" s="155">
        <v>1.2887999999999999</v>
      </c>
      <c r="F897" s="156">
        <v>0.43640897755611402</v>
      </c>
      <c r="G897" s="154">
        <v>43829</v>
      </c>
      <c r="H897" s="155">
        <v>1.2831999999999999</v>
      </c>
      <c r="I897" s="156">
        <v>28.353749626531201</v>
      </c>
      <c r="J897" s="152" t="s">
        <v>11181</v>
      </c>
      <c r="K897" s="156">
        <v>3.2030749519538801</v>
      </c>
      <c r="L897" s="156">
        <v>7.75018811136193</v>
      </c>
      <c r="M897" s="185">
        <v>14.815144766147</v>
      </c>
      <c r="N897" s="156">
        <v>24.6904024767802</v>
      </c>
      <c r="O897" s="156">
        <v>28.353749626531201</v>
      </c>
      <c r="P897" s="152" t="s">
        <v>11181</v>
      </c>
      <c r="Q897" s="157">
        <v>0</v>
      </c>
      <c r="R897" s="152"/>
      <c r="S897" s="157">
        <v>0</v>
      </c>
      <c r="T897" s="152"/>
      <c r="U897" s="156">
        <v>28.88</v>
      </c>
      <c r="V897" s="152" t="s">
        <v>157</v>
      </c>
      <c r="W897" s="152" t="s">
        <v>95</v>
      </c>
      <c r="X897" s="155">
        <v>1.5010440249999999</v>
      </c>
      <c r="Y897" s="152" t="s">
        <v>159</v>
      </c>
      <c r="Z897" s="154">
        <v>43306</v>
      </c>
      <c r="AA897" s="192" t="s">
        <v>22847</v>
      </c>
      <c r="AB897" s="152" t="s">
        <v>11182</v>
      </c>
      <c r="AC897" s="152" t="s">
        <v>385</v>
      </c>
      <c r="AD897" s="152" t="s">
        <v>162</v>
      </c>
    </row>
    <row r="898" spans="1:30" hidden="1">
      <c r="A898" s="189" t="s">
        <v>14027</v>
      </c>
      <c r="B898" s="189" t="s">
        <v>14028</v>
      </c>
      <c r="C898" s="154">
        <v>43830</v>
      </c>
      <c r="D898" s="155">
        <v>1.1970000000000001</v>
      </c>
      <c r="E898" s="155">
        <v>1.379</v>
      </c>
      <c r="F898" s="156">
        <v>8.3612040133787993E-2</v>
      </c>
      <c r="G898" s="154">
        <v>43829</v>
      </c>
      <c r="H898" s="155">
        <v>1.196</v>
      </c>
      <c r="I898" s="156">
        <v>28.295819935691298</v>
      </c>
      <c r="J898" s="152" t="s">
        <v>14029</v>
      </c>
      <c r="K898" s="156">
        <v>1.4406779661017199</v>
      </c>
      <c r="L898" s="156">
        <v>6.7796610169491602</v>
      </c>
      <c r="M898" s="185">
        <v>12.1836925960637</v>
      </c>
      <c r="N898" s="156">
        <v>10.7308048103608</v>
      </c>
      <c r="O898" s="156">
        <v>28.295819935691298</v>
      </c>
      <c r="P898" s="152" t="s">
        <v>14029</v>
      </c>
      <c r="Q898" s="156">
        <v>-2.9983792544570398</v>
      </c>
      <c r="R898" s="152" t="s">
        <v>14030</v>
      </c>
      <c r="S898" s="156">
        <v>28.1193026605504</v>
      </c>
      <c r="T898" s="152" t="s">
        <v>14031</v>
      </c>
      <c r="U898" s="156">
        <v>39.650039900000003</v>
      </c>
      <c r="V898" s="152" t="s">
        <v>174</v>
      </c>
      <c r="W898" s="152" t="s">
        <v>158</v>
      </c>
      <c r="X898" s="155">
        <v>0.23274539990000001</v>
      </c>
      <c r="Y898" s="152" t="s">
        <v>159</v>
      </c>
      <c r="Z898" s="154">
        <v>42555</v>
      </c>
      <c r="AA898" s="192" t="s">
        <v>22847</v>
      </c>
      <c r="AB898" s="152" t="s">
        <v>11183</v>
      </c>
      <c r="AC898" s="152" t="s">
        <v>171</v>
      </c>
      <c r="AD898" s="152" t="s">
        <v>162</v>
      </c>
    </row>
    <row r="899" spans="1:30" hidden="1">
      <c r="A899" s="189" t="s">
        <v>8246</v>
      </c>
      <c r="B899" s="189" t="s">
        <v>8247</v>
      </c>
      <c r="C899" s="154">
        <v>43830</v>
      </c>
      <c r="D899" s="155">
        <v>1.3109999999999999</v>
      </c>
      <c r="E899" s="155">
        <v>1.5580000000000001</v>
      </c>
      <c r="F899" s="156">
        <v>7.6335877862593896E-2</v>
      </c>
      <c r="G899" s="154">
        <v>43829</v>
      </c>
      <c r="H899" s="155">
        <v>1.31</v>
      </c>
      <c r="I899" s="156">
        <v>28.152529851819899</v>
      </c>
      <c r="J899" s="152" t="s">
        <v>11184</v>
      </c>
      <c r="K899" s="156">
        <v>1.0794140323824299</v>
      </c>
      <c r="L899" s="156">
        <v>5.3858520900321496</v>
      </c>
      <c r="M899" s="185">
        <v>8.3471388747204198</v>
      </c>
      <c r="N899" s="156">
        <v>11.479624182322899</v>
      </c>
      <c r="O899" s="156">
        <v>28.152529851819899</v>
      </c>
      <c r="P899" s="152" t="s">
        <v>11184</v>
      </c>
      <c r="Q899" s="156">
        <v>9.9335831729965598</v>
      </c>
      <c r="R899" s="152" t="s">
        <v>11185</v>
      </c>
      <c r="S899" s="156">
        <v>55.652991240157498</v>
      </c>
      <c r="T899" s="152" t="s">
        <v>11186</v>
      </c>
      <c r="U899" s="156">
        <v>58.143439100000002</v>
      </c>
      <c r="V899" s="152" t="s">
        <v>157</v>
      </c>
      <c r="W899" s="152" t="s">
        <v>189</v>
      </c>
      <c r="X899" s="155">
        <v>38.228406538800002</v>
      </c>
      <c r="Y899" s="152" t="s">
        <v>159</v>
      </c>
      <c r="Z899" s="154">
        <v>42179</v>
      </c>
      <c r="AA899" s="192" t="s">
        <v>22847</v>
      </c>
      <c r="AB899" s="152" t="s">
        <v>536</v>
      </c>
      <c r="AC899" s="152" t="s">
        <v>249</v>
      </c>
      <c r="AD899" s="152" t="s">
        <v>165</v>
      </c>
    </row>
    <row r="900" spans="1:30" hidden="1">
      <c r="A900" s="189" t="s">
        <v>14032</v>
      </c>
      <c r="B900" s="189" t="s">
        <v>14033</v>
      </c>
      <c r="C900" s="154">
        <v>43830</v>
      </c>
      <c r="D900" s="155">
        <v>0.94879999999999998</v>
      </c>
      <c r="E900" s="155">
        <v>1.0688</v>
      </c>
      <c r="F900" s="156">
        <v>0.17949530144650699</v>
      </c>
      <c r="G900" s="154">
        <v>43829</v>
      </c>
      <c r="H900" s="155">
        <v>0.94710000000000005</v>
      </c>
      <c r="I900" s="156">
        <v>28.129642133693402</v>
      </c>
      <c r="J900" s="152" t="s">
        <v>14034</v>
      </c>
      <c r="K900" s="156">
        <v>0.60438977839041297</v>
      </c>
      <c r="L900" s="156">
        <v>1.7043627398435</v>
      </c>
      <c r="M900" s="185">
        <v>3.5016908476055502</v>
      </c>
      <c r="N900" s="156">
        <v>8.4714759346061399</v>
      </c>
      <c r="O900" s="156">
        <v>28.129642133693402</v>
      </c>
      <c r="P900" s="152" t="s">
        <v>14034</v>
      </c>
      <c r="Q900" s="156">
        <v>-7.4882995319812897</v>
      </c>
      <c r="R900" s="152" t="s">
        <v>14035</v>
      </c>
      <c r="S900" s="156">
        <v>2.9740646362754801</v>
      </c>
      <c r="T900" s="152" t="s">
        <v>14036</v>
      </c>
      <c r="U900" s="156">
        <v>6.1662606400000097</v>
      </c>
      <c r="V900" s="152" t="s">
        <v>163</v>
      </c>
      <c r="W900" s="152" t="s">
        <v>158</v>
      </c>
      <c r="X900" s="155">
        <v>0.1665470862</v>
      </c>
      <c r="Y900" s="152" t="s">
        <v>159</v>
      </c>
      <c r="Z900" s="154">
        <v>42122</v>
      </c>
      <c r="AA900" s="192" t="s">
        <v>22847</v>
      </c>
      <c r="AB900" s="152" t="s">
        <v>14037</v>
      </c>
      <c r="AC900" s="152" t="s">
        <v>182</v>
      </c>
      <c r="AD900" s="152" t="s">
        <v>170</v>
      </c>
    </row>
    <row r="901" spans="1:30" hidden="1">
      <c r="A901" s="189" t="s">
        <v>8248</v>
      </c>
      <c r="B901" s="189" t="s">
        <v>8249</v>
      </c>
      <c r="C901" s="154">
        <v>43830</v>
      </c>
      <c r="D901" s="155">
        <v>1.829</v>
      </c>
      <c r="E901" s="155">
        <v>1.9850000000000001</v>
      </c>
      <c r="F901" s="156">
        <v>0.66042927903137705</v>
      </c>
      <c r="G901" s="154">
        <v>43829</v>
      </c>
      <c r="H901" s="155">
        <v>1.8169999999999999</v>
      </c>
      <c r="I901" s="156">
        <v>28.081232492997199</v>
      </c>
      <c r="J901" s="152" t="s">
        <v>11187</v>
      </c>
      <c r="K901" s="156">
        <v>2.40761478163494</v>
      </c>
      <c r="L901" s="156">
        <v>8.4173088322465794</v>
      </c>
      <c r="M901" s="185">
        <v>7.4618096357226902</v>
      </c>
      <c r="N901" s="156">
        <v>9.38995215311005</v>
      </c>
      <c r="O901" s="156">
        <v>28.081232492997199</v>
      </c>
      <c r="P901" s="152" t="s">
        <v>11187</v>
      </c>
      <c r="Q901" s="156">
        <v>13.814561294337301</v>
      </c>
      <c r="R901" s="152" t="s">
        <v>11188</v>
      </c>
      <c r="S901" s="156">
        <v>27.9020979020979</v>
      </c>
      <c r="T901" s="152" t="s">
        <v>11189</v>
      </c>
      <c r="U901" s="156">
        <v>86.428510234741793</v>
      </c>
      <c r="V901" s="152" t="s">
        <v>157</v>
      </c>
      <c r="W901" s="152" t="s">
        <v>166</v>
      </c>
      <c r="X901" s="155">
        <v>6.6486087170000001</v>
      </c>
      <c r="Y901" s="152" t="s">
        <v>159</v>
      </c>
      <c r="Z901" s="154">
        <v>41771</v>
      </c>
      <c r="AA901" s="192" t="s">
        <v>22847</v>
      </c>
      <c r="AB901" s="152" t="s">
        <v>11190</v>
      </c>
      <c r="AC901" s="152" t="s">
        <v>228</v>
      </c>
      <c r="AD901" s="152" t="s">
        <v>207</v>
      </c>
    </row>
    <row r="902" spans="1:30" hidden="1">
      <c r="A902" s="189" t="s">
        <v>8250</v>
      </c>
      <c r="B902" s="189" t="s">
        <v>8251</v>
      </c>
      <c r="C902" s="154">
        <v>43830</v>
      </c>
      <c r="D902" s="155">
        <v>1.141</v>
      </c>
      <c r="E902" s="155">
        <v>1.141</v>
      </c>
      <c r="F902" s="156">
        <v>0.17559262510974599</v>
      </c>
      <c r="G902" s="154">
        <v>43829</v>
      </c>
      <c r="H902" s="155">
        <v>1.139</v>
      </c>
      <c r="I902" s="156">
        <v>27.914798206278</v>
      </c>
      <c r="J902" s="152" t="s">
        <v>11191</v>
      </c>
      <c r="K902" s="156">
        <v>2.3318385650224198</v>
      </c>
      <c r="L902" s="156">
        <v>5.7460611677479196</v>
      </c>
      <c r="M902" s="185">
        <v>6.2383612662942198</v>
      </c>
      <c r="N902" s="156">
        <v>15.1362260343088</v>
      </c>
      <c r="O902" s="156">
        <v>27.914798206278</v>
      </c>
      <c r="P902" s="152" t="s">
        <v>11191</v>
      </c>
      <c r="Q902" s="156">
        <v>7.8449905482041498</v>
      </c>
      <c r="R902" s="152" t="s">
        <v>11192</v>
      </c>
      <c r="S902" s="156">
        <v>7.8449905482041498</v>
      </c>
      <c r="T902" s="152" t="s">
        <v>11193</v>
      </c>
      <c r="U902" s="156">
        <v>14.1</v>
      </c>
      <c r="V902" s="152" t="s">
        <v>157</v>
      </c>
      <c r="W902" s="152" t="s">
        <v>189</v>
      </c>
      <c r="X902" s="155">
        <v>0.53579803339999998</v>
      </c>
      <c r="Y902" s="152" t="s">
        <v>159</v>
      </c>
      <c r="Z902" s="154">
        <v>42507</v>
      </c>
      <c r="AA902" s="192" t="s">
        <v>22847</v>
      </c>
      <c r="AB902" s="152" t="s">
        <v>11194</v>
      </c>
      <c r="AC902" s="152" t="s">
        <v>282</v>
      </c>
      <c r="AD902" s="152" t="s">
        <v>162</v>
      </c>
    </row>
    <row r="903" spans="1:30" hidden="1">
      <c r="A903" s="189" t="s">
        <v>14038</v>
      </c>
      <c r="B903" s="189" t="s">
        <v>14039</v>
      </c>
      <c r="C903" s="154">
        <v>43830</v>
      </c>
      <c r="D903" s="155">
        <v>1.0746</v>
      </c>
      <c r="E903" s="155">
        <v>1.0746</v>
      </c>
      <c r="F903" s="156">
        <v>0.759493670886076</v>
      </c>
      <c r="G903" s="154">
        <v>43829</v>
      </c>
      <c r="H903" s="155">
        <v>1.0665</v>
      </c>
      <c r="I903" s="156">
        <v>27.913343649565501</v>
      </c>
      <c r="J903" s="152" t="s">
        <v>14040</v>
      </c>
      <c r="K903" s="156">
        <v>2.7145861212005298</v>
      </c>
      <c r="L903" s="156">
        <v>9.40745265729994</v>
      </c>
      <c r="M903" s="185">
        <v>11.8210197710718</v>
      </c>
      <c r="N903" s="156">
        <v>15.449076063601201</v>
      </c>
      <c r="O903" s="156">
        <v>27.913343649565501</v>
      </c>
      <c r="P903" s="152" t="s">
        <v>14040</v>
      </c>
      <c r="Q903" s="156">
        <v>7.2990514228656904</v>
      </c>
      <c r="R903" s="152" t="s">
        <v>14041</v>
      </c>
      <c r="S903" s="157">
        <v>0</v>
      </c>
      <c r="T903" s="152"/>
      <c r="U903" s="156">
        <v>7.46</v>
      </c>
      <c r="V903" s="152" t="s">
        <v>157</v>
      </c>
      <c r="W903" s="152" t="s">
        <v>95</v>
      </c>
      <c r="X903" s="155">
        <v>1.9372188641999999</v>
      </c>
      <c r="Y903" s="152" t="s">
        <v>159</v>
      </c>
      <c r="Z903" s="154">
        <v>43091</v>
      </c>
      <c r="AA903" s="192" t="s">
        <v>318</v>
      </c>
      <c r="AB903" s="152" t="s">
        <v>243</v>
      </c>
      <c r="AC903" s="152" t="s">
        <v>244</v>
      </c>
      <c r="AD903" s="152" t="s">
        <v>162</v>
      </c>
    </row>
    <row r="904" spans="1:30" hidden="1">
      <c r="A904" s="189" t="s">
        <v>8252</v>
      </c>
      <c r="B904" s="189" t="s">
        <v>8253</v>
      </c>
      <c r="C904" s="154">
        <v>43830</v>
      </c>
      <c r="D904" s="155">
        <v>0.95779999999999998</v>
      </c>
      <c r="E904" s="155">
        <v>0.95779999999999998</v>
      </c>
      <c r="F904" s="156">
        <v>8.3594566353189403E-2</v>
      </c>
      <c r="G904" s="154">
        <v>43829</v>
      </c>
      <c r="H904" s="155">
        <v>0.95699999999999996</v>
      </c>
      <c r="I904" s="156">
        <v>27.843032568072601</v>
      </c>
      <c r="J904" s="152" t="s">
        <v>11195</v>
      </c>
      <c r="K904" s="156">
        <v>0.90602612726505904</v>
      </c>
      <c r="L904" s="156">
        <v>2.7461918043338298</v>
      </c>
      <c r="M904" s="185">
        <v>4.9183919377806902</v>
      </c>
      <c r="N904" s="156">
        <v>11.6447138361114</v>
      </c>
      <c r="O904" s="156">
        <v>27.843032568072601</v>
      </c>
      <c r="P904" s="152" t="s">
        <v>11195</v>
      </c>
      <c r="Q904" s="156">
        <v>-11.331234956489499</v>
      </c>
      <c r="R904" s="152" t="s">
        <v>11196</v>
      </c>
      <c r="S904" s="157">
        <v>0</v>
      </c>
      <c r="T904" s="152"/>
      <c r="U904" s="156">
        <v>-4.22</v>
      </c>
      <c r="V904" s="152" t="s">
        <v>163</v>
      </c>
      <c r="W904" s="152" t="s">
        <v>95</v>
      </c>
      <c r="X904" s="155">
        <v>2.0945409235999999</v>
      </c>
      <c r="Y904" s="152" t="s">
        <v>159</v>
      </c>
      <c r="Z904" s="154">
        <v>42804</v>
      </c>
      <c r="AA904" s="192" t="s">
        <v>22847</v>
      </c>
      <c r="AB904" s="152" t="s">
        <v>417</v>
      </c>
      <c r="AC904" s="152" t="s">
        <v>427</v>
      </c>
      <c r="AD904" s="152" t="s">
        <v>162</v>
      </c>
    </row>
    <row r="905" spans="1:30" hidden="1">
      <c r="A905" s="189" t="s">
        <v>8254</v>
      </c>
      <c r="B905" s="189" t="s">
        <v>8255</v>
      </c>
      <c r="C905" s="154">
        <v>43830</v>
      </c>
      <c r="D905" s="155">
        <v>1.4630000000000001</v>
      </c>
      <c r="E905" s="155">
        <v>1.4630000000000001</v>
      </c>
      <c r="F905" s="156">
        <v>0.68823124569855498</v>
      </c>
      <c r="G905" s="154">
        <v>43829</v>
      </c>
      <c r="H905" s="155">
        <v>1.4530000000000001</v>
      </c>
      <c r="I905" s="156">
        <v>27.772925764192099</v>
      </c>
      <c r="J905" s="152" t="s">
        <v>11197</v>
      </c>
      <c r="K905" s="156">
        <v>2.95566502463054</v>
      </c>
      <c r="L905" s="156">
        <v>7.49448934606907</v>
      </c>
      <c r="M905" s="185">
        <v>9.5880149812734192</v>
      </c>
      <c r="N905" s="156">
        <v>13.7636080870918</v>
      </c>
      <c r="O905" s="156">
        <v>27.772925764192099</v>
      </c>
      <c r="P905" s="152" t="s">
        <v>11197</v>
      </c>
      <c r="Q905" s="156">
        <v>-0.61141304347825398</v>
      </c>
      <c r="R905" s="152" t="s">
        <v>11198</v>
      </c>
      <c r="S905" s="156">
        <v>23.8780694326842</v>
      </c>
      <c r="T905" s="152" t="s">
        <v>11199</v>
      </c>
      <c r="U905" s="156">
        <v>46.3</v>
      </c>
      <c r="V905" s="152" t="s">
        <v>157</v>
      </c>
      <c r="W905" s="152" t="s">
        <v>158</v>
      </c>
      <c r="X905" s="155">
        <v>17.626206273400001</v>
      </c>
      <c r="Y905" s="152" t="s">
        <v>159</v>
      </c>
      <c r="Z905" s="154">
        <v>42216</v>
      </c>
      <c r="AA905" s="192" t="s">
        <v>22847</v>
      </c>
      <c r="AB905" s="152" t="s">
        <v>11200</v>
      </c>
      <c r="AC905" s="152" t="s">
        <v>188</v>
      </c>
      <c r="AD905" s="152" t="s">
        <v>165</v>
      </c>
    </row>
    <row r="906" spans="1:30" hidden="1">
      <c r="A906" s="189" t="s">
        <v>8256</v>
      </c>
      <c r="B906" s="189" t="s">
        <v>8257</v>
      </c>
      <c r="C906" s="154">
        <v>43830</v>
      </c>
      <c r="D906" s="155">
        <v>0.98929999999999996</v>
      </c>
      <c r="E906" s="155">
        <v>0.98929999999999996</v>
      </c>
      <c r="F906" s="156">
        <v>1.0109179134653199E-2</v>
      </c>
      <c r="G906" s="154">
        <v>43829</v>
      </c>
      <c r="H906" s="155">
        <v>0.98919999999999997</v>
      </c>
      <c r="I906" s="156">
        <v>27.750516528925601</v>
      </c>
      <c r="J906" s="152" t="s">
        <v>11201</v>
      </c>
      <c r="K906" s="156">
        <v>0.80497248828203605</v>
      </c>
      <c r="L906" s="156">
        <v>2.4014077217679302</v>
      </c>
      <c r="M906" s="185">
        <v>3.9726747241198002</v>
      </c>
      <c r="N906" s="156">
        <v>6.0229343050048101</v>
      </c>
      <c r="O906" s="156">
        <v>27.750516528925601</v>
      </c>
      <c r="P906" s="152" t="s">
        <v>11201</v>
      </c>
      <c r="Q906" s="157">
        <v>0</v>
      </c>
      <c r="R906" s="152"/>
      <c r="S906" s="157">
        <v>0</v>
      </c>
      <c r="T906" s="152"/>
      <c r="U906" s="156">
        <v>-1.07</v>
      </c>
      <c r="V906" s="152" t="s">
        <v>163</v>
      </c>
      <c r="W906" s="152" t="s">
        <v>95</v>
      </c>
      <c r="X906" s="155">
        <v>1.7557851875999999</v>
      </c>
      <c r="Y906" s="152" t="s">
        <v>159</v>
      </c>
      <c r="Z906" s="154">
        <v>43119</v>
      </c>
      <c r="AA906" s="192" t="s">
        <v>22847</v>
      </c>
      <c r="AB906" s="152" t="s">
        <v>11202</v>
      </c>
      <c r="AC906" s="152" t="s">
        <v>314</v>
      </c>
      <c r="AD906" s="152" t="s">
        <v>256</v>
      </c>
    </row>
    <row r="907" spans="1:30" hidden="1">
      <c r="A907" s="189" t="s">
        <v>8258</v>
      </c>
      <c r="B907" s="189" t="s">
        <v>8259</v>
      </c>
      <c r="C907" s="154">
        <v>43830</v>
      </c>
      <c r="D907" s="155">
        <v>1.1279999999999999</v>
      </c>
      <c r="E907" s="155">
        <v>1.1279999999999999</v>
      </c>
      <c r="F907" s="156">
        <v>0.44523597506677598</v>
      </c>
      <c r="G907" s="154">
        <v>43829</v>
      </c>
      <c r="H907" s="155">
        <v>1.123</v>
      </c>
      <c r="I907" s="156">
        <v>27.746319365798399</v>
      </c>
      <c r="J907" s="152" t="s">
        <v>11203</v>
      </c>
      <c r="K907" s="156">
        <v>-8.8573959255988696E-2</v>
      </c>
      <c r="L907" s="156">
        <v>6.0150375939849496</v>
      </c>
      <c r="M907" s="185">
        <v>4.6382189239331897</v>
      </c>
      <c r="N907" s="156">
        <v>15.9301130524152</v>
      </c>
      <c r="O907" s="156">
        <v>27.746319365798399</v>
      </c>
      <c r="P907" s="152" t="s">
        <v>11203</v>
      </c>
      <c r="Q907" s="156">
        <v>0.177619893428064</v>
      </c>
      <c r="R907" s="152" t="s">
        <v>11204</v>
      </c>
      <c r="S907" s="156">
        <v>-1.74216027874565</v>
      </c>
      <c r="T907" s="152" t="s">
        <v>11205</v>
      </c>
      <c r="U907" s="156">
        <v>12.8</v>
      </c>
      <c r="V907" s="152" t="s">
        <v>157</v>
      </c>
      <c r="W907" s="152" t="s">
        <v>158</v>
      </c>
      <c r="X907" s="155">
        <v>2.5477702864</v>
      </c>
      <c r="Y907" s="152" t="s">
        <v>159</v>
      </c>
      <c r="Z907" s="154">
        <v>42041</v>
      </c>
      <c r="AA907" s="192" t="s">
        <v>22847</v>
      </c>
      <c r="AB907" s="152" t="s">
        <v>9664</v>
      </c>
      <c r="AC907" s="152" t="s">
        <v>171</v>
      </c>
      <c r="AD907" s="152" t="s">
        <v>181</v>
      </c>
    </row>
    <row r="908" spans="1:30" hidden="1">
      <c r="A908" s="189" t="s">
        <v>8260</v>
      </c>
      <c r="B908" s="189" t="s">
        <v>8261</v>
      </c>
      <c r="C908" s="154">
        <v>43830</v>
      </c>
      <c r="D908" s="155">
        <v>0.79700000000000004</v>
      </c>
      <c r="E908" s="155">
        <v>0.79700000000000004</v>
      </c>
      <c r="F908" s="156">
        <v>0.377833753148615</v>
      </c>
      <c r="G908" s="154">
        <v>43829</v>
      </c>
      <c r="H908" s="155">
        <v>0.79400000000000004</v>
      </c>
      <c r="I908" s="156">
        <v>27.724358974358999</v>
      </c>
      <c r="J908" s="152" t="s">
        <v>11206</v>
      </c>
      <c r="K908" s="156">
        <v>2.0486555697823299</v>
      </c>
      <c r="L908" s="156">
        <v>6.8364611260053696</v>
      </c>
      <c r="M908" s="185">
        <v>6.1251664447403504</v>
      </c>
      <c r="N908" s="156">
        <v>8.5831062670299794</v>
      </c>
      <c r="O908" s="156">
        <v>27.724358974358999</v>
      </c>
      <c r="P908" s="152" t="s">
        <v>11206</v>
      </c>
      <c r="Q908" s="156">
        <v>-1.6049382716049401</v>
      </c>
      <c r="R908" s="152" t="s">
        <v>11207</v>
      </c>
      <c r="S908" s="156">
        <v>-11.0491071428571</v>
      </c>
      <c r="T908" s="152" t="s">
        <v>11208</v>
      </c>
      <c r="U908" s="156">
        <v>-20.3</v>
      </c>
      <c r="V908" s="152" t="s">
        <v>157</v>
      </c>
      <c r="W908" s="152" t="s">
        <v>186</v>
      </c>
      <c r="X908" s="155">
        <v>4.9955058236000003</v>
      </c>
      <c r="Y908" s="152" t="s">
        <v>159</v>
      </c>
      <c r="Z908" s="154">
        <v>42157</v>
      </c>
      <c r="AA908" s="192" t="s">
        <v>22847</v>
      </c>
      <c r="AB908" s="152" t="s">
        <v>10014</v>
      </c>
      <c r="AC908" s="152" t="s">
        <v>210</v>
      </c>
      <c r="AD908" s="152" t="s">
        <v>181</v>
      </c>
    </row>
    <row r="909" spans="1:30" hidden="1">
      <c r="A909" s="189" t="s">
        <v>8262</v>
      </c>
      <c r="B909" s="189" t="s">
        <v>8263</v>
      </c>
      <c r="C909" s="154">
        <v>43830</v>
      </c>
      <c r="D909" s="155">
        <v>1.1357999999999999</v>
      </c>
      <c r="E909" s="155">
        <v>1.1357999999999999</v>
      </c>
      <c r="F909" s="156">
        <v>8.80514220304561E-3</v>
      </c>
      <c r="G909" s="154">
        <v>43829</v>
      </c>
      <c r="H909" s="155">
        <v>1.1356999999999999</v>
      </c>
      <c r="I909" s="156">
        <v>27.704070159658201</v>
      </c>
      <c r="J909" s="152" t="s">
        <v>11209</v>
      </c>
      <c r="K909" s="156">
        <v>0.95102657541551305</v>
      </c>
      <c r="L909" s="156">
        <v>2.8804347826086798</v>
      </c>
      <c r="M909" s="185">
        <v>7.6077688299383999</v>
      </c>
      <c r="N909" s="156">
        <v>5.1471949638955596</v>
      </c>
      <c r="O909" s="156">
        <v>27.704070159658201</v>
      </c>
      <c r="P909" s="152" t="s">
        <v>11209</v>
      </c>
      <c r="Q909" s="156">
        <v>1.6739772625548199</v>
      </c>
      <c r="R909" s="152" t="s">
        <v>11210</v>
      </c>
      <c r="S909" s="157">
        <v>0</v>
      </c>
      <c r="T909" s="152"/>
      <c r="U909" s="156">
        <v>13.58</v>
      </c>
      <c r="V909" s="152" t="s">
        <v>163</v>
      </c>
      <c r="W909" s="152" t="s">
        <v>95</v>
      </c>
      <c r="X909" s="155">
        <v>1.3781931589</v>
      </c>
      <c r="Y909" s="152" t="s">
        <v>159</v>
      </c>
      <c r="Z909" s="154">
        <v>42809</v>
      </c>
      <c r="AA909" s="192" t="s">
        <v>22847</v>
      </c>
      <c r="AB909" s="152" t="s">
        <v>522</v>
      </c>
      <c r="AC909" s="152" t="s">
        <v>292</v>
      </c>
      <c r="AD909" s="152" t="s">
        <v>173</v>
      </c>
    </row>
    <row r="910" spans="1:30" hidden="1">
      <c r="A910" s="189" t="s">
        <v>14042</v>
      </c>
      <c r="B910" s="189" t="s">
        <v>14043</v>
      </c>
      <c r="C910" s="154">
        <v>43830</v>
      </c>
      <c r="D910" s="155">
        <v>1.55</v>
      </c>
      <c r="E910" s="155">
        <v>1.55</v>
      </c>
      <c r="F910" s="156">
        <v>6.45577792124023E-2</v>
      </c>
      <c r="G910" s="154">
        <v>43829</v>
      </c>
      <c r="H910" s="155">
        <v>1.5489999999999999</v>
      </c>
      <c r="I910" s="156">
        <v>27.677100494233901</v>
      </c>
      <c r="J910" s="152" t="s">
        <v>14044</v>
      </c>
      <c r="K910" s="156">
        <v>4.3068640646029603</v>
      </c>
      <c r="L910" s="156">
        <v>13.4699853587116</v>
      </c>
      <c r="M910" s="185">
        <v>8.92480674631061</v>
      </c>
      <c r="N910" s="156">
        <v>4.8005409060175799</v>
      </c>
      <c r="O910" s="156">
        <v>27.677100494233901</v>
      </c>
      <c r="P910" s="152" t="s">
        <v>14044</v>
      </c>
      <c r="Q910" s="156">
        <v>36.0842844600527</v>
      </c>
      <c r="R910" s="152" t="s">
        <v>14045</v>
      </c>
      <c r="S910" s="156">
        <v>44.1860465116279</v>
      </c>
      <c r="T910" s="152" t="s">
        <v>14046</v>
      </c>
      <c r="U910" s="156">
        <v>55</v>
      </c>
      <c r="V910" s="152" t="s">
        <v>174</v>
      </c>
      <c r="W910" s="152" t="s">
        <v>166</v>
      </c>
      <c r="X910" s="155">
        <v>6.1916960200000003E-2</v>
      </c>
      <c r="Y910" s="152" t="s">
        <v>159</v>
      </c>
      <c r="Z910" s="154">
        <v>42509</v>
      </c>
      <c r="AA910" s="192" t="s">
        <v>22847</v>
      </c>
      <c r="AB910" s="152" t="s">
        <v>14047</v>
      </c>
      <c r="AC910" s="152" t="s">
        <v>171</v>
      </c>
      <c r="AD910" s="152" t="s">
        <v>207</v>
      </c>
    </row>
    <row r="911" spans="1:30" hidden="1">
      <c r="A911" s="189" t="s">
        <v>14048</v>
      </c>
      <c r="B911" s="189" t="s">
        <v>14049</v>
      </c>
      <c r="C911" s="154">
        <v>43830</v>
      </c>
      <c r="D911" s="155">
        <v>1.2847</v>
      </c>
      <c r="E911" s="155">
        <v>1.6021000000000001</v>
      </c>
      <c r="F911" s="156">
        <v>0.64238151194673299</v>
      </c>
      <c r="G911" s="154">
        <v>43829</v>
      </c>
      <c r="H911" s="155">
        <v>1.2765</v>
      </c>
      <c r="I911" s="156">
        <v>27.627657460759</v>
      </c>
      <c r="J911" s="152" t="s">
        <v>14050</v>
      </c>
      <c r="K911" s="156">
        <v>2.24432948666932</v>
      </c>
      <c r="L911" s="156">
        <v>4.5576625701961504</v>
      </c>
      <c r="M911" s="185">
        <v>6.3757555684358698</v>
      </c>
      <c r="N911" s="156">
        <v>7.4972805622960301</v>
      </c>
      <c r="O911" s="156">
        <v>27.627657460759</v>
      </c>
      <c r="P911" s="152" t="s">
        <v>14050</v>
      </c>
      <c r="Q911" s="156">
        <v>25.336585365853701</v>
      </c>
      <c r="R911" s="152" t="s">
        <v>14051</v>
      </c>
      <c r="S911" s="156">
        <v>26.696252465483202</v>
      </c>
      <c r="T911" s="152" t="s">
        <v>14052</v>
      </c>
      <c r="U911" s="156">
        <v>60.207999620000002</v>
      </c>
      <c r="V911" s="152" t="s">
        <v>157</v>
      </c>
      <c r="W911" s="152" t="s">
        <v>189</v>
      </c>
      <c r="X911" s="155">
        <v>0.30695843029999997</v>
      </c>
      <c r="Y911" s="152" t="s">
        <v>159</v>
      </c>
      <c r="Z911" s="154">
        <v>41163</v>
      </c>
      <c r="AA911" s="192" t="s">
        <v>22847</v>
      </c>
      <c r="AB911" s="152" t="s">
        <v>14053</v>
      </c>
      <c r="AC911" s="152" t="s">
        <v>268</v>
      </c>
      <c r="AD911" s="152" t="s">
        <v>181</v>
      </c>
    </row>
    <row r="912" spans="1:30" hidden="1">
      <c r="A912" s="189" t="s">
        <v>14054</v>
      </c>
      <c r="B912" s="189" t="s">
        <v>14055</v>
      </c>
      <c r="C912" s="154">
        <v>43830</v>
      </c>
      <c r="D912" s="155">
        <v>1.5309999999999999</v>
      </c>
      <c r="E912" s="155">
        <v>1.5309999999999999</v>
      </c>
      <c r="F912" s="156">
        <v>6.5359477124175794E-2</v>
      </c>
      <c r="G912" s="154">
        <v>43829</v>
      </c>
      <c r="H912" s="155">
        <v>1.53</v>
      </c>
      <c r="I912" s="156">
        <v>27.5833333333333</v>
      </c>
      <c r="J912" s="152" t="s">
        <v>14056</v>
      </c>
      <c r="K912" s="156">
        <v>4.2915531335149799</v>
      </c>
      <c r="L912" s="156">
        <v>13.491475166790201</v>
      </c>
      <c r="M912" s="185">
        <v>8.9679715302491001</v>
      </c>
      <c r="N912" s="156">
        <v>4.7195622435020503</v>
      </c>
      <c r="O912" s="156">
        <v>27.5833333333333</v>
      </c>
      <c r="P912" s="152" t="s">
        <v>14056</v>
      </c>
      <c r="Q912" s="156">
        <v>35.3669319186561</v>
      </c>
      <c r="R912" s="152" t="s">
        <v>14057</v>
      </c>
      <c r="S912" s="156">
        <v>43.217960710944801</v>
      </c>
      <c r="T912" s="152" t="s">
        <v>14058</v>
      </c>
      <c r="U912" s="156">
        <v>53.1</v>
      </c>
      <c r="V912" s="152" t="s">
        <v>174</v>
      </c>
      <c r="W912" s="152" t="s">
        <v>166</v>
      </c>
      <c r="X912" s="155">
        <v>0.42588695319999997</v>
      </c>
      <c r="Y912" s="152" t="s">
        <v>159</v>
      </c>
      <c r="Z912" s="154">
        <v>42509</v>
      </c>
      <c r="AA912" s="192" t="s">
        <v>22847</v>
      </c>
      <c r="AB912" s="152" t="s">
        <v>14047</v>
      </c>
      <c r="AC912" s="152" t="s">
        <v>171</v>
      </c>
      <c r="AD912" s="152" t="s">
        <v>207</v>
      </c>
    </row>
    <row r="913" spans="1:30" hidden="1">
      <c r="A913" s="189" t="s">
        <v>14059</v>
      </c>
      <c r="B913" s="189" t="s">
        <v>14060</v>
      </c>
      <c r="C913" s="154">
        <v>43830</v>
      </c>
      <c r="D913" s="155">
        <v>0.98650000000000004</v>
      </c>
      <c r="E913" s="155">
        <v>0.98650000000000004</v>
      </c>
      <c r="F913" s="156">
        <v>1.01378751013776E-2</v>
      </c>
      <c r="G913" s="154">
        <v>43829</v>
      </c>
      <c r="H913" s="155">
        <v>0.98640000000000005</v>
      </c>
      <c r="I913" s="156">
        <v>27.471249515441301</v>
      </c>
      <c r="J913" s="152" t="s">
        <v>14061</v>
      </c>
      <c r="K913" s="156">
        <v>0.79697557985082501</v>
      </c>
      <c r="L913" s="156">
        <v>2.37650477376505</v>
      </c>
      <c r="M913" s="185">
        <v>3.90773119865178</v>
      </c>
      <c r="N913" s="156">
        <v>5.8817215842009301</v>
      </c>
      <c r="O913" s="156">
        <v>27.471249515441301</v>
      </c>
      <c r="P913" s="152" t="s">
        <v>14061</v>
      </c>
      <c r="Q913" s="157">
        <v>0</v>
      </c>
      <c r="R913" s="152"/>
      <c r="S913" s="157">
        <v>0</v>
      </c>
      <c r="T913" s="152"/>
      <c r="U913" s="156">
        <v>-1.35</v>
      </c>
      <c r="V913" s="152" t="s">
        <v>163</v>
      </c>
      <c r="W913" s="152" t="s">
        <v>95</v>
      </c>
      <c r="X913" s="155">
        <v>8.8733735300000005E-2</v>
      </c>
      <c r="Y913" s="152" t="s">
        <v>159</v>
      </c>
      <c r="Z913" s="154">
        <v>43119</v>
      </c>
      <c r="AA913" s="192" t="s">
        <v>22847</v>
      </c>
      <c r="AB913" s="152" t="s">
        <v>11202</v>
      </c>
      <c r="AC913" s="152" t="s">
        <v>314</v>
      </c>
      <c r="AD913" s="152" t="s">
        <v>256</v>
      </c>
    </row>
    <row r="914" spans="1:30" hidden="1">
      <c r="A914" s="189" t="s">
        <v>14062</v>
      </c>
      <c r="B914" s="189" t="s">
        <v>14063</v>
      </c>
      <c r="C914" s="154">
        <v>43830</v>
      </c>
      <c r="D914" s="155">
        <v>1.2942</v>
      </c>
      <c r="E914" s="155">
        <v>1.2942</v>
      </c>
      <c r="F914" s="156">
        <v>1.09357912826121</v>
      </c>
      <c r="G914" s="154">
        <v>43826</v>
      </c>
      <c r="H914" s="155">
        <v>1.2802</v>
      </c>
      <c r="I914" s="156">
        <v>27.469713385206301</v>
      </c>
      <c r="J914" s="152" t="s">
        <v>14064</v>
      </c>
      <c r="K914" s="156">
        <v>1.3389711064129799</v>
      </c>
      <c r="L914" s="156">
        <v>4.1106910143994799</v>
      </c>
      <c r="M914" s="185">
        <v>6.2387128550320199</v>
      </c>
      <c r="N914" s="156">
        <v>17.419706042460501</v>
      </c>
      <c r="O914" s="156">
        <v>27.469713385206301</v>
      </c>
      <c r="P914" s="152" t="s">
        <v>14064</v>
      </c>
      <c r="Q914" s="157">
        <v>0</v>
      </c>
      <c r="R914" s="152"/>
      <c r="S914" s="157">
        <v>0</v>
      </c>
      <c r="T914" s="152"/>
      <c r="U914" s="156">
        <v>29.42</v>
      </c>
      <c r="V914" s="152" t="s">
        <v>174</v>
      </c>
      <c r="W914" s="152" t="s">
        <v>95</v>
      </c>
      <c r="X914" s="155">
        <v>7.4045370099999994E-2</v>
      </c>
      <c r="Y914" s="152" t="s">
        <v>159</v>
      </c>
      <c r="Z914" s="154">
        <v>43224</v>
      </c>
      <c r="AA914" s="192" t="s">
        <v>22847</v>
      </c>
      <c r="AB914" s="152" t="s">
        <v>14065</v>
      </c>
      <c r="AC914" s="152" t="s">
        <v>354</v>
      </c>
      <c r="AD914" s="152" t="s">
        <v>207</v>
      </c>
    </row>
    <row r="915" spans="1:30" hidden="1">
      <c r="A915" s="189" t="s">
        <v>14066</v>
      </c>
      <c r="B915" s="189" t="s">
        <v>14067</v>
      </c>
      <c r="C915" s="154">
        <v>43830</v>
      </c>
      <c r="D915" s="155">
        <v>0.63190000000000002</v>
      </c>
      <c r="E915" s="155">
        <v>0.63190000000000002</v>
      </c>
      <c r="F915" s="156">
        <v>0.31751071598666503</v>
      </c>
      <c r="G915" s="154">
        <v>43829</v>
      </c>
      <c r="H915" s="155">
        <v>0.62990000000000002</v>
      </c>
      <c r="I915" s="156">
        <v>27.450584913271499</v>
      </c>
      <c r="J915" s="152" t="s">
        <v>14068</v>
      </c>
      <c r="K915" s="156">
        <v>3.9993416721527302</v>
      </c>
      <c r="L915" s="156">
        <v>11.5642655367232</v>
      </c>
      <c r="M915" s="185">
        <v>12.0191455415706</v>
      </c>
      <c r="N915" s="156">
        <v>12.9401251117069</v>
      </c>
      <c r="O915" s="156">
        <v>27.450584913271499</v>
      </c>
      <c r="P915" s="152" t="s">
        <v>14068</v>
      </c>
      <c r="Q915" s="156">
        <v>-9.1314351452401503</v>
      </c>
      <c r="R915" s="152" t="s">
        <v>14069</v>
      </c>
      <c r="S915" s="156">
        <v>0.878033205619422</v>
      </c>
      <c r="T915" s="152" t="s">
        <v>14070</v>
      </c>
      <c r="U915" s="156">
        <v>-36.81</v>
      </c>
      <c r="V915" s="152" t="s">
        <v>157</v>
      </c>
      <c r="W915" s="152" t="s">
        <v>186</v>
      </c>
      <c r="X915" s="155">
        <v>1.1375933858</v>
      </c>
      <c r="Y915" s="152" t="s">
        <v>159</v>
      </c>
      <c r="Z915" s="154">
        <v>42109</v>
      </c>
      <c r="AA915" s="192" t="s">
        <v>22847</v>
      </c>
      <c r="AB915" s="152" t="s">
        <v>13887</v>
      </c>
      <c r="AC915" s="152" t="s">
        <v>292</v>
      </c>
      <c r="AD915" s="152" t="s">
        <v>192</v>
      </c>
    </row>
    <row r="916" spans="1:30" hidden="1">
      <c r="A916" s="189" t="s">
        <v>8264</v>
      </c>
      <c r="B916" s="189" t="s">
        <v>8265</v>
      </c>
      <c r="C916" s="154">
        <v>43830</v>
      </c>
      <c r="D916" s="155">
        <v>1.53</v>
      </c>
      <c r="E916" s="155">
        <v>1.53</v>
      </c>
      <c r="F916" s="156">
        <v>-6.5316786414101199E-2</v>
      </c>
      <c r="G916" s="154">
        <v>43829</v>
      </c>
      <c r="H916" s="155">
        <v>1.5309999999999999</v>
      </c>
      <c r="I916" s="156">
        <v>27.3938384679434</v>
      </c>
      <c r="J916" s="152" t="s">
        <v>11211</v>
      </c>
      <c r="K916" s="156">
        <v>1.79640718562875</v>
      </c>
      <c r="L916" s="156">
        <v>7.1428571428571503</v>
      </c>
      <c r="M916" s="185">
        <v>7.6706544686840203</v>
      </c>
      <c r="N916" s="156">
        <v>14.264376400298699</v>
      </c>
      <c r="O916" s="156">
        <v>27.3938384679434</v>
      </c>
      <c r="P916" s="152" t="s">
        <v>11211</v>
      </c>
      <c r="Q916" s="156">
        <v>-6.5934065934065904</v>
      </c>
      <c r="R916" s="152" t="s">
        <v>11212</v>
      </c>
      <c r="S916" s="156">
        <v>8.4337349397590398</v>
      </c>
      <c r="T916" s="152" t="s">
        <v>11213</v>
      </c>
      <c r="U916" s="156">
        <v>53</v>
      </c>
      <c r="V916" s="152" t="s">
        <v>157</v>
      </c>
      <c r="W916" s="152" t="s">
        <v>158</v>
      </c>
      <c r="X916" s="155">
        <v>2.6472639260999999</v>
      </c>
      <c r="Y916" s="152" t="s">
        <v>159</v>
      </c>
      <c r="Z916" s="154">
        <v>41799</v>
      </c>
      <c r="AA916" s="192" t="s">
        <v>22847</v>
      </c>
      <c r="AB916" s="152" t="s">
        <v>545</v>
      </c>
      <c r="AC916" s="152" t="s">
        <v>200</v>
      </c>
      <c r="AD916" s="152" t="s">
        <v>162</v>
      </c>
    </row>
    <row r="917" spans="1:30" hidden="1">
      <c r="A917" s="189" t="s">
        <v>8266</v>
      </c>
      <c r="B917" s="189" t="s">
        <v>8267</v>
      </c>
      <c r="C917" s="154">
        <v>43830</v>
      </c>
      <c r="D917" s="155">
        <v>1.1261000000000001</v>
      </c>
      <c r="E917" s="155">
        <v>1.1261000000000001</v>
      </c>
      <c r="F917" s="156">
        <v>7.1092153203602099E-2</v>
      </c>
      <c r="G917" s="154">
        <v>43829</v>
      </c>
      <c r="H917" s="155">
        <v>1.1253</v>
      </c>
      <c r="I917" s="156">
        <v>27.386877828054299</v>
      </c>
      <c r="J917" s="152" t="s">
        <v>11214</v>
      </c>
      <c r="K917" s="156">
        <v>0.71549950809408902</v>
      </c>
      <c r="L917" s="156">
        <v>2.0572775058908999</v>
      </c>
      <c r="M917" s="185">
        <v>3.5970561177553</v>
      </c>
      <c r="N917" s="156">
        <v>9.5428015564202404</v>
      </c>
      <c r="O917" s="156">
        <v>27.386877828054299</v>
      </c>
      <c r="P917" s="152" t="s">
        <v>11214</v>
      </c>
      <c r="Q917" s="156">
        <v>7.8639846743295099</v>
      </c>
      <c r="R917" s="152" t="s">
        <v>11215</v>
      </c>
      <c r="S917" s="157">
        <v>0</v>
      </c>
      <c r="T917" s="152"/>
      <c r="U917" s="156">
        <v>12.61</v>
      </c>
      <c r="V917" s="152" t="s">
        <v>163</v>
      </c>
      <c r="W917" s="152" t="s">
        <v>95</v>
      </c>
      <c r="X917" s="155">
        <v>1.9073169844</v>
      </c>
      <c r="Y917" s="152" t="s">
        <v>159</v>
      </c>
      <c r="Z917" s="154">
        <v>42773</v>
      </c>
      <c r="AA917" s="192" t="s">
        <v>22847</v>
      </c>
      <c r="AB917" s="152" t="s">
        <v>11216</v>
      </c>
      <c r="AC917" s="152" t="s">
        <v>194</v>
      </c>
      <c r="AD917" s="152" t="s">
        <v>177</v>
      </c>
    </row>
    <row r="918" spans="1:30" hidden="1">
      <c r="A918" s="189" t="s">
        <v>8268</v>
      </c>
      <c r="B918" s="189" t="s">
        <v>8269</v>
      </c>
      <c r="C918" s="154">
        <v>43830</v>
      </c>
      <c r="D918" s="155">
        <v>1.155</v>
      </c>
      <c r="E918" s="155">
        <v>1.155</v>
      </c>
      <c r="F918" s="156">
        <v>0.60975609756098603</v>
      </c>
      <c r="G918" s="154">
        <v>43829</v>
      </c>
      <c r="H918" s="155">
        <v>1.1479999999999999</v>
      </c>
      <c r="I918" s="156">
        <v>27.342888643880901</v>
      </c>
      <c r="J918" s="152" t="s">
        <v>11217</v>
      </c>
      <c r="K918" s="156">
        <v>1.7621145374449401</v>
      </c>
      <c r="L918" s="156">
        <v>7.04355885078777</v>
      </c>
      <c r="M918" s="185">
        <v>9.375</v>
      </c>
      <c r="N918" s="156">
        <v>15.847542627883699</v>
      </c>
      <c r="O918" s="156">
        <v>27.342888643880901</v>
      </c>
      <c r="P918" s="152" t="s">
        <v>11217</v>
      </c>
      <c r="Q918" s="156">
        <v>8.3489681050656603</v>
      </c>
      <c r="R918" s="152" t="s">
        <v>11218</v>
      </c>
      <c r="S918" s="156">
        <v>17.258883248730999</v>
      </c>
      <c r="T918" s="152" t="s">
        <v>11219</v>
      </c>
      <c r="U918" s="156">
        <v>15.5</v>
      </c>
      <c r="V918" s="152" t="s">
        <v>163</v>
      </c>
      <c r="W918" s="152" t="s">
        <v>158</v>
      </c>
      <c r="X918" s="155">
        <v>1.070588688</v>
      </c>
      <c r="Y918" s="152" t="s">
        <v>159</v>
      </c>
      <c r="Z918" s="154">
        <v>42626</v>
      </c>
      <c r="AA918" s="192" t="s">
        <v>22847</v>
      </c>
      <c r="AB918" s="152" t="s">
        <v>11220</v>
      </c>
      <c r="AC918" s="152" t="s">
        <v>211</v>
      </c>
      <c r="AD918" s="152" t="s">
        <v>207</v>
      </c>
    </row>
    <row r="919" spans="1:30" hidden="1">
      <c r="A919" s="189" t="s">
        <v>14071</v>
      </c>
      <c r="B919" s="189" t="s">
        <v>14072</v>
      </c>
      <c r="C919" s="154">
        <v>43830</v>
      </c>
      <c r="D919" s="155">
        <v>1.1930000000000001</v>
      </c>
      <c r="E919" s="155">
        <v>1.2130000000000001</v>
      </c>
      <c r="F919" s="156">
        <v>1.1016949152542499</v>
      </c>
      <c r="G919" s="154">
        <v>43829</v>
      </c>
      <c r="H919" s="155">
        <v>1.18</v>
      </c>
      <c r="I919" s="156">
        <v>27.321237993596601</v>
      </c>
      <c r="J919" s="152" t="s">
        <v>14073</v>
      </c>
      <c r="K919" s="156">
        <v>3.9198606271777101</v>
      </c>
      <c r="L919" s="156">
        <v>2.4914089347079198</v>
      </c>
      <c r="M919" s="185">
        <v>-0.334168755221387</v>
      </c>
      <c r="N919" s="156">
        <v>-2.4529844644317298</v>
      </c>
      <c r="O919" s="156">
        <v>27.321237993596601</v>
      </c>
      <c r="P919" s="152" t="s">
        <v>14073</v>
      </c>
      <c r="Q919" s="156">
        <v>14.381591562799599</v>
      </c>
      <c r="R919" s="152" t="s">
        <v>14074</v>
      </c>
      <c r="S919" s="156">
        <v>30.8114035087719</v>
      </c>
      <c r="T919" s="152" t="s">
        <v>14075</v>
      </c>
      <c r="U919" s="156">
        <v>29.392624728850301</v>
      </c>
      <c r="V919" s="152" t="s">
        <v>174</v>
      </c>
      <c r="W919" s="152" t="s">
        <v>158</v>
      </c>
      <c r="X919" s="155">
        <v>0.3909768964</v>
      </c>
      <c r="Y919" s="152" t="s">
        <v>159</v>
      </c>
      <c r="Z919" s="154">
        <v>42571</v>
      </c>
      <c r="AA919" s="192" t="s">
        <v>22847</v>
      </c>
      <c r="AB919" s="152" t="s">
        <v>14076</v>
      </c>
      <c r="AC919" s="152" t="s">
        <v>171</v>
      </c>
      <c r="AD919" s="152" t="s">
        <v>289</v>
      </c>
    </row>
    <row r="920" spans="1:30" hidden="1">
      <c r="A920" s="189" t="s">
        <v>8270</v>
      </c>
      <c r="B920" s="189" t="s">
        <v>8271</v>
      </c>
      <c r="C920" s="154">
        <v>43830</v>
      </c>
      <c r="D920" s="155">
        <v>1.1279999999999999</v>
      </c>
      <c r="E920" s="155">
        <v>1.2470000000000001</v>
      </c>
      <c r="F920" s="156">
        <v>0.177619893428071</v>
      </c>
      <c r="G920" s="154">
        <v>43829</v>
      </c>
      <c r="H920" s="155">
        <v>1.1259999999999999</v>
      </c>
      <c r="I920" s="156">
        <v>27.313769751692998</v>
      </c>
      <c r="J920" s="152" t="s">
        <v>11221</v>
      </c>
      <c r="K920" s="156">
        <v>1.80505415162453</v>
      </c>
      <c r="L920" s="156">
        <v>4.8327137546468402</v>
      </c>
      <c r="M920" s="185">
        <v>5.4205607476635302</v>
      </c>
      <c r="N920" s="156">
        <v>12.1272365805169</v>
      </c>
      <c r="O920" s="156">
        <v>27.313769751692998</v>
      </c>
      <c r="P920" s="152" t="s">
        <v>11221</v>
      </c>
      <c r="Q920" s="156">
        <v>13.139418254764299</v>
      </c>
      <c r="R920" s="152" t="s">
        <v>11222</v>
      </c>
      <c r="S920" s="156">
        <v>29.718726078028698</v>
      </c>
      <c r="T920" s="152" t="s">
        <v>11223</v>
      </c>
      <c r="U920" s="156">
        <v>26.3460392</v>
      </c>
      <c r="V920" s="152" t="s">
        <v>163</v>
      </c>
      <c r="W920" s="152" t="s">
        <v>197</v>
      </c>
      <c r="X920" s="155">
        <v>1.3294564271</v>
      </c>
      <c r="Y920" s="152" t="s">
        <v>159</v>
      </c>
      <c r="Z920" s="154">
        <v>42524</v>
      </c>
      <c r="AA920" s="192" t="s">
        <v>22847</v>
      </c>
      <c r="AB920" s="152" t="s">
        <v>10848</v>
      </c>
      <c r="AC920" s="152" t="s">
        <v>441</v>
      </c>
      <c r="AD920" s="152" t="s">
        <v>532</v>
      </c>
    </row>
    <row r="921" spans="1:30" hidden="1">
      <c r="A921" s="189" t="s">
        <v>14077</v>
      </c>
      <c r="B921" s="189" t="s">
        <v>14078</v>
      </c>
      <c r="C921" s="154">
        <v>43830</v>
      </c>
      <c r="D921" s="155">
        <v>1.2737000000000001</v>
      </c>
      <c r="E921" s="155">
        <v>1.2737000000000001</v>
      </c>
      <c r="F921" s="156">
        <v>0.44160555161265302</v>
      </c>
      <c r="G921" s="154">
        <v>43829</v>
      </c>
      <c r="H921" s="155">
        <v>1.2681</v>
      </c>
      <c r="I921" s="156">
        <v>27.2936238257046</v>
      </c>
      <c r="J921" s="152" t="s">
        <v>14079</v>
      </c>
      <c r="K921" s="156">
        <v>3.1837329876863301</v>
      </c>
      <c r="L921" s="156">
        <v>7.6760503846479002</v>
      </c>
      <c r="M921" s="185">
        <v>14.6135157023306</v>
      </c>
      <c r="N921" s="156">
        <v>24.214940511020099</v>
      </c>
      <c r="O921" s="156">
        <v>27.2936238257046</v>
      </c>
      <c r="P921" s="152" t="s">
        <v>14079</v>
      </c>
      <c r="Q921" s="157">
        <v>0</v>
      </c>
      <c r="R921" s="152"/>
      <c r="S921" s="157">
        <v>0</v>
      </c>
      <c r="T921" s="152"/>
      <c r="U921" s="156">
        <v>27.37</v>
      </c>
      <c r="V921" s="152" t="s">
        <v>157</v>
      </c>
      <c r="W921" s="152" t="s">
        <v>95</v>
      </c>
      <c r="X921" s="155">
        <v>3.4808296000000002E-3</v>
      </c>
      <c r="Y921" s="152" t="s">
        <v>159</v>
      </c>
      <c r="Z921" s="154">
        <v>43306</v>
      </c>
      <c r="AA921" s="192" t="s">
        <v>22847</v>
      </c>
      <c r="AB921" s="152" t="s">
        <v>11182</v>
      </c>
      <c r="AC921" s="152" t="s">
        <v>385</v>
      </c>
      <c r="AD921" s="152" t="s">
        <v>162</v>
      </c>
    </row>
    <row r="922" spans="1:30" hidden="1">
      <c r="A922" s="189" t="s">
        <v>8272</v>
      </c>
      <c r="B922" s="189" t="s">
        <v>8273</v>
      </c>
      <c r="C922" s="154">
        <v>43830</v>
      </c>
      <c r="D922" s="155">
        <v>1.5069999999999999</v>
      </c>
      <c r="E922" s="155">
        <v>1.5069999999999999</v>
      </c>
      <c r="F922" s="156">
        <v>0.13289036544850499</v>
      </c>
      <c r="G922" s="154">
        <v>43829</v>
      </c>
      <c r="H922" s="155">
        <v>1.5049999999999999</v>
      </c>
      <c r="I922" s="156">
        <v>27.2804054054054</v>
      </c>
      <c r="J922" s="152" t="s">
        <v>11224</v>
      </c>
      <c r="K922" s="156">
        <v>-1.8241042345276901</v>
      </c>
      <c r="L922" s="156">
        <v>5.0174216027874499</v>
      </c>
      <c r="M922" s="185">
        <v>7.25978647686832</v>
      </c>
      <c r="N922" s="156">
        <v>25.478767693588701</v>
      </c>
      <c r="O922" s="156">
        <v>27.2804054054054</v>
      </c>
      <c r="P922" s="152" t="s">
        <v>11224</v>
      </c>
      <c r="Q922" s="156">
        <v>-19.1089640365003</v>
      </c>
      <c r="R922" s="152" t="s">
        <v>11225</v>
      </c>
      <c r="S922" s="156">
        <v>-16.044568245125401</v>
      </c>
      <c r="T922" s="152" t="s">
        <v>11226</v>
      </c>
      <c r="U922" s="156">
        <v>50.7</v>
      </c>
      <c r="V922" s="152" t="s">
        <v>157</v>
      </c>
      <c r="W922" s="152" t="s">
        <v>186</v>
      </c>
      <c r="X922" s="155">
        <v>6.4752118543000003</v>
      </c>
      <c r="Y922" s="152" t="s">
        <v>159</v>
      </c>
      <c r="Z922" s="154">
        <v>41404</v>
      </c>
      <c r="AA922" s="192" t="s">
        <v>22847</v>
      </c>
      <c r="AB922" s="152" t="s">
        <v>11227</v>
      </c>
      <c r="AC922" s="152" t="s">
        <v>187</v>
      </c>
      <c r="AD922" s="152" t="s">
        <v>185</v>
      </c>
    </row>
    <row r="923" spans="1:30" hidden="1">
      <c r="A923" s="189" t="s">
        <v>14080</v>
      </c>
      <c r="B923" s="189" t="s">
        <v>14081</v>
      </c>
      <c r="C923" s="154">
        <v>43830</v>
      </c>
      <c r="D923" s="155">
        <v>1.139</v>
      </c>
      <c r="E923" s="155">
        <v>1.139</v>
      </c>
      <c r="F923" s="156">
        <v>0.64504727401255502</v>
      </c>
      <c r="G923" s="154">
        <v>43829</v>
      </c>
      <c r="H923" s="155">
        <v>1.1316999999999999</v>
      </c>
      <c r="I923" s="156">
        <v>27.205718114808999</v>
      </c>
      <c r="J923" s="152" t="s">
        <v>14082</v>
      </c>
      <c r="K923" s="156">
        <v>1.814606239385</v>
      </c>
      <c r="L923" s="156">
        <v>6.1608724019013898</v>
      </c>
      <c r="M923" s="185">
        <v>8.0952832874632197</v>
      </c>
      <c r="N923" s="156">
        <v>15.3417721518987</v>
      </c>
      <c r="O923" s="156">
        <v>27.205718114808999</v>
      </c>
      <c r="P923" s="152" t="s">
        <v>14082</v>
      </c>
      <c r="Q923" s="156">
        <v>13.9</v>
      </c>
      <c r="R923" s="152" t="s">
        <v>14083</v>
      </c>
      <c r="S923" s="157">
        <v>0</v>
      </c>
      <c r="T923" s="152"/>
      <c r="U923" s="156">
        <v>13.9</v>
      </c>
      <c r="V923" s="152" t="s">
        <v>157</v>
      </c>
      <c r="W923" s="152" t="s">
        <v>95</v>
      </c>
      <c r="X923" s="155">
        <v>0.36377349840000001</v>
      </c>
      <c r="Y923" s="152" t="s">
        <v>159</v>
      </c>
      <c r="Z923" s="154">
        <v>43097</v>
      </c>
      <c r="AA923" s="192" t="s">
        <v>318</v>
      </c>
      <c r="AB923" s="152" t="s">
        <v>413</v>
      </c>
      <c r="AC923" s="152" t="s">
        <v>238</v>
      </c>
      <c r="AD923" s="152" t="s">
        <v>181</v>
      </c>
    </row>
    <row r="924" spans="1:30" hidden="1">
      <c r="A924" s="189" t="s">
        <v>14084</v>
      </c>
      <c r="B924" s="189" t="s">
        <v>14085</v>
      </c>
      <c r="C924" s="154">
        <v>43830</v>
      </c>
      <c r="D924" s="155">
        <v>1.2381</v>
      </c>
      <c r="E924" s="155">
        <v>1.2581</v>
      </c>
      <c r="F924" s="156">
        <v>0.76503621714008496</v>
      </c>
      <c r="G924" s="154">
        <v>43829</v>
      </c>
      <c r="H924" s="155">
        <v>1.2286999999999999</v>
      </c>
      <c r="I924" s="156">
        <v>27.154154256958002</v>
      </c>
      <c r="J924" s="152" t="s">
        <v>14086</v>
      </c>
      <c r="K924" s="156">
        <v>2.6446692090864001</v>
      </c>
      <c r="L924" s="156">
        <v>9.4598178764035197</v>
      </c>
      <c r="M924" s="185">
        <v>8.0649384655669092</v>
      </c>
      <c r="N924" s="156">
        <v>12.9756364631809</v>
      </c>
      <c r="O924" s="156">
        <v>27.154154256958002</v>
      </c>
      <c r="P924" s="152" t="s">
        <v>14086</v>
      </c>
      <c r="Q924" s="156">
        <v>11.893357433348401</v>
      </c>
      <c r="R924" s="152" t="s">
        <v>14087</v>
      </c>
      <c r="S924" s="156">
        <v>7.2226552351260001</v>
      </c>
      <c r="T924" s="152" t="s">
        <v>14088</v>
      </c>
      <c r="U924" s="156">
        <v>26.233580750000002</v>
      </c>
      <c r="V924" s="152" t="s">
        <v>157</v>
      </c>
      <c r="W924" s="152" t="s">
        <v>186</v>
      </c>
      <c r="X924" s="155">
        <v>0.41562902880000002</v>
      </c>
      <c r="Y924" s="152" t="s">
        <v>159</v>
      </c>
      <c r="Z924" s="154">
        <v>41115</v>
      </c>
      <c r="AA924" s="192" t="s">
        <v>318</v>
      </c>
      <c r="AB924" s="152" t="s">
        <v>14089</v>
      </c>
      <c r="AC924" s="152" t="s">
        <v>340</v>
      </c>
      <c r="AD924" s="152" t="s">
        <v>207</v>
      </c>
    </row>
    <row r="925" spans="1:30" hidden="1">
      <c r="A925" s="189" t="s">
        <v>8274</v>
      </c>
      <c r="B925" s="189" t="s">
        <v>8275</v>
      </c>
      <c r="C925" s="154">
        <v>43830</v>
      </c>
      <c r="D925" s="155">
        <v>1.1439999999999999</v>
      </c>
      <c r="E925" s="155">
        <v>1.1439999999999999</v>
      </c>
      <c r="F925" s="156">
        <v>0.43898156277435402</v>
      </c>
      <c r="G925" s="154">
        <v>43829</v>
      </c>
      <c r="H925" s="155">
        <v>1.139</v>
      </c>
      <c r="I925" s="156">
        <v>27.1111111111111</v>
      </c>
      <c r="J925" s="152" t="s">
        <v>11228</v>
      </c>
      <c r="K925" s="156">
        <v>1.77935943060496</v>
      </c>
      <c r="L925" s="156">
        <v>9.2645654250238696</v>
      </c>
      <c r="M925" s="185">
        <v>12.266928361138399</v>
      </c>
      <c r="N925" s="156">
        <v>11.175898931001001</v>
      </c>
      <c r="O925" s="156">
        <v>27.1111111111111</v>
      </c>
      <c r="P925" s="152" t="s">
        <v>11228</v>
      </c>
      <c r="Q925" s="156">
        <v>3.9055404178019901</v>
      </c>
      <c r="R925" s="152" t="s">
        <v>11229</v>
      </c>
      <c r="S925" s="156">
        <v>6.9158878504672696</v>
      </c>
      <c r="T925" s="152" t="s">
        <v>11230</v>
      </c>
      <c r="U925" s="156">
        <v>14.4</v>
      </c>
      <c r="V925" s="152" t="s">
        <v>157</v>
      </c>
      <c r="W925" s="152" t="s">
        <v>189</v>
      </c>
      <c r="X925" s="155">
        <v>2.7527834927999999</v>
      </c>
      <c r="Y925" s="152" t="s">
        <v>159</v>
      </c>
      <c r="Z925" s="154">
        <v>42240</v>
      </c>
      <c r="AA925" s="192" t="s">
        <v>22847</v>
      </c>
      <c r="AB925" s="152" t="s">
        <v>11231</v>
      </c>
      <c r="AC925" s="152" t="s">
        <v>250</v>
      </c>
      <c r="AD925" s="152" t="s">
        <v>162</v>
      </c>
    </row>
    <row r="926" spans="1:30" hidden="1">
      <c r="A926" s="189" t="s">
        <v>8276</v>
      </c>
      <c r="B926" s="189" t="s">
        <v>8277</v>
      </c>
      <c r="C926" s="154">
        <v>43830</v>
      </c>
      <c r="D926" s="155">
        <v>0.877</v>
      </c>
      <c r="E926" s="155">
        <v>0.877</v>
      </c>
      <c r="F926" s="156">
        <v>0.80459770114942597</v>
      </c>
      <c r="G926" s="154">
        <v>43829</v>
      </c>
      <c r="H926" s="155">
        <v>0.87</v>
      </c>
      <c r="I926" s="156">
        <v>27.101449275362299</v>
      </c>
      <c r="J926" s="152" t="s">
        <v>11232</v>
      </c>
      <c r="K926" s="156">
        <v>2.6932084309133502</v>
      </c>
      <c r="L926" s="156">
        <v>10.453400503778299</v>
      </c>
      <c r="M926" s="185">
        <v>8.0049261083743808</v>
      </c>
      <c r="N926" s="156">
        <v>15.243101182654399</v>
      </c>
      <c r="O926" s="156">
        <v>27.101449275362299</v>
      </c>
      <c r="P926" s="152" t="s">
        <v>11232</v>
      </c>
      <c r="Q926" s="156">
        <v>-6.7021276595744599</v>
      </c>
      <c r="R926" s="152" t="s">
        <v>11233</v>
      </c>
      <c r="S926" s="156">
        <v>4.4047619047619104</v>
      </c>
      <c r="T926" s="152" t="s">
        <v>11234</v>
      </c>
      <c r="U926" s="156">
        <v>-12.3</v>
      </c>
      <c r="V926" s="152" t="s">
        <v>157</v>
      </c>
      <c r="W926" s="152" t="s">
        <v>158</v>
      </c>
      <c r="X926" s="155">
        <v>0.70887893089999998</v>
      </c>
      <c r="Y926" s="152" t="s">
        <v>159</v>
      </c>
      <c r="Z926" s="154">
        <v>42270</v>
      </c>
      <c r="AA926" s="192" t="s">
        <v>22847</v>
      </c>
      <c r="AB926" s="152" t="s">
        <v>11235</v>
      </c>
      <c r="AC926" s="152" t="s">
        <v>491</v>
      </c>
      <c r="AD926" s="152" t="s">
        <v>181</v>
      </c>
    </row>
    <row r="927" spans="1:30" hidden="1">
      <c r="A927" s="189" t="s">
        <v>14090</v>
      </c>
      <c r="B927" s="189" t="s">
        <v>14091</v>
      </c>
      <c r="C927" s="154">
        <v>43830</v>
      </c>
      <c r="D927" s="155">
        <v>0.99729999999999996</v>
      </c>
      <c r="E927" s="155">
        <v>0.99729999999999996</v>
      </c>
      <c r="F927" s="156">
        <v>6.01986555633525E-2</v>
      </c>
      <c r="G927" s="154">
        <v>43829</v>
      </c>
      <c r="H927" s="155">
        <v>0.99670000000000003</v>
      </c>
      <c r="I927" s="156">
        <v>27.060772072875501</v>
      </c>
      <c r="J927" s="152" t="s">
        <v>14092</v>
      </c>
      <c r="K927" s="156">
        <v>1.5787329394988801</v>
      </c>
      <c r="L927" s="156">
        <v>4.4293193717277504</v>
      </c>
      <c r="M927" s="185">
        <v>7.6997840172786098</v>
      </c>
      <c r="N927" s="156">
        <v>8.1201214223764104</v>
      </c>
      <c r="O927" s="156">
        <v>27.060772072875501</v>
      </c>
      <c r="P927" s="152" t="s">
        <v>14092</v>
      </c>
      <c r="Q927" s="157">
        <v>0</v>
      </c>
      <c r="R927" s="152"/>
      <c r="S927" s="157">
        <v>0</v>
      </c>
      <c r="T927" s="152"/>
      <c r="U927" s="156">
        <v>-0.27000000000000401</v>
      </c>
      <c r="V927" s="152" t="s">
        <v>157</v>
      </c>
      <c r="W927" s="152" t="s">
        <v>95</v>
      </c>
      <c r="X927" s="155">
        <v>6.2403331999999999E-3</v>
      </c>
      <c r="Y927" s="152" t="s">
        <v>159</v>
      </c>
      <c r="Z927" s="154">
        <v>43229</v>
      </c>
      <c r="AA927" s="192" t="s">
        <v>22847</v>
      </c>
      <c r="AB927" s="152" t="s">
        <v>14093</v>
      </c>
      <c r="AC927" s="152" t="s">
        <v>13996</v>
      </c>
      <c r="AD927" s="152" t="s">
        <v>235</v>
      </c>
    </row>
    <row r="928" spans="1:30" hidden="1">
      <c r="A928" s="189" t="s">
        <v>14094</v>
      </c>
      <c r="B928" s="189" t="s">
        <v>14095</v>
      </c>
      <c r="C928" s="154">
        <v>43830</v>
      </c>
      <c r="D928" s="155">
        <v>1.1749000000000001</v>
      </c>
      <c r="E928" s="155">
        <v>1.2774000000000001</v>
      </c>
      <c r="F928" s="156">
        <v>0.213237802797662</v>
      </c>
      <c r="G928" s="154">
        <v>43829</v>
      </c>
      <c r="H928" s="155">
        <v>1.1724000000000001</v>
      </c>
      <c r="I928" s="156">
        <v>27.0281697592131</v>
      </c>
      <c r="J928" s="152" t="s">
        <v>14096</v>
      </c>
      <c r="K928" s="156">
        <v>1.2932149323217701</v>
      </c>
      <c r="L928" s="156">
        <v>3.3515130190006999</v>
      </c>
      <c r="M928" s="185">
        <v>5.1835445613416402</v>
      </c>
      <c r="N928" s="156">
        <v>9.0452662089631009</v>
      </c>
      <c r="O928" s="156">
        <v>27.0281697592131</v>
      </c>
      <c r="P928" s="152" t="s">
        <v>14096</v>
      </c>
      <c r="Q928" s="156">
        <v>15.550298655432099</v>
      </c>
      <c r="R928" s="152" t="s">
        <v>14097</v>
      </c>
      <c r="S928" s="156">
        <v>28.650611956087801</v>
      </c>
      <c r="T928" s="152" t="s">
        <v>14098</v>
      </c>
      <c r="U928" s="156">
        <v>28.907913180000001</v>
      </c>
      <c r="V928" s="152" t="s">
        <v>163</v>
      </c>
      <c r="W928" s="152" t="s">
        <v>189</v>
      </c>
      <c r="X928" s="155">
        <v>5.4973835000000004E-3</v>
      </c>
      <c r="Y928" s="152" t="s">
        <v>159</v>
      </c>
      <c r="Z928" s="154">
        <v>42711</v>
      </c>
      <c r="AA928" s="192" t="s">
        <v>22847</v>
      </c>
      <c r="AB928" s="152" t="s">
        <v>14099</v>
      </c>
      <c r="AC928" s="152" t="s">
        <v>195</v>
      </c>
      <c r="AD928" s="152" t="s">
        <v>170</v>
      </c>
    </row>
    <row r="929" spans="1:30" hidden="1">
      <c r="A929" s="189" t="s">
        <v>8278</v>
      </c>
      <c r="B929" s="189" t="s">
        <v>8279</v>
      </c>
      <c r="C929" s="154">
        <v>43830</v>
      </c>
      <c r="D929" s="155">
        <v>1.0121</v>
      </c>
      <c r="E929" s="155">
        <v>1.0121</v>
      </c>
      <c r="F929" s="156">
        <v>2.96501284838868E-2</v>
      </c>
      <c r="G929" s="154">
        <v>43829</v>
      </c>
      <c r="H929" s="155">
        <v>1.0118</v>
      </c>
      <c r="I929" s="156">
        <v>26.940925623980899</v>
      </c>
      <c r="J929" s="152" t="s">
        <v>11236</v>
      </c>
      <c r="K929" s="156">
        <v>1.5654791771199099</v>
      </c>
      <c r="L929" s="156">
        <v>4.2327497425334704</v>
      </c>
      <c r="M929" s="185">
        <v>7.2594319626960599</v>
      </c>
      <c r="N929" s="156">
        <v>7.7848775292864802</v>
      </c>
      <c r="O929" s="156">
        <v>26.940925623980899</v>
      </c>
      <c r="P929" s="152" t="s">
        <v>11236</v>
      </c>
      <c r="Q929" s="156">
        <v>-3.43478675698884</v>
      </c>
      <c r="R929" s="152" t="s">
        <v>11237</v>
      </c>
      <c r="S929" s="157">
        <v>0</v>
      </c>
      <c r="T929" s="152"/>
      <c r="U929" s="156">
        <v>1.21</v>
      </c>
      <c r="V929" s="152" t="s">
        <v>163</v>
      </c>
      <c r="W929" s="152" t="s">
        <v>95</v>
      </c>
      <c r="X929" s="155">
        <v>0.743977153</v>
      </c>
      <c r="Y929" s="152" t="s">
        <v>159</v>
      </c>
      <c r="Z929" s="154">
        <v>42783</v>
      </c>
      <c r="AA929" s="192" t="s">
        <v>22847</v>
      </c>
      <c r="AB929" s="152" t="s">
        <v>533</v>
      </c>
      <c r="AC929" s="152" t="s">
        <v>467</v>
      </c>
      <c r="AD929" s="152" t="s">
        <v>241</v>
      </c>
    </row>
    <row r="930" spans="1:30" hidden="1">
      <c r="A930" s="189" t="s">
        <v>14100</v>
      </c>
      <c r="B930" s="189" t="s">
        <v>14101</v>
      </c>
      <c r="C930" s="154">
        <v>43830</v>
      </c>
      <c r="D930" s="155">
        <v>1.1737</v>
      </c>
      <c r="E930" s="155">
        <v>1.2774000000000001</v>
      </c>
      <c r="F930" s="156">
        <v>0.213456284153003</v>
      </c>
      <c r="G930" s="154">
        <v>43829</v>
      </c>
      <c r="H930" s="155">
        <v>1.1712</v>
      </c>
      <c r="I930" s="156">
        <v>26.8969456359162</v>
      </c>
      <c r="J930" s="152" t="s">
        <v>14102</v>
      </c>
      <c r="K930" s="156">
        <v>1.29455424182274</v>
      </c>
      <c r="L930" s="156">
        <v>3.3459540371577199</v>
      </c>
      <c r="M930" s="185">
        <v>5.16079629102809</v>
      </c>
      <c r="N930" s="156">
        <v>8.9891009927777308</v>
      </c>
      <c r="O930" s="156">
        <v>26.8969456359162</v>
      </c>
      <c r="P930" s="152" t="s">
        <v>14102</v>
      </c>
      <c r="Q930" s="156">
        <v>15.3108550934621</v>
      </c>
      <c r="R930" s="152" t="s">
        <v>14103</v>
      </c>
      <c r="S930" s="156">
        <v>28.6588834248079</v>
      </c>
      <c r="T930" s="152" t="s">
        <v>14104</v>
      </c>
      <c r="U930" s="156">
        <v>28.929067079999999</v>
      </c>
      <c r="V930" s="152" t="s">
        <v>163</v>
      </c>
      <c r="W930" s="152" t="s">
        <v>189</v>
      </c>
      <c r="X930" s="155">
        <v>2.1927541836</v>
      </c>
      <c r="Y930" s="152" t="s">
        <v>159</v>
      </c>
      <c r="Z930" s="154">
        <v>42711</v>
      </c>
      <c r="AA930" s="192" t="s">
        <v>22847</v>
      </c>
      <c r="AB930" s="152" t="s">
        <v>14099</v>
      </c>
      <c r="AC930" s="152" t="s">
        <v>195</v>
      </c>
      <c r="AD930" s="152" t="s">
        <v>170</v>
      </c>
    </row>
    <row r="931" spans="1:30" hidden="1">
      <c r="A931" s="189" t="s">
        <v>8280</v>
      </c>
      <c r="B931" s="189" t="s">
        <v>8281</v>
      </c>
      <c r="C931" s="154">
        <v>43830</v>
      </c>
      <c r="D931" s="155">
        <v>1.1559999999999999</v>
      </c>
      <c r="E931" s="155">
        <v>1.1559999999999999</v>
      </c>
      <c r="F931" s="156">
        <v>0.70563637947556401</v>
      </c>
      <c r="G931" s="154">
        <v>43826</v>
      </c>
      <c r="H931" s="155">
        <v>1.1478999999999999</v>
      </c>
      <c r="I931" s="156">
        <v>26.712704154335199</v>
      </c>
      <c r="J931" s="152" t="s">
        <v>11238</v>
      </c>
      <c r="K931" s="156">
        <v>1.97600564573041</v>
      </c>
      <c r="L931" s="156">
        <v>7.2057868867661998</v>
      </c>
      <c r="M931" s="185">
        <v>10.866020907259999</v>
      </c>
      <c r="N931" s="156">
        <v>13.9140717382736</v>
      </c>
      <c r="O931" s="156">
        <v>26.712704154335199</v>
      </c>
      <c r="P931" s="152" t="s">
        <v>11238</v>
      </c>
      <c r="Q931" s="156">
        <v>14.876279439531</v>
      </c>
      <c r="R931" s="152" t="s">
        <v>11239</v>
      </c>
      <c r="S931" s="157">
        <v>0</v>
      </c>
      <c r="T931" s="152"/>
      <c r="U931" s="156">
        <v>15.6</v>
      </c>
      <c r="V931" s="152" t="s">
        <v>174</v>
      </c>
      <c r="W931" s="152" t="s">
        <v>95</v>
      </c>
      <c r="X931" s="155">
        <v>6.5680639628000002</v>
      </c>
      <c r="Y931" s="152" t="s">
        <v>159</v>
      </c>
      <c r="Z931" s="154">
        <v>43063</v>
      </c>
      <c r="AA931" s="192" t="s">
        <v>22847</v>
      </c>
      <c r="AB931" s="152" t="s">
        <v>11240</v>
      </c>
      <c r="AC931" s="152" t="s">
        <v>217</v>
      </c>
      <c r="AD931" s="152" t="s">
        <v>165</v>
      </c>
    </row>
    <row r="932" spans="1:30" hidden="1">
      <c r="A932" s="189" t="s">
        <v>14105</v>
      </c>
      <c r="B932" s="189" t="s">
        <v>14106</v>
      </c>
      <c r="C932" s="154">
        <v>43830</v>
      </c>
      <c r="D932" s="155">
        <v>1.2008000000000001</v>
      </c>
      <c r="E932" s="155">
        <v>1.2208000000000001</v>
      </c>
      <c r="F932" s="156">
        <v>0.76361500377612901</v>
      </c>
      <c r="G932" s="154">
        <v>43829</v>
      </c>
      <c r="H932" s="155">
        <v>1.1917</v>
      </c>
      <c r="I932" s="156">
        <v>26.6800295389809</v>
      </c>
      <c r="J932" s="152" t="s">
        <v>14107</v>
      </c>
      <c r="K932" s="156">
        <v>2.6412513890076101</v>
      </c>
      <c r="L932" s="156">
        <v>9.4222708219427709</v>
      </c>
      <c r="M932" s="185">
        <v>7.9564865593814504</v>
      </c>
      <c r="N932" s="156">
        <v>12.740587738240601</v>
      </c>
      <c r="O932" s="156">
        <v>26.6800295389809</v>
      </c>
      <c r="P932" s="152" t="s">
        <v>14107</v>
      </c>
      <c r="Q932" s="156">
        <v>11.041242833364199</v>
      </c>
      <c r="R932" s="152" t="s">
        <v>14108</v>
      </c>
      <c r="S932" s="156">
        <v>5.9654076950229404</v>
      </c>
      <c r="T932" s="152" t="s">
        <v>14109</v>
      </c>
      <c r="U932" s="156">
        <v>22.437530639999999</v>
      </c>
      <c r="V932" s="152" t="s">
        <v>157</v>
      </c>
      <c r="W932" s="152" t="s">
        <v>186</v>
      </c>
      <c r="X932" s="155">
        <v>1.0449292867</v>
      </c>
      <c r="Y932" s="152" t="s">
        <v>159</v>
      </c>
      <c r="Z932" s="154">
        <v>41115</v>
      </c>
      <c r="AA932" s="192" t="s">
        <v>318</v>
      </c>
      <c r="AB932" s="152" t="s">
        <v>14089</v>
      </c>
      <c r="AC932" s="152" t="s">
        <v>340</v>
      </c>
      <c r="AD932" s="152" t="s">
        <v>207</v>
      </c>
    </row>
    <row r="933" spans="1:30" hidden="1">
      <c r="A933" s="189" t="s">
        <v>8282</v>
      </c>
      <c r="B933" s="189" t="s">
        <v>8283</v>
      </c>
      <c r="C933" s="154">
        <v>43830</v>
      </c>
      <c r="D933" s="155">
        <v>1.0871</v>
      </c>
      <c r="E933" s="155">
        <v>1.0871</v>
      </c>
      <c r="F933" s="156">
        <v>0.184314809694959</v>
      </c>
      <c r="G933" s="154">
        <v>43829</v>
      </c>
      <c r="H933" s="155">
        <v>1.0851</v>
      </c>
      <c r="I933" s="156">
        <v>26.657345916346301</v>
      </c>
      <c r="J933" s="152" t="s">
        <v>11241</v>
      </c>
      <c r="K933" s="156">
        <v>2.1806560766989298</v>
      </c>
      <c r="L933" s="156">
        <v>5.0338164251207802</v>
      </c>
      <c r="M933" s="185">
        <v>7.2619634928465597</v>
      </c>
      <c r="N933" s="156">
        <v>11.6692347200822</v>
      </c>
      <c r="O933" s="156">
        <v>26.657345916346301</v>
      </c>
      <c r="P933" s="152" t="s">
        <v>11241</v>
      </c>
      <c r="Q933" s="157">
        <v>0</v>
      </c>
      <c r="R933" s="152"/>
      <c r="S933" s="157">
        <v>0</v>
      </c>
      <c r="T933" s="152"/>
      <c r="U933" s="156">
        <v>8.7100000000000009</v>
      </c>
      <c r="V933" s="152" t="s">
        <v>157</v>
      </c>
      <c r="W933" s="152" t="s">
        <v>95</v>
      </c>
      <c r="X933" s="155">
        <v>1.6824218137</v>
      </c>
      <c r="Y933" s="152" t="s">
        <v>159</v>
      </c>
      <c r="Z933" s="154">
        <v>43138</v>
      </c>
      <c r="AA933" s="192" t="s">
        <v>22847</v>
      </c>
      <c r="AB933" s="152" t="s">
        <v>11242</v>
      </c>
      <c r="AC933" s="152" t="s">
        <v>490</v>
      </c>
      <c r="AD933" s="152" t="s">
        <v>183</v>
      </c>
    </row>
    <row r="934" spans="1:30" hidden="1">
      <c r="A934" s="189" t="s">
        <v>8284</v>
      </c>
      <c r="B934" s="189" t="s">
        <v>8285</v>
      </c>
      <c r="C934" s="154">
        <v>43830</v>
      </c>
      <c r="D934" s="155">
        <v>1.1953</v>
      </c>
      <c r="E934" s="155">
        <v>1.1953</v>
      </c>
      <c r="F934" s="156">
        <v>0.10887772194305501</v>
      </c>
      <c r="G934" s="154">
        <v>43829</v>
      </c>
      <c r="H934" s="155">
        <v>1.194</v>
      </c>
      <c r="I934" s="156">
        <v>26.647594829412999</v>
      </c>
      <c r="J934" s="152" t="s">
        <v>11243</v>
      </c>
      <c r="K934" s="156">
        <v>0.77565129415733103</v>
      </c>
      <c r="L934" s="156">
        <v>2.0315834400341499</v>
      </c>
      <c r="M934" s="185">
        <v>3.2656587473002201</v>
      </c>
      <c r="N934" s="156">
        <v>10.389730328777199</v>
      </c>
      <c r="O934" s="156">
        <v>26.647594829412999</v>
      </c>
      <c r="P934" s="152" t="s">
        <v>11243</v>
      </c>
      <c r="Q934" s="156">
        <v>16.705721538761999</v>
      </c>
      <c r="R934" s="152" t="s">
        <v>11244</v>
      </c>
      <c r="S934" s="157">
        <v>0</v>
      </c>
      <c r="T934" s="152"/>
      <c r="U934" s="156">
        <v>19.53</v>
      </c>
      <c r="V934" s="152" t="s">
        <v>157</v>
      </c>
      <c r="W934" s="152" t="s">
        <v>95</v>
      </c>
      <c r="X934" s="155">
        <v>3.3814314741999998</v>
      </c>
      <c r="Y934" s="152" t="s">
        <v>159</v>
      </c>
      <c r="Z934" s="154">
        <v>42985</v>
      </c>
      <c r="AA934" s="192" t="s">
        <v>22847</v>
      </c>
      <c r="AB934" s="152" t="s">
        <v>11245</v>
      </c>
      <c r="AC934" s="152" t="s">
        <v>282</v>
      </c>
      <c r="AD934" s="152" t="s">
        <v>207</v>
      </c>
    </row>
    <row r="935" spans="1:30" hidden="1">
      <c r="A935" s="189" t="s">
        <v>8286</v>
      </c>
      <c r="B935" s="189" t="s">
        <v>8287</v>
      </c>
      <c r="C935" s="154">
        <v>43830</v>
      </c>
      <c r="D935" s="155">
        <v>1.7490000000000001</v>
      </c>
      <c r="E935" s="155">
        <v>1.7490000000000001</v>
      </c>
      <c r="F935" s="156">
        <v>0.114481969089868</v>
      </c>
      <c r="G935" s="154">
        <v>43829</v>
      </c>
      <c r="H935" s="155">
        <v>1.7470000000000001</v>
      </c>
      <c r="I935" s="156">
        <v>26.647356987690099</v>
      </c>
      <c r="J935" s="152" t="s">
        <v>11246</v>
      </c>
      <c r="K935" s="156">
        <v>0.63291139240506999</v>
      </c>
      <c r="L935" s="156">
        <v>1.5089959373186299</v>
      </c>
      <c r="M935" s="185">
        <v>2.2807017543859698</v>
      </c>
      <c r="N935" s="156">
        <v>10.9771573604061</v>
      </c>
      <c r="O935" s="156">
        <v>26.647356987690099</v>
      </c>
      <c r="P935" s="152" t="s">
        <v>11246</v>
      </c>
      <c r="Q935" s="156">
        <v>19.467213114754099</v>
      </c>
      <c r="R935" s="152" t="s">
        <v>11247</v>
      </c>
      <c r="S935" s="156">
        <v>26.739130434782599</v>
      </c>
      <c r="T935" s="152" t="s">
        <v>11248</v>
      </c>
      <c r="U935" s="156">
        <v>74.900000000000006</v>
      </c>
      <c r="V935" s="152" t="s">
        <v>157</v>
      </c>
      <c r="W935" s="152" t="s">
        <v>166</v>
      </c>
      <c r="X935" s="155">
        <v>3.5696821846</v>
      </c>
      <c r="Y935" s="152" t="s">
        <v>159</v>
      </c>
      <c r="Z935" s="154">
        <v>41816</v>
      </c>
      <c r="AA935" s="192" t="s">
        <v>22847</v>
      </c>
      <c r="AB935" s="152" t="s">
        <v>11216</v>
      </c>
      <c r="AC935" s="152" t="s">
        <v>194</v>
      </c>
      <c r="AD935" s="152" t="s">
        <v>247</v>
      </c>
    </row>
    <row r="936" spans="1:30" hidden="1">
      <c r="A936" s="189" t="s">
        <v>14110</v>
      </c>
      <c r="B936" s="189" t="s">
        <v>14111</v>
      </c>
      <c r="C936" s="154">
        <v>43830</v>
      </c>
      <c r="D936" s="155">
        <v>1.2658</v>
      </c>
      <c r="E936" s="155">
        <v>1.2658</v>
      </c>
      <c r="F936" s="156">
        <v>1.0941618081622899</v>
      </c>
      <c r="G936" s="154">
        <v>43826</v>
      </c>
      <c r="H936" s="155">
        <v>1.2521</v>
      </c>
      <c r="I936" s="156">
        <v>26.630652260904402</v>
      </c>
      <c r="J936" s="152" t="s">
        <v>14112</v>
      </c>
      <c r="K936" s="156">
        <v>1.3369626130814101</v>
      </c>
      <c r="L936" s="156">
        <v>4.1039559174274203</v>
      </c>
      <c r="M936" s="185">
        <v>6.1556524656155798</v>
      </c>
      <c r="N936" s="156">
        <v>17.247128566135601</v>
      </c>
      <c r="O936" s="156">
        <v>26.630652260904402</v>
      </c>
      <c r="P936" s="152" t="s">
        <v>14112</v>
      </c>
      <c r="Q936" s="157">
        <v>0</v>
      </c>
      <c r="R936" s="152"/>
      <c r="S936" s="157">
        <v>0</v>
      </c>
      <c r="T936" s="152"/>
      <c r="U936" s="156">
        <v>26.58</v>
      </c>
      <c r="V936" s="152" t="s">
        <v>174</v>
      </c>
      <c r="W936" s="152" t="s">
        <v>95</v>
      </c>
      <c r="X936" s="155">
        <v>1.3584867331999999</v>
      </c>
      <c r="Y936" s="152" t="s">
        <v>159</v>
      </c>
      <c r="Z936" s="154">
        <v>43381</v>
      </c>
      <c r="AA936" s="192" t="s">
        <v>22847</v>
      </c>
      <c r="AB936" s="152" t="s">
        <v>14065</v>
      </c>
      <c r="AC936" s="152" t="s">
        <v>354</v>
      </c>
      <c r="AD936" s="152" t="s">
        <v>207</v>
      </c>
    </row>
    <row r="937" spans="1:30" hidden="1">
      <c r="A937" s="189" t="s">
        <v>14113</v>
      </c>
      <c r="B937" s="189" t="s">
        <v>14114</v>
      </c>
      <c r="C937" s="154">
        <v>43830</v>
      </c>
      <c r="D937" s="155">
        <v>1.361</v>
      </c>
      <c r="E937" s="155">
        <v>1.361</v>
      </c>
      <c r="F937" s="156">
        <v>0.17665243633151501</v>
      </c>
      <c r="G937" s="154">
        <v>43829</v>
      </c>
      <c r="H937" s="155">
        <v>1.3586</v>
      </c>
      <c r="I937" s="156">
        <v>26.5575599776827</v>
      </c>
      <c r="J937" s="152" t="s">
        <v>14115</v>
      </c>
      <c r="K937" s="156">
        <v>2.52354048964219</v>
      </c>
      <c r="L937" s="156">
        <v>7.0978910922253799</v>
      </c>
      <c r="M937" s="185">
        <v>8.2306163021868706</v>
      </c>
      <c r="N937" s="156">
        <v>6.0216561501908501</v>
      </c>
      <c r="O937" s="156">
        <v>26.5575599776827</v>
      </c>
      <c r="P937" s="152" t="s">
        <v>14115</v>
      </c>
      <c r="Q937" s="156">
        <v>19.051784464660599</v>
      </c>
      <c r="R937" s="152" t="s">
        <v>14116</v>
      </c>
      <c r="S937" s="156">
        <v>33.693516699410601</v>
      </c>
      <c r="T937" s="152" t="s">
        <v>14117</v>
      </c>
      <c r="U937" s="156">
        <v>36.1</v>
      </c>
      <c r="V937" s="152" t="s">
        <v>157</v>
      </c>
      <c r="W937" s="152" t="s">
        <v>166</v>
      </c>
      <c r="X937" s="155">
        <v>0.16525262169999999</v>
      </c>
      <c r="Y937" s="152" t="s">
        <v>159</v>
      </c>
      <c r="Z937" s="154">
        <v>42164</v>
      </c>
      <c r="AA937" s="192" t="s">
        <v>22847</v>
      </c>
      <c r="AB937" s="152" t="s">
        <v>14118</v>
      </c>
      <c r="AC937" s="152" t="s">
        <v>283</v>
      </c>
      <c r="AD937" s="152" t="s">
        <v>185</v>
      </c>
    </row>
    <row r="938" spans="1:30" hidden="1">
      <c r="A938" s="189" t="s">
        <v>8288</v>
      </c>
      <c r="B938" s="189" t="s">
        <v>8289</v>
      </c>
      <c r="C938" s="154">
        <v>43830</v>
      </c>
      <c r="D938" s="155">
        <v>1.0580000000000001</v>
      </c>
      <c r="E938" s="155">
        <v>1.0580000000000001</v>
      </c>
      <c r="F938" s="156">
        <v>0.57034220532319402</v>
      </c>
      <c r="G938" s="154">
        <v>43829</v>
      </c>
      <c r="H938" s="155">
        <v>1.052</v>
      </c>
      <c r="I938" s="156">
        <v>26.555023923444999</v>
      </c>
      <c r="J938" s="152" t="s">
        <v>11249</v>
      </c>
      <c r="K938" s="156">
        <v>2.321083172147</v>
      </c>
      <c r="L938" s="156">
        <v>8.0694586312563903</v>
      </c>
      <c r="M938" s="185">
        <v>7.0850202429149904</v>
      </c>
      <c r="N938" s="156">
        <v>6.9767441860465196</v>
      </c>
      <c r="O938" s="156">
        <v>26.555023923444999</v>
      </c>
      <c r="P938" s="152" t="s">
        <v>11249</v>
      </c>
      <c r="Q938" s="156">
        <v>-1.3979496738117301</v>
      </c>
      <c r="R938" s="152" t="s">
        <v>11250</v>
      </c>
      <c r="S938" s="156">
        <v>10.7853403141361</v>
      </c>
      <c r="T938" s="152" t="s">
        <v>11251</v>
      </c>
      <c r="U938" s="156">
        <v>5.8000000000000096</v>
      </c>
      <c r="V938" s="152" t="s">
        <v>157</v>
      </c>
      <c r="W938" s="152" t="s">
        <v>158</v>
      </c>
      <c r="X938" s="155">
        <v>0.94373588239999995</v>
      </c>
      <c r="Y938" s="152" t="s">
        <v>159</v>
      </c>
      <c r="Z938" s="154">
        <v>42038</v>
      </c>
      <c r="AA938" s="192" t="s">
        <v>22847</v>
      </c>
      <c r="AB938" s="152" t="s">
        <v>11155</v>
      </c>
      <c r="AC938" s="152" t="s">
        <v>246</v>
      </c>
      <c r="AD938" s="152" t="s">
        <v>192</v>
      </c>
    </row>
    <row r="939" spans="1:30" hidden="1">
      <c r="A939" s="189" t="s">
        <v>8290</v>
      </c>
      <c r="B939" s="189" t="s">
        <v>8291</v>
      </c>
      <c r="C939" s="154">
        <v>43830</v>
      </c>
      <c r="D939" s="155">
        <v>1.401</v>
      </c>
      <c r="E939" s="155">
        <v>1.401</v>
      </c>
      <c r="F939" s="156">
        <v>0.13580158673432999</v>
      </c>
      <c r="G939" s="154">
        <v>43829</v>
      </c>
      <c r="H939" s="155">
        <v>1.3991</v>
      </c>
      <c r="I939" s="156">
        <v>26.546834070996301</v>
      </c>
      <c r="J939" s="152" t="s">
        <v>11252</v>
      </c>
      <c r="K939" s="156">
        <v>0.87845622119815603</v>
      </c>
      <c r="L939" s="156">
        <v>3.2348389949156302</v>
      </c>
      <c r="M939" s="185">
        <v>4.9752734901843301</v>
      </c>
      <c r="N939" s="156">
        <v>17.0426065162907</v>
      </c>
      <c r="O939" s="156">
        <v>26.546834070996301</v>
      </c>
      <c r="P939" s="152" t="s">
        <v>11252</v>
      </c>
      <c r="Q939" s="156">
        <v>5.4969879518072204</v>
      </c>
      <c r="R939" s="152" t="s">
        <v>11253</v>
      </c>
      <c r="S939" s="156">
        <v>9.1121495327102799</v>
      </c>
      <c r="T939" s="152" t="s">
        <v>11254</v>
      </c>
      <c r="U939" s="156">
        <v>40.1</v>
      </c>
      <c r="V939" s="152" t="s">
        <v>227</v>
      </c>
      <c r="W939" s="152" t="s">
        <v>158</v>
      </c>
      <c r="X939" s="155">
        <v>0.79401580439999997</v>
      </c>
      <c r="Y939" s="152" t="s">
        <v>159</v>
      </c>
      <c r="Z939" s="154">
        <v>41638</v>
      </c>
      <c r="AA939" s="192" t="s">
        <v>22847</v>
      </c>
      <c r="AB939" s="152" t="s">
        <v>11255</v>
      </c>
      <c r="AC939" s="152" t="s">
        <v>238</v>
      </c>
      <c r="AD939" s="152" t="s">
        <v>338</v>
      </c>
    </row>
    <row r="940" spans="1:30" hidden="1">
      <c r="A940" s="189" t="s">
        <v>8292</v>
      </c>
      <c r="B940" s="189" t="s">
        <v>8293</v>
      </c>
      <c r="C940" s="154">
        <v>43830</v>
      </c>
      <c r="D940" s="155">
        <v>1.24</v>
      </c>
      <c r="E940" s="155">
        <v>1.24</v>
      </c>
      <c r="F940" s="156">
        <v>0.97719869706840501</v>
      </c>
      <c r="G940" s="154">
        <v>43829</v>
      </c>
      <c r="H940" s="155">
        <v>1.228</v>
      </c>
      <c r="I940" s="156">
        <v>26.530612244897998</v>
      </c>
      <c r="J940" s="152" t="s">
        <v>11256</v>
      </c>
      <c r="K940" s="156">
        <v>0.73111291632817998</v>
      </c>
      <c r="L940" s="156">
        <v>12.4206708975521</v>
      </c>
      <c r="M940" s="185">
        <v>11.4106019766397</v>
      </c>
      <c r="N940" s="156">
        <v>16.760828625235401</v>
      </c>
      <c r="O940" s="156">
        <v>26.530612244897998</v>
      </c>
      <c r="P940" s="152" t="s">
        <v>11256</v>
      </c>
      <c r="Q940" s="156">
        <v>15.9962581852198</v>
      </c>
      <c r="R940" s="152" t="s">
        <v>11257</v>
      </c>
      <c r="S940" s="156">
        <v>32.337246531483501</v>
      </c>
      <c r="T940" s="152" t="s">
        <v>11258</v>
      </c>
      <c r="U940" s="156">
        <v>24</v>
      </c>
      <c r="V940" s="152" t="s">
        <v>157</v>
      </c>
      <c r="W940" s="152" t="s">
        <v>166</v>
      </c>
      <c r="X940" s="155">
        <v>1.022741986</v>
      </c>
      <c r="Y940" s="152" t="s">
        <v>159</v>
      </c>
      <c r="Z940" s="154">
        <v>42157</v>
      </c>
      <c r="AA940" s="192" t="s">
        <v>22847</v>
      </c>
      <c r="AB940" s="152" t="s">
        <v>9387</v>
      </c>
      <c r="AC940" s="152" t="s">
        <v>329</v>
      </c>
      <c r="AD940" s="152" t="s">
        <v>177</v>
      </c>
    </row>
    <row r="941" spans="1:30" hidden="1">
      <c r="A941" s="189" t="s">
        <v>8294</v>
      </c>
      <c r="B941" s="189" t="s">
        <v>8295</v>
      </c>
      <c r="C941" s="154">
        <v>43830</v>
      </c>
      <c r="D941" s="155">
        <v>1.089</v>
      </c>
      <c r="E941" s="155">
        <v>1.089</v>
      </c>
      <c r="F941" s="156">
        <v>0.183992640294388</v>
      </c>
      <c r="G941" s="154">
        <v>43829</v>
      </c>
      <c r="H941" s="155">
        <v>1.087</v>
      </c>
      <c r="I941" s="156">
        <v>26.480836236933801</v>
      </c>
      <c r="J941" s="152" t="s">
        <v>11259</v>
      </c>
      <c r="K941" s="156">
        <v>0.27624309392264201</v>
      </c>
      <c r="L941" s="156">
        <v>1.9662921348314499</v>
      </c>
      <c r="M941" s="185">
        <v>3.71428571428571</v>
      </c>
      <c r="N941" s="156">
        <v>8.7912087912088008</v>
      </c>
      <c r="O941" s="156">
        <v>26.480836236933801</v>
      </c>
      <c r="P941" s="152" t="s">
        <v>11259</v>
      </c>
      <c r="Q941" s="156">
        <v>4.1108986615678704</v>
      </c>
      <c r="R941" s="152" t="s">
        <v>11260</v>
      </c>
      <c r="S941" s="156">
        <v>8.7912087912088008</v>
      </c>
      <c r="T941" s="152" t="s">
        <v>11261</v>
      </c>
      <c r="U941" s="156">
        <v>8.9</v>
      </c>
      <c r="V941" s="152" t="s">
        <v>157</v>
      </c>
      <c r="W941" s="152" t="s">
        <v>189</v>
      </c>
      <c r="X941" s="155">
        <v>1.3067640572999999</v>
      </c>
      <c r="Y941" s="152" t="s">
        <v>159</v>
      </c>
      <c r="Z941" s="154">
        <v>42704</v>
      </c>
      <c r="AA941" s="192" t="s">
        <v>22847</v>
      </c>
      <c r="AB941" s="152" t="s">
        <v>408</v>
      </c>
      <c r="AC941" s="152" t="s">
        <v>231</v>
      </c>
      <c r="AD941" s="152" t="s">
        <v>181</v>
      </c>
    </row>
    <row r="942" spans="1:30" hidden="1">
      <c r="A942" s="189" t="s">
        <v>14119</v>
      </c>
      <c r="B942" s="189" t="s">
        <v>14120</v>
      </c>
      <c r="C942" s="154">
        <v>43830</v>
      </c>
      <c r="D942" s="155">
        <v>1.4430000000000001</v>
      </c>
      <c r="E942" s="155">
        <v>1.4430000000000001</v>
      </c>
      <c r="F942" s="156">
        <v>0.138792505204719</v>
      </c>
      <c r="G942" s="154">
        <v>43829</v>
      </c>
      <c r="H942" s="155">
        <v>1.4410000000000001</v>
      </c>
      <c r="I942" s="156">
        <v>26.468010517090299</v>
      </c>
      <c r="J942" s="152" t="s">
        <v>14121</v>
      </c>
      <c r="K942" s="156">
        <v>0.62761506276151502</v>
      </c>
      <c r="L942" s="156">
        <v>1.4767932489451601</v>
      </c>
      <c r="M942" s="185">
        <v>2.2678951098511702</v>
      </c>
      <c r="N942" s="156">
        <v>10.8294930875576</v>
      </c>
      <c r="O942" s="156">
        <v>26.468010517090299</v>
      </c>
      <c r="P942" s="152" t="s">
        <v>14121</v>
      </c>
      <c r="Q942" s="156">
        <v>19.0594059405941</v>
      </c>
      <c r="R942" s="152" t="s">
        <v>14122</v>
      </c>
      <c r="S942" s="156">
        <v>25.478260869565201</v>
      </c>
      <c r="T942" s="152" t="s">
        <v>14123</v>
      </c>
      <c r="U942" s="156">
        <v>44.3</v>
      </c>
      <c r="V942" s="152" t="s">
        <v>157</v>
      </c>
      <c r="W942" s="152" t="s">
        <v>166</v>
      </c>
      <c r="X942" s="155">
        <v>1.4154684823000001</v>
      </c>
      <c r="Y942" s="152" t="s">
        <v>159</v>
      </c>
      <c r="Z942" s="154">
        <v>42328</v>
      </c>
      <c r="AA942" s="192" t="s">
        <v>22847</v>
      </c>
      <c r="AB942" s="152" t="s">
        <v>11216</v>
      </c>
      <c r="AC942" s="152" t="s">
        <v>194</v>
      </c>
      <c r="AD942" s="152" t="s">
        <v>247</v>
      </c>
    </row>
    <row r="943" spans="1:30" hidden="1">
      <c r="A943" s="189" t="s">
        <v>14124</v>
      </c>
      <c r="B943" s="189" t="s">
        <v>14125</v>
      </c>
      <c r="C943" s="154">
        <v>43830</v>
      </c>
      <c r="D943" s="155">
        <v>1.2856000000000001</v>
      </c>
      <c r="E943" s="155">
        <v>1.2856000000000001</v>
      </c>
      <c r="F943" s="156">
        <v>-0.27150725312232099</v>
      </c>
      <c r="G943" s="154">
        <v>43829</v>
      </c>
      <c r="H943" s="155">
        <v>1.2890999999999999</v>
      </c>
      <c r="I943" s="156">
        <v>26.460751524690199</v>
      </c>
      <c r="J943" s="152" t="s">
        <v>14126</v>
      </c>
      <c r="K943" s="156">
        <v>0.80765310123108103</v>
      </c>
      <c r="L943" s="156">
        <v>6.8040209354490404</v>
      </c>
      <c r="M943" s="185">
        <v>9.8334045279794893</v>
      </c>
      <c r="N943" s="156">
        <v>10.3803554563407</v>
      </c>
      <c r="O943" s="156">
        <v>26.460751524690199</v>
      </c>
      <c r="P943" s="152" t="s">
        <v>14126</v>
      </c>
      <c r="Q943" s="156">
        <v>4.4439028353237404</v>
      </c>
      <c r="R943" s="152" t="s">
        <v>14127</v>
      </c>
      <c r="S943" s="157">
        <v>0</v>
      </c>
      <c r="T943" s="152"/>
      <c r="U943" s="156">
        <v>28.56</v>
      </c>
      <c r="V943" s="152" t="s">
        <v>174</v>
      </c>
      <c r="W943" s="152" t="s">
        <v>95</v>
      </c>
      <c r="X943" s="155">
        <v>0.28441357639999998</v>
      </c>
      <c r="Y943" s="152" t="s">
        <v>159</v>
      </c>
      <c r="Z943" s="154">
        <v>42760</v>
      </c>
      <c r="AA943" s="192" t="s">
        <v>22847</v>
      </c>
      <c r="AB943" s="152" t="s">
        <v>14128</v>
      </c>
      <c r="AC943" s="152" t="s">
        <v>195</v>
      </c>
      <c r="AD943" s="152" t="s">
        <v>247</v>
      </c>
    </row>
    <row r="944" spans="1:30" hidden="1">
      <c r="A944" s="189" t="s">
        <v>8296</v>
      </c>
      <c r="B944" s="189" t="s">
        <v>8297</v>
      </c>
      <c r="C944" s="154">
        <v>43830</v>
      </c>
      <c r="D944" s="155">
        <v>1.0043</v>
      </c>
      <c r="E944" s="155">
        <v>1.0043</v>
      </c>
      <c r="F944" s="156">
        <v>0.129611166500506</v>
      </c>
      <c r="G944" s="154">
        <v>43829</v>
      </c>
      <c r="H944" s="155">
        <v>1.0029999999999999</v>
      </c>
      <c r="I944" s="156">
        <v>26.454293628808902</v>
      </c>
      <c r="J944" s="152" t="s">
        <v>11262</v>
      </c>
      <c r="K944" s="156">
        <v>1.33185349611543</v>
      </c>
      <c r="L944" s="156">
        <v>3.8680318543799799</v>
      </c>
      <c r="M944" s="185">
        <v>5.8494940978077601</v>
      </c>
      <c r="N944" s="156">
        <v>11.7254422071421</v>
      </c>
      <c r="O944" s="156">
        <v>26.454293628808902</v>
      </c>
      <c r="P944" s="152" t="s">
        <v>11262</v>
      </c>
      <c r="Q944" s="157">
        <v>0</v>
      </c>
      <c r="R944" s="152"/>
      <c r="S944" s="157">
        <v>0</v>
      </c>
      <c r="T944" s="152"/>
      <c r="U944" s="156">
        <v>0.429999999999997</v>
      </c>
      <c r="V944" s="152" t="s">
        <v>157</v>
      </c>
      <c r="W944" s="152" t="s">
        <v>95</v>
      </c>
      <c r="X944" s="155">
        <v>0.95435506390000002</v>
      </c>
      <c r="Y944" s="152" t="s">
        <v>159</v>
      </c>
      <c r="Z944" s="154">
        <v>43137</v>
      </c>
      <c r="AA944" s="192" t="s">
        <v>22847</v>
      </c>
      <c r="AB944" s="152" t="s">
        <v>11263</v>
      </c>
      <c r="AC944" s="152" t="s">
        <v>161</v>
      </c>
      <c r="AD944" s="152" t="s">
        <v>207</v>
      </c>
    </row>
    <row r="945" spans="1:30" hidden="1">
      <c r="A945" s="189" t="s">
        <v>8298</v>
      </c>
      <c r="B945" s="189" t="s">
        <v>8299</v>
      </c>
      <c r="C945" s="154">
        <v>43830</v>
      </c>
      <c r="D945" s="155">
        <v>1.2990999999999999</v>
      </c>
      <c r="E945" s="155">
        <v>1.3181</v>
      </c>
      <c r="F945" s="156">
        <v>0.12331406551058301</v>
      </c>
      <c r="G945" s="154">
        <v>43829</v>
      </c>
      <c r="H945" s="155">
        <v>1.2975000000000001</v>
      </c>
      <c r="I945" s="156">
        <v>26.408484966429899</v>
      </c>
      <c r="J945" s="152" t="s">
        <v>11264</v>
      </c>
      <c r="K945" s="156">
        <v>0.86180124223602195</v>
      </c>
      <c r="L945" s="156">
        <v>1.5001171966559801</v>
      </c>
      <c r="M945" s="185">
        <v>3.9030632648164301</v>
      </c>
      <c r="N945" s="156">
        <v>11.8756458835687</v>
      </c>
      <c r="O945" s="156">
        <v>26.408484966429899</v>
      </c>
      <c r="P945" s="152" t="s">
        <v>11264</v>
      </c>
      <c r="Q945" s="156">
        <v>31.2222222222222</v>
      </c>
      <c r="R945" s="152" t="s">
        <v>11265</v>
      </c>
      <c r="S945" s="156">
        <v>29.263681592039799</v>
      </c>
      <c r="T945" s="152" t="s">
        <v>11266</v>
      </c>
      <c r="U945" s="156">
        <v>32.385694870000002</v>
      </c>
      <c r="V945" s="152" t="s">
        <v>163</v>
      </c>
      <c r="W945" s="152" t="s">
        <v>166</v>
      </c>
      <c r="X945" s="155">
        <v>1.3174500723</v>
      </c>
      <c r="Y945" s="152" t="s">
        <v>159</v>
      </c>
      <c r="Z945" s="154">
        <v>42452</v>
      </c>
      <c r="AA945" s="192" t="s">
        <v>22847</v>
      </c>
      <c r="AB945" s="152" t="s">
        <v>9734</v>
      </c>
      <c r="AC945" s="152" t="s">
        <v>236</v>
      </c>
      <c r="AD945" s="152" t="s">
        <v>183</v>
      </c>
    </row>
    <row r="946" spans="1:30" hidden="1">
      <c r="A946" s="189" t="s">
        <v>14129</v>
      </c>
      <c r="B946" s="189" t="s">
        <v>14130</v>
      </c>
      <c r="C946" s="154">
        <v>43830</v>
      </c>
      <c r="D946" s="155">
        <v>1.4218999999999999</v>
      </c>
      <c r="E946" s="155">
        <v>1.4218999999999999</v>
      </c>
      <c r="F946" s="156">
        <v>0.13380281690140899</v>
      </c>
      <c r="G946" s="154">
        <v>43829</v>
      </c>
      <c r="H946" s="155">
        <v>1.42</v>
      </c>
      <c r="I946" s="156">
        <v>26.391111111111101</v>
      </c>
      <c r="J946" s="152" t="s">
        <v>14131</v>
      </c>
      <c r="K946" s="156">
        <v>0.87974459028023899</v>
      </c>
      <c r="L946" s="156">
        <v>3.2232304900181501</v>
      </c>
      <c r="M946" s="185">
        <v>4.9450143922060601</v>
      </c>
      <c r="N946" s="156">
        <v>16.961421403306701</v>
      </c>
      <c r="O946" s="156">
        <v>26.391111111111101</v>
      </c>
      <c r="P946" s="152" t="s">
        <v>14131</v>
      </c>
      <c r="Q946" s="156">
        <v>5.2245985347443202</v>
      </c>
      <c r="R946" s="152" t="s">
        <v>14132</v>
      </c>
      <c r="S946" s="156">
        <v>8.8744257274119391</v>
      </c>
      <c r="T946" s="152" t="s">
        <v>14133</v>
      </c>
      <c r="U946" s="156">
        <v>11.1727912431587</v>
      </c>
      <c r="V946" s="152" t="s">
        <v>227</v>
      </c>
      <c r="W946" s="152" t="s">
        <v>158</v>
      </c>
      <c r="X946" s="155">
        <v>1.2609809688</v>
      </c>
      <c r="Y946" s="152" t="s">
        <v>159</v>
      </c>
      <c r="Z946" s="154">
        <v>42325</v>
      </c>
      <c r="AA946" s="192" t="s">
        <v>22847</v>
      </c>
      <c r="AB946" s="152" t="s">
        <v>11255</v>
      </c>
      <c r="AC946" s="152" t="s">
        <v>238</v>
      </c>
      <c r="AD946" s="152" t="s">
        <v>338</v>
      </c>
    </row>
    <row r="947" spans="1:30" hidden="1">
      <c r="A947" s="189" t="s">
        <v>14134</v>
      </c>
      <c r="B947" s="189" t="s">
        <v>14135</v>
      </c>
      <c r="C947" s="154">
        <v>43830</v>
      </c>
      <c r="D947" s="155">
        <v>1.0033000000000001</v>
      </c>
      <c r="E947" s="155">
        <v>1.0033000000000001</v>
      </c>
      <c r="F947" s="156">
        <v>0.12974051896208399</v>
      </c>
      <c r="G947" s="154">
        <v>43829</v>
      </c>
      <c r="H947" s="155">
        <v>1.002</v>
      </c>
      <c r="I947" s="156">
        <v>26.360201511334999</v>
      </c>
      <c r="J947" s="152" t="s">
        <v>14136</v>
      </c>
      <c r="K947" s="156">
        <v>1.3229650575641401</v>
      </c>
      <c r="L947" s="156">
        <v>3.85053307111066</v>
      </c>
      <c r="M947" s="185">
        <v>5.8110103353722904</v>
      </c>
      <c r="N947" s="156">
        <v>11.688745407992901</v>
      </c>
      <c r="O947" s="156">
        <v>26.360201511334999</v>
      </c>
      <c r="P947" s="152" t="s">
        <v>14136</v>
      </c>
      <c r="Q947" s="157">
        <v>0</v>
      </c>
      <c r="R947" s="152"/>
      <c r="S947" s="157">
        <v>0</v>
      </c>
      <c r="T947" s="152"/>
      <c r="U947" s="156">
        <v>0.33000000000000801</v>
      </c>
      <c r="V947" s="152" t="s">
        <v>157</v>
      </c>
      <c r="W947" s="152" t="s">
        <v>95</v>
      </c>
      <c r="X947" s="155">
        <v>1.4488071946000001</v>
      </c>
      <c r="Y947" s="152" t="s">
        <v>159</v>
      </c>
      <c r="Z947" s="154">
        <v>43137</v>
      </c>
      <c r="AA947" s="192" t="s">
        <v>22847</v>
      </c>
      <c r="AB947" s="152" t="s">
        <v>11263</v>
      </c>
      <c r="AC947" s="152" t="s">
        <v>161</v>
      </c>
      <c r="AD947" s="152" t="s">
        <v>207</v>
      </c>
    </row>
    <row r="948" spans="1:30" hidden="1">
      <c r="A948" s="189" t="s">
        <v>14137</v>
      </c>
      <c r="B948" s="189" t="s">
        <v>14138</v>
      </c>
      <c r="C948" s="154">
        <v>43830</v>
      </c>
      <c r="D948" s="155">
        <v>1.0820000000000001</v>
      </c>
      <c r="E948" s="155">
        <v>1.0820000000000001</v>
      </c>
      <c r="F948" s="156">
        <v>0.24087455994072199</v>
      </c>
      <c r="G948" s="154">
        <v>43829</v>
      </c>
      <c r="H948" s="155">
        <v>1.0793999999999999</v>
      </c>
      <c r="I948" s="156">
        <v>26.3428304530593</v>
      </c>
      <c r="J948" s="152" t="s">
        <v>14139</v>
      </c>
      <c r="K948" s="156">
        <v>2.6662871240155601</v>
      </c>
      <c r="L948" s="156">
        <v>6.3704286276051896</v>
      </c>
      <c r="M948" s="185">
        <v>7.1499306793424502</v>
      </c>
      <c r="N948" s="156">
        <v>8.58003010536879</v>
      </c>
      <c r="O948" s="156">
        <v>26.3428304530593</v>
      </c>
      <c r="P948" s="152" t="s">
        <v>14139</v>
      </c>
      <c r="Q948" s="157">
        <v>0</v>
      </c>
      <c r="R948" s="152"/>
      <c r="S948" s="157">
        <v>0</v>
      </c>
      <c r="T948" s="152"/>
      <c r="U948" s="156">
        <v>8.2000000000000099</v>
      </c>
      <c r="V948" s="152" t="s">
        <v>157</v>
      </c>
      <c r="W948" s="152" t="s">
        <v>95</v>
      </c>
      <c r="X948" s="155">
        <v>0.33486439289999997</v>
      </c>
      <c r="Y948" s="152" t="s">
        <v>159</v>
      </c>
      <c r="Z948" s="154">
        <v>43216</v>
      </c>
      <c r="AA948" s="192" t="s">
        <v>22847</v>
      </c>
      <c r="AB948" s="152" t="s">
        <v>14140</v>
      </c>
      <c r="AC948" s="152" t="s">
        <v>546</v>
      </c>
      <c r="AD948" s="152" t="s">
        <v>207</v>
      </c>
    </row>
    <row r="949" spans="1:30" hidden="1">
      <c r="A949" s="189" t="s">
        <v>14141</v>
      </c>
      <c r="B949" s="189" t="s">
        <v>14142</v>
      </c>
      <c r="C949" s="154">
        <v>43830</v>
      </c>
      <c r="D949" s="155">
        <v>1.177</v>
      </c>
      <c r="E949" s="155">
        <v>1.177</v>
      </c>
      <c r="F949" s="156">
        <v>-8.4889643463488096E-2</v>
      </c>
      <c r="G949" s="154">
        <v>43829</v>
      </c>
      <c r="H949" s="155">
        <v>1.1779999999999999</v>
      </c>
      <c r="I949" s="156">
        <v>26.287553648068702</v>
      </c>
      <c r="J949" s="152" t="s">
        <v>14143</v>
      </c>
      <c r="K949" s="156">
        <v>-1.00925147182506</v>
      </c>
      <c r="L949" s="156">
        <v>4.2515500442869802</v>
      </c>
      <c r="M949" s="185">
        <v>3.2456140350877298</v>
      </c>
      <c r="N949" s="156">
        <v>7.29261622607111</v>
      </c>
      <c r="O949" s="156">
        <v>26.287553648068702</v>
      </c>
      <c r="P949" s="152" t="s">
        <v>14143</v>
      </c>
      <c r="Q949" s="156">
        <v>-1.5062761506276201</v>
      </c>
      <c r="R949" s="152" t="s">
        <v>14144</v>
      </c>
      <c r="S949" s="156">
        <v>23.764458464773899</v>
      </c>
      <c r="T949" s="152" t="s">
        <v>14145</v>
      </c>
      <c r="U949" s="156">
        <v>17.7</v>
      </c>
      <c r="V949" s="152" t="s">
        <v>174</v>
      </c>
      <c r="W949" s="152" t="s">
        <v>158</v>
      </c>
      <c r="X949" s="155">
        <v>0.10491601020000001</v>
      </c>
      <c r="Y949" s="152" t="s">
        <v>159</v>
      </c>
      <c r="Z949" s="154">
        <v>42642</v>
      </c>
      <c r="AA949" s="192" t="s">
        <v>22847</v>
      </c>
      <c r="AB949" s="152" t="s">
        <v>14146</v>
      </c>
      <c r="AC949" s="152" t="s">
        <v>171</v>
      </c>
      <c r="AD949" s="152" t="s">
        <v>181</v>
      </c>
    </row>
    <row r="950" spans="1:30" hidden="1">
      <c r="A950" s="189" t="s">
        <v>8300</v>
      </c>
      <c r="B950" s="189" t="s">
        <v>8301</v>
      </c>
      <c r="C950" s="154">
        <v>43830</v>
      </c>
      <c r="D950" s="155">
        <v>1.2645</v>
      </c>
      <c r="E950" s="155">
        <v>1.2645</v>
      </c>
      <c r="F950" s="156">
        <v>0.35714285714285299</v>
      </c>
      <c r="G950" s="154">
        <v>43829</v>
      </c>
      <c r="H950" s="155">
        <v>1.26</v>
      </c>
      <c r="I950" s="156">
        <v>26.235399820305499</v>
      </c>
      <c r="J950" s="152" t="s">
        <v>11267</v>
      </c>
      <c r="K950" s="156">
        <v>1.16809344747579</v>
      </c>
      <c r="L950" s="156">
        <v>5.7009111426899599</v>
      </c>
      <c r="M950" s="185">
        <v>7.5712462781795002</v>
      </c>
      <c r="N950" s="156">
        <v>11.6260593220339</v>
      </c>
      <c r="O950" s="156">
        <v>26.235399820305499</v>
      </c>
      <c r="P950" s="152" t="s">
        <v>11267</v>
      </c>
      <c r="Q950" s="157">
        <v>0</v>
      </c>
      <c r="R950" s="152"/>
      <c r="S950" s="157">
        <v>0</v>
      </c>
      <c r="T950" s="152"/>
      <c r="U950" s="156">
        <v>26.45</v>
      </c>
      <c r="V950" s="152" t="s">
        <v>163</v>
      </c>
      <c r="W950" s="152" t="s">
        <v>95</v>
      </c>
      <c r="X950" s="155">
        <v>1.5850973606000001</v>
      </c>
      <c r="Y950" s="152" t="s">
        <v>159</v>
      </c>
      <c r="Z950" s="154">
        <v>43420</v>
      </c>
      <c r="AA950" s="192" t="s">
        <v>22847</v>
      </c>
      <c r="AB950" s="152" t="s">
        <v>11268</v>
      </c>
      <c r="AC950" s="152" t="s">
        <v>492</v>
      </c>
      <c r="AD950" s="152" t="s">
        <v>162</v>
      </c>
    </row>
    <row r="951" spans="1:30" hidden="1">
      <c r="A951" s="189" t="s">
        <v>14147</v>
      </c>
      <c r="B951" s="189" t="s">
        <v>14148</v>
      </c>
      <c r="C951" s="154">
        <v>43830</v>
      </c>
      <c r="D951" s="155">
        <v>1.17</v>
      </c>
      <c r="E951" s="155">
        <v>1.17</v>
      </c>
      <c r="F951" s="156">
        <v>-8.5397096498728606E-2</v>
      </c>
      <c r="G951" s="154">
        <v>43829</v>
      </c>
      <c r="H951" s="155">
        <v>1.171</v>
      </c>
      <c r="I951" s="156">
        <v>26.213592233009699</v>
      </c>
      <c r="J951" s="152" t="s">
        <v>14149</v>
      </c>
      <c r="K951" s="156">
        <v>-1.0152284263959399</v>
      </c>
      <c r="L951" s="156">
        <v>4.2780748663101402</v>
      </c>
      <c r="M951" s="185">
        <v>3.2656663724624799</v>
      </c>
      <c r="N951" s="156">
        <v>7.2410632447295997</v>
      </c>
      <c r="O951" s="156">
        <v>26.213592233009699</v>
      </c>
      <c r="P951" s="152" t="s">
        <v>14149</v>
      </c>
      <c r="Q951" s="156">
        <v>-1.6806722689075599</v>
      </c>
      <c r="R951" s="152" t="s">
        <v>14150</v>
      </c>
      <c r="S951" s="156">
        <v>23.0283911671924</v>
      </c>
      <c r="T951" s="152" t="s">
        <v>14151</v>
      </c>
      <c r="U951" s="156">
        <v>17</v>
      </c>
      <c r="V951" s="152" t="s">
        <v>174</v>
      </c>
      <c r="W951" s="152" t="s">
        <v>158</v>
      </c>
      <c r="X951" s="155">
        <v>0.26651966900000001</v>
      </c>
      <c r="Y951" s="152" t="s">
        <v>159</v>
      </c>
      <c r="Z951" s="154">
        <v>42642</v>
      </c>
      <c r="AA951" s="192" t="s">
        <v>22847</v>
      </c>
      <c r="AB951" s="152" t="s">
        <v>14146</v>
      </c>
      <c r="AC951" s="152" t="s">
        <v>171</v>
      </c>
      <c r="AD951" s="152" t="s">
        <v>181</v>
      </c>
    </row>
    <row r="952" spans="1:30" hidden="1">
      <c r="A952" s="189" t="s">
        <v>14152</v>
      </c>
      <c r="B952" s="189" t="s">
        <v>14153</v>
      </c>
      <c r="C952" s="154">
        <v>43830</v>
      </c>
      <c r="D952" s="155">
        <v>0.96689999999999998</v>
      </c>
      <c r="E952" s="155">
        <v>0.96689999999999998</v>
      </c>
      <c r="F952" s="156">
        <v>4.1386445938950397E-2</v>
      </c>
      <c r="G952" s="154">
        <v>43829</v>
      </c>
      <c r="H952" s="155">
        <v>0.96650000000000003</v>
      </c>
      <c r="I952" s="156">
        <v>26.177737178650698</v>
      </c>
      <c r="J952" s="152" t="s">
        <v>14154</v>
      </c>
      <c r="K952" s="156">
        <v>1.55445856527676</v>
      </c>
      <c r="L952" s="156">
        <v>4.1918103448275801</v>
      </c>
      <c r="M952" s="185">
        <v>7.1238643917571496</v>
      </c>
      <c r="N952" s="156">
        <v>7.4930516953863302</v>
      </c>
      <c r="O952" s="156">
        <v>26.177737178650698</v>
      </c>
      <c r="P952" s="152" t="s">
        <v>14154</v>
      </c>
      <c r="Q952" s="156">
        <v>-5.5023455824863303</v>
      </c>
      <c r="R952" s="152" t="s">
        <v>14155</v>
      </c>
      <c r="S952" s="157">
        <v>0</v>
      </c>
      <c r="T952" s="152"/>
      <c r="U952" s="156">
        <v>-3.31</v>
      </c>
      <c r="V952" s="152" t="s">
        <v>163</v>
      </c>
      <c r="W952" s="152" t="s">
        <v>95</v>
      </c>
      <c r="X952" s="155">
        <v>0.21445234169999999</v>
      </c>
      <c r="Y952" s="152" t="s">
        <v>159</v>
      </c>
      <c r="Z952" s="154">
        <v>42783</v>
      </c>
      <c r="AA952" s="192" t="s">
        <v>22847</v>
      </c>
      <c r="AB952" s="152" t="s">
        <v>533</v>
      </c>
      <c r="AC952" s="152" t="s">
        <v>467</v>
      </c>
      <c r="AD952" s="152" t="s">
        <v>241</v>
      </c>
    </row>
    <row r="953" spans="1:30" hidden="1">
      <c r="A953" s="189" t="s">
        <v>8302</v>
      </c>
      <c r="B953" s="189" t="s">
        <v>8303</v>
      </c>
      <c r="C953" s="154">
        <v>43830</v>
      </c>
      <c r="D953" s="155">
        <v>0.9415</v>
      </c>
      <c r="E953" s="155">
        <v>0.9415</v>
      </c>
      <c r="F953" s="156">
        <v>0.68441877874023704</v>
      </c>
      <c r="G953" s="154">
        <v>43829</v>
      </c>
      <c r="H953" s="155">
        <v>0.93510000000000004</v>
      </c>
      <c r="I953" s="156">
        <v>26.0543580131209</v>
      </c>
      <c r="J953" s="152" t="s">
        <v>11269</v>
      </c>
      <c r="K953" s="156">
        <v>0.83538609831852095</v>
      </c>
      <c r="L953" s="156">
        <v>6.7218317841759303</v>
      </c>
      <c r="M953" s="185">
        <v>6.7339303933794401</v>
      </c>
      <c r="N953" s="156">
        <v>17.8938141748059</v>
      </c>
      <c r="O953" s="156">
        <v>26.0543580131209</v>
      </c>
      <c r="P953" s="152" t="s">
        <v>11269</v>
      </c>
      <c r="Q953" s="156">
        <v>-4.4744318181818201</v>
      </c>
      <c r="R953" s="152" t="s">
        <v>11270</v>
      </c>
      <c r="S953" s="156">
        <v>-5.85</v>
      </c>
      <c r="T953" s="152" t="s">
        <v>11271</v>
      </c>
      <c r="U953" s="156">
        <v>-5.85</v>
      </c>
      <c r="V953" s="152" t="s">
        <v>157</v>
      </c>
      <c r="W953" s="152" t="s">
        <v>158</v>
      </c>
      <c r="X953" s="155">
        <v>0.91544033579999995</v>
      </c>
      <c r="Y953" s="152" t="s">
        <v>159</v>
      </c>
      <c r="Z953" s="154">
        <v>42733</v>
      </c>
      <c r="AA953" s="192" t="s">
        <v>22847</v>
      </c>
      <c r="AB953" s="152" t="s">
        <v>11272</v>
      </c>
      <c r="AC953" s="152" t="s">
        <v>263</v>
      </c>
      <c r="AD953" s="152" t="s">
        <v>162</v>
      </c>
    </row>
    <row r="954" spans="1:30" hidden="1">
      <c r="A954" s="189" t="s">
        <v>8304</v>
      </c>
      <c r="B954" s="189" t="s">
        <v>8305</v>
      </c>
      <c r="C954" s="154">
        <v>43830</v>
      </c>
      <c r="D954" s="155">
        <v>1.0627</v>
      </c>
      <c r="E954" s="155">
        <v>1.3624000000000001</v>
      </c>
      <c r="F954" s="156">
        <v>0.34938621340888298</v>
      </c>
      <c r="G954" s="154">
        <v>43829</v>
      </c>
      <c r="H954" s="155">
        <v>1.0589999999999999</v>
      </c>
      <c r="I954" s="156">
        <v>25.985507085122801</v>
      </c>
      <c r="J954" s="152" t="s">
        <v>11273</v>
      </c>
      <c r="K954" s="156">
        <v>1.69377990430623</v>
      </c>
      <c r="L954" s="156">
        <v>6.5577058056753197</v>
      </c>
      <c r="M954" s="185">
        <v>7.8878184236604501</v>
      </c>
      <c r="N954" s="156">
        <v>19.043037046461301</v>
      </c>
      <c r="O954" s="156">
        <v>25.985507085122801</v>
      </c>
      <c r="P954" s="152" t="s">
        <v>11273</v>
      </c>
      <c r="Q954" s="156">
        <v>30.798514871955</v>
      </c>
      <c r="R954" s="152" t="s">
        <v>11274</v>
      </c>
      <c r="S954" s="156">
        <v>38.077502654572797</v>
      </c>
      <c r="T954" s="152" t="s">
        <v>11275</v>
      </c>
      <c r="U954" s="156">
        <v>41.100205039999999</v>
      </c>
      <c r="V954" s="152" t="s">
        <v>163</v>
      </c>
      <c r="W954" s="152" t="s">
        <v>166</v>
      </c>
      <c r="X954" s="155">
        <v>2.3811580301999999</v>
      </c>
      <c r="Y954" s="152" t="s">
        <v>159</v>
      </c>
      <c r="Z954" s="154">
        <v>42404</v>
      </c>
      <c r="AA954" s="192" t="s">
        <v>22847</v>
      </c>
      <c r="AB954" s="152" t="s">
        <v>10052</v>
      </c>
      <c r="AC954" s="152" t="s">
        <v>195</v>
      </c>
      <c r="AD954" s="152" t="s">
        <v>165</v>
      </c>
    </row>
    <row r="955" spans="1:30" hidden="1">
      <c r="A955" s="189" t="s">
        <v>8306</v>
      </c>
      <c r="B955" s="189" t="s">
        <v>8307</v>
      </c>
      <c r="C955" s="154">
        <v>43830</v>
      </c>
      <c r="D955" s="155">
        <v>0.95299999999999996</v>
      </c>
      <c r="E955" s="155">
        <v>1.613</v>
      </c>
      <c r="F955" s="156">
        <v>0.32635014212021501</v>
      </c>
      <c r="G955" s="154">
        <v>43829</v>
      </c>
      <c r="H955" s="155">
        <v>0.94989999999999997</v>
      </c>
      <c r="I955" s="156">
        <v>25.9415884762786</v>
      </c>
      <c r="J955" s="152" t="s">
        <v>11276</v>
      </c>
      <c r="K955" s="156">
        <v>2.3410652920962098</v>
      </c>
      <c r="L955" s="156">
        <v>7.0065124635077503</v>
      </c>
      <c r="M955" s="185">
        <v>9.1638029782359602</v>
      </c>
      <c r="N955" s="156">
        <v>6.2548779128107803</v>
      </c>
      <c r="O955" s="156">
        <v>25.9415884762786</v>
      </c>
      <c r="P955" s="152" t="s">
        <v>11276</v>
      </c>
      <c r="Q955" s="156">
        <v>3.51944384097327</v>
      </c>
      <c r="R955" s="152" t="s">
        <v>11277</v>
      </c>
      <c r="S955" s="156">
        <v>22.2735437516038</v>
      </c>
      <c r="T955" s="152" t="s">
        <v>11278</v>
      </c>
      <c r="U955" s="156">
        <v>62.618681100000003</v>
      </c>
      <c r="V955" s="152" t="s">
        <v>157</v>
      </c>
      <c r="W955" s="152" t="s">
        <v>158</v>
      </c>
      <c r="X955" s="155">
        <v>0.55761425180000002</v>
      </c>
      <c r="Y955" s="152" t="s">
        <v>159</v>
      </c>
      <c r="Z955" s="154">
        <v>41703</v>
      </c>
      <c r="AA955" s="192" t="s">
        <v>22847</v>
      </c>
      <c r="AB955" s="152" t="s">
        <v>11279</v>
      </c>
      <c r="AC955" s="152" t="s">
        <v>418</v>
      </c>
      <c r="AD955" s="152" t="s">
        <v>204</v>
      </c>
    </row>
    <row r="956" spans="1:30" hidden="1">
      <c r="A956" s="189" t="s">
        <v>14156</v>
      </c>
      <c r="B956" s="189" t="s">
        <v>14157</v>
      </c>
      <c r="C956" s="154">
        <v>43830</v>
      </c>
      <c r="D956" s="155">
        <v>1.0607</v>
      </c>
      <c r="E956" s="155">
        <v>1.3587</v>
      </c>
      <c r="F956" s="156">
        <v>0.35004730368970399</v>
      </c>
      <c r="G956" s="154">
        <v>43829</v>
      </c>
      <c r="H956" s="155">
        <v>1.0569999999999999</v>
      </c>
      <c r="I956" s="156">
        <v>25.864759214215699</v>
      </c>
      <c r="J956" s="152" t="s">
        <v>14158</v>
      </c>
      <c r="K956" s="156">
        <v>1.6970278044103699</v>
      </c>
      <c r="L956" s="156">
        <v>6.5494726268207</v>
      </c>
      <c r="M956" s="185">
        <v>7.8604922478367598</v>
      </c>
      <c r="N956" s="156">
        <v>18.978937388089399</v>
      </c>
      <c r="O956" s="156">
        <v>25.864759214215699</v>
      </c>
      <c r="P956" s="152" t="s">
        <v>14158</v>
      </c>
      <c r="Q956" s="156">
        <v>30.5573838670729</v>
      </c>
      <c r="R956" s="152" t="s">
        <v>14159</v>
      </c>
      <c r="S956" s="156">
        <v>37.703278530399999</v>
      </c>
      <c r="T956" s="152" t="s">
        <v>14160</v>
      </c>
      <c r="U956" s="156">
        <v>40.677140690000002</v>
      </c>
      <c r="V956" s="152" t="s">
        <v>163</v>
      </c>
      <c r="W956" s="152" t="s">
        <v>166</v>
      </c>
      <c r="X956" s="155">
        <v>0.25792635069999997</v>
      </c>
      <c r="Y956" s="152" t="s">
        <v>159</v>
      </c>
      <c r="Z956" s="154">
        <v>42404</v>
      </c>
      <c r="AA956" s="192" t="s">
        <v>22847</v>
      </c>
      <c r="AB956" s="152" t="s">
        <v>10052</v>
      </c>
      <c r="AC956" s="152" t="s">
        <v>195</v>
      </c>
      <c r="AD956" s="152" t="s">
        <v>165</v>
      </c>
    </row>
    <row r="957" spans="1:30" hidden="1">
      <c r="A957" s="189" t="s">
        <v>8308</v>
      </c>
      <c r="B957" s="189" t="s">
        <v>8309</v>
      </c>
      <c r="C957" s="154">
        <v>43830</v>
      </c>
      <c r="D957" s="155">
        <v>1.232</v>
      </c>
      <c r="E957" s="155">
        <v>1.232</v>
      </c>
      <c r="F957" s="156">
        <v>0.16260162601625999</v>
      </c>
      <c r="G957" s="154">
        <v>43829</v>
      </c>
      <c r="H957" s="155">
        <v>1.23</v>
      </c>
      <c r="I957" s="156">
        <v>25.842696629213499</v>
      </c>
      <c r="J957" s="152" t="s">
        <v>11280</v>
      </c>
      <c r="K957" s="156">
        <v>0.325732899022802</v>
      </c>
      <c r="L957" s="156">
        <v>1.98675496688742</v>
      </c>
      <c r="M957" s="185">
        <v>-2.2997620935765202</v>
      </c>
      <c r="N957" s="156">
        <v>13.9685476410731</v>
      </c>
      <c r="O957" s="156">
        <v>25.842696629213499</v>
      </c>
      <c r="P957" s="152" t="s">
        <v>11280</v>
      </c>
      <c r="Q957" s="156">
        <v>19.033816425120801</v>
      </c>
      <c r="R957" s="152" t="s">
        <v>11281</v>
      </c>
      <c r="S957" s="156">
        <v>23.4468937875751</v>
      </c>
      <c r="T957" s="152" t="s">
        <v>11282</v>
      </c>
      <c r="U957" s="156">
        <v>23.2</v>
      </c>
      <c r="V957" s="152" t="s">
        <v>157</v>
      </c>
      <c r="W957" s="152" t="s">
        <v>158</v>
      </c>
      <c r="X957" s="155">
        <v>0.96917234399999996</v>
      </c>
      <c r="Y957" s="152" t="s">
        <v>159</v>
      </c>
      <c r="Z957" s="154">
        <v>42726</v>
      </c>
      <c r="AA957" s="192" t="s">
        <v>22847</v>
      </c>
      <c r="AB957" s="152" t="s">
        <v>9967</v>
      </c>
      <c r="AC957" s="152" t="s">
        <v>363</v>
      </c>
      <c r="AD957" s="152" t="s">
        <v>165</v>
      </c>
    </row>
    <row r="958" spans="1:30" hidden="1">
      <c r="A958" s="189" t="s">
        <v>14161</v>
      </c>
      <c r="B958" s="189" t="s">
        <v>14162</v>
      </c>
      <c r="C958" s="154">
        <v>43830</v>
      </c>
      <c r="D958" s="155">
        <v>1.2684</v>
      </c>
      <c r="E958" s="155">
        <v>1.2684</v>
      </c>
      <c r="F958" s="156">
        <v>-0.26733763170310298</v>
      </c>
      <c r="G958" s="154">
        <v>43829</v>
      </c>
      <c r="H958" s="155">
        <v>1.2718</v>
      </c>
      <c r="I958" s="156">
        <v>25.8333333333333</v>
      </c>
      <c r="J958" s="152" t="s">
        <v>14163</v>
      </c>
      <c r="K958" s="156">
        <v>0.80267026941110997</v>
      </c>
      <c r="L958" s="156">
        <v>6.7586903459304803</v>
      </c>
      <c r="M958" s="185">
        <v>9.6947159041770998</v>
      </c>
      <c r="N958" s="156">
        <v>10.1041666666667</v>
      </c>
      <c r="O958" s="156">
        <v>25.8333333333333</v>
      </c>
      <c r="P958" s="152" t="s">
        <v>14163</v>
      </c>
      <c r="Q958" s="156">
        <v>3.4077939018425001</v>
      </c>
      <c r="R958" s="152" t="s">
        <v>14164</v>
      </c>
      <c r="S958" s="157">
        <v>0</v>
      </c>
      <c r="T958" s="152"/>
      <c r="U958" s="156">
        <v>26.84</v>
      </c>
      <c r="V958" s="152" t="s">
        <v>174</v>
      </c>
      <c r="W958" s="152" t="s">
        <v>95</v>
      </c>
      <c r="X958" s="155">
        <v>0.173699731</v>
      </c>
      <c r="Y958" s="152" t="s">
        <v>159</v>
      </c>
      <c r="Z958" s="154">
        <v>42760</v>
      </c>
      <c r="AA958" s="192" t="s">
        <v>22847</v>
      </c>
      <c r="AB958" s="152" t="s">
        <v>14128</v>
      </c>
      <c r="AC958" s="152" t="s">
        <v>195</v>
      </c>
      <c r="AD958" s="152" t="s">
        <v>247</v>
      </c>
    </row>
    <row r="959" spans="1:30" hidden="1">
      <c r="A959" s="189" t="s">
        <v>14165</v>
      </c>
      <c r="B959" s="189" t="s">
        <v>14166</v>
      </c>
      <c r="C959" s="154">
        <v>43830</v>
      </c>
      <c r="D959" s="155">
        <v>1.37</v>
      </c>
      <c r="E959" s="155">
        <v>1.37</v>
      </c>
      <c r="F959" s="156">
        <v>0.29282576866764298</v>
      </c>
      <c r="G959" s="154">
        <v>43829</v>
      </c>
      <c r="H959" s="155">
        <v>1.3660000000000001</v>
      </c>
      <c r="I959" s="156">
        <v>25.803489439853099</v>
      </c>
      <c r="J959" s="152" t="s">
        <v>14167</v>
      </c>
      <c r="K959" s="156">
        <v>1.8587360594795601</v>
      </c>
      <c r="L959" s="156">
        <v>8.73015873015874</v>
      </c>
      <c r="M959" s="185">
        <v>9.0764331210191198</v>
      </c>
      <c r="N959" s="156">
        <v>11.5635179153095</v>
      </c>
      <c r="O959" s="156">
        <v>25.803489439853099</v>
      </c>
      <c r="P959" s="152" t="s">
        <v>14167</v>
      </c>
      <c r="Q959" s="156">
        <v>14.1666666666667</v>
      </c>
      <c r="R959" s="152" t="s">
        <v>14168</v>
      </c>
      <c r="S959" s="156">
        <v>34.5776031434185</v>
      </c>
      <c r="T959" s="152" t="s">
        <v>14169</v>
      </c>
      <c r="U959" s="156">
        <v>37</v>
      </c>
      <c r="V959" s="152" t="s">
        <v>163</v>
      </c>
      <c r="W959" s="152" t="s">
        <v>166</v>
      </c>
      <c r="X959" s="155">
        <v>6.7351857799999998E-2</v>
      </c>
      <c r="Y959" s="152" t="s">
        <v>159</v>
      </c>
      <c r="Z959" s="154">
        <v>42353</v>
      </c>
      <c r="AA959" s="192" t="s">
        <v>22847</v>
      </c>
      <c r="AB959" s="152" t="s">
        <v>14170</v>
      </c>
      <c r="AC959" s="152" t="s">
        <v>219</v>
      </c>
      <c r="AD959" s="152" t="s">
        <v>177</v>
      </c>
    </row>
    <row r="960" spans="1:30" hidden="1">
      <c r="A960" s="189" t="s">
        <v>8310</v>
      </c>
      <c r="B960" s="189" t="s">
        <v>8311</v>
      </c>
      <c r="C960" s="154">
        <v>43830</v>
      </c>
      <c r="D960" s="155">
        <v>1.0527</v>
      </c>
      <c r="E960" s="155">
        <v>1.0527</v>
      </c>
      <c r="F960" s="156">
        <v>0.28579594169761802</v>
      </c>
      <c r="G960" s="154">
        <v>43829</v>
      </c>
      <c r="H960" s="155">
        <v>1.0497000000000001</v>
      </c>
      <c r="I960" s="156">
        <v>25.800669216061198</v>
      </c>
      <c r="J960" s="152" t="s">
        <v>11283</v>
      </c>
      <c r="K960" s="156">
        <v>1.32832803927231</v>
      </c>
      <c r="L960" s="156">
        <v>3.4188034188034102</v>
      </c>
      <c r="M960" s="185">
        <v>4.33102081268584</v>
      </c>
      <c r="N960" s="156">
        <v>5.6715518972094001</v>
      </c>
      <c r="O960" s="156">
        <v>25.800669216061198</v>
      </c>
      <c r="P960" s="152" t="s">
        <v>11283</v>
      </c>
      <c r="Q960" s="156">
        <v>2.8127746850278301</v>
      </c>
      <c r="R960" s="152" t="s">
        <v>11284</v>
      </c>
      <c r="S960" s="157">
        <v>0</v>
      </c>
      <c r="T960" s="152"/>
      <c r="U960" s="156">
        <v>5.27</v>
      </c>
      <c r="V960" s="152" t="s">
        <v>163</v>
      </c>
      <c r="W960" s="152" t="s">
        <v>95</v>
      </c>
      <c r="X960" s="155">
        <v>2.2805194499999999</v>
      </c>
      <c r="Y960" s="152" t="s">
        <v>159</v>
      </c>
      <c r="Z960" s="154">
        <v>42758</v>
      </c>
      <c r="AA960" s="192" t="s">
        <v>22847</v>
      </c>
      <c r="AB960" s="152" t="s">
        <v>206</v>
      </c>
      <c r="AC960" s="152" t="s">
        <v>205</v>
      </c>
      <c r="AD960" s="152" t="s">
        <v>165</v>
      </c>
    </row>
    <row r="961" spans="1:30" hidden="1">
      <c r="A961" s="189" t="s">
        <v>8312</v>
      </c>
      <c r="B961" s="189" t="s">
        <v>8313</v>
      </c>
      <c r="C961" s="154">
        <v>43830</v>
      </c>
      <c r="D961" s="155">
        <v>1.7030000000000001</v>
      </c>
      <c r="E961" s="155">
        <v>1.7030000000000001</v>
      </c>
      <c r="F961" s="156">
        <v>1.4294222751637899</v>
      </c>
      <c r="G961" s="154">
        <v>43829</v>
      </c>
      <c r="H961" s="155">
        <v>1.679</v>
      </c>
      <c r="I961" s="156">
        <v>25.775480059084199</v>
      </c>
      <c r="J961" s="152" t="s">
        <v>11285</v>
      </c>
      <c r="K961" s="156">
        <v>2.65220012055455</v>
      </c>
      <c r="L961" s="156">
        <v>3.9682539682539799</v>
      </c>
      <c r="M961" s="185">
        <v>6.77115987460816</v>
      </c>
      <c r="N961" s="156">
        <v>10.8723958333333</v>
      </c>
      <c r="O961" s="156">
        <v>25.775480059084199</v>
      </c>
      <c r="P961" s="152" t="s">
        <v>11285</v>
      </c>
      <c r="Q961" s="156">
        <v>1.9150209455415901</v>
      </c>
      <c r="R961" s="152" t="s">
        <v>11286</v>
      </c>
      <c r="S961" s="156">
        <v>21.556031406138501</v>
      </c>
      <c r="T961" s="152" t="s">
        <v>11287</v>
      </c>
      <c r="U961" s="156">
        <v>70.3</v>
      </c>
      <c r="V961" s="152" t="s">
        <v>157</v>
      </c>
      <c r="W961" s="152" t="s">
        <v>158</v>
      </c>
      <c r="X961" s="155">
        <v>1.9818925999000001</v>
      </c>
      <c r="Y961" s="152" t="s">
        <v>159</v>
      </c>
      <c r="Z961" s="154">
        <v>41892</v>
      </c>
      <c r="AA961" s="192" t="s">
        <v>22847</v>
      </c>
      <c r="AB961" s="152" t="s">
        <v>541</v>
      </c>
      <c r="AC961" s="152" t="s">
        <v>187</v>
      </c>
      <c r="AD961" s="152" t="s">
        <v>185</v>
      </c>
    </row>
    <row r="962" spans="1:30" hidden="1">
      <c r="A962" s="189" t="s">
        <v>8314</v>
      </c>
      <c r="B962" s="189" t="s">
        <v>8315</v>
      </c>
      <c r="C962" s="154">
        <v>43830</v>
      </c>
      <c r="D962" s="155">
        <v>1.0866</v>
      </c>
      <c r="E962" s="155">
        <v>1.0866</v>
      </c>
      <c r="F962" s="156">
        <v>7.3678393811006798E-2</v>
      </c>
      <c r="G962" s="154">
        <v>43829</v>
      </c>
      <c r="H962" s="155">
        <v>1.0858000000000001</v>
      </c>
      <c r="I962" s="156">
        <v>25.734783614904</v>
      </c>
      <c r="J962" s="152" t="s">
        <v>11288</v>
      </c>
      <c r="K962" s="156">
        <v>0.66703724291273803</v>
      </c>
      <c r="L962" s="156">
        <v>1.81784107946028</v>
      </c>
      <c r="M962" s="185">
        <v>2.3163841807909602</v>
      </c>
      <c r="N962" s="156">
        <v>6.9909413154785298</v>
      </c>
      <c r="O962" s="156">
        <v>25.734783614904</v>
      </c>
      <c r="P962" s="152" t="s">
        <v>11288</v>
      </c>
      <c r="Q962" s="156">
        <v>-0.49450549450550102</v>
      </c>
      <c r="R962" s="152" t="s">
        <v>11289</v>
      </c>
      <c r="S962" s="156">
        <v>4.1502923416083704</v>
      </c>
      <c r="T962" s="152" t="s">
        <v>11290</v>
      </c>
      <c r="U962" s="156">
        <v>8.66</v>
      </c>
      <c r="V962" s="152" t="s">
        <v>163</v>
      </c>
      <c r="W962" s="152" t="s">
        <v>158</v>
      </c>
      <c r="X962" s="155">
        <v>3.1176939931000001</v>
      </c>
      <c r="Y962" s="152" t="s">
        <v>159</v>
      </c>
      <c r="Z962" s="154">
        <v>42173</v>
      </c>
      <c r="AA962" s="192" t="s">
        <v>22847</v>
      </c>
      <c r="AB962" s="152" t="s">
        <v>11291</v>
      </c>
      <c r="AC962" s="152" t="s">
        <v>175</v>
      </c>
      <c r="AD962" s="152" t="s">
        <v>173</v>
      </c>
    </row>
    <row r="963" spans="1:30" hidden="1">
      <c r="A963" s="189" t="s">
        <v>14171</v>
      </c>
      <c r="B963" s="189" t="s">
        <v>14172</v>
      </c>
      <c r="C963" s="154">
        <v>43830</v>
      </c>
      <c r="D963" s="155">
        <v>0.95279999999999998</v>
      </c>
      <c r="E963" s="155">
        <v>0.95279999999999998</v>
      </c>
      <c r="F963" s="156">
        <v>0.51693216584028001</v>
      </c>
      <c r="G963" s="154">
        <v>43829</v>
      </c>
      <c r="H963" s="155">
        <v>0.94789999999999996</v>
      </c>
      <c r="I963" s="156">
        <v>25.7323832145685</v>
      </c>
      <c r="J963" s="152" t="s">
        <v>14173</v>
      </c>
      <c r="K963" s="156">
        <v>0.71881606765327999</v>
      </c>
      <c r="L963" s="156">
        <v>3.9153669974915402</v>
      </c>
      <c r="M963" s="185">
        <v>9.9976910644193104</v>
      </c>
      <c r="N963" s="156">
        <v>15.7153266941948</v>
      </c>
      <c r="O963" s="156">
        <v>25.7323832145685</v>
      </c>
      <c r="P963" s="152" t="s">
        <v>14173</v>
      </c>
      <c r="Q963" s="157">
        <v>0</v>
      </c>
      <c r="R963" s="152"/>
      <c r="S963" s="157">
        <v>0</v>
      </c>
      <c r="T963" s="152"/>
      <c r="U963" s="156">
        <v>-4.72</v>
      </c>
      <c r="V963" s="152" t="s">
        <v>157</v>
      </c>
      <c r="W963" s="152" t="s">
        <v>95</v>
      </c>
      <c r="X963" s="155">
        <v>0.22163276639999999</v>
      </c>
      <c r="Y963" s="152" t="s">
        <v>159</v>
      </c>
      <c r="Z963" s="154">
        <v>43144</v>
      </c>
      <c r="AA963" s="192" t="s">
        <v>22847</v>
      </c>
      <c r="AB963" s="152" t="s">
        <v>14174</v>
      </c>
      <c r="AC963" s="152" t="s">
        <v>269</v>
      </c>
      <c r="AD963" s="152" t="s">
        <v>173</v>
      </c>
    </row>
    <row r="964" spans="1:30" hidden="1">
      <c r="A964" s="189" t="s">
        <v>3672</v>
      </c>
      <c r="B964" s="189" t="s">
        <v>3673</v>
      </c>
      <c r="C964" s="154">
        <v>43830</v>
      </c>
      <c r="D964" s="155">
        <v>1.2163999999999999</v>
      </c>
      <c r="E964" s="155">
        <v>1.2529999999999999</v>
      </c>
      <c r="F964" s="156">
        <v>0.96281540504647001</v>
      </c>
      <c r="G964" s="154">
        <v>43829</v>
      </c>
      <c r="H964" s="155">
        <v>1.2048000000000001</v>
      </c>
      <c r="I964" s="156">
        <v>25.7232366843741</v>
      </c>
      <c r="J964" s="152" t="s">
        <v>3680</v>
      </c>
      <c r="K964" s="156">
        <v>2.4941017863161399</v>
      </c>
      <c r="L964" s="156">
        <v>6.5528994563370704</v>
      </c>
      <c r="M964" s="185">
        <v>6.3721787991858898</v>
      </c>
      <c r="N964" s="156">
        <v>8.7044572666608993</v>
      </c>
      <c r="O964" s="156">
        <v>25.7232366843741</v>
      </c>
      <c r="P964" s="152" t="s">
        <v>3680</v>
      </c>
      <c r="Q964" s="157">
        <v>0</v>
      </c>
      <c r="R964" s="152"/>
      <c r="S964" s="157">
        <v>0</v>
      </c>
      <c r="T964" s="152"/>
      <c r="U964" s="156">
        <v>25.43407324</v>
      </c>
      <c r="V964" s="152" t="s">
        <v>157</v>
      </c>
      <c r="W964" s="152" t="s">
        <v>95</v>
      </c>
      <c r="X964" s="155">
        <v>3.0750709314</v>
      </c>
      <c r="Y964" s="152" t="s">
        <v>159</v>
      </c>
      <c r="Z964" s="154">
        <v>43277</v>
      </c>
      <c r="AA964" s="192" t="s">
        <v>318</v>
      </c>
      <c r="AB964" s="152" t="s">
        <v>3674</v>
      </c>
      <c r="AC964" s="152" t="s">
        <v>179</v>
      </c>
      <c r="AD964" s="152" t="s">
        <v>185</v>
      </c>
    </row>
    <row r="965" spans="1:30" hidden="1">
      <c r="A965" s="189" t="s">
        <v>14175</v>
      </c>
      <c r="B965" s="189" t="s">
        <v>14176</v>
      </c>
      <c r="C965" s="154">
        <v>43830</v>
      </c>
      <c r="D965" s="155">
        <v>1.1639999999999999</v>
      </c>
      <c r="E965" s="155">
        <v>1.2895000000000001</v>
      </c>
      <c r="F965" s="156">
        <v>0.11180872108023</v>
      </c>
      <c r="G965" s="154">
        <v>43829</v>
      </c>
      <c r="H965" s="155">
        <v>1.1627000000000001</v>
      </c>
      <c r="I965" s="156">
        <v>25.667313441539498</v>
      </c>
      <c r="J965" s="152" t="s">
        <v>14177</v>
      </c>
      <c r="K965" s="156">
        <v>0.31888304748769802</v>
      </c>
      <c r="L965" s="156">
        <v>1.8996760920948801</v>
      </c>
      <c r="M965" s="185">
        <v>2.4467726221675399</v>
      </c>
      <c r="N965" s="156">
        <v>2.7542576388654401</v>
      </c>
      <c r="O965" s="156">
        <v>25.667313441539498</v>
      </c>
      <c r="P965" s="152" t="s">
        <v>14177</v>
      </c>
      <c r="Q965" s="157">
        <v>0</v>
      </c>
      <c r="R965" s="152"/>
      <c r="S965" s="157">
        <v>0</v>
      </c>
      <c r="T965" s="152"/>
      <c r="U965" s="156">
        <v>29.299098799999999</v>
      </c>
      <c r="V965" s="152" t="s">
        <v>157</v>
      </c>
      <c r="W965" s="152" t="s">
        <v>95</v>
      </c>
      <c r="X965" s="155">
        <v>1.8834631300000002E-2</v>
      </c>
      <c r="Y965" s="152" t="s">
        <v>159</v>
      </c>
      <c r="Z965" s="154">
        <v>43137</v>
      </c>
      <c r="AA965" s="192" t="s">
        <v>22847</v>
      </c>
      <c r="AB965" s="152" t="s">
        <v>2901</v>
      </c>
      <c r="AC965" s="152" t="s">
        <v>161</v>
      </c>
      <c r="AD965" s="152" t="s">
        <v>181</v>
      </c>
    </row>
    <row r="966" spans="1:30" hidden="1">
      <c r="A966" s="189" t="s">
        <v>14178</v>
      </c>
      <c r="B966" s="189" t="s">
        <v>14179</v>
      </c>
      <c r="C966" s="154">
        <v>43830</v>
      </c>
      <c r="D966" s="155">
        <v>1.3456999999999999</v>
      </c>
      <c r="E966" s="155">
        <v>1.3456999999999999</v>
      </c>
      <c r="F966" s="156">
        <v>2.22982012784281E-2</v>
      </c>
      <c r="G966" s="154">
        <v>43829</v>
      </c>
      <c r="H966" s="155">
        <v>1.3453999999999999</v>
      </c>
      <c r="I966" s="156">
        <v>25.648983852914998</v>
      </c>
      <c r="J966" s="152" t="s">
        <v>14180</v>
      </c>
      <c r="K966" s="156">
        <v>1.45506634499397</v>
      </c>
      <c r="L966" s="156">
        <v>4.0918935643564298</v>
      </c>
      <c r="M966" s="185">
        <v>5.3633430210397304</v>
      </c>
      <c r="N966" s="156">
        <v>12.225887504354899</v>
      </c>
      <c r="O966" s="156">
        <v>25.648983852914998</v>
      </c>
      <c r="P966" s="152" t="s">
        <v>14180</v>
      </c>
      <c r="Q966" s="156">
        <v>8.2350244116613904</v>
      </c>
      <c r="R966" s="152" t="s">
        <v>14181</v>
      </c>
      <c r="S966" s="157">
        <v>0</v>
      </c>
      <c r="T966" s="152"/>
      <c r="U966" s="156">
        <v>23.258045800000001</v>
      </c>
      <c r="V966" s="152" t="s">
        <v>163</v>
      </c>
      <c r="W966" s="152" t="s">
        <v>95</v>
      </c>
      <c r="X966" s="155">
        <v>5.7918513000000003E-3</v>
      </c>
      <c r="Y966" s="152" t="s">
        <v>159</v>
      </c>
      <c r="Z966" s="154">
        <v>42818</v>
      </c>
      <c r="AA966" s="192" t="s">
        <v>22847</v>
      </c>
      <c r="AB966" s="152" t="s">
        <v>14182</v>
      </c>
      <c r="AC966" s="152" t="s">
        <v>524</v>
      </c>
      <c r="AD966" s="152" t="s">
        <v>542</v>
      </c>
    </row>
    <row r="967" spans="1:30" hidden="1">
      <c r="A967" s="189" t="s">
        <v>14183</v>
      </c>
      <c r="B967" s="189" t="s">
        <v>14184</v>
      </c>
      <c r="C967" s="154">
        <v>43830</v>
      </c>
      <c r="D967" s="155">
        <v>1.2939000000000001</v>
      </c>
      <c r="E967" s="155">
        <v>1.2939000000000001</v>
      </c>
      <c r="F967" s="156">
        <v>0.178073707030038</v>
      </c>
      <c r="G967" s="154">
        <v>43829</v>
      </c>
      <c r="H967" s="155">
        <v>1.2916000000000001</v>
      </c>
      <c r="I967" s="156">
        <v>25.645756457564602</v>
      </c>
      <c r="J967" s="152" t="s">
        <v>14185</v>
      </c>
      <c r="K967" s="156">
        <v>2.5358586258816098</v>
      </c>
      <c r="L967" s="156">
        <v>7.1464060947333596</v>
      </c>
      <c r="M967" s="185">
        <v>8.3486853123429992</v>
      </c>
      <c r="N967" s="156">
        <v>6.2315270935960703</v>
      </c>
      <c r="O967" s="156">
        <v>25.645756457564602</v>
      </c>
      <c r="P967" s="152" t="s">
        <v>14185</v>
      </c>
      <c r="Q967" s="156">
        <v>11.389462809917401</v>
      </c>
      <c r="R967" s="152" t="s">
        <v>14186</v>
      </c>
      <c r="S967" s="156">
        <v>25.3779069767442</v>
      </c>
      <c r="T967" s="152" t="s">
        <v>14187</v>
      </c>
      <c r="U967" s="156">
        <v>29.39</v>
      </c>
      <c r="V967" s="152" t="s">
        <v>157</v>
      </c>
      <c r="W967" s="152" t="s">
        <v>189</v>
      </c>
      <c r="X967" s="155">
        <v>0.1407787925</v>
      </c>
      <c r="Y967" s="152" t="s">
        <v>159</v>
      </c>
      <c r="Z967" s="154">
        <v>42164</v>
      </c>
      <c r="AA967" s="192" t="s">
        <v>22847</v>
      </c>
      <c r="AB967" s="152" t="s">
        <v>14118</v>
      </c>
      <c r="AC967" s="152" t="s">
        <v>283</v>
      </c>
      <c r="AD967" s="152" t="s">
        <v>185</v>
      </c>
    </row>
    <row r="968" spans="1:30" hidden="1">
      <c r="A968" s="189" t="s">
        <v>8316</v>
      </c>
      <c r="B968" s="189" t="s">
        <v>8317</v>
      </c>
      <c r="C968" s="154">
        <v>43830</v>
      </c>
      <c r="D968" s="155">
        <v>0.98809999999999998</v>
      </c>
      <c r="E968" s="155">
        <v>0.98809999999999998</v>
      </c>
      <c r="F968" s="156">
        <v>1.7086978898610301</v>
      </c>
      <c r="G968" s="154">
        <v>43829</v>
      </c>
      <c r="H968" s="155">
        <v>0.97150000000000003</v>
      </c>
      <c r="I968" s="156">
        <v>25.6325492689129</v>
      </c>
      <c r="J968" s="152" t="s">
        <v>11292</v>
      </c>
      <c r="K968" s="156">
        <v>2.2242913304365799</v>
      </c>
      <c r="L968" s="156">
        <v>1.6772998559374299</v>
      </c>
      <c r="M968" s="185">
        <v>0.53927553927553595</v>
      </c>
      <c r="N968" s="156">
        <v>3.8574731973933098</v>
      </c>
      <c r="O968" s="156">
        <v>25.6325492689129</v>
      </c>
      <c r="P968" s="152" t="s">
        <v>11292</v>
      </c>
      <c r="Q968" s="156">
        <v>-3.0228677986063301</v>
      </c>
      <c r="R968" s="152" t="s">
        <v>11293</v>
      </c>
      <c r="S968" s="156">
        <v>-1.26898481215027</v>
      </c>
      <c r="T968" s="152" t="s">
        <v>11294</v>
      </c>
      <c r="U968" s="156">
        <v>-1.19</v>
      </c>
      <c r="V968" s="152" t="s">
        <v>157</v>
      </c>
      <c r="W968" s="152" t="s">
        <v>186</v>
      </c>
      <c r="X968" s="155">
        <v>0.93004816260000001</v>
      </c>
      <c r="Y968" s="152" t="s">
        <v>159</v>
      </c>
      <c r="Z968" s="154">
        <v>42620</v>
      </c>
      <c r="AA968" s="192" t="s">
        <v>22847</v>
      </c>
      <c r="AB968" s="152" t="s">
        <v>11295</v>
      </c>
      <c r="AC968" s="152" t="s">
        <v>284</v>
      </c>
      <c r="AD968" s="152" t="s">
        <v>165</v>
      </c>
    </row>
    <row r="969" spans="1:30" hidden="1">
      <c r="A969" s="189" t="s">
        <v>8318</v>
      </c>
      <c r="B969" s="189" t="s">
        <v>8319</v>
      </c>
      <c r="C969" s="154">
        <v>43830</v>
      </c>
      <c r="D969" s="155">
        <v>1.1639999999999999</v>
      </c>
      <c r="E969" s="155">
        <v>1.2895000000000001</v>
      </c>
      <c r="F969" s="156">
        <v>0.111808721080233</v>
      </c>
      <c r="G969" s="154">
        <v>43829</v>
      </c>
      <c r="H969" s="155">
        <v>1.1627000000000001</v>
      </c>
      <c r="I969" s="156">
        <v>25.596221855269501</v>
      </c>
      <c r="J969" s="152" t="s">
        <v>11296</v>
      </c>
      <c r="K969" s="156">
        <v>0.31888304748770102</v>
      </c>
      <c r="L969" s="156">
        <v>1.8996760920948901</v>
      </c>
      <c r="M969" s="185">
        <v>2.4647564480024799</v>
      </c>
      <c r="N969" s="156">
        <v>2.7723497483054902</v>
      </c>
      <c r="O969" s="156">
        <v>25.596221855269501</v>
      </c>
      <c r="P969" s="152" t="s">
        <v>11296</v>
      </c>
      <c r="Q969" s="157">
        <v>0</v>
      </c>
      <c r="R969" s="152"/>
      <c r="S969" s="157">
        <v>0</v>
      </c>
      <c r="T969" s="152"/>
      <c r="U969" s="156">
        <v>29.301310399999998</v>
      </c>
      <c r="V969" s="152" t="s">
        <v>157</v>
      </c>
      <c r="W969" s="152" t="s">
        <v>95</v>
      </c>
      <c r="X969" s="155">
        <v>0.50816506559999997</v>
      </c>
      <c r="Y969" s="152" t="s">
        <v>159</v>
      </c>
      <c r="Z969" s="154">
        <v>43137</v>
      </c>
      <c r="AA969" s="192" t="s">
        <v>22847</v>
      </c>
      <c r="AB969" s="152" t="s">
        <v>2901</v>
      </c>
      <c r="AC969" s="152" t="s">
        <v>161</v>
      </c>
      <c r="AD969" s="152" t="s">
        <v>181</v>
      </c>
    </row>
    <row r="970" spans="1:30" hidden="1">
      <c r="A970" s="189" t="s">
        <v>14188</v>
      </c>
      <c r="B970" s="189" t="s">
        <v>14189</v>
      </c>
      <c r="C970" s="154">
        <v>43830</v>
      </c>
      <c r="D970" s="155">
        <v>1.0109999999999999</v>
      </c>
      <c r="E970" s="155">
        <v>1.0109999999999999</v>
      </c>
      <c r="F970" s="156">
        <v>0.59701492537313505</v>
      </c>
      <c r="G970" s="154">
        <v>43829</v>
      </c>
      <c r="H970" s="155">
        <v>1.0049999999999999</v>
      </c>
      <c r="I970" s="156">
        <v>25.590062111801199</v>
      </c>
      <c r="J970" s="152" t="s">
        <v>14190</v>
      </c>
      <c r="K970" s="156">
        <v>2.4316109422492298</v>
      </c>
      <c r="L970" s="156">
        <v>8.0128205128205003</v>
      </c>
      <c r="M970" s="185">
        <v>6.8710359408033801</v>
      </c>
      <c r="N970" s="156">
        <v>6.64556962025316</v>
      </c>
      <c r="O970" s="156">
        <v>25.590062111801199</v>
      </c>
      <c r="P970" s="152" t="s">
        <v>14190</v>
      </c>
      <c r="Q970" s="156">
        <v>-2.8818443804034599</v>
      </c>
      <c r="R970" s="152" t="s">
        <v>14191</v>
      </c>
      <c r="S970" s="156">
        <v>8.1283422459892893</v>
      </c>
      <c r="T970" s="152" t="s">
        <v>14192</v>
      </c>
      <c r="U970" s="156">
        <v>1.0999999999999901</v>
      </c>
      <c r="V970" s="152" t="s">
        <v>157</v>
      </c>
      <c r="W970" s="152" t="s">
        <v>158</v>
      </c>
      <c r="X970" s="155">
        <v>0.54689336359999996</v>
      </c>
      <c r="Y970" s="152" t="s">
        <v>159</v>
      </c>
      <c r="Z970" s="154">
        <v>42038</v>
      </c>
      <c r="AA970" s="192" t="s">
        <v>22847</v>
      </c>
      <c r="AB970" s="152" t="s">
        <v>11155</v>
      </c>
      <c r="AC970" s="152" t="s">
        <v>246</v>
      </c>
      <c r="AD970" s="152" t="s">
        <v>192</v>
      </c>
    </row>
    <row r="971" spans="1:30" hidden="1">
      <c r="A971" s="189" t="s">
        <v>14193</v>
      </c>
      <c r="B971" s="189" t="s">
        <v>14194</v>
      </c>
      <c r="C971" s="154">
        <v>43830</v>
      </c>
      <c r="D971" s="155">
        <v>1.0733999999999999</v>
      </c>
      <c r="E971" s="155">
        <v>1.0733999999999999</v>
      </c>
      <c r="F971" s="156">
        <v>7.4585120268498201E-2</v>
      </c>
      <c r="G971" s="154">
        <v>43829</v>
      </c>
      <c r="H971" s="155">
        <v>1.0726</v>
      </c>
      <c r="I971" s="156">
        <v>25.5879255879256</v>
      </c>
      <c r="J971" s="152" t="s">
        <v>14195</v>
      </c>
      <c r="K971" s="156">
        <v>0.65641410352587204</v>
      </c>
      <c r="L971" s="156">
        <v>1.81162856871857</v>
      </c>
      <c r="M971" s="185">
        <v>2.2967692747545998</v>
      </c>
      <c r="N971" s="156">
        <v>6.9549621363092697</v>
      </c>
      <c r="O971" s="156">
        <v>25.5879255879256</v>
      </c>
      <c r="P971" s="152" t="s">
        <v>14195</v>
      </c>
      <c r="Q971" s="156">
        <v>-0.67548810955862704</v>
      </c>
      <c r="R971" s="152" t="s">
        <v>14196</v>
      </c>
      <c r="S971" s="156">
        <v>3.7703016241299201</v>
      </c>
      <c r="T971" s="152" t="s">
        <v>14197</v>
      </c>
      <c r="U971" s="156">
        <v>7.3399999999999901</v>
      </c>
      <c r="V971" s="152" t="s">
        <v>163</v>
      </c>
      <c r="W971" s="152" t="s">
        <v>158</v>
      </c>
      <c r="X971" s="155">
        <v>2.9476718323000002</v>
      </c>
      <c r="Y971" s="152" t="s">
        <v>159</v>
      </c>
      <c r="Z971" s="154">
        <v>42173</v>
      </c>
      <c r="AA971" s="192" t="s">
        <v>22847</v>
      </c>
      <c r="AB971" s="152" t="s">
        <v>11291</v>
      </c>
      <c r="AC971" s="152" t="s">
        <v>175</v>
      </c>
      <c r="AD971" s="152" t="s">
        <v>173</v>
      </c>
    </row>
    <row r="972" spans="1:30" hidden="1">
      <c r="A972" s="189" t="s">
        <v>8320</v>
      </c>
      <c r="B972" s="189" t="s">
        <v>8321</v>
      </c>
      <c r="C972" s="154">
        <v>43830</v>
      </c>
      <c r="D972" s="155">
        <v>2.5049999999999999</v>
      </c>
      <c r="E972" s="155">
        <v>2.593</v>
      </c>
      <c r="F972" s="156">
        <v>0.64282844515869197</v>
      </c>
      <c r="G972" s="154">
        <v>43829</v>
      </c>
      <c r="H972" s="155">
        <v>2.4889999999999999</v>
      </c>
      <c r="I972" s="156">
        <v>25.563909774436102</v>
      </c>
      <c r="J972" s="152" t="s">
        <v>11297</v>
      </c>
      <c r="K972" s="156">
        <v>2.7481542247744</v>
      </c>
      <c r="L972" s="156">
        <v>7.2805139186295502</v>
      </c>
      <c r="M972" s="185">
        <v>9.2455298735281204</v>
      </c>
      <c r="N972" s="156">
        <v>13.041516245487299</v>
      </c>
      <c r="O972" s="156">
        <v>25.563909774436102</v>
      </c>
      <c r="P972" s="152" t="s">
        <v>11297</v>
      </c>
      <c r="Q972" s="156">
        <v>-1.9953051643192501</v>
      </c>
      <c r="R972" s="152" t="s">
        <v>11298</v>
      </c>
      <c r="S972" s="156">
        <v>24.071322436849901</v>
      </c>
      <c r="T972" s="152" t="s">
        <v>11299</v>
      </c>
      <c r="U972" s="156">
        <v>166.46236099999999</v>
      </c>
      <c r="V972" s="152" t="s">
        <v>157</v>
      </c>
      <c r="W972" s="152" t="s">
        <v>189</v>
      </c>
      <c r="X972" s="155">
        <v>33.930448869300001</v>
      </c>
      <c r="Y972" s="152" t="s">
        <v>159</v>
      </c>
      <c r="Z972" s="154">
        <v>41667</v>
      </c>
      <c r="AA972" s="192" t="s">
        <v>22847</v>
      </c>
      <c r="AB972" s="152" t="s">
        <v>11200</v>
      </c>
      <c r="AC972" s="152" t="s">
        <v>188</v>
      </c>
      <c r="AD972" s="152" t="s">
        <v>162</v>
      </c>
    </row>
    <row r="973" spans="1:30" hidden="1">
      <c r="A973" s="189" t="s">
        <v>8322</v>
      </c>
      <c r="B973" s="189" t="s">
        <v>8323</v>
      </c>
      <c r="C973" s="154">
        <v>43830</v>
      </c>
      <c r="D973" s="155">
        <v>1.383</v>
      </c>
      <c r="E973" s="155">
        <v>1.383</v>
      </c>
      <c r="F973" s="156">
        <v>0.94890510948904405</v>
      </c>
      <c r="G973" s="154">
        <v>43829</v>
      </c>
      <c r="H973" s="155">
        <v>1.37</v>
      </c>
      <c r="I973" s="156">
        <v>25.499092558983701</v>
      </c>
      <c r="J973" s="152" t="s">
        <v>11300</v>
      </c>
      <c r="K973" s="156">
        <v>2.5964391691394599</v>
      </c>
      <c r="L973" s="156">
        <v>4.5351473922902503</v>
      </c>
      <c r="M973" s="185">
        <v>6.9605568445475701</v>
      </c>
      <c r="N973" s="156">
        <v>17.3027989821883</v>
      </c>
      <c r="O973" s="156">
        <v>25.499092558983701</v>
      </c>
      <c r="P973" s="152" t="s">
        <v>11300</v>
      </c>
      <c r="Q973" s="156">
        <v>13.4536505332239</v>
      </c>
      <c r="R973" s="152" t="s">
        <v>11301</v>
      </c>
      <c r="S973" s="156">
        <v>14.0148392415499</v>
      </c>
      <c r="T973" s="152" t="s">
        <v>11302</v>
      </c>
      <c r="U973" s="156">
        <v>38.299999999999997</v>
      </c>
      <c r="V973" s="152" t="s">
        <v>163</v>
      </c>
      <c r="W973" s="152" t="s">
        <v>158</v>
      </c>
      <c r="X973" s="155">
        <v>0.73984926539999996</v>
      </c>
      <c r="Y973" s="152" t="s">
        <v>159</v>
      </c>
      <c r="Z973" s="154">
        <v>41718</v>
      </c>
      <c r="AA973" s="192" t="s">
        <v>22847</v>
      </c>
      <c r="AB973" s="152" t="s">
        <v>9528</v>
      </c>
      <c r="AC973" s="152" t="s">
        <v>215</v>
      </c>
      <c r="AD973" s="152" t="s">
        <v>185</v>
      </c>
    </row>
    <row r="974" spans="1:30" hidden="1">
      <c r="A974" s="189" t="s">
        <v>8324</v>
      </c>
      <c r="B974" s="189" t="s">
        <v>8325</v>
      </c>
      <c r="C974" s="154">
        <v>43830</v>
      </c>
      <c r="D974" s="155">
        <v>1.123</v>
      </c>
      <c r="E974" s="155">
        <v>1.1890000000000001</v>
      </c>
      <c r="F974" s="156">
        <v>8.9126559714800199E-2</v>
      </c>
      <c r="G974" s="154">
        <v>43829</v>
      </c>
      <c r="H974" s="155">
        <v>1.1220000000000001</v>
      </c>
      <c r="I974" s="156">
        <v>25.474860335195501</v>
      </c>
      <c r="J974" s="152" t="s">
        <v>11303</v>
      </c>
      <c r="K974" s="156">
        <v>1.2623985572587899</v>
      </c>
      <c r="L974" s="156">
        <v>2.7447392497712801</v>
      </c>
      <c r="M974" s="185">
        <v>3.9814814814814801</v>
      </c>
      <c r="N974" s="156">
        <v>8.9233753637245492</v>
      </c>
      <c r="O974" s="156">
        <v>25.474860335195501</v>
      </c>
      <c r="P974" s="152" t="s">
        <v>11303</v>
      </c>
      <c r="Q974" s="156">
        <v>4.4651162790697798</v>
      </c>
      <c r="R974" s="152" t="s">
        <v>11304</v>
      </c>
      <c r="S974" s="157">
        <v>0</v>
      </c>
      <c r="T974" s="152"/>
      <c r="U974" s="156">
        <v>19.4819219</v>
      </c>
      <c r="V974" s="152" t="s">
        <v>163</v>
      </c>
      <c r="W974" s="152" t="s">
        <v>95</v>
      </c>
      <c r="X974" s="155">
        <v>3.0504479365999999</v>
      </c>
      <c r="Y974" s="152" t="s">
        <v>159</v>
      </c>
      <c r="Z974" s="154">
        <v>42874</v>
      </c>
      <c r="AA974" s="192" t="s">
        <v>22847</v>
      </c>
      <c r="AB974" s="152" t="s">
        <v>11305</v>
      </c>
      <c r="AC974" s="152" t="s">
        <v>238</v>
      </c>
      <c r="AD974" s="152" t="s">
        <v>165</v>
      </c>
    </row>
    <row r="975" spans="1:30" hidden="1">
      <c r="A975" s="189" t="s">
        <v>8326</v>
      </c>
      <c r="B975" s="189" t="s">
        <v>8327</v>
      </c>
      <c r="C975" s="154">
        <v>43830</v>
      </c>
      <c r="D975" s="155">
        <v>0.93340000000000001</v>
      </c>
      <c r="E975" s="155">
        <v>0.93340000000000001</v>
      </c>
      <c r="F975" s="156">
        <v>4.2872454448012402E-2</v>
      </c>
      <c r="G975" s="154">
        <v>43829</v>
      </c>
      <c r="H975" s="155">
        <v>0.93300000000000005</v>
      </c>
      <c r="I975" s="156">
        <v>25.473854012636099</v>
      </c>
      <c r="J975" s="152" t="s">
        <v>11306</v>
      </c>
      <c r="K975" s="156">
        <v>1.42344887536673</v>
      </c>
      <c r="L975" s="156">
        <v>3.0925557764524001</v>
      </c>
      <c r="M975" s="185">
        <v>4.6647230320699702</v>
      </c>
      <c r="N975" s="156">
        <v>10.344012294597499</v>
      </c>
      <c r="O975" s="156">
        <v>25.473854012636099</v>
      </c>
      <c r="P975" s="152" t="s">
        <v>11306</v>
      </c>
      <c r="Q975" s="156">
        <v>-7.07814833250373</v>
      </c>
      <c r="R975" s="152" t="s">
        <v>11307</v>
      </c>
      <c r="S975" s="157">
        <v>0</v>
      </c>
      <c r="T975" s="152"/>
      <c r="U975" s="156">
        <v>-6.66</v>
      </c>
      <c r="V975" s="152" t="s">
        <v>163</v>
      </c>
      <c r="W975" s="152" t="s">
        <v>95</v>
      </c>
      <c r="X975" s="155">
        <v>2.1799926775</v>
      </c>
      <c r="Y975" s="152" t="s">
        <v>159</v>
      </c>
      <c r="Z975" s="154">
        <v>43066</v>
      </c>
      <c r="AA975" s="192" t="s">
        <v>22847</v>
      </c>
      <c r="AB975" s="152" t="s">
        <v>535</v>
      </c>
      <c r="AC975" s="152" t="s">
        <v>412</v>
      </c>
      <c r="AD975" s="152" t="s">
        <v>409</v>
      </c>
    </row>
    <row r="976" spans="1:30" hidden="1">
      <c r="A976" s="189" t="s">
        <v>14198</v>
      </c>
      <c r="B976" s="189" t="s">
        <v>14199</v>
      </c>
      <c r="C976" s="154">
        <v>43830</v>
      </c>
      <c r="D976" s="155">
        <v>0.98329999999999995</v>
      </c>
      <c r="E976" s="155">
        <v>0.98329999999999995</v>
      </c>
      <c r="F976" s="156">
        <v>5.0875050875045298E-2</v>
      </c>
      <c r="G976" s="154">
        <v>43829</v>
      </c>
      <c r="H976" s="155">
        <v>0.98280000000000001</v>
      </c>
      <c r="I976" s="156">
        <v>25.4529216636897</v>
      </c>
      <c r="J976" s="152" t="s">
        <v>14200</v>
      </c>
      <c r="K976" s="156">
        <v>1.5700857349447399</v>
      </c>
      <c r="L976" s="156">
        <v>4.40645572308346</v>
      </c>
      <c r="M976" s="185">
        <v>7.6173798839881801</v>
      </c>
      <c r="N976" s="156">
        <v>7.8416319368282403</v>
      </c>
      <c r="O976" s="156">
        <v>25.4529216636897</v>
      </c>
      <c r="P976" s="152" t="s">
        <v>14200</v>
      </c>
      <c r="Q976" s="157">
        <v>0</v>
      </c>
      <c r="R976" s="152"/>
      <c r="S976" s="157">
        <v>0</v>
      </c>
      <c r="T976" s="152"/>
      <c r="U976" s="156">
        <v>-1.67</v>
      </c>
      <c r="V976" s="152" t="s">
        <v>157</v>
      </c>
      <c r="W976" s="152" t="s">
        <v>95</v>
      </c>
      <c r="X976" s="155">
        <v>0.81848280770000004</v>
      </c>
      <c r="Y976" s="152" t="s">
        <v>159</v>
      </c>
      <c r="Z976" s="154">
        <v>43229</v>
      </c>
      <c r="AA976" s="192" t="s">
        <v>22847</v>
      </c>
      <c r="AB976" s="152" t="s">
        <v>14093</v>
      </c>
      <c r="AC976" s="152" t="s">
        <v>13996</v>
      </c>
      <c r="AD976" s="152" t="s">
        <v>235</v>
      </c>
    </row>
    <row r="977" spans="1:30" hidden="1">
      <c r="A977" s="189" t="s">
        <v>3684</v>
      </c>
      <c r="B977" s="189" t="s">
        <v>3685</v>
      </c>
      <c r="C977" s="154">
        <v>43830</v>
      </c>
      <c r="D977" s="155">
        <v>1.6579999999999999</v>
      </c>
      <c r="E977" s="155">
        <v>1.6579999999999999</v>
      </c>
      <c r="F977" s="156">
        <v>0.66788099574984205</v>
      </c>
      <c r="G977" s="154">
        <v>43829</v>
      </c>
      <c r="H977" s="155">
        <v>1.647</v>
      </c>
      <c r="I977" s="156">
        <v>25.416036308623301</v>
      </c>
      <c r="J977" s="152" t="s">
        <v>6615</v>
      </c>
      <c r="K977" s="156">
        <v>1.40672782874617</v>
      </c>
      <c r="L977" s="156">
        <v>7.3139158576051804</v>
      </c>
      <c r="M977" s="185">
        <v>8.5078534031413504</v>
      </c>
      <c r="N977" s="156">
        <v>12.865895166780099</v>
      </c>
      <c r="O977" s="156">
        <v>25.416036308623301</v>
      </c>
      <c r="P977" s="152" t="s">
        <v>6615</v>
      </c>
      <c r="Q977" s="156">
        <v>5.3367217280813097</v>
      </c>
      <c r="R977" s="152" t="s">
        <v>6616</v>
      </c>
      <c r="S977" s="156">
        <v>16.106442577030801</v>
      </c>
      <c r="T977" s="152" t="s">
        <v>6617</v>
      </c>
      <c r="U977" s="156">
        <v>65.8</v>
      </c>
      <c r="V977" s="152" t="s">
        <v>157</v>
      </c>
      <c r="W977" s="152" t="s">
        <v>158</v>
      </c>
      <c r="X977" s="155">
        <v>9.0929543530999997</v>
      </c>
      <c r="Y977" s="152" t="s">
        <v>159</v>
      </c>
      <c r="Z977" s="154">
        <v>40520</v>
      </c>
      <c r="AA977" s="192" t="s">
        <v>318</v>
      </c>
      <c r="AB977" s="152" t="s">
        <v>3687</v>
      </c>
      <c r="AC977" s="152" t="s">
        <v>249</v>
      </c>
      <c r="AD977" s="152" t="s">
        <v>173</v>
      </c>
    </row>
    <row r="978" spans="1:30" hidden="1">
      <c r="A978" s="189" t="s">
        <v>8328</v>
      </c>
      <c r="B978" s="189" t="s">
        <v>8329</v>
      </c>
      <c r="C978" s="154">
        <v>43830</v>
      </c>
      <c r="D978" s="155">
        <v>0.92300000000000004</v>
      </c>
      <c r="E978" s="155">
        <v>0.92300000000000004</v>
      </c>
      <c r="F978" s="156">
        <v>0.43525571273122998</v>
      </c>
      <c r="G978" s="154">
        <v>43829</v>
      </c>
      <c r="H978" s="155">
        <v>0.91900000000000004</v>
      </c>
      <c r="I978" s="156">
        <v>25.4076086956522</v>
      </c>
      <c r="J978" s="152" t="s">
        <v>11308</v>
      </c>
      <c r="K978" s="156">
        <v>1.65198237885463</v>
      </c>
      <c r="L978" s="156">
        <v>5.9701492537313499</v>
      </c>
      <c r="M978" s="185">
        <v>0.54466230936819204</v>
      </c>
      <c r="N978" s="156">
        <v>6.4590542099192696</v>
      </c>
      <c r="O978" s="156">
        <v>25.4076086956522</v>
      </c>
      <c r="P978" s="152" t="s">
        <v>11308</v>
      </c>
      <c r="Q978" s="156">
        <v>-2.3280423280423199</v>
      </c>
      <c r="R978" s="152" t="s">
        <v>11309</v>
      </c>
      <c r="S978" s="156">
        <v>-12.6773888363292</v>
      </c>
      <c r="T978" s="152" t="s">
        <v>11310</v>
      </c>
      <c r="U978" s="156">
        <v>-7.7</v>
      </c>
      <c r="V978" s="152" t="s">
        <v>157</v>
      </c>
      <c r="W978" s="152" t="s">
        <v>158</v>
      </c>
      <c r="X978" s="155">
        <v>5.2570550460999996</v>
      </c>
      <c r="Y978" s="152" t="s">
        <v>159</v>
      </c>
      <c r="Z978" s="154">
        <v>42451</v>
      </c>
      <c r="AA978" s="192" t="s">
        <v>22847</v>
      </c>
      <c r="AB978" s="152" t="s">
        <v>11311</v>
      </c>
      <c r="AC978" s="152" t="s">
        <v>179</v>
      </c>
      <c r="AD978" s="152" t="s">
        <v>162</v>
      </c>
    </row>
    <row r="979" spans="1:30" hidden="1">
      <c r="A979" s="189" t="s">
        <v>14201</v>
      </c>
      <c r="B979" s="189" t="s">
        <v>14202</v>
      </c>
      <c r="C979" s="154">
        <v>43830</v>
      </c>
      <c r="D979" s="155">
        <v>1.512</v>
      </c>
      <c r="E979" s="155">
        <v>1.512</v>
      </c>
      <c r="F979" s="156">
        <v>1.1371237458193899</v>
      </c>
      <c r="G979" s="154">
        <v>43829</v>
      </c>
      <c r="H979" s="155">
        <v>1.4950000000000001</v>
      </c>
      <c r="I979" s="156">
        <v>25.373134328358201</v>
      </c>
      <c r="J979" s="152" t="s">
        <v>14203</v>
      </c>
      <c r="K979" s="156">
        <v>2.5780189959294502</v>
      </c>
      <c r="L979" s="156">
        <v>5.7342657342657404</v>
      </c>
      <c r="M979" s="185">
        <v>9.4066570188133198</v>
      </c>
      <c r="N979" s="156">
        <v>12.835820895522399</v>
      </c>
      <c r="O979" s="156">
        <v>25.373134328358201</v>
      </c>
      <c r="P979" s="152" t="s">
        <v>14203</v>
      </c>
      <c r="Q979" s="156">
        <v>18.2173573103988</v>
      </c>
      <c r="R979" s="152" t="s">
        <v>14204</v>
      </c>
      <c r="S979" s="156">
        <v>29.120409906063198</v>
      </c>
      <c r="T979" s="152" t="s">
        <v>14205</v>
      </c>
      <c r="U979" s="156">
        <v>51.2</v>
      </c>
      <c r="V979" s="152" t="s">
        <v>157</v>
      </c>
      <c r="W979" s="152" t="s">
        <v>166</v>
      </c>
      <c r="X979" s="155">
        <v>0.29467379199999999</v>
      </c>
      <c r="Y979" s="152" t="s">
        <v>159</v>
      </c>
      <c r="Z979" s="154">
        <v>42179</v>
      </c>
      <c r="AA979" s="192" t="s">
        <v>22847</v>
      </c>
      <c r="AB979" s="152" t="s">
        <v>14206</v>
      </c>
      <c r="AC979" s="152" t="s">
        <v>548</v>
      </c>
      <c r="AD979" s="152" t="s">
        <v>177</v>
      </c>
    </row>
    <row r="980" spans="1:30" hidden="1">
      <c r="A980" s="189" t="s">
        <v>14207</v>
      </c>
      <c r="B980" s="189" t="s">
        <v>14208</v>
      </c>
      <c r="C980" s="154">
        <v>43830</v>
      </c>
      <c r="D980" s="155">
        <v>1.2549999999999999</v>
      </c>
      <c r="E980" s="155">
        <v>1.2549999999999999</v>
      </c>
      <c r="F980" s="156">
        <v>0.35183112106188702</v>
      </c>
      <c r="G980" s="154">
        <v>43829</v>
      </c>
      <c r="H980" s="155">
        <v>1.2505999999999999</v>
      </c>
      <c r="I980" s="156">
        <v>25.324545636109399</v>
      </c>
      <c r="J980" s="152" t="s">
        <v>14209</v>
      </c>
      <c r="K980" s="156">
        <v>1.16072867967112</v>
      </c>
      <c r="L980" s="156">
        <v>5.6219491668069299</v>
      </c>
      <c r="M980" s="185">
        <v>7.3934622625363504</v>
      </c>
      <c r="N980" s="156">
        <v>11.2983327421071</v>
      </c>
      <c r="O980" s="156">
        <v>25.324545636109399</v>
      </c>
      <c r="P980" s="152" t="s">
        <v>14209</v>
      </c>
      <c r="Q980" s="157">
        <v>0</v>
      </c>
      <c r="R980" s="152"/>
      <c r="S980" s="157">
        <v>0</v>
      </c>
      <c r="T980" s="152"/>
      <c r="U980" s="156">
        <v>25.5</v>
      </c>
      <c r="V980" s="152" t="s">
        <v>163</v>
      </c>
      <c r="W980" s="152" t="s">
        <v>95</v>
      </c>
      <c r="X980" s="155">
        <v>0.1000626122</v>
      </c>
      <c r="Y980" s="152" t="s">
        <v>159</v>
      </c>
      <c r="Z980" s="154">
        <v>43420</v>
      </c>
      <c r="AA980" s="192" t="s">
        <v>22847</v>
      </c>
      <c r="AB980" s="152" t="s">
        <v>11268</v>
      </c>
      <c r="AC980" s="152" t="s">
        <v>492</v>
      </c>
      <c r="AD980" s="152" t="s">
        <v>162</v>
      </c>
    </row>
    <row r="981" spans="1:30" hidden="1">
      <c r="A981" s="189" t="s">
        <v>14210</v>
      </c>
      <c r="B981" s="189" t="s">
        <v>14211</v>
      </c>
      <c r="C981" s="154">
        <v>43830</v>
      </c>
      <c r="D981" s="155">
        <v>1.139</v>
      </c>
      <c r="E981" s="155">
        <v>1.2749999999999999</v>
      </c>
      <c r="F981" s="156">
        <v>1.0647737355811899</v>
      </c>
      <c r="G981" s="154">
        <v>43829</v>
      </c>
      <c r="H981" s="155">
        <v>1.127</v>
      </c>
      <c r="I981" s="156">
        <v>25.302530253025299</v>
      </c>
      <c r="J981" s="152" t="s">
        <v>14212</v>
      </c>
      <c r="K981" s="156">
        <v>3.3575317604355601</v>
      </c>
      <c r="L981" s="156">
        <v>6.9483568075117503</v>
      </c>
      <c r="M981" s="185">
        <v>8.9952153110047899</v>
      </c>
      <c r="N981" s="156">
        <v>11.1219512195122</v>
      </c>
      <c r="O981" s="156">
        <v>25.302530253025299</v>
      </c>
      <c r="P981" s="152" t="s">
        <v>14212</v>
      </c>
      <c r="Q981" s="156">
        <v>-1.04257167680278</v>
      </c>
      <c r="R981" s="152" t="s">
        <v>14213</v>
      </c>
      <c r="S981" s="156">
        <v>9.0996168582375496</v>
      </c>
      <c r="T981" s="152" t="s">
        <v>14214</v>
      </c>
      <c r="U981" s="156">
        <v>27.9750786</v>
      </c>
      <c r="V981" s="152" t="s">
        <v>157</v>
      </c>
      <c r="W981" s="152" t="s">
        <v>158</v>
      </c>
      <c r="X981" s="155">
        <v>8.7777878899999995E-2</v>
      </c>
      <c r="Y981" s="152" t="s">
        <v>159</v>
      </c>
      <c r="Z981" s="154">
        <v>40771</v>
      </c>
      <c r="AA981" s="192" t="s">
        <v>22847</v>
      </c>
      <c r="AB981" s="152" t="s">
        <v>14215</v>
      </c>
      <c r="AC981" s="152" t="s">
        <v>424</v>
      </c>
      <c r="AD981" s="152" t="s">
        <v>173</v>
      </c>
    </row>
    <row r="982" spans="1:30" hidden="1">
      <c r="A982" s="189" t="s">
        <v>14216</v>
      </c>
      <c r="B982" s="189" t="s">
        <v>14217</v>
      </c>
      <c r="C982" s="154">
        <v>43830</v>
      </c>
      <c r="D982" s="155">
        <v>1.135</v>
      </c>
      <c r="E982" s="155">
        <v>1.135</v>
      </c>
      <c r="F982" s="156">
        <v>1.0685663401602901</v>
      </c>
      <c r="G982" s="154">
        <v>43829</v>
      </c>
      <c r="H982" s="155">
        <v>1.123</v>
      </c>
      <c r="I982" s="156">
        <v>25.275938189845501</v>
      </c>
      <c r="J982" s="152" t="s">
        <v>14218</v>
      </c>
      <c r="K982" s="156">
        <v>3.2757051865332101</v>
      </c>
      <c r="L982" s="156">
        <v>6.8738229755178901</v>
      </c>
      <c r="M982" s="185">
        <v>8.9251439539347395</v>
      </c>
      <c r="N982" s="156">
        <v>11.0567514677104</v>
      </c>
      <c r="O982" s="156">
        <v>25.275938189845501</v>
      </c>
      <c r="P982" s="152" t="s">
        <v>14218</v>
      </c>
      <c r="Q982" s="156">
        <v>-1.1324041811846599</v>
      </c>
      <c r="R982" s="152" t="s">
        <v>14219</v>
      </c>
      <c r="S982" s="156">
        <v>8.7164750957854409</v>
      </c>
      <c r="T982" s="152" t="s">
        <v>14220</v>
      </c>
      <c r="U982" s="156">
        <v>8.8207094918504403</v>
      </c>
      <c r="V982" s="152" t="s">
        <v>157</v>
      </c>
      <c r="W982" s="152" t="s">
        <v>158</v>
      </c>
      <c r="X982" s="155">
        <v>1.4026688839999999</v>
      </c>
      <c r="Y982" s="152" t="s">
        <v>159</v>
      </c>
      <c r="Z982" s="154">
        <v>42157</v>
      </c>
      <c r="AA982" s="192" t="s">
        <v>22847</v>
      </c>
      <c r="AB982" s="152" t="s">
        <v>14215</v>
      </c>
      <c r="AC982" s="152" t="s">
        <v>424</v>
      </c>
      <c r="AD982" s="152" t="s">
        <v>173</v>
      </c>
    </row>
    <row r="983" spans="1:30" hidden="1">
      <c r="A983" s="189" t="s">
        <v>8330</v>
      </c>
      <c r="B983" s="189" t="s">
        <v>8331</v>
      </c>
      <c r="C983" s="154">
        <v>43830</v>
      </c>
      <c r="D983" s="155">
        <v>0.85099999999999998</v>
      </c>
      <c r="E983" s="155">
        <v>0.85099999999999998</v>
      </c>
      <c r="F983" s="156">
        <v>0.94899169632265801</v>
      </c>
      <c r="G983" s="154">
        <v>43829</v>
      </c>
      <c r="H983" s="155">
        <v>0.84299999999999997</v>
      </c>
      <c r="I983" s="156">
        <v>25.239146431199401</v>
      </c>
      <c r="J983" s="152" t="s">
        <v>11312</v>
      </c>
      <c r="K983" s="156">
        <v>3.1390134529148002</v>
      </c>
      <c r="L983" s="156">
        <v>4.9063116370808597</v>
      </c>
      <c r="M983" s="185">
        <v>7.2869389813414003</v>
      </c>
      <c r="N983" s="156">
        <v>9.2426187419768908</v>
      </c>
      <c r="O983" s="156">
        <v>25.239146431199401</v>
      </c>
      <c r="P983" s="152" t="s">
        <v>11312</v>
      </c>
      <c r="Q983" s="156">
        <v>-4.1450777202072597</v>
      </c>
      <c r="R983" s="152" t="s">
        <v>11313</v>
      </c>
      <c r="S983" s="156">
        <v>8.3524318818436498</v>
      </c>
      <c r="T983" s="152" t="s">
        <v>11314</v>
      </c>
      <c r="U983" s="156">
        <v>-14.9</v>
      </c>
      <c r="V983" s="152" t="s">
        <v>157</v>
      </c>
      <c r="W983" s="152" t="s">
        <v>158</v>
      </c>
      <c r="X983" s="155">
        <v>1.7867070617</v>
      </c>
      <c r="Y983" s="152" t="s">
        <v>159</v>
      </c>
      <c r="Z983" s="154">
        <v>42180</v>
      </c>
      <c r="AA983" s="192" t="s">
        <v>22847</v>
      </c>
      <c r="AB983" s="152" t="s">
        <v>448</v>
      </c>
      <c r="AC983" s="152" t="s">
        <v>292</v>
      </c>
      <c r="AD983" s="152" t="s">
        <v>183</v>
      </c>
    </row>
    <row r="984" spans="1:30" hidden="1">
      <c r="A984" s="189" t="s">
        <v>14221</v>
      </c>
      <c r="B984" s="189" t="s">
        <v>14222</v>
      </c>
      <c r="C984" s="154">
        <v>43830</v>
      </c>
      <c r="D984" s="155">
        <v>1.2092000000000001</v>
      </c>
      <c r="E984" s="155">
        <v>1.2455000000000001</v>
      </c>
      <c r="F984" s="156">
        <v>0.968603874415502</v>
      </c>
      <c r="G984" s="154">
        <v>43829</v>
      </c>
      <c r="H984" s="155">
        <v>1.1976</v>
      </c>
      <c r="I984" s="156">
        <v>25.220997007130599</v>
      </c>
      <c r="J984" s="152" t="s">
        <v>14223</v>
      </c>
      <c r="K984" s="156">
        <v>2.4919477877606302</v>
      </c>
      <c r="L984" s="156">
        <v>6.5207575565997198</v>
      </c>
      <c r="M984" s="185">
        <v>6.2665530725304599</v>
      </c>
      <c r="N984" s="156">
        <v>8.4856405812233398</v>
      </c>
      <c r="O984" s="156">
        <v>25.220997007130599</v>
      </c>
      <c r="P984" s="152" t="s">
        <v>14223</v>
      </c>
      <c r="Q984" s="157">
        <v>0</v>
      </c>
      <c r="R984" s="152"/>
      <c r="S984" s="157">
        <v>0</v>
      </c>
      <c r="T984" s="152"/>
      <c r="U984" s="156">
        <v>24.682546720000001</v>
      </c>
      <c r="V984" s="152" t="s">
        <v>157</v>
      </c>
      <c r="W984" s="152" t="s">
        <v>95</v>
      </c>
      <c r="X984" s="155">
        <v>4.2899624965000003</v>
      </c>
      <c r="Y984" s="152" t="s">
        <v>159</v>
      </c>
      <c r="Z984" s="154">
        <v>43277</v>
      </c>
      <c r="AA984" s="192" t="s">
        <v>318</v>
      </c>
      <c r="AB984" s="152" t="s">
        <v>3674</v>
      </c>
      <c r="AC984" s="152" t="s">
        <v>179</v>
      </c>
      <c r="AD984" s="152" t="s">
        <v>185</v>
      </c>
    </row>
    <row r="985" spans="1:30" hidden="1">
      <c r="A985" s="189" t="s">
        <v>14224</v>
      </c>
      <c r="B985" s="189" t="s">
        <v>14225</v>
      </c>
      <c r="C985" s="154">
        <v>43830</v>
      </c>
      <c r="D985" s="155">
        <v>0.9194</v>
      </c>
      <c r="E985" s="155">
        <v>0.9194</v>
      </c>
      <c r="F985" s="156">
        <v>0.67893123083661699</v>
      </c>
      <c r="G985" s="154">
        <v>43829</v>
      </c>
      <c r="H985" s="155">
        <v>0.91320000000000001</v>
      </c>
      <c r="I985" s="156">
        <v>25.173587474472399</v>
      </c>
      <c r="J985" s="152" t="s">
        <v>14226</v>
      </c>
      <c r="K985" s="156">
        <v>0.82245860291698103</v>
      </c>
      <c r="L985" s="156">
        <v>6.6341916028763697</v>
      </c>
      <c r="M985" s="185">
        <v>6.6341916028763697</v>
      </c>
      <c r="N985" s="156">
        <v>17.540271030427</v>
      </c>
      <c r="O985" s="156">
        <v>25.173587474472399</v>
      </c>
      <c r="P985" s="152" t="s">
        <v>14226</v>
      </c>
      <c r="Q985" s="156">
        <v>-5.9052297615392497</v>
      </c>
      <c r="R985" s="152" t="s">
        <v>14227</v>
      </c>
      <c r="S985" s="156">
        <v>-8.06</v>
      </c>
      <c r="T985" s="152" t="s">
        <v>14228</v>
      </c>
      <c r="U985" s="156">
        <v>-8.06</v>
      </c>
      <c r="V985" s="152" t="s">
        <v>157</v>
      </c>
      <c r="W985" s="152" t="s">
        <v>186</v>
      </c>
      <c r="X985" s="155">
        <v>0.37020788659999998</v>
      </c>
      <c r="Y985" s="152" t="s">
        <v>159</v>
      </c>
      <c r="Z985" s="154">
        <v>42733</v>
      </c>
      <c r="AA985" s="192" t="s">
        <v>22847</v>
      </c>
      <c r="AB985" s="152" t="s">
        <v>11272</v>
      </c>
      <c r="AC985" s="152" t="s">
        <v>263</v>
      </c>
      <c r="AD985" s="152" t="s">
        <v>162</v>
      </c>
    </row>
    <row r="986" spans="1:30" hidden="1">
      <c r="A986" s="189" t="s">
        <v>14229</v>
      </c>
      <c r="B986" s="189" t="s">
        <v>14230</v>
      </c>
      <c r="C986" s="154">
        <v>43830</v>
      </c>
      <c r="D986" s="155">
        <v>1.29</v>
      </c>
      <c r="E986" s="155">
        <v>1.29</v>
      </c>
      <c r="F986" s="156">
        <v>0.311041990668741</v>
      </c>
      <c r="G986" s="154">
        <v>43829</v>
      </c>
      <c r="H986" s="155">
        <v>1.286</v>
      </c>
      <c r="I986" s="156">
        <v>25.121241513094098</v>
      </c>
      <c r="J986" s="152" t="s">
        <v>14231</v>
      </c>
      <c r="K986" s="156">
        <v>1.8957345971563999</v>
      </c>
      <c r="L986" s="156">
        <v>8.6773378264532397</v>
      </c>
      <c r="M986" s="185">
        <v>8.9527027027027106</v>
      </c>
      <c r="N986" s="156">
        <v>11.2068965517241</v>
      </c>
      <c r="O986" s="156">
        <v>25.121241513094098</v>
      </c>
      <c r="P986" s="152" t="s">
        <v>14231</v>
      </c>
      <c r="Q986" s="156">
        <v>12.6637554585153</v>
      </c>
      <c r="R986" s="152" t="s">
        <v>14232</v>
      </c>
      <c r="S986" s="156">
        <v>27.722772277227701</v>
      </c>
      <c r="T986" s="152" t="s">
        <v>14233</v>
      </c>
      <c r="U986" s="156">
        <v>29</v>
      </c>
      <c r="V986" s="152" t="s">
        <v>163</v>
      </c>
      <c r="W986" s="152" t="s">
        <v>166</v>
      </c>
      <c r="X986" s="155">
        <v>1.1438434127999999</v>
      </c>
      <c r="Y986" s="152" t="s">
        <v>159</v>
      </c>
      <c r="Z986" s="154">
        <v>42353</v>
      </c>
      <c r="AA986" s="192" t="s">
        <v>22847</v>
      </c>
      <c r="AB986" s="152" t="s">
        <v>14170</v>
      </c>
      <c r="AC986" s="152" t="s">
        <v>219</v>
      </c>
      <c r="AD986" s="152" t="s">
        <v>177</v>
      </c>
    </row>
    <row r="987" spans="1:30" hidden="1">
      <c r="A987" s="189" t="s">
        <v>14234</v>
      </c>
      <c r="B987" s="189" t="s">
        <v>14235</v>
      </c>
      <c r="C987" s="154">
        <v>43830</v>
      </c>
      <c r="D987" s="155">
        <v>0.93159999999999998</v>
      </c>
      <c r="E987" s="155">
        <v>1.4616</v>
      </c>
      <c r="F987" s="156">
        <v>0.172043010752682</v>
      </c>
      <c r="G987" s="154">
        <v>43829</v>
      </c>
      <c r="H987" s="155">
        <v>0.93</v>
      </c>
      <c r="I987" s="156">
        <v>25.0805585392051</v>
      </c>
      <c r="J987" s="152" t="s">
        <v>14236</v>
      </c>
      <c r="K987" s="156">
        <v>0.593888348990387</v>
      </c>
      <c r="L987" s="156">
        <v>1.6919550267437899</v>
      </c>
      <c r="M987" s="185">
        <v>3.36181071785199</v>
      </c>
      <c r="N987" s="156">
        <v>5.9479131127032803</v>
      </c>
      <c r="O987" s="156">
        <v>25.0805585392051</v>
      </c>
      <c r="P987" s="152" t="s">
        <v>14236</v>
      </c>
      <c r="Q987" s="156">
        <v>-9.6323600737219905</v>
      </c>
      <c r="R987" s="152" t="s">
        <v>14237</v>
      </c>
      <c r="S987" s="156">
        <v>0.63909622695035695</v>
      </c>
      <c r="T987" s="152" t="s">
        <v>14238</v>
      </c>
      <c r="U987" s="156">
        <v>38.440122614634198</v>
      </c>
      <c r="V987" s="152" t="s">
        <v>163</v>
      </c>
      <c r="W987" s="152" t="s">
        <v>158</v>
      </c>
      <c r="X987" s="155">
        <v>3.1496795592</v>
      </c>
      <c r="Y987" s="152" t="s">
        <v>159</v>
      </c>
      <c r="Z987" s="154">
        <v>42336</v>
      </c>
      <c r="AA987" s="192" t="s">
        <v>22847</v>
      </c>
      <c r="AB987" s="152" t="s">
        <v>14037</v>
      </c>
      <c r="AC987" s="152" t="s">
        <v>182</v>
      </c>
      <c r="AD987" s="152" t="s">
        <v>170</v>
      </c>
    </row>
    <row r="988" spans="1:30" hidden="1">
      <c r="A988" s="189" t="s">
        <v>3697</v>
      </c>
      <c r="B988" s="189" t="s">
        <v>3698</v>
      </c>
      <c r="C988" s="154">
        <v>43830</v>
      </c>
      <c r="D988" s="155">
        <v>1.169</v>
      </c>
      <c r="E988" s="155">
        <v>1.169</v>
      </c>
      <c r="F988" s="156">
        <v>0.42955326460482102</v>
      </c>
      <c r="G988" s="154">
        <v>43829</v>
      </c>
      <c r="H988" s="155">
        <v>1.1639999999999999</v>
      </c>
      <c r="I988" s="156">
        <v>25.0802482345388</v>
      </c>
      <c r="J988" s="152" t="s">
        <v>3683</v>
      </c>
      <c r="K988" s="156">
        <v>1.546212647672</v>
      </c>
      <c r="L988" s="156">
        <v>7.8114912846998097</v>
      </c>
      <c r="M988" s="185">
        <v>8.5825747724317303</v>
      </c>
      <c r="N988" s="156">
        <v>15.6395291324562</v>
      </c>
      <c r="O988" s="156">
        <v>25.0802482345388</v>
      </c>
      <c r="P988" s="152" t="s">
        <v>3683</v>
      </c>
      <c r="Q988" s="156">
        <v>16.018261214767801</v>
      </c>
      <c r="R988" s="152" t="s">
        <v>6618</v>
      </c>
      <c r="S988" s="157">
        <v>0</v>
      </c>
      <c r="T988" s="152"/>
      <c r="U988" s="156">
        <v>16.899999999999999</v>
      </c>
      <c r="V988" s="152" t="s">
        <v>157</v>
      </c>
      <c r="W988" s="152" t="s">
        <v>95</v>
      </c>
      <c r="X988" s="155">
        <v>0.61239655540000004</v>
      </c>
      <c r="Y988" s="152" t="s">
        <v>159</v>
      </c>
      <c r="Z988" s="154">
        <v>42888</v>
      </c>
      <c r="AA988" s="192" t="s">
        <v>318</v>
      </c>
      <c r="AB988" s="152" t="s">
        <v>763</v>
      </c>
      <c r="AC988" s="152" t="s">
        <v>240</v>
      </c>
      <c r="AD988" s="152" t="s">
        <v>162</v>
      </c>
    </row>
    <row r="989" spans="1:30" hidden="1">
      <c r="A989" s="189" t="s">
        <v>8332</v>
      </c>
      <c r="B989" s="189" t="s">
        <v>8333</v>
      </c>
      <c r="C989" s="154">
        <v>43830</v>
      </c>
      <c r="D989" s="155">
        <v>0.97670000000000001</v>
      </c>
      <c r="E989" s="155">
        <v>0.97670000000000001</v>
      </c>
      <c r="F989" s="156">
        <v>5.1219012497444802E-2</v>
      </c>
      <c r="G989" s="154">
        <v>43829</v>
      </c>
      <c r="H989" s="155">
        <v>0.97619999999999996</v>
      </c>
      <c r="I989" s="156">
        <v>25.0576184379001</v>
      </c>
      <c r="J989" s="152" t="s">
        <v>11315</v>
      </c>
      <c r="K989" s="156">
        <v>0.94047126911946999</v>
      </c>
      <c r="L989" s="156">
        <v>2.42239932885906</v>
      </c>
      <c r="M989" s="185">
        <v>3.0165594346587898</v>
      </c>
      <c r="N989" s="156">
        <v>5.7606930157011398</v>
      </c>
      <c r="O989" s="156">
        <v>25.0576184379001</v>
      </c>
      <c r="P989" s="152" t="s">
        <v>11315</v>
      </c>
      <c r="Q989" s="156">
        <v>-9.3044850961092003</v>
      </c>
      <c r="R989" s="152" t="s">
        <v>11316</v>
      </c>
      <c r="S989" s="157">
        <v>0</v>
      </c>
      <c r="T989" s="152"/>
      <c r="U989" s="156">
        <v>-2.33</v>
      </c>
      <c r="V989" s="152" t="s">
        <v>157</v>
      </c>
      <c r="W989" s="152" t="s">
        <v>95</v>
      </c>
      <c r="X989" s="155">
        <v>1.7319478737</v>
      </c>
      <c r="Y989" s="152" t="s">
        <v>159</v>
      </c>
      <c r="Z989" s="154">
        <v>42907</v>
      </c>
      <c r="AA989" s="192" t="s">
        <v>22847</v>
      </c>
      <c r="AB989" s="152" t="s">
        <v>11317</v>
      </c>
      <c r="AC989" s="152" t="s">
        <v>239</v>
      </c>
      <c r="AD989" s="152" t="s">
        <v>409</v>
      </c>
    </row>
    <row r="990" spans="1:30" hidden="1">
      <c r="A990" s="189" t="s">
        <v>8334</v>
      </c>
      <c r="B990" s="189" t="s">
        <v>8335</v>
      </c>
      <c r="C990" s="154">
        <v>43830</v>
      </c>
      <c r="D990" s="155">
        <v>1.0349999999999999</v>
      </c>
      <c r="E990" s="155">
        <v>1.0349999999999999</v>
      </c>
      <c r="F990" s="156">
        <v>0.58309037900874705</v>
      </c>
      <c r="G990" s="154">
        <v>43829</v>
      </c>
      <c r="H990" s="155">
        <v>1.0289999999999999</v>
      </c>
      <c r="I990" s="156">
        <v>25</v>
      </c>
      <c r="J990" s="152" t="s">
        <v>11318</v>
      </c>
      <c r="K990" s="156">
        <v>1.76991150442478</v>
      </c>
      <c r="L990" s="156">
        <v>4.0201005025125598</v>
      </c>
      <c r="M990" s="185">
        <v>2.37388724035609</v>
      </c>
      <c r="N990" s="156">
        <v>5.72012257405515</v>
      </c>
      <c r="O990" s="156">
        <v>25</v>
      </c>
      <c r="P990" s="152" t="s">
        <v>11318</v>
      </c>
      <c r="Q990" s="156">
        <v>5.2899287894201397</v>
      </c>
      <c r="R990" s="152" t="s">
        <v>11319</v>
      </c>
      <c r="S990" s="156">
        <v>15.9014557670773</v>
      </c>
      <c r="T990" s="152" t="s">
        <v>11320</v>
      </c>
      <c r="U990" s="156">
        <v>3.4999999999999898</v>
      </c>
      <c r="V990" s="152" t="s">
        <v>157</v>
      </c>
      <c r="W990" s="152" t="s">
        <v>189</v>
      </c>
      <c r="X990" s="155">
        <v>2.0025961428999999</v>
      </c>
      <c r="Y990" s="152" t="s">
        <v>159</v>
      </c>
      <c r="Z990" s="154">
        <v>42109</v>
      </c>
      <c r="AA990" s="192" t="s">
        <v>22847</v>
      </c>
      <c r="AB990" s="152" t="s">
        <v>11023</v>
      </c>
      <c r="AC990" s="152" t="s">
        <v>11024</v>
      </c>
      <c r="AD990" s="152" t="s">
        <v>173</v>
      </c>
    </row>
    <row r="991" spans="1:30" hidden="1">
      <c r="A991" s="189" t="s">
        <v>8336</v>
      </c>
      <c r="B991" s="189" t="s">
        <v>8337</v>
      </c>
      <c r="C991" s="154">
        <v>43830</v>
      </c>
      <c r="D991" s="155">
        <v>1.0458000000000001</v>
      </c>
      <c r="E991" s="155">
        <v>1.0458000000000001</v>
      </c>
      <c r="F991" s="156">
        <v>0.528693646063641</v>
      </c>
      <c r="G991" s="154">
        <v>43829</v>
      </c>
      <c r="H991" s="155">
        <v>1.0403</v>
      </c>
      <c r="I991" s="156">
        <v>24.991036213696699</v>
      </c>
      <c r="J991" s="152" t="s">
        <v>11321</v>
      </c>
      <c r="K991" s="156">
        <v>2.3688332028191099</v>
      </c>
      <c r="L991" s="156">
        <v>7.4599260172626503</v>
      </c>
      <c r="M991" s="185">
        <v>7.8811636063544501</v>
      </c>
      <c r="N991" s="156">
        <v>10.2699283002952</v>
      </c>
      <c r="O991" s="156">
        <v>24.991036213696699</v>
      </c>
      <c r="P991" s="152" t="s">
        <v>11321</v>
      </c>
      <c r="Q991" s="156">
        <v>4.9789198956033003</v>
      </c>
      <c r="R991" s="152" t="s">
        <v>11322</v>
      </c>
      <c r="S991" s="157">
        <v>0</v>
      </c>
      <c r="T991" s="152"/>
      <c r="U991" s="156">
        <v>4.5800000000000098</v>
      </c>
      <c r="V991" s="152" t="s">
        <v>163</v>
      </c>
      <c r="W991" s="152" t="s">
        <v>95</v>
      </c>
      <c r="X991" s="155">
        <v>4.2847656099</v>
      </c>
      <c r="Y991" s="152" t="s">
        <v>159</v>
      </c>
      <c r="Z991" s="154">
        <v>42795</v>
      </c>
      <c r="AA991" s="192" t="s">
        <v>22847</v>
      </c>
      <c r="AB991" s="152" t="s">
        <v>11323</v>
      </c>
      <c r="AC991" s="152" t="s">
        <v>215</v>
      </c>
      <c r="AD991" s="152" t="s">
        <v>185</v>
      </c>
    </row>
    <row r="992" spans="1:30" hidden="1">
      <c r="A992" s="189" t="s">
        <v>14239</v>
      </c>
      <c r="B992" s="189" t="s">
        <v>14240</v>
      </c>
      <c r="C992" s="154">
        <v>43830</v>
      </c>
      <c r="D992" s="155">
        <v>1.387</v>
      </c>
      <c r="E992" s="155">
        <v>1.387</v>
      </c>
      <c r="F992" s="156">
        <v>0.94614264919941005</v>
      </c>
      <c r="G992" s="154">
        <v>43829</v>
      </c>
      <c r="H992" s="155">
        <v>1.3740000000000001</v>
      </c>
      <c r="I992" s="156">
        <v>24.9549549549549</v>
      </c>
      <c r="J992" s="152" t="s">
        <v>14241</v>
      </c>
      <c r="K992" s="156">
        <v>2.5887573964496999</v>
      </c>
      <c r="L992" s="156">
        <v>4.5214770158251696</v>
      </c>
      <c r="M992" s="185">
        <v>6.85670261941448</v>
      </c>
      <c r="N992" s="156">
        <v>17.046413502109701</v>
      </c>
      <c r="O992" s="156">
        <v>24.9549549549549</v>
      </c>
      <c r="P992" s="152" t="s">
        <v>14241</v>
      </c>
      <c r="Q992" s="156">
        <v>12.3987034035656</v>
      </c>
      <c r="R992" s="152" t="s">
        <v>14242</v>
      </c>
      <c r="S992" s="156">
        <v>12.3987034035656</v>
      </c>
      <c r="T992" s="152" t="s">
        <v>14243</v>
      </c>
      <c r="U992" s="156">
        <v>16.359060402684602</v>
      </c>
      <c r="V992" s="152" t="s">
        <v>163</v>
      </c>
      <c r="W992" s="152" t="s">
        <v>158</v>
      </c>
      <c r="X992" s="155">
        <v>0.5002577949</v>
      </c>
      <c r="Y992" s="152" t="s">
        <v>159</v>
      </c>
      <c r="Z992" s="154">
        <v>42429</v>
      </c>
      <c r="AA992" s="192" t="s">
        <v>22847</v>
      </c>
      <c r="AB992" s="152" t="s">
        <v>9528</v>
      </c>
      <c r="AC992" s="152" t="s">
        <v>215</v>
      </c>
      <c r="AD992" s="152" t="s">
        <v>185</v>
      </c>
    </row>
    <row r="993" spans="1:30" hidden="1">
      <c r="A993" s="189" t="s">
        <v>8338</v>
      </c>
      <c r="B993" s="189" t="s">
        <v>8339</v>
      </c>
      <c r="C993" s="154">
        <v>43830</v>
      </c>
      <c r="D993" s="155">
        <v>0.46100000000000002</v>
      </c>
      <c r="E993" s="155">
        <v>0.46100000000000002</v>
      </c>
      <c r="F993" s="156">
        <v>0.217391304347826</v>
      </c>
      <c r="G993" s="154">
        <v>43829</v>
      </c>
      <c r="H993" s="155">
        <v>0.46</v>
      </c>
      <c r="I993" s="156">
        <v>24.932249322493199</v>
      </c>
      <c r="J993" s="152" t="s">
        <v>11324</v>
      </c>
      <c r="K993" s="156">
        <v>2.44444444444445</v>
      </c>
      <c r="L993" s="156">
        <v>6.4665127020785302</v>
      </c>
      <c r="M993" s="185">
        <v>6.7129629629629699</v>
      </c>
      <c r="N993" s="156">
        <v>10.2870813397129</v>
      </c>
      <c r="O993" s="156">
        <v>24.932249322493199</v>
      </c>
      <c r="P993" s="152" t="s">
        <v>11324</v>
      </c>
      <c r="Q993" s="156">
        <v>-1.0729613733905601</v>
      </c>
      <c r="R993" s="152" t="s">
        <v>11325</v>
      </c>
      <c r="S993" s="156">
        <v>-1.2847965738758</v>
      </c>
      <c r="T993" s="152" t="s">
        <v>11326</v>
      </c>
      <c r="U993" s="156">
        <v>-53.9</v>
      </c>
      <c r="V993" s="152" t="s">
        <v>157</v>
      </c>
      <c r="W993" s="152" t="s">
        <v>186</v>
      </c>
      <c r="X993" s="155">
        <v>7.1945289424999999</v>
      </c>
      <c r="Y993" s="152" t="s">
        <v>159</v>
      </c>
      <c r="Z993" s="154">
        <v>42159</v>
      </c>
      <c r="AA993" s="192" t="s">
        <v>22847</v>
      </c>
      <c r="AB993" s="152" t="s">
        <v>480</v>
      </c>
      <c r="AC993" s="152" t="s">
        <v>187</v>
      </c>
      <c r="AD993" s="152" t="s">
        <v>173</v>
      </c>
    </row>
    <row r="994" spans="1:30" hidden="1">
      <c r="A994" s="189" t="s">
        <v>3675</v>
      </c>
      <c r="B994" s="189" t="s">
        <v>3676</v>
      </c>
      <c r="C994" s="154">
        <v>43830</v>
      </c>
      <c r="D994" s="155">
        <v>0.752</v>
      </c>
      <c r="E994" s="155">
        <v>1.1519999999999999</v>
      </c>
      <c r="F994" s="156">
        <v>0.66934404283802895</v>
      </c>
      <c r="G994" s="154">
        <v>43829</v>
      </c>
      <c r="H994" s="155">
        <v>0.747</v>
      </c>
      <c r="I994" s="156">
        <v>24.9169435215947</v>
      </c>
      <c r="J994" s="152" t="s">
        <v>3686</v>
      </c>
      <c r="K994" s="156">
        <v>1.48448043184887</v>
      </c>
      <c r="L994" s="156">
        <v>6.0648801128349898</v>
      </c>
      <c r="M994" s="185">
        <v>6.9701280227596101</v>
      </c>
      <c r="N994" s="156">
        <v>13.595166163142</v>
      </c>
      <c r="O994" s="156">
        <v>24.9169435215947</v>
      </c>
      <c r="P994" s="152" t="s">
        <v>3686</v>
      </c>
      <c r="Q994" s="156">
        <v>15.160796324655401</v>
      </c>
      <c r="R994" s="152" t="s">
        <v>6619</v>
      </c>
      <c r="S994" s="156">
        <v>11.242603550295801</v>
      </c>
      <c r="T994" s="152" t="s">
        <v>6620</v>
      </c>
      <c r="U994" s="156">
        <v>4.8354927999999999</v>
      </c>
      <c r="V994" s="152" t="s">
        <v>163</v>
      </c>
      <c r="W994" s="152" t="s">
        <v>158</v>
      </c>
      <c r="X994" s="155">
        <v>1.4224409340999999</v>
      </c>
      <c r="Y994" s="152" t="s">
        <v>159</v>
      </c>
      <c r="Z994" s="154">
        <v>41382</v>
      </c>
      <c r="AA994" s="192" t="s">
        <v>318</v>
      </c>
      <c r="AB994" s="152" t="s">
        <v>230</v>
      </c>
      <c r="AC994" s="152" t="s">
        <v>231</v>
      </c>
      <c r="AD994" s="152" t="s">
        <v>181</v>
      </c>
    </row>
    <row r="995" spans="1:30" hidden="1">
      <c r="A995" s="189" t="s">
        <v>8340</v>
      </c>
      <c r="B995" s="189" t="s">
        <v>8341</v>
      </c>
      <c r="C995" s="154">
        <v>43830</v>
      </c>
      <c r="D995" s="155">
        <v>1.071</v>
      </c>
      <c r="E995" s="155">
        <v>2.016</v>
      </c>
      <c r="F995" s="156">
        <v>0.18709073900842901</v>
      </c>
      <c r="G995" s="154">
        <v>43829</v>
      </c>
      <c r="H995" s="155">
        <v>1.069</v>
      </c>
      <c r="I995" s="156">
        <v>24.902602732181801</v>
      </c>
      <c r="J995" s="152" t="s">
        <v>11327</v>
      </c>
      <c r="K995" s="156">
        <v>0.28089887640449102</v>
      </c>
      <c r="L995" s="156">
        <v>3.47826086956522</v>
      </c>
      <c r="M995" s="185">
        <v>2.4880214458522398</v>
      </c>
      <c r="N995" s="156">
        <v>6.1488262669965303</v>
      </c>
      <c r="O995" s="156">
        <v>24.902602732181801</v>
      </c>
      <c r="P995" s="152" t="s">
        <v>11327</v>
      </c>
      <c r="Q995" s="156">
        <v>8.0566129087761595</v>
      </c>
      <c r="R995" s="152" t="s">
        <v>11328</v>
      </c>
      <c r="S995" s="156">
        <v>4.2833984605669198</v>
      </c>
      <c r="T995" s="152" t="s">
        <v>11329</v>
      </c>
      <c r="U995" s="156">
        <v>141.28891010000001</v>
      </c>
      <c r="V995" s="152" t="s">
        <v>157</v>
      </c>
      <c r="W995" s="152" t="s">
        <v>158</v>
      </c>
      <c r="X995" s="155">
        <v>2.1650671880000001</v>
      </c>
      <c r="Y995" s="152" t="s">
        <v>159</v>
      </c>
      <c r="Z995" s="154">
        <v>40114</v>
      </c>
      <c r="AA995" s="192" t="s">
        <v>22847</v>
      </c>
      <c r="AB995" s="152" t="s">
        <v>11330</v>
      </c>
      <c r="AC995" s="152" t="s">
        <v>211</v>
      </c>
      <c r="AD995" s="152" t="s">
        <v>181</v>
      </c>
    </row>
    <row r="996" spans="1:30" hidden="1">
      <c r="A996" s="189" t="s">
        <v>8342</v>
      </c>
      <c r="B996" s="189" t="s">
        <v>8343</v>
      </c>
      <c r="C996" s="154">
        <v>43830</v>
      </c>
      <c r="D996" s="155">
        <v>1.0660000000000001</v>
      </c>
      <c r="E996" s="155">
        <v>2.0190000000000001</v>
      </c>
      <c r="F996" s="156">
        <v>0.56603773584905803</v>
      </c>
      <c r="G996" s="154">
        <v>43829</v>
      </c>
      <c r="H996" s="155">
        <v>1.06</v>
      </c>
      <c r="I996" s="156">
        <v>24.824355971896999</v>
      </c>
      <c r="J996" s="152" t="s">
        <v>11331</v>
      </c>
      <c r="K996" s="156">
        <v>2.5986525505293501</v>
      </c>
      <c r="L996" s="156">
        <v>6.0696517412935496</v>
      </c>
      <c r="M996" s="185">
        <v>8.5539714867617196</v>
      </c>
      <c r="N996" s="156">
        <v>14.7470398277718</v>
      </c>
      <c r="O996" s="156">
        <v>24.824355971896999</v>
      </c>
      <c r="P996" s="152" t="s">
        <v>11331</v>
      </c>
      <c r="Q996" s="156">
        <v>16.4440742451071</v>
      </c>
      <c r="R996" s="152" t="s">
        <v>11332</v>
      </c>
      <c r="S996" s="156">
        <v>18.503983422929501</v>
      </c>
      <c r="T996" s="152" t="s">
        <v>11333</v>
      </c>
      <c r="U996" s="156">
        <v>147.4582552</v>
      </c>
      <c r="V996" s="152" t="s">
        <v>157</v>
      </c>
      <c r="W996" s="152" t="s">
        <v>158</v>
      </c>
      <c r="X996" s="155">
        <v>2.6253355905000002</v>
      </c>
      <c r="Y996" s="152" t="s">
        <v>159</v>
      </c>
      <c r="Z996" s="154">
        <v>41534</v>
      </c>
      <c r="AA996" s="192" t="s">
        <v>22847</v>
      </c>
      <c r="AB996" s="152" t="s">
        <v>11334</v>
      </c>
      <c r="AC996" s="152" t="s">
        <v>244</v>
      </c>
      <c r="AD996" s="152" t="s">
        <v>162</v>
      </c>
    </row>
    <row r="997" spans="1:30" hidden="1">
      <c r="A997" s="189" t="s">
        <v>14244</v>
      </c>
      <c r="B997" s="189" t="s">
        <v>14245</v>
      </c>
      <c r="C997" s="154">
        <v>43830</v>
      </c>
      <c r="D997" s="155">
        <v>0.83599999999999997</v>
      </c>
      <c r="E997" s="155">
        <v>0.83599999999999997</v>
      </c>
      <c r="F997" s="156">
        <v>0.95399106388117605</v>
      </c>
      <c r="G997" s="154">
        <v>43829</v>
      </c>
      <c r="H997" s="155">
        <v>0.82809999999999995</v>
      </c>
      <c r="I997" s="156">
        <v>24.7574988807641</v>
      </c>
      <c r="J997" s="152" t="s">
        <v>14246</v>
      </c>
      <c r="K997" s="156">
        <v>3.1334813718233399</v>
      </c>
      <c r="L997" s="156">
        <v>4.8801906912557902</v>
      </c>
      <c r="M997" s="185">
        <v>7.17948717948717</v>
      </c>
      <c r="N997" s="156">
        <v>9.0387374461979793</v>
      </c>
      <c r="O997" s="156">
        <v>24.7574988807641</v>
      </c>
      <c r="P997" s="152" t="s">
        <v>14246</v>
      </c>
      <c r="Q997" s="156">
        <v>-4.8702776513427501</v>
      </c>
      <c r="R997" s="152" t="s">
        <v>14247</v>
      </c>
      <c r="S997" s="156">
        <v>7.1108263933376001</v>
      </c>
      <c r="T997" s="152" t="s">
        <v>14248</v>
      </c>
      <c r="U997" s="156">
        <v>-16.399999999999999</v>
      </c>
      <c r="V997" s="152" t="s">
        <v>157</v>
      </c>
      <c r="W997" s="152" t="s">
        <v>158</v>
      </c>
      <c r="X997" s="155">
        <v>1.5009200304000001</v>
      </c>
      <c r="Y997" s="152" t="s">
        <v>159</v>
      </c>
      <c r="Z997" s="154">
        <v>42180</v>
      </c>
      <c r="AA997" s="192" t="s">
        <v>22847</v>
      </c>
      <c r="AB997" s="152" t="s">
        <v>448</v>
      </c>
      <c r="AC997" s="152" t="s">
        <v>292</v>
      </c>
      <c r="AD997" s="152" t="s">
        <v>183</v>
      </c>
    </row>
    <row r="998" spans="1:30" hidden="1">
      <c r="A998" s="189" t="s">
        <v>14249</v>
      </c>
      <c r="B998" s="189" t="s">
        <v>14250</v>
      </c>
      <c r="C998" s="154">
        <v>43830</v>
      </c>
      <c r="D998" s="155">
        <v>1.1585000000000001</v>
      </c>
      <c r="E998" s="155">
        <v>1.1585000000000001</v>
      </c>
      <c r="F998" s="156">
        <v>0.42475728155340903</v>
      </c>
      <c r="G998" s="154">
        <v>43829</v>
      </c>
      <c r="H998" s="155">
        <v>1.1536</v>
      </c>
      <c r="I998" s="156">
        <v>24.7039827771798</v>
      </c>
      <c r="J998" s="152" t="s">
        <v>14251</v>
      </c>
      <c r="K998" s="156">
        <v>1.54264177403805</v>
      </c>
      <c r="L998" s="156">
        <v>7.7674418604651301</v>
      </c>
      <c r="M998" s="185">
        <v>8.4737827715355802</v>
      </c>
      <c r="N998" s="156">
        <v>15.4229351399821</v>
      </c>
      <c r="O998" s="156">
        <v>24.7039827771798</v>
      </c>
      <c r="P998" s="152" t="s">
        <v>14251</v>
      </c>
      <c r="Q998" s="156">
        <v>15.250696378830099</v>
      </c>
      <c r="R998" s="152" t="s">
        <v>14252</v>
      </c>
      <c r="S998" s="157">
        <v>0</v>
      </c>
      <c r="T998" s="152"/>
      <c r="U998" s="156">
        <v>15.85</v>
      </c>
      <c r="V998" s="152" t="s">
        <v>157</v>
      </c>
      <c r="W998" s="152" t="s">
        <v>95</v>
      </c>
      <c r="X998" s="155">
        <v>0.18114992069999999</v>
      </c>
      <c r="Y998" s="152" t="s">
        <v>159</v>
      </c>
      <c r="Z998" s="154">
        <v>42888</v>
      </c>
      <c r="AA998" s="192" t="s">
        <v>318</v>
      </c>
      <c r="AB998" s="152" t="s">
        <v>763</v>
      </c>
      <c r="AC998" s="152" t="s">
        <v>240</v>
      </c>
      <c r="AD998" s="152" t="s">
        <v>162</v>
      </c>
    </row>
    <row r="999" spans="1:30" hidden="1">
      <c r="A999" s="189" t="s">
        <v>14253</v>
      </c>
      <c r="B999" s="189" t="s">
        <v>14254</v>
      </c>
      <c r="C999" s="154">
        <v>43830</v>
      </c>
      <c r="D999" s="155">
        <v>0.96940000000000004</v>
      </c>
      <c r="E999" s="155">
        <v>0.96940000000000004</v>
      </c>
      <c r="F999" s="156">
        <v>5.1604912787703197E-2</v>
      </c>
      <c r="G999" s="154">
        <v>43829</v>
      </c>
      <c r="H999" s="155">
        <v>0.96889999999999998</v>
      </c>
      <c r="I999" s="156">
        <v>24.697710316439402</v>
      </c>
      <c r="J999" s="152" t="s">
        <v>14255</v>
      </c>
      <c r="K999" s="156">
        <v>0.93710953769262895</v>
      </c>
      <c r="L999" s="156">
        <v>2.3978028942642902</v>
      </c>
      <c r="M999" s="185">
        <v>2.9305585049904499</v>
      </c>
      <c r="N999" s="156">
        <v>5.6106329665540899</v>
      </c>
      <c r="O999" s="156">
        <v>24.697710316439402</v>
      </c>
      <c r="P999" s="152" t="s">
        <v>14255</v>
      </c>
      <c r="Q999" s="156">
        <v>-9.8400297619047503</v>
      </c>
      <c r="R999" s="152" t="s">
        <v>14256</v>
      </c>
      <c r="S999" s="157">
        <v>0</v>
      </c>
      <c r="T999" s="152"/>
      <c r="U999" s="156">
        <v>-3.06</v>
      </c>
      <c r="V999" s="152" t="s">
        <v>157</v>
      </c>
      <c r="W999" s="152" t="s">
        <v>95</v>
      </c>
      <c r="X999" s="155">
        <v>0.1105845863</v>
      </c>
      <c r="Y999" s="152" t="s">
        <v>159</v>
      </c>
      <c r="Z999" s="154">
        <v>42907</v>
      </c>
      <c r="AA999" s="192" t="s">
        <v>22847</v>
      </c>
      <c r="AB999" s="152" t="s">
        <v>11317</v>
      </c>
      <c r="AC999" s="152" t="s">
        <v>239</v>
      </c>
      <c r="AD999" s="152" t="s">
        <v>409</v>
      </c>
    </row>
    <row r="1000" spans="1:30" hidden="1">
      <c r="A1000" s="189" t="s">
        <v>14257</v>
      </c>
      <c r="B1000" s="189" t="s">
        <v>14258</v>
      </c>
      <c r="C1000" s="154">
        <v>43830</v>
      </c>
      <c r="D1000" s="155">
        <v>0.94510000000000005</v>
      </c>
      <c r="E1000" s="155">
        <v>0.94510000000000005</v>
      </c>
      <c r="F1000" s="156">
        <v>7.4121135112244205E-2</v>
      </c>
      <c r="G1000" s="154">
        <v>43829</v>
      </c>
      <c r="H1000" s="155">
        <v>0.94440000000000002</v>
      </c>
      <c r="I1000" s="156">
        <v>24.666930484104999</v>
      </c>
      <c r="J1000" s="152" t="s">
        <v>14259</v>
      </c>
      <c r="K1000" s="156">
        <v>1.05820105820212E-2</v>
      </c>
      <c r="L1000" s="156">
        <v>7.4121135112244205E-2</v>
      </c>
      <c r="M1000" s="185">
        <v>1.0910257781581001</v>
      </c>
      <c r="N1000" s="156">
        <v>6.5381580430616699</v>
      </c>
      <c r="O1000" s="156">
        <v>24.666930484104999</v>
      </c>
      <c r="P1000" s="152" t="s">
        <v>14259</v>
      </c>
      <c r="Q1000" s="156">
        <v>7.2758229284903599</v>
      </c>
      <c r="R1000" s="152" t="s">
        <v>14260</v>
      </c>
      <c r="S1000" s="156">
        <v>0.435706695005324</v>
      </c>
      <c r="T1000" s="152" t="s">
        <v>14261</v>
      </c>
      <c r="U1000" s="156">
        <v>-5.4899999999999904</v>
      </c>
      <c r="V1000" s="152" t="s">
        <v>157</v>
      </c>
      <c r="W1000" s="152" t="s">
        <v>158</v>
      </c>
      <c r="X1000" s="155">
        <v>4.3280687200000001E-2</v>
      </c>
      <c r="Y1000" s="152" t="s">
        <v>159</v>
      </c>
      <c r="Z1000" s="154">
        <v>42191</v>
      </c>
      <c r="AA1000" s="192" t="s">
        <v>22847</v>
      </c>
      <c r="AB1000" s="152" t="s">
        <v>510</v>
      </c>
      <c r="AC1000" s="152" t="s">
        <v>236</v>
      </c>
      <c r="AD1000" s="152" t="s">
        <v>192</v>
      </c>
    </row>
    <row r="1001" spans="1:30" hidden="1">
      <c r="A1001" s="189" t="s">
        <v>8344</v>
      </c>
      <c r="B1001" s="189" t="s">
        <v>8345</v>
      </c>
      <c r="C1001" s="154">
        <v>43830</v>
      </c>
      <c r="D1001" s="155">
        <v>1.401</v>
      </c>
      <c r="E1001" s="155">
        <v>1.401</v>
      </c>
      <c r="F1001" s="156">
        <v>0.28632784538296402</v>
      </c>
      <c r="G1001" s="154">
        <v>43829</v>
      </c>
      <c r="H1001" s="155">
        <v>1.397</v>
      </c>
      <c r="I1001" s="156">
        <v>24.644128113878999</v>
      </c>
      <c r="J1001" s="152" t="s">
        <v>11335</v>
      </c>
      <c r="K1001" s="156">
        <v>0.93659942363113302</v>
      </c>
      <c r="L1001" s="156">
        <v>1.74291938997822</v>
      </c>
      <c r="M1001" s="185">
        <v>3.0905077262693199</v>
      </c>
      <c r="N1001" s="156">
        <v>6.7022086824067104</v>
      </c>
      <c r="O1001" s="156">
        <v>24.644128113878999</v>
      </c>
      <c r="P1001" s="152" t="s">
        <v>11335</v>
      </c>
      <c r="Q1001" s="156">
        <v>23.872679045092799</v>
      </c>
      <c r="R1001" s="152" t="s">
        <v>11336</v>
      </c>
      <c r="S1001" s="156">
        <v>33.9388145315488</v>
      </c>
      <c r="T1001" s="152" t="s">
        <v>11337</v>
      </c>
      <c r="U1001" s="156">
        <v>40.1</v>
      </c>
      <c r="V1001" s="152" t="s">
        <v>157</v>
      </c>
      <c r="W1001" s="152" t="s">
        <v>166</v>
      </c>
      <c r="X1001" s="155">
        <v>2.4552157934999999</v>
      </c>
      <c r="Y1001" s="152" t="s">
        <v>159</v>
      </c>
      <c r="Z1001" s="154">
        <v>42171</v>
      </c>
      <c r="AA1001" s="192" t="s">
        <v>22847</v>
      </c>
      <c r="AB1001" s="152" t="s">
        <v>478</v>
      </c>
      <c r="AC1001" s="152" t="s">
        <v>205</v>
      </c>
      <c r="AD1001" s="152" t="s">
        <v>235</v>
      </c>
    </row>
    <row r="1002" spans="1:30" hidden="1">
      <c r="A1002" s="189" t="s">
        <v>8346</v>
      </c>
      <c r="B1002" s="189" t="s">
        <v>8347</v>
      </c>
      <c r="C1002" s="154">
        <v>43830</v>
      </c>
      <c r="D1002" s="155">
        <v>1.044</v>
      </c>
      <c r="E1002" s="155">
        <v>1.1910000000000001</v>
      </c>
      <c r="F1002" s="156">
        <v>9.58772770853345E-2</v>
      </c>
      <c r="G1002" s="154">
        <v>43829</v>
      </c>
      <c r="H1002" s="155">
        <v>1.0429999999999999</v>
      </c>
      <c r="I1002" s="156">
        <v>24.582338902147999</v>
      </c>
      <c r="J1002" s="152" t="s">
        <v>11338</v>
      </c>
      <c r="K1002" s="156">
        <v>0.86956521739130099</v>
      </c>
      <c r="L1002" s="156">
        <v>2.9585798816568101</v>
      </c>
      <c r="M1002" s="185">
        <v>4.1916167664670496</v>
      </c>
      <c r="N1002" s="156">
        <v>6.5306122448979602</v>
      </c>
      <c r="O1002" s="156">
        <v>24.582338902147999</v>
      </c>
      <c r="P1002" s="152" t="s">
        <v>11338</v>
      </c>
      <c r="Q1002" s="156">
        <v>0.772200772200765</v>
      </c>
      <c r="R1002" s="152" t="s">
        <v>11339</v>
      </c>
      <c r="S1002" s="156">
        <v>11.431744537815099</v>
      </c>
      <c r="T1002" s="152" t="s">
        <v>11340</v>
      </c>
      <c r="U1002" s="156">
        <v>19.343398400000002</v>
      </c>
      <c r="V1002" s="152" t="s">
        <v>163</v>
      </c>
      <c r="W1002" s="152" t="s">
        <v>189</v>
      </c>
      <c r="X1002" s="155">
        <v>2.9723178382</v>
      </c>
      <c r="Y1002" s="152" t="s">
        <v>159</v>
      </c>
      <c r="Z1002" s="154">
        <v>42349</v>
      </c>
      <c r="AA1002" s="192" t="s">
        <v>22847</v>
      </c>
      <c r="AB1002" s="152" t="s">
        <v>11341</v>
      </c>
      <c r="AC1002" s="152" t="s">
        <v>187</v>
      </c>
      <c r="AD1002" s="152" t="s">
        <v>540</v>
      </c>
    </row>
    <row r="1003" spans="1:30" hidden="1">
      <c r="A1003" s="189" t="s">
        <v>14262</v>
      </c>
      <c r="B1003" s="189" t="s">
        <v>14263</v>
      </c>
      <c r="C1003" s="154">
        <v>43830</v>
      </c>
      <c r="D1003" s="155">
        <v>0.74</v>
      </c>
      <c r="E1003" s="155">
        <v>1.1299999999999999</v>
      </c>
      <c r="F1003" s="156">
        <v>0.81743869209809406</v>
      </c>
      <c r="G1003" s="154">
        <v>43829</v>
      </c>
      <c r="H1003" s="155">
        <v>0.73399999999999999</v>
      </c>
      <c r="I1003" s="156">
        <v>24.579124579124599</v>
      </c>
      <c r="J1003" s="152" t="s">
        <v>14264</v>
      </c>
      <c r="K1003" s="156">
        <v>1.50891632373114</v>
      </c>
      <c r="L1003" s="156">
        <v>6.1692969870875203</v>
      </c>
      <c r="M1003" s="185">
        <v>6.9364161849710904</v>
      </c>
      <c r="N1003" s="156">
        <v>13.671274961597501</v>
      </c>
      <c r="O1003" s="156">
        <v>24.579124579124599</v>
      </c>
      <c r="P1003" s="152" t="s">
        <v>14264</v>
      </c>
      <c r="Q1003" s="156">
        <v>14.3740340030912</v>
      </c>
      <c r="R1003" s="152" t="s">
        <v>14265</v>
      </c>
      <c r="S1003" s="156">
        <v>10.119047619047601</v>
      </c>
      <c r="T1003" s="152" t="s">
        <v>14266</v>
      </c>
      <c r="U1003" s="156">
        <v>2.4334639999999998</v>
      </c>
      <c r="V1003" s="152" t="s">
        <v>163</v>
      </c>
      <c r="W1003" s="152" t="s">
        <v>186</v>
      </c>
      <c r="X1003" s="155">
        <v>1.0015072508</v>
      </c>
      <c r="Y1003" s="152" t="s">
        <v>159</v>
      </c>
      <c r="Z1003" s="154">
        <v>41382</v>
      </c>
      <c r="AA1003" s="192" t="s">
        <v>318</v>
      </c>
      <c r="AB1003" s="152" t="s">
        <v>230</v>
      </c>
      <c r="AC1003" s="152" t="s">
        <v>231</v>
      </c>
      <c r="AD1003" s="152" t="s">
        <v>181</v>
      </c>
    </row>
    <row r="1004" spans="1:30" hidden="1">
      <c r="A1004" s="189" t="s">
        <v>8348</v>
      </c>
      <c r="B1004" s="189" t="s">
        <v>8349</v>
      </c>
      <c r="C1004" s="154">
        <v>43830</v>
      </c>
      <c r="D1004" s="155">
        <v>1.2659</v>
      </c>
      <c r="E1004" s="155">
        <v>1.2659</v>
      </c>
      <c r="F1004" s="156">
        <v>1.1748721227621399</v>
      </c>
      <c r="G1004" s="154">
        <v>43829</v>
      </c>
      <c r="H1004" s="155">
        <v>1.2512000000000001</v>
      </c>
      <c r="I1004" s="156">
        <v>24.522919535707299</v>
      </c>
      <c r="J1004" s="152" t="s">
        <v>11342</v>
      </c>
      <c r="K1004" s="156">
        <v>1.312525010004</v>
      </c>
      <c r="L1004" s="156">
        <v>2.75162337662338</v>
      </c>
      <c r="M1004" s="185">
        <v>1.9325227474031701</v>
      </c>
      <c r="N1004" s="156">
        <v>12.394566278966501</v>
      </c>
      <c r="O1004" s="156">
        <v>24.522919535707299</v>
      </c>
      <c r="P1004" s="152" t="s">
        <v>11342</v>
      </c>
      <c r="Q1004" s="156">
        <v>21.161944869831601</v>
      </c>
      <c r="R1004" s="152" t="s">
        <v>11343</v>
      </c>
      <c r="S1004" s="156">
        <v>26.564687062587499</v>
      </c>
      <c r="T1004" s="152" t="s">
        <v>11344</v>
      </c>
      <c r="U1004" s="156">
        <v>26.59</v>
      </c>
      <c r="V1004" s="152" t="s">
        <v>157</v>
      </c>
      <c r="W1004" s="152" t="s">
        <v>189</v>
      </c>
      <c r="X1004" s="155">
        <v>0.51343604730000003</v>
      </c>
      <c r="Y1004" s="152" t="s">
        <v>159</v>
      </c>
      <c r="Z1004" s="154">
        <v>42717</v>
      </c>
      <c r="AA1004" s="192" t="s">
        <v>22847</v>
      </c>
      <c r="AB1004" s="152" t="s">
        <v>11345</v>
      </c>
      <c r="AC1004" s="152" t="s">
        <v>369</v>
      </c>
      <c r="AD1004" s="152" t="s">
        <v>162</v>
      </c>
    </row>
    <row r="1005" spans="1:30" hidden="1">
      <c r="A1005" s="189" t="s">
        <v>8350</v>
      </c>
      <c r="B1005" s="189" t="s">
        <v>8351</v>
      </c>
      <c r="C1005" s="154">
        <v>43830</v>
      </c>
      <c r="D1005" s="155">
        <v>1.357</v>
      </c>
      <c r="E1005" s="155">
        <v>1.62</v>
      </c>
      <c r="F1005" s="156">
        <v>7.3746312684361798E-2</v>
      </c>
      <c r="G1005" s="154">
        <v>43829</v>
      </c>
      <c r="H1005" s="155">
        <v>1.3560000000000001</v>
      </c>
      <c r="I1005" s="156">
        <v>24.4954128440367</v>
      </c>
      <c r="J1005" s="152" t="s">
        <v>11346</v>
      </c>
      <c r="K1005" s="156">
        <v>0.51851851851851605</v>
      </c>
      <c r="L1005" s="156">
        <v>1.80045011252814</v>
      </c>
      <c r="M1005" s="185">
        <v>4.3846153846153904</v>
      </c>
      <c r="N1005" s="156">
        <v>8.6469175340272209</v>
      </c>
      <c r="O1005" s="156">
        <v>24.4954128440367</v>
      </c>
      <c r="P1005" s="152" t="s">
        <v>11346</v>
      </c>
      <c r="Q1005" s="156">
        <v>22.032374100719402</v>
      </c>
      <c r="R1005" s="152" t="s">
        <v>11347</v>
      </c>
      <c r="S1005" s="156">
        <v>31.747572815533999</v>
      </c>
      <c r="T1005" s="152" t="s">
        <v>11348</v>
      </c>
      <c r="U1005" s="156">
        <v>71.0954452</v>
      </c>
      <c r="V1005" s="152" t="s">
        <v>163</v>
      </c>
      <c r="W1005" s="152" t="s">
        <v>166</v>
      </c>
      <c r="X1005" s="155">
        <v>1.6457637731999999</v>
      </c>
      <c r="Y1005" s="152" t="s">
        <v>159</v>
      </c>
      <c r="Z1005" s="154">
        <v>41857</v>
      </c>
      <c r="AA1005" s="192" t="s">
        <v>22847</v>
      </c>
      <c r="AB1005" s="152" t="s">
        <v>9734</v>
      </c>
      <c r="AC1005" s="152" t="s">
        <v>236</v>
      </c>
      <c r="AD1005" s="152" t="s">
        <v>162</v>
      </c>
    </row>
    <row r="1006" spans="1:30" hidden="1">
      <c r="A1006" s="189" t="s">
        <v>8352</v>
      </c>
      <c r="B1006" s="189" t="s">
        <v>8353</v>
      </c>
      <c r="C1006" s="154">
        <v>43830</v>
      </c>
      <c r="D1006" s="155">
        <v>0.95299999999999996</v>
      </c>
      <c r="E1006" s="155">
        <v>0.95299999999999996</v>
      </c>
      <c r="F1006" s="156">
        <v>0</v>
      </c>
      <c r="G1006" s="154">
        <v>43829</v>
      </c>
      <c r="H1006" s="155">
        <v>0.95299999999999996</v>
      </c>
      <c r="I1006" s="156">
        <v>24.412532637075699</v>
      </c>
      <c r="J1006" s="152" t="s">
        <v>11349</v>
      </c>
      <c r="K1006" s="156">
        <v>1.16772823779193</v>
      </c>
      <c r="L1006" s="156">
        <v>3.6996735582154399</v>
      </c>
      <c r="M1006" s="185">
        <v>6.1247216035634704</v>
      </c>
      <c r="N1006" s="156">
        <v>5.6541019955653997</v>
      </c>
      <c r="O1006" s="156">
        <v>24.412532637075699</v>
      </c>
      <c r="P1006" s="152" t="s">
        <v>11349</v>
      </c>
      <c r="Q1006" s="156">
        <v>-4.79520479520479</v>
      </c>
      <c r="R1006" s="152" t="s">
        <v>11350</v>
      </c>
      <c r="S1006" s="157">
        <v>0</v>
      </c>
      <c r="T1006" s="152"/>
      <c r="U1006" s="156">
        <v>-4.7</v>
      </c>
      <c r="V1006" s="152" t="s">
        <v>163</v>
      </c>
      <c r="W1006" s="152" t="s">
        <v>95</v>
      </c>
      <c r="X1006" s="155">
        <v>1.2168925764</v>
      </c>
      <c r="Y1006" s="152" t="s">
        <v>159</v>
      </c>
      <c r="Z1006" s="154">
        <v>42852</v>
      </c>
      <c r="AA1006" s="192" t="s">
        <v>22847</v>
      </c>
      <c r="AB1006" s="152" t="s">
        <v>530</v>
      </c>
      <c r="AC1006" s="152" t="s">
        <v>219</v>
      </c>
      <c r="AD1006" s="152" t="s">
        <v>173</v>
      </c>
    </row>
    <row r="1007" spans="1:30" hidden="1">
      <c r="A1007" s="189" t="s">
        <v>8354</v>
      </c>
      <c r="B1007" s="189" t="s">
        <v>8355</v>
      </c>
      <c r="C1007" s="154">
        <v>43830</v>
      </c>
      <c r="D1007" s="155">
        <v>1.25</v>
      </c>
      <c r="E1007" s="155">
        <v>1.25</v>
      </c>
      <c r="F1007" s="156">
        <v>0.48231511254019299</v>
      </c>
      <c r="G1007" s="154">
        <v>43829</v>
      </c>
      <c r="H1007" s="155">
        <v>1.244</v>
      </c>
      <c r="I1007" s="156">
        <v>24.3781094527363</v>
      </c>
      <c r="J1007" s="152" t="s">
        <v>11351</v>
      </c>
      <c r="K1007" s="156">
        <v>0.96930533117932205</v>
      </c>
      <c r="L1007" s="156">
        <v>5.3074978938500399</v>
      </c>
      <c r="M1007" s="185">
        <v>7.4806534823731701</v>
      </c>
      <c r="N1007" s="156">
        <v>13.3272892112421</v>
      </c>
      <c r="O1007" s="156">
        <v>24.3781094527363</v>
      </c>
      <c r="P1007" s="152" t="s">
        <v>11351</v>
      </c>
      <c r="Q1007" s="156">
        <v>3.9933444259567401</v>
      </c>
      <c r="R1007" s="152" t="s">
        <v>11352</v>
      </c>
      <c r="S1007" s="156">
        <v>5.1303616484440697</v>
      </c>
      <c r="T1007" s="152" t="s">
        <v>11353</v>
      </c>
      <c r="U1007" s="156">
        <v>25</v>
      </c>
      <c r="V1007" s="152" t="s">
        <v>157</v>
      </c>
      <c r="W1007" s="152" t="s">
        <v>158</v>
      </c>
      <c r="X1007" s="155">
        <v>0.52779598000000005</v>
      </c>
      <c r="Y1007" s="152" t="s">
        <v>159</v>
      </c>
      <c r="Z1007" s="154">
        <v>41863</v>
      </c>
      <c r="AA1007" s="192" t="s">
        <v>22847</v>
      </c>
      <c r="AB1007" s="152" t="s">
        <v>11354</v>
      </c>
      <c r="AC1007" s="152" t="s">
        <v>215</v>
      </c>
      <c r="AD1007" s="152" t="s">
        <v>185</v>
      </c>
    </row>
    <row r="1008" spans="1:30" hidden="1">
      <c r="A1008" s="189" t="s">
        <v>14267</v>
      </c>
      <c r="B1008" s="189" t="s">
        <v>14268</v>
      </c>
      <c r="C1008" s="154">
        <v>43830</v>
      </c>
      <c r="D1008" s="155">
        <v>1.3979999999999999</v>
      </c>
      <c r="E1008" s="155">
        <v>1.3979999999999999</v>
      </c>
      <c r="F1008" s="156">
        <v>0.286944045911048</v>
      </c>
      <c r="G1008" s="154">
        <v>43829</v>
      </c>
      <c r="H1008" s="155">
        <v>1.3939999999999999</v>
      </c>
      <c r="I1008" s="156">
        <v>24.3772241992882</v>
      </c>
      <c r="J1008" s="152" t="s">
        <v>14269</v>
      </c>
      <c r="K1008" s="156">
        <v>0.93862815884475803</v>
      </c>
      <c r="L1008" s="156">
        <v>1.74672489082968</v>
      </c>
      <c r="M1008" s="185">
        <v>3.0213706705968999</v>
      </c>
      <c r="N1008" s="156">
        <v>6.4737242955064698</v>
      </c>
      <c r="O1008" s="156">
        <v>24.3772241992882</v>
      </c>
      <c r="P1008" s="152" t="s">
        <v>14269</v>
      </c>
      <c r="Q1008" s="156">
        <v>23.6074270557029</v>
      </c>
      <c r="R1008" s="152" t="s">
        <v>14270</v>
      </c>
      <c r="S1008" s="156">
        <v>33.908045977011497</v>
      </c>
      <c r="T1008" s="152" t="s">
        <v>14271</v>
      </c>
      <c r="U1008" s="156">
        <v>37.869822485207102</v>
      </c>
      <c r="V1008" s="152" t="s">
        <v>157</v>
      </c>
      <c r="W1008" s="152" t="s">
        <v>166</v>
      </c>
      <c r="X1008" s="155">
        <v>0.60253837310000002</v>
      </c>
      <c r="Y1008" s="152" t="s">
        <v>159</v>
      </c>
      <c r="Z1008" s="154">
        <v>42394</v>
      </c>
      <c r="AA1008" s="192" t="s">
        <v>22847</v>
      </c>
      <c r="AB1008" s="152" t="s">
        <v>478</v>
      </c>
      <c r="AC1008" s="152" t="s">
        <v>205</v>
      </c>
      <c r="AD1008" s="152" t="s">
        <v>235</v>
      </c>
    </row>
    <row r="1009" spans="1:30" hidden="1">
      <c r="A1009" s="189" t="s">
        <v>14272</v>
      </c>
      <c r="B1009" s="189" t="s">
        <v>14273</v>
      </c>
      <c r="C1009" s="154">
        <v>43830</v>
      </c>
      <c r="D1009" s="155">
        <v>1.0344</v>
      </c>
      <c r="E1009" s="155">
        <v>1.0344</v>
      </c>
      <c r="F1009" s="156">
        <v>0.524781341107879</v>
      </c>
      <c r="G1009" s="154">
        <v>43829</v>
      </c>
      <c r="H1009" s="155">
        <v>1.0289999999999999</v>
      </c>
      <c r="I1009" s="156">
        <v>24.371768666586501</v>
      </c>
      <c r="J1009" s="152" t="s">
        <v>14274</v>
      </c>
      <c r="K1009" s="156">
        <v>2.3651657595249902</v>
      </c>
      <c r="L1009" s="156">
        <v>7.4143302180685398</v>
      </c>
      <c r="M1009" s="185">
        <v>7.7387772107072204</v>
      </c>
      <c r="N1009" s="156">
        <v>9.99574649085495</v>
      </c>
      <c r="O1009" s="156">
        <v>24.371768666586501</v>
      </c>
      <c r="P1009" s="152" t="s">
        <v>14274</v>
      </c>
      <c r="Q1009" s="156">
        <v>3.9284637797649</v>
      </c>
      <c r="R1009" s="152" t="s">
        <v>14275</v>
      </c>
      <c r="S1009" s="157">
        <v>0</v>
      </c>
      <c r="T1009" s="152"/>
      <c r="U1009" s="156">
        <v>3.44</v>
      </c>
      <c r="V1009" s="152" t="s">
        <v>163</v>
      </c>
      <c r="W1009" s="152" t="s">
        <v>95</v>
      </c>
      <c r="X1009" s="155">
        <v>4.0192774600000002E-2</v>
      </c>
      <c r="Y1009" s="152" t="s">
        <v>159</v>
      </c>
      <c r="Z1009" s="154">
        <v>42795</v>
      </c>
      <c r="AA1009" s="192" t="s">
        <v>22847</v>
      </c>
      <c r="AB1009" s="152" t="s">
        <v>11323</v>
      </c>
      <c r="AC1009" s="152" t="s">
        <v>215</v>
      </c>
      <c r="AD1009" s="152" t="s">
        <v>185</v>
      </c>
    </row>
    <row r="1010" spans="1:30" hidden="1">
      <c r="A1010" s="189" t="s">
        <v>14276</v>
      </c>
      <c r="B1010" s="189" t="s">
        <v>14277</v>
      </c>
      <c r="C1010" s="154">
        <v>43830</v>
      </c>
      <c r="D1010" s="155">
        <v>1.036</v>
      </c>
      <c r="E1010" s="155">
        <v>1.127</v>
      </c>
      <c r="F1010" s="156">
        <v>9.6618357487931905E-2</v>
      </c>
      <c r="G1010" s="154">
        <v>43829</v>
      </c>
      <c r="H1010" s="155">
        <v>1.0349999999999999</v>
      </c>
      <c r="I1010" s="156">
        <v>24.369747899159702</v>
      </c>
      <c r="J1010" s="152" t="s">
        <v>14278</v>
      </c>
      <c r="K1010" s="156">
        <v>0.87633885102239995</v>
      </c>
      <c r="L1010" s="156">
        <v>2.9821073558648101</v>
      </c>
      <c r="M1010" s="185">
        <v>4.2253521126760498</v>
      </c>
      <c r="N1010" s="156">
        <v>6.4748201438848803</v>
      </c>
      <c r="O1010" s="156">
        <v>24.369747899159702</v>
      </c>
      <c r="P1010" s="152" t="s">
        <v>14278</v>
      </c>
      <c r="Q1010" s="156">
        <v>0.387596899224804</v>
      </c>
      <c r="R1010" s="152" t="s">
        <v>14279</v>
      </c>
      <c r="S1010" s="156">
        <v>10.6537380392157</v>
      </c>
      <c r="T1010" s="152" t="s">
        <v>14280</v>
      </c>
      <c r="U1010" s="156">
        <v>12.8668128</v>
      </c>
      <c r="V1010" s="152" t="s">
        <v>163</v>
      </c>
      <c r="W1010" s="152" t="s">
        <v>189</v>
      </c>
      <c r="X1010" s="155">
        <v>0.85186407909999995</v>
      </c>
      <c r="Y1010" s="152" t="s">
        <v>159</v>
      </c>
      <c r="Z1010" s="154">
        <v>42349</v>
      </c>
      <c r="AA1010" s="192" t="s">
        <v>22847</v>
      </c>
      <c r="AB1010" s="152" t="s">
        <v>11341</v>
      </c>
      <c r="AC1010" s="152" t="s">
        <v>187</v>
      </c>
      <c r="AD1010" s="152" t="s">
        <v>540</v>
      </c>
    </row>
    <row r="1011" spans="1:30" hidden="1">
      <c r="A1011" s="189" t="s">
        <v>8356</v>
      </c>
      <c r="B1011" s="189" t="s">
        <v>8357</v>
      </c>
      <c r="C1011" s="154">
        <v>43830</v>
      </c>
      <c r="D1011" s="155">
        <v>1.3742000000000001</v>
      </c>
      <c r="E1011" s="155">
        <v>1.3742000000000001</v>
      </c>
      <c r="F1011" s="156">
        <v>0.31389152492884098</v>
      </c>
      <c r="G1011" s="154">
        <v>43829</v>
      </c>
      <c r="H1011" s="155">
        <v>1.3698999999999999</v>
      </c>
      <c r="I1011" s="156">
        <v>24.294500723589</v>
      </c>
      <c r="J1011" s="152" t="s">
        <v>11355</v>
      </c>
      <c r="K1011" s="156">
        <v>1.0515479079344101</v>
      </c>
      <c r="L1011" s="156">
        <v>4.0902893500984696</v>
      </c>
      <c r="M1011" s="185">
        <v>6.7920422754118901</v>
      </c>
      <c r="N1011" s="156">
        <v>12.436589756177399</v>
      </c>
      <c r="O1011" s="156">
        <v>24.294500723589</v>
      </c>
      <c r="P1011" s="152" t="s">
        <v>11355</v>
      </c>
      <c r="Q1011" s="156">
        <v>25.888603884206699</v>
      </c>
      <c r="R1011" s="152" t="s">
        <v>11356</v>
      </c>
      <c r="S1011" s="157">
        <v>0</v>
      </c>
      <c r="T1011" s="152"/>
      <c r="U1011" s="156">
        <v>37.42</v>
      </c>
      <c r="V1011" s="152" t="s">
        <v>157</v>
      </c>
      <c r="W1011" s="152" t="s">
        <v>95</v>
      </c>
      <c r="X1011" s="155">
        <v>7.0854738335</v>
      </c>
      <c r="Y1011" s="152" t="s">
        <v>159</v>
      </c>
      <c r="Z1011" s="154">
        <v>42746</v>
      </c>
      <c r="AA1011" s="192" t="s">
        <v>22847</v>
      </c>
      <c r="AB1011" s="152" t="s">
        <v>324</v>
      </c>
      <c r="AC1011" s="152" t="s">
        <v>167</v>
      </c>
      <c r="AD1011" s="152" t="s">
        <v>170</v>
      </c>
    </row>
    <row r="1012" spans="1:30" hidden="1">
      <c r="A1012" s="189" t="s">
        <v>8358</v>
      </c>
      <c r="B1012" s="189" t="s">
        <v>8359</v>
      </c>
      <c r="C1012" s="154">
        <v>43830</v>
      </c>
      <c r="D1012" s="155">
        <v>1.2403999999999999</v>
      </c>
      <c r="E1012" s="155">
        <v>1.2403999999999999</v>
      </c>
      <c r="F1012" s="156">
        <v>7.2609923356184006E-2</v>
      </c>
      <c r="G1012" s="154">
        <v>43829</v>
      </c>
      <c r="H1012" s="155">
        <v>1.2395</v>
      </c>
      <c r="I1012" s="156">
        <v>24.2761246368099</v>
      </c>
      <c r="J1012" s="152" t="s">
        <v>11357</v>
      </c>
      <c r="K1012" s="156">
        <v>1.00977198697068</v>
      </c>
      <c r="L1012" s="156">
        <v>6.6735466116271001</v>
      </c>
      <c r="M1012" s="185">
        <v>6.6643735488863998</v>
      </c>
      <c r="N1012" s="156">
        <v>9.35378647624084</v>
      </c>
      <c r="O1012" s="156">
        <v>24.2761246368099</v>
      </c>
      <c r="P1012" s="152" t="s">
        <v>11357</v>
      </c>
      <c r="Q1012" s="156">
        <v>23.435167678376001</v>
      </c>
      <c r="R1012" s="152" t="s">
        <v>11358</v>
      </c>
      <c r="S1012" s="157">
        <v>0</v>
      </c>
      <c r="T1012" s="152"/>
      <c r="U1012" s="156">
        <v>24.04</v>
      </c>
      <c r="V1012" s="152" t="s">
        <v>157</v>
      </c>
      <c r="W1012" s="152" t="s">
        <v>95</v>
      </c>
      <c r="X1012" s="155">
        <v>3.3160029422999999</v>
      </c>
      <c r="Y1012" s="152" t="s">
        <v>159</v>
      </c>
      <c r="Z1012" s="154">
        <v>42976</v>
      </c>
      <c r="AA1012" s="192" t="s">
        <v>22847</v>
      </c>
      <c r="AB1012" s="152" t="s">
        <v>11359</v>
      </c>
      <c r="AC1012" s="152" t="s">
        <v>215</v>
      </c>
      <c r="AD1012" s="152" t="s">
        <v>185</v>
      </c>
    </row>
    <row r="1013" spans="1:30" hidden="1">
      <c r="A1013" s="189" t="s">
        <v>14281</v>
      </c>
      <c r="B1013" s="189" t="s">
        <v>14282</v>
      </c>
      <c r="C1013" s="154">
        <v>43830</v>
      </c>
      <c r="D1013" s="155">
        <v>1.37</v>
      </c>
      <c r="E1013" s="155">
        <v>1.37</v>
      </c>
      <c r="F1013" s="156">
        <v>0.31485684996706398</v>
      </c>
      <c r="G1013" s="154">
        <v>43829</v>
      </c>
      <c r="H1013" s="155">
        <v>1.3656999999999999</v>
      </c>
      <c r="I1013" s="156">
        <v>24.229234675371799</v>
      </c>
      <c r="J1013" s="152" t="s">
        <v>14283</v>
      </c>
      <c r="K1013" s="156">
        <v>1.0473521168314099</v>
      </c>
      <c r="L1013" s="156">
        <v>4.0717107262230403</v>
      </c>
      <c r="M1013" s="185">
        <v>6.7393844955200599</v>
      </c>
      <c r="N1013" s="156">
        <v>12.488710074718799</v>
      </c>
      <c r="O1013" s="156">
        <v>24.229234675371799</v>
      </c>
      <c r="P1013" s="152" t="s">
        <v>14283</v>
      </c>
      <c r="Q1013" s="156">
        <v>25.618925362186001</v>
      </c>
      <c r="R1013" s="152" t="s">
        <v>14284</v>
      </c>
      <c r="S1013" s="157">
        <v>0</v>
      </c>
      <c r="T1013" s="152"/>
      <c r="U1013" s="156">
        <v>37</v>
      </c>
      <c r="V1013" s="152" t="s">
        <v>157</v>
      </c>
      <c r="W1013" s="152" t="s">
        <v>95</v>
      </c>
      <c r="X1013" s="155">
        <v>1.3308845E-3</v>
      </c>
      <c r="Y1013" s="152" t="s">
        <v>159</v>
      </c>
      <c r="Z1013" s="154">
        <v>42746</v>
      </c>
      <c r="AA1013" s="192" t="s">
        <v>22847</v>
      </c>
      <c r="AB1013" s="152" t="s">
        <v>324</v>
      </c>
      <c r="AC1013" s="152" t="s">
        <v>167</v>
      </c>
      <c r="AD1013" s="152" t="s">
        <v>170</v>
      </c>
    </row>
    <row r="1014" spans="1:30" hidden="1">
      <c r="A1014" s="189" t="s">
        <v>8360</v>
      </c>
      <c r="B1014" s="189" t="s">
        <v>8361</v>
      </c>
      <c r="C1014" s="154">
        <v>43830</v>
      </c>
      <c r="D1014" s="155">
        <v>1.0307999999999999</v>
      </c>
      <c r="E1014" s="155">
        <v>1.1197999999999999</v>
      </c>
      <c r="F1014" s="156">
        <v>0.39933768384142898</v>
      </c>
      <c r="G1014" s="154">
        <v>43829</v>
      </c>
      <c r="H1014" s="155">
        <v>1.0266999999999999</v>
      </c>
      <c r="I1014" s="156">
        <v>24.043321299639</v>
      </c>
      <c r="J1014" s="152" t="s">
        <v>11360</v>
      </c>
      <c r="K1014" s="156">
        <v>2.83320031923382</v>
      </c>
      <c r="L1014" s="156">
        <v>7.3526348677358797</v>
      </c>
      <c r="M1014" s="185">
        <v>10.4586369481354</v>
      </c>
      <c r="N1014" s="156">
        <v>13.1628060160281</v>
      </c>
      <c r="O1014" s="156">
        <v>24.043321299639</v>
      </c>
      <c r="P1014" s="152" t="s">
        <v>11360</v>
      </c>
      <c r="Q1014" s="156">
        <v>2.1605550049554001</v>
      </c>
      <c r="R1014" s="152" t="s">
        <v>11361</v>
      </c>
      <c r="S1014" s="157">
        <v>0</v>
      </c>
      <c r="T1014" s="152"/>
      <c r="U1014" s="156">
        <v>12.23484404</v>
      </c>
      <c r="V1014" s="152" t="s">
        <v>174</v>
      </c>
      <c r="W1014" s="152" t="s">
        <v>95</v>
      </c>
      <c r="X1014" s="155">
        <v>0.71256768619999999</v>
      </c>
      <c r="Y1014" s="152" t="s">
        <v>159</v>
      </c>
      <c r="Z1014" s="154">
        <v>42851</v>
      </c>
      <c r="AA1014" s="192" t="s">
        <v>22847</v>
      </c>
      <c r="AB1014" s="152" t="s">
        <v>11362</v>
      </c>
      <c r="AC1014" s="152" t="s">
        <v>215</v>
      </c>
      <c r="AD1014" s="152" t="s">
        <v>185</v>
      </c>
    </row>
    <row r="1015" spans="1:30" hidden="1">
      <c r="A1015" s="189" t="s">
        <v>8362</v>
      </c>
      <c r="B1015" s="189" t="s">
        <v>8363</v>
      </c>
      <c r="C1015" s="154">
        <v>43830</v>
      </c>
      <c r="D1015" s="155">
        <v>1.1575</v>
      </c>
      <c r="E1015" s="155">
        <v>1.1575</v>
      </c>
      <c r="F1015" s="156">
        <v>-0.25850926324861001</v>
      </c>
      <c r="G1015" s="154">
        <v>43829</v>
      </c>
      <c r="H1015" s="155">
        <v>1.1605000000000001</v>
      </c>
      <c r="I1015" s="156">
        <v>24.035576510930099</v>
      </c>
      <c r="J1015" s="152" t="s">
        <v>11363</v>
      </c>
      <c r="K1015" s="156">
        <v>0.71347776907682803</v>
      </c>
      <c r="L1015" s="156">
        <v>6.3487688349871298</v>
      </c>
      <c r="M1015" s="185">
        <v>11.7170157320722</v>
      </c>
      <c r="N1015" s="156">
        <v>12.4659930042752</v>
      </c>
      <c r="O1015" s="156">
        <v>24.035576510930099</v>
      </c>
      <c r="P1015" s="152" t="s">
        <v>11363</v>
      </c>
      <c r="Q1015" s="156">
        <v>13.4359074872599</v>
      </c>
      <c r="R1015" s="152" t="s">
        <v>11364</v>
      </c>
      <c r="S1015" s="157">
        <v>0</v>
      </c>
      <c r="T1015" s="152"/>
      <c r="U1015" s="156">
        <v>15.75</v>
      </c>
      <c r="V1015" s="152" t="s">
        <v>157</v>
      </c>
      <c r="W1015" s="152" t="s">
        <v>95</v>
      </c>
      <c r="X1015" s="155">
        <v>9.0614921242000008</v>
      </c>
      <c r="Y1015" s="152" t="s">
        <v>159</v>
      </c>
      <c r="Z1015" s="154">
        <v>43080</v>
      </c>
      <c r="AA1015" s="192" t="s">
        <v>22847</v>
      </c>
      <c r="AB1015" s="152" t="s">
        <v>536</v>
      </c>
      <c r="AC1015" s="152" t="s">
        <v>249</v>
      </c>
      <c r="AD1015" s="152" t="s">
        <v>173</v>
      </c>
    </row>
    <row r="1016" spans="1:30" hidden="1">
      <c r="A1016" s="189" t="s">
        <v>14285</v>
      </c>
      <c r="B1016" s="189" t="s">
        <v>14286</v>
      </c>
      <c r="C1016" s="154">
        <v>43830</v>
      </c>
      <c r="D1016" s="155">
        <v>1.1172</v>
      </c>
      <c r="E1016" s="155">
        <v>1.1172</v>
      </c>
      <c r="F1016" s="156">
        <v>0.38637793153023398</v>
      </c>
      <c r="G1016" s="154">
        <v>43829</v>
      </c>
      <c r="H1016" s="155">
        <v>1.1129</v>
      </c>
      <c r="I1016" s="156">
        <v>23.9405369425338</v>
      </c>
      <c r="J1016" s="152" t="s">
        <v>14287</v>
      </c>
      <c r="K1016" s="156">
        <v>2.6649512957176902</v>
      </c>
      <c r="L1016" s="156">
        <v>8.9951219512195202</v>
      </c>
      <c r="M1016" s="185">
        <v>11.1531190926276</v>
      </c>
      <c r="N1016" s="156">
        <v>6.0666476787240198</v>
      </c>
      <c r="O1016" s="156">
        <v>23.9405369425338</v>
      </c>
      <c r="P1016" s="152" t="s">
        <v>14287</v>
      </c>
      <c r="Q1016" s="157">
        <v>0</v>
      </c>
      <c r="R1016" s="152"/>
      <c r="S1016" s="157">
        <v>0</v>
      </c>
      <c r="T1016" s="152"/>
      <c r="U1016" s="156">
        <v>11.72</v>
      </c>
      <c r="V1016" s="152" t="s">
        <v>157</v>
      </c>
      <c r="W1016" s="152" t="s">
        <v>95</v>
      </c>
      <c r="X1016" s="155">
        <v>0.19766995330000001</v>
      </c>
      <c r="Y1016" s="152" t="s">
        <v>159</v>
      </c>
      <c r="Z1016" s="154">
        <v>43213</v>
      </c>
      <c r="AA1016" s="192" t="s">
        <v>22847</v>
      </c>
      <c r="AB1016" s="152" t="s">
        <v>4977</v>
      </c>
      <c r="AC1016" s="152" t="s">
        <v>462</v>
      </c>
      <c r="AD1016" s="152" t="s">
        <v>207</v>
      </c>
    </row>
    <row r="1017" spans="1:30" hidden="1">
      <c r="A1017" s="189" t="s">
        <v>14288</v>
      </c>
      <c r="B1017" s="189" t="s">
        <v>14289</v>
      </c>
      <c r="C1017" s="154">
        <v>43830</v>
      </c>
      <c r="D1017" s="155">
        <v>1.0976999999999999</v>
      </c>
      <c r="E1017" s="155">
        <v>1.2677</v>
      </c>
      <c r="F1017" s="156">
        <v>0.11856986501275001</v>
      </c>
      <c r="G1017" s="154">
        <v>43829</v>
      </c>
      <c r="H1017" s="155">
        <v>1.0964</v>
      </c>
      <c r="I1017" s="156">
        <v>23.928165368910701</v>
      </c>
      <c r="J1017" s="152" t="s">
        <v>14290</v>
      </c>
      <c r="K1017" s="156">
        <v>1.0866562298553999</v>
      </c>
      <c r="L1017" s="156">
        <v>2.87722586691658</v>
      </c>
      <c r="M1017" s="185">
        <v>4.7195633015219398</v>
      </c>
      <c r="N1017" s="156">
        <v>11.8969608771376</v>
      </c>
      <c r="O1017" s="156">
        <v>23.928165368910701</v>
      </c>
      <c r="P1017" s="152" t="s">
        <v>14290</v>
      </c>
      <c r="Q1017" s="156">
        <v>19.768800617804001</v>
      </c>
      <c r="R1017" s="152" t="s">
        <v>14291</v>
      </c>
      <c r="S1017" s="156">
        <v>27.846732314148699</v>
      </c>
      <c r="T1017" s="152" t="s">
        <v>14292</v>
      </c>
      <c r="U1017" s="156">
        <v>27.949009700000001</v>
      </c>
      <c r="V1017" s="152" t="s">
        <v>163</v>
      </c>
      <c r="W1017" s="152" t="s">
        <v>166</v>
      </c>
      <c r="X1017" s="155">
        <v>8.3869019999999999E-3</v>
      </c>
      <c r="Y1017" s="152" t="s">
        <v>159</v>
      </c>
      <c r="Z1017" s="154">
        <v>42713</v>
      </c>
      <c r="AA1017" s="192" t="s">
        <v>22847</v>
      </c>
      <c r="AB1017" s="152" t="s">
        <v>14293</v>
      </c>
      <c r="AC1017" s="152" t="s">
        <v>161</v>
      </c>
      <c r="AD1017" s="152" t="s">
        <v>207</v>
      </c>
    </row>
    <row r="1018" spans="1:30" hidden="1">
      <c r="A1018" s="189" t="s">
        <v>8364</v>
      </c>
      <c r="B1018" s="189" t="s">
        <v>8365</v>
      </c>
      <c r="C1018" s="154">
        <v>43830</v>
      </c>
      <c r="D1018" s="155">
        <v>1.2074</v>
      </c>
      <c r="E1018" s="155">
        <v>1.2074</v>
      </c>
      <c r="F1018" s="156">
        <v>0.54963357761491805</v>
      </c>
      <c r="G1018" s="154">
        <v>43826</v>
      </c>
      <c r="H1018" s="155">
        <v>1.2008000000000001</v>
      </c>
      <c r="I1018" s="156">
        <v>23.924869136816199</v>
      </c>
      <c r="J1018" s="152" t="s">
        <v>11365</v>
      </c>
      <c r="K1018" s="156">
        <v>0.59151878696993299</v>
      </c>
      <c r="L1018" s="156">
        <v>3.0732456889192399</v>
      </c>
      <c r="M1018" s="185">
        <v>4.1400724512679004</v>
      </c>
      <c r="N1018" s="156">
        <v>15.595978937290599</v>
      </c>
      <c r="O1018" s="156">
        <v>23.924869136816199</v>
      </c>
      <c r="P1018" s="152" t="s">
        <v>11365</v>
      </c>
      <c r="Q1018" s="156">
        <v>15.419175986999299</v>
      </c>
      <c r="R1018" s="152" t="s">
        <v>11366</v>
      </c>
      <c r="S1018" s="156">
        <v>21.139761211999598</v>
      </c>
      <c r="T1018" s="152" t="s">
        <v>11367</v>
      </c>
      <c r="U1018" s="156">
        <v>20.74</v>
      </c>
      <c r="V1018" s="152" t="s">
        <v>174</v>
      </c>
      <c r="W1018" s="152" t="s">
        <v>166</v>
      </c>
      <c r="X1018" s="155">
        <v>2.9962124579</v>
      </c>
      <c r="Y1018" s="152" t="s">
        <v>159</v>
      </c>
      <c r="Z1018" s="154">
        <v>42704</v>
      </c>
      <c r="AA1018" s="192" t="s">
        <v>22847</v>
      </c>
      <c r="AB1018" s="152" t="s">
        <v>10066</v>
      </c>
      <c r="AC1018" s="152" t="s">
        <v>175</v>
      </c>
      <c r="AD1018" s="152" t="s">
        <v>181</v>
      </c>
    </row>
    <row r="1019" spans="1:30" hidden="1">
      <c r="A1019" s="189" t="s">
        <v>8366</v>
      </c>
      <c r="B1019" s="189" t="s">
        <v>8367</v>
      </c>
      <c r="C1019" s="154">
        <v>43830</v>
      </c>
      <c r="D1019" s="155">
        <v>0.91200000000000003</v>
      </c>
      <c r="E1019" s="155">
        <v>0.91200000000000003</v>
      </c>
      <c r="F1019" s="156">
        <v>0.44052863436123402</v>
      </c>
      <c r="G1019" s="154">
        <v>43829</v>
      </c>
      <c r="H1019" s="155">
        <v>0.90800000000000003</v>
      </c>
      <c r="I1019" s="156">
        <v>23.913043478260899</v>
      </c>
      <c r="J1019" s="152" t="s">
        <v>11368</v>
      </c>
      <c r="K1019" s="156">
        <v>1.89944134078212</v>
      </c>
      <c r="L1019" s="156">
        <v>9.8795180722891693</v>
      </c>
      <c r="M1019" s="185">
        <v>9.2215568862275497</v>
      </c>
      <c r="N1019" s="156">
        <v>12.7317676143387</v>
      </c>
      <c r="O1019" s="156">
        <v>23.913043478260899</v>
      </c>
      <c r="P1019" s="152" t="s">
        <v>11368</v>
      </c>
      <c r="Q1019" s="156">
        <v>-3.3898305084745699</v>
      </c>
      <c r="R1019" s="152" t="s">
        <v>11369</v>
      </c>
      <c r="S1019" s="156">
        <v>-12.1387283236994</v>
      </c>
      <c r="T1019" s="152" t="s">
        <v>11370</v>
      </c>
      <c r="U1019" s="156">
        <v>-8.8000000000000007</v>
      </c>
      <c r="V1019" s="152" t="s">
        <v>157</v>
      </c>
      <c r="W1019" s="152" t="s">
        <v>186</v>
      </c>
      <c r="X1019" s="155">
        <v>10.6970166942</v>
      </c>
      <c r="Y1019" s="152" t="s">
        <v>159</v>
      </c>
      <c r="Z1019" s="154">
        <v>42438</v>
      </c>
      <c r="AA1019" s="192" t="s">
        <v>22847</v>
      </c>
      <c r="AB1019" s="152" t="s">
        <v>10895</v>
      </c>
      <c r="AC1019" s="152" t="s">
        <v>341</v>
      </c>
      <c r="AD1019" s="152" t="s">
        <v>162</v>
      </c>
    </row>
    <row r="1020" spans="1:30" hidden="1">
      <c r="A1020" s="189" t="s">
        <v>8368</v>
      </c>
      <c r="B1020" s="189" t="s">
        <v>8369</v>
      </c>
      <c r="C1020" s="154">
        <v>43830</v>
      </c>
      <c r="D1020" s="155">
        <v>1.2339</v>
      </c>
      <c r="E1020" s="155">
        <v>1.2339</v>
      </c>
      <c r="F1020" s="156">
        <v>0.39869812855979703</v>
      </c>
      <c r="G1020" s="154">
        <v>43829</v>
      </c>
      <c r="H1020" s="155">
        <v>1.2290000000000001</v>
      </c>
      <c r="I1020" s="156">
        <v>23.873105109928701</v>
      </c>
      <c r="J1020" s="152" t="s">
        <v>11371</v>
      </c>
      <c r="K1020" s="156">
        <v>1.04823519777249</v>
      </c>
      <c r="L1020" s="156">
        <v>1.6978488420011499</v>
      </c>
      <c r="M1020" s="185">
        <v>4.77201324615777</v>
      </c>
      <c r="N1020" s="156">
        <v>10.1303106033559</v>
      </c>
      <c r="O1020" s="156">
        <v>23.873105109928701</v>
      </c>
      <c r="P1020" s="152" t="s">
        <v>11371</v>
      </c>
      <c r="Q1020" s="156">
        <v>12.3770491803279</v>
      </c>
      <c r="R1020" s="152" t="s">
        <v>11372</v>
      </c>
      <c r="S1020" s="156">
        <v>16.625708884688098</v>
      </c>
      <c r="T1020" s="152" t="s">
        <v>11373</v>
      </c>
      <c r="U1020" s="156">
        <v>23.39</v>
      </c>
      <c r="V1020" s="152" t="s">
        <v>157</v>
      </c>
      <c r="W1020" s="152" t="s">
        <v>189</v>
      </c>
      <c r="X1020" s="155">
        <v>0.85561863140000005</v>
      </c>
      <c r="Y1020" s="152" t="s">
        <v>159</v>
      </c>
      <c r="Z1020" s="154">
        <v>42199</v>
      </c>
      <c r="AA1020" s="192" t="s">
        <v>22847</v>
      </c>
      <c r="AB1020" s="152" t="s">
        <v>11374</v>
      </c>
      <c r="AC1020" s="152" t="s">
        <v>215</v>
      </c>
      <c r="AD1020" s="152" t="s">
        <v>181</v>
      </c>
    </row>
    <row r="1021" spans="1:30" hidden="1">
      <c r="A1021" s="189" t="s">
        <v>14294</v>
      </c>
      <c r="B1021" s="189" t="s">
        <v>14295</v>
      </c>
      <c r="C1021" s="154">
        <v>43830</v>
      </c>
      <c r="D1021" s="155">
        <v>0.97150000000000003</v>
      </c>
      <c r="E1021" s="155">
        <v>0.97150000000000003</v>
      </c>
      <c r="F1021" s="156">
        <v>0.35120338807975099</v>
      </c>
      <c r="G1021" s="154">
        <v>43829</v>
      </c>
      <c r="H1021" s="155">
        <v>0.96809999999999996</v>
      </c>
      <c r="I1021" s="156">
        <v>23.852626211116799</v>
      </c>
      <c r="J1021" s="152" t="s">
        <v>14296</v>
      </c>
      <c r="K1021" s="156">
        <v>1.38801920267167</v>
      </c>
      <c r="L1021" s="156">
        <v>7.6812236754599903</v>
      </c>
      <c r="M1021" s="185">
        <v>7.2059148090929197</v>
      </c>
      <c r="N1021" s="156">
        <v>6.6761831558142202</v>
      </c>
      <c r="O1021" s="156">
        <v>23.852626211116799</v>
      </c>
      <c r="P1021" s="152" t="s">
        <v>14296</v>
      </c>
      <c r="Q1021" s="157">
        <v>0</v>
      </c>
      <c r="R1021" s="152"/>
      <c r="S1021" s="157">
        <v>0</v>
      </c>
      <c r="T1021" s="152"/>
      <c r="U1021" s="156">
        <v>-2.85</v>
      </c>
      <c r="V1021" s="152" t="s">
        <v>157</v>
      </c>
      <c r="W1021" s="152" t="s">
        <v>95</v>
      </c>
      <c r="X1021" s="155">
        <v>0.34560850609999999</v>
      </c>
      <c r="Y1021" s="152" t="s">
        <v>159</v>
      </c>
      <c r="Z1021" s="154">
        <v>43194</v>
      </c>
      <c r="AA1021" s="192" t="s">
        <v>22847</v>
      </c>
      <c r="AB1021" s="152" t="s">
        <v>14297</v>
      </c>
      <c r="AC1021" s="152" t="s">
        <v>511</v>
      </c>
      <c r="AD1021" s="152" t="s">
        <v>241</v>
      </c>
    </row>
    <row r="1022" spans="1:30" hidden="1">
      <c r="A1022" s="189" t="s">
        <v>3669</v>
      </c>
      <c r="B1022" s="189" t="s">
        <v>3670</v>
      </c>
      <c r="C1022" s="154">
        <v>43830</v>
      </c>
      <c r="D1022" s="155">
        <v>1.1259999999999999</v>
      </c>
      <c r="E1022" s="155">
        <v>1.554</v>
      </c>
      <c r="F1022" s="156">
        <v>0.35650623885917399</v>
      </c>
      <c r="G1022" s="154">
        <v>43829</v>
      </c>
      <c r="H1022" s="155">
        <v>1.1220000000000001</v>
      </c>
      <c r="I1022" s="156">
        <v>23.841311181476399</v>
      </c>
      <c r="J1022" s="152" t="s">
        <v>3690</v>
      </c>
      <c r="K1022" s="156">
        <v>1.44144144144143</v>
      </c>
      <c r="L1022" s="156">
        <v>4.8417132216014798</v>
      </c>
      <c r="M1022" s="185">
        <v>5.2127417104424696</v>
      </c>
      <c r="N1022" s="156">
        <v>10.9497558640791</v>
      </c>
      <c r="O1022" s="156">
        <v>23.841311181476399</v>
      </c>
      <c r="P1022" s="152" t="s">
        <v>3690</v>
      </c>
      <c r="Q1022" s="156">
        <v>18.947885511691599</v>
      </c>
      <c r="R1022" s="152" t="s">
        <v>6621</v>
      </c>
      <c r="S1022" s="156">
        <v>17.479412520966299</v>
      </c>
      <c r="T1022" s="152" t="s">
        <v>6622</v>
      </c>
      <c r="U1022" s="156">
        <v>15.2064656546489</v>
      </c>
      <c r="V1022" s="152" t="s">
        <v>157</v>
      </c>
      <c r="W1022" s="152" t="s">
        <v>158</v>
      </c>
      <c r="X1022" s="155">
        <v>0.71403963339999998</v>
      </c>
      <c r="Y1022" s="152" t="s">
        <v>159</v>
      </c>
      <c r="Z1022" s="154">
        <v>42639</v>
      </c>
      <c r="AA1022" s="192" t="s">
        <v>318</v>
      </c>
      <c r="AB1022" s="152" t="s">
        <v>4236</v>
      </c>
      <c r="AC1022" s="152" t="s">
        <v>219</v>
      </c>
      <c r="AD1022" s="152" t="s">
        <v>185</v>
      </c>
    </row>
    <row r="1023" spans="1:30" hidden="1">
      <c r="A1023" s="189" t="s">
        <v>14298</v>
      </c>
      <c r="B1023" s="189" t="s">
        <v>14299</v>
      </c>
      <c r="C1023" s="154">
        <v>43830</v>
      </c>
      <c r="D1023" s="155">
        <v>1.1526000000000001</v>
      </c>
      <c r="E1023" s="155">
        <v>1.1526000000000001</v>
      </c>
      <c r="F1023" s="156">
        <v>0.68134171907757102</v>
      </c>
      <c r="G1023" s="154">
        <v>43829</v>
      </c>
      <c r="H1023" s="155">
        <v>1.1448</v>
      </c>
      <c r="I1023" s="156">
        <v>23.722627737226301</v>
      </c>
      <c r="J1023" s="152" t="s">
        <v>14300</v>
      </c>
      <c r="K1023" s="156">
        <v>2.0993887855434501</v>
      </c>
      <c r="L1023" s="156">
        <v>6.14237038401326</v>
      </c>
      <c r="M1023" s="185">
        <v>7.6693134049509597</v>
      </c>
      <c r="N1023" s="156">
        <v>10.370583165756999</v>
      </c>
      <c r="O1023" s="156">
        <v>23.722627737226301</v>
      </c>
      <c r="P1023" s="152" t="s">
        <v>14300</v>
      </c>
      <c r="Q1023" s="157">
        <v>0</v>
      </c>
      <c r="R1023" s="152"/>
      <c r="S1023" s="157">
        <v>0</v>
      </c>
      <c r="T1023" s="152"/>
      <c r="U1023" s="156">
        <v>15.26</v>
      </c>
      <c r="V1023" s="152" t="s">
        <v>157</v>
      </c>
      <c r="W1023" s="152" t="s">
        <v>95</v>
      </c>
      <c r="X1023" s="155">
        <v>0.34353950840000003</v>
      </c>
      <c r="Y1023" s="152" t="s">
        <v>159</v>
      </c>
      <c r="Z1023" s="154">
        <v>43238</v>
      </c>
      <c r="AA1023" s="192" t="s">
        <v>22847</v>
      </c>
      <c r="AB1023" s="152" t="s">
        <v>13691</v>
      </c>
      <c r="AC1023" s="152" t="s">
        <v>490</v>
      </c>
      <c r="AD1023" s="152" t="s">
        <v>162</v>
      </c>
    </row>
    <row r="1024" spans="1:30" hidden="1">
      <c r="A1024" s="189" t="s">
        <v>14301</v>
      </c>
      <c r="B1024" s="189" t="s">
        <v>14302</v>
      </c>
      <c r="C1024" s="154">
        <v>43830</v>
      </c>
      <c r="D1024" s="155">
        <v>1.232</v>
      </c>
      <c r="E1024" s="155">
        <v>1.232</v>
      </c>
      <c r="F1024" s="156">
        <v>0.48939641109298598</v>
      </c>
      <c r="G1024" s="154">
        <v>43829</v>
      </c>
      <c r="H1024" s="155">
        <v>1.226</v>
      </c>
      <c r="I1024" s="156">
        <v>23.694779116465899</v>
      </c>
      <c r="J1024" s="152" t="s">
        <v>14303</v>
      </c>
      <c r="K1024" s="156">
        <v>0.98360655737705005</v>
      </c>
      <c r="L1024" s="156">
        <v>5.2991452991452999</v>
      </c>
      <c r="M1024" s="185">
        <v>7.4106364428945</v>
      </c>
      <c r="N1024" s="156">
        <v>13.0275229357798</v>
      </c>
      <c r="O1024" s="156">
        <v>23.694779116465899</v>
      </c>
      <c r="P1024" s="152" t="s">
        <v>14303</v>
      </c>
      <c r="Q1024" s="156">
        <v>2.9239766081871301</v>
      </c>
      <c r="R1024" s="152" t="s">
        <v>14304</v>
      </c>
      <c r="S1024" s="156">
        <v>3.5294117647058898</v>
      </c>
      <c r="T1024" s="152" t="s">
        <v>14305</v>
      </c>
      <c r="U1024" s="156">
        <v>7.78652668416448</v>
      </c>
      <c r="V1024" s="152" t="s">
        <v>157</v>
      </c>
      <c r="W1024" s="152" t="s">
        <v>158</v>
      </c>
      <c r="X1024" s="155">
        <v>9.3095999999999995E-3</v>
      </c>
      <c r="Y1024" s="152" t="s">
        <v>159</v>
      </c>
      <c r="Z1024" s="154">
        <v>42429</v>
      </c>
      <c r="AA1024" s="192" t="s">
        <v>22847</v>
      </c>
      <c r="AB1024" s="152" t="s">
        <v>11354</v>
      </c>
      <c r="AC1024" s="152" t="s">
        <v>215</v>
      </c>
      <c r="AD1024" s="152" t="s">
        <v>185</v>
      </c>
    </row>
    <row r="1025" spans="1:30" hidden="1">
      <c r="A1025" s="189" t="s">
        <v>8370</v>
      </c>
      <c r="B1025" s="189" t="s">
        <v>8371</v>
      </c>
      <c r="C1025" s="154">
        <v>43830</v>
      </c>
      <c r="D1025" s="155">
        <v>1.0907</v>
      </c>
      <c r="E1025" s="155">
        <v>1.0907</v>
      </c>
      <c r="F1025" s="156">
        <v>0.12852290461765101</v>
      </c>
      <c r="G1025" s="154">
        <v>43829</v>
      </c>
      <c r="H1025" s="155">
        <v>1.0892999999999999</v>
      </c>
      <c r="I1025" s="156">
        <v>23.648112458904901</v>
      </c>
      <c r="J1025" s="152" t="s">
        <v>11375</v>
      </c>
      <c r="K1025" s="156">
        <v>1.03751736915239</v>
      </c>
      <c r="L1025" s="156">
        <v>2.6927784577723299</v>
      </c>
      <c r="M1025" s="185">
        <v>4.1837806858343702</v>
      </c>
      <c r="N1025" s="156">
        <v>8.9501548296873299</v>
      </c>
      <c r="O1025" s="156">
        <v>23.648112458904901</v>
      </c>
      <c r="P1025" s="152" t="s">
        <v>11375</v>
      </c>
      <c r="Q1025" s="156">
        <v>8.9066400399400791</v>
      </c>
      <c r="R1025" s="152" t="s">
        <v>11376</v>
      </c>
      <c r="S1025" s="157">
        <v>0</v>
      </c>
      <c r="T1025" s="152"/>
      <c r="U1025" s="156">
        <v>9.07</v>
      </c>
      <c r="V1025" s="152" t="s">
        <v>163</v>
      </c>
      <c r="W1025" s="152" t="s">
        <v>95</v>
      </c>
      <c r="X1025" s="155">
        <v>2.1952950914999998</v>
      </c>
      <c r="Y1025" s="152" t="s">
        <v>159</v>
      </c>
      <c r="Z1025" s="154">
        <v>43089</v>
      </c>
      <c r="AA1025" s="192" t="s">
        <v>22847</v>
      </c>
      <c r="AB1025" s="152" t="s">
        <v>11377</v>
      </c>
      <c r="AC1025" s="152" t="s">
        <v>246</v>
      </c>
      <c r="AD1025" s="152" t="s">
        <v>173</v>
      </c>
    </row>
    <row r="1026" spans="1:30" hidden="1">
      <c r="A1026" s="189" t="s">
        <v>8372</v>
      </c>
      <c r="B1026" s="189" t="s">
        <v>8373</v>
      </c>
      <c r="C1026" s="154">
        <v>43830</v>
      </c>
      <c r="D1026" s="155">
        <v>0.84830000000000005</v>
      </c>
      <c r="E1026" s="155">
        <v>0.84830000000000005</v>
      </c>
      <c r="F1026" s="156">
        <v>1.17896722471233E-2</v>
      </c>
      <c r="G1026" s="154">
        <v>43829</v>
      </c>
      <c r="H1026" s="155">
        <v>0.84819999999999995</v>
      </c>
      <c r="I1026" s="156">
        <v>23.622850480909399</v>
      </c>
      <c r="J1026" s="152" t="s">
        <v>11378</v>
      </c>
      <c r="K1026" s="156">
        <v>0.91601237211516096</v>
      </c>
      <c r="L1026" s="156">
        <v>7.9811608961303602</v>
      </c>
      <c r="M1026" s="185">
        <v>9.6703296703296804</v>
      </c>
      <c r="N1026" s="156">
        <v>10.5420901746156</v>
      </c>
      <c r="O1026" s="156">
        <v>23.622850480909399</v>
      </c>
      <c r="P1026" s="152" t="s">
        <v>11378</v>
      </c>
      <c r="Q1026" s="156">
        <v>-14.6064022548822</v>
      </c>
      <c r="R1026" s="152" t="s">
        <v>11379</v>
      </c>
      <c r="S1026" s="157">
        <v>0</v>
      </c>
      <c r="T1026" s="152"/>
      <c r="U1026" s="156">
        <v>-15.17</v>
      </c>
      <c r="V1026" s="152" t="s">
        <v>157</v>
      </c>
      <c r="W1026" s="152" t="s">
        <v>95</v>
      </c>
      <c r="X1026" s="155">
        <v>3.5644287660999998</v>
      </c>
      <c r="Y1026" s="152" t="s">
        <v>159</v>
      </c>
      <c r="Z1026" s="154">
        <v>43032</v>
      </c>
      <c r="AA1026" s="192" t="s">
        <v>22847</v>
      </c>
      <c r="AB1026" s="152" t="s">
        <v>11380</v>
      </c>
      <c r="AC1026" s="152" t="s">
        <v>224</v>
      </c>
      <c r="AD1026" s="152" t="s">
        <v>204</v>
      </c>
    </row>
    <row r="1027" spans="1:30" hidden="1">
      <c r="A1027" s="189" t="s">
        <v>8374</v>
      </c>
      <c r="B1027" s="189" t="s">
        <v>8375</v>
      </c>
      <c r="C1027" s="154">
        <v>43830</v>
      </c>
      <c r="D1027" s="155">
        <v>1.22</v>
      </c>
      <c r="E1027" s="155">
        <v>1.66</v>
      </c>
      <c r="F1027" s="156">
        <v>0.57708161582851003</v>
      </c>
      <c r="G1027" s="154">
        <v>43829</v>
      </c>
      <c r="H1027" s="155">
        <v>1.2130000000000001</v>
      </c>
      <c r="I1027" s="156">
        <v>23.619425872093</v>
      </c>
      <c r="J1027" s="152" t="s">
        <v>11381</v>
      </c>
      <c r="K1027" s="156">
        <v>2.2632020117351099</v>
      </c>
      <c r="L1027" s="156">
        <v>6.2717770034843197</v>
      </c>
      <c r="M1027" s="185">
        <v>6.7366403103275001</v>
      </c>
      <c r="N1027" s="156">
        <v>9.8109629835322405</v>
      </c>
      <c r="O1027" s="156">
        <v>23.619425872093</v>
      </c>
      <c r="P1027" s="152" t="s">
        <v>11381</v>
      </c>
      <c r="Q1027" s="156">
        <v>-8.0041481882098395</v>
      </c>
      <c r="R1027" s="152" t="s">
        <v>11382</v>
      </c>
      <c r="S1027" s="156">
        <v>-25.032908770383401</v>
      </c>
      <c r="T1027" s="152" t="s">
        <v>11383</v>
      </c>
      <c r="U1027" s="156">
        <v>70.10033</v>
      </c>
      <c r="V1027" s="152" t="s">
        <v>157</v>
      </c>
      <c r="W1027" s="152" t="s">
        <v>186</v>
      </c>
      <c r="X1027" s="155">
        <v>9.3664496916999997</v>
      </c>
      <c r="Y1027" s="152" t="s">
        <v>159</v>
      </c>
      <c r="Z1027" s="154">
        <v>40141</v>
      </c>
      <c r="AA1027" s="192" t="s">
        <v>22847</v>
      </c>
      <c r="AB1027" s="152" t="s">
        <v>9631</v>
      </c>
      <c r="AC1027" s="152" t="s">
        <v>244</v>
      </c>
      <c r="AD1027" s="152" t="s">
        <v>181</v>
      </c>
    </row>
    <row r="1028" spans="1:30" hidden="1">
      <c r="A1028" s="189" t="s">
        <v>14306</v>
      </c>
      <c r="B1028" s="189" t="s">
        <v>14307</v>
      </c>
      <c r="C1028" s="154">
        <v>43830</v>
      </c>
      <c r="D1028" s="155">
        <v>1.173</v>
      </c>
      <c r="E1028" s="155">
        <v>1.2230000000000001</v>
      </c>
      <c r="F1028" s="156">
        <v>0.73857780831329201</v>
      </c>
      <c r="G1028" s="154">
        <v>43829</v>
      </c>
      <c r="H1028" s="155">
        <v>1.1644000000000001</v>
      </c>
      <c r="I1028" s="156">
        <v>23.600901783015999</v>
      </c>
      <c r="J1028" s="152" t="s">
        <v>14308</v>
      </c>
      <c r="K1028" s="156">
        <v>2.49912617965746</v>
      </c>
      <c r="L1028" s="156">
        <v>5.5995678790061199</v>
      </c>
      <c r="M1028" s="185">
        <v>6.2307999829241503</v>
      </c>
      <c r="N1028" s="156">
        <v>9.5034067785146199</v>
      </c>
      <c r="O1028" s="156">
        <v>23.600901783015999</v>
      </c>
      <c r="P1028" s="152" t="s">
        <v>14308</v>
      </c>
      <c r="Q1028" s="157">
        <v>0</v>
      </c>
      <c r="R1028" s="152"/>
      <c r="S1028" s="157">
        <v>0</v>
      </c>
      <c r="T1028" s="152"/>
      <c r="U1028" s="156">
        <v>22.698615199999999</v>
      </c>
      <c r="V1028" s="152" t="s">
        <v>157</v>
      </c>
      <c r="W1028" s="152" t="s">
        <v>95</v>
      </c>
      <c r="X1028" s="155">
        <v>0.48039610579999997</v>
      </c>
      <c r="Y1028" s="152" t="s">
        <v>159</v>
      </c>
      <c r="Z1028" s="154">
        <v>43355</v>
      </c>
      <c r="AA1028" s="192" t="s">
        <v>22847</v>
      </c>
      <c r="AB1028" s="152" t="s">
        <v>14309</v>
      </c>
      <c r="AC1028" s="152" t="s">
        <v>551</v>
      </c>
      <c r="AD1028" s="152" t="s">
        <v>552</v>
      </c>
    </row>
    <row r="1029" spans="1:30" hidden="1">
      <c r="A1029" s="189" t="s">
        <v>8376</v>
      </c>
      <c r="B1029" s="189" t="s">
        <v>8377</v>
      </c>
      <c r="C1029" s="154">
        <v>43830</v>
      </c>
      <c r="D1029" s="155">
        <v>1.246</v>
      </c>
      <c r="E1029" s="155">
        <v>1.294</v>
      </c>
      <c r="F1029" s="156">
        <v>4.8177292436160903E-2</v>
      </c>
      <c r="G1029" s="154">
        <v>43829</v>
      </c>
      <c r="H1029" s="155">
        <v>1.2454000000000001</v>
      </c>
      <c r="I1029" s="156">
        <v>23.574333035802798</v>
      </c>
      <c r="J1029" s="152" t="s">
        <v>11384</v>
      </c>
      <c r="K1029" s="156">
        <v>0.38672252658717499</v>
      </c>
      <c r="L1029" s="156">
        <v>1.6313213703099601</v>
      </c>
      <c r="M1029" s="185">
        <v>3.3253171904801602</v>
      </c>
      <c r="N1029" s="156">
        <v>4.1980264258237199</v>
      </c>
      <c r="O1029" s="156">
        <v>23.574333035802798</v>
      </c>
      <c r="P1029" s="152" t="s">
        <v>11384</v>
      </c>
      <c r="Q1029" s="156">
        <v>21.810538664581099</v>
      </c>
      <c r="R1029" s="152" t="s">
        <v>11385</v>
      </c>
      <c r="S1029" s="156">
        <v>30.3735815347722</v>
      </c>
      <c r="T1029" s="152" t="s">
        <v>11386</v>
      </c>
      <c r="U1029" s="156">
        <v>30.4778804</v>
      </c>
      <c r="V1029" s="152" t="s">
        <v>163</v>
      </c>
      <c r="W1029" s="152" t="s">
        <v>189</v>
      </c>
      <c r="X1029" s="155">
        <v>1.0704069098</v>
      </c>
      <c r="Y1029" s="152" t="s">
        <v>159</v>
      </c>
      <c r="Z1029" s="154">
        <v>42642</v>
      </c>
      <c r="AA1029" s="192" t="s">
        <v>22847</v>
      </c>
      <c r="AB1029" s="152" t="s">
        <v>537</v>
      </c>
      <c r="AC1029" s="152" t="s">
        <v>205</v>
      </c>
      <c r="AD1029" s="152" t="s">
        <v>207</v>
      </c>
    </row>
    <row r="1030" spans="1:30" hidden="1">
      <c r="A1030" s="189" t="s">
        <v>14310</v>
      </c>
      <c r="B1030" s="189" t="s">
        <v>14311</v>
      </c>
      <c r="C1030" s="154">
        <v>43830</v>
      </c>
      <c r="D1030" s="155">
        <v>0.84470000000000001</v>
      </c>
      <c r="E1030" s="155">
        <v>0.84470000000000001</v>
      </c>
      <c r="F1030" s="156">
        <v>1.1839924224483701E-2</v>
      </c>
      <c r="G1030" s="154">
        <v>43829</v>
      </c>
      <c r="H1030" s="155">
        <v>0.84460000000000002</v>
      </c>
      <c r="I1030" s="156">
        <v>23.566413107080201</v>
      </c>
      <c r="J1030" s="152" t="s">
        <v>14312</v>
      </c>
      <c r="K1030" s="156">
        <v>0.91995221027479601</v>
      </c>
      <c r="L1030" s="156">
        <v>8.01790281329923</v>
      </c>
      <c r="M1030" s="185">
        <v>9.6870536293987808</v>
      </c>
      <c r="N1030" s="156">
        <v>10.562827225130899</v>
      </c>
      <c r="O1030" s="156">
        <v>23.566413107080201</v>
      </c>
      <c r="P1030" s="152" t="s">
        <v>14312</v>
      </c>
      <c r="Q1030" s="156">
        <v>-14.9516713652839</v>
      </c>
      <c r="R1030" s="152" t="s">
        <v>14313</v>
      </c>
      <c r="S1030" s="157">
        <v>0</v>
      </c>
      <c r="T1030" s="152"/>
      <c r="U1030" s="156">
        <v>-15.53</v>
      </c>
      <c r="V1030" s="152" t="s">
        <v>157</v>
      </c>
      <c r="W1030" s="152" t="s">
        <v>95</v>
      </c>
      <c r="X1030" s="155">
        <v>0.15280690590000001</v>
      </c>
      <c r="Y1030" s="152" t="s">
        <v>159</v>
      </c>
      <c r="Z1030" s="154">
        <v>43032</v>
      </c>
      <c r="AA1030" s="192" t="s">
        <v>22847</v>
      </c>
      <c r="AB1030" s="152" t="s">
        <v>11380</v>
      </c>
      <c r="AC1030" s="152" t="s">
        <v>224</v>
      </c>
      <c r="AD1030" s="152" t="s">
        <v>204</v>
      </c>
    </row>
    <row r="1031" spans="1:30" hidden="1">
      <c r="A1031" s="189" t="s">
        <v>14314</v>
      </c>
      <c r="B1031" s="189" t="s">
        <v>14315</v>
      </c>
      <c r="C1031" s="154">
        <v>43830</v>
      </c>
      <c r="D1031" s="155">
        <v>0.89229999999999998</v>
      </c>
      <c r="E1031" s="155">
        <v>0.89229999999999998</v>
      </c>
      <c r="F1031" s="156">
        <v>6.7287204216657404E-2</v>
      </c>
      <c r="G1031" s="154">
        <v>43829</v>
      </c>
      <c r="H1031" s="155">
        <v>0.89170000000000005</v>
      </c>
      <c r="I1031" s="156">
        <v>23.553032400997001</v>
      </c>
      <c r="J1031" s="152" t="s">
        <v>14316</v>
      </c>
      <c r="K1031" s="156">
        <v>-1.1205737337515599E-2</v>
      </c>
      <c r="L1031" s="156">
        <v>-1.1205737337515599E-2</v>
      </c>
      <c r="M1031" s="185">
        <v>0.87044992086818096</v>
      </c>
      <c r="N1031" s="156">
        <v>6.0872666745927999</v>
      </c>
      <c r="O1031" s="156">
        <v>23.553032400997001</v>
      </c>
      <c r="P1031" s="152" t="s">
        <v>14316</v>
      </c>
      <c r="Q1031" s="156">
        <v>5.2240566037735903</v>
      </c>
      <c r="R1031" s="152" t="s">
        <v>14317</v>
      </c>
      <c r="S1031" s="156">
        <v>-3.5351351351351399</v>
      </c>
      <c r="T1031" s="152" t="s">
        <v>14318</v>
      </c>
      <c r="U1031" s="156">
        <v>-10.77</v>
      </c>
      <c r="V1031" s="152" t="s">
        <v>157</v>
      </c>
      <c r="W1031" s="152" t="s">
        <v>158</v>
      </c>
      <c r="X1031" s="155">
        <v>6.2970650885000001</v>
      </c>
      <c r="Y1031" s="152" t="s">
        <v>159</v>
      </c>
      <c r="Z1031" s="154">
        <v>42191</v>
      </c>
      <c r="AA1031" s="192" t="s">
        <v>22847</v>
      </c>
      <c r="AB1031" s="152" t="s">
        <v>510</v>
      </c>
      <c r="AC1031" s="152" t="s">
        <v>236</v>
      </c>
      <c r="AD1031" s="152" t="s">
        <v>192</v>
      </c>
    </row>
    <row r="1032" spans="1:30" hidden="1">
      <c r="A1032" s="189" t="s">
        <v>14319</v>
      </c>
      <c r="B1032" s="189" t="s">
        <v>14320</v>
      </c>
      <c r="C1032" s="154">
        <v>43830</v>
      </c>
      <c r="D1032" s="155">
        <v>1.2231000000000001</v>
      </c>
      <c r="E1032" s="155">
        <v>1.2231000000000001</v>
      </c>
      <c r="F1032" s="156">
        <v>7.3637702503691893E-2</v>
      </c>
      <c r="G1032" s="154">
        <v>43829</v>
      </c>
      <c r="H1032" s="155">
        <v>1.2222</v>
      </c>
      <c r="I1032" s="156">
        <v>23.5454545454546</v>
      </c>
      <c r="J1032" s="152" t="s">
        <v>14321</v>
      </c>
      <c r="K1032" s="156">
        <v>0.99917423616845602</v>
      </c>
      <c r="L1032" s="156">
        <v>6.6161087866108899</v>
      </c>
      <c r="M1032" s="185">
        <v>6.5047021943573604</v>
      </c>
      <c r="N1032" s="156">
        <v>9.0301301479764806</v>
      </c>
      <c r="O1032" s="156">
        <v>23.5454545454546</v>
      </c>
      <c r="P1032" s="152" t="s">
        <v>14321</v>
      </c>
      <c r="Q1032" s="156">
        <v>21.956326652707201</v>
      </c>
      <c r="R1032" s="152" t="s">
        <v>14322</v>
      </c>
      <c r="S1032" s="157">
        <v>0</v>
      </c>
      <c r="T1032" s="152"/>
      <c r="U1032" s="156">
        <v>22.31</v>
      </c>
      <c r="V1032" s="152" t="s">
        <v>157</v>
      </c>
      <c r="W1032" s="152" t="s">
        <v>95</v>
      </c>
      <c r="X1032" s="155">
        <v>2.0062164100000002E-2</v>
      </c>
      <c r="Y1032" s="152" t="s">
        <v>159</v>
      </c>
      <c r="Z1032" s="154">
        <v>42976</v>
      </c>
      <c r="AA1032" s="192" t="s">
        <v>22847</v>
      </c>
      <c r="AB1032" s="152" t="s">
        <v>11359</v>
      </c>
      <c r="AC1032" s="152" t="s">
        <v>215</v>
      </c>
      <c r="AD1032" s="152" t="s">
        <v>185</v>
      </c>
    </row>
    <row r="1033" spans="1:30" hidden="1">
      <c r="A1033" s="189" t="s">
        <v>8378</v>
      </c>
      <c r="B1033" s="189" t="s">
        <v>8379</v>
      </c>
      <c r="C1033" s="154">
        <v>43830</v>
      </c>
      <c r="D1033" s="155">
        <v>1.3381000000000001</v>
      </c>
      <c r="E1033" s="155">
        <v>1.3381000000000001</v>
      </c>
      <c r="F1033" s="156">
        <v>0.10473554275455001</v>
      </c>
      <c r="G1033" s="154">
        <v>43829</v>
      </c>
      <c r="H1033" s="155">
        <v>1.3367</v>
      </c>
      <c r="I1033" s="156">
        <v>23.520723714575801</v>
      </c>
      <c r="J1033" s="152" t="s">
        <v>11387</v>
      </c>
      <c r="K1033" s="156">
        <v>0.66200255773716599</v>
      </c>
      <c r="L1033" s="156">
        <v>1.98155628381983</v>
      </c>
      <c r="M1033" s="185">
        <v>3.3361649548227801</v>
      </c>
      <c r="N1033" s="156">
        <v>7.2195512820512899</v>
      </c>
      <c r="O1033" s="156">
        <v>23.520723714575801</v>
      </c>
      <c r="P1033" s="152" t="s">
        <v>11387</v>
      </c>
      <c r="Q1033" s="156">
        <v>2.9545279679926102</v>
      </c>
      <c r="R1033" s="152" t="s">
        <v>11388</v>
      </c>
      <c r="S1033" s="156">
        <v>35.2572526028505</v>
      </c>
      <c r="T1033" s="152" t="s">
        <v>11389</v>
      </c>
      <c r="U1033" s="156">
        <v>33.81</v>
      </c>
      <c r="V1033" s="152" t="s">
        <v>163</v>
      </c>
      <c r="W1033" s="152" t="s">
        <v>189</v>
      </c>
      <c r="X1033" s="155">
        <v>4.0909701221999999</v>
      </c>
      <c r="Y1033" s="152" t="s">
        <v>159</v>
      </c>
      <c r="Z1033" s="154">
        <v>42620</v>
      </c>
      <c r="AA1033" s="192" t="s">
        <v>22847</v>
      </c>
      <c r="AB1033" s="152" t="s">
        <v>539</v>
      </c>
      <c r="AC1033" s="152" t="s">
        <v>433</v>
      </c>
      <c r="AD1033" s="152" t="s">
        <v>183</v>
      </c>
    </row>
    <row r="1034" spans="1:30" hidden="1">
      <c r="A1034" s="189" t="s">
        <v>14323</v>
      </c>
      <c r="B1034" s="189" t="s">
        <v>14324</v>
      </c>
      <c r="C1034" s="154">
        <v>43830</v>
      </c>
      <c r="D1034" s="155">
        <v>1.0871</v>
      </c>
      <c r="E1034" s="155">
        <v>1.0871</v>
      </c>
      <c r="F1034" s="156">
        <v>0.12894906511926399</v>
      </c>
      <c r="G1034" s="154">
        <v>43829</v>
      </c>
      <c r="H1034" s="155">
        <v>1.0857000000000001</v>
      </c>
      <c r="I1034" s="156">
        <v>23.5060213587821</v>
      </c>
      <c r="J1034" s="152" t="s">
        <v>14325</v>
      </c>
      <c r="K1034" s="156">
        <v>1.03159851301114</v>
      </c>
      <c r="L1034" s="156">
        <v>2.6825351846604302</v>
      </c>
      <c r="M1034" s="185">
        <v>4.1682637025680203</v>
      </c>
      <c r="N1034" s="156">
        <v>8.8951217069017297</v>
      </c>
      <c r="O1034" s="156">
        <v>23.5060213587821</v>
      </c>
      <c r="P1034" s="152" t="s">
        <v>14325</v>
      </c>
      <c r="Q1034" s="156">
        <v>8.5471792311532599</v>
      </c>
      <c r="R1034" s="152" t="s">
        <v>14326</v>
      </c>
      <c r="S1034" s="157">
        <v>0</v>
      </c>
      <c r="T1034" s="152"/>
      <c r="U1034" s="156">
        <v>8.7100000000000009</v>
      </c>
      <c r="V1034" s="152" t="s">
        <v>163</v>
      </c>
      <c r="W1034" s="152" t="s">
        <v>95</v>
      </c>
      <c r="X1034" s="155">
        <v>0.52785287089999999</v>
      </c>
      <c r="Y1034" s="152" t="s">
        <v>159</v>
      </c>
      <c r="Z1034" s="154">
        <v>43089</v>
      </c>
      <c r="AA1034" s="192" t="s">
        <v>22847</v>
      </c>
      <c r="AB1034" s="152" t="s">
        <v>11377</v>
      </c>
      <c r="AC1034" s="152" t="s">
        <v>246</v>
      </c>
      <c r="AD1034" s="152" t="s">
        <v>173</v>
      </c>
    </row>
    <row r="1035" spans="1:30" hidden="1">
      <c r="A1035" s="189" t="s">
        <v>14327</v>
      </c>
      <c r="B1035" s="189" t="s">
        <v>14328</v>
      </c>
      <c r="C1035" s="154">
        <v>43830</v>
      </c>
      <c r="D1035" s="155">
        <v>1.0894999999999999</v>
      </c>
      <c r="E1035" s="155">
        <v>1.2595000000000001</v>
      </c>
      <c r="F1035" s="156">
        <v>0.11946333394594701</v>
      </c>
      <c r="G1035" s="154">
        <v>43829</v>
      </c>
      <c r="H1035" s="155">
        <v>1.0882000000000001</v>
      </c>
      <c r="I1035" s="156">
        <v>23.499033204330701</v>
      </c>
      <c r="J1035" s="152" t="s">
        <v>14329</v>
      </c>
      <c r="K1035" s="156">
        <v>1.0855446279457901</v>
      </c>
      <c r="L1035" s="156">
        <v>2.87036162779718</v>
      </c>
      <c r="M1035" s="185">
        <v>4.5975214922468801</v>
      </c>
      <c r="N1035" s="156">
        <v>11.5649629275366</v>
      </c>
      <c r="O1035" s="156">
        <v>23.499033204330701</v>
      </c>
      <c r="P1035" s="152" t="s">
        <v>14329</v>
      </c>
      <c r="Q1035" s="156">
        <v>19.225334099437099</v>
      </c>
      <c r="R1035" s="152" t="s">
        <v>14330</v>
      </c>
      <c r="S1035" s="156">
        <v>27.043388794482201</v>
      </c>
      <c r="T1035" s="152" t="s">
        <v>14331</v>
      </c>
      <c r="U1035" s="156">
        <v>27.094206150000002</v>
      </c>
      <c r="V1035" s="152" t="s">
        <v>163</v>
      </c>
      <c r="W1035" s="152" t="s">
        <v>166</v>
      </c>
      <c r="X1035" s="155">
        <v>2.3868682407000001</v>
      </c>
      <c r="Y1035" s="152" t="s">
        <v>159</v>
      </c>
      <c r="Z1035" s="154">
        <v>42713</v>
      </c>
      <c r="AA1035" s="192" t="s">
        <v>22847</v>
      </c>
      <c r="AB1035" s="152" t="s">
        <v>14293</v>
      </c>
      <c r="AC1035" s="152" t="s">
        <v>161</v>
      </c>
      <c r="AD1035" s="152" t="s">
        <v>207</v>
      </c>
    </row>
    <row r="1036" spans="1:30" hidden="1">
      <c r="A1036" s="189" t="s">
        <v>8380</v>
      </c>
      <c r="B1036" s="189" t="s">
        <v>8381</v>
      </c>
      <c r="C1036" s="154">
        <v>43830</v>
      </c>
      <c r="D1036" s="155">
        <v>1.1459999999999999</v>
      </c>
      <c r="E1036" s="155">
        <v>1.1459999999999999</v>
      </c>
      <c r="F1036" s="156">
        <v>0.79155672823218104</v>
      </c>
      <c r="G1036" s="154">
        <v>43829</v>
      </c>
      <c r="H1036" s="155">
        <v>1.137</v>
      </c>
      <c r="I1036" s="156">
        <v>23.491379310344801</v>
      </c>
      <c r="J1036" s="152" t="s">
        <v>11390</v>
      </c>
      <c r="K1036" s="156">
        <v>2.1390374331550599</v>
      </c>
      <c r="L1036" s="156">
        <v>8.3175803402646409</v>
      </c>
      <c r="M1036" s="185">
        <v>7.7067669172932201</v>
      </c>
      <c r="N1036" s="156">
        <v>12.133072407045001</v>
      </c>
      <c r="O1036" s="156">
        <v>23.491379310344801</v>
      </c>
      <c r="P1036" s="152" t="s">
        <v>11390</v>
      </c>
      <c r="Q1036" s="156">
        <v>3.1503150315031401</v>
      </c>
      <c r="R1036" s="152" t="s">
        <v>11391</v>
      </c>
      <c r="S1036" s="156">
        <v>11.695906432748499</v>
      </c>
      <c r="T1036" s="152" t="s">
        <v>11392</v>
      </c>
      <c r="U1036" s="156">
        <v>14.6</v>
      </c>
      <c r="V1036" s="152" t="s">
        <v>157</v>
      </c>
      <c r="W1036" s="152" t="s">
        <v>158</v>
      </c>
      <c r="X1036" s="155">
        <v>3.3654051937</v>
      </c>
      <c r="Y1036" s="152" t="s">
        <v>159</v>
      </c>
      <c r="Z1036" s="154">
        <v>42186</v>
      </c>
      <c r="AA1036" s="192" t="s">
        <v>22847</v>
      </c>
      <c r="AB1036" s="152" t="s">
        <v>11393</v>
      </c>
      <c r="AC1036" s="152" t="s">
        <v>341</v>
      </c>
      <c r="AD1036" s="152" t="s">
        <v>241</v>
      </c>
    </row>
    <row r="1037" spans="1:30" hidden="1">
      <c r="A1037" s="189" t="s">
        <v>8382</v>
      </c>
      <c r="B1037" s="189" t="s">
        <v>8383</v>
      </c>
      <c r="C1037" s="154">
        <v>43830</v>
      </c>
      <c r="D1037" s="155">
        <v>1.1345000000000001</v>
      </c>
      <c r="E1037" s="155">
        <v>1.1345000000000001</v>
      </c>
      <c r="F1037" s="156">
        <v>-2.6436376453997799E-2</v>
      </c>
      <c r="G1037" s="154">
        <v>43829</v>
      </c>
      <c r="H1037" s="155">
        <v>1.1348</v>
      </c>
      <c r="I1037" s="156">
        <v>23.489713725917099</v>
      </c>
      <c r="J1037" s="152" t="s">
        <v>11394</v>
      </c>
      <c r="K1037" s="156">
        <v>1.00605413105414</v>
      </c>
      <c r="L1037" s="156">
        <v>4.9491211840888196</v>
      </c>
      <c r="M1037" s="185">
        <v>6.1967612093981099</v>
      </c>
      <c r="N1037" s="156">
        <v>5.7907497202536398</v>
      </c>
      <c r="O1037" s="156">
        <v>23.489713725917099</v>
      </c>
      <c r="P1037" s="152" t="s">
        <v>11394</v>
      </c>
      <c r="Q1037" s="156">
        <v>12.8743408616058</v>
      </c>
      <c r="R1037" s="152" t="s">
        <v>11395</v>
      </c>
      <c r="S1037" s="157">
        <v>0</v>
      </c>
      <c r="T1037" s="152"/>
      <c r="U1037" s="156">
        <v>13.45</v>
      </c>
      <c r="V1037" s="152" t="s">
        <v>157</v>
      </c>
      <c r="W1037" s="152" t="s">
        <v>95</v>
      </c>
      <c r="X1037" s="155">
        <v>1.8803990674</v>
      </c>
      <c r="Y1037" s="152" t="s">
        <v>159</v>
      </c>
      <c r="Z1037" s="154">
        <v>42758</v>
      </c>
      <c r="AA1037" s="192" t="s">
        <v>22847</v>
      </c>
      <c r="AB1037" s="152" t="s">
        <v>455</v>
      </c>
      <c r="AC1037" s="152" t="s">
        <v>193</v>
      </c>
      <c r="AD1037" s="152" t="s">
        <v>162</v>
      </c>
    </row>
    <row r="1038" spans="1:30" hidden="1">
      <c r="A1038" s="189" t="s">
        <v>8384</v>
      </c>
      <c r="B1038" s="189" t="s">
        <v>8385</v>
      </c>
      <c r="C1038" s="154">
        <v>43830</v>
      </c>
      <c r="D1038" s="155">
        <v>1.0155000000000001</v>
      </c>
      <c r="E1038" s="155">
        <v>1.0405</v>
      </c>
      <c r="F1038" s="156">
        <v>7.8841036759640895E-2</v>
      </c>
      <c r="G1038" s="154">
        <v>43829</v>
      </c>
      <c r="H1038" s="155">
        <v>1.0146999999999999</v>
      </c>
      <c r="I1038" s="156">
        <v>23.480058365758801</v>
      </c>
      <c r="J1038" s="152" t="s">
        <v>11396</v>
      </c>
      <c r="K1038" s="156">
        <v>2.06030150753769</v>
      </c>
      <c r="L1038" s="156">
        <v>5.4188726253503496</v>
      </c>
      <c r="M1038" s="185">
        <v>8.7608439541608707</v>
      </c>
      <c r="N1038" s="156">
        <v>7.5172048703017502</v>
      </c>
      <c r="O1038" s="156">
        <v>23.480058365758801</v>
      </c>
      <c r="P1038" s="152" t="s">
        <v>11396</v>
      </c>
      <c r="Q1038" s="156">
        <v>-18.824940047961601</v>
      </c>
      <c r="R1038" s="152" t="s">
        <v>11397</v>
      </c>
      <c r="S1038" s="156">
        <v>-11.9254119687771</v>
      </c>
      <c r="T1038" s="152" t="s">
        <v>11398</v>
      </c>
      <c r="U1038" s="156">
        <v>3.7750620499999998</v>
      </c>
      <c r="V1038" s="152" t="s">
        <v>163</v>
      </c>
      <c r="W1038" s="152" t="s">
        <v>186</v>
      </c>
      <c r="X1038" s="155">
        <v>1.0838242913</v>
      </c>
      <c r="Y1038" s="152" t="s">
        <v>159</v>
      </c>
      <c r="Z1038" s="154">
        <v>39994</v>
      </c>
      <c r="AA1038" s="192" t="s">
        <v>22847</v>
      </c>
      <c r="AB1038" s="152" t="s">
        <v>11399</v>
      </c>
      <c r="AC1038" s="152" t="s">
        <v>233</v>
      </c>
      <c r="AD1038" s="152" t="s">
        <v>181</v>
      </c>
    </row>
    <row r="1039" spans="1:30" hidden="1">
      <c r="A1039" s="189" t="s">
        <v>14332</v>
      </c>
      <c r="B1039" s="189" t="s">
        <v>14333</v>
      </c>
      <c r="C1039" s="154">
        <v>43830</v>
      </c>
      <c r="D1039" s="155">
        <v>0.96609999999999996</v>
      </c>
      <c r="E1039" s="155">
        <v>0.96609999999999996</v>
      </c>
      <c r="F1039" s="156">
        <v>0.353173366573175</v>
      </c>
      <c r="G1039" s="154">
        <v>43829</v>
      </c>
      <c r="H1039" s="155">
        <v>0.9627</v>
      </c>
      <c r="I1039" s="156">
        <v>23.479038854805701</v>
      </c>
      <c r="J1039" s="152" t="s">
        <v>14334</v>
      </c>
      <c r="K1039" s="156">
        <v>1.38524504145241</v>
      </c>
      <c r="L1039" s="156">
        <v>7.6554490751058601</v>
      </c>
      <c r="M1039" s="185">
        <v>7.13018407629185</v>
      </c>
      <c r="N1039" s="156">
        <v>6.5159867695699996</v>
      </c>
      <c r="O1039" s="156">
        <v>23.479038854805701</v>
      </c>
      <c r="P1039" s="152" t="s">
        <v>14334</v>
      </c>
      <c r="Q1039" s="157">
        <v>0</v>
      </c>
      <c r="R1039" s="152"/>
      <c r="S1039" s="157">
        <v>0</v>
      </c>
      <c r="T1039" s="152"/>
      <c r="U1039" s="156">
        <v>-3.39</v>
      </c>
      <c r="V1039" s="152" t="s">
        <v>157</v>
      </c>
      <c r="W1039" s="152" t="s">
        <v>95</v>
      </c>
      <c r="X1039" s="155">
        <v>0.115272716</v>
      </c>
      <c r="Y1039" s="152" t="s">
        <v>159</v>
      </c>
      <c r="Z1039" s="154">
        <v>43194</v>
      </c>
      <c r="AA1039" s="192" t="s">
        <v>22847</v>
      </c>
      <c r="AB1039" s="152" t="s">
        <v>14297</v>
      </c>
      <c r="AC1039" s="152" t="s">
        <v>511</v>
      </c>
      <c r="AD1039" s="152" t="s">
        <v>241</v>
      </c>
    </row>
    <row r="1040" spans="1:30" hidden="1">
      <c r="A1040" s="189" t="s">
        <v>8386</v>
      </c>
      <c r="B1040" s="189" t="s">
        <v>8387</v>
      </c>
      <c r="C1040" s="154">
        <v>43830</v>
      </c>
      <c r="D1040" s="155">
        <v>1.1873</v>
      </c>
      <c r="E1040" s="155">
        <v>1.1873</v>
      </c>
      <c r="F1040" s="156">
        <v>0.202548738290147</v>
      </c>
      <c r="G1040" s="154">
        <v>43829</v>
      </c>
      <c r="H1040" s="155">
        <v>1.1849000000000001</v>
      </c>
      <c r="I1040" s="156">
        <v>23.471297836938401</v>
      </c>
      <c r="J1040" s="152" t="s">
        <v>11400</v>
      </c>
      <c r="K1040" s="156">
        <v>1.0726142844981601</v>
      </c>
      <c r="L1040" s="156">
        <v>3.8757655293088402</v>
      </c>
      <c r="M1040" s="185">
        <v>5.2757581131406397</v>
      </c>
      <c r="N1040" s="156">
        <v>15.093059325319899</v>
      </c>
      <c r="O1040" s="156">
        <v>23.471297836938401</v>
      </c>
      <c r="P1040" s="152" t="s">
        <v>11400</v>
      </c>
      <c r="Q1040" s="156">
        <v>13.508604206500999</v>
      </c>
      <c r="R1040" s="152" t="s">
        <v>11401</v>
      </c>
      <c r="S1040" s="156">
        <v>18.7181281871813</v>
      </c>
      <c r="T1040" s="152" t="s">
        <v>11402</v>
      </c>
      <c r="U1040" s="156">
        <v>18.73</v>
      </c>
      <c r="V1040" s="152" t="s">
        <v>174</v>
      </c>
      <c r="W1040" s="152" t="s">
        <v>189</v>
      </c>
      <c r="X1040" s="155">
        <v>4.3103503119999997</v>
      </c>
      <c r="Y1040" s="152" t="s">
        <v>159</v>
      </c>
      <c r="Z1040" s="154">
        <v>42717</v>
      </c>
      <c r="AA1040" s="192" t="s">
        <v>22847</v>
      </c>
      <c r="AB1040" s="152" t="s">
        <v>10066</v>
      </c>
      <c r="AC1040" s="152" t="s">
        <v>175</v>
      </c>
      <c r="AD1040" s="152" t="s">
        <v>165</v>
      </c>
    </row>
    <row r="1041" spans="1:30" hidden="1">
      <c r="A1041" s="189" t="s">
        <v>8388</v>
      </c>
      <c r="B1041" s="189" t="s">
        <v>8389</v>
      </c>
      <c r="C1041" s="154">
        <v>43830</v>
      </c>
      <c r="D1041" s="155">
        <v>1.6679999999999999</v>
      </c>
      <c r="E1041" s="155">
        <v>2.6120000000000001</v>
      </c>
      <c r="F1041" s="156">
        <v>0.66385033192516096</v>
      </c>
      <c r="G1041" s="154">
        <v>43829</v>
      </c>
      <c r="H1041" s="155">
        <v>1.657</v>
      </c>
      <c r="I1041" s="156">
        <v>23.464100666173199</v>
      </c>
      <c r="J1041" s="152" t="s">
        <v>11403</v>
      </c>
      <c r="K1041" s="156">
        <v>2.01834862385321</v>
      </c>
      <c r="L1041" s="156">
        <v>11.1259160559627</v>
      </c>
      <c r="M1041" s="185">
        <v>13.1614654002714</v>
      </c>
      <c r="N1041" s="156">
        <v>20.346320346320301</v>
      </c>
      <c r="O1041" s="156">
        <v>23.464100666173199</v>
      </c>
      <c r="P1041" s="152" t="s">
        <v>11403</v>
      </c>
      <c r="Q1041" s="156">
        <v>4.7738693467336502</v>
      </c>
      <c r="R1041" s="152" t="s">
        <v>11404</v>
      </c>
      <c r="S1041" s="156">
        <v>15.913829047949999</v>
      </c>
      <c r="T1041" s="152" t="s">
        <v>11405</v>
      </c>
      <c r="U1041" s="156">
        <v>216.90415400000001</v>
      </c>
      <c r="V1041" s="152" t="s">
        <v>157</v>
      </c>
      <c r="W1041" s="152" t="s">
        <v>189</v>
      </c>
      <c r="X1041" s="155">
        <v>10.423257853599999</v>
      </c>
      <c r="Y1041" s="152" t="s">
        <v>159</v>
      </c>
      <c r="Z1041" s="154">
        <v>41430</v>
      </c>
      <c r="AA1041" s="192" t="s">
        <v>22847</v>
      </c>
      <c r="AB1041" s="152" t="s">
        <v>11406</v>
      </c>
      <c r="AC1041" s="152" t="s">
        <v>343</v>
      </c>
      <c r="AD1041" s="152" t="s">
        <v>173</v>
      </c>
    </row>
    <row r="1042" spans="1:30" hidden="1">
      <c r="A1042" s="189" t="s">
        <v>14335</v>
      </c>
      <c r="B1042" s="189" t="s">
        <v>14336</v>
      </c>
      <c r="C1042" s="154">
        <v>43830</v>
      </c>
      <c r="D1042" s="155">
        <v>1.1075999999999999</v>
      </c>
      <c r="E1042" s="155">
        <v>1.1776</v>
      </c>
      <c r="F1042" s="156">
        <v>0.153720951261409</v>
      </c>
      <c r="G1042" s="154">
        <v>43829</v>
      </c>
      <c r="H1042" s="155">
        <v>1.1059000000000001</v>
      </c>
      <c r="I1042" s="156">
        <v>23.4560231373782</v>
      </c>
      <c r="J1042" s="152" t="s">
        <v>14337</v>
      </c>
      <c r="K1042" s="156">
        <v>0.43525571273121699</v>
      </c>
      <c r="L1042" s="156">
        <v>1.4471514929474101</v>
      </c>
      <c r="M1042" s="185">
        <v>1.3450005121519499</v>
      </c>
      <c r="N1042" s="156">
        <v>6.7668701173422496</v>
      </c>
      <c r="O1042" s="156">
        <v>23.4560231373782</v>
      </c>
      <c r="P1042" s="152" t="s">
        <v>14337</v>
      </c>
      <c r="Q1042" s="157">
        <v>0</v>
      </c>
      <c r="R1042" s="152"/>
      <c r="S1042" s="157">
        <v>0</v>
      </c>
      <c r="T1042" s="152"/>
      <c r="U1042" s="156">
        <v>17.814082880000001</v>
      </c>
      <c r="V1042" s="152" t="s">
        <v>157</v>
      </c>
      <c r="W1042" s="152" t="s">
        <v>95</v>
      </c>
      <c r="X1042" s="155">
        <v>0.3918315866</v>
      </c>
      <c r="Y1042" s="152" t="s">
        <v>159</v>
      </c>
      <c r="Z1042" s="154">
        <v>43271</v>
      </c>
      <c r="AA1042" s="192" t="s">
        <v>22847</v>
      </c>
      <c r="AB1042" s="152" t="s">
        <v>10711</v>
      </c>
      <c r="AC1042" s="152" t="s">
        <v>193</v>
      </c>
      <c r="AD1042" s="152" t="s">
        <v>185</v>
      </c>
    </row>
    <row r="1043" spans="1:30" hidden="1">
      <c r="A1043" s="189" t="s">
        <v>8390</v>
      </c>
      <c r="B1043" s="189" t="s">
        <v>8391</v>
      </c>
      <c r="C1043" s="154">
        <v>43830</v>
      </c>
      <c r="D1043" s="155">
        <v>1.3407</v>
      </c>
      <c r="E1043" s="155">
        <v>1.3407</v>
      </c>
      <c r="F1043" s="156">
        <v>0.50224887556221298</v>
      </c>
      <c r="G1043" s="154">
        <v>43829</v>
      </c>
      <c r="H1043" s="155">
        <v>1.3340000000000001</v>
      </c>
      <c r="I1043" s="156">
        <v>23.453038674033099</v>
      </c>
      <c r="J1043" s="152" t="s">
        <v>11407</v>
      </c>
      <c r="K1043" s="156">
        <v>1.8768996960486299</v>
      </c>
      <c r="L1043" s="156">
        <v>4.4321545412057901</v>
      </c>
      <c r="M1043" s="185">
        <v>8.4094768335085401</v>
      </c>
      <c r="N1043" s="156">
        <v>16.999738197050402</v>
      </c>
      <c r="O1043" s="156">
        <v>23.453038674033099</v>
      </c>
      <c r="P1043" s="152" t="s">
        <v>11407</v>
      </c>
      <c r="Q1043" s="156">
        <v>28.173996175908201</v>
      </c>
      <c r="R1043" s="152" t="s">
        <v>11408</v>
      </c>
      <c r="S1043" s="156">
        <v>33.270377733598401</v>
      </c>
      <c r="T1043" s="152" t="s">
        <v>11409</v>
      </c>
      <c r="U1043" s="156">
        <v>34.07</v>
      </c>
      <c r="V1043" s="152" t="s">
        <v>163</v>
      </c>
      <c r="W1043" s="152" t="s">
        <v>197</v>
      </c>
      <c r="X1043" s="155">
        <v>1.472278948</v>
      </c>
      <c r="Y1043" s="152" t="s">
        <v>159</v>
      </c>
      <c r="Z1043" s="154">
        <v>42444</v>
      </c>
      <c r="AA1043" s="192" t="s">
        <v>22847</v>
      </c>
      <c r="AB1043" s="152" t="s">
        <v>549</v>
      </c>
      <c r="AC1043" s="152" t="s">
        <v>325</v>
      </c>
      <c r="AD1043" s="152" t="s">
        <v>181</v>
      </c>
    </row>
    <row r="1044" spans="1:30" hidden="1">
      <c r="A1044" s="189" t="s">
        <v>14338</v>
      </c>
      <c r="B1044" s="189" t="s">
        <v>14339</v>
      </c>
      <c r="C1044" s="154">
        <v>43830</v>
      </c>
      <c r="D1044" s="155">
        <v>1.2096</v>
      </c>
      <c r="E1044" s="155">
        <v>1.2096</v>
      </c>
      <c r="F1044" s="156">
        <v>0.72445665750685895</v>
      </c>
      <c r="G1044" s="154">
        <v>43829</v>
      </c>
      <c r="H1044" s="155">
        <v>1.2009000000000001</v>
      </c>
      <c r="I1044" s="156">
        <v>23.441167466067999</v>
      </c>
      <c r="J1044" s="152" t="s">
        <v>14340</v>
      </c>
      <c r="K1044" s="156">
        <v>2.2917547568710201</v>
      </c>
      <c r="L1044" s="156">
        <v>5.8360311488319097</v>
      </c>
      <c r="M1044" s="185">
        <v>6.6290550070521599</v>
      </c>
      <c r="N1044" s="156">
        <v>12.020744582330099</v>
      </c>
      <c r="O1044" s="156">
        <v>23.441167466067999</v>
      </c>
      <c r="P1044" s="152" t="s">
        <v>14340</v>
      </c>
      <c r="Q1044" s="156">
        <v>14.795482585176</v>
      </c>
      <c r="R1044" s="152" t="s">
        <v>14341</v>
      </c>
      <c r="S1044" s="157">
        <v>0</v>
      </c>
      <c r="T1044" s="152"/>
      <c r="U1044" s="156">
        <v>13.0044608</v>
      </c>
      <c r="V1044" s="152" t="s">
        <v>157</v>
      </c>
      <c r="W1044" s="152" t="s">
        <v>95</v>
      </c>
      <c r="X1044" s="155">
        <v>5.4972647100000001E-2</v>
      </c>
      <c r="Y1044" s="152" t="s">
        <v>159</v>
      </c>
      <c r="Z1044" s="154">
        <v>42755</v>
      </c>
      <c r="AA1044" s="192" t="s">
        <v>318</v>
      </c>
      <c r="AB1044" s="152" t="s">
        <v>225</v>
      </c>
      <c r="AC1044" s="152" t="s">
        <v>203</v>
      </c>
      <c r="AD1044" s="152" t="s">
        <v>272</v>
      </c>
    </row>
    <row r="1045" spans="1:30" hidden="1">
      <c r="A1045" s="189" t="s">
        <v>8392</v>
      </c>
      <c r="B1045" s="189" t="s">
        <v>8393</v>
      </c>
      <c r="C1045" s="154">
        <v>43830</v>
      </c>
      <c r="D1045" s="155">
        <v>1.2623</v>
      </c>
      <c r="E1045" s="155">
        <v>1.3103</v>
      </c>
      <c r="F1045" s="156">
        <v>-0.15819030293442199</v>
      </c>
      <c r="G1045" s="154">
        <v>43829</v>
      </c>
      <c r="H1045" s="155">
        <v>1.2643</v>
      </c>
      <c r="I1045" s="156">
        <v>23.392938934310699</v>
      </c>
      <c r="J1045" s="152" t="s">
        <v>11410</v>
      </c>
      <c r="K1045" s="156">
        <v>1.4058483290488599</v>
      </c>
      <c r="L1045" s="156">
        <v>5.8887677208287901</v>
      </c>
      <c r="M1045" s="185">
        <v>5.68484440419327</v>
      </c>
      <c r="N1045" s="156">
        <v>6.6762259413237697</v>
      </c>
      <c r="O1045" s="156">
        <v>23.392938934310699</v>
      </c>
      <c r="P1045" s="152" t="s">
        <v>11410</v>
      </c>
      <c r="Q1045" s="156">
        <v>7.1331807441253199</v>
      </c>
      <c r="R1045" s="152" t="s">
        <v>11411</v>
      </c>
      <c r="S1045" s="156">
        <v>30.818398246488002</v>
      </c>
      <c r="T1045" s="152" t="s">
        <v>11412</v>
      </c>
      <c r="U1045" s="156">
        <v>31.302426319999999</v>
      </c>
      <c r="V1045" s="152" t="s">
        <v>174</v>
      </c>
      <c r="W1045" s="152" t="s">
        <v>189</v>
      </c>
      <c r="X1045" s="155">
        <v>1.6585268698</v>
      </c>
      <c r="Y1045" s="152" t="s">
        <v>159</v>
      </c>
      <c r="Z1045" s="154">
        <v>42717</v>
      </c>
      <c r="AA1045" s="192" t="s">
        <v>22847</v>
      </c>
      <c r="AB1045" s="152" t="s">
        <v>11413</v>
      </c>
      <c r="AC1045" s="152" t="s">
        <v>171</v>
      </c>
      <c r="AD1045" s="152" t="s">
        <v>181</v>
      </c>
    </row>
    <row r="1046" spans="1:30" hidden="1">
      <c r="A1046" s="189" t="s">
        <v>8394</v>
      </c>
      <c r="B1046" s="189" t="s">
        <v>8395</v>
      </c>
      <c r="C1046" s="154">
        <v>43830</v>
      </c>
      <c r="D1046" s="155">
        <v>1.407</v>
      </c>
      <c r="E1046" s="155">
        <v>1.4670000000000001</v>
      </c>
      <c r="F1046" s="156">
        <v>7.1123755334290301E-2</v>
      </c>
      <c r="G1046" s="154">
        <v>43829</v>
      </c>
      <c r="H1046" s="155">
        <v>1.4059999999999999</v>
      </c>
      <c r="I1046" s="156">
        <v>23.312883435582801</v>
      </c>
      <c r="J1046" s="152" t="s">
        <v>11414</v>
      </c>
      <c r="K1046" s="156">
        <v>1.44196106705118</v>
      </c>
      <c r="L1046" s="156">
        <v>4.53194650817235</v>
      </c>
      <c r="M1046" s="185">
        <v>6.7526555386949898</v>
      </c>
      <c r="N1046" s="156">
        <v>16.9576059850374</v>
      </c>
      <c r="O1046" s="156">
        <v>23.312883435582801</v>
      </c>
      <c r="P1046" s="152" t="s">
        <v>11414</v>
      </c>
      <c r="Q1046" s="156">
        <v>25.849731663685098</v>
      </c>
      <c r="R1046" s="152" t="s">
        <v>11415</v>
      </c>
      <c r="S1046" s="156">
        <v>36.876827952029501</v>
      </c>
      <c r="T1046" s="152" t="s">
        <v>11416</v>
      </c>
      <c r="U1046" s="156">
        <v>48.374481500000002</v>
      </c>
      <c r="V1046" s="152" t="s">
        <v>157</v>
      </c>
      <c r="W1046" s="152" t="s">
        <v>197</v>
      </c>
      <c r="X1046" s="155">
        <v>1.3551242659</v>
      </c>
      <c r="Y1046" s="152" t="s">
        <v>159</v>
      </c>
      <c r="Z1046" s="154">
        <v>42170</v>
      </c>
      <c r="AA1046" s="192" t="s">
        <v>22847</v>
      </c>
      <c r="AB1046" s="152" t="s">
        <v>10687</v>
      </c>
      <c r="AC1046" s="152" t="s">
        <v>369</v>
      </c>
      <c r="AD1046" s="152" t="s">
        <v>173</v>
      </c>
    </row>
    <row r="1047" spans="1:30" hidden="1">
      <c r="A1047" s="189" t="s">
        <v>3667</v>
      </c>
      <c r="B1047" s="189" t="s">
        <v>3668</v>
      </c>
      <c r="C1047" s="154">
        <v>43830</v>
      </c>
      <c r="D1047" s="155">
        <v>1.3839999999999999</v>
      </c>
      <c r="E1047" s="155">
        <v>1.3839999999999999</v>
      </c>
      <c r="F1047" s="156">
        <v>0.217233888486596</v>
      </c>
      <c r="G1047" s="154">
        <v>43829</v>
      </c>
      <c r="H1047" s="155">
        <v>1.381</v>
      </c>
      <c r="I1047" s="156">
        <v>23.241317898486201</v>
      </c>
      <c r="J1047" s="152" t="s">
        <v>3693</v>
      </c>
      <c r="K1047" s="156">
        <v>0.65454545454544699</v>
      </c>
      <c r="L1047" s="156">
        <v>3.2835820895522199</v>
      </c>
      <c r="M1047" s="185">
        <v>5.3272450532724402</v>
      </c>
      <c r="N1047" s="156">
        <v>11.2540192926045</v>
      </c>
      <c r="O1047" s="156">
        <v>23.241317898486201</v>
      </c>
      <c r="P1047" s="152" t="s">
        <v>3693</v>
      </c>
      <c r="Q1047" s="156">
        <v>25.135623869801101</v>
      </c>
      <c r="R1047" s="152" t="s">
        <v>6623</v>
      </c>
      <c r="S1047" s="156">
        <v>35.686274509803901</v>
      </c>
      <c r="T1047" s="152" t="s">
        <v>6624</v>
      </c>
      <c r="U1047" s="156">
        <v>38.4</v>
      </c>
      <c r="V1047" s="152" t="s">
        <v>157</v>
      </c>
      <c r="W1047" s="152" t="s">
        <v>166</v>
      </c>
      <c r="X1047" s="155">
        <v>17.985115525099999</v>
      </c>
      <c r="Y1047" s="152" t="s">
        <v>159</v>
      </c>
      <c r="Z1047" s="154">
        <v>42391</v>
      </c>
      <c r="AA1047" s="192" t="s">
        <v>318</v>
      </c>
      <c r="AB1047" s="152" t="s">
        <v>6625</v>
      </c>
      <c r="AC1047" s="152" t="s">
        <v>167</v>
      </c>
      <c r="AD1047" s="152" t="s">
        <v>170</v>
      </c>
    </row>
    <row r="1048" spans="1:30" hidden="1">
      <c r="A1048" s="189" t="s">
        <v>8396</v>
      </c>
      <c r="B1048" s="189" t="s">
        <v>8397</v>
      </c>
      <c r="C1048" s="154">
        <v>43830</v>
      </c>
      <c r="D1048" s="155">
        <v>0.80100000000000005</v>
      </c>
      <c r="E1048" s="155">
        <v>3.2410000000000001</v>
      </c>
      <c r="F1048" s="156">
        <v>0.628140703517581</v>
      </c>
      <c r="G1048" s="154">
        <v>43829</v>
      </c>
      <c r="H1048" s="155">
        <v>0.79600000000000004</v>
      </c>
      <c r="I1048" s="156">
        <v>23.230769230769202</v>
      </c>
      <c r="J1048" s="152" t="s">
        <v>11417</v>
      </c>
      <c r="K1048" s="156">
        <v>3.3548387096774199</v>
      </c>
      <c r="L1048" s="156">
        <v>4.02597402597402</v>
      </c>
      <c r="M1048" s="185">
        <v>4.8429319371727804</v>
      </c>
      <c r="N1048" s="156">
        <v>10.6353591160221</v>
      </c>
      <c r="O1048" s="156">
        <v>23.230769230769202</v>
      </c>
      <c r="P1048" s="152" t="s">
        <v>11417</v>
      </c>
      <c r="Q1048" s="156">
        <v>-4.18660287081339</v>
      </c>
      <c r="R1048" s="152" t="s">
        <v>11418</v>
      </c>
      <c r="S1048" s="156">
        <v>2.8241335044929401</v>
      </c>
      <c r="T1048" s="152" t="s">
        <v>11419</v>
      </c>
      <c r="U1048" s="156">
        <v>-13.074644173913001</v>
      </c>
      <c r="V1048" s="152" t="s">
        <v>163</v>
      </c>
      <c r="W1048" s="152" t="s">
        <v>158</v>
      </c>
      <c r="X1048" s="155">
        <v>2.0794240388</v>
      </c>
      <c r="Y1048" s="152" t="s">
        <v>159</v>
      </c>
      <c r="Z1048" s="154">
        <v>41948</v>
      </c>
      <c r="AA1048" s="192" t="s">
        <v>22847</v>
      </c>
      <c r="AB1048" s="152" t="s">
        <v>541</v>
      </c>
      <c r="AC1048" s="152" t="s">
        <v>187</v>
      </c>
      <c r="AD1048" s="152" t="s">
        <v>185</v>
      </c>
    </row>
    <row r="1049" spans="1:30" hidden="1">
      <c r="A1049" s="189" t="s">
        <v>8398</v>
      </c>
      <c r="B1049" s="189" t="s">
        <v>8399</v>
      </c>
      <c r="C1049" s="154">
        <v>43830</v>
      </c>
      <c r="D1049" s="155">
        <v>1.0538000000000001</v>
      </c>
      <c r="E1049" s="155">
        <v>1.1028</v>
      </c>
      <c r="F1049" s="156">
        <v>0.611084038672015</v>
      </c>
      <c r="G1049" s="154">
        <v>43829</v>
      </c>
      <c r="H1049" s="155">
        <v>1.0964</v>
      </c>
      <c r="I1049" s="156">
        <v>23.223852256478999</v>
      </c>
      <c r="J1049" s="152" t="s">
        <v>11420</v>
      </c>
      <c r="K1049" s="156">
        <v>0.79494932383040695</v>
      </c>
      <c r="L1049" s="156">
        <v>6.2000505824588501</v>
      </c>
      <c r="M1049" s="185">
        <v>11.278112115403999</v>
      </c>
      <c r="N1049" s="156">
        <v>27.422886149936499</v>
      </c>
      <c r="O1049" s="156">
        <v>23.223852256478999</v>
      </c>
      <c r="P1049" s="152" t="s">
        <v>11420</v>
      </c>
      <c r="Q1049" s="156">
        <v>8.6155893461992896</v>
      </c>
      <c r="R1049" s="152" t="s">
        <v>11421</v>
      </c>
      <c r="S1049" s="157">
        <v>0</v>
      </c>
      <c r="T1049" s="152"/>
      <c r="U1049" s="156">
        <v>10.30999254</v>
      </c>
      <c r="V1049" s="152" t="s">
        <v>163</v>
      </c>
      <c r="W1049" s="152" t="s">
        <v>95</v>
      </c>
      <c r="X1049" s="155">
        <v>1.0094306413</v>
      </c>
      <c r="Y1049" s="152" t="s">
        <v>159</v>
      </c>
      <c r="Z1049" s="154">
        <v>42943</v>
      </c>
      <c r="AA1049" s="192" t="s">
        <v>22847</v>
      </c>
      <c r="AB1049" s="152" t="s">
        <v>10653</v>
      </c>
      <c r="AC1049" s="152" t="s">
        <v>317</v>
      </c>
      <c r="AD1049" s="152" t="s">
        <v>177</v>
      </c>
    </row>
    <row r="1050" spans="1:30" hidden="1">
      <c r="A1050" s="189" t="s">
        <v>14342</v>
      </c>
      <c r="B1050" s="189" t="s">
        <v>14343</v>
      </c>
      <c r="C1050" s="154">
        <v>43830</v>
      </c>
      <c r="D1050" s="155">
        <v>1.47</v>
      </c>
      <c r="E1050" s="155">
        <v>1.47</v>
      </c>
      <c r="F1050" s="156">
        <v>0.68493150684931603</v>
      </c>
      <c r="G1050" s="154">
        <v>43829</v>
      </c>
      <c r="H1050" s="155">
        <v>1.46</v>
      </c>
      <c r="I1050" s="156">
        <v>23.218776194467701</v>
      </c>
      <c r="J1050" s="152" t="s">
        <v>14344</v>
      </c>
      <c r="K1050" s="156">
        <v>2.01249132546842</v>
      </c>
      <c r="L1050" s="156">
        <v>11.1111111111111</v>
      </c>
      <c r="M1050" s="185">
        <v>13.163972286374101</v>
      </c>
      <c r="N1050" s="156">
        <v>20.2945990180033</v>
      </c>
      <c r="O1050" s="156">
        <v>23.218776194467701</v>
      </c>
      <c r="P1050" s="152" t="s">
        <v>14344</v>
      </c>
      <c r="Q1050" s="156">
        <v>4.3293115684882899</v>
      </c>
      <c r="R1050" s="152" t="s">
        <v>14345</v>
      </c>
      <c r="S1050" s="156">
        <v>15.2037617554859</v>
      </c>
      <c r="T1050" s="152" t="s">
        <v>14346</v>
      </c>
      <c r="U1050" s="156">
        <v>47</v>
      </c>
      <c r="V1050" s="152" t="s">
        <v>157</v>
      </c>
      <c r="W1050" s="152" t="s">
        <v>158</v>
      </c>
      <c r="X1050" s="155">
        <v>7.2596366900000001E-2</v>
      </c>
      <c r="Y1050" s="152" t="s">
        <v>159</v>
      </c>
      <c r="Z1050" s="154">
        <v>42217</v>
      </c>
      <c r="AA1050" s="192" t="s">
        <v>22847</v>
      </c>
      <c r="AB1050" s="152" t="s">
        <v>11406</v>
      </c>
      <c r="AC1050" s="152" t="s">
        <v>343</v>
      </c>
      <c r="AD1050" s="152" t="s">
        <v>173</v>
      </c>
    </row>
    <row r="1051" spans="1:30" hidden="1">
      <c r="A1051" s="189" t="s">
        <v>14347</v>
      </c>
      <c r="B1051" s="189" t="s">
        <v>14348</v>
      </c>
      <c r="C1051" s="154">
        <v>43830</v>
      </c>
      <c r="D1051" s="155">
        <v>1.2375</v>
      </c>
      <c r="E1051" s="155">
        <v>1.2825</v>
      </c>
      <c r="F1051" s="156">
        <v>4.0420371867426301E-2</v>
      </c>
      <c r="G1051" s="154">
        <v>43829</v>
      </c>
      <c r="H1051" s="155">
        <v>1.2370000000000001</v>
      </c>
      <c r="I1051" s="156">
        <v>23.183356559824801</v>
      </c>
      <c r="J1051" s="152" t="s">
        <v>14349</v>
      </c>
      <c r="K1051" s="156">
        <v>0.38124594419209701</v>
      </c>
      <c r="L1051" s="156">
        <v>1.60932753099599</v>
      </c>
      <c r="M1051" s="185">
        <v>3.2368399099023999</v>
      </c>
      <c r="N1051" s="156">
        <v>4.0353089533417501</v>
      </c>
      <c r="O1051" s="156">
        <v>23.183356559824801</v>
      </c>
      <c r="P1051" s="152" t="s">
        <v>14349</v>
      </c>
      <c r="Q1051" s="156">
        <v>21.062414400313099</v>
      </c>
      <c r="R1051" s="152" t="s">
        <v>14350</v>
      </c>
      <c r="S1051" s="156">
        <v>29.213758624137601</v>
      </c>
      <c r="T1051" s="152" t="s">
        <v>14351</v>
      </c>
      <c r="U1051" s="156">
        <v>29.226680000000002</v>
      </c>
      <c r="V1051" s="152" t="s">
        <v>163</v>
      </c>
      <c r="W1051" s="152" t="s">
        <v>189</v>
      </c>
      <c r="X1051" s="155">
        <v>2.2661904711999998</v>
      </c>
      <c r="Y1051" s="152" t="s">
        <v>159</v>
      </c>
      <c r="Z1051" s="154">
        <v>42642</v>
      </c>
      <c r="AA1051" s="192" t="s">
        <v>22847</v>
      </c>
      <c r="AB1051" s="152" t="s">
        <v>537</v>
      </c>
      <c r="AC1051" s="152" t="s">
        <v>205</v>
      </c>
      <c r="AD1051" s="152" t="s">
        <v>207</v>
      </c>
    </row>
    <row r="1052" spans="1:30" hidden="1">
      <c r="A1052" s="189" t="s">
        <v>8400</v>
      </c>
      <c r="B1052" s="189" t="s">
        <v>8401</v>
      </c>
      <c r="C1052" s="154">
        <v>43830</v>
      </c>
      <c r="D1052" s="155">
        <v>1.1100000000000001</v>
      </c>
      <c r="E1052" s="155">
        <v>1.1100000000000001</v>
      </c>
      <c r="F1052" s="156">
        <v>0.488864747419887</v>
      </c>
      <c r="G1052" s="154">
        <v>43829</v>
      </c>
      <c r="H1052" s="155">
        <v>1.1046</v>
      </c>
      <c r="I1052" s="156">
        <v>23.1691078561918</v>
      </c>
      <c r="J1052" s="152" t="s">
        <v>11422</v>
      </c>
      <c r="K1052" s="156">
        <v>0.22573363431152799</v>
      </c>
      <c r="L1052" s="156">
        <v>7.5372989730672399</v>
      </c>
      <c r="M1052" s="185">
        <v>11.512959614225499</v>
      </c>
      <c r="N1052" s="156">
        <v>13.787801127626899</v>
      </c>
      <c r="O1052" s="156">
        <v>23.1691078561918</v>
      </c>
      <c r="P1052" s="152" t="s">
        <v>11422</v>
      </c>
      <c r="Q1052" s="156">
        <v>10.833749375936099</v>
      </c>
      <c r="R1052" s="152" t="s">
        <v>11423</v>
      </c>
      <c r="S1052" s="157">
        <v>0</v>
      </c>
      <c r="T1052" s="152"/>
      <c r="U1052" s="156">
        <v>11</v>
      </c>
      <c r="V1052" s="152" t="s">
        <v>157</v>
      </c>
      <c r="W1052" s="152" t="s">
        <v>95</v>
      </c>
      <c r="X1052" s="155">
        <v>1.4918396909</v>
      </c>
      <c r="Y1052" s="152" t="s">
        <v>159</v>
      </c>
      <c r="Z1052" s="154">
        <v>43005</v>
      </c>
      <c r="AA1052" s="192" t="s">
        <v>22847</v>
      </c>
      <c r="AB1052" s="152" t="s">
        <v>566</v>
      </c>
      <c r="AC1052" s="152" t="s">
        <v>250</v>
      </c>
      <c r="AD1052" s="152" t="s">
        <v>162</v>
      </c>
    </row>
    <row r="1053" spans="1:30" hidden="1">
      <c r="A1053" s="189" t="s">
        <v>14352</v>
      </c>
      <c r="B1053" s="189" t="s">
        <v>14353</v>
      </c>
      <c r="C1053" s="154">
        <v>43830</v>
      </c>
      <c r="D1053" s="155">
        <v>1.1669</v>
      </c>
      <c r="E1053" s="155">
        <v>1.2169000000000001</v>
      </c>
      <c r="F1053" s="156">
        <v>0.73377071823204199</v>
      </c>
      <c r="G1053" s="154">
        <v>43829</v>
      </c>
      <c r="H1053" s="155">
        <v>1.1584000000000001</v>
      </c>
      <c r="I1053" s="156">
        <v>23.1418482449062</v>
      </c>
      <c r="J1053" s="152" t="s">
        <v>14354</v>
      </c>
      <c r="K1053" s="156">
        <v>2.4945103205972798</v>
      </c>
      <c r="L1053" s="156">
        <v>5.5826999638074701</v>
      </c>
      <c r="M1053" s="185">
        <v>6.3525347387476598</v>
      </c>
      <c r="N1053" s="156">
        <v>9.4447581273250094</v>
      </c>
      <c r="O1053" s="156">
        <v>23.1418482449062</v>
      </c>
      <c r="P1053" s="152" t="s">
        <v>14354</v>
      </c>
      <c r="Q1053" s="157">
        <v>0</v>
      </c>
      <c r="R1053" s="152"/>
      <c r="S1053" s="157">
        <v>0</v>
      </c>
      <c r="T1053" s="152"/>
      <c r="U1053" s="156">
        <v>22.08282835</v>
      </c>
      <c r="V1053" s="152" t="s">
        <v>157</v>
      </c>
      <c r="W1053" s="152" t="s">
        <v>95</v>
      </c>
      <c r="X1053" s="155">
        <v>4.5161328999999998E-3</v>
      </c>
      <c r="Y1053" s="152" t="s">
        <v>159</v>
      </c>
      <c r="Z1053" s="154">
        <v>43355</v>
      </c>
      <c r="AA1053" s="192" t="s">
        <v>22847</v>
      </c>
      <c r="AB1053" s="152" t="s">
        <v>14309</v>
      </c>
      <c r="AC1053" s="152" t="s">
        <v>551</v>
      </c>
      <c r="AD1053" s="152" t="s">
        <v>552</v>
      </c>
    </row>
    <row r="1054" spans="1:30" hidden="1">
      <c r="A1054" s="189" t="s">
        <v>14355</v>
      </c>
      <c r="B1054" s="189" t="s">
        <v>14356</v>
      </c>
      <c r="C1054" s="154">
        <v>43830</v>
      </c>
      <c r="D1054" s="155">
        <v>1.1759999999999999</v>
      </c>
      <c r="E1054" s="155">
        <v>1.329</v>
      </c>
      <c r="F1054" s="156">
        <v>0</v>
      </c>
      <c r="G1054" s="154">
        <v>43829</v>
      </c>
      <c r="H1054" s="155">
        <v>1.1759999999999999</v>
      </c>
      <c r="I1054" s="156">
        <v>23.126005540166201</v>
      </c>
      <c r="J1054" s="152" t="s">
        <v>14357</v>
      </c>
      <c r="K1054" s="156">
        <v>1.0309278350515501</v>
      </c>
      <c r="L1054" s="156">
        <v>2.8332802561372001</v>
      </c>
      <c r="M1054" s="185">
        <v>4.7489897879026</v>
      </c>
      <c r="N1054" s="156">
        <v>12.055011764705901</v>
      </c>
      <c r="O1054" s="156">
        <v>23.126005540166201</v>
      </c>
      <c r="P1054" s="152" t="s">
        <v>14357</v>
      </c>
      <c r="Q1054" s="156">
        <v>21.999509606587399</v>
      </c>
      <c r="R1054" s="152" t="s">
        <v>14358</v>
      </c>
      <c r="S1054" s="156">
        <v>33.345464</v>
      </c>
      <c r="T1054" s="152" t="s">
        <v>14359</v>
      </c>
      <c r="U1054" s="156">
        <v>33.345464</v>
      </c>
      <c r="V1054" s="152" t="s">
        <v>163</v>
      </c>
      <c r="W1054" s="152" t="s">
        <v>197</v>
      </c>
      <c r="X1054" s="155">
        <v>0.32242618779999999</v>
      </c>
      <c r="Y1054" s="152" t="s">
        <v>159</v>
      </c>
      <c r="Z1054" s="154">
        <v>42733</v>
      </c>
      <c r="AA1054" s="192" t="s">
        <v>22847</v>
      </c>
      <c r="AB1054" s="152" t="s">
        <v>14360</v>
      </c>
      <c r="AC1054" s="152" t="s">
        <v>270</v>
      </c>
      <c r="AD1054" s="152" t="s">
        <v>247</v>
      </c>
    </row>
    <row r="1055" spans="1:30" hidden="1">
      <c r="A1055" s="189" t="s">
        <v>14361</v>
      </c>
      <c r="B1055" s="189" t="s">
        <v>14362</v>
      </c>
      <c r="C1055" s="154">
        <v>43830</v>
      </c>
      <c r="D1055" s="155">
        <v>1.1700999999999999</v>
      </c>
      <c r="E1055" s="155">
        <v>1.1700999999999999</v>
      </c>
      <c r="F1055" s="156">
        <v>2.5645409471701699E-2</v>
      </c>
      <c r="G1055" s="154">
        <v>43829</v>
      </c>
      <c r="H1055" s="155">
        <v>1.1698</v>
      </c>
      <c r="I1055" s="156">
        <v>23.090679570797398</v>
      </c>
      <c r="J1055" s="152" t="s">
        <v>14363</v>
      </c>
      <c r="K1055" s="156">
        <v>1.4478931853649999</v>
      </c>
      <c r="L1055" s="156">
        <v>4.0181349453284696</v>
      </c>
      <c r="M1055" s="185">
        <v>4.9982053122756502</v>
      </c>
      <c r="N1055" s="156">
        <v>10.8889310083397</v>
      </c>
      <c r="O1055" s="156">
        <v>23.090679570797398</v>
      </c>
      <c r="P1055" s="152" t="s">
        <v>14363</v>
      </c>
      <c r="Q1055" s="156">
        <v>4.4265952699687503</v>
      </c>
      <c r="R1055" s="152" t="s">
        <v>14364</v>
      </c>
      <c r="S1055" s="157">
        <v>0</v>
      </c>
      <c r="T1055" s="152"/>
      <c r="U1055" s="156">
        <v>17.010000000000002</v>
      </c>
      <c r="V1055" s="152" t="s">
        <v>163</v>
      </c>
      <c r="W1055" s="152" t="s">
        <v>95</v>
      </c>
      <c r="X1055" s="155">
        <v>1.1670956039</v>
      </c>
      <c r="Y1055" s="152" t="s">
        <v>159</v>
      </c>
      <c r="Z1055" s="154">
        <v>42818</v>
      </c>
      <c r="AA1055" s="192" t="s">
        <v>22847</v>
      </c>
      <c r="AB1055" s="152" t="s">
        <v>14182</v>
      </c>
      <c r="AC1055" s="152" t="s">
        <v>524</v>
      </c>
      <c r="AD1055" s="152" t="s">
        <v>542</v>
      </c>
    </row>
    <row r="1056" spans="1:30" hidden="1">
      <c r="A1056" s="189" t="s">
        <v>14365</v>
      </c>
      <c r="B1056" s="189" t="s">
        <v>14366</v>
      </c>
      <c r="C1056" s="154">
        <v>43830</v>
      </c>
      <c r="D1056" s="155">
        <v>1.159</v>
      </c>
      <c r="E1056" s="155">
        <v>1.3120000000000001</v>
      </c>
      <c r="F1056" s="156">
        <v>8.6355785837653007E-2</v>
      </c>
      <c r="G1056" s="154">
        <v>43829</v>
      </c>
      <c r="H1056" s="155">
        <v>1.1579999999999999</v>
      </c>
      <c r="I1056" s="156">
        <v>23.0434477570093</v>
      </c>
      <c r="J1056" s="152" t="s">
        <v>14367</v>
      </c>
      <c r="K1056" s="156">
        <v>1.13438045375219</v>
      </c>
      <c r="L1056" s="156">
        <v>2.87873431945936</v>
      </c>
      <c r="M1056" s="185">
        <v>4.8220454617834401</v>
      </c>
      <c r="N1056" s="156">
        <v>12.0480758297872</v>
      </c>
      <c r="O1056" s="156">
        <v>23.0434477570093</v>
      </c>
      <c r="P1056" s="152" t="s">
        <v>14367</v>
      </c>
      <c r="Q1056" s="156">
        <v>21.230652946593001</v>
      </c>
      <c r="R1056" s="152" t="s">
        <v>14368</v>
      </c>
      <c r="S1056" s="156">
        <v>31.656489100000002</v>
      </c>
      <c r="T1056" s="152" t="s">
        <v>14369</v>
      </c>
      <c r="U1056" s="156">
        <v>31.656489100000002</v>
      </c>
      <c r="V1056" s="152" t="s">
        <v>163</v>
      </c>
      <c r="W1056" s="152" t="s">
        <v>197</v>
      </c>
      <c r="X1056" s="155">
        <v>2.5038436367000001</v>
      </c>
      <c r="Y1056" s="152" t="s">
        <v>159</v>
      </c>
      <c r="Z1056" s="154">
        <v>42733</v>
      </c>
      <c r="AA1056" s="192" t="s">
        <v>22847</v>
      </c>
      <c r="AB1056" s="152" t="s">
        <v>14360</v>
      </c>
      <c r="AC1056" s="152" t="s">
        <v>270</v>
      </c>
      <c r="AD1056" s="152" t="s">
        <v>247</v>
      </c>
    </row>
    <row r="1057" spans="1:30" hidden="1">
      <c r="A1057" s="189" t="s">
        <v>8402</v>
      </c>
      <c r="B1057" s="189" t="s">
        <v>8403</v>
      </c>
      <c r="C1057" s="154">
        <v>43830</v>
      </c>
      <c r="D1057" s="155">
        <v>0.90300000000000002</v>
      </c>
      <c r="E1057" s="155">
        <v>0.90300000000000002</v>
      </c>
      <c r="F1057" s="156">
        <v>0.668896321070235</v>
      </c>
      <c r="G1057" s="154">
        <v>43829</v>
      </c>
      <c r="H1057" s="155">
        <v>0.89700000000000002</v>
      </c>
      <c r="I1057" s="156">
        <v>23.0245231607629</v>
      </c>
      <c r="J1057" s="152" t="s">
        <v>11424</v>
      </c>
      <c r="K1057" s="156">
        <v>2.38095238095238</v>
      </c>
      <c r="L1057" s="156">
        <v>1.1198208286674101</v>
      </c>
      <c r="M1057" s="185">
        <v>0.221975582685905</v>
      </c>
      <c r="N1057" s="156">
        <v>2.38095238095238</v>
      </c>
      <c r="O1057" s="156">
        <v>23.0245231607629</v>
      </c>
      <c r="P1057" s="152" t="s">
        <v>11424</v>
      </c>
      <c r="Q1057" s="156">
        <v>-14.326375711575</v>
      </c>
      <c r="R1057" s="152" t="s">
        <v>11425</v>
      </c>
      <c r="S1057" s="156">
        <v>-14.7308781869688</v>
      </c>
      <c r="T1057" s="152" t="s">
        <v>11426</v>
      </c>
      <c r="U1057" s="156">
        <v>-9.6999999999999993</v>
      </c>
      <c r="V1057" s="152" t="s">
        <v>227</v>
      </c>
      <c r="W1057" s="152" t="s">
        <v>186</v>
      </c>
      <c r="X1057" s="155">
        <v>1.2172375174000001</v>
      </c>
      <c r="Y1057" s="152" t="s">
        <v>159</v>
      </c>
      <c r="Z1057" s="154">
        <v>42529</v>
      </c>
      <c r="AA1057" s="192" t="s">
        <v>22847</v>
      </c>
      <c r="AB1057" s="152" t="s">
        <v>11427</v>
      </c>
      <c r="AC1057" s="152" t="s">
        <v>363</v>
      </c>
      <c r="AD1057" s="152" t="s">
        <v>165</v>
      </c>
    </row>
    <row r="1058" spans="1:30" hidden="1">
      <c r="A1058" s="189" t="s">
        <v>14370</v>
      </c>
      <c r="B1058" s="189" t="s">
        <v>14371</v>
      </c>
      <c r="C1058" s="154">
        <v>43830</v>
      </c>
      <c r="D1058" s="155">
        <v>1.2789999999999999</v>
      </c>
      <c r="E1058" s="155">
        <v>1.333</v>
      </c>
      <c r="F1058" s="156">
        <v>-7.8125000000013198E-2</v>
      </c>
      <c r="G1058" s="154">
        <v>43829</v>
      </c>
      <c r="H1058" s="155">
        <v>1.28</v>
      </c>
      <c r="I1058" s="156">
        <v>22.980769230769202</v>
      </c>
      <c r="J1058" s="152" t="s">
        <v>14372</v>
      </c>
      <c r="K1058" s="156">
        <v>0.78802206461780999</v>
      </c>
      <c r="L1058" s="156">
        <v>2.7309236947790998</v>
      </c>
      <c r="M1058" s="185">
        <v>5.8774834437086101</v>
      </c>
      <c r="N1058" s="156">
        <v>11.8985126859143</v>
      </c>
      <c r="O1058" s="156">
        <v>22.980769230769202</v>
      </c>
      <c r="P1058" s="152" t="s">
        <v>14372</v>
      </c>
      <c r="Q1058" s="156">
        <v>24.4163424124513</v>
      </c>
      <c r="R1058" s="152" t="s">
        <v>14373</v>
      </c>
      <c r="S1058" s="157">
        <v>0</v>
      </c>
      <c r="T1058" s="152"/>
      <c r="U1058" s="156">
        <v>34.729476300000002</v>
      </c>
      <c r="V1058" s="152" t="s">
        <v>163</v>
      </c>
      <c r="W1058" s="152" t="s">
        <v>95</v>
      </c>
      <c r="X1058" s="155">
        <v>0.2095621084</v>
      </c>
      <c r="Y1058" s="152" t="s">
        <v>159</v>
      </c>
      <c r="Z1058" s="154">
        <v>42815</v>
      </c>
      <c r="AA1058" s="192" t="s">
        <v>22847</v>
      </c>
      <c r="AB1058" s="152" t="s">
        <v>10361</v>
      </c>
      <c r="AC1058" s="152" t="s">
        <v>171</v>
      </c>
      <c r="AD1058" s="152" t="s">
        <v>183</v>
      </c>
    </row>
    <row r="1059" spans="1:30" hidden="1">
      <c r="A1059" s="189" t="s">
        <v>8404</v>
      </c>
      <c r="B1059" s="189" t="s">
        <v>8405</v>
      </c>
      <c r="C1059" s="154">
        <v>43830</v>
      </c>
      <c r="D1059" s="155">
        <v>1.2689999999999999</v>
      </c>
      <c r="E1059" s="155">
        <v>1.323</v>
      </c>
      <c r="F1059" s="156">
        <v>-7.8740157480331599E-2</v>
      </c>
      <c r="G1059" s="154">
        <v>43829</v>
      </c>
      <c r="H1059" s="155">
        <v>1.27</v>
      </c>
      <c r="I1059" s="156">
        <v>22.9651162790698</v>
      </c>
      <c r="J1059" s="152" t="s">
        <v>11428</v>
      </c>
      <c r="K1059" s="156">
        <v>0.79428117553613997</v>
      </c>
      <c r="L1059" s="156">
        <v>2.6699029126213398</v>
      </c>
      <c r="M1059" s="185">
        <v>5.9265442404006503</v>
      </c>
      <c r="N1059" s="156">
        <v>11.9047619047619</v>
      </c>
      <c r="O1059" s="156">
        <v>22.9651162790698</v>
      </c>
      <c r="P1059" s="152" t="s">
        <v>11428</v>
      </c>
      <c r="Q1059" s="156">
        <v>24.289911851126298</v>
      </c>
      <c r="R1059" s="152" t="s">
        <v>11429</v>
      </c>
      <c r="S1059" s="157">
        <v>0</v>
      </c>
      <c r="T1059" s="152"/>
      <c r="U1059" s="156">
        <v>33.712245799999998</v>
      </c>
      <c r="V1059" s="152" t="s">
        <v>163</v>
      </c>
      <c r="W1059" s="152" t="s">
        <v>95</v>
      </c>
      <c r="X1059" s="155">
        <v>1.7015507328999999</v>
      </c>
      <c r="Y1059" s="152" t="s">
        <v>159</v>
      </c>
      <c r="Z1059" s="154">
        <v>42815</v>
      </c>
      <c r="AA1059" s="192" t="s">
        <v>22847</v>
      </c>
      <c r="AB1059" s="152" t="s">
        <v>10361</v>
      </c>
      <c r="AC1059" s="152" t="s">
        <v>171</v>
      </c>
      <c r="AD1059" s="152" t="s">
        <v>183</v>
      </c>
    </row>
    <row r="1060" spans="1:30" hidden="1">
      <c r="A1060" s="189" t="s">
        <v>14374</v>
      </c>
      <c r="B1060" s="189" t="s">
        <v>14375</v>
      </c>
      <c r="C1060" s="154">
        <v>43830</v>
      </c>
      <c r="D1060" s="155">
        <v>1.1866000000000001</v>
      </c>
      <c r="E1060" s="155">
        <v>1.5523</v>
      </c>
      <c r="F1060" s="156">
        <v>0.73005093378609198</v>
      </c>
      <c r="G1060" s="154">
        <v>43829</v>
      </c>
      <c r="H1060" s="155">
        <v>1.1779999999999999</v>
      </c>
      <c r="I1060" s="156">
        <v>22.849156227352701</v>
      </c>
      <c r="J1060" s="152" t="s">
        <v>14376</v>
      </c>
      <c r="K1060" s="156">
        <v>2.2931034482758799</v>
      </c>
      <c r="L1060" s="156">
        <v>5.8047258136424604</v>
      </c>
      <c r="M1060" s="185">
        <v>6.5170556552962298</v>
      </c>
      <c r="N1060" s="156">
        <v>11.7746797287114</v>
      </c>
      <c r="O1060" s="156">
        <v>22.849156227352701</v>
      </c>
      <c r="P1060" s="152" t="s">
        <v>14376</v>
      </c>
      <c r="Q1060" s="156">
        <v>12.9127414597012</v>
      </c>
      <c r="R1060" s="152" t="s">
        <v>14377</v>
      </c>
      <c r="S1060" s="156">
        <v>10.938668661181699</v>
      </c>
      <c r="T1060" s="152" t="s">
        <v>14378</v>
      </c>
      <c r="U1060" s="156">
        <v>18.66</v>
      </c>
      <c r="V1060" s="152" t="s">
        <v>157</v>
      </c>
      <c r="W1060" s="152" t="s">
        <v>158</v>
      </c>
      <c r="X1060" s="155">
        <v>0.72685329860000003</v>
      </c>
      <c r="Y1060" s="152" t="s">
        <v>159</v>
      </c>
      <c r="Z1060" s="154">
        <v>42072</v>
      </c>
      <c r="AA1060" s="192" t="s">
        <v>318</v>
      </c>
      <c r="AB1060" s="152" t="s">
        <v>225</v>
      </c>
      <c r="AC1060" s="152" t="s">
        <v>203</v>
      </c>
      <c r="AD1060" s="152" t="s">
        <v>272</v>
      </c>
    </row>
    <row r="1061" spans="1:30" hidden="1">
      <c r="A1061" s="189" t="s">
        <v>8406</v>
      </c>
      <c r="B1061" s="189" t="s">
        <v>8407</v>
      </c>
      <c r="C1061" s="154">
        <v>43830</v>
      </c>
      <c r="D1061" s="155">
        <v>1.2685999999999999</v>
      </c>
      <c r="E1061" s="155">
        <v>1.2685999999999999</v>
      </c>
      <c r="F1061" s="156">
        <v>0.363924050632906</v>
      </c>
      <c r="G1061" s="154">
        <v>43829</v>
      </c>
      <c r="H1061" s="155">
        <v>1.264</v>
      </c>
      <c r="I1061" s="156">
        <v>22.8073572120039</v>
      </c>
      <c r="J1061" s="152" t="s">
        <v>11430</v>
      </c>
      <c r="K1061" s="156">
        <v>1.42308922289735</v>
      </c>
      <c r="L1061" s="156">
        <v>4.18001149708466</v>
      </c>
      <c r="M1061" s="185">
        <v>6.2746083605595997</v>
      </c>
      <c r="N1061" s="156">
        <v>15.991588186888499</v>
      </c>
      <c r="O1061" s="156">
        <v>22.8073572120039</v>
      </c>
      <c r="P1061" s="152" t="s">
        <v>11430</v>
      </c>
      <c r="Q1061" s="156">
        <v>24.250734573947099</v>
      </c>
      <c r="R1061" s="152" t="s">
        <v>11431</v>
      </c>
      <c r="S1061" s="156">
        <v>26.480558325024901</v>
      </c>
      <c r="T1061" s="152" t="s">
        <v>11432</v>
      </c>
      <c r="U1061" s="156">
        <v>26.86</v>
      </c>
      <c r="V1061" s="152" t="s">
        <v>157</v>
      </c>
      <c r="W1061" s="152" t="s">
        <v>189</v>
      </c>
      <c r="X1061" s="155">
        <v>3.3799330425999998</v>
      </c>
      <c r="Y1061" s="152" t="s">
        <v>159</v>
      </c>
      <c r="Z1061" s="154">
        <v>42482</v>
      </c>
      <c r="AA1061" s="192" t="s">
        <v>22847</v>
      </c>
      <c r="AB1061" s="152" t="s">
        <v>11433</v>
      </c>
      <c r="AC1061" s="152" t="s">
        <v>268</v>
      </c>
      <c r="AD1061" s="152" t="s">
        <v>229</v>
      </c>
    </row>
    <row r="1062" spans="1:30" hidden="1">
      <c r="A1062" s="189" t="s">
        <v>8408</v>
      </c>
      <c r="B1062" s="189" t="s">
        <v>8409</v>
      </c>
      <c r="C1062" s="154">
        <v>43830</v>
      </c>
      <c r="D1062" s="155">
        <v>0.95899999999999996</v>
      </c>
      <c r="E1062" s="155">
        <v>0.95899999999999996</v>
      </c>
      <c r="F1062" s="156">
        <v>0.31380753138075301</v>
      </c>
      <c r="G1062" s="154">
        <v>43829</v>
      </c>
      <c r="H1062" s="155">
        <v>0.95599999999999996</v>
      </c>
      <c r="I1062" s="156">
        <v>22.7912932138284</v>
      </c>
      <c r="J1062" s="152" t="s">
        <v>11434</v>
      </c>
      <c r="K1062" s="156">
        <v>2.3479188900747001</v>
      </c>
      <c r="L1062" s="156">
        <v>6.6740823136818603</v>
      </c>
      <c r="M1062" s="185">
        <v>7.2706935123042404</v>
      </c>
      <c r="N1062" s="156">
        <v>10.3567318757192</v>
      </c>
      <c r="O1062" s="156">
        <v>22.7912932138284</v>
      </c>
      <c r="P1062" s="152" t="s">
        <v>11434</v>
      </c>
      <c r="Q1062" s="156">
        <v>-7.1636011616650501</v>
      </c>
      <c r="R1062" s="152" t="s">
        <v>11435</v>
      </c>
      <c r="S1062" s="156">
        <v>-3.4239677744209498</v>
      </c>
      <c r="T1062" s="152" t="s">
        <v>11436</v>
      </c>
      <c r="U1062" s="156">
        <v>-4.0999999999999996</v>
      </c>
      <c r="V1062" s="152" t="s">
        <v>157</v>
      </c>
      <c r="W1062" s="152" t="s">
        <v>186</v>
      </c>
      <c r="X1062" s="155">
        <v>4.6607254120999997</v>
      </c>
      <c r="Y1062" s="152" t="s">
        <v>159</v>
      </c>
      <c r="Z1062" s="154">
        <v>42676</v>
      </c>
      <c r="AA1062" s="192" t="s">
        <v>22847</v>
      </c>
      <c r="AB1062" s="152" t="s">
        <v>562</v>
      </c>
      <c r="AC1062" s="152" t="s">
        <v>179</v>
      </c>
      <c r="AD1062" s="152" t="s">
        <v>162</v>
      </c>
    </row>
    <row r="1063" spans="1:30" hidden="1">
      <c r="A1063" s="189" t="s">
        <v>8410</v>
      </c>
      <c r="B1063" s="189" t="s">
        <v>8411</v>
      </c>
      <c r="C1063" s="154">
        <v>43830</v>
      </c>
      <c r="D1063" s="155">
        <v>1.1293</v>
      </c>
      <c r="E1063" s="155">
        <v>1.2293000000000001</v>
      </c>
      <c r="F1063" s="156">
        <v>0.16852935958842899</v>
      </c>
      <c r="G1063" s="154">
        <v>43829</v>
      </c>
      <c r="H1063" s="155">
        <v>1.1274</v>
      </c>
      <c r="I1063" s="156">
        <v>22.750435075667099</v>
      </c>
      <c r="J1063" s="152" t="s">
        <v>11437</v>
      </c>
      <c r="K1063" s="156">
        <v>1.5009886751752499</v>
      </c>
      <c r="L1063" s="156">
        <v>3.7768792501378301</v>
      </c>
      <c r="M1063" s="185">
        <v>5.4486289685254796</v>
      </c>
      <c r="N1063" s="156">
        <v>6.62504280031132</v>
      </c>
      <c r="O1063" s="156">
        <v>22.750435075667099</v>
      </c>
      <c r="P1063" s="152" t="s">
        <v>11437</v>
      </c>
      <c r="Q1063" s="157">
        <v>0</v>
      </c>
      <c r="R1063" s="152"/>
      <c r="S1063" s="157">
        <v>0</v>
      </c>
      <c r="T1063" s="152"/>
      <c r="U1063" s="156">
        <v>23.29053699</v>
      </c>
      <c r="V1063" s="152" t="s">
        <v>157</v>
      </c>
      <c r="W1063" s="152" t="s">
        <v>95</v>
      </c>
      <c r="X1063" s="155">
        <v>1.8788756085</v>
      </c>
      <c r="Y1063" s="152" t="s">
        <v>159</v>
      </c>
      <c r="Z1063" s="154">
        <v>43178</v>
      </c>
      <c r="AA1063" s="192" t="s">
        <v>22847</v>
      </c>
      <c r="AB1063" s="152" t="s">
        <v>11245</v>
      </c>
      <c r="AC1063" s="152" t="s">
        <v>282</v>
      </c>
      <c r="AD1063" s="152" t="s">
        <v>235</v>
      </c>
    </row>
    <row r="1064" spans="1:30" hidden="1">
      <c r="A1064" s="189" t="s">
        <v>8412</v>
      </c>
      <c r="B1064" s="189" t="s">
        <v>8413</v>
      </c>
      <c r="C1064" s="154">
        <v>43830</v>
      </c>
      <c r="D1064" s="155">
        <v>1.2374000000000001</v>
      </c>
      <c r="E1064" s="155">
        <v>1.2374000000000001</v>
      </c>
      <c r="F1064" s="156">
        <v>0.145678213013922</v>
      </c>
      <c r="G1064" s="154">
        <v>43829</v>
      </c>
      <c r="H1064" s="155">
        <v>1.2356</v>
      </c>
      <c r="I1064" s="156">
        <v>22.733584606228899</v>
      </c>
      <c r="J1064" s="152" t="s">
        <v>11438</v>
      </c>
      <c r="K1064" s="156">
        <v>0.88870770485121298</v>
      </c>
      <c r="L1064" s="156">
        <v>6.6448332327846202</v>
      </c>
      <c r="M1064" s="185">
        <v>6.6908087601310697</v>
      </c>
      <c r="N1064" s="156">
        <v>8.4677419354838701</v>
      </c>
      <c r="O1064" s="156">
        <v>22.733584606228899</v>
      </c>
      <c r="P1064" s="152" t="s">
        <v>11438</v>
      </c>
      <c r="Q1064" s="156">
        <v>20.486854917234702</v>
      </c>
      <c r="R1064" s="152" t="s">
        <v>11439</v>
      </c>
      <c r="S1064" s="156">
        <v>23.74</v>
      </c>
      <c r="T1064" s="152" t="s">
        <v>11440</v>
      </c>
      <c r="U1064" s="156">
        <v>23.74</v>
      </c>
      <c r="V1064" s="152" t="s">
        <v>157</v>
      </c>
      <c r="W1064" s="152" t="s">
        <v>189</v>
      </c>
      <c r="X1064" s="155">
        <v>2.3253258900999998</v>
      </c>
      <c r="Y1064" s="152" t="s">
        <v>159</v>
      </c>
      <c r="Z1064" s="154">
        <v>42541</v>
      </c>
      <c r="AA1064" s="192" t="s">
        <v>22847</v>
      </c>
      <c r="AB1064" s="152" t="s">
        <v>11359</v>
      </c>
      <c r="AC1064" s="152" t="s">
        <v>215</v>
      </c>
      <c r="AD1064" s="152" t="s">
        <v>162</v>
      </c>
    </row>
    <row r="1065" spans="1:30" hidden="1">
      <c r="A1065" s="189" t="s">
        <v>8414</v>
      </c>
      <c r="B1065" s="189" t="s">
        <v>8415</v>
      </c>
      <c r="C1065" s="154">
        <v>43830</v>
      </c>
      <c r="D1065" s="155">
        <v>1.3271999999999999</v>
      </c>
      <c r="E1065" s="155">
        <v>1.3271999999999999</v>
      </c>
      <c r="F1065" s="156">
        <v>0.355387523629484</v>
      </c>
      <c r="G1065" s="154">
        <v>43829</v>
      </c>
      <c r="H1065" s="155">
        <v>1.3225</v>
      </c>
      <c r="I1065" s="156">
        <v>22.729794710560402</v>
      </c>
      <c r="J1065" s="152" t="s">
        <v>11441</v>
      </c>
      <c r="K1065" s="156">
        <v>0.54545454545453598</v>
      </c>
      <c r="L1065" s="156">
        <v>2.2496147919876699</v>
      </c>
      <c r="M1065" s="185">
        <v>3.65510777881912</v>
      </c>
      <c r="N1065" s="156">
        <v>8.7512291052114097</v>
      </c>
      <c r="O1065" s="156">
        <v>22.729794710560402</v>
      </c>
      <c r="P1065" s="152" t="s">
        <v>11441</v>
      </c>
      <c r="Q1065" s="156">
        <v>27.984570877531301</v>
      </c>
      <c r="R1065" s="152" t="s">
        <v>11442</v>
      </c>
      <c r="S1065" s="156">
        <v>31.275964391691399</v>
      </c>
      <c r="T1065" s="152" t="s">
        <v>11443</v>
      </c>
      <c r="U1065" s="156">
        <v>32.72</v>
      </c>
      <c r="V1065" s="152" t="s">
        <v>157</v>
      </c>
      <c r="W1065" s="152" t="s">
        <v>197</v>
      </c>
      <c r="X1065" s="155">
        <v>1.6494997808</v>
      </c>
      <c r="Y1065" s="152" t="s">
        <v>159</v>
      </c>
      <c r="Z1065" s="154">
        <v>42401</v>
      </c>
      <c r="AA1065" s="192" t="s">
        <v>22847</v>
      </c>
      <c r="AB1065" s="152" t="s">
        <v>11444</v>
      </c>
      <c r="AC1065" s="152" t="s">
        <v>228</v>
      </c>
      <c r="AD1065" s="152" t="s">
        <v>162</v>
      </c>
    </row>
    <row r="1066" spans="1:30" hidden="1">
      <c r="A1066" s="189" t="s">
        <v>8416</v>
      </c>
      <c r="B1066" s="189" t="s">
        <v>8417</v>
      </c>
      <c r="C1066" s="154">
        <v>43830</v>
      </c>
      <c r="D1066" s="155">
        <v>1.141</v>
      </c>
      <c r="E1066" s="155">
        <v>1.2410000000000001</v>
      </c>
      <c r="F1066" s="156">
        <v>8.7719298245631502E-2</v>
      </c>
      <c r="G1066" s="154">
        <v>43829</v>
      </c>
      <c r="H1066" s="155">
        <v>1.1399999999999999</v>
      </c>
      <c r="I1066" s="156">
        <v>22.688172043010699</v>
      </c>
      <c r="J1066" s="152" t="s">
        <v>11445</v>
      </c>
      <c r="K1066" s="156">
        <v>1.24223602484472</v>
      </c>
      <c r="L1066" s="156">
        <v>2.97833935018049</v>
      </c>
      <c r="M1066" s="185">
        <v>4.4871794871794899</v>
      </c>
      <c r="N1066" s="156">
        <v>11.643835616438301</v>
      </c>
      <c r="O1066" s="156">
        <v>22.688172043010699</v>
      </c>
      <c r="P1066" s="152" t="s">
        <v>11445</v>
      </c>
      <c r="Q1066" s="156">
        <v>10.112325528169</v>
      </c>
      <c r="R1066" s="152" t="s">
        <v>11446</v>
      </c>
      <c r="S1066" s="156">
        <v>25.087601800000002</v>
      </c>
      <c r="T1066" s="152" t="s">
        <v>11447</v>
      </c>
      <c r="U1066" s="156">
        <v>25.087601800000002</v>
      </c>
      <c r="V1066" s="152" t="s">
        <v>163</v>
      </c>
      <c r="W1066" s="152" t="s">
        <v>189</v>
      </c>
      <c r="X1066" s="155">
        <v>0.79163578219999997</v>
      </c>
      <c r="Y1066" s="152" t="s">
        <v>159</v>
      </c>
      <c r="Z1066" s="154">
        <v>42733</v>
      </c>
      <c r="AA1066" s="192" t="s">
        <v>22847</v>
      </c>
      <c r="AB1066" s="152" t="s">
        <v>11448</v>
      </c>
      <c r="AC1066" s="152" t="s">
        <v>161</v>
      </c>
      <c r="AD1066" s="152" t="s">
        <v>165</v>
      </c>
    </row>
    <row r="1067" spans="1:30" hidden="1">
      <c r="A1067" s="189" t="s">
        <v>8418</v>
      </c>
      <c r="B1067" s="189" t="s">
        <v>8419</v>
      </c>
      <c r="C1067" s="154">
        <v>43830</v>
      </c>
      <c r="D1067" s="155">
        <v>1.083</v>
      </c>
      <c r="E1067" s="155">
        <v>1.2729999999999999</v>
      </c>
      <c r="F1067" s="156">
        <v>0.18501387604070499</v>
      </c>
      <c r="G1067" s="154">
        <v>43829</v>
      </c>
      <c r="H1067" s="155">
        <v>1.081</v>
      </c>
      <c r="I1067" s="156">
        <v>22.675268253161601</v>
      </c>
      <c r="J1067" s="152" t="s">
        <v>11449</v>
      </c>
      <c r="K1067" s="156">
        <v>0.18501387604070499</v>
      </c>
      <c r="L1067" s="156">
        <v>2.34625120082399</v>
      </c>
      <c r="M1067" s="185">
        <v>4.9580941155475404</v>
      </c>
      <c r="N1067" s="156">
        <v>9.8776488467103594</v>
      </c>
      <c r="O1067" s="156">
        <v>22.675268253161601</v>
      </c>
      <c r="P1067" s="152" t="s">
        <v>11449</v>
      </c>
      <c r="Q1067" s="156">
        <v>20.453175652467198</v>
      </c>
      <c r="R1067" s="152" t="s">
        <v>11450</v>
      </c>
      <c r="S1067" s="156">
        <v>30.9955095766129</v>
      </c>
      <c r="T1067" s="152" t="s">
        <v>11451</v>
      </c>
      <c r="U1067" s="156">
        <v>29.9475455</v>
      </c>
      <c r="V1067" s="152" t="s">
        <v>163</v>
      </c>
      <c r="W1067" s="152" t="s">
        <v>166</v>
      </c>
      <c r="X1067" s="155">
        <v>4.9595849934</v>
      </c>
      <c r="Y1067" s="152" t="s">
        <v>159</v>
      </c>
      <c r="Z1067" s="154">
        <v>42593</v>
      </c>
      <c r="AA1067" s="192" t="s">
        <v>22847</v>
      </c>
      <c r="AB1067" s="152" t="s">
        <v>11452</v>
      </c>
      <c r="AC1067" s="152" t="s">
        <v>196</v>
      </c>
      <c r="AD1067" s="152" t="s">
        <v>247</v>
      </c>
    </row>
    <row r="1068" spans="1:30" hidden="1">
      <c r="A1068" s="189" t="s">
        <v>3707</v>
      </c>
      <c r="B1068" s="189" t="s">
        <v>3708</v>
      </c>
      <c r="C1068" s="154">
        <v>43830</v>
      </c>
      <c r="D1068" s="155">
        <v>1.196</v>
      </c>
      <c r="E1068" s="155">
        <v>1.196</v>
      </c>
      <c r="F1068" s="156">
        <v>1.35593220338983</v>
      </c>
      <c r="G1068" s="154">
        <v>43826</v>
      </c>
      <c r="H1068" s="155">
        <v>1.18</v>
      </c>
      <c r="I1068" s="156">
        <v>22.6666666666667</v>
      </c>
      <c r="J1068" s="152" t="s">
        <v>6626</v>
      </c>
      <c r="K1068" s="156">
        <v>2.92598967297763</v>
      </c>
      <c r="L1068" s="156">
        <v>7.1684587813619904</v>
      </c>
      <c r="M1068" s="185">
        <v>8.5299455535390099</v>
      </c>
      <c r="N1068" s="156">
        <v>12.0899718837863</v>
      </c>
      <c r="O1068" s="156">
        <v>22.6666666666667</v>
      </c>
      <c r="P1068" s="152" t="s">
        <v>6626</v>
      </c>
      <c r="Q1068" s="156">
        <v>11.255813953488399</v>
      </c>
      <c r="R1068" s="152" t="s">
        <v>6627</v>
      </c>
      <c r="S1068" s="156">
        <v>19.123505976095601</v>
      </c>
      <c r="T1068" s="152" t="s">
        <v>6628</v>
      </c>
      <c r="U1068" s="156">
        <v>19.600000000000001</v>
      </c>
      <c r="V1068" s="152" t="s">
        <v>174</v>
      </c>
      <c r="W1068" s="152" t="s">
        <v>197</v>
      </c>
      <c r="X1068" s="155">
        <v>0.56366156830000003</v>
      </c>
      <c r="Y1068" s="152" t="s">
        <v>159</v>
      </c>
      <c r="Z1068" s="154">
        <v>42606</v>
      </c>
      <c r="AA1068" s="192" t="s">
        <v>318</v>
      </c>
      <c r="AB1068" s="152" t="s">
        <v>243</v>
      </c>
      <c r="AC1068" s="152" t="s">
        <v>244</v>
      </c>
      <c r="AD1068" s="152" t="s">
        <v>181</v>
      </c>
    </row>
    <row r="1069" spans="1:30" hidden="1">
      <c r="A1069" s="189" t="s">
        <v>8420</v>
      </c>
      <c r="B1069" s="189" t="s">
        <v>8421</v>
      </c>
      <c r="C1069" s="154">
        <v>43830</v>
      </c>
      <c r="D1069" s="155">
        <v>1.0669999999999999</v>
      </c>
      <c r="E1069" s="155">
        <v>1.107</v>
      </c>
      <c r="F1069" s="156">
        <v>0.47080979284368302</v>
      </c>
      <c r="G1069" s="154">
        <v>43829</v>
      </c>
      <c r="H1069" s="155">
        <v>1.0620000000000001</v>
      </c>
      <c r="I1069" s="156">
        <v>22.643678160919499</v>
      </c>
      <c r="J1069" s="152" t="s">
        <v>11453</v>
      </c>
      <c r="K1069" s="156">
        <v>1.8129770992366401</v>
      </c>
      <c r="L1069" s="156">
        <v>8.5452695829094498</v>
      </c>
      <c r="M1069" s="185">
        <v>9.2118730808597604</v>
      </c>
      <c r="N1069" s="156">
        <v>9.5482546201232008</v>
      </c>
      <c r="O1069" s="156">
        <v>22.643678160919499</v>
      </c>
      <c r="P1069" s="152" t="s">
        <v>11453</v>
      </c>
      <c r="Q1069" s="156">
        <v>-6.8859422903514503E-2</v>
      </c>
      <c r="R1069" s="152" t="s">
        <v>11454</v>
      </c>
      <c r="S1069" s="156">
        <v>8.1206194146341595</v>
      </c>
      <c r="T1069" s="152" t="s">
        <v>11455</v>
      </c>
      <c r="U1069" s="156">
        <v>10.8236349</v>
      </c>
      <c r="V1069" s="152" t="s">
        <v>157</v>
      </c>
      <c r="W1069" s="152" t="s">
        <v>158</v>
      </c>
      <c r="X1069" s="155">
        <v>1.6435284472</v>
      </c>
      <c r="Y1069" s="152" t="s">
        <v>159</v>
      </c>
      <c r="Z1069" s="154">
        <v>42319</v>
      </c>
      <c r="AA1069" s="192" t="s">
        <v>22847</v>
      </c>
      <c r="AB1069" s="152" t="s">
        <v>11456</v>
      </c>
      <c r="AC1069" s="152" t="s">
        <v>282</v>
      </c>
      <c r="AD1069" s="152" t="s">
        <v>489</v>
      </c>
    </row>
    <row r="1070" spans="1:30" hidden="1">
      <c r="A1070" s="189" t="s">
        <v>8422</v>
      </c>
      <c r="B1070" s="189" t="s">
        <v>8423</v>
      </c>
      <c r="C1070" s="154">
        <v>43830</v>
      </c>
      <c r="D1070" s="155">
        <v>1.1034999999999999</v>
      </c>
      <c r="E1070" s="155">
        <v>1.1034999999999999</v>
      </c>
      <c r="F1070" s="156">
        <v>5.4402031009151697E-2</v>
      </c>
      <c r="G1070" s="154">
        <v>43829</v>
      </c>
      <c r="H1070" s="155">
        <v>1.1029</v>
      </c>
      <c r="I1070" s="156">
        <v>22.624736081786899</v>
      </c>
      <c r="J1070" s="152" t="s">
        <v>11457</v>
      </c>
      <c r="K1070" s="156">
        <v>0.41860041860041303</v>
      </c>
      <c r="L1070" s="156">
        <v>1.63013446306869</v>
      </c>
      <c r="M1070" s="185">
        <v>2.3465034316453202</v>
      </c>
      <c r="N1070" s="156">
        <v>7.4907461523475503</v>
      </c>
      <c r="O1070" s="156">
        <v>22.624736081786899</v>
      </c>
      <c r="P1070" s="152" t="s">
        <v>11457</v>
      </c>
      <c r="Q1070" s="156">
        <v>1.21995964043294</v>
      </c>
      <c r="R1070" s="152" t="s">
        <v>11458</v>
      </c>
      <c r="S1070" s="156">
        <v>12.913128005730099</v>
      </c>
      <c r="T1070" s="152" t="s">
        <v>11459</v>
      </c>
      <c r="U1070" s="156">
        <v>10.35</v>
      </c>
      <c r="V1070" s="152" t="s">
        <v>163</v>
      </c>
      <c r="W1070" s="152" t="s">
        <v>158</v>
      </c>
      <c r="X1070" s="155">
        <v>1.6221351854999999</v>
      </c>
      <c r="Y1070" s="152" t="s">
        <v>159</v>
      </c>
      <c r="Z1070" s="154">
        <v>42640</v>
      </c>
      <c r="AA1070" s="192" t="s">
        <v>22847</v>
      </c>
      <c r="AB1070" s="152" t="s">
        <v>10066</v>
      </c>
      <c r="AC1070" s="152" t="s">
        <v>175</v>
      </c>
      <c r="AD1070" s="152" t="s">
        <v>229</v>
      </c>
    </row>
    <row r="1071" spans="1:30" hidden="1">
      <c r="A1071" s="189" t="s">
        <v>14379</v>
      </c>
      <c r="B1071" s="189" t="s">
        <v>14380</v>
      </c>
      <c r="C1071" s="154">
        <v>43830</v>
      </c>
      <c r="D1071" s="155">
        <v>1.1019000000000001</v>
      </c>
      <c r="E1071" s="155">
        <v>1.1019000000000001</v>
      </c>
      <c r="F1071" s="156">
        <v>5.4481067828943602E-2</v>
      </c>
      <c r="G1071" s="154">
        <v>43829</v>
      </c>
      <c r="H1071" s="155">
        <v>1.1012999999999999</v>
      </c>
      <c r="I1071" s="156">
        <v>22.596795727636898</v>
      </c>
      <c r="J1071" s="152" t="s">
        <v>14381</v>
      </c>
      <c r="K1071" s="156">
        <v>0.41921079012122098</v>
      </c>
      <c r="L1071" s="156">
        <v>1.62316702019737</v>
      </c>
      <c r="M1071" s="185">
        <v>2.3404848147116302</v>
      </c>
      <c r="N1071" s="156">
        <v>7.4919520046824903</v>
      </c>
      <c r="O1071" s="156">
        <v>22.596795727636898</v>
      </c>
      <c r="P1071" s="152" t="s">
        <v>14381</v>
      </c>
      <c r="Q1071" s="156">
        <v>1.41739530602854</v>
      </c>
      <c r="R1071" s="152" t="s">
        <v>14382</v>
      </c>
      <c r="S1071" s="156">
        <v>12.864898084605199</v>
      </c>
      <c r="T1071" s="152" t="s">
        <v>14383</v>
      </c>
      <c r="U1071" s="156">
        <v>10.19</v>
      </c>
      <c r="V1071" s="152" t="s">
        <v>163</v>
      </c>
      <c r="W1071" s="152" t="s">
        <v>158</v>
      </c>
      <c r="X1071" s="155">
        <v>4.1654595203999998</v>
      </c>
      <c r="Y1071" s="152" t="s">
        <v>159</v>
      </c>
      <c r="Z1071" s="154">
        <v>42640</v>
      </c>
      <c r="AA1071" s="192" t="s">
        <v>22847</v>
      </c>
      <c r="AB1071" s="152" t="s">
        <v>10066</v>
      </c>
      <c r="AC1071" s="152" t="s">
        <v>175</v>
      </c>
      <c r="AD1071" s="152" t="s">
        <v>229</v>
      </c>
    </row>
    <row r="1072" spans="1:30" hidden="1">
      <c r="A1072" s="189" t="s">
        <v>14384</v>
      </c>
      <c r="B1072" s="189" t="s">
        <v>14385</v>
      </c>
      <c r="C1072" s="154">
        <v>43830</v>
      </c>
      <c r="D1072" s="155">
        <v>1.083</v>
      </c>
      <c r="E1072" s="155">
        <v>1.268</v>
      </c>
      <c r="F1072" s="156">
        <v>0.185013876040697</v>
      </c>
      <c r="G1072" s="154">
        <v>43829</v>
      </c>
      <c r="H1072" s="155">
        <v>1.081</v>
      </c>
      <c r="I1072" s="156">
        <v>22.586242569181501</v>
      </c>
      <c r="J1072" s="152" t="s">
        <v>14386</v>
      </c>
      <c r="K1072" s="156">
        <v>0.185013876040697</v>
      </c>
      <c r="L1072" s="156">
        <v>2.3462357219168601</v>
      </c>
      <c r="M1072" s="185">
        <v>4.9580988833237498</v>
      </c>
      <c r="N1072" s="156">
        <v>9.8776544107498392</v>
      </c>
      <c r="O1072" s="156">
        <v>22.586242569181501</v>
      </c>
      <c r="P1072" s="152" t="s">
        <v>14386</v>
      </c>
      <c r="Q1072" s="156">
        <v>20.111593889732401</v>
      </c>
      <c r="R1072" s="152" t="s">
        <v>14387</v>
      </c>
      <c r="S1072" s="156">
        <v>30.3781340725806</v>
      </c>
      <c r="T1072" s="152" t="s">
        <v>14388</v>
      </c>
      <c r="U1072" s="156">
        <v>29.335108999999999</v>
      </c>
      <c r="V1072" s="152" t="s">
        <v>163</v>
      </c>
      <c r="W1072" s="152" t="s">
        <v>166</v>
      </c>
      <c r="X1072" s="155">
        <v>0.17364772340000001</v>
      </c>
      <c r="Y1072" s="152" t="s">
        <v>159</v>
      </c>
      <c r="Z1072" s="154">
        <v>42593</v>
      </c>
      <c r="AA1072" s="192" t="s">
        <v>22847</v>
      </c>
      <c r="AB1072" s="152" t="s">
        <v>11452</v>
      </c>
      <c r="AC1072" s="152" t="s">
        <v>196</v>
      </c>
      <c r="AD1072" s="152" t="s">
        <v>247</v>
      </c>
    </row>
    <row r="1073" spans="1:30" hidden="1">
      <c r="A1073" s="189" t="s">
        <v>14389</v>
      </c>
      <c r="B1073" s="189" t="s">
        <v>14390</v>
      </c>
      <c r="C1073" s="154">
        <v>43830</v>
      </c>
      <c r="D1073" s="155">
        <v>1.1718999999999999</v>
      </c>
      <c r="E1073" s="155">
        <v>1.2219</v>
      </c>
      <c r="F1073" s="156">
        <v>0.58364088919405699</v>
      </c>
      <c r="G1073" s="154">
        <v>43829</v>
      </c>
      <c r="H1073" s="155">
        <v>1.1651</v>
      </c>
      <c r="I1073" s="156">
        <v>22.560652292478299</v>
      </c>
      <c r="J1073" s="152" t="s">
        <v>14391</v>
      </c>
      <c r="K1073" s="156">
        <v>1.2703076391289401</v>
      </c>
      <c r="L1073" s="156">
        <v>5.7671480144404201</v>
      </c>
      <c r="M1073" s="185">
        <v>5.4815239751846097</v>
      </c>
      <c r="N1073" s="156">
        <v>9.0545069201843607</v>
      </c>
      <c r="O1073" s="156">
        <v>22.560652292478299</v>
      </c>
      <c r="P1073" s="152" t="s">
        <v>14391</v>
      </c>
      <c r="Q1073" s="157">
        <v>0</v>
      </c>
      <c r="R1073" s="152"/>
      <c r="S1073" s="157">
        <v>0</v>
      </c>
      <c r="T1073" s="152"/>
      <c r="U1073" s="156">
        <v>22.69546901</v>
      </c>
      <c r="V1073" s="152" t="s">
        <v>163</v>
      </c>
      <c r="W1073" s="152" t="s">
        <v>95</v>
      </c>
      <c r="X1073" s="155">
        <v>0.16247077730000001</v>
      </c>
      <c r="Y1073" s="152" t="s">
        <v>159</v>
      </c>
      <c r="Z1073" s="154">
        <v>43426</v>
      </c>
      <c r="AA1073" s="192" t="s">
        <v>22847</v>
      </c>
      <c r="AB1073" s="152" t="s">
        <v>14392</v>
      </c>
      <c r="AC1073" s="152" t="s">
        <v>490</v>
      </c>
      <c r="AD1073" s="152" t="s">
        <v>241</v>
      </c>
    </row>
    <row r="1074" spans="1:30" hidden="1">
      <c r="A1074" s="189" t="s">
        <v>8424</v>
      </c>
      <c r="B1074" s="189" t="s">
        <v>8425</v>
      </c>
      <c r="C1074" s="154">
        <v>43830</v>
      </c>
      <c r="D1074" s="155">
        <v>0.99099999999999999</v>
      </c>
      <c r="E1074" s="155">
        <v>0.99099999999999999</v>
      </c>
      <c r="F1074" s="156">
        <v>0.10101010101010099</v>
      </c>
      <c r="G1074" s="154">
        <v>43829</v>
      </c>
      <c r="H1074" s="155">
        <v>0.99</v>
      </c>
      <c r="I1074" s="156">
        <v>22.4969097651421</v>
      </c>
      <c r="J1074" s="152" t="s">
        <v>11460</v>
      </c>
      <c r="K1074" s="156">
        <v>1.4329580348004101</v>
      </c>
      <c r="L1074" s="156">
        <v>3.9874081846799601</v>
      </c>
      <c r="M1074" s="185">
        <v>5.9893048128342201</v>
      </c>
      <c r="N1074" s="156">
        <v>5.7630736392742703</v>
      </c>
      <c r="O1074" s="156">
        <v>22.4969097651421</v>
      </c>
      <c r="P1074" s="152" t="s">
        <v>11460</v>
      </c>
      <c r="Q1074" s="156">
        <v>-11.9893428063943</v>
      </c>
      <c r="R1074" s="152" t="s">
        <v>11461</v>
      </c>
      <c r="S1074" s="156">
        <v>0.60913705583756395</v>
      </c>
      <c r="T1074" s="152" t="s">
        <v>11462</v>
      </c>
      <c r="U1074" s="156">
        <v>-0.90000000000000102</v>
      </c>
      <c r="V1074" s="152" t="s">
        <v>163</v>
      </c>
      <c r="W1074" s="152" t="s">
        <v>158</v>
      </c>
      <c r="X1074" s="155">
        <v>1.5064120932</v>
      </c>
      <c r="Y1074" s="152" t="s">
        <v>159</v>
      </c>
      <c r="Z1074" s="154">
        <v>42353</v>
      </c>
      <c r="AA1074" s="192" t="s">
        <v>22847</v>
      </c>
      <c r="AB1074" s="152" t="s">
        <v>11463</v>
      </c>
      <c r="AC1074" s="152" t="s">
        <v>433</v>
      </c>
      <c r="AD1074" s="152" t="s">
        <v>181</v>
      </c>
    </row>
    <row r="1075" spans="1:30" hidden="1">
      <c r="A1075" s="189" t="s">
        <v>14393</v>
      </c>
      <c r="B1075" s="189" t="s">
        <v>14394</v>
      </c>
      <c r="C1075" s="154">
        <v>43830</v>
      </c>
      <c r="D1075" s="155">
        <v>1.0129999999999999</v>
      </c>
      <c r="E1075" s="155">
        <v>1.0129999999999999</v>
      </c>
      <c r="F1075" s="156">
        <v>0.39643211100099202</v>
      </c>
      <c r="G1075" s="154">
        <v>43829</v>
      </c>
      <c r="H1075" s="155">
        <v>1.0089999999999999</v>
      </c>
      <c r="I1075" s="156">
        <v>22.490931076178999</v>
      </c>
      <c r="J1075" s="152" t="s">
        <v>14395</v>
      </c>
      <c r="K1075" s="156">
        <v>2.0140986908358398</v>
      </c>
      <c r="L1075" s="156">
        <v>5.5208333333333304</v>
      </c>
      <c r="M1075" s="185">
        <v>8.5744908896034104</v>
      </c>
      <c r="N1075" s="156">
        <v>8.3422459893048</v>
      </c>
      <c r="O1075" s="156">
        <v>22.490931076178999</v>
      </c>
      <c r="P1075" s="152" t="s">
        <v>14395</v>
      </c>
      <c r="Q1075" s="156">
        <v>-7.9927338782924702</v>
      </c>
      <c r="R1075" s="152" t="s">
        <v>14396</v>
      </c>
      <c r="S1075" s="156">
        <v>1.80904522613064</v>
      </c>
      <c r="T1075" s="152" t="s">
        <v>14397</v>
      </c>
      <c r="U1075" s="156">
        <v>1.2999999999999901</v>
      </c>
      <c r="V1075" s="152" t="s">
        <v>157</v>
      </c>
      <c r="W1075" s="152" t="s">
        <v>158</v>
      </c>
      <c r="X1075" s="155">
        <v>0.44608433539999998</v>
      </c>
      <c r="Y1075" s="152" t="s">
        <v>159</v>
      </c>
      <c r="Z1075" s="154">
        <v>42261</v>
      </c>
      <c r="AA1075" s="192" t="s">
        <v>22847</v>
      </c>
      <c r="AB1075" s="152" t="s">
        <v>9978</v>
      </c>
      <c r="AC1075" s="152" t="s">
        <v>261</v>
      </c>
      <c r="AD1075" s="152" t="s">
        <v>185</v>
      </c>
    </row>
    <row r="1076" spans="1:30" hidden="1">
      <c r="A1076" s="189" t="s">
        <v>14398</v>
      </c>
      <c r="B1076" s="189" t="s">
        <v>14399</v>
      </c>
      <c r="C1076" s="154">
        <v>43830</v>
      </c>
      <c r="D1076" s="155">
        <v>1.2592000000000001</v>
      </c>
      <c r="E1076" s="155">
        <v>1.2592000000000001</v>
      </c>
      <c r="F1076" s="156">
        <v>3.1776294884030699E-2</v>
      </c>
      <c r="G1076" s="154">
        <v>43829</v>
      </c>
      <c r="H1076" s="155">
        <v>1.2587999999999999</v>
      </c>
      <c r="I1076" s="156">
        <v>22.4902723735409</v>
      </c>
      <c r="J1076" s="152" t="s">
        <v>14400</v>
      </c>
      <c r="K1076" s="156">
        <v>0.79244376851036702</v>
      </c>
      <c r="L1076" s="156">
        <v>2.3906326231907702</v>
      </c>
      <c r="M1076" s="185">
        <v>3.64639064943617</v>
      </c>
      <c r="N1076" s="156">
        <v>11.3843432109686</v>
      </c>
      <c r="O1076" s="156">
        <v>22.4902723735409</v>
      </c>
      <c r="P1076" s="152" t="s">
        <v>14400</v>
      </c>
      <c r="Q1076" s="156">
        <v>22.4902723735409</v>
      </c>
      <c r="R1076" s="152" t="s">
        <v>14401</v>
      </c>
      <c r="S1076" s="156">
        <v>22.4902723735409</v>
      </c>
      <c r="T1076" s="152" t="s">
        <v>14402</v>
      </c>
      <c r="U1076" s="156">
        <v>25.92</v>
      </c>
      <c r="V1076" s="152" t="s">
        <v>163</v>
      </c>
      <c r="W1076" s="152" t="s">
        <v>197</v>
      </c>
      <c r="X1076" s="155">
        <v>1.0666707875000001</v>
      </c>
      <c r="Y1076" s="152" t="s">
        <v>159</v>
      </c>
      <c r="Z1076" s="154">
        <v>42331</v>
      </c>
      <c r="AA1076" s="192" t="s">
        <v>22847</v>
      </c>
      <c r="AB1076" s="152" t="s">
        <v>11945</v>
      </c>
      <c r="AC1076" s="152" t="s">
        <v>195</v>
      </c>
      <c r="AD1076" s="152" t="s">
        <v>165</v>
      </c>
    </row>
    <row r="1077" spans="1:30" hidden="1">
      <c r="A1077" s="189" t="s">
        <v>8426</v>
      </c>
      <c r="B1077" s="189" t="s">
        <v>8427</v>
      </c>
      <c r="C1077" s="154">
        <v>43830</v>
      </c>
      <c r="D1077" s="155">
        <v>1.014</v>
      </c>
      <c r="E1077" s="155">
        <v>1.014</v>
      </c>
      <c r="F1077" s="156">
        <v>0.396039603960396</v>
      </c>
      <c r="G1077" s="154">
        <v>43829</v>
      </c>
      <c r="H1077" s="155">
        <v>1.01</v>
      </c>
      <c r="I1077" s="156">
        <v>22.463768115941999</v>
      </c>
      <c r="J1077" s="152" t="s">
        <v>11464</v>
      </c>
      <c r="K1077" s="156">
        <v>2.0120724346076502</v>
      </c>
      <c r="L1077" s="156">
        <v>5.5150884495317403</v>
      </c>
      <c r="M1077" s="185">
        <v>8.5653104925053505</v>
      </c>
      <c r="N1077" s="156">
        <v>8.3333333333333304</v>
      </c>
      <c r="O1077" s="156">
        <v>22.463768115941999</v>
      </c>
      <c r="P1077" s="152" t="s">
        <v>11464</v>
      </c>
      <c r="Q1077" s="156">
        <v>-7.9019073569482297</v>
      </c>
      <c r="R1077" s="152" t="s">
        <v>11465</v>
      </c>
      <c r="S1077" s="156">
        <v>1.9095477386934701</v>
      </c>
      <c r="T1077" s="152" t="s">
        <v>11466</v>
      </c>
      <c r="U1077" s="156">
        <v>1.4</v>
      </c>
      <c r="V1077" s="152" t="s">
        <v>157</v>
      </c>
      <c r="W1077" s="152" t="s">
        <v>158</v>
      </c>
      <c r="X1077" s="155">
        <v>0.86874153610000004</v>
      </c>
      <c r="Y1077" s="152" t="s">
        <v>159</v>
      </c>
      <c r="Z1077" s="154">
        <v>42261</v>
      </c>
      <c r="AA1077" s="192" t="s">
        <v>22847</v>
      </c>
      <c r="AB1077" s="152" t="s">
        <v>9978</v>
      </c>
      <c r="AC1077" s="152" t="s">
        <v>261</v>
      </c>
      <c r="AD1077" s="152" t="s">
        <v>185</v>
      </c>
    </row>
    <row r="1078" spans="1:30" hidden="1">
      <c r="A1078" s="189" t="s">
        <v>14403</v>
      </c>
      <c r="B1078" s="189" t="s">
        <v>14404</v>
      </c>
      <c r="C1078" s="154">
        <v>43830</v>
      </c>
      <c r="D1078" s="155">
        <v>1.1705000000000001</v>
      </c>
      <c r="E1078" s="155">
        <v>1.2204999999999999</v>
      </c>
      <c r="F1078" s="156">
        <v>0.58434304373980295</v>
      </c>
      <c r="G1078" s="154">
        <v>43829</v>
      </c>
      <c r="H1078" s="155">
        <v>1.1637</v>
      </c>
      <c r="I1078" s="156">
        <v>22.440802128084702</v>
      </c>
      <c r="J1078" s="152" t="s">
        <v>14405</v>
      </c>
      <c r="K1078" s="156">
        <v>1.2630850419586599</v>
      </c>
      <c r="L1078" s="156">
        <v>5.75533068305025</v>
      </c>
      <c r="M1078" s="185">
        <v>5.4504605221565301</v>
      </c>
      <c r="N1078" s="156">
        <v>8.9952613647395108</v>
      </c>
      <c r="O1078" s="156">
        <v>22.440802128084702</v>
      </c>
      <c r="P1078" s="152" t="s">
        <v>14405</v>
      </c>
      <c r="Q1078" s="157">
        <v>0</v>
      </c>
      <c r="R1078" s="152"/>
      <c r="S1078" s="157">
        <v>0</v>
      </c>
      <c r="T1078" s="152"/>
      <c r="U1078" s="156">
        <v>22.550998849999999</v>
      </c>
      <c r="V1078" s="152" t="s">
        <v>163</v>
      </c>
      <c r="W1078" s="152" t="s">
        <v>95</v>
      </c>
      <c r="X1078" s="155">
        <v>0.1623228944</v>
      </c>
      <c r="Y1078" s="152" t="s">
        <v>159</v>
      </c>
      <c r="Z1078" s="154">
        <v>43426</v>
      </c>
      <c r="AA1078" s="192" t="s">
        <v>22847</v>
      </c>
      <c r="AB1078" s="152" t="s">
        <v>14392</v>
      </c>
      <c r="AC1078" s="152" t="s">
        <v>490</v>
      </c>
      <c r="AD1078" s="152" t="s">
        <v>241</v>
      </c>
    </row>
    <row r="1079" spans="1:30" hidden="1">
      <c r="A1079" s="189" t="s">
        <v>14406</v>
      </c>
      <c r="B1079" s="189" t="s">
        <v>14407</v>
      </c>
      <c r="C1079" s="154">
        <v>43830</v>
      </c>
      <c r="D1079" s="155">
        <v>1.137</v>
      </c>
      <c r="E1079" s="155">
        <v>1.2370000000000001</v>
      </c>
      <c r="F1079" s="156">
        <v>8.8028169014093799E-2</v>
      </c>
      <c r="G1079" s="154">
        <v>43829</v>
      </c>
      <c r="H1079" s="155">
        <v>1.1359999999999999</v>
      </c>
      <c r="I1079" s="156">
        <v>22.389666307857901</v>
      </c>
      <c r="J1079" s="152" t="s">
        <v>14408</v>
      </c>
      <c r="K1079" s="156">
        <v>1.2466607301870001</v>
      </c>
      <c r="L1079" s="156">
        <v>2.8959276018099702</v>
      </c>
      <c r="M1079" s="185">
        <v>4.4077134986226101</v>
      </c>
      <c r="N1079" s="156">
        <v>11.5799803729146</v>
      </c>
      <c r="O1079" s="156">
        <v>22.389666307857901</v>
      </c>
      <c r="P1079" s="152" t="s">
        <v>14408</v>
      </c>
      <c r="Q1079" s="156">
        <v>9.8371051101321605</v>
      </c>
      <c r="R1079" s="152" t="s">
        <v>14409</v>
      </c>
      <c r="S1079" s="156">
        <v>24.665114299999999</v>
      </c>
      <c r="T1079" s="152" t="s">
        <v>14410</v>
      </c>
      <c r="U1079" s="156">
        <v>24.665114299999999</v>
      </c>
      <c r="V1079" s="152" t="s">
        <v>163</v>
      </c>
      <c r="W1079" s="152" t="s">
        <v>189</v>
      </c>
      <c r="X1079" s="155">
        <v>2.3255263528999999</v>
      </c>
      <c r="Y1079" s="152" t="s">
        <v>159</v>
      </c>
      <c r="Z1079" s="154">
        <v>42733</v>
      </c>
      <c r="AA1079" s="192" t="s">
        <v>22847</v>
      </c>
      <c r="AB1079" s="152" t="s">
        <v>11448</v>
      </c>
      <c r="AC1079" s="152" t="s">
        <v>161</v>
      </c>
      <c r="AD1079" s="152" t="s">
        <v>165</v>
      </c>
    </row>
    <row r="1080" spans="1:30" hidden="1">
      <c r="A1080" s="189" t="s">
        <v>8428</v>
      </c>
      <c r="B1080" s="189" t="s">
        <v>8429</v>
      </c>
      <c r="C1080" s="154">
        <v>43830</v>
      </c>
      <c r="D1080" s="155">
        <v>0.96840000000000004</v>
      </c>
      <c r="E1080" s="155">
        <v>0.96840000000000004</v>
      </c>
      <c r="F1080" s="156">
        <v>-3.09693403530471E-2</v>
      </c>
      <c r="G1080" s="154">
        <v>43829</v>
      </c>
      <c r="H1080" s="155">
        <v>0.96870000000000001</v>
      </c>
      <c r="I1080" s="156">
        <v>22.380892202704398</v>
      </c>
      <c r="J1080" s="152" t="s">
        <v>11467</v>
      </c>
      <c r="K1080" s="156">
        <v>1.1806498798453799</v>
      </c>
      <c r="L1080" s="156">
        <v>3.2079292337205598</v>
      </c>
      <c r="M1080" s="185">
        <v>4.4660194174757297</v>
      </c>
      <c r="N1080" s="156">
        <v>4.9869904596704302</v>
      </c>
      <c r="O1080" s="156">
        <v>22.380892202704398</v>
      </c>
      <c r="P1080" s="152" t="s">
        <v>11467</v>
      </c>
      <c r="Q1080" s="156">
        <v>-2.3002421307506</v>
      </c>
      <c r="R1080" s="152" t="s">
        <v>11468</v>
      </c>
      <c r="S1080" s="156">
        <v>-2.0730104156132998</v>
      </c>
      <c r="T1080" s="152" t="s">
        <v>11469</v>
      </c>
      <c r="U1080" s="156">
        <v>-3.16</v>
      </c>
      <c r="V1080" s="152" t="s">
        <v>163</v>
      </c>
      <c r="W1080" s="152" t="s">
        <v>158</v>
      </c>
      <c r="X1080" s="155">
        <v>2.1588138862999999</v>
      </c>
      <c r="Y1080" s="152" t="s">
        <v>159</v>
      </c>
      <c r="Z1080" s="154">
        <v>42697</v>
      </c>
      <c r="AA1080" s="192" t="s">
        <v>22847</v>
      </c>
      <c r="AB1080" s="152" t="s">
        <v>206</v>
      </c>
      <c r="AC1080" s="152" t="s">
        <v>205</v>
      </c>
      <c r="AD1080" s="152" t="s">
        <v>162</v>
      </c>
    </row>
    <row r="1081" spans="1:30" hidden="1">
      <c r="A1081" s="189" t="s">
        <v>8430</v>
      </c>
      <c r="B1081" s="189" t="s">
        <v>8431</v>
      </c>
      <c r="C1081" s="154">
        <v>43830</v>
      </c>
      <c r="D1081" s="155">
        <v>1.17</v>
      </c>
      <c r="E1081" s="155">
        <v>1.2789999999999999</v>
      </c>
      <c r="F1081" s="156">
        <v>0</v>
      </c>
      <c r="G1081" s="154">
        <v>43829</v>
      </c>
      <c r="H1081" s="155">
        <v>1.17</v>
      </c>
      <c r="I1081" s="156">
        <v>22.345928407192599</v>
      </c>
      <c r="J1081" s="152" t="s">
        <v>11470</v>
      </c>
      <c r="K1081" s="156">
        <v>0.60189165950128298</v>
      </c>
      <c r="L1081" s="156">
        <v>2.1834061135371101</v>
      </c>
      <c r="M1081" s="185">
        <v>2.0942186509578198</v>
      </c>
      <c r="N1081" s="156">
        <v>4.7171363071052799</v>
      </c>
      <c r="O1081" s="156">
        <v>22.345928407192599</v>
      </c>
      <c r="P1081" s="152" t="s">
        <v>11470</v>
      </c>
      <c r="Q1081" s="156">
        <v>17.603838158851801</v>
      </c>
      <c r="R1081" s="152" t="s">
        <v>11471</v>
      </c>
      <c r="S1081" s="156">
        <v>28.954667664670701</v>
      </c>
      <c r="T1081" s="152" t="s">
        <v>11472</v>
      </c>
      <c r="U1081" s="156">
        <v>29.212577</v>
      </c>
      <c r="V1081" s="152" t="s">
        <v>163</v>
      </c>
      <c r="W1081" s="152" t="s">
        <v>166</v>
      </c>
      <c r="X1081" s="155">
        <v>3.5871076356999998</v>
      </c>
      <c r="Y1081" s="152" t="s">
        <v>159</v>
      </c>
      <c r="Z1081" s="154">
        <v>42459</v>
      </c>
      <c r="AA1081" s="192" t="s">
        <v>22847</v>
      </c>
      <c r="AB1081" s="152" t="s">
        <v>484</v>
      </c>
      <c r="AC1081" s="152" t="s">
        <v>179</v>
      </c>
      <c r="AD1081" s="152" t="s">
        <v>247</v>
      </c>
    </row>
    <row r="1082" spans="1:30" hidden="1">
      <c r="A1082" s="189" t="s">
        <v>8432</v>
      </c>
      <c r="B1082" s="189" t="s">
        <v>8433</v>
      </c>
      <c r="C1082" s="154">
        <v>43830</v>
      </c>
      <c r="D1082" s="155">
        <v>0.96299999999999997</v>
      </c>
      <c r="E1082" s="155">
        <v>0.96299999999999997</v>
      </c>
      <c r="F1082" s="156">
        <v>0.35431429762400601</v>
      </c>
      <c r="G1082" s="154">
        <v>43829</v>
      </c>
      <c r="H1082" s="155">
        <v>0.95960000000000001</v>
      </c>
      <c r="I1082" s="156">
        <v>22.316778864473498</v>
      </c>
      <c r="J1082" s="152" t="s">
        <v>11473</v>
      </c>
      <c r="K1082" s="156">
        <v>4.20950113624066</v>
      </c>
      <c r="L1082" s="156">
        <v>13.387495584599099</v>
      </c>
      <c r="M1082" s="185">
        <v>14.1806971780887</v>
      </c>
      <c r="N1082" s="156">
        <v>17.754952311078501</v>
      </c>
      <c r="O1082" s="156">
        <v>22.316778864473498</v>
      </c>
      <c r="P1082" s="152" t="s">
        <v>11473</v>
      </c>
      <c r="Q1082" s="156">
        <v>-8.23327615780447</v>
      </c>
      <c r="R1082" s="152" t="s">
        <v>11474</v>
      </c>
      <c r="S1082" s="157">
        <v>0</v>
      </c>
      <c r="T1082" s="152"/>
      <c r="U1082" s="156">
        <v>-3.7</v>
      </c>
      <c r="V1082" s="152" t="s">
        <v>157</v>
      </c>
      <c r="W1082" s="152" t="s">
        <v>95</v>
      </c>
      <c r="X1082" s="155">
        <v>0.5144108315</v>
      </c>
      <c r="Y1082" s="152" t="s">
        <v>159</v>
      </c>
      <c r="Z1082" s="154">
        <v>42760</v>
      </c>
      <c r="AA1082" s="192" t="s">
        <v>22847</v>
      </c>
      <c r="AB1082" s="152" t="s">
        <v>11475</v>
      </c>
      <c r="AC1082" s="152" t="s">
        <v>167</v>
      </c>
      <c r="AD1082" s="152" t="s">
        <v>185</v>
      </c>
    </row>
    <row r="1083" spans="1:30" hidden="1">
      <c r="A1083" s="189" t="s">
        <v>14411</v>
      </c>
      <c r="B1083" s="189" t="s">
        <v>14412</v>
      </c>
      <c r="C1083" s="154">
        <v>43830</v>
      </c>
      <c r="D1083" s="155">
        <v>1.3220000000000001</v>
      </c>
      <c r="E1083" s="155">
        <v>1.3720000000000001</v>
      </c>
      <c r="F1083" s="156">
        <v>0.22744503411676401</v>
      </c>
      <c r="G1083" s="154">
        <v>43829</v>
      </c>
      <c r="H1083" s="155">
        <v>1.319</v>
      </c>
      <c r="I1083" s="156">
        <v>22.2941720629047</v>
      </c>
      <c r="J1083" s="152" t="s">
        <v>14413</v>
      </c>
      <c r="K1083" s="156">
        <v>1.0703363914373001</v>
      </c>
      <c r="L1083" s="156">
        <v>3.2006245120999202</v>
      </c>
      <c r="M1083" s="185">
        <v>5.5910543130990398</v>
      </c>
      <c r="N1083" s="156">
        <v>9.6185737976782804</v>
      </c>
      <c r="O1083" s="156">
        <v>22.2941720629047</v>
      </c>
      <c r="P1083" s="152" t="s">
        <v>14413</v>
      </c>
      <c r="Q1083" s="156">
        <v>20.5400984293194</v>
      </c>
      <c r="R1083" s="152" t="s">
        <v>14414</v>
      </c>
      <c r="S1083" s="156">
        <v>22.246860884955801</v>
      </c>
      <c r="T1083" s="152" t="s">
        <v>14415</v>
      </c>
      <c r="U1083" s="156">
        <v>37.725775473579297</v>
      </c>
      <c r="V1083" s="152" t="s">
        <v>163</v>
      </c>
      <c r="W1083" s="152" t="s">
        <v>166</v>
      </c>
      <c r="X1083" s="155">
        <v>0.47198446350000001</v>
      </c>
      <c r="Y1083" s="152" t="s">
        <v>159</v>
      </c>
      <c r="Z1083" s="154">
        <v>42173</v>
      </c>
      <c r="AA1083" s="192" t="s">
        <v>22847</v>
      </c>
      <c r="AB1083" s="152" t="s">
        <v>220</v>
      </c>
      <c r="AC1083" s="152" t="s">
        <v>200</v>
      </c>
      <c r="AD1083" s="152" t="s">
        <v>162</v>
      </c>
    </row>
    <row r="1084" spans="1:30" hidden="1">
      <c r="A1084" s="189" t="s">
        <v>8434</v>
      </c>
      <c r="B1084" s="189" t="s">
        <v>8435</v>
      </c>
      <c r="C1084" s="154">
        <v>43830</v>
      </c>
      <c r="D1084" s="155">
        <v>1.2050000000000001</v>
      </c>
      <c r="E1084" s="155">
        <v>1.2050000000000001</v>
      </c>
      <c r="F1084" s="156">
        <v>0.41666666666667601</v>
      </c>
      <c r="G1084" s="154">
        <v>43829</v>
      </c>
      <c r="H1084" s="155">
        <v>1.2</v>
      </c>
      <c r="I1084" s="156">
        <v>22.210953346856002</v>
      </c>
      <c r="J1084" s="152" t="s">
        <v>11476</v>
      </c>
      <c r="K1084" s="156">
        <v>1.85967878275571</v>
      </c>
      <c r="L1084" s="156">
        <v>4.7826086956521898</v>
      </c>
      <c r="M1084" s="185">
        <v>7.4933095450490699</v>
      </c>
      <c r="N1084" s="156">
        <v>8.5585585585585608</v>
      </c>
      <c r="O1084" s="156">
        <v>22.210953346856002</v>
      </c>
      <c r="P1084" s="152" t="s">
        <v>11476</v>
      </c>
      <c r="Q1084" s="156">
        <v>7.4933095450490699</v>
      </c>
      <c r="R1084" s="152" t="s">
        <v>11477</v>
      </c>
      <c r="S1084" s="156">
        <v>20.983935742971902</v>
      </c>
      <c r="T1084" s="152" t="s">
        <v>11478</v>
      </c>
      <c r="U1084" s="156">
        <v>20.5</v>
      </c>
      <c r="V1084" s="152" t="s">
        <v>157</v>
      </c>
      <c r="W1084" s="152" t="s">
        <v>189</v>
      </c>
      <c r="X1084" s="155">
        <v>2.4605807666000001</v>
      </c>
      <c r="Y1084" s="152" t="s">
        <v>159</v>
      </c>
      <c r="Z1084" s="154">
        <v>42670</v>
      </c>
      <c r="AA1084" s="192" t="s">
        <v>22847</v>
      </c>
      <c r="AB1084" s="152" t="s">
        <v>11479</v>
      </c>
      <c r="AC1084" s="152" t="s">
        <v>219</v>
      </c>
      <c r="AD1084" s="152" t="s">
        <v>183</v>
      </c>
    </row>
    <row r="1085" spans="1:30" hidden="1">
      <c r="A1085" s="189" t="s">
        <v>14416</v>
      </c>
      <c r="B1085" s="189" t="s">
        <v>14417</v>
      </c>
      <c r="C1085" s="154">
        <v>43830</v>
      </c>
      <c r="D1085" s="155">
        <v>1.002</v>
      </c>
      <c r="E1085" s="155">
        <v>1.0589999999999999</v>
      </c>
      <c r="F1085" s="156">
        <v>9.9900099900098405E-2</v>
      </c>
      <c r="G1085" s="154">
        <v>43829</v>
      </c>
      <c r="H1085" s="155">
        <v>1.0009999999999999</v>
      </c>
      <c r="I1085" s="156">
        <v>22.195121951219502</v>
      </c>
      <c r="J1085" s="152" t="s">
        <v>14418</v>
      </c>
      <c r="K1085" s="156">
        <v>1.62271805273833</v>
      </c>
      <c r="L1085" s="156">
        <v>8.9130434782608603</v>
      </c>
      <c r="M1085" s="185">
        <v>11.209766925638201</v>
      </c>
      <c r="N1085" s="156">
        <v>18.861209964412801</v>
      </c>
      <c r="O1085" s="156">
        <v>22.195121951219502</v>
      </c>
      <c r="P1085" s="152" t="s">
        <v>14418</v>
      </c>
      <c r="Q1085" s="156">
        <v>-4.7528517110266204</v>
      </c>
      <c r="R1085" s="152" t="s">
        <v>14419</v>
      </c>
      <c r="S1085" s="156">
        <v>1.62271805273833</v>
      </c>
      <c r="T1085" s="152" t="s">
        <v>14420</v>
      </c>
      <c r="U1085" s="156">
        <v>5.60849539999999</v>
      </c>
      <c r="V1085" s="152" t="s">
        <v>157</v>
      </c>
      <c r="W1085" s="152" t="s">
        <v>158</v>
      </c>
      <c r="X1085" s="155">
        <v>0.24011708230000001</v>
      </c>
      <c r="Y1085" s="152" t="s">
        <v>159</v>
      </c>
      <c r="Z1085" s="154">
        <v>42149</v>
      </c>
      <c r="AA1085" s="192" t="s">
        <v>22847</v>
      </c>
      <c r="AB1085" s="152" t="s">
        <v>503</v>
      </c>
      <c r="AC1085" s="152" t="s">
        <v>548</v>
      </c>
      <c r="AD1085" s="152" t="s">
        <v>177</v>
      </c>
    </row>
    <row r="1086" spans="1:30" hidden="1">
      <c r="A1086" s="189" t="s">
        <v>8436</v>
      </c>
      <c r="B1086" s="189" t="s">
        <v>8437</v>
      </c>
      <c r="C1086" s="154">
        <v>43830</v>
      </c>
      <c r="D1086" s="155">
        <v>1.454</v>
      </c>
      <c r="E1086" s="155">
        <v>1.5740000000000001</v>
      </c>
      <c r="F1086" s="156">
        <v>-0.27434842249657099</v>
      </c>
      <c r="G1086" s="154">
        <v>43829</v>
      </c>
      <c r="H1086" s="155">
        <v>1.458</v>
      </c>
      <c r="I1086" s="156">
        <v>22.184873949579799</v>
      </c>
      <c r="J1086" s="152" t="s">
        <v>11480</v>
      </c>
      <c r="K1086" s="156">
        <v>0.69252077562326197</v>
      </c>
      <c r="L1086" s="156">
        <v>6.5982404692082</v>
      </c>
      <c r="M1086" s="185">
        <v>9.1591591591591506</v>
      </c>
      <c r="N1086" s="156">
        <v>8.9138576779026106</v>
      </c>
      <c r="O1086" s="156">
        <v>22.184873949579799</v>
      </c>
      <c r="P1086" s="152" t="s">
        <v>11480</v>
      </c>
      <c r="Q1086" s="156">
        <v>-0.68306010928962402</v>
      </c>
      <c r="R1086" s="152" t="s">
        <v>11481</v>
      </c>
      <c r="S1086" s="156">
        <v>43.3440069216757</v>
      </c>
      <c r="T1086" s="152" t="s">
        <v>11482</v>
      </c>
      <c r="U1086" s="156">
        <v>57.391719600000002</v>
      </c>
      <c r="V1086" s="152" t="s">
        <v>157</v>
      </c>
      <c r="W1086" s="152" t="s">
        <v>189</v>
      </c>
      <c r="X1086" s="155">
        <v>2.6377203053999998</v>
      </c>
      <c r="Y1086" s="152" t="s">
        <v>159</v>
      </c>
      <c r="Z1086" s="154">
        <v>42488</v>
      </c>
      <c r="AA1086" s="192" t="s">
        <v>22847</v>
      </c>
      <c r="AB1086" s="152" t="s">
        <v>11483</v>
      </c>
      <c r="AC1086" s="152" t="s">
        <v>286</v>
      </c>
      <c r="AD1086" s="152" t="s">
        <v>173</v>
      </c>
    </row>
    <row r="1087" spans="1:30" hidden="1">
      <c r="A1087" s="189" t="s">
        <v>8438</v>
      </c>
      <c r="B1087" s="189" t="s">
        <v>8439</v>
      </c>
      <c r="C1087" s="154">
        <v>43830</v>
      </c>
      <c r="D1087" s="155">
        <v>0.71199999999999997</v>
      </c>
      <c r="E1087" s="155">
        <v>0.71199999999999997</v>
      </c>
      <c r="F1087" s="156">
        <v>0</v>
      </c>
      <c r="G1087" s="154">
        <v>43829</v>
      </c>
      <c r="H1087" s="155">
        <v>0.71199999999999997</v>
      </c>
      <c r="I1087" s="156">
        <v>22.1269296740995</v>
      </c>
      <c r="J1087" s="152" t="s">
        <v>11484</v>
      </c>
      <c r="K1087" s="156">
        <v>1.71428571428572</v>
      </c>
      <c r="L1087" s="156">
        <v>4.5521292217327298</v>
      </c>
      <c r="M1087" s="185">
        <v>6.1102831594634797</v>
      </c>
      <c r="N1087" s="156">
        <v>8.7022900763358706</v>
      </c>
      <c r="O1087" s="156">
        <v>22.1269296740995</v>
      </c>
      <c r="P1087" s="152" t="s">
        <v>11484</v>
      </c>
      <c r="Q1087" s="156">
        <v>-12.530712530712499</v>
      </c>
      <c r="R1087" s="152" t="s">
        <v>11485</v>
      </c>
      <c r="S1087" s="156">
        <v>-8.2474226804123791</v>
      </c>
      <c r="T1087" s="152" t="s">
        <v>11486</v>
      </c>
      <c r="U1087" s="156">
        <v>-28.8</v>
      </c>
      <c r="V1087" s="152" t="s">
        <v>163</v>
      </c>
      <c r="W1087" s="152" t="s">
        <v>186</v>
      </c>
      <c r="X1087" s="155">
        <v>1.0089019288000001</v>
      </c>
      <c r="Y1087" s="152" t="s">
        <v>159</v>
      </c>
      <c r="Z1087" s="154">
        <v>42361</v>
      </c>
      <c r="AA1087" s="192" t="s">
        <v>22847</v>
      </c>
      <c r="AB1087" s="152" t="s">
        <v>11487</v>
      </c>
      <c r="AC1087" s="152" t="s">
        <v>553</v>
      </c>
      <c r="AD1087" s="152" t="s">
        <v>173</v>
      </c>
    </row>
    <row r="1088" spans="1:30" hidden="1">
      <c r="A1088" s="189" t="s">
        <v>14421</v>
      </c>
      <c r="B1088" s="189" t="s">
        <v>14422</v>
      </c>
      <c r="C1088" s="154">
        <v>43830</v>
      </c>
      <c r="D1088" s="155">
        <v>1.1303000000000001</v>
      </c>
      <c r="E1088" s="155">
        <v>1.1802999999999999</v>
      </c>
      <c r="F1088" s="156">
        <v>0.49791055392550898</v>
      </c>
      <c r="G1088" s="154">
        <v>43829</v>
      </c>
      <c r="H1088" s="155">
        <v>1.1247</v>
      </c>
      <c r="I1088" s="156">
        <v>22.123087146104599</v>
      </c>
      <c r="J1088" s="152" t="s">
        <v>14423</v>
      </c>
      <c r="K1088" s="156">
        <v>2.9229648515752999</v>
      </c>
      <c r="L1088" s="156">
        <v>9.2032927469278505</v>
      </c>
      <c r="M1088" s="185">
        <v>11.353611965328801</v>
      </c>
      <c r="N1088" s="156">
        <v>15.8846198058633</v>
      </c>
      <c r="O1088" s="156">
        <v>22.123087146104599</v>
      </c>
      <c r="P1088" s="152" t="s">
        <v>14423</v>
      </c>
      <c r="Q1088" s="157">
        <v>0</v>
      </c>
      <c r="R1088" s="152"/>
      <c r="S1088" s="157">
        <v>0</v>
      </c>
      <c r="T1088" s="152"/>
      <c r="U1088" s="156">
        <v>18.190723739999999</v>
      </c>
      <c r="V1088" s="152" t="s">
        <v>157</v>
      </c>
      <c r="W1088" s="152" t="s">
        <v>95</v>
      </c>
      <c r="X1088" s="155">
        <v>0.31850862499999999</v>
      </c>
      <c r="Y1088" s="152" t="s">
        <v>159</v>
      </c>
      <c r="Z1088" s="154">
        <v>43361</v>
      </c>
      <c r="AA1088" s="192" t="s">
        <v>22847</v>
      </c>
      <c r="AB1088" s="152" t="s">
        <v>14424</v>
      </c>
      <c r="AC1088" s="152" t="s">
        <v>14425</v>
      </c>
      <c r="AD1088" s="152" t="s">
        <v>338</v>
      </c>
    </row>
    <row r="1089" spans="1:30" hidden="1">
      <c r="A1089" s="189" t="s">
        <v>14426</v>
      </c>
      <c r="B1089" s="189" t="s">
        <v>14427</v>
      </c>
      <c r="C1089" s="154">
        <v>43830</v>
      </c>
      <c r="D1089" s="155">
        <v>1.2978000000000001</v>
      </c>
      <c r="E1089" s="155">
        <v>1.2978000000000001</v>
      </c>
      <c r="F1089" s="156">
        <v>0.34794711203898299</v>
      </c>
      <c r="G1089" s="154">
        <v>43829</v>
      </c>
      <c r="H1089" s="155">
        <v>1.2932999999999999</v>
      </c>
      <c r="I1089" s="156">
        <v>22.053982883475999</v>
      </c>
      <c r="J1089" s="152" t="s">
        <v>14428</v>
      </c>
      <c r="K1089" s="156">
        <v>0.53451080641413995</v>
      </c>
      <c r="L1089" s="156">
        <v>2.2211720226843101</v>
      </c>
      <c r="M1089" s="185">
        <v>3.5258455647734501</v>
      </c>
      <c r="N1089" s="156">
        <v>8.4482326397593308</v>
      </c>
      <c r="O1089" s="156">
        <v>22.053982883475999</v>
      </c>
      <c r="P1089" s="152" t="s">
        <v>14428</v>
      </c>
      <c r="Q1089" s="156">
        <v>26.491228070175399</v>
      </c>
      <c r="R1089" s="152" t="s">
        <v>14429</v>
      </c>
      <c r="S1089" s="156">
        <v>29.0059642147117</v>
      </c>
      <c r="T1089" s="152" t="s">
        <v>14430</v>
      </c>
      <c r="U1089" s="156">
        <v>29.78</v>
      </c>
      <c r="V1089" s="152" t="s">
        <v>157</v>
      </c>
      <c r="W1089" s="152" t="s">
        <v>166</v>
      </c>
      <c r="X1089" s="155">
        <v>0.4439159567</v>
      </c>
      <c r="Y1089" s="152" t="s">
        <v>159</v>
      </c>
      <c r="Z1089" s="154">
        <v>42401</v>
      </c>
      <c r="AA1089" s="192" t="s">
        <v>22847</v>
      </c>
      <c r="AB1089" s="152" t="s">
        <v>11444</v>
      </c>
      <c r="AC1089" s="152" t="s">
        <v>228</v>
      </c>
      <c r="AD1089" s="152" t="s">
        <v>162</v>
      </c>
    </row>
    <row r="1090" spans="1:30" hidden="1">
      <c r="A1090" s="189" t="s">
        <v>14431</v>
      </c>
      <c r="B1090" s="189" t="s">
        <v>14432</v>
      </c>
      <c r="C1090" s="154">
        <v>43830</v>
      </c>
      <c r="D1090" s="155">
        <v>1.129</v>
      </c>
      <c r="E1090" s="155">
        <v>1.2190000000000001</v>
      </c>
      <c r="F1090" s="156">
        <v>0.17746228926353599</v>
      </c>
      <c r="G1090" s="154">
        <v>43829</v>
      </c>
      <c r="H1090" s="155">
        <v>1.127</v>
      </c>
      <c r="I1090" s="156">
        <v>22.051197211155401</v>
      </c>
      <c r="J1090" s="152" t="s">
        <v>14433</v>
      </c>
      <c r="K1090" s="156">
        <v>0.80357142857141906</v>
      </c>
      <c r="L1090" s="156">
        <v>3.1050228310502201</v>
      </c>
      <c r="M1090" s="185">
        <v>5.0931535887291401</v>
      </c>
      <c r="N1090" s="156">
        <v>8.6027579757368002</v>
      </c>
      <c r="O1090" s="156">
        <v>22.051197211155401</v>
      </c>
      <c r="P1090" s="152" t="s">
        <v>14433</v>
      </c>
      <c r="Q1090" s="156">
        <v>15.7123720491029</v>
      </c>
      <c r="R1090" s="152" t="s">
        <v>14434</v>
      </c>
      <c r="S1090" s="157">
        <v>0</v>
      </c>
      <c r="T1090" s="152"/>
      <c r="U1090" s="156">
        <v>22.539401999999999</v>
      </c>
      <c r="V1090" s="152" t="s">
        <v>227</v>
      </c>
      <c r="W1090" s="152" t="s">
        <v>95</v>
      </c>
      <c r="X1090" s="155">
        <v>2.8970304573000001</v>
      </c>
      <c r="Y1090" s="152" t="s">
        <v>159</v>
      </c>
      <c r="Z1090" s="154">
        <v>42867</v>
      </c>
      <c r="AA1090" s="192" t="s">
        <v>22847</v>
      </c>
      <c r="AB1090" s="152" t="s">
        <v>180</v>
      </c>
      <c r="AC1090" s="152" t="s">
        <v>167</v>
      </c>
      <c r="AD1090" s="152" t="s">
        <v>170</v>
      </c>
    </row>
    <row r="1091" spans="1:30" hidden="1">
      <c r="A1091" s="189" t="s">
        <v>14435</v>
      </c>
      <c r="B1091" s="189" t="s">
        <v>14436</v>
      </c>
      <c r="C1091" s="154">
        <v>43830</v>
      </c>
      <c r="D1091" s="155">
        <v>1.401</v>
      </c>
      <c r="E1091" s="155">
        <v>1.401</v>
      </c>
      <c r="F1091" s="156">
        <v>7.1428571428579404E-2</v>
      </c>
      <c r="G1091" s="154">
        <v>43829</v>
      </c>
      <c r="H1091" s="155">
        <v>1.4</v>
      </c>
      <c r="I1091" s="156">
        <v>22.038327526132399</v>
      </c>
      <c r="J1091" s="152" t="s">
        <v>14437</v>
      </c>
      <c r="K1091" s="156">
        <v>0.86393088552915798</v>
      </c>
      <c r="L1091" s="156">
        <v>2.33747260774288</v>
      </c>
      <c r="M1091" s="185">
        <v>2.71260997067448</v>
      </c>
      <c r="N1091" s="156">
        <v>9.2823712948517905</v>
      </c>
      <c r="O1091" s="156">
        <v>22.038327526132399</v>
      </c>
      <c r="P1091" s="152" t="s">
        <v>14437</v>
      </c>
      <c r="Q1091" s="156">
        <v>20.567986230636802</v>
      </c>
      <c r="R1091" s="152" t="s">
        <v>14438</v>
      </c>
      <c r="S1091" s="156">
        <v>30.446927374301701</v>
      </c>
      <c r="T1091" s="152" t="s">
        <v>14439</v>
      </c>
      <c r="U1091" s="156">
        <v>31.4258911819887</v>
      </c>
      <c r="V1091" s="152" t="s">
        <v>157</v>
      </c>
      <c r="W1091" s="152" t="s">
        <v>189</v>
      </c>
      <c r="X1091" s="155">
        <v>0.76261083039999999</v>
      </c>
      <c r="Y1091" s="152" t="s">
        <v>159</v>
      </c>
      <c r="Z1091" s="154">
        <v>42461</v>
      </c>
      <c r="AA1091" s="192" t="s">
        <v>22847</v>
      </c>
      <c r="AB1091" s="152" t="s">
        <v>6486</v>
      </c>
      <c r="AC1091" s="152" t="s">
        <v>269</v>
      </c>
      <c r="AD1091" s="152" t="s">
        <v>162</v>
      </c>
    </row>
    <row r="1092" spans="1:30" hidden="1">
      <c r="A1092" s="189" t="s">
        <v>8440</v>
      </c>
      <c r="B1092" s="189" t="s">
        <v>8441</v>
      </c>
      <c r="C1092" s="154">
        <v>43830</v>
      </c>
      <c r="D1092" s="155">
        <v>0.93889999999999996</v>
      </c>
      <c r="E1092" s="155">
        <v>0.93889999999999996</v>
      </c>
      <c r="F1092" s="156">
        <v>0.632368703108243</v>
      </c>
      <c r="G1092" s="154">
        <v>43829</v>
      </c>
      <c r="H1092" s="155">
        <v>0.93300000000000005</v>
      </c>
      <c r="I1092" s="156">
        <v>22.030153366259398</v>
      </c>
      <c r="J1092" s="152" t="s">
        <v>11488</v>
      </c>
      <c r="K1092" s="156">
        <v>1.7667461521786201</v>
      </c>
      <c r="L1092" s="156">
        <v>6.2104072398190002</v>
      </c>
      <c r="M1092" s="185">
        <v>4.1139942337547</v>
      </c>
      <c r="N1092" s="156">
        <v>9.0096365958434905</v>
      </c>
      <c r="O1092" s="156">
        <v>22.030153366259398</v>
      </c>
      <c r="P1092" s="152" t="s">
        <v>11488</v>
      </c>
      <c r="Q1092" s="156">
        <v>-5.1424530208122903</v>
      </c>
      <c r="R1092" s="152" t="s">
        <v>11489</v>
      </c>
      <c r="S1092" s="157">
        <v>0</v>
      </c>
      <c r="T1092" s="152"/>
      <c r="U1092" s="156">
        <v>-6.11</v>
      </c>
      <c r="V1092" s="152" t="s">
        <v>157</v>
      </c>
      <c r="W1092" s="152" t="s">
        <v>95</v>
      </c>
      <c r="X1092" s="155">
        <v>0.62489895129999995</v>
      </c>
      <c r="Y1092" s="152" t="s">
        <v>159</v>
      </c>
      <c r="Z1092" s="154">
        <v>42826</v>
      </c>
      <c r="AA1092" s="192" t="s">
        <v>22847</v>
      </c>
      <c r="AB1092" s="152" t="s">
        <v>11490</v>
      </c>
      <c r="AC1092" s="152" t="s">
        <v>369</v>
      </c>
      <c r="AD1092" s="152" t="s">
        <v>173</v>
      </c>
    </row>
    <row r="1093" spans="1:30" hidden="1">
      <c r="A1093" s="189" t="s">
        <v>14440</v>
      </c>
      <c r="B1093" s="189" t="s">
        <v>14441</v>
      </c>
      <c r="C1093" s="154">
        <v>43830</v>
      </c>
      <c r="D1093" s="155">
        <v>1.2107000000000001</v>
      </c>
      <c r="E1093" s="155">
        <v>1.2107000000000001</v>
      </c>
      <c r="F1093" s="156">
        <v>0.148895690296966</v>
      </c>
      <c r="G1093" s="154">
        <v>43829</v>
      </c>
      <c r="H1093" s="155">
        <v>1.2089000000000001</v>
      </c>
      <c r="I1093" s="156">
        <v>22.009472941650699</v>
      </c>
      <c r="J1093" s="152" t="s">
        <v>14442</v>
      </c>
      <c r="K1093" s="156">
        <v>0.88325972835598399</v>
      </c>
      <c r="L1093" s="156">
        <v>6.5944708575453603</v>
      </c>
      <c r="M1093" s="185">
        <v>6.52881654201496</v>
      </c>
      <c r="N1093" s="156">
        <v>8.1464939705225703</v>
      </c>
      <c r="O1093" s="156">
        <v>22.009472941650699</v>
      </c>
      <c r="P1093" s="152" t="s">
        <v>14442</v>
      </c>
      <c r="Q1093" s="156">
        <v>19.046214355948901</v>
      </c>
      <c r="R1093" s="152" t="s">
        <v>14443</v>
      </c>
      <c r="S1093" s="156">
        <v>21.312625250501</v>
      </c>
      <c r="T1093" s="152" t="s">
        <v>14444</v>
      </c>
      <c r="U1093" s="156">
        <v>21.07</v>
      </c>
      <c r="V1093" s="152" t="s">
        <v>157</v>
      </c>
      <c r="W1093" s="152" t="s">
        <v>189</v>
      </c>
      <c r="X1093" s="155">
        <v>0.2433341977</v>
      </c>
      <c r="Y1093" s="152" t="s">
        <v>159</v>
      </c>
      <c r="Z1093" s="154">
        <v>42541</v>
      </c>
      <c r="AA1093" s="192" t="s">
        <v>22847</v>
      </c>
      <c r="AB1093" s="152" t="s">
        <v>11359</v>
      </c>
      <c r="AC1093" s="152" t="s">
        <v>215</v>
      </c>
      <c r="AD1093" s="152" t="s">
        <v>162</v>
      </c>
    </row>
    <row r="1094" spans="1:30" hidden="1">
      <c r="A1094" s="189" t="s">
        <v>3700</v>
      </c>
      <c r="B1094" s="189" t="s">
        <v>3701</v>
      </c>
      <c r="C1094" s="154">
        <v>43830</v>
      </c>
      <c r="D1094" s="155">
        <v>1.4303999999999999</v>
      </c>
      <c r="E1094" s="155">
        <v>2.3904000000000001</v>
      </c>
      <c r="F1094" s="156">
        <v>0.56950010546297702</v>
      </c>
      <c r="G1094" s="154">
        <v>43829</v>
      </c>
      <c r="H1094" s="155">
        <v>1.4222999999999999</v>
      </c>
      <c r="I1094" s="156">
        <v>22.0061412487205</v>
      </c>
      <c r="J1094" s="152" t="s">
        <v>3696</v>
      </c>
      <c r="K1094" s="156">
        <v>1.63421912746908</v>
      </c>
      <c r="L1094" s="156">
        <v>5.4945054945054599</v>
      </c>
      <c r="M1094" s="185">
        <v>6.9138201659316598</v>
      </c>
      <c r="N1094" s="156">
        <v>9.8111469368954207</v>
      </c>
      <c r="O1094" s="156">
        <v>22.0061412487205</v>
      </c>
      <c r="P1094" s="152" t="s">
        <v>3696</v>
      </c>
      <c r="Q1094" s="156">
        <v>17.7477774119196</v>
      </c>
      <c r="R1094" s="152" t="s">
        <v>6629</v>
      </c>
      <c r="S1094" s="156">
        <v>19.219869978329701</v>
      </c>
      <c r="T1094" s="152" t="s">
        <v>6630</v>
      </c>
      <c r="U1094" s="156">
        <v>176.82016256</v>
      </c>
      <c r="V1094" s="152" t="s">
        <v>157</v>
      </c>
      <c r="W1094" s="152" t="s">
        <v>158</v>
      </c>
      <c r="X1094" s="155">
        <v>22.081106776599999</v>
      </c>
      <c r="Y1094" s="152" t="s">
        <v>159</v>
      </c>
      <c r="Z1094" s="154">
        <v>40998</v>
      </c>
      <c r="AA1094" s="192" t="s">
        <v>318</v>
      </c>
      <c r="AB1094" s="152" t="s">
        <v>6631</v>
      </c>
      <c r="AC1094" s="152" t="s">
        <v>236</v>
      </c>
      <c r="AD1094" s="152" t="s">
        <v>229</v>
      </c>
    </row>
    <row r="1095" spans="1:30" hidden="1">
      <c r="A1095" s="189" t="s">
        <v>8442</v>
      </c>
      <c r="B1095" s="189" t="s">
        <v>8443</v>
      </c>
      <c r="C1095" s="154">
        <v>43830</v>
      </c>
      <c r="D1095" s="155">
        <v>1.0269999999999999</v>
      </c>
      <c r="E1095" s="155">
        <v>1.0549999999999999</v>
      </c>
      <c r="F1095" s="156">
        <v>0.48923679060664899</v>
      </c>
      <c r="G1095" s="154">
        <v>43829</v>
      </c>
      <c r="H1095" s="155">
        <v>1.022</v>
      </c>
      <c r="I1095" s="156">
        <v>21.971496437054601</v>
      </c>
      <c r="J1095" s="152" t="s">
        <v>11491</v>
      </c>
      <c r="K1095" s="156">
        <v>1.48221343873519</v>
      </c>
      <c r="L1095" s="156">
        <v>4.5824847250509197</v>
      </c>
      <c r="M1095" s="185">
        <v>3.9473684210526301</v>
      </c>
      <c r="N1095" s="156">
        <v>11.873638344226601</v>
      </c>
      <c r="O1095" s="156">
        <v>21.971496437054601</v>
      </c>
      <c r="P1095" s="152" t="s">
        <v>11491</v>
      </c>
      <c r="Q1095" s="156">
        <v>-1.5340364333652901</v>
      </c>
      <c r="R1095" s="152" t="s">
        <v>11492</v>
      </c>
      <c r="S1095" s="156">
        <v>6.5850683838383697</v>
      </c>
      <c r="T1095" s="152" t="s">
        <v>11493</v>
      </c>
      <c r="U1095" s="156">
        <v>5.5192176999999898</v>
      </c>
      <c r="V1095" s="152" t="s">
        <v>163</v>
      </c>
      <c r="W1095" s="152" t="s">
        <v>158</v>
      </c>
      <c r="X1095" s="155">
        <v>2.7042841062999998</v>
      </c>
      <c r="Y1095" s="152" t="s">
        <v>159</v>
      </c>
      <c r="Z1095" s="154">
        <v>42640</v>
      </c>
      <c r="AA1095" s="192" t="s">
        <v>22847</v>
      </c>
      <c r="AB1095" s="152" t="s">
        <v>11494</v>
      </c>
      <c r="AC1095" s="152" t="s">
        <v>394</v>
      </c>
      <c r="AD1095" s="152" t="s">
        <v>183</v>
      </c>
    </row>
    <row r="1096" spans="1:30" hidden="1">
      <c r="A1096" s="189" t="s">
        <v>14445</v>
      </c>
      <c r="B1096" s="189" t="s">
        <v>14446</v>
      </c>
      <c r="C1096" s="154">
        <v>43830</v>
      </c>
      <c r="D1096" s="155">
        <v>1.1748000000000001</v>
      </c>
      <c r="E1096" s="155">
        <v>1.1748000000000001</v>
      </c>
      <c r="F1096" s="156">
        <v>0.34164673727365902</v>
      </c>
      <c r="G1096" s="154">
        <v>43829</v>
      </c>
      <c r="H1096" s="155">
        <v>1.1708000000000001</v>
      </c>
      <c r="I1096" s="156">
        <v>21.905157206599601</v>
      </c>
      <c r="J1096" s="152" t="s">
        <v>14447</v>
      </c>
      <c r="K1096" s="156">
        <v>1.9791666666666801</v>
      </c>
      <c r="L1096" s="156">
        <v>12.9398192655259</v>
      </c>
      <c r="M1096" s="185">
        <v>12.099236641221401</v>
      </c>
      <c r="N1096" s="156">
        <v>14.962325080732001</v>
      </c>
      <c r="O1096" s="156">
        <v>21.905157206599601</v>
      </c>
      <c r="P1096" s="152" t="s">
        <v>14447</v>
      </c>
      <c r="Q1096" s="157">
        <v>0</v>
      </c>
      <c r="R1096" s="152"/>
      <c r="S1096" s="157">
        <v>0</v>
      </c>
      <c r="T1096" s="152"/>
      <c r="U1096" s="156">
        <v>17.48</v>
      </c>
      <c r="V1096" s="152" t="s">
        <v>157</v>
      </c>
      <c r="W1096" s="152" t="s">
        <v>95</v>
      </c>
      <c r="X1096" s="155">
        <v>0.26959569750000001</v>
      </c>
      <c r="Y1096" s="152" t="s">
        <v>159</v>
      </c>
      <c r="Z1096" s="154">
        <v>43314</v>
      </c>
      <c r="AA1096" s="192" t="s">
        <v>22847</v>
      </c>
      <c r="AB1096" s="152" t="s">
        <v>14448</v>
      </c>
      <c r="AC1096" s="152" t="s">
        <v>284</v>
      </c>
      <c r="AD1096" s="152" t="s">
        <v>165</v>
      </c>
    </row>
    <row r="1097" spans="1:30" hidden="1">
      <c r="A1097" s="189" t="s">
        <v>14449</v>
      </c>
      <c r="B1097" s="189" t="s">
        <v>14450</v>
      </c>
      <c r="C1097" s="154">
        <v>43830</v>
      </c>
      <c r="D1097" s="155">
        <v>1.1299999999999999</v>
      </c>
      <c r="E1097" s="155">
        <v>1.22</v>
      </c>
      <c r="F1097" s="156">
        <v>0.17730496453901601</v>
      </c>
      <c r="G1097" s="154">
        <v>43829</v>
      </c>
      <c r="H1097" s="155">
        <v>1.1279999999999999</v>
      </c>
      <c r="I1097" s="156">
        <v>21.898244532803201</v>
      </c>
      <c r="J1097" s="152" t="s">
        <v>14451</v>
      </c>
      <c r="K1097" s="156">
        <v>0.80285459411240301</v>
      </c>
      <c r="L1097" s="156">
        <v>3.1021897810218899</v>
      </c>
      <c r="M1097" s="185">
        <v>4.9907901512909003</v>
      </c>
      <c r="N1097" s="156">
        <v>8.4904831563339496</v>
      </c>
      <c r="O1097" s="156">
        <v>21.898244532803201</v>
      </c>
      <c r="P1097" s="152" t="s">
        <v>14451</v>
      </c>
      <c r="Q1097" s="156">
        <v>16.0166830652791</v>
      </c>
      <c r="R1097" s="152" t="s">
        <v>14452</v>
      </c>
      <c r="S1097" s="157">
        <v>0</v>
      </c>
      <c r="T1097" s="152"/>
      <c r="U1097" s="156">
        <v>22.629633999999999</v>
      </c>
      <c r="V1097" s="152" t="s">
        <v>227</v>
      </c>
      <c r="W1097" s="152" t="s">
        <v>95</v>
      </c>
      <c r="X1097" s="155">
        <v>1.011261E-4</v>
      </c>
      <c r="Y1097" s="152" t="s">
        <v>159</v>
      </c>
      <c r="Z1097" s="154">
        <v>42867</v>
      </c>
      <c r="AA1097" s="192" t="s">
        <v>22847</v>
      </c>
      <c r="AB1097" s="152" t="s">
        <v>180</v>
      </c>
      <c r="AC1097" s="152" t="s">
        <v>167</v>
      </c>
      <c r="AD1097" s="152" t="s">
        <v>170</v>
      </c>
    </row>
    <row r="1098" spans="1:30" hidden="1">
      <c r="A1098" s="189" t="s">
        <v>8444</v>
      </c>
      <c r="B1098" s="189" t="s">
        <v>8445</v>
      </c>
      <c r="C1098" s="154">
        <v>43830</v>
      </c>
      <c r="D1098" s="155">
        <v>1.069</v>
      </c>
      <c r="E1098" s="155">
        <v>1.069</v>
      </c>
      <c r="F1098" s="156">
        <v>9.3632958801487795E-2</v>
      </c>
      <c r="G1098" s="154">
        <v>43829</v>
      </c>
      <c r="H1098" s="155">
        <v>1.0680000000000001</v>
      </c>
      <c r="I1098" s="156">
        <v>21.892816419612299</v>
      </c>
      <c r="J1098" s="152" t="s">
        <v>11495</v>
      </c>
      <c r="K1098" s="156">
        <v>0.56444026340545705</v>
      </c>
      <c r="L1098" s="156">
        <v>1.9065776930409899</v>
      </c>
      <c r="M1098" s="185">
        <v>3.1853281853281801</v>
      </c>
      <c r="N1098" s="156">
        <v>3.7864077669902798</v>
      </c>
      <c r="O1098" s="156">
        <v>21.892816419612299</v>
      </c>
      <c r="P1098" s="152" t="s">
        <v>11495</v>
      </c>
      <c r="Q1098" s="156">
        <v>-6.4741907261592404</v>
      </c>
      <c r="R1098" s="152" t="s">
        <v>11496</v>
      </c>
      <c r="S1098" s="156">
        <v>1.51946818613485</v>
      </c>
      <c r="T1098" s="152" t="s">
        <v>11497</v>
      </c>
      <c r="U1098" s="156">
        <v>6.9</v>
      </c>
      <c r="V1098" s="152" t="s">
        <v>163</v>
      </c>
      <c r="W1098" s="152" t="s">
        <v>158</v>
      </c>
      <c r="X1098" s="155">
        <v>3.4396604795000001</v>
      </c>
      <c r="Y1098" s="152" t="s">
        <v>159</v>
      </c>
      <c r="Z1098" s="154">
        <v>42160</v>
      </c>
      <c r="AA1098" s="192" t="s">
        <v>22847</v>
      </c>
      <c r="AB1098" s="152" t="s">
        <v>11498</v>
      </c>
      <c r="AC1098" s="152" t="s">
        <v>270</v>
      </c>
      <c r="AD1098" s="152" t="s">
        <v>165</v>
      </c>
    </row>
    <row r="1099" spans="1:30" hidden="1">
      <c r="A1099" s="189" t="s">
        <v>8446</v>
      </c>
      <c r="B1099" s="189" t="s">
        <v>8447</v>
      </c>
      <c r="C1099" s="154">
        <v>43830</v>
      </c>
      <c r="D1099" s="155">
        <v>1.2162999999999999</v>
      </c>
      <c r="E1099" s="155">
        <v>1.2663</v>
      </c>
      <c r="F1099" s="156">
        <v>0.238997857260589</v>
      </c>
      <c r="G1099" s="154">
        <v>43829</v>
      </c>
      <c r="H1099" s="155">
        <v>1.2134</v>
      </c>
      <c r="I1099" s="156">
        <v>21.885960517085898</v>
      </c>
      <c r="J1099" s="152" t="s">
        <v>11499</v>
      </c>
      <c r="K1099" s="156">
        <v>1.4851898206091001</v>
      </c>
      <c r="L1099" s="156">
        <v>4.5560044700421196</v>
      </c>
      <c r="M1099" s="185">
        <v>7.3048081164534704</v>
      </c>
      <c r="N1099" s="156">
        <v>14.8427910490039</v>
      </c>
      <c r="O1099" s="156">
        <v>21.885960517085898</v>
      </c>
      <c r="P1099" s="152" t="s">
        <v>11499</v>
      </c>
      <c r="Q1099" s="156">
        <v>20.545094152626401</v>
      </c>
      <c r="R1099" s="152" t="s">
        <v>11500</v>
      </c>
      <c r="S1099" s="156">
        <v>26.8899534294234</v>
      </c>
      <c r="T1099" s="152" t="s">
        <v>11501</v>
      </c>
      <c r="U1099" s="156">
        <v>27.651293150000001</v>
      </c>
      <c r="V1099" s="152" t="s">
        <v>163</v>
      </c>
      <c r="W1099" s="152" t="s">
        <v>166</v>
      </c>
      <c r="X1099" s="155">
        <v>1.9654019948000001</v>
      </c>
      <c r="Y1099" s="152" t="s">
        <v>159</v>
      </c>
      <c r="Z1099" s="154">
        <v>42524</v>
      </c>
      <c r="AA1099" s="192" t="s">
        <v>22847</v>
      </c>
      <c r="AB1099" s="152" t="s">
        <v>11502</v>
      </c>
      <c r="AC1099" s="152" t="s">
        <v>524</v>
      </c>
      <c r="AD1099" s="152" t="s">
        <v>542</v>
      </c>
    </row>
    <row r="1100" spans="1:30" hidden="1">
      <c r="A1100" s="189" t="s">
        <v>8448</v>
      </c>
      <c r="B1100" s="189" t="s">
        <v>8449</v>
      </c>
      <c r="C1100" s="154">
        <v>43830</v>
      </c>
      <c r="D1100" s="155">
        <v>1.0469999999999999</v>
      </c>
      <c r="E1100" s="155">
        <v>1.272</v>
      </c>
      <c r="F1100" s="156">
        <v>0.47984644913626001</v>
      </c>
      <c r="G1100" s="154">
        <v>43829</v>
      </c>
      <c r="H1100" s="155">
        <v>1.042</v>
      </c>
      <c r="I1100" s="156">
        <v>21.885913853317799</v>
      </c>
      <c r="J1100" s="152" t="s">
        <v>11503</v>
      </c>
      <c r="K1100" s="156">
        <v>2.5465230166503501</v>
      </c>
      <c r="L1100" s="156">
        <v>7.2745901639344304</v>
      </c>
      <c r="M1100" s="185">
        <v>8.6099585062240696</v>
      </c>
      <c r="N1100" s="156">
        <v>16.075388026607499</v>
      </c>
      <c r="O1100" s="156">
        <v>21.885913853317799</v>
      </c>
      <c r="P1100" s="152" t="s">
        <v>11503</v>
      </c>
      <c r="Q1100" s="156">
        <v>2.5465230166503501</v>
      </c>
      <c r="R1100" s="152" t="s">
        <v>11504</v>
      </c>
      <c r="S1100" s="156">
        <v>-0.38058991436727002</v>
      </c>
      <c r="T1100" s="152" t="s">
        <v>11505</v>
      </c>
      <c r="U1100" s="156">
        <v>27.151872150644198</v>
      </c>
      <c r="V1100" s="152" t="s">
        <v>163</v>
      </c>
      <c r="W1100" s="152" t="s">
        <v>158</v>
      </c>
      <c r="X1100" s="155">
        <v>1.5846419786999999</v>
      </c>
      <c r="Y1100" s="152" t="s">
        <v>159</v>
      </c>
      <c r="Z1100" s="154">
        <v>41858</v>
      </c>
      <c r="AA1100" s="192" t="s">
        <v>22847</v>
      </c>
      <c r="AB1100" s="152" t="s">
        <v>10251</v>
      </c>
      <c r="AC1100" s="152" t="s">
        <v>263</v>
      </c>
      <c r="AD1100" s="152" t="s">
        <v>162</v>
      </c>
    </row>
    <row r="1101" spans="1:30" hidden="1">
      <c r="A1101" s="189" t="s">
        <v>8450</v>
      </c>
      <c r="B1101" s="189" t="s">
        <v>8451</v>
      </c>
      <c r="C1101" s="154">
        <v>43830</v>
      </c>
      <c r="D1101" s="155">
        <v>0.91400000000000003</v>
      </c>
      <c r="E1101" s="155">
        <v>0.91400000000000003</v>
      </c>
      <c r="F1101" s="156">
        <v>0.21929824561403499</v>
      </c>
      <c r="G1101" s="154">
        <v>43829</v>
      </c>
      <c r="H1101" s="155">
        <v>0.91200000000000003</v>
      </c>
      <c r="I1101" s="156">
        <v>21.866666666666699</v>
      </c>
      <c r="J1101" s="152" t="s">
        <v>11506</v>
      </c>
      <c r="K1101" s="156">
        <v>1.55555555555556</v>
      </c>
      <c r="L1101" s="156">
        <v>5.4209919261822401</v>
      </c>
      <c r="M1101" s="185">
        <v>6.0324825986078903</v>
      </c>
      <c r="N1101" s="156">
        <v>11.0571081409478</v>
      </c>
      <c r="O1101" s="156">
        <v>21.866666666666699</v>
      </c>
      <c r="P1101" s="152" t="s">
        <v>11506</v>
      </c>
      <c r="Q1101" s="156">
        <v>2.4663677130044901</v>
      </c>
      <c r="R1101" s="152" t="s">
        <v>11507</v>
      </c>
      <c r="S1101" s="156">
        <v>17.631917631917599</v>
      </c>
      <c r="T1101" s="152" t="s">
        <v>11508</v>
      </c>
      <c r="U1101" s="156">
        <v>-8.6</v>
      </c>
      <c r="V1101" s="152" t="s">
        <v>157</v>
      </c>
      <c r="W1101" s="152" t="s">
        <v>158</v>
      </c>
      <c r="X1101" s="155">
        <v>19.5435401752</v>
      </c>
      <c r="Y1101" s="152" t="s">
        <v>159</v>
      </c>
      <c r="Z1101" s="154">
        <v>42115</v>
      </c>
      <c r="AA1101" s="192" t="s">
        <v>22847</v>
      </c>
      <c r="AB1101" s="152" t="s">
        <v>561</v>
      </c>
      <c r="AC1101" s="152" t="s">
        <v>187</v>
      </c>
      <c r="AD1101" s="152" t="s">
        <v>185</v>
      </c>
    </row>
    <row r="1102" spans="1:30" hidden="1">
      <c r="A1102" s="189" t="s">
        <v>14453</v>
      </c>
      <c r="B1102" s="189" t="s">
        <v>14454</v>
      </c>
      <c r="C1102" s="154">
        <v>43830</v>
      </c>
      <c r="D1102" s="155">
        <v>1.2148000000000001</v>
      </c>
      <c r="E1102" s="155">
        <v>1.2647999999999999</v>
      </c>
      <c r="F1102" s="156">
        <v>0.231023102310245</v>
      </c>
      <c r="G1102" s="154">
        <v>43829</v>
      </c>
      <c r="H1102" s="155">
        <v>1.212</v>
      </c>
      <c r="I1102" s="156">
        <v>21.8333166181928</v>
      </c>
      <c r="J1102" s="152" t="s">
        <v>14455</v>
      </c>
      <c r="K1102" s="156">
        <v>1.47009689274975</v>
      </c>
      <c r="L1102" s="156">
        <v>4.5169061343887096</v>
      </c>
      <c r="M1102" s="185">
        <v>7.2292347073881302</v>
      </c>
      <c r="N1102" s="156">
        <v>14.755337237861299</v>
      </c>
      <c r="O1102" s="156">
        <v>21.8333166181928</v>
      </c>
      <c r="P1102" s="152" t="s">
        <v>14455</v>
      </c>
      <c r="Q1102" s="156">
        <v>19.921026653504502</v>
      </c>
      <c r="R1102" s="152" t="s">
        <v>14456</v>
      </c>
      <c r="S1102" s="156">
        <v>26.835998805970199</v>
      </c>
      <c r="T1102" s="152" t="s">
        <v>14457</v>
      </c>
      <c r="U1102" s="156">
        <v>27.470178799999999</v>
      </c>
      <c r="V1102" s="152" t="s">
        <v>163</v>
      </c>
      <c r="W1102" s="152" t="s">
        <v>166</v>
      </c>
      <c r="X1102" s="155">
        <v>0.25303217519999999</v>
      </c>
      <c r="Y1102" s="152" t="s">
        <v>159</v>
      </c>
      <c r="Z1102" s="154">
        <v>42524</v>
      </c>
      <c r="AA1102" s="192" t="s">
        <v>22847</v>
      </c>
      <c r="AB1102" s="152" t="s">
        <v>11502</v>
      </c>
      <c r="AC1102" s="152" t="s">
        <v>524</v>
      </c>
      <c r="AD1102" s="152" t="s">
        <v>542</v>
      </c>
    </row>
    <row r="1103" spans="1:30" hidden="1">
      <c r="A1103" s="189" t="s">
        <v>8452</v>
      </c>
      <c r="B1103" s="189" t="s">
        <v>8453</v>
      </c>
      <c r="C1103" s="154">
        <v>43830</v>
      </c>
      <c r="D1103" s="155">
        <v>1.262</v>
      </c>
      <c r="E1103" s="155">
        <v>1.262</v>
      </c>
      <c r="F1103" s="156">
        <v>7.9302141157820097E-2</v>
      </c>
      <c r="G1103" s="154">
        <v>43829</v>
      </c>
      <c r="H1103" s="155">
        <v>1.2609999999999999</v>
      </c>
      <c r="I1103" s="156">
        <v>21.814671814671801</v>
      </c>
      <c r="J1103" s="152" t="s">
        <v>11509</v>
      </c>
      <c r="K1103" s="156">
        <v>0.87929656274981005</v>
      </c>
      <c r="L1103" s="156">
        <v>1.7741935483871001</v>
      </c>
      <c r="M1103" s="185">
        <v>2.68510984540276</v>
      </c>
      <c r="N1103" s="156">
        <v>9.9303135888501792</v>
      </c>
      <c r="O1103" s="156">
        <v>21.814671814671801</v>
      </c>
      <c r="P1103" s="152" t="s">
        <v>11509</v>
      </c>
      <c r="Q1103" s="156">
        <v>16.635859519408498</v>
      </c>
      <c r="R1103" s="152" t="s">
        <v>11510</v>
      </c>
      <c r="S1103" s="156">
        <v>24.703557312253</v>
      </c>
      <c r="T1103" s="152" t="s">
        <v>11511</v>
      </c>
      <c r="U1103" s="156">
        <v>26.2</v>
      </c>
      <c r="V1103" s="152" t="s">
        <v>157</v>
      </c>
      <c r="W1103" s="152" t="s">
        <v>166</v>
      </c>
      <c r="X1103" s="155">
        <v>4.5183221318999998</v>
      </c>
      <c r="Y1103" s="152" t="s">
        <v>159</v>
      </c>
      <c r="Z1103" s="154">
        <v>42153</v>
      </c>
      <c r="AA1103" s="192" t="s">
        <v>22847</v>
      </c>
      <c r="AB1103" s="152" t="s">
        <v>11452</v>
      </c>
      <c r="AC1103" s="152" t="s">
        <v>196</v>
      </c>
      <c r="AD1103" s="152" t="s">
        <v>183</v>
      </c>
    </row>
    <row r="1104" spans="1:30" hidden="1">
      <c r="A1104" s="189" t="s">
        <v>8454</v>
      </c>
      <c r="B1104" s="189" t="s">
        <v>8455</v>
      </c>
      <c r="C1104" s="154">
        <v>43830</v>
      </c>
      <c r="D1104" s="155">
        <v>1.2233000000000001</v>
      </c>
      <c r="E1104" s="155">
        <v>1.2233000000000001</v>
      </c>
      <c r="F1104" s="156">
        <v>5.7255030263385E-2</v>
      </c>
      <c r="G1104" s="154">
        <v>43829</v>
      </c>
      <c r="H1104" s="155">
        <v>1.2225999999999999</v>
      </c>
      <c r="I1104" s="156">
        <v>21.7335058214748</v>
      </c>
      <c r="J1104" s="152" t="s">
        <v>11512</v>
      </c>
      <c r="K1104" s="156">
        <v>1.83134937151419</v>
      </c>
      <c r="L1104" s="156">
        <v>4.7794432548179904</v>
      </c>
      <c r="M1104" s="185">
        <v>6.8384279475982597</v>
      </c>
      <c r="N1104" s="156">
        <v>12.923474568448301</v>
      </c>
      <c r="O1104" s="156">
        <v>21.7335058214748</v>
      </c>
      <c r="P1104" s="152" t="s">
        <v>11512</v>
      </c>
      <c r="Q1104" s="157">
        <v>0</v>
      </c>
      <c r="R1104" s="152"/>
      <c r="S1104" s="157">
        <v>0</v>
      </c>
      <c r="T1104" s="152"/>
      <c r="U1104" s="156">
        <v>22.33</v>
      </c>
      <c r="V1104" s="152" t="s">
        <v>157</v>
      </c>
      <c r="W1104" s="152" t="s">
        <v>95</v>
      </c>
      <c r="X1104" s="155">
        <v>1.5303766449</v>
      </c>
      <c r="Y1104" s="152" t="s">
        <v>159</v>
      </c>
      <c r="Z1104" s="154">
        <v>43406</v>
      </c>
      <c r="AA1104" s="192" t="s">
        <v>22847</v>
      </c>
      <c r="AB1104" s="152" t="s">
        <v>405</v>
      </c>
      <c r="AC1104" s="152" t="s">
        <v>193</v>
      </c>
      <c r="AD1104" s="152" t="s">
        <v>162</v>
      </c>
    </row>
    <row r="1105" spans="1:30" hidden="1">
      <c r="A1105" s="189" t="s">
        <v>8456</v>
      </c>
      <c r="B1105" s="189" t="s">
        <v>8457</v>
      </c>
      <c r="C1105" s="154">
        <v>43830</v>
      </c>
      <c r="D1105" s="155">
        <v>1.2549999999999999</v>
      </c>
      <c r="E1105" s="155">
        <v>1.2549999999999999</v>
      </c>
      <c r="F1105" s="156">
        <v>0.80321285140560505</v>
      </c>
      <c r="G1105" s="154">
        <v>43829</v>
      </c>
      <c r="H1105" s="155">
        <v>1.2450000000000001</v>
      </c>
      <c r="I1105" s="156">
        <v>21.726479146459699</v>
      </c>
      <c r="J1105" s="152" t="s">
        <v>11513</v>
      </c>
      <c r="K1105" s="156">
        <v>2.8688524590163902</v>
      </c>
      <c r="L1105" s="156">
        <v>6.4461407972858202</v>
      </c>
      <c r="M1105" s="185">
        <v>9.13043478260869</v>
      </c>
      <c r="N1105" s="156">
        <v>19.637750238322202</v>
      </c>
      <c r="O1105" s="156">
        <v>21.726479146459699</v>
      </c>
      <c r="P1105" s="152" t="s">
        <v>11513</v>
      </c>
      <c r="Q1105" s="156">
        <v>15.774907749077499</v>
      </c>
      <c r="R1105" s="152" t="s">
        <v>11514</v>
      </c>
      <c r="S1105" s="156">
        <v>25.5</v>
      </c>
      <c r="T1105" s="152" t="s">
        <v>11515</v>
      </c>
      <c r="U1105" s="156">
        <v>25.5</v>
      </c>
      <c r="V1105" s="152" t="s">
        <v>163</v>
      </c>
      <c r="W1105" s="152" t="s">
        <v>189</v>
      </c>
      <c r="X1105" s="155">
        <v>0.67223739380000003</v>
      </c>
      <c r="Y1105" s="152" t="s">
        <v>159</v>
      </c>
      <c r="Z1105" s="154">
        <v>42653</v>
      </c>
      <c r="AA1105" s="192" t="s">
        <v>22847</v>
      </c>
      <c r="AB1105" s="152" t="s">
        <v>10618</v>
      </c>
      <c r="AC1105" s="152" t="s">
        <v>219</v>
      </c>
      <c r="AD1105" s="152" t="s">
        <v>165</v>
      </c>
    </row>
    <row r="1106" spans="1:30" hidden="1">
      <c r="A1106" s="189" t="s">
        <v>14458</v>
      </c>
      <c r="B1106" s="189" t="s">
        <v>14459</v>
      </c>
      <c r="C1106" s="154">
        <v>43830</v>
      </c>
      <c r="D1106" s="155">
        <v>1.0056</v>
      </c>
      <c r="E1106" s="155">
        <v>1.0056</v>
      </c>
      <c r="F1106" s="156">
        <v>0.38933812518718303</v>
      </c>
      <c r="G1106" s="154">
        <v>43829</v>
      </c>
      <c r="H1106" s="155">
        <v>1.0017</v>
      </c>
      <c r="I1106" s="156">
        <v>21.699140747912399</v>
      </c>
      <c r="J1106" s="152" t="s">
        <v>14460</v>
      </c>
      <c r="K1106" s="156">
        <v>8.9578978799653902E-2</v>
      </c>
      <c r="L1106" s="156">
        <v>5.8414903694348101</v>
      </c>
      <c r="M1106" s="185">
        <v>4.6845721424109996</v>
      </c>
      <c r="N1106" s="156">
        <v>8.9136791941947404</v>
      </c>
      <c r="O1106" s="156">
        <v>21.699140747912399</v>
      </c>
      <c r="P1106" s="152" t="s">
        <v>14460</v>
      </c>
      <c r="Q1106" s="156">
        <v>-2.9530978575564499</v>
      </c>
      <c r="R1106" s="152" t="s">
        <v>14461</v>
      </c>
      <c r="S1106" s="157">
        <v>0</v>
      </c>
      <c r="T1106" s="152"/>
      <c r="U1106" s="156">
        <v>0.56000000000000505</v>
      </c>
      <c r="V1106" s="152" t="s">
        <v>157</v>
      </c>
      <c r="W1106" s="152" t="s">
        <v>95</v>
      </c>
      <c r="X1106" s="155">
        <v>0.1986130354</v>
      </c>
      <c r="Y1106" s="152" t="s">
        <v>159</v>
      </c>
      <c r="Z1106" s="154">
        <v>42929</v>
      </c>
      <c r="AA1106" s="192" t="s">
        <v>22847</v>
      </c>
      <c r="AB1106" s="152" t="s">
        <v>14462</v>
      </c>
      <c r="AC1106" s="152" t="s">
        <v>14463</v>
      </c>
      <c r="AD1106" s="152" t="s">
        <v>173</v>
      </c>
    </row>
    <row r="1107" spans="1:30" hidden="1">
      <c r="A1107" s="189" t="s">
        <v>3710</v>
      </c>
      <c r="B1107" s="189" t="s">
        <v>3711</v>
      </c>
      <c r="C1107" s="154">
        <v>43830</v>
      </c>
      <c r="D1107" s="155">
        <v>1.2182999999999999</v>
      </c>
      <c r="E1107" s="155">
        <v>1.2182999999999999</v>
      </c>
      <c r="F1107" s="156">
        <v>0.75256367846509098</v>
      </c>
      <c r="G1107" s="154">
        <v>43829</v>
      </c>
      <c r="H1107" s="155">
        <v>1.2092000000000001</v>
      </c>
      <c r="I1107" s="156">
        <v>21.623240491164999</v>
      </c>
      <c r="J1107" s="152" t="s">
        <v>3699</v>
      </c>
      <c r="K1107" s="156">
        <v>2.2836033918226799</v>
      </c>
      <c r="L1107" s="156">
        <v>6.4203354297693798</v>
      </c>
      <c r="M1107" s="185">
        <v>7.6426930553101302</v>
      </c>
      <c r="N1107" s="156">
        <v>10.865410865410899</v>
      </c>
      <c r="O1107" s="156">
        <v>21.623240491164999</v>
      </c>
      <c r="P1107" s="152" t="s">
        <v>3699</v>
      </c>
      <c r="Q1107" s="157">
        <v>0</v>
      </c>
      <c r="R1107" s="152"/>
      <c r="S1107" s="157">
        <v>0</v>
      </c>
      <c r="T1107" s="152"/>
      <c r="U1107" s="156">
        <v>21.83</v>
      </c>
      <c r="V1107" s="152" t="s">
        <v>157</v>
      </c>
      <c r="W1107" s="152" t="s">
        <v>95</v>
      </c>
      <c r="X1107" s="155">
        <v>1.0902051377999999</v>
      </c>
      <c r="Y1107" s="152" t="s">
        <v>159</v>
      </c>
      <c r="Z1107" s="154">
        <v>43343</v>
      </c>
      <c r="AA1107" s="192" t="s">
        <v>318</v>
      </c>
      <c r="AB1107" s="152" t="s">
        <v>3712</v>
      </c>
      <c r="AC1107" s="152" t="s">
        <v>269</v>
      </c>
      <c r="AD1107" s="152" t="s">
        <v>162</v>
      </c>
    </row>
    <row r="1108" spans="1:30" hidden="1">
      <c r="A1108" s="189" t="s">
        <v>14464</v>
      </c>
      <c r="B1108" s="189" t="s">
        <v>14465</v>
      </c>
      <c r="C1108" s="154">
        <v>43830</v>
      </c>
      <c r="D1108" s="155">
        <v>1.054</v>
      </c>
      <c r="E1108" s="155">
        <v>1.054</v>
      </c>
      <c r="F1108" s="156">
        <v>0</v>
      </c>
      <c r="G1108" s="154">
        <v>43829</v>
      </c>
      <c r="H1108" s="155">
        <v>1.054</v>
      </c>
      <c r="I1108" s="156">
        <v>21.568627450980401</v>
      </c>
      <c r="J1108" s="152" t="s">
        <v>14466</v>
      </c>
      <c r="K1108" s="156">
        <v>0.57251908396946605</v>
      </c>
      <c r="L1108" s="156">
        <v>1.83574879227054</v>
      </c>
      <c r="M1108" s="185">
        <v>3.2321253672869901</v>
      </c>
      <c r="N1108" s="156">
        <v>3.7401574803149602</v>
      </c>
      <c r="O1108" s="156">
        <v>21.568627450980401</v>
      </c>
      <c r="P1108" s="152" t="s">
        <v>14466</v>
      </c>
      <c r="Q1108" s="156">
        <v>-6.6430469441984004</v>
      </c>
      <c r="R1108" s="152" t="s">
        <v>14467</v>
      </c>
      <c r="S1108" s="156">
        <v>1.24879923150818</v>
      </c>
      <c r="T1108" s="152" t="s">
        <v>14468</v>
      </c>
      <c r="U1108" s="156">
        <v>5.4</v>
      </c>
      <c r="V1108" s="152" t="s">
        <v>163</v>
      </c>
      <c r="W1108" s="152" t="s">
        <v>158</v>
      </c>
      <c r="X1108" s="155">
        <v>9.7628790999999999E-3</v>
      </c>
      <c r="Y1108" s="152" t="s">
        <v>159</v>
      </c>
      <c r="Z1108" s="154">
        <v>42324</v>
      </c>
      <c r="AA1108" s="192" t="s">
        <v>22847</v>
      </c>
      <c r="AB1108" s="152" t="s">
        <v>11498</v>
      </c>
      <c r="AC1108" s="152" t="s">
        <v>270</v>
      </c>
      <c r="AD1108" s="152" t="s">
        <v>165</v>
      </c>
    </row>
    <row r="1109" spans="1:30" hidden="1">
      <c r="A1109" s="189" t="s">
        <v>8458</v>
      </c>
      <c r="B1109" s="189" t="s">
        <v>8459</v>
      </c>
      <c r="C1109" s="154">
        <v>43830</v>
      </c>
      <c r="D1109" s="155">
        <v>0.89</v>
      </c>
      <c r="E1109" s="155">
        <v>0.89</v>
      </c>
      <c r="F1109" s="156">
        <v>0.112485939257593</v>
      </c>
      <c r="G1109" s="154">
        <v>43829</v>
      </c>
      <c r="H1109" s="155">
        <v>0.88900000000000001</v>
      </c>
      <c r="I1109" s="156">
        <v>21.551488664299399</v>
      </c>
      <c r="J1109" s="152" t="s">
        <v>11516</v>
      </c>
      <c r="K1109" s="156">
        <v>1.45918832649339</v>
      </c>
      <c r="L1109" s="156">
        <v>4.1910559587918597</v>
      </c>
      <c r="M1109" s="185">
        <v>6.0281153204670002</v>
      </c>
      <c r="N1109" s="156">
        <v>6.6506890353505099</v>
      </c>
      <c r="O1109" s="156">
        <v>21.551488664299399</v>
      </c>
      <c r="P1109" s="152" t="s">
        <v>11516</v>
      </c>
      <c r="Q1109" s="156">
        <v>-11.1155497852791</v>
      </c>
      <c r="R1109" s="152" t="s">
        <v>11517</v>
      </c>
      <c r="S1109" s="157">
        <v>0</v>
      </c>
      <c r="T1109" s="152"/>
      <c r="U1109" s="156">
        <v>-11</v>
      </c>
      <c r="V1109" s="152" t="s">
        <v>157</v>
      </c>
      <c r="W1109" s="152" t="s">
        <v>95</v>
      </c>
      <c r="X1109" s="155">
        <v>1.4291984515</v>
      </c>
      <c r="Y1109" s="152" t="s">
        <v>159</v>
      </c>
      <c r="Z1109" s="154">
        <v>43073</v>
      </c>
      <c r="AA1109" s="192" t="s">
        <v>22847</v>
      </c>
      <c r="AB1109" s="152" t="s">
        <v>535</v>
      </c>
      <c r="AC1109" s="152" t="s">
        <v>412</v>
      </c>
      <c r="AD1109" s="152" t="s">
        <v>185</v>
      </c>
    </row>
    <row r="1110" spans="1:30" hidden="1">
      <c r="A1110" s="189" t="s">
        <v>8460</v>
      </c>
      <c r="B1110" s="189" t="s">
        <v>8461</v>
      </c>
      <c r="C1110" s="154">
        <v>43830</v>
      </c>
      <c r="D1110" s="155">
        <v>1.0639000000000001</v>
      </c>
      <c r="E1110" s="155">
        <v>1.0639000000000001</v>
      </c>
      <c r="F1110" s="156">
        <v>0.66231431545085795</v>
      </c>
      <c r="G1110" s="154">
        <v>43829</v>
      </c>
      <c r="H1110" s="155">
        <v>1.0569</v>
      </c>
      <c r="I1110" s="156">
        <v>21.519131924614499</v>
      </c>
      <c r="J1110" s="152" t="s">
        <v>11518</v>
      </c>
      <c r="K1110" s="156">
        <v>1.85734801340355</v>
      </c>
      <c r="L1110" s="156">
        <v>5.78701402008552</v>
      </c>
      <c r="M1110" s="185">
        <v>8.9168714168714196</v>
      </c>
      <c r="N1110" s="156">
        <v>12.2968123284779</v>
      </c>
      <c r="O1110" s="156">
        <v>21.519131924614499</v>
      </c>
      <c r="P1110" s="152" t="s">
        <v>11518</v>
      </c>
      <c r="Q1110" s="156">
        <v>0.39633858639237302</v>
      </c>
      <c r="R1110" s="152" t="s">
        <v>11519</v>
      </c>
      <c r="S1110" s="157">
        <v>0</v>
      </c>
      <c r="T1110" s="152"/>
      <c r="U1110" s="156">
        <v>6.3900000000000103</v>
      </c>
      <c r="V1110" s="152" t="s">
        <v>157</v>
      </c>
      <c r="W1110" s="152" t="s">
        <v>95</v>
      </c>
      <c r="X1110" s="155">
        <v>0.60680413550000001</v>
      </c>
      <c r="Y1110" s="152" t="s">
        <v>159</v>
      </c>
      <c r="Z1110" s="154">
        <v>42941</v>
      </c>
      <c r="AA1110" s="192" t="s">
        <v>22847</v>
      </c>
      <c r="AB1110" s="152" t="s">
        <v>564</v>
      </c>
      <c r="AC1110" s="152" t="s">
        <v>265</v>
      </c>
      <c r="AD1110" s="152" t="s">
        <v>162</v>
      </c>
    </row>
    <row r="1111" spans="1:30" hidden="1">
      <c r="A1111" s="189" t="s">
        <v>8462</v>
      </c>
      <c r="B1111" s="189" t="s">
        <v>8463</v>
      </c>
      <c r="C1111" s="154">
        <v>43830</v>
      </c>
      <c r="D1111" s="155">
        <v>1.0341</v>
      </c>
      <c r="E1111" s="155">
        <v>1.1840999999999999</v>
      </c>
      <c r="F1111" s="156">
        <v>0.16466485858194099</v>
      </c>
      <c r="G1111" s="154">
        <v>43829</v>
      </c>
      <c r="H1111" s="155">
        <v>1.0324</v>
      </c>
      <c r="I1111" s="156">
        <v>21.514711573755498</v>
      </c>
      <c r="J1111" s="152" t="s">
        <v>11520</v>
      </c>
      <c r="K1111" s="156">
        <v>0.94689574385005304</v>
      </c>
      <c r="L1111" s="156">
        <v>3.8286099490412702</v>
      </c>
      <c r="M1111" s="185">
        <v>5.41795757307617</v>
      </c>
      <c r="N1111" s="156">
        <v>10.202248122358601</v>
      </c>
      <c r="O1111" s="156">
        <v>21.514711573755498</v>
      </c>
      <c r="P1111" s="152" t="s">
        <v>11520</v>
      </c>
      <c r="Q1111" s="156">
        <v>11.9832068030904</v>
      </c>
      <c r="R1111" s="152" t="s">
        <v>11521</v>
      </c>
      <c r="S1111" s="157">
        <v>0</v>
      </c>
      <c r="T1111" s="152"/>
      <c r="U1111" s="156">
        <v>19.333382029999999</v>
      </c>
      <c r="V1111" s="152" t="s">
        <v>163</v>
      </c>
      <c r="W1111" s="152" t="s">
        <v>95</v>
      </c>
      <c r="X1111" s="155">
        <v>0.90385970849999997</v>
      </c>
      <c r="Y1111" s="152" t="s">
        <v>159</v>
      </c>
      <c r="Z1111" s="154">
        <v>42886</v>
      </c>
      <c r="AA1111" s="192" t="s">
        <v>22847</v>
      </c>
      <c r="AB1111" s="152" t="s">
        <v>11522</v>
      </c>
      <c r="AC1111" s="152" t="s">
        <v>179</v>
      </c>
      <c r="AD1111" s="152" t="s">
        <v>181</v>
      </c>
    </row>
    <row r="1112" spans="1:30" hidden="1">
      <c r="A1112" s="189" t="s">
        <v>14469</v>
      </c>
      <c r="B1112" s="189" t="s">
        <v>14470</v>
      </c>
      <c r="C1112" s="154">
        <v>43830</v>
      </c>
      <c r="D1112" s="155">
        <v>1.1693</v>
      </c>
      <c r="E1112" s="155">
        <v>1.1693</v>
      </c>
      <c r="F1112" s="156">
        <v>0.34325924654595402</v>
      </c>
      <c r="G1112" s="154">
        <v>43829</v>
      </c>
      <c r="H1112" s="155">
        <v>1.1653</v>
      </c>
      <c r="I1112" s="156">
        <v>21.485714285714302</v>
      </c>
      <c r="J1112" s="152" t="s">
        <v>14471</v>
      </c>
      <c r="K1112" s="156">
        <v>1.9708729397401199</v>
      </c>
      <c r="L1112" s="156">
        <v>12.899488268803699</v>
      </c>
      <c r="M1112" s="185">
        <v>12.0019157088123</v>
      </c>
      <c r="N1112" s="156">
        <v>14.761016782804999</v>
      </c>
      <c r="O1112" s="156">
        <v>21.485714285714302</v>
      </c>
      <c r="P1112" s="152" t="s">
        <v>14471</v>
      </c>
      <c r="Q1112" s="157">
        <v>0</v>
      </c>
      <c r="R1112" s="152"/>
      <c r="S1112" s="157">
        <v>0</v>
      </c>
      <c r="T1112" s="152"/>
      <c r="U1112" s="156">
        <v>16.93</v>
      </c>
      <c r="V1112" s="152" t="s">
        <v>157</v>
      </c>
      <c r="W1112" s="152" t="s">
        <v>95</v>
      </c>
      <c r="X1112" s="155">
        <v>0.1099102912</v>
      </c>
      <c r="Y1112" s="152" t="s">
        <v>159</v>
      </c>
      <c r="Z1112" s="154">
        <v>43314</v>
      </c>
      <c r="AA1112" s="192" t="s">
        <v>22847</v>
      </c>
      <c r="AB1112" s="152" t="s">
        <v>14448</v>
      </c>
      <c r="AC1112" s="152" t="s">
        <v>284</v>
      </c>
      <c r="AD1112" s="152" t="s">
        <v>165</v>
      </c>
    </row>
    <row r="1113" spans="1:30" hidden="1">
      <c r="A1113" s="189" t="s">
        <v>14472</v>
      </c>
      <c r="B1113" s="189" t="s">
        <v>14473</v>
      </c>
      <c r="C1113" s="154">
        <v>43830</v>
      </c>
      <c r="D1113" s="155">
        <v>1.2493000000000001</v>
      </c>
      <c r="E1113" s="155">
        <v>1.2493000000000001</v>
      </c>
      <c r="F1113" s="156">
        <v>0.16837716484926199</v>
      </c>
      <c r="G1113" s="154">
        <v>43829</v>
      </c>
      <c r="H1113" s="155">
        <v>1.2472000000000001</v>
      </c>
      <c r="I1113" s="156">
        <v>21.350169985429801</v>
      </c>
      <c r="J1113" s="152" t="s">
        <v>14474</v>
      </c>
      <c r="K1113" s="156">
        <v>2.4604281144919198</v>
      </c>
      <c r="L1113" s="156">
        <v>5.54194474951424</v>
      </c>
      <c r="M1113" s="185">
        <v>7.6704300611910696</v>
      </c>
      <c r="N1113" s="156">
        <v>16.1923363095238</v>
      </c>
      <c r="O1113" s="156">
        <v>21.350169985429801</v>
      </c>
      <c r="P1113" s="152" t="s">
        <v>14474</v>
      </c>
      <c r="Q1113" s="156">
        <v>17.492711370262398</v>
      </c>
      <c r="R1113" s="152" t="s">
        <v>14475</v>
      </c>
      <c r="S1113" s="157">
        <v>0</v>
      </c>
      <c r="T1113" s="152"/>
      <c r="U1113" s="156">
        <v>24.93</v>
      </c>
      <c r="V1113" s="152" t="s">
        <v>157</v>
      </c>
      <c r="W1113" s="152" t="s">
        <v>95</v>
      </c>
      <c r="X1113" s="155">
        <v>1.1997079E-3</v>
      </c>
      <c r="Y1113" s="152" t="s">
        <v>159</v>
      </c>
      <c r="Z1113" s="154">
        <v>42957</v>
      </c>
      <c r="AA1113" s="192" t="s">
        <v>22847</v>
      </c>
      <c r="AB1113" s="152" t="s">
        <v>14476</v>
      </c>
      <c r="AC1113" s="152" t="s">
        <v>317</v>
      </c>
      <c r="AD1113" s="152" t="s">
        <v>177</v>
      </c>
    </row>
    <row r="1114" spans="1:30" hidden="1">
      <c r="A1114" s="189" t="s">
        <v>14477</v>
      </c>
      <c r="B1114" s="189" t="s">
        <v>14478</v>
      </c>
      <c r="C1114" s="154">
        <v>43830</v>
      </c>
      <c r="D1114" s="155">
        <v>1.224</v>
      </c>
      <c r="E1114" s="155">
        <v>1.411</v>
      </c>
      <c r="F1114" s="156">
        <v>0.16366612111293599</v>
      </c>
      <c r="G1114" s="154">
        <v>43829</v>
      </c>
      <c r="H1114" s="155">
        <v>1.222</v>
      </c>
      <c r="I1114" s="156">
        <v>21.346047943631</v>
      </c>
      <c r="J1114" s="152" t="s">
        <v>14479</v>
      </c>
      <c r="K1114" s="156">
        <v>0.74074074074073903</v>
      </c>
      <c r="L1114" s="156">
        <v>2.77078085642317</v>
      </c>
      <c r="M1114" s="185">
        <v>4.7048786341603801</v>
      </c>
      <c r="N1114" s="156">
        <v>10.247092206761501</v>
      </c>
      <c r="O1114" s="156">
        <v>21.346047943631</v>
      </c>
      <c r="P1114" s="152" t="s">
        <v>14479</v>
      </c>
      <c r="Q1114" s="156">
        <v>24.385327437581001</v>
      </c>
      <c r="R1114" s="152" t="s">
        <v>14480</v>
      </c>
      <c r="S1114" s="156">
        <v>38.101382725527799</v>
      </c>
      <c r="T1114" s="152" t="s">
        <v>14481</v>
      </c>
      <c r="U1114" s="156">
        <v>43.901640800000003</v>
      </c>
      <c r="V1114" s="152" t="s">
        <v>157</v>
      </c>
      <c r="W1114" s="152" t="s">
        <v>197</v>
      </c>
      <c r="X1114" s="155">
        <v>6.2478964450000003</v>
      </c>
      <c r="Y1114" s="152" t="s">
        <v>159</v>
      </c>
      <c r="Z1114" s="154">
        <v>42340</v>
      </c>
      <c r="AA1114" s="192" t="s">
        <v>22847</v>
      </c>
      <c r="AB1114" s="152" t="s">
        <v>14482</v>
      </c>
      <c r="AC1114" s="152" t="s">
        <v>167</v>
      </c>
      <c r="AD1114" s="152" t="s">
        <v>241</v>
      </c>
    </row>
    <row r="1115" spans="1:30" hidden="1">
      <c r="A1115" s="189" t="s">
        <v>14483</v>
      </c>
      <c r="B1115" s="189" t="s">
        <v>14484</v>
      </c>
      <c r="C1115" s="154">
        <v>43830</v>
      </c>
      <c r="D1115" s="155">
        <v>1.3902000000000001</v>
      </c>
      <c r="E1115" s="155">
        <v>2.2972000000000001</v>
      </c>
      <c r="F1115" s="156">
        <v>0.57151124936700304</v>
      </c>
      <c r="G1115" s="154">
        <v>43829</v>
      </c>
      <c r="H1115" s="155">
        <v>1.3823000000000001</v>
      </c>
      <c r="I1115" s="156">
        <v>21.340665095574799</v>
      </c>
      <c r="J1115" s="152" t="s">
        <v>14485</v>
      </c>
      <c r="K1115" s="156">
        <v>1.63023612837197</v>
      </c>
      <c r="L1115" s="156">
        <v>5.4619936276741097</v>
      </c>
      <c r="M1115" s="185">
        <v>6.7905976340451799</v>
      </c>
      <c r="N1115" s="156">
        <v>9.5335644500472707</v>
      </c>
      <c r="O1115" s="156">
        <v>21.340665095574799</v>
      </c>
      <c r="P1115" s="152" t="s">
        <v>14485</v>
      </c>
      <c r="Q1115" s="156">
        <v>16.6079516859587</v>
      </c>
      <c r="R1115" s="152" t="s">
        <v>14486</v>
      </c>
      <c r="S1115" s="156">
        <v>17.574424898511499</v>
      </c>
      <c r="T1115" s="152" t="s">
        <v>14487</v>
      </c>
      <c r="U1115" s="156">
        <v>160.69433558</v>
      </c>
      <c r="V1115" s="152" t="s">
        <v>157</v>
      </c>
      <c r="W1115" s="152" t="s">
        <v>158</v>
      </c>
      <c r="X1115" s="155">
        <v>12.279171682499999</v>
      </c>
      <c r="Y1115" s="152" t="s">
        <v>159</v>
      </c>
      <c r="Z1115" s="154">
        <v>40998</v>
      </c>
      <c r="AA1115" s="192" t="s">
        <v>318</v>
      </c>
      <c r="AB1115" s="152" t="s">
        <v>6631</v>
      </c>
      <c r="AC1115" s="152" t="s">
        <v>236</v>
      </c>
      <c r="AD1115" s="152" t="s">
        <v>229</v>
      </c>
    </row>
    <row r="1116" spans="1:30" hidden="1">
      <c r="A1116" s="189" t="s">
        <v>8464</v>
      </c>
      <c r="B1116" s="189" t="s">
        <v>8465</v>
      </c>
      <c r="C1116" s="154">
        <v>43830</v>
      </c>
      <c r="D1116" s="155">
        <v>2.1960000000000002</v>
      </c>
      <c r="E1116" s="155">
        <v>2.7759999999999998</v>
      </c>
      <c r="F1116" s="156">
        <v>0.73394495412843597</v>
      </c>
      <c r="G1116" s="154">
        <v>43829</v>
      </c>
      <c r="H1116" s="155">
        <v>2.1800000000000002</v>
      </c>
      <c r="I1116" s="156">
        <v>21.325979918162101</v>
      </c>
      <c r="J1116" s="152" t="s">
        <v>11523</v>
      </c>
      <c r="K1116" s="156">
        <v>0.45745654162854998</v>
      </c>
      <c r="L1116" s="156">
        <v>9.6903096903097108</v>
      </c>
      <c r="M1116" s="185">
        <v>5.0717816516140797</v>
      </c>
      <c r="N1116" s="156">
        <v>7.4889867841409696</v>
      </c>
      <c r="O1116" s="156">
        <v>21.325979918162101</v>
      </c>
      <c r="P1116" s="152" t="s">
        <v>11523</v>
      </c>
      <c r="Q1116" s="156">
        <v>-10.767970885057499</v>
      </c>
      <c r="R1116" s="152" t="s">
        <v>11524</v>
      </c>
      <c r="S1116" s="156">
        <v>0.18249254191304601</v>
      </c>
      <c r="T1116" s="152" t="s">
        <v>11525</v>
      </c>
      <c r="U1116" s="156">
        <v>267.00474320000001</v>
      </c>
      <c r="V1116" s="152" t="s">
        <v>157</v>
      </c>
      <c r="W1116" s="152" t="s">
        <v>158</v>
      </c>
      <c r="X1116" s="155">
        <v>13.2862913641</v>
      </c>
      <c r="Y1116" s="152" t="s">
        <v>159</v>
      </c>
      <c r="Z1116" s="154">
        <v>39588</v>
      </c>
      <c r="AA1116" s="192" t="s">
        <v>22847</v>
      </c>
      <c r="AB1116" s="152" t="s">
        <v>11526</v>
      </c>
      <c r="AC1116" s="152" t="s">
        <v>394</v>
      </c>
      <c r="AD1116" s="152" t="s">
        <v>162</v>
      </c>
    </row>
    <row r="1117" spans="1:30" hidden="1">
      <c r="A1117" s="189" t="s">
        <v>14488</v>
      </c>
      <c r="B1117" s="189" t="s">
        <v>14489</v>
      </c>
      <c r="C1117" s="154">
        <v>43830</v>
      </c>
      <c r="D1117" s="155">
        <v>1.1194</v>
      </c>
      <c r="E1117" s="155">
        <v>1.1694</v>
      </c>
      <c r="F1117" s="156">
        <v>0.50278326449991895</v>
      </c>
      <c r="G1117" s="154">
        <v>43829</v>
      </c>
      <c r="H1117" s="155">
        <v>1.1137999999999999</v>
      </c>
      <c r="I1117" s="156">
        <v>21.321411665976001</v>
      </c>
      <c r="J1117" s="152" t="s">
        <v>14490</v>
      </c>
      <c r="K1117" s="156">
        <v>2.9144065459226001</v>
      </c>
      <c r="L1117" s="156">
        <v>9.1632577048569104</v>
      </c>
      <c r="M1117" s="185">
        <v>11.1949734498148</v>
      </c>
      <c r="N1117" s="156">
        <v>15.5510425695678</v>
      </c>
      <c r="O1117" s="156">
        <v>21.321411665976001</v>
      </c>
      <c r="P1117" s="152" t="s">
        <v>14490</v>
      </c>
      <c r="Q1117" s="157">
        <v>0</v>
      </c>
      <c r="R1117" s="152"/>
      <c r="S1117" s="157">
        <v>0</v>
      </c>
      <c r="T1117" s="152"/>
      <c r="U1117" s="156">
        <v>17.09942654</v>
      </c>
      <c r="V1117" s="152" t="s">
        <v>157</v>
      </c>
      <c r="W1117" s="152" t="s">
        <v>95</v>
      </c>
      <c r="X1117" s="155">
        <v>0.48667224780000001</v>
      </c>
      <c r="Y1117" s="152" t="s">
        <v>159</v>
      </c>
      <c r="Z1117" s="154">
        <v>43361</v>
      </c>
      <c r="AA1117" s="192" t="s">
        <v>22847</v>
      </c>
      <c r="AB1117" s="152" t="s">
        <v>14424</v>
      </c>
      <c r="AC1117" s="152" t="s">
        <v>14425</v>
      </c>
      <c r="AD1117" s="152" t="s">
        <v>338</v>
      </c>
    </row>
    <row r="1118" spans="1:30" hidden="1">
      <c r="A1118" s="189" t="s">
        <v>8466</v>
      </c>
      <c r="B1118" s="189" t="s">
        <v>8467</v>
      </c>
      <c r="C1118" s="154">
        <v>43830</v>
      </c>
      <c r="D1118" s="155">
        <v>1.1149</v>
      </c>
      <c r="E1118" s="155">
        <v>1.1398999999999999</v>
      </c>
      <c r="F1118" s="156">
        <v>-0.32185963343764501</v>
      </c>
      <c r="G1118" s="154">
        <v>43829</v>
      </c>
      <c r="H1118" s="155">
        <v>1.1185</v>
      </c>
      <c r="I1118" s="156">
        <v>21.277058631567499</v>
      </c>
      <c r="J1118" s="152" t="s">
        <v>11527</v>
      </c>
      <c r="K1118" s="156">
        <v>-1.3624701406706301</v>
      </c>
      <c r="L1118" s="156">
        <v>9.6910665092483104</v>
      </c>
      <c r="M1118" s="185">
        <v>16.804609743321102</v>
      </c>
      <c r="N1118" s="156">
        <v>31.180138839863499</v>
      </c>
      <c r="O1118" s="156">
        <v>21.277058631567499</v>
      </c>
      <c r="P1118" s="152" t="s">
        <v>11527</v>
      </c>
      <c r="Q1118" s="156">
        <v>12.111346133464201</v>
      </c>
      <c r="R1118" s="152" t="s">
        <v>11528</v>
      </c>
      <c r="S1118" s="156">
        <v>14.470402515030001</v>
      </c>
      <c r="T1118" s="152" t="s">
        <v>11529</v>
      </c>
      <c r="U1118" s="156">
        <v>14.241461709999999</v>
      </c>
      <c r="V1118" s="152" t="s">
        <v>157</v>
      </c>
      <c r="W1118" s="152" t="s">
        <v>189</v>
      </c>
      <c r="X1118" s="155">
        <v>1.0144853657999999</v>
      </c>
      <c r="Y1118" s="152" t="s">
        <v>159</v>
      </c>
      <c r="Z1118" s="154">
        <v>42515</v>
      </c>
      <c r="AA1118" s="192" t="s">
        <v>22847</v>
      </c>
      <c r="AB1118" s="152" t="s">
        <v>413</v>
      </c>
      <c r="AC1118" s="152" t="s">
        <v>203</v>
      </c>
      <c r="AD1118" s="152" t="s">
        <v>162</v>
      </c>
    </row>
    <row r="1119" spans="1:30" hidden="1">
      <c r="A1119" s="189" t="s">
        <v>8468</v>
      </c>
      <c r="B1119" s="189" t="s">
        <v>8469</v>
      </c>
      <c r="C1119" s="154">
        <v>43830</v>
      </c>
      <c r="D1119" s="155">
        <v>1.3927</v>
      </c>
      <c r="E1119" s="155">
        <v>1.3927</v>
      </c>
      <c r="F1119" s="156">
        <v>0.29526141437418901</v>
      </c>
      <c r="G1119" s="154">
        <v>43829</v>
      </c>
      <c r="H1119" s="155">
        <v>1.3886000000000001</v>
      </c>
      <c r="I1119" s="156">
        <v>21.2625163256421</v>
      </c>
      <c r="J1119" s="152" t="s">
        <v>11530</v>
      </c>
      <c r="K1119" s="156">
        <v>0.97150728630465299</v>
      </c>
      <c r="L1119" s="156">
        <v>3.4157570357169398</v>
      </c>
      <c r="M1119" s="185">
        <v>5.7158038560801696</v>
      </c>
      <c r="N1119" s="156">
        <v>10.9367532260634</v>
      </c>
      <c r="O1119" s="156">
        <v>21.2625163256421</v>
      </c>
      <c r="P1119" s="152" t="s">
        <v>11530</v>
      </c>
      <c r="Q1119" s="156">
        <v>22.1988242519962</v>
      </c>
      <c r="R1119" s="152" t="s">
        <v>11531</v>
      </c>
      <c r="S1119" s="156">
        <v>40.040221216691798</v>
      </c>
      <c r="T1119" s="152" t="s">
        <v>11532</v>
      </c>
      <c r="U1119" s="156">
        <v>39.270000000000003</v>
      </c>
      <c r="V1119" s="152" t="s">
        <v>157</v>
      </c>
      <c r="W1119" s="152" t="s">
        <v>197</v>
      </c>
      <c r="X1119" s="155">
        <v>7.849427865</v>
      </c>
      <c r="Y1119" s="152" t="s">
        <v>159</v>
      </c>
      <c r="Z1119" s="154">
        <v>42711</v>
      </c>
      <c r="AA1119" s="192" t="s">
        <v>22847</v>
      </c>
      <c r="AB1119" s="152" t="s">
        <v>324</v>
      </c>
      <c r="AC1119" s="152" t="s">
        <v>167</v>
      </c>
      <c r="AD1119" s="152" t="s">
        <v>170</v>
      </c>
    </row>
    <row r="1120" spans="1:30" hidden="1">
      <c r="A1120" s="189" t="s">
        <v>8470</v>
      </c>
      <c r="B1120" s="189" t="s">
        <v>8471</v>
      </c>
      <c r="C1120" s="154">
        <v>43830</v>
      </c>
      <c r="D1120" s="155">
        <v>0.97709999999999997</v>
      </c>
      <c r="E1120" s="155">
        <v>0.97709999999999997</v>
      </c>
      <c r="F1120" s="156">
        <v>0.18455859735466301</v>
      </c>
      <c r="G1120" s="154">
        <v>43829</v>
      </c>
      <c r="H1120" s="155">
        <v>0.97529999999999994</v>
      </c>
      <c r="I1120" s="156">
        <v>21.258376768428899</v>
      </c>
      <c r="J1120" s="152" t="s">
        <v>11533</v>
      </c>
      <c r="K1120" s="156">
        <v>2.2712999790663502</v>
      </c>
      <c r="L1120" s="156">
        <v>6.4495043033010004</v>
      </c>
      <c r="M1120" s="185">
        <v>8.1700431750249098</v>
      </c>
      <c r="N1120" s="156">
        <v>13.2606931725977</v>
      </c>
      <c r="O1120" s="156">
        <v>21.258376768428899</v>
      </c>
      <c r="P1120" s="152" t="s">
        <v>11533</v>
      </c>
      <c r="Q1120" s="156">
        <v>-5.01603966170895</v>
      </c>
      <c r="R1120" s="152" t="s">
        <v>11534</v>
      </c>
      <c r="S1120" s="156">
        <v>-2.3485908454927</v>
      </c>
      <c r="T1120" s="152" t="s">
        <v>11535</v>
      </c>
      <c r="U1120" s="156">
        <v>-2.29</v>
      </c>
      <c r="V1120" s="152" t="s">
        <v>157</v>
      </c>
      <c r="W1120" s="152" t="s">
        <v>158</v>
      </c>
      <c r="X1120" s="155">
        <v>1.3224893111</v>
      </c>
      <c r="Y1120" s="152" t="s">
        <v>159</v>
      </c>
      <c r="Z1120" s="154">
        <v>42668</v>
      </c>
      <c r="AA1120" s="192" t="s">
        <v>22847</v>
      </c>
      <c r="AB1120" s="152" t="s">
        <v>11536</v>
      </c>
      <c r="AC1120" s="152" t="s">
        <v>568</v>
      </c>
      <c r="AD1120" s="152" t="s">
        <v>162</v>
      </c>
    </row>
    <row r="1121" spans="1:30" hidden="1">
      <c r="A1121" s="189" t="s">
        <v>3677</v>
      </c>
      <c r="B1121" s="189" t="s">
        <v>3678</v>
      </c>
      <c r="C1121" s="154">
        <v>43830</v>
      </c>
      <c r="D1121" s="155">
        <v>1.4159999999999999</v>
      </c>
      <c r="E1121" s="155">
        <v>1.5660000000000001</v>
      </c>
      <c r="F1121" s="156">
        <v>0.49680624556421898</v>
      </c>
      <c r="G1121" s="154">
        <v>43829</v>
      </c>
      <c r="H1121" s="155">
        <v>1.409</v>
      </c>
      <c r="I1121" s="156">
        <v>21.129170230966601</v>
      </c>
      <c r="J1121" s="152" t="s">
        <v>6632</v>
      </c>
      <c r="K1121" s="156">
        <v>1.0706638115631599</v>
      </c>
      <c r="L1121" s="156">
        <v>2.9818181818181801</v>
      </c>
      <c r="M1121" s="185">
        <v>4.73372781065087</v>
      </c>
      <c r="N1121" s="156">
        <v>9.8525989138867303</v>
      </c>
      <c r="O1121" s="156">
        <v>21.129170230966601</v>
      </c>
      <c r="P1121" s="152" t="s">
        <v>6632</v>
      </c>
      <c r="Q1121" s="156">
        <v>9.0909090909090793</v>
      </c>
      <c r="R1121" s="152" t="s">
        <v>6633</v>
      </c>
      <c r="S1121" s="156">
        <v>7.9268292682926802</v>
      </c>
      <c r="T1121" s="152" t="s">
        <v>6634</v>
      </c>
      <c r="U1121" s="156">
        <v>62.485008800000003</v>
      </c>
      <c r="V1121" s="152" t="s">
        <v>157</v>
      </c>
      <c r="W1121" s="152" t="s">
        <v>186</v>
      </c>
      <c r="X1121" s="155">
        <v>0.77594437999999999</v>
      </c>
      <c r="Y1121" s="152" t="s">
        <v>159</v>
      </c>
      <c r="Z1121" s="154">
        <v>40886</v>
      </c>
      <c r="AA1121" s="192" t="s">
        <v>318</v>
      </c>
      <c r="AB1121" s="152" t="s">
        <v>3679</v>
      </c>
      <c r="AC1121" s="152" t="s">
        <v>234</v>
      </c>
      <c r="AD1121" s="152" t="s">
        <v>162</v>
      </c>
    </row>
    <row r="1122" spans="1:30" hidden="1">
      <c r="A1122" s="189" t="s">
        <v>8472</v>
      </c>
      <c r="B1122" s="189" t="s">
        <v>8473</v>
      </c>
      <c r="C1122" s="154">
        <v>43830</v>
      </c>
      <c r="D1122" s="155">
        <v>0.99139999999999995</v>
      </c>
      <c r="E1122" s="155">
        <v>0.99139999999999995</v>
      </c>
      <c r="F1122" s="156">
        <v>0.62931384490458597</v>
      </c>
      <c r="G1122" s="154">
        <v>43829</v>
      </c>
      <c r="H1122" s="155">
        <v>0.98519999999999996</v>
      </c>
      <c r="I1122" s="156">
        <v>21.079628724963399</v>
      </c>
      <c r="J1122" s="152" t="s">
        <v>11537</v>
      </c>
      <c r="K1122" s="156">
        <v>2.3539128639273099</v>
      </c>
      <c r="L1122" s="156">
        <v>7.55044478194836</v>
      </c>
      <c r="M1122" s="185">
        <v>5.7042328606461199</v>
      </c>
      <c r="N1122" s="156">
        <v>7.3292194435422697</v>
      </c>
      <c r="O1122" s="156">
        <v>21.079628724963399</v>
      </c>
      <c r="P1122" s="152" t="s">
        <v>11537</v>
      </c>
      <c r="Q1122" s="156">
        <v>-1.0578842315369299</v>
      </c>
      <c r="R1122" s="152" t="s">
        <v>11538</v>
      </c>
      <c r="S1122" s="157">
        <v>0</v>
      </c>
      <c r="T1122" s="152"/>
      <c r="U1122" s="156">
        <v>-0.86000000000000498</v>
      </c>
      <c r="V1122" s="152" t="s">
        <v>157</v>
      </c>
      <c r="W1122" s="152" t="s">
        <v>95</v>
      </c>
      <c r="X1122" s="155">
        <v>0.82560031069999995</v>
      </c>
      <c r="Y1122" s="152" t="s">
        <v>159</v>
      </c>
      <c r="Z1122" s="154">
        <v>43080</v>
      </c>
      <c r="AA1122" s="192" t="s">
        <v>22847</v>
      </c>
      <c r="AB1122" s="152" t="s">
        <v>11000</v>
      </c>
      <c r="AC1122" s="152" t="s">
        <v>261</v>
      </c>
      <c r="AD1122" s="152" t="s">
        <v>181</v>
      </c>
    </row>
    <row r="1123" spans="1:30" hidden="1">
      <c r="A1123" s="189" t="s">
        <v>14491</v>
      </c>
      <c r="B1123" s="189" t="s">
        <v>14492</v>
      </c>
      <c r="C1123" s="154">
        <v>43830</v>
      </c>
      <c r="D1123" s="155">
        <v>1.23</v>
      </c>
      <c r="E1123" s="155">
        <v>1.23</v>
      </c>
      <c r="F1123" s="156">
        <v>0.90237899917964703</v>
      </c>
      <c r="G1123" s="154">
        <v>43829</v>
      </c>
      <c r="H1123" s="155">
        <v>1.2190000000000001</v>
      </c>
      <c r="I1123" s="156">
        <v>21.062992125984199</v>
      </c>
      <c r="J1123" s="152" t="s">
        <v>14493</v>
      </c>
      <c r="K1123" s="156">
        <v>2.8428093645485002</v>
      </c>
      <c r="L1123" s="156">
        <v>6.3094209161624804</v>
      </c>
      <c r="M1123" s="185">
        <v>9.04255319148937</v>
      </c>
      <c r="N1123" s="156">
        <v>19.417475728155299</v>
      </c>
      <c r="O1123" s="156">
        <v>21.062992125984199</v>
      </c>
      <c r="P1123" s="152" t="s">
        <v>14493</v>
      </c>
      <c r="Q1123" s="156">
        <v>14.525139664804501</v>
      </c>
      <c r="R1123" s="152" t="s">
        <v>14494</v>
      </c>
      <c r="S1123" s="156">
        <v>23.123123123123101</v>
      </c>
      <c r="T1123" s="152" t="s">
        <v>14495</v>
      </c>
      <c r="U1123" s="156">
        <v>23</v>
      </c>
      <c r="V1123" s="152" t="s">
        <v>163</v>
      </c>
      <c r="W1123" s="152" t="s">
        <v>189</v>
      </c>
      <c r="X1123" s="155">
        <v>0.21343840519999999</v>
      </c>
      <c r="Y1123" s="152" t="s">
        <v>159</v>
      </c>
      <c r="Z1123" s="154">
        <v>42653</v>
      </c>
      <c r="AA1123" s="192" t="s">
        <v>22847</v>
      </c>
      <c r="AB1123" s="152" t="s">
        <v>10618</v>
      </c>
      <c r="AC1123" s="152" t="s">
        <v>219</v>
      </c>
      <c r="AD1123" s="152" t="s">
        <v>165</v>
      </c>
    </row>
    <row r="1124" spans="1:30" hidden="1">
      <c r="A1124" s="189" t="s">
        <v>8474</v>
      </c>
      <c r="B1124" s="189" t="s">
        <v>8475</v>
      </c>
      <c r="C1124" s="154">
        <v>43830</v>
      </c>
      <c r="D1124" s="155">
        <v>0.98899999999999999</v>
      </c>
      <c r="E1124" s="155">
        <v>0.98899999999999999</v>
      </c>
      <c r="F1124" s="156">
        <v>-0.10101010101010099</v>
      </c>
      <c r="G1124" s="154">
        <v>43829</v>
      </c>
      <c r="H1124" s="155">
        <v>0.99</v>
      </c>
      <c r="I1124" s="156">
        <v>21.052631578947398</v>
      </c>
      <c r="J1124" s="152" t="s">
        <v>11539</v>
      </c>
      <c r="K1124" s="156">
        <v>3.9957939011566799</v>
      </c>
      <c r="L1124" s="156">
        <v>11.499436302142</v>
      </c>
      <c r="M1124" s="185">
        <v>10.011123470522801</v>
      </c>
      <c r="N1124" s="156">
        <v>9.5238095238095202</v>
      </c>
      <c r="O1124" s="156">
        <v>21.052631578947398</v>
      </c>
      <c r="P1124" s="152" t="s">
        <v>11539</v>
      </c>
      <c r="Q1124" s="156">
        <v>5.3248136315229004</v>
      </c>
      <c r="R1124" s="152" t="s">
        <v>11540</v>
      </c>
      <c r="S1124" s="156">
        <v>9.0407938257993301</v>
      </c>
      <c r="T1124" s="152" t="s">
        <v>11541</v>
      </c>
      <c r="U1124" s="156">
        <v>-1.1000000000000001</v>
      </c>
      <c r="V1124" s="152" t="s">
        <v>157</v>
      </c>
      <c r="W1124" s="152" t="s">
        <v>158</v>
      </c>
      <c r="X1124" s="155">
        <v>12.115600214800001</v>
      </c>
      <c r="Y1124" s="152" t="s">
        <v>159</v>
      </c>
      <c r="Z1124" s="154">
        <v>42347</v>
      </c>
      <c r="AA1124" s="192" t="s">
        <v>22847</v>
      </c>
      <c r="AB1124" s="152" t="s">
        <v>587</v>
      </c>
      <c r="AC1124" s="152" t="s">
        <v>261</v>
      </c>
      <c r="AD1124" s="152" t="s">
        <v>162</v>
      </c>
    </row>
    <row r="1125" spans="1:30" hidden="1">
      <c r="A1125" s="189" t="s">
        <v>14496</v>
      </c>
      <c r="B1125" s="189" t="s">
        <v>14497</v>
      </c>
      <c r="C1125" s="154">
        <v>43830</v>
      </c>
      <c r="D1125" s="155">
        <v>1.3867</v>
      </c>
      <c r="E1125" s="155">
        <v>1.3867</v>
      </c>
      <c r="F1125" s="156">
        <v>0.296542745551858</v>
      </c>
      <c r="G1125" s="154">
        <v>43829</v>
      </c>
      <c r="H1125" s="155">
        <v>1.3826000000000001</v>
      </c>
      <c r="I1125" s="156">
        <v>21.045740223463699</v>
      </c>
      <c r="J1125" s="152" t="s">
        <v>14498</v>
      </c>
      <c r="K1125" s="156">
        <v>0.96104841645432104</v>
      </c>
      <c r="L1125" s="156">
        <v>3.3924843423799702</v>
      </c>
      <c r="M1125" s="185">
        <v>5.6613837244742502</v>
      </c>
      <c r="N1125" s="156">
        <v>10.847322142286201</v>
      </c>
      <c r="O1125" s="156">
        <v>21.045740223463699</v>
      </c>
      <c r="P1125" s="152" t="s">
        <v>14498</v>
      </c>
      <c r="Q1125" s="156">
        <v>21.800614844093101</v>
      </c>
      <c r="R1125" s="152" t="s">
        <v>14499</v>
      </c>
      <c r="S1125" s="156">
        <v>39.450925181013702</v>
      </c>
      <c r="T1125" s="152" t="s">
        <v>14500</v>
      </c>
      <c r="U1125" s="156">
        <v>38.67</v>
      </c>
      <c r="V1125" s="152" t="s">
        <v>157</v>
      </c>
      <c r="W1125" s="152" t="s">
        <v>197</v>
      </c>
      <c r="X1125" s="155">
        <v>5.2145465999999998E-3</v>
      </c>
      <c r="Y1125" s="152" t="s">
        <v>159</v>
      </c>
      <c r="Z1125" s="154">
        <v>42711</v>
      </c>
      <c r="AA1125" s="192" t="s">
        <v>22847</v>
      </c>
      <c r="AB1125" s="152" t="s">
        <v>324</v>
      </c>
      <c r="AC1125" s="152" t="s">
        <v>167</v>
      </c>
      <c r="AD1125" s="152" t="s">
        <v>170</v>
      </c>
    </row>
    <row r="1126" spans="1:30" hidden="1">
      <c r="A1126" s="189" t="s">
        <v>14501</v>
      </c>
      <c r="B1126" s="189" t="s">
        <v>14502</v>
      </c>
      <c r="C1126" s="154">
        <v>43830</v>
      </c>
      <c r="D1126" s="155">
        <v>1.212</v>
      </c>
      <c r="E1126" s="155">
        <v>1.397</v>
      </c>
      <c r="F1126" s="156">
        <v>0.165289256198343</v>
      </c>
      <c r="G1126" s="154">
        <v>43829</v>
      </c>
      <c r="H1126" s="155">
        <v>1.21</v>
      </c>
      <c r="I1126" s="156">
        <v>21.044773961830401</v>
      </c>
      <c r="J1126" s="152" t="s">
        <v>14503</v>
      </c>
      <c r="K1126" s="156">
        <v>0.66445182724252305</v>
      </c>
      <c r="L1126" s="156">
        <v>2.7118644067796698</v>
      </c>
      <c r="M1126" s="185">
        <v>4.6632435955272804</v>
      </c>
      <c r="N1126" s="156">
        <v>10.075471317330599</v>
      </c>
      <c r="O1126" s="156">
        <v>21.044773961830401</v>
      </c>
      <c r="P1126" s="152" t="s">
        <v>14503</v>
      </c>
      <c r="Q1126" s="156">
        <v>24.451287300343399</v>
      </c>
      <c r="R1126" s="152" t="s">
        <v>14504</v>
      </c>
      <c r="S1126" s="156">
        <v>37.797953191489398</v>
      </c>
      <c r="T1126" s="152" t="s">
        <v>14505</v>
      </c>
      <c r="U1126" s="156">
        <v>42.483083600000001</v>
      </c>
      <c r="V1126" s="152" t="s">
        <v>157</v>
      </c>
      <c r="W1126" s="152" t="s">
        <v>197</v>
      </c>
      <c r="X1126" s="155">
        <v>6.3056953299999996E-2</v>
      </c>
      <c r="Y1126" s="152" t="s">
        <v>159</v>
      </c>
      <c r="Z1126" s="154">
        <v>42340</v>
      </c>
      <c r="AA1126" s="192" t="s">
        <v>22847</v>
      </c>
      <c r="AB1126" s="152" t="s">
        <v>14482</v>
      </c>
      <c r="AC1126" s="152" t="s">
        <v>167</v>
      </c>
      <c r="AD1126" s="152" t="s">
        <v>241</v>
      </c>
    </row>
    <row r="1127" spans="1:30" hidden="1">
      <c r="A1127" s="189" t="s">
        <v>8476</v>
      </c>
      <c r="B1127" s="189" t="s">
        <v>8477</v>
      </c>
      <c r="C1127" s="154">
        <v>43830</v>
      </c>
      <c r="D1127" s="155">
        <v>1.163</v>
      </c>
      <c r="E1127" s="155">
        <v>1.228</v>
      </c>
      <c r="F1127" s="156">
        <v>8.6058519793469193E-2</v>
      </c>
      <c r="G1127" s="154">
        <v>43829</v>
      </c>
      <c r="H1127" s="155">
        <v>1.1619999999999999</v>
      </c>
      <c r="I1127" s="156">
        <v>21.0197710718002</v>
      </c>
      <c r="J1127" s="152" t="s">
        <v>11542</v>
      </c>
      <c r="K1127" s="156">
        <v>1.9281332164767799</v>
      </c>
      <c r="L1127" s="156">
        <v>4.1181736794986596</v>
      </c>
      <c r="M1127" s="185">
        <v>6.0164083865086697</v>
      </c>
      <c r="N1127" s="156">
        <v>8.2867783985102399</v>
      </c>
      <c r="O1127" s="156">
        <v>21.0197710718002</v>
      </c>
      <c r="P1127" s="152" t="s">
        <v>11542</v>
      </c>
      <c r="Q1127" s="156">
        <v>4.9638989169674996</v>
      </c>
      <c r="R1127" s="152" t="s">
        <v>11543</v>
      </c>
      <c r="S1127" s="156">
        <v>-1.1894647408666099</v>
      </c>
      <c r="T1127" s="152" t="s">
        <v>11544</v>
      </c>
      <c r="U1127" s="156">
        <v>-15.109489051094901</v>
      </c>
      <c r="V1127" s="152" t="s">
        <v>157</v>
      </c>
      <c r="W1127" s="152" t="s">
        <v>158</v>
      </c>
      <c r="X1127" s="155">
        <v>1.4600231157000001</v>
      </c>
      <c r="Y1127" s="152" t="s">
        <v>159</v>
      </c>
      <c r="Z1127" s="154">
        <v>42186</v>
      </c>
      <c r="AA1127" s="192" t="s">
        <v>22847</v>
      </c>
      <c r="AB1127" s="152" t="s">
        <v>557</v>
      </c>
      <c r="AC1127" s="152" t="s">
        <v>286</v>
      </c>
      <c r="AD1127" s="152" t="s">
        <v>162</v>
      </c>
    </row>
    <row r="1128" spans="1:30" hidden="1">
      <c r="A1128" s="189" t="s">
        <v>8478</v>
      </c>
      <c r="B1128" s="189" t="s">
        <v>8479</v>
      </c>
      <c r="C1128" s="154">
        <v>43830</v>
      </c>
      <c r="D1128" s="155">
        <v>0.71</v>
      </c>
      <c r="E1128" s="155">
        <v>0.71</v>
      </c>
      <c r="F1128" s="156">
        <v>0.85227272727272796</v>
      </c>
      <c r="G1128" s="154">
        <v>43829</v>
      </c>
      <c r="H1128" s="155">
        <v>0.70399999999999996</v>
      </c>
      <c r="I1128" s="156">
        <v>20.954003407155</v>
      </c>
      <c r="J1128" s="152" t="s">
        <v>11545</v>
      </c>
      <c r="K1128" s="156">
        <v>0.56657223796034095</v>
      </c>
      <c r="L1128" s="156">
        <v>5.4977711738484301</v>
      </c>
      <c r="M1128" s="185">
        <v>9.3990755007704099</v>
      </c>
      <c r="N1128" s="156">
        <v>11.2852664576802</v>
      </c>
      <c r="O1128" s="156">
        <v>20.954003407155</v>
      </c>
      <c r="P1128" s="152" t="s">
        <v>11545</v>
      </c>
      <c r="Q1128" s="156">
        <v>2.6011560693641602</v>
      </c>
      <c r="R1128" s="152" t="s">
        <v>11546</v>
      </c>
      <c r="S1128" s="156">
        <v>12.1642969984202</v>
      </c>
      <c r="T1128" s="152" t="s">
        <v>11547</v>
      </c>
      <c r="U1128" s="156">
        <v>-29</v>
      </c>
      <c r="V1128" s="152" t="s">
        <v>157</v>
      </c>
      <c r="W1128" s="152" t="s">
        <v>158</v>
      </c>
      <c r="X1128" s="155">
        <v>10.624476677900001</v>
      </c>
      <c r="Y1128" s="152" t="s">
        <v>159</v>
      </c>
      <c r="Z1128" s="154">
        <v>42104</v>
      </c>
      <c r="AA1128" s="192" t="s">
        <v>22847</v>
      </c>
      <c r="AB1128" s="152" t="s">
        <v>565</v>
      </c>
      <c r="AC1128" s="152" t="s">
        <v>196</v>
      </c>
      <c r="AD1128" s="152" t="s">
        <v>177</v>
      </c>
    </row>
    <row r="1129" spans="1:30" hidden="1">
      <c r="A1129" s="189" t="s">
        <v>8480</v>
      </c>
      <c r="B1129" s="189" t="s">
        <v>8481</v>
      </c>
      <c r="C1129" s="154">
        <v>43830</v>
      </c>
      <c r="D1129" s="155">
        <v>1.3029999999999999</v>
      </c>
      <c r="E1129" s="155">
        <v>1.3029999999999999</v>
      </c>
      <c r="F1129" s="156">
        <v>0.61776061776061797</v>
      </c>
      <c r="G1129" s="154">
        <v>43829</v>
      </c>
      <c r="H1129" s="155">
        <v>1.2949999999999999</v>
      </c>
      <c r="I1129" s="156">
        <v>20.871985157699399</v>
      </c>
      <c r="J1129" s="152" t="s">
        <v>11548</v>
      </c>
      <c r="K1129" s="156">
        <v>1.4007782101167301</v>
      </c>
      <c r="L1129" s="156">
        <v>4.91143317230273</v>
      </c>
      <c r="M1129" s="185">
        <v>6.0211554109031598</v>
      </c>
      <c r="N1129" s="156">
        <v>9.7725358045492694</v>
      </c>
      <c r="O1129" s="156">
        <v>20.871985157699399</v>
      </c>
      <c r="P1129" s="152" t="s">
        <v>11548</v>
      </c>
      <c r="Q1129" s="156">
        <v>21.435228331780099</v>
      </c>
      <c r="R1129" s="152" t="s">
        <v>11549</v>
      </c>
      <c r="S1129" s="156">
        <v>30.692076228685998</v>
      </c>
      <c r="T1129" s="152" t="s">
        <v>11550</v>
      </c>
      <c r="U1129" s="156">
        <v>30.3</v>
      </c>
      <c r="V1129" s="152" t="s">
        <v>157</v>
      </c>
      <c r="W1129" s="152" t="s">
        <v>166</v>
      </c>
      <c r="X1129" s="155">
        <v>3.5836151414000001</v>
      </c>
      <c r="Y1129" s="152" t="s">
        <v>159</v>
      </c>
      <c r="Z1129" s="154">
        <v>42440</v>
      </c>
      <c r="AA1129" s="192" t="s">
        <v>22847</v>
      </c>
      <c r="AB1129" s="152" t="s">
        <v>11551</v>
      </c>
      <c r="AC1129" s="152" t="s">
        <v>209</v>
      </c>
      <c r="AD1129" s="152" t="s">
        <v>162</v>
      </c>
    </row>
    <row r="1130" spans="1:30" hidden="1">
      <c r="A1130" s="189" t="s">
        <v>3702</v>
      </c>
      <c r="B1130" s="189" t="s">
        <v>3703</v>
      </c>
      <c r="C1130" s="154">
        <v>43830</v>
      </c>
      <c r="D1130" s="155">
        <v>1.76</v>
      </c>
      <c r="E1130" s="155">
        <v>2.681</v>
      </c>
      <c r="F1130" s="156">
        <v>0.399315459212782</v>
      </c>
      <c r="G1130" s="154">
        <v>43829</v>
      </c>
      <c r="H1130" s="155">
        <v>1.7529999999999999</v>
      </c>
      <c r="I1130" s="156">
        <v>20.865205491195201</v>
      </c>
      <c r="J1130" s="152" t="s">
        <v>6635</v>
      </c>
      <c r="K1130" s="156">
        <v>1.4994232987312599</v>
      </c>
      <c r="L1130" s="156">
        <v>4.9493142516398301</v>
      </c>
      <c r="M1130" s="185">
        <v>6.0240982003758896</v>
      </c>
      <c r="N1130" s="156">
        <v>8.6419771682864006</v>
      </c>
      <c r="O1130" s="156">
        <v>20.865205491195201</v>
      </c>
      <c r="P1130" s="152" t="s">
        <v>6635</v>
      </c>
      <c r="Q1130" s="156">
        <v>12.8347924051105</v>
      </c>
      <c r="R1130" s="152" t="s">
        <v>6636</v>
      </c>
      <c r="S1130" s="156">
        <v>26.096101116255099</v>
      </c>
      <c r="T1130" s="152" t="s">
        <v>6637</v>
      </c>
      <c r="U1130" s="156">
        <v>208.46199999999999</v>
      </c>
      <c r="V1130" s="152" t="s">
        <v>157</v>
      </c>
      <c r="W1130" s="152" t="s">
        <v>189</v>
      </c>
      <c r="X1130" s="155">
        <v>82.007415863199995</v>
      </c>
      <c r="Y1130" s="152" t="s">
        <v>159</v>
      </c>
      <c r="Z1130" s="154">
        <v>40715</v>
      </c>
      <c r="AA1130" s="192" t="s">
        <v>318</v>
      </c>
      <c r="AB1130" s="152" t="s">
        <v>172</v>
      </c>
      <c r="AC1130" s="152" t="s">
        <v>167</v>
      </c>
      <c r="AD1130" s="152" t="s">
        <v>162</v>
      </c>
    </row>
    <row r="1131" spans="1:30">
      <c r="A1131" s="189" t="s">
        <v>14506</v>
      </c>
      <c r="B1131" s="189" t="s">
        <v>14507</v>
      </c>
      <c r="C1131" s="154">
        <v>43830</v>
      </c>
      <c r="D1131" s="155">
        <v>1.1653</v>
      </c>
      <c r="E1131" s="155">
        <v>1.1653</v>
      </c>
      <c r="F1131" s="156">
        <v>2.5751072961370601E-2</v>
      </c>
      <c r="G1131" s="154">
        <v>43829</v>
      </c>
      <c r="H1131" s="155">
        <v>1.165</v>
      </c>
      <c r="I1131" s="156">
        <v>20.819077242094298</v>
      </c>
      <c r="J1131" s="152" t="s">
        <v>14508</v>
      </c>
      <c r="K1131" s="156">
        <v>8.5888516705326101E-2</v>
      </c>
      <c r="L1131" s="156">
        <v>0.47421969305053102</v>
      </c>
      <c r="M1131" s="185">
        <v>1.38333043326953</v>
      </c>
      <c r="N1131" s="156">
        <v>5.9074797782422896</v>
      </c>
      <c r="O1131" s="156">
        <v>20.819077242094298</v>
      </c>
      <c r="P1131" s="152" t="s">
        <v>14508</v>
      </c>
      <c r="Q1131" s="156">
        <v>-0.34208500812451897</v>
      </c>
      <c r="R1131" s="152" t="s">
        <v>14509</v>
      </c>
      <c r="S1131" s="157">
        <v>0</v>
      </c>
      <c r="T1131" s="152"/>
      <c r="U1131" s="156">
        <v>16.53</v>
      </c>
      <c r="V1131" s="152" t="s">
        <v>157</v>
      </c>
      <c r="W1131" s="152" t="s">
        <v>95</v>
      </c>
      <c r="X1131" s="155">
        <v>0.5603657232</v>
      </c>
      <c r="Y1131" s="152" t="s">
        <v>159</v>
      </c>
      <c r="Z1131" s="154">
        <v>42956</v>
      </c>
      <c r="AA1131" s="192" t="s">
        <v>22845</v>
      </c>
      <c r="AB1131" s="152" t="s">
        <v>936</v>
      </c>
      <c r="AC1131" s="152" t="s">
        <v>214</v>
      </c>
      <c r="AD1131" s="152" t="s">
        <v>170</v>
      </c>
    </row>
    <row r="1132" spans="1:30">
      <c r="A1132" s="189" t="s">
        <v>14510</v>
      </c>
      <c r="B1132" s="189" t="s">
        <v>14511</v>
      </c>
      <c r="C1132" s="154">
        <v>43830</v>
      </c>
      <c r="D1132" s="155">
        <v>1.0885</v>
      </c>
      <c r="E1132" s="155">
        <v>1.0885</v>
      </c>
      <c r="F1132" s="156">
        <v>0.16563909082543701</v>
      </c>
      <c r="G1132" s="154">
        <v>43829</v>
      </c>
      <c r="H1132" s="155">
        <v>1.0867</v>
      </c>
      <c r="I1132" s="156">
        <v>20.796803906336699</v>
      </c>
      <c r="J1132" s="152" t="s">
        <v>14512</v>
      </c>
      <c r="K1132" s="156">
        <v>2.45670180722892</v>
      </c>
      <c r="L1132" s="156">
        <v>5.5361644366879901</v>
      </c>
      <c r="M1132" s="185">
        <v>7.6124567474048401</v>
      </c>
      <c r="N1132" s="156">
        <v>14.917652027027</v>
      </c>
      <c r="O1132" s="156">
        <v>20.796803906336699</v>
      </c>
      <c r="P1132" s="152" t="s">
        <v>14512</v>
      </c>
      <c r="Q1132" s="156">
        <v>7.8683975820037597</v>
      </c>
      <c r="R1132" s="152" t="s">
        <v>14513</v>
      </c>
      <c r="S1132" s="157">
        <v>0</v>
      </c>
      <c r="T1132" s="152"/>
      <c r="U1132" s="156">
        <v>8.85</v>
      </c>
      <c r="V1132" s="152" t="s">
        <v>157</v>
      </c>
      <c r="W1132" s="152" t="s">
        <v>95</v>
      </c>
      <c r="X1132" s="155">
        <v>1.7406925969</v>
      </c>
      <c r="Y1132" s="152" t="s">
        <v>159</v>
      </c>
      <c r="Z1132" s="154">
        <v>42957</v>
      </c>
      <c r="AA1132" s="153" t="s">
        <v>4326</v>
      </c>
      <c r="AB1132" s="152" t="s">
        <v>14476</v>
      </c>
      <c r="AC1132" s="152" t="s">
        <v>317</v>
      </c>
      <c r="AD1132" s="152" t="s">
        <v>177</v>
      </c>
    </row>
    <row r="1133" spans="1:30">
      <c r="A1133" s="189" t="s">
        <v>797</v>
      </c>
      <c r="B1133" s="189" t="s">
        <v>798</v>
      </c>
      <c r="C1133" s="154">
        <v>43830</v>
      </c>
      <c r="D1133" s="155">
        <v>1.2204999999999999</v>
      </c>
      <c r="E1133" s="155">
        <v>1.9540999999999999</v>
      </c>
      <c r="F1133" s="156">
        <v>0.29583367573340102</v>
      </c>
      <c r="G1133" s="154">
        <v>43829</v>
      </c>
      <c r="H1133" s="155">
        <v>1.2169000000000001</v>
      </c>
      <c r="I1133" s="156">
        <v>20.793772048939299</v>
      </c>
      <c r="J1133" s="152" t="s">
        <v>667</v>
      </c>
      <c r="K1133" s="156">
        <v>1.0180433703029299</v>
      </c>
      <c r="L1133" s="156">
        <v>4.5754434067346397</v>
      </c>
      <c r="M1133" s="185">
        <v>4.6831008476269904</v>
      </c>
      <c r="N1133" s="156">
        <v>9.6290308093056591</v>
      </c>
      <c r="O1133" s="156">
        <v>20.793772048939299</v>
      </c>
      <c r="P1133" s="152" t="s">
        <v>667</v>
      </c>
      <c r="Q1133" s="156">
        <v>17.536621030670599</v>
      </c>
      <c r="R1133" s="152" t="s">
        <v>733</v>
      </c>
      <c r="S1133" s="156">
        <v>20.676926339942199</v>
      </c>
      <c r="T1133" s="152" t="s">
        <v>6504</v>
      </c>
      <c r="U1133" s="156">
        <v>129.35513950000001</v>
      </c>
      <c r="V1133" s="152" t="s">
        <v>157</v>
      </c>
      <c r="W1133" s="152" t="s">
        <v>158</v>
      </c>
      <c r="X1133" s="155">
        <v>3.1877510769000001</v>
      </c>
      <c r="Y1133" s="152" t="s">
        <v>159</v>
      </c>
      <c r="Z1133" s="154">
        <v>38915</v>
      </c>
      <c r="AA1133" s="153" t="s">
        <v>4326</v>
      </c>
      <c r="AB1133" s="152" t="s">
        <v>588</v>
      </c>
      <c r="AC1133" s="152" t="s">
        <v>394</v>
      </c>
      <c r="AD1133" s="152" t="s">
        <v>235</v>
      </c>
    </row>
    <row r="1134" spans="1:30">
      <c r="A1134" s="189" t="s">
        <v>14514</v>
      </c>
      <c r="B1134" s="189" t="s">
        <v>14515</v>
      </c>
      <c r="C1134" s="154">
        <v>43830</v>
      </c>
      <c r="D1134" s="155">
        <v>1.2549999999999999</v>
      </c>
      <c r="E1134" s="155">
        <v>1.2549999999999999</v>
      </c>
      <c r="F1134" s="156">
        <v>0.319744204636291</v>
      </c>
      <c r="G1134" s="154">
        <v>43829</v>
      </c>
      <c r="H1134" s="155">
        <v>1.2509999999999999</v>
      </c>
      <c r="I1134" s="156">
        <v>20.789220404234801</v>
      </c>
      <c r="J1134" s="152" t="s">
        <v>14516</v>
      </c>
      <c r="K1134" s="156">
        <v>0.48038430744593902</v>
      </c>
      <c r="L1134" s="156">
        <v>1.70178282009724</v>
      </c>
      <c r="M1134" s="185">
        <v>1.6194331983805501</v>
      </c>
      <c r="N1134" s="156">
        <v>6.8994889267461597</v>
      </c>
      <c r="O1134" s="156">
        <v>20.789220404234801</v>
      </c>
      <c r="P1134" s="152" t="s">
        <v>14516</v>
      </c>
      <c r="Q1134" s="156">
        <v>14.9267399267399</v>
      </c>
      <c r="R1134" s="152" t="s">
        <v>14517</v>
      </c>
      <c r="S1134" s="156">
        <v>20.441458733205401</v>
      </c>
      <c r="T1134" s="152" t="s">
        <v>14518</v>
      </c>
      <c r="U1134" s="156">
        <v>25.5</v>
      </c>
      <c r="V1134" s="152" t="s">
        <v>163</v>
      </c>
      <c r="W1134" s="152" t="s">
        <v>189</v>
      </c>
      <c r="X1134" s="155">
        <v>0.46328798139999999</v>
      </c>
      <c r="Y1134" s="152" t="s">
        <v>159</v>
      </c>
      <c r="Z1134" s="154">
        <v>42440</v>
      </c>
      <c r="AA1134" s="153" t="s">
        <v>4326</v>
      </c>
      <c r="AB1134" s="152" t="s">
        <v>547</v>
      </c>
      <c r="AC1134" s="152" t="s">
        <v>329</v>
      </c>
      <c r="AD1134" s="152" t="s">
        <v>177</v>
      </c>
    </row>
    <row r="1135" spans="1:30">
      <c r="A1135" s="189" t="s">
        <v>8482</v>
      </c>
      <c r="B1135" s="189" t="s">
        <v>8483</v>
      </c>
      <c r="C1135" s="154">
        <v>43830</v>
      </c>
      <c r="D1135" s="155">
        <v>1.054</v>
      </c>
      <c r="E1135" s="155">
        <v>1.1639999999999999</v>
      </c>
      <c r="F1135" s="156">
        <v>0.47664442326026901</v>
      </c>
      <c r="G1135" s="154">
        <v>43829</v>
      </c>
      <c r="H1135" s="155">
        <v>1.0489999999999999</v>
      </c>
      <c r="I1135" s="156">
        <v>20.7331042382589</v>
      </c>
      <c r="J1135" s="152" t="s">
        <v>11552</v>
      </c>
      <c r="K1135" s="156">
        <v>1.6393442622951</v>
      </c>
      <c r="L1135" s="156">
        <v>5.8232931726907697</v>
      </c>
      <c r="M1135" s="185">
        <v>5.5055055055055204</v>
      </c>
      <c r="N1135" s="156">
        <v>8.6597938144330104</v>
      </c>
      <c r="O1135" s="156">
        <v>20.7331042382589</v>
      </c>
      <c r="P1135" s="152" t="s">
        <v>11552</v>
      </c>
      <c r="Q1135" s="156">
        <v>-4.0072859744990899</v>
      </c>
      <c r="R1135" s="152" t="s">
        <v>11553</v>
      </c>
      <c r="S1135" s="156">
        <v>7.0830879852125701</v>
      </c>
      <c r="T1135" s="152" t="s">
        <v>11554</v>
      </c>
      <c r="U1135" s="156">
        <v>15.863901200000001</v>
      </c>
      <c r="V1135" s="152" t="s">
        <v>157</v>
      </c>
      <c r="W1135" s="152" t="s">
        <v>158</v>
      </c>
      <c r="X1135" s="155">
        <v>1.2228188411000001</v>
      </c>
      <c r="Y1135" s="152" t="s">
        <v>159</v>
      </c>
      <c r="Z1135" s="154">
        <v>41871</v>
      </c>
      <c r="AA1135" s="153" t="s">
        <v>4326</v>
      </c>
      <c r="AB1135" s="152" t="s">
        <v>11555</v>
      </c>
      <c r="AC1135" s="152" t="s">
        <v>171</v>
      </c>
      <c r="AD1135" s="152" t="s">
        <v>162</v>
      </c>
    </row>
    <row r="1136" spans="1:30">
      <c r="A1136" s="189" t="s">
        <v>8484</v>
      </c>
      <c r="B1136" s="189" t="s">
        <v>8485</v>
      </c>
      <c r="C1136" s="154">
        <v>43830</v>
      </c>
      <c r="D1136" s="155">
        <v>0.96799999999999997</v>
      </c>
      <c r="E1136" s="155">
        <v>0.96799999999999997</v>
      </c>
      <c r="F1136" s="156">
        <v>0.72840790842872105</v>
      </c>
      <c r="G1136" s="154">
        <v>43829</v>
      </c>
      <c r="H1136" s="155">
        <v>0.96099999999999997</v>
      </c>
      <c r="I1136" s="156">
        <v>20.698254364089799</v>
      </c>
      <c r="J1136" s="152" t="s">
        <v>11556</v>
      </c>
      <c r="K1136" s="156">
        <v>2.2175290390707501</v>
      </c>
      <c r="L1136" s="156">
        <v>7.9152731326644297</v>
      </c>
      <c r="M1136" s="185">
        <v>12.8205128205128</v>
      </c>
      <c r="N1136" s="156">
        <v>16.3461538461539</v>
      </c>
      <c r="O1136" s="156">
        <v>20.698254364089799</v>
      </c>
      <c r="P1136" s="152" t="s">
        <v>11556</v>
      </c>
      <c r="Q1136" s="156">
        <v>-1.32517838939857</v>
      </c>
      <c r="R1136" s="152" t="s">
        <v>11557</v>
      </c>
      <c r="S1136" s="156">
        <v>12.6891734575087</v>
      </c>
      <c r="T1136" s="152" t="s">
        <v>11558</v>
      </c>
      <c r="U1136" s="156">
        <v>-3.2</v>
      </c>
      <c r="V1136" s="152" t="s">
        <v>163</v>
      </c>
      <c r="W1136" s="152" t="s">
        <v>158</v>
      </c>
      <c r="X1136" s="155">
        <v>0.97816509419999997</v>
      </c>
      <c r="Y1136" s="152" t="s">
        <v>159</v>
      </c>
      <c r="Z1136" s="154">
        <v>40009</v>
      </c>
      <c r="AA1136" s="153" t="s">
        <v>4326</v>
      </c>
      <c r="AB1136" s="152" t="s">
        <v>11559</v>
      </c>
      <c r="AC1136" s="152" t="s">
        <v>169</v>
      </c>
      <c r="AD1136" s="152" t="s">
        <v>181</v>
      </c>
    </row>
    <row r="1137" spans="1:30">
      <c r="A1137" s="189" t="s">
        <v>8486</v>
      </c>
      <c r="B1137" s="189" t="s">
        <v>8487</v>
      </c>
      <c r="C1137" s="154">
        <v>43830</v>
      </c>
      <c r="D1137" s="155">
        <v>1.2172000000000001</v>
      </c>
      <c r="E1137" s="155">
        <v>1.4901</v>
      </c>
      <c r="F1137" s="156">
        <v>0.70323488045007099</v>
      </c>
      <c r="G1137" s="154">
        <v>43829</v>
      </c>
      <c r="H1137" s="155">
        <v>1.2087000000000001</v>
      </c>
      <c r="I1137" s="156">
        <v>20.670169525131399</v>
      </c>
      <c r="J1137" s="152" t="s">
        <v>11560</v>
      </c>
      <c r="K1137" s="156">
        <v>2.2857142857142998</v>
      </c>
      <c r="L1137" s="156">
        <v>5.1395007342144101</v>
      </c>
      <c r="M1137" s="185">
        <v>11.0280032837727</v>
      </c>
      <c r="N1137" s="156">
        <v>15.4181680257918</v>
      </c>
      <c r="O1137" s="156">
        <v>20.670169525131399</v>
      </c>
      <c r="P1137" s="152" t="s">
        <v>11560</v>
      </c>
      <c r="Q1137" s="156">
        <v>18.289601554907701</v>
      </c>
      <c r="R1137" s="152" t="s">
        <v>11561</v>
      </c>
      <c r="S1137" s="156">
        <v>20.634291377601599</v>
      </c>
      <c r="T1137" s="152" t="s">
        <v>11562</v>
      </c>
      <c r="U1137" s="156">
        <v>49.012667</v>
      </c>
      <c r="V1137" s="152" t="s">
        <v>157</v>
      </c>
      <c r="W1137" s="152" t="s">
        <v>189</v>
      </c>
      <c r="X1137" s="155">
        <v>0.76549930340000005</v>
      </c>
      <c r="Y1137" s="152" t="s">
        <v>159</v>
      </c>
      <c r="Z1137" s="154">
        <v>41850</v>
      </c>
      <c r="AA1137" s="153" t="s">
        <v>4326</v>
      </c>
      <c r="AB1137" s="152" t="s">
        <v>11399</v>
      </c>
      <c r="AC1137" s="152" t="s">
        <v>233</v>
      </c>
      <c r="AD1137" s="152" t="s">
        <v>185</v>
      </c>
    </row>
    <row r="1138" spans="1:30">
      <c r="A1138" s="189" t="s">
        <v>14519</v>
      </c>
      <c r="B1138" s="189" t="s">
        <v>14520</v>
      </c>
      <c r="C1138" s="154">
        <v>43830</v>
      </c>
      <c r="D1138" s="155">
        <v>1.097</v>
      </c>
      <c r="E1138" s="155">
        <v>1.286</v>
      </c>
      <c r="F1138" s="156">
        <v>0.182648401826494</v>
      </c>
      <c r="G1138" s="154">
        <v>43829</v>
      </c>
      <c r="H1138" s="155">
        <v>1.095</v>
      </c>
      <c r="I1138" s="156">
        <v>20.647688321735501</v>
      </c>
      <c r="J1138" s="152" t="s">
        <v>14521</v>
      </c>
      <c r="K1138" s="156">
        <v>0.91996320147194099</v>
      </c>
      <c r="L1138" s="156">
        <v>2.0465116279069901</v>
      </c>
      <c r="M1138" s="185">
        <v>3.1984673881604802</v>
      </c>
      <c r="N1138" s="156">
        <v>7.0243617888922802</v>
      </c>
      <c r="O1138" s="156">
        <v>20.647688321735501</v>
      </c>
      <c r="P1138" s="152" t="s">
        <v>14521</v>
      </c>
      <c r="Q1138" s="156">
        <v>18.980707958712902</v>
      </c>
      <c r="R1138" s="152" t="s">
        <v>14522</v>
      </c>
      <c r="S1138" s="156">
        <v>26.344460871307898</v>
      </c>
      <c r="T1138" s="152" t="s">
        <v>14523</v>
      </c>
      <c r="U1138" s="156">
        <v>32.032396900000002</v>
      </c>
      <c r="V1138" s="152" t="s">
        <v>157</v>
      </c>
      <c r="W1138" s="152" t="s">
        <v>166</v>
      </c>
      <c r="X1138" s="155">
        <v>5.9527970600000001E-2</v>
      </c>
      <c r="Y1138" s="152" t="s">
        <v>159</v>
      </c>
      <c r="Z1138" s="154">
        <v>42327</v>
      </c>
      <c r="AA1138" s="153" t="s">
        <v>4326</v>
      </c>
      <c r="AB1138" s="152" t="s">
        <v>11563</v>
      </c>
      <c r="AC1138" s="152" t="s">
        <v>196</v>
      </c>
      <c r="AD1138" s="152" t="s">
        <v>207</v>
      </c>
    </row>
    <row r="1139" spans="1:30">
      <c r="A1139" s="189" t="s">
        <v>14524</v>
      </c>
      <c r="B1139" s="189" t="s">
        <v>14525</v>
      </c>
      <c r="C1139" s="154">
        <v>43830</v>
      </c>
      <c r="D1139" s="155">
        <v>1.097</v>
      </c>
      <c r="E1139" s="155">
        <v>1.228</v>
      </c>
      <c r="F1139" s="156">
        <v>0.36596523330283698</v>
      </c>
      <c r="G1139" s="154">
        <v>43829</v>
      </c>
      <c r="H1139" s="155">
        <v>1.093</v>
      </c>
      <c r="I1139" s="156">
        <v>20.587238861076699</v>
      </c>
      <c r="J1139" s="152" t="s">
        <v>14526</v>
      </c>
      <c r="K1139" s="156">
        <v>0.45787545787544598</v>
      </c>
      <c r="L1139" s="156">
        <v>1.7625231910946</v>
      </c>
      <c r="M1139" s="185">
        <v>1.56951572792008</v>
      </c>
      <c r="N1139" s="156">
        <v>6.9400745372813502</v>
      </c>
      <c r="O1139" s="156">
        <v>20.587238861076699</v>
      </c>
      <c r="P1139" s="152" t="s">
        <v>14526</v>
      </c>
      <c r="Q1139" s="156">
        <v>14.707861045959501</v>
      </c>
      <c r="R1139" s="152" t="s">
        <v>14527</v>
      </c>
      <c r="S1139" s="156">
        <v>19.938702030947798</v>
      </c>
      <c r="T1139" s="152" t="s">
        <v>14528</v>
      </c>
      <c r="U1139" s="156">
        <v>23.645680857427699</v>
      </c>
      <c r="V1139" s="152" t="s">
        <v>163</v>
      </c>
      <c r="W1139" s="152" t="s">
        <v>189</v>
      </c>
      <c r="X1139" s="155">
        <v>3.6218713325</v>
      </c>
      <c r="Y1139" s="152" t="s">
        <v>159</v>
      </c>
      <c r="Z1139" s="154">
        <v>42515</v>
      </c>
      <c r="AA1139" s="153" t="s">
        <v>4326</v>
      </c>
      <c r="AB1139" s="152" t="s">
        <v>547</v>
      </c>
      <c r="AC1139" s="152" t="s">
        <v>329</v>
      </c>
      <c r="AD1139" s="152" t="s">
        <v>177</v>
      </c>
    </row>
    <row r="1140" spans="1:30">
      <c r="A1140" s="189" t="s">
        <v>8488</v>
      </c>
      <c r="B1140" s="189" t="s">
        <v>8489</v>
      </c>
      <c r="C1140" s="154">
        <v>43830</v>
      </c>
      <c r="D1140" s="155">
        <v>1.0427</v>
      </c>
      <c r="E1140" s="155">
        <v>1.2606999999999999</v>
      </c>
      <c r="F1140" s="156">
        <v>0.134447325458559</v>
      </c>
      <c r="G1140" s="154">
        <v>43829</v>
      </c>
      <c r="H1140" s="155">
        <v>1.0412999999999999</v>
      </c>
      <c r="I1140" s="156">
        <v>20.585174048803001</v>
      </c>
      <c r="J1140" s="152" t="s">
        <v>11564</v>
      </c>
      <c r="K1140" s="156">
        <v>1.4990752457899199</v>
      </c>
      <c r="L1140" s="156">
        <v>4.2699999999999996</v>
      </c>
      <c r="M1140" s="185">
        <v>6.2895005096839904</v>
      </c>
      <c r="N1140" s="156">
        <v>11.316323262517299</v>
      </c>
      <c r="O1140" s="156">
        <v>20.585174048803001</v>
      </c>
      <c r="P1140" s="152" t="s">
        <v>11564</v>
      </c>
      <c r="Q1140" s="156">
        <v>7.3057253555009698</v>
      </c>
      <c r="R1140" s="152" t="s">
        <v>11565</v>
      </c>
      <c r="S1140" s="156">
        <v>19.360847585174099</v>
      </c>
      <c r="T1140" s="152" t="s">
        <v>11566</v>
      </c>
      <c r="U1140" s="156">
        <v>27.52512956</v>
      </c>
      <c r="V1140" s="152" t="s">
        <v>163</v>
      </c>
      <c r="W1140" s="152" t="s">
        <v>158</v>
      </c>
      <c r="X1140" s="155">
        <v>1.0485595451</v>
      </c>
      <c r="Y1140" s="152" t="s">
        <v>159</v>
      </c>
      <c r="Z1140" s="154">
        <v>42174</v>
      </c>
      <c r="AA1140" s="153" t="s">
        <v>4326</v>
      </c>
      <c r="AB1140" s="152" t="s">
        <v>10844</v>
      </c>
      <c r="AC1140" s="152" t="s">
        <v>524</v>
      </c>
      <c r="AD1140" s="152" t="s">
        <v>241</v>
      </c>
    </row>
    <row r="1141" spans="1:30">
      <c r="A1141" s="189" t="s">
        <v>8490</v>
      </c>
      <c r="B1141" s="189" t="s">
        <v>8491</v>
      </c>
      <c r="C1141" s="154">
        <v>43830</v>
      </c>
      <c r="D1141" s="155">
        <v>1.0167999999999999</v>
      </c>
      <c r="E1141" s="155">
        <v>1.0167999999999999</v>
      </c>
      <c r="F1141" s="156">
        <v>0.91306073838823698</v>
      </c>
      <c r="G1141" s="154">
        <v>43829</v>
      </c>
      <c r="H1141" s="155">
        <v>1.0076000000000001</v>
      </c>
      <c r="I1141" s="156">
        <v>20.516771364229001</v>
      </c>
      <c r="J1141" s="152" t="s">
        <v>11567</v>
      </c>
      <c r="K1141" s="156">
        <v>3.5121653262750701</v>
      </c>
      <c r="L1141" s="156">
        <v>6.6051583141119696</v>
      </c>
      <c r="M1141" s="185">
        <v>4.9004436191065599</v>
      </c>
      <c r="N1141" s="156">
        <v>6.5493031541443898</v>
      </c>
      <c r="O1141" s="156">
        <v>20.516771364229001</v>
      </c>
      <c r="P1141" s="152" t="s">
        <v>11567</v>
      </c>
      <c r="Q1141" s="156">
        <v>-3.6482516819861601</v>
      </c>
      <c r="R1141" s="152" t="s">
        <v>11568</v>
      </c>
      <c r="S1141" s="157">
        <v>0</v>
      </c>
      <c r="T1141" s="152"/>
      <c r="U1141" s="156">
        <v>1.6799999999999899</v>
      </c>
      <c r="V1141" s="152" t="s">
        <v>157</v>
      </c>
      <c r="W1141" s="152" t="s">
        <v>95</v>
      </c>
      <c r="X1141" s="155">
        <v>16.483924986600002</v>
      </c>
      <c r="Y1141" s="152" t="s">
        <v>159</v>
      </c>
      <c r="Z1141" s="154">
        <v>42901</v>
      </c>
      <c r="AA1141" s="153" t="s">
        <v>4326</v>
      </c>
      <c r="AB1141" s="152" t="s">
        <v>503</v>
      </c>
      <c r="AC1141" s="152" t="s">
        <v>548</v>
      </c>
      <c r="AD1141" s="152" t="s">
        <v>229</v>
      </c>
    </row>
    <row r="1142" spans="1:30">
      <c r="A1142" s="189" t="s">
        <v>14529</v>
      </c>
      <c r="B1142" s="189" t="s">
        <v>14530</v>
      </c>
      <c r="C1142" s="154">
        <v>43830</v>
      </c>
      <c r="D1142" s="155">
        <v>1.1279999999999999</v>
      </c>
      <c r="E1142" s="155">
        <v>1.1279999999999999</v>
      </c>
      <c r="F1142" s="156">
        <v>-8.8573959255988696E-2</v>
      </c>
      <c r="G1142" s="154">
        <v>43829</v>
      </c>
      <c r="H1142" s="155">
        <v>1.129</v>
      </c>
      <c r="I1142" s="156">
        <v>20.5128205128205</v>
      </c>
      <c r="J1142" s="152" t="s">
        <v>14531</v>
      </c>
      <c r="K1142" s="156">
        <v>0.98478066248880003</v>
      </c>
      <c r="L1142" s="156">
        <v>9.8344693281402105</v>
      </c>
      <c r="M1142" s="185">
        <v>8.5659287776708393</v>
      </c>
      <c r="N1142" s="156">
        <v>12.350597609561699</v>
      </c>
      <c r="O1142" s="156">
        <v>20.5128205128205</v>
      </c>
      <c r="P1142" s="152" t="s">
        <v>14531</v>
      </c>
      <c r="Q1142" s="156">
        <v>-0.79155672823220002</v>
      </c>
      <c r="R1142" s="152" t="s">
        <v>14532</v>
      </c>
      <c r="S1142" s="156">
        <v>4.7353760445682402</v>
      </c>
      <c r="T1142" s="152" t="s">
        <v>14533</v>
      </c>
      <c r="U1142" s="156">
        <v>12.8</v>
      </c>
      <c r="V1142" s="152" t="s">
        <v>157</v>
      </c>
      <c r="W1142" s="152" t="s">
        <v>158</v>
      </c>
      <c r="X1142" s="155">
        <v>0.14306812839999999</v>
      </c>
      <c r="Y1142" s="152" t="s">
        <v>159</v>
      </c>
      <c r="Z1142" s="154">
        <v>42390</v>
      </c>
      <c r="AA1142" s="153" t="s">
        <v>4326</v>
      </c>
      <c r="AB1142" s="152" t="s">
        <v>14534</v>
      </c>
      <c r="AC1142" s="152" t="s">
        <v>263</v>
      </c>
      <c r="AD1142" s="152" t="s">
        <v>162</v>
      </c>
    </row>
    <row r="1143" spans="1:30">
      <c r="A1143" s="189" t="s">
        <v>14535</v>
      </c>
      <c r="B1143" s="189" t="s">
        <v>14536</v>
      </c>
      <c r="C1143" s="154">
        <v>43830</v>
      </c>
      <c r="D1143" s="155">
        <v>1.1701999999999999</v>
      </c>
      <c r="E1143" s="155">
        <v>1.1701999999999999</v>
      </c>
      <c r="F1143" s="156">
        <v>3.4193879295602303E-2</v>
      </c>
      <c r="G1143" s="154">
        <v>43829</v>
      </c>
      <c r="H1143" s="155">
        <v>1.1698</v>
      </c>
      <c r="I1143" s="156">
        <v>20.502522912161499</v>
      </c>
      <c r="J1143" s="152" t="s">
        <v>14537</v>
      </c>
      <c r="K1143" s="156">
        <v>9.4089470532878194E-2</v>
      </c>
      <c r="L1143" s="156">
        <v>0.48948046371831799</v>
      </c>
      <c r="M1143" s="185">
        <v>1.4301811562797899</v>
      </c>
      <c r="N1143" s="156">
        <v>5.9867765600941798</v>
      </c>
      <c r="O1143" s="156">
        <v>20.502522912161499</v>
      </c>
      <c r="P1143" s="152" t="s">
        <v>14537</v>
      </c>
      <c r="Q1143" s="156">
        <v>-0.153583617747442</v>
      </c>
      <c r="R1143" s="152" t="s">
        <v>14538</v>
      </c>
      <c r="S1143" s="157">
        <v>0</v>
      </c>
      <c r="T1143" s="152"/>
      <c r="U1143" s="156">
        <v>17.02</v>
      </c>
      <c r="V1143" s="152" t="s">
        <v>157</v>
      </c>
      <c r="W1143" s="152" t="s">
        <v>95</v>
      </c>
      <c r="X1143" s="155">
        <v>9.8186076299999994E-2</v>
      </c>
      <c r="Y1143" s="152" t="s">
        <v>159</v>
      </c>
      <c r="Z1143" s="154">
        <v>42956</v>
      </c>
      <c r="AA1143" s="153" t="s">
        <v>4326</v>
      </c>
      <c r="AB1143" s="152" t="s">
        <v>936</v>
      </c>
      <c r="AC1143" s="152" t="s">
        <v>214</v>
      </c>
      <c r="AD1143" s="152" t="s">
        <v>170</v>
      </c>
    </row>
    <row r="1144" spans="1:30">
      <c r="A1144" s="189" t="s">
        <v>14539</v>
      </c>
      <c r="B1144" s="189" t="s">
        <v>14540</v>
      </c>
      <c r="C1144" s="154">
        <v>43830</v>
      </c>
      <c r="D1144" s="155">
        <v>1.1000000000000001</v>
      </c>
      <c r="E1144" s="155">
        <v>1.115</v>
      </c>
      <c r="F1144" s="156">
        <v>-0.32620514679228702</v>
      </c>
      <c r="G1144" s="154">
        <v>43829</v>
      </c>
      <c r="H1144" s="155">
        <v>1.1035999999999999</v>
      </c>
      <c r="I1144" s="156">
        <v>20.468732887964102</v>
      </c>
      <c r="J1144" s="152" t="s">
        <v>14541</v>
      </c>
      <c r="K1144" s="156">
        <v>-1.3718282076571</v>
      </c>
      <c r="L1144" s="156">
        <v>9.6272672912099093</v>
      </c>
      <c r="M1144" s="185">
        <v>16.550116550116599</v>
      </c>
      <c r="N1144" s="156">
        <v>30.687893548770401</v>
      </c>
      <c r="O1144" s="156">
        <v>20.468732887964102</v>
      </c>
      <c r="P1144" s="152" t="s">
        <v>14541</v>
      </c>
      <c r="Q1144" s="156">
        <v>10.636342913776</v>
      </c>
      <c r="R1144" s="152" t="s">
        <v>14542</v>
      </c>
      <c r="S1144" s="156">
        <v>12.305905432595599</v>
      </c>
      <c r="T1144" s="152" t="s">
        <v>14543</v>
      </c>
      <c r="U1144" s="156">
        <v>11.632070000000001</v>
      </c>
      <c r="V1144" s="152" t="s">
        <v>157</v>
      </c>
      <c r="W1144" s="152" t="s">
        <v>189</v>
      </c>
      <c r="X1144" s="155">
        <v>0.32142185509999999</v>
      </c>
      <c r="Y1144" s="152" t="s">
        <v>159</v>
      </c>
      <c r="Z1144" s="154">
        <v>42515</v>
      </c>
      <c r="AA1144" s="153" t="s">
        <v>4326</v>
      </c>
      <c r="AB1144" s="152" t="s">
        <v>413</v>
      </c>
      <c r="AC1144" s="152" t="s">
        <v>203</v>
      </c>
      <c r="AD1144" s="152" t="s">
        <v>162</v>
      </c>
    </row>
    <row r="1145" spans="1:30">
      <c r="A1145" s="189" t="s">
        <v>14544</v>
      </c>
      <c r="B1145" s="189" t="s">
        <v>14545</v>
      </c>
      <c r="C1145" s="154">
        <v>43830</v>
      </c>
      <c r="D1145" s="155">
        <v>1.0206</v>
      </c>
      <c r="E1145" s="155">
        <v>1.0206</v>
      </c>
      <c r="F1145" s="156">
        <v>0.225866640479227</v>
      </c>
      <c r="G1145" s="154">
        <v>43829</v>
      </c>
      <c r="H1145" s="155">
        <v>1.0183</v>
      </c>
      <c r="I1145" s="156">
        <v>20.4674220963173</v>
      </c>
      <c r="J1145" s="152" t="s">
        <v>14546</v>
      </c>
      <c r="K1145" s="156">
        <v>0.43298563274945501</v>
      </c>
      <c r="L1145" s="156">
        <v>6.4677654913415301</v>
      </c>
      <c r="M1145" s="185">
        <v>7.9885726378160902</v>
      </c>
      <c r="N1145" s="156">
        <v>8.6091305735873096</v>
      </c>
      <c r="O1145" s="156">
        <v>20.4674220963173</v>
      </c>
      <c r="P1145" s="152" t="s">
        <v>14546</v>
      </c>
      <c r="Q1145" s="157">
        <v>0</v>
      </c>
      <c r="R1145" s="152"/>
      <c r="S1145" s="157">
        <v>0</v>
      </c>
      <c r="T1145" s="152"/>
      <c r="U1145" s="156">
        <v>2.06</v>
      </c>
      <c r="V1145" s="152" t="s">
        <v>163</v>
      </c>
      <c r="W1145" s="152" t="s">
        <v>95</v>
      </c>
      <c r="X1145" s="155">
        <v>0.1641955118</v>
      </c>
      <c r="Y1145" s="152" t="s">
        <v>159</v>
      </c>
      <c r="Z1145" s="154">
        <v>43132</v>
      </c>
      <c r="AA1145" s="153" t="s">
        <v>4326</v>
      </c>
      <c r="AB1145" s="152" t="s">
        <v>11569</v>
      </c>
      <c r="AC1145" s="152" t="s">
        <v>284</v>
      </c>
      <c r="AD1145" s="152" t="s">
        <v>170</v>
      </c>
    </row>
    <row r="1146" spans="1:30">
      <c r="A1146" s="189" t="s">
        <v>8492</v>
      </c>
      <c r="B1146" s="189" t="s">
        <v>8493</v>
      </c>
      <c r="C1146" s="154">
        <v>43830</v>
      </c>
      <c r="D1146" s="155">
        <v>1.228</v>
      </c>
      <c r="E1146" s="155">
        <v>1.228</v>
      </c>
      <c r="F1146" s="156">
        <v>0.39241334205362299</v>
      </c>
      <c r="G1146" s="154">
        <v>43829</v>
      </c>
      <c r="H1146" s="155">
        <v>1.2232000000000001</v>
      </c>
      <c r="I1146" s="156">
        <v>20.451201569396801</v>
      </c>
      <c r="J1146" s="152" t="s">
        <v>11570</v>
      </c>
      <c r="K1146" s="156">
        <v>2.22259219179222</v>
      </c>
      <c r="L1146" s="156">
        <v>5.6980547426407302</v>
      </c>
      <c r="M1146" s="185">
        <v>5.3082925992625096</v>
      </c>
      <c r="N1146" s="156">
        <v>5.7162534435261696</v>
      </c>
      <c r="O1146" s="156">
        <v>20.451201569396801</v>
      </c>
      <c r="P1146" s="152" t="s">
        <v>11570</v>
      </c>
      <c r="Q1146" s="156">
        <v>20.628683693516699</v>
      </c>
      <c r="R1146" s="152" t="s">
        <v>11571</v>
      </c>
      <c r="S1146" s="156">
        <v>23.541247484909501</v>
      </c>
      <c r="T1146" s="152" t="s">
        <v>11572</v>
      </c>
      <c r="U1146" s="156">
        <v>22.8</v>
      </c>
      <c r="V1146" s="152" t="s">
        <v>157</v>
      </c>
      <c r="W1146" s="152" t="s">
        <v>189</v>
      </c>
      <c r="X1146" s="155">
        <v>0.95044248890000005</v>
      </c>
      <c r="Y1146" s="152" t="s">
        <v>159</v>
      </c>
      <c r="Z1146" s="154">
        <v>42340</v>
      </c>
      <c r="AA1146" s="153" t="s">
        <v>4326</v>
      </c>
      <c r="AB1146" s="152" t="s">
        <v>11573</v>
      </c>
      <c r="AC1146" s="152" t="s">
        <v>394</v>
      </c>
      <c r="AD1146" s="152" t="s">
        <v>162</v>
      </c>
    </row>
    <row r="1147" spans="1:30">
      <c r="A1147" s="189" t="s">
        <v>8494</v>
      </c>
      <c r="B1147" s="189" t="s">
        <v>8495</v>
      </c>
      <c r="C1147" s="154">
        <v>43830</v>
      </c>
      <c r="D1147" s="155">
        <v>1.1544000000000001</v>
      </c>
      <c r="E1147" s="155">
        <v>1.9974000000000001</v>
      </c>
      <c r="F1147" s="156">
        <v>0.49621311047269601</v>
      </c>
      <c r="G1147" s="154">
        <v>43829</v>
      </c>
      <c r="H1147" s="155">
        <v>1.1487000000000001</v>
      </c>
      <c r="I1147" s="156">
        <v>20.413059351204801</v>
      </c>
      <c r="J1147" s="152" t="s">
        <v>11574</v>
      </c>
      <c r="K1147" s="156">
        <v>2.3132145705929199</v>
      </c>
      <c r="L1147" s="156">
        <v>7.9988773505472901</v>
      </c>
      <c r="M1147" s="185">
        <v>7.3560866734864696</v>
      </c>
      <c r="N1147" s="156">
        <v>6.29834254143646</v>
      </c>
      <c r="O1147" s="156">
        <v>20.413059351204801</v>
      </c>
      <c r="P1147" s="152" t="s">
        <v>11574</v>
      </c>
      <c r="Q1147" s="156">
        <v>5.1779813631753298</v>
      </c>
      <c r="R1147" s="152" t="s">
        <v>11575</v>
      </c>
      <c r="S1147" s="156">
        <v>24.835542842063401</v>
      </c>
      <c r="T1147" s="152" t="s">
        <v>11576</v>
      </c>
      <c r="U1147" s="156">
        <v>119.99077568</v>
      </c>
      <c r="V1147" s="152" t="s">
        <v>157</v>
      </c>
      <c r="W1147" s="152" t="s">
        <v>166</v>
      </c>
      <c r="X1147" s="155">
        <v>25.539713612</v>
      </c>
      <c r="Y1147" s="152" t="s">
        <v>159</v>
      </c>
      <c r="Z1147" s="154">
        <v>41969</v>
      </c>
      <c r="AA1147" s="153" t="s">
        <v>4326</v>
      </c>
      <c r="AB1147" s="152" t="s">
        <v>11577</v>
      </c>
      <c r="AC1147" s="152" t="s">
        <v>457</v>
      </c>
      <c r="AD1147" s="152" t="s">
        <v>207</v>
      </c>
    </row>
    <row r="1148" spans="1:30">
      <c r="A1148" s="189" t="s">
        <v>8496</v>
      </c>
      <c r="B1148" s="189" t="s">
        <v>8497</v>
      </c>
      <c r="C1148" s="154">
        <v>43830</v>
      </c>
      <c r="D1148" s="155">
        <v>1.0306</v>
      </c>
      <c r="E1148" s="155">
        <v>1.0306</v>
      </c>
      <c r="F1148" s="156">
        <v>-0.23233301064859199</v>
      </c>
      <c r="G1148" s="154">
        <v>43829</v>
      </c>
      <c r="H1148" s="155">
        <v>1.0329999999999999</v>
      </c>
      <c r="I1148" s="156">
        <v>20.3971962616822</v>
      </c>
      <c r="J1148" s="152" t="s">
        <v>11578</v>
      </c>
      <c r="K1148" s="156">
        <v>1.86814273005831</v>
      </c>
      <c r="L1148" s="156">
        <v>5.1203590371276899</v>
      </c>
      <c r="M1148" s="185">
        <v>7.19783648845433</v>
      </c>
      <c r="N1148" s="156">
        <v>12.3882224645583</v>
      </c>
      <c r="O1148" s="156">
        <v>20.3971962616822</v>
      </c>
      <c r="P1148" s="152" t="s">
        <v>11578</v>
      </c>
      <c r="Q1148" s="157">
        <v>0</v>
      </c>
      <c r="R1148" s="152"/>
      <c r="S1148" s="157">
        <v>0</v>
      </c>
      <c r="T1148" s="152"/>
      <c r="U1148" s="156">
        <v>3.06</v>
      </c>
      <c r="V1148" s="152" t="s">
        <v>163</v>
      </c>
      <c r="W1148" s="152" t="s">
        <v>95</v>
      </c>
      <c r="X1148" s="155">
        <v>0.64617191949999997</v>
      </c>
      <c r="Y1148" s="152" t="s">
        <v>159</v>
      </c>
      <c r="Z1148" s="154">
        <v>43168</v>
      </c>
      <c r="AA1148" s="153" t="s">
        <v>4326</v>
      </c>
      <c r="AB1148" s="152" t="s">
        <v>11579</v>
      </c>
      <c r="AC1148" s="152" t="s">
        <v>271</v>
      </c>
      <c r="AD1148" s="152" t="s">
        <v>207</v>
      </c>
    </row>
    <row r="1149" spans="1:30">
      <c r="A1149" s="189" t="s">
        <v>14547</v>
      </c>
      <c r="B1149" s="189" t="s">
        <v>14548</v>
      </c>
      <c r="C1149" s="154">
        <v>43830</v>
      </c>
      <c r="D1149" s="155">
        <v>1.0175000000000001</v>
      </c>
      <c r="E1149" s="155">
        <v>1.0175000000000001</v>
      </c>
      <c r="F1149" s="156">
        <v>0.226556343577617</v>
      </c>
      <c r="G1149" s="154">
        <v>43829</v>
      </c>
      <c r="H1149" s="155">
        <v>1.0152000000000001</v>
      </c>
      <c r="I1149" s="156">
        <v>20.3429923122413</v>
      </c>
      <c r="J1149" s="152" t="s">
        <v>14549</v>
      </c>
      <c r="K1149" s="156">
        <v>0.43431053203042003</v>
      </c>
      <c r="L1149" s="156">
        <v>6.4553253818790601</v>
      </c>
      <c r="M1149" s="185">
        <v>7.9461065138977398</v>
      </c>
      <c r="N1149" s="156">
        <v>8.5449114572221099</v>
      </c>
      <c r="O1149" s="156">
        <v>20.3429923122413</v>
      </c>
      <c r="P1149" s="152" t="s">
        <v>14549</v>
      </c>
      <c r="Q1149" s="157">
        <v>0</v>
      </c>
      <c r="R1149" s="152"/>
      <c r="S1149" s="157">
        <v>0</v>
      </c>
      <c r="T1149" s="152"/>
      <c r="U1149" s="156">
        <v>1.75000000000001</v>
      </c>
      <c r="V1149" s="152" t="s">
        <v>163</v>
      </c>
      <c r="W1149" s="152" t="s">
        <v>95</v>
      </c>
      <c r="X1149" s="155">
        <v>1.8422799513999999</v>
      </c>
      <c r="Y1149" s="152" t="s">
        <v>159</v>
      </c>
      <c r="Z1149" s="154">
        <v>43132</v>
      </c>
      <c r="AA1149" s="153" t="s">
        <v>4326</v>
      </c>
      <c r="AB1149" s="152" t="s">
        <v>11569</v>
      </c>
      <c r="AC1149" s="152" t="s">
        <v>284</v>
      </c>
      <c r="AD1149" s="152" t="s">
        <v>170</v>
      </c>
    </row>
    <row r="1150" spans="1:30">
      <c r="A1150" s="189" t="s">
        <v>8498</v>
      </c>
      <c r="B1150" s="189" t="s">
        <v>8499</v>
      </c>
      <c r="C1150" s="154">
        <v>43830</v>
      </c>
      <c r="D1150" s="155">
        <v>1.1299999999999999</v>
      </c>
      <c r="E1150" s="155">
        <v>1.2350000000000001</v>
      </c>
      <c r="F1150" s="156">
        <v>0.26619343389528299</v>
      </c>
      <c r="G1150" s="154">
        <v>43829</v>
      </c>
      <c r="H1150" s="155">
        <v>1.127</v>
      </c>
      <c r="I1150" s="156">
        <v>20.340788072417499</v>
      </c>
      <c r="J1150" s="152" t="s">
        <v>11580</v>
      </c>
      <c r="K1150" s="156">
        <v>1.16383169203222</v>
      </c>
      <c r="L1150" s="156">
        <v>2.7272727272727102</v>
      </c>
      <c r="M1150" s="185">
        <v>4.4362292051755903</v>
      </c>
      <c r="N1150" s="156">
        <v>9.0733590733590503</v>
      </c>
      <c r="O1150" s="156">
        <v>20.340788072417499</v>
      </c>
      <c r="P1150" s="152" t="s">
        <v>11580</v>
      </c>
      <c r="Q1150" s="156">
        <v>14.682747315301199</v>
      </c>
      <c r="R1150" s="152" t="s">
        <v>11581</v>
      </c>
      <c r="S1150" s="156">
        <v>24.514081592039801</v>
      </c>
      <c r="T1150" s="152" t="s">
        <v>11582</v>
      </c>
      <c r="U1150" s="156">
        <v>25.136652000000002</v>
      </c>
      <c r="V1150" s="152" t="s">
        <v>157</v>
      </c>
      <c r="W1150" s="152" t="s">
        <v>166</v>
      </c>
      <c r="X1150" s="155">
        <v>2.9337460694000002</v>
      </c>
      <c r="Y1150" s="152" t="s">
        <v>159</v>
      </c>
      <c r="Z1150" s="154">
        <v>42591</v>
      </c>
      <c r="AA1150" s="153" t="s">
        <v>4326</v>
      </c>
      <c r="AB1150" s="152" t="s">
        <v>11583</v>
      </c>
      <c r="AC1150" s="152" t="s">
        <v>196</v>
      </c>
      <c r="AD1150" s="152" t="s">
        <v>165</v>
      </c>
    </row>
    <row r="1151" spans="1:30">
      <c r="A1151" s="189" t="s">
        <v>14550</v>
      </c>
      <c r="B1151" s="189" t="s">
        <v>14551</v>
      </c>
      <c r="C1151" s="154">
        <v>43830</v>
      </c>
      <c r="D1151" s="155">
        <v>1.7390000000000001</v>
      </c>
      <c r="E1151" s="155">
        <v>2.6280000000000001</v>
      </c>
      <c r="F1151" s="156">
        <v>0.40415704387990797</v>
      </c>
      <c r="G1151" s="154">
        <v>43829</v>
      </c>
      <c r="H1151" s="155">
        <v>1.732</v>
      </c>
      <c r="I1151" s="156">
        <v>20.335891519853099</v>
      </c>
      <c r="J1151" s="152" t="s">
        <v>14552</v>
      </c>
      <c r="K1151" s="156">
        <v>1.4585764294049</v>
      </c>
      <c r="L1151" s="156">
        <v>4.8854041013269098</v>
      </c>
      <c r="M1151" s="185">
        <v>5.9074084746880704</v>
      </c>
      <c r="N1151" s="156">
        <v>8.4164368550110993</v>
      </c>
      <c r="O1151" s="156">
        <v>20.335891519853099</v>
      </c>
      <c r="P1151" s="152" t="s">
        <v>14552</v>
      </c>
      <c r="Q1151" s="156">
        <v>12.1464734912139</v>
      </c>
      <c r="R1151" s="152" t="s">
        <v>14553</v>
      </c>
      <c r="S1151" s="156">
        <v>24.835132754786201</v>
      </c>
      <c r="T1151" s="152" t="s">
        <v>14554</v>
      </c>
      <c r="U1151" s="156">
        <v>199.9731525</v>
      </c>
      <c r="V1151" s="152" t="s">
        <v>157</v>
      </c>
      <c r="W1151" s="152" t="s">
        <v>158</v>
      </c>
      <c r="X1151" s="155">
        <v>39.002908368500002</v>
      </c>
      <c r="Y1151" s="152" t="s">
        <v>159</v>
      </c>
      <c r="Z1151" s="154">
        <v>40715</v>
      </c>
      <c r="AA1151" s="153" t="s">
        <v>4326</v>
      </c>
      <c r="AB1151" s="152" t="s">
        <v>172</v>
      </c>
      <c r="AC1151" s="152" t="s">
        <v>167</v>
      </c>
      <c r="AD1151" s="152" t="s">
        <v>162</v>
      </c>
    </row>
    <row r="1152" spans="1:30">
      <c r="A1152" s="189" t="s">
        <v>14555</v>
      </c>
      <c r="B1152" s="189" t="s">
        <v>14556</v>
      </c>
      <c r="C1152" s="154">
        <v>43830</v>
      </c>
      <c r="D1152" s="155">
        <v>1.0358000000000001</v>
      </c>
      <c r="E1152" s="155">
        <v>1.1728000000000001</v>
      </c>
      <c r="F1152" s="156">
        <v>0.13534416086619699</v>
      </c>
      <c r="G1152" s="154">
        <v>43829</v>
      </c>
      <c r="H1152" s="155">
        <v>1.0344</v>
      </c>
      <c r="I1152" s="156">
        <v>20.274036228518298</v>
      </c>
      <c r="J1152" s="152" t="s">
        <v>14557</v>
      </c>
      <c r="K1152" s="156">
        <v>1.48932000783852</v>
      </c>
      <c r="L1152" s="156">
        <v>4.2471819645732598</v>
      </c>
      <c r="M1152" s="185">
        <v>6.2141099261689998</v>
      </c>
      <c r="N1152" s="156">
        <v>11.1731243962649</v>
      </c>
      <c r="O1152" s="156">
        <v>20.274036228518298</v>
      </c>
      <c r="P1152" s="152" t="s">
        <v>14557</v>
      </c>
      <c r="Q1152" s="156">
        <v>6.7630812885158003</v>
      </c>
      <c r="R1152" s="152" t="s">
        <v>14558</v>
      </c>
      <c r="S1152" s="156">
        <v>18.483791608110799</v>
      </c>
      <c r="T1152" s="152" t="s">
        <v>14559</v>
      </c>
      <c r="U1152" s="156">
        <v>18.0335532</v>
      </c>
      <c r="V1152" s="152" t="s">
        <v>163</v>
      </c>
      <c r="W1152" s="152" t="s">
        <v>158</v>
      </c>
      <c r="X1152" s="155">
        <v>1.243406886</v>
      </c>
      <c r="Y1152" s="152" t="s">
        <v>159</v>
      </c>
      <c r="Z1152" s="154">
        <v>42174</v>
      </c>
      <c r="AA1152" s="153" t="s">
        <v>4326</v>
      </c>
      <c r="AB1152" s="152" t="s">
        <v>10844</v>
      </c>
      <c r="AC1152" s="152" t="s">
        <v>524</v>
      </c>
      <c r="AD1152" s="152" t="s">
        <v>241</v>
      </c>
    </row>
    <row r="1153" spans="1:30">
      <c r="A1153" s="189" t="s">
        <v>8500</v>
      </c>
      <c r="B1153" s="189" t="s">
        <v>8501</v>
      </c>
      <c r="C1153" s="154">
        <v>43830</v>
      </c>
      <c r="D1153" s="155">
        <v>0.93220000000000003</v>
      </c>
      <c r="E1153" s="155">
        <v>0.93220000000000003</v>
      </c>
      <c r="F1153" s="156">
        <v>4.29276668813122E-2</v>
      </c>
      <c r="G1153" s="154">
        <v>43829</v>
      </c>
      <c r="H1153" s="155">
        <v>0.93179999999999996</v>
      </c>
      <c r="I1153" s="156">
        <v>20.252837977296199</v>
      </c>
      <c r="J1153" s="152" t="s">
        <v>11584</v>
      </c>
      <c r="K1153" s="156">
        <v>1.2710483432916899</v>
      </c>
      <c r="L1153" s="156">
        <v>3.7853484747272401</v>
      </c>
      <c r="M1153" s="185">
        <v>5.9318181818181799</v>
      </c>
      <c r="N1153" s="156">
        <v>11.2277771149028</v>
      </c>
      <c r="O1153" s="156">
        <v>20.252837977296199</v>
      </c>
      <c r="P1153" s="152" t="s">
        <v>11584</v>
      </c>
      <c r="Q1153" s="156">
        <v>-6.8545163868904799</v>
      </c>
      <c r="R1153" s="152" t="s">
        <v>11585</v>
      </c>
      <c r="S1153" s="157">
        <v>0</v>
      </c>
      <c r="T1153" s="152"/>
      <c r="U1153" s="156">
        <v>-6.78</v>
      </c>
      <c r="V1153" s="152" t="s">
        <v>163</v>
      </c>
      <c r="W1153" s="152" t="s">
        <v>95</v>
      </c>
      <c r="X1153" s="155">
        <v>1.2635905380000001</v>
      </c>
      <c r="Y1153" s="152" t="s">
        <v>159</v>
      </c>
      <c r="Z1153" s="154">
        <v>43096</v>
      </c>
      <c r="AA1153" s="153" t="s">
        <v>4326</v>
      </c>
      <c r="AB1153" s="152" t="s">
        <v>9655</v>
      </c>
      <c r="AC1153" s="152" t="s">
        <v>401</v>
      </c>
      <c r="AD1153" s="152" t="s">
        <v>177</v>
      </c>
    </row>
    <row r="1154" spans="1:30">
      <c r="A1154" s="189" t="s">
        <v>8502</v>
      </c>
      <c r="B1154" s="189" t="s">
        <v>8503</v>
      </c>
      <c r="C1154" s="154">
        <v>43830</v>
      </c>
      <c r="D1154" s="155">
        <v>1.1277999999999999</v>
      </c>
      <c r="E1154" s="155">
        <v>1.1277999999999999</v>
      </c>
      <c r="F1154" s="156">
        <v>6.2106290479986101E-2</v>
      </c>
      <c r="G1154" s="154">
        <v>43829</v>
      </c>
      <c r="H1154" s="155">
        <v>1.1271</v>
      </c>
      <c r="I1154" s="156">
        <v>20.234541577825201</v>
      </c>
      <c r="J1154" s="152" t="s">
        <v>11586</v>
      </c>
      <c r="K1154" s="156">
        <v>0.68743862155163105</v>
      </c>
      <c r="L1154" s="156">
        <v>2.8170298112863499</v>
      </c>
      <c r="M1154" s="185">
        <v>3.9447004608294902</v>
      </c>
      <c r="N1154" s="156">
        <v>6.9106076405346499</v>
      </c>
      <c r="O1154" s="156">
        <v>20.234541577825201</v>
      </c>
      <c r="P1154" s="152" t="s">
        <v>11586</v>
      </c>
      <c r="Q1154" s="156">
        <v>6.6275881629951598</v>
      </c>
      <c r="R1154" s="152" t="s">
        <v>11587</v>
      </c>
      <c r="S1154" s="156">
        <v>10.698861405575199</v>
      </c>
      <c r="T1154" s="152" t="s">
        <v>11588</v>
      </c>
      <c r="U1154" s="156">
        <v>12.78</v>
      </c>
      <c r="V1154" s="152" t="s">
        <v>163</v>
      </c>
      <c r="W1154" s="152" t="s">
        <v>158</v>
      </c>
      <c r="X1154" s="155">
        <v>3.0411287753999998</v>
      </c>
      <c r="Y1154" s="152" t="s">
        <v>159</v>
      </c>
      <c r="Z1154" s="154">
        <v>42537</v>
      </c>
      <c r="AA1154" s="153" t="s">
        <v>4326</v>
      </c>
      <c r="AB1154" s="152" t="s">
        <v>11589</v>
      </c>
      <c r="AC1154" s="152" t="s">
        <v>239</v>
      </c>
      <c r="AD1154" s="152" t="s">
        <v>207</v>
      </c>
    </row>
    <row r="1155" spans="1:30">
      <c r="A1155" s="189" t="s">
        <v>8504</v>
      </c>
      <c r="B1155" s="189" t="s">
        <v>8505</v>
      </c>
      <c r="C1155" s="154">
        <v>43830</v>
      </c>
      <c r="D1155" s="155">
        <v>0.69</v>
      </c>
      <c r="E1155" s="155">
        <v>0.69</v>
      </c>
      <c r="F1155" s="156">
        <v>0.436681222707408</v>
      </c>
      <c r="G1155" s="154">
        <v>43829</v>
      </c>
      <c r="H1155" s="155">
        <v>0.68700000000000006</v>
      </c>
      <c r="I1155" s="156">
        <v>20.209059233449501</v>
      </c>
      <c r="J1155" s="152" t="s">
        <v>11590</v>
      </c>
      <c r="K1155" s="156">
        <v>0.58309037900873095</v>
      </c>
      <c r="L1155" s="156">
        <v>6.6460587326120404</v>
      </c>
      <c r="M1155" s="185">
        <v>1.3215859030836901</v>
      </c>
      <c r="N1155" s="156">
        <v>2.52600297176819</v>
      </c>
      <c r="O1155" s="156">
        <v>20.209059233449501</v>
      </c>
      <c r="P1155" s="152" t="s">
        <v>11590</v>
      </c>
      <c r="Q1155" s="156">
        <v>-11.1969111969112</v>
      </c>
      <c r="R1155" s="152" t="s">
        <v>11591</v>
      </c>
      <c r="S1155" s="156">
        <v>-24.507658643326</v>
      </c>
      <c r="T1155" s="152" t="s">
        <v>11592</v>
      </c>
      <c r="U1155" s="156">
        <v>-31</v>
      </c>
      <c r="V1155" s="152" t="s">
        <v>157</v>
      </c>
      <c r="W1155" s="152" t="s">
        <v>186</v>
      </c>
      <c r="X1155" s="155">
        <v>11.742273837400001</v>
      </c>
      <c r="Y1155" s="152" t="s">
        <v>159</v>
      </c>
      <c r="Z1155" s="154">
        <v>42340</v>
      </c>
      <c r="AA1155" s="153" t="s">
        <v>4326</v>
      </c>
      <c r="AB1155" s="152" t="s">
        <v>11593</v>
      </c>
      <c r="AC1155" s="152" t="s">
        <v>193</v>
      </c>
      <c r="AD1155" s="152" t="s">
        <v>185</v>
      </c>
    </row>
    <row r="1156" spans="1:30">
      <c r="A1156" s="189" t="s">
        <v>14560</v>
      </c>
      <c r="B1156" s="189" t="s">
        <v>14561</v>
      </c>
      <c r="C1156" s="154">
        <v>43830</v>
      </c>
      <c r="D1156" s="155">
        <v>1.0940000000000001</v>
      </c>
      <c r="E1156" s="155">
        <v>1.2729999999999999</v>
      </c>
      <c r="F1156" s="156">
        <v>0.183150183150186</v>
      </c>
      <c r="G1156" s="154">
        <v>43829</v>
      </c>
      <c r="H1156" s="155">
        <v>1.0920000000000001</v>
      </c>
      <c r="I1156" s="156">
        <v>20.208945573234299</v>
      </c>
      <c r="J1156" s="152" t="s">
        <v>14562</v>
      </c>
      <c r="K1156" s="156">
        <v>0.92250922509226296</v>
      </c>
      <c r="L1156" s="156">
        <v>2.05223880597016</v>
      </c>
      <c r="M1156" s="185">
        <v>3.11029321511784</v>
      </c>
      <c r="N1156" s="156">
        <v>6.8359581066797199</v>
      </c>
      <c r="O1156" s="156">
        <v>20.208945573234299</v>
      </c>
      <c r="P1156" s="152" t="s">
        <v>14562</v>
      </c>
      <c r="Q1156" s="156">
        <v>18.102586073378198</v>
      </c>
      <c r="R1156" s="152" t="s">
        <v>14563</v>
      </c>
      <c r="S1156" s="156">
        <v>25.195024130519801</v>
      </c>
      <c r="T1156" s="152" t="s">
        <v>14564</v>
      </c>
      <c r="U1156" s="156">
        <v>30.4531548</v>
      </c>
      <c r="V1156" s="152" t="s">
        <v>157</v>
      </c>
      <c r="W1156" s="152" t="s">
        <v>166</v>
      </c>
      <c r="X1156" s="155">
        <v>4.5608799474000001</v>
      </c>
      <c r="Y1156" s="152" t="s">
        <v>159</v>
      </c>
      <c r="Z1156" s="154">
        <v>42327</v>
      </c>
      <c r="AA1156" s="153" t="s">
        <v>4326</v>
      </c>
      <c r="AB1156" s="152" t="s">
        <v>11563</v>
      </c>
      <c r="AC1156" s="152" t="s">
        <v>196</v>
      </c>
      <c r="AD1156" s="152" t="s">
        <v>207</v>
      </c>
    </row>
    <row r="1157" spans="1:30">
      <c r="A1157" s="189" t="s">
        <v>14565</v>
      </c>
      <c r="B1157" s="189" t="s">
        <v>14566</v>
      </c>
      <c r="C1157" s="154">
        <v>43830</v>
      </c>
      <c r="D1157" s="155">
        <v>1.5009999999999999</v>
      </c>
      <c r="E1157" s="155">
        <v>1.5009999999999999</v>
      </c>
      <c r="F1157" s="156">
        <v>0.20026702269692201</v>
      </c>
      <c r="G1157" s="154">
        <v>43829</v>
      </c>
      <c r="H1157" s="155">
        <v>1.498</v>
      </c>
      <c r="I1157" s="156">
        <v>20.176140912730201</v>
      </c>
      <c r="J1157" s="152" t="s">
        <v>14567</v>
      </c>
      <c r="K1157" s="156">
        <v>0.73825503355704003</v>
      </c>
      <c r="L1157" s="156">
        <v>3.0199039121482398</v>
      </c>
      <c r="M1157" s="185">
        <v>4.5993031358884897</v>
      </c>
      <c r="N1157" s="156">
        <v>10.367647058823501</v>
      </c>
      <c r="O1157" s="156">
        <v>20.176140912730201</v>
      </c>
      <c r="P1157" s="152" t="s">
        <v>14567</v>
      </c>
      <c r="Q1157" s="156">
        <v>-11.9131455399061</v>
      </c>
      <c r="R1157" s="152" t="s">
        <v>14568</v>
      </c>
      <c r="S1157" s="156">
        <v>1.8317503392130201</v>
      </c>
      <c r="T1157" s="152" t="s">
        <v>14569</v>
      </c>
      <c r="U1157" s="156">
        <v>50.1</v>
      </c>
      <c r="V1157" s="152" t="s">
        <v>163</v>
      </c>
      <c r="W1157" s="152" t="s">
        <v>158</v>
      </c>
      <c r="X1157" s="155">
        <v>0.43700387349999997</v>
      </c>
      <c r="Y1157" s="152" t="s">
        <v>159</v>
      </c>
      <c r="Z1157" s="154">
        <v>41687</v>
      </c>
      <c r="AA1157" s="153" t="s">
        <v>4326</v>
      </c>
      <c r="AB1157" s="152" t="s">
        <v>11594</v>
      </c>
      <c r="AC1157" s="152" t="s">
        <v>238</v>
      </c>
      <c r="AD1157" s="152" t="s">
        <v>181</v>
      </c>
    </row>
    <row r="1158" spans="1:30">
      <c r="A1158" s="189" t="s">
        <v>14570</v>
      </c>
      <c r="B1158" s="189" t="s">
        <v>14571</v>
      </c>
      <c r="C1158" s="154">
        <v>43830</v>
      </c>
      <c r="D1158" s="155">
        <v>1.127</v>
      </c>
      <c r="E1158" s="155">
        <v>1.232</v>
      </c>
      <c r="F1158" s="156">
        <v>0.177777777777783</v>
      </c>
      <c r="G1158" s="154">
        <v>43829</v>
      </c>
      <c r="H1158" s="155">
        <v>1.125</v>
      </c>
      <c r="I1158" s="156">
        <v>20.1492537313433</v>
      </c>
      <c r="J1158" s="152" t="s">
        <v>14572</v>
      </c>
      <c r="K1158" s="156">
        <v>1.1669658886893901</v>
      </c>
      <c r="L1158" s="156">
        <v>2.64116575591984</v>
      </c>
      <c r="M1158" s="185">
        <v>4.3518518518518503</v>
      </c>
      <c r="N1158" s="156">
        <v>8.8888888888889106</v>
      </c>
      <c r="O1158" s="156">
        <v>20.1492537313433</v>
      </c>
      <c r="P1158" s="152" t="s">
        <v>14572</v>
      </c>
      <c r="Q1158" s="156">
        <v>14.3784864146568</v>
      </c>
      <c r="R1158" s="152" t="s">
        <v>14573</v>
      </c>
      <c r="S1158" s="156">
        <v>24.183737512437801</v>
      </c>
      <c r="T1158" s="152" t="s">
        <v>14574</v>
      </c>
      <c r="U1158" s="156">
        <v>24.8046562</v>
      </c>
      <c r="V1158" s="152" t="s">
        <v>157</v>
      </c>
      <c r="W1158" s="152" t="s">
        <v>166</v>
      </c>
      <c r="X1158" s="155">
        <v>5.3513526200000001E-2</v>
      </c>
      <c r="Y1158" s="152" t="s">
        <v>159</v>
      </c>
      <c r="Z1158" s="154">
        <v>42591</v>
      </c>
      <c r="AA1158" s="153" t="s">
        <v>4326</v>
      </c>
      <c r="AB1158" s="152" t="s">
        <v>11583</v>
      </c>
      <c r="AC1158" s="152" t="s">
        <v>196</v>
      </c>
      <c r="AD1158" s="152" t="s">
        <v>165</v>
      </c>
    </row>
    <row r="1159" spans="1:30">
      <c r="A1159" s="189" t="s">
        <v>14575</v>
      </c>
      <c r="B1159" s="189" t="s">
        <v>14576</v>
      </c>
      <c r="C1159" s="154">
        <v>43830</v>
      </c>
      <c r="D1159" s="155">
        <v>1.0255000000000001</v>
      </c>
      <c r="E1159" s="155">
        <v>1.0255000000000001</v>
      </c>
      <c r="F1159" s="156">
        <v>-0.243190661478594</v>
      </c>
      <c r="G1159" s="154">
        <v>43829</v>
      </c>
      <c r="H1159" s="155">
        <v>1.028</v>
      </c>
      <c r="I1159" s="156">
        <v>20.1382380506092</v>
      </c>
      <c r="J1159" s="152" t="s">
        <v>14577</v>
      </c>
      <c r="K1159" s="156">
        <v>1.86748783152877</v>
      </c>
      <c r="L1159" s="156">
        <v>5.1040278774213403</v>
      </c>
      <c r="M1159" s="185">
        <v>7.1689831748354198</v>
      </c>
      <c r="N1159" s="156">
        <v>12.322015334063501</v>
      </c>
      <c r="O1159" s="156">
        <v>20.1382380506092</v>
      </c>
      <c r="P1159" s="152" t="s">
        <v>14577</v>
      </c>
      <c r="Q1159" s="157">
        <v>0</v>
      </c>
      <c r="R1159" s="152"/>
      <c r="S1159" s="157">
        <v>0</v>
      </c>
      <c r="T1159" s="152"/>
      <c r="U1159" s="156">
        <v>2.55000000000001</v>
      </c>
      <c r="V1159" s="152" t="s">
        <v>163</v>
      </c>
      <c r="W1159" s="152" t="s">
        <v>95</v>
      </c>
      <c r="X1159" s="155">
        <v>1.1931834199</v>
      </c>
      <c r="Y1159" s="152" t="s">
        <v>159</v>
      </c>
      <c r="Z1159" s="154">
        <v>43168</v>
      </c>
      <c r="AA1159" s="153" t="s">
        <v>4326</v>
      </c>
      <c r="AB1159" s="152" t="s">
        <v>11579</v>
      </c>
      <c r="AC1159" s="152" t="s">
        <v>271</v>
      </c>
      <c r="AD1159" s="152" t="s">
        <v>207</v>
      </c>
    </row>
    <row r="1160" spans="1:30">
      <c r="A1160" s="189" t="s">
        <v>8506</v>
      </c>
      <c r="B1160" s="189" t="s">
        <v>8507</v>
      </c>
      <c r="C1160" s="154">
        <v>43830</v>
      </c>
      <c r="D1160" s="155">
        <v>0.752</v>
      </c>
      <c r="E1160" s="155">
        <v>1.212</v>
      </c>
      <c r="F1160" s="156">
        <v>0.13315579227695501</v>
      </c>
      <c r="G1160" s="154">
        <v>43829</v>
      </c>
      <c r="H1160" s="155">
        <v>0.751</v>
      </c>
      <c r="I1160" s="156">
        <v>20.127795527156501</v>
      </c>
      <c r="J1160" s="152" t="s">
        <v>11595</v>
      </c>
      <c r="K1160" s="156">
        <v>1.7591339648173201</v>
      </c>
      <c r="L1160" s="156">
        <v>4.0110650069156302</v>
      </c>
      <c r="M1160" s="185">
        <v>5.6179775280898898</v>
      </c>
      <c r="N1160" s="156">
        <v>4.8814504881450302</v>
      </c>
      <c r="O1160" s="156">
        <v>20.127795527156501</v>
      </c>
      <c r="P1160" s="152" t="s">
        <v>11595</v>
      </c>
      <c r="Q1160" s="156">
        <v>-14.932126696832601</v>
      </c>
      <c r="R1160" s="152" t="s">
        <v>11596</v>
      </c>
      <c r="S1160" s="156">
        <v>-10.047846889952201</v>
      </c>
      <c r="T1160" s="152" t="s">
        <v>11597</v>
      </c>
      <c r="U1160" s="156">
        <v>12.553644800000001</v>
      </c>
      <c r="V1160" s="152" t="s">
        <v>157</v>
      </c>
      <c r="W1160" s="152" t="s">
        <v>186</v>
      </c>
      <c r="X1160" s="155">
        <v>1.469563951</v>
      </c>
      <c r="Y1160" s="152" t="s">
        <v>159</v>
      </c>
      <c r="Z1160" s="154">
        <v>39912</v>
      </c>
      <c r="AA1160" s="153" t="s">
        <v>4326</v>
      </c>
      <c r="AB1160" s="152" t="s">
        <v>449</v>
      </c>
      <c r="AC1160" s="152" t="s">
        <v>205</v>
      </c>
      <c r="AD1160" s="152" t="s">
        <v>181</v>
      </c>
    </row>
    <row r="1161" spans="1:30">
      <c r="A1161" s="189" t="s">
        <v>8508</v>
      </c>
      <c r="B1161" s="189" t="s">
        <v>8509</v>
      </c>
      <c r="C1161" s="154">
        <v>43830</v>
      </c>
      <c r="D1161" s="155">
        <v>1.2695000000000001</v>
      </c>
      <c r="E1161" s="155">
        <v>1.2695000000000001</v>
      </c>
      <c r="F1161" s="156">
        <v>9.4614838760552697E-2</v>
      </c>
      <c r="G1161" s="154">
        <v>43829</v>
      </c>
      <c r="H1161" s="155">
        <v>1.2683</v>
      </c>
      <c r="I1161" s="156">
        <v>20.126797880393699</v>
      </c>
      <c r="J1161" s="152" t="s">
        <v>11598</v>
      </c>
      <c r="K1161" s="156">
        <v>1.5112745881976799</v>
      </c>
      <c r="L1161" s="156">
        <v>3.6919055786980399</v>
      </c>
      <c r="M1161" s="185">
        <v>3.9977062341279699</v>
      </c>
      <c r="N1161" s="156">
        <v>10.3433289873968</v>
      </c>
      <c r="O1161" s="156">
        <v>20.126797880393699</v>
      </c>
      <c r="P1161" s="152" t="s">
        <v>11598</v>
      </c>
      <c r="Q1161" s="156">
        <v>22.3025048169557</v>
      </c>
      <c r="R1161" s="152" t="s">
        <v>11599</v>
      </c>
      <c r="S1161" s="156">
        <v>25.197238658777099</v>
      </c>
      <c r="T1161" s="152" t="s">
        <v>11600</v>
      </c>
      <c r="U1161" s="156">
        <v>26.95</v>
      </c>
      <c r="V1161" s="152" t="s">
        <v>163</v>
      </c>
      <c r="W1161" s="152" t="s">
        <v>166</v>
      </c>
      <c r="X1161" s="155">
        <v>2.2870630633000002</v>
      </c>
      <c r="Y1161" s="152" t="s">
        <v>159</v>
      </c>
      <c r="Z1161" s="154">
        <v>42431</v>
      </c>
      <c r="AA1161" s="153" t="s">
        <v>4326</v>
      </c>
      <c r="AB1161" s="152" t="s">
        <v>560</v>
      </c>
      <c r="AC1161" s="152" t="s">
        <v>193</v>
      </c>
      <c r="AD1161" s="152" t="s">
        <v>162</v>
      </c>
    </row>
    <row r="1162" spans="1:30">
      <c r="A1162" s="189" t="s">
        <v>14578</v>
      </c>
      <c r="B1162" s="189" t="s">
        <v>14579</v>
      </c>
      <c r="C1162" s="154">
        <v>43830</v>
      </c>
      <c r="D1162" s="155">
        <v>1.516</v>
      </c>
      <c r="E1162" s="155">
        <v>1.516</v>
      </c>
      <c r="F1162" s="156">
        <v>0.26455026455026498</v>
      </c>
      <c r="G1162" s="154">
        <v>43829</v>
      </c>
      <c r="H1162" s="155">
        <v>1.512</v>
      </c>
      <c r="I1162" s="156">
        <v>20.1267828843106</v>
      </c>
      <c r="J1162" s="152" t="s">
        <v>14580</v>
      </c>
      <c r="K1162" s="156">
        <v>0.73089700996678597</v>
      </c>
      <c r="L1162" s="156">
        <v>3.05914343983684</v>
      </c>
      <c r="M1162" s="185">
        <v>4.6238785369220103</v>
      </c>
      <c r="N1162" s="156">
        <v>10.334788937409</v>
      </c>
      <c r="O1162" s="156">
        <v>20.1267828843106</v>
      </c>
      <c r="P1162" s="152" t="s">
        <v>14580</v>
      </c>
      <c r="Q1162" s="156">
        <v>-11.2412177985948</v>
      </c>
      <c r="R1162" s="152" t="s">
        <v>14581</v>
      </c>
      <c r="S1162" s="156">
        <v>2.8493894165536</v>
      </c>
      <c r="T1162" s="152" t="s">
        <v>14582</v>
      </c>
      <c r="U1162" s="156">
        <v>7.5177304964539102</v>
      </c>
      <c r="V1162" s="152" t="s">
        <v>163</v>
      </c>
      <c r="W1162" s="152" t="s">
        <v>158</v>
      </c>
      <c r="X1162" s="155">
        <v>2.6252392181999999</v>
      </c>
      <c r="Y1162" s="152" t="s">
        <v>159</v>
      </c>
      <c r="Z1162" s="154">
        <v>42324</v>
      </c>
      <c r="AA1162" s="153" t="s">
        <v>4326</v>
      </c>
      <c r="AB1162" s="152" t="s">
        <v>11594</v>
      </c>
      <c r="AC1162" s="152" t="s">
        <v>238</v>
      </c>
      <c r="AD1162" s="152" t="s">
        <v>181</v>
      </c>
    </row>
    <row r="1163" spans="1:30">
      <c r="A1163" s="189" t="s">
        <v>14583</v>
      </c>
      <c r="B1163" s="189" t="s">
        <v>14584</v>
      </c>
      <c r="C1163" s="154">
        <v>43830</v>
      </c>
      <c r="D1163" s="155">
        <v>1.1359999999999999</v>
      </c>
      <c r="E1163" s="155">
        <v>1.2589999999999999</v>
      </c>
      <c r="F1163" s="156">
        <v>8.8105726872240206E-2</v>
      </c>
      <c r="G1163" s="154">
        <v>43829</v>
      </c>
      <c r="H1163" s="155">
        <v>1.135</v>
      </c>
      <c r="I1163" s="156">
        <v>20.084566596194499</v>
      </c>
      <c r="J1163" s="152" t="s">
        <v>14585</v>
      </c>
      <c r="K1163" s="156">
        <v>1.1576135351736301</v>
      </c>
      <c r="L1163" s="156">
        <v>3.2727272727272498</v>
      </c>
      <c r="M1163" s="185">
        <v>1.3380909901873199</v>
      </c>
      <c r="N1163" s="156">
        <v>9.4412331406551004</v>
      </c>
      <c r="O1163" s="156">
        <v>20.084566596194499</v>
      </c>
      <c r="P1163" s="152" t="s">
        <v>14585</v>
      </c>
      <c r="Q1163" s="156">
        <v>8.2936129647283003</v>
      </c>
      <c r="R1163" s="152" t="s">
        <v>14586</v>
      </c>
      <c r="S1163" s="156">
        <v>15.682281059063101</v>
      </c>
      <c r="T1163" s="152" t="s">
        <v>14587</v>
      </c>
      <c r="U1163" s="156">
        <v>26.670929600000001</v>
      </c>
      <c r="V1163" s="152" t="s">
        <v>163</v>
      </c>
      <c r="W1163" s="152" t="s">
        <v>189</v>
      </c>
      <c r="X1163" s="155">
        <v>0.4893559958</v>
      </c>
      <c r="Y1163" s="152" t="s">
        <v>159</v>
      </c>
      <c r="Z1163" s="154">
        <v>42396</v>
      </c>
      <c r="AA1163" s="153" t="s">
        <v>4326</v>
      </c>
      <c r="AB1163" s="152" t="s">
        <v>10687</v>
      </c>
      <c r="AC1163" s="152" t="s">
        <v>369</v>
      </c>
      <c r="AD1163" s="152" t="s">
        <v>183</v>
      </c>
    </row>
    <row r="1164" spans="1:30">
      <c r="A1164" s="189" t="s">
        <v>8510</v>
      </c>
      <c r="B1164" s="189" t="s">
        <v>8511</v>
      </c>
      <c r="C1164" s="154">
        <v>43830</v>
      </c>
      <c r="D1164" s="155">
        <v>0.95789999999999997</v>
      </c>
      <c r="E1164" s="155">
        <v>0.95789999999999997</v>
      </c>
      <c r="F1164" s="156">
        <v>0.19874476987447801</v>
      </c>
      <c r="G1164" s="154">
        <v>43829</v>
      </c>
      <c r="H1164" s="155">
        <v>0.95599999999999996</v>
      </c>
      <c r="I1164" s="156">
        <v>20.0827378713802</v>
      </c>
      <c r="J1164" s="152" t="s">
        <v>11601</v>
      </c>
      <c r="K1164" s="156">
        <v>1.3114754098360599</v>
      </c>
      <c r="L1164" s="156">
        <v>4.35777317790608</v>
      </c>
      <c r="M1164" s="185">
        <v>3.4225869142733698</v>
      </c>
      <c r="N1164" s="156">
        <v>9.7502291475710301</v>
      </c>
      <c r="O1164" s="156">
        <v>20.0827378713802</v>
      </c>
      <c r="P1164" s="152" t="s">
        <v>11601</v>
      </c>
      <c r="Q1164" s="156">
        <v>-8.4575688073394506</v>
      </c>
      <c r="R1164" s="152" t="s">
        <v>11602</v>
      </c>
      <c r="S1164" s="156">
        <v>-4.1908381676335296</v>
      </c>
      <c r="T1164" s="152" t="s">
        <v>11603</v>
      </c>
      <c r="U1164" s="156">
        <v>-4.21</v>
      </c>
      <c r="V1164" s="152" t="s">
        <v>157</v>
      </c>
      <c r="W1164" s="152" t="s">
        <v>186</v>
      </c>
      <c r="X1164" s="155">
        <v>0.53811013969999999</v>
      </c>
      <c r="Y1164" s="152" t="s">
        <v>159</v>
      </c>
      <c r="Z1164" s="154">
        <v>42733</v>
      </c>
      <c r="AA1164" s="153" t="s">
        <v>4326</v>
      </c>
      <c r="AB1164" s="152" t="s">
        <v>11604</v>
      </c>
      <c r="AC1164" s="152" t="s">
        <v>563</v>
      </c>
      <c r="AD1164" s="152" t="s">
        <v>185</v>
      </c>
    </row>
    <row r="1165" spans="1:30">
      <c r="A1165" s="189" t="s">
        <v>3722</v>
      </c>
      <c r="B1165" s="189" t="s">
        <v>3723</v>
      </c>
      <c r="C1165" s="154">
        <v>43830</v>
      </c>
      <c r="D1165" s="155">
        <v>2.6909999999999998</v>
      </c>
      <c r="E1165" s="155">
        <v>2.806</v>
      </c>
      <c r="F1165" s="156">
        <v>0.52297347777361902</v>
      </c>
      <c r="G1165" s="154">
        <v>43829</v>
      </c>
      <c r="H1165" s="155">
        <v>2.677</v>
      </c>
      <c r="I1165" s="156">
        <v>19.973250111457901</v>
      </c>
      <c r="J1165" s="152" t="s">
        <v>6638</v>
      </c>
      <c r="K1165" s="156">
        <v>2.0864946889225902</v>
      </c>
      <c r="L1165" s="156">
        <v>5.8615263571990504</v>
      </c>
      <c r="M1165" s="185">
        <v>5.7367387033398796</v>
      </c>
      <c r="N1165" s="156">
        <v>7.7693231878253801</v>
      </c>
      <c r="O1165" s="156">
        <v>19.973250111457901</v>
      </c>
      <c r="P1165" s="152" t="s">
        <v>6638</v>
      </c>
      <c r="Q1165" s="156">
        <v>24.6987951807229</v>
      </c>
      <c r="R1165" s="152" t="s">
        <v>6639</v>
      </c>
      <c r="S1165" s="156">
        <v>24.066390041493701</v>
      </c>
      <c r="T1165" s="152" t="s">
        <v>6640</v>
      </c>
      <c r="U1165" s="156">
        <v>195.55764289999999</v>
      </c>
      <c r="V1165" s="152" t="s">
        <v>163</v>
      </c>
      <c r="W1165" s="152" t="s">
        <v>189</v>
      </c>
      <c r="X1165" s="155">
        <v>16.153997993899999</v>
      </c>
      <c r="Y1165" s="152" t="s">
        <v>305</v>
      </c>
      <c r="Z1165" s="154">
        <v>39974</v>
      </c>
      <c r="AA1165" s="153" t="s">
        <v>4326</v>
      </c>
      <c r="AB1165" s="152" t="s">
        <v>502</v>
      </c>
      <c r="AC1165" s="152" t="s">
        <v>195</v>
      </c>
      <c r="AD1165" s="152" t="s">
        <v>162</v>
      </c>
    </row>
    <row r="1166" spans="1:30">
      <c r="A1166" s="189" t="s">
        <v>14588</v>
      </c>
      <c r="B1166" s="189" t="s">
        <v>14589</v>
      </c>
      <c r="C1166" s="154">
        <v>43830</v>
      </c>
      <c r="D1166" s="155">
        <v>2.6909999999999998</v>
      </c>
      <c r="E1166" s="155">
        <v>2.806</v>
      </c>
      <c r="F1166" s="156">
        <v>0.52297347777361902</v>
      </c>
      <c r="G1166" s="154">
        <v>43829</v>
      </c>
      <c r="H1166" s="155">
        <v>2.677</v>
      </c>
      <c r="I1166" s="156">
        <v>19.973250111457901</v>
      </c>
      <c r="J1166" s="152" t="s">
        <v>6638</v>
      </c>
      <c r="K1166" s="156">
        <v>2.0864946889225902</v>
      </c>
      <c r="L1166" s="156">
        <v>5.8615263571990504</v>
      </c>
      <c r="M1166" s="185">
        <v>5.7367387033398796</v>
      </c>
      <c r="N1166" s="156">
        <v>7.7693231878253801</v>
      </c>
      <c r="O1166" s="156">
        <v>19.973250111457901</v>
      </c>
      <c r="P1166" s="152" t="s">
        <v>6638</v>
      </c>
      <c r="Q1166" s="156">
        <v>24.6987951807229</v>
      </c>
      <c r="R1166" s="152" t="s">
        <v>6639</v>
      </c>
      <c r="S1166" s="156">
        <v>24.066390041493701</v>
      </c>
      <c r="T1166" s="152" t="s">
        <v>6640</v>
      </c>
      <c r="U1166" s="156">
        <v>195.55764289999999</v>
      </c>
      <c r="V1166" s="152" t="s">
        <v>163</v>
      </c>
      <c r="W1166" s="152" t="s">
        <v>189</v>
      </c>
      <c r="X1166" s="155">
        <v>16.153997993899999</v>
      </c>
      <c r="Y1166" s="152" t="s">
        <v>305</v>
      </c>
      <c r="Z1166" s="154">
        <v>39974</v>
      </c>
      <c r="AA1166" s="153" t="s">
        <v>4326</v>
      </c>
      <c r="AB1166" s="152" t="s">
        <v>502</v>
      </c>
      <c r="AC1166" s="152" t="s">
        <v>195</v>
      </c>
      <c r="AD1166" s="152" t="s">
        <v>162</v>
      </c>
    </row>
    <row r="1167" spans="1:30">
      <c r="A1167" s="189" t="s">
        <v>8512</v>
      </c>
      <c r="B1167" s="189" t="s">
        <v>8513</v>
      </c>
      <c r="C1167" s="154">
        <v>43830</v>
      </c>
      <c r="D1167" s="155">
        <v>1.1850000000000001</v>
      </c>
      <c r="E1167" s="155">
        <v>1.1850000000000001</v>
      </c>
      <c r="F1167" s="156">
        <v>0</v>
      </c>
      <c r="G1167" s="154">
        <v>43829</v>
      </c>
      <c r="H1167" s="155">
        <v>1.1850000000000001</v>
      </c>
      <c r="I1167" s="156">
        <v>19.939271255060699</v>
      </c>
      <c r="J1167" s="152" t="s">
        <v>11605</v>
      </c>
      <c r="K1167" s="156">
        <v>0.67969413763806397</v>
      </c>
      <c r="L1167" s="156">
        <v>1.97934595524958</v>
      </c>
      <c r="M1167" s="185">
        <v>1.97934595524958</v>
      </c>
      <c r="N1167" s="156">
        <v>8.7155963302752308</v>
      </c>
      <c r="O1167" s="156">
        <v>19.939271255060699</v>
      </c>
      <c r="P1167" s="152" t="s">
        <v>11605</v>
      </c>
      <c r="Q1167" s="156">
        <v>15.609756097561</v>
      </c>
      <c r="R1167" s="152" t="s">
        <v>11606</v>
      </c>
      <c r="S1167" s="157">
        <v>0</v>
      </c>
      <c r="T1167" s="152"/>
      <c r="U1167" s="156">
        <v>18.5</v>
      </c>
      <c r="V1167" s="152" t="s">
        <v>163</v>
      </c>
      <c r="W1167" s="152" t="s">
        <v>95</v>
      </c>
      <c r="X1167" s="155">
        <v>2.2680892005</v>
      </c>
      <c r="Y1167" s="152" t="s">
        <v>159</v>
      </c>
      <c r="Z1167" s="154">
        <v>42963</v>
      </c>
      <c r="AA1167" s="153" t="s">
        <v>4326</v>
      </c>
      <c r="AB1167" s="152" t="s">
        <v>9920</v>
      </c>
      <c r="AC1167" s="152" t="s">
        <v>430</v>
      </c>
      <c r="AD1167" s="152" t="s">
        <v>162</v>
      </c>
    </row>
    <row r="1168" spans="1:30">
      <c r="A1168" s="189" t="s">
        <v>14590</v>
      </c>
      <c r="B1168" s="189" t="s">
        <v>14591</v>
      </c>
      <c r="C1168" s="154">
        <v>43830</v>
      </c>
      <c r="D1168" s="155">
        <v>1.0740000000000001</v>
      </c>
      <c r="E1168" s="155">
        <v>1.306</v>
      </c>
      <c r="F1168" s="156">
        <v>0.280112044817934</v>
      </c>
      <c r="G1168" s="154">
        <v>43829</v>
      </c>
      <c r="H1168" s="155">
        <v>1.071</v>
      </c>
      <c r="I1168" s="156">
        <v>19.932426924240399</v>
      </c>
      <c r="J1168" s="152" t="s">
        <v>14592</v>
      </c>
      <c r="K1168" s="156">
        <v>-0.18587360594795399</v>
      </c>
      <c r="L1168" s="156">
        <v>1.7763674089966</v>
      </c>
      <c r="M1168" s="185">
        <v>5.1656643027974498</v>
      </c>
      <c r="N1168" s="156">
        <v>9.6021834315065409</v>
      </c>
      <c r="O1168" s="156">
        <v>19.932426924240399</v>
      </c>
      <c r="P1168" s="152" t="s">
        <v>14592</v>
      </c>
      <c r="Q1168" s="156">
        <v>20.970485011438601</v>
      </c>
      <c r="R1168" s="152" t="s">
        <v>14593</v>
      </c>
      <c r="S1168" s="156">
        <v>32.493257988165702</v>
      </c>
      <c r="T1168" s="152" t="s">
        <v>14594</v>
      </c>
      <c r="U1168" s="156">
        <v>34.348163599999999</v>
      </c>
      <c r="V1168" s="152" t="s">
        <v>163</v>
      </c>
      <c r="W1168" s="152" t="s">
        <v>197</v>
      </c>
      <c r="X1168" s="155">
        <v>9.53932698E-2</v>
      </c>
      <c r="Y1168" s="152" t="s">
        <v>159</v>
      </c>
      <c r="Z1168" s="154">
        <v>42404</v>
      </c>
      <c r="AA1168" s="153" t="s">
        <v>4326</v>
      </c>
      <c r="AB1168" s="152" t="s">
        <v>11583</v>
      </c>
      <c r="AC1168" s="152" t="s">
        <v>196</v>
      </c>
      <c r="AD1168" s="152" t="s">
        <v>173</v>
      </c>
    </row>
    <row r="1169" spans="1:30">
      <c r="A1169" s="189" t="s">
        <v>8514</v>
      </c>
      <c r="B1169" s="189" t="s">
        <v>8515</v>
      </c>
      <c r="C1169" s="154">
        <v>43830</v>
      </c>
      <c r="D1169" s="155">
        <v>1.1485000000000001</v>
      </c>
      <c r="E1169" s="155">
        <v>1.1485000000000001</v>
      </c>
      <c r="F1169" s="156">
        <v>0.16570730856445301</v>
      </c>
      <c r="G1169" s="154">
        <v>43829</v>
      </c>
      <c r="H1169" s="155">
        <v>1.1466000000000001</v>
      </c>
      <c r="I1169" s="156">
        <v>19.8851774530272</v>
      </c>
      <c r="J1169" s="152" t="s">
        <v>11607</v>
      </c>
      <c r="K1169" s="156">
        <v>0.74561403508773505</v>
      </c>
      <c r="L1169" s="156">
        <v>5.9697361136741103</v>
      </c>
      <c r="M1169" s="185">
        <v>5.5897765928105398</v>
      </c>
      <c r="N1169" s="156">
        <v>8.0636055701919602</v>
      </c>
      <c r="O1169" s="156">
        <v>19.8851774530272</v>
      </c>
      <c r="P1169" s="152" t="s">
        <v>11607</v>
      </c>
      <c r="Q1169" s="156">
        <v>12.267839687194501</v>
      </c>
      <c r="R1169" s="152" t="s">
        <v>11608</v>
      </c>
      <c r="S1169" s="156">
        <v>15.0801603206413</v>
      </c>
      <c r="T1169" s="152" t="s">
        <v>11609</v>
      </c>
      <c r="U1169" s="156">
        <v>14.85</v>
      </c>
      <c r="V1169" s="152" t="s">
        <v>157</v>
      </c>
      <c r="W1169" s="152" t="s">
        <v>189</v>
      </c>
      <c r="X1169" s="155">
        <v>0.74053786600000004</v>
      </c>
      <c r="Y1169" s="152" t="s">
        <v>159</v>
      </c>
      <c r="Z1169" s="154">
        <v>42566</v>
      </c>
      <c r="AA1169" s="153" t="s">
        <v>4326</v>
      </c>
      <c r="AB1169" s="152" t="s">
        <v>11610</v>
      </c>
      <c r="AC1169" s="152" t="s">
        <v>215</v>
      </c>
      <c r="AD1169" s="152" t="s">
        <v>183</v>
      </c>
    </row>
    <row r="1170" spans="1:30">
      <c r="A1170" s="189" t="s">
        <v>8516</v>
      </c>
      <c r="B1170" s="189" t="s">
        <v>8517</v>
      </c>
      <c r="C1170" s="154">
        <v>43830</v>
      </c>
      <c r="D1170" s="155">
        <v>0.94699999999999995</v>
      </c>
      <c r="E1170" s="155">
        <v>0.94699999999999995</v>
      </c>
      <c r="F1170" s="156">
        <v>0.31779661016949201</v>
      </c>
      <c r="G1170" s="154">
        <v>43829</v>
      </c>
      <c r="H1170" s="155">
        <v>0.94399999999999995</v>
      </c>
      <c r="I1170" s="156">
        <v>19.873417721519001</v>
      </c>
      <c r="J1170" s="152" t="s">
        <v>11611</v>
      </c>
      <c r="K1170" s="156">
        <v>0.74468085106383097</v>
      </c>
      <c r="L1170" s="156">
        <v>2.04741379310344</v>
      </c>
      <c r="M1170" s="185">
        <v>4.5253863134657797</v>
      </c>
      <c r="N1170" s="156">
        <v>10.116279069767399</v>
      </c>
      <c r="O1170" s="156">
        <v>19.873417721519001</v>
      </c>
      <c r="P1170" s="152" t="s">
        <v>11611</v>
      </c>
      <c r="Q1170" s="156">
        <v>-6.4229249011857803</v>
      </c>
      <c r="R1170" s="152" t="s">
        <v>11612</v>
      </c>
      <c r="S1170" s="156">
        <v>-6.2376237623762396</v>
      </c>
      <c r="T1170" s="152" t="s">
        <v>11613</v>
      </c>
      <c r="U1170" s="156">
        <v>-5.3</v>
      </c>
      <c r="V1170" s="152" t="s">
        <v>157</v>
      </c>
      <c r="W1170" s="152" t="s">
        <v>158</v>
      </c>
      <c r="X1170" s="155">
        <v>1.8881843001</v>
      </c>
      <c r="Y1170" s="152" t="s">
        <v>159</v>
      </c>
      <c r="Z1170" s="154">
        <v>42514</v>
      </c>
      <c r="AA1170" s="153" t="s">
        <v>4326</v>
      </c>
      <c r="AB1170" s="152" t="s">
        <v>11614</v>
      </c>
      <c r="AC1170" s="152" t="s">
        <v>270</v>
      </c>
      <c r="AD1170" s="152" t="s">
        <v>162</v>
      </c>
    </row>
    <row r="1171" spans="1:30">
      <c r="A1171" s="189" t="s">
        <v>8518</v>
      </c>
      <c r="B1171" s="189" t="s">
        <v>8519</v>
      </c>
      <c r="C1171" s="154">
        <v>43830</v>
      </c>
      <c r="D1171" s="155">
        <v>1.1339999999999999</v>
      </c>
      <c r="E1171" s="155">
        <v>1.1339999999999999</v>
      </c>
      <c r="F1171" s="156">
        <v>0.17667844522968201</v>
      </c>
      <c r="G1171" s="154">
        <v>43829</v>
      </c>
      <c r="H1171" s="155">
        <v>1.1319999999999999</v>
      </c>
      <c r="I1171" s="156">
        <v>19.873150105708199</v>
      </c>
      <c r="J1171" s="152" t="s">
        <v>11615</v>
      </c>
      <c r="K1171" s="156">
        <v>2.9038112522685799</v>
      </c>
      <c r="L1171" s="156">
        <v>7.0821529745042504</v>
      </c>
      <c r="M1171" s="185">
        <v>9.6711798839458307</v>
      </c>
      <c r="N1171" s="156">
        <v>7.9999999999999902</v>
      </c>
      <c r="O1171" s="156">
        <v>19.873150105708199</v>
      </c>
      <c r="P1171" s="152" t="s">
        <v>11615</v>
      </c>
      <c r="Q1171" s="156">
        <v>-5.4211843202669003</v>
      </c>
      <c r="R1171" s="152" t="s">
        <v>11616</v>
      </c>
      <c r="S1171" s="156">
        <v>15.3611393692777</v>
      </c>
      <c r="T1171" s="152" t="s">
        <v>11617</v>
      </c>
      <c r="U1171" s="156">
        <v>13.4</v>
      </c>
      <c r="V1171" s="152" t="s">
        <v>163</v>
      </c>
      <c r="W1171" s="152" t="s">
        <v>189</v>
      </c>
      <c r="X1171" s="155">
        <v>2.2233344111000002</v>
      </c>
      <c r="Y1171" s="152" t="s">
        <v>159</v>
      </c>
      <c r="Z1171" s="154">
        <v>42366</v>
      </c>
      <c r="AA1171" s="153" t="s">
        <v>4326</v>
      </c>
      <c r="AB1171" s="152" t="s">
        <v>573</v>
      </c>
      <c r="AC1171" s="152" t="s">
        <v>187</v>
      </c>
      <c r="AD1171" s="152" t="s">
        <v>185</v>
      </c>
    </row>
    <row r="1172" spans="1:30">
      <c r="A1172" s="189" t="s">
        <v>8520</v>
      </c>
      <c r="B1172" s="189" t="s">
        <v>8521</v>
      </c>
      <c r="C1172" s="154">
        <v>43830</v>
      </c>
      <c r="D1172" s="155">
        <v>1.073</v>
      </c>
      <c r="E1172" s="155">
        <v>1.3109999999999999</v>
      </c>
      <c r="F1172" s="156">
        <v>0.28037383177569303</v>
      </c>
      <c r="G1172" s="154">
        <v>43829</v>
      </c>
      <c r="H1172" s="155">
        <v>1.07</v>
      </c>
      <c r="I1172" s="156">
        <v>19.866044161774301</v>
      </c>
      <c r="J1172" s="152" t="s">
        <v>11618</v>
      </c>
      <c r="K1172" s="156">
        <v>-9.3109869646179802E-2</v>
      </c>
      <c r="L1172" s="156">
        <v>1.7807707392938801</v>
      </c>
      <c r="M1172" s="185">
        <v>5.27370139813591</v>
      </c>
      <c r="N1172" s="156">
        <v>9.6180094414181205</v>
      </c>
      <c r="O1172" s="156">
        <v>19.866044161774301</v>
      </c>
      <c r="P1172" s="152" t="s">
        <v>11618</v>
      </c>
      <c r="Q1172" s="156">
        <v>20.4088090184257</v>
      </c>
      <c r="R1172" s="152" t="s">
        <v>11619</v>
      </c>
      <c r="S1172" s="156">
        <v>32.103308414872799</v>
      </c>
      <c r="T1172" s="152" t="s">
        <v>11620</v>
      </c>
      <c r="U1172" s="156">
        <v>35.0095812</v>
      </c>
      <c r="V1172" s="152" t="s">
        <v>163</v>
      </c>
      <c r="W1172" s="152" t="s">
        <v>197</v>
      </c>
      <c r="X1172" s="155">
        <v>5.0494925900999998</v>
      </c>
      <c r="Y1172" s="152" t="s">
        <v>159</v>
      </c>
      <c r="Z1172" s="154">
        <v>42404</v>
      </c>
      <c r="AA1172" s="153" t="s">
        <v>4326</v>
      </c>
      <c r="AB1172" s="152" t="s">
        <v>11583</v>
      </c>
      <c r="AC1172" s="152" t="s">
        <v>196</v>
      </c>
      <c r="AD1172" s="152" t="s">
        <v>173</v>
      </c>
    </row>
    <row r="1173" spans="1:30">
      <c r="A1173" s="189" t="s">
        <v>14595</v>
      </c>
      <c r="B1173" s="189" t="s">
        <v>14596</v>
      </c>
      <c r="C1173" s="154">
        <v>43830</v>
      </c>
      <c r="D1173" s="155">
        <v>0.98399999999999999</v>
      </c>
      <c r="E1173" s="155">
        <v>0.98399999999999999</v>
      </c>
      <c r="F1173" s="156">
        <v>0.30581039755351702</v>
      </c>
      <c r="G1173" s="154">
        <v>43829</v>
      </c>
      <c r="H1173" s="155">
        <v>0.98099999999999998</v>
      </c>
      <c r="I1173" s="156">
        <v>19.8538367844093</v>
      </c>
      <c r="J1173" s="152" t="s">
        <v>14597</v>
      </c>
      <c r="K1173" s="156">
        <v>2.1806853582554502</v>
      </c>
      <c r="L1173" s="156">
        <v>6.1488673139158498</v>
      </c>
      <c r="M1173" s="185">
        <v>6.2634989200863904</v>
      </c>
      <c r="N1173" s="156">
        <v>7.0729053318824704</v>
      </c>
      <c r="O1173" s="156">
        <v>19.8538367844093</v>
      </c>
      <c r="P1173" s="152" t="s">
        <v>14597</v>
      </c>
      <c r="Q1173" s="156">
        <v>-8.5501858736059493</v>
      </c>
      <c r="R1173" s="152" t="s">
        <v>14598</v>
      </c>
      <c r="S1173" s="156">
        <v>20.736196319018401</v>
      </c>
      <c r="T1173" s="152" t="s">
        <v>14599</v>
      </c>
      <c r="U1173" s="156">
        <v>-1.6</v>
      </c>
      <c r="V1173" s="152" t="s">
        <v>157</v>
      </c>
      <c r="W1173" s="152" t="s">
        <v>158</v>
      </c>
      <c r="X1173" s="155">
        <v>0.20958407400000001</v>
      </c>
      <c r="Y1173" s="152" t="s">
        <v>159</v>
      </c>
      <c r="Z1173" s="154">
        <v>42255</v>
      </c>
      <c r="AA1173" s="153" t="s">
        <v>4326</v>
      </c>
      <c r="AB1173" s="152" t="s">
        <v>11621</v>
      </c>
      <c r="AC1173" s="152" t="s">
        <v>553</v>
      </c>
      <c r="AD1173" s="152" t="s">
        <v>173</v>
      </c>
    </row>
    <row r="1174" spans="1:30">
      <c r="A1174" s="189" t="s">
        <v>14600</v>
      </c>
      <c r="B1174" s="189" t="s">
        <v>14601</v>
      </c>
      <c r="C1174" s="154">
        <v>43830</v>
      </c>
      <c r="D1174" s="155">
        <v>1.1692</v>
      </c>
      <c r="E1174" s="155">
        <v>1.1692</v>
      </c>
      <c r="F1174" s="156">
        <v>2.5665155274186599E-2</v>
      </c>
      <c r="G1174" s="154">
        <v>43829</v>
      </c>
      <c r="H1174" s="155">
        <v>1.1689000000000001</v>
      </c>
      <c r="I1174" s="156">
        <v>19.819635171141599</v>
      </c>
      <c r="J1174" s="152" t="s">
        <v>14602</v>
      </c>
      <c r="K1174" s="156">
        <v>0.205690778196774</v>
      </c>
      <c r="L1174" s="156">
        <v>0.75835918648741096</v>
      </c>
      <c r="M1174" s="185">
        <v>1.2469691721510201</v>
      </c>
      <c r="N1174" s="156">
        <v>8.2091624248033295</v>
      </c>
      <c r="O1174" s="156">
        <v>19.819635171141599</v>
      </c>
      <c r="P1174" s="152" t="s">
        <v>14602</v>
      </c>
      <c r="Q1174" s="156">
        <v>11.161817836090499</v>
      </c>
      <c r="R1174" s="152" t="s">
        <v>14603</v>
      </c>
      <c r="S1174" s="156">
        <v>18.196522442377699</v>
      </c>
      <c r="T1174" s="152" t="s">
        <v>14604</v>
      </c>
      <c r="U1174" s="156">
        <v>16.920000000000002</v>
      </c>
      <c r="V1174" s="152" t="s">
        <v>157</v>
      </c>
      <c r="W1174" s="152" t="s">
        <v>166</v>
      </c>
      <c r="X1174" s="155">
        <v>5.5042060000000002E-4</v>
      </c>
      <c r="Y1174" s="152" t="s">
        <v>159</v>
      </c>
      <c r="Z1174" s="154">
        <v>42615</v>
      </c>
      <c r="AA1174" s="153" t="s">
        <v>4326</v>
      </c>
      <c r="AB1174" s="152" t="s">
        <v>14605</v>
      </c>
      <c r="AC1174" s="152" t="s">
        <v>270</v>
      </c>
      <c r="AD1174" s="152" t="s">
        <v>247</v>
      </c>
    </row>
    <row r="1175" spans="1:30">
      <c r="A1175" s="189" t="s">
        <v>8522</v>
      </c>
      <c r="B1175" s="189" t="s">
        <v>8523</v>
      </c>
      <c r="C1175" s="154">
        <v>43830</v>
      </c>
      <c r="D1175" s="155">
        <v>1.4367000000000001</v>
      </c>
      <c r="E1175" s="155">
        <v>1.4367000000000001</v>
      </c>
      <c r="F1175" s="156">
        <v>0.22322985699337899</v>
      </c>
      <c r="G1175" s="154">
        <v>43829</v>
      </c>
      <c r="H1175" s="155">
        <v>1.4335</v>
      </c>
      <c r="I1175" s="156">
        <v>19.7848924462231</v>
      </c>
      <c r="J1175" s="152" t="s">
        <v>11622</v>
      </c>
      <c r="K1175" s="156">
        <v>2.0600980322511999</v>
      </c>
      <c r="L1175" s="156">
        <v>4.2749310494992097</v>
      </c>
      <c r="M1175" s="185">
        <v>5.5155699177438402</v>
      </c>
      <c r="N1175" s="156">
        <v>9.3878483325719699</v>
      </c>
      <c r="O1175" s="156">
        <v>19.7848924462231</v>
      </c>
      <c r="P1175" s="152" t="s">
        <v>11622</v>
      </c>
      <c r="Q1175" s="156">
        <v>20.256131246338001</v>
      </c>
      <c r="R1175" s="152" t="s">
        <v>11623</v>
      </c>
      <c r="S1175" s="156">
        <v>28.8751345532831</v>
      </c>
      <c r="T1175" s="152" t="s">
        <v>11624</v>
      </c>
      <c r="U1175" s="156">
        <v>43.67</v>
      </c>
      <c r="V1175" s="152" t="s">
        <v>157</v>
      </c>
      <c r="W1175" s="152" t="s">
        <v>166</v>
      </c>
      <c r="X1175" s="155">
        <v>0.51711251739999997</v>
      </c>
      <c r="Y1175" s="152" t="s">
        <v>159</v>
      </c>
      <c r="Z1175" s="154">
        <v>42345</v>
      </c>
      <c r="AA1175" s="153" t="s">
        <v>4326</v>
      </c>
      <c r="AB1175" s="152" t="s">
        <v>11625</v>
      </c>
      <c r="AC1175" s="152" t="s">
        <v>314</v>
      </c>
      <c r="AD1175" s="152" t="s">
        <v>235</v>
      </c>
    </row>
    <row r="1176" spans="1:30">
      <c r="A1176" s="189" t="s">
        <v>14606</v>
      </c>
      <c r="B1176" s="189" t="s">
        <v>14607</v>
      </c>
      <c r="C1176" s="154">
        <v>43830</v>
      </c>
      <c r="D1176" s="155">
        <v>1.1688000000000001</v>
      </c>
      <c r="E1176" s="155">
        <v>1.1688000000000001</v>
      </c>
      <c r="F1176" s="156">
        <v>2.5673940949933E-2</v>
      </c>
      <c r="G1176" s="154">
        <v>43829</v>
      </c>
      <c r="H1176" s="155">
        <v>1.1685000000000001</v>
      </c>
      <c r="I1176" s="156">
        <v>19.766369505072198</v>
      </c>
      <c r="J1176" s="152" t="s">
        <v>14608</v>
      </c>
      <c r="K1176" s="156">
        <v>0.179994857289791</v>
      </c>
      <c r="L1176" s="156">
        <v>0.72388831437434997</v>
      </c>
      <c r="M1176" s="185">
        <v>1.3176144244105501</v>
      </c>
      <c r="N1176" s="156">
        <v>7.3081160484759602</v>
      </c>
      <c r="O1176" s="156">
        <v>19.766369505072198</v>
      </c>
      <c r="P1176" s="152" t="s">
        <v>14608</v>
      </c>
      <c r="Q1176" s="156">
        <v>11.643901041169199</v>
      </c>
      <c r="R1176" s="152" t="s">
        <v>14609</v>
      </c>
      <c r="S1176" s="156">
        <v>18.2038834951456</v>
      </c>
      <c r="T1176" s="152" t="s">
        <v>14610</v>
      </c>
      <c r="U1176" s="156">
        <v>16.88</v>
      </c>
      <c r="V1176" s="152" t="s">
        <v>157</v>
      </c>
      <c r="W1176" s="152" t="s">
        <v>166</v>
      </c>
      <c r="X1176" s="155">
        <v>1.8507655299999998E-2</v>
      </c>
      <c r="Y1176" s="152" t="s">
        <v>159</v>
      </c>
      <c r="Z1176" s="154">
        <v>42615</v>
      </c>
      <c r="AA1176" s="153" t="s">
        <v>4326</v>
      </c>
      <c r="AB1176" s="152" t="s">
        <v>14605</v>
      </c>
      <c r="AC1176" s="152" t="s">
        <v>270</v>
      </c>
      <c r="AD1176" s="152" t="s">
        <v>247</v>
      </c>
    </row>
    <row r="1177" spans="1:30">
      <c r="A1177" s="189" t="s">
        <v>14611</v>
      </c>
      <c r="B1177" s="189" t="s">
        <v>14612</v>
      </c>
      <c r="C1177" s="154">
        <v>43830</v>
      </c>
      <c r="D1177" s="155">
        <v>1.1424000000000001</v>
      </c>
      <c r="E1177" s="155">
        <v>1.9854000000000001</v>
      </c>
      <c r="F1177" s="156">
        <v>0.50145157033519305</v>
      </c>
      <c r="G1177" s="154">
        <v>43829</v>
      </c>
      <c r="H1177" s="155">
        <v>1.1367</v>
      </c>
      <c r="I1177" s="156">
        <v>19.760981234930298</v>
      </c>
      <c r="J1177" s="152" t="s">
        <v>14613</v>
      </c>
      <c r="K1177" s="156">
        <v>2.3014238380943999</v>
      </c>
      <c r="L1177" s="156">
        <v>7.9467069828971102</v>
      </c>
      <c r="M1177" s="185">
        <v>7.1669793621013103</v>
      </c>
      <c r="N1177" s="156">
        <v>5.9641962712178804</v>
      </c>
      <c r="O1177" s="156">
        <v>19.760981234930298</v>
      </c>
      <c r="P1177" s="152" t="s">
        <v>14613</v>
      </c>
      <c r="Q1177" s="156">
        <v>4.0236525158205296</v>
      </c>
      <c r="R1177" s="152" t="s">
        <v>14614</v>
      </c>
      <c r="S1177" s="156">
        <v>23.151661771018599</v>
      </c>
      <c r="T1177" s="152" t="s">
        <v>14615</v>
      </c>
      <c r="U1177" s="156">
        <v>118.22033408</v>
      </c>
      <c r="V1177" s="152" t="s">
        <v>157</v>
      </c>
      <c r="W1177" s="152" t="s">
        <v>189</v>
      </c>
      <c r="X1177" s="155">
        <v>2.1192407657999999</v>
      </c>
      <c r="Y1177" s="152" t="s">
        <v>159</v>
      </c>
      <c r="Z1177" s="154">
        <v>41969</v>
      </c>
      <c r="AA1177" s="153" t="s">
        <v>4326</v>
      </c>
      <c r="AB1177" s="152" t="s">
        <v>11577</v>
      </c>
      <c r="AC1177" s="152" t="s">
        <v>457</v>
      </c>
      <c r="AD1177" s="152" t="s">
        <v>207</v>
      </c>
    </row>
    <row r="1178" spans="1:30">
      <c r="A1178" s="189" t="s">
        <v>14616</v>
      </c>
      <c r="B1178" s="189" t="s">
        <v>14617</v>
      </c>
      <c r="C1178" s="154">
        <v>43830</v>
      </c>
      <c r="D1178" s="155">
        <v>1.1519999999999999</v>
      </c>
      <c r="E1178" s="155">
        <v>1.262</v>
      </c>
      <c r="F1178" s="156">
        <v>0.34843205574913499</v>
      </c>
      <c r="G1178" s="154">
        <v>43829</v>
      </c>
      <c r="H1178" s="155">
        <v>1.1479999999999999</v>
      </c>
      <c r="I1178" s="156">
        <v>19.697956282116898</v>
      </c>
      <c r="J1178" s="152" t="s">
        <v>14618</v>
      </c>
      <c r="K1178" s="156">
        <v>1.6769638128861399</v>
      </c>
      <c r="L1178" s="156">
        <v>6.5679925994449704</v>
      </c>
      <c r="M1178" s="185">
        <v>5.9797407833778102</v>
      </c>
      <c r="N1178" s="156">
        <v>9.46609601116295</v>
      </c>
      <c r="O1178" s="156">
        <v>19.697956282116898</v>
      </c>
      <c r="P1178" s="152" t="s">
        <v>14618</v>
      </c>
      <c r="Q1178" s="156">
        <v>18.483569522159701</v>
      </c>
      <c r="R1178" s="152" t="s">
        <v>14619</v>
      </c>
      <c r="S1178" s="156">
        <v>27.769906586826298</v>
      </c>
      <c r="T1178" s="152" t="s">
        <v>14620</v>
      </c>
      <c r="U1178" s="156">
        <v>28.0254464</v>
      </c>
      <c r="V1178" s="152" t="s">
        <v>157</v>
      </c>
      <c r="W1178" s="152" t="s">
        <v>166</v>
      </c>
      <c r="X1178" s="155">
        <v>0.3778937275</v>
      </c>
      <c r="Y1178" s="152" t="s">
        <v>159</v>
      </c>
      <c r="Z1178" s="154">
        <v>42692</v>
      </c>
      <c r="AA1178" s="153" t="s">
        <v>4326</v>
      </c>
      <c r="AB1178" s="152" t="s">
        <v>178</v>
      </c>
      <c r="AC1178" s="152" t="s">
        <v>179</v>
      </c>
      <c r="AD1178" s="152" t="s">
        <v>247</v>
      </c>
    </row>
    <row r="1179" spans="1:30">
      <c r="A1179" s="189" t="s">
        <v>8524</v>
      </c>
      <c r="B1179" s="189" t="s">
        <v>8525</v>
      </c>
      <c r="C1179" s="154">
        <v>43830</v>
      </c>
      <c r="D1179" s="155">
        <v>1.2929999999999999</v>
      </c>
      <c r="E1179" s="155">
        <v>1.343</v>
      </c>
      <c r="F1179" s="156">
        <v>0.232558139534876</v>
      </c>
      <c r="G1179" s="154">
        <v>43829</v>
      </c>
      <c r="H1179" s="155">
        <v>1.29</v>
      </c>
      <c r="I1179" s="156">
        <v>19.611470860314501</v>
      </c>
      <c r="J1179" s="152" t="s">
        <v>11626</v>
      </c>
      <c r="K1179" s="156">
        <v>1.0946051602814699</v>
      </c>
      <c r="L1179" s="156">
        <v>3.2747603833865799</v>
      </c>
      <c r="M1179" s="185">
        <v>5.63725490196079</v>
      </c>
      <c r="N1179" s="156">
        <v>9.6692111959287406</v>
      </c>
      <c r="O1179" s="156">
        <v>19.611470860314501</v>
      </c>
      <c r="P1179" s="152" t="s">
        <v>11626</v>
      </c>
      <c r="Q1179" s="156">
        <v>17.281834374999999</v>
      </c>
      <c r="R1179" s="152" t="s">
        <v>11627</v>
      </c>
      <c r="S1179" s="156">
        <v>19.353951590106</v>
      </c>
      <c r="T1179" s="152" t="s">
        <v>11628</v>
      </c>
      <c r="U1179" s="156">
        <v>35.108673199999998</v>
      </c>
      <c r="V1179" s="152" t="s">
        <v>163</v>
      </c>
      <c r="W1179" s="152" t="s">
        <v>166</v>
      </c>
      <c r="X1179" s="155">
        <v>2.4828717434000001</v>
      </c>
      <c r="Y1179" s="152" t="s">
        <v>159</v>
      </c>
      <c r="Z1179" s="154">
        <v>42145</v>
      </c>
      <c r="AA1179" s="153" t="s">
        <v>4326</v>
      </c>
      <c r="AB1179" s="152" t="s">
        <v>220</v>
      </c>
      <c r="AC1179" s="152" t="s">
        <v>200</v>
      </c>
      <c r="AD1179" s="152" t="s">
        <v>162</v>
      </c>
    </row>
    <row r="1180" spans="1:30">
      <c r="A1180" s="189" t="s">
        <v>8526</v>
      </c>
      <c r="B1180" s="189" t="s">
        <v>8527</v>
      </c>
      <c r="C1180" s="154">
        <v>43830</v>
      </c>
      <c r="D1180" s="155">
        <v>1.155</v>
      </c>
      <c r="E1180" s="155">
        <v>1.155</v>
      </c>
      <c r="F1180" s="156">
        <v>0.17346053772766701</v>
      </c>
      <c r="G1180" s="154">
        <v>43829</v>
      </c>
      <c r="H1180" s="155">
        <v>1.153</v>
      </c>
      <c r="I1180" s="156">
        <v>19.565217391304401</v>
      </c>
      <c r="J1180" s="152" t="s">
        <v>11629</v>
      </c>
      <c r="K1180" s="156">
        <v>3.3094812164579501</v>
      </c>
      <c r="L1180" s="156">
        <v>6.7467652495378898</v>
      </c>
      <c r="M1180" s="185">
        <v>7.8431372549019702</v>
      </c>
      <c r="N1180" s="156">
        <v>6.7467652495378898</v>
      </c>
      <c r="O1180" s="156">
        <v>19.565217391304401</v>
      </c>
      <c r="P1180" s="152" t="s">
        <v>11629</v>
      </c>
      <c r="Q1180" s="156">
        <v>-3.02267002518892</v>
      </c>
      <c r="R1180" s="152" t="s">
        <v>11630</v>
      </c>
      <c r="S1180" s="156">
        <v>16.431451612903199</v>
      </c>
      <c r="T1180" s="152" t="s">
        <v>11631</v>
      </c>
      <c r="U1180" s="156">
        <v>15.5</v>
      </c>
      <c r="V1180" s="152" t="s">
        <v>157</v>
      </c>
      <c r="W1180" s="152" t="s">
        <v>189</v>
      </c>
      <c r="X1180" s="155">
        <v>3.1593047214999999</v>
      </c>
      <c r="Y1180" s="152" t="s">
        <v>159</v>
      </c>
      <c r="Z1180" s="154">
        <v>42314</v>
      </c>
      <c r="AA1180" s="153" t="s">
        <v>4326</v>
      </c>
      <c r="AB1180" s="152" t="s">
        <v>573</v>
      </c>
      <c r="AC1180" s="152" t="s">
        <v>187</v>
      </c>
      <c r="AD1180" s="152" t="s">
        <v>185</v>
      </c>
    </row>
    <row r="1181" spans="1:30">
      <c r="A1181" s="189" t="s">
        <v>14621</v>
      </c>
      <c r="B1181" s="189" t="s">
        <v>14622</v>
      </c>
      <c r="C1181" s="154">
        <v>43830</v>
      </c>
      <c r="D1181" s="155">
        <v>2.625</v>
      </c>
      <c r="E1181" s="155">
        <v>2.722</v>
      </c>
      <c r="F1181" s="156">
        <v>0.49770290964776698</v>
      </c>
      <c r="G1181" s="154">
        <v>43829</v>
      </c>
      <c r="H1181" s="155">
        <v>2.6120000000000001</v>
      </c>
      <c r="I1181" s="156">
        <v>19.535519125682999</v>
      </c>
      <c r="J1181" s="152" t="s">
        <v>14623</v>
      </c>
      <c r="K1181" s="156">
        <v>2.0606531881804</v>
      </c>
      <c r="L1181" s="156">
        <v>5.8041112454655499</v>
      </c>
      <c r="M1181" s="185">
        <v>5.5913113435237198</v>
      </c>
      <c r="N1181" s="156">
        <v>7.5378943056124603</v>
      </c>
      <c r="O1181" s="156">
        <v>19.535519125682999</v>
      </c>
      <c r="P1181" s="152" t="s">
        <v>14623</v>
      </c>
      <c r="Q1181" s="156">
        <v>23.820754716981099</v>
      </c>
      <c r="R1181" s="152" t="s">
        <v>14624</v>
      </c>
      <c r="S1181" s="156">
        <v>22.720897615708299</v>
      </c>
      <c r="T1181" s="152" t="s">
        <v>14625</v>
      </c>
      <c r="U1181" s="156">
        <v>184.31164999999999</v>
      </c>
      <c r="V1181" s="152" t="s">
        <v>163</v>
      </c>
      <c r="W1181" s="152" t="s">
        <v>158</v>
      </c>
      <c r="X1181" s="155">
        <v>5.3330188328999997</v>
      </c>
      <c r="Y1181" s="152" t="s">
        <v>159</v>
      </c>
      <c r="Z1181" s="154">
        <v>39974</v>
      </c>
      <c r="AA1181" s="153" t="s">
        <v>4326</v>
      </c>
      <c r="AB1181" s="152" t="s">
        <v>502</v>
      </c>
      <c r="AC1181" s="152" t="s">
        <v>195</v>
      </c>
      <c r="AD1181" s="152" t="s">
        <v>162</v>
      </c>
    </row>
    <row r="1182" spans="1:30">
      <c r="A1182" s="189" t="s">
        <v>14626</v>
      </c>
      <c r="B1182" s="189" t="s">
        <v>14627</v>
      </c>
      <c r="C1182" s="154">
        <v>43830</v>
      </c>
      <c r="D1182" s="155">
        <v>1.1479999999999999</v>
      </c>
      <c r="E1182" s="155">
        <v>1.258</v>
      </c>
      <c r="F1182" s="156">
        <v>0.34965034965035202</v>
      </c>
      <c r="G1182" s="154">
        <v>43829</v>
      </c>
      <c r="H1182" s="155">
        <v>1.1439999999999999</v>
      </c>
      <c r="I1182" s="156">
        <v>19.533011626302901</v>
      </c>
      <c r="J1182" s="152" t="s">
        <v>14628</v>
      </c>
      <c r="K1182" s="156">
        <v>1.6829052258635799</v>
      </c>
      <c r="L1182" s="156">
        <v>6.5923862581244199</v>
      </c>
      <c r="M1182" s="185">
        <v>5.9041028690362101</v>
      </c>
      <c r="N1182" s="156">
        <v>9.3978219152741502</v>
      </c>
      <c r="O1182" s="156">
        <v>19.533011626302901</v>
      </c>
      <c r="P1182" s="152" t="s">
        <v>14628</v>
      </c>
      <c r="Q1182" s="156">
        <v>18.200490613716099</v>
      </c>
      <c r="R1182" s="152" t="s">
        <v>14629</v>
      </c>
      <c r="S1182" s="156">
        <v>27.346998403193599</v>
      </c>
      <c r="T1182" s="152" t="s">
        <v>14630</v>
      </c>
      <c r="U1182" s="156">
        <v>27.601692400000001</v>
      </c>
      <c r="V1182" s="152" t="s">
        <v>157</v>
      </c>
      <c r="W1182" s="152" t="s">
        <v>166</v>
      </c>
      <c r="X1182" s="155">
        <v>0.77344027339999999</v>
      </c>
      <c r="Y1182" s="152" t="s">
        <v>159</v>
      </c>
      <c r="Z1182" s="154">
        <v>42692</v>
      </c>
      <c r="AA1182" s="153" t="s">
        <v>4326</v>
      </c>
      <c r="AB1182" s="152" t="s">
        <v>178</v>
      </c>
      <c r="AC1182" s="152" t="s">
        <v>179</v>
      </c>
      <c r="AD1182" s="152" t="s">
        <v>247</v>
      </c>
    </row>
    <row r="1183" spans="1:30">
      <c r="A1183" s="189" t="s">
        <v>8528</v>
      </c>
      <c r="B1183" s="189" t="s">
        <v>8529</v>
      </c>
      <c r="C1183" s="154">
        <v>43830</v>
      </c>
      <c r="D1183" s="155">
        <v>0.99890000000000001</v>
      </c>
      <c r="E1183" s="155">
        <v>0.99890000000000001</v>
      </c>
      <c r="F1183" s="156">
        <v>0.54353296426773601</v>
      </c>
      <c r="G1183" s="154">
        <v>43829</v>
      </c>
      <c r="H1183" s="155">
        <v>0.99350000000000005</v>
      </c>
      <c r="I1183" s="156">
        <v>19.528538949383801</v>
      </c>
      <c r="J1183" s="152" t="s">
        <v>11632</v>
      </c>
      <c r="K1183" s="156">
        <v>2.0952575633687598</v>
      </c>
      <c r="L1183" s="156">
        <v>4.5311845960652999</v>
      </c>
      <c r="M1183" s="185">
        <v>3.27750206782465</v>
      </c>
      <c r="N1183" s="156">
        <v>5.06994845903019</v>
      </c>
      <c r="O1183" s="156">
        <v>19.528538949383801</v>
      </c>
      <c r="P1183" s="152" t="s">
        <v>11632</v>
      </c>
      <c r="Q1183" s="156">
        <v>-0.29943108094620202</v>
      </c>
      <c r="R1183" s="152" t="s">
        <v>11633</v>
      </c>
      <c r="S1183" s="157">
        <v>0</v>
      </c>
      <c r="T1183" s="152"/>
      <c r="U1183" s="156">
        <v>-0.109999999999999</v>
      </c>
      <c r="V1183" s="152" t="s">
        <v>157</v>
      </c>
      <c r="W1183" s="152" t="s">
        <v>95</v>
      </c>
      <c r="X1183" s="155">
        <v>6.9316251065000003</v>
      </c>
      <c r="Y1183" s="152" t="s">
        <v>159</v>
      </c>
      <c r="Z1183" s="154">
        <v>43096</v>
      </c>
      <c r="AA1183" s="153" t="s">
        <v>4326</v>
      </c>
      <c r="AB1183" s="152" t="s">
        <v>11634</v>
      </c>
      <c r="AC1183" s="152" t="s">
        <v>248</v>
      </c>
      <c r="AD1183" s="152" t="s">
        <v>165</v>
      </c>
    </row>
    <row r="1184" spans="1:30">
      <c r="A1184" s="189" t="s">
        <v>14631</v>
      </c>
      <c r="B1184" s="189" t="s">
        <v>14632</v>
      </c>
      <c r="C1184" s="154">
        <v>43830</v>
      </c>
      <c r="D1184" s="155">
        <v>1.0840000000000001</v>
      </c>
      <c r="E1184" s="155">
        <v>1.2949999999999999</v>
      </c>
      <c r="F1184" s="156">
        <v>0.184842883548993</v>
      </c>
      <c r="G1184" s="154">
        <v>43829</v>
      </c>
      <c r="H1184" s="155">
        <v>1.0820000000000001</v>
      </c>
      <c r="I1184" s="156">
        <v>19.519053904284402</v>
      </c>
      <c r="J1184" s="152" t="s">
        <v>14633</v>
      </c>
      <c r="K1184" s="156">
        <v>-0.18416206261509399</v>
      </c>
      <c r="L1184" s="156">
        <v>1.8578356206249</v>
      </c>
      <c r="M1184" s="185">
        <v>5.0318344957293499</v>
      </c>
      <c r="N1184" s="156">
        <v>9.2340905512726295</v>
      </c>
      <c r="O1184" s="156">
        <v>19.519053904284402</v>
      </c>
      <c r="P1184" s="152" t="s">
        <v>14633</v>
      </c>
      <c r="Q1184" s="156">
        <v>20.791829379611801</v>
      </c>
      <c r="R1184" s="152" t="s">
        <v>14634</v>
      </c>
      <c r="S1184" s="156">
        <v>31.934425819265201</v>
      </c>
      <c r="T1184" s="152" t="s">
        <v>14635</v>
      </c>
      <c r="U1184" s="156">
        <v>32.8579668</v>
      </c>
      <c r="V1184" s="152" t="s">
        <v>163</v>
      </c>
      <c r="W1184" s="152" t="s">
        <v>197</v>
      </c>
      <c r="X1184" s="155">
        <v>0.1122966301</v>
      </c>
      <c r="Y1184" s="152" t="s">
        <v>159</v>
      </c>
      <c r="Z1184" s="154">
        <v>42583</v>
      </c>
      <c r="AA1184" s="153" t="s">
        <v>4326</v>
      </c>
      <c r="AB1184" s="152" t="s">
        <v>11583</v>
      </c>
      <c r="AC1184" s="152" t="s">
        <v>196</v>
      </c>
      <c r="AD1184" s="152" t="s">
        <v>247</v>
      </c>
    </row>
    <row r="1185" spans="1:30">
      <c r="A1185" s="189" t="s">
        <v>14636</v>
      </c>
      <c r="B1185" s="189" t="s">
        <v>14637</v>
      </c>
      <c r="C1185" s="154">
        <v>43830</v>
      </c>
      <c r="D1185" s="155">
        <v>1.1587000000000001</v>
      </c>
      <c r="E1185" s="155">
        <v>1.1587000000000001</v>
      </c>
      <c r="F1185" s="156">
        <v>0.442094313453546</v>
      </c>
      <c r="G1185" s="154">
        <v>43829</v>
      </c>
      <c r="H1185" s="155">
        <v>1.1536</v>
      </c>
      <c r="I1185" s="156">
        <v>19.478242936688002</v>
      </c>
      <c r="J1185" s="152" t="s">
        <v>14638</v>
      </c>
      <c r="K1185" s="156">
        <v>2.3948391657829702</v>
      </c>
      <c r="L1185" s="156">
        <v>5.8366824990866002</v>
      </c>
      <c r="M1185" s="185">
        <v>5.9237590273333902</v>
      </c>
      <c r="N1185" s="156">
        <v>5.2885052248977802</v>
      </c>
      <c r="O1185" s="156">
        <v>19.478242936688002</v>
      </c>
      <c r="P1185" s="152" t="s">
        <v>14638</v>
      </c>
      <c r="Q1185" s="156">
        <v>19.109786184210499</v>
      </c>
      <c r="R1185" s="152" t="s">
        <v>14639</v>
      </c>
      <c r="S1185" s="156">
        <v>15.8584141585842</v>
      </c>
      <c r="T1185" s="152" t="s">
        <v>14640</v>
      </c>
      <c r="U1185" s="156">
        <v>15.87</v>
      </c>
      <c r="V1185" s="152" t="s">
        <v>157</v>
      </c>
      <c r="W1185" s="152" t="s">
        <v>189</v>
      </c>
      <c r="X1185" s="155">
        <v>0.20077257570000001</v>
      </c>
      <c r="Y1185" s="152" t="s">
        <v>159</v>
      </c>
      <c r="Z1185" s="154">
        <v>42711</v>
      </c>
      <c r="AA1185" s="153" t="s">
        <v>4326</v>
      </c>
      <c r="AB1185" s="152" t="s">
        <v>11163</v>
      </c>
      <c r="AC1185" s="152" t="s">
        <v>470</v>
      </c>
      <c r="AD1185" s="152" t="s">
        <v>162</v>
      </c>
    </row>
    <row r="1186" spans="1:30">
      <c r="A1186" s="189" t="s">
        <v>8530</v>
      </c>
      <c r="B1186" s="189" t="s">
        <v>8531</v>
      </c>
      <c r="C1186" s="154">
        <v>43830</v>
      </c>
      <c r="D1186" s="155">
        <v>1.121</v>
      </c>
      <c r="E1186" s="155">
        <v>1.2370000000000001</v>
      </c>
      <c r="F1186" s="156">
        <v>8.92857142857061E-2</v>
      </c>
      <c r="G1186" s="154">
        <v>43829</v>
      </c>
      <c r="H1186" s="155">
        <v>1.1200000000000001</v>
      </c>
      <c r="I1186" s="156">
        <v>19.4738025018871</v>
      </c>
      <c r="J1186" s="152" t="s">
        <v>11635</v>
      </c>
      <c r="K1186" s="156">
        <v>0.95461095100864402</v>
      </c>
      <c r="L1186" s="156">
        <v>1.67800453514738</v>
      </c>
      <c r="M1186" s="185">
        <v>2.7215046057649999</v>
      </c>
      <c r="N1186" s="156">
        <v>6.9146189568634799</v>
      </c>
      <c r="O1186" s="156">
        <v>19.4738025018871</v>
      </c>
      <c r="P1186" s="152" t="s">
        <v>11635</v>
      </c>
      <c r="Q1186" s="156">
        <v>17.231786859014299</v>
      </c>
      <c r="R1186" s="152" t="s">
        <v>11636</v>
      </c>
      <c r="S1186" s="156">
        <v>25.4032799200799</v>
      </c>
      <c r="T1186" s="152" t="s">
        <v>11637</v>
      </c>
      <c r="U1186" s="156">
        <v>25.5286832</v>
      </c>
      <c r="V1186" s="152" t="s">
        <v>157</v>
      </c>
      <c r="W1186" s="152" t="s">
        <v>166</v>
      </c>
      <c r="X1186" s="155">
        <v>3.3216621466</v>
      </c>
      <c r="Y1186" s="152" t="s">
        <v>159</v>
      </c>
      <c r="Z1186" s="154">
        <v>42726</v>
      </c>
      <c r="AA1186" s="153" t="s">
        <v>4326</v>
      </c>
      <c r="AB1186" s="152" t="s">
        <v>11452</v>
      </c>
      <c r="AC1186" s="152" t="s">
        <v>196</v>
      </c>
      <c r="AD1186" s="152" t="s">
        <v>165</v>
      </c>
    </row>
    <row r="1187" spans="1:30">
      <c r="A1187" s="189" t="s">
        <v>8532</v>
      </c>
      <c r="B1187" s="189" t="s">
        <v>8533</v>
      </c>
      <c r="C1187" s="154">
        <v>43830</v>
      </c>
      <c r="D1187" s="155">
        <v>1.2454000000000001</v>
      </c>
      <c r="E1187" s="155">
        <v>1.3714</v>
      </c>
      <c r="F1187" s="156">
        <v>0</v>
      </c>
      <c r="G1187" s="154">
        <v>43829</v>
      </c>
      <c r="H1187" s="155">
        <v>1.2454000000000001</v>
      </c>
      <c r="I1187" s="156">
        <v>19.439915603721101</v>
      </c>
      <c r="J1187" s="152" t="s">
        <v>11638</v>
      </c>
      <c r="K1187" s="156">
        <v>1.19444218737305</v>
      </c>
      <c r="L1187" s="156">
        <v>6.19936897757312</v>
      </c>
      <c r="M1187" s="185">
        <v>10.1441584858937</v>
      </c>
      <c r="N1187" s="156">
        <v>10.929010421305801</v>
      </c>
      <c r="O1187" s="156">
        <v>19.439915603721101</v>
      </c>
      <c r="P1187" s="152" t="s">
        <v>11638</v>
      </c>
      <c r="Q1187" s="156">
        <v>2.79818406933554</v>
      </c>
      <c r="R1187" s="152" t="s">
        <v>11639</v>
      </c>
      <c r="S1187" s="156">
        <v>29.900854231856702</v>
      </c>
      <c r="T1187" s="152" t="s">
        <v>11640</v>
      </c>
      <c r="U1187" s="156">
        <v>37.824806340000002</v>
      </c>
      <c r="V1187" s="152" t="s">
        <v>174</v>
      </c>
      <c r="W1187" s="152" t="s">
        <v>189</v>
      </c>
      <c r="X1187" s="155">
        <v>9.4829903981000001</v>
      </c>
      <c r="Y1187" s="152" t="s">
        <v>159</v>
      </c>
      <c r="Z1187" s="154">
        <v>42527</v>
      </c>
      <c r="AA1187" s="153" t="s">
        <v>4326</v>
      </c>
      <c r="AB1187" s="152" t="s">
        <v>10891</v>
      </c>
      <c r="AC1187" s="152" t="s">
        <v>202</v>
      </c>
      <c r="AD1187" s="152" t="s">
        <v>165</v>
      </c>
    </row>
    <row r="1188" spans="1:30">
      <c r="A1188" s="189" t="s">
        <v>3715</v>
      </c>
      <c r="B1188" s="189" t="s">
        <v>3716</v>
      </c>
      <c r="C1188" s="154">
        <v>43830</v>
      </c>
      <c r="D1188" s="155">
        <v>1.2024999999999999</v>
      </c>
      <c r="E1188" s="155">
        <v>1.2024999999999999</v>
      </c>
      <c r="F1188" s="156">
        <v>0.51826464933545002</v>
      </c>
      <c r="G1188" s="154">
        <v>43829</v>
      </c>
      <c r="H1188" s="155">
        <v>1.1962999999999999</v>
      </c>
      <c r="I1188" s="156">
        <v>19.437822804926501</v>
      </c>
      <c r="J1188" s="152" t="s">
        <v>6641</v>
      </c>
      <c r="K1188" s="156">
        <v>1.7515654086985899</v>
      </c>
      <c r="L1188" s="156">
        <v>4.95766780134415</v>
      </c>
      <c r="M1188" s="185">
        <v>5.85387323943662</v>
      </c>
      <c r="N1188" s="156">
        <v>8.1482147675150394</v>
      </c>
      <c r="O1188" s="156">
        <v>19.437822804926501</v>
      </c>
      <c r="P1188" s="152" t="s">
        <v>6641</v>
      </c>
      <c r="Q1188" s="156">
        <v>15.5139289145053</v>
      </c>
      <c r="R1188" s="152" t="s">
        <v>6642</v>
      </c>
      <c r="S1188" s="156">
        <v>19.414101290963298</v>
      </c>
      <c r="T1188" s="152" t="s">
        <v>6643</v>
      </c>
      <c r="U1188" s="156">
        <v>20.25</v>
      </c>
      <c r="V1188" s="152" t="s">
        <v>157</v>
      </c>
      <c r="W1188" s="152" t="s">
        <v>189</v>
      </c>
      <c r="X1188" s="155">
        <v>0.56576811739999999</v>
      </c>
      <c r="Y1188" s="152" t="s">
        <v>159</v>
      </c>
      <c r="Z1188" s="154">
        <v>42390</v>
      </c>
      <c r="AA1188" s="153" t="s">
        <v>4326</v>
      </c>
      <c r="AB1188" s="152" t="s">
        <v>3717</v>
      </c>
      <c r="AC1188" s="152" t="s">
        <v>263</v>
      </c>
      <c r="AD1188" s="152" t="s">
        <v>162</v>
      </c>
    </row>
    <row r="1189" spans="1:30">
      <c r="A1189" s="189" t="s">
        <v>14641</v>
      </c>
      <c r="B1189" s="189" t="s">
        <v>14642</v>
      </c>
      <c r="C1189" s="154">
        <v>43830</v>
      </c>
      <c r="D1189" s="155">
        <v>1.1739999999999999</v>
      </c>
      <c r="E1189" s="155">
        <v>1.1739999999999999</v>
      </c>
      <c r="F1189" s="156">
        <v>8.5251491901098903E-2</v>
      </c>
      <c r="G1189" s="154">
        <v>43829</v>
      </c>
      <c r="H1189" s="155">
        <v>1.173</v>
      </c>
      <c r="I1189" s="156">
        <v>19.430315361139399</v>
      </c>
      <c r="J1189" s="152" t="s">
        <v>14643</v>
      </c>
      <c r="K1189" s="156">
        <v>0.68610634648370605</v>
      </c>
      <c r="L1189" s="156">
        <v>1.7331022530329301</v>
      </c>
      <c r="M1189" s="185">
        <v>2.8921998247151599</v>
      </c>
      <c r="N1189" s="156">
        <v>8.0036798528058792</v>
      </c>
      <c r="O1189" s="156">
        <v>19.430315361139399</v>
      </c>
      <c r="P1189" s="152" t="s">
        <v>14643</v>
      </c>
      <c r="Q1189" s="157">
        <v>0</v>
      </c>
      <c r="R1189" s="152"/>
      <c r="S1189" s="157">
        <v>0</v>
      </c>
      <c r="T1189" s="152"/>
      <c r="U1189" s="156">
        <v>17.399999999999999</v>
      </c>
      <c r="V1189" s="152" t="s">
        <v>157</v>
      </c>
      <c r="W1189" s="152" t="s">
        <v>95</v>
      </c>
      <c r="X1189" s="155">
        <v>3.3917497441000002</v>
      </c>
      <c r="Y1189" s="152" t="s">
        <v>159</v>
      </c>
      <c r="Z1189" s="154">
        <v>43119</v>
      </c>
      <c r="AA1189" s="153" t="s">
        <v>4326</v>
      </c>
      <c r="AB1189" s="152" t="s">
        <v>550</v>
      </c>
      <c r="AC1189" s="152" t="s">
        <v>167</v>
      </c>
      <c r="AD1189" s="152" t="s">
        <v>183</v>
      </c>
    </row>
    <row r="1190" spans="1:30">
      <c r="A1190" s="189" t="s">
        <v>14644</v>
      </c>
      <c r="B1190" s="189" t="s">
        <v>14645</v>
      </c>
      <c r="C1190" s="154">
        <v>43830</v>
      </c>
      <c r="D1190" s="155">
        <v>1.2367999999999999</v>
      </c>
      <c r="E1190" s="155">
        <v>1.4498</v>
      </c>
      <c r="F1190" s="156">
        <v>9.7118808675939597E-2</v>
      </c>
      <c r="G1190" s="154">
        <v>43829</v>
      </c>
      <c r="H1190" s="155">
        <v>1.2356</v>
      </c>
      <c r="I1190" s="156">
        <v>19.428350714561599</v>
      </c>
      <c r="J1190" s="152" t="s">
        <v>14646</v>
      </c>
      <c r="K1190" s="156">
        <v>1.0705238211979999</v>
      </c>
      <c r="L1190" s="156">
        <v>2.4434688975399501</v>
      </c>
      <c r="M1190" s="185">
        <v>3.4200183961869599</v>
      </c>
      <c r="N1190" s="156">
        <v>9.6842852075204</v>
      </c>
      <c r="O1190" s="156">
        <v>19.428350714561599</v>
      </c>
      <c r="P1190" s="152" t="s">
        <v>14646</v>
      </c>
      <c r="Q1190" s="156">
        <v>16.6572344840596</v>
      </c>
      <c r="R1190" s="152" t="s">
        <v>14647</v>
      </c>
      <c r="S1190" s="156">
        <v>23.667633236676298</v>
      </c>
      <c r="T1190" s="152" t="s">
        <v>14648</v>
      </c>
      <c r="U1190" s="156">
        <v>50.02384</v>
      </c>
      <c r="V1190" s="152" t="s">
        <v>163</v>
      </c>
      <c r="W1190" s="152" t="s">
        <v>189</v>
      </c>
      <c r="X1190" s="155">
        <v>0.3357882076</v>
      </c>
      <c r="Y1190" s="152" t="s">
        <v>159</v>
      </c>
      <c r="Z1190" s="154">
        <v>42691</v>
      </c>
      <c r="AA1190" s="153" t="s">
        <v>4326</v>
      </c>
      <c r="AB1190" s="152" t="s">
        <v>6777</v>
      </c>
      <c r="AC1190" s="152" t="s">
        <v>329</v>
      </c>
      <c r="AD1190" s="152" t="s">
        <v>229</v>
      </c>
    </row>
    <row r="1191" spans="1:30">
      <c r="A1191" s="189" t="s">
        <v>14649</v>
      </c>
      <c r="B1191" s="189" t="s">
        <v>14650</v>
      </c>
      <c r="C1191" s="154">
        <v>43830</v>
      </c>
      <c r="D1191" s="155">
        <v>1.1928000000000001</v>
      </c>
      <c r="E1191" s="155">
        <v>1.2387999999999999</v>
      </c>
      <c r="F1191" s="156">
        <v>0.159543202619885</v>
      </c>
      <c r="G1191" s="154">
        <v>43829</v>
      </c>
      <c r="H1191" s="155">
        <v>1.1909000000000001</v>
      </c>
      <c r="I1191" s="156">
        <v>19.411352487736501</v>
      </c>
      <c r="J1191" s="152" t="s">
        <v>14651</v>
      </c>
      <c r="K1191" s="156">
        <v>0.80283951660611796</v>
      </c>
      <c r="L1191" s="156">
        <v>2.8808004140072501</v>
      </c>
      <c r="M1191" s="185">
        <v>3.8029762422765701</v>
      </c>
      <c r="N1191" s="156">
        <v>11.7481731309725</v>
      </c>
      <c r="O1191" s="156">
        <v>19.411352487736501</v>
      </c>
      <c r="P1191" s="152" t="s">
        <v>14651</v>
      </c>
      <c r="Q1191" s="156">
        <v>10.454671728863801</v>
      </c>
      <c r="R1191" s="152" t="s">
        <v>14652</v>
      </c>
      <c r="S1191" s="156">
        <v>19.507063420499001</v>
      </c>
      <c r="T1191" s="152" t="s">
        <v>14653</v>
      </c>
      <c r="U1191" s="156">
        <v>24.686366</v>
      </c>
      <c r="V1191" s="152" t="s">
        <v>163</v>
      </c>
      <c r="W1191" s="152" t="s">
        <v>166</v>
      </c>
      <c r="X1191" s="155">
        <v>0.80866703660000006</v>
      </c>
      <c r="Y1191" s="152" t="s">
        <v>159</v>
      </c>
      <c r="Z1191" s="154">
        <v>42149</v>
      </c>
      <c r="AA1191" s="153" t="s">
        <v>4326</v>
      </c>
      <c r="AB1191" s="152" t="s">
        <v>10066</v>
      </c>
      <c r="AC1191" s="152" t="s">
        <v>175</v>
      </c>
      <c r="AD1191" s="152" t="s">
        <v>181</v>
      </c>
    </row>
    <row r="1192" spans="1:30">
      <c r="A1192" s="189" t="s">
        <v>8534</v>
      </c>
      <c r="B1192" s="189" t="s">
        <v>8535</v>
      </c>
      <c r="C1192" s="154">
        <v>43830</v>
      </c>
      <c r="D1192" s="155">
        <v>1.34</v>
      </c>
      <c r="E1192" s="155">
        <v>1.3713</v>
      </c>
      <c r="F1192" s="156">
        <v>0.156962403767098</v>
      </c>
      <c r="G1192" s="154">
        <v>43829</v>
      </c>
      <c r="H1192" s="155">
        <v>1.3379000000000001</v>
      </c>
      <c r="I1192" s="156">
        <v>19.4083051149528</v>
      </c>
      <c r="J1192" s="152" t="s">
        <v>11641</v>
      </c>
      <c r="K1192" s="156">
        <v>0.80493492815768897</v>
      </c>
      <c r="L1192" s="156">
        <v>2.8869778869778999</v>
      </c>
      <c r="M1192" s="185">
        <v>3.8196327574184701</v>
      </c>
      <c r="N1192" s="156">
        <v>11.7877700842579</v>
      </c>
      <c r="O1192" s="156">
        <v>19.4083051149528</v>
      </c>
      <c r="P1192" s="152" t="s">
        <v>11641</v>
      </c>
      <c r="Q1192" s="156">
        <v>10.161131206839899</v>
      </c>
      <c r="R1192" s="152" t="s">
        <v>11642</v>
      </c>
      <c r="S1192" s="156">
        <v>19.206476292144799</v>
      </c>
      <c r="T1192" s="152" t="s">
        <v>11643</v>
      </c>
      <c r="U1192" s="156">
        <v>37.676558</v>
      </c>
      <c r="V1192" s="152" t="s">
        <v>163</v>
      </c>
      <c r="W1192" s="152" t="s">
        <v>166</v>
      </c>
      <c r="X1192" s="155">
        <v>4.3600417183999998</v>
      </c>
      <c r="Y1192" s="152" t="s">
        <v>159</v>
      </c>
      <c r="Z1192" s="154">
        <v>42149</v>
      </c>
      <c r="AA1192" s="153" t="s">
        <v>4326</v>
      </c>
      <c r="AB1192" s="152" t="s">
        <v>10066</v>
      </c>
      <c r="AC1192" s="152" t="s">
        <v>175</v>
      </c>
      <c r="AD1192" s="152" t="s">
        <v>181</v>
      </c>
    </row>
    <row r="1193" spans="1:30">
      <c r="A1193" s="189" t="s">
        <v>14654</v>
      </c>
      <c r="B1193" s="189" t="s">
        <v>14655</v>
      </c>
      <c r="C1193" s="154">
        <v>43830</v>
      </c>
      <c r="D1193" s="155">
        <v>1.2031000000000001</v>
      </c>
      <c r="E1193" s="155">
        <v>1.2031000000000001</v>
      </c>
      <c r="F1193" s="156">
        <v>0.16651402880692701</v>
      </c>
      <c r="G1193" s="154">
        <v>43829</v>
      </c>
      <c r="H1193" s="155">
        <v>1.2011000000000001</v>
      </c>
      <c r="I1193" s="156">
        <v>19.378845008930298</v>
      </c>
      <c r="J1193" s="152" t="s">
        <v>14656</v>
      </c>
      <c r="K1193" s="156">
        <v>1.02443530103283</v>
      </c>
      <c r="L1193" s="156">
        <v>4.3361373688318503</v>
      </c>
      <c r="M1193" s="185">
        <v>2.4089206673476302</v>
      </c>
      <c r="N1193" s="156">
        <v>6.5916541153539496</v>
      </c>
      <c r="O1193" s="156">
        <v>19.378845008930298</v>
      </c>
      <c r="P1193" s="152" t="s">
        <v>14656</v>
      </c>
      <c r="Q1193" s="157">
        <v>0</v>
      </c>
      <c r="R1193" s="152"/>
      <c r="S1193" s="157">
        <v>0</v>
      </c>
      <c r="T1193" s="152"/>
      <c r="U1193" s="156">
        <v>20.309999999999999</v>
      </c>
      <c r="V1193" s="152" t="s">
        <v>157</v>
      </c>
      <c r="W1193" s="152" t="s">
        <v>95</v>
      </c>
      <c r="X1193" s="155">
        <v>0.1162894681</v>
      </c>
      <c r="Y1193" s="152" t="s">
        <v>159</v>
      </c>
      <c r="Z1193" s="154">
        <v>43348</v>
      </c>
      <c r="AA1193" s="153" t="s">
        <v>4326</v>
      </c>
      <c r="AB1193" s="152" t="s">
        <v>14657</v>
      </c>
      <c r="AC1193" s="152" t="s">
        <v>194</v>
      </c>
      <c r="AD1193" s="152" t="s">
        <v>183</v>
      </c>
    </row>
    <row r="1194" spans="1:30">
      <c r="A1194" s="189" t="s">
        <v>14658</v>
      </c>
      <c r="B1194" s="189" t="s">
        <v>14659</v>
      </c>
      <c r="C1194" s="154">
        <v>43830</v>
      </c>
      <c r="D1194" s="155">
        <v>1.1176999999999999</v>
      </c>
      <c r="E1194" s="155">
        <v>1.2337</v>
      </c>
      <c r="F1194" s="156">
        <v>9.8513344080230894E-2</v>
      </c>
      <c r="G1194" s="154">
        <v>43829</v>
      </c>
      <c r="H1194" s="155">
        <v>1.1166</v>
      </c>
      <c r="I1194" s="156">
        <v>19.364595264418998</v>
      </c>
      <c r="J1194" s="152" t="s">
        <v>14660</v>
      </c>
      <c r="K1194" s="156">
        <v>0.957456417667778</v>
      </c>
      <c r="L1194" s="156">
        <v>1.6737924133539399</v>
      </c>
      <c r="M1194" s="185">
        <v>2.6919846458394501</v>
      </c>
      <c r="N1194" s="156">
        <v>6.8648590577795696</v>
      </c>
      <c r="O1194" s="156">
        <v>19.364595264418998</v>
      </c>
      <c r="P1194" s="152" t="s">
        <v>14660</v>
      </c>
      <c r="Q1194" s="156">
        <v>17.013733089130799</v>
      </c>
      <c r="R1194" s="152" t="s">
        <v>14661</v>
      </c>
      <c r="S1194" s="156">
        <v>25.052094715284699</v>
      </c>
      <c r="T1194" s="152" t="s">
        <v>14662</v>
      </c>
      <c r="U1194" s="156">
        <v>25.17714681</v>
      </c>
      <c r="V1194" s="152" t="s">
        <v>157</v>
      </c>
      <c r="W1194" s="152" t="s">
        <v>166</v>
      </c>
      <c r="X1194" s="155">
        <v>2.5346261935999999</v>
      </c>
      <c r="Y1194" s="152" t="s">
        <v>159</v>
      </c>
      <c r="Z1194" s="154">
        <v>42726</v>
      </c>
      <c r="AA1194" s="153" t="s">
        <v>4326</v>
      </c>
      <c r="AB1194" s="152" t="s">
        <v>11452</v>
      </c>
      <c r="AC1194" s="152" t="s">
        <v>196</v>
      </c>
      <c r="AD1194" s="152" t="s">
        <v>165</v>
      </c>
    </row>
    <row r="1195" spans="1:30">
      <c r="A1195" s="189" t="s">
        <v>14663</v>
      </c>
      <c r="B1195" s="189" t="s">
        <v>14664</v>
      </c>
      <c r="C1195" s="154">
        <v>43830</v>
      </c>
      <c r="D1195" s="155">
        <v>1.3987000000000001</v>
      </c>
      <c r="E1195" s="155">
        <v>1.3987000000000001</v>
      </c>
      <c r="F1195" s="156">
        <v>0.21494590528051299</v>
      </c>
      <c r="G1195" s="154">
        <v>43829</v>
      </c>
      <c r="H1195" s="155">
        <v>1.3956999999999999</v>
      </c>
      <c r="I1195" s="156">
        <v>19.322641187510701</v>
      </c>
      <c r="J1195" s="152" t="s">
        <v>14665</v>
      </c>
      <c r="K1195" s="156">
        <v>2.0501969940172202</v>
      </c>
      <c r="L1195" s="156">
        <v>4.25611210494933</v>
      </c>
      <c r="M1195" s="185">
        <v>5.4667470969687804</v>
      </c>
      <c r="N1195" s="156">
        <v>9.2478325392486198</v>
      </c>
      <c r="O1195" s="156">
        <v>19.322641187510701</v>
      </c>
      <c r="P1195" s="152" t="s">
        <v>14665</v>
      </c>
      <c r="Q1195" s="156">
        <v>19.1092565783871</v>
      </c>
      <c r="R1195" s="152" t="s">
        <v>14666</v>
      </c>
      <c r="S1195" s="156">
        <v>26.682365727741999</v>
      </c>
      <c r="T1195" s="152" t="s">
        <v>14667</v>
      </c>
      <c r="U1195" s="156">
        <v>39.869999999999997</v>
      </c>
      <c r="V1195" s="152" t="s">
        <v>157</v>
      </c>
      <c r="W1195" s="152" t="s">
        <v>166</v>
      </c>
      <c r="X1195" s="155">
        <v>3.9504920354999999</v>
      </c>
      <c r="Y1195" s="152" t="s">
        <v>159</v>
      </c>
      <c r="Z1195" s="154">
        <v>42345</v>
      </c>
      <c r="AA1195" s="153" t="s">
        <v>4326</v>
      </c>
      <c r="AB1195" s="152" t="s">
        <v>11625</v>
      </c>
      <c r="AC1195" s="152" t="s">
        <v>314</v>
      </c>
      <c r="AD1195" s="152" t="s">
        <v>235</v>
      </c>
    </row>
    <row r="1196" spans="1:30">
      <c r="A1196" s="189" t="s">
        <v>14668</v>
      </c>
      <c r="B1196" s="189" t="s">
        <v>14669</v>
      </c>
      <c r="C1196" s="154">
        <v>43830</v>
      </c>
      <c r="D1196" s="155">
        <v>1.1739999999999999</v>
      </c>
      <c r="E1196" s="155">
        <v>1.1739999999999999</v>
      </c>
      <c r="F1196" s="156">
        <v>8.5251491901098903E-2</v>
      </c>
      <c r="G1196" s="154">
        <v>43829</v>
      </c>
      <c r="H1196" s="155">
        <v>1.173</v>
      </c>
      <c r="I1196" s="156">
        <v>19.308943089430901</v>
      </c>
      <c r="J1196" s="152" t="s">
        <v>14670</v>
      </c>
      <c r="K1196" s="156">
        <v>0.68610634648370605</v>
      </c>
      <c r="L1196" s="156">
        <v>1.6450216450216399</v>
      </c>
      <c r="M1196" s="185">
        <v>2.8021015761821402</v>
      </c>
      <c r="N1196" s="156">
        <v>7.8053259871441698</v>
      </c>
      <c r="O1196" s="156">
        <v>19.308943089430901</v>
      </c>
      <c r="P1196" s="152" t="s">
        <v>14670</v>
      </c>
      <c r="Q1196" s="157">
        <v>0</v>
      </c>
      <c r="R1196" s="152"/>
      <c r="S1196" s="157">
        <v>0</v>
      </c>
      <c r="T1196" s="152"/>
      <c r="U1196" s="156">
        <v>17.399999999999999</v>
      </c>
      <c r="V1196" s="152" t="s">
        <v>157</v>
      </c>
      <c r="W1196" s="152" t="s">
        <v>95</v>
      </c>
      <c r="X1196" s="155">
        <v>1.0575644227000001</v>
      </c>
      <c r="Y1196" s="152" t="s">
        <v>159</v>
      </c>
      <c r="Z1196" s="154">
        <v>43119</v>
      </c>
      <c r="AA1196" s="153" t="s">
        <v>4326</v>
      </c>
      <c r="AB1196" s="152" t="s">
        <v>550</v>
      </c>
      <c r="AC1196" s="152" t="s">
        <v>167</v>
      </c>
      <c r="AD1196" s="152" t="s">
        <v>183</v>
      </c>
    </row>
    <row r="1197" spans="1:30">
      <c r="A1197" s="189" t="s">
        <v>8536</v>
      </c>
      <c r="B1197" s="189" t="s">
        <v>8537</v>
      </c>
      <c r="C1197" s="154">
        <v>43830</v>
      </c>
      <c r="D1197" s="155">
        <v>1.081</v>
      </c>
      <c r="E1197" s="155">
        <v>1.2969999999999999</v>
      </c>
      <c r="F1197" s="156">
        <v>0.18535681186284</v>
      </c>
      <c r="G1197" s="154">
        <v>43829</v>
      </c>
      <c r="H1197" s="155">
        <v>1.079</v>
      </c>
      <c r="I1197" s="156">
        <v>19.305879723721102</v>
      </c>
      <c r="J1197" s="152" t="s">
        <v>11644</v>
      </c>
      <c r="K1197" s="156">
        <v>-0.184672206832876</v>
      </c>
      <c r="L1197" s="156">
        <v>1.8629886527613999</v>
      </c>
      <c r="M1197" s="185">
        <v>5.04623418076278</v>
      </c>
      <c r="N1197" s="156">
        <v>8.9486391869777293</v>
      </c>
      <c r="O1197" s="156">
        <v>19.305879723721102</v>
      </c>
      <c r="P1197" s="152" t="s">
        <v>11644</v>
      </c>
      <c r="Q1197" s="156">
        <v>20.814184972432699</v>
      </c>
      <c r="R1197" s="152" t="s">
        <v>11645</v>
      </c>
      <c r="S1197" s="156">
        <v>32.079218154761897</v>
      </c>
      <c r="T1197" s="152" t="s">
        <v>11646</v>
      </c>
      <c r="U1197" s="156">
        <v>33.135851899999999</v>
      </c>
      <c r="V1197" s="152" t="s">
        <v>163</v>
      </c>
      <c r="W1197" s="152" t="s">
        <v>197</v>
      </c>
      <c r="X1197" s="155">
        <v>4.9837828303</v>
      </c>
      <c r="Y1197" s="152" t="s">
        <v>159</v>
      </c>
      <c r="Z1197" s="154">
        <v>42583</v>
      </c>
      <c r="AA1197" s="153" t="s">
        <v>4326</v>
      </c>
      <c r="AB1197" s="152" t="s">
        <v>11583</v>
      </c>
      <c r="AC1197" s="152" t="s">
        <v>196</v>
      </c>
      <c r="AD1197" s="152" t="s">
        <v>247</v>
      </c>
    </row>
    <row r="1198" spans="1:30">
      <c r="A1198" s="189" t="s">
        <v>3681</v>
      </c>
      <c r="B1198" s="189" t="s">
        <v>3682</v>
      </c>
      <c r="C1198" s="154">
        <v>43830</v>
      </c>
      <c r="D1198" s="155">
        <v>1.421</v>
      </c>
      <c r="E1198" s="155">
        <v>2.1459999999999999</v>
      </c>
      <c r="F1198" s="156">
        <v>0.28228652081864603</v>
      </c>
      <c r="G1198" s="154">
        <v>43829</v>
      </c>
      <c r="H1198" s="155">
        <v>1.417</v>
      </c>
      <c r="I1198" s="156">
        <v>19.304745413940498</v>
      </c>
      <c r="J1198" s="152" t="s">
        <v>3706</v>
      </c>
      <c r="K1198" s="156">
        <v>0.78014184397163899</v>
      </c>
      <c r="L1198" s="156">
        <v>2.0619072395287601</v>
      </c>
      <c r="M1198" s="185">
        <v>2.8148987353450901</v>
      </c>
      <c r="N1198" s="156">
        <v>4.0440069091089397</v>
      </c>
      <c r="O1198" s="156">
        <v>19.304745413940498</v>
      </c>
      <c r="P1198" s="152" t="s">
        <v>3706</v>
      </c>
      <c r="Q1198" s="156">
        <v>10.669601690020899</v>
      </c>
      <c r="R1198" s="152" t="s">
        <v>6644</v>
      </c>
      <c r="S1198" s="156">
        <v>8.9258579659134192</v>
      </c>
      <c r="T1198" s="152" t="s">
        <v>6645</v>
      </c>
      <c r="U1198" s="156">
        <v>131.85249150000001</v>
      </c>
      <c r="V1198" s="152" t="s">
        <v>157</v>
      </c>
      <c r="W1198" s="152" t="s">
        <v>158</v>
      </c>
      <c r="X1198" s="155">
        <v>16.8716826723</v>
      </c>
      <c r="Y1198" s="152" t="s">
        <v>159</v>
      </c>
      <c r="Z1198" s="154">
        <v>40015</v>
      </c>
      <c r="AA1198" s="153" t="s">
        <v>4326</v>
      </c>
      <c r="AB1198" s="152" t="s">
        <v>230</v>
      </c>
      <c r="AC1198" s="152" t="s">
        <v>231</v>
      </c>
      <c r="AD1198" s="152" t="s">
        <v>181</v>
      </c>
    </row>
    <row r="1199" spans="1:30">
      <c r="A1199" s="189" t="s">
        <v>8538</v>
      </c>
      <c r="B1199" s="189" t="s">
        <v>8539</v>
      </c>
      <c r="C1199" s="154">
        <v>43830</v>
      </c>
      <c r="D1199" s="155">
        <v>1.0580000000000001</v>
      </c>
      <c r="E1199" s="155">
        <v>1.0780000000000001</v>
      </c>
      <c r="F1199" s="156">
        <v>0</v>
      </c>
      <c r="G1199" s="154">
        <v>43829</v>
      </c>
      <c r="H1199" s="155">
        <v>1.0580000000000001</v>
      </c>
      <c r="I1199" s="156">
        <v>19.278466741826399</v>
      </c>
      <c r="J1199" s="152" t="s">
        <v>11647</v>
      </c>
      <c r="K1199" s="156">
        <v>1.1472275334608</v>
      </c>
      <c r="L1199" s="156">
        <v>3.42130987292279</v>
      </c>
      <c r="M1199" s="185">
        <v>4.3392504930966496</v>
      </c>
      <c r="N1199" s="156">
        <v>4.3392504930966496</v>
      </c>
      <c r="O1199" s="156">
        <v>19.278466741826399</v>
      </c>
      <c r="P1199" s="152" t="s">
        <v>11647</v>
      </c>
      <c r="Q1199" s="156">
        <v>7.1811634241245201</v>
      </c>
      <c r="R1199" s="152" t="s">
        <v>11648</v>
      </c>
      <c r="S1199" s="156">
        <v>11.7466896551724</v>
      </c>
      <c r="T1199" s="152" t="s">
        <v>11649</v>
      </c>
      <c r="U1199" s="156">
        <v>10.182236</v>
      </c>
      <c r="V1199" s="152" t="s">
        <v>163</v>
      </c>
      <c r="W1199" s="152" t="s">
        <v>166</v>
      </c>
      <c r="X1199" s="155">
        <v>1.7179001422</v>
      </c>
      <c r="Y1199" s="152" t="s">
        <v>159</v>
      </c>
      <c r="Z1199" s="154">
        <v>42501</v>
      </c>
      <c r="AA1199" s="153" t="s">
        <v>4326</v>
      </c>
      <c r="AB1199" s="152" t="s">
        <v>11650</v>
      </c>
      <c r="AC1199" s="152" t="s">
        <v>340</v>
      </c>
      <c r="AD1199" s="152" t="s">
        <v>170</v>
      </c>
    </row>
    <row r="1200" spans="1:30">
      <c r="A1200" s="189" t="s">
        <v>8540</v>
      </c>
      <c r="B1200" s="189" t="s">
        <v>8541</v>
      </c>
      <c r="C1200" s="154">
        <v>43830</v>
      </c>
      <c r="D1200" s="155">
        <v>1.359</v>
      </c>
      <c r="E1200" s="155">
        <v>1.359</v>
      </c>
      <c r="F1200" s="156">
        <v>0.221238938053089</v>
      </c>
      <c r="G1200" s="154">
        <v>43829</v>
      </c>
      <c r="H1200" s="155">
        <v>1.3560000000000001</v>
      </c>
      <c r="I1200" s="156">
        <v>19.210526315789501</v>
      </c>
      <c r="J1200" s="152" t="s">
        <v>11651</v>
      </c>
      <c r="K1200" s="156">
        <v>1.4179104477611899</v>
      </c>
      <c r="L1200" s="156">
        <v>3.26747720364741</v>
      </c>
      <c r="M1200" s="185">
        <v>4.5384615384615303</v>
      </c>
      <c r="N1200" s="156">
        <v>6.8396226415094299</v>
      </c>
      <c r="O1200" s="156">
        <v>19.210526315789501</v>
      </c>
      <c r="P1200" s="152" t="s">
        <v>11651</v>
      </c>
      <c r="Q1200" s="156">
        <v>18.276762402088799</v>
      </c>
      <c r="R1200" s="152" t="s">
        <v>11652</v>
      </c>
      <c r="S1200" s="156">
        <v>31.941747572815501</v>
      </c>
      <c r="T1200" s="152" t="s">
        <v>11653</v>
      </c>
      <c r="U1200" s="156">
        <v>35.9</v>
      </c>
      <c r="V1200" s="152" t="s">
        <v>157</v>
      </c>
      <c r="W1200" s="152" t="s">
        <v>166</v>
      </c>
      <c r="X1200" s="155">
        <v>3.1176700828000001</v>
      </c>
      <c r="Y1200" s="152" t="s">
        <v>159</v>
      </c>
      <c r="Z1200" s="154">
        <v>42181</v>
      </c>
      <c r="AA1200" s="153" t="s">
        <v>4326</v>
      </c>
      <c r="AB1200" s="152" t="s">
        <v>11654</v>
      </c>
      <c r="AC1200" s="152" t="s">
        <v>231</v>
      </c>
      <c r="AD1200" s="152" t="s">
        <v>204</v>
      </c>
    </row>
    <row r="1201" spans="1:30">
      <c r="A1201" s="189" t="s">
        <v>14671</v>
      </c>
      <c r="B1201" s="189" t="s">
        <v>14672</v>
      </c>
      <c r="C1201" s="154">
        <v>43830</v>
      </c>
      <c r="D1201" s="155">
        <v>1.2246999999999999</v>
      </c>
      <c r="E1201" s="155">
        <v>1.2246999999999999</v>
      </c>
      <c r="F1201" s="156">
        <v>9.8079280751930301E-2</v>
      </c>
      <c r="G1201" s="154">
        <v>43829</v>
      </c>
      <c r="H1201" s="155">
        <v>1.2235</v>
      </c>
      <c r="I1201" s="156">
        <v>19.180615025301702</v>
      </c>
      <c r="J1201" s="152" t="s">
        <v>14673</v>
      </c>
      <c r="K1201" s="156">
        <v>1.0645321010067601</v>
      </c>
      <c r="L1201" s="156">
        <v>2.4167921057032902</v>
      </c>
      <c r="M1201" s="185">
        <v>3.3589332433116601</v>
      </c>
      <c r="N1201" s="156">
        <v>9.5732307417017104</v>
      </c>
      <c r="O1201" s="156">
        <v>19.180615025301702</v>
      </c>
      <c r="P1201" s="152" t="s">
        <v>14673</v>
      </c>
      <c r="Q1201" s="156">
        <v>16.173401631569</v>
      </c>
      <c r="R1201" s="152" t="s">
        <v>14674</v>
      </c>
      <c r="S1201" s="156">
        <v>22.949503061941599</v>
      </c>
      <c r="T1201" s="152" t="s">
        <v>14675</v>
      </c>
      <c r="U1201" s="156">
        <v>22.47</v>
      </c>
      <c r="V1201" s="152" t="s">
        <v>163</v>
      </c>
      <c r="W1201" s="152" t="s">
        <v>189</v>
      </c>
      <c r="X1201" s="155">
        <v>2.7189341329999999</v>
      </c>
      <c r="Y1201" s="152" t="s">
        <v>159</v>
      </c>
      <c r="Z1201" s="154">
        <v>42691</v>
      </c>
      <c r="AA1201" s="153" t="s">
        <v>4326</v>
      </c>
      <c r="AB1201" s="152" t="s">
        <v>6777</v>
      </c>
      <c r="AC1201" s="152" t="s">
        <v>329</v>
      </c>
      <c r="AD1201" s="152" t="s">
        <v>229</v>
      </c>
    </row>
    <row r="1202" spans="1:30">
      <c r="A1202" s="189" t="s">
        <v>3694</v>
      </c>
      <c r="B1202" s="189" t="s">
        <v>3695</v>
      </c>
      <c r="C1202" s="154">
        <v>43830</v>
      </c>
      <c r="D1202" s="155">
        <v>1.2190000000000001</v>
      </c>
      <c r="E1202" s="155">
        <v>1.2190000000000001</v>
      </c>
      <c r="F1202" s="156">
        <v>0.411861614497538</v>
      </c>
      <c r="G1202" s="154">
        <v>43829</v>
      </c>
      <c r="H1202" s="155">
        <v>1.214</v>
      </c>
      <c r="I1202" s="156">
        <v>19.1593352883676</v>
      </c>
      <c r="J1202" s="152" t="s">
        <v>3709</v>
      </c>
      <c r="K1202" s="156">
        <v>1.0779436152570601</v>
      </c>
      <c r="L1202" s="156">
        <v>2.6958719460825602</v>
      </c>
      <c r="M1202" s="185">
        <v>2.00836820083682</v>
      </c>
      <c r="N1202" s="156">
        <v>6.0922541340296004</v>
      </c>
      <c r="O1202" s="156">
        <v>19.1593352883676</v>
      </c>
      <c r="P1202" s="152" t="s">
        <v>3709</v>
      </c>
      <c r="Q1202" s="156">
        <v>12.9749768303985</v>
      </c>
      <c r="R1202" s="152" t="s">
        <v>6646</v>
      </c>
      <c r="S1202" s="156">
        <v>20.454545454545499</v>
      </c>
      <c r="T1202" s="152" t="s">
        <v>6647</v>
      </c>
      <c r="U1202" s="156">
        <v>21.9</v>
      </c>
      <c r="V1202" s="152" t="s">
        <v>163</v>
      </c>
      <c r="W1202" s="152" t="s">
        <v>158</v>
      </c>
      <c r="X1202" s="155">
        <v>0.80214688730000006</v>
      </c>
      <c r="Y1202" s="152" t="s">
        <v>159</v>
      </c>
      <c r="Z1202" s="154">
        <v>42501</v>
      </c>
      <c r="AA1202" s="153" t="s">
        <v>4326</v>
      </c>
      <c r="AB1202" s="152" t="s">
        <v>6648</v>
      </c>
      <c r="AC1202" s="152" t="s">
        <v>261</v>
      </c>
      <c r="AD1202" s="152" t="s">
        <v>177</v>
      </c>
    </row>
    <row r="1203" spans="1:30">
      <c r="A1203" s="189" t="s">
        <v>8542</v>
      </c>
      <c r="B1203" s="189" t="s">
        <v>8543</v>
      </c>
      <c r="C1203" s="154">
        <v>43830</v>
      </c>
      <c r="D1203" s="155">
        <v>1.2629999999999999</v>
      </c>
      <c r="E1203" s="155">
        <v>1.383</v>
      </c>
      <c r="F1203" s="156">
        <v>0.238095238095235</v>
      </c>
      <c r="G1203" s="154">
        <v>43829</v>
      </c>
      <c r="H1203" s="155">
        <v>1.26</v>
      </c>
      <c r="I1203" s="156">
        <v>19.150943396226399</v>
      </c>
      <c r="J1203" s="152" t="s">
        <v>11655</v>
      </c>
      <c r="K1203" s="156">
        <v>1.04</v>
      </c>
      <c r="L1203" s="156">
        <v>3.3551554828150598</v>
      </c>
      <c r="M1203" s="185">
        <v>5.3377814845704501</v>
      </c>
      <c r="N1203" s="156">
        <v>10.0174216027875</v>
      </c>
      <c r="O1203" s="156">
        <v>19.150943396226399</v>
      </c>
      <c r="P1203" s="152" t="s">
        <v>11655</v>
      </c>
      <c r="Q1203" s="156">
        <v>17.052826691380901</v>
      </c>
      <c r="R1203" s="152" t="s">
        <v>11656</v>
      </c>
      <c r="S1203" s="156">
        <v>32.367627845719703</v>
      </c>
      <c r="T1203" s="152" t="s">
        <v>11657</v>
      </c>
      <c r="U1203" s="156">
        <v>40.706788400000001</v>
      </c>
      <c r="V1203" s="152" t="s">
        <v>157</v>
      </c>
      <c r="W1203" s="152" t="s">
        <v>197</v>
      </c>
      <c r="X1203" s="155">
        <v>5.1521525310999996</v>
      </c>
      <c r="Y1203" s="152" t="s">
        <v>159</v>
      </c>
      <c r="Z1203" s="154">
        <v>42111</v>
      </c>
      <c r="AA1203" s="153" t="s">
        <v>4326</v>
      </c>
      <c r="AB1203" s="152" t="s">
        <v>190</v>
      </c>
      <c r="AC1203" s="152" t="s">
        <v>188</v>
      </c>
      <c r="AD1203" s="152" t="s">
        <v>165</v>
      </c>
    </row>
    <row r="1204" spans="1:30">
      <c r="A1204" s="189" t="s">
        <v>8544</v>
      </c>
      <c r="B1204" s="189" t="s">
        <v>8545</v>
      </c>
      <c r="C1204" s="154">
        <v>43830</v>
      </c>
      <c r="D1204" s="155">
        <v>1.17</v>
      </c>
      <c r="E1204" s="155">
        <v>1.3180000000000001</v>
      </c>
      <c r="F1204" s="156">
        <v>0.34305317324185602</v>
      </c>
      <c r="G1204" s="154">
        <v>43829</v>
      </c>
      <c r="H1204" s="155">
        <v>1.1659999999999999</v>
      </c>
      <c r="I1204" s="156">
        <v>19.1286552508016</v>
      </c>
      <c r="J1204" s="152" t="s">
        <v>11658</v>
      </c>
      <c r="K1204" s="156">
        <v>1.03626943005181</v>
      </c>
      <c r="L1204" s="156">
        <v>2.56088616458982</v>
      </c>
      <c r="M1204" s="185">
        <v>2.7327207702041298</v>
      </c>
      <c r="N1204" s="156">
        <v>7.8731886593797</v>
      </c>
      <c r="O1204" s="156">
        <v>19.1286552508016</v>
      </c>
      <c r="P1204" s="152" t="s">
        <v>11658</v>
      </c>
      <c r="Q1204" s="156">
        <v>19.238755671550901</v>
      </c>
      <c r="R1204" s="152" t="s">
        <v>11659</v>
      </c>
      <c r="S1204" s="156">
        <v>27.008370334928198</v>
      </c>
      <c r="T1204" s="152" t="s">
        <v>11660</v>
      </c>
      <c r="U1204" s="156">
        <v>32.723747000000003</v>
      </c>
      <c r="V1204" s="152" t="s">
        <v>157</v>
      </c>
      <c r="W1204" s="152" t="s">
        <v>166</v>
      </c>
      <c r="X1204" s="155">
        <v>4.6764637307000001</v>
      </c>
      <c r="Y1204" s="152" t="s">
        <v>159</v>
      </c>
      <c r="Z1204" s="154">
        <v>42334</v>
      </c>
      <c r="AA1204" s="153" t="s">
        <v>4326</v>
      </c>
      <c r="AB1204" s="152" t="s">
        <v>558</v>
      </c>
      <c r="AC1204" s="152" t="s">
        <v>209</v>
      </c>
      <c r="AD1204" s="152" t="s">
        <v>162</v>
      </c>
    </row>
    <row r="1205" spans="1:30">
      <c r="A1205" s="189" t="s">
        <v>14676</v>
      </c>
      <c r="B1205" s="189" t="s">
        <v>14677</v>
      </c>
      <c r="C1205" s="154">
        <v>43830</v>
      </c>
      <c r="D1205" s="155">
        <v>1.0665</v>
      </c>
      <c r="E1205" s="155">
        <v>1.2655000000000001</v>
      </c>
      <c r="F1205" s="156">
        <v>0.17847078715010001</v>
      </c>
      <c r="G1205" s="154">
        <v>43829</v>
      </c>
      <c r="H1205" s="155">
        <v>1.0646</v>
      </c>
      <c r="I1205" s="156">
        <v>19.022978492583601</v>
      </c>
      <c r="J1205" s="152" t="s">
        <v>14678</v>
      </c>
      <c r="K1205" s="156">
        <v>-0.205857583980531</v>
      </c>
      <c r="L1205" s="156">
        <v>1.5635208851447999</v>
      </c>
      <c r="M1205" s="185">
        <v>4.6949604934246301</v>
      </c>
      <c r="N1205" s="156">
        <v>8.7657624749890601</v>
      </c>
      <c r="O1205" s="156">
        <v>19.022978492583601</v>
      </c>
      <c r="P1205" s="152" t="s">
        <v>14678</v>
      </c>
      <c r="Q1205" s="156">
        <v>20.019907661668601</v>
      </c>
      <c r="R1205" s="152" t="s">
        <v>14679</v>
      </c>
      <c r="S1205" s="156">
        <v>28.849678111587998</v>
      </c>
      <c r="T1205" s="152" t="s">
        <v>14680</v>
      </c>
      <c r="U1205" s="156">
        <v>29.094492500000001</v>
      </c>
      <c r="V1205" s="152" t="s">
        <v>163</v>
      </c>
      <c r="W1205" s="152" t="s">
        <v>197</v>
      </c>
      <c r="X1205" s="155">
        <v>0.2126006101</v>
      </c>
      <c r="Y1205" s="152" t="s">
        <v>159</v>
      </c>
      <c r="Z1205" s="154">
        <v>42718</v>
      </c>
      <c r="AA1205" s="153" t="s">
        <v>4326</v>
      </c>
      <c r="AB1205" s="152" t="s">
        <v>11583</v>
      </c>
      <c r="AC1205" s="152" t="s">
        <v>196</v>
      </c>
      <c r="AD1205" s="152" t="s">
        <v>247</v>
      </c>
    </row>
    <row r="1206" spans="1:30">
      <c r="A1206" s="189" t="s">
        <v>14681</v>
      </c>
      <c r="B1206" s="189" t="s">
        <v>14682</v>
      </c>
      <c r="C1206" s="154">
        <v>43830</v>
      </c>
      <c r="D1206" s="155">
        <v>0.93899999999999995</v>
      </c>
      <c r="E1206" s="155">
        <v>0.93899999999999995</v>
      </c>
      <c r="F1206" s="156">
        <v>0.53533190578157297</v>
      </c>
      <c r="G1206" s="154">
        <v>43829</v>
      </c>
      <c r="H1206" s="155">
        <v>0.93400000000000005</v>
      </c>
      <c r="I1206" s="156">
        <v>19.011406844106499</v>
      </c>
      <c r="J1206" s="152" t="s">
        <v>14683</v>
      </c>
      <c r="K1206" s="156">
        <v>3.0735455543358801</v>
      </c>
      <c r="L1206" s="156">
        <v>7.3142857142857096</v>
      </c>
      <c r="M1206" s="185">
        <v>8.5549132947976805</v>
      </c>
      <c r="N1206" s="156">
        <v>5.6242969628796304</v>
      </c>
      <c r="O1206" s="156">
        <v>19.011406844106499</v>
      </c>
      <c r="P1206" s="152" t="s">
        <v>14683</v>
      </c>
      <c r="Q1206" s="156">
        <v>-11.1636707663198</v>
      </c>
      <c r="R1206" s="152" t="s">
        <v>14684</v>
      </c>
      <c r="S1206" s="157">
        <v>0</v>
      </c>
      <c r="T1206" s="152"/>
      <c r="U1206" s="156">
        <v>-6.1</v>
      </c>
      <c r="V1206" s="152" t="s">
        <v>157</v>
      </c>
      <c r="W1206" s="152" t="s">
        <v>95</v>
      </c>
      <c r="X1206" s="155">
        <v>0.1165451393</v>
      </c>
      <c r="Y1206" s="152" t="s">
        <v>159</v>
      </c>
      <c r="Z1206" s="154">
        <v>42902</v>
      </c>
      <c r="AA1206" s="153" t="s">
        <v>4326</v>
      </c>
      <c r="AB1206" s="152" t="s">
        <v>9978</v>
      </c>
      <c r="AC1206" s="152" t="s">
        <v>261</v>
      </c>
      <c r="AD1206" s="152" t="s">
        <v>177</v>
      </c>
    </row>
    <row r="1207" spans="1:30">
      <c r="A1207" s="189" t="s">
        <v>14685</v>
      </c>
      <c r="B1207" s="189" t="s">
        <v>14686</v>
      </c>
      <c r="C1207" s="154">
        <v>43830</v>
      </c>
      <c r="D1207" s="155">
        <v>1.4059999999999999</v>
      </c>
      <c r="E1207" s="155">
        <v>2.0760000000000001</v>
      </c>
      <c r="F1207" s="156">
        <v>0.28530670470754499</v>
      </c>
      <c r="G1207" s="154">
        <v>43829</v>
      </c>
      <c r="H1207" s="155">
        <v>1.4019999999999999</v>
      </c>
      <c r="I1207" s="156">
        <v>18.967183216892</v>
      </c>
      <c r="J1207" s="152" t="s">
        <v>14687</v>
      </c>
      <c r="K1207" s="156">
        <v>0.78853046594980403</v>
      </c>
      <c r="L1207" s="156">
        <v>1.93803883086203</v>
      </c>
      <c r="M1207" s="185">
        <v>2.7018575018178002</v>
      </c>
      <c r="N1207" s="156">
        <v>3.8960651471877701</v>
      </c>
      <c r="O1207" s="156">
        <v>18.967183216892</v>
      </c>
      <c r="P1207" s="152" t="s">
        <v>14687</v>
      </c>
      <c r="Q1207" s="156">
        <v>10.333805416071501</v>
      </c>
      <c r="R1207" s="152" t="s">
        <v>14688</v>
      </c>
      <c r="S1207" s="156">
        <v>8.1821169030819991</v>
      </c>
      <c r="T1207" s="152" t="s">
        <v>14689</v>
      </c>
      <c r="U1207" s="156">
        <v>123.5714344</v>
      </c>
      <c r="V1207" s="152" t="s">
        <v>157</v>
      </c>
      <c r="W1207" s="152" t="s">
        <v>158</v>
      </c>
      <c r="X1207" s="155">
        <v>3.9656886223000001</v>
      </c>
      <c r="Y1207" s="152" t="s">
        <v>159</v>
      </c>
      <c r="Z1207" s="154">
        <v>40015</v>
      </c>
      <c r="AA1207" s="153" t="s">
        <v>4326</v>
      </c>
      <c r="AB1207" s="152" t="s">
        <v>230</v>
      </c>
      <c r="AC1207" s="152" t="s">
        <v>231</v>
      </c>
      <c r="AD1207" s="152" t="s">
        <v>181</v>
      </c>
    </row>
    <row r="1208" spans="1:30">
      <c r="A1208" s="189" t="s">
        <v>14690</v>
      </c>
      <c r="B1208" s="189" t="s">
        <v>14691</v>
      </c>
      <c r="C1208" s="154">
        <v>43830</v>
      </c>
      <c r="D1208" s="155">
        <v>1.1577999999999999</v>
      </c>
      <c r="E1208" s="155">
        <v>1.1878</v>
      </c>
      <c r="F1208" s="156">
        <v>0.31190434933286698</v>
      </c>
      <c r="G1208" s="154">
        <v>43829</v>
      </c>
      <c r="H1208" s="155">
        <v>1.1541999999999999</v>
      </c>
      <c r="I1208" s="156">
        <v>18.962271525694799</v>
      </c>
      <c r="J1208" s="152" t="s">
        <v>14692</v>
      </c>
      <c r="K1208" s="156">
        <v>0.51219723934369499</v>
      </c>
      <c r="L1208" s="156">
        <v>2.74203567308545</v>
      </c>
      <c r="M1208" s="185">
        <v>3.3658111455644302</v>
      </c>
      <c r="N1208" s="156">
        <v>6.7490734502551399</v>
      </c>
      <c r="O1208" s="156">
        <v>18.962271525694799</v>
      </c>
      <c r="P1208" s="152" t="s">
        <v>14692</v>
      </c>
      <c r="Q1208" s="156">
        <v>16.9051522696011</v>
      </c>
      <c r="R1208" s="152" t="s">
        <v>14693</v>
      </c>
      <c r="S1208" s="156">
        <v>22.564960836423499</v>
      </c>
      <c r="T1208" s="152" t="s">
        <v>14694</v>
      </c>
      <c r="U1208" s="156">
        <v>18.986063980000001</v>
      </c>
      <c r="V1208" s="152" t="s">
        <v>157</v>
      </c>
      <c r="W1208" s="152" t="s">
        <v>189</v>
      </c>
      <c r="X1208" s="155">
        <v>0.73804635969999999</v>
      </c>
      <c r="Y1208" s="152" t="s">
        <v>159</v>
      </c>
      <c r="Z1208" s="154">
        <v>42618</v>
      </c>
      <c r="AA1208" s="153" t="s">
        <v>4326</v>
      </c>
      <c r="AB1208" s="152" t="s">
        <v>550</v>
      </c>
      <c r="AC1208" s="152" t="s">
        <v>167</v>
      </c>
      <c r="AD1208" s="152" t="s">
        <v>165</v>
      </c>
    </row>
    <row r="1209" spans="1:30">
      <c r="A1209" s="189" t="s">
        <v>8546</v>
      </c>
      <c r="B1209" s="189" t="s">
        <v>8547</v>
      </c>
      <c r="C1209" s="154">
        <v>43830</v>
      </c>
      <c r="D1209" s="155">
        <v>1.1902999999999999</v>
      </c>
      <c r="E1209" s="155">
        <v>1.2082999999999999</v>
      </c>
      <c r="F1209" s="156">
        <v>0.235789473684202</v>
      </c>
      <c r="G1209" s="154">
        <v>43829</v>
      </c>
      <c r="H1209" s="155">
        <v>1.1875</v>
      </c>
      <c r="I1209" s="156">
        <v>18.958571073412799</v>
      </c>
      <c r="J1209" s="152" t="s">
        <v>11661</v>
      </c>
      <c r="K1209" s="156">
        <v>0.53209459459459796</v>
      </c>
      <c r="L1209" s="156">
        <v>2.4972014122104498</v>
      </c>
      <c r="M1209" s="185">
        <v>4.0562516094560896</v>
      </c>
      <c r="N1209" s="156">
        <v>8.7329370750496302</v>
      </c>
      <c r="O1209" s="156">
        <v>18.958571073412799</v>
      </c>
      <c r="P1209" s="152" t="s">
        <v>11661</v>
      </c>
      <c r="Q1209" s="156">
        <v>20.982776517571899</v>
      </c>
      <c r="R1209" s="152" t="s">
        <v>11662</v>
      </c>
      <c r="S1209" s="157">
        <v>0</v>
      </c>
      <c r="T1209" s="152"/>
      <c r="U1209" s="156">
        <v>21.176348959999999</v>
      </c>
      <c r="V1209" s="152" t="s">
        <v>163</v>
      </c>
      <c r="W1209" s="152" t="s">
        <v>95</v>
      </c>
      <c r="X1209" s="155">
        <v>2.3197268972999998</v>
      </c>
      <c r="Y1209" s="152" t="s">
        <v>159</v>
      </c>
      <c r="Z1209" s="154">
        <v>43076</v>
      </c>
      <c r="AA1209" s="153" t="s">
        <v>4326</v>
      </c>
      <c r="AB1209" s="152" t="s">
        <v>6757</v>
      </c>
      <c r="AC1209" s="152" t="s">
        <v>236</v>
      </c>
      <c r="AD1209" s="152" t="s">
        <v>207</v>
      </c>
    </row>
    <row r="1210" spans="1:30">
      <c r="A1210" s="189" t="s">
        <v>8548</v>
      </c>
      <c r="B1210" s="189" t="s">
        <v>8549</v>
      </c>
      <c r="C1210" s="154">
        <v>43830</v>
      </c>
      <c r="D1210" s="155">
        <v>0.92130000000000001</v>
      </c>
      <c r="E1210" s="155">
        <v>0.92130000000000001</v>
      </c>
      <c r="F1210" s="156">
        <v>0.29392553886349199</v>
      </c>
      <c r="G1210" s="154">
        <v>43829</v>
      </c>
      <c r="H1210" s="155">
        <v>0.91859999999999997</v>
      </c>
      <c r="I1210" s="156">
        <v>18.938807126258698</v>
      </c>
      <c r="J1210" s="152" t="s">
        <v>11663</v>
      </c>
      <c r="K1210" s="156">
        <v>1.9362690860809899</v>
      </c>
      <c r="L1210" s="156">
        <v>4.9316628701594496</v>
      </c>
      <c r="M1210" s="185">
        <v>13.056816787335899</v>
      </c>
      <c r="N1210" s="156">
        <v>13.782882549092299</v>
      </c>
      <c r="O1210" s="156">
        <v>18.938807126258698</v>
      </c>
      <c r="P1210" s="152" t="s">
        <v>11663</v>
      </c>
      <c r="Q1210" s="157">
        <v>0</v>
      </c>
      <c r="R1210" s="152"/>
      <c r="S1210" s="157">
        <v>0</v>
      </c>
      <c r="T1210" s="152"/>
      <c r="U1210" s="156">
        <v>-7.87</v>
      </c>
      <c r="V1210" s="152" t="s">
        <v>157</v>
      </c>
      <c r="W1210" s="152" t="s">
        <v>95</v>
      </c>
      <c r="X1210" s="155">
        <v>0.58623195080000001</v>
      </c>
      <c r="Y1210" s="152" t="s">
        <v>159</v>
      </c>
      <c r="Z1210" s="154">
        <v>43125</v>
      </c>
      <c r="AA1210" s="153" t="s">
        <v>4326</v>
      </c>
      <c r="AB1210" s="152" t="s">
        <v>11664</v>
      </c>
      <c r="AC1210" s="152" t="s">
        <v>568</v>
      </c>
      <c r="AD1210" s="152" t="s">
        <v>162</v>
      </c>
    </row>
    <row r="1211" spans="1:30">
      <c r="A1211" s="189" t="s">
        <v>14695</v>
      </c>
      <c r="B1211" s="189" t="s">
        <v>14696</v>
      </c>
      <c r="C1211" s="154">
        <v>43830</v>
      </c>
      <c r="D1211" s="155">
        <v>1.1169</v>
      </c>
      <c r="E1211" s="155">
        <v>1.1169</v>
      </c>
      <c r="F1211" s="156">
        <v>0.16142050040355299</v>
      </c>
      <c r="G1211" s="154">
        <v>43829</v>
      </c>
      <c r="H1211" s="155">
        <v>1.1151</v>
      </c>
      <c r="I1211" s="156">
        <v>18.920357751277699</v>
      </c>
      <c r="J1211" s="152" t="s">
        <v>14697</v>
      </c>
      <c r="K1211" s="156">
        <v>0.73051948051948001</v>
      </c>
      <c r="L1211" s="156">
        <v>5.8873720136518797</v>
      </c>
      <c r="M1211" s="185">
        <v>5.3778658363996499</v>
      </c>
      <c r="N1211" s="156">
        <v>7.6322636600173404</v>
      </c>
      <c r="O1211" s="156">
        <v>18.920357751277699</v>
      </c>
      <c r="P1211" s="152" t="s">
        <v>14697</v>
      </c>
      <c r="Q1211" s="156">
        <v>10.5841584158416</v>
      </c>
      <c r="R1211" s="152" t="s">
        <v>14698</v>
      </c>
      <c r="S1211" s="156">
        <v>12.364185110664</v>
      </c>
      <c r="T1211" s="152" t="s">
        <v>14699</v>
      </c>
      <c r="U1211" s="156">
        <v>11.69</v>
      </c>
      <c r="V1211" s="152" t="s">
        <v>157</v>
      </c>
      <c r="W1211" s="152" t="s">
        <v>189</v>
      </c>
      <c r="X1211" s="155">
        <v>0.2721532498</v>
      </c>
      <c r="Y1211" s="152" t="s">
        <v>159</v>
      </c>
      <c r="Z1211" s="154">
        <v>42566</v>
      </c>
      <c r="AA1211" s="153" t="s">
        <v>4326</v>
      </c>
      <c r="AB1211" s="152" t="s">
        <v>11610</v>
      </c>
      <c r="AC1211" s="152" t="s">
        <v>215</v>
      </c>
      <c r="AD1211" s="152" t="s">
        <v>183</v>
      </c>
    </row>
    <row r="1212" spans="1:30">
      <c r="A1212" s="189" t="s">
        <v>634</v>
      </c>
      <c r="B1212" s="189" t="s">
        <v>635</v>
      </c>
      <c r="C1212" s="154">
        <v>43830</v>
      </c>
      <c r="D1212" s="155">
        <v>1.54</v>
      </c>
      <c r="E1212" s="155">
        <v>1.69</v>
      </c>
      <c r="F1212" s="156">
        <v>0.45662100456621602</v>
      </c>
      <c r="G1212" s="154">
        <v>43829</v>
      </c>
      <c r="H1212" s="155">
        <v>1.5329999999999999</v>
      </c>
      <c r="I1212" s="156">
        <v>18.918918918918902</v>
      </c>
      <c r="J1212" s="152" t="s">
        <v>637</v>
      </c>
      <c r="K1212" s="156">
        <v>1.4492753623188399</v>
      </c>
      <c r="L1212" s="156">
        <v>6.5743944636678098</v>
      </c>
      <c r="M1212" s="185">
        <v>8.2981715893108294</v>
      </c>
      <c r="N1212" s="156">
        <v>15.615615615615599</v>
      </c>
      <c r="O1212" s="156">
        <v>18.918918918918902</v>
      </c>
      <c r="P1212" s="152" t="s">
        <v>637</v>
      </c>
      <c r="Q1212" s="156">
        <v>20.218579234972701</v>
      </c>
      <c r="R1212" s="152" t="s">
        <v>667</v>
      </c>
      <c r="S1212" s="156">
        <v>23.794212218649498</v>
      </c>
      <c r="T1212" s="152" t="s">
        <v>6505</v>
      </c>
      <c r="U1212" s="156">
        <v>75.733403999999993</v>
      </c>
      <c r="V1212" s="152" t="s">
        <v>157</v>
      </c>
      <c r="W1212" s="152" t="s">
        <v>158</v>
      </c>
      <c r="X1212" s="155">
        <v>0.80749451849999998</v>
      </c>
      <c r="Y1212" s="152" t="s">
        <v>159</v>
      </c>
      <c r="Z1212" s="154">
        <v>40878</v>
      </c>
      <c r="AA1212" s="153" t="s">
        <v>4326</v>
      </c>
      <c r="AB1212" s="152" t="s">
        <v>639</v>
      </c>
      <c r="AC1212" s="152" t="s">
        <v>167</v>
      </c>
      <c r="AD1212" s="152" t="s">
        <v>181</v>
      </c>
    </row>
    <row r="1213" spans="1:30">
      <c r="A1213" s="189" t="s">
        <v>14700</v>
      </c>
      <c r="B1213" s="189" t="s">
        <v>14701</v>
      </c>
      <c r="C1213" s="154">
        <v>43830</v>
      </c>
      <c r="D1213" s="155">
        <v>1.0637000000000001</v>
      </c>
      <c r="E1213" s="155">
        <v>1.2617</v>
      </c>
      <c r="F1213" s="156">
        <v>0.18837713101630299</v>
      </c>
      <c r="G1213" s="154">
        <v>43829</v>
      </c>
      <c r="H1213" s="155">
        <v>1.0617000000000001</v>
      </c>
      <c r="I1213" s="156">
        <v>18.867844892272299</v>
      </c>
      <c r="J1213" s="152" t="s">
        <v>14702</v>
      </c>
      <c r="K1213" s="156">
        <v>-0.20639834881319899</v>
      </c>
      <c r="L1213" s="156">
        <v>1.55819622345944</v>
      </c>
      <c r="M1213" s="185">
        <v>4.6675145249219199</v>
      </c>
      <c r="N1213" s="156">
        <v>8.68466077656484</v>
      </c>
      <c r="O1213" s="156">
        <v>18.867844892272299</v>
      </c>
      <c r="P1213" s="152" t="s">
        <v>14702</v>
      </c>
      <c r="Q1213" s="156">
        <v>19.746799761750001</v>
      </c>
      <c r="R1213" s="152" t="s">
        <v>14703</v>
      </c>
      <c r="S1213" s="156">
        <v>28.435988251147901</v>
      </c>
      <c r="T1213" s="152" t="s">
        <v>14704</v>
      </c>
      <c r="U1213" s="156">
        <v>28.667173030000001</v>
      </c>
      <c r="V1213" s="152" t="s">
        <v>163</v>
      </c>
      <c r="W1213" s="152" t="s">
        <v>166</v>
      </c>
      <c r="X1213" s="155">
        <v>4.9368350393</v>
      </c>
      <c r="Y1213" s="152" t="s">
        <v>159</v>
      </c>
      <c r="Z1213" s="154">
        <v>42718</v>
      </c>
      <c r="AA1213" s="153" t="s">
        <v>4326</v>
      </c>
      <c r="AB1213" s="152" t="s">
        <v>11583</v>
      </c>
      <c r="AC1213" s="152" t="s">
        <v>196</v>
      </c>
      <c r="AD1213" s="152" t="s">
        <v>247</v>
      </c>
    </row>
    <row r="1214" spans="1:30">
      <c r="A1214" s="189" t="s">
        <v>8550</v>
      </c>
      <c r="B1214" s="189" t="s">
        <v>8551</v>
      </c>
      <c r="C1214" s="154">
        <v>43830</v>
      </c>
      <c r="D1214" s="155">
        <v>1.0209999999999999</v>
      </c>
      <c r="E1214" s="155">
        <v>1.0209999999999999</v>
      </c>
      <c r="F1214" s="156">
        <v>0.19627085377820899</v>
      </c>
      <c r="G1214" s="154">
        <v>43829</v>
      </c>
      <c r="H1214" s="155">
        <v>1.0189999999999999</v>
      </c>
      <c r="I1214" s="156">
        <v>18.859138533178101</v>
      </c>
      <c r="J1214" s="152" t="s">
        <v>11665</v>
      </c>
      <c r="K1214" s="156">
        <v>0.49212598425196202</v>
      </c>
      <c r="L1214" s="156">
        <v>1.5920398009950201</v>
      </c>
      <c r="M1214" s="185">
        <v>3.7601626016259999</v>
      </c>
      <c r="N1214" s="156">
        <v>3.1313131313131199</v>
      </c>
      <c r="O1214" s="156">
        <v>18.859138533178101</v>
      </c>
      <c r="P1214" s="152" t="s">
        <v>11665</v>
      </c>
      <c r="Q1214" s="156">
        <v>-10.8296943231441</v>
      </c>
      <c r="R1214" s="152" t="s">
        <v>11666</v>
      </c>
      <c r="S1214" s="157">
        <v>0</v>
      </c>
      <c r="T1214" s="152"/>
      <c r="U1214" s="156">
        <v>-8.0279115999999995</v>
      </c>
      <c r="V1214" s="152" t="s">
        <v>163</v>
      </c>
      <c r="W1214" s="152" t="s">
        <v>95</v>
      </c>
      <c r="X1214" s="155">
        <v>3.4924972498</v>
      </c>
      <c r="Y1214" s="152" t="s">
        <v>159</v>
      </c>
      <c r="Z1214" s="154">
        <v>42857</v>
      </c>
      <c r="AA1214" s="153" t="s">
        <v>4326</v>
      </c>
      <c r="AB1214" s="152" t="s">
        <v>406</v>
      </c>
      <c r="AC1214" s="152" t="s">
        <v>269</v>
      </c>
      <c r="AD1214" s="152" t="s">
        <v>185</v>
      </c>
    </row>
    <row r="1215" spans="1:30">
      <c r="A1215" s="189" t="s">
        <v>14705</v>
      </c>
      <c r="B1215" s="189" t="s">
        <v>14706</v>
      </c>
      <c r="C1215" s="154">
        <v>43830</v>
      </c>
      <c r="D1215" s="155">
        <v>1.23</v>
      </c>
      <c r="E1215" s="155">
        <v>1.3779999999999999</v>
      </c>
      <c r="F1215" s="156">
        <v>0.40816326530611502</v>
      </c>
      <c r="G1215" s="154">
        <v>43829</v>
      </c>
      <c r="H1215" s="155">
        <v>1.2250000000000001</v>
      </c>
      <c r="I1215" s="156">
        <v>18.8474619399184</v>
      </c>
      <c r="J1215" s="152" t="s">
        <v>14707</v>
      </c>
      <c r="K1215" s="156">
        <v>1.0682004930155999</v>
      </c>
      <c r="L1215" s="156">
        <v>2.6032903850499598</v>
      </c>
      <c r="M1215" s="185">
        <v>2.6851527165464999</v>
      </c>
      <c r="N1215" s="156">
        <v>7.8360357537917302</v>
      </c>
      <c r="O1215" s="156">
        <v>18.8474619399184</v>
      </c>
      <c r="P1215" s="152" t="s">
        <v>14707</v>
      </c>
      <c r="Q1215" s="156">
        <v>26.178239966118898</v>
      </c>
      <c r="R1215" s="152" t="s">
        <v>14708</v>
      </c>
      <c r="S1215" s="156">
        <v>33.845566473988399</v>
      </c>
      <c r="T1215" s="152" t="s">
        <v>14709</v>
      </c>
      <c r="U1215" s="156">
        <v>38.931697999999997</v>
      </c>
      <c r="V1215" s="152" t="s">
        <v>157</v>
      </c>
      <c r="W1215" s="152" t="s">
        <v>166</v>
      </c>
      <c r="X1215" s="155">
        <v>2.8007447000000001E-2</v>
      </c>
      <c r="Y1215" s="152" t="s">
        <v>159</v>
      </c>
      <c r="Z1215" s="154">
        <v>42334</v>
      </c>
      <c r="AA1215" s="153" t="s">
        <v>4326</v>
      </c>
      <c r="AB1215" s="152" t="s">
        <v>558</v>
      </c>
      <c r="AC1215" s="152" t="s">
        <v>209</v>
      </c>
      <c r="AD1215" s="152" t="s">
        <v>162</v>
      </c>
    </row>
    <row r="1216" spans="1:30">
      <c r="A1216" s="189" t="s">
        <v>8552</v>
      </c>
      <c r="B1216" s="189" t="s">
        <v>8553</v>
      </c>
      <c r="C1216" s="154">
        <v>43830</v>
      </c>
      <c r="D1216" s="155">
        <v>1.1100000000000001</v>
      </c>
      <c r="E1216" s="155">
        <v>1.2549999999999999</v>
      </c>
      <c r="F1216" s="156">
        <v>0</v>
      </c>
      <c r="G1216" s="154">
        <v>43829</v>
      </c>
      <c r="H1216" s="155">
        <v>1.1100000000000001</v>
      </c>
      <c r="I1216" s="156">
        <v>18.843683083511799</v>
      </c>
      <c r="J1216" s="152" t="s">
        <v>11667</v>
      </c>
      <c r="K1216" s="156">
        <v>0.81743869209810605</v>
      </c>
      <c r="L1216" s="156">
        <v>2.3041474654377998</v>
      </c>
      <c r="M1216" s="185">
        <v>3.3519553072625698</v>
      </c>
      <c r="N1216" s="156">
        <v>2.1159153633854801</v>
      </c>
      <c r="O1216" s="156">
        <v>18.843683083511799</v>
      </c>
      <c r="P1216" s="152" t="s">
        <v>11667</v>
      </c>
      <c r="Q1216" s="156">
        <v>7.7192361311496596</v>
      </c>
      <c r="R1216" s="152" t="s">
        <v>11668</v>
      </c>
      <c r="S1216" s="156">
        <v>19.924903591682401</v>
      </c>
      <c r="T1216" s="152" t="s">
        <v>11669</v>
      </c>
      <c r="U1216" s="156">
        <v>26.880548000000001</v>
      </c>
      <c r="V1216" s="152" t="s">
        <v>163</v>
      </c>
      <c r="W1216" s="152" t="s">
        <v>166</v>
      </c>
      <c r="X1216" s="155">
        <v>0.61370778989999997</v>
      </c>
      <c r="Y1216" s="152" t="s">
        <v>159</v>
      </c>
      <c r="Z1216" s="154">
        <v>42138</v>
      </c>
      <c r="AA1216" s="153" t="s">
        <v>4326</v>
      </c>
      <c r="AB1216" s="152" t="s">
        <v>11670</v>
      </c>
      <c r="AC1216" s="152" t="s">
        <v>238</v>
      </c>
      <c r="AD1216" s="152" t="s">
        <v>177</v>
      </c>
    </row>
    <row r="1217" spans="1:30">
      <c r="A1217" s="189" t="s">
        <v>8554</v>
      </c>
      <c r="B1217" s="189" t="s">
        <v>8555</v>
      </c>
      <c r="C1217" s="154">
        <v>43830</v>
      </c>
      <c r="D1217" s="155">
        <v>1.1718999999999999</v>
      </c>
      <c r="E1217" s="155">
        <v>1.2679</v>
      </c>
      <c r="F1217" s="156">
        <v>0.145274312083401</v>
      </c>
      <c r="G1217" s="154">
        <v>43829</v>
      </c>
      <c r="H1217" s="155">
        <v>1.1701999999999999</v>
      </c>
      <c r="I1217" s="156">
        <v>18.803812398392999</v>
      </c>
      <c r="J1217" s="152" t="s">
        <v>11671</v>
      </c>
      <c r="K1217" s="156">
        <v>0.92146055804339799</v>
      </c>
      <c r="L1217" s="156">
        <v>2.3404069513579602</v>
      </c>
      <c r="M1217" s="185">
        <v>4.2516359842584297</v>
      </c>
      <c r="N1217" s="156">
        <v>10.753175167668299</v>
      </c>
      <c r="O1217" s="156">
        <v>18.803812398392999</v>
      </c>
      <c r="P1217" s="152" t="s">
        <v>11671</v>
      </c>
      <c r="Q1217" s="156">
        <v>12.626855987599701</v>
      </c>
      <c r="R1217" s="152" t="s">
        <v>11672</v>
      </c>
      <c r="S1217" s="156">
        <v>27.155720410000001</v>
      </c>
      <c r="T1217" s="152" t="s">
        <v>11673</v>
      </c>
      <c r="U1217" s="156">
        <v>27.155720410000001</v>
      </c>
      <c r="V1217" s="152" t="s">
        <v>163</v>
      </c>
      <c r="W1217" s="152" t="s">
        <v>166</v>
      </c>
      <c r="X1217" s="155">
        <v>2.7242798333999998</v>
      </c>
      <c r="Y1217" s="152" t="s">
        <v>159</v>
      </c>
      <c r="Z1217" s="154">
        <v>42727</v>
      </c>
      <c r="AA1217" s="153" t="s">
        <v>4326</v>
      </c>
      <c r="AB1217" s="152" t="s">
        <v>11670</v>
      </c>
      <c r="AC1217" s="152" t="s">
        <v>238</v>
      </c>
      <c r="AD1217" s="152" t="s">
        <v>338</v>
      </c>
    </row>
    <row r="1218" spans="1:30">
      <c r="A1218" s="189" t="s">
        <v>14710</v>
      </c>
      <c r="B1218" s="189" t="s">
        <v>14711</v>
      </c>
      <c r="C1218" s="154">
        <v>43830</v>
      </c>
      <c r="D1218" s="155">
        <v>1.173</v>
      </c>
      <c r="E1218" s="155">
        <v>1.2689999999999999</v>
      </c>
      <c r="F1218" s="156">
        <v>0.13658869728531101</v>
      </c>
      <c r="G1218" s="154">
        <v>43829</v>
      </c>
      <c r="H1218" s="155">
        <v>1.1714</v>
      </c>
      <c r="I1218" s="156">
        <v>18.793595911509399</v>
      </c>
      <c r="J1218" s="152" t="s">
        <v>14712</v>
      </c>
      <c r="K1218" s="156">
        <v>0.92058848834207996</v>
      </c>
      <c r="L1218" s="156">
        <v>2.32030704815074</v>
      </c>
      <c r="M1218" s="185">
        <v>4.21190574844415</v>
      </c>
      <c r="N1218" s="156">
        <v>10.7988675779209</v>
      </c>
      <c r="O1218" s="156">
        <v>18.793595911509399</v>
      </c>
      <c r="P1218" s="152" t="s">
        <v>14712</v>
      </c>
      <c r="Q1218" s="156">
        <v>12.523058620689699</v>
      </c>
      <c r="R1218" s="152" t="s">
        <v>14713</v>
      </c>
      <c r="S1218" s="157">
        <v>0</v>
      </c>
      <c r="T1218" s="152"/>
      <c r="U1218" s="156">
        <v>24.4996862649188</v>
      </c>
      <c r="V1218" s="152" t="s">
        <v>163</v>
      </c>
      <c r="W1218" s="152" t="s">
        <v>95</v>
      </c>
      <c r="X1218" s="155">
        <v>3.2483383099999999E-2</v>
      </c>
      <c r="Y1218" s="152" t="s">
        <v>159</v>
      </c>
      <c r="Z1218" s="154">
        <v>42790</v>
      </c>
      <c r="AA1218" s="153" t="s">
        <v>4326</v>
      </c>
      <c r="AB1218" s="152" t="s">
        <v>11670</v>
      </c>
      <c r="AC1218" s="152" t="s">
        <v>238</v>
      </c>
      <c r="AD1218" s="152" t="s">
        <v>338</v>
      </c>
    </row>
    <row r="1219" spans="1:30">
      <c r="A1219" s="189" t="s">
        <v>14714</v>
      </c>
      <c r="B1219" s="189" t="s">
        <v>14715</v>
      </c>
      <c r="C1219" s="154">
        <v>43830</v>
      </c>
      <c r="D1219" s="155">
        <v>1.2010000000000001</v>
      </c>
      <c r="E1219" s="155">
        <v>1.2010000000000001</v>
      </c>
      <c r="F1219" s="156">
        <v>0.334168755221387</v>
      </c>
      <c r="G1219" s="154">
        <v>43829</v>
      </c>
      <c r="H1219" s="155">
        <v>1.1970000000000001</v>
      </c>
      <c r="I1219" s="156">
        <v>18.7932739861523</v>
      </c>
      <c r="J1219" s="152" t="s">
        <v>14716</v>
      </c>
      <c r="K1219" s="156">
        <v>1.00925147182506</v>
      </c>
      <c r="L1219" s="156">
        <v>2.5619128949615702</v>
      </c>
      <c r="M1219" s="185">
        <v>1.8659881255301101</v>
      </c>
      <c r="N1219" s="156">
        <v>5.8149779735682898</v>
      </c>
      <c r="O1219" s="156">
        <v>18.7932739861523</v>
      </c>
      <c r="P1219" s="152" t="s">
        <v>14716</v>
      </c>
      <c r="Q1219" s="156">
        <v>11.8249534450652</v>
      </c>
      <c r="R1219" s="152" t="s">
        <v>14717</v>
      </c>
      <c r="S1219" s="156">
        <v>19.028741328047602</v>
      </c>
      <c r="T1219" s="152" t="s">
        <v>14718</v>
      </c>
      <c r="U1219" s="156">
        <v>20.100000000000001</v>
      </c>
      <c r="V1219" s="152" t="s">
        <v>163</v>
      </c>
      <c r="W1219" s="152" t="s">
        <v>158</v>
      </c>
      <c r="X1219" s="155">
        <v>3.08664705E-2</v>
      </c>
      <c r="Y1219" s="152" t="s">
        <v>159</v>
      </c>
      <c r="Z1219" s="154">
        <v>42501</v>
      </c>
      <c r="AA1219" s="153" t="s">
        <v>4326</v>
      </c>
      <c r="AB1219" s="152" t="s">
        <v>6648</v>
      </c>
      <c r="AC1219" s="152" t="s">
        <v>261</v>
      </c>
      <c r="AD1219" s="152" t="s">
        <v>177</v>
      </c>
    </row>
    <row r="1220" spans="1:30">
      <c r="A1220" s="189" t="s">
        <v>14719</v>
      </c>
      <c r="B1220" s="189" t="s">
        <v>14720</v>
      </c>
      <c r="C1220" s="154">
        <v>43830</v>
      </c>
      <c r="D1220" s="155">
        <v>1.4930000000000001</v>
      </c>
      <c r="E1220" s="155">
        <v>1.643</v>
      </c>
      <c r="F1220" s="156">
        <v>0.47106325706595498</v>
      </c>
      <c r="G1220" s="154">
        <v>43829</v>
      </c>
      <c r="H1220" s="155">
        <v>1.486</v>
      </c>
      <c r="I1220" s="156">
        <v>18.7748607796341</v>
      </c>
      <c r="J1220" s="152" t="s">
        <v>682</v>
      </c>
      <c r="K1220" s="156">
        <v>1.42663043478261</v>
      </c>
      <c r="L1220" s="156">
        <v>6.5667380442541097</v>
      </c>
      <c r="M1220" s="185">
        <v>8.1884057971014599</v>
      </c>
      <c r="N1220" s="156">
        <v>15.378670788253499</v>
      </c>
      <c r="O1220" s="156">
        <v>18.7748607796341</v>
      </c>
      <c r="P1220" s="152" t="s">
        <v>682</v>
      </c>
      <c r="Q1220" s="156">
        <v>19.631410256410302</v>
      </c>
      <c r="R1220" s="152" t="s">
        <v>637</v>
      </c>
      <c r="S1220" s="156">
        <v>22.577996715927799</v>
      </c>
      <c r="T1220" s="152" t="s">
        <v>14721</v>
      </c>
      <c r="U1220" s="156">
        <v>70.635865800000005</v>
      </c>
      <c r="V1220" s="152" t="s">
        <v>157</v>
      </c>
      <c r="W1220" s="152" t="s">
        <v>158</v>
      </c>
      <c r="X1220" s="155">
        <v>0.70012816929999999</v>
      </c>
      <c r="Y1220" s="152" t="s">
        <v>159</v>
      </c>
      <c r="Z1220" s="154">
        <v>40878</v>
      </c>
      <c r="AA1220" s="153" t="s">
        <v>4326</v>
      </c>
      <c r="AB1220" s="152" t="s">
        <v>639</v>
      </c>
      <c r="AC1220" s="152" t="s">
        <v>167</v>
      </c>
      <c r="AD1220" s="152" t="s">
        <v>181</v>
      </c>
    </row>
    <row r="1221" spans="1:30">
      <c r="A1221" s="189" t="s">
        <v>14722</v>
      </c>
      <c r="B1221" s="189" t="s">
        <v>14723</v>
      </c>
      <c r="C1221" s="154">
        <v>43830</v>
      </c>
      <c r="D1221" s="155">
        <v>1.653</v>
      </c>
      <c r="E1221" s="155">
        <v>1.653</v>
      </c>
      <c r="F1221" s="156">
        <v>0</v>
      </c>
      <c r="G1221" s="154">
        <v>43829</v>
      </c>
      <c r="H1221" s="155">
        <v>1.653</v>
      </c>
      <c r="I1221" s="156">
        <v>18.75</v>
      </c>
      <c r="J1221" s="152" t="s">
        <v>14724</v>
      </c>
      <c r="K1221" s="156">
        <v>0.36429872495446303</v>
      </c>
      <c r="L1221" s="156">
        <v>2.6070763500931098</v>
      </c>
      <c r="M1221" s="185">
        <v>4.6865104496516796</v>
      </c>
      <c r="N1221" s="156">
        <v>8.5357846355876603</v>
      </c>
      <c r="O1221" s="156">
        <v>18.75</v>
      </c>
      <c r="P1221" s="152" t="s">
        <v>14724</v>
      </c>
      <c r="Q1221" s="156">
        <v>20.3056768558952</v>
      </c>
      <c r="R1221" s="152" t="s">
        <v>14725</v>
      </c>
      <c r="S1221" s="156">
        <v>37.979966611018398</v>
      </c>
      <c r="T1221" s="152" t="s">
        <v>14726</v>
      </c>
      <c r="U1221" s="156">
        <v>65.3</v>
      </c>
      <c r="V1221" s="152" t="s">
        <v>163</v>
      </c>
      <c r="W1221" s="152" t="s">
        <v>166</v>
      </c>
      <c r="X1221" s="155">
        <v>3.2812601856999999</v>
      </c>
      <c r="Y1221" s="152" t="s">
        <v>159</v>
      </c>
      <c r="Z1221" s="154">
        <v>42171</v>
      </c>
      <c r="AA1221" s="153" t="s">
        <v>4326</v>
      </c>
      <c r="AB1221" s="152" t="s">
        <v>550</v>
      </c>
      <c r="AC1221" s="152" t="s">
        <v>167</v>
      </c>
      <c r="AD1221" s="152" t="s">
        <v>272</v>
      </c>
    </row>
    <row r="1222" spans="1:30">
      <c r="A1222" s="189" t="s">
        <v>8556</v>
      </c>
      <c r="B1222" s="189" t="s">
        <v>8557</v>
      </c>
      <c r="C1222" s="154">
        <v>43830</v>
      </c>
      <c r="D1222" s="155">
        <v>0.93200000000000005</v>
      </c>
      <c r="E1222" s="155">
        <v>1.0980000000000001</v>
      </c>
      <c r="F1222" s="156">
        <v>0.21505376344086199</v>
      </c>
      <c r="G1222" s="154">
        <v>43829</v>
      </c>
      <c r="H1222" s="155">
        <v>0.93</v>
      </c>
      <c r="I1222" s="156">
        <v>18.726114649681499</v>
      </c>
      <c r="J1222" s="152" t="s">
        <v>11674</v>
      </c>
      <c r="K1222" s="156">
        <v>0.86580086580087201</v>
      </c>
      <c r="L1222" s="156">
        <v>2.86975717439294</v>
      </c>
      <c r="M1222" s="185">
        <v>4.4843049327354398</v>
      </c>
      <c r="N1222" s="156">
        <v>9.0058479532163798</v>
      </c>
      <c r="O1222" s="156">
        <v>18.726114649681499</v>
      </c>
      <c r="P1222" s="152" t="s">
        <v>11674</v>
      </c>
      <c r="Q1222" s="156">
        <v>-14.364277557494001</v>
      </c>
      <c r="R1222" s="152" t="s">
        <v>11675</v>
      </c>
      <c r="S1222" s="156">
        <v>2.74657088487157</v>
      </c>
      <c r="T1222" s="152" t="s">
        <v>11676</v>
      </c>
      <c r="U1222" s="156">
        <v>7.9866460000000101</v>
      </c>
      <c r="V1222" s="152" t="s">
        <v>163</v>
      </c>
      <c r="W1222" s="152" t="s">
        <v>158</v>
      </c>
      <c r="X1222" s="155">
        <v>1.4644999926</v>
      </c>
      <c r="Y1222" s="152" t="s">
        <v>159</v>
      </c>
      <c r="Z1222" s="154">
        <v>42116</v>
      </c>
      <c r="AA1222" s="153" t="s">
        <v>4326</v>
      </c>
      <c r="AB1222" s="152" t="s">
        <v>11594</v>
      </c>
      <c r="AC1222" s="152" t="s">
        <v>238</v>
      </c>
      <c r="AD1222" s="152" t="s">
        <v>192</v>
      </c>
    </row>
    <row r="1223" spans="1:30">
      <c r="A1223" s="189" t="s">
        <v>14727</v>
      </c>
      <c r="B1223" s="189" t="s">
        <v>14728</v>
      </c>
      <c r="C1223" s="154">
        <v>43830</v>
      </c>
      <c r="D1223" s="155">
        <v>1.161</v>
      </c>
      <c r="E1223" s="155">
        <v>1.252</v>
      </c>
      <c r="F1223" s="156">
        <v>0</v>
      </c>
      <c r="G1223" s="154">
        <v>43829</v>
      </c>
      <c r="H1223" s="155">
        <v>1.161</v>
      </c>
      <c r="I1223" s="156">
        <v>18.7116564417178</v>
      </c>
      <c r="J1223" s="152" t="s">
        <v>14729</v>
      </c>
      <c r="K1223" s="156">
        <v>0.78125000000001799</v>
      </c>
      <c r="L1223" s="156">
        <v>2.2907488986784101</v>
      </c>
      <c r="M1223" s="185">
        <v>3.38379341050757</v>
      </c>
      <c r="N1223" s="156">
        <v>2.0210896309314799</v>
      </c>
      <c r="O1223" s="156">
        <v>18.7116564417178</v>
      </c>
      <c r="P1223" s="152" t="s">
        <v>14729</v>
      </c>
      <c r="Q1223" s="156">
        <v>7.5996292863762802</v>
      </c>
      <c r="R1223" s="152" t="s">
        <v>14730</v>
      </c>
      <c r="S1223" s="156">
        <v>19.236894706994299</v>
      </c>
      <c r="T1223" s="152" t="s">
        <v>14731</v>
      </c>
      <c r="U1223" s="156">
        <v>23.679053529411799</v>
      </c>
      <c r="V1223" s="152" t="s">
        <v>163</v>
      </c>
      <c r="W1223" s="152" t="s">
        <v>189</v>
      </c>
      <c r="X1223" s="155">
        <v>2.336646</v>
      </c>
      <c r="Y1223" s="152" t="s">
        <v>159</v>
      </c>
      <c r="Z1223" s="154">
        <v>42324</v>
      </c>
      <c r="AA1223" s="153" t="s">
        <v>4326</v>
      </c>
      <c r="AB1223" s="152" t="s">
        <v>11670</v>
      </c>
      <c r="AC1223" s="152" t="s">
        <v>238</v>
      </c>
      <c r="AD1223" s="152" t="s">
        <v>177</v>
      </c>
    </row>
    <row r="1224" spans="1:30">
      <c r="A1224" s="189" t="s">
        <v>14732</v>
      </c>
      <c r="B1224" s="189" t="s">
        <v>14733</v>
      </c>
      <c r="C1224" s="154">
        <v>43830</v>
      </c>
      <c r="D1224" s="155">
        <v>1.1516</v>
      </c>
      <c r="E1224" s="155">
        <v>1.1916</v>
      </c>
      <c r="F1224" s="156">
        <v>0.31358885017421401</v>
      </c>
      <c r="G1224" s="154">
        <v>43829</v>
      </c>
      <c r="H1224" s="155">
        <v>1.1479999999999999</v>
      </c>
      <c r="I1224" s="156">
        <v>18.707399582546401</v>
      </c>
      <c r="J1224" s="152" t="s">
        <v>14734</v>
      </c>
      <c r="K1224" s="156">
        <v>0.51496901457623001</v>
      </c>
      <c r="L1224" s="156">
        <v>2.7663751561663301</v>
      </c>
      <c r="M1224" s="185">
        <v>3.4123573189768099</v>
      </c>
      <c r="N1224" s="156">
        <v>6.9266491275882798</v>
      </c>
      <c r="O1224" s="156">
        <v>18.707399582546401</v>
      </c>
      <c r="P1224" s="152" t="s">
        <v>14734</v>
      </c>
      <c r="Q1224" s="156">
        <v>16.952129573051302</v>
      </c>
      <c r="R1224" s="152" t="s">
        <v>14735</v>
      </c>
      <c r="S1224" s="156">
        <v>22.9478224418365</v>
      </c>
      <c r="T1224" s="152" t="s">
        <v>14736</v>
      </c>
      <c r="U1224" s="156">
        <v>19.431514719999999</v>
      </c>
      <c r="V1224" s="152" t="s">
        <v>157</v>
      </c>
      <c r="W1224" s="152" t="s">
        <v>189</v>
      </c>
      <c r="X1224" s="155">
        <v>0.2051770185</v>
      </c>
      <c r="Y1224" s="152" t="s">
        <v>159</v>
      </c>
      <c r="Z1224" s="154">
        <v>42618</v>
      </c>
      <c r="AA1224" s="153" t="s">
        <v>4326</v>
      </c>
      <c r="AB1224" s="152" t="s">
        <v>550</v>
      </c>
      <c r="AC1224" s="152" t="s">
        <v>167</v>
      </c>
      <c r="AD1224" s="152" t="s">
        <v>165</v>
      </c>
    </row>
    <row r="1225" spans="1:30">
      <c r="A1225" s="189" t="s">
        <v>14737</v>
      </c>
      <c r="B1225" s="189" t="s">
        <v>14738</v>
      </c>
      <c r="C1225" s="154">
        <v>43830</v>
      </c>
      <c r="D1225" s="155">
        <v>1.8676999999999999</v>
      </c>
      <c r="E1225" s="155">
        <v>1.8676999999999999</v>
      </c>
      <c r="F1225" s="156">
        <v>1.0113574905354299</v>
      </c>
      <c r="G1225" s="154">
        <v>43829</v>
      </c>
      <c r="H1225" s="155">
        <v>1.849</v>
      </c>
      <c r="I1225" s="156">
        <v>18.689138592696299</v>
      </c>
      <c r="J1225" s="152" t="s">
        <v>14739</v>
      </c>
      <c r="K1225" s="156">
        <v>1.9264352761405801</v>
      </c>
      <c r="L1225" s="156">
        <v>1.87084106032508</v>
      </c>
      <c r="M1225" s="185">
        <v>3.7264857533083902</v>
      </c>
      <c r="N1225" s="156">
        <v>16.906553735232301</v>
      </c>
      <c r="O1225" s="156">
        <v>18.689138592696299</v>
      </c>
      <c r="P1225" s="152" t="s">
        <v>14739</v>
      </c>
      <c r="Q1225" s="157">
        <v>0</v>
      </c>
      <c r="R1225" s="152"/>
      <c r="S1225" s="157">
        <v>0</v>
      </c>
      <c r="T1225" s="152"/>
      <c r="U1225" s="156">
        <v>-6.7222059800000098</v>
      </c>
      <c r="V1225" s="152" t="s">
        <v>157</v>
      </c>
      <c r="W1225" s="152" t="s">
        <v>95</v>
      </c>
      <c r="X1225" s="155">
        <v>0.16173437290000001</v>
      </c>
      <c r="Y1225" s="152" t="s">
        <v>159</v>
      </c>
      <c r="Z1225" s="154">
        <v>43322</v>
      </c>
      <c r="AA1225" s="153" t="s">
        <v>4326</v>
      </c>
      <c r="AB1225" s="152" t="s">
        <v>14740</v>
      </c>
      <c r="AC1225" s="152" t="s">
        <v>555</v>
      </c>
      <c r="AD1225" s="152" t="s">
        <v>241</v>
      </c>
    </row>
    <row r="1226" spans="1:30">
      <c r="A1226" s="189" t="s">
        <v>8558</v>
      </c>
      <c r="B1226" s="189" t="s">
        <v>8559</v>
      </c>
      <c r="C1226" s="154">
        <v>43830</v>
      </c>
      <c r="D1226" s="155">
        <v>1.119</v>
      </c>
      <c r="E1226" s="155">
        <v>1.2609999999999999</v>
      </c>
      <c r="F1226" s="156">
        <v>0.17905102954342</v>
      </c>
      <c r="G1226" s="154">
        <v>43829</v>
      </c>
      <c r="H1226" s="155">
        <v>1.117</v>
      </c>
      <c r="I1226" s="156">
        <v>18.6689040002104</v>
      </c>
      <c r="J1226" s="152" t="s">
        <v>11677</v>
      </c>
      <c r="K1226" s="156">
        <v>-8.92857142857231E-2</v>
      </c>
      <c r="L1226" s="156">
        <v>2.3519297001814601</v>
      </c>
      <c r="M1226" s="185">
        <v>4.5932128323022097</v>
      </c>
      <c r="N1226" s="156">
        <v>8.5550769547379204</v>
      </c>
      <c r="O1226" s="156">
        <v>18.6689040002104</v>
      </c>
      <c r="P1226" s="152" t="s">
        <v>11677</v>
      </c>
      <c r="Q1226" s="156">
        <v>16.240059424970099</v>
      </c>
      <c r="R1226" s="152" t="s">
        <v>11678</v>
      </c>
      <c r="S1226" s="156">
        <v>24.5320976699029</v>
      </c>
      <c r="T1226" s="152" t="s">
        <v>11679</v>
      </c>
      <c r="U1226" s="156">
        <v>28.268060599999998</v>
      </c>
      <c r="V1226" s="152" t="s">
        <v>163</v>
      </c>
      <c r="W1226" s="152" t="s">
        <v>166</v>
      </c>
      <c r="X1226" s="155">
        <v>5.7438284556000001</v>
      </c>
      <c r="Y1226" s="152" t="s">
        <v>159</v>
      </c>
      <c r="Z1226" s="154">
        <v>42404</v>
      </c>
      <c r="AA1226" s="153" t="s">
        <v>4326</v>
      </c>
      <c r="AB1226" s="152" t="s">
        <v>11563</v>
      </c>
      <c r="AC1226" s="152" t="s">
        <v>196</v>
      </c>
      <c r="AD1226" s="152" t="s">
        <v>170</v>
      </c>
    </row>
    <row r="1227" spans="1:30">
      <c r="A1227" s="189" t="s">
        <v>14741</v>
      </c>
      <c r="B1227" s="189" t="s">
        <v>14742</v>
      </c>
      <c r="C1227" s="154">
        <v>43830</v>
      </c>
      <c r="D1227" s="155">
        <v>1.2004999999999999</v>
      </c>
      <c r="E1227" s="155">
        <v>1.2184999999999999</v>
      </c>
      <c r="F1227" s="156">
        <v>0.23378141437754901</v>
      </c>
      <c r="G1227" s="154">
        <v>43829</v>
      </c>
      <c r="H1227" s="155">
        <v>1.1977</v>
      </c>
      <c r="I1227" s="156">
        <v>18.6030067538629</v>
      </c>
      <c r="J1227" s="152" t="s">
        <v>14743</v>
      </c>
      <c r="K1227" s="156">
        <v>0.52754982415006302</v>
      </c>
      <c r="L1227" s="156">
        <v>2.4754588134869899</v>
      </c>
      <c r="M1227" s="185">
        <v>3.9933848200450202</v>
      </c>
      <c r="N1227" s="156">
        <v>8.5540857548240901</v>
      </c>
      <c r="O1227" s="156">
        <v>18.6030067538629</v>
      </c>
      <c r="P1227" s="152" t="s">
        <v>14743</v>
      </c>
      <c r="Q1227" s="156">
        <v>21.220130208333298</v>
      </c>
      <c r="R1227" s="152" t="s">
        <v>14744</v>
      </c>
      <c r="S1227" s="157">
        <v>0</v>
      </c>
      <c r="T1227" s="152"/>
      <c r="U1227" s="156">
        <v>22.189891249999999</v>
      </c>
      <c r="V1227" s="152" t="s">
        <v>163</v>
      </c>
      <c r="W1227" s="152" t="s">
        <v>95</v>
      </c>
      <c r="X1227" s="155">
        <v>1.3622182071</v>
      </c>
      <c r="Y1227" s="152" t="s">
        <v>159</v>
      </c>
      <c r="Z1227" s="154">
        <v>43076</v>
      </c>
      <c r="AA1227" s="153" t="s">
        <v>4326</v>
      </c>
      <c r="AB1227" s="152" t="s">
        <v>6757</v>
      </c>
      <c r="AC1227" s="152" t="s">
        <v>236</v>
      </c>
      <c r="AD1227" s="152" t="s">
        <v>207</v>
      </c>
    </row>
    <row r="1228" spans="1:30">
      <c r="A1228" s="189" t="s">
        <v>8560</v>
      </c>
      <c r="B1228" s="189" t="s">
        <v>8561</v>
      </c>
      <c r="C1228" s="154">
        <v>43830</v>
      </c>
      <c r="D1228" s="155">
        <v>1.2050000000000001</v>
      </c>
      <c r="E1228" s="155">
        <v>1.2350000000000001</v>
      </c>
      <c r="F1228" s="156">
        <v>8.3056478405317199E-2</v>
      </c>
      <c r="G1228" s="154">
        <v>43829</v>
      </c>
      <c r="H1228" s="155">
        <v>1.204</v>
      </c>
      <c r="I1228" s="156">
        <v>18.6023622047244</v>
      </c>
      <c r="J1228" s="152" t="s">
        <v>11680</v>
      </c>
      <c r="K1228" s="156">
        <v>0.836820083682006</v>
      </c>
      <c r="L1228" s="156">
        <v>2.1186440677966099</v>
      </c>
      <c r="M1228" s="185">
        <v>3.1678082191780899</v>
      </c>
      <c r="N1228" s="156">
        <v>7.1111111111111098</v>
      </c>
      <c r="O1228" s="156">
        <v>18.6023622047244</v>
      </c>
      <c r="P1228" s="152" t="s">
        <v>11680</v>
      </c>
      <c r="Q1228" s="156">
        <v>11.2650046168052</v>
      </c>
      <c r="R1228" s="152" t="s">
        <v>11681</v>
      </c>
      <c r="S1228" s="156">
        <v>20.019920318725099</v>
      </c>
      <c r="T1228" s="152" t="s">
        <v>11682</v>
      </c>
      <c r="U1228" s="156">
        <v>24.0476405</v>
      </c>
      <c r="V1228" s="152" t="s">
        <v>163</v>
      </c>
      <c r="W1228" s="152" t="s">
        <v>189</v>
      </c>
      <c r="X1228" s="155">
        <v>4.8949103774999996</v>
      </c>
      <c r="Y1228" s="152" t="s">
        <v>159</v>
      </c>
      <c r="Z1228" s="154">
        <v>42485</v>
      </c>
      <c r="AA1228" s="153" t="s">
        <v>4326</v>
      </c>
      <c r="AB1228" s="152" t="s">
        <v>559</v>
      </c>
      <c r="AC1228" s="152" t="s">
        <v>446</v>
      </c>
      <c r="AD1228" s="152" t="s">
        <v>165</v>
      </c>
    </row>
    <row r="1229" spans="1:30">
      <c r="A1229" s="189" t="s">
        <v>14745</v>
      </c>
      <c r="B1229" s="189" t="s">
        <v>14746</v>
      </c>
      <c r="C1229" s="154">
        <v>43830</v>
      </c>
      <c r="D1229" s="155">
        <v>1.1180000000000001</v>
      </c>
      <c r="E1229" s="155">
        <v>1.2370000000000001</v>
      </c>
      <c r="F1229" s="156">
        <v>8.9525514771722797E-2</v>
      </c>
      <c r="G1229" s="154">
        <v>43829</v>
      </c>
      <c r="H1229" s="155">
        <v>1.117</v>
      </c>
      <c r="I1229" s="156">
        <v>18.5655143671685</v>
      </c>
      <c r="J1229" s="152" t="s">
        <v>14747</v>
      </c>
      <c r="K1229" s="156">
        <v>-8.9365504915097899E-2</v>
      </c>
      <c r="L1229" s="156">
        <v>2.2627561416828401</v>
      </c>
      <c r="M1229" s="185">
        <v>4.5975222636390702</v>
      </c>
      <c r="N1229" s="156">
        <v>8.4604989381484597</v>
      </c>
      <c r="O1229" s="156">
        <v>18.5655143671685</v>
      </c>
      <c r="P1229" s="152" t="s">
        <v>14747</v>
      </c>
      <c r="Q1229" s="156">
        <v>16.2567223031498</v>
      </c>
      <c r="R1229" s="152" t="s">
        <v>14748</v>
      </c>
      <c r="S1229" s="156">
        <v>24.3483299603175</v>
      </c>
      <c r="T1229" s="152" t="s">
        <v>14749</v>
      </c>
      <c r="U1229" s="156">
        <v>25.343116599999998</v>
      </c>
      <c r="V1229" s="152" t="s">
        <v>163</v>
      </c>
      <c r="W1229" s="152" t="s">
        <v>166</v>
      </c>
      <c r="X1229" s="155">
        <v>7.6998471700000001E-2</v>
      </c>
      <c r="Y1229" s="152" t="s">
        <v>159</v>
      </c>
      <c r="Z1229" s="154">
        <v>42404</v>
      </c>
      <c r="AA1229" s="153" t="s">
        <v>4326</v>
      </c>
      <c r="AB1229" s="152" t="s">
        <v>11563</v>
      </c>
      <c r="AC1229" s="152" t="s">
        <v>196</v>
      </c>
      <c r="AD1229" s="152" t="s">
        <v>170</v>
      </c>
    </row>
    <row r="1230" spans="1:30">
      <c r="A1230" s="189" t="s">
        <v>8562</v>
      </c>
      <c r="B1230" s="189" t="s">
        <v>8563</v>
      </c>
      <c r="C1230" s="154">
        <v>43830</v>
      </c>
      <c r="D1230" s="155">
        <v>1.22</v>
      </c>
      <c r="E1230" s="155">
        <v>1.22</v>
      </c>
      <c r="F1230" s="156">
        <v>0.49423393739703497</v>
      </c>
      <c r="G1230" s="154">
        <v>43829</v>
      </c>
      <c r="H1230" s="155">
        <v>1.214</v>
      </c>
      <c r="I1230" s="156">
        <v>18.561710398445101</v>
      </c>
      <c r="J1230" s="152" t="s">
        <v>11683</v>
      </c>
      <c r="K1230" s="156">
        <v>2.6936026936027</v>
      </c>
      <c r="L1230" s="156">
        <v>6.7366579177602803</v>
      </c>
      <c r="M1230" s="185">
        <v>7.7738515901060197</v>
      </c>
      <c r="N1230" s="156">
        <v>12.754158964879799</v>
      </c>
      <c r="O1230" s="156">
        <v>18.561710398445101</v>
      </c>
      <c r="P1230" s="152" t="s">
        <v>11683</v>
      </c>
      <c r="Q1230" s="156">
        <v>24.872057318321399</v>
      </c>
      <c r="R1230" s="152" t="s">
        <v>11684</v>
      </c>
      <c r="S1230" s="156">
        <v>24.616956077630199</v>
      </c>
      <c r="T1230" s="152" t="s">
        <v>11685</v>
      </c>
      <c r="U1230" s="156">
        <v>22</v>
      </c>
      <c r="V1230" s="152" t="s">
        <v>163</v>
      </c>
      <c r="W1230" s="152" t="s">
        <v>166</v>
      </c>
      <c r="X1230" s="155">
        <v>4.8712384533000002</v>
      </c>
      <c r="Y1230" s="152" t="s">
        <v>159</v>
      </c>
      <c r="Z1230" s="154">
        <v>42473</v>
      </c>
      <c r="AA1230" s="153" t="s">
        <v>4326</v>
      </c>
      <c r="AB1230" s="152" t="s">
        <v>576</v>
      </c>
      <c r="AC1230" s="152" t="s">
        <v>175</v>
      </c>
      <c r="AD1230" s="152" t="s">
        <v>162</v>
      </c>
    </row>
    <row r="1231" spans="1:30">
      <c r="A1231" s="189" t="s">
        <v>14750</v>
      </c>
      <c r="B1231" s="189" t="s">
        <v>14751</v>
      </c>
      <c r="C1231" s="154">
        <v>43830</v>
      </c>
      <c r="D1231" s="155">
        <v>2.198</v>
      </c>
      <c r="E1231" s="155">
        <v>2.198</v>
      </c>
      <c r="F1231" s="156">
        <v>0</v>
      </c>
      <c r="G1231" s="154">
        <v>43829</v>
      </c>
      <c r="H1231" s="155">
        <v>2.198</v>
      </c>
      <c r="I1231" s="156">
        <v>18.4905660377358</v>
      </c>
      <c r="J1231" s="152" t="s">
        <v>14752</v>
      </c>
      <c r="K1231" s="156">
        <v>0.31948881789137901</v>
      </c>
      <c r="L1231" s="156">
        <v>2.5664955669622098</v>
      </c>
      <c r="M1231" s="185">
        <v>4.6168491194669201</v>
      </c>
      <c r="N1231" s="156">
        <v>8.3826429980276096</v>
      </c>
      <c r="O1231" s="156">
        <v>18.4905660377358</v>
      </c>
      <c r="P1231" s="152" t="s">
        <v>14752</v>
      </c>
      <c r="Q1231" s="156">
        <v>19.847328244274799</v>
      </c>
      <c r="R1231" s="152" t="s">
        <v>14753</v>
      </c>
      <c r="S1231" s="156">
        <v>37.203495630461902</v>
      </c>
      <c r="T1231" s="152" t="s">
        <v>14754</v>
      </c>
      <c r="U1231" s="156">
        <v>119.8</v>
      </c>
      <c r="V1231" s="152" t="s">
        <v>163</v>
      </c>
      <c r="W1231" s="152" t="s">
        <v>166</v>
      </c>
      <c r="X1231" s="155">
        <v>0.66604333339999999</v>
      </c>
      <c r="Y1231" s="152" t="s">
        <v>159</v>
      </c>
      <c r="Z1231" s="154">
        <v>42171</v>
      </c>
      <c r="AA1231" s="153" t="s">
        <v>4326</v>
      </c>
      <c r="AB1231" s="152" t="s">
        <v>550</v>
      </c>
      <c r="AC1231" s="152" t="s">
        <v>167</v>
      </c>
      <c r="AD1231" s="152" t="s">
        <v>272</v>
      </c>
    </row>
    <row r="1232" spans="1:30">
      <c r="A1232" s="189" t="s">
        <v>14755</v>
      </c>
      <c r="B1232" s="189" t="s">
        <v>14756</v>
      </c>
      <c r="C1232" s="154">
        <v>43830</v>
      </c>
      <c r="D1232" s="155">
        <v>1.1377999999999999</v>
      </c>
      <c r="E1232" s="155">
        <v>1.1377999999999999</v>
      </c>
      <c r="F1232" s="156">
        <v>3.5167926850708298E-2</v>
      </c>
      <c r="G1232" s="154">
        <v>43829</v>
      </c>
      <c r="H1232" s="155">
        <v>1.1374</v>
      </c>
      <c r="I1232" s="156">
        <v>18.471470220741299</v>
      </c>
      <c r="J1232" s="152" t="s">
        <v>14757</v>
      </c>
      <c r="K1232" s="156">
        <v>7.9162635236159795E-2</v>
      </c>
      <c r="L1232" s="156">
        <v>0.44138418079095099</v>
      </c>
      <c r="M1232" s="185">
        <v>1.4805565465572601</v>
      </c>
      <c r="N1232" s="156">
        <v>7.53236934127208</v>
      </c>
      <c r="O1232" s="156">
        <v>18.471470220741299</v>
      </c>
      <c r="P1232" s="152" t="s">
        <v>14757</v>
      </c>
      <c r="Q1232" s="156">
        <v>-2.96776394337371</v>
      </c>
      <c r="R1232" s="152" t="s">
        <v>14758</v>
      </c>
      <c r="S1232" s="157">
        <v>0</v>
      </c>
      <c r="T1232" s="152"/>
      <c r="U1232" s="156">
        <v>13.78</v>
      </c>
      <c r="V1232" s="152" t="s">
        <v>163</v>
      </c>
      <c r="W1232" s="152" t="s">
        <v>95</v>
      </c>
      <c r="X1232" s="155">
        <v>2.5904576869999998</v>
      </c>
      <c r="Y1232" s="152" t="s">
        <v>159</v>
      </c>
      <c r="Z1232" s="154">
        <v>42943</v>
      </c>
      <c r="AA1232" s="153" t="s">
        <v>4326</v>
      </c>
      <c r="AB1232" s="152" t="s">
        <v>936</v>
      </c>
      <c r="AC1232" s="152" t="s">
        <v>214</v>
      </c>
      <c r="AD1232" s="152" t="s">
        <v>173</v>
      </c>
    </row>
    <row r="1233" spans="1:30">
      <c r="A1233" s="189" t="s">
        <v>8564</v>
      </c>
      <c r="B1233" s="189" t="s">
        <v>8565</v>
      </c>
      <c r="C1233" s="154">
        <v>43830</v>
      </c>
      <c r="D1233" s="155">
        <v>0.82799999999999996</v>
      </c>
      <c r="E1233" s="155">
        <v>0.82799999999999996</v>
      </c>
      <c r="F1233" s="156">
        <v>2.2222222222222099</v>
      </c>
      <c r="G1233" s="154">
        <v>43826</v>
      </c>
      <c r="H1233" s="155">
        <v>0.81</v>
      </c>
      <c r="I1233" s="156">
        <v>18.454935622317599</v>
      </c>
      <c r="J1233" s="152" t="s">
        <v>11686</v>
      </c>
      <c r="K1233" s="156">
        <v>1.5950920245398801</v>
      </c>
      <c r="L1233" s="156">
        <v>4.94296577946767</v>
      </c>
      <c r="M1233" s="185">
        <v>7.8124999999999902</v>
      </c>
      <c r="N1233" s="156">
        <v>11.7408906882591</v>
      </c>
      <c r="O1233" s="156">
        <v>18.454935622317599</v>
      </c>
      <c r="P1233" s="152" t="s">
        <v>11686</v>
      </c>
      <c r="Q1233" s="156">
        <v>-11.821086261980801</v>
      </c>
      <c r="R1233" s="152" t="s">
        <v>11687</v>
      </c>
      <c r="S1233" s="156">
        <v>-12.2881355932203</v>
      </c>
      <c r="T1233" s="152" t="s">
        <v>11688</v>
      </c>
      <c r="U1233" s="156">
        <v>-17.2</v>
      </c>
      <c r="V1233" s="152" t="s">
        <v>174</v>
      </c>
      <c r="W1233" s="152" t="s">
        <v>186</v>
      </c>
      <c r="X1233" s="155">
        <v>0.58684125760000005</v>
      </c>
      <c r="Y1233" s="152" t="s">
        <v>159</v>
      </c>
      <c r="Z1233" s="154">
        <v>42467</v>
      </c>
      <c r="AA1233" s="153" t="s">
        <v>4326</v>
      </c>
      <c r="AB1233" s="152" t="s">
        <v>11689</v>
      </c>
      <c r="AC1233" s="152" t="s">
        <v>269</v>
      </c>
      <c r="AD1233" s="152" t="s">
        <v>185</v>
      </c>
    </row>
    <row r="1234" spans="1:30">
      <c r="A1234" s="189" t="s">
        <v>14759</v>
      </c>
      <c r="B1234" s="189" t="s">
        <v>14760</v>
      </c>
      <c r="C1234" s="154">
        <v>43830</v>
      </c>
      <c r="D1234" s="155">
        <v>0.92500000000000004</v>
      </c>
      <c r="E1234" s="155">
        <v>1.036</v>
      </c>
      <c r="F1234" s="156">
        <v>0.216684723726977</v>
      </c>
      <c r="G1234" s="154">
        <v>43829</v>
      </c>
      <c r="H1234" s="155">
        <v>0.92300000000000004</v>
      </c>
      <c r="I1234" s="156">
        <v>18.437900128041001</v>
      </c>
      <c r="J1234" s="152" t="s">
        <v>14761</v>
      </c>
      <c r="K1234" s="156">
        <v>0.762527233115467</v>
      </c>
      <c r="L1234" s="156">
        <v>2.7777777777777701</v>
      </c>
      <c r="M1234" s="185">
        <v>4.4018058690744803</v>
      </c>
      <c r="N1234" s="156">
        <v>8.9517078916372199</v>
      </c>
      <c r="O1234" s="156">
        <v>18.437900128041001</v>
      </c>
      <c r="P1234" s="152" t="s">
        <v>14761</v>
      </c>
      <c r="Q1234" s="156">
        <v>-15.131402640264</v>
      </c>
      <c r="R1234" s="152" t="s">
        <v>14762</v>
      </c>
      <c r="S1234" s="156">
        <v>1.64104743083004</v>
      </c>
      <c r="T1234" s="152" t="s">
        <v>14763</v>
      </c>
      <c r="U1234" s="156">
        <v>2.8607400000000101</v>
      </c>
      <c r="V1234" s="152" t="s">
        <v>163</v>
      </c>
      <c r="W1234" s="152" t="s">
        <v>158</v>
      </c>
      <c r="X1234" s="155">
        <v>1.6573524009</v>
      </c>
      <c r="Y1234" s="152" t="s">
        <v>159</v>
      </c>
      <c r="Z1234" s="154">
        <v>42116</v>
      </c>
      <c r="AA1234" s="153" t="s">
        <v>4326</v>
      </c>
      <c r="AB1234" s="152" t="s">
        <v>11594</v>
      </c>
      <c r="AC1234" s="152" t="s">
        <v>238</v>
      </c>
      <c r="AD1234" s="152" t="s">
        <v>192</v>
      </c>
    </row>
    <row r="1235" spans="1:30">
      <c r="A1235" s="189" t="s">
        <v>8566</v>
      </c>
      <c r="B1235" s="189" t="s">
        <v>8567</v>
      </c>
      <c r="C1235" s="154">
        <v>43830</v>
      </c>
      <c r="D1235" s="155">
        <v>1.0123</v>
      </c>
      <c r="E1235" s="155">
        <v>1.0123</v>
      </c>
      <c r="F1235" s="156">
        <v>0.25750222838466202</v>
      </c>
      <c r="G1235" s="154">
        <v>43829</v>
      </c>
      <c r="H1235" s="155">
        <v>1.0097</v>
      </c>
      <c r="I1235" s="156">
        <v>18.4253626579317</v>
      </c>
      <c r="J1235" s="152" t="s">
        <v>11690</v>
      </c>
      <c r="K1235" s="156">
        <v>1.19964010796761</v>
      </c>
      <c r="L1235" s="156">
        <v>4.8255151703427499</v>
      </c>
      <c r="M1235" s="185">
        <v>5.5248618784530299</v>
      </c>
      <c r="N1235" s="156">
        <v>6.2670585765273996</v>
      </c>
      <c r="O1235" s="156">
        <v>18.4253626579317</v>
      </c>
      <c r="P1235" s="152" t="s">
        <v>11690</v>
      </c>
      <c r="Q1235" s="156">
        <v>-0.354365587164096</v>
      </c>
      <c r="R1235" s="152" t="s">
        <v>11691</v>
      </c>
      <c r="S1235" s="156">
        <v>1.6978099256580299</v>
      </c>
      <c r="T1235" s="152" t="s">
        <v>11692</v>
      </c>
      <c r="U1235" s="156">
        <v>1.23</v>
      </c>
      <c r="V1235" s="152" t="s">
        <v>157</v>
      </c>
      <c r="W1235" s="152" t="s">
        <v>158</v>
      </c>
      <c r="X1235" s="155">
        <v>1.7735197175999999</v>
      </c>
      <c r="Y1235" s="152" t="s">
        <v>159</v>
      </c>
      <c r="Z1235" s="154">
        <v>42668</v>
      </c>
      <c r="AA1235" s="153" t="s">
        <v>4326</v>
      </c>
      <c r="AB1235" s="152" t="s">
        <v>11323</v>
      </c>
      <c r="AC1235" s="152" t="s">
        <v>215</v>
      </c>
      <c r="AD1235" s="152" t="s">
        <v>338</v>
      </c>
    </row>
    <row r="1236" spans="1:30">
      <c r="A1236" s="189" t="s">
        <v>8568</v>
      </c>
      <c r="B1236" s="189" t="s">
        <v>8569</v>
      </c>
      <c r="C1236" s="154">
        <v>43830</v>
      </c>
      <c r="D1236" s="155">
        <v>0.71789999999999998</v>
      </c>
      <c r="E1236" s="155">
        <v>0.71789999999999998</v>
      </c>
      <c r="F1236" s="156">
        <v>0.50398992020158695</v>
      </c>
      <c r="G1236" s="154">
        <v>43829</v>
      </c>
      <c r="H1236" s="155">
        <v>0.71430000000000005</v>
      </c>
      <c r="I1236" s="156">
        <v>18.367683429513601</v>
      </c>
      <c r="J1236" s="152" t="s">
        <v>11693</v>
      </c>
      <c r="K1236" s="156">
        <v>0.87115357594491805</v>
      </c>
      <c r="L1236" s="156">
        <v>3.6379385015158099</v>
      </c>
      <c r="M1236" s="185">
        <v>1.8297872340425601</v>
      </c>
      <c r="N1236" s="156">
        <v>6.4186184405573696</v>
      </c>
      <c r="O1236" s="156">
        <v>18.367683429513601</v>
      </c>
      <c r="P1236" s="152" t="s">
        <v>11693</v>
      </c>
      <c r="Q1236" s="156">
        <v>-23.7736249734551</v>
      </c>
      <c r="R1236" s="152" t="s">
        <v>11694</v>
      </c>
      <c r="S1236" s="156">
        <v>-28.2745529023878</v>
      </c>
      <c r="T1236" s="152" t="s">
        <v>11695</v>
      </c>
      <c r="U1236" s="156">
        <v>-28.21</v>
      </c>
      <c r="V1236" s="152" t="s">
        <v>157</v>
      </c>
      <c r="W1236" s="152" t="s">
        <v>186</v>
      </c>
      <c r="X1236" s="155">
        <v>0.51607457010000002</v>
      </c>
      <c r="Y1236" s="152" t="s">
        <v>159</v>
      </c>
      <c r="Z1236" s="154">
        <v>42725</v>
      </c>
      <c r="AA1236" s="153" t="s">
        <v>4326</v>
      </c>
      <c r="AB1236" s="152" t="s">
        <v>11696</v>
      </c>
      <c r="AC1236" s="152" t="s">
        <v>278</v>
      </c>
      <c r="AD1236" s="152" t="s">
        <v>162</v>
      </c>
    </row>
    <row r="1237" spans="1:30">
      <c r="A1237" s="189" t="s">
        <v>3747</v>
      </c>
      <c r="B1237" s="189" t="s">
        <v>3748</v>
      </c>
      <c r="C1237" s="154">
        <v>43830</v>
      </c>
      <c r="D1237" s="155">
        <v>1.252</v>
      </c>
      <c r="E1237" s="155">
        <v>1.252</v>
      </c>
      <c r="F1237" s="156">
        <v>0.24019215372297001</v>
      </c>
      <c r="G1237" s="154">
        <v>43829</v>
      </c>
      <c r="H1237" s="155">
        <v>1.2490000000000001</v>
      </c>
      <c r="I1237" s="156">
        <v>18.3364839319471</v>
      </c>
      <c r="J1237" s="152" t="s">
        <v>6649</v>
      </c>
      <c r="K1237" s="156">
        <v>1.78861788617886</v>
      </c>
      <c r="L1237" s="156">
        <v>6.4625850340136104</v>
      </c>
      <c r="M1237" s="185">
        <v>7.0085470085470201</v>
      </c>
      <c r="N1237" s="156">
        <v>9.9209833187006105</v>
      </c>
      <c r="O1237" s="156">
        <v>18.3364839319471</v>
      </c>
      <c r="P1237" s="152" t="s">
        <v>6649</v>
      </c>
      <c r="Q1237" s="156">
        <v>14.1294439380128</v>
      </c>
      <c r="R1237" s="152" t="s">
        <v>6650</v>
      </c>
      <c r="S1237" s="156">
        <v>24.206349206349199</v>
      </c>
      <c r="T1237" s="152" t="s">
        <v>6651</v>
      </c>
      <c r="U1237" s="156">
        <v>25.2</v>
      </c>
      <c r="V1237" s="152" t="s">
        <v>157</v>
      </c>
      <c r="W1237" s="152" t="s">
        <v>189</v>
      </c>
      <c r="X1237" s="155">
        <v>0.52556916840000001</v>
      </c>
      <c r="Y1237" s="152" t="s">
        <v>159</v>
      </c>
      <c r="Z1237" s="154">
        <v>42537</v>
      </c>
      <c r="AA1237" s="153" t="s">
        <v>4326</v>
      </c>
      <c r="AB1237" s="152" t="s">
        <v>3749</v>
      </c>
      <c r="AC1237" s="152" t="s">
        <v>343</v>
      </c>
      <c r="AD1237" s="152" t="s">
        <v>162</v>
      </c>
    </row>
    <row r="1238" spans="1:30">
      <c r="A1238" s="189" t="s">
        <v>8570</v>
      </c>
      <c r="B1238" s="189" t="s">
        <v>8571</v>
      </c>
      <c r="C1238" s="154">
        <v>43830</v>
      </c>
      <c r="D1238" s="155">
        <v>0.95279999999999998</v>
      </c>
      <c r="E1238" s="155">
        <v>0.95279999999999998</v>
      </c>
      <c r="F1238" s="156">
        <v>0.52753745515931705</v>
      </c>
      <c r="G1238" s="154">
        <v>43829</v>
      </c>
      <c r="H1238" s="155">
        <v>0.94779999999999998</v>
      </c>
      <c r="I1238" s="156">
        <v>18.3161554700112</v>
      </c>
      <c r="J1238" s="152" t="s">
        <v>11697</v>
      </c>
      <c r="K1238" s="156">
        <v>1.11429481056988</v>
      </c>
      <c r="L1238" s="156">
        <v>4.8530868273357601</v>
      </c>
      <c r="M1238" s="185">
        <v>7.2248480756245801</v>
      </c>
      <c r="N1238" s="156">
        <v>13.199477248425801</v>
      </c>
      <c r="O1238" s="156">
        <v>18.3161554700112</v>
      </c>
      <c r="P1238" s="152" t="s">
        <v>11697</v>
      </c>
      <c r="Q1238" s="157">
        <v>0</v>
      </c>
      <c r="R1238" s="152"/>
      <c r="S1238" s="157">
        <v>0</v>
      </c>
      <c r="T1238" s="152"/>
      <c r="U1238" s="156">
        <v>-4.72</v>
      </c>
      <c r="V1238" s="152" t="s">
        <v>157</v>
      </c>
      <c r="W1238" s="152" t="s">
        <v>95</v>
      </c>
      <c r="X1238" s="155">
        <v>0.50427218060000001</v>
      </c>
      <c r="Y1238" s="152" t="s">
        <v>159</v>
      </c>
      <c r="Z1238" s="154">
        <v>43123</v>
      </c>
      <c r="AA1238" s="153" t="s">
        <v>4326</v>
      </c>
      <c r="AB1238" s="152" t="s">
        <v>11698</v>
      </c>
      <c r="AC1238" s="152" t="s">
        <v>570</v>
      </c>
      <c r="AD1238" s="152" t="s">
        <v>207</v>
      </c>
    </row>
    <row r="1239" spans="1:30">
      <c r="A1239" s="189" t="s">
        <v>8572</v>
      </c>
      <c r="B1239" s="189" t="s">
        <v>8573</v>
      </c>
      <c r="C1239" s="154">
        <v>43830</v>
      </c>
      <c r="D1239" s="155">
        <v>0.94120000000000004</v>
      </c>
      <c r="E1239" s="155">
        <v>0.94120000000000004</v>
      </c>
      <c r="F1239" s="156">
        <v>7.4428495481130702E-2</v>
      </c>
      <c r="G1239" s="154">
        <v>43829</v>
      </c>
      <c r="H1239" s="155">
        <v>0.9405</v>
      </c>
      <c r="I1239" s="156">
        <v>18.3155248271527</v>
      </c>
      <c r="J1239" s="152" t="s">
        <v>11699</v>
      </c>
      <c r="K1239" s="156">
        <v>0.97629009762900898</v>
      </c>
      <c r="L1239" s="156">
        <v>2.6054725825793099</v>
      </c>
      <c r="M1239" s="185">
        <v>4.1265626728620397</v>
      </c>
      <c r="N1239" s="156">
        <v>9.3020555103936893</v>
      </c>
      <c r="O1239" s="156">
        <v>18.3155248271527</v>
      </c>
      <c r="P1239" s="152" t="s">
        <v>11699</v>
      </c>
      <c r="Q1239" s="156">
        <v>-10.1822693005058</v>
      </c>
      <c r="R1239" s="152" t="s">
        <v>11700</v>
      </c>
      <c r="S1239" s="157">
        <v>0</v>
      </c>
      <c r="T1239" s="152"/>
      <c r="U1239" s="156">
        <v>-5.88</v>
      </c>
      <c r="V1239" s="152" t="s">
        <v>163</v>
      </c>
      <c r="W1239" s="152" t="s">
        <v>95</v>
      </c>
      <c r="X1239" s="155">
        <v>3.1812382034</v>
      </c>
      <c r="Y1239" s="152" t="s">
        <v>159</v>
      </c>
      <c r="Z1239" s="154">
        <v>42760</v>
      </c>
      <c r="AA1239" s="153" t="s">
        <v>4326</v>
      </c>
      <c r="AB1239" s="152" t="s">
        <v>572</v>
      </c>
      <c r="AC1239" s="152" t="s">
        <v>244</v>
      </c>
      <c r="AD1239" s="152" t="s">
        <v>552</v>
      </c>
    </row>
    <row r="1240" spans="1:30">
      <c r="A1240" s="189" t="s">
        <v>14764</v>
      </c>
      <c r="B1240" s="189" t="s">
        <v>14765</v>
      </c>
      <c r="C1240" s="154">
        <v>43830</v>
      </c>
      <c r="D1240" s="155">
        <v>1.171</v>
      </c>
      <c r="E1240" s="155">
        <v>1.171</v>
      </c>
      <c r="F1240" s="156">
        <v>0.42881646655232603</v>
      </c>
      <c r="G1240" s="154">
        <v>43829</v>
      </c>
      <c r="H1240" s="155">
        <v>1.1659999999999999</v>
      </c>
      <c r="I1240" s="156">
        <v>18.282828282828302</v>
      </c>
      <c r="J1240" s="152" t="s">
        <v>14766</v>
      </c>
      <c r="K1240" s="156">
        <v>2.53940455341507</v>
      </c>
      <c r="L1240" s="156">
        <v>6.0688405797101401</v>
      </c>
      <c r="M1240" s="185">
        <v>8.6270871985157704</v>
      </c>
      <c r="N1240" s="156">
        <v>8.7279480037140296</v>
      </c>
      <c r="O1240" s="156">
        <v>18.282828282828302</v>
      </c>
      <c r="P1240" s="152" t="s">
        <v>14766</v>
      </c>
      <c r="Q1240" s="156">
        <v>7.6286764705882302</v>
      </c>
      <c r="R1240" s="152" t="s">
        <v>14767</v>
      </c>
      <c r="S1240" s="156">
        <v>6.2613430127041703</v>
      </c>
      <c r="T1240" s="152" t="s">
        <v>14768</v>
      </c>
      <c r="U1240" s="156">
        <v>17.100000000000001</v>
      </c>
      <c r="V1240" s="152" t="s">
        <v>157</v>
      </c>
      <c r="W1240" s="152" t="s">
        <v>158</v>
      </c>
      <c r="X1240" s="155">
        <v>7.6502509400000002E-2</v>
      </c>
      <c r="Y1240" s="152" t="s">
        <v>159</v>
      </c>
      <c r="Z1240" s="154">
        <v>42107</v>
      </c>
      <c r="AA1240" s="153" t="s">
        <v>4326</v>
      </c>
      <c r="AB1240" s="152" t="s">
        <v>3620</v>
      </c>
      <c r="AC1240" s="152" t="s">
        <v>217</v>
      </c>
      <c r="AD1240" s="152" t="s">
        <v>162</v>
      </c>
    </row>
    <row r="1241" spans="1:30">
      <c r="A1241" s="189" t="s">
        <v>8574</v>
      </c>
      <c r="B1241" s="189" t="s">
        <v>8575</v>
      </c>
      <c r="C1241" s="154">
        <v>43830</v>
      </c>
      <c r="D1241" s="155">
        <v>1.2310000000000001</v>
      </c>
      <c r="E1241" s="155">
        <v>1.284</v>
      </c>
      <c r="F1241" s="156">
        <v>8.1300813008131106E-2</v>
      </c>
      <c r="G1241" s="154">
        <v>43829</v>
      </c>
      <c r="H1241" s="155">
        <v>1.23</v>
      </c>
      <c r="I1241" s="156">
        <v>18.251681075888602</v>
      </c>
      <c r="J1241" s="152" t="s">
        <v>11701</v>
      </c>
      <c r="K1241" s="156">
        <v>0.90163934426230696</v>
      </c>
      <c r="L1241" s="156">
        <v>1.81968569065344</v>
      </c>
      <c r="M1241" s="185">
        <v>3.1852472757753598</v>
      </c>
      <c r="N1241" s="156">
        <v>8.0772607550483002</v>
      </c>
      <c r="O1241" s="156">
        <v>18.251681075888602</v>
      </c>
      <c r="P1241" s="152" t="s">
        <v>11701</v>
      </c>
      <c r="Q1241" s="156">
        <v>22.373733270321399</v>
      </c>
      <c r="R1241" s="152" t="s">
        <v>11702</v>
      </c>
      <c r="S1241" s="156">
        <v>29.4714098</v>
      </c>
      <c r="T1241" s="152" t="s">
        <v>11703</v>
      </c>
      <c r="U1241" s="156">
        <v>29.4714098</v>
      </c>
      <c r="V1241" s="152" t="s">
        <v>163</v>
      </c>
      <c r="W1241" s="152" t="s">
        <v>197</v>
      </c>
      <c r="X1241" s="155">
        <v>4.4960232238</v>
      </c>
      <c r="Y1241" s="152" t="s">
        <v>159</v>
      </c>
      <c r="Z1241" s="154">
        <v>42485</v>
      </c>
      <c r="AA1241" s="153" t="s">
        <v>4326</v>
      </c>
      <c r="AB1241" s="152" t="s">
        <v>11452</v>
      </c>
      <c r="AC1241" s="152" t="s">
        <v>196</v>
      </c>
      <c r="AD1241" s="152" t="s">
        <v>165</v>
      </c>
    </row>
    <row r="1242" spans="1:30">
      <c r="A1242" s="189" t="s">
        <v>14769</v>
      </c>
      <c r="B1242" s="189" t="s">
        <v>14770</v>
      </c>
      <c r="C1242" s="154">
        <v>43830</v>
      </c>
      <c r="D1242" s="155">
        <v>1.1969000000000001</v>
      </c>
      <c r="E1242" s="155">
        <v>1.2908999999999999</v>
      </c>
      <c r="F1242" s="156">
        <v>2.5071034598012E-2</v>
      </c>
      <c r="G1242" s="154">
        <v>43829</v>
      </c>
      <c r="H1242" s="155">
        <v>1.1966000000000001</v>
      </c>
      <c r="I1242" s="156">
        <v>18.247381940328001</v>
      </c>
      <c r="J1242" s="152" t="s">
        <v>14771</v>
      </c>
      <c r="K1242" s="156">
        <v>1.10660584558202</v>
      </c>
      <c r="L1242" s="156">
        <v>2.5357662982952101</v>
      </c>
      <c r="M1242" s="185">
        <v>4.2323434642514899</v>
      </c>
      <c r="N1242" s="156">
        <v>8.8981894277135805</v>
      </c>
      <c r="O1242" s="156">
        <v>18.247381940328001</v>
      </c>
      <c r="P1242" s="152" t="s">
        <v>14771</v>
      </c>
      <c r="Q1242" s="156">
        <v>15.6760413646468</v>
      </c>
      <c r="R1242" s="152" t="s">
        <v>14772</v>
      </c>
      <c r="S1242" s="156">
        <v>24.088948821292799</v>
      </c>
      <c r="T1242" s="152" t="s">
        <v>14773</v>
      </c>
      <c r="U1242" s="156">
        <v>30.54157416</v>
      </c>
      <c r="V1242" s="152" t="s">
        <v>157</v>
      </c>
      <c r="W1242" s="152" t="s">
        <v>166</v>
      </c>
      <c r="X1242" s="155">
        <v>0.28734456079999998</v>
      </c>
      <c r="Y1242" s="152" t="s">
        <v>159</v>
      </c>
      <c r="Z1242" s="154">
        <v>42332</v>
      </c>
      <c r="AA1242" s="153" t="s">
        <v>4326</v>
      </c>
      <c r="AB1242" s="152" t="s">
        <v>2497</v>
      </c>
      <c r="AC1242" s="152" t="s">
        <v>381</v>
      </c>
      <c r="AD1242" s="152" t="s">
        <v>338</v>
      </c>
    </row>
    <row r="1243" spans="1:30">
      <c r="A1243" s="189" t="s">
        <v>14774</v>
      </c>
      <c r="B1243" s="189" t="s">
        <v>14775</v>
      </c>
      <c r="C1243" s="154">
        <v>43830</v>
      </c>
      <c r="D1243" s="155">
        <v>1.23</v>
      </c>
      <c r="E1243" s="155">
        <v>1.2829999999999999</v>
      </c>
      <c r="F1243" s="156">
        <v>8.1366965012206E-2</v>
      </c>
      <c r="G1243" s="154">
        <v>43829</v>
      </c>
      <c r="H1243" s="155">
        <v>1.2290000000000001</v>
      </c>
      <c r="I1243" s="156">
        <v>18.155619596541801</v>
      </c>
      <c r="J1243" s="152" t="s">
        <v>14776</v>
      </c>
      <c r="K1243" s="156">
        <v>0.90237899917964903</v>
      </c>
      <c r="L1243" s="156">
        <v>1.82119205298014</v>
      </c>
      <c r="M1243" s="185">
        <v>3.1014249790444302</v>
      </c>
      <c r="N1243" s="156">
        <v>7.9894644424934196</v>
      </c>
      <c r="O1243" s="156">
        <v>18.155619596541801</v>
      </c>
      <c r="P1243" s="152" t="s">
        <v>14776</v>
      </c>
      <c r="Q1243" s="156">
        <v>22.268394139886599</v>
      </c>
      <c r="R1243" s="152" t="s">
        <v>14777</v>
      </c>
      <c r="S1243" s="156">
        <v>29.230730269730302</v>
      </c>
      <c r="T1243" s="152" t="s">
        <v>14778</v>
      </c>
      <c r="U1243" s="156">
        <v>29.359960999999998</v>
      </c>
      <c r="V1243" s="152" t="s">
        <v>163</v>
      </c>
      <c r="W1243" s="152" t="s">
        <v>197</v>
      </c>
      <c r="X1243" s="155">
        <v>0.89135387200000005</v>
      </c>
      <c r="Y1243" s="152" t="s">
        <v>159</v>
      </c>
      <c r="Z1243" s="154">
        <v>42485</v>
      </c>
      <c r="AA1243" s="153" t="s">
        <v>4326</v>
      </c>
      <c r="AB1243" s="152" t="s">
        <v>11452</v>
      </c>
      <c r="AC1243" s="152" t="s">
        <v>196</v>
      </c>
      <c r="AD1243" s="152" t="s">
        <v>165</v>
      </c>
    </row>
    <row r="1244" spans="1:30">
      <c r="A1244" s="189" t="s">
        <v>8576</v>
      </c>
      <c r="B1244" s="189" t="s">
        <v>8577</v>
      </c>
      <c r="C1244" s="154">
        <v>43830</v>
      </c>
      <c r="D1244" s="155">
        <v>1.0762</v>
      </c>
      <c r="E1244" s="155">
        <v>1.2362</v>
      </c>
      <c r="F1244" s="156">
        <v>3.7181632273653203E-2</v>
      </c>
      <c r="G1244" s="154">
        <v>43829</v>
      </c>
      <c r="H1244" s="155">
        <v>1.0758000000000001</v>
      </c>
      <c r="I1244" s="156">
        <v>18.133918770581801</v>
      </c>
      <c r="J1244" s="152" t="s">
        <v>11704</v>
      </c>
      <c r="K1244" s="156">
        <v>1.0137037732307399</v>
      </c>
      <c r="L1244" s="156">
        <v>5.28272353746822</v>
      </c>
      <c r="M1244" s="185">
        <v>8.1064791562029193</v>
      </c>
      <c r="N1244" s="156">
        <v>12.267890673899499</v>
      </c>
      <c r="O1244" s="156">
        <v>18.133918770581801</v>
      </c>
      <c r="P1244" s="152" t="s">
        <v>11704</v>
      </c>
      <c r="Q1244" s="156">
        <v>-5.6792287467133997</v>
      </c>
      <c r="R1244" s="152" t="s">
        <v>11705</v>
      </c>
      <c r="S1244" s="156">
        <v>0.63904366795504797</v>
      </c>
      <c r="T1244" s="152" t="s">
        <v>11706</v>
      </c>
      <c r="U1244" s="156">
        <v>23.498900519999999</v>
      </c>
      <c r="V1244" s="152" t="s">
        <v>163</v>
      </c>
      <c r="W1244" s="152" t="s">
        <v>158</v>
      </c>
      <c r="X1244" s="155">
        <v>2.0997135939999998</v>
      </c>
      <c r="Y1244" s="152" t="s">
        <v>159</v>
      </c>
      <c r="Z1244" s="154">
        <v>41900</v>
      </c>
      <c r="AA1244" s="153" t="s">
        <v>4326</v>
      </c>
      <c r="AB1244" s="152" t="s">
        <v>6422</v>
      </c>
      <c r="AC1244" s="152" t="s">
        <v>524</v>
      </c>
      <c r="AD1244" s="152" t="s">
        <v>229</v>
      </c>
    </row>
    <row r="1245" spans="1:30">
      <c r="A1245" s="189" t="s">
        <v>8578</v>
      </c>
      <c r="B1245" s="189" t="s">
        <v>8579</v>
      </c>
      <c r="C1245" s="154">
        <v>43830</v>
      </c>
      <c r="D1245" s="155">
        <v>0.73</v>
      </c>
      <c r="E1245" s="155">
        <v>0.73</v>
      </c>
      <c r="F1245" s="156">
        <v>0.13717421124828499</v>
      </c>
      <c r="G1245" s="154">
        <v>43829</v>
      </c>
      <c r="H1245" s="155">
        <v>0.72899999999999998</v>
      </c>
      <c r="I1245" s="156">
        <v>18.122977346278301</v>
      </c>
      <c r="J1245" s="152" t="s">
        <v>11707</v>
      </c>
      <c r="K1245" s="156">
        <v>0.82872928176795702</v>
      </c>
      <c r="L1245" s="156">
        <v>4.1369472182596301</v>
      </c>
      <c r="M1245" s="185">
        <v>2.8169014084507098</v>
      </c>
      <c r="N1245" s="156">
        <v>6.4139941690961999</v>
      </c>
      <c r="O1245" s="156">
        <v>18.122977346278301</v>
      </c>
      <c r="P1245" s="152" t="s">
        <v>11707</v>
      </c>
      <c r="Q1245" s="156">
        <v>-2.79627163781625</v>
      </c>
      <c r="R1245" s="152" t="s">
        <v>11708</v>
      </c>
      <c r="S1245" s="156">
        <v>10.773899848254899</v>
      </c>
      <c r="T1245" s="152" t="s">
        <v>11709</v>
      </c>
      <c r="U1245" s="156">
        <v>-27</v>
      </c>
      <c r="V1245" s="152" t="s">
        <v>157</v>
      </c>
      <c r="W1245" s="152" t="s">
        <v>158</v>
      </c>
      <c r="X1245" s="155">
        <v>14.1098719046</v>
      </c>
      <c r="Y1245" s="152" t="s">
        <v>159</v>
      </c>
      <c r="Z1245" s="154">
        <v>42045</v>
      </c>
      <c r="AA1245" s="153" t="s">
        <v>4326</v>
      </c>
      <c r="AB1245" s="152" t="s">
        <v>11710</v>
      </c>
      <c r="AC1245" s="152" t="s">
        <v>556</v>
      </c>
      <c r="AD1245" s="152" t="s">
        <v>177</v>
      </c>
    </row>
    <row r="1246" spans="1:30">
      <c r="A1246" s="189" t="s">
        <v>8580</v>
      </c>
      <c r="B1246" s="189" t="s">
        <v>8581</v>
      </c>
      <c r="C1246" s="154">
        <v>43830</v>
      </c>
      <c r="D1246" s="155">
        <v>1.1279999999999999</v>
      </c>
      <c r="E1246" s="155">
        <v>1.363</v>
      </c>
      <c r="F1246" s="156">
        <v>0.26666666666664601</v>
      </c>
      <c r="G1246" s="154">
        <v>43829</v>
      </c>
      <c r="H1246" s="155">
        <v>1.125</v>
      </c>
      <c r="I1246" s="156">
        <v>18.122433095249601</v>
      </c>
      <c r="J1246" s="152" t="s">
        <v>11711</v>
      </c>
      <c r="K1246" s="156">
        <v>1.80505415162453</v>
      </c>
      <c r="L1246" s="156">
        <v>3.48623853211007</v>
      </c>
      <c r="M1246" s="185">
        <v>4.1551637595755997</v>
      </c>
      <c r="N1246" s="156">
        <v>10.529390626800399</v>
      </c>
      <c r="O1246" s="156">
        <v>18.122433095249601</v>
      </c>
      <c r="P1246" s="152" t="s">
        <v>11711</v>
      </c>
      <c r="Q1246" s="156">
        <v>18.321405479452</v>
      </c>
      <c r="R1246" s="152" t="s">
        <v>11712</v>
      </c>
      <c r="S1246" s="156">
        <v>34.960353124999997</v>
      </c>
      <c r="T1246" s="152" t="s">
        <v>11713</v>
      </c>
      <c r="U1246" s="156">
        <v>38.199401600000002</v>
      </c>
      <c r="V1246" s="152" t="s">
        <v>157</v>
      </c>
      <c r="W1246" s="152" t="s">
        <v>166</v>
      </c>
      <c r="X1246" s="155">
        <v>3.4070211994999999</v>
      </c>
      <c r="Y1246" s="152" t="s">
        <v>159</v>
      </c>
      <c r="Z1246" s="154">
        <v>42453</v>
      </c>
      <c r="AA1246" s="153" t="s">
        <v>4326</v>
      </c>
      <c r="AB1246" s="152" t="s">
        <v>11714</v>
      </c>
      <c r="AC1246" s="152" t="s">
        <v>196</v>
      </c>
      <c r="AD1246" s="152" t="s">
        <v>177</v>
      </c>
    </row>
    <row r="1247" spans="1:30">
      <c r="A1247" s="189" t="s">
        <v>8582</v>
      </c>
      <c r="B1247" s="189" t="s">
        <v>8583</v>
      </c>
      <c r="C1247" s="154">
        <v>43830</v>
      </c>
      <c r="D1247" s="155">
        <v>0.92100000000000004</v>
      </c>
      <c r="E1247" s="155">
        <v>0.92100000000000004</v>
      </c>
      <c r="F1247" s="156">
        <v>0.65573770491803296</v>
      </c>
      <c r="G1247" s="154">
        <v>43829</v>
      </c>
      <c r="H1247" s="155">
        <v>0.91500000000000004</v>
      </c>
      <c r="I1247" s="156">
        <v>18.076923076923102</v>
      </c>
      <c r="J1247" s="152" t="s">
        <v>11715</v>
      </c>
      <c r="K1247" s="156">
        <v>3.1354983202687601</v>
      </c>
      <c r="L1247" s="156">
        <v>7.4679113185531003</v>
      </c>
      <c r="M1247" s="185">
        <v>7.84543325526933</v>
      </c>
      <c r="N1247" s="156">
        <v>4.8974943052391797</v>
      </c>
      <c r="O1247" s="156">
        <v>18.076923076923102</v>
      </c>
      <c r="P1247" s="152" t="s">
        <v>11715</v>
      </c>
      <c r="Q1247" s="156">
        <v>-11.866028708133999</v>
      </c>
      <c r="R1247" s="152" t="s">
        <v>11716</v>
      </c>
      <c r="S1247" s="157">
        <v>0</v>
      </c>
      <c r="T1247" s="152"/>
      <c r="U1247" s="156">
        <v>-7.9</v>
      </c>
      <c r="V1247" s="152" t="s">
        <v>157</v>
      </c>
      <c r="W1247" s="152" t="s">
        <v>95</v>
      </c>
      <c r="X1247" s="155">
        <v>1.0657041582</v>
      </c>
      <c r="Y1247" s="152" t="s">
        <v>159</v>
      </c>
      <c r="Z1247" s="154">
        <v>42902</v>
      </c>
      <c r="AA1247" s="153" t="s">
        <v>4326</v>
      </c>
      <c r="AB1247" s="152" t="s">
        <v>9978</v>
      </c>
      <c r="AC1247" s="152" t="s">
        <v>261</v>
      </c>
      <c r="AD1247" s="152" t="s">
        <v>177</v>
      </c>
    </row>
    <row r="1248" spans="1:30">
      <c r="A1248" s="189" t="s">
        <v>3726</v>
      </c>
      <c r="B1248" s="189" t="s">
        <v>3727</v>
      </c>
      <c r="C1248" s="154">
        <v>43830</v>
      </c>
      <c r="D1248" s="155">
        <v>1.452</v>
      </c>
      <c r="E1248" s="155">
        <v>1.782</v>
      </c>
      <c r="F1248" s="156">
        <v>0.34554250172769602</v>
      </c>
      <c r="G1248" s="154">
        <v>43829</v>
      </c>
      <c r="H1248" s="155">
        <v>1.4470000000000001</v>
      </c>
      <c r="I1248" s="156">
        <v>18.048780487804901</v>
      </c>
      <c r="J1248" s="152" t="s">
        <v>3720</v>
      </c>
      <c r="K1248" s="156">
        <v>1.2552301255230001</v>
      </c>
      <c r="L1248" s="156">
        <v>4.9891540130151704</v>
      </c>
      <c r="M1248" s="185">
        <v>6.7647058823529296</v>
      </c>
      <c r="N1248" s="156">
        <v>9.1729323308270505</v>
      </c>
      <c r="O1248" s="156">
        <v>18.048780487804901</v>
      </c>
      <c r="P1248" s="152" t="s">
        <v>3720</v>
      </c>
      <c r="Q1248" s="156">
        <v>12.558139534883701</v>
      </c>
      <c r="R1248" s="152" t="s">
        <v>6652</v>
      </c>
      <c r="S1248" s="156">
        <v>23.058665587044501</v>
      </c>
      <c r="T1248" s="152" t="s">
        <v>6653</v>
      </c>
      <c r="U1248" s="156">
        <v>82.372942399999999</v>
      </c>
      <c r="V1248" s="152" t="s">
        <v>157</v>
      </c>
      <c r="W1248" s="152" t="s">
        <v>189</v>
      </c>
      <c r="X1248" s="155">
        <v>0.87098651770000002</v>
      </c>
      <c r="Y1248" s="152" t="s">
        <v>159</v>
      </c>
      <c r="Z1248" s="154">
        <v>40617</v>
      </c>
      <c r="AA1248" s="153" t="s">
        <v>4326</v>
      </c>
      <c r="AB1248" s="152" t="s">
        <v>243</v>
      </c>
      <c r="AC1248" s="152" t="s">
        <v>244</v>
      </c>
      <c r="AD1248" s="152" t="s">
        <v>181</v>
      </c>
    </row>
    <row r="1249" spans="1:30">
      <c r="A1249" s="189" t="s">
        <v>14779</v>
      </c>
      <c r="B1249" s="189" t="s">
        <v>14780</v>
      </c>
      <c r="C1249" s="154">
        <v>43830</v>
      </c>
      <c r="D1249" s="155">
        <v>1.0093000000000001</v>
      </c>
      <c r="E1249" s="155">
        <v>1.0093000000000001</v>
      </c>
      <c r="F1249" s="156">
        <v>0.49785920541672002</v>
      </c>
      <c r="G1249" s="154">
        <v>43829</v>
      </c>
      <c r="H1249" s="155">
        <v>1.0043</v>
      </c>
      <c r="I1249" s="156">
        <v>18.046783625730999</v>
      </c>
      <c r="J1249" s="152" t="s">
        <v>14781</v>
      </c>
      <c r="K1249" s="156">
        <v>3.0949948927477098</v>
      </c>
      <c r="L1249" s="156">
        <v>7.3038486072719602</v>
      </c>
      <c r="M1249" s="185">
        <v>9.8139484278098195</v>
      </c>
      <c r="N1249" s="156">
        <v>10.3542532254538</v>
      </c>
      <c r="O1249" s="156">
        <v>18.046783625730999</v>
      </c>
      <c r="P1249" s="152" t="s">
        <v>14781</v>
      </c>
      <c r="Q1249" s="156">
        <v>7.2468388056529598</v>
      </c>
      <c r="R1249" s="152" t="s">
        <v>14782</v>
      </c>
      <c r="S1249" s="156">
        <v>0.86947831301220802</v>
      </c>
      <c r="T1249" s="152" t="s">
        <v>14783</v>
      </c>
      <c r="U1249" s="156">
        <v>0.93000000000000904</v>
      </c>
      <c r="V1249" s="152" t="s">
        <v>157</v>
      </c>
      <c r="W1249" s="152" t="s">
        <v>158</v>
      </c>
      <c r="X1249" s="155">
        <v>0.41392338470000001</v>
      </c>
      <c r="Y1249" s="152" t="s">
        <v>159</v>
      </c>
      <c r="Z1249" s="154">
        <v>42723</v>
      </c>
      <c r="AA1249" s="153" t="s">
        <v>4326</v>
      </c>
      <c r="AB1249" s="152" t="s">
        <v>14784</v>
      </c>
      <c r="AC1249" s="152" t="s">
        <v>430</v>
      </c>
      <c r="AD1249" s="152" t="s">
        <v>276</v>
      </c>
    </row>
    <row r="1250" spans="1:30">
      <c r="A1250" s="189" t="s">
        <v>8584</v>
      </c>
      <c r="B1250" s="189" t="s">
        <v>8585</v>
      </c>
      <c r="C1250" s="154">
        <v>43830</v>
      </c>
      <c r="D1250" s="155">
        <v>1.2228000000000001</v>
      </c>
      <c r="E1250" s="155">
        <v>1.4326000000000001</v>
      </c>
      <c r="F1250" s="156">
        <v>6.5466448445176101E-2</v>
      </c>
      <c r="G1250" s="154">
        <v>43829</v>
      </c>
      <c r="H1250" s="155">
        <v>1.222</v>
      </c>
      <c r="I1250" s="156">
        <v>18.0194961876267</v>
      </c>
      <c r="J1250" s="152" t="s">
        <v>11717</v>
      </c>
      <c r="K1250" s="156">
        <v>1.35101533360963</v>
      </c>
      <c r="L1250" s="156">
        <v>3.2160040516586501</v>
      </c>
      <c r="M1250" s="185">
        <v>4.9073438572409103</v>
      </c>
      <c r="N1250" s="156">
        <v>13.400723360845801</v>
      </c>
      <c r="O1250" s="156">
        <v>18.0194961876267</v>
      </c>
      <c r="P1250" s="152" t="s">
        <v>11717</v>
      </c>
      <c r="Q1250" s="156">
        <v>22.072476789457902</v>
      </c>
      <c r="R1250" s="152" t="s">
        <v>11718</v>
      </c>
      <c r="S1250" s="156">
        <v>23.2661290322581</v>
      </c>
      <c r="T1250" s="152" t="s">
        <v>11719</v>
      </c>
      <c r="U1250" s="156">
        <v>43.257134000000001</v>
      </c>
      <c r="V1250" s="152" t="s">
        <v>163</v>
      </c>
      <c r="W1250" s="152" t="s">
        <v>197</v>
      </c>
      <c r="X1250" s="155">
        <v>2.1395203375</v>
      </c>
      <c r="Y1250" s="152" t="s">
        <v>159</v>
      </c>
      <c r="Z1250" s="154">
        <v>41387</v>
      </c>
      <c r="AA1250" s="153" t="s">
        <v>4326</v>
      </c>
      <c r="AB1250" s="152" t="s">
        <v>11720</v>
      </c>
      <c r="AC1250" s="152" t="s">
        <v>182</v>
      </c>
      <c r="AD1250" s="152" t="s">
        <v>162</v>
      </c>
    </row>
    <row r="1251" spans="1:30">
      <c r="A1251" s="189" t="s">
        <v>8586</v>
      </c>
      <c r="B1251" s="189" t="s">
        <v>8587</v>
      </c>
      <c r="C1251" s="154">
        <v>43830</v>
      </c>
      <c r="D1251" s="155">
        <v>1.2426999999999999</v>
      </c>
      <c r="E1251" s="155">
        <v>1.2426999999999999</v>
      </c>
      <c r="F1251" s="156">
        <v>0.12891789541534299</v>
      </c>
      <c r="G1251" s="154">
        <v>43829</v>
      </c>
      <c r="H1251" s="155">
        <v>1.2411000000000001</v>
      </c>
      <c r="I1251" s="156">
        <v>18.003988225239802</v>
      </c>
      <c r="J1251" s="152" t="s">
        <v>11721</v>
      </c>
      <c r="K1251" s="156">
        <v>2.8640013243936702</v>
      </c>
      <c r="L1251" s="156">
        <v>7.2217428817946399</v>
      </c>
      <c r="M1251" s="185">
        <v>9.2387482419128002</v>
      </c>
      <c r="N1251" s="156">
        <v>17.0812134916149</v>
      </c>
      <c r="O1251" s="156">
        <v>18.003988225239802</v>
      </c>
      <c r="P1251" s="152" t="s">
        <v>11721</v>
      </c>
      <c r="Q1251" s="156">
        <v>20.7677356656949</v>
      </c>
      <c r="R1251" s="152" t="s">
        <v>11722</v>
      </c>
      <c r="S1251" s="156">
        <v>22.796442687747</v>
      </c>
      <c r="T1251" s="152" t="s">
        <v>11723</v>
      </c>
      <c r="U1251" s="156">
        <v>24.27</v>
      </c>
      <c r="V1251" s="152" t="s">
        <v>157</v>
      </c>
      <c r="W1251" s="152" t="s">
        <v>166</v>
      </c>
      <c r="X1251" s="155">
        <v>0.81996072279999999</v>
      </c>
      <c r="Y1251" s="152" t="s">
        <v>159</v>
      </c>
      <c r="Z1251" s="154">
        <v>42317</v>
      </c>
      <c r="AA1251" s="153" t="s">
        <v>4326</v>
      </c>
      <c r="AB1251" s="152" t="s">
        <v>11724</v>
      </c>
      <c r="AC1251" s="152" t="s">
        <v>233</v>
      </c>
      <c r="AD1251" s="152" t="s">
        <v>185</v>
      </c>
    </row>
    <row r="1252" spans="1:30">
      <c r="A1252" s="189" t="s">
        <v>8588</v>
      </c>
      <c r="B1252" s="189" t="s">
        <v>8589</v>
      </c>
      <c r="C1252" s="154">
        <v>43830</v>
      </c>
      <c r="D1252" s="155">
        <v>1.1930000000000001</v>
      </c>
      <c r="E1252" s="155">
        <v>1.1930000000000001</v>
      </c>
      <c r="F1252" s="156">
        <v>0.42087542087543101</v>
      </c>
      <c r="G1252" s="154">
        <v>43829</v>
      </c>
      <c r="H1252" s="155">
        <v>1.1879999999999999</v>
      </c>
      <c r="I1252" s="156">
        <v>18.001978239366998</v>
      </c>
      <c r="J1252" s="152" t="s">
        <v>11725</v>
      </c>
      <c r="K1252" s="156">
        <v>2.4914089347079198</v>
      </c>
      <c r="L1252" s="156">
        <v>6.0444444444444496</v>
      </c>
      <c r="M1252" s="185">
        <v>7.9638009049773801</v>
      </c>
      <c r="N1252" s="156">
        <v>8.2577132486388294</v>
      </c>
      <c r="O1252" s="156">
        <v>18.001978239366998</v>
      </c>
      <c r="P1252" s="152" t="s">
        <v>11725</v>
      </c>
      <c r="Q1252" s="156">
        <v>7.7687443541102104</v>
      </c>
      <c r="R1252" s="152" t="s">
        <v>11726</v>
      </c>
      <c r="S1252" s="156">
        <v>6.8039391226499601</v>
      </c>
      <c r="T1252" s="152" t="s">
        <v>11727</v>
      </c>
      <c r="U1252" s="156">
        <v>19.3</v>
      </c>
      <c r="V1252" s="152" t="s">
        <v>157</v>
      </c>
      <c r="W1252" s="152" t="s">
        <v>158</v>
      </c>
      <c r="X1252" s="155">
        <v>1.5137430239</v>
      </c>
      <c r="Y1252" s="152" t="s">
        <v>159</v>
      </c>
      <c r="Z1252" s="154">
        <v>42107</v>
      </c>
      <c r="AA1252" s="153" t="s">
        <v>4326</v>
      </c>
      <c r="AB1252" s="152" t="s">
        <v>3620</v>
      </c>
      <c r="AC1252" s="152" t="s">
        <v>217</v>
      </c>
      <c r="AD1252" s="152" t="s">
        <v>162</v>
      </c>
    </row>
    <row r="1253" spans="1:30">
      <c r="A1253" s="189" t="s">
        <v>8590</v>
      </c>
      <c r="B1253" s="189" t="s">
        <v>8591</v>
      </c>
      <c r="C1253" s="154">
        <v>43830</v>
      </c>
      <c r="D1253" s="155">
        <v>1.0867</v>
      </c>
      <c r="E1253" s="155">
        <v>1.0867</v>
      </c>
      <c r="F1253" s="156">
        <v>0.27682938082494202</v>
      </c>
      <c r="G1253" s="154">
        <v>43829</v>
      </c>
      <c r="H1253" s="155">
        <v>1.0837000000000001</v>
      </c>
      <c r="I1253" s="156">
        <v>17.991313789359399</v>
      </c>
      <c r="J1253" s="152" t="s">
        <v>11728</v>
      </c>
      <c r="K1253" s="156">
        <v>1.57024020936535</v>
      </c>
      <c r="L1253" s="156">
        <v>3.3672595833729799</v>
      </c>
      <c r="M1253" s="185">
        <v>6.9270884581324399</v>
      </c>
      <c r="N1253" s="156">
        <v>9.0407385109371798</v>
      </c>
      <c r="O1253" s="156">
        <v>17.991313789359399</v>
      </c>
      <c r="P1253" s="152" t="s">
        <v>11728</v>
      </c>
      <c r="Q1253" s="156">
        <v>1.1824953445065101</v>
      </c>
      <c r="R1253" s="152" t="s">
        <v>11729</v>
      </c>
      <c r="S1253" s="157">
        <v>0</v>
      </c>
      <c r="T1253" s="152"/>
      <c r="U1253" s="156">
        <v>8.67</v>
      </c>
      <c r="V1253" s="152" t="s">
        <v>163</v>
      </c>
      <c r="W1253" s="152" t="s">
        <v>95</v>
      </c>
      <c r="X1253" s="155">
        <v>0.8135770215</v>
      </c>
      <c r="Y1253" s="152" t="s">
        <v>159</v>
      </c>
      <c r="Z1253" s="154">
        <v>42851</v>
      </c>
      <c r="AA1253" s="153" t="s">
        <v>4326</v>
      </c>
      <c r="AB1253" s="152" t="s">
        <v>11399</v>
      </c>
      <c r="AC1253" s="152" t="s">
        <v>233</v>
      </c>
      <c r="AD1253" s="152" t="s">
        <v>185</v>
      </c>
    </row>
    <row r="1254" spans="1:30">
      <c r="A1254" s="189" t="s">
        <v>8592</v>
      </c>
      <c r="B1254" s="189" t="s">
        <v>8593</v>
      </c>
      <c r="C1254" s="154">
        <v>43830</v>
      </c>
      <c r="D1254" s="155">
        <v>1.345</v>
      </c>
      <c r="E1254" s="155">
        <v>1.345</v>
      </c>
      <c r="F1254" s="156">
        <v>7.4404761904753702E-2</v>
      </c>
      <c r="G1254" s="154">
        <v>43829</v>
      </c>
      <c r="H1254" s="155">
        <v>1.3440000000000001</v>
      </c>
      <c r="I1254" s="156">
        <v>17.982456140350902</v>
      </c>
      <c r="J1254" s="152" t="s">
        <v>11730</v>
      </c>
      <c r="K1254" s="156">
        <v>0.67365269461077104</v>
      </c>
      <c r="L1254" s="156">
        <v>1.73978819969742</v>
      </c>
      <c r="M1254" s="185">
        <v>3.2233307751343099</v>
      </c>
      <c r="N1254" s="156">
        <v>7.9454253611557002</v>
      </c>
      <c r="O1254" s="156">
        <v>17.982456140350902</v>
      </c>
      <c r="P1254" s="152" t="s">
        <v>11730</v>
      </c>
      <c r="Q1254" s="156">
        <v>14.1765704584041</v>
      </c>
      <c r="R1254" s="152" t="s">
        <v>11731</v>
      </c>
      <c r="S1254" s="156">
        <v>30.582524271844701</v>
      </c>
      <c r="T1254" s="152" t="s">
        <v>11732</v>
      </c>
      <c r="U1254" s="156">
        <v>34.5</v>
      </c>
      <c r="V1254" s="152" t="s">
        <v>163</v>
      </c>
      <c r="W1254" s="152" t="s">
        <v>166</v>
      </c>
      <c r="X1254" s="155">
        <v>4.0876244626</v>
      </c>
      <c r="Y1254" s="152" t="s">
        <v>159</v>
      </c>
      <c r="Z1254" s="154">
        <v>42124</v>
      </c>
      <c r="AA1254" s="153" t="s">
        <v>4326</v>
      </c>
      <c r="AB1254" s="152" t="s">
        <v>550</v>
      </c>
      <c r="AC1254" s="152" t="s">
        <v>167</v>
      </c>
      <c r="AD1254" s="152" t="s">
        <v>272</v>
      </c>
    </row>
    <row r="1255" spans="1:30">
      <c r="A1255" s="189" t="s">
        <v>680</v>
      </c>
      <c r="B1255" s="189" t="s">
        <v>681</v>
      </c>
      <c r="C1255" s="154">
        <v>43830</v>
      </c>
      <c r="D1255" s="155">
        <v>1.0616000000000001</v>
      </c>
      <c r="E1255" s="155">
        <v>1.7022999999999999</v>
      </c>
      <c r="F1255" s="156">
        <v>0.482725982016107</v>
      </c>
      <c r="G1255" s="154">
        <v>43829</v>
      </c>
      <c r="H1255" s="155">
        <v>1.0565</v>
      </c>
      <c r="I1255" s="156">
        <v>17.981773727495</v>
      </c>
      <c r="J1255" s="152" t="s">
        <v>642</v>
      </c>
      <c r="K1255" s="156">
        <v>1.2300944025937099</v>
      </c>
      <c r="L1255" s="156">
        <v>3.51014040561624</v>
      </c>
      <c r="M1255" s="185">
        <v>3.81380794054372</v>
      </c>
      <c r="N1255" s="156">
        <v>8.2492097481390907</v>
      </c>
      <c r="O1255" s="156">
        <v>17.981773727495</v>
      </c>
      <c r="P1255" s="152" t="s">
        <v>642</v>
      </c>
      <c r="Q1255" s="156">
        <v>18.508595668676101</v>
      </c>
      <c r="R1255" s="152" t="s">
        <v>682</v>
      </c>
      <c r="S1255" s="156">
        <v>19.187156169305101</v>
      </c>
      <c r="T1255" s="152" t="s">
        <v>6506</v>
      </c>
      <c r="U1255" s="156">
        <v>45.748656400000002</v>
      </c>
      <c r="V1255" s="152" t="s">
        <v>157</v>
      </c>
      <c r="W1255" s="152" t="s">
        <v>158</v>
      </c>
      <c r="X1255" s="155">
        <v>1.0283731072</v>
      </c>
      <c r="Y1255" s="152" t="s">
        <v>159</v>
      </c>
      <c r="Z1255" s="154">
        <v>41793</v>
      </c>
      <c r="AA1255" s="153" t="s">
        <v>4326</v>
      </c>
      <c r="AB1255" s="152" t="s">
        <v>683</v>
      </c>
      <c r="AC1255" s="152" t="s">
        <v>314</v>
      </c>
      <c r="AD1255" s="152" t="s">
        <v>272</v>
      </c>
    </row>
    <row r="1256" spans="1:30">
      <c r="A1256" s="189" t="s">
        <v>8594</v>
      </c>
      <c r="B1256" s="189" t="s">
        <v>8595</v>
      </c>
      <c r="C1256" s="154">
        <v>43830</v>
      </c>
      <c r="D1256" s="155">
        <v>1.3322000000000001</v>
      </c>
      <c r="E1256" s="155">
        <v>1.3322000000000001</v>
      </c>
      <c r="F1256" s="156">
        <v>0.301159463936154</v>
      </c>
      <c r="G1256" s="154">
        <v>43829</v>
      </c>
      <c r="H1256" s="155">
        <v>1.3282</v>
      </c>
      <c r="I1256" s="156">
        <v>17.966882139378399</v>
      </c>
      <c r="J1256" s="152" t="s">
        <v>11733</v>
      </c>
      <c r="K1256" s="156">
        <v>1.12342492788828</v>
      </c>
      <c r="L1256" s="156">
        <v>2.38241623117124</v>
      </c>
      <c r="M1256" s="185">
        <v>3.7862262387036401</v>
      </c>
      <c r="N1256" s="156">
        <v>8.0892494929006205</v>
      </c>
      <c r="O1256" s="156">
        <v>17.966882139378399</v>
      </c>
      <c r="P1256" s="152" t="s">
        <v>11733</v>
      </c>
      <c r="Q1256" s="156">
        <v>15.441941074523401</v>
      </c>
      <c r="R1256" s="152" t="s">
        <v>11734</v>
      </c>
      <c r="S1256" s="156">
        <v>18.4177777777778</v>
      </c>
      <c r="T1256" s="152" t="s">
        <v>11735</v>
      </c>
      <c r="U1256" s="156">
        <v>33.22</v>
      </c>
      <c r="V1256" s="152" t="s">
        <v>163</v>
      </c>
      <c r="W1256" s="152" t="s">
        <v>166</v>
      </c>
      <c r="X1256" s="155">
        <v>4.8101797715999997</v>
      </c>
      <c r="Y1256" s="152" t="s">
        <v>159</v>
      </c>
      <c r="Z1256" s="154">
        <v>42164</v>
      </c>
      <c r="AA1256" s="153" t="s">
        <v>4326</v>
      </c>
      <c r="AB1256" s="152" t="s">
        <v>397</v>
      </c>
      <c r="AC1256" s="152" t="s">
        <v>236</v>
      </c>
      <c r="AD1256" s="152" t="s">
        <v>183</v>
      </c>
    </row>
    <row r="1257" spans="1:30">
      <c r="A1257" s="189" t="s">
        <v>8596</v>
      </c>
      <c r="B1257" s="189" t="s">
        <v>8597</v>
      </c>
      <c r="C1257" s="154">
        <v>43830</v>
      </c>
      <c r="D1257" s="155">
        <v>1.024</v>
      </c>
      <c r="E1257" s="155">
        <v>1.2769999999999999</v>
      </c>
      <c r="F1257" s="156">
        <v>0.39215686274509398</v>
      </c>
      <c r="G1257" s="154">
        <v>43829</v>
      </c>
      <c r="H1257" s="155">
        <v>1.02</v>
      </c>
      <c r="I1257" s="156">
        <v>17.962554811561301</v>
      </c>
      <c r="J1257" s="152" t="s">
        <v>11736</v>
      </c>
      <c r="K1257" s="156">
        <v>2.2739255932094</v>
      </c>
      <c r="L1257" s="156">
        <v>4.6309399104877604</v>
      </c>
      <c r="M1257" s="185">
        <v>3.6328347897650399</v>
      </c>
      <c r="N1257" s="156">
        <v>5.7062855710965597</v>
      </c>
      <c r="O1257" s="156">
        <v>17.962554811561301</v>
      </c>
      <c r="P1257" s="152" t="s">
        <v>11736</v>
      </c>
      <c r="Q1257" s="156">
        <v>14.658305799648501</v>
      </c>
      <c r="R1257" s="152" t="s">
        <v>11737</v>
      </c>
      <c r="S1257" s="156">
        <v>28.300051130776801</v>
      </c>
      <c r="T1257" s="152" t="s">
        <v>11738</v>
      </c>
      <c r="U1257" s="156">
        <v>30.481152000000002</v>
      </c>
      <c r="V1257" s="152" t="s">
        <v>163</v>
      </c>
      <c r="W1257" s="152" t="s">
        <v>166</v>
      </c>
      <c r="X1257" s="155">
        <v>1.3921309504999999</v>
      </c>
      <c r="Y1257" s="152" t="s">
        <v>159</v>
      </c>
      <c r="Z1257" s="154">
        <v>42212</v>
      </c>
      <c r="AA1257" s="153" t="s">
        <v>4326</v>
      </c>
      <c r="AB1257" s="152" t="s">
        <v>11739</v>
      </c>
      <c r="AC1257" s="152" t="s">
        <v>329</v>
      </c>
      <c r="AD1257" s="152" t="s">
        <v>177</v>
      </c>
    </row>
    <row r="1258" spans="1:30">
      <c r="A1258" s="189" t="s">
        <v>14785</v>
      </c>
      <c r="B1258" s="189" t="s">
        <v>14786</v>
      </c>
      <c r="C1258" s="154">
        <v>43830</v>
      </c>
      <c r="D1258" s="155">
        <v>1.06</v>
      </c>
      <c r="E1258" s="155">
        <v>1.2749999999999999</v>
      </c>
      <c r="F1258" s="156">
        <v>0.189035916824186</v>
      </c>
      <c r="G1258" s="154">
        <v>43829</v>
      </c>
      <c r="H1258" s="155">
        <v>1.0580000000000001</v>
      </c>
      <c r="I1258" s="156">
        <v>17.941107800828298</v>
      </c>
      <c r="J1258" s="152" t="s">
        <v>14787</v>
      </c>
      <c r="K1258" s="156">
        <v>9.4428706326726397E-2</v>
      </c>
      <c r="L1258" s="156">
        <v>2.0020734785393302</v>
      </c>
      <c r="M1258" s="185">
        <v>4.7562600714867598</v>
      </c>
      <c r="N1258" s="156">
        <v>9.1303970141845401</v>
      </c>
      <c r="O1258" s="156">
        <v>17.941107800828298</v>
      </c>
      <c r="P1258" s="152" t="s">
        <v>14787</v>
      </c>
      <c r="Q1258" s="156">
        <v>18.499487533396401</v>
      </c>
      <c r="R1258" s="152" t="s">
        <v>14788</v>
      </c>
      <c r="S1258" s="156">
        <v>27.7640195694716</v>
      </c>
      <c r="T1258" s="152" t="s">
        <v>14789</v>
      </c>
      <c r="U1258" s="156">
        <v>30.574828</v>
      </c>
      <c r="V1258" s="152" t="s">
        <v>163</v>
      </c>
      <c r="W1258" s="152" t="s">
        <v>166</v>
      </c>
      <c r="X1258" s="155">
        <v>0.2359195251</v>
      </c>
      <c r="Y1258" s="152" t="s">
        <v>159</v>
      </c>
      <c r="Z1258" s="154">
        <v>42439</v>
      </c>
      <c r="AA1258" s="153" t="s">
        <v>4326</v>
      </c>
      <c r="AB1258" s="152" t="s">
        <v>11563</v>
      </c>
      <c r="AC1258" s="152" t="s">
        <v>196</v>
      </c>
      <c r="AD1258" s="152" t="s">
        <v>177</v>
      </c>
    </row>
    <row r="1259" spans="1:30">
      <c r="A1259" s="189" t="s">
        <v>14790</v>
      </c>
      <c r="B1259" s="189" t="s">
        <v>14791</v>
      </c>
      <c r="C1259" s="154">
        <v>43830</v>
      </c>
      <c r="D1259" s="155">
        <v>1.3168</v>
      </c>
      <c r="E1259" s="155">
        <v>1.3168</v>
      </c>
      <c r="F1259" s="156">
        <v>0.29705232690990602</v>
      </c>
      <c r="G1259" s="154">
        <v>43829</v>
      </c>
      <c r="H1259" s="155">
        <v>1.3129</v>
      </c>
      <c r="I1259" s="156">
        <v>17.8871978513877</v>
      </c>
      <c r="J1259" s="152" t="s">
        <v>14792</v>
      </c>
      <c r="K1259" s="156">
        <v>1.1134147277893001</v>
      </c>
      <c r="L1259" s="156">
        <v>2.3552273610571302</v>
      </c>
      <c r="M1259" s="185">
        <v>3.7422201213266999</v>
      </c>
      <c r="N1259" s="156">
        <v>8.0141087687638297</v>
      </c>
      <c r="O1259" s="156">
        <v>17.8871978513877</v>
      </c>
      <c r="P1259" s="152" t="s">
        <v>14792</v>
      </c>
      <c r="Q1259" s="156">
        <v>15.508771929824601</v>
      </c>
      <c r="R1259" s="152" t="s">
        <v>14793</v>
      </c>
      <c r="S1259" s="156">
        <v>17.751597878787901</v>
      </c>
      <c r="T1259" s="152" t="s">
        <v>14794</v>
      </c>
      <c r="U1259" s="156">
        <v>23.236558334985101</v>
      </c>
      <c r="V1259" s="152" t="s">
        <v>163</v>
      </c>
      <c r="W1259" s="152" t="s">
        <v>166</v>
      </c>
      <c r="X1259" s="155">
        <v>4.1277999999999997E-6</v>
      </c>
      <c r="Y1259" s="152" t="s">
        <v>159</v>
      </c>
      <c r="Z1259" s="154">
        <v>42338</v>
      </c>
      <c r="AA1259" s="153" t="s">
        <v>4326</v>
      </c>
      <c r="AB1259" s="152" t="s">
        <v>397</v>
      </c>
      <c r="AC1259" s="152" t="s">
        <v>236</v>
      </c>
      <c r="AD1259" s="152" t="s">
        <v>183</v>
      </c>
    </row>
    <row r="1260" spans="1:30">
      <c r="A1260" s="189" t="s">
        <v>14795</v>
      </c>
      <c r="B1260" s="189" t="s">
        <v>14796</v>
      </c>
      <c r="C1260" s="154">
        <v>43830</v>
      </c>
      <c r="D1260" s="155">
        <v>0.97770000000000001</v>
      </c>
      <c r="E1260" s="155">
        <v>1.1599999999999999</v>
      </c>
      <c r="F1260" s="156">
        <v>1.0229132569553301E-2</v>
      </c>
      <c r="G1260" s="154">
        <v>43829</v>
      </c>
      <c r="H1260" s="155">
        <v>0.97760000000000002</v>
      </c>
      <c r="I1260" s="156">
        <v>17.851976856316298</v>
      </c>
      <c r="J1260" s="152" t="s">
        <v>14797</v>
      </c>
      <c r="K1260" s="156">
        <v>0.12288786482333</v>
      </c>
      <c r="L1260" s="156">
        <v>0.93950030972536303</v>
      </c>
      <c r="M1260" s="185">
        <v>-1.68929110105583</v>
      </c>
      <c r="N1260" s="156">
        <v>-1.38188420415574</v>
      </c>
      <c r="O1260" s="156">
        <v>17.851976856316298</v>
      </c>
      <c r="P1260" s="152" t="s">
        <v>14797</v>
      </c>
      <c r="Q1260" s="156">
        <v>-1.7420237637245899</v>
      </c>
      <c r="R1260" s="152" t="s">
        <v>14798</v>
      </c>
      <c r="S1260" s="156">
        <v>15.2473757412399</v>
      </c>
      <c r="T1260" s="152" t="s">
        <v>14799</v>
      </c>
      <c r="U1260" s="156">
        <v>15.44329628</v>
      </c>
      <c r="V1260" s="152" t="s">
        <v>157</v>
      </c>
      <c r="W1260" s="152" t="s">
        <v>158</v>
      </c>
      <c r="X1260" s="155">
        <v>0.1889675898</v>
      </c>
      <c r="Y1260" s="152" t="s">
        <v>159</v>
      </c>
      <c r="Z1260" s="154">
        <v>42711</v>
      </c>
      <c r="AA1260" s="153" t="s">
        <v>4326</v>
      </c>
      <c r="AB1260" s="152" t="s">
        <v>14800</v>
      </c>
      <c r="AC1260" s="152" t="s">
        <v>201</v>
      </c>
      <c r="AD1260" s="152" t="s">
        <v>162</v>
      </c>
    </row>
    <row r="1261" spans="1:30">
      <c r="A1261" s="189" t="s">
        <v>14801</v>
      </c>
      <c r="B1261" s="189" t="s">
        <v>14802</v>
      </c>
      <c r="C1261" s="154">
        <v>43830</v>
      </c>
      <c r="D1261" s="155">
        <v>0.99629999999999996</v>
      </c>
      <c r="E1261" s="155">
        <v>0.99629999999999996</v>
      </c>
      <c r="F1261" s="156">
        <v>0.26164838482438701</v>
      </c>
      <c r="G1261" s="154">
        <v>43829</v>
      </c>
      <c r="H1261" s="155">
        <v>0.99370000000000003</v>
      </c>
      <c r="I1261" s="156">
        <v>17.835600236546401</v>
      </c>
      <c r="J1261" s="152" t="s">
        <v>14803</v>
      </c>
      <c r="K1261" s="156">
        <v>1.19857795835449</v>
      </c>
      <c r="L1261" s="156">
        <v>4.77442422967715</v>
      </c>
      <c r="M1261" s="185">
        <v>5.3951126626467696</v>
      </c>
      <c r="N1261" s="156">
        <v>6.0006383657835896</v>
      </c>
      <c r="O1261" s="156">
        <v>17.835600236546401</v>
      </c>
      <c r="P1261" s="152" t="s">
        <v>14803</v>
      </c>
      <c r="Q1261" s="156">
        <v>-1.3466679869294</v>
      </c>
      <c r="R1261" s="152" t="s">
        <v>14804</v>
      </c>
      <c r="S1261" s="156">
        <v>0.18099547511311301</v>
      </c>
      <c r="T1261" s="152" t="s">
        <v>14805</v>
      </c>
      <c r="U1261" s="156">
        <v>-0.37000000000000399</v>
      </c>
      <c r="V1261" s="152" t="s">
        <v>157</v>
      </c>
      <c r="W1261" s="152" t="s">
        <v>186</v>
      </c>
      <c r="X1261" s="155">
        <v>1.4102261099999999E-2</v>
      </c>
      <c r="Y1261" s="152" t="s">
        <v>159</v>
      </c>
      <c r="Z1261" s="154">
        <v>42668</v>
      </c>
      <c r="AA1261" s="153" t="s">
        <v>4326</v>
      </c>
      <c r="AB1261" s="152" t="s">
        <v>11323</v>
      </c>
      <c r="AC1261" s="152" t="s">
        <v>215</v>
      </c>
      <c r="AD1261" s="152" t="s">
        <v>338</v>
      </c>
    </row>
    <row r="1262" spans="1:30">
      <c r="A1262" s="189" t="s">
        <v>3688</v>
      </c>
      <c r="B1262" s="189" t="s">
        <v>3689</v>
      </c>
      <c r="C1262" s="154">
        <v>43830</v>
      </c>
      <c r="D1262" s="155">
        <v>1.2289000000000001</v>
      </c>
      <c r="E1262" s="155">
        <v>1.2289000000000001</v>
      </c>
      <c r="F1262" s="156">
        <v>6.5141275140471799E-2</v>
      </c>
      <c r="G1262" s="154">
        <v>43829</v>
      </c>
      <c r="H1262" s="155">
        <v>1.2281</v>
      </c>
      <c r="I1262" s="156">
        <v>17.8009969325154</v>
      </c>
      <c r="J1262" s="152" t="s">
        <v>3721</v>
      </c>
      <c r="K1262" s="156">
        <v>0.36752695197649199</v>
      </c>
      <c r="L1262" s="156">
        <v>1.22734761120265</v>
      </c>
      <c r="M1262" s="185">
        <v>1.9411032766487</v>
      </c>
      <c r="N1262" s="156">
        <v>3.9590559174350899</v>
      </c>
      <c r="O1262" s="156">
        <v>17.8009969325154</v>
      </c>
      <c r="P1262" s="152" t="s">
        <v>3721</v>
      </c>
      <c r="Q1262" s="156">
        <v>18.299961494031599</v>
      </c>
      <c r="R1262" s="152" t="s">
        <v>6654</v>
      </c>
      <c r="S1262" s="156">
        <v>22.742708749500601</v>
      </c>
      <c r="T1262" s="152" t="s">
        <v>6655</v>
      </c>
      <c r="U1262" s="156">
        <v>22.89</v>
      </c>
      <c r="V1262" s="152" t="s">
        <v>157</v>
      </c>
      <c r="W1262" s="152" t="s">
        <v>166</v>
      </c>
      <c r="X1262" s="155">
        <v>4.7294116462</v>
      </c>
      <c r="Y1262" s="152" t="s">
        <v>159</v>
      </c>
      <c r="Z1262" s="154">
        <v>42702</v>
      </c>
      <c r="AA1262" s="153" t="s">
        <v>4326</v>
      </c>
      <c r="AB1262" s="152" t="s">
        <v>6656</v>
      </c>
      <c r="AC1262" s="152" t="s">
        <v>171</v>
      </c>
      <c r="AD1262" s="152" t="s">
        <v>207</v>
      </c>
    </row>
    <row r="1263" spans="1:30">
      <c r="A1263" s="189" t="s">
        <v>14806</v>
      </c>
      <c r="B1263" s="189" t="s">
        <v>14807</v>
      </c>
      <c r="C1263" s="154">
        <v>43830</v>
      </c>
      <c r="D1263" s="155">
        <v>0.94399999999999995</v>
      </c>
      <c r="E1263" s="155">
        <v>0.94399999999999995</v>
      </c>
      <c r="F1263" s="156">
        <v>0.52177616867212295</v>
      </c>
      <c r="G1263" s="154">
        <v>43829</v>
      </c>
      <c r="H1263" s="155">
        <v>0.93910000000000005</v>
      </c>
      <c r="I1263" s="156">
        <v>17.793860743698499</v>
      </c>
      <c r="J1263" s="152" t="s">
        <v>14808</v>
      </c>
      <c r="K1263" s="156">
        <v>1.1139674378748901</v>
      </c>
      <c r="L1263" s="156">
        <v>4.8190095491894303</v>
      </c>
      <c r="M1263" s="185">
        <v>7.0901871809415802</v>
      </c>
      <c r="N1263" s="156">
        <v>12.945680784876799</v>
      </c>
      <c r="O1263" s="156">
        <v>17.793860743698499</v>
      </c>
      <c r="P1263" s="152" t="s">
        <v>14808</v>
      </c>
      <c r="Q1263" s="157">
        <v>0</v>
      </c>
      <c r="R1263" s="152"/>
      <c r="S1263" s="157">
        <v>0</v>
      </c>
      <c r="T1263" s="152"/>
      <c r="U1263" s="156">
        <v>-5.6</v>
      </c>
      <c r="V1263" s="152" t="s">
        <v>157</v>
      </c>
      <c r="W1263" s="152" t="s">
        <v>95</v>
      </c>
      <c r="X1263" s="155">
        <v>1.3064724099999999E-2</v>
      </c>
      <c r="Y1263" s="152" t="s">
        <v>159</v>
      </c>
      <c r="Z1263" s="154">
        <v>43123</v>
      </c>
      <c r="AA1263" s="153" t="s">
        <v>4326</v>
      </c>
      <c r="AB1263" s="152" t="s">
        <v>11698</v>
      </c>
      <c r="AC1263" s="152" t="s">
        <v>570</v>
      </c>
      <c r="AD1263" s="152" t="s">
        <v>207</v>
      </c>
    </row>
    <row r="1264" spans="1:30">
      <c r="A1264" s="189" t="s">
        <v>14809</v>
      </c>
      <c r="B1264" s="189" t="s">
        <v>14810</v>
      </c>
      <c r="C1264" s="154">
        <v>43830</v>
      </c>
      <c r="D1264" s="155">
        <v>1.1857</v>
      </c>
      <c r="E1264" s="155">
        <v>1.2697000000000001</v>
      </c>
      <c r="F1264" s="156">
        <v>1.6870518768456001E-2</v>
      </c>
      <c r="G1264" s="154">
        <v>43829</v>
      </c>
      <c r="H1264" s="155">
        <v>1.1855</v>
      </c>
      <c r="I1264" s="156">
        <v>17.780868183172799</v>
      </c>
      <c r="J1264" s="152" t="s">
        <v>14811</v>
      </c>
      <c r="K1264" s="156">
        <v>1.09131213232159</v>
      </c>
      <c r="L1264" s="156">
        <v>2.4894113579393098</v>
      </c>
      <c r="M1264" s="185">
        <v>4.1183702142606204</v>
      </c>
      <c r="N1264" s="156">
        <v>8.6701493905233296</v>
      </c>
      <c r="O1264" s="156">
        <v>17.780868183172799</v>
      </c>
      <c r="P1264" s="152" t="s">
        <v>14811</v>
      </c>
      <c r="Q1264" s="156">
        <v>14.7266569908079</v>
      </c>
      <c r="R1264" s="152" t="s">
        <v>14812</v>
      </c>
      <c r="S1264" s="156">
        <v>22.543115200764799</v>
      </c>
      <c r="T1264" s="152" t="s">
        <v>14813</v>
      </c>
      <c r="U1264" s="156">
        <v>28.1800985</v>
      </c>
      <c r="V1264" s="152" t="s">
        <v>157</v>
      </c>
      <c r="W1264" s="152" t="s">
        <v>166</v>
      </c>
      <c r="X1264" s="155">
        <v>2.4831855529000002</v>
      </c>
      <c r="Y1264" s="152" t="s">
        <v>159</v>
      </c>
      <c r="Z1264" s="154">
        <v>42332</v>
      </c>
      <c r="AA1264" s="153" t="s">
        <v>4326</v>
      </c>
      <c r="AB1264" s="152" t="s">
        <v>2497</v>
      </c>
      <c r="AC1264" s="152" t="s">
        <v>381</v>
      </c>
      <c r="AD1264" s="152" t="s">
        <v>338</v>
      </c>
    </row>
    <row r="1265" spans="1:30">
      <c r="A1265" s="189" t="s">
        <v>1206</v>
      </c>
      <c r="B1265" s="189" t="s">
        <v>1207</v>
      </c>
      <c r="C1265" s="154">
        <v>43830</v>
      </c>
      <c r="D1265" s="155">
        <v>1.1283000000000001</v>
      </c>
      <c r="E1265" s="155">
        <v>1.1283000000000001</v>
      </c>
      <c r="F1265" s="156">
        <v>2.6595744680867801E-2</v>
      </c>
      <c r="G1265" s="154">
        <v>43829</v>
      </c>
      <c r="H1265" s="155">
        <v>1.1279999999999999</v>
      </c>
      <c r="I1265" s="156">
        <v>17.776617954071</v>
      </c>
      <c r="J1265" s="152" t="s">
        <v>14814</v>
      </c>
      <c r="K1265" s="156">
        <v>7.9829696647163606E-2</v>
      </c>
      <c r="L1265" s="156">
        <v>0.45405982905983799</v>
      </c>
      <c r="M1265" s="185">
        <v>1.5114709851552099</v>
      </c>
      <c r="N1265" s="156">
        <v>7.6006103375929897</v>
      </c>
      <c r="O1265" s="156">
        <v>17.776617954071</v>
      </c>
      <c r="P1265" s="152" t="s">
        <v>14814</v>
      </c>
      <c r="Q1265" s="156">
        <v>-3.8762991991821298</v>
      </c>
      <c r="R1265" s="152" t="s">
        <v>14815</v>
      </c>
      <c r="S1265" s="157">
        <v>0</v>
      </c>
      <c r="T1265" s="152"/>
      <c r="U1265" s="156">
        <v>12.83</v>
      </c>
      <c r="V1265" s="152" t="s">
        <v>163</v>
      </c>
      <c r="W1265" s="152" t="s">
        <v>95</v>
      </c>
      <c r="X1265" s="155">
        <v>0.52201106600000002</v>
      </c>
      <c r="Y1265" s="152" t="s">
        <v>159</v>
      </c>
      <c r="Z1265" s="154">
        <v>42943</v>
      </c>
      <c r="AA1265" s="153" t="s">
        <v>4326</v>
      </c>
      <c r="AB1265" s="152" t="s">
        <v>936</v>
      </c>
      <c r="AC1265" s="152" t="s">
        <v>214</v>
      </c>
      <c r="AD1265" s="152" t="s">
        <v>173</v>
      </c>
    </row>
    <row r="1266" spans="1:30">
      <c r="A1266" s="189" t="s">
        <v>14816</v>
      </c>
      <c r="B1266" s="189" t="s">
        <v>14817</v>
      </c>
      <c r="C1266" s="154">
        <v>43830</v>
      </c>
      <c r="D1266" s="155">
        <v>1.4379999999999999</v>
      </c>
      <c r="E1266" s="155">
        <v>1.6180000000000001</v>
      </c>
      <c r="F1266" s="156">
        <v>0.13927576601671099</v>
      </c>
      <c r="G1266" s="154">
        <v>43829</v>
      </c>
      <c r="H1266" s="155">
        <v>1.4359999999999999</v>
      </c>
      <c r="I1266" s="156">
        <v>17.772317772317699</v>
      </c>
      <c r="J1266" s="152" t="s">
        <v>14818</v>
      </c>
      <c r="K1266" s="156">
        <v>0.77084793272598195</v>
      </c>
      <c r="L1266" s="156">
        <v>3.6023054755043198</v>
      </c>
      <c r="M1266" s="185">
        <v>5.7352941176470402</v>
      </c>
      <c r="N1266" s="156">
        <v>11.300309597523199</v>
      </c>
      <c r="O1266" s="156">
        <v>17.772317772317699</v>
      </c>
      <c r="P1266" s="152" t="s">
        <v>14818</v>
      </c>
      <c r="Q1266" s="156">
        <v>9.6872616323417198</v>
      </c>
      <c r="R1266" s="152" t="s">
        <v>14819</v>
      </c>
      <c r="S1266" s="156">
        <v>12.9615082482325</v>
      </c>
      <c r="T1266" s="152" t="s">
        <v>14820</v>
      </c>
      <c r="U1266" s="156">
        <v>65.286452199999999</v>
      </c>
      <c r="V1266" s="152" t="s">
        <v>157</v>
      </c>
      <c r="W1266" s="152" t="s">
        <v>158</v>
      </c>
      <c r="X1266" s="155">
        <v>2.5037026665000002</v>
      </c>
      <c r="Y1266" s="152" t="s">
        <v>159</v>
      </c>
      <c r="Z1266" s="154">
        <v>40485</v>
      </c>
      <c r="AA1266" s="153" t="s">
        <v>4326</v>
      </c>
      <c r="AB1266" s="152" t="s">
        <v>911</v>
      </c>
      <c r="AC1266" s="152" t="s">
        <v>200</v>
      </c>
      <c r="AD1266" s="152" t="s">
        <v>162</v>
      </c>
    </row>
    <row r="1267" spans="1:30">
      <c r="A1267" s="189" t="s">
        <v>3704</v>
      </c>
      <c r="B1267" s="189" t="s">
        <v>3705</v>
      </c>
      <c r="C1267" s="154">
        <v>43830</v>
      </c>
      <c r="D1267" s="155">
        <v>1.1752</v>
      </c>
      <c r="E1267" s="155">
        <v>3.0251999999999999</v>
      </c>
      <c r="F1267" s="156">
        <v>-4.2527855745515597E-2</v>
      </c>
      <c r="G1267" s="154">
        <v>43829</v>
      </c>
      <c r="H1267" s="155">
        <v>1.1757</v>
      </c>
      <c r="I1267" s="156">
        <v>17.7554997339913</v>
      </c>
      <c r="J1267" s="152" t="s">
        <v>6657</v>
      </c>
      <c r="K1267" s="156">
        <v>0.69402793248222605</v>
      </c>
      <c r="L1267" s="156">
        <v>2.7901688095862802</v>
      </c>
      <c r="M1267" s="185">
        <v>3.8988495575309901</v>
      </c>
      <c r="N1267" s="156">
        <v>7.1285220916347098</v>
      </c>
      <c r="O1267" s="156">
        <v>17.7554997339913</v>
      </c>
      <c r="P1267" s="152" t="s">
        <v>6657</v>
      </c>
      <c r="Q1267" s="156">
        <v>17.8452445923669</v>
      </c>
      <c r="R1267" s="152" t="s">
        <v>6658</v>
      </c>
      <c r="S1267" s="156">
        <v>19.443920391100601</v>
      </c>
      <c r="T1267" s="152" t="s">
        <v>6659</v>
      </c>
      <c r="U1267" s="156">
        <v>22.595336240000002</v>
      </c>
      <c r="V1267" s="152" t="s">
        <v>157</v>
      </c>
      <c r="W1267" s="152" t="s">
        <v>189</v>
      </c>
      <c r="X1267" s="155">
        <v>16.588709503600001</v>
      </c>
      <c r="Y1267" s="152" t="s">
        <v>159</v>
      </c>
      <c r="Z1267" s="154">
        <v>42515</v>
      </c>
      <c r="AA1267" s="153" t="s">
        <v>4326</v>
      </c>
      <c r="AB1267" s="152" t="s">
        <v>6660</v>
      </c>
      <c r="AC1267" s="152" t="s">
        <v>347</v>
      </c>
      <c r="AD1267" s="152" t="s">
        <v>3318</v>
      </c>
    </row>
    <row r="1268" spans="1:30">
      <c r="A1268" s="189" t="s">
        <v>8598</v>
      </c>
      <c r="B1268" s="189" t="s">
        <v>8599</v>
      </c>
      <c r="C1268" s="154">
        <v>43830</v>
      </c>
      <c r="D1268" s="155">
        <v>1.3095000000000001</v>
      </c>
      <c r="E1268" s="155">
        <v>1.3095000000000001</v>
      </c>
      <c r="F1268" s="156">
        <v>4.5840018336019299E-2</v>
      </c>
      <c r="G1268" s="154">
        <v>43829</v>
      </c>
      <c r="H1268" s="155">
        <v>1.3089</v>
      </c>
      <c r="I1268" s="156">
        <v>17.750202319935301</v>
      </c>
      <c r="J1268" s="152" t="s">
        <v>11740</v>
      </c>
      <c r="K1268" s="156">
        <v>0.70752903176190896</v>
      </c>
      <c r="L1268" s="156">
        <v>1.96215837421164</v>
      </c>
      <c r="M1268" s="185">
        <v>3.3543804262036501</v>
      </c>
      <c r="N1268" s="156">
        <v>7.6006573541495497</v>
      </c>
      <c r="O1268" s="156">
        <v>17.750202319935301</v>
      </c>
      <c r="P1268" s="152" t="s">
        <v>11740</v>
      </c>
      <c r="Q1268" s="156">
        <v>12.4516960068699</v>
      </c>
      <c r="R1268" s="152" t="s">
        <v>11741</v>
      </c>
      <c r="S1268" s="156">
        <v>22.383177570093501</v>
      </c>
      <c r="T1268" s="152" t="s">
        <v>11742</v>
      </c>
      <c r="U1268" s="156">
        <v>30.95</v>
      </c>
      <c r="V1268" s="152" t="s">
        <v>157</v>
      </c>
      <c r="W1268" s="152" t="s">
        <v>166</v>
      </c>
      <c r="X1268" s="155">
        <v>0.77085474590000003</v>
      </c>
      <c r="Y1268" s="152" t="s">
        <v>159</v>
      </c>
      <c r="Z1268" s="154">
        <v>42166</v>
      </c>
      <c r="AA1268" s="153" t="s">
        <v>4326</v>
      </c>
      <c r="AB1268" s="152" t="s">
        <v>539</v>
      </c>
      <c r="AC1268" s="152" t="s">
        <v>433</v>
      </c>
      <c r="AD1268" s="152" t="s">
        <v>181</v>
      </c>
    </row>
    <row r="1269" spans="1:30">
      <c r="A1269" s="189" t="s">
        <v>8600</v>
      </c>
      <c r="B1269" s="189" t="s">
        <v>8601</v>
      </c>
      <c r="C1269" s="154">
        <v>43830</v>
      </c>
      <c r="D1269" s="155">
        <v>1.1779999999999999</v>
      </c>
      <c r="E1269" s="155">
        <v>1.1779999999999999</v>
      </c>
      <c r="F1269" s="156">
        <v>5.9458082052146699E-2</v>
      </c>
      <c r="G1269" s="154">
        <v>43829</v>
      </c>
      <c r="H1269" s="155">
        <v>1.1773</v>
      </c>
      <c r="I1269" s="156">
        <v>17.7293623825705</v>
      </c>
      <c r="J1269" s="152" t="s">
        <v>11743</v>
      </c>
      <c r="K1269" s="156">
        <v>0.63215445070902498</v>
      </c>
      <c r="L1269" s="156">
        <v>2.3546789469111</v>
      </c>
      <c r="M1269" s="185">
        <v>3.8251366120218502</v>
      </c>
      <c r="N1269" s="156">
        <v>7.1981071981071896</v>
      </c>
      <c r="O1269" s="156">
        <v>17.7293623825705</v>
      </c>
      <c r="P1269" s="152" t="s">
        <v>11743</v>
      </c>
      <c r="Q1269" s="157">
        <v>0</v>
      </c>
      <c r="R1269" s="152"/>
      <c r="S1269" s="157">
        <v>0</v>
      </c>
      <c r="T1269" s="152"/>
      <c r="U1269" s="156">
        <v>17.8</v>
      </c>
      <c r="V1269" s="152" t="s">
        <v>163</v>
      </c>
      <c r="W1269" s="152" t="s">
        <v>95</v>
      </c>
      <c r="X1269" s="155">
        <v>2.5308837035999998</v>
      </c>
      <c r="Y1269" s="152" t="s">
        <v>159</v>
      </c>
      <c r="Z1269" s="154">
        <v>43322</v>
      </c>
      <c r="AA1269" s="153" t="s">
        <v>4326</v>
      </c>
      <c r="AB1269" s="152" t="s">
        <v>11744</v>
      </c>
      <c r="AC1269" s="152" t="s">
        <v>200</v>
      </c>
      <c r="AD1269" s="152" t="s">
        <v>185</v>
      </c>
    </row>
    <row r="1270" spans="1:30">
      <c r="A1270" s="189" t="s">
        <v>14821</v>
      </c>
      <c r="B1270" s="189" t="s">
        <v>14822</v>
      </c>
      <c r="C1270" s="154">
        <v>43830</v>
      </c>
      <c r="D1270" s="155">
        <v>1.1005</v>
      </c>
      <c r="E1270" s="155">
        <v>1.1005</v>
      </c>
      <c r="F1270" s="156">
        <v>-3.63339086202158E-2</v>
      </c>
      <c r="G1270" s="154">
        <v>43829</v>
      </c>
      <c r="H1270" s="155">
        <v>1.1009</v>
      </c>
      <c r="I1270" s="156">
        <v>17.725716730851499</v>
      </c>
      <c r="J1270" s="152" t="s">
        <v>14823</v>
      </c>
      <c r="K1270" s="156">
        <v>1.64403805301561</v>
      </c>
      <c r="L1270" s="156">
        <v>4.6699638577135403</v>
      </c>
      <c r="M1270" s="185">
        <v>7.06294386613484</v>
      </c>
      <c r="N1270" s="156">
        <v>14.659304021671201</v>
      </c>
      <c r="O1270" s="156">
        <v>17.725716730851499</v>
      </c>
      <c r="P1270" s="152" t="s">
        <v>14823</v>
      </c>
      <c r="Q1270" s="156">
        <v>9.2741535100784294</v>
      </c>
      <c r="R1270" s="152" t="s">
        <v>14824</v>
      </c>
      <c r="S1270" s="157">
        <v>0</v>
      </c>
      <c r="T1270" s="152"/>
      <c r="U1270" s="156">
        <v>10.050000000000001</v>
      </c>
      <c r="V1270" s="152" t="s">
        <v>163</v>
      </c>
      <c r="W1270" s="152" t="s">
        <v>95</v>
      </c>
      <c r="X1270" s="155">
        <v>0.1830956701</v>
      </c>
      <c r="Y1270" s="152" t="s">
        <v>159</v>
      </c>
      <c r="Z1270" s="154">
        <v>43068</v>
      </c>
      <c r="AA1270" s="153" t="s">
        <v>4326</v>
      </c>
      <c r="AB1270" s="152" t="s">
        <v>1685</v>
      </c>
      <c r="AC1270" s="152" t="s">
        <v>214</v>
      </c>
      <c r="AD1270" s="152" t="s">
        <v>177</v>
      </c>
    </row>
    <row r="1271" spans="1:30">
      <c r="A1271" s="189" t="s">
        <v>8602</v>
      </c>
      <c r="B1271" s="189" t="s">
        <v>8603</v>
      </c>
      <c r="C1271" s="154">
        <v>43830</v>
      </c>
      <c r="D1271" s="155">
        <v>1.0669999999999999</v>
      </c>
      <c r="E1271" s="155">
        <v>1.3009999999999999</v>
      </c>
      <c r="F1271" s="156">
        <v>0.187793427230038</v>
      </c>
      <c r="G1271" s="154">
        <v>43829</v>
      </c>
      <c r="H1271" s="155">
        <v>1.0649999999999999</v>
      </c>
      <c r="I1271" s="156">
        <v>17.703155076165899</v>
      </c>
      <c r="J1271" s="152" t="s">
        <v>11745</v>
      </c>
      <c r="K1271" s="156">
        <v>9.3808630393991704E-2</v>
      </c>
      <c r="L1271" s="156">
        <v>2.1818452009237501</v>
      </c>
      <c r="M1271" s="185">
        <v>5.1293640373974201</v>
      </c>
      <c r="N1271" s="156">
        <v>9.2061801424333094</v>
      </c>
      <c r="O1271" s="156">
        <v>17.703155076165899</v>
      </c>
      <c r="P1271" s="152" t="s">
        <v>11745</v>
      </c>
      <c r="Q1271" s="156">
        <v>17.665701905778899</v>
      </c>
      <c r="R1271" s="152" t="s">
        <v>11746</v>
      </c>
      <c r="S1271" s="156">
        <v>28.302654030710201</v>
      </c>
      <c r="T1271" s="152" t="s">
        <v>11747</v>
      </c>
      <c r="U1271" s="156">
        <v>33.691365500000003</v>
      </c>
      <c r="V1271" s="152" t="s">
        <v>163</v>
      </c>
      <c r="W1271" s="152" t="s">
        <v>166</v>
      </c>
      <c r="X1271" s="155">
        <v>4.9093426324999996</v>
      </c>
      <c r="Y1271" s="152" t="s">
        <v>159</v>
      </c>
      <c r="Z1271" s="154">
        <v>42327</v>
      </c>
      <c r="AA1271" s="153" t="s">
        <v>4326</v>
      </c>
      <c r="AB1271" s="152" t="s">
        <v>11563</v>
      </c>
      <c r="AC1271" s="152" t="s">
        <v>196</v>
      </c>
      <c r="AD1271" s="152" t="s">
        <v>177</v>
      </c>
    </row>
    <row r="1272" spans="1:30">
      <c r="A1272" s="189" t="s">
        <v>14825</v>
      </c>
      <c r="B1272" s="189" t="s">
        <v>14826</v>
      </c>
      <c r="C1272" s="154">
        <v>43830</v>
      </c>
      <c r="D1272" s="155">
        <v>1.0669999999999999</v>
      </c>
      <c r="E1272" s="155">
        <v>1.2969999999999999</v>
      </c>
      <c r="F1272" s="156">
        <v>0.18779342723004999</v>
      </c>
      <c r="G1272" s="154">
        <v>43829</v>
      </c>
      <c r="H1272" s="155">
        <v>1.0649999999999999</v>
      </c>
      <c r="I1272" s="156">
        <v>17.700100293248799</v>
      </c>
      <c r="J1272" s="152" t="s">
        <v>14827</v>
      </c>
      <c r="K1272" s="156">
        <v>9.3808630393981296E-2</v>
      </c>
      <c r="L1272" s="156">
        <v>2.27000701298515</v>
      </c>
      <c r="M1272" s="185">
        <v>5.1217694123142303</v>
      </c>
      <c r="N1272" s="156">
        <v>9.3044125785233796</v>
      </c>
      <c r="O1272" s="156">
        <v>17.700100293248799</v>
      </c>
      <c r="P1272" s="152" t="s">
        <v>14827</v>
      </c>
      <c r="Q1272" s="156">
        <v>17.5469754295579</v>
      </c>
      <c r="R1272" s="152" t="s">
        <v>14828</v>
      </c>
      <c r="S1272" s="156">
        <v>28.078678750000002</v>
      </c>
      <c r="T1272" s="152" t="s">
        <v>14829</v>
      </c>
      <c r="U1272" s="156">
        <v>33.201825900000003</v>
      </c>
      <c r="V1272" s="152" t="s">
        <v>163</v>
      </c>
      <c r="W1272" s="152" t="s">
        <v>166</v>
      </c>
      <c r="X1272" s="155">
        <v>0.2388935375</v>
      </c>
      <c r="Y1272" s="152" t="s">
        <v>159</v>
      </c>
      <c r="Z1272" s="154">
        <v>42327</v>
      </c>
      <c r="AA1272" s="153" t="s">
        <v>4326</v>
      </c>
      <c r="AB1272" s="152" t="s">
        <v>11563</v>
      </c>
      <c r="AC1272" s="152" t="s">
        <v>196</v>
      </c>
      <c r="AD1272" s="152" t="s">
        <v>177</v>
      </c>
    </row>
    <row r="1273" spans="1:30">
      <c r="A1273" s="189" t="s">
        <v>8604</v>
      </c>
      <c r="B1273" s="189" t="s">
        <v>8605</v>
      </c>
      <c r="C1273" s="154">
        <v>43830</v>
      </c>
      <c r="D1273" s="155">
        <v>1.1771</v>
      </c>
      <c r="E1273" s="155">
        <v>1.1771</v>
      </c>
      <c r="F1273" s="156">
        <v>-5.0946760635130699E-2</v>
      </c>
      <c r="G1273" s="154">
        <v>43829</v>
      </c>
      <c r="H1273" s="155">
        <v>1.1777</v>
      </c>
      <c r="I1273" s="156">
        <v>17.662934826069598</v>
      </c>
      <c r="J1273" s="152" t="s">
        <v>11748</v>
      </c>
      <c r="K1273" s="156">
        <v>0.78773867625653704</v>
      </c>
      <c r="L1273" s="156">
        <v>1.71966816453509</v>
      </c>
      <c r="M1273" s="185">
        <v>2.5974025974026</v>
      </c>
      <c r="N1273" s="156">
        <v>-1.5308683285929401</v>
      </c>
      <c r="O1273" s="156">
        <v>17.662934826069598</v>
      </c>
      <c r="P1273" s="152" t="s">
        <v>11748</v>
      </c>
      <c r="Q1273" s="157">
        <v>0</v>
      </c>
      <c r="R1273" s="152"/>
      <c r="S1273" s="157">
        <v>0</v>
      </c>
      <c r="T1273" s="152"/>
      <c r="U1273" s="156">
        <v>17.71</v>
      </c>
      <c r="V1273" s="152" t="s">
        <v>157</v>
      </c>
      <c r="W1273" s="152" t="s">
        <v>95</v>
      </c>
      <c r="X1273" s="155">
        <v>1.9968577985</v>
      </c>
      <c r="Y1273" s="152" t="s">
        <v>159</v>
      </c>
      <c r="Z1273" s="154">
        <v>43459</v>
      </c>
      <c r="AA1273" s="153" t="s">
        <v>4326</v>
      </c>
      <c r="AB1273" s="152" t="s">
        <v>9570</v>
      </c>
      <c r="AC1273" s="152" t="s">
        <v>261</v>
      </c>
      <c r="AD1273" s="152" t="s">
        <v>181</v>
      </c>
    </row>
    <row r="1274" spans="1:30">
      <c r="A1274" s="189" t="s">
        <v>8606</v>
      </c>
      <c r="B1274" s="189" t="s">
        <v>8607</v>
      </c>
      <c r="C1274" s="154">
        <v>43830</v>
      </c>
      <c r="D1274" s="155">
        <v>1.2186999999999999</v>
      </c>
      <c r="E1274" s="155">
        <v>1.2186999999999999</v>
      </c>
      <c r="F1274" s="156">
        <v>3.2832635639822402E-2</v>
      </c>
      <c r="G1274" s="154">
        <v>43829</v>
      </c>
      <c r="H1274" s="155">
        <v>1.2182999999999999</v>
      </c>
      <c r="I1274" s="156">
        <v>17.657849005599498</v>
      </c>
      <c r="J1274" s="152" t="s">
        <v>11749</v>
      </c>
      <c r="K1274" s="156">
        <v>0.53621514601550502</v>
      </c>
      <c r="L1274" s="156">
        <v>1.82137187734981</v>
      </c>
      <c r="M1274" s="185">
        <v>3.2009484291641801</v>
      </c>
      <c r="N1274" s="156">
        <v>5.65236237537927</v>
      </c>
      <c r="O1274" s="156">
        <v>17.657849005599498</v>
      </c>
      <c r="P1274" s="152" t="s">
        <v>11749</v>
      </c>
      <c r="Q1274" s="156">
        <v>12.6131953428202</v>
      </c>
      <c r="R1274" s="152" t="s">
        <v>11750</v>
      </c>
      <c r="S1274" s="156">
        <v>23.0512924071082</v>
      </c>
      <c r="T1274" s="152" t="s">
        <v>11751</v>
      </c>
      <c r="U1274" s="156">
        <v>21.87</v>
      </c>
      <c r="V1274" s="152" t="s">
        <v>157</v>
      </c>
      <c r="W1274" s="152" t="s">
        <v>166</v>
      </c>
      <c r="X1274" s="155">
        <v>2.0839338305999999</v>
      </c>
      <c r="Y1274" s="152" t="s">
        <v>159</v>
      </c>
      <c r="Z1274" s="154">
        <v>42664</v>
      </c>
      <c r="AA1274" s="153" t="s">
        <v>4326</v>
      </c>
      <c r="AB1274" s="152" t="s">
        <v>11752</v>
      </c>
      <c r="AC1274" s="152" t="s">
        <v>270</v>
      </c>
      <c r="AD1274" s="152" t="s">
        <v>247</v>
      </c>
    </row>
    <row r="1275" spans="1:30">
      <c r="A1275" s="189" t="s">
        <v>14830</v>
      </c>
      <c r="B1275" s="189" t="s">
        <v>14831</v>
      </c>
      <c r="C1275" s="154">
        <v>43830</v>
      </c>
      <c r="D1275" s="155">
        <v>1.3050999999999999</v>
      </c>
      <c r="E1275" s="155">
        <v>1.3050999999999999</v>
      </c>
      <c r="F1275" s="156">
        <v>4.5994633959366302E-2</v>
      </c>
      <c r="G1275" s="154">
        <v>43829</v>
      </c>
      <c r="H1275" s="155">
        <v>1.3045</v>
      </c>
      <c r="I1275" s="156">
        <v>17.629562866155901</v>
      </c>
      <c r="J1275" s="152" t="s">
        <v>14832</v>
      </c>
      <c r="K1275" s="156">
        <v>0.70993132186124497</v>
      </c>
      <c r="L1275" s="156">
        <v>1.96093749999999</v>
      </c>
      <c r="M1275" s="185">
        <v>3.3333333333333401</v>
      </c>
      <c r="N1275" s="156">
        <v>7.5484136794396299</v>
      </c>
      <c r="O1275" s="156">
        <v>17.629562866155901</v>
      </c>
      <c r="P1275" s="152" t="s">
        <v>14832</v>
      </c>
      <c r="Q1275" s="156">
        <v>12.228050563247001</v>
      </c>
      <c r="R1275" s="152" t="s">
        <v>14833</v>
      </c>
      <c r="S1275" s="156">
        <v>22.0175766641735</v>
      </c>
      <c r="T1275" s="152" t="s">
        <v>14834</v>
      </c>
      <c r="U1275" s="156">
        <v>23.343729326150601</v>
      </c>
      <c r="V1275" s="152" t="s">
        <v>157</v>
      </c>
      <c r="W1275" s="152" t="s">
        <v>166</v>
      </c>
      <c r="X1275" s="155">
        <v>2.8297715945999999</v>
      </c>
      <c r="Y1275" s="152" t="s">
        <v>159</v>
      </c>
      <c r="Z1275" s="154">
        <v>42586</v>
      </c>
      <c r="AA1275" s="153" t="s">
        <v>4326</v>
      </c>
      <c r="AB1275" s="152" t="s">
        <v>539</v>
      </c>
      <c r="AC1275" s="152" t="s">
        <v>433</v>
      </c>
      <c r="AD1275" s="152" t="s">
        <v>181</v>
      </c>
    </row>
    <row r="1276" spans="1:30">
      <c r="A1276" s="189" t="s">
        <v>8608</v>
      </c>
      <c r="B1276" s="189" t="s">
        <v>8609</v>
      </c>
      <c r="C1276" s="154">
        <v>43830</v>
      </c>
      <c r="D1276" s="155">
        <v>1.175</v>
      </c>
      <c r="E1276" s="155">
        <v>1.175</v>
      </c>
      <c r="F1276" s="156">
        <v>0.34158838599487601</v>
      </c>
      <c r="G1276" s="154">
        <v>43829</v>
      </c>
      <c r="H1276" s="155">
        <v>1.171</v>
      </c>
      <c r="I1276" s="156">
        <v>17.617617617617601</v>
      </c>
      <c r="J1276" s="152" t="s">
        <v>11753</v>
      </c>
      <c r="K1276" s="156">
        <v>1.03181427343078</v>
      </c>
      <c r="L1276" s="156">
        <v>2.62008733624454</v>
      </c>
      <c r="M1276" s="185">
        <v>3.6155202821869601</v>
      </c>
      <c r="N1276" s="156">
        <v>5.7605760576057703</v>
      </c>
      <c r="O1276" s="156">
        <v>17.617617617617601</v>
      </c>
      <c r="P1276" s="152" t="s">
        <v>11753</v>
      </c>
      <c r="Q1276" s="156">
        <v>12.9807692307692</v>
      </c>
      <c r="R1276" s="152" t="s">
        <v>11754</v>
      </c>
      <c r="S1276" s="157">
        <v>0</v>
      </c>
      <c r="T1276" s="152"/>
      <c r="U1276" s="156">
        <v>17.5</v>
      </c>
      <c r="V1276" s="152" t="s">
        <v>157</v>
      </c>
      <c r="W1276" s="152" t="s">
        <v>95</v>
      </c>
      <c r="X1276" s="155">
        <v>3.1157940661999999</v>
      </c>
      <c r="Y1276" s="152" t="s">
        <v>159</v>
      </c>
      <c r="Z1276" s="154">
        <v>42902</v>
      </c>
      <c r="AA1276" s="153" t="s">
        <v>4326</v>
      </c>
      <c r="AB1276" s="152" t="s">
        <v>554</v>
      </c>
      <c r="AC1276" s="152" t="s">
        <v>329</v>
      </c>
      <c r="AD1276" s="152" t="s">
        <v>289</v>
      </c>
    </row>
    <row r="1277" spans="1:30">
      <c r="A1277" s="189" t="s">
        <v>14835</v>
      </c>
      <c r="B1277" s="189" t="s">
        <v>14836</v>
      </c>
      <c r="C1277" s="154">
        <v>43830</v>
      </c>
      <c r="D1277" s="155">
        <v>1.175</v>
      </c>
      <c r="E1277" s="155">
        <v>1.175</v>
      </c>
      <c r="F1277" s="156">
        <v>0.17050298380221701</v>
      </c>
      <c r="G1277" s="154">
        <v>43829</v>
      </c>
      <c r="H1277" s="155">
        <v>1.173</v>
      </c>
      <c r="I1277" s="156">
        <v>17.617617617617601</v>
      </c>
      <c r="J1277" s="152" t="s">
        <v>11753</v>
      </c>
      <c r="K1277" s="156">
        <v>0.771869639794178</v>
      </c>
      <c r="L1277" s="156">
        <v>3.4330985915493102</v>
      </c>
      <c r="M1277" s="185">
        <v>5.1924798567591797</v>
      </c>
      <c r="N1277" s="156">
        <v>8.1952117863720009</v>
      </c>
      <c r="O1277" s="156">
        <v>17.617617617617601</v>
      </c>
      <c r="P1277" s="152" t="s">
        <v>11753</v>
      </c>
      <c r="Q1277" s="157">
        <v>0</v>
      </c>
      <c r="R1277" s="152"/>
      <c r="S1277" s="157">
        <v>0</v>
      </c>
      <c r="T1277" s="152"/>
      <c r="U1277" s="156">
        <v>17.5</v>
      </c>
      <c r="V1277" s="152" t="s">
        <v>227</v>
      </c>
      <c r="W1277" s="152" t="s">
        <v>95</v>
      </c>
      <c r="X1277" s="155">
        <v>2.9061479622999999</v>
      </c>
      <c r="Y1277" s="152" t="s">
        <v>159</v>
      </c>
      <c r="Z1277" s="154">
        <v>43129</v>
      </c>
      <c r="AA1277" s="153" t="s">
        <v>4326</v>
      </c>
      <c r="AB1277" s="152" t="s">
        <v>550</v>
      </c>
      <c r="AC1277" s="152" t="s">
        <v>167</v>
      </c>
      <c r="AD1277" s="152" t="s">
        <v>173</v>
      </c>
    </row>
    <row r="1278" spans="1:30">
      <c r="A1278" s="189" t="s">
        <v>3755</v>
      </c>
      <c r="B1278" s="189" t="s">
        <v>3756</v>
      </c>
      <c r="C1278" s="154">
        <v>43830</v>
      </c>
      <c r="D1278" s="155">
        <v>1.1052</v>
      </c>
      <c r="E1278" s="155">
        <v>1.1052</v>
      </c>
      <c r="F1278" s="156">
        <v>0.41795384335816299</v>
      </c>
      <c r="G1278" s="154">
        <v>43829</v>
      </c>
      <c r="H1278" s="155">
        <v>1.1006</v>
      </c>
      <c r="I1278" s="156">
        <v>17.612003831009901</v>
      </c>
      <c r="J1278" s="152" t="s">
        <v>6661</v>
      </c>
      <c r="K1278" s="156">
        <v>1.70240176681697</v>
      </c>
      <c r="L1278" s="156">
        <v>6.3305753319222502</v>
      </c>
      <c r="M1278" s="185">
        <v>7.2801397786837496</v>
      </c>
      <c r="N1278" s="156">
        <v>10.277389742566401</v>
      </c>
      <c r="O1278" s="156">
        <v>17.612003831009901</v>
      </c>
      <c r="P1278" s="152" t="s">
        <v>6661</v>
      </c>
      <c r="Q1278" s="156">
        <v>13.4702258726899</v>
      </c>
      <c r="R1278" s="152" t="s">
        <v>6662</v>
      </c>
      <c r="S1278" s="156">
        <v>12.1574994925918</v>
      </c>
      <c r="T1278" s="152" t="s">
        <v>6663</v>
      </c>
      <c r="U1278" s="156">
        <v>10.52</v>
      </c>
      <c r="V1278" s="152" t="s">
        <v>157</v>
      </c>
      <c r="W1278" s="152" t="s">
        <v>158</v>
      </c>
      <c r="X1278" s="155">
        <v>1.1858570393000001</v>
      </c>
      <c r="Y1278" s="152" t="s">
        <v>159</v>
      </c>
      <c r="Z1278" s="154">
        <v>42130</v>
      </c>
      <c r="AA1278" s="153" t="s">
        <v>4326</v>
      </c>
      <c r="AB1278" s="152" t="s">
        <v>397</v>
      </c>
      <c r="AC1278" s="152" t="s">
        <v>236</v>
      </c>
      <c r="AD1278" s="152" t="s">
        <v>162</v>
      </c>
    </row>
    <row r="1279" spans="1:30">
      <c r="A1279" s="189" t="s">
        <v>14837</v>
      </c>
      <c r="B1279" s="189" t="s">
        <v>14838</v>
      </c>
      <c r="C1279" s="154">
        <v>43830</v>
      </c>
      <c r="D1279" s="155">
        <v>1.0948</v>
      </c>
      <c r="E1279" s="155">
        <v>1.0948</v>
      </c>
      <c r="F1279" s="156">
        <v>-4.5649593718610902E-2</v>
      </c>
      <c r="G1279" s="154">
        <v>43829</v>
      </c>
      <c r="H1279" s="155">
        <v>1.0952999999999999</v>
      </c>
      <c r="I1279" s="156">
        <v>17.606617252121598</v>
      </c>
      <c r="J1279" s="152" t="s">
        <v>14839</v>
      </c>
      <c r="K1279" s="156">
        <v>1.63386557742295</v>
      </c>
      <c r="L1279" s="156">
        <v>4.64538329191359</v>
      </c>
      <c r="M1279" s="185">
        <v>6.98719828007426</v>
      </c>
      <c r="N1279" s="156">
        <v>14.232053422370599</v>
      </c>
      <c r="O1279" s="156">
        <v>17.606617252121598</v>
      </c>
      <c r="P1279" s="152" t="s">
        <v>14839</v>
      </c>
      <c r="Q1279" s="156">
        <v>8.7189672293942504</v>
      </c>
      <c r="R1279" s="152" t="s">
        <v>14840</v>
      </c>
      <c r="S1279" s="157">
        <v>0</v>
      </c>
      <c r="T1279" s="152"/>
      <c r="U1279" s="156">
        <v>9.48</v>
      </c>
      <c r="V1279" s="152" t="s">
        <v>163</v>
      </c>
      <c r="W1279" s="152" t="s">
        <v>95</v>
      </c>
      <c r="X1279" s="155">
        <v>1.1991900016999999</v>
      </c>
      <c r="Y1279" s="152" t="s">
        <v>159</v>
      </c>
      <c r="Z1279" s="154">
        <v>43068</v>
      </c>
      <c r="AA1279" s="153" t="s">
        <v>4326</v>
      </c>
      <c r="AB1279" s="152" t="s">
        <v>1685</v>
      </c>
      <c r="AC1279" s="152" t="s">
        <v>214</v>
      </c>
      <c r="AD1279" s="152" t="s">
        <v>177</v>
      </c>
    </row>
    <row r="1280" spans="1:30">
      <c r="A1280" s="189" t="s">
        <v>14841</v>
      </c>
      <c r="B1280" s="189" t="s">
        <v>14842</v>
      </c>
      <c r="C1280" s="154">
        <v>43830</v>
      </c>
      <c r="D1280" s="155">
        <v>1.3828</v>
      </c>
      <c r="E1280" s="155">
        <v>1.4328000000000001</v>
      </c>
      <c r="F1280" s="156">
        <v>0.39204297952665002</v>
      </c>
      <c r="G1280" s="154">
        <v>43829</v>
      </c>
      <c r="H1280" s="155">
        <v>1.3774</v>
      </c>
      <c r="I1280" s="156">
        <v>17.595033591291799</v>
      </c>
      <c r="J1280" s="152" t="s">
        <v>14843</v>
      </c>
      <c r="K1280" s="156">
        <v>1.15581565471837</v>
      </c>
      <c r="L1280" s="156">
        <v>3.7748592870544</v>
      </c>
      <c r="M1280" s="185">
        <v>2.9788501638367699</v>
      </c>
      <c r="N1280" s="156">
        <v>7.5188554544747603</v>
      </c>
      <c r="O1280" s="156">
        <v>17.595033591291799</v>
      </c>
      <c r="P1280" s="152" t="s">
        <v>14843</v>
      </c>
      <c r="Q1280" s="156">
        <v>19.500916542473899</v>
      </c>
      <c r="R1280" s="152" t="s">
        <v>14844</v>
      </c>
      <c r="S1280" s="156">
        <v>43.329897715988103</v>
      </c>
      <c r="T1280" s="152" t="s">
        <v>14845</v>
      </c>
      <c r="U1280" s="156">
        <v>44.333207000000002</v>
      </c>
      <c r="V1280" s="152" t="s">
        <v>157</v>
      </c>
      <c r="W1280" s="152" t="s">
        <v>197</v>
      </c>
      <c r="X1280" s="155">
        <v>5.9861494600000002E-2</v>
      </c>
      <c r="Y1280" s="152" t="s">
        <v>159</v>
      </c>
      <c r="Z1280" s="154">
        <v>42601</v>
      </c>
      <c r="AA1280" s="153" t="s">
        <v>4326</v>
      </c>
      <c r="AB1280" s="152" t="s">
        <v>14846</v>
      </c>
      <c r="AC1280" s="152" t="s">
        <v>381</v>
      </c>
      <c r="AD1280" s="152" t="s">
        <v>338</v>
      </c>
    </row>
    <row r="1281" spans="1:30">
      <c r="A1281" s="189" t="s">
        <v>8610</v>
      </c>
      <c r="B1281" s="189" t="s">
        <v>8611</v>
      </c>
      <c r="C1281" s="154">
        <v>43830</v>
      </c>
      <c r="D1281" s="155">
        <v>1.1830000000000001</v>
      </c>
      <c r="E1281" s="155">
        <v>1.1830000000000001</v>
      </c>
      <c r="F1281" s="156">
        <v>-0.16877637130801701</v>
      </c>
      <c r="G1281" s="154">
        <v>43829</v>
      </c>
      <c r="H1281" s="155">
        <v>1.1850000000000001</v>
      </c>
      <c r="I1281" s="156">
        <v>17.594433399602401</v>
      </c>
      <c r="J1281" s="152" t="s">
        <v>11755</v>
      </c>
      <c r="K1281" s="156">
        <v>1.63230240549829</v>
      </c>
      <c r="L1281" s="156">
        <v>3.8630377524144</v>
      </c>
      <c r="M1281" s="185">
        <v>5.1555555555555603</v>
      </c>
      <c r="N1281" s="156">
        <v>9.9442379182156095</v>
      </c>
      <c r="O1281" s="156">
        <v>17.594433399602401</v>
      </c>
      <c r="P1281" s="152" t="s">
        <v>11755</v>
      </c>
      <c r="Q1281" s="156">
        <v>-0.58823529411763797</v>
      </c>
      <c r="R1281" s="152" t="s">
        <v>11756</v>
      </c>
      <c r="S1281" s="156">
        <v>-28.6059143029571</v>
      </c>
      <c r="T1281" s="152" t="s">
        <v>11757</v>
      </c>
      <c r="U1281" s="156">
        <v>18.3</v>
      </c>
      <c r="V1281" s="152" t="s">
        <v>157</v>
      </c>
      <c r="W1281" s="152" t="s">
        <v>186</v>
      </c>
      <c r="X1281" s="155">
        <v>5.3430618017000002</v>
      </c>
      <c r="Y1281" s="152" t="s">
        <v>159</v>
      </c>
      <c r="Z1281" s="154">
        <v>41752</v>
      </c>
      <c r="AA1281" s="153" t="s">
        <v>4326</v>
      </c>
      <c r="AB1281" s="152" t="s">
        <v>11758</v>
      </c>
      <c r="AC1281" s="152" t="s">
        <v>369</v>
      </c>
      <c r="AD1281" s="152" t="s">
        <v>177</v>
      </c>
    </row>
    <row r="1282" spans="1:30">
      <c r="A1282" s="189" t="s">
        <v>8612</v>
      </c>
      <c r="B1282" s="189" t="s">
        <v>8613</v>
      </c>
      <c r="C1282" s="154">
        <v>43830</v>
      </c>
      <c r="D1282" s="155">
        <v>0.85</v>
      </c>
      <c r="E1282" s="155">
        <v>0.85</v>
      </c>
      <c r="F1282" s="156">
        <v>0.35419126328217299</v>
      </c>
      <c r="G1282" s="154">
        <v>43829</v>
      </c>
      <c r="H1282" s="155">
        <v>0.84699999999999998</v>
      </c>
      <c r="I1282" s="156">
        <v>17.5656984785616</v>
      </c>
      <c r="J1282" s="152" t="s">
        <v>11759</v>
      </c>
      <c r="K1282" s="156">
        <v>1.9184652278177501</v>
      </c>
      <c r="L1282" s="156">
        <v>6.1173533083645397</v>
      </c>
      <c r="M1282" s="185">
        <v>3.5322777101096299</v>
      </c>
      <c r="N1282" s="156">
        <v>8.9743589743589691</v>
      </c>
      <c r="O1282" s="156">
        <v>17.5656984785616</v>
      </c>
      <c r="P1282" s="152" t="s">
        <v>11759</v>
      </c>
      <c r="Q1282" s="156">
        <v>8.2802547770700592</v>
      </c>
      <c r="R1282" s="152" t="s">
        <v>11760</v>
      </c>
      <c r="S1282" s="156">
        <v>-21.077065923862602</v>
      </c>
      <c r="T1282" s="152" t="s">
        <v>11761</v>
      </c>
      <c r="U1282" s="156">
        <v>-15</v>
      </c>
      <c r="V1282" s="152" t="s">
        <v>157</v>
      </c>
      <c r="W1282" s="152" t="s">
        <v>186</v>
      </c>
      <c r="X1282" s="155">
        <v>3.4490641755000002</v>
      </c>
      <c r="Y1282" s="152" t="s">
        <v>159</v>
      </c>
      <c r="Z1282" s="154">
        <v>42208</v>
      </c>
      <c r="AA1282" s="153" t="s">
        <v>4326</v>
      </c>
      <c r="AB1282" s="152" t="s">
        <v>11762</v>
      </c>
      <c r="AC1282" s="152" t="s">
        <v>369</v>
      </c>
      <c r="AD1282" s="152" t="s">
        <v>173</v>
      </c>
    </row>
    <row r="1283" spans="1:30">
      <c r="A1283" s="189" t="s">
        <v>14847</v>
      </c>
      <c r="B1283" s="189" t="s">
        <v>14848</v>
      </c>
      <c r="C1283" s="154">
        <v>43830</v>
      </c>
      <c r="D1283" s="155">
        <v>1.1919999999999999</v>
      </c>
      <c r="E1283" s="155">
        <v>1.1919999999999999</v>
      </c>
      <c r="F1283" s="156">
        <v>0.42122999157539098</v>
      </c>
      <c r="G1283" s="154">
        <v>43829</v>
      </c>
      <c r="H1283" s="155">
        <v>1.1870000000000001</v>
      </c>
      <c r="I1283" s="156">
        <v>17.554240631163701</v>
      </c>
      <c r="J1283" s="152" t="s">
        <v>14849</v>
      </c>
      <c r="K1283" s="156">
        <v>2.6701119724375499</v>
      </c>
      <c r="L1283" s="156">
        <v>6.61896243291591</v>
      </c>
      <c r="M1283" s="185">
        <v>7.48422001803426</v>
      </c>
      <c r="N1283" s="156">
        <v>12.241054613936001</v>
      </c>
      <c r="O1283" s="156">
        <v>17.554240631163701</v>
      </c>
      <c r="P1283" s="152" t="s">
        <v>14849</v>
      </c>
      <c r="Q1283" s="156">
        <v>23.651452282157699</v>
      </c>
      <c r="R1283" s="152" t="s">
        <v>14850</v>
      </c>
      <c r="S1283" s="156">
        <v>22.381930184804901</v>
      </c>
      <c r="T1283" s="152" t="s">
        <v>14851</v>
      </c>
      <c r="U1283" s="156">
        <v>19.2</v>
      </c>
      <c r="V1283" s="152" t="s">
        <v>163</v>
      </c>
      <c r="W1283" s="152" t="s">
        <v>189</v>
      </c>
      <c r="X1283" s="155">
        <v>0.24267522690000001</v>
      </c>
      <c r="Y1283" s="152" t="s">
        <v>159</v>
      </c>
      <c r="Z1283" s="154">
        <v>42473</v>
      </c>
      <c r="AA1283" s="153" t="s">
        <v>4326</v>
      </c>
      <c r="AB1283" s="152" t="s">
        <v>576</v>
      </c>
      <c r="AC1283" s="152" t="s">
        <v>175</v>
      </c>
      <c r="AD1283" s="152" t="s">
        <v>162</v>
      </c>
    </row>
    <row r="1284" spans="1:30">
      <c r="A1284" s="189" t="s">
        <v>14852</v>
      </c>
      <c r="B1284" s="189" t="s">
        <v>14853</v>
      </c>
      <c r="C1284" s="154">
        <v>43830</v>
      </c>
      <c r="D1284" s="155">
        <v>1.226</v>
      </c>
      <c r="E1284" s="155">
        <v>1.226</v>
      </c>
      <c r="F1284" s="156">
        <v>-8.1499592502046594E-2</v>
      </c>
      <c r="G1284" s="154">
        <v>43829</v>
      </c>
      <c r="H1284" s="155">
        <v>1.2270000000000001</v>
      </c>
      <c r="I1284" s="156">
        <v>17.545541706615499</v>
      </c>
      <c r="J1284" s="152" t="s">
        <v>14854</v>
      </c>
      <c r="K1284" s="156">
        <v>1.65837479270315</v>
      </c>
      <c r="L1284" s="156">
        <v>6.1471861471861402</v>
      </c>
      <c r="M1284" s="185">
        <v>7.1678321678321701</v>
      </c>
      <c r="N1284" s="156">
        <v>5.3264604810996596</v>
      </c>
      <c r="O1284" s="156">
        <v>17.545541706615499</v>
      </c>
      <c r="P1284" s="152" t="s">
        <v>14854</v>
      </c>
      <c r="Q1284" s="156">
        <v>5.9636992221261798</v>
      </c>
      <c r="R1284" s="152" t="s">
        <v>14855</v>
      </c>
      <c r="S1284" s="156">
        <v>21.1462450592885</v>
      </c>
      <c r="T1284" s="152" t="s">
        <v>14856</v>
      </c>
      <c r="U1284" s="156">
        <v>22.6</v>
      </c>
      <c r="V1284" s="152" t="s">
        <v>174</v>
      </c>
      <c r="W1284" s="152" t="s">
        <v>158</v>
      </c>
      <c r="X1284" s="155">
        <v>2.88470841E-2</v>
      </c>
      <c r="Y1284" s="152" t="s">
        <v>159</v>
      </c>
      <c r="Z1284" s="154">
        <v>42676</v>
      </c>
      <c r="AA1284" s="153" t="s">
        <v>4326</v>
      </c>
      <c r="AB1284" s="152" t="s">
        <v>14857</v>
      </c>
      <c r="AC1284" s="152" t="s">
        <v>195</v>
      </c>
      <c r="AD1284" s="152" t="s">
        <v>181</v>
      </c>
    </row>
    <row r="1285" spans="1:30">
      <c r="A1285" s="189" t="s">
        <v>14858</v>
      </c>
      <c r="B1285" s="189" t="s">
        <v>14859</v>
      </c>
      <c r="C1285" s="154">
        <v>43830</v>
      </c>
      <c r="D1285" s="155">
        <v>1.2143999999999999</v>
      </c>
      <c r="E1285" s="155">
        <v>1.2143999999999999</v>
      </c>
      <c r="F1285" s="156">
        <v>3.2948929159798697E-2</v>
      </c>
      <c r="G1285" s="154">
        <v>43829</v>
      </c>
      <c r="H1285" s="155">
        <v>1.214</v>
      </c>
      <c r="I1285" s="156">
        <v>17.5263718184457</v>
      </c>
      <c r="J1285" s="152" t="s">
        <v>14860</v>
      </c>
      <c r="K1285" s="156">
        <v>0.53812401688881095</v>
      </c>
      <c r="L1285" s="156">
        <v>1.80233045519321</v>
      </c>
      <c r="M1285" s="185">
        <v>3.1600407747196599</v>
      </c>
      <c r="N1285" s="156">
        <v>5.5816379760041803</v>
      </c>
      <c r="O1285" s="156">
        <v>17.5263718184457</v>
      </c>
      <c r="P1285" s="152" t="s">
        <v>14860</v>
      </c>
      <c r="Q1285" s="156">
        <v>12.371610992875</v>
      </c>
      <c r="R1285" s="152" t="s">
        <v>14861</v>
      </c>
      <c r="S1285" s="156">
        <v>22.641890527166201</v>
      </c>
      <c r="T1285" s="152" t="s">
        <v>14862</v>
      </c>
      <c r="U1285" s="156">
        <v>21.44</v>
      </c>
      <c r="V1285" s="152" t="s">
        <v>157</v>
      </c>
      <c r="W1285" s="152" t="s">
        <v>166</v>
      </c>
      <c r="X1285" s="155">
        <v>1.5803289464000001</v>
      </c>
      <c r="Y1285" s="152" t="s">
        <v>159</v>
      </c>
      <c r="Z1285" s="154">
        <v>42664</v>
      </c>
      <c r="AA1285" s="153" t="s">
        <v>4326</v>
      </c>
      <c r="AB1285" s="152" t="s">
        <v>11752</v>
      </c>
      <c r="AC1285" s="152" t="s">
        <v>270</v>
      </c>
      <c r="AD1285" s="152" t="s">
        <v>247</v>
      </c>
    </row>
    <row r="1286" spans="1:30">
      <c r="A1286" s="189" t="s">
        <v>8614</v>
      </c>
      <c r="B1286" s="189" t="s">
        <v>8615</v>
      </c>
      <c r="C1286" s="154">
        <v>43830</v>
      </c>
      <c r="D1286" s="155">
        <v>0.98799999999999999</v>
      </c>
      <c r="E1286" s="155">
        <v>0.98799999999999999</v>
      </c>
      <c r="F1286" s="156">
        <v>-0.18185492018589899</v>
      </c>
      <c r="G1286" s="154">
        <v>43829</v>
      </c>
      <c r="H1286" s="155">
        <v>0.98980000000000001</v>
      </c>
      <c r="I1286" s="156">
        <v>17.521113357916001</v>
      </c>
      <c r="J1286" s="152" t="s">
        <v>11763</v>
      </c>
      <c r="K1286" s="156">
        <v>0.84719812187403998</v>
      </c>
      <c r="L1286" s="156">
        <v>7.3213121877036702</v>
      </c>
      <c r="M1286" s="185">
        <v>10.2924759991069</v>
      </c>
      <c r="N1286" s="156">
        <v>9.99777332442663</v>
      </c>
      <c r="O1286" s="156">
        <v>17.521113357916001</v>
      </c>
      <c r="P1286" s="152" t="s">
        <v>11763</v>
      </c>
      <c r="Q1286" s="157">
        <v>0</v>
      </c>
      <c r="R1286" s="152"/>
      <c r="S1286" s="157">
        <v>0</v>
      </c>
      <c r="T1286" s="152"/>
      <c r="U1286" s="156">
        <v>-1.2</v>
      </c>
      <c r="V1286" s="152" t="s">
        <v>157</v>
      </c>
      <c r="W1286" s="152" t="s">
        <v>95</v>
      </c>
      <c r="X1286" s="155">
        <v>0.87287461879999995</v>
      </c>
      <c r="Y1286" s="152" t="s">
        <v>159</v>
      </c>
      <c r="Z1286" s="154">
        <v>43180</v>
      </c>
      <c r="AA1286" s="153" t="s">
        <v>4326</v>
      </c>
      <c r="AB1286" s="152" t="s">
        <v>11764</v>
      </c>
      <c r="AC1286" s="152" t="s">
        <v>286</v>
      </c>
      <c r="AD1286" s="152" t="s">
        <v>170</v>
      </c>
    </row>
    <row r="1287" spans="1:30">
      <c r="A1287" s="189" t="s">
        <v>8616</v>
      </c>
      <c r="B1287" s="189" t="s">
        <v>8617</v>
      </c>
      <c r="C1287" s="154">
        <v>43830</v>
      </c>
      <c r="D1287" s="155">
        <v>1.2264999999999999</v>
      </c>
      <c r="E1287" s="155">
        <v>2.2706</v>
      </c>
      <c r="F1287" s="156">
        <v>0.53278688524588602</v>
      </c>
      <c r="G1287" s="154">
        <v>43829</v>
      </c>
      <c r="H1287" s="155">
        <v>1.22</v>
      </c>
      <c r="I1287" s="156">
        <v>17.503353132784</v>
      </c>
      <c r="J1287" s="152" t="s">
        <v>11765</v>
      </c>
      <c r="K1287" s="156">
        <v>4.15251358695651</v>
      </c>
      <c r="L1287" s="156">
        <v>8.4342675271859093</v>
      </c>
      <c r="M1287" s="185">
        <v>10.306682255598499</v>
      </c>
      <c r="N1287" s="156">
        <v>12.8438678811298</v>
      </c>
      <c r="O1287" s="156">
        <v>17.503353132784</v>
      </c>
      <c r="P1287" s="152" t="s">
        <v>11765</v>
      </c>
      <c r="Q1287" s="156">
        <v>19.8924731182796</v>
      </c>
      <c r="R1287" s="152" t="s">
        <v>11766</v>
      </c>
      <c r="S1287" s="156">
        <v>22.039800995024901</v>
      </c>
      <c r="T1287" s="152" t="s">
        <v>11767</v>
      </c>
      <c r="U1287" s="156">
        <v>127.06133174999999</v>
      </c>
      <c r="V1287" s="152" t="s">
        <v>157</v>
      </c>
      <c r="W1287" s="152" t="s">
        <v>166</v>
      </c>
      <c r="X1287" s="155">
        <v>2.8929781757000002</v>
      </c>
      <c r="Y1287" s="152" t="s">
        <v>159</v>
      </c>
      <c r="Z1287" s="154">
        <v>41382</v>
      </c>
      <c r="AA1287" s="153" t="s">
        <v>4326</v>
      </c>
      <c r="AB1287" s="152" t="s">
        <v>11768</v>
      </c>
      <c r="AC1287" s="152" t="s">
        <v>233</v>
      </c>
      <c r="AD1287" s="152" t="s">
        <v>181</v>
      </c>
    </row>
    <row r="1288" spans="1:30">
      <c r="A1288" s="189" t="s">
        <v>14863</v>
      </c>
      <c r="B1288" s="189" t="s">
        <v>14864</v>
      </c>
      <c r="C1288" s="154">
        <v>43830</v>
      </c>
      <c r="D1288" s="155">
        <v>1.397</v>
      </c>
      <c r="E1288" s="155">
        <v>1.7170000000000001</v>
      </c>
      <c r="F1288" s="156">
        <v>0.28715003589375498</v>
      </c>
      <c r="G1288" s="154">
        <v>43829</v>
      </c>
      <c r="H1288" s="155">
        <v>1.393</v>
      </c>
      <c r="I1288" s="156">
        <v>17.493692178301099</v>
      </c>
      <c r="J1288" s="152" t="s">
        <v>14865</v>
      </c>
      <c r="K1288" s="156">
        <v>1.23188405797102</v>
      </c>
      <c r="L1288" s="156">
        <v>4.9586776859504198</v>
      </c>
      <c r="M1288" s="185">
        <v>6.6412213740458004</v>
      </c>
      <c r="N1288" s="156">
        <v>8.8854247856586195</v>
      </c>
      <c r="O1288" s="156">
        <v>17.493692178301099</v>
      </c>
      <c r="P1288" s="152" t="s">
        <v>14865</v>
      </c>
      <c r="Q1288" s="156">
        <v>11.581469648562299</v>
      </c>
      <c r="R1288" s="152" t="s">
        <v>14866</v>
      </c>
      <c r="S1288" s="156">
        <v>21.472342590027701</v>
      </c>
      <c r="T1288" s="152" t="s">
        <v>14867</v>
      </c>
      <c r="U1288" s="156">
        <v>75.406062700000007</v>
      </c>
      <c r="V1288" s="152" t="s">
        <v>157</v>
      </c>
      <c r="W1288" s="152" t="s">
        <v>189</v>
      </c>
      <c r="X1288" s="155">
        <v>1.0954803903999999</v>
      </c>
      <c r="Y1288" s="152" t="s">
        <v>159</v>
      </c>
      <c r="Z1288" s="154">
        <v>40617</v>
      </c>
      <c r="AA1288" s="153" t="s">
        <v>4326</v>
      </c>
      <c r="AB1288" s="152" t="s">
        <v>243</v>
      </c>
      <c r="AC1288" s="152" t="s">
        <v>244</v>
      </c>
      <c r="AD1288" s="152" t="s">
        <v>181</v>
      </c>
    </row>
    <row r="1289" spans="1:30">
      <c r="A1289" s="189" t="s">
        <v>14868</v>
      </c>
      <c r="B1289" s="189" t="s">
        <v>14869</v>
      </c>
      <c r="C1289" s="154">
        <v>43830</v>
      </c>
      <c r="D1289" s="155">
        <v>1.1950000000000001</v>
      </c>
      <c r="E1289" s="155">
        <v>1.296</v>
      </c>
      <c r="F1289" s="156">
        <v>0.16764459346186</v>
      </c>
      <c r="G1289" s="154">
        <v>43829</v>
      </c>
      <c r="H1289" s="155">
        <v>1.1930000000000001</v>
      </c>
      <c r="I1289" s="156">
        <v>17.485239449327601</v>
      </c>
      <c r="J1289" s="152" t="s">
        <v>14870</v>
      </c>
      <c r="K1289" s="156">
        <v>1.3570822731128001</v>
      </c>
      <c r="L1289" s="156">
        <v>3.1921512082614698</v>
      </c>
      <c r="M1289" s="185">
        <v>5.5694480121094099</v>
      </c>
      <c r="N1289" s="156">
        <v>9.1075168375886797</v>
      </c>
      <c r="O1289" s="156">
        <v>17.485239449327601</v>
      </c>
      <c r="P1289" s="152" t="s">
        <v>14870</v>
      </c>
      <c r="Q1289" s="156">
        <v>12.2141156776581</v>
      </c>
      <c r="R1289" s="152" t="s">
        <v>14871</v>
      </c>
      <c r="S1289" s="156">
        <v>22.628420946626399</v>
      </c>
      <c r="T1289" s="152" t="s">
        <v>14872</v>
      </c>
      <c r="U1289" s="156">
        <v>21.770022000000001</v>
      </c>
      <c r="V1289" s="152" t="s">
        <v>157</v>
      </c>
      <c r="W1289" s="152" t="s">
        <v>189</v>
      </c>
      <c r="X1289" s="155">
        <v>5.70198154E-2</v>
      </c>
      <c r="Y1289" s="152" t="s">
        <v>159</v>
      </c>
      <c r="Z1289" s="154">
        <v>42606</v>
      </c>
      <c r="AA1289" s="153" t="s">
        <v>4326</v>
      </c>
      <c r="AB1289" s="152" t="s">
        <v>14873</v>
      </c>
      <c r="AC1289" s="152" t="s">
        <v>215</v>
      </c>
      <c r="AD1289" s="152" t="s">
        <v>181</v>
      </c>
    </row>
    <row r="1290" spans="1:30">
      <c r="A1290" s="189" t="s">
        <v>14874</v>
      </c>
      <c r="B1290" s="189" t="s">
        <v>14875</v>
      </c>
      <c r="C1290" s="154">
        <v>43830</v>
      </c>
      <c r="D1290" s="155">
        <v>1.113</v>
      </c>
      <c r="E1290" s="155">
        <v>1.3480000000000001</v>
      </c>
      <c r="F1290" s="156">
        <v>0.27027027027025302</v>
      </c>
      <c r="G1290" s="154">
        <v>43829</v>
      </c>
      <c r="H1290" s="155">
        <v>1.1100000000000001</v>
      </c>
      <c r="I1290" s="156">
        <v>17.4697764756237</v>
      </c>
      <c r="J1290" s="152" t="s">
        <v>14876</v>
      </c>
      <c r="K1290" s="156">
        <v>1.7367458866544701</v>
      </c>
      <c r="L1290" s="156">
        <v>3.53488372093023</v>
      </c>
      <c r="M1290" s="185">
        <v>4.0186704023735196</v>
      </c>
      <c r="N1290" s="156">
        <v>10.06460297748</v>
      </c>
      <c r="O1290" s="156">
        <v>17.4697764756237</v>
      </c>
      <c r="P1290" s="152" t="s">
        <v>14876</v>
      </c>
      <c r="Q1290" s="156">
        <v>17.364320103092801</v>
      </c>
      <c r="R1290" s="152" t="s">
        <v>14877</v>
      </c>
      <c r="S1290" s="156">
        <v>33.540634017595302</v>
      </c>
      <c r="T1290" s="152" t="s">
        <v>14878</v>
      </c>
      <c r="U1290" s="156">
        <v>36.612068600000001</v>
      </c>
      <c r="V1290" s="152" t="s">
        <v>157</v>
      </c>
      <c r="W1290" s="152" t="s">
        <v>166</v>
      </c>
      <c r="X1290" s="155">
        <v>0.61298593869999995</v>
      </c>
      <c r="Y1290" s="152" t="s">
        <v>159</v>
      </c>
      <c r="Z1290" s="154">
        <v>42453</v>
      </c>
      <c r="AA1290" s="153" t="s">
        <v>4326</v>
      </c>
      <c r="AB1290" s="152" t="s">
        <v>11714</v>
      </c>
      <c r="AC1290" s="152" t="s">
        <v>196</v>
      </c>
      <c r="AD1290" s="152" t="s">
        <v>177</v>
      </c>
    </row>
    <row r="1291" spans="1:30">
      <c r="A1291" s="189" t="s">
        <v>14879</v>
      </c>
      <c r="B1291" s="189" t="s">
        <v>14880</v>
      </c>
      <c r="C1291" s="154">
        <v>43830</v>
      </c>
      <c r="D1291" s="155">
        <v>0.99350000000000005</v>
      </c>
      <c r="E1291" s="155">
        <v>0.99350000000000005</v>
      </c>
      <c r="F1291" s="156">
        <v>0.4956504147279</v>
      </c>
      <c r="G1291" s="154">
        <v>43829</v>
      </c>
      <c r="H1291" s="155">
        <v>0.98860000000000003</v>
      </c>
      <c r="I1291" s="156">
        <v>17.448871024943902</v>
      </c>
      <c r="J1291" s="152" t="s">
        <v>14881</v>
      </c>
      <c r="K1291" s="156">
        <v>3.0815521892508899</v>
      </c>
      <c r="L1291" s="156">
        <v>7.26624919023969</v>
      </c>
      <c r="M1291" s="185">
        <v>9.6941592138677404</v>
      </c>
      <c r="N1291" s="156">
        <v>10.0953014184397</v>
      </c>
      <c r="O1291" s="156">
        <v>17.448871024943902</v>
      </c>
      <c r="P1291" s="152" t="s">
        <v>14881</v>
      </c>
      <c r="Q1291" s="156">
        <v>6.1091530492363599</v>
      </c>
      <c r="R1291" s="152" t="s">
        <v>14882</v>
      </c>
      <c r="S1291" s="156">
        <v>-0.68972411035584802</v>
      </c>
      <c r="T1291" s="152" t="s">
        <v>14883</v>
      </c>
      <c r="U1291" s="156">
        <v>-0.64999999999999503</v>
      </c>
      <c r="V1291" s="152" t="s">
        <v>157</v>
      </c>
      <c r="W1291" s="152" t="s">
        <v>158</v>
      </c>
      <c r="X1291" s="155">
        <v>1.9315591299999999</v>
      </c>
      <c r="Y1291" s="152" t="s">
        <v>159</v>
      </c>
      <c r="Z1291" s="154">
        <v>42723</v>
      </c>
      <c r="AA1291" s="153" t="s">
        <v>4326</v>
      </c>
      <c r="AB1291" s="152" t="s">
        <v>14784</v>
      </c>
      <c r="AC1291" s="152" t="s">
        <v>430</v>
      </c>
      <c r="AD1291" s="152" t="s">
        <v>276</v>
      </c>
    </row>
    <row r="1292" spans="1:30">
      <c r="A1292" s="189" t="s">
        <v>8618</v>
      </c>
      <c r="B1292" s="189" t="s">
        <v>8619</v>
      </c>
      <c r="C1292" s="154">
        <v>43830</v>
      </c>
      <c r="D1292" s="155">
        <v>1.0549999999999999</v>
      </c>
      <c r="E1292" s="155">
        <v>1.272</v>
      </c>
      <c r="F1292" s="156">
        <v>0.18993352326684201</v>
      </c>
      <c r="G1292" s="154">
        <v>43829</v>
      </c>
      <c r="H1292" s="155">
        <v>1.0529999999999999</v>
      </c>
      <c r="I1292" s="156">
        <v>17.437683246606799</v>
      </c>
      <c r="J1292" s="152" t="s">
        <v>11769</v>
      </c>
      <c r="K1292" s="156">
        <v>9.4876660341539895E-2</v>
      </c>
      <c r="L1292" s="156">
        <v>2.0117442287897598</v>
      </c>
      <c r="M1292" s="185">
        <v>4.7795308253888296</v>
      </c>
      <c r="N1292" s="156">
        <v>9.1759859103788202</v>
      </c>
      <c r="O1292" s="156">
        <v>17.437683246606799</v>
      </c>
      <c r="P1292" s="152" t="s">
        <v>11769</v>
      </c>
      <c r="Q1292" s="156">
        <v>17.990349226476901</v>
      </c>
      <c r="R1292" s="152" t="s">
        <v>11770</v>
      </c>
      <c r="S1292" s="156">
        <v>27.330662267839699</v>
      </c>
      <c r="T1292" s="152" t="s">
        <v>11771</v>
      </c>
      <c r="U1292" s="156">
        <v>30.2592675</v>
      </c>
      <c r="V1292" s="152" t="s">
        <v>163</v>
      </c>
      <c r="W1292" s="152" t="s">
        <v>166</v>
      </c>
      <c r="X1292" s="155">
        <v>4.9827578282999996</v>
      </c>
      <c r="Y1292" s="152" t="s">
        <v>159</v>
      </c>
      <c r="Z1292" s="154">
        <v>42439</v>
      </c>
      <c r="AA1292" s="153" t="s">
        <v>4326</v>
      </c>
      <c r="AB1292" s="152" t="s">
        <v>11563</v>
      </c>
      <c r="AC1292" s="152" t="s">
        <v>196</v>
      </c>
      <c r="AD1292" s="152" t="s">
        <v>177</v>
      </c>
    </row>
    <row r="1293" spans="1:30">
      <c r="A1293" s="189" t="s">
        <v>3781</v>
      </c>
      <c r="B1293" s="189" t="s">
        <v>3782</v>
      </c>
      <c r="C1293" s="154">
        <v>43830</v>
      </c>
      <c r="D1293" s="155">
        <v>1.1817</v>
      </c>
      <c r="E1293" s="155">
        <v>1.4464999999999999</v>
      </c>
      <c r="F1293" s="156">
        <v>0.79324462640735804</v>
      </c>
      <c r="G1293" s="154">
        <v>43829</v>
      </c>
      <c r="H1293" s="155">
        <v>1.1724000000000001</v>
      </c>
      <c r="I1293" s="156">
        <v>17.430189804233301</v>
      </c>
      <c r="J1293" s="152" t="s">
        <v>6664</v>
      </c>
      <c r="K1293" s="156">
        <v>2.4269740833839002</v>
      </c>
      <c r="L1293" s="156">
        <v>7.0962479608482898</v>
      </c>
      <c r="M1293" s="185">
        <v>7.7308779287081801</v>
      </c>
      <c r="N1293" s="156">
        <v>11.6074801662259</v>
      </c>
      <c r="O1293" s="156">
        <v>17.430189804233301</v>
      </c>
      <c r="P1293" s="152" t="s">
        <v>6664</v>
      </c>
      <c r="Q1293" s="156">
        <v>14.5280093041287</v>
      </c>
      <c r="R1293" s="152" t="s">
        <v>6665</v>
      </c>
      <c r="S1293" s="157">
        <v>0</v>
      </c>
      <c r="T1293" s="152"/>
      <c r="U1293" s="156">
        <v>13.417794414051199</v>
      </c>
      <c r="V1293" s="152" t="s">
        <v>157</v>
      </c>
      <c r="W1293" s="152" t="s">
        <v>95</v>
      </c>
      <c r="X1293" s="155">
        <v>0.52013349310000001</v>
      </c>
      <c r="Y1293" s="152" t="s">
        <v>159</v>
      </c>
      <c r="Z1293" s="154">
        <v>42998</v>
      </c>
      <c r="AA1293" s="153" t="s">
        <v>4326</v>
      </c>
      <c r="AB1293" s="152" t="s">
        <v>225</v>
      </c>
      <c r="AC1293" s="152" t="s">
        <v>203</v>
      </c>
      <c r="AD1293" s="152" t="s">
        <v>162</v>
      </c>
    </row>
    <row r="1294" spans="1:30">
      <c r="A1294" s="189" t="s">
        <v>8620</v>
      </c>
      <c r="B1294" s="189" t="s">
        <v>8621</v>
      </c>
      <c r="C1294" s="154">
        <v>43830</v>
      </c>
      <c r="D1294" s="155">
        <v>1.1783999999999999</v>
      </c>
      <c r="E1294" s="155">
        <v>1.1783999999999999</v>
      </c>
      <c r="F1294" s="156">
        <v>0.246703530412582</v>
      </c>
      <c r="G1294" s="154">
        <v>43829</v>
      </c>
      <c r="H1294" s="155">
        <v>1.1755</v>
      </c>
      <c r="I1294" s="156">
        <v>17.4289985052317</v>
      </c>
      <c r="J1294" s="152" t="s">
        <v>11772</v>
      </c>
      <c r="K1294" s="156">
        <v>1.5074511155138099</v>
      </c>
      <c r="L1294" s="156">
        <v>4.55150385946233</v>
      </c>
      <c r="M1294" s="185">
        <v>7.0008172160174302</v>
      </c>
      <c r="N1294" s="156">
        <v>14.197112123267701</v>
      </c>
      <c r="O1294" s="156">
        <v>17.4289985052317</v>
      </c>
      <c r="P1294" s="152" t="s">
        <v>11772</v>
      </c>
      <c r="Q1294" s="157">
        <v>0</v>
      </c>
      <c r="R1294" s="152"/>
      <c r="S1294" s="157">
        <v>0</v>
      </c>
      <c r="T1294" s="152"/>
      <c r="U1294" s="156">
        <v>17.84</v>
      </c>
      <c r="V1294" s="152" t="s">
        <v>163</v>
      </c>
      <c r="W1294" s="152" t="s">
        <v>95</v>
      </c>
      <c r="X1294" s="155">
        <v>2.0575099448</v>
      </c>
      <c r="Y1294" s="152" t="s">
        <v>159</v>
      </c>
      <c r="Z1294" s="154">
        <v>43410</v>
      </c>
      <c r="AA1294" s="153" t="s">
        <v>4326</v>
      </c>
      <c r="AB1294" s="152" t="s">
        <v>10844</v>
      </c>
      <c r="AC1294" s="152" t="s">
        <v>524</v>
      </c>
      <c r="AD1294" s="152" t="s">
        <v>207</v>
      </c>
    </row>
    <row r="1295" spans="1:30">
      <c r="A1295" s="189" t="s">
        <v>14884</v>
      </c>
      <c r="B1295" s="189" t="s">
        <v>14885</v>
      </c>
      <c r="C1295" s="154">
        <v>43830</v>
      </c>
      <c r="D1295" s="155">
        <v>1.3724000000000001</v>
      </c>
      <c r="E1295" s="155">
        <v>1.4224000000000001</v>
      </c>
      <c r="F1295" s="156">
        <v>0.38768195450224302</v>
      </c>
      <c r="G1295" s="154">
        <v>43829</v>
      </c>
      <c r="H1295" s="155">
        <v>1.3671</v>
      </c>
      <c r="I1295" s="156">
        <v>17.409530327658501</v>
      </c>
      <c r="J1295" s="152" t="s">
        <v>14886</v>
      </c>
      <c r="K1295" s="156">
        <v>1.1572197243311</v>
      </c>
      <c r="L1295" s="156">
        <v>3.7574657896726502</v>
      </c>
      <c r="M1295" s="185">
        <v>2.92485375731215</v>
      </c>
      <c r="N1295" s="156">
        <v>7.4201628052598698</v>
      </c>
      <c r="O1295" s="156">
        <v>17.409530327658501</v>
      </c>
      <c r="P1295" s="152" t="s">
        <v>14886</v>
      </c>
      <c r="Q1295" s="156">
        <v>18.971456314871698</v>
      </c>
      <c r="R1295" s="152" t="s">
        <v>14887</v>
      </c>
      <c r="S1295" s="156">
        <v>42.422788111331997</v>
      </c>
      <c r="T1295" s="152" t="s">
        <v>14888</v>
      </c>
      <c r="U1295" s="156">
        <v>43.277324839999999</v>
      </c>
      <c r="V1295" s="152" t="s">
        <v>157</v>
      </c>
      <c r="W1295" s="152" t="s">
        <v>197</v>
      </c>
      <c r="X1295" s="155">
        <v>0.35804718390000001</v>
      </c>
      <c r="Y1295" s="152" t="s">
        <v>159</v>
      </c>
      <c r="Z1295" s="154">
        <v>42601</v>
      </c>
      <c r="AA1295" s="153" t="s">
        <v>4326</v>
      </c>
      <c r="AB1295" s="152" t="s">
        <v>14846</v>
      </c>
      <c r="AC1295" s="152" t="s">
        <v>381</v>
      </c>
      <c r="AD1295" s="152" t="s">
        <v>338</v>
      </c>
    </row>
    <row r="1296" spans="1:30">
      <c r="A1296" s="189" t="s">
        <v>14889</v>
      </c>
      <c r="B1296" s="189" t="s">
        <v>14890</v>
      </c>
      <c r="C1296" s="154">
        <v>43830</v>
      </c>
      <c r="D1296" s="155">
        <v>1.3979999999999999</v>
      </c>
      <c r="E1296" s="155">
        <v>1.5780000000000001</v>
      </c>
      <c r="F1296" s="156">
        <v>0.21505376344084601</v>
      </c>
      <c r="G1296" s="154">
        <v>43829</v>
      </c>
      <c r="H1296" s="155">
        <v>1.395</v>
      </c>
      <c r="I1296" s="156">
        <v>17.3803526448363</v>
      </c>
      <c r="J1296" s="152" t="s">
        <v>14891</v>
      </c>
      <c r="K1296" s="156">
        <v>0.79307858687814803</v>
      </c>
      <c r="L1296" s="156">
        <v>3.6323202372127499</v>
      </c>
      <c r="M1296" s="185">
        <v>5.6689342403628098</v>
      </c>
      <c r="N1296" s="156">
        <v>11.1287758346582</v>
      </c>
      <c r="O1296" s="156">
        <v>17.3803526448363</v>
      </c>
      <c r="P1296" s="152" t="s">
        <v>14891</v>
      </c>
      <c r="Q1296" s="156">
        <v>8.8785046728971899</v>
      </c>
      <c r="R1296" s="152" t="s">
        <v>14892</v>
      </c>
      <c r="S1296" s="156">
        <v>11.661341853035101</v>
      </c>
      <c r="T1296" s="152" t="s">
        <v>14893</v>
      </c>
      <c r="U1296" s="156">
        <v>61.005003799999997</v>
      </c>
      <c r="V1296" s="152" t="s">
        <v>157</v>
      </c>
      <c r="W1296" s="152" t="s">
        <v>158</v>
      </c>
      <c r="X1296" s="155">
        <v>1.6575932159</v>
      </c>
      <c r="Y1296" s="152" t="s">
        <v>159</v>
      </c>
      <c r="Z1296" s="154">
        <v>40485</v>
      </c>
      <c r="AA1296" s="153" t="s">
        <v>4326</v>
      </c>
      <c r="AB1296" s="152" t="s">
        <v>911</v>
      </c>
      <c r="AC1296" s="152" t="s">
        <v>200</v>
      </c>
      <c r="AD1296" s="152" t="s">
        <v>162</v>
      </c>
    </row>
    <row r="1297" spans="1:30">
      <c r="A1297" s="189" t="s">
        <v>14894</v>
      </c>
      <c r="B1297" s="189" t="s">
        <v>14895</v>
      </c>
      <c r="C1297" s="154">
        <v>43830</v>
      </c>
      <c r="D1297" s="155">
        <v>0.96330000000000005</v>
      </c>
      <c r="E1297" s="155">
        <v>1.1456</v>
      </c>
      <c r="F1297" s="156">
        <v>1.0382059800669601E-2</v>
      </c>
      <c r="G1297" s="154">
        <v>43829</v>
      </c>
      <c r="H1297" s="155">
        <v>0.96319999999999995</v>
      </c>
      <c r="I1297" s="156">
        <v>17.3754112343122</v>
      </c>
      <c r="J1297" s="152" t="s">
        <v>14896</v>
      </c>
      <c r="K1297" s="156">
        <v>0.11432134691332201</v>
      </c>
      <c r="L1297" s="156">
        <v>0.90080653608463201</v>
      </c>
      <c r="M1297" s="185">
        <v>-1.7942705678458499</v>
      </c>
      <c r="N1297" s="156">
        <v>-1.58357172047404</v>
      </c>
      <c r="O1297" s="156">
        <v>17.3754112343122</v>
      </c>
      <c r="P1297" s="152" t="s">
        <v>14896</v>
      </c>
      <c r="Q1297" s="156">
        <v>-2.4882893141536</v>
      </c>
      <c r="R1297" s="152" t="s">
        <v>14897</v>
      </c>
      <c r="S1297" s="157">
        <v>0</v>
      </c>
      <c r="T1297" s="152"/>
      <c r="U1297" s="156">
        <v>13.88392691</v>
      </c>
      <c r="V1297" s="152" t="s">
        <v>157</v>
      </c>
      <c r="W1297" s="152" t="s">
        <v>95</v>
      </c>
      <c r="X1297" s="155">
        <v>2.8998959999999999E-3</v>
      </c>
      <c r="Y1297" s="152" t="s">
        <v>159</v>
      </c>
      <c r="Z1297" s="154">
        <v>42865</v>
      </c>
      <c r="AA1297" s="153" t="s">
        <v>4326</v>
      </c>
      <c r="AB1297" s="152" t="s">
        <v>14800</v>
      </c>
      <c r="AC1297" s="152" t="s">
        <v>201</v>
      </c>
      <c r="AD1297" s="152" t="s">
        <v>162</v>
      </c>
    </row>
    <row r="1298" spans="1:30">
      <c r="A1298" s="189" t="s">
        <v>8622</v>
      </c>
      <c r="B1298" s="189" t="s">
        <v>8623</v>
      </c>
      <c r="C1298" s="154">
        <v>43830</v>
      </c>
      <c r="D1298" s="155">
        <v>1.1890000000000001</v>
      </c>
      <c r="E1298" s="155">
        <v>1.35</v>
      </c>
      <c r="F1298" s="156">
        <v>-0.502092050209204</v>
      </c>
      <c r="G1298" s="154">
        <v>43829</v>
      </c>
      <c r="H1298" s="155">
        <v>1.1950000000000001</v>
      </c>
      <c r="I1298" s="156">
        <v>17.374113688248698</v>
      </c>
      <c r="J1298" s="152" t="s">
        <v>11773</v>
      </c>
      <c r="K1298" s="156">
        <v>1.27768313458264</v>
      </c>
      <c r="L1298" s="156">
        <v>7.4074074074074199</v>
      </c>
      <c r="M1298" s="185">
        <v>9.5852324112404705</v>
      </c>
      <c r="N1298" s="156">
        <v>7.4073867806647797</v>
      </c>
      <c r="O1298" s="156">
        <v>17.374113688248698</v>
      </c>
      <c r="P1298" s="152" t="s">
        <v>11773</v>
      </c>
      <c r="Q1298" s="156">
        <v>-10.5061105124836</v>
      </c>
      <c r="R1298" s="152" t="s">
        <v>11774</v>
      </c>
      <c r="S1298" s="156">
        <v>22.161165739910299</v>
      </c>
      <c r="T1298" s="152" t="s">
        <v>11775</v>
      </c>
      <c r="U1298" s="156">
        <v>36.209699800000003</v>
      </c>
      <c r="V1298" s="152" t="s">
        <v>174</v>
      </c>
      <c r="W1298" s="152" t="s">
        <v>158</v>
      </c>
      <c r="X1298" s="155">
        <v>24.676099651200001</v>
      </c>
      <c r="Y1298" s="152" t="s">
        <v>159</v>
      </c>
      <c r="Z1298" s="154">
        <v>42346</v>
      </c>
      <c r="AA1298" s="153" t="s">
        <v>4326</v>
      </c>
      <c r="AB1298" s="152" t="s">
        <v>327</v>
      </c>
      <c r="AC1298" s="152" t="s">
        <v>171</v>
      </c>
      <c r="AD1298" s="152" t="s">
        <v>185</v>
      </c>
    </row>
    <row r="1299" spans="1:30">
      <c r="A1299" s="189" t="s">
        <v>8624</v>
      </c>
      <c r="B1299" s="189" t="s">
        <v>8625</v>
      </c>
      <c r="C1299" s="154">
        <v>43830</v>
      </c>
      <c r="D1299" s="155">
        <v>1.75</v>
      </c>
      <c r="E1299" s="155">
        <v>1.8049999999999999</v>
      </c>
      <c r="F1299" s="156">
        <v>0.11441647597254601</v>
      </c>
      <c r="G1299" s="154">
        <v>43829</v>
      </c>
      <c r="H1299" s="155">
        <v>1.748</v>
      </c>
      <c r="I1299" s="156">
        <v>17.370892018779301</v>
      </c>
      <c r="J1299" s="152" t="s">
        <v>11776</v>
      </c>
      <c r="K1299" s="156">
        <v>0.69044879171461104</v>
      </c>
      <c r="L1299" s="156">
        <v>1.62601626016261</v>
      </c>
      <c r="M1299" s="185">
        <v>2.8806584362139902</v>
      </c>
      <c r="N1299" s="156">
        <v>8.0246913580246897</v>
      </c>
      <c r="O1299" s="156">
        <v>17.370892018779301</v>
      </c>
      <c r="P1299" s="152" t="s">
        <v>11776</v>
      </c>
      <c r="Q1299" s="156">
        <v>10.8998732572877</v>
      </c>
      <c r="R1299" s="152" t="s">
        <v>11777</v>
      </c>
      <c r="S1299" s="156">
        <v>28.221819787985901</v>
      </c>
      <c r="T1299" s="152" t="s">
        <v>11778</v>
      </c>
      <c r="U1299" s="156">
        <v>81.433875</v>
      </c>
      <c r="V1299" s="152" t="s">
        <v>163</v>
      </c>
      <c r="W1299" s="152" t="s">
        <v>166</v>
      </c>
      <c r="X1299" s="155">
        <v>4.0782381193999999</v>
      </c>
      <c r="Y1299" s="152" t="s">
        <v>159</v>
      </c>
      <c r="Z1299" s="154">
        <v>42153</v>
      </c>
      <c r="AA1299" s="153" t="s">
        <v>4326</v>
      </c>
      <c r="AB1299" s="152" t="s">
        <v>550</v>
      </c>
      <c r="AC1299" s="152" t="s">
        <v>167</v>
      </c>
      <c r="AD1299" s="152" t="s">
        <v>483</v>
      </c>
    </row>
    <row r="1300" spans="1:30">
      <c r="A1300" s="189" t="s">
        <v>14898</v>
      </c>
      <c r="B1300" s="189" t="s">
        <v>14899</v>
      </c>
      <c r="C1300" s="154">
        <v>43830</v>
      </c>
      <c r="D1300" s="155">
        <v>1.17</v>
      </c>
      <c r="E1300" s="155">
        <v>1.17</v>
      </c>
      <c r="F1300" s="156">
        <v>0.17123287671232901</v>
      </c>
      <c r="G1300" s="154">
        <v>43829</v>
      </c>
      <c r="H1300" s="155">
        <v>1.1679999999999999</v>
      </c>
      <c r="I1300" s="156">
        <v>17.352056168505499</v>
      </c>
      <c r="J1300" s="152" t="s">
        <v>14900</v>
      </c>
      <c r="K1300" s="156">
        <v>0.68846815834767705</v>
      </c>
      <c r="L1300" s="156">
        <v>3.3568904593639601</v>
      </c>
      <c r="M1300" s="185">
        <v>5.02692998204666</v>
      </c>
      <c r="N1300" s="156">
        <v>8.0332409972299104</v>
      </c>
      <c r="O1300" s="156">
        <v>17.352056168505499</v>
      </c>
      <c r="P1300" s="152" t="s">
        <v>14900</v>
      </c>
      <c r="Q1300" s="157">
        <v>0</v>
      </c>
      <c r="R1300" s="152"/>
      <c r="S1300" s="157">
        <v>0</v>
      </c>
      <c r="T1300" s="152"/>
      <c r="U1300" s="156">
        <v>17</v>
      </c>
      <c r="V1300" s="152" t="s">
        <v>227</v>
      </c>
      <c r="W1300" s="152" t="s">
        <v>95</v>
      </c>
      <c r="X1300" s="155">
        <v>2.7581268999999999E-3</v>
      </c>
      <c r="Y1300" s="152" t="s">
        <v>159</v>
      </c>
      <c r="Z1300" s="154">
        <v>43129</v>
      </c>
      <c r="AA1300" s="153" t="s">
        <v>4326</v>
      </c>
      <c r="AB1300" s="152" t="s">
        <v>550</v>
      </c>
      <c r="AC1300" s="152" t="s">
        <v>167</v>
      </c>
      <c r="AD1300" s="152" t="s">
        <v>173</v>
      </c>
    </row>
    <row r="1301" spans="1:30">
      <c r="A1301" s="189" t="s">
        <v>3757</v>
      </c>
      <c r="B1301" s="189" t="s">
        <v>3758</v>
      </c>
      <c r="C1301" s="154">
        <v>43830</v>
      </c>
      <c r="D1301" s="155">
        <v>2.4900000000000002</v>
      </c>
      <c r="E1301" s="155">
        <v>2.4900000000000002</v>
      </c>
      <c r="F1301" s="156">
        <v>0.32232070910555999</v>
      </c>
      <c r="G1301" s="154">
        <v>43829</v>
      </c>
      <c r="H1301" s="155">
        <v>2.4820000000000002</v>
      </c>
      <c r="I1301" s="156">
        <v>17.3421300659755</v>
      </c>
      <c r="J1301" s="152" t="s">
        <v>6666</v>
      </c>
      <c r="K1301" s="156">
        <v>1.01419878296147</v>
      </c>
      <c r="L1301" s="156">
        <v>6.2286689419795396</v>
      </c>
      <c r="M1301" s="185">
        <v>3.9665970772442698</v>
      </c>
      <c r="N1301" s="156">
        <v>7.9323797139141901</v>
      </c>
      <c r="O1301" s="156">
        <v>17.3421300659755</v>
      </c>
      <c r="P1301" s="152" t="s">
        <v>6666</v>
      </c>
      <c r="Q1301" s="156">
        <v>6.3648013669372103</v>
      </c>
      <c r="R1301" s="152" t="s">
        <v>6667</v>
      </c>
      <c r="S1301" s="156">
        <v>2.3848684210526399</v>
      </c>
      <c r="T1301" s="152" t="s">
        <v>6668</v>
      </c>
      <c r="U1301" s="156">
        <v>149</v>
      </c>
      <c r="V1301" s="152" t="s">
        <v>157</v>
      </c>
      <c r="W1301" s="152" t="s">
        <v>158</v>
      </c>
      <c r="X1301" s="155">
        <v>0.5503352843</v>
      </c>
      <c r="Y1301" s="152" t="s">
        <v>159</v>
      </c>
      <c r="Z1301" s="154">
        <v>41058</v>
      </c>
      <c r="AA1301" s="153" t="s">
        <v>4326</v>
      </c>
      <c r="AB1301" s="152" t="s">
        <v>874</v>
      </c>
      <c r="AC1301" s="152" t="s">
        <v>246</v>
      </c>
      <c r="AD1301" s="152" t="s">
        <v>183</v>
      </c>
    </row>
    <row r="1302" spans="1:30">
      <c r="A1302" s="189" t="s">
        <v>8626</v>
      </c>
      <c r="B1302" s="189" t="s">
        <v>8627</v>
      </c>
      <c r="C1302" s="154">
        <v>43830</v>
      </c>
      <c r="D1302" s="155">
        <v>1.1518999999999999</v>
      </c>
      <c r="E1302" s="155">
        <v>1.1518999999999999</v>
      </c>
      <c r="F1302" s="156">
        <v>0.112984529810521</v>
      </c>
      <c r="G1302" s="154">
        <v>43829</v>
      </c>
      <c r="H1302" s="155">
        <v>1.1506000000000001</v>
      </c>
      <c r="I1302" s="156">
        <v>17.3372720790465</v>
      </c>
      <c r="J1302" s="152" t="s">
        <v>11779</v>
      </c>
      <c r="K1302" s="156">
        <v>0.69936183232800098</v>
      </c>
      <c r="L1302" s="156">
        <v>3.0045604936063501</v>
      </c>
      <c r="M1302" s="185">
        <v>4.8420861017566104</v>
      </c>
      <c r="N1302" s="156">
        <v>8.6800641569959307</v>
      </c>
      <c r="O1302" s="156">
        <v>17.3372720790465</v>
      </c>
      <c r="P1302" s="152" t="s">
        <v>11779</v>
      </c>
      <c r="Q1302" s="156">
        <v>15.19</v>
      </c>
      <c r="R1302" s="152" t="s">
        <v>11780</v>
      </c>
      <c r="S1302" s="157">
        <v>0</v>
      </c>
      <c r="T1302" s="152"/>
      <c r="U1302" s="156">
        <v>15.19</v>
      </c>
      <c r="V1302" s="152" t="s">
        <v>157</v>
      </c>
      <c r="W1302" s="152" t="s">
        <v>95</v>
      </c>
      <c r="X1302" s="155">
        <v>2.5267722014</v>
      </c>
      <c r="Y1302" s="152" t="s">
        <v>159</v>
      </c>
      <c r="Z1302" s="154">
        <v>43097</v>
      </c>
      <c r="AA1302" s="153" t="s">
        <v>4326</v>
      </c>
      <c r="AB1302" s="152" t="s">
        <v>11781</v>
      </c>
      <c r="AC1302" s="152" t="s">
        <v>492</v>
      </c>
      <c r="AD1302" s="152" t="s">
        <v>162</v>
      </c>
    </row>
    <row r="1303" spans="1:30">
      <c r="A1303" s="189" t="s">
        <v>8628</v>
      </c>
      <c r="B1303" s="189" t="s">
        <v>8629</v>
      </c>
      <c r="C1303" s="154">
        <v>43830</v>
      </c>
      <c r="D1303" s="155">
        <v>1.022</v>
      </c>
      <c r="E1303" s="155">
        <v>1.022</v>
      </c>
      <c r="F1303" s="156">
        <v>0</v>
      </c>
      <c r="G1303" s="154">
        <v>43829</v>
      </c>
      <c r="H1303" s="155">
        <v>1.022</v>
      </c>
      <c r="I1303" s="156">
        <v>17.336394948335201</v>
      </c>
      <c r="J1303" s="152" t="s">
        <v>11782</v>
      </c>
      <c r="K1303" s="156">
        <v>1.4895729890764799</v>
      </c>
      <c r="L1303" s="156">
        <v>4.7131147540983704</v>
      </c>
      <c r="M1303" s="185">
        <v>6.2370062370062396</v>
      </c>
      <c r="N1303" s="156">
        <v>5.68769389865564</v>
      </c>
      <c r="O1303" s="156">
        <v>17.336394948335201</v>
      </c>
      <c r="P1303" s="152" t="s">
        <v>11782</v>
      </c>
      <c r="Q1303" s="156">
        <v>-11.972437553832901</v>
      </c>
      <c r="R1303" s="152" t="s">
        <v>11783</v>
      </c>
      <c r="S1303" s="156">
        <v>-0.1953125</v>
      </c>
      <c r="T1303" s="152" t="s">
        <v>11784</v>
      </c>
      <c r="U1303" s="156">
        <v>2.2000000000000002</v>
      </c>
      <c r="V1303" s="152" t="s">
        <v>163</v>
      </c>
      <c r="W1303" s="152" t="s">
        <v>186</v>
      </c>
      <c r="X1303" s="155">
        <v>1.4754329825000001</v>
      </c>
      <c r="Y1303" s="152" t="s">
        <v>159</v>
      </c>
      <c r="Z1303" s="154">
        <v>42179</v>
      </c>
      <c r="AA1303" s="153" t="s">
        <v>4326</v>
      </c>
      <c r="AB1303" s="152" t="s">
        <v>535</v>
      </c>
      <c r="AC1303" s="152" t="s">
        <v>412</v>
      </c>
      <c r="AD1303" s="152" t="s">
        <v>183</v>
      </c>
    </row>
    <row r="1304" spans="1:30">
      <c r="A1304" s="189" t="s">
        <v>14901</v>
      </c>
      <c r="B1304" s="189" t="s">
        <v>14902</v>
      </c>
      <c r="C1304" s="154">
        <v>43830</v>
      </c>
      <c r="D1304" s="155">
        <v>1.1811</v>
      </c>
      <c r="E1304" s="155">
        <v>1.1940999999999999</v>
      </c>
      <c r="F1304" s="156">
        <v>-4.23155044008105E-2</v>
      </c>
      <c r="G1304" s="154">
        <v>43829</v>
      </c>
      <c r="H1304" s="155">
        <v>1.1816</v>
      </c>
      <c r="I1304" s="156">
        <v>17.3355851380886</v>
      </c>
      <c r="J1304" s="152" t="s">
        <v>14903</v>
      </c>
      <c r="K1304" s="156">
        <v>0.68195379763019703</v>
      </c>
      <c r="L1304" s="156">
        <v>2.7579606751348398</v>
      </c>
      <c r="M1304" s="185">
        <v>3.8055897345754999</v>
      </c>
      <c r="N1304" s="156">
        <v>6.9159047705259402</v>
      </c>
      <c r="O1304" s="156">
        <v>17.3355851380886</v>
      </c>
      <c r="P1304" s="152" t="s">
        <v>14903</v>
      </c>
      <c r="Q1304" s="156">
        <v>17.9837841649667</v>
      </c>
      <c r="R1304" s="152" t="s">
        <v>14904</v>
      </c>
      <c r="S1304" s="156">
        <v>18.929201938428601</v>
      </c>
      <c r="T1304" s="152" t="s">
        <v>14905</v>
      </c>
      <c r="U1304" s="156">
        <v>20.475270859999998</v>
      </c>
      <c r="V1304" s="152" t="s">
        <v>157</v>
      </c>
      <c r="W1304" s="152" t="s">
        <v>189</v>
      </c>
      <c r="X1304" s="155">
        <v>0.37540635039999998</v>
      </c>
      <c r="Y1304" s="152" t="s">
        <v>159</v>
      </c>
      <c r="Z1304" s="154">
        <v>42515</v>
      </c>
      <c r="AA1304" s="153" t="s">
        <v>4326</v>
      </c>
      <c r="AB1304" s="152" t="s">
        <v>6660</v>
      </c>
      <c r="AC1304" s="152" t="s">
        <v>347</v>
      </c>
      <c r="AD1304" s="152" t="s">
        <v>3318</v>
      </c>
    </row>
    <row r="1305" spans="1:30">
      <c r="A1305" s="189" t="s">
        <v>14906</v>
      </c>
      <c r="B1305" s="189" t="s">
        <v>14907</v>
      </c>
      <c r="C1305" s="154">
        <v>43830</v>
      </c>
      <c r="D1305" s="155">
        <v>1.2292000000000001</v>
      </c>
      <c r="E1305" s="155">
        <v>1.2292000000000001</v>
      </c>
      <c r="F1305" s="156">
        <v>6.5125366330196499E-2</v>
      </c>
      <c r="G1305" s="154">
        <v>43829</v>
      </c>
      <c r="H1305" s="155">
        <v>1.2283999999999999</v>
      </c>
      <c r="I1305" s="156">
        <v>17.323661353440901</v>
      </c>
      <c r="J1305" s="152" t="s">
        <v>14908</v>
      </c>
      <c r="K1305" s="156">
        <v>0.35924232527759298</v>
      </c>
      <c r="L1305" s="156">
        <v>1.1937103811640899</v>
      </c>
      <c r="M1305" s="185">
        <v>1.83927091963546</v>
      </c>
      <c r="N1305" s="156">
        <v>3.7474679270763001</v>
      </c>
      <c r="O1305" s="156">
        <v>17.323661353440901</v>
      </c>
      <c r="P1305" s="152" t="s">
        <v>14908</v>
      </c>
      <c r="Q1305" s="156">
        <v>17.357265610082099</v>
      </c>
      <c r="R1305" s="152" t="s">
        <v>14909</v>
      </c>
      <c r="S1305" s="156">
        <v>21.3904799525973</v>
      </c>
      <c r="T1305" s="152" t="s">
        <v>14910</v>
      </c>
      <c r="U1305" s="156">
        <v>22.92</v>
      </c>
      <c r="V1305" s="152" t="s">
        <v>157</v>
      </c>
      <c r="W1305" s="152" t="s">
        <v>166</v>
      </c>
      <c r="X1305" s="155">
        <v>0.52682409549999998</v>
      </c>
      <c r="Y1305" s="152" t="s">
        <v>159</v>
      </c>
      <c r="Z1305" s="154">
        <v>42702</v>
      </c>
      <c r="AA1305" s="153" t="s">
        <v>4326</v>
      </c>
      <c r="AB1305" s="152" t="s">
        <v>6656</v>
      </c>
      <c r="AC1305" s="152" t="s">
        <v>171</v>
      </c>
      <c r="AD1305" s="152" t="s">
        <v>207</v>
      </c>
    </row>
    <row r="1306" spans="1:30">
      <c r="A1306" s="189" t="s">
        <v>8630</v>
      </c>
      <c r="B1306" s="189" t="s">
        <v>8631</v>
      </c>
      <c r="C1306" s="154">
        <v>43830</v>
      </c>
      <c r="D1306" s="155">
        <v>0.97699999999999998</v>
      </c>
      <c r="E1306" s="155">
        <v>0.97699999999999998</v>
      </c>
      <c r="F1306" s="156">
        <v>0.82559339525283904</v>
      </c>
      <c r="G1306" s="154">
        <v>43829</v>
      </c>
      <c r="H1306" s="155">
        <v>0.96899999999999997</v>
      </c>
      <c r="I1306" s="156">
        <v>17.286914765906399</v>
      </c>
      <c r="J1306" s="152" t="s">
        <v>11785</v>
      </c>
      <c r="K1306" s="156">
        <v>0</v>
      </c>
      <c r="L1306" s="156">
        <v>11.0227272727273</v>
      </c>
      <c r="M1306" s="185">
        <v>7.4807480748074804</v>
      </c>
      <c r="N1306" s="156">
        <v>8.4350721420643708</v>
      </c>
      <c r="O1306" s="156">
        <v>17.286914765906399</v>
      </c>
      <c r="P1306" s="152" t="s">
        <v>11785</v>
      </c>
      <c r="Q1306" s="156">
        <v>-2.2022022022022001</v>
      </c>
      <c r="R1306" s="152" t="s">
        <v>11786</v>
      </c>
      <c r="S1306" s="156">
        <v>-2.1042084168336701</v>
      </c>
      <c r="T1306" s="152" t="s">
        <v>11787</v>
      </c>
      <c r="U1306" s="156">
        <v>-2.2999999999999998</v>
      </c>
      <c r="V1306" s="152" t="s">
        <v>157</v>
      </c>
      <c r="W1306" s="152" t="s">
        <v>186</v>
      </c>
      <c r="X1306" s="155">
        <v>0.93046093730000001</v>
      </c>
      <c r="Y1306" s="152" t="s">
        <v>159</v>
      </c>
      <c r="Z1306" s="154">
        <v>42128</v>
      </c>
      <c r="AA1306" s="153" t="s">
        <v>4326</v>
      </c>
      <c r="AB1306" s="152" t="s">
        <v>11788</v>
      </c>
      <c r="AC1306" s="152" t="s">
        <v>271</v>
      </c>
      <c r="AD1306" s="152" t="s">
        <v>162</v>
      </c>
    </row>
    <row r="1307" spans="1:30">
      <c r="A1307" s="189" t="s">
        <v>14911</v>
      </c>
      <c r="B1307" s="189" t="s">
        <v>14912</v>
      </c>
      <c r="C1307" s="154">
        <v>43830</v>
      </c>
      <c r="D1307" s="155">
        <v>1.3129999999999999</v>
      </c>
      <c r="E1307" s="155">
        <v>1.359</v>
      </c>
      <c r="F1307" s="156">
        <v>7.6219512195113304E-2</v>
      </c>
      <c r="G1307" s="154">
        <v>43829</v>
      </c>
      <c r="H1307" s="155">
        <v>1.3120000000000001</v>
      </c>
      <c r="I1307" s="156">
        <v>17.279763362069001</v>
      </c>
      <c r="J1307" s="152" t="s">
        <v>14913</v>
      </c>
      <c r="K1307" s="156">
        <v>0.61302681992336805</v>
      </c>
      <c r="L1307" s="156">
        <v>1.7829457364340899</v>
      </c>
      <c r="M1307" s="185">
        <v>3.2232594816809601</v>
      </c>
      <c r="N1307" s="156">
        <v>6.7015886274509802</v>
      </c>
      <c r="O1307" s="156">
        <v>17.279763362069001</v>
      </c>
      <c r="P1307" s="152" t="s">
        <v>14913</v>
      </c>
      <c r="Q1307" s="156">
        <v>17.482319084628699</v>
      </c>
      <c r="R1307" s="152" t="s">
        <v>14914</v>
      </c>
      <c r="S1307" s="156">
        <v>29.937464660936001</v>
      </c>
      <c r="T1307" s="152" t="s">
        <v>14915</v>
      </c>
      <c r="U1307" s="156">
        <v>35.7729795409182</v>
      </c>
      <c r="V1307" s="152" t="s">
        <v>163</v>
      </c>
      <c r="W1307" s="152" t="s">
        <v>166</v>
      </c>
      <c r="X1307" s="155">
        <v>1.7512765789</v>
      </c>
      <c r="Y1307" s="152" t="s">
        <v>159</v>
      </c>
      <c r="Z1307" s="154">
        <v>42327</v>
      </c>
      <c r="AA1307" s="153" t="s">
        <v>4326</v>
      </c>
      <c r="AB1307" s="152" t="s">
        <v>5992</v>
      </c>
      <c r="AC1307" s="152" t="s">
        <v>266</v>
      </c>
      <c r="AD1307" s="152" t="s">
        <v>173</v>
      </c>
    </row>
    <row r="1308" spans="1:30">
      <c r="A1308" s="189" t="s">
        <v>3732</v>
      </c>
      <c r="B1308" s="189" t="s">
        <v>3733</v>
      </c>
      <c r="C1308" s="154">
        <v>43830</v>
      </c>
      <c r="D1308" s="155">
        <v>0.86299999999999999</v>
      </c>
      <c r="E1308" s="155">
        <v>1.2330000000000001</v>
      </c>
      <c r="F1308" s="156">
        <v>0.46565774155995598</v>
      </c>
      <c r="G1308" s="154">
        <v>43829</v>
      </c>
      <c r="H1308" s="155">
        <v>0.85899999999999999</v>
      </c>
      <c r="I1308" s="156">
        <v>17.255434782608699</v>
      </c>
      <c r="J1308" s="152" t="s">
        <v>3728</v>
      </c>
      <c r="K1308" s="156">
        <v>1.6489988221437</v>
      </c>
      <c r="L1308" s="156">
        <v>4.9878345498783601</v>
      </c>
      <c r="M1308" s="185">
        <v>2.86054827175208</v>
      </c>
      <c r="N1308" s="156">
        <v>4.6060606060606197</v>
      </c>
      <c r="O1308" s="156">
        <v>17.255434782608699</v>
      </c>
      <c r="P1308" s="152" t="s">
        <v>3728</v>
      </c>
      <c r="Q1308" s="156">
        <v>2.7380952380952501</v>
      </c>
      <c r="R1308" s="152" t="s">
        <v>6669</v>
      </c>
      <c r="S1308" s="156">
        <v>13.254593175853</v>
      </c>
      <c r="T1308" s="152" t="s">
        <v>6670</v>
      </c>
      <c r="U1308" s="156">
        <v>23.214479799999999</v>
      </c>
      <c r="V1308" s="152" t="s">
        <v>157</v>
      </c>
      <c r="W1308" s="152" t="s">
        <v>158</v>
      </c>
      <c r="X1308" s="155">
        <v>0.55425439460000003</v>
      </c>
      <c r="Y1308" s="152" t="s">
        <v>159</v>
      </c>
      <c r="Z1308" s="154">
        <v>41723</v>
      </c>
      <c r="AA1308" s="153" t="s">
        <v>4326</v>
      </c>
      <c r="AB1308" s="152" t="s">
        <v>3734</v>
      </c>
      <c r="AC1308" s="152" t="s">
        <v>171</v>
      </c>
      <c r="AD1308" s="152" t="s">
        <v>173</v>
      </c>
    </row>
    <row r="1309" spans="1:30">
      <c r="A1309" s="189" t="s">
        <v>8632</v>
      </c>
      <c r="B1309" s="189" t="s">
        <v>8633</v>
      </c>
      <c r="C1309" s="154">
        <v>43830</v>
      </c>
      <c r="D1309" s="155">
        <v>0.90449999999999997</v>
      </c>
      <c r="E1309" s="155">
        <v>0.90449999999999997</v>
      </c>
      <c r="F1309" s="156">
        <v>9.9601593625499293E-2</v>
      </c>
      <c r="G1309" s="154">
        <v>43829</v>
      </c>
      <c r="H1309" s="155">
        <v>0.90359999999999996</v>
      </c>
      <c r="I1309" s="156">
        <v>17.254342753435299</v>
      </c>
      <c r="J1309" s="152" t="s">
        <v>11789</v>
      </c>
      <c r="K1309" s="156">
        <v>1.37861466039004</v>
      </c>
      <c r="L1309" s="156">
        <v>6.3617121354656501</v>
      </c>
      <c r="M1309" s="185">
        <v>11.309377307408299</v>
      </c>
      <c r="N1309" s="156">
        <v>12.794612794612799</v>
      </c>
      <c r="O1309" s="156">
        <v>17.254342753435299</v>
      </c>
      <c r="P1309" s="152" t="s">
        <v>11789</v>
      </c>
      <c r="Q1309" s="157">
        <v>0</v>
      </c>
      <c r="R1309" s="152"/>
      <c r="S1309" s="157">
        <v>0</v>
      </c>
      <c r="T1309" s="152"/>
      <c r="U1309" s="156">
        <v>-9.5500000000000007</v>
      </c>
      <c r="V1309" s="152" t="s">
        <v>174</v>
      </c>
      <c r="W1309" s="152" t="s">
        <v>95</v>
      </c>
      <c r="X1309" s="155">
        <v>15.4761378404</v>
      </c>
      <c r="Y1309" s="152" t="s">
        <v>159</v>
      </c>
      <c r="Z1309" s="154">
        <v>43166</v>
      </c>
      <c r="AA1309" s="153" t="s">
        <v>4326</v>
      </c>
      <c r="AB1309" s="152" t="s">
        <v>11790</v>
      </c>
      <c r="AC1309" s="152" t="s">
        <v>167</v>
      </c>
      <c r="AD1309" s="152" t="s">
        <v>185</v>
      </c>
    </row>
    <row r="1310" spans="1:30">
      <c r="A1310" s="189" t="s">
        <v>8634</v>
      </c>
      <c r="B1310" s="189" t="s">
        <v>8635</v>
      </c>
      <c r="C1310" s="154">
        <v>43830</v>
      </c>
      <c r="D1310" s="155">
        <v>1.0949</v>
      </c>
      <c r="E1310" s="155">
        <v>1.1438999999999999</v>
      </c>
      <c r="F1310" s="156">
        <v>0.45875768419121199</v>
      </c>
      <c r="G1310" s="154">
        <v>43826</v>
      </c>
      <c r="H1310" s="155">
        <v>1.0899000000000001</v>
      </c>
      <c r="I1310" s="156">
        <v>17.233217753956101</v>
      </c>
      <c r="J1310" s="152" t="s">
        <v>11791</v>
      </c>
      <c r="K1310" s="156">
        <v>0.53254981177119698</v>
      </c>
      <c r="L1310" s="156">
        <v>1.8038121803812299</v>
      </c>
      <c r="M1310" s="185">
        <v>3.63466442749628</v>
      </c>
      <c r="N1310" s="156">
        <v>8.7505194354884992</v>
      </c>
      <c r="O1310" s="156">
        <v>17.233217753956101</v>
      </c>
      <c r="P1310" s="152" t="s">
        <v>11791</v>
      </c>
      <c r="Q1310" s="157">
        <v>0</v>
      </c>
      <c r="R1310" s="152"/>
      <c r="S1310" s="157">
        <v>0</v>
      </c>
      <c r="T1310" s="152"/>
      <c r="U1310" s="156">
        <v>14.82993679</v>
      </c>
      <c r="V1310" s="152" t="s">
        <v>174</v>
      </c>
      <c r="W1310" s="152" t="s">
        <v>95</v>
      </c>
      <c r="X1310" s="155">
        <v>3.6529758490000002</v>
      </c>
      <c r="Y1310" s="152" t="s">
        <v>159</v>
      </c>
      <c r="Z1310" s="154">
        <v>43186</v>
      </c>
      <c r="AA1310" s="153" t="s">
        <v>4326</v>
      </c>
      <c r="AB1310" s="152" t="s">
        <v>351</v>
      </c>
      <c r="AC1310" s="152" t="s">
        <v>238</v>
      </c>
      <c r="AD1310" s="152" t="s">
        <v>185</v>
      </c>
    </row>
    <row r="1311" spans="1:30">
      <c r="A1311" s="189" t="s">
        <v>14916</v>
      </c>
      <c r="B1311" s="189" t="s">
        <v>14917</v>
      </c>
      <c r="C1311" s="154">
        <v>43830</v>
      </c>
      <c r="D1311" s="155">
        <v>1.1758999999999999</v>
      </c>
      <c r="E1311" s="155">
        <v>1.1758999999999999</v>
      </c>
      <c r="F1311" s="156">
        <v>0.23868382917056599</v>
      </c>
      <c r="G1311" s="154">
        <v>43829</v>
      </c>
      <c r="H1311" s="155">
        <v>1.1731</v>
      </c>
      <c r="I1311" s="156">
        <v>17.226597547602399</v>
      </c>
      <c r="J1311" s="152" t="s">
        <v>14918</v>
      </c>
      <c r="K1311" s="156">
        <v>1.5019421665947199</v>
      </c>
      <c r="L1311" s="156">
        <v>4.5244444444444403</v>
      </c>
      <c r="M1311" s="185">
        <v>6.9778020378457102</v>
      </c>
      <c r="N1311" s="156">
        <v>14.0985833495051</v>
      </c>
      <c r="O1311" s="156">
        <v>17.226597547602399</v>
      </c>
      <c r="P1311" s="152" t="s">
        <v>14918</v>
      </c>
      <c r="Q1311" s="157">
        <v>0</v>
      </c>
      <c r="R1311" s="152"/>
      <c r="S1311" s="157">
        <v>0</v>
      </c>
      <c r="T1311" s="152"/>
      <c r="U1311" s="156">
        <v>17.59</v>
      </c>
      <c r="V1311" s="152" t="s">
        <v>163</v>
      </c>
      <c r="W1311" s="152" t="s">
        <v>95</v>
      </c>
      <c r="X1311" s="155">
        <v>0.15227354260000001</v>
      </c>
      <c r="Y1311" s="152" t="s">
        <v>159</v>
      </c>
      <c r="Z1311" s="154">
        <v>43410</v>
      </c>
      <c r="AA1311" s="153" t="s">
        <v>4326</v>
      </c>
      <c r="AB1311" s="152" t="s">
        <v>10844</v>
      </c>
      <c r="AC1311" s="152" t="s">
        <v>524</v>
      </c>
      <c r="AD1311" s="152" t="s">
        <v>207</v>
      </c>
    </row>
    <row r="1312" spans="1:30">
      <c r="A1312" s="189" t="s">
        <v>8636</v>
      </c>
      <c r="B1312" s="189" t="s">
        <v>8637</v>
      </c>
      <c r="C1312" s="154">
        <v>43830</v>
      </c>
      <c r="D1312" s="155">
        <v>1.1658999999999999</v>
      </c>
      <c r="E1312" s="155">
        <v>1.2659</v>
      </c>
      <c r="F1312" s="156">
        <v>0.326994234575334</v>
      </c>
      <c r="G1312" s="154">
        <v>43829</v>
      </c>
      <c r="H1312" s="155">
        <v>1.1620999999999999</v>
      </c>
      <c r="I1312" s="156">
        <v>17.218876134686301</v>
      </c>
      <c r="J1312" s="152" t="s">
        <v>11792</v>
      </c>
      <c r="K1312" s="156">
        <v>2.1733415125755799</v>
      </c>
      <c r="L1312" s="156">
        <v>4.6964798850574603</v>
      </c>
      <c r="M1312" s="185">
        <v>6.7185100097425101</v>
      </c>
      <c r="N1312" s="156">
        <v>14.576430775473399</v>
      </c>
      <c r="O1312" s="156">
        <v>17.218876134686301</v>
      </c>
      <c r="P1312" s="152" t="s">
        <v>11792</v>
      </c>
      <c r="Q1312" s="156">
        <v>19.647139105461399</v>
      </c>
      <c r="R1312" s="152" t="s">
        <v>11793</v>
      </c>
      <c r="S1312" s="156">
        <v>25.5585590217391</v>
      </c>
      <c r="T1312" s="152" t="s">
        <v>11794</v>
      </c>
      <c r="U1312" s="156">
        <v>27.06526173</v>
      </c>
      <c r="V1312" s="152" t="s">
        <v>157</v>
      </c>
      <c r="W1312" s="152" t="s">
        <v>197</v>
      </c>
      <c r="X1312" s="155">
        <v>1.9367702630999999</v>
      </c>
      <c r="Y1312" s="152" t="s">
        <v>159</v>
      </c>
      <c r="Z1312" s="154">
        <v>42398</v>
      </c>
      <c r="AA1312" s="153" t="s">
        <v>4326</v>
      </c>
      <c r="AB1312" s="152" t="s">
        <v>11714</v>
      </c>
      <c r="AC1312" s="152" t="s">
        <v>196</v>
      </c>
      <c r="AD1312" s="152" t="s">
        <v>247</v>
      </c>
    </row>
    <row r="1313" spans="1:30">
      <c r="A1313" s="189" t="s">
        <v>8638</v>
      </c>
      <c r="B1313" s="189" t="s">
        <v>8639</v>
      </c>
      <c r="C1313" s="154">
        <v>43830</v>
      </c>
      <c r="D1313" s="155">
        <v>1.1641999999999999</v>
      </c>
      <c r="E1313" s="155">
        <v>1.1641999999999999</v>
      </c>
      <c r="F1313" s="156">
        <v>0.14623655913976899</v>
      </c>
      <c r="G1313" s="154">
        <v>43829</v>
      </c>
      <c r="H1313" s="155">
        <v>1.1625000000000001</v>
      </c>
      <c r="I1313" s="156">
        <v>17.217076117599699</v>
      </c>
      <c r="J1313" s="152" t="s">
        <v>11795</v>
      </c>
      <c r="K1313" s="156">
        <v>1.02395001735507</v>
      </c>
      <c r="L1313" s="156">
        <v>2.6903060774455301</v>
      </c>
      <c r="M1313" s="185">
        <v>3.11780336581044</v>
      </c>
      <c r="N1313" s="156">
        <v>6.2323204671958896</v>
      </c>
      <c r="O1313" s="156">
        <v>17.217076117599699</v>
      </c>
      <c r="P1313" s="152" t="s">
        <v>11795</v>
      </c>
      <c r="Q1313" s="156">
        <v>6.2517112348270496</v>
      </c>
      <c r="R1313" s="152" t="s">
        <v>11796</v>
      </c>
      <c r="S1313" s="156">
        <v>14.914618497680401</v>
      </c>
      <c r="T1313" s="152" t="s">
        <v>11797</v>
      </c>
      <c r="U1313" s="156">
        <v>16.420000000000002</v>
      </c>
      <c r="V1313" s="152" t="s">
        <v>163</v>
      </c>
      <c r="W1313" s="152" t="s">
        <v>189</v>
      </c>
      <c r="X1313" s="155">
        <v>5.6533991267000001</v>
      </c>
      <c r="Y1313" s="152" t="s">
        <v>159</v>
      </c>
      <c r="Z1313" s="154">
        <v>42458</v>
      </c>
      <c r="AA1313" s="153" t="s">
        <v>4326</v>
      </c>
      <c r="AB1313" s="152" t="s">
        <v>567</v>
      </c>
      <c r="AC1313" s="152" t="s">
        <v>331</v>
      </c>
      <c r="AD1313" s="152" t="s">
        <v>185</v>
      </c>
    </row>
    <row r="1314" spans="1:30">
      <c r="A1314" s="189" t="s">
        <v>3724</v>
      </c>
      <c r="B1314" s="189" t="s">
        <v>3725</v>
      </c>
      <c r="C1314" s="154">
        <v>43830</v>
      </c>
      <c r="D1314" s="155">
        <v>1.26</v>
      </c>
      <c r="E1314" s="155">
        <v>1.6020000000000001</v>
      </c>
      <c r="F1314" s="156">
        <v>0.47846889952153998</v>
      </c>
      <c r="G1314" s="154">
        <v>43829</v>
      </c>
      <c r="H1314" s="155">
        <v>1.254</v>
      </c>
      <c r="I1314" s="156">
        <v>17.209302325581401</v>
      </c>
      <c r="J1314" s="152" t="s">
        <v>6671</v>
      </c>
      <c r="K1314" s="156">
        <v>1.5310233682514101</v>
      </c>
      <c r="L1314" s="156">
        <v>4.1322314049586897</v>
      </c>
      <c r="M1314" s="185">
        <v>6.0606060606060801</v>
      </c>
      <c r="N1314" s="156">
        <v>12.2994652406417</v>
      </c>
      <c r="O1314" s="156">
        <v>17.209302325581401</v>
      </c>
      <c r="P1314" s="152" t="s">
        <v>6671</v>
      </c>
      <c r="Q1314" s="156">
        <v>16.236162361623599</v>
      </c>
      <c r="R1314" s="152" t="s">
        <v>6672</v>
      </c>
      <c r="S1314" s="156">
        <v>19.205298013244999</v>
      </c>
      <c r="T1314" s="152" t="s">
        <v>6673</v>
      </c>
      <c r="U1314" s="156">
        <v>69.052940000000007</v>
      </c>
      <c r="V1314" s="152" t="s">
        <v>157</v>
      </c>
      <c r="W1314" s="152" t="s">
        <v>189</v>
      </c>
      <c r="X1314" s="155">
        <v>1.0352197197999999</v>
      </c>
      <c r="Y1314" s="152" t="s">
        <v>159</v>
      </c>
      <c r="Z1314" s="154">
        <v>41218</v>
      </c>
      <c r="AA1314" s="153" t="s">
        <v>4326</v>
      </c>
      <c r="AB1314" s="152" t="s">
        <v>576</v>
      </c>
      <c r="AC1314" s="152" t="s">
        <v>175</v>
      </c>
      <c r="AD1314" s="152" t="s">
        <v>165</v>
      </c>
    </row>
    <row r="1315" spans="1:30">
      <c r="A1315" s="189" t="s">
        <v>14919</v>
      </c>
      <c r="B1315" s="189" t="s">
        <v>14920</v>
      </c>
      <c r="C1315" s="154">
        <v>43830</v>
      </c>
      <c r="D1315" s="155">
        <v>1.0980000000000001</v>
      </c>
      <c r="E1315" s="155">
        <v>1.1910000000000001</v>
      </c>
      <c r="F1315" s="156">
        <v>0.18248175182482601</v>
      </c>
      <c r="G1315" s="154">
        <v>43829</v>
      </c>
      <c r="H1315" s="155">
        <v>1.0960000000000001</v>
      </c>
      <c r="I1315" s="156">
        <v>17.1670417647059</v>
      </c>
      <c r="J1315" s="152" t="s">
        <v>14921</v>
      </c>
      <c r="K1315" s="156">
        <v>1.29151291512916</v>
      </c>
      <c r="L1315" s="156">
        <v>3.1887812998067702</v>
      </c>
      <c r="M1315" s="185">
        <v>5.4861076145921199</v>
      </c>
      <c r="N1315" s="156">
        <v>8.8437000000000108</v>
      </c>
      <c r="O1315" s="156">
        <v>17.1670417647059</v>
      </c>
      <c r="P1315" s="152" t="s">
        <v>14921</v>
      </c>
      <c r="Q1315" s="156">
        <v>11.6919463551402</v>
      </c>
      <c r="R1315" s="152" t="s">
        <v>14922</v>
      </c>
      <c r="S1315" s="156">
        <v>20.595744298688199</v>
      </c>
      <c r="T1315" s="152" t="s">
        <v>14923</v>
      </c>
      <c r="U1315" s="156">
        <v>19.5103826</v>
      </c>
      <c r="V1315" s="152" t="s">
        <v>157</v>
      </c>
      <c r="W1315" s="152" t="s">
        <v>189</v>
      </c>
      <c r="X1315" s="155">
        <v>1.9451014543</v>
      </c>
      <c r="Y1315" s="152" t="s">
        <v>159</v>
      </c>
      <c r="Z1315" s="154">
        <v>42606</v>
      </c>
      <c r="AA1315" s="153" t="s">
        <v>4326</v>
      </c>
      <c r="AB1315" s="152" t="s">
        <v>14873</v>
      </c>
      <c r="AC1315" s="152" t="s">
        <v>215</v>
      </c>
      <c r="AD1315" s="152" t="s">
        <v>181</v>
      </c>
    </row>
    <row r="1316" spans="1:30">
      <c r="A1316" s="189" t="s">
        <v>14924</v>
      </c>
      <c r="B1316" s="189" t="s">
        <v>14925</v>
      </c>
      <c r="C1316" s="154">
        <v>43830</v>
      </c>
      <c r="D1316" s="155">
        <v>1.1890000000000001</v>
      </c>
      <c r="E1316" s="155">
        <v>1.6890000000000001</v>
      </c>
      <c r="F1316" s="156">
        <v>0.16849199663016301</v>
      </c>
      <c r="G1316" s="154">
        <v>43829</v>
      </c>
      <c r="H1316" s="155">
        <v>1.1870000000000001</v>
      </c>
      <c r="I1316" s="156">
        <v>17.142857142857199</v>
      </c>
      <c r="J1316" s="152" t="s">
        <v>14926</v>
      </c>
      <c r="K1316" s="156">
        <v>1.3640238704177301</v>
      </c>
      <c r="L1316" s="156">
        <v>3.93356643356644</v>
      </c>
      <c r="M1316" s="185">
        <v>7.2137060414788099</v>
      </c>
      <c r="N1316" s="156">
        <v>13.5625596943649</v>
      </c>
      <c r="O1316" s="156">
        <v>17.142857142857199</v>
      </c>
      <c r="P1316" s="152" t="s">
        <v>14926</v>
      </c>
      <c r="Q1316" s="156">
        <v>-2.7800490596893002</v>
      </c>
      <c r="R1316" s="152" t="s">
        <v>14927</v>
      </c>
      <c r="S1316" s="156">
        <v>-5.8569919211196</v>
      </c>
      <c r="T1316" s="152" t="s">
        <v>14928</v>
      </c>
      <c r="U1316" s="156">
        <v>47.992808699999998</v>
      </c>
      <c r="V1316" s="152" t="s">
        <v>163</v>
      </c>
      <c r="W1316" s="152" t="s">
        <v>189</v>
      </c>
      <c r="X1316" s="155">
        <v>5.3709150000000004E-3</v>
      </c>
      <c r="Y1316" s="152" t="s">
        <v>159</v>
      </c>
      <c r="Z1316" s="154">
        <v>42685</v>
      </c>
      <c r="AA1316" s="153" t="s">
        <v>4326</v>
      </c>
      <c r="AB1316" s="152" t="s">
        <v>11808</v>
      </c>
      <c r="AC1316" s="152" t="s">
        <v>385</v>
      </c>
      <c r="AD1316" s="152" t="s">
        <v>162</v>
      </c>
    </row>
    <row r="1317" spans="1:30">
      <c r="A1317" s="189" t="s">
        <v>8640</v>
      </c>
      <c r="B1317" s="189" t="s">
        <v>8641</v>
      </c>
      <c r="C1317" s="154">
        <v>43830</v>
      </c>
      <c r="D1317" s="155">
        <v>1.3089999999999999</v>
      </c>
      <c r="E1317" s="155">
        <v>1.355</v>
      </c>
      <c r="F1317" s="156">
        <v>7.6452599388375203E-2</v>
      </c>
      <c r="G1317" s="154">
        <v>43829</v>
      </c>
      <c r="H1317" s="155">
        <v>1.3080000000000001</v>
      </c>
      <c r="I1317" s="156">
        <v>17.1405787564767</v>
      </c>
      <c r="J1317" s="152" t="s">
        <v>11798</v>
      </c>
      <c r="K1317" s="156">
        <v>0.61491160645657295</v>
      </c>
      <c r="L1317" s="156">
        <v>1.7884914463452499</v>
      </c>
      <c r="M1317" s="185">
        <v>3.3149570063154399</v>
      </c>
      <c r="N1317" s="156">
        <v>6.8100710236220499</v>
      </c>
      <c r="O1317" s="156">
        <v>17.1405787564767</v>
      </c>
      <c r="P1317" s="152" t="s">
        <v>11798</v>
      </c>
      <c r="Q1317" s="156">
        <v>16.6369649183147</v>
      </c>
      <c r="R1317" s="152" t="s">
        <v>11799</v>
      </c>
      <c r="S1317" s="156">
        <v>29.189323999999999</v>
      </c>
      <c r="T1317" s="152" t="s">
        <v>11800</v>
      </c>
      <c r="U1317" s="156">
        <v>35.648790200000001</v>
      </c>
      <c r="V1317" s="152" t="s">
        <v>163</v>
      </c>
      <c r="W1317" s="152" t="s">
        <v>166</v>
      </c>
      <c r="X1317" s="155">
        <v>3.0218618015000001</v>
      </c>
      <c r="Y1317" s="152" t="s">
        <v>159</v>
      </c>
      <c r="Z1317" s="154">
        <v>42157</v>
      </c>
      <c r="AA1317" s="153" t="s">
        <v>4326</v>
      </c>
      <c r="AB1317" s="152" t="s">
        <v>5992</v>
      </c>
      <c r="AC1317" s="152" t="s">
        <v>266</v>
      </c>
      <c r="AD1317" s="152" t="s">
        <v>173</v>
      </c>
    </row>
    <row r="1318" spans="1:30">
      <c r="A1318" s="189" t="s">
        <v>8642</v>
      </c>
      <c r="B1318" s="189" t="s">
        <v>8643</v>
      </c>
      <c r="C1318" s="154">
        <v>43830</v>
      </c>
      <c r="D1318" s="155">
        <v>1.2179</v>
      </c>
      <c r="E1318" s="155">
        <v>1.2179</v>
      </c>
      <c r="F1318" s="156">
        <v>0.30472739252182801</v>
      </c>
      <c r="G1318" s="154">
        <v>43829</v>
      </c>
      <c r="H1318" s="155">
        <v>1.2141999999999999</v>
      </c>
      <c r="I1318" s="156">
        <v>17.1170304837004</v>
      </c>
      <c r="J1318" s="152" t="s">
        <v>11801</v>
      </c>
      <c r="K1318" s="156">
        <v>0.54486914884834003</v>
      </c>
      <c r="L1318" s="156">
        <v>2.9414250697320501</v>
      </c>
      <c r="M1318" s="185">
        <v>3.5013172431375801</v>
      </c>
      <c r="N1318" s="156">
        <v>7.6453950857344903</v>
      </c>
      <c r="O1318" s="156">
        <v>17.1170304837004</v>
      </c>
      <c r="P1318" s="152" t="s">
        <v>11801</v>
      </c>
      <c r="Q1318" s="156">
        <v>17.785299806576401</v>
      </c>
      <c r="R1318" s="152" t="s">
        <v>11802</v>
      </c>
      <c r="S1318" s="156">
        <v>20.4648862512364</v>
      </c>
      <c r="T1318" s="152" t="s">
        <v>11803</v>
      </c>
      <c r="U1318" s="156">
        <v>21.79</v>
      </c>
      <c r="V1318" s="152" t="s">
        <v>157</v>
      </c>
      <c r="W1318" s="152" t="s">
        <v>189</v>
      </c>
      <c r="X1318" s="155">
        <v>1.0921729227000001</v>
      </c>
      <c r="Y1318" s="152" t="s">
        <v>159</v>
      </c>
      <c r="Z1318" s="154">
        <v>42151</v>
      </c>
      <c r="AA1318" s="153" t="s">
        <v>4326</v>
      </c>
      <c r="AB1318" s="152" t="s">
        <v>11804</v>
      </c>
      <c r="AC1318" s="152" t="s">
        <v>228</v>
      </c>
      <c r="AD1318" s="152" t="s">
        <v>181</v>
      </c>
    </row>
    <row r="1319" spans="1:30">
      <c r="A1319" s="189" t="s">
        <v>14929</v>
      </c>
      <c r="B1319" s="189" t="s">
        <v>14930</v>
      </c>
      <c r="C1319" s="154">
        <v>43830</v>
      </c>
      <c r="D1319" s="155">
        <v>1.2529999999999999</v>
      </c>
      <c r="E1319" s="155">
        <v>1.3080000000000001</v>
      </c>
      <c r="F1319" s="156">
        <v>7.9872204472842601E-2</v>
      </c>
      <c r="G1319" s="154">
        <v>43829</v>
      </c>
      <c r="H1319" s="155">
        <v>1.252</v>
      </c>
      <c r="I1319" s="156">
        <v>17.1028037383177</v>
      </c>
      <c r="J1319" s="152" t="s">
        <v>14931</v>
      </c>
      <c r="K1319" s="156">
        <v>0.64257028112449099</v>
      </c>
      <c r="L1319" s="156">
        <v>1.62206001622058</v>
      </c>
      <c r="M1319" s="185">
        <v>2.7891714520098301</v>
      </c>
      <c r="N1319" s="156">
        <v>7.9242032730404697</v>
      </c>
      <c r="O1319" s="156">
        <v>17.1028037383177</v>
      </c>
      <c r="P1319" s="152" t="s">
        <v>14931</v>
      </c>
      <c r="Q1319" s="156">
        <v>10.2992957746479</v>
      </c>
      <c r="R1319" s="152" t="s">
        <v>14932</v>
      </c>
      <c r="S1319" s="156">
        <v>27.368298259187601</v>
      </c>
      <c r="T1319" s="152" t="s">
        <v>14933</v>
      </c>
      <c r="U1319" s="156">
        <v>31.698820399999999</v>
      </c>
      <c r="V1319" s="152" t="s">
        <v>163</v>
      </c>
      <c r="W1319" s="152" t="s">
        <v>166</v>
      </c>
      <c r="X1319" s="155">
        <v>0.49062338210000001</v>
      </c>
      <c r="Y1319" s="152" t="s">
        <v>159</v>
      </c>
      <c r="Z1319" s="154">
        <v>42153</v>
      </c>
      <c r="AA1319" s="153" t="s">
        <v>4326</v>
      </c>
      <c r="AB1319" s="152" t="s">
        <v>550</v>
      </c>
      <c r="AC1319" s="152" t="s">
        <v>167</v>
      </c>
      <c r="AD1319" s="152" t="s">
        <v>483</v>
      </c>
    </row>
    <row r="1320" spans="1:30">
      <c r="A1320" s="189" t="s">
        <v>8644</v>
      </c>
      <c r="B1320" s="189" t="s">
        <v>8645</v>
      </c>
      <c r="C1320" s="154">
        <v>43830</v>
      </c>
      <c r="D1320" s="155">
        <v>1.0900000000000001</v>
      </c>
      <c r="E1320" s="155">
        <v>1.0900000000000001</v>
      </c>
      <c r="F1320" s="156">
        <v>9.18273645546481E-2</v>
      </c>
      <c r="G1320" s="154">
        <v>43829</v>
      </c>
      <c r="H1320" s="155">
        <v>1.089</v>
      </c>
      <c r="I1320" s="156">
        <v>17.078410311492998</v>
      </c>
      <c r="J1320" s="152" t="s">
        <v>11805</v>
      </c>
      <c r="K1320" s="156">
        <v>1.3011152416356899</v>
      </c>
      <c r="L1320" s="156">
        <v>3.9084842707340401</v>
      </c>
      <c r="M1320" s="185">
        <v>7.2834645669291502</v>
      </c>
      <c r="N1320" s="156">
        <v>13.305613305613299</v>
      </c>
      <c r="O1320" s="156">
        <v>17.078410311492998</v>
      </c>
      <c r="P1320" s="152" t="s">
        <v>11805</v>
      </c>
      <c r="Q1320" s="156">
        <v>-1.89018901890189</v>
      </c>
      <c r="R1320" s="152" t="s">
        <v>11806</v>
      </c>
      <c r="S1320" s="156">
        <v>-11.0366037117904</v>
      </c>
      <c r="T1320" s="152" t="s">
        <v>11807</v>
      </c>
      <c r="U1320" s="156">
        <v>-18.509529000000001</v>
      </c>
      <c r="V1320" s="152" t="s">
        <v>163</v>
      </c>
      <c r="W1320" s="152" t="s">
        <v>158</v>
      </c>
      <c r="X1320" s="155">
        <v>1.6210329357</v>
      </c>
      <c r="Y1320" s="152" t="s">
        <v>159</v>
      </c>
      <c r="Z1320" s="154">
        <v>42685</v>
      </c>
      <c r="AA1320" s="153" t="s">
        <v>4326</v>
      </c>
      <c r="AB1320" s="152" t="s">
        <v>11808</v>
      </c>
      <c r="AC1320" s="152" t="s">
        <v>385</v>
      </c>
      <c r="AD1320" s="152" t="s">
        <v>162</v>
      </c>
    </row>
    <row r="1321" spans="1:30">
      <c r="A1321" s="189" t="s">
        <v>3718</v>
      </c>
      <c r="B1321" s="189" t="s">
        <v>3719</v>
      </c>
      <c r="C1321" s="154">
        <v>43830</v>
      </c>
      <c r="D1321" s="155">
        <v>1.1056999999999999</v>
      </c>
      <c r="E1321" s="155">
        <v>1.2057</v>
      </c>
      <c r="F1321" s="156">
        <v>0.18120866177404399</v>
      </c>
      <c r="G1321" s="154">
        <v>43829</v>
      </c>
      <c r="H1321" s="155">
        <v>1.1036999999999999</v>
      </c>
      <c r="I1321" s="156">
        <v>17.072104846151799</v>
      </c>
      <c r="J1321" s="152" t="s">
        <v>6674</v>
      </c>
      <c r="K1321" s="156">
        <v>0.90344953458660004</v>
      </c>
      <c r="L1321" s="156">
        <v>2.95159524796642</v>
      </c>
      <c r="M1321" s="185">
        <v>4.2012411286607003</v>
      </c>
      <c r="N1321" s="156">
        <v>7.2603474876171497</v>
      </c>
      <c r="O1321" s="156">
        <v>17.072104846151799</v>
      </c>
      <c r="P1321" s="152" t="s">
        <v>6674</v>
      </c>
      <c r="Q1321" s="156">
        <v>12.623364861998001</v>
      </c>
      <c r="R1321" s="152" t="s">
        <v>6675</v>
      </c>
      <c r="S1321" s="156">
        <v>19.023213900972699</v>
      </c>
      <c r="T1321" s="152" t="s">
        <v>6676</v>
      </c>
      <c r="U1321" s="156">
        <v>21.57027759</v>
      </c>
      <c r="V1321" s="152" t="s">
        <v>157</v>
      </c>
      <c r="W1321" s="152" t="s">
        <v>189</v>
      </c>
      <c r="X1321" s="155">
        <v>16.091029185699998</v>
      </c>
      <c r="Y1321" s="152" t="s">
        <v>159</v>
      </c>
      <c r="Z1321" s="154">
        <v>42310</v>
      </c>
      <c r="AA1321" s="153" t="s">
        <v>4326</v>
      </c>
      <c r="AB1321" s="152" t="s">
        <v>190</v>
      </c>
      <c r="AC1321" s="152" t="s">
        <v>188</v>
      </c>
      <c r="AD1321" s="152" t="s">
        <v>165</v>
      </c>
    </row>
    <row r="1322" spans="1:30">
      <c r="A1322" s="189" t="s">
        <v>14934</v>
      </c>
      <c r="B1322" s="189" t="s">
        <v>14935</v>
      </c>
      <c r="C1322" s="154">
        <v>43830</v>
      </c>
      <c r="D1322" s="155">
        <v>1.1319999999999999</v>
      </c>
      <c r="E1322" s="155">
        <v>1.722</v>
      </c>
      <c r="F1322" s="156">
        <v>0.44365572315881902</v>
      </c>
      <c r="G1322" s="154">
        <v>43829</v>
      </c>
      <c r="H1322" s="155">
        <v>1.127</v>
      </c>
      <c r="I1322" s="156">
        <v>17.0630816959669</v>
      </c>
      <c r="J1322" s="152" t="s">
        <v>733</v>
      </c>
      <c r="K1322" s="156">
        <v>1.5246636771300399</v>
      </c>
      <c r="L1322" s="156">
        <v>4.1398344066237298</v>
      </c>
      <c r="M1322" s="185">
        <v>4.7178538390379199</v>
      </c>
      <c r="N1322" s="156">
        <v>7.6045627376425697</v>
      </c>
      <c r="O1322" s="156">
        <v>17.0630816959669</v>
      </c>
      <c r="P1322" s="152" t="s">
        <v>733</v>
      </c>
      <c r="Q1322" s="156">
        <v>9.0558766859344804</v>
      </c>
      <c r="R1322" s="152" t="s">
        <v>746</v>
      </c>
      <c r="S1322" s="156">
        <v>12.301587301587301</v>
      </c>
      <c r="T1322" s="152" t="s">
        <v>14936</v>
      </c>
      <c r="U1322" s="156">
        <v>13.2</v>
      </c>
      <c r="V1322" s="152" t="s">
        <v>157</v>
      </c>
      <c r="W1322" s="152" t="s">
        <v>186</v>
      </c>
      <c r="X1322" s="155">
        <v>0.4366667327</v>
      </c>
      <c r="Y1322" s="152" t="s">
        <v>159</v>
      </c>
      <c r="Z1322" s="154">
        <v>42503</v>
      </c>
      <c r="AA1322" s="153" t="s">
        <v>4326</v>
      </c>
      <c r="AB1322" s="152" t="s">
        <v>252</v>
      </c>
      <c r="AC1322" s="152" t="s">
        <v>205</v>
      </c>
      <c r="AD1322" s="152" t="s">
        <v>185</v>
      </c>
    </row>
    <row r="1323" spans="1:30">
      <c r="A1323" s="189" t="s">
        <v>8646</v>
      </c>
      <c r="B1323" s="189" t="s">
        <v>8647</v>
      </c>
      <c r="C1323" s="154">
        <v>43830</v>
      </c>
      <c r="D1323" s="155">
        <v>0.88990000000000002</v>
      </c>
      <c r="E1323" s="155">
        <v>0.90669999999999995</v>
      </c>
      <c r="F1323" s="156">
        <v>0.112498593767584</v>
      </c>
      <c r="G1323" s="154">
        <v>43829</v>
      </c>
      <c r="H1323" s="155">
        <v>0.88890000000000002</v>
      </c>
      <c r="I1323" s="156">
        <v>17.0151216305063</v>
      </c>
      <c r="J1323" s="152" t="s">
        <v>11809</v>
      </c>
      <c r="K1323" s="156">
        <v>0.72439162422185499</v>
      </c>
      <c r="L1323" s="156">
        <v>3.0931417979610898</v>
      </c>
      <c r="M1323" s="185">
        <v>4.6448730009407297</v>
      </c>
      <c r="N1323" s="156">
        <v>10.108883939618901</v>
      </c>
      <c r="O1323" s="156">
        <v>17.0151216305063</v>
      </c>
      <c r="P1323" s="152" t="s">
        <v>11809</v>
      </c>
      <c r="Q1323" s="156">
        <v>-5.2693208430913296</v>
      </c>
      <c r="R1323" s="152" t="s">
        <v>11810</v>
      </c>
      <c r="S1323" s="156">
        <v>-10.2176632007143</v>
      </c>
      <c r="T1323" s="152" t="s">
        <v>11811</v>
      </c>
      <c r="U1323" s="156">
        <v>-9.5083827399999894</v>
      </c>
      <c r="V1323" s="152" t="s">
        <v>163</v>
      </c>
      <c r="W1323" s="152" t="s">
        <v>158</v>
      </c>
      <c r="X1323" s="155">
        <v>2.8314253651999999</v>
      </c>
      <c r="Y1323" s="152" t="s">
        <v>159</v>
      </c>
      <c r="Z1323" s="154">
        <v>42516</v>
      </c>
      <c r="AA1323" s="153" t="s">
        <v>4326</v>
      </c>
      <c r="AB1323" s="152" t="s">
        <v>11255</v>
      </c>
      <c r="AC1323" s="152" t="s">
        <v>238</v>
      </c>
      <c r="AD1323" s="152" t="s">
        <v>185</v>
      </c>
    </row>
    <row r="1324" spans="1:30">
      <c r="A1324" s="189" t="s">
        <v>8648</v>
      </c>
      <c r="B1324" s="189" t="s">
        <v>8649</v>
      </c>
      <c r="C1324" s="154">
        <v>43830</v>
      </c>
      <c r="D1324" s="155">
        <v>0.85680000000000001</v>
      </c>
      <c r="E1324" s="155">
        <v>0.85680000000000001</v>
      </c>
      <c r="F1324" s="156">
        <v>0.222248216165635</v>
      </c>
      <c r="G1324" s="154">
        <v>43829</v>
      </c>
      <c r="H1324" s="155">
        <v>0.85489999999999999</v>
      </c>
      <c r="I1324" s="156">
        <v>17.001229004506399</v>
      </c>
      <c r="J1324" s="152" t="s">
        <v>11812</v>
      </c>
      <c r="K1324" s="156">
        <v>0.43371234321885299</v>
      </c>
      <c r="L1324" s="156">
        <v>5.1030421982335596</v>
      </c>
      <c r="M1324" s="185">
        <v>7.2474652647390103</v>
      </c>
      <c r="N1324" s="156">
        <v>7.6787734070629696</v>
      </c>
      <c r="O1324" s="156">
        <v>17.001229004506399</v>
      </c>
      <c r="P1324" s="152" t="s">
        <v>11812</v>
      </c>
      <c r="Q1324" s="156">
        <v>-13.3933083998787</v>
      </c>
      <c r="R1324" s="152" t="s">
        <v>11813</v>
      </c>
      <c r="S1324" s="157">
        <v>0</v>
      </c>
      <c r="T1324" s="152"/>
      <c r="U1324" s="156">
        <v>-14.32</v>
      </c>
      <c r="V1324" s="152" t="s">
        <v>157</v>
      </c>
      <c r="W1324" s="152" t="s">
        <v>95</v>
      </c>
      <c r="X1324" s="155">
        <v>1.1970083131</v>
      </c>
      <c r="Y1324" s="152" t="s">
        <v>159</v>
      </c>
      <c r="Z1324" s="154">
        <v>42998</v>
      </c>
      <c r="AA1324" s="153" t="s">
        <v>4326</v>
      </c>
      <c r="AB1324" s="152" t="s">
        <v>11814</v>
      </c>
      <c r="AC1324" s="152" t="s">
        <v>211</v>
      </c>
      <c r="AD1324" s="152" t="s">
        <v>207</v>
      </c>
    </row>
    <row r="1325" spans="1:30">
      <c r="A1325" s="189" t="s">
        <v>14937</v>
      </c>
      <c r="B1325" s="189" t="s">
        <v>14938</v>
      </c>
      <c r="C1325" s="154">
        <v>43830</v>
      </c>
      <c r="D1325" s="155">
        <v>1.0048999999999999</v>
      </c>
      <c r="E1325" s="155">
        <v>1.1299999999999999</v>
      </c>
      <c r="F1325" s="156">
        <v>0.24940143655227301</v>
      </c>
      <c r="G1325" s="154">
        <v>43829</v>
      </c>
      <c r="H1325" s="155">
        <v>1.0024</v>
      </c>
      <c r="I1325" s="156">
        <v>16.9848661233993</v>
      </c>
      <c r="J1325" s="152" t="s">
        <v>14939</v>
      </c>
      <c r="K1325" s="156">
        <v>2.08248679398617</v>
      </c>
      <c r="L1325" s="156">
        <v>10.4407077700846</v>
      </c>
      <c r="M1325" s="185">
        <v>3.8441665805518199</v>
      </c>
      <c r="N1325" s="156">
        <v>13.908410791203799</v>
      </c>
      <c r="O1325" s="156">
        <v>16.9848661233993</v>
      </c>
      <c r="P1325" s="152" t="s">
        <v>14939</v>
      </c>
      <c r="Q1325" s="156">
        <v>-13.116029742348299</v>
      </c>
      <c r="R1325" s="152" t="s">
        <v>14940</v>
      </c>
      <c r="S1325" s="156">
        <v>10.970214934741399</v>
      </c>
      <c r="T1325" s="152" t="s">
        <v>14941</v>
      </c>
      <c r="U1325" s="156">
        <v>11.380804729999999</v>
      </c>
      <c r="V1325" s="152" t="s">
        <v>157</v>
      </c>
      <c r="W1325" s="152" t="s">
        <v>186</v>
      </c>
      <c r="X1325" s="155">
        <v>0.7633108005</v>
      </c>
      <c r="Y1325" s="152" t="s">
        <v>159</v>
      </c>
      <c r="Z1325" s="154">
        <v>42723</v>
      </c>
      <c r="AA1325" s="153" t="s">
        <v>4326</v>
      </c>
      <c r="AB1325" s="152" t="s">
        <v>316</v>
      </c>
      <c r="AC1325" s="152" t="s">
        <v>317</v>
      </c>
      <c r="AD1325" s="152" t="s">
        <v>177</v>
      </c>
    </row>
    <row r="1326" spans="1:30">
      <c r="A1326" s="189" t="s">
        <v>14942</v>
      </c>
      <c r="B1326" s="189" t="s">
        <v>14943</v>
      </c>
      <c r="C1326" s="154">
        <v>43830</v>
      </c>
      <c r="D1326" s="155">
        <v>1.2</v>
      </c>
      <c r="E1326" s="155">
        <v>1.2471000000000001</v>
      </c>
      <c r="F1326" s="156">
        <v>1.66694449074857E-2</v>
      </c>
      <c r="G1326" s="154">
        <v>43829</v>
      </c>
      <c r="H1326" s="155">
        <v>1.1998</v>
      </c>
      <c r="I1326" s="156">
        <v>16.9700042962337</v>
      </c>
      <c r="J1326" s="152" t="s">
        <v>14944</v>
      </c>
      <c r="K1326" s="156">
        <v>9.1750771540584794E-2</v>
      </c>
      <c r="L1326" s="156">
        <v>2.4152940172399102</v>
      </c>
      <c r="M1326" s="185">
        <v>10.071546505228399</v>
      </c>
      <c r="N1326" s="156">
        <v>14.868835453211901</v>
      </c>
      <c r="O1326" s="156">
        <v>16.9700042962337</v>
      </c>
      <c r="P1326" s="152" t="s">
        <v>14944</v>
      </c>
      <c r="Q1326" s="157">
        <v>0</v>
      </c>
      <c r="R1326" s="152"/>
      <c r="S1326" s="157">
        <v>0</v>
      </c>
      <c r="T1326" s="152"/>
      <c r="U1326" s="156">
        <v>20.23856</v>
      </c>
      <c r="V1326" s="152" t="s">
        <v>157</v>
      </c>
      <c r="W1326" s="152" t="s">
        <v>95</v>
      </c>
      <c r="X1326" s="155">
        <v>1.0777900000000001E-5</v>
      </c>
      <c r="Y1326" s="152" t="s">
        <v>159</v>
      </c>
      <c r="Z1326" s="154">
        <v>43237</v>
      </c>
      <c r="AA1326" s="153" t="s">
        <v>4326</v>
      </c>
      <c r="AB1326" s="152" t="s">
        <v>14945</v>
      </c>
      <c r="AC1326" s="152" t="s">
        <v>394</v>
      </c>
      <c r="AD1326" s="152" t="s">
        <v>532</v>
      </c>
    </row>
    <row r="1327" spans="1:30">
      <c r="A1327" s="189" t="s">
        <v>14946</v>
      </c>
      <c r="B1327" s="189" t="s">
        <v>14947</v>
      </c>
      <c r="C1327" s="154">
        <v>43830</v>
      </c>
      <c r="D1327" s="155">
        <v>1.1537999999999999</v>
      </c>
      <c r="E1327" s="155">
        <v>1.2282999999999999</v>
      </c>
      <c r="F1327" s="156">
        <v>0.75975897301544904</v>
      </c>
      <c r="G1327" s="154">
        <v>43829</v>
      </c>
      <c r="H1327" s="155">
        <v>1.1451</v>
      </c>
      <c r="I1327" s="156">
        <v>16.923388731252501</v>
      </c>
      <c r="J1327" s="152" t="s">
        <v>14948</v>
      </c>
      <c r="K1327" s="156">
        <v>1.67430384208672</v>
      </c>
      <c r="L1327" s="156">
        <v>4.5014038583461602</v>
      </c>
      <c r="M1327" s="185">
        <v>5.5819912152269398</v>
      </c>
      <c r="N1327" s="156">
        <v>7.50023292648841</v>
      </c>
      <c r="O1327" s="156">
        <v>16.923388731252501</v>
      </c>
      <c r="P1327" s="152" t="s">
        <v>14948</v>
      </c>
      <c r="Q1327" s="156">
        <v>10.8557086101083</v>
      </c>
      <c r="R1327" s="152" t="s">
        <v>14949</v>
      </c>
      <c r="S1327" s="156">
        <v>15.9850095750708</v>
      </c>
      <c r="T1327" s="152" t="s">
        <v>14950</v>
      </c>
      <c r="U1327" s="156">
        <v>22.828125140000001</v>
      </c>
      <c r="V1327" s="152" t="s">
        <v>157</v>
      </c>
      <c r="W1327" s="152" t="s">
        <v>158</v>
      </c>
      <c r="X1327" s="155">
        <v>1.51291606E-2</v>
      </c>
      <c r="Y1327" s="152" t="s">
        <v>159</v>
      </c>
      <c r="Z1327" s="154">
        <v>42327</v>
      </c>
      <c r="AA1327" s="153" t="s">
        <v>4326</v>
      </c>
      <c r="AB1327" s="152" t="s">
        <v>566</v>
      </c>
      <c r="AC1327" s="152" t="s">
        <v>250</v>
      </c>
      <c r="AD1327" s="152" t="s">
        <v>165</v>
      </c>
    </row>
    <row r="1328" spans="1:30">
      <c r="A1328" s="189" t="s">
        <v>14951</v>
      </c>
      <c r="B1328" s="189" t="s">
        <v>14952</v>
      </c>
      <c r="C1328" s="154">
        <v>43830</v>
      </c>
      <c r="D1328" s="155">
        <v>2.4220000000000002</v>
      </c>
      <c r="E1328" s="155">
        <v>2.4220000000000002</v>
      </c>
      <c r="F1328" s="156">
        <v>0.33140016570008302</v>
      </c>
      <c r="G1328" s="154">
        <v>43829</v>
      </c>
      <c r="H1328" s="155">
        <v>2.4140000000000001</v>
      </c>
      <c r="I1328" s="156">
        <v>16.891891891891898</v>
      </c>
      <c r="J1328" s="152" t="s">
        <v>14953</v>
      </c>
      <c r="K1328" s="156">
        <v>1.0008340283569701</v>
      </c>
      <c r="L1328" s="156">
        <v>6.1814993423936899</v>
      </c>
      <c r="M1328" s="185">
        <v>3.8593481989708498</v>
      </c>
      <c r="N1328" s="156">
        <v>7.7402135231316702</v>
      </c>
      <c r="O1328" s="156">
        <v>16.891891891891898</v>
      </c>
      <c r="P1328" s="152" t="s">
        <v>14953</v>
      </c>
      <c r="Q1328" s="156">
        <v>5.5797733217088101</v>
      </c>
      <c r="R1328" s="152" t="s">
        <v>14954</v>
      </c>
      <c r="S1328" s="156">
        <v>1.2965286491007999</v>
      </c>
      <c r="T1328" s="152" t="s">
        <v>14955</v>
      </c>
      <c r="U1328" s="156">
        <v>142.19999999999999</v>
      </c>
      <c r="V1328" s="152" t="s">
        <v>157</v>
      </c>
      <c r="W1328" s="152" t="s">
        <v>158</v>
      </c>
      <c r="X1328" s="155">
        <v>0.71089654280000003</v>
      </c>
      <c r="Y1328" s="152" t="s">
        <v>159</v>
      </c>
      <c r="Z1328" s="154">
        <v>41058</v>
      </c>
      <c r="AA1328" s="153" t="s">
        <v>4326</v>
      </c>
      <c r="AB1328" s="152" t="s">
        <v>874</v>
      </c>
      <c r="AC1328" s="152" t="s">
        <v>246</v>
      </c>
      <c r="AD1328" s="152" t="s">
        <v>183</v>
      </c>
    </row>
    <row r="1329" spans="1:30">
      <c r="A1329" s="189" t="s">
        <v>14956</v>
      </c>
      <c r="B1329" s="189" t="s">
        <v>14957</v>
      </c>
      <c r="C1329" s="154">
        <v>43830</v>
      </c>
      <c r="D1329" s="155">
        <v>1.1494</v>
      </c>
      <c r="E1329" s="155">
        <v>1.1494</v>
      </c>
      <c r="F1329" s="156">
        <v>0.16557734204793101</v>
      </c>
      <c r="G1329" s="154">
        <v>43829</v>
      </c>
      <c r="H1329" s="155">
        <v>1.1475</v>
      </c>
      <c r="I1329" s="156">
        <v>16.868327402135201</v>
      </c>
      <c r="J1329" s="152" t="s">
        <v>14958</v>
      </c>
      <c r="K1329" s="156">
        <v>1.01951133766919</v>
      </c>
      <c r="L1329" s="156">
        <v>4.2067089755213098</v>
      </c>
      <c r="M1329" s="185">
        <v>2.06002486236902</v>
      </c>
      <c r="N1329" s="156">
        <v>5.8769344141488702</v>
      </c>
      <c r="O1329" s="156">
        <v>16.868327402135201</v>
      </c>
      <c r="P1329" s="152" t="s">
        <v>14958</v>
      </c>
      <c r="Q1329" s="157">
        <v>0</v>
      </c>
      <c r="R1329" s="152"/>
      <c r="S1329" s="157">
        <v>0</v>
      </c>
      <c r="T1329" s="152"/>
      <c r="U1329" s="156">
        <v>14.94</v>
      </c>
      <c r="V1329" s="152" t="s">
        <v>157</v>
      </c>
      <c r="W1329" s="152" t="s">
        <v>95</v>
      </c>
      <c r="X1329" s="155">
        <v>0.25095554520000002</v>
      </c>
      <c r="Y1329" s="152" t="s">
        <v>159</v>
      </c>
      <c r="Z1329" s="154">
        <v>43348</v>
      </c>
      <c r="AA1329" s="153" t="s">
        <v>4326</v>
      </c>
      <c r="AB1329" s="152" t="s">
        <v>14657</v>
      </c>
      <c r="AC1329" s="152" t="s">
        <v>194</v>
      </c>
      <c r="AD1329" s="152" t="s">
        <v>183</v>
      </c>
    </row>
    <row r="1330" spans="1:30">
      <c r="A1330" s="189" t="s">
        <v>14959</v>
      </c>
      <c r="B1330" s="189" t="s">
        <v>14960</v>
      </c>
      <c r="C1330" s="154">
        <v>43830</v>
      </c>
      <c r="D1330" s="155">
        <v>1.1785000000000001</v>
      </c>
      <c r="E1330" s="155">
        <v>1.1785000000000001</v>
      </c>
      <c r="F1330" s="156">
        <v>0.571769926608649</v>
      </c>
      <c r="G1330" s="154">
        <v>43829</v>
      </c>
      <c r="H1330" s="155">
        <v>1.1718</v>
      </c>
      <c r="I1330" s="156">
        <v>16.845131865952801</v>
      </c>
      <c r="J1330" s="152" t="s">
        <v>14961</v>
      </c>
      <c r="K1330" s="156">
        <v>1.89348089227045</v>
      </c>
      <c r="L1330" s="156">
        <v>4.6718181010747104</v>
      </c>
      <c r="M1330" s="185">
        <v>6.0565154787617104</v>
      </c>
      <c r="N1330" s="156">
        <v>12.9805387786406</v>
      </c>
      <c r="O1330" s="156">
        <v>16.845131865952801</v>
      </c>
      <c r="P1330" s="152" t="s">
        <v>14961</v>
      </c>
      <c r="Q1330" s="157">
        <v>0</v>
      </c>
      <c r="R1330" s="152"/>
      <c r="S1330" s="157">
        <v>0</v>
      </c>
      <c r="T1330" s="152"/>
      <c r="U1330" s="156">
        <v>17.850000000000001</v>
      </c>
      <c r="V1330" s="152" t="s">
        <v>157</v>
      </c>
      <c r="W1330" s="152" t="s">
        <v>95</v>
      </c>
      <c r="X1330" s="155">
        <v>0.34423138149999999</v>
      </c>
      <c r="Y1330" s="152" t="s">
        <v>159</v>
      </c>
      <c r="Z1330" s="154">
        <v>43283</v>
      </c>
      <c r="AA1330" s="153" t="s">
        <v>4326</v>
      </c>
      <c r="AB1330" s="152" t="s">
        <v>218</v>
      </c>
      <c r="AC1330" s="152" t="s">
        <v>219</v>
      </c>
      <c r="AD1330" s="152" t="s">
        <v>173</v>
      </c>
    </row>
    <row r="1331" spans="1:30">
      <c r="A1331" s="189" t="s">
        <v>14962</v>
      </c>
      <c r="B1331" s="189" t="s">
        <v>14963</v>
      </c>
      <c r="C1331" s="154">
        <v>43830</v>
      </c>
      <c r="D1331" s="155">
        <v>1.0509999999999999</v>
      </c>
      <c r="E1331" s="155">
        <v>1.208</v>
      </c>
      <c r="F1331" s="156">
        <v>0.190657769304099</v>
      </c>
      <c r="G1331" s="154">
        <v>43829</v>
      </c>
      <c r="H1331" s="155">
        <v>1.0489999999999999</v>
      </c>
      <c r="I1331" s="156">
        <v>16.8328563786737</v>
      </c>
      <c r="J1331" s="152" t="s">
        <v>14964</v>
      </c>
      <c r="K1331" s="156">
        <v>0</v>
      </c>
      <c r="L1331" s="156">
        <v>2.0216357835633398</v>
      </c>
      <c r="M1331" s="185">
        <v>5.0134698465630096</v>
      </c>
      <c r="N1331" s="156">
        <v>8.7138218886992806</v>
      </c>
      <c r="O1331" s="156">
        <v>16.8328563786737</v>
      </c>
      <c r="P1331" s="152" t="s">
        <v>14964</v>
      </c>
      <c r="Q1331" s="156">
        <v>14.1253300843108</v>
      </c>
      <c r="R1331" s="152" t="s">
        <v>14965</v>
      </c>
      <c r="S1331" s="156">
        <v>22.2250065868263</v>
      </c>
      <c r="T1331" s="152" t="s">
        <v>14966</v>
      </c>
      <c r="U1331" s="156">
        <v>22.469456600000001</v>
      </c>
      <c r="V1331" s="152" t="s">
        <v>163</v>
      </c>
      <c r="W1331" s="152" t="s">
        <v>166</v>
      </c>
      <c r="X1331" s="155">
        <v>0.1041063735</v>
      </c>
      <c r="Y1331" s="152" t="s">
        <v>159</v>
      </c>
      <c r="Z1331" s="154">
        <v>42542</v>
      </c>
      <c r="AA1331" s="153" t="s">
        <v>4326</v>
      </c>
      <c r="AB1331" s="152" t="s">
        <v>11563</v>
      </c>
      <c r="AC1331" s="152" t="s">
        <v>196</v>
      </c>
      <c r="AD1331" s="152" t="s">
        <v>247</v>
      </c>
    </row>
    <row r="1332" spans="1:30">
      <c r="A1332" s="189" t="s">
        <v>8650</v>
      </c>
      <c r="B1332" s="189" t="s">
        <v>8651</v>
      </c>
      <c r="C1332" s="154">
        <v>43830</v>
      </c>
      <c r="D1332" s="155">
        <v>1.0509999999999999</v>
      </c>
      <c r="E1332" s="155">
        <v>1.214</v>
      </c>
      <c r="F1332" s="156">
        <v>9.5238095238100604E-2</v>
      </c>
      <c r="G1332" s="154">
        <v>43829</v>
      </c>
      <c r="H1332" s="155">
        <v>1.05</v>
      </c>
      <c r="I1332" s="156">
        <v>16.8041546189414</v>
      </c>
      <c r="J1332" s="152" t="s">
        <v>11815</v>
      </c>
      <c r="K1332" s="156">
        <v>0</v>
      </c>
      <c r="L1332" s="156">
        <v>2.02162685402853</v>
      </c>
      <c r="M1332" s="185">
        <v>5.0134625028663802</v>
      </c>
      <c r="N1332" s="156">
        <v>8.6072329020970297</v>
      </c>
      <c r="O1332" s="156">
        <v>16.8041546189414</v>
      </c>
      <c r="P1332" s="152" t="s">
        <v>11815</v>
      </c>
      <c r="Q1332" s="156">
        <v>14.684901358248901</v>
      </c>
      <c r="R1332" s="152" t="s">
        <v>11816</v>
      </c>
      <c r="S1332" s="156">
        <v>22.941616566866301</v>
      </c>
      <c r="T1332" s="152" t="s">
        <v>11817</v>
      </c>
      <c r="U1332" s="156">
        <v>23.187499800000001</v>
      </c>
      <c r="V1332" s="152" t="s">
        <v>163</v>
      </c>
      <c r="W1332" s="152" t="s">
        <v>166</v>
      </c>
      <c r="X1332" s="155">
        <v>5.1219033402000003</v>
      </c>
      <c r="Y1332" s="152" t="s">
        <v>159</v>
      </c>
      <c r="Z1332" s="154">
        <v>42542</v>
      </c>
      <c r="AA1332" s="153" t="s">
        <v>4326</v>
      </c>
      <c r="AB1332" s="152" t="s">
        <v>11563</v>
      </c>
      <c r="AC1332" s="152" t="s">
        <v>196</v>
      </c>
      <c r="AD1332" s="152" t="s">
        <v>247</v>
      </c>
    </row>
    <row r="1333" spans="1:30">
      <c r="A1333" s="189" t="s">
        <v>14967</v>
      </c>
      <c r="B1333" s="189" t="s">
        <v>14968</v>
      </c>
      <c r="C1333" s="154">
        <v>43830</v>
      </c>
      <c r="D1333" s="155">
        <v>1.0228999999999999</v>
      </c>
      <c r="E1333" s="155">
        <v>1.1479999999999999</v>
      </c>
      <c r="F1333" s="156">
        <v>0.25482701166323402</v>
      </c>
      <c r="G1333" s="154">
        <v>43829</v>
      </c>
      <c r="H1333" s="155">
        <v>1.0203</v>
      </c>
      <c r="I1333" s="156">
        <v>16.7827377554515</v>
      </c>
      <c r="J1333" s="152" t="s">
        <v>14969</v>
      </c>
      <c r="K1333" s="156">
        <v>2.0960175666234102</v>
      </c>
      <c r="L1333" s="156">
        <v>10.4524349422308</v>
      </c>
      <c r="M1333" s="185">
        <v>4.1119592875317998</v>
      </c>
      <c r="N1333" s="156">
        <v>14.316048278945001</v>
      </c>
      <c r="O1333" s="156">
        <v>16.7827377554515</v>
      </c>
      <c r="P1333" s="152" t="s">
        <v>14969</v>
      </c>
      <c r="Q1333" s="156">
        <v>-14.243796109993299</v>
      </c>
      <c r="R1333" s="152" t="s">
        <v>14970</v>
      </c>
      <c r="S1333" s="156">
        <v>12.856603875274001</v>
      </c>
      <c r="T1333" s="152" t="s">
        <v>14971</v>
      </c>
      <c r="U1333" s="156">
        <v>13.285458970000001</v>
      </c>
      <c r="V1333" s="152" t="s">
        <v>157</v>
      </c>
      <c r="W1333" s="152" t="s">
        <v>186</v>
      </c>
      <c r="X1333" s="155">
        <v>9.1664300000000003E-5</v>
      </c>
      <c r="Y1333" s="152" t="s">
        <v>159</v>
      </c>
      <c r="Z1333" s="154">
        <v>42723</v>
      </c>
      <c r="AA1333" s="153" t="s">
        <v>4326</v>
      </c>
      <c r="AB1333" s="152" t="s">
        <v>316</v>
      </c>
      <c r="AC1333" s="152" t="s">
        <v>317</v>
      </c>
      <c r="AD1333" s="152" t="s">
        <v>177</v>
      </c>
    </row>
    <row r="1334" spans="1:30">
      <c r="A1334" s="189" t="s">
        <v>8652</v>
      </c>
      <c r="B1334" s="189" t="s">
        <v>8653</v>
      </c>
      <c r="C1334" s="154">
        <v>43830</v>
      </c>
      <c r="D1334" s="155">
        <v>1.1759999999999999</v>
      </c>
      <c r="E1334" s="155">
        <v>1.3640000000000001</v>
      </c>
      <c r="F1334" s="156">
        <v>8.5106382978710093E-2</v>
      </c>
      <c r="G1334" s="154">
        <v>43829</v>
      </c>
      <c r="H1334" s="155">
        <v>1.175</v>
      </c>
      <c r="I1334" s="156">
        <v>16.782565614645101</v>
      </c>
      <c r="J1334" s="152" t="s">
        <v>11818</v>
      </c>
      <c r="K1334" s="156">
        <v>0.68493150684932003</v>
      </c>
      <c r="L1334" s="156">
        <v>1.3793103448276001</v>
      </c>
      <c r="M1334" s="185">
        <v>2.61783906976228</v>
      </c>
      <c r="N1334" s="156">
        <v>6.3291533218332301</v>
      </c>
      <c r="O1334" s="156">
        <v>16.782565614645101</v>
      </c>
      <c r="P1334" s="152" t="s">
        <v>11818</v>
      </c>
      <c r="Q1334" s="156">
        <v>16.861826276150602</v>
      </c>
      <c r="R1334" s="152" t="s">
        <v>11819</v>
      </c>
      <c r="S1334" s="156">
        <v>30.392047058823501</v>
      </c>
      <c r="T1334" s="152" t="s">
        <v>11820</v>
      </c>
      <c r="U1334" s="156">
        <v>39.649882400000003</v>
      </c>
      <c r="V1334" s="152" t="s">
        <v>163</v>
      </c>
      <c r="W1334" s="152" t="s">
        <v>197</v>
      </c>
      <c r="X1334" s="155">
        <v>3.6700248646000002</v>
      </c>
      <c r="Y1334" s="152" t="s">
        <v>159</v>
      </c>
      <c r="Z1334" s="154">
        <v>42046</v>
      </c>
      <c r="AA1334" s="153" t="s">
        <v>4326</v>
      </c>
      <c r="AB1334" s="152" t="s">
        <v>9734</v>
      </c>
      <c r="AC1334" s="152" t="s">
        <v>236</v>
      </c>
      <c r="AD1334" s="152" t="s">
        <v>162</v>
      </c>
    </row>
    <row r="1335" spans="1:30">
      <c r="A1335" s="189" t="s">
        <v>8654</v>
      </c>
      <c r="B1335" s="189" t="s">
        <v>8655</v>
      </c>
      <c r="C1335" s="154">
        <v>43830</v>
      </c>
      <c r="D1335" s="155">
        <v>1.0725</v>
      </c>
      <c r="E1335" s="155">
        <v>1.1325000000000001</v>
      </c>
      <c r="F1335" s="156">
        <v>1.76487332764019</v>
      </c>
      <c r="G1335" s="154">
        <v>43826</v>
      </c>
      <c r="H1335" s="155">
        <v>1.0539000000000001</v>
      </c>
      <c r="I1335" s="156">
        <v>16.7680652956298</v>
      </c>
      <c r="J1335" s="152" t="s">
        <v>11821</v>
      </c>
      <c r="K1335" s="156">
        <v>1.6106110847939199</v>
      </c>
      <c r="L1335" s="156">
        <v>6.0201660735468403</v>
      </c>
      <c r="M1335" s="185">
        <v>7.86480609729057</v>
      </c>
      <c r="N1335" s="156">
        <v>7.7023264737256403</v>
      </c>
      <c r="O1335" s="156">
        <v>16.7680652956298</v>
      </c>
      <c r="P1335" s="152" t="s">
        <v>11821</v>
      </c>
      <c r="Q1335" s="157">
        <v>0</v>
      </c>
      <c r="R1335" s="152"/>
      <c r="S1335" s="157">
        <v>0</v>
      </c>
      <c r="T1335" s="152"/>
      <c r="U1335" s="156">
        <v>13.556943499999999</v>
      </c>
      <c r="V1335" s="152" t="s">
        <v>309</v>
      </c>
      <c r="W1335" s="152" t="s">
        <v>95</v>
      </c>
      <c r="X1335" s="155">
        <v>2.0988341284000001</v>
      </c>
      <c r="Y1335" s="152" t="s">
        <v>159</v>
      </c>
      <c r="Z1335" s="154">
        <v>43328</v>
      </c>
      <c r="AA1335" s="153" t="s">
        <v>4326</v>
      </c>
      <c r="AB1335" s="152" t="s">
        <v>11822</v>
      </c>
      <c r="AC1335" s="152" t="s">
        <v>236</v>
      </c>
      <c r="AD1335" s="152" t="s">
        <v>162</v>
      </c>
    </row>
    <row r="1336" spans="1:30">
      <c r="A1336" s="189" t="s">
        <v>3713</v>
      </c>
      <c r="B1336" s="189" t="s">
        <v>3714</v>
      </c>
      <c r="C1336" s="154">
        <v>43830</v>
      </c>
      <c r="D1336" s="155">
        <v>1.756</v>
      </c>
      <c r="E1336" s="155">
        <v>1.756</v>
      </c>
      <c r="F1336" s="156">
        <v>0.22831050228310501</v>
      </c>
      <c r="G1336" s="154">
        <v>43829</v>
      </c>
      <c r="H1336" s="155">
        <v>1.752</v>
      </c>
      <c r="I1336" s="156">
        <v>16.755319148936199</v>
      </c>
      <c r="J1336" s="152" t="s">
        <v>3731</v>
      </c>
      <c r="K1336" s="156">
        <v>0.80367393800229703</v>
      </c>
      <c r="L1336" s="156">
        <v>2.3310023310023298</v>
      </c>
      <c r="M1336" s="185">
        <v>2.4504084014002401</v>
      </c>
      <c r="N1336" s="156">
        <v>4.6483909415971398</v>
      </c>
      <c r="O1336" s="156">
        <v>16.755319148936199</v>
      </c>
      <c r="P1336" s="152" t="s">
        <v>3731</v>
      </c>
      <c r="Q1336" s="156">
        <v>14.248536109303799</v>
      </c>
      <c r="R1336" s="152" t="s">
        <v>6677</v>
      </c>
      <c r="S1336" s="156">
        <v>19.863481228668899</v>
      </c>
      <c r="T1336" s="152" t="s">
        <v>6678</v>
      </c>
      <c r="U1336" s="156">
        <v>65.348399246704304</v>
      </c>
      <c r="V1336" s="152" t="s">
        <v>157</v>
      </c>
      <c r="W1336" s="152" t="s">
        <v>189</v>
      </c>
      <c r="X1336" s="155">
        <v>2.7753435721000002</v>
      </c>
      <c r="Y1336" s="152" t="s">
        <v>159</v>
      </c>
      <c r="Z1336" s="154">
        <v>41667</v>
      </c>
      <c r="AA1336" s="153" t="s">
        <v>4326</v>
      </c>
      <c r="AB1336" s="152" t="s">
        <v>208</v>
      </c>
      <c r="AC1336" s="152" t="s">
        <v>209</v>
      </c>
      <c r="AD1336" s="152" t="s">
        <v>162</v>
      </c>
    </row>
    <row r="1337" spans="1:30">
      <c r="A1337" s="189" t="s">
        <v>14972</v>
      </c>
      <c r="B1337" s="189" t="s">
        <v>14973</v>
      </c>
      <c r="C1337" s="154">
        <v>43830</v>
      </c>
      <c r="D1337" s="155">
        <v>1.0893999999999999</v>
      </c>
      <c r="E1337" s="155">
        <v>1.1894</v>
      </c>
      <c r="F1337" s="156">
        <v>0.18392495861688499</v>
      </c>
      <c r="G1337" s="154">
        <v>43829</v>
      </c>
      <c r="H1337" s="155">
        <v>1.0873999999999999</v>
      </c>
      <c r="I1337" s="156">
        <v>16.710524745031599</v>
      </c>
      <c r="J1337" s="152" t="s">
        <v>14974</v>
      </c>
      <c r="K1337" s="156">
        <v>0.89839770306566402</v>
      </c>
      <c r="L1337" s="156">
        <v>2.8707135382555702</v>
      </c>
      <c r="M1337" s="185">
        <v>4.1370685110819201</v>
      </c>
      <c r="N1337" s="156">
        <v>7.0315419792913003</v>
      </c>
      <c r="O1337" s="156">
        <v>16.710524745031599</v>
      </c>
      <c r="P1337" s="152" t="s">
        <v>14974</v>
      </c>
      <c r="Q1337" s="156">
        <v>11.999706390035399</v>
      </c>
      <c r="R1337" s="152" t="s">
        <v>14975</v>
      </c>
      <c r="S1337" s="156">
        <v>17.9391418401969</v>
      </c>
      <c r="T1337" s="152" t="s">
        <v>14976</v>
      </c>
      <c r="U1337" s="156">
        <v>19.870712780000002</v>
      </c>
      <c r="V1337" s="152" t="s">
        <v>157</v>
      </c>
      <c r="W1337" s="152" t="s">
        <v>158</v>
      </c>
      <c r="X1337" s="155">
        <v>5.2980161518999997</v>
      </c>
      <c r="Y1337" s="152" t="s">
        <v>159</v>
      </c>
      <c r="Z1337" s="154">
        <v>42310</v>
      </c>
      <c r="AA1337" s="153" t="s">
        <v>4326</v>
      </c>
      <c r="AB1337" s="152" t="s">
        <v>190</v>
      </c>
      <c r="AC1337" s="152" t="s">
        <v>188</v>
      </c>
      <c r="AD1337" s="152" t="s">
        <v>165</v>
      </c>
    </row>
    <row r="1338" spans="1:30">
      <c r="A1338" s="189" t="s">
        <v>14977</v>
      </c>
      <c r="B1338" s="189" t="s">
        <v>14978</v>
      </c>
      <c r="C1338" s="154">
        <v>43830</v>
      </c>
      <c r="D1338" s="155">
        <v>1.2060999999999999</v>
      </c>
      <c r="E1338" s="155">
        <v>1.2518</v>
      </c>
      <c r="F1338" s="156">
        <v>8.29187396351448E-3</v>
      </c>
      <c r="G1338" s="154">
        <v>43829</v>
      </c>
      <c r="H1338" s="155">
        <v>1.206</v>
      </c>
      <c r="I1338" s="156">
        <v>16.671562480019201</v>
      </c>
      <c r="J1338" s="152" t="s">
        <v>14979</v>
      </c>
      <c r="K1338" s="156">
        <v>8.2980665504924597E-2</v>
      </c>
      <c r="L1338" s="156">
        <v>2.3767082590611901</v>
      </c>
      <c r="M1338" s="185">
        <v>9.9553286534779808</v>
      </c>
      <c r="N1338" s="156">
        <v>14.6880107344872</v>
      </c>
      <c r="O1338" s="156">
        <v>16.671562480019201</v>
      </c>
      <c r="P1338" s="152" t="s">
        <v>14979</v>
      </c>
      <c r="Q1338" s="157">
        <v>0</v>
      </c>
      <c r="R1338" s="152"/>
      <c r="S1338" s="157">
        <v>0</v>
      </c>
      <c r="T1338" s="152"/>
      <c r="U1338" s="156">
        <v>19.907567360000002</v>
      </c>
      <c r="V1338" s="152" t="s">
        <v>157</v>
      </c>
      <c r="W1338" s="152" t="s">
        <v>95</v>
      </c>
      <c r="X1338" s="155">
        <v>1.5975382E-3</v>
      </c>
      <c r="Y1338" s="152" t="s">
        <v>159</v>
      </c>
      <c r="Z1338" s="154">
        <v>43237</v>
      </c>
      <c r="AA1338" s="153" t="s">
        <v>4326</v>
      </c>
      <c r="AB1338" s="152" t="s">
        <v>14945</v>
      </c>
      <c r="AC1338" s="152" t="s">
        <v>394</v>
      </c>
      <c r="AD1338" s="152" t="s">
        <v>532</v>
      </c>
    </row>
    <row r="1339" spans="1:30">
      <c r="A1339" s="189" t="s">
        <v>8656</v>
      </c>
      <c r="B1339" s="189" t="s">
        <v>8657</v>
      </c>
      <c r="C1339" s="154">
        <v>43830</v>
      </c>
      <c r="D1339" s="155">
        <v>1.2323</v>
      </c>
      <c r="E1339" s="155">
        <v>1.2323</v>
      </c>
      <c r="F1339" s="156">
        <v>3.2470168033115997E-2</v>
      </c>
      <c r="G1339" s="154">
        <v>43829</v>
      </c>
      <c r="H1339" s="155">
        <v>1.2319</v>
      </c>
      <c r="I1339" s="156">
        <v>16.584673604541202</v>
      </c>
      <c r="J1339" s="152" t="s">
        <v>11823</v>
      </c>
      <c r="K1339" s="156">
        <v>0.73571486961496702</v>
      </c>
      <c r="L1339" s="156">
        <v>1.7084846483988101</v>
      </c>
      <c r="M1339" s="185">
        <v>6.3886730553397104</v>
      </c>
      <c r="N1339" s="156">
        <v>10.1743406347787</v>
      </c>
      <c r="O1339" s="156">
        <v>16.584673604541202</v>
      </c>
      <c r="P1339" s="152" t="s">
        <v>11823</v>
      </c>
      <c r="Q1339" s="156">
        <v>20.400586223742</v>
      </c>
      <c r="R1339" s="152" t="s">
        <v>11824</v>
      </c>
      <c r="S1339" s="156">
        <v>23.563621778802801</v>
      </c>
      <c r="T1339" s="152" t="s">
        <v>11825</v>
      </c>
      <c r="U1339" s="156">
        <v>23.23</v>
      </c>
      <c r="V1339" s="152" t="s">
        <v>157</v>
      </c>
      <c r="W1339" s="152" t="s">
        <v>197</v>
      </c>
      <c r="X1339" s="155">
        <v>2.0162187289000002</v>
      </c>
      <c r="Y1339" s="152" t="s">
        <v>159</v>
      </c>
      <c r="Z1339" s="154">
        <v>42704</v>
      </c>
      <c r="AA1339" s="153" t="s">
        <v>4326</v>
      </c>
      <c r="AB1339" s="152" t="s">
        <v>11015</v>
      </c>
      <c r="AC1339" s="152" t="s">
        <v>343</v>
      </c>
      <c r="AD1339" s="152" t="s">
        <v>181</v>
      </c>
    </row>
    <row r="1340" spans="1:30">
      <c r="A1340" s="189" t="s">
        <v>8658</v>
      </c>
      <c r="B1340" s="189" t="s">
        <v>8659</v>
      </c>
      <c r="C1340" s="154">
        <v>43830</v>
      </c>
      <c r="D1340" s="155">
        <v>1.0084</v>
      </c>
      <c r="E1340" s="155">
        <v>1.0633999999999999</v>
      </c>
      <c r="F1340" s="156">
        <v>9.9265435775262895E-2</v>
      </c>
      <c r="G1340" s="154">
        <v>43829</v>
      </c>
      <c r="H1340" s="155">
        <v>1.0074000000000001</v>
      </c>
      <c r="I1340" s="156">
        <v>16.564559010519002</v>
      </c>
      <c r="J1340" s="152" t="s">
        <v>11826</v>
      </c>
      <c r="K1340" s="156">
        <v>0.93083775397859003</v>
      </c>
      <c r="L1340" s="156">
        <v>2.5317742755464998</v>
      </c>
      <c r="M1340" s="185">
        <v>2.4380333197886999</v>
      </c>
      <c r="N1340" s="156">
        <v>7.3679727427598003</v>
      </c>
      <c r="O1340" s="156">
        <v>16.564559010519002</v>
      </c>
      <c r="P1340" s="152" t="s">
        <v>11826</v>
      </c>
      <c r="Q1340" s="156">
        <v>0.27844073190135199</v>
      </c>
      <c r="R1340" s="152" t="s">
        <v>11827</v>
      </c>
      <c r="S1340" s="157">
        <v>0</v>
      </c>
      <c r="T1340" s="152"/>
      <c r="U1340" s="156">
        <v>6.2430071999999903</v>
      </c>
      <c r="V1340" s="152" t="s">
        <v>163</v>
      </c>
      <c r="W1340" s="152" t="s">
        <v>95</v>
      </c>
      <c r="X1340" s="155">
        <v>3.9239517577999998</v>
      </c>
      <c r="Y1340" s="152" t="s">
        <v>159</v>
      </c>
      <c r="Z1340" s="154">
        <v>42872</v>
      </c>
      <c r="AA1340" s="153" t="s">
        <v>4326</v>
      </c>
      <c r="AB1340" s="152" t="s">
        <v>11828</v>
      </c>
      <c r="AC1340" s="152" t="s">
        <v>292</v>
      </c>
      <c r="AD1340" s="152" t="s">
        <v>183</v>
      </c>
    </row>
    <row r="1341" spans="1:30">
      <c r="A1341" s="189" t="s">
        <v>14980</v>
      </c>
      <c r="B1341" s="189" t="s">
        <v>14981</v>
      </c>
      <c r="C1341" s="154">
        <v>43830</v>
      </c>
      <c r="D1341" s="155">
        <v>1.1485000000000001</v>
      </c>
      <c r="E1341" s="155">
        <v>1.1216999999999999</v>
      </c>
      <c r="F1341" s="156">
        <v>0.75445214492502399</v>
      </c>
      <c r="G1341" s="154">
        <v>43829</v>
      </c>
      <c r="H1341" s="155">
        <v>1.1398999999999999</v>
      </c>
      <c r="I1341" s="156">
        <v>16.5280032467533</v>
      </c>
      <c r="J1341" s="152" t="s">
        <v>14982</v>
      </c>
      <c r="K1341" s="156">
        <v>1.6731586402266501</v>
      </c>
      <c r="L1341" s="156">
        <v>4.4755753661421096</v>
      </c>
      <c r="M1341" s="185">
        <v>5.5218669606762303</v>
      </c>
      <c r="N1341" s="156">
        <v>7.31638945991405</v>
      </c>
      <c r="O1341" s="156">
        <v>16.5280032467533</v>
      </c>
      <c r="P1341" s="152" t="s">
        <v>14982</v>
      </c>
      <c r="Q1341" s="156">
        <v>9.7517613013698696</v>
      </c>
      <c r="R1341" s="152" t="s">
        <v>14983</v>
      </c>
      <c r="S1341" s="156">
        <v>6.9268827931363397</v>
      </c>
      <c r="T1341" s="152" t="s">
        <v>14984</v>
      </c>
      <c r="U1341" s="156">
        <v>12.16630005</v>
      </c>
      <c r="V1341" s="152" t="s">
        <v>157</v>
      </c>
      <c r="W1341" s="152" t="s">
        <v>158</v>
      </c>
      <c r="X1341" s="155">
        <v>2.81499791E-2</v>
      </c>
      <c r="Y1341" s="152" t="s">
        <v>159</v>
      </c>
      <c r="Z1341" s="154">
        <v>42327</v>
      </c>
      <c r="AA1341" s="153" t="s">
        <v>4326</v>
      </c>
      <c r="AB1341" s="152" t="s">
        <v>566</v>
      </c>
      <c r="AC1341" s="152" t="s">
        <v>250</v>
      </c>
      <c r="AD1341" s="152" t="s">
        <v>165</v>
      </c>
    </row>
    <row r="1342" spans="1:30">
      <c r="A1342" s="189" t="s">
        <v>8660</v>
      </c>
      <c r="B1342" s="189" t="s">
        <v>8661</v>
      </c>
      <c r="C1342" s="154">
        <v>43830</v>
      </c>
      <c r="D1342" s="155">
        <v>1.1314</v>
      </c>
      <c r="E1342" s="155">
        <v>1.2814000000000001</v>
      </c>
      <c r="F1342" s="156">
        <v>0.15934844192634401</v>
      </c>
      <c r="G1342" s="154">
        <v>43829</v>
      </c>
      <c r="H1342" s="155">
        <v>1.1295999999999999</v>
      </c>
      <c r="I1342" s="156">
        <v>16.519052523172</v>
      </c>
      <c r="J1342" s="152" t="s">
        <v>11829</v>
      </c>
      <c r="K1342" s="156">
        <v>0.55995022664651495</v>
      </c>
      <c r="L1342" s="156">
        <v>1.20762143304411</v>
      </c>
      <c r="M1342" s="185">
        <v>3.1546316557257499</v>
      </c>
      <c r="N1342" s="156">
        <v>7.8448193689829298</v>
      </c>
      <c r="O1342" s="156">
        <v>16.519052523172</v>
      </c>
      <c r="P1342" s="152" t="s">
        <v>11829</v>
      </c>
      <c r="Q1342" s="156">
        <v>22.698302018867899</v>
      </c>
      <c r="R1342" s="152" t="s">
        <v>11830</v>
      </c>
      <c r="S1342" s="156">
        <v>30.8452717706237</v>
      </c>
      <c r="T1342" s="152" t="s">
        <v>11831</v>
      </c>
      <c r="U1342" s="156">
        <v>30.060200139999999</v>
      </c>
      <c r="V1342" s="152" t="s">
        <v>157</v>
      </c>
      <c r="W1342" s="152" t="s">
        <v>166</v>
      </c>
      <c r="X1342" s="155">
        <v>3.1882323018999998</v>
      </c>
      <c r="Y1342" s="152" t="s">
        <v>159</v>
      </c>
      <c r="Z1342" s="154">
        <v>42606</v>
      </c>
      <c r="AA1342" s="153" t="s">
        <v>4326</v>
      </c>
      <c r="AB1342" s="152" t="s">
        <v>11832</v>
      </c>
      <c r="AC1342" s="152" t="s">
        <v>215</v>
      </c>
      <c r="AD1342" s="152" t="s">
        <v>181</v>
      </c>
    </row>
    <row r="1343" spans="1:30">
      <c r="A1343" s="189" t="s">
        <v>8662</v>
      </c>
      <c r="B1343" s="189" t="s">
        <v>8663</v>
      </c>
      <c r="C1343" s="154">
        <v>43830</v>
      </c>
      <c r="D1343" s="155">
        <v>0.99060000000000004</v>
      </c>
      <c r="E1343" s="155">
        <v>0.99060000000000004</v>
      </c>
      <c r="F1343" s="156">
        <v>0.25301082886348097</v>
      </c>
      <c r="G1343" s="154">
        <v>43829</v>
      </c>
      <c r="H1343" s="155">
        <v>0.98809999999999998</v>
      </c>
      <c r="I1343" s="156">
        <v>16.500058802775499</v>
      </c>
      <c r="J1343" s="152" t="s">
        <v>11833</v>
      </c>
      <c r="K1343" s="156">
        <v>1.65212929707542</v>
      </c>
      <c r="L1343" s="156">
        <v>9.3498178606910205</v>
      </c>
      <c r="M1343" s="185">
        <v>9.8835274542429392</v>
      </c>
      <c r="N1343" s="156">
        <v>10.2504173622705</v>
      </c>
      <c r="O1343" s="156">
        <v>16.500058802775499</v>
      </c>
      <c r="P1343" s="152" t="s">
        <v>11833</v>
      </c>
      <c r="Q1343" s="156">
        <v>2.0193861066244899E-2</v>
      </c>
      <c r="R1343" s="152" t="s">
        <v>11834</v>
      </c>
      <c r="S1343" s="157">
        <v>0</v>
      </c>
      <c r="T1343" s="152"/>
      <c r="U1343" s="156">
        <v>-0.93999999999999595</v>
      </c>
      <c r="V1343" s="152" t="s">
        <v>163</v>
      </c>
      <c r="W1343" s="152" t="s">
        <v>95</v>
      </c>
      <c r="X1343" s="155">
        <v>1.7123680788</v>
      </c>
      <c r="Y1343" s="152" t="s">
        <v>159</v>
      </c>
      <c r="Z1343" s="154">
        <v>42956</v>
      </c>
      <c r="AA1343" s="153" t="s">
        <v>4326</v>
      </c>
      <c r="AB1343" s="152" t="s">
        <v>11835</v>
      </c>
      <c r="AC1343" s="152" t="s">
        <v>343</v>
      </c>
      <c r="AD1343" s="152" t="s">
        <v>165</v>
      </c>
    </row>
    <row r="1344" spans="1:30">
      <c r="A1344" s="189" t="s">
        <v>14985</v>
      </c>
      <c r="B1344" s="189" t="s">
        <v>14986</v>
      </c>
      <c r="C1344" s="154">
        <v>43830</v>
      </c>
      <c r="D1344" s="155">
        <v>1.151</v>
      </c>
      <c r="E1344" s="155">
        <v>1.151</v>
      </c>
      <c r="F1344" s="156">
        <v>0.52401746724890896</v>
      </c>
      <c r="G1344" s="154">
        <v>43829</v>
      </c>
      <c r="H1344" s="155">
        <v>1.145</v>
      </c>
      <c r="I1344" s="156">
        <v>16.497975708502</v>
      </c>
      <c r="J1344" s="152" t="s">
        <v>14987</v>
      </c>
      <c r="K1344" s="156">
        <v>1.58870255957635</v>
      </c>
      <c r="L1344" s="156">
        <v>4.1628959276018103</v>
      </c>
      <c r="M1344" s="185">
        <v>5.9852670349907902</v>
      </c>
      <c r="N1344" s="156">
        <v>12.074001947419699</v>
      </c>
      <c r="O1344" s="156">
        <v>16.497975708502</v>
      </c>
      <c r="P1344" s="152" t="s">
        <v>14987</v>
      </c>
      <c r="Q1344" s="157">
        <v>0</v>
      </c>
      <c r="R1344" s="152"/>
      <c r="S1344" s="157">
        <v>0</v>
      </c>
      <c r="T1344" s="152"/>
      <c r="U1344" s="156">
        <v>14.985014985015001</v>
      </c>
      <c r="V1344" s="152" t="s">
        <v>157</v>
      </c>
      <c r="W1344" s="152" t="s">
        <v>95</v>
      </c>
      <c r="X1344" s="155">
        <v>3.0645586799999999E-2</v>
      </c>
      <c r="Y1344" s="152" t="s">
        <v>159</v>
      </c>
      <c r="Z1344" s="154">
        <v>43258</v>
      </c>
      <c r="AA1344" s="153" t="s">
        <v>4326</v>
      </c>
      <c r="AB1344" s="152" t="s">
        <v>576</v>
      </c>
      <c r="AC1344" s="152" t="s">
        <v>175</v>
      </c>
      <c r="AD1344" s="152" t="s">
        <v>165</v>
      </c>
    </row>
    <row r="1345" spans="1:30">
      <c r="A1345" s="189" t="s">
        <v>8664</v>
      </c>
      <c r="B1345" s="189" t="s">
        <v>8665</v>
      </c>
      <c r="C1345" s="154">
        <v>43830</v>
      </c>
      <c r="D1345" s="155">
        <v>0.76639999999999997</v>
      </c>
      <c r="E1345" s="155">
        <v>0.76639999999999997</v>
      </c>
      <c r="F1345" s="156">
        <v>0.23541721161391899</v>
      </c>
      <c r="G1345" s="154">
        <v>43829</v>
      </c>
      <c r="H1345" s="155">
        <v>0.76459999999999995</v>
      </c>
      <c r="I1345" s="156">
        <v>16.491868065055499</v>
      </c>
      <c r="J1345" s="152" t="s">
        <v>11836</v>
      </c>
      <c r="K1345" s="156">
        <v>1.60413628529763</v>
      </c>
      <c r="L1345" s="156">
        <v>5.8563535911602198</v>
      </c>
      <c r="M1345" s="185">
        <v>9.8308971051877307</v>
      </c>
      <c r="N1345" s="156">
        <v>13.4903006071376</v>
      </c>
      <c r="O1345" s="156">
        <v>16.491868065055499</v>
      </c>
      <c r="P1345" s="152" t="s">
        <v>11836</v>
      </c>
      <c r="Q1345" s="156">
        <v>-17.873981997428199</v>
      </c>
      <c r="R1345" s="152" t="s">
        <v>11837</v>
      </c>
      <c r="S1345" s="156">
        <v>-25.736434108527099</v>
      </c>
      <c r="T1345" s="152" t="s">
        <v>11838</v>
      </c>
      <c r="U1345" s="156">
        <v>-23.36</v>
      </c>
      <c r="V1345" s="152" t="s">
        <v>163</v>
      </c>
      <c r="W1345" s="152" t="s">
        <v>186</v>
      </c>
      <c r="X1345" s="155">
        <v>0.90389795630000003</v>
      </c>
      <c r="Y1345" s="152" t="s">
        <v>159</v>
      </c>
      <c r="Z1345" s="154">
        <v>42038</v>
      </c>
      <c r="AA1345" s="153" t="s">
        <v>4326</v>
      </c>
      <c r="AB1345" s="152" t="s">
        <v>11839</v>
      </c>
      <c r="AC1345" s="152" t="s">
        <v>201</v>
      </c>
      <c r="AD1345" s="152" t="s">
        <v>207</v>
      </c>
    </row>
    <row r="1346" spans="1:30">
      <c r="A1346" s="189" t="s">
        <v>14988</v>
      </c>
      <c r="B1346" s="189" t="s">
        <v>14989</v>
      </c>
      <c r="C1346" s="154">
        <v>43830</v>
      </c>
      <c r="D1346" s="155">
        <v>0.99760000000000004</v>
      </c>
      <c r="E1346" s="155">
        <v>0.99760000000000004</v>
      </c>
      <c r="F1346" s="156">
        <v>0.32180209171360502</v>
      </c>
      <c r="G1346" s="154">
        <v>43829</v>
      </c>
      <c r="H1346" s="155">
        <v>0.99439999999999995</v>
      </c>
      <c r="I1346" s="156">
        <v>16.4876226062588</v>
      </c>
      <c r="J1346" s="152" t="s">
        <v>14990</v>
      </c>
      <c r="K1346" s="156">
        <v>2.4440336824810101</v>
      </c>
      <c r="L1346" s="156">
        <v>8.8013960082887994</v>
      </c>
      <c r="M1346" s="185">
        <v>11.7008173776733</v>
      </c>
      <c r="N1346" s="156">
        <v>15.798026697620401</v>
      </c>
      <c r="O1346" s="156">
        <v>16.4876226062588</v>
      </c>
      <c r="P1346" s="152" t="s">
        <v>14990</v>
      </c>
      <c r="Q1346" s="156">
        <v>-12.5832457062741</v>
      </c>
      <c r="R1346" s="152" t="s">
        <v>14991</v>
      </c>
      <c r="S1346" s="156">
        <v>0.31171442936148702</v>
      </c>
      <c r="T1346" s="152" t="s">
        <v>14992</v>
      </c>
      <c r="U1346" s="156">
        <v>-0.23999999999999599</v>
      </c>
      <c r="V1346" s="152" t="s">
        <v>157</v>
      </c>
      <c r="W1346" s="152" t="s">
        <v>189</v>
      </c>
      <c r="X1346" s="155">
        <v>0.11358110759999999</v>
      </c>
      <c r="Y1346" s="152" t="s">
        <v>159</v>
      </c>
      <c r="Z1346" s="154">
        <v>42642</v>
      </c>
      <c r="AA1346" s="153" t="s">
        <v>4326</v>
      </c>
      <c r="AB1346" s="152" t="s">
        <v>14993</v>
      </c>
      <c r="AC1346" s="152" t="s">
        <v>245</v>
      </c>
      <c r="AD1346" s="152" t="s">
        <v>165</v>
      </c>
    </row>
    <row r="1347" spans="1:30">
      <c r="A1347" s="189" t="s">
        <v>8666</v>
      </c>
      <c r="B1347" s="189" t="s">
        <v>8667</v>
      </c>
      <c r="C1347" s="154">
        <v>43830</v>
      </c>
      <c r="D1347" s="155">
        <v>1.226</v>
      </c>
      <c r="E1347" s="155">
        <v>1.2430000000000001</v>
      </c>
      <c r="F1347" s="156">
        <v>0</v>
      </c>
      <c r="G1347" s="154">
        <v>43829</v>
      </c>
      <c r="H1347" s="155">
        <v>1.226</v>
      </c>
      <c r="I1347" s="156">
        <v>16.429249762583101</v>
      </c>
      <c r="J1347" s="152" t="s">
        <v>11840</v>
      </c>
      <c r="K1347" s="156">
        <v>0.98846787479407305</v>
      </c>
      <c r="L1347" s="156">
        <v>2.9387069689336598</v>
      </c>
      <c r="M1347" s="185">
        <v>1.99667221297838</v>
      </c>
      <c r="N1347" s="156">
        <v>6.7014795474325499</v>
      </c>
      <c r="O1347" s="156">
        <v>16.429249762583101</v>
      </c>
      <c r="P1347" s="152" t="s">
        <v>11840</v>
      </c>
      <c r="Q1347" s="156">
        <v>13.413506012951</v>
      </c>
      <c r="R1347" s="152" t="s">
        <v>11841</v>
      </c>
      <c r="S1347" s="156">
        <v>22.477522477522498</v>
      </c>
      <c r="T1347" s="152" t="s">
        <v>11842</v>
      </c>
      <c r="U1347" s="156">
        <v>24.6594348</v>
      </c>
      <c r="V1347" s="152" t="s">
        <v>163</v>
      </c>
      <c r="W1347" s="152" t="s">
        <v>166</v>
      </c>
      <c r="X1347" s="155">
        <v>2.2709466811999999</v>
      </c>
      <c r="Y1347" s="152" t="s">
        <v>159</v>
      </c>
      <c r="Z1347" s="154">
        <v>42348</v>
      </c>
      <c r="AA1347" s="153" t="s">
        <v>4326</v>
      </c>
      <c r="AB1347" s="152" t="s">
        <v>10409</v>
      </c>
      <c r="AC1347" s="152" t="s">
        <v>179</v>
      </c>
      <c r="AD1347" s="152" t="s">
        <v>181</v>
      </c>
    </row>
    <row r="1348" spans="1:30">
      <c r="A1348" s="189" t="s">
        <v>14994</v>
      </c>
      <c r="B1348" s="189" t="s">
        <v>14995</v>
      </c>
      <c r="C1348" s="154">
        <v>43830</v>
      </c>
      <c r="D1348" s="155">
        <v>0.91379999999999995</v>
      </c>
      <c r="E1348" s="155">
        <v>0.91379999999999995</v>
      </c>
      <c r="F1348" s="156">
        <v>1.0058582955675901</v>
      </c>
      <c r="G1348" s="154">
        <v>43829</v>
      </c>
      <c r="H1348" s="155">
        <v>0.90469999999999995</v>
      </c>
      <c r="I1348" s="156">
        <v>16.422474200535099</v>
      </c>
      <c r="J1348" s="152" t="s">
        <v>14996</v>
      </c>
      <c r="K1348" s="156">
        <v>1.9183582422484899</v>
      </c>
      <c r="L1348" s="156">
        <v>1.82750167149543</v>
      </c>
      <c r="M1348" s="185">
        <v>3.62894080290314</v>
      </c>
      <c r="N1348" s="156">
        <v>16.526396327467499</v>
      </c>
      <c r="O1348" s="156">
        <v>16.422474200535099</v>
      </c>
      <c r="P1348" s="152" t="s">
        <v>14996</v>
      </c>
      <c r="Q1348" s="157">
        <v>0</v>
      </c>
      <c r="R1348" s="152"/>
      <c r="S1348" s="157">
        <v>0</v>
      </c>
      <c r="T1348" s="152"/>
      <c r="U1348" s="156">
        <v>-8.6199999999999992</v>
      </c>
      <c r="V1348" s="152" t="s">
        <v>157</v>
      </c>
      <c r="W1348" s="152" t="s">
        <v>95</v>
      </c>
      <c r="X1348" s="155">
        <v>0.1858932013</v>
      </c>
      <c r="Y1348" s="152" t="s">
        <v>159</v>
      </c>
      <c r="Z1348" s="154">
        <v>43322</v>
      </c>
      <c r="AA1348" s="153" t="s">
        <v>4326</v>
      </c>
      <c r="AB1348" s="152" t="s">
        <v>14740</v>
      </c>
      <c r="AC1348" s="152" t="s">
        <v>555</v>
      </c>
      <c r="AD1348" s="152" t="s">
        <v>241</v>
      </c>
    </row>
    <row r="1349" spans="1:30">
      <c r="A1349" s="189" t="s">
        <v>14997</v>
      </c>
      <c r="B1349" s="189" t="s">
        <v>14998</v>
      </c>
      <c r="C1349" s="154">
        <v>43830</v>
      </c>
      <c r="D1349" s="155">
        <v>1.1700999999999999</v>
      </c>
      <c r="E1349" s="155">
        <v>1.1700999999999999</v>
      </c>
      <c r="F1349" s="156">
        <v>0.57589822932782597</v>
      </c>
      <c r="G1349" s="154">
        <v>43829</v>
      </c>
      <c r="H1349" s="155">
        <v>1.1634</v>
      </c>
      <c r="I1349" s="156">
        <v>16.416276987364402</v>
      </c>
      <c r="J1349" s="152" t="s">
        <v>14999</v>
      </c>
      <c r="K1349" s="156">
        <v>1.88958551027515</v>
      </c>
      <c r="L1349" s="156">
        <v>4.6413879449114503</v>
      </c>
      <c r="M1349" s="185">
        <v>5.9585257629267296</v>
      </c>
      <c r="N1349" s="156">
        <v>12.7589862195239</v>
      </c>
      <c r="O1349" s="156">
        <v>16.416276987364402</v>
      </c>
      <c r="P1349" s="152" t="s">
        <v>14999</v>
      </c>
      <c r="Q1349" s="157">
        <v>0</v>
      </c>
      <c r="R1349" s="152"/>
      <c r="S1349" s="157">
        <v>0</v>
      </c>
      <c r="T1349" s="152"/>
      <c r="U1349" s="156">
        <v>17.010000000000002</v>
      </c>
      <c r="V1349" s="152" t="s">
        <v>157</v>
      </c>
      <c r="W1349" s="152" t="s">
        <v>95</v>
      </c>
      <c r="X1349" s="155">
        <v>0.20399355499999999</v>
      </c>
      <c r="Y1349" s="152" t="s">
        <v>159</v>
      </c>
      <c r="Z1349" s="154">
        <v>43283</v>
      </c>
      <c r="AA1349" s="153" t="s">
        <v>4326</v>
      </c>
      <c r="AB1349" s="152" t="s">
        <v>218</v>
      </c>
      <c r="AC1349" s="152" t="s">
        <v>219</v>
      </c>
      <c r="AD1349" s="152" t="s">
        <v>173</v>
      </c>
    </row>
    <row r="1350" spans="1:30">
      <c r="A1350" s="189" t="s">
        <v>8668</v>
      </c>
      <c r="B1350" s="189" t="s">
        <v>8669</v>
      </c>
      <c r="C1350" s="154">
        <v>43830</v>
      </c>
      <c r="D1350" s="155">
        <v>1.1849000000000001</v>
      </c>
      <c r="E1350" s="155">
        <v>2.3828999999999998</v>
      </c>
      <c r="F1350" s="156">
        <v>0.474857966590358</v>
      </c>
      <c r="G1350" s="154">
        <v>43829</v>
      </c>
      <c r="H1350" s="155">
        <v>1.1793</v>
      </c>
      <c r="I1350" s="156">
        <v>16.4063267511543</v>
      </c>
      <c r="J1350" s="152" t="s">
        <v>11843</v>
      </c>
      <c r="K1350" s="156">
        <v>2.0497803806735</v>
      </c>
      <c r="L1350" s="156">
        <v>6.7669850423499902</v>
      </c>
      <c r="M1350" s="185">
        <v>7.7083901463503297</v>
      </c>
      <c r="N1350" s="156">
        <v>8.8362266923854307</v>
      </c>
      <c r="O1350" s="156">
        <v>16.4063267511543</v>
      </c>
      <c r="P1350" s="152" t="s">
        <v>11843</v>
      </c>
      <c r="Q1350" s="156">
        <v>-8.6430223592906597</v>
      </c>
      <c r="R1350" s="152" t="s">
        <v>11844</v>
      </c>
      <c r="S1350" s="156">
        <v>-5.4726765057837996</v>
      </c>
      <c r="T1350" s="152" t="s">
        <v>11845</v>
      </c>
      <c r="U1350" s="156">
        <v>183.18245023</v>
      </c>
      <c r="V1350" s="152" t="s">
        <v>157</v>
      </c>
      <c r="W1350" s="152" t="s">
        <v>158</v>
      </c>
      <c r="X1350" s="155">
        <v>1.0090205526</v>
      </c>
      <c r="Y1350" s="152" t="s">
        <v>159</v>
      </c>
      <c r="Z1350" s="154">
        <v>39786</v>
      </c>
      <c r="AA1350" s="153" t="s">
        <v>4326</v>
      </c>
      <c r="AB1350" s="152" t="s">
        <v>11846</v>
      </c>
      <c r="AC1350" s="152" t="s">
        <v>203</v>
      </c>
      <c r="AD1350" s="152" t="s">
        <v>207</v>
      </c>
    </row>
    <row r="1351" spans="1:30">
      <c r="A1351" s="189" t="s">
        <v>8670</v>
      </c>
      <c r="B1351" s="189" t="s">
        <v>8671</v>
      </c>
      <c r="C1351" s="154">
        <v>43830</v>
      </c>
      <c r="D1351" s="155">
        <v>1.0617000000000001</v>
      </c>
      <c r="E1351" s="155">
        <v>1.1116999999999999</v>
      </c>
      <c r="F1351" s="156">
        <v>7.5407672730712999E-2</v>
      </c>
      <c r="G1351" s="154">
        <v>43829</v>
      </c>
      <c r="H1351" s="155">
        <v>1.0609</v>
      </c>
      <c r="I1351" s="156">
        <v>16.388949791712399</v>
      </c>
      <c r="J1351" s="152" t="s">
        <v>11847</v>
      </c>
      <c r="K1351" s="156">
        <v>1.4040114613180801</v>
      </c>
      <c r="L1351" s="156">
        <v>3.97610420135151</v>
      </c>
      <c r="M1351" s="185">
        <v>5.5892590750870301</v>
      </c>
      <c r="N1351" s="156">
        <v>13.5872472451054</v>
      </c>
      <c r="O1351" s="156">
        <v>16.388949791712399</v>
      </c>
      <c r="P1351" s="152" t="s">
        <v>11847</v>
      </c>
      <c r="Q1351" s="156">
        <v>-0.29113448534935299</v>
      </c>
      <c r="R1351" s="152" t="s">
        <v>11848</v>
      </c>
      <c r="S1351" s="156">
        <v>5.8901156571428599</v>
      </c>
      <c r="T1351" s="152" t="s">
        <v>11849</v>
      </c>
      <c r="U1351" s="156">
        <v>11.184621440000001</v>
      </c>
      <c r="V1351" s="152" t="s">
        <v>163</v>
      </c>
      <c r="W1351" s="152" t="s">
        <v>158</v>
      </c>
      <c r="X1351" s="155">
        <v>0.75195752029999996</v>
      </c>
      <c r="Y1351" s="152" t="s">
        <v>159</v>
      </c>
      <c r="Z1351" s="154">
        <v>42167</v>
      </c>
      <c r="AA1351" s="153" t="s">
        <v>4326</v>
      </c>
      <c r="AB1351" s="152" t="s">
        <v>9956</v>
      </c>
      <c r="AC1351" s="152" t="s">
        <v>271</v>
      </c>
      <c r="AD1351" s="152" t="s">
        <v>241</v>
      </c>
    </row>
    <row r="1352" spans="1:30">
      <c r="A1352" s="189" t="s">
        <v>15000</v>
      </c>
      <c r="B1352" s="189" t="s">
        <v>15001</v>
      </c>
      <c r="C1352" s="154">
        <v>43830</v>
      </c>
      <c r="D1352" s="155">
        <v>0.99570000000000003</v>
      </c>
      <c r="E1352" s="155">
        <v>0.99570000000000003</v>
      </c>
      <c r="F1352" s="156">
        <v>0.31231110215595298</v>
      </c>
      <c r="G1352" s="154">
        <v>43829</v>
      </c>
      <c r="H1352" s="155">
        <v>0.99260000000000004</v>
      </c>
      <c r="I1352" s="156">
        <v>16.388077147866699</v>
      </c>
      <c r="J1352" s="152" t="s">
        <v>15002</v>
      </c>
      <c r="K1352" s="156">
        <v>2.4382716049382802</v>
      </c>
      <c r="L1352" s="156">
        <v>8.7840052441822394</v>
      </c>
      <c r="M1352" s="185">
        <v>11.6756393001346</v>
      </c>
      <c r="N1352" s="156">
        <v>15.7521506626366</v>
      </c>
      <c r="O1352" s="156">
        <v>16.388077147866699</v>
      </c>
      <c r="P1352" s="152" t="s">
        <v>15002</v>
      </c>
      <c r="Q1352" s="156">
        <v>-12.7879477971446</v>
      </c>
      <c r="R1352" s="152" t="s">
        <v>15003</v>
      </c>
      <c r="S1352" s="156">
        <v>0.14080257467565799</v>
      </c>
      <c r="T1352" s="152" t="s">
        <v>15004</v>
      </c>
      <c r="U1352" s="156">
        <v>-0.429999999999997</v>
      </c>
      <c r="V1352" s="152" t="s">
        <v>157</v>
      </c>
      <c r="W1352" s="152" t="s">
        <v>189</v>
      </c>
      <c r="X1352" s="155">
        <v>1.7158255012999999</v>
      </c>
      <c r="Y1352" s="152" t="s">
        <v>159</v>
      </c>
      <c r="Z1352" s="154">
        <v>42642</v>
      </c>
      <c r="AA1352" s="153" t="s">
        <v>4326</v>
      </c>
      <c r="AB1352" s="152" t="s">
        <v>14993</v>
      </c>
      <c r="AC1352" s="152" t="s">
        <v>245</v>
      </c>
      <c r="AD1352" s="152" t="s">
        <v>165</v>
      </c>
    </row>
    <row r="1353" spans="1:30">
      <c r="A1353" s="189" t="s">
        <v>8672</v>
      </c>
      <c r="B1353" s="189" t="s">
        <v>8673</v>
      </c>
      <c r="C1353" s="154">
        <v>43830</v>
      </c>
      <c r="D1353" s="155">
        <v>1.0983000000000001</v>
      </c>
      <c r="E1353" s="155">
        <v>1.0983000000000001</v>
      </c>
      <c r="F1353" s="156">
        <v>9.1058095064641201E-3</v>
      </c>
      <c r="G1353" s="154">
        <v>43829</v>
      </c>
      <c r="H1353" s="155">
        <v>1.0982000000000001</v>
      </c>
      <c r="I1353" s="156">
        <v>16.382324891385</v>
      </c>
      <c r="J1353" s="152" t="s">
        <v>11850</v>
      </c>
      <c r="K1353" s="156">
        <v>0.40223055123868401</v>
      </c>
      <c r="L1353" s="156">
        <v>2.0819778789850298</v>
      </c>
      <c r="M1353" s="185">
        <v>3.9269492808478499</v>
      </c>
      <c r="N1353" s="156">
        <v>7.2977725674091403</v>
      </c>
      <c r="O1353" s="156">
        <v>16.382324891385</v>
      </c>
      <c r="P1353" s="152" t="s">
        <v>11850</v>
      </c>
      <c r="Q1353" s="156">
        <v>8.5920506228989506</v>
      </c>
      <c r="R1353" s="152" t="s">
        <v>11851</v>
      </c>
      <c r="S1353" s="157">
        <v>0</v>
      </c>
      <c r="T1353" s="152"/>
      <c r="U1353" s="156">
        <v>9.8300000000000107</v>
      </c>
      <c r="V1353" s="152" t="s">
        <v>157</v>
      </c>
      <c r="W1353" s="152" t="s">
        <v>95</v>
      </c>
      <c r="X1353" s="155">
        <v>3.8131339101999999</v>
      </c>
      <c r="Y1353" s="152" t="s">
        <v>159</v>
      </c>
      <c r="Z1353" s="154">
        <v>42993</v>
      </c>
      <c r="AA1353" s="153" t="s">
        <v>4326</v>
      </c>
      <c r="AB1353" s="152" t="s">
        <v>5992</v>
      </c>
      <c r="AC1353" s="152" t="s">
        <v>266</v>
      </c>
      <c r="AD1353" s="152" t="s">
        <v>173</v>
      </c>
    </row>
    <row r="1354" spans="1:30">
      <c r="A1354" s="189" t="s">
        <v>15005</v>
      </c>
      <c r="B1354" s="189" t="s">
        <v>15006</v>
      </c>
      <c r="C1354" s="154">
        <v>43830</v>
      </c>
      <c r="D1354" s="155">
        <v>0.79779999999999995</v>
      </c>
      <c r="E1354" s="155">
        <v>0.79779999999999995</v>
      </c>
      <c r="F1354" s="156">
        <v>0.22613065326632101</v>
      </c>
      <c r="G1354" s="154">
        <v>43829</v>
      </c>
      <c r="H1354" s="155">
        <v>0.79600000000000004</v>
      </c>
      <c r="I1354" s="156">
        <v>16.365227537923001</v>
      </c>
      <c r="J1354" s="152" t="s">
        <v>15007</v>
      </c>
      <c r="K1354" s="156">
        <v>1.6046867040244499</v>
      </c>
      <c r="L1354" s="156">
        <v>5.8370920668612296</v>
      </c>
      <c r="M1354" s="185">
        <v>9.7990641343242402</v>
      </c>
      <c r="N1354" s="156">
        <v>13.420528859823699</v>
      </c>
      <c r="O1354" s="156">
        <v>16.365227537923001</v>
      </c>
      <c r="P1354" s="152" t="s">
        <v>15007</v>
      </c>
      <c r="Q1354" s="156">
        <v>-18.241442918630899</v>
      </c>
      <c r="R1354" s="152" t="s">
        <v>15008</v>
      </c>
      <c r="S1354" s="157">
        <v>0</v>
      </c>
      <c r="T1354" s="152"/>
      <c r="U1354" s="156">
        <v>-20.22</v>
      </c>
      <c r="V1354" s="152" t="s">
        <v>163</v>
      </c>
      <c r="W1354" s="152" t="s">
        <v>95</v>
      </c>
      <c r="X1354" s="155">
        <v>4.5574392E-3</v>
      </c>
      <c r="Y1354" s="152" t="s">
        <v>159</v>
      </c>
      <c r="Z1354" s="154">
        <v>42870</v>
      </c>
      <c r="AA1354" s="153" t="s">
        <v>4326</v>
      </c>
      <c r="AB1354" s="152" t="s">
        <v>11839</v>
      </c>
      <c r="AC1354" s="152" t="s">
        <v>201</v>
      </c>
      <c r="AD1354" s="152" t="s">
        <v>207</v>
      </c>
    </row>
    <row r="1355" spans="1:30">
      <c r="A1355" s="189" t="s">
        <v>8674</v>
      </c>
      <c r="B1355" s="189" t="s">
        <v>8675</v>
      </c>
      <c r="C1355" s="154">
        <v>43830</v>
      </c>
      <c r="D1355" s="155">
        <v>1.226</v>
      </c>
      <c r="E1355" s="155">
        <v>1.2470000000000001</v>
      </c>
      <c r="F1355" s="156">
        <v>8.16326530612205E-2</v>
      </c>
      <c r="G1355" s="154">
        <v>43829</v>
      </c>
      <c r="H1355" s="155">
        <v>1.2250000000000001</v>
      </c>
      <c r="I1355" s="156">
        <v>16.318785578747601</v>
      </c>
      <c r="J1355" s="152" t="s">
        <v>11852</v>
      </c>
      <c r="K1355" s="156">
        <v>1.0717230008244001</v>
      </c>
      <c r="L1355" s="156">
        <v>3.28559393428811</v>
      </c>
      <c r="M1355" s="185">
        <v>4.4293015332197703</v>
      </c>
      <c r="N1355" s="156">
        <v>8.4955752212389406</v>
      </c>
      <c r="O1355" s="156">
        <v>16.318785578747601</v>
      </c>
      <c r="P1355" s="152" t="s">
        <v>11852</v>
      </c>
      <c r="Q1355" s="156">
        <v>15.988647114474899</v>
      </c>
      <c r="R1355" s="152" t="s">
        <v>11853</v>
      </c>
      <c r="S1355" s="156">
        <v>24.1734681231381</v>
      </c>
      <c r="T1355" s="152" t="s">
        <v>11854</v>
      </c>
      <c r="U1355" s="156">
        <v>25.0426824</v>
      </c>
      <c r="V1355" s="152" t="s">
        <v>157</v>
      </c>
      <c r="W1355" s="152" t="s">
        <v>166</v>
      </c>
      <c r="X1355" s="155">
        <v>3.2388913486000002</v>
      </c>
      <c r="Y1355" s="152" t="s">
        <v>159</v>
      </c>
      <c r="Z1355" s="154">
        <v>42479</v>
      </c>
      <c r="AA1355" s="153" t="s">
        <v>4326</v>
      </c>
      <c r="AB1355" s="152" t="s">
        <v>6592</v>
      </c>
      <c r="AC1355" s="152" t="s">
        <v>209</v>
      </c>
      <c r="AD1355" s="152" t="s">
        <v>181</v>
      </c>
    </row>
    <row r="1356" spans="1:30">
      <c r="A1356" s="189" t="s">
        <v>15009</v>
      </c>
      <c r="B1356" s="189" t="s">
        <v>15010</v>
      </c>
      <c r="C1356" s="154">
        <v>43830</v>
      </c>
      <c r="D1356" s="155">
        <v>1.5760000000000001</v>
      </c>
      <c r="E1356" s="155">
        <v>1.5760000000000001</v>
      </c>
      <c r="F1356" s="156">
        <v>0.25445292620865201</v>
      </c>
      <c r="G1356" s="154">
        <v>43829</v>
      </c>
      <c r="H1356" s="155">
        <v>1.5720000000000001</v>
      </c>
      <c r="I1356" s="156">
        <v>16.309963099630998</v>
      </c>
      <c r="J1356" s="152" t="s">
        <v>15011</v>
      </c>
      <c r="K1356" s="156">
        <v>0.83173384516955395</v>
      </c>
      <c r="L1356" s="156">
        <v>2.2712524334847601</v>
      </c>
      <c r="M1356" s="185">
        <v>2.3376623376623402</v>
      </c>
      <c r="N1356" s="156">
        <v>4.4400265076209502</v>
      </c>
      <c r="O1356" s="156">
        <v>16.309963099630998</v>
      </c>
      <c r="P1356" s="152" t="s">
        <v>15011</v>
      </c>
      <c r="Q1356" s="156">
        <v>13.299784327821699</v>
      </c>
      <c r="R1356" s="152" t="s">
        <v>15012</v>
      </c>
      <c r="S1356" s="156">
        <v>18.4962406015038</v>
      </c>
      <c r="T1356" s="152" t="s">
        <v>15013</v>
      </c>
      <c r="U1356" s="156">
        <v>57.442557442557501</v>
      </c>
      <c r="V1356" s="152" t="s">
        <v>157</v>
      </c>
      <c r="W1356" s="152" t="s">
        <v>189</v>
      </c>
      <c r="X1356" s="155">
        <v>0.34808284430000003</v>
      </c>
      <c r="Y1356" s="152" t="s">
        <v>159</v>
      </c>
      <c r="Z1356" s="154">
        <v>41808</v>
      </c>
      <c r="AA1356" s="153" t="s">
        <v>4326</v>
      </c>
      <c r="AB1356" s="152" t="s">
        <v>208</v>
      </c>
      <c r="AC1356" s="152" t="s">
        <v>209</v>
      </c>
      <c r="AD1356" s="152" t="s">
        <v>162</v>
      </c>
    </row>
    <row r="1357" spans="1:30">
      <c r="A1357" s="189" t="s">
        <v>15014</v>
      </c>
      <c r="B1357" s="189" t="s">
        <v>15015</v>
      </c>
      <c r="C1357" s="154">
        <v>43830</v>
      </c>
      <c r="D1357" s="155">
        <v>1.1497999999999999</v>
      </c>
      <c r="E1357" s="155">
        <v>1.2498</v>
      </c>
      <c r="F1357" s="156">
        <v>0.27034097845991401</v>
      </c>
      <c r="G1357" s="154">
        <v>43829</v>
      </c>
      <c r="H1357" s="155">
        <v>1.1467000000000001</v>
      </c>
      <c r="I1357" s="156">
        <v>16.279073403860401</v>
      </c>
      <c r="J1357" s="152" t="s">
        <v>15016</v>
      </c>
      <c r="K1357" s="156">
        <v>1.21478873239437</v>
      </c>
      <c r="L1357" s="156">
        <v>3.1951175731466201</v>
      </c>
      <c r="M1357" s="185">
        <v>4.3838133122292504</v>
      </c>
      <c r="N1357" s="156">
        <v>8.5244495929325907</v>
      </c>
      <c r="O1357" s="156">
        <v>16.279073403860401</v>
      </c>
      <c r="P1357" s="152" t="s">
        <v>15016</v>
      </c>
      <c r="Q1357" s="156">
        <v>14.703706975466799</v>
      </c>
      <c r="R1357" s="152" t="s">
        <v>15017</v>
      </c>
      <c r="S1357" s="156">
        <v>25.302329499999999</v>
      </c>
      <c r="T1357" s="152" t="s">
        <v>15018</v>
      </c>
      <c r="U1357" s="156">
        <v>25.302329499999999</v>
      </c>
      <c r="V1357" s="152" t="s">
        <v>163</v>
      </c>
      <c r="W1357" s="152" t="s">
        <v>166</v>
      </c>
      <c r="X1357" s="155">
        <v>9.9618238100000006E-2</v>
      </c>
      <c r="Y1357" s="152" t="s">
        <v>159</v>
      </c>
      <c r="Z1357" s="154">
        <v>42733</v>
      </c>
      <c r="AA1357" s="153" t="s">
        <v>4326</v>
      </c>
      <c r="AB1357" s="152" t="s">
        <v>11858</v>
      </c>
      <c r="AC1357" s="152" t="s">
        <v>331</v>
      </c>
      <c r="AD1357" s="152" t="s">
        <v>229</v>
      </c>
    </row>
    <row r="1358" spans="1:30">
      <c r="A1358" s="189" t="s">
        <v>15019</v>
      </c>
      <c r="B1358" s="189" t="s">
        <v>15020</v>
      </c>
      <c r="C1358" s="154">
        <v>43830</v>
      </c>
      <c r="D1358" s="155">
        <v>1.0085</v>
      </c>
      <c r="E1358" s="155">
        <v>1.0585</v>
      </c>
      <c r="F1358" s="156">
        <v>7.9388706956437502E-2</v>
      </c>
      <c r="G1358" s="154">
        <v>43829</v>
      </c>
      <c r="H1358" s="155">
        <v>1.0077</v>
      </c>
      <c r="I1358" s="156">
        <v>16.2670048420567</v>
      </c>
      <c r="J1358" s="152" t="s">
        <v>15021</v>
      </c>
      <c r="K1358" s="156">
        <v>1.3975467524633001</v>
      </c>
      <c r="L1358" s="156">
        <v>3.94763966192538</v>
      </c>
      <c r="M1358" s="185">
        <v>5.5137057961916698</v>
      </c>
      <c r="N1358" s="156">
        <v>13.5954043703537</v>
      </c>
      <c r="O1358" s="156">
        <v>16.2670048420567</v>
      </c>
      <c r="P1358" s="152" t="s">
        <v>15021</v>
      </c>
      <c r="Q1358" s="156">
        <v>-2.7107852595022202</v>
      </c>
      <c r="R1358" s="152" t="s">
        <v>15022</v>
      </c>
      <c r="S1358" s="156">
        <v>2.8625853599221802</v>
      </c>
      <c r="T1358" s="152" t="s">
        <v>15023</v>
      </c>
      <c r="U1358" s="156">
        <v>5.7427377499999999</v>
      </c>
      <c r="V1358" s="152" t="s">
        <v>163</v>
      </c>
      <c r="W1358" s="152" t="s">
        <v>158</v>
      </c>
      <c r="X1358" s="155">
        <v>0.76365660849999994</v>
      </c>
      <c r="Y1358" s="152" t="s">
        <v>159</v>
      </c>
      <c r="Z1358" s="154">
        <v>42167</v>
      </c>
      <c r="AA1358" s="153" t="s">
        <v>4326</v>
      </c>
      <c r="AB1358" s="152" t="s">
        <v>9956</v>
      </c>
      <c r="AC1358" s="152" t="s">
        <v>271</v>
      </c>
      <c r="AD1358" s="152" t="s">
        <v>241</v>
      </c>
    </row>
    <row r="1359" spans="1:30">
      <c r="A1359" s="189" t="s">
        <v>8676</v>
      </c>
      <c r="B1359" s="189" t="s">
        <v>8677</v>
      </c>
      <c r="C1359" s="154">
        <v>43830</v>
      </c>
      <c r="D1359" s="155">
        <v>1.1563000000000001</v>
      </c>
      <c r="E1359" s="155">
        <v>1.2563</v>
      </c>
      <c r="F1359" s="156">
        <v>0.27751279160523801</v>
      </c>
      <c r="G1359" s="154">
        <v>43829</v>
      </c>
      <c r="H1359" s="155">
        <v>1.1531</v>
      </c>
      <c r="I1359" s="156">
        <v>16.1655966242391</v>
      </c>
      <c r="J1359" s="152" t="s">
        <v>11855</v>
      </c>
      <c r="K1359" s="156">
        <v>1.2167366946778699</v>
      </c>
      <c r="L1359" s="156">
        <v>3.2134249754530102</v>
      </c>
      <c r="M1359" s="185">
        <v>4.3382817165106404</v>
      </c>
      <c r="N1359" s="156">
        <v>8.2853923652308499</v>
      </c>
      <c r="O1359" s="156">
        <v>16.1655966242391</v>
      </c>
      <c r="P1359" s="152" t="s">
        <v>11855</v>
      </c>
      <c r="Q1359" s="156">
        <v>14.768306779661</v>
      </c>
      <c r="R1359" s="152" t="s">
        <v>11856</v>
      </c>
      <c r="S1359" s="156">
        <v>25.946739860000001</v>
      </c>
      <c r="T1359" s="152" t="s">
        <v>11857</v>
      </c>
      <c r="U1359" s="156">
        <v>25.946739860000001</v>
      </c>
      <c r="V1359" s="152" t="s">
        <v>163</v>
      </c>
      <c r="W1359" s="152" t="s">
        <v>166</v>
      </c>
      <c r="X1359" s="155">
        <v>2.4242196515000001</v>
      </c>
      <c r="Y1359" s="152" t="s">
        <v>159</v>
      </c>
      <c r="Z1359" s="154">
        <v>42733</v>
      </c>
      <c r="AA1359" s="153" t="s">
        <v>4326</v>
      </c>
      <c r="AB1359" s="152" t="s">
        <v>11858</v>
      </c>
      <c r="AC1359" s="152" t="s">
        <v>331</v>
      </c>
      <c r="AD1359" s="152" t="s">
        <v>229</v>
      </c>
    </row>
    <row r="1360" spans="1:30">
      <c r="A1360" s="189" t="s">
        <v>15024</v>
      </c>
      <c r="B1360" s="189" t="s">
        <v>15025</v>
      </c>
      <c r="C1360" s="154">
        <v>43830</v>
      </c>
      <c r="D1360" s="155">
        <v>1.0209999999999999</v>
      </c>
      <c r="E1360" s="155">
        <v>1.2709999999999999</v>
      </c>
      <c r="F1360" s="156">
        <v>0</v>
      </c>
      <c r="G1360" s="154">
        <v>43829</v>
      </c>
      <c r="H1360" s="155">
        <v>1.0209999999999999</v>
      </c>
      <c r="I1360" s="156">
        <v>16.162835690730098</v>
      </c>
      <c r="J1360" s="152" t="s">
        <v>15026</v>
      </c>
      <c r="K1360" s="156">
        <v>0.29469548133593598</v>
      </c>
      <c r="L1360" s="156">
        <v>0.39329524968387902</v>
      </c>
      <c r="M1360" s="185">
        <v>-0.31480792997691698</v>
      </c>
      <c r="N1360" s="156">
        <v>-0.78135329067904102</v>
      </c>
      <c r="O1360" s="156">
        <v>16.162835690730098</v>
      </c>
      <c r="P1360" s="152" t="s">
        <v>15026</v>
      </c>
      <c r="Q1360" s="156">
        <v>24.345500000000001</v>
      </c>
      <c r="R1360" s="152" t="s">
        <v>15027</v>
      </c>
      <c r="S1360" s="156">
        <v>27.3387718154463</v>
      </c>
      <c r="T1360" s="152" t="s">
        <v>15028</v>
      </c>
      <c r="U1360" s="156">
        <v>26.9567555</v>
      </c>
      <c r="V1360" s="152" t="s">
        <v>163</v>
      </c>
      <c r="W1360" s="152" t="s">
        <v>197</v>
      </c>
      <c r="X1360" s="155">
        <v>5.8355811700000003E-2</v>
      </c>
      <c r="Y1360" s="152" t="s">
        <v>159</v>
      </c>
      <c r="Z1360" s="154">
        <v>42635</v>
      </c>
      <c r="AA1360" s="153" t="s">
        <v>4326</v>
      </c>
      <c r="AB1360" s="152" t="s">
        <v>498</v>
      </c>
      <c r="AC1360" s="152" t="s">
        <v>394</v>
      </c>
      <c r="AD1360" s="152" t="s">
        <v>276</v>
      </c>
    </row>
    <row r="1361" spans="1:30">
      <c r="A1361" s="189" t="s">
        <v>15029</v>
      </c>
      <c r="B1361" s="189" t="s">
        <v>15030</v>
      </c>
      <c r="C1361" s="154">
        <v>43830</v>
      </c>
      <c r="D1361" s="155">
        <v>0.86229999999999996</v>
      </c>
      <c r="E1361" s="155">
        <v>0.86229999999999996</v>
      </c>
      <c r="F1361" s="156">
        <v>-0.25448235974552802</v>
      </c>
      <c r="G1361" s="154">
        <v>43829</v>
      </c>
      <c r="H1361" s="155">
        <v>0.86450000000000005</v>
      </c>
      <c r="I1361" s="156">
        <v>16.134680134680099</v>
      </c>
      <c r="J1361" s="152" t="s">
        <v>15031</v>
      </c>
      <c r="K1361" s="156">
        <v>1.5545872099870399</v>
      </c>
      <c r="L1361" s="156">
        <v>6.6147378832838797</v>
      </c>
      <c r="M1361" s="185">
        <v>9.5123190246380496</v>
      </c>
      <c r="N1361" s="156">
        <v>8.3563709474742396</v>
      </c>
      <c r="O1361" s="156">
        <v>16.134680134680099</v>
      </c>
      <c r="P1361" s="152" t="s">
        <v>15031</v>
      </c>
      <c r="Q1361" s="156">
        <v>-13.519205696519901</v>
      </c>
      <c r="R1361" s="152" t="s">
        <v>15032</v>
      </c>
      <c r="S1361" s="157">
        <v>0</v>
      </c>
      <c r="T1361" s="152"/>
      <c r="U1361" s="156">
        <v>-13.77</v>
      </c>
      <c r="V1361" s="152" t="s">
        <v>174</v>
      </c>
      <c r="W1361" s="152" t="s">
        <v>95</v>
      </c>
      <c r="X1361" s="155">
        <v>0.42900993529999998</v>
      </c>
      <c r="Y1361" s="152" t="s">
        <v>159</v>
      </c>
      <c r="Z1361" s="154">
        <v>43055</v>
      </c>
      <c r="AA1361" s="153" t="s">
        <v>4326</v>
      </c>
      <c r="AB1361" s="152" t="s">
        <v>15033</v>
      </c>
      <c r="AC1361" s="152" t="s">
        <v>271</v>
      </c>
      <c r="AD1361" s="152" t="s">
        <v>552</v>
      </c>
    </row>
    <row r="1362" spans="1:30">
      <c r="A1362" s="189" t="s">
        <v>15034</v>
      </c>
      <c r="B1362" s="189" t="s">
        <v>15035</v>
      </c>
      <c r="C1362" s="154">
        <v>43830</v>
      </c>
      <c r="D1362" s="155">
        <v>1.4370000000000001</v>
      </c>
      <c r="E1362" s="155">
        <v>1.65</v>
      </c>
      <c r="F1362" s="156">
        <v>0.139372822299658</v>
      </c>
      <c r="G1362" s="154">
        <v>43829</v>
      </c>
      <c r="H1362" s="155">
        <v>1.4350000000000001</v>
      </c>
      <c r="I1362" s="156">
        <v>16.120012016558299</v>
      </c>
      <c r="J1362" s="152" t="s">
        <v>15036</v>
      </c>
      <c r="K1362" s="156">
        <v>0.55983205038488504</v>
      </c>
      <c r="L1362" s="156">
        <v>1.9872249822569199</v>
      </c>
      <c r="M1362" s="185">
        <v>2.4233837502147102</v>
      </c>
      <c r="N1362" s="156">
        <v>3.9045606663421899</v>
      </c>
      <c r="O1362" s="156">
        <v>16.120012016558299</v>
      </c>
      <c r="P1362" s="152" t="s">
        <v>15036</v>
      </c>
      <c r="Q1362" s="156">
        <v>8.5069564736859302</v>
      </c>
      <c r="R1362" s="152" t="s">
        <v>15037</v>
      </c>
      <c r="S1362" s="156">
        <v>17.470060842105301</v>
      </c>
      <c r="T1362" s="152" t="s">
        <v>15038</v>
      </c>
      <c r="U1362" s="156">
        <v>67.394836699999999</v>
      </c>
      <c r="V1362" s="152" t="s">
        <v>163</v>
      </c>
      <c r="W1362" s="152" t="s">
        <v>189</v>
      </c>
      <c r="X1362" s="155">
        <v>0.1648179739</v>
      </c>
      <c r="Y1362" s="152" t="s">
        <v>159</v>
      </c>
      <c r="Z1362" s="154">
        <v>41584</v>
      </c>
      <c r="AA1362" s="153" t="s">
        <v>4326</v>
      </c>
      <c r="AB1362" s="152" t="s">
        <v>308</v>
      </c>
      <c r="AC1362" s="152" t="s">
        <v>215</v>
      </c>
      <c r="AD1362" s="152" t="s">
        <v>185</v>
      </c>
    </row>
    <row r="1363" spans="1:30">
      <c r="A1363" s="189" t="s">
        <v>8678</v>
      </c>
      <c r="B1363" s="189" t="s">
        <v>8679</v>
      </c>
      <c r="C1363" s="154">
        <v>43830</v>
      </c>
      <c r="D1363" s="155">
        <v>1.0031000000000001</v>
      </c>
      <c r="E1363" s="155">
        <v>1.0031000000000001</v>
      </c>
      <c r="F1363" s="156">
        <v>3.98922908148178E-2</v>
      </c>
      <c r="G1363" s="154">
        <v>43829</v>
      </c>
      <c r="H1363" s="155">
        <v>1.0026999999999999</v>
      </c>
      <c r="I1363" s="156">
        <v>16.1129760388934</v>
      </c>
      <c r="J1363" s="152" t="s">
        <v>11859</v>
      </c>
      <c r="K1363" s="156">
        <v>0.13976240391335401</v>
      </c>
      <c r="L1363" s="156">
        <v>0.54124486318533305</v>
      </c>
      <c r="M1363" s="185">
        <v>1.45645797511885</v>
      </c>
      <c r="N1363" s="156">
        <v>4.2181818181818302</v>
      </c>
      <c r="O1363" s="156">
        <v>16.1129760388934</v>
      </c>
      <c r="P1363" s="152" t="s">
        <v>11859</v>
      </c>
      <c r="Q1363" s="157">
        <v>0</v>
      </c>
      <c r="R1363" s="152"/>
      <c r="S1363" s="157">
        <v>0</v>
      </c>
      <c r="T1363" s="152"/>
      <c r="U1363" s="156">
        <v>0.31000000000000999</v>
      </c>
      <c r="V1363" s="152" t="s">
        <v>157</v>
      </c>
      <c r="W1363" s="152" t="s">
        <v>95</v>
      </c>
      <c r="X1363" s="155">
        <v>1.8610353762</v>
      </c>
      <c r="Y1363" s="152" t="s">
        <v>159</v>
      </c>
      <c r="Z1363" s="154">
        <v>43257</v>
      </c>
      <c r="AA1363" s="153" t="s">
        <v>4326</v>
      </c>
      <c r="AB1363" s="152" t="s">
        <v>11860</v>
      </c>
      <c r="AC1363" s="152" t="s">
        <v>214</v>
      </c>
      <c r="AD1363" s="152" t="s">
        <v>173</v>
      </c>
    </row>
    <row r="1364" spans="1:30">
      <c r="A1364" s="189" t="s">
        <v>15039</v>
      </c>
      <c r="B1364" s="189" t="s">
        <v>15040</v>
      </c>
      <c r="C1364" s="154">
        <v>43830</v>
      </c>
      <c r="D1364" s="155">
        <v>1.0566</v>
      </c>
      <c r="E1364" s="155">
        <v>1.1566000000000001</v>
      </c>
      <c r="F1364" s="156">
        <v>0.11370096645823501</v>
      </c>
      <c r="G1364" s="154">
        <v>43829</v>
      </c>
      <c r="H1364" s="155">
        <v>1.0553999999999999</v>
      </c>
      <c r="I1364" s="156">
        <v>16.108823059999999</v>
      </c>
      <c r="J1364" s="152" t="s">
        <v>15041</v>
      </c>
      <c r="K1364" s="156">
        <v>0.66692073170730604</v>
      </c>
      <c r="L1364" s="156">
        <v>6.1325128869632097</v>
      </c>
      <c r="M1364" s="185">
        <v>6.6642009739614201</v>
      </c>
      <c r="N1364" s="156">
        <v>8.9507582434080906</v>
      </c>
      <c r="O1364" s="156">
        <v>16.108823059999999</v>
      </c>
      <c r="P1364" s="152" t="s">
        <v>15041</v>
      </c>
      <c r="Q1364" s="156">
        <v>16.108823059999999</v>
      </c>
      <c r="R1364" s="152" t="s">
        <v>15042</v>
      </c>
      <c r="S1364" s="156">
        <v>16.108823059999999</v>
      </c>
      <c r="T1364" s="152" t="s">
        <v>15043</v>
      </c>
      <c r="U1364" s="156">
        <v>16.108823059999999</v>
      </c>
      <c r="V1364" s="152" t="s">
        <v>163</v>
      </c>
      <c r="W1364" s="152" t="s">
        <v>166</v>
      </c>
      <c r="X1364" s="155">
        <v>1.9739391071000001</v>
      </c>
      <c r="Y1364" s="152" t="s">
        <v>159</v>
      </c>
      <c r="Z1364" s="154">
        <v>42418</v>
      </c>
      <c r="AA1364" s="153" t="s">
        <v>4326</v>
      </c>
      <c r="AB1364" s="152" t="s">
        <v>11610</v>
      </c>
      <c r="AC1364" s="152" t="s">
        <v>215</v>
      </c>
      <c r="AD1364" s="152" t="s">
        <v>185</v>
      </c>
    </row>
    <row r="1365" spans="1:30">
      <c r="A1365" s="189" t="s">
        <v>8680</v>
      </c>
      <c r="B1365" s="189" t="s">
        <v>8681</v>
      </c>
      <c r="C1365" s="154">
        <v>43830</v>
      </c>
      <c r="D1365" s="155">
        <v>1.103</v>
      </c>
      <c r="E1365" s="155">
        <v>1.103</v>
      </c>
      <c r="F1365" s="156">
        <v>3.6277888626877898E-2</v>
      </c>
      <c r="G1365" s="154">
        <v>43829</v>
      </c>
      <c r="H1365" s="155">
        <v>1.1026</v>
      </c>
      <c r="I1365" s="156">
        <v>16.105263157894701</v>
      </c>
      <c r="J1365" s="152" t="s">
        <v>11861</v>
      </c>
      <c r="K1365" s="156">
        <v>1.3227999265111099</v>
      </c>
      <c r="L1365" s="156">
        <v>2.8342345702032401</v>
      </c>
      <c r="M1365" s="185">
        <v>4.0958852397130903</v>
      </c>
      <c r="N1365" s="156">
        <v>10.035913806863499</v>
      </c>
      <c r="O1365" s="156">
        <v>16.105263157894701</v>
      </c>
      <c r="P1365" s="152" t="s">
        <v>11861</v>
      </c>
      <c r="Q1365" s="156">
        <v>1.3134931569762101</v>
      </c>
      <c r="R1365" s="152" t="s">
        <v>11862</v>
      </c>
      <c r="S1365" s="156">
        <v>9.9043443603029004</v>
      </c>
      <c r="T1365" s="152" t="s">
        <v>11863</v>
      </c>
      <c r="U1365" s="156">
        <v>10.3</v>
      </c>
      <c r="V1365" s="152" t="s">
        <v>163</v>
      </c>
      <c r="W1365" s="152" t="s">
        <v>158</v>
      </c>
      <c r="X1365" s="155">
        <v>2.7269285415</v>
      </c>
      <c r="Y1365" s="152" t="s">
        <v>159</v>
      </c>
      <c r="Z1365" s="154">
        <v>42682</v>
      </c>
      <c r="AA1365" s="153" t="s">
        <v>4326</v>
      </c>
      <c r="AB1365" s="152" t="s">
        <v>11864</v>
      </c>
      <c r="AC1365" s="152" t="s">
        <v>325</v>
      </c>
      <c r="AD1365" s="152" t="s">
        <v>181</v>
      </c>
    </row>
    <row r="1366" spans="1:30">
      <c r="A1366" s="189" t="s">
        <v>8682</v>
      </c>
      <c r="B1366" s="189" t="s">
        <v>8683</v>
      </c>
      <c r="C1366" s="154">
        <v>43830</v>
      </c>
      <c r="D1366" s="155">
        <v>1.2330000000000001</v>
      </c>
      <c r="E1366" s="155">
        <v>1.2709999999999999</v>
      </c>
      <c r="F1366" s="156">
        <v>8.1168831168826797E-2</v>
      </c>
      <c r="G1366" s="154">
        <v>43829</v>
      </c>
      <c r="H1366" s="155">
        <v>1.232</v>
      </c>
      <c r="I1366" s="156">
        <v>16.1016949152542</v>
      </c>
      <c r="J1366" s="152" t="s">
        <v>11865</v>
      </c>
      <c r="K1366" s="156">
        <v>0.73529411764705399</v>
      </c>
      <c r="L1366" s="156">
        <v>2.0695364238410701</v>
      </c>
      <c r="M1366" s="185">
        <v>3.7878787878788001</v>
      </c>
      <c r="N1366" s="156">
        <v>9.2116917626217791</v>
      </c>
      <c r="O1366" s="156">
        <v>16.1016949152542</v>
      </c>
      <c r="P1366" s="152" t="s">
        <v>11865</v>
      </c>
      <c r="Q1366" s="156">
        <v>18.786127167629999</v>
      </c>
      <c r="R1366" s="152" t="s">
        <v>11866</v>
      </c>
      <c r="S1366" s="156">
        <v>22.686567164179099</v>
      </c>
      <c r="T1366" s="152" t="s">
        <v>11867</v>
      </c>
      <c r="U1366" s="156">
        <v>28.0271987</v>
      </c>
      <c r="V1366" s="152" t="s">
        <v>163</v>
      </c>
      <c r="W1366" s="152" t="s">
        <v>197</v>
      </c>
      <c r="X1366" s="155">
        <v>2.9827671546999999</v>
      </c>
      <c r="Y1366" s="152" t="s">
        <v>159</v>
      </c>
      <c r="Z1366" s="154">
        <v>42327</v>
      </c>
      <c r="AA1366" s="153" t="s">
        <v>4326</v>
      </c>
      <c r="AB1366" s="152" t="s">
        <v>11868</v>
      </c>
      <c r="AC1366" s="152" t="s">
        <v>283</v>
      </c>
      <c r="AD1366" s="152" t="s">
        <v>162</v>
      </c>
    </row>
    <row r="1367" spans="1:30">
      <c r="A1367" s="189" t="s">
        <v>15044</v>
      </c>
      <c r="B1367" s="189" t="s">
        <v>15045</v>
      </c>
      <c r="C1367" s="154">
        <v>43830</v>
      </c>
      <c r="D1367" s="155">
        <v>1.0640000000000001</v>
      </c>
      <c r="E1367" s="155">
        <v>1.0640000000000001</v>
      </c>
      <c r="F1367" s="156">
        <v>0</v>
      </c>
      <c r="G1367" s="154">
        <v>43829</v>
      </c>
      <c r="H1367" s="155">
        <v>1.0640000000000001</v>
      </c>
      <c r="I1367" s="156">
        <v>16.030534351145</v>
      </c>
      <c r="J1367" s="152" t="s">
        <v>15046</v>
      </c>
      <c r="K1367" s="156">
        <v>1.14068441064639</v>
      </c>
      <c r="L1367" s="156">
        <v>3.4013605442177002</v>
      </c>
      <c r="M1367" s="185">
        <v>5.5555555555555598</v>
      </c>
      <c r="N1367" s="156">
        <v>6.1876247504990101</v>
      </c>
      <c r="O1367" s="156">
        <v>16.030534351145</v>
      </c>
      <c r="P1367" s="152" t="s">
        <v>15046</v>
      </c>
      <c r="Q1367" s="156">
        <v>11.297071129707099</v>
      </c>
      <c r="R1367" s="152" t="s">
        <v>15047</v>
      </c>
      <c r="S1367" s="157">
        <v>0</v>
      </c>
      <c r="T1367" s="152"/>
      <c r="U1367" s="156">
        <v>6.4000000000000101</v>
      </c>
      <c r="V1367" s="152" t="s">
        <v>163</v>
      </c>
      <c r="W1367" s="152" t="s">
        <v>95</v>
      </c>
      <c r="X1367" s="155">
        <v>0.1597150366</v>
      </c>
      <c r="Y1367" s="152" t="s">
        <v>159</v>
      </c>
      <c r="Z1367" s="154">
        <v>42760</v>
      </c>
      <c r="AA1367" s="153" t="s">
        <v>4326</v>
      </c>
      <c r="AB1367" s="152" t="s">
        <v>572</v>
      </c>
      <c r="AC1367" s="152" t="s">
        <v>244</v>
      </c>
      <c r="AD1367" s="152" t="s">
        <v>185</v>
      </c>
    </row>
    <row r="1368" spans="1:30">
      <c r="A1368" s="189" t="s">
        <v>917</v>
      </c>
      <c r="B1368" s="189" t="s">
        <v>918</v>
      </c>
      <c r="C1368" s="154">
        <v>43830</v>
      </c>
      <c r="D1368" s="155">
        <v>1.298</v>
      </c>
      <c r="E1368" s="155">
        <v>1.298</v>
      </c>
      <c r="F1368" s="156">
        <v>0.15432098765432101</v>
      </c>
      <c r="G1368" s="154">
        <v>43829</v>
      </c>
      <c r="H1368" s="155">
        <v>1.296</v>
      </c>
      <c r="I1368" s="156">
        <v>15.9964253798034</v>
      </c>
      <c r="J1368" s="152" t="s">
        <v>636</v>
      </c>
      <c r="K1368" s="156">
        <v>1.3270882123341201</v>
      </c>
      <c r="L1368" s="156">
        <v>6.2193126022913301</v>
      </c>
      <c r="M1368" s="185">
        <v>6.4807219031993402</v>
      </c>
      <c r="N1368" s="156">
        <v>10.1867572156197</v>
      </c>
      <c r="O1368" s="156">
        <v>15.9964253798034</v>
      </c>
      <c r="P1368" s="152" t="s">
        <v>636</v>
      </c>
      <c r="Q1368" s="156">
        <v>11.512027491408899</v>
      </c>
      <c r="R1368" s="152" t="s">
        <v>837</v>
      </c>
      <c r="S1368" s="156">
        <v>11.8965517241379</v>
      </c>
      <c r="T1368" s="152" t="s">
        <v>6507</v>
      </c>
      <c r="U1368" s="156">
        <v>29.8</v>
      </c>
      <c r="V1368" s="152" t="s">
        <v>157</v>
      </c>
      <c r="W1368" s="152" t="s">
        <v>158</v>
      </c>
      <c r="X1368" s="155">
        <v>1.1912646668</v>
      </c>
      <c r="Y1368" s="152" t="s">
        <v>159</v>
      </c>
      <c r="Z1368" s="154">
        <v>41352</v>
      </c>
      <c r="AA1368" s="153" t="s">
        <v>4326</v>
      </c>
      <c r="AB1368" s="152" t="s">
        <v>178</v>
      </c>
      <c r="AC1368" s="152" t="s">
        <v>179</v>
      </c>
      <c r="AD1368" s="152" t="s">
        <v>162</v>
      </c>
    </row>
    <row r="1369" spans="1:30">
      <c r="A1369" s="189" t="s">
        <v>8684</v>
      </c>
      <c r="B1369" s="189" t="s">
        <v>8685</v>
      </c>
      <c r="C1369" s="154">
        <v>43830</v>
      </c>
      <c r="D1369" s="155">
        <v>1.0684</v>
      </c>
      <c r="E1369" s="155">
        <v>1.0684</v>
      </c>
      <c r="F1369" s="156">
        <v>0.432412107539005</v>
      </c>
      <c r="G1369" s="154">
        <v>43829</v>
      </c>
      <c r="H1369" s="155">
        <v>1.0638000000000001</v>
      </c>
      <c r="I1369" s="156">
        <v>15.979157620495</v>
      </c>
      <c r="J1369" s="152" t="s">
        <v>11869</v>
      </c>
      <c r="K1369" s="156">
        <v>2.40582766222564</v>
      </c>
      <c r="L1369" s="156">
        <v>6.7226051343522002</v>
      </c>
      <c r="M1369" s="185">
        <v>10.9564856163672</v>
      </c>
      <c r="N1369" s="156">
        <v>8.7651430316604007</v>
      </c>
      <c r="O1369" s="156">
        <v>15.979157620495</v>
      </c>
      <c r="P1369" s="152" t="s">
        <v>11869</v>
      </c>
      <c r="Q1369" s="157">
        <v>0</v>
      </c>
      <c r="R1369" s="152"/>
      <c r="S1369" s="157">
        <v>0</v>
      </c>
      <c r="T1369" s="152"/>
      <c r="U1369" s="156">
        <v>6.84</v>
      </c>
      <c r="V1369" s="152" t="s">
        <v>157</v>
      </c>
      <c r="W1369" s="152" t="s">
        <v>95</v>
      </c>
      <c r="X1369" s="155">
        <v>1.1344393528000001</v>
      </c>
      <c r="Y1369" s="152" t="s">
        <v>159</v>
      </c>
      <c r="Z1369" s="154">
        <v>43272</v>
      </c>
      <c r="AA1369" s="153" t="s">
        <v>4326</v>
      </c>
      <c r="AB1369" s="152" t="s">
        <v>11870</v>
      </c>
      <c r="AC1369" s="152" t="s">
        <v>253</v>
      </c>
      <c r="AD1369" s="152" t="s">
        <v>162</v>
      </c>
    </row>
    <row r="1370" spans="1:30">
      <c r="A1370" s="189" t="s">
        <v>8686</v>
      </c>
      <c r="B1370" s="189" t="s">
        <v>8687</v>
      </c>
      <c r="C1370" s="154">
        <v>43830</v>
      </c>
      <c r="D1370" s="155">
        <v>1.1448</v>
      </c>
      <c r="E1370" s="155">
        <v>1.2438</v>
      </c>
      <c r="F1370" s="156">
        <v>0.13119916032538501</v>
      </c>
      <c r="G1370" s="154">
        <v>43829</v>
      </c>
      <c r="H1370" s="155">
        <v>1.1433</v>
      </c>
      <c r="I1370" s="156">
        <v>15.931477048875699</v>
      </c>
      <c r="J1370" s="152" t="s">
        <v>11871</v>
      </c>
      <c r="K1370" s="156">
        <v>0.94347941098668398</v>
      </c>
      <c r="L1370" s="156">
        <v>2.5714541707732299</v>
      </c>
      <c r="M1370" s="185">
        <v>4.5900373878782803</v>
      </c>
      <c r="N1370" s="156">
        <v>11.1694338412189</v>
      </c>
      <c r="O1370" s="156">
        <v>15.931477048875699</v>
      </c>
      <c r="P1370" s="152" t="s">
        <v>11871</v>
      </c>
      <c r="Q1370" s="156">
        <v>9.9255115418502307</v>
      </c>
      <c r="R1370" s="152" t="s">
        <v>11872</v>
      </c>
      <c r="S1370" s="156">
        <v>24.7155693722511</v>
      </c>
      <c r="T1370" s="152" t="s">
        <v>11873</v>
      </c>
      <c r="U1370" s="156">
        <v>24.765455599999999</v>
      </c>
      <c r="V1370" s="152" t="s">
        <v>163</v>
      </c>
      <c r="W1370" s="152" t="s">
        <v>166</v>
      </c>
      <c r="X1370" s="155">
        <v>1.5946074508000001</v>
      </c>
      <c r="Y1370" s="152" t="s">
        <v>159</v>
      </c>
      <c r="Z1370" s="154">
        <v>42727</v>
      </c>
      <c r="AA1370" s="153" t="s">
        <v>4326</v>
      </c>
      <c r="AB1370" s="152" t="s">
        <v>11874</v>
      </c>
      <c r="AC1370" s="152" t="s">
        <v>238</v>
      </c>
      <c r="AD1370" s="152" t="s">
        <v>170</v>
      </c>
    </row>
    <row r="1371" spans="1:30">
      <c r="A1371" s="189" t="s">
        <v>8688</v>
      </c>
      <c r="B1371" s="189" t="s">
        <v>8689</v>
      </c>
      <c r="C1371" s="154">
        <v>43830</v>
      </c>
      <c r="D1371" s="155">
        <v>0.94699999999999995</v>
      </c>
      <c r="E1371" s="155">
        <v>0.94699999999999995</v>
      </c>
      <c r="F1371" s="156">
        <v>0.105708245243129</v>
      </c>
      <c r="G1371" s="154">
        <v>43829</v>
      </c>
      <c r="H1371" s="155">
        <v>0.94599999999999995</v>
      </c>
      <c r="I1371" s="156">
        <v>15.9118727050184</v>
      </c>
      <c r="J1371" s="152" t="s">
        <v>11875</v>
      </c>
      <c r="K1371" s="156">
        <v>1.39186295503211</v>
      </c>
      <c r="L1371" s="156">
        <v>4.4101433296582098</v>
      </c>
      <c r="M1371" s="185">
        <v>6.8848758465011199</v>
      </c>
      <c r="N1371" s="156">
        <v>5.6919642857142803</v>
      </c>
      <c r="O1371" s="156">
        <v>15.9118727050184</v>
      </c>
      <c r="P1371" s="152" t="s">
        <v>11875</v>
      </c>
      <c r="Q1371" s="156">
        <v>-15.9716060337178</v>
      </c>
      <c r="R1371" s="152" t="s">
        <v>11876</v>
      </c>
      <c r="S1371" s="156">
        <v>-8.2364341085271402</v>
      </c>
      <c r="T1371" s="152" t="s">
        <v>11877</v>
      </c>
      <c r="U1371" s="156">
        <v>-5.3</v>
      </c>
      <c r="V1371" s="152" t="s">
        <v>163</v>
      </c>
      <c r="W1371" s="152" t="s">
        <v>186</v>
      </c>
      <c r="X1371" s="155">
        <v>1.2184143939000001</v>
      </c>
      <c r="Y1371" s="152" t="s">
        <v>159</v>
      </c>
      <c r="Z1371" s="154">
        <v>42509</v>
      </c>
      <c r="AA1371" s="153" t="s">
        <v>4326</v>
      </c>
      <c r="AB1371" s="152" t="s">
        <v>11878</v>
      </c>
      <c r="AC1371" s="152" t="s">
        <v>231</v>
      </c>
      <c r="AD1371" s="152" t="s">
        <v>181</v>
      </c>
    </row>
    <row r="1372" spans="1:30">
      <c r="A1372" s="189" t="s">
        <v>15048</v>
      </c>
      <c r="B1372" s="189" t="s">
        <v>15049</v>
      </c>
      <c r="C1372" s="154">
        <v>43830</v>
      </c>
      <c r="D1372" s="155">
        <v>0.85760000000000003</v>
      </c>
      <c r="E1372" s="155">
        <v>0.85760000000000003</v>
      </c>
      <c r="F1372" s="156">
        <v>-0.244271257415376</v>
      </c>
      <c r="G1372" s="154">
        <v>43829</v>
      </c>
      <c r="H1372" s="155">
        <v>0.85970000000000002</v>
      </c>
      <c r="I1372" s="156">
        <v>15.9075550750101</v>
      </c>
      <c r="J1372" s="152" t="s">
        <v>15050</v>
      </c>
      <c r="K1372" s="156">
        <v>1.5632401705352901</v>
      </c>
      <c r="L1372" s="156">
        <v>6.60037290242387</v>
      </c>
      <c r="M1372" s="185">
        <v>9.4715343375032006</v>
      </c>
      <c r="N1372" s="156">
        <v>8.2554910376167605</v>
      </c>
      <c r="O1372" s="156">
        <v>15.9075550750101</v>
      </c>
      <c r="P1372" s="152" t="s">
        <v>15050</v>
      </c>
      <c r="Q1372" s="156">
        <v>-13.9646869983949</v>
      </c>
      <c r="R1372" s="152" t="s">
        <v>15051</v>
      </c>
      <c r="S1372" s="157">
        <v>0</v>
      </c>
      <c r="T1372" s="152"/>
      <c r="U1372" s="156">
        <v>-14.24</v>
      </c>
      <c r="V1372" s="152" t="s">
        <v>174</v>
      </c>
      <c r="W1372" s="152" t="s">
        <v>95</v>
      </c>
      <c r="X1372" s="155">
        <v>0.44590889779999998</v>
      </c>
      <c r="Y1372" s="152" t="s">
        <v>159</v>
      </c>
      <c r="Z1372" s="154">
        <v>43055</v>
      </c>
      <c r="AA1372" s="153" t="s">
        <v>4326</v>
      </c>
      <c r="AB1372" s="152" t="s">
        <v>15033</v>
      </c>
      <c r="AC1372" s="152" t="s">
        <v>271</v>
      </c>
      <c r="AD1372" s="152" t="s">
        <v>552</v>
      </c>
    </row>
    <row r="1373" spans="1:30">
      <c r="A1373" s="189" t="s">
        <v>8690</v>
      </c>
      <c r="B1373" s="189" t="s">
        <v>8691</v>
      </c>
      <c r="C1373" s="154">
        <v>43830</v>
      </c>
      <c r="D1373" s="155">
        <v>1.0239</v>
      </c>
      <c r="E1373" s="155">
        <v>1.0324</v>
      </c>
      <c r="F1373" s="156">
        <v>2.9308323563898699E-2</v>
      </c>
      <c r="G1373" s="154">
        <v>43829</v>
      </c>
      <c r="H1373" s="155">
        <v>1.0236000000000001</v>
      </c>
      <c r="I1373" s="156">
        <v>15.891341256366699</v>
      </c>
      <c r="J1373" s="152" t="s">
        <v>11879</v>
      </c>
      <c r="K1373" s="156">
        <v>0.72798819478604204</v>
      </c>
      <c r="L1373" s="156">
        <v>2.20602914753445</v>
      </c>
      <c r="M1373" s="185">
        <v>4.8540706605222796</v>
      </c>
      <c r="N1373" s="156">
        <v>12.368305531167699</v>
      </c>
      <c r="O1373" s="156">
        <v>15.891341256366699</v>
      </c>
      <c r="P1373" s="152" t="s">
        <v>11879</v>
      </c>
      <c r="Q1373" s="156">
        <v>2.1754315936533302</v>
      </c>
      <c r="R1373" s="152" t="s">
        <v>11880</v>
      </c>
      <c r="S1373" s="157">
        <v>0</v>
      </c>
      <c r="T1373" s="152"/>
      <c r="U1373" s="156">
        <v>3.2642058199999999</v>
      </c>
      <c r="V1373" s="152" t="s">
        <v>569</v>
      </c>
      <c r="W1373" s="152" t="s">
        <v>95</v>
      </c>
      <c r="X1373" s="155">
        <v>1.9970052664</v>
      </c>
      <c r="Y1373" s="152" t="s">
        <v>159</v>
      </c>
      <c r="Z1373" s="154">
        <v>42902</v>
      </c>
      <c r="AA1373" s="153" t="s">
        <v>4326</v>
      </c>
      <c r="AB1373" s="152" t="s">
        <v>11614</v>
      </c>
      <c r="AC1373" s="152" t="s">
        <v>270</v>
      </c>
      <c r="AD1373" s="152" t="s">
        <v>162</v>
      </c>
    </row>
    <row r="1374" spans="1:30">
      <c r="A1374" s="189" t="s">
        <v>8692</v>
      </c>
      <c r="B1374" s="189" t="s">
        <v>8693</v>
      </c>
      <c r="C1374" s="154">
        <v>43830</v>
      </c>
      <c r="D1374" s="155">
        <v>0.95599999999999996</v>
      </c>
      <c r="E1374" s="155">
        <v>1.4710000000000001</v>
      </c>
      <c r="F1374" s="156">
        <v>0.31479538300104798</v>
      </c>
      <c r="G1374" s="154">
        <v>43829</v>
      </c>
      <c r="H1374" s="155">
        <v>0.95299999999999996</v>
      </c>
      <c r="I1374" s="156">
        <v>15.8787878787879</v>
      </c>
      <c r="J1374" s="152" t="s">
        <v>11881</v>
      </c>
      <c r="K1374" s="156">
        <v>0.73761854583772002</v>
      </c>
      <c r="L1374" s="156">
        <v>3.4632034632034401</v>
      </c>
      <c r="M1374" s="185">
        <v>2.5751072961373298</v>
      </c>
      <c r="N1374" s="156">
        <v>7.2951739618406197</v>
      </c>
      <c r="O1374" s="156">
        <v>15.8787878787879</v>
      </c>
      <c r="P1374" s="152" t="s">
        <v>11881</v>
      </c>
      <c r="Q1374" s="156">
        <v>-9.4696969696969795</v>
      </c>
      <c r="R1374" s="152" t="s">
        <v>11882</v>
      </c>
      <c r="S1374" s="156">
        <v>-12.132352941176499</v>
      </c>
      <c r="T1374" s="152" t="s">
        <v>11883</v>
      </c>
      <c r="U1374" s="156">
        <v>47.4799212</v>
      </c>
      <c r="V1374" s="152" t="s">
        <v>157</v>
      </c>
      <c r="W1374" s="152" t="s">
        <v>186</v>
      </c>
      <c r="X1374" s="155">
        <v>0.98866108409999998</v>
      </c>
      <c r="Y1374" s="152" t="s">
        <v>159</v>
      </c>
      <c r="Z1374" s="154">
        <v>41709</v>
      </c>
      <c r="AA1374" s="153" t="s">
        <v>4326</v>
      </c>
      <c r="AB1374" s="152" t="s">
        <v>480</v>
      </c>
      <c r="AC1374" s="152" t="s">
        <v>187</v>
      </c>
      <c r="AD1374" s="152" t="s">
        <v>173</v>
      </c>
    </row>
    <row r="1375" spans="1:30">
      <c r="A1375" s="189" t="s">
        <v>15052</v>
      </c>
      <c r="B1375" s="189" t="s">
        <v>15053</v>
      </c>
      <c r="C1375" s="154">
        <v>43830</v>
      </c>
      <c r="D1375" s="155">
        <v>1.137</v>
      </c>
      <c r="E1375" s="155">
        <v>1.137</v>
      </c>
      <c r="F1375" s="156">
        <v>4.3994720633519099E-2</v>
      </c>
      <c r="G1375" s="154">
        <v>43829</v>
      </c>
      <c r="H1375" s="155">
        <v>1.1365000000000001</v>
      </c>
      <c r="I1375" s="156">
        <v>15.8785161027314</v>
      </c>
      <c r="J1375" s="152" t="s">
        <v>15054</v>
      </c>
      <c r="K1375" s="156">
        <v>0.29992942836980202</v>
      </c>
      <c r="L1375" s="156">
        <v>4.18766608631908</v>
      </c>
      <c r="M1375" s="185">
        <v>4.7926267281105996</v>
      </c>
      <c r="N1375" s="156">
        <v>6.8408193948505902</v>
      </c>
      <c r="O1375" s="156">
        <v>15.8785161027314</v>
      </c>
      <c r="P1375" s="152" t="s">
        <v>15054</v>
      </c>
      <c r="Q1375" s="156">
        <v>15.7487529268044</v>
      </c>
      <c r="R1375" s="152" t="s">
        <v>15055</v>
      </c>
      <c r="S1375" s="156">
        <v>14.2713567839196</v>
      </c>
      <c r="T1375" s="152" t="s">
        <v>15056</v>
      </c>
      <c r="U1375" s="156">
        <v>13.7</v>
      </c>
      <c r="V1375" s="152" t="s">
        <v>157</v>
      </c>
      <c r="W1375" s="152" t="s">
        <v>189</v>
      </c>
      <c r="X1375" s="155">
        <v>0.1053825706</v>
      </c>
      <c r="Y1375" s="152" t="s">
        <v>159</v>
      </c>
      <c r="Z1375" s="154">
        <v>42523</v>
      </c>
      <c r="AA1375" s="153" t="s">
        <v>4326</v>
      </c>
      <c r="AB1375" s="152" t="s">
        <v>15057</v>
      </c>
      <c r="AC1375" s="152" t="s">
        <v>236</v>
      </c>
      <c r="AD1375" s="152" t="s">
        <v>229</v>
      </c>
    </row>
    <row r="1376" spans="1:30">
      <c r="A1376" s="189" t="s">
        <v>15058</v>
      </c>
      <c r="B1376" s="189" t="s">
        <v>15059</v>
      </c>
      <c r="C1376" s="154">
        <v>43830</v>
      </c>
      <c r="D1376" s="155">
        <v>1.2270000000000001</v>
      </c>
      <c r="E1376" s="155">
        <v>1.2589999999999999</v>
      </c>
      <c r="F1376" s="156">
        <v>8.1566068515515802E-2</v>
      </c>
      <c r="G1376" s="154">
        <v>43829</v>
      </c>
      <c r="H1376" s="155">
        <v>1.226</v>
      </c>
      <c r="I1376" s="156">
        <v>15.8640226628895</v>
      </c>
      <c r="J1376" s="152" t="s">
        <v>15060</v>
      </c>
      <c r="K1376" s="156">
        <v>0.738916256157641</v>
      </c>
      <c r="L1376" s="156">
        <v>2.0798668885191498</v>
      </c>
      <c r="M1376" s="185">
        <v>3.7193575655114199</v>
      </c>
      <c r="N1376" s="156">
        <v>9.0666666666666806</v>
      </c>
      <c r="O1376" s="156">
        <v>15.8640226628895</v>
      </c>
      <c r="P1376" s="152" t="s">
        <v>15060</v>
      </c>
      <c r="Q1376" s="156">
        <v>18.322082931533298</v>
      </c>
      <c r="R1376" s="152" t="s">
        <v>15061</v>
      </c>
      <c r="S1376" s="156">
        <v>22.211155378486101</v>
      </c>
      <c r="T1376" s="152" t="s">
        <v>15062</v>
      </c>
      <c r="U1376" s="156">
        <v>26.593271000000001</v>
      </c>
      <c r="V1376" s="152" t="s">
        <v>163</v>
      </c>
      <c r="W1376" s="152" t="s">
        <v>197</v>
      </c>
      <c r="X1376" s="155">
        <v>0.61693902580000004</v>
      </c>
      <c r="Y1376" s="152" t="s">
        <v>159</v>
      </c>
      <c r="Z1376" s="154">
        <v>42327</v>
      </c>
      <c r="AA1376" s="153" t="s">
        <v>4326</v>
      </c>
      <c r="AB1376" s="152" t="s">
        <v>11868</v>
      </c>
      <c r="AC1376" s="152" t="s">
        <v>283</v>
      </c>
      <c r="AD1376" s="152" t="s">
        <v>162</v>
      </c>
    </row>
    <row r="1377" spans="1:30">
      <c r="A1377" s="189" t="s">
        <v>8694</v>
      </c>
      <c r="B1377" s="189" t="s">
        <v>8695</v>
      </c>
      <c r="C1377" s="154">
        <v>43830</v>
      </c>
      <c r="D1377" s="155">
        <v>1.1569</v>
      </c>
      <c r="E1377" s="155">
        <v>1.2069000000000001</v>
      </c>
      <c r="F1377" s="156">
        <v>0.16450216450215499</v>
      </c>
      <c r="G1377" s="154">
        <v>43829</v>
      </c>
      <c r="H1377" s="155">
        <v>1.155</v>
      </c>
      <c r="I1377" s="156">
        <v>15.8637956935403</v>
      </c>
      <c r="J1377" s="152" t="s">
        <v>11884</v>
      </c>
      <c r="K1377" s="156">
        <v>0.78404042163951104</v>
      </c>
      <c r="L1377" s="156">
        <v>2.2267385349474198</v>
      </c>
      <c r="M1377" s="185">
        <v>2.9362042886377901</v>
      </c>
      <c r="N1377" s="156">
        <v>6.2350780532598797</v>
      </c>
      <c r="O1377" s="156">
        <v>15.8637956935403</v>
      </c>
      <c r="P1377" s="152" t="s">
        <v>11884</v>
      </c>
      <c r="Q1377" s="156">
        <v>12.248110044436199</v>
      </c>
      <c r="R1377" s="152" t="s">
        <v>11885</v>
      </c>
      <c r="S1377" s="157">
        <v>0</v>
      </c>
      <c r="T1377" s="152"/>
      <c r="U1377" s="156">
        <v>21.25040847</v>
      </c>
      <c r="V1377" s="152" t="s">
        <v>163</v>
      </c>
      <c r="W1377" s="152" t="s">
        <v>95</v>
      </c>
      <c r="X1377" s="155">
        <v>5.6200726705999999</v>
      </c>
      <c r="Y1377" s="152" t="s">
        <v>159</v>
      </c>
      <c r="Z1377" s="154">
        <v>42795</v>
      </c>
      <c r="AA1377" s="153" t="s">
        <v>4326</v>
      </c>
      <c r="AB1377" s="152" t="s">
        <v>274</v>
      </c>
      <c r="AC1377" s="152" t="s">
        <v>246</v>
      </c>
      <c r="AD1377" s="152" t="s">
        <v>185</v>
      </c>
    </row>
    <row r="1378" spans="1:30">
      <c r="A1378" s="189" t="s">
        <v>8696</v>
      </c>
      <c r="B1378" s="189" t="s">
        <v>8697</v>
      </c>
      <c r="C1378" s="154">
        <v>43830</v>
      </c>
      <c r="D1378" s="155">
        <v>0.87</v>
      </c>
      <c r="E1378" s="155">
        <v>0.87</v>
      </c>
      <c r="F1378" s="156">
        <v>0.230414746543779</v>
      </c>
      <c r="G1378" s="154">
        <v>43829</v>
      </c>
      <c r="H1378" s="155">
        <v>0.86799999999999999</v>
      </c>
      <c r="I1378" s="156">
        <v>15.8455392809587</v>
      </c>
      <c r="J1378" s="152" t="s">
        <v>11886</v>
      </c>
      <c r="K1378" s="156">
        <v>2.2326674500587602</v>
      </c>
      <c r="L1378" s="156">
        <v>7.94044665012406</v>
      </c>
      <c r="M1378" s="185">
        <v>11.3956466069142</v>
      </c>
      <c r="N1378" s="156">
        <v>12.987012987012999</v>
      </c>
      <c r="O1378" s="156">
        <v>15.8455392809587</v>
      </c>
      <c r="P1378" s="152" t="s">
        <v>11886</v>
      </c>
      <c r="Q1378" s="156">
        <v>-19.963201471941101</v>
      </c>
      <c r="R1378" s="152" t="s">
        <v>11887</v>
      </c>
      <c r="S1378" s="156">
        <v>-11.764705882352899</v>
      </c>
      <c r="T1378" s="152" t="s">
        <v>11888</v>
      </c>
      <c r="U1378" s="156">
        <v>-13</v>
      </c>
      <c r="V1378" s="152" t="s">
        <v>157</v>
      </c>
      <c r="W1378" s="152" t="s">
        <v>186</v>
      </c>
      <c r="X1378" s="155">
        <v>0.56271304970000002</v>
      </c>
      <c r="Y1378" s="152" t="s">
        <v>159</v>
      </c>
      <c r="Z1378" s="154">
        <v>42705</v>
      </c>
      <c r="AA1378" s="153" t="s">
        <v>4326</v>
      </c>
      <c r="AB1378" s="152" t="s">
        <v>11889</v>
      </c>
      <c r="AC1378" s="152" t="s">
        <v>240</v>
      </c>
      <c r="AD1378" s="152" t="s">
        <v>207</v>
      </c>
    </row>
    <row r="1379" spans="1:30">
      <c r="A1379" s="189" t="s">
        <v>8698</v>
      </c>
      <c r="B1379" s="189" t="s">
        <v>8699</v>
      </c>
      <c r="C1379" s="154">
        <v>43830</v>
      </c>
      <c r="D1379" s="155">
        <v>0.81299999999999994</v>
      </c>
      <c r="E1379" s="155">
        <v>2.3090000000000002</v>
      </c>
      <c r="F1379" s="156">
        <v>0.49443757725586002</v>
      </c>
      <c r="G1379" s="154">
        <v>43829</v>
      </c>
      <c r="H1379" s="155">
        <v>0.80900000000000005</v>
      </c>
      <c r="I1379" s="156">
        <v>15.8119658119658</v>
      </c>
      <c r="J1379" s="152" t="s">
        <v>11890</v>
      </c>
      <c r="K1379" s="156">
        <v>1.4981273408239599</v>
      </c>
      <c r="L1379" s="156">
        <v>3.5668789808917198</v>
      </c>
      <c r="M1379" s="185">
        <v>5.5844155844155798</v>
      </c>
      <c r="N1379" s="156">
        <v>4.4987146529563002</v>
      </c>
      <c r="O1379" s="156">
        <v>15.8119658119658</v>
      </c>
      <c r="P1379" s="152" t="s">
        <v>11890</v>
      </c>
      <c r="Q1379" s="156">
        <v>5.03875968992247</v>
      </c>
      <c r="R1379" s="152" t="s">
        <v>11891</v>
      </c>
      <c r="S1379" s="156">
        <v>1.24533001245329</v>
      </c>
      <c r="T1379" s="152" t="s">
        <v>11892</v>
      </c>
      <c r="U1379" s="156">
        <v>129.1670579</v>
      </c>
      <c r="V1379" s="152" t="s">
        <v>157</v>
      </c>
      <c r="W1379" s="152" t="s">
        <v>158</v>
      </c>
      <c r="X1379" s="155">
        <v>3.5040420757000001</v>
      </c>
      <c r="Y1379" s="152" t="s">
        <v>159</v>
      </c>
      <c r="Z1379" s="154">
        <v>38862</v>
      </c>
      <c r="AA1379" s="153" t="s">
        <v>4326</v>
      </c>
      <c r="AB1379" s="152" t="s">
        <v>11893</v>
      </c>
      <c r="AC1379" s="152" t="s">
        <v>198</v>
      </c>
      <c r="AD1379" s="152" t="s">
        <v>165</v>
      </c>
    </row>
    <row r="1380" spans="1:30">
      <c r="A1380" s="189" t="s">
        <v>8700</v>
      </c>
      <c r="B1380" s="189" t="s">
        <v>8701</v>
      </c>
      <c r="C1380" s="154">
        <v>43830</v>
      </c>
      <c r="D1380" s="155">
        <v>1.2829999999999999</v>
      </c>
      <c r="E1380" s="155">
        <v>1.3420000000000001</v>
      </c>
      <c r="F1380" s="156">
        <v>7.8003120124795197E-2</v>
      </c>
      <c r="G1380" s="154">
        <v>43829</v>
      </c>
      <c r="H1380" s="155">
        <v>1.282</v>
      </c>
      <c r="I1380" s="156">
        <v>15.7942403317778</v>
      </c>
      <c r="J1380" s="152" t="s">
        <v>11894</v>
      </c>
      <c r="K1380" s="156">
        <v>0.70643642072212898</v>
      </c>
      <c r="L1380" s="156">
        <v>1.98728139904609</v>
      </c>
      <c r="M1380" s="185">
        <v>2.96951708475906</v>
      </c>
      <c r="N1380" s="156">
        <v>4.6492808218676904</v>
      </c>
      <c r="O1380" s="156">
        <v>15.7942403317778</v>
      </c>
      <c r="P1380" s="152" t="s">
        <v>11894</v>
      </c>
      <c r="Q1380" s="156">
        <v>9.8590411716842699</v>
      </c>
      <c r="R1380" s="152" t="s">
        <v>11895</v>
      </c>
      <c r="S1380" s="156">
        <v>25.596987534883699</v>
      </c>
      <c r="T1380" s="152" t="s">
        <v>11896</v>
      </c>
      <c r="U1380" s="156">
        <v>35.016761600000002</v>
      </c>
      <c r="V1380" s="152" t="s">
        <v>163</v>
      </c>
      <c r="W1380" s="152" t="s">
        <v>166</v>
      </c>
      <c r="X1380" s="155">
        <v>2.8956892552000002</v>
      </c>
      <c r="Y1380" s="152" t="s">
        <v>159</v>
      </c>
      <c r="Z1380" s="154">
        <v>42149</v>
      </c>
      <c r="AA1380" s="153" t="s">
        <v>4326</v>
      </c>
      <c r="AB1380" s="152" t="s">
        <v>11897</v>
      </c>
      <c r="AC1380" s="152" t="s">
        <v>248</v>
      </c>
      <c r="AD1380" s="152" t="s">
        <v>177</v>
      </c>
    </row>
    <row r="1381" spans="1:30">
      <c r="A1381" s="189" t="s">
        <v>15063</v>
      </c>
      <c r="B1381" s="189" t="s">
        <v>15064</v>
      </c>
      <c r="C1381" s="154">
        <v>43830</v>
      </c>
      <c r="D1381" s="155">
        <v>1.1371</v>
      </c>
      <c r="E1381" s="155">
        <v>1.2361</v>
      </c>
      <c r="F1381" s="156">
        <v>0.123271990842659</v>
      </c>
      <c r="G1381" s="154">
        <v>43829</v>
      </c>
      <c r="H1381" s="155">
        <v>1.1356999999999999</v>
      </c>
      <c r="I1381" s="156">
        <v>15.794223169592801</v>
      </c>
      <c r="J1381" s="152" t="s">
        <v>15065</v>
      </c>
      <c r="K1381" s="156">
        <v>0.93200781111307196</v>
      </c>
      <c r="L1381" s="156">
        <v>2.5615585821232001</v>
      </c>
      <c r="M1381" s="185">
        <v>4.5555731258959504</v>
      </c>
      <c r="N1381" s="156">
        <v>11.114306093735999</v>
      </c>
      <c r="O1381" s="156">
        <v>15.794223169592801</v>
      </c>
      <c r="P1381" s="152" t="s">
        <v>15065</v>
      </c>
      <c r="Q1381" s="156">
        <v>9.5533258261176996</v>
      </c>
      <c r="R1381" s="152" t="s">
        <v>15066</v>
      </c>
      <c r="S1381" s="156">
        <v>23.942877019192299</v>
      </c>
      <c r="T1381" s="152" t="s">
        <v>15067</v>
      </c>
      <c r="U1381" s="156">
        <v>23.992454169999998</v>
      </c>
      <c r="V1381" s="152" t="s">
        <v>163</v>
      </c>
      <c r="W1381" s="152" t="s">
        <v>166</v>
      </c>
      <c r="X1381" s="155">
        <v>1.0661207396000001</v>
      </c>
      <c r="Y1381" s="152" t="s">
        <v>159</v>
      </c>
      <c r="Z1381" s="154">
        <v>42727</v>
      </c>
      <c r="AA1381" s="153" t="s">
        <v>4326</v>
      </c>
      <c r="AB1381" s="152" t="s">
        <v>11874</v>
      </c>
      <c r="AC1381" s="152" t="s">
        <v>238</v>
      </c>
      <c r="AD1381" s="152" t="s">
        <v>170</v>
      </c>
    </row>
    <row r="1382" spans="1:30">
      <c r="A1382" s="189" t="s">
        <v>8702</v>
      </c>
      <c r="B1382" s="189" t="s">
        <v>8703</v>
      </c>
      <c r="C1382" s="154">
        <v>43830</v>
      </c>
      <c r="D1382" s="155">
        <v>1.2837000000000001</v>
      </c>
      <c r="E1382" s="155">
        <v>1.3597999999999999</v>
      </c>
      <c r="F1382" s="156">
        <v>7.0159027128162896E-2</v>
      </c>
      <c r="G1382" s="154">
        <v>43829</v>
      </c>
      <c r="H1382" s="155">
        <v>1.2827999999999999</v>
      </c>
      <c r="I1382" s="156">
        <v>15.7410006366236</v>
      </c>
      <c r="J1382" s="152" t="s">
        <v>11898</v>
      </c>
      <c r="K1382" s="156">
        <v>0.88808550770198902</v>
      </c>
      <c r="L1382" s="156">
        <v>2.72887323943662</v>
      </c>
      <c r="M1382" s="185">
        <v>3.4178270092514702</v>
      </c>
      <c r="N1382" s="156">
        <v>10.564835727551801</v>
      </c>
      <c r="O1382" s="156">
        <v>15.7410006366236</v>
      </c>
      <c r="P1382" s="152" t="s">
        <v>11898</v>
      </c>
      <c r="Q1382" s="156">
        <v>17.613957512426602</v>
      </c>
      <c r="R1382" s="152" t="s">
        <v>11899</v>
      </c>
      <c r="S1382" s="156">
        <v>26.718935543313101</v>
      </c>
      <c r="T1382" s="152" t="s">
        <v>11900</v>
      </c>
      <c r="U1382" s="156">
        <v>37.238441450000003</v>
      </c>
      <c r="V1382" s="152" t="s">
        <v>227</v>
      </c>
      <c r="W1382" s="152" t="s">
        <v>166</v>
      </c>
      <c r="X1382" s="155">
        <v>2.3242752331999998</v>
      </c>
      <c r="Y1382" s="152" t="s">
        <v>159</v>
      </c>
      <c r="Z1382" s="154">
        <v>42174</v>
      </c>
      <c r="AA1382" s="153" t="s">
        <v>4326</v>
      </c>
      <c r="AB1382" s="152" t="s">
        <v>560</v>
      </c>
      <c r="AC1382" s="152" t="s">
        <v>193</v>
      </c>
      <c r="AD1382" s="152" t="s">
        <v>276</v>
      </c>
    </row>
    <row r="1383" spans="1:30">
      <c r="A1383" s="189" t="s">
        <v>8704</v>
      </c>
      <c r="B1383" s="189" t="s">
        <v>8705</v>
      </c>
      <c r="C1383" s="154">
        <v>43830</v>
      </c>
      <c r="D1383" s="155">
        <v>1.2749999999999999</v>
      </c>
      <c r="E1383" s="155">
        <v>1.2749999999999999</v>
      </c>
      <c r="F1383" s="156">
        <v>7.8492935635784106E-2</v>
      </c>
      <c r="G1383" s="154">
        <v>43829</v>
      </c>
      <c r="H1383" s="155">
        <v>1.274</v>
      </c>
      <c r="I1383" s="156">
        <v>15.6987295825771</v>
      </c>
      <c r="J1383" s="152" t="s">
        <v>11901</v>
      </c>
      <c r="K1383" s="156">
        <v>0.552050473186112</v>
      </c>
      <c r="L1383" s="156">
        <v>1.9184652278177501</v>
      </c>
      <c r="M1383" s="185">
        <v>3.2388663967611202</v>
      </c>
      <c r="N1383" s="156">
        <v>4.50819672131147</v>
      </c>
      <c r="O1383" s="156">
        <v>15.6987295825771</v>
      </c>
      <c r="P1383" s="152" t="s">
        <v>11901</v>
      </c>
      <c r="Q1383" s="156">
        <v>10.3896103896104</v>
      </c>
      <c r="R1383" s="152" t="s">
        <v>11902</v>
      </c>
      <c r="S1383" s="156">
        <v>23.307543520309501</v>
      </c>
      <c r="T1383" s="152" t="s">
        <v>11903</v>
      </c>
      <c r="U1383" s="156">
        <v>27.5</v>
      </c>
      <c r="V1383" s="152" t="s">
        <v>163</v>
      </c>
      <c r="W1383" s="152" t="s">
        <v>166</v>
      </c>
      <c r="X1383" s="155">
        <v>3.5397432067999999</v>
      </c>
      <c r="Y1383" s="152" t="s">
        <v>159</v>
      </c>
      <c r="Z1383" s="154">
        <v>42174</v>
      </c>
      <c r="AA1383" s="153" t="s">
        <v>4326</v>
      </c>
      <c r="AB1383" s="152" t="s">
        <v>11752</v>
      </c>
      <c r="AC1383" s="152" t="s">
        <v>270</v>
      </c>
      <c r="AD1383" s="152" t="s">
        <v>207</v>
      </c>
    </row>
    <row r="1384" spans="1:30">
      <c r="A1384" s="189" t="s">
        <v>8706</v>
      </c>
      <c r="B1384" s="189" t="s">
        <v>8707</v>
      </c>
      <c r="C1384" s="154">
        <v>43830</v>
      </c>
      <c r="D1384" s="155">
        <v>0.9224</v>
      </c>
      <c r="E1384" s="155">
        <v>0.9224</v>
      </c>
      <c r="F1384" s="156">
        <v>0.52310374891020295</v>
      </c>
      <c r="G1384" s="154">
        <v>43829</v>
      </c>
      <c r="H1384" s="155">
        <v>0.91759999999999997</v>
      </c>
      <c r="I1384" s="156">
        <v>15.675946827188399</v>
      </c>
      <c r="J1384" s="152" t="s">
        <v>11904</v>
      </c>
      <c r="K1384" s="156">
        <v>0.93007987744829301</v>
      </c>
      <c r="L1384" s="156">
        <v>8.5943018601365608</v>
      </c>
      <c r="M1384" s="185">
        <v>5.0569476082004599</v>
      </c>
      <c r="N1384" s="156">
        <v>5.3930530164533801</v>
      </c>
      <c r="O1384" s="156">
        <v>15.675946827188399</v>
      </c>
      <c r="P1384" s="152" t="s">
        <v>11904</v>
      </c>
      <c r="Q1384" s="156">
        <v>-7.4360260913196203</v>
      </c>
      <c r="R1384" s="152" t="s">
        <v>11905</v>
      </c>
      <c r="S1384" s="157">
        <v>0</v>
      </c>
      <c r="T1384" s="152"/>
      <c r="U1384" s="156">
        <v>-7.76</v>
      </c>
      <c r="V1384" s="152" t="s">
        <v>157</v>
      </c>
      <c r="W1384" s="152" t="s">
        <v>95</v>
      </c>
      <c r="X1384" s="155">
        <v>2.9499621624999999</v>
      </c>
      <c r="Y1384" s="152" t="s">
        <v>159</v>
      </c>
      <c r="Z1384" s="154">
        <v>43055</v>
      </c>
      <c r="AA1384" s="153" t="s">
        <v>4326</v>
      </c>
      <c r="AB1384" s="152" t="s">
        <v>10687</v>
      </c>
      <c r="AC1384" s="152" t="s">
        <v>203</v>
      </c>
      <c r="AD1384" s="152" t="s">
        <v>177</v>
      </c>
    </row>
    <row r="1385" spans="1:30">
      <c r="A1385" s="189" t="s">
        <v>3750</v>
      </c>
      <c r="B1385" s="189" t="s">
        <v>3751</v>
      </c>
      <c r="C1385" s="154">
        <v>43830</v>
      </c>
      <c r="D1385" s="155">
        <v>1.194</v>
      </c>
      <c r="E1385" s="155">
        <v>1.325</v>
      </c>
      <c r="F1385" s="156">
        <v>0.25188916876572498</v>
      </c>
      <c r="G1385" s="154">
        <v>43829</v>
      </c>
      <c r="H1385" s="155">
        <v>1.1910000000000001</v>
      </c>
      <c r="I1385" s="156">
        <v>15.648068586387399</v>
      </c>
      <c r="J1385" s="152" t="s">
        <v>6679</v>
      </c>
      <c r="K1385" s="156">
        <v>1.0157672256097301</v>
      </c>
      <c r="L1385" s="156">
        <v>4.1105157894736699</v>
      </c>
      <c r="M1385" s="185">
        <v>4.4386813238770504</v>
      </c>
      <c r="N1385" s="156">
        <v>11.091941827326</v>
      </c>
      <c r="O1385" s="156">
        <v>15.648068586387399</v>
      </c>
      <c r="P1385" s="152" t="s">
        <v>6679</v>
      </c>
      <c r="Q1385" s="156">
        <v>12.697862755101999</v>
      </c>
      <c r="R1385" s="152" t="s">
        <v>6680</v>
      </c>
      <c r="S1385" s="156">
        <v>13.4697659246575</v>
      </c>
      <c r="T1385" s="152" t="s">
        <v>6681</v>
      </c>
      <c r="U1385" s="156">
        <v>32.532686599999998</v>
      </c>
      <c r="V1385" s="152" t="s">
        <v>157</v>
      </c>
      <c r="W1385" s="152" t="s">
        <v>158</v>
      </c>
      <c r="X1385" s="155">
        <v>3.2757740159000002</v>
      </c>
      <c r="Y1385" s="152" t="s">
        <v>159</v>
      </c>
      <c r="Z1385" s="154">
        <v>41408</v>
      </c>
      <c r="AA1385" s="153" t="s">
        <v>4326</v>
      </c>
      <c r="AB1385" s="152" t="s">
        <v>3752</v>
      </c>
      <c r="AC1385" s="152" t="s">
        <v>354</v>
      </c>
      <c r="AD1385" s="152" t="s">
        <v>247</v>
      </c>
    </row>
    <row r="1386" spans="1:30">
      <c r="A1386" s="189" t="s">
        <v>8708</v>
      </c>
      <c r="B1386" s="189" t="s">
        <v>8709</v>
      </c>
      <c r="C1386" s="154">
        <v>43830</v>
      </c>
      <c r="D1386" s="155">
        <v>1.2501</v>
      </c>
      <c r="E1386" s="155">
        <v>1.2501</v>
      </c>
      <c r="F1386" s="156">
        <v>0.76575850394970701</v>
      </c>
      <c r="G1386" s="154">
        <v>43829</v>
      </c>
      <c r="H1386" s="155">
        <v>1.2405999999999999</v>
      </c>
      <c r="I1386" s="156">
        <v>15.621531631520501</v>
      </c>
      <c r="J1386" s="152" t="s">
        <v>11906</v>
      </c>
      <c r="K1386" s="156">
        <v>2.3916782701285801</v>
      </c>
      <c r="L1386" s="156">
        <v>5.6184521797904701</v>
      </c>
      <c r="M1386" s="185">
        <v>7.6095377464061302</v>
      </c>
      <c r="N1386" s="156">
        <v>13.842090884254601</v>
      </c>
      <c r="O1386" s="156">
        <v>15.621531631520501</v>
      </c>
      <c r="P1386" s="152" t="s">
        <v>11906</v>
      </c>
      <c r="Q1386" s="156">
        <v>16.722689075630299</v>
      </c>
      <c r="R1386" s="152" t="s">
        <v>11907</v>
      </c>
      <c r="S1386" s="157">
        <v>0</v>
      </c>
      <c r="T1386" s="152"/>
      <c r="U1386" s="156">
        <v>25.01</v>
      </c>
      <c r="V1386" s="152" t="s">
        <v>157</v>
      </c>
      <c r="W1386" s="152" t="s">
        <v>95</v>
      </c>
      <c r="X1386" s="155">
        <v>1.6674963989</v>
      </c>
      <c r="Y1386" s="152" t="s">
        <v>159</v>
      </c>
      <c r="Z1386" s="154">
        <v>42956</v>
      </c>
      <c r="AA1386" s="153" t="s">
        <v>4326</v>
      </c>
      <c r="AB1386" s="152" t="s">
        <v>10767</v>
      </c>
      <c r="AC1386" s="152" t="s">
        <v>490</v>
      </c>
      <c r="AD1386" s="152" t="s">
        <v>207</v>
      </c>
    </row>
    <row r="1387" spans="1:30">
      <c r="A1387" s="189" t="s">
        <v>8710</v>
      </c>
      <c r="B1387" s="189" t="s">
        <v>8711</v>
      </c>
      <c r="C1387" s="154">
        <v>43830</v>
      </c>
      <c r="D1387" s="155">
        <v>1.629</v>
      </c>
      <c r="E1387" s="155">
        <v>1.794</v>
      </c>
      <c r="F1387" s="156">
        <v>0.184501845018465</v>
      </c>
      <c r="G1387" s="154">
        <v>43829</v>
      </c>
      <c r="H1387" s="155">
        <v>1.6259999999999999</v>
      </c>
      <c r="I1387" s="156">
        <v>15.613910574875799</v>
      </c>
      <c r="J1387" s="152" t="s">
        <v>11908</v>
      </c>
      <c r="K1387" s="156">
        <v>0.36968576709797102</v>
      </c>
      <c r="L1387" s="156">
        <v>2.0676691729323302</v>
      </c>
      <c r="M1387" s="185">
        <v>3.5600762873490299</v>
      </c>
      <c r="N1387" s="156">
        <v>7.3122529644268797</v>
      </c>
      <c r="O1387" s="156">
        <v>15.613910574875799</v>
      </c>
      <c r="P1387" s="152" t="s">
        <v>11908</v>
      </c>
      <c r="Q1387" s="156">
        <v>12.5</v>
      </c>
      <c r="R1387" s="152" t="s">
        <v>11909</v>
      </c>
      <c r="S1387" s="156">
        <v>23.222390317700398</v>
      </c>
      <c r="T1387" s="152" t="s">
        <v>11910</v>
      </c>
      <c r="U1387" s="156">
        <v>84.196079900000001</v>
      </c>
      <c r="V1387" s="152" t="s">
        <v>157</v>
      </c>
      <c r="W1387" s="152" t="s">
        <v>166</v>
      </c>
      <c r="X1387" s="155">
        <v>12.6376528948</v>
      </c>
      <c r="Y1387" s="152" t="s">
        <v>159</v>
      </c>
      <c r="Z1387" s="154">
        <v>41401</v>
      </c>
      <c r="AA1387" s="153" t="s">
        <v>4326</v>
      </c>
      <c r="AB1387" s="152" t="s">
        <v>11911</v>
      </c>
      <c r="AC1387" s="152" t="s">
        <v>283</v>
      </c>
      <c r="AD1387" s="152" t="s">
        <v>173</v>
      </c>
    </row>
    <row r="1388" spans="1:30">
      <c r="A1388" s="189" t="s">
        <v>15068</v>
      </c>
      <c r="B1388" s="189" t="s">
        <v>15069</v>
      </c>
      <c r="C1388" s="154">
        <v>43830</v>
      </c>
      <c r="D1388" s="155">
        <v>1.452</v>
      </c>
      <c r="E1388" s="155">
        <v>1.5189999999999999</v>
      </c>
      <c r="F1388" s="156">
        <v>0.137931034482771</v>
      </c>
      <c r="G1388" s="154">
        <v>43829</v>
      </c>
      <c r="H1388" s="155">
        <v>1.45</v>
      </c>
      <c r="I1388" s="156">
        <v>15.605123005121101</v>
      </c>
      <c r="J1388" s="152" t="s">
        <v>15070</v>
      </c>
      <c r="K1388" s="156">
        <v>0.69348127600555098</v>
      </c>
      <c r="L1388" s="156">
        <v>1.9662921348314699</v>
      </c>
      <c r="M1388" s="185">
        <v>2.9787478683915598</v>
      </c>
      <c r="N1388" s="156">
        <v>4.5356619830324503</v>
      </c>
      <c r="O1388" s="156">
        <v>15.605123005121101</v>
      </c>
      <c r="P1388" s="152" t="s">
        <v>15070</v>
      </c>
      <c r="Q1388" s="156">
        <v>9.45583724928367</v>
      </c>
      <c r="R1388" s="152" t="s">
        <v>15071</v>
      </c>
      <c r="S1388" s="156">
        <v>24.938960588716299</v>
      </c>
      <c r="T1388" s="152" t="s">
        <v>15072</v>
      </c>
      <c r="U1388" s="156">
        <v>52.800348800000002</v>
      </c>
      <c r="V1388" s="152" t="s">
        <v>163</v>
      </c>
      <c r="W1388" s="152" t="s">
        <v>166</v>
      </c>
      <c r="X1388" s="155">
        <v>0.73202458540000004</v>
      </c>
      <c r="Y1388" s="152" t="s">
        <v>159</v>
      </c>
      <c r="Z1388" s="154">
        <v>42156</v>
      </c>
      <c r="AA1388" s="153" t="s">
        <v>4326</v>
      </c>
      <c r="AB1388" s="152" t="s">
        <v>11897</v>
      </c>
      <c r="AC1388" s="152" t="s">
        <v>248</v>
      </c>
      <c r="AD1388" s="152" t="s">
        <v>177</v>
      </c>
    </row>
    <row r="1389" spans="1:30">
      <c r="A1389" s="189" t="s">
        <v>8712</v>
      </c>
      <c r="B1389" s="189" t="s">
        <v>8713</v>
      </c>
      <c r="C1389" s="154">
        <v>43830</v>
      </c>
      <c r="D1389" s="155">
        <v>1.2387999999999999</v>
      </c>
      <c r="E1389" s="155">
        <v>1.4168000000000001</v>
      </c>
      <c r="F1389" s="156">
        <v>8.0729797368208692E-3</v>
      </c>
      <c r="G1389" s="154">
        <v>43829</v>
      </c>
      <c r="H1389" s="155">
        <v>1.2386999999999999</v>
      </c>
      <c r="I1389" s="156">
        <v>15.6028057647253</v>
      </c>
      <c r="J1389" s="152" t="s">
        <v>11912</v>
      </c>
      <c r="K1389" s="156">
        <v>1.20088228085941</v>
      </c>
      <c r="L1389" s="156">
        <v>3.7868632707774799</v>
      </c>
      <c r="M1389" s="185">
        <v>6.67352678677313</v>
      </c>
      <c r="N1389" s="156">
        <v>10.9439070907036</v>
      </c>
      <c r="O1389" s="156">
        <v>15.6028057647253</v>
      </c>
      <c r="P1389" s="152" t="s">
        <v>11912</v>
      </c>
      <c r="Q1389" s="156">
        <v>5.56334273029786</v>
      </c>
      <c r="R1389" s="152" t="s">
        <v>11913</v>
      </c>
      <c r="S1389" s="157">
        <v>0</v>
      </c>
      <c r="T1389" s="152"/>
      <c r="U1389" s="156">
        <v>10.462557199999999</v>
      </c>
      <c r="V1389" s="152" t="s">
        <v>163</v>
      </c>
      <c r="W1389" s="152" t="s">
        <v>95</v>
      </c>
      <c r="X1389" s="155">
        <v>1.6076705511</v>
      </c>
      <c r="Y1389" s="152" t="s">
        <v>159</v>
      </c>
      <c r="Z1389" s="154">
        <v>42976</v>
      </c>
      <c r="AA1389" s="153" t="s">
        <v>4326</v>
      </c>
      <c r="AB1389" s="152" t="s">
        <v>575</v>
      </c>
      <c r="AC1389" s="152" t="s">
        <v>385</v>
      </c>
      <c r="AD1389" s="152" t="s">
        <v>338</v>
      </c>
    </row>
    <row r="1390" spans="1:30">
      <c r="A1390" s="189" t="s">
        <v>15073</v>
      </c>
      <c r="B1390" s="189" t="s">
        <v>15074</v>
      </c>
      <c r="C1390" s="154">
        <v>43830</v>
      </c>
      <c r="D1390" s="155">
        <v>0.9929</v>
      </c>
      <c r="E1390" s="155">
        <v>0.9929</v>
      </c>
      <c r="F1390" s="156">
        <v>4.0302267002514401E-2</v>
      </c>
      <c r="G1390" s="154">
        <v>43829</v>
      </c>
      <c r="H1390" s="155">
        <v>0.99250000000000005</v>
      </c>
      <c r="I1390" s="156">
        <v>15.6013505646757</v>
      </c>
      <c r="J1390" s="152" t="s">
        <v>15075</v>
      </c>
      <c r="K1390" s="156">
        <v>0.14120020171457001</v>
      </c>
      <c r="L1390" s="156">
        <v>0.52647565050116296</v>
      </c>
      <c r="M1390" s="185">
        <v>1.3887470642295601</v>
      </c>
      <c r="N1390" s="156">
        <v>4.0775681341719103</v>
      </c>
      <c r="O1390" s="156">
        <v>15.6013505646757</v>
      </c>
      <c r="P1390" s="152" t="s">
        <v>15075</v>
      </c>
      <c r="Q1390" s="157">
        <v>0</v>
      </c>
      <c r="R1390" s="152"/>
      <c r="S1390" s="157">
        <v>0</v>
      </c>
      <c r="T1390" s="152"/>
      <c r="U1390" s="156">
        <v>-0.71</v>
      </c>
      <c r="V1390" s="152" t="s">
        <v>157</v>
      </c>
      <c r="W1390" s="152" t="s">
        <v>95</v>
      </c>
      <c r="X1390" s="155">
        <v>39.835348103500003</v>
      </c>
      <c r="Y1390" s="152" t="s">
        <v>159</v>
      </c>
      <c r="Z1390" s="154">
        <v>43257</v>
      </c>
      <c r="AA1390" s="153" t="s">
        <v>4326</v>
      </c>
      <c r="AB1390" s="152" t="s">
        <v>11860</v>
      </c>
      <c r="AC1390" s="152" t="s">
        <v>214</v>
      </c>
      <c r="AD1390" s="152" t="s">
        <v>173</v>
      </c>
    </row>
    <row r="1391" spans="1:30">
      <c r="A1391" s="189" t="s">
        <v>8714</v>
      </c>
      <c r="B1391" s="189" t="s">
        <v>8715</v>
      </c>
      <c r="C1391" s="154">
        <v>43830</v>
      </c>
      <c r="D1391" s="155">
        <v>0.9698</v>
      </c>
      <c r="E1391" s="155">
        <v>0.9698</v>
      </c>
      <c r="F1391" s="156">
        <v>-0.45165263806199502</v>
      </c>
      <c r="G1391" s="154">
        <v>43829</v>
      </c>
      <c r="H1391" s="155">
        <v>0.97419999999999995</v>
      </c>
      <c r="I1391" s="156">
        <v>15.589988081048901</v>
      </c>
      <c r="J1391" s="152" t="s">
        <v>11914</v>
      </c>
      <c r="K1391" s="156">
        <v>0.45576962916925201</v>
      </c>
      <c r="L1391" s="156">
        <v>5.78097731239093</v>
      </c>
      <c r="M1391" s="185">
        <v>7.9234364567104398</v>
      </c>
      <c r="N1391" s="156">
        <v>4.3132193180595904</v>
      </c>
      <c r="O1391" s="156">
        <v>15.589988081048901</v>
      </c>
      <c r="P1391" s="152" t="s">
        <v>11914</v>
      </c>
      <c r="Q1391" s="156">
        <v>-3.6845764226834801</v>
      </c>
      <c r="R1391" s="152" t="s">
        <v>11915</v>
      </c>
      <c r="S1391" s="157">
        <v>0</v>
      </c>
      <c r="T1391" s="152"/>
      <c r="U1391" s="156">
        <v>-3.02</v>
      </c>
      <c r="V1391" s="152" t="s">
        <v>157</v>
      </c>
      <c r="W1391" s="152" t="s">
        <v>95</v>
      </c>
      <c r="X1391" s="155">
        <v>7.9312377961999996</v>
      </c>
      <c r="Y1391" s="152" t="s">
        <v>159</v>
      </c>
      <c r="Z1391" s="154">
        <v>43048</v>
      </c>
      <c r="AA1391" s="153" t="s">
        <v>4326</v>
      </c>
      <c r="AB1391" s="152" t="s">
        <v>11916</v>
      </c>
      <c r="AC1391" s="152" t="s">
        <v>219</v>
      </c>
      <c r="AD1391" s="152" t="s">
        <v>173</v>
      </c>
    </row>
    <row r="1392" spans="1:30">
      <c r="A1392" s="189" t="s">
        <v>8716</v>
      </c>
      <c r="B1392" s="189" t="s">
        <v>8717</v>
      </c>
      <c r="C1392" s="154">
        <v>43830</v>
      </c>
      <c r="D1392" s="155">
        <v>0.96399999999999997</v>
      </c>
      <c r="E1392" s="155">
        <v>0.96399999999999997</v>
      </c>
      <c r="F1392" s="156">
        <v>0.103842159916926</v>
      </c>
      <c r="G1392" s="154">
        <v>43829</v>
      </c>
      <c r="H1392" s="155">
        <v>0.96299999999999997</v>
      </c>
      <c r="I1392" s="156">
        <v>15.5875299760192</v>
      </c>
      <c r="J1392" s="152" t="s">
        <v>11917</v>
      </c>
      <c r="K1392" s="156">
        <v>1.58061116965227</v>
      </c>
      <c r="L1392" s="156">
        <v>3.6559139784946102</v>
      </c>
      <c r="M1392" s="185">
        <v>4.89662676822633</v>
      </c>
      <c r="N1392" s="156">
        <v>5.5859802847754603</v>
      </c>
      <c r="O1392" s="156">
        <v>15.5875299760192</v>
      </c>
      <c r="P1392" s="152" t="s">
        <v>11917</v>
      </c>
      <c r="Q1392" s="156">
        <v>-3.3099297893681099</v>
      </c>
      <c r="R1392" s="152" t="s">
        <v>11918</v>
      </c>
      <c r="S1392" s="157">
        <v>0</v>
      </c>
      <c r="T1392" s="152"/>
      <c r="U1392" s="156">
        <v>-3.6</v>
      </c>
      <c r="V1392" s="152" t="s">
        <v>163</v>
      </c>
      <c r="W1392" s="152" t="s">
        <v>95</v>
      </c>
      <c r="X1392" s="155">
        <v>1.8319986179000001</v>
      </c>
      <c r="Y1392" s="152" t="s">
        <v>159</v>
      </c>
      <c r="Z1392" s="154">
        <v>42971</v>
      </c>
      <c r="AA1392" s="153" t="s">
        <v>4326</v>
      </c>
      <c r="AB1392" s="152" t="s">
        <v>574</v>
      </c>
      <c r="AC1392" s="152" t="s">
        <v>200</v>
      </c>
      <c r="AD1392" s="152" t="s">
        <v>177</v>
      </c>
    </row>
    <row r="1393" spans="1:30">
      <c r="A1393" s="189" t="s">
        <v>15076</v>
      </c>
      <c r="B1393" s="189" t="s">
        <v>15077</v>
      </c>
      <c r="C1393" s="154">
        <v>43830</v>
      </c>
      <c r="D1393" s="155">
        <v>1.407</v>
      </c>
      <c r="E1393" s="155">
        <v>1.615</v>
      </c>
      <c r="F1393" s="156">
        <v>7.1123755334299599E-2</v>
      </c>
      <c r="G1393" s="154">
        <v>43829</v>
      </c>
      <c r="H1393" s="155">
        <v>1.4059999999999999</v>
      </c>
      <c r="I1393" s="156">
        <v>15.584484925089001</v>
      </c>
      <c r="J1393" s="152" t="s">
        <v>15078</v>
      </c>
      <c r="K1393" s="156">
        <v>0.57183702644747003</v>
      </c>
      <c r="L1393" s="156">
        <v>1.9565217391304399</v>
      </c>
      <c r="M1393" s="185">
        <v>2.3272700873887602</v>
      </c>
      <c r="N1393" s="156">
        <v>3.6845957038758801</v>
      </c>
      <c r="O1393" s="156">
        <v>15.584484925089001</v>
      </c>
      <c r="P1393" s="152" t="s">
        <v>15078</v>
      </c>
      <c r="Q1393" s="156">
        <v>7.4126955389858002</v>
      </c>
      <c r="R1393" s="152" t="s">
        <v>15079</v>
      </c>
      <c r="S1393" s="156">
        <v>15.7104262376238</v>
      </c>
      <c r="T1393" s="152" t="s">
        <v>15080</v>
      </c>
      <c r="U1393" s="156">
        <v>18.4754110789283</v>
      </c>
      <c r="V1393" s="152" t="s">
        <v>163</v>
      </c>
      <c r="W1393" s="152" t="s">
        <v>189</v>
      </c>
      <c r="X1393" s="155">
        <v>8.1174452037000009</v>
      </c>
      <c r="Y1393" s="152" t="s">
        <v>159</v>
      </c>
      <c r="Z1393" s="154">
        <v>42326</v>
      </c>
      <c r="AA1393" s="153" t="s">
        <v>4326</v>
      </c>
      <c r="AB1393" s="152" t="s">
        <v>308</v>
      </c>
      <c r="AC1393" s="152" t="s">
        <v>215</v>
      </c>
      <c r="AD1393" s="152" t="s">
        <v>185</v>
      </c>
    </row>
    <row r="1394" spans="1:30">
      <c r="A1394" s="189" t="s">
        <v>15081</v>
      </c>
      <c r="B1394" s="189" t="s">
        <v>15082</v>
      </c>
      <c r="C1394" s="154">
        <v>43830</v>
      </c>
      <c r="D1394" s="155">
        <v>1.2190000000000001</v>
      </c>
      <c r="E1394" s="155">
        <v>1.2190000000000001</v>
      </c>
      <c r="F1394" s="156">
        <v>8.21018062397465E-2</v>
      </c>
      <c r="G1394" s="154">
        <v>43829</v>
      </c>
      <c r="H1394" s="155">
        <v>1.218</v>
      </c>
      <c r="I1394" s="156">
        <v>15.545023696682501</v>
      </c>
      <c r="J1394" s="152" t="s">
        <v>15083</v>
      </c>
      <c r="K1394" s="156">
        <v>0.57755775577558699</v>
      </c>
      <c r="L1394" s="156">
        <v>1.83792815371763</v>
      </c>
      <c r="M1394" s="185">
        <v>3.2176121930567301</v>
      </c>
      <c r="N1394" s="156">
        <v>4.4558697514995798</v>
      </c>
      <c r="O1394" s="156">
        <v>15.545023696682501</v>
      </c>
      <c r="P1394" s="152" t="s">
        <v>15083</v>
      </c>
      <c r="Q1394" s="156">
        <v>10.1174345076784</v>
      </c>
      <c r="R1394" s="152" t="s">
        <v>15084</v>
      </c>
      <c r="S1394" s="156">
        <v>18.349514563106801</v>
      </c>
      <c r="T1394" s="152" t="s">
        <v>15085</v>
      </c>
      <c r="U1394" s="156">
        <v>21.9</v>
      </c>
      <c r="V1394" s="152" t="s">
        <v>163</v>
      </c>
      <c r="W1394" s="152" t="s">
        <v>166</v>
      </c>
      <c r="X1394" s="155">
        <v>5.7120060399999999E-2</v>
      </c>
      <c r="Y1394" s="152" t="s">
        <v>159</v>
      </c>
      <c r="Z1394" s="154">
        <v>42345</v>
      </c>
      <c r="AA1394" s="153" t="s">
        <v>4326</v>
      </c>
      <c r="AB1394" s="152" t="s">
        <v>11752</v>
      </c>
      <c r="AC1394" s="152" t="s">
        <v>270</v>
      </c>
      <c r="AD1394" s="152" t="s">
        <v>207</v>
      </c>
    </row>
    <row r="1395" spans="1:30">
      <c r="A1395" s="189" t="s">
        <v>8718</v>
      </c>
      <c r="B1395" s="189" t="s">
        <v>8719</v>
      </c>
      <c r="C1395" s="154">
        <v>43830</v>
      </c>
      <c r="D1395" s="155">
        <v>1.339</v>
      </c>
      <c r="E1395" s="155">
        <v>1.339</v>
      </c>
      <c r="F1395" s="156">
        <v>0.149588631264024</v>
      </c>
      <c r="G1395" s="154">
        <v>43829</v>
      </c>
      <c r="H1395" s="155">
        <v>1.337</v>
      </c>
      <c r="I1395" s="156">
        <v>15.5306298533218</v>
      </c>
      <c r="J1395" s="152" t="s">
        <v>11919</v>
      </c>
      <c r="K1395" s="156">
        <v>0.82831325301204095</v>
      </c>
      <c r="L1395" s="156">
        <v>1.74772036474163</v>
      </c>
      <c r="M1395" s="185">
        <v>2.8417818740399299</v>
      </c>
      <c r="N1395" s="156">
        <v>4.8551292090837999</v>
      </c>
      <c r="O1395" s="156">
        <v>15.5306298533218</v>
      </c>
      <c r="P1395" s="152" t="s">
        <v>11919</v>
      </c>
      <c r="Q1395" s="156">
        <v>15.133276010318101</v>
      </c>
      <c r="R1395" s="152" t="s">
        <v>11920</v>
      </c>
      <c r="S1395" s="156">
        <v>35.116044399596397</v>
      </c>
      <c r="T1395" s="152" t="s">
        <v>11921</v>
      </c>
      <c r="U1395" s="156">
        <v>33.9</v>
      </c>
      <c r="V1395" s="152" t="s">
        <v>163</v>
      </c>
      <c r="W1395" s="152" t="s">
        <v>166</v>
      </c>
      <c r="X1395" s="155">
        <v>4.1196945486000001</v>
      </c>
      <c r="Y1395" s="152" t="s">
        <v>159</v>
      </c>
      <c r="Z1395" s="154">
        <v>42185</v>
      </c>
      <c r="AA1395" s="153" t="s">
        <v>4326</v>
      </c>
      <c r="AB1395" s="152" t="s">
        <v>550</v>
      </c>
      <c r="AC1395" s="152" t="s">
        <v>167</v>
      </c>
      <c r="AD1395" s="152" t="s">
        <v>272</v>
      </c>
    </row>
    <row r="1396" spans="1:30">
      <c r="A1396" s="189" t="s">
        <v>8720</v>
      </c>
      <c r="B1396" s="189" t="s">
        <v>8721</v>
      </c>
      <c r="C1396" s="154">
        <v>43830</v>
      </c>
      <c r="D1396" s="155">
        <v>1.2830999999999999</v>
      </c>
      <c r="E1396" s="155">
        <v>1.2830999999999999</v>
      </c>
      <c r="F1396" s="156">
        <v>0.35194744251524701</v>
      </c>
      <c r="G1396" s="154">
        <v>43829</v>
      </c>
      <c r="H1396" s="155">
        <v>1.2786</v>
      </c>
      <c r="I1396" s="156">
        <v>15.5217430449266</v>
      </c>
      <c r="J1396" s="152" t="s">
        <v>11922</v>
      </c>
      <c r="K1396" s="156">
        <v>0.72219169479550005</v>
      </c>
      <c r="L1396" s="156">
        <v>4.19001218026796</v>
      </c>
      <c r="M1396" s="185">
        <v>1.86567164179103</v>
      </c>
      <c r="N1396" s="156">
        <v>7.5523889354568201</v>
      </c>
      <c r="O1396" s="156">
        <v>15.5217430449266</v>
      </c>
      <c r="P1396" s="152" t="s">
        <v>11922</v>
      </c>
      <c r="Q1396" s="156">
        <v>17.931985294117599</v>
      </c>
      <c r="R1396" s="152" t="s">
        <v>11923</v>
      </c>
      <c r="S1396" s="156">
        <v>26.538461538461501</v>
      </c>
      <c r="T1396" s="152" t="s">
        <v>11924</v>
      </c>
      <c r="U1396" s="156">
        <v>28.31</v>
      </c>
      <c r="V1396" s="152" t="s">
        <v>157</v>
      </c>
      <c r="W1396" s="152" t="s">
        <v>189</v>
      </c>
      <c r="X1396" s="155">
        <v>1.3026990923999999</v>
      </c>
      <c r="Y1396" s="152" t="s">
        <v>159</v>
      </c>
      <c r="Z1396" s="154">
        <v>42257</v>
      </c>
      <c r="AA1396" s="153" t="s">
        <v>4326</v>
      </c>
      <c r="AB1396" s="152" t="s">
        <v>11925</v>
      </c>
      <c r="AC1396" s="152" t="s">
        <v>228</v>
      </c>
      <c r="AD1396" s="152" t="s">
        <v>185</v>
      </c>
    </row>
    <row r="1397" spans="1:30">
      <c r="A1397" s="189" t="s">
        <v>15086</v>
      </c>
      <c r="B1397" s="189" t="s">
        <v>15087</v>
      </c>
      <c r="C1397" s="154">
        <v>43830</v>
      </c>
      <c r="D1397" s="155">
        <v>1.0974999999999999</v>
      </c>
      <c r="E1397" s="155">
        <v>1.1475</v>
      </c>
      <c r="F1397" s="156">
        <v>0.82682590721175098</v>
      </c>
      <c r="G1397" s="154">
        <v>43829</v>
      </c>
      <c r="H1397" s="155">
        <v>1.0885</v>
      </c>
      <c r="I1397" s="156">
        <v>15.5036542328574</v>
      </c>
      <c r="J1397" s="152" t="s">
        <v>15088</v>
      </c>
      <c r="K1397" s="156">
        <v>3.0709992486852098</v>
      </c>
      <c r="L1397" s="156">
        <v>5.9669788548807503</v>
      </c>
      <c r="M1397" s="185">
        <v>4.4342864326475597</v>
      </c>
      <c r="N1397" s="156">
        <v>6.94795518619111</v>
      </c>
      <c r="O1397" s="156">
        <v>15.5036542328574</v>
      </c>
      <c r="P1397" s="152" t="s">
        <v>15088</v>
      </c>
      <c r="Q1397" s="157">
        <v>0</v>
      </c>
      <c r="R1397" s="152"/>
      <c r="S1397" s="157">
        <v>0</v>
      </c>
      <c r="T1397" s="152"/>
      <c r="U1397" s="156">
        <v>14.879934499999999</v>
      </c>
      <c r="V1397" s="152" t="s">
        <v>157</v>
      </c>
      <c r="W1397" s="152" t="s">
        <v>95</v>
      </c>
      <c r="X1397" s="155">
        <v>0.37074259640000001</v>
      </c>
      <c r="Y1397" s="152" t="s">
        <v>159</v>
      </c>
      <c r="Z1397" s="154">
        <v>43258</v>
      </c>
      <c r="AA1397" s="153" t="s">
        <v>4326</v>
      </c>
      <c r="AB1397" s="152" t="s">
        <v>15089</v>
      </c>
      <c r="AC1397" s="152" t="s">
        <v>551</v>
      </c>
      <c r="AD1397" s="152" t="s">
        <v>289</v>
      </c>
    </row>
    <row r="1398" spans="1:30">
      <c r="A1398" s="189" t="s">
        <v>3740</v>
      </c>
      <c r="B1398" s="189" t="s">
        <v>3741</v>
      </c>
      <c r="C1398" s="154">
        <v>43830</v>
      </c>
      <c r="D1398" s="155">
        <v>1.1528</v>
      </c>
      <c r="E1398" s="155">
        <v>1.1528</v>
      </c>
      <c r="F1398" s="156">
        <v>0.32199112348795</v>
      </c>
      <c r="G1398" s="154">
        <v>43829</v>
      </c>
      <c r="H1398" s="155">
        <v>1.1491</v>
      </c>
      <c r="I1398" s="156">
        <v>15.499448953010701</v>
      </c>
      <c r="J1398" s="152" t="s">
        <v>3742</v>
      </c>
      <c r="K1398" s="156">
        <v>1.4163807512976201</v>
      </c>
      <c r="L1398" s="156">
        <v>3.5294117647058898</v>
      </c>
      <c r="M1398" s="185">
        <v>4.5433934887095297</v>
      </c>
      <c r="N1398" s="156">
        <v>6.9486965395676696</v>
      </c>
      <c r="O1398" s="156">
        <v>15.499448953010701</v>
      </c>
      <c r="P1398" s="152" t="s">
        <v>3742</v>
      </c>
      <c r="Q1398" s="156">
        <v>17.7889036476959</v>
      </c>
      <c r="R1398" s="152" t="s">
        <v>6682</v>
      </c>
      <c r="S1398" s="156">
        <v>16.420925065643299</v>
      </c>
      <c r="T1398" s="152" t="s">
        <v>6683</v>
      </c>
      <c r="U1398" s="156">
        <v>15.28</v>
      </c>
      <c r="V1398" s="152" t="s">
        <v>157</v>
      </c>
      <c r="W1398" s="152" t="s">
        <v>166</v>
      </c>
      <c r="X1398" s="155">
        <v>3.1663339121999998</v>
      </c>
      <c r="Y1398" s="152" t="s">
        <v>159</v>
      </c>
      <c r="Z1398" s="154">
        <v>42578</v>
      </c>
      <c r="AA1398" s="153" t="s">
        <v>4326</v>
      </c>
      <c r="AB1398" s="152" t="s">
        <v>533</v>
      </c>
      <c r="AC1398" s="152" t="s">
        <v>467</v>
      </c>
      <c r="AD1398" s="152" t="s">
        <v>241</v>
      </c>
    </row>
    <row r="1399" spans="1:30">
      <c r="A1399" s="189" t="s">
        <v>8722</v>
      </c>
      <c r="B1399" s="189" t="s">
        <v>8723</v>
      </c>
      <c r="C1399" s="154">
        <v>43830</v>
      </c>
      <c r="D1399" s="155">
        <v>1.099</v>
      </c>
      <c r="E1399" s="155">
        <v>1.099</v>
      </c>
      <c r="F1399" s="156">
        <v>0</v>
      </c>
      <c r="G1399" s="154">
        <v>43829</v>
      </c>
      <c r="H1399" s="155">
        <v>1.099</v>
      </c>
      <c r="I1399" s="156">
        <v>15.477566460018901</v>
      </c>
      <c r="J1399" s="152" t="s">
        <v>11926</v>
      </c>
      <c r="K1399" s="156">
        <v>1.9291411611945799</v>
      </c>
      <c r="L1399" s="156">
        <v>4.4180522565320697</v>
      </c>
      <c r="M1399" s="185">
        <v>5.7137360523278096</v>
      </c>
      <c r="N1399" s="156">
        <v>12.051386623164801</v>
      </c>
      <c r="O1399" s="156">
        <v>15.477566460018901</v>
      </c>
      <c r="P1399" s="152" t="s">
        <v>11926</v>
      </c>
      <c r="Q1399" s="157">
        <v>0</v>
      </c>
      <c r="R1399" s="152"/>
      <c r="S1399" s="157">
        <v>0</v>
      </c>
      <c r="T1399" s="152"/>
      <c r="U1399" s="156">
        <v>9.9</v>
      </c>
      <c r="V1399" s="152" t="s">
        <v>163</v>
      </c>
      <c r="W1399" s="152" t="s">
        <v>95</v>
      </c>
      <c r="X1399" s="155">
        <v>1.5226668053000001</v>
      </c>
      <c r="Y1399" s="152" t="s">
        <v>159</v>
      </c>
      <c r="Z1399" s="154">
        <v>43140</v>
      </c>
      <c r="AA1399" s="153" t="s">
        <v>4326</v>
      </c>
      <c r="AB1399" s="152" t="s">
        <v>11927</v>
      </c>
      <c r="AC1399" s="152" t="s">
        <v>553</v>
      </c>
      <c r="AD1399" s="152" t="s">
        <v>177</v>
      </c>
    </row>
    <row r="1400" spans="1:30">
      <c r="A1400" s="189" t="s">
        <v>15090</v>
      </c>
      <c r="B1400" s="189" t="s">
        <v>15091</v>
      </c>
      <c r="C1400" s="154">
        <v>43830</v>
      </c>
      <c r="D1400" s="155">
        <v>1.0604</v>
      </c>
      <c r="E1400" s="155">
        <v>1.0604</v>
      </c>
      <c r="F1400" s="156">
        <v>0.435688577382074</v>
      </c>
      <c r="G1400" s="154">
        <v>43829</v>
      </c>
      <c r="H1400" s="155">
        <v>1.0558000000000001</v>
      </c>
      <c r="I1400" s="156">
        <v>15.474245889143001</v>
      </c>
      <c r="J1400" s="152" t="s">
        <v>15092</v>
      </c>
      <c r="K1400" s="156">
        <v>2.3947470065662402</v>
      </c>
      <c r="L1400" s="156">
        <v>6.6800804828973899</v>
      </c>
      <c r="M1400" s="185">
        <v>10.897301819702999</v>
      </c>
      <c r="N1400" s="156">
        <v>8.5696733899866899</v>
      </c>
      <c r="O1400" s="156">
        <v>15.474245889143001</v>
      </c>
      <c r="P1400" s="152" t="s">
        <v>15092</v>
      </c>
      <c r="Q1400" s="157">
        <v>0</v>
      </c>
      <c r="R1400" s="152"/>
      <c r="S1400" s="157">
        <v>0</v>
      </c>
      <c r="T1400" s="152"/>
      <c r="U1400" s="156">
        <v>6.04</v>
      </c>
      <c r="V1400" s="152" t="s">
        <v>157</v>
      </c>
      <c r="W1400" s="152" t="s">
        <v>95</v>
      </c>
      <c r="X1400" s="155">
        <v>1.8184509200000001E-2</v>
      </c>
      <c r="Y1400" s="152" t="s">
        <v>159</v>
      </c>
      <c r="Z1400" s="154">
        <v>43272</v>
      </c>
      <c r="AA1400" s="153" t="s">
        <v>4326</v>
      </c>
      <c r="AB1400" s="152" t="s">
        <v>11870</v>
      </c>
      <c r="AC1400" s="152" t="s">
        <v>253</v>
      </c>
      <c r="AD1400" s="152" t="s">
        <v>162</v>
      </c>
    </row>
    <row r="1401" spans="1:30">
      <c r="A1401" s="189" t="s">
        <v>841</v>
      </c>
      <c r="B1401" s="189" t="s">
        <v>842</v>
      </c>
      <c r="C1401" s="154">
        <v>43830</v>
      </c>
      <c r="D1401" s="155">
        <v>1.2949999999999999</v>
      </c>
      <c r="E1401" s="155">
        <v>2.2090000000000001</v>
      </c>
      <c r="F1401" s="156">
        <v>0.154679040989945</v>
      </c>
      <c r="G1401" s="154">
        <v>43829</v>
      </c>
      <c r="H1401" s="155">
        <v>1.2929999999999999</v>
      </c>
      <c r="I1401" s="156">
        <v>15.4723332206813</v>
      </c>
      <c r="J1401" s="152" t="s">
        <v>638</v>
      </c>
      <c r="K1401" s="156">
        <v>0.91820017762631601</v>
      </c>
      <c r="L1401" s="156">
        <v>3.0443925064250701</v>
      </c>
      <c r="M1401" s="185">
        <v>3.0443878695041202</v>
      </c>
      <c r="N1401" s="156">
        <v>5.26210425906143</v>
      </c>
      <c r="O1401" s="156">
        <v>15.4723332206813</v>
      </c>
      <c r="P1401" s="152" t="s">
        <v>638</v>
      </c>
      <c r="Q1401" s="156">
        <v>15.856920508677</v>
      </c>
      <c r="R1401" s="152" t="s">
        <v>661</v>
      </c>
      <c r="S1401" s="156">
        <v>23.628319991672502</v>
      </c>
      <c r="T1401" s="152" t="s">
        <v>6508</v>
      </c>
      <c r="U1401" s="156">
        <v>173.89651449999999</v>
      </c>
      <c r="V1401" s="152" t="s">
        <v>157</v>
      </c>
      <c r="W1401" s="152" t="s">
        <v>166</v>
      </c>
      <c r="X1401" s="155">
        <v>43.354499083699999</v>
      </c>
      <c r="Y1401" s="152" t="s">
        <v>159</v>
      </c>
      <c r="Z1401" s="154">
        <v>39526</v>
      </c>
      <c r="AA1401" s="153" t="s">
        <v>4326</v>
      </c>
      <c r="AB1401" s="152" t="s">
        <v>2638</v>
      </c>
      <c r="AC1401" s="152" t="s">
        <v>167</v>
      </c>
      <c r="AD1401" s="152" t="s">
        <v>181</v>
      </c>
    </row>
    <row r="1402" spans="1:30">
      <c r="A1402" s="189" t="s">
        <v>15093</v>
      </c>
      <c r="B1402" s="189" t="s">
        <v>15094</v>
      </c>
      <c r="C1402" s="154">
        <v>43830</v>
      </c>
      <c r="D1402" s="155">
        <v>0.91149999999999998</v>
      </c>
      <c r="E1402" s="155">
        <v>1.0215000000000001</v>
      </c>
      <c r="F1402" s="156">
        <v>0.40757876184180702</v>
      </c>
      <c r="G1402" s="154">
        <v>43829</v>
      </c>
      <c r="H1402" s="155">
        <v>0.90780000000000005</v>
      </c>
      <c r="I1402" s="156">
        <v>15.4381965552178</v>
      </c>
      <c r="J1402" s="152" t="s">
        <v>15095</v>
      </c>
      <c r="K1402" s="156">
        <v>1.3791569347124799</v>
      </c>
      <c r="L1402" s="156">
        <v>5.9267867518884199</v>
      </c>
      <c r="M1402" s="185">
        <v>6.9835680751173701</v>
      </c>
      <c r="N1402" s="156">
        <v>11.471199706493801</v>
      </c>
      <c r="O1402" s="156">
        <v>15.4381965552178</v>
      </c>
      <c r="P1402" s="152" t="s">
        <v>15095</v>
      </c>
      <c r="Q1402" s="156">
        <v>9.2009105067688903</v>
      </c>
      <c r="R1402" s="152" t="s">
        <v>15096</v>
      </c>
      <c r="S1402" s="156">
        <v>6.3842203548085799</v>
      </c>
      <c r="T1402" s="152" t="s">
        <v>15097</v>
      </c>
      <c r="U1402" s="156">
        <v>-1.9064664500000099</v>
      </c>
      <c r="V1402" s="152" t="s">
        <v>157</v>
      </c>
      <c r="W1402" s="152" t="s">
        <v>186</v>
      </c>
      <c r="X1402" s="155">
        <v>0.22536273630000001</v>
      </c>
      <c r="Y1402" s="152" t="s">
        <v>159</v>
      </c>
      <c r="Z1402" s="154">
        <v>41359</v>
      </c>
      <c r="AA1402" s="153" t="s">
        <v>4326</v>
      </c>
      <c r="AB1402" s="152" t="s">
        <v>1732</v>
      </c>
      <c r="AC1402" s="152" t="s">
        <v>325</v>
      </c>
      <c r="AD1402" s="152" t="s">
        <v>173</v>
      </c>
    </row>
    <row r="1403" spans="1:30">
      <c r="A1403" s="189" t="s">
        <v>15098</v>
      </c>
      <c r="B1403" s="189" t="s">
        <v>15099</v>
      </c>
      <c r="C1403" s="154">
        <v>43830</v>
      </c>
      <c r="D1403" s="155">
        <v>1.145</v>
      </c>
      <c r="E1403" s="155">
        <v>1.155</v>
      </c>
      <c r="F1403" s="156">
        <v>0.70360598065083502</v>
      </c>
      <c r="G1403" s="154">
        <v>43829</v>
      </c>
      <c r="H1403" s="155">
        <v>1.137</v>
      </c>
      <c r="I1403" s="156">
        <v>15.423387096774199</v>
      </c>
      <c r="J1403" s="152" t="s">
        <v>15100</v>
      </c>
      <c r="K1403" s="156">
        <v>2.2321428571428399</v>
      </c>
      <c r="L1403" s="156">
        <v>6.6108007448789401</v>
      </c>
      <c r="M1403" s="185">
        <v>4.66179159049359</v>
      </c>
      <c r="N1403" s="156">
        <v>9.1515729265967707</v>
      </c>
      <c r="O1403" s="156">
        <v>15.423387096774199</v>
      </c>
      <c r="P1403" s="152" t="s">
        <v>15100</v>
      </c>
      <c r="Q1403" s="156">
        <v>0.35056967572304998</v>
      </c>
      <c r="R1403" s="152" t="s">
        <v>15101</v>
      </c>
      <c r="S1403" s="156">
        <v>-8.7260034904004302E-2</v>
      </c>
      <c r="T1403" s="152" t="s">
        <v>15102</v>
      </c>
      <c r="U1403" s="156">
        <v>15.575155000000001</v>
      </c>
      <c r="V1403" s="152" t="s">
        <v>157</v>
      </c>
      <c r="W1403" s="152" t="s">
        <v>186</v>
      </c>
      <c r="X1403" s="155">
        <v>0.28963635809999999</v>
      </c>
      <c r="Y1403" s="152" t="s">
        <v>159</v>
      </c>
      <c r="Z1403" s="154">
        <v>40877</v>
      </c>
      <c r="AA1403" s="153" t="s">
        <v>4326</v>
      </c>
      <c r="AB1403" s="152" t="s">
        <v>3179</v>
      </c>
      <c r="AC1403" s="152" t="s">
        <v>245</v>
      </c>
      <c r="AD1403" s="152" t="s">
        <v>162</v>
      </c>
    </row>
    <row r="1404" spans="1:30">
      <c r="A1404" s="189" t="s">
        <v>8724</v>
      </c>
      <c r="B1404" s="189" t="s">
        <v>8725</v>
      </c>
      <c r="C1404" s="154">
        <v>43830</v>
      </c>
      <c r="D1404" s="155">
        <v>1.2929999999999999</v>
      </c>
      <c r="E1404" s="155">
        <v>1.3759999999999999</v>
      </c>
      <c r="F1404" s="156">
        <v>7.7399380804943102E-2</v>
      </c>
      <c r="G1404" s="154">
        <v>43829</v>
      </c>
      <c r="H1404" s="155">
        <v>1.292</v>
      </c>
      <c r="I1404" s="156">
        <v>15.4193092964824</v>
      </c>
      <c r="J1404" s="152" t="s">
        <v>11928</v>
      </c>
      <c r="K1404" s="156">
        <v>0.70093457943925497</v>
      </c>
      <c r="L1404" s="156">
        <v>2.1327014218009399</v>
      </c>
      <c r="M1404" s="185">
        <v>3.5391850488354502</v>
      </c>
      <c r="N1404" s="156">
        <v>9.0274171677215094</v>
      </c>
      <c r="O1404" s="156">
        <v>15.4193092964824</v>
      </c>
      <c r="P1404" s="152" t="s">
        <v>11928</v>
      </c>
      <c r="Q1404" s="156">
        <v>-5.6737472279260901</v>
      </c>
      <c r="R1404" s="152" t="s">
        <v>11929</v>
      </c>
      <c r="S1404" s="156">
        <v>7.1622513996889401</v>
      </c>
      <c r="T1404" s="152" t="s">
        <v>11930</v>
      </c>
      <c r="U1404" s="156">
        <v>37.810655300000001</v>
      </c>
      <c r="V1404" s="152" t="s">
        <v>163</v>
      </c>
      <c r="W1404" s="152" t="s">
        <v>158</v>
      </c>
      <c r="X1404" s="155">
        <v>1.0823396085000001</v>
      </c>
      <c r="Y1404" s="152" t="s">
        <v>159</v>
      </c>
      <c r="Z1404" s="154">
        <v>41702</v>
      </c>
      <c r="AA1404" s="153" t="s">
        <v>4326</v>
      </c>
      <c r="AB1404" s="152" t="s">
        <v>11255</v>
      </c>
      <c r="AC1404" s="152" t="s">
        <v>238</v>
      </c>
      <c r="AD1404" s="152" t="s">
        <v>173</v>
      </c>
    </row>
    <row r="1405" spans="1:30">
      <c r="A1405" s="189" t="s">
        <v>15103</v>
      </c>
      <c r="B1405" s="189" t="s">
        <v>15104</v>
      </c>
      <c r="C1405" s="154">
        <v>43830</v>
      </c>
      <c r="D1405" s="155">
        <v>1.115</v>
      </c>
      <c r="E1405" s="155">
        <v>1.21</v>
      </c>
      <c r="F1405" s="156">
        <v>8.9766606822254305E-2</v>
      </c>
      <c r="G1405" s="154">
        <v>43829</v>
      </c>
      <c r="H1405" s="155">
        <v>1.1140000000000001</v>
      </c>
      <c r="I1405" s="156">
        <v>15.4090526066351</v>
      </c>
      <c r="J1405" s="152" t="s">
        <v>15105</v>
      </c>
      <c r="K1405" s="156">
        <v>1.27157129881926</v>
      </c>
      <c r="L1405" s="156">
        <v>3.4322820037105601</v>
      </c>
      <c r="M1405" s="185">
        <v>6.0581789639406898</v>
      </c>
      <c r="N1405" s="156">
        <v>8.0649562385658804</v>
      </c>
      <c r="O1405" s="156">
        <v>15.4090526066351</v>
      </c>
      <c r="P1405" s="152" t="s">
        <v>15105</v>
      </c>
      <c r="Q1405" s="156">
        <v>8.9056802325581295</v>
      </c>
      <c r="R1405" s="152" t="s">
        <v>15106</v>
      </c>
      <c r="S1405" s="157">
        <v>0</v>
      </c>
      <c r="T1405" s="152"/>
      <c r="U1405" s="156">
        <v>21.756550499999999</v>
      </c>
      <c r="V1405" s="152" t="s">
        <v>163</v>
      </c>
      <c r="W1405" s="152" t="s">
        <v>95</v>
      </c>
      <c r="X1405" s="155">
        <v>0.10306471909999999</v>
      </c>
      <c r="Y1405" s="152" t="s">
        <v>159</v>
      </c>
      <c r="Z1405" s="154">
        <v>42913</v>
      </c>
      <c r="AA1405" s="153" t="s">
        <v>4326</v>
      </c>
      <c r="AB1405" s="152" t="s">
        <v>14360</v>
      </c>
      <c r="AC1405" s="152" t="s">
        <v>270</v>
      </c>
      <c r="AD1405" s="152" t="s">
        <v>235</v>
      </c>
    </row>
    <row r="1406" spans="1:30">
      <c r="A1406" s="189" t="s">
        <v>15107</v>
      </c>
      <c r="B1406" s="189" t="s">
        <v>15108</v>
      </c>
      <c r="C1406" s="154">
        <v>43830</v>
      </c>
      <c r="D1406" s="155">
        <v>1.1376999999999999</v>
      </c>
      <c r="E1406" s="155">
        <v>1.1376999999999999</v>
      </c>
      <c r="F1406" s="156">
        <v>0.31743232519176701</v>
      </c>
      <c r="G1406" s="154">
        <v>43829</v>
      </c>
      <c r="H1406" s="155">
        <v>1.1341000000000001</v>
      </c>
      <c r="I1406" s="156">
        <v>15.4088050314465</v>
      </c>
      <c r="J1406" s="152" t="s">
        <v>15109</v>
      </c>
      <c r="K1406" s="156">
        <v>1.40832516267047</v>
      </c>
      <c r="L1406" s="156">
        <v>3.4837183918501</v>
      </c>
      <c r="M1406" s="185">
        <v>4.41446402349486</v>
      </c>
      <c r="N1406" s="156">
        <v>6.7060589007690803</v>
      </c>
      <c r="O1406" s="156">
        <v>15.4088050314465</v>
      </c>
      <c r="P1406" s="152" t="s">
        <v>15109</v>
      </c>
      <c r="Q1406" s="156">
        <v>17.107565620174999</v>
      </c>
      <c r="R1406" s="152" t="s">
        <v>15110</v>
      </c>
      <c r="S1406" s="156">
        <v>15.1401679991904</v>
      </c>
      <c r="T1406" s="152" t="s">
        <v>15111</v>
      </c>
      <c r="U1406" s="156">
        <v>13.77</v>
      </c>
      <c r="V1406" s="152" t="s">
        <v>157</v>
      </c>
      <c r="W1406" s="152" t="s">
        <v>166</v>
      </c>
      <c r="X1406" s="155">
        <v>1.2404625799999999E-2</v>
      </c>
      <c r="Y1406" s="152" t="s">
        <v>159</v>
      </c>
      <c r="Z1406" s="154">
        <v>42578</v>
      </c>
      <c r="AA1406" s="153" t="s">
        <v>4326</v>
      </c>
      <c r="AB1406" s="152" t="s">
        <v>533</v>
      </c>
      <c r="AC1406" s="152" t="s">
        <v>467</v>
      </c>
      <c r="AD1406" s="152" t="s">
        <v>241</v>
      </c>
    </row>
    <row r="1407" spans="1:30">
      <c r="A1407" s="189" t="s">
        <v>15112</v>
      </c>
      <c r="B1407" s="189" t="s">
        <v>15113</v>
      </c>
      <c r="C1407" s="154">
        <v>43830</v>
      </c>
      <c r="D1407" s="155">
        <v>1.1930000000000001</v>
      </c>
      <c r="E1407" s="155">
        <v>1.1930000000000001</v>
      </c>
      <c r="F1407" s="156">
        <v>0.25210084033614399</v>
      </c>
      <c r="G1407" s="154">
        <v>43829</v>
      </c>
      <c r="H1407" s="155">
        <v>1.19</v>
      </c>
      <c r="I1407" s="156">
        <v>15.3771760154739</v>
      </c>
      <c r="J1407" s="152" t="s">
        <v>15114</v>
      </c>
      <c r="K1407" s="156">
        <v>1.87873612297182</v>
      </c>
      <c r="L1407" s="156">
        <v>6.8996415770609296</v>
      </c>
      <c r="M1407" s="185">
        <v>6.8039391226499601</v>
      </c>
      <c r="N1407" s="156">
        <v>9.4495412844036704</v>
      </c>
      <c r="O1407" s="156">
        <v>15.3771760154739</v>
      </c>
      <c r="P1407" s="152" t="s">
        <v>15114</v>
      </c>
      <c r="Q1407" s="156">
        <v>11.8088097469541</v>
      </c>
      <c r="R1407" s="152" t="s">
        <v>15115</v>
      </c>
      <c r="S1407" s="156">
        <v>18.588469184890702</v>
      </c>
      <c r="T1407" s="152" t="s">
        <v>15116</v>
      </c>
      <c r="U1407" s="156">
        <v>19.3</v>
      </c>
      <c r="V1407" s="152" t="s">
        <v>157</v>
      </c>
      <c r="W1407" s="152" t="s">
        <v>189</v>
      </c>
      <c r="X1407" s="155">
        <v>2.7074625500000001E-2</v>
      </c>
      <c r="Y1407" s="152" t="s">
        <v>159</v>
      </c>
      <c r="Z1407" s="154">
        <v>42564</v>
      </c>
      <c r="AA1407" s="153" t="s">
        <v>4326</v>
      </c>
      <c r="AB1407" s="152" t="s">
        <v>3749</v>
      </c>
      <c r="AC1407" s="152" t="s">
        <v>343</v>
      </c>
      <c r="AD1407" s="152" t="s">
        <v>181</v>
      </c>
    </row>
    <row r="1408" spans="1:30">
      <c r="A1408" s="189" t="s">
        <v>15117</v>
      </c>
      <c r="B1408" s="189" t="s">
        <v>15118</v>
      </c>
      <c r="C1408" s="154">
        <v>43830</v>
      </c>
      <c r="D1408" s="155">
        <v>1.1619999999999999</v>
      </c>
      <c r="E1408" s="155">
        <v>1.2889999999999999</v>
      </c>
      <c r="F1408" s="156">
        <v>0.25884383088869001</v>
      </c>
      <c r="G1408" s="154">
        <v>43829</v>
      </c>
      <c r="H1408" s="155">
        <v>1.159</v>
      </c>
      <c r="I1408" s="156">
        <v>15.374127728085901</v>
      </c>
      <c r="J1408" s="152" t="s">
        <v>15119</v>
      </c>
      <c r="K1408" s="156">
        <v>1.08798965517242</v>
      </c>
      <c r="L1408" s="156">
        <v>4.1067593220339003</v>
      </c>
      <c r="M1408" s="185">
        <v>4.4439472064777403</v>
      </c>
      <c r="N1408" s="156">
        <v>11.0054</v>
      </c>
      <c r="O1408" s="156">
        <v>15.374127728085901</v>
      </c>
      <c r="P1408" s="152" t="s">
        <v>15119</v>
      </c>
      <c r="Q1408" s="156">
        <v>12.0662682884448</v>
      </c>
      <c r="R1408" s="152" t="s">
        <v>15120</v>
      </c>
      <c r="S1408" s="156">
        <v>12.359124390243901</v>
      </c>
      <c r="T1408" s="152" t="s">
        <v>15121</v>
      </c>
      <c r="U1408" s="156">
        <v>28.988274799999999</v>
      </c>
      <c r="V1408" s="152" t="s">
        <v>157</v>
      </c>
      <c r="W1408" s="152" t="s">
        <v>158</v>
      </c>
      <c r="X1408" s="155">
        <v>0.1288492356</v>
      </c>
      <c r="Y1408" s="152" t="s">
        <v>159</v>
      </c>
      <c r="Z1408" s="154">
        <v>41408</v>
      </c>
      <c r="AA1408" s="153" t="s">
        <v>4326</v>
      </c>
      <c r="AB1408" s="152" t="s">
        <v>3752</v>
      </c>
      <c r="AC1408" s="152" t="s">
        <v>354</v>
      </c>
      <c r="AD1408" s="152" t="s">
        <v>247</v>
      </c>
    </row>
    <row r="1409" spans="1:30">
      <c r="A1409" s="189" t="s">
        <v>8726</v>
      </c>
      <c r="B1409" s="189" t="s">
        <v>8727</v>
      </c>
      <c r="C1409" s="154">
        <v>43830</v>
      </c>
      <c r="D1409" s="155">
        <v>1.2609999999999999</v>
      </c>
      <c r="E1409" s="155">
        <v>1.2609999999999999</v>
      </c>
      <c r="F1409" s="156">
        <v>7.9365079365070604E-2</v>
      </c>
      <c r="G1409" s="154">
        <v>43829</v>
      </c>
      <c r="H1409" s="155">
        <v>1.26</v>
      </c>
      <c r="I1409" s="156">
        <v>15.370539798719101</v>
      </c>
      <c r="J1409" s="152" t="s">
        <v>11931</v>
      </c>
      <c r="K1409" s="156">
        <v>0.55821371610844495</v>
      </c>
      <c r="L1409" s="156">
        <v>1.8578352180936899</v>
      </c>
      <c r="M1409" s="185">
        <v>2.2708840227088198</v>
      </c>
      <c r="N1409" s="156">
        <v>3.7006578947368398</v>
      </c>
      <c r="O1409" s="156">
        <v>15.370539798719101</v>
      </c>
      <c r="P1409" s="152" t="s">
        <v>11931</v>
      </c>
      <c r="Q1409" s="156">
        <v>7.8699743370401896</v>
      </c>
      <c r="R1409" s="152" t="s">
        <v>11932</v>
      </c>
      <c r="S1409" s="156">
        <v>16.543438077634001</v>
      </c>
      <c r="T1409" s="152" t="s">
        <v>11933</v>
      </c>
      <c r="U1409" s="156">
        <v>26.1</v>
      </c>
      <c r="V1409" s="152" t="s">
        <v>227</v>
      </c>
      <c r="W1409" s="152" t="s">
        <v>166</v>
      </c>
      <c r="X1409" s="155">
        <v>10.4437020596</v>
      </c>
      <c r="Y1409" s="152" t="s">
        <v>159</v>
      </c>
      <c r="Z1409" s="154">
        <v>42166</v>
      </c>
      <c r="AA1409" s="153" t="s">
        <v>4326</v>
      </c>
      <c r="AB1409" s="152" t="s">
        <v>308</v>
      </c>
      <c r="AC1409" s="152" t="s">
        <v>215</v>
      </c>
      <c r="AD1409" s="152" t="s">
        <v>185</v>
      </c>
    </row>
    <row r="1410" spans="1:30">
      <c r="A1410" s="189" t="s">
        <v>15122</v>
      </c>
      <c r="B1410" s="189" t="s">
        <v>15123</v>
      </c>
      <c r="C1410" s="154">
        <v>43830</v>
      </c>
      <c r="D1410" s="155">
        <v>1.5840000000000001</v>
      </c>
      <c r="E1410" s="155">
        <v>1.645</v>
      </c>
      <c r="F1410" s="156">
        <v>0.253164556962031</v>
      </c>
      <c r="G1410" s="154">
        <v>43829</v>
      </c>
      <c r="H1410" s="155">
        <v>1.58</v>
      </c>
      <c r="I1410" s="156">
        <v>15.367807720320499</v>
      </c>
      <c r="J1410" s="152" t="s">
        <v>15124</v>
      </c>
      <c r="K1410" s="156">
        <v>1.14942528735633</v>
      </c>
      <c r="L1410" s="156">
        <v>5.3892215568862403</v>
      </c>
      <c r="M1410" s="185">
        <v>6.5948855989233</v>
      </c>
      <c r="N1410" s="156">
        <v>9.5435684647302992</v>
      </c>
      <c r="O1410" s="156">
        <v>15.367807720320499</v>
      </c>
      <c r="P1410" s="152" t="s">
        <v>15124</v>
      </c>
      <c r="Q1410" s="156">
        <v>5.0397877984084998</v>
      </c>
      <c r="R1410" s="152" t="s">
        <v>15125</v>
      </c>
      <c r="S1410" s="156">
        <v>14.865844815083401</v>
      </c>
      <c r="T1410" s="152" t="s">
        <v>15126</v>
      </c>
      <c r="U1410" s="156">
        <v>67.371617599999993</v>
      </c>
      <c r="V1410" s="152" t="s">
        <v>157</v>
      </c>
      <c r="W1410" s="152" t="s">
        <v>158</v>
      </c>
      <c r="X1410" s="155">
        <v>0.38021903839999999</v>
      </c>
      <c r="Y1410" s="152" t="s">
        <v>159</v>
      </c>
      <c r="Z1410" s="154">
        <v>40399</v>
      </c>
      <c r="AA1410" s="153" t="s">
        <v>4326</v>
      </c>
      <c r="AB1410" s="152" t="s">
        <v>243</v>
      </c>
      <c r="AC1410" s="152" t="s">
        <v>244</v>
      </c>
      <c r="AD1410" s="152" t="s">
        <v>181</v>
      </c>
    </row>
    <row r="1411" spans="1:30">
      <c r="A1411" s="189" t="s">
        <v>15127</v>
      </c>
      <c r="B1411" s="189" t="s">
        <v>15128</v>
      </c>
      <c r="C1411" s="154">
        <v>43830</v>
      </c>
      <c r="D1411" s="155">
        <v>0.9627</v>
      </c>
      <c r="E1411" s="155">
        <v>0.9627</v>
      </c>
      <c r="F1411" s="156">
        <v>-0.44467425025852902</v>
      </c>
      <c r="G1411" s="154">
        <v>43829</v>
      </c>
      <c r="H1411" s="155">
        <v>0.96699999999999997</v>
      </c>
      <c r="I1411" s="156">
        <v>15.3486700215672</v>
      </c>
      <c r="J1411" s="152" t="s">
        <v>15129</v>
      </c>
      <c r="K1411" s="156">
        <v>0.459146405092347</v>
      </c>
      <c r="L1411" s="156">
        <v>5.76796308503625</v>
      </c>
      <c r="M1411" s="185">
        <v>7.8655462184873999</v>
      </c>
      <c r="N1411" s="156">
        <v>4.1995887000757604</v>
      </c>
      <c r="O1411" s="156">
        <v>15.3486700215672</v>
      </c>
      <c r="P1411" s="152" t="s">
        <v>15129</v>
      </c>
      <c r="Q1411" s="156">
        <v>-4.36121597456785</v>
      </c>
      <c r="R1411" s="152" t="s">
        <v>15130</v>
      </c>
      <c r="S1411" s="157">
        <v>0</v>
      </c>
      <c r="T1411" s="152"/>
      <c r="U1411" s="156">
        <v>-3.73</v>
      </c>
      <c r="V1411" s="152" t="s">
        <v>157</v>
      </c>
      <c r="W1411" s="152" t="s">
        <v>95</v>
      </c>
      <c r="X1411" s="155">
        <v>0.28399081329999998</v>
      </c>
      <c r="Y1411" s="152" t="s">
        <v>159</v>
      </c>
      <c r="Z1411" s="154">
        <v>43048</v>
      </c>
      <c r="AA1411" s="153" t="s">
        <v>4326</v>
      </c>
      <c r="AB1411" s="152" t="s">
        <v>11916</v>
      </c>
      <c r="AC1411" s="152" t="s">
        <v>219</v>
      </c>
      <c r="AD1411" s="152" t="s">
        <v>173</v>
      </c>
    </row>
    <row r="1412" spans="1:30">
      <c r="A1412" s="189" t="s">
        <v>8728</v>
      </c>
      <c r="B1412" s="189" t="s">
        <v>8729</v>
      </c>
      <c r="C1412" s="154">
        <v>43830</v>
      </c>
      <c r="D1412" s="155">
        <v>1.3063</v>
      </c>
      <c r="E1412" s="155">
        <v>1.3063</v>
      </c>
      <c r="F1412" s="156">
        <v>0.145660840233058</v>
      </c>
      <c r="G1412" s="154">
        <v>43829</v>
      </c>
      <c r="H1412" s="155">
        <v>1.3044</v>
      </c>
      <c r="I1412" s="156">
        <v>15.336394137383</v>
      </c>
      <c r="J1412" s="152" t="s">
        <v>11934</v>
      </c>
      <c r="K1412" s="156">
        <v>0.63944530046224801</v>
      </c>
      <c r="L1412" s="156">
        <v>1.9591008429597401</v>
      </c>
      <c r="M1412" s="185">
        <v>3.3301692770131299</v>
      </c>
      <c r="N1412" s="156">
        <v>4.5709253922510298</v>
      </c>
      <c r="O1412" s="156">
        <v>15.336394137383</v>
      </c>
      <c r="P1412" s="152" t="s">
        <v>11934</v>
      </c>
      <c r="Q1412" s="156">
        <v>15.021572598397499</v>
      </c>
      <c r="R1412" s="152" t="s">
        <v>11935</v>
      </c>
      <c r="S1412" s="156">
        <v>25.004784688995201</v>
      </c>
      <c r="T1412" s="152" t="s">
        <v>11936</v>
      </c>
      <c r="U1412" s="156">
        <v>30.63</v>
      </c>
      <c r="V1412" s="152" t="s">
        <v>163</v>
      </c>
      <c r="W1412" s="152" t="s">
        <v>189</v>
      </c>
      <c r="X1412" s="155">
        <v>3.5283837808</v>
      </c>
      <c r="Y1412" s="152" t="s">
        <v>159</v>
      </c>
      <c r="Z1412" s="154">
        <v>42102</v>
      </c>
      <c r="AA1412" s="153" t="s">
        <v>4326</v>
      </c>
      <c r="AB1412" s="152" t="s">
        <v>11937</v>
      </c>
      <c r="AC1412" s="152" t="s">
        <v>182</v>
      </c>
      <c r="AD1412" s="152" t="s">
        <v>165</v>
      </c>
    </row>
    <row r="1413" spans="1:30">
      <c r="A1413" s="189" t="s">
        <v>8730</v>
      </c>
      <c r="B1413" s="189" t="s">
        <v>8731</v>
      </c>
      <c r="C1413" s="154">
        <v>43830</v>
      </c>
      <c r="D1413" s="155">
        <v>1.302</v>
      </c>
      <c r="E1413" s="155">
        <v>1.302</v>
      </c>
      <c r="F1413" s="156">
        <v>-0.30627871362940301</v>
      </c>
      <c r="G1413" s="154">
        <v>43829</v>
      </c>
      <c r="H1413" s="155">
        <v>1.306</v>
      </c>
      <c r="I1413" s="156">
        <v>15.3232949512843</v>
      </c>
      <c r="J1413" s="152" t="s">
        <v>11938</v>
      </c>
      <c r="K1413" s="156">
        <v>1.16550116550118</v>
      </c>
      <c r="L1413" s="156">
        <v>5.8536585365853702</v>
      </c>
      <c r="M1413" s="185">
        <v>8.2294264339152097</v>
      </c>
      <c r="N1413" s="156">
        <v>11.568123393316201</v>
      </c>
      <c r="O1413" s="156">
        <v>15.3232949512843</v>
      </c>
      <c r="P1413" s="152" t="s">
        <v>11938</v>
      </c>
      <c r="Q1413" s="156">
        <v>15.2212389380531</v>
      </c>
      <c r="R1413" s="152" t="s">
        <v>11939</v>
      </c>
      <c r="S1413" s="156">
        <v>25.192307692307701</v>
      </c>
      <c r="T1413" s="152" t="s">
        <v>11940</v>
      </c>
      <c r="U1413" s="156">
        <v>30.2</v>
      </c>
      <c r="V1413" s="152" t="s">
        <v>163</v>
      </c>
      <c r="W1413" s="152" t="s">
        <v>166</v>
      </c>
      <c r="X1413" s="155">
        <v>1.1499649032999999</v>
      </c>
      <c r="Y1413" s="152" t="s">
        <v>159</v>
      </c>
      <c r="Z1413" s="154">
        <v>42150</v>
      </c>
      <c r="AA1413" s="153" t="s">
        <v>4326</v>
      </c>
      <c r="AB1413" s="152" t="s">
        <v>11941</v>
      </c>
      <c r="AC1413" s="152" t="s">
        <v>249</v>
      </c>
      <c r="AD1413" s="152" t="s">
        <v>207</v>
      </c>
    </row>
    <row r="1414" spans="1:30">
      <c r="A1414" s="189" t="s">
        <v>15131</v>
      </c>
      <c r="B1414" s="189" t="s">
        <v>15132</v>
      </c>
      <c r="C1414" s="154">
        <v>43830</v>
      </c>
      <c r="D1414" s="155">
        <v>2.4620000000000002</v>
      </c>
      <c r="E1414" s="155">
        <v>2.6190000000000002</v>
      </c>
      <c r="F1414" s="156">
        <v>8.1300813008136394E-2</v>
      </c>
      <c r="G1414" s="154">
        <v>43829</v>
      </c>
      <c r="H1414" s="155">
        <v>2.46</v>
      </c>
      <c r="I1414" s="156">
        <v>15.296163428571401</v>
      </c>
      <c r="J1414" s="152" t="s">
        <v>15133</v>
      </c>
      <c r="K1414" s="156">
        <v>0.73649754500818998</v>
      </c>
      <c r="L1414" s="156">
        <v>2.1153048527581899</v>
      </c>
      <c r="M1414" s="185">
        <v>3.5117489344909298</v>
      </c>
      <c r="N1414" s="156">
        <v>8.9280613787375493</v>
      </c>
      <c r="O1414" s="156">
        <v>15.296163428571401</v>
      </c>
      <c r="P1414" s="152" t="s">
        <v>15133</v>
      </c>
      <c r="Q1414" s="156">
        <v>-5.9186614777618303</v>
      </c>
      <c r="R1414" s="152" t="s">
        <v>15134</v>
      </c>
      <c r="S1414" s="156">
        <v>6.8426769042769902</v>
      </c>
      <c r="T1414" s="152" t="s">
        <v>15135</v>
      </c>
      <c r="U1414" s="156">
        <v>106.37196837136101</v>
      </c>
      <c r="V1414" s="152" t="s">
        <v>163</v>
      </c>
      <c r="W1414" s="152" t="s">
        <v>158</v>
      </c>
      <c r="X1414" s="155">
        <v>2.1664218705999998</v>
      </c>
      <c r="Y1414" s="152" t="s">
        <v>159</v>
      </c>
      <c r="Z1414" s="154">
        <v>42324</v>
      </c>
      <c r="AA1414" s="153" t="s">
        <v>4326</v>
      </c>
      <c r="AB1414" s="152" t="s">
        <v>11255</v>
      </c>
      <c r="AC1414" s="152" t="s">
        <v>238</v>
      </c>
      <c r="AD1414" s="152" t="s">
        <v>173</v>
      </c>
    </row>
    <row r="1415" spans="1:30">
      <c r="A1415" s="189" t="s">
        <v>15136</v>
      </c>
      <c r="B1415" s="189" t="s">
        <v>15137</v>
      </c>
      <c r="C1415" s="154">
        <v>43830</v>
      </c>
      <c r="D1415" s="155">
        <v>1.3409</v>
      </c>
      <c r="E1415" s="155">
        <v>2.2605</v>
      </c>
      <c r="F1415" s="156">
        <v>0.276697577026635</v>
      </c>
      <c r="G1415" s="154">
        <v>43829</v>
      </c>
      <c r="H1415" s="155">
        <v>1.3371999999999999</v>
      </c>
      <c r="I1415" s="156">
        <v>15.2907511098506</v>
      </c>
      <c r="J1415" s="152" t="s">
        <v>15138</v>
      </c>
      <c r="K1415" s="156">
        <v>0.96895722372343995</v>
      </c>
      <c r="L1415" s="156">
        <v>2.87318980433882</v>
      </c>
      <c r="M1415" s="185">
        <v>3.7676237907468901</v>
      </c>
      <c r="N1415" s="156">
        <v>6.0852904660104103</v>
      </c>
      <c r="O1415" s="156">
        <v>15.2907511098506</v>
      </c>
      <c r="P1415" s="152" t="s">
        <v>15138</v>
      </c>
      <c r="Q1415" s="156">
        <v>17.145563988498001</v>
      </c>
      <c r="R1415" s="152" t="s">
        <v>15139</v>
      </c>
      <c r="S1415" s="156">
        <v>22.829623650297599</v>
      </c>
      <c r="T1415" s="152" t="s">
        <v>15140</v>
      </c>
      <c r="U1415" s="156">
        <v>182.18073917000001</v>
      </c>
      <c r="V1415" s="152" t="s">
        <v>227</v>
      </c>
      <c r="W1415" s="152" t="s">
        <v>166</v>
      </c>
      <c r="X1415" s="155">
        <v>114.7341817463</v>
      </c>
      <c r="Y1415" s="152" t="s">
        <v>159</v>
      </c>
      <c r="Z1415" s="154">
        <v>38614</v>
      </c>
      <c r="AA1415" s="153" t="s">
        <v>4326</v>
      </c>
      <c r="AB1415" s="152" t="s">
        <v>180</v>
      </c>
      <c r="AC1415" s="152" t="s">
        <v>167</v>
      </c>
      <c r="AD1415" s="152" t="s">
        <v>185</v>
      </c>
    </row>
    <row r="1416" spans="1:30">
      <c r="A1416" s="189" t="s">
        <v>15141</v>
      </c>
      <c r="B1416" s="189" t="s">
        <v>15142</v>
      </c>
      <c r="C1416" s="154">
        <v>43830</v>
      </c>
      <c r="D1416" s="155">
        <v>1.0922000000000001</v>
      </c>
      <c r="E1416" s="155">
        <v>1.1422000000000001</v>
      </c>
      <c r="F1416" s="156">
        <v>0.83087149187592402</v>
      </c>
      <c r="G1416" s="154">
        <v>43829</v>
      </c>
      <c r="H1416" s="155">
        <v>1.0831999999999999</v>
      </c>
      <c r="I1416" s="156">
        <v>15.275714406694201</v>
      </c>
      <c r="J1416" s="152" t="s">
        <v>15143</v>
      </c>
      <c r="K1416" s="156">
        <v>3.06690572803624</v>
      </c>
      <c r="L1416" s="156">
        <v>5.9565386107877396</v>
      </c>
      <c r="M1416" s="185">
        <v>4.3869349872918804</v>
      </c>
      <c r="N1416" s="156">
        <v>6.8375722167695301</v>
      </c>
      <c r="O1416" s="156">
        <v>15.275714406694201</v>
      </c>
      <c r="P1416" s="152" t="s">
        <v>15143</v>
      </c>
      <c r="Q1416" s="157">
        <v>0</v>
      </c>
      <c r="R1416" s="152"/>
      <c r="S1416" s="157">
        <v>0</v>
      </c>
      <c r="T1416" s="152"/>
      <c r="U1416" s="156">
        <v>14.34198112</v>
      </c>
      <c r="V1416" s="152" t="s">
        <v>157</v>
      </c>
      <c r="W1416" s="152" t="s">
        <v>95</v>
      </c>
      <c r="X1416" s="155">
        <v>0.17386983140000001</v>
      </c>
      <c r="Y1416" s="152" t="s">
        <v>159</v>
      </c>
      <c r="Z1416" s="154">
        <v>43258</v>
      </c>
      <c r="AA1416" s="153" t="s">
        <v>4326</v>
      </c>
      <c r="AB1416" s="152" t="s">
        <v>15089</v>
      </c>
      <c r="AC1416" s="152" t="s">
        <v>551</v>
      </c>
      <c r="AD1416" s="152" t="s">
        <v>289</v>
      </c>
    </row>
    <row r="1417" spans="1:30">
      <c r="A1417" s="189" t="s">
        <v>8732</v>
      </c>
      <c r="B1417" s="189" t="s">
        <v>8733</v>
      </c>
      <c r="C1417" s="154">
        <v>43830</v>
      </c>
      <c r="D1417" s="155">
        <v>1.2599</v>
      </c>
      <c r="E1417" s="155">
        <v>1.3124</v>
      </c>
      <c r="F1417" s="156">
        <v>3.1758634378715497E-2</v>
      </c>
      <c r="G1417" s="154">
        <v>43829</v>
      </c>
      <c r="H1417" s="155">
        <v>1.2595000000000001</v>
      </c>
      <c r="I1417" s="156">
        <v>15.269899359560901</v>
      </c>
      <c r="J1417" s="152" t="s">
        <v>11942</v>
      </c>
      <c r="K1417" s="156">
        <v>0.80006400512042397</v>
      </c>
      <c r="L1417" s="156">
        <v>2.4059172559538502</v>
      </c>
      <c r="M1417" s="185">
        <v>3.6784068466096098</v>
      </c>
      <c r="N1417" s="156">
        <v>11.436405448434501</v>
      </c>
      <c r="O1417" s="156">
        <v>15.269899359560901</v>
      </c>
      <c r="P1417" s="152" t="s">
        <v>11942</v>
      </c>
      <c r="Q1417" s="156">
        <v>20.459526888382701</v>
      </c>
      <c r="R1417" s="152" t="s">
        <v>11943</v>
      </c>
      <c r="S1417" s="156">
        <v>25.8609394135567</v>
      </c>
      <c r="T1417" s="152" t="s">
        <v>11944</v>
      </c>
      <c r="U1417" s="156">
        <v>32.204330759999998</v>
      </c>
      <c r="V1417" s="152" t="s">
        <v>163</v>
      </c>
      <c r="W1417" s="152" t="s">
        <v>166</v>
      </c>
      <c r="X1417" s="155">
        <v>1.9014974009000001</v>
      </c>
      <c r="Y1417" s="152" t="s">
        <v>159</v>
      </c>
      <c r="Z1417" s="154">
        <v>42331</v>
      </c>
      <c r="AA1417" s="153" t="s">
        <v>4326</v>
      </c>
      <c r="AB1417" s="152" t="s">
        <v>11945</v>
      </c>
      <c r="AC1417" s="152" t="s">
        <v>195</v>
      </c>
      <c r="AD1417" s="152" t="s">
        <v>165</v>
      </c>
    </row>
    <row r="1418" spans="1:30">
      <c r="A1418" s="189" t="s">
        <v>15144</v>
      </c>
      <c r="B1418" s="189" t="s">
        <v>15145</v>
      </c>
      <c r="C1418" s="154">
        <v>43830</v>
      </c>
      <c r="D1418" s="155">
        <v>1.1637</v>
      </c>
      <c r="E1418" s="155">
        <v>1.1637</v>
      </c>
      <c r="F1418" s="156">
        <v>0.75324675324674695</v>
      </c>
      <c r="G1418" s="154">
        <v>43829</v>
      </c>
      <c r="H1418" s="155">
        <v>1.155</v>
      </c>
      <c r="I1418" s="156">
        <v>15.195010888932901</v>
      </c>
      <c r="J1418" s="152" t="s">
        <v>15146</v>
      </c>
      <c r="K1418" s="156">
        <v>2.6733721545791398</v>
      </c>
      <c r="L1418" s="156">
        <v>9.1651031894934203</v>
      </c>
      <c r="M1418" s="185">
        <v>13.976493633692501</v>
      </c>
      <c r="N1418" s="156">
        <v>16.743579454253599</v>
      </c>
      <c r="O1418" s="156">
        <v>15.195010888932901</v>
      </c>
      <c r="P1418" s="152" t="s">
        <v>15146</v>
      </c>
      <c r="Q1418" s="157">
        <v>0</v>
      </c>
      <c r="R1418" s="152"/>
      <c r="S1418" s="157">
        <v>0</v>
      </c>
      <c r="T1418" s="152"/>
      <c r="U1418" s="156">
        <v>16.37</v>
      </c>
      <c r="V1418" s="152" t="s">
        <v>157</v>
      </c>
      <c r="W1418" s="152" t="s">
        <v>95</v>
      </c>
      <c r="X1418" s="155">
        <v>0.35984679679999998</v>
      </c>
      <c r="Y1418" s="152" t="s">
        <v>159</v>
      </c>
      <c r="Z1418" s="154">
        <v>43340</v>
      </c>
      <c r="AA1418" s="153" t="s">
        <v>4326</v>
      </c>
      <c r="AB1418" s="152" t="s">
        <v>15147</v>
      </c>
      <c r="AC1418" s="152" t="s">
        <v>378</v>
      </c>
      <c r="AD1418" s="152" t="s">
        <v>181</v>
      </c>
    </row>
    <row r="1419" spans="1:30">
      <c r="A1419" s="189" t="s">
        <v>8734</v>
      </c>
      <c r="B1419" s="189" t="s">
        <v>8735</v>
      </c>
      <c r="C1419" s="154">
        <v>43830</v>
      </c>
      <c r="D1419" s="155">
        <v>1.1032</v>
      </c>
      <c r="E1419" s="155">
        <v>1.1032</v>
      </c>
      <c r="F1419" s="156">
        <v>0.51936218678815804</v>
      </c>
      <c r="G1419" s="154">
        <v>43829</v>
      </c>
      <c r="H1419" s="155">
        <v>1.0974999999999999</v>
      </c>
      <c r="I1419" s="156">
        <v>15.192649055027699</v>
      </c>
      <c r="J1419" s="152" t="s">
        <v>11946</v>
      </c>
      <c r="K1419" s="156">
        <v>2.0725388601036201</v>
      </c>
      <c r="L1419" s="156">
        <v>5.6907453535159904</v>
      </c>
      <c r="M1419" s="185">
        <v>5.5895865237365996</v>
      </c>
      <c r="N1419" s="156">
        <v>2.7379400260756102</v>
      </c>
      <c r="O1419" s="156">
        <v>15.192649055027699</v>
      </c>
      <c r="P1419" s="152" t="s">
        <v>11946</v>
      </c>
      <c r="Q1419" s="156">
        <v>1.38774009741751</v>
      </c>
      <c r="R1419" s="152" t="s">
        <v>11947</v>
      </c>
      <c r="S1419" s="157">
        <v>0</v>
      </c>
      <c r="T1419" s="152"/>
      <c r="U1419" s="156">
        <v>10.32</v>
      </c>
      <c r="V1419" s="152" t="s">
        <v>174</v>
      </c>
      <c r="W1419" s="152" t="s">
        <v>95</v>
      </c>
      <c r="X1419" s="155">
        <v>1.5501279080000001</v>
      </c>
      <c r="Y1419" s="152" t="s">
        <v>159</v>
      </c>
      <c r="Z1419" s="154">
        <v>42867</v>
      </c>
      <c r="AA1419" s="153" t="s">
        <v>4326</v>
      </c>
      <c r="AB1419" s="152" t="s">
        <v>9719</v>
      </c>
      <c r="AC1419" s="152" t="s">
        <v>171</v>
      </c>
      <c r="AD1419" s="152" t="s">
        <v>181</v>
      </c>
    </row>
    <row r="1420" spans="1:30">
      <c r="A1420" s="189" t="s">
        <v>8736</v>
      </c>
      <c r="B1420" s="189" t="s">
        <v>8737</v>
      </c>
      <c r="C1420" s="154">
        <v>43830</v>
      </c>
      <c r="D1420" s="155">
        <v>1.0314000000000001</v>
      </c>
      <c r="E1420" s="155">
        <v>1.0314000000000001</v>
      </c>
      <c r="F1420" s="156">
        <v>0.34050004864286998</v>
      </c>
      <c r="G1420" s="154">
        <v>43829</v>
      </c>
      <c r="H1420" s="155">
        <v>1.0279</v>
      </c>
      <c r="I1420" s="156">
        <v>15.1630192050023</v>
      </c>
      <c r="J1420" s="152" t="s">
        <v>11948</v>
      </c>
      <c r="K1420" s="156">
        <v>1.4757969303423999</v>
      </c>
      <c r="L1420" s="156">
        <v>1.72600848209883</v>
      </c>
      <c r="M1420" s="185">
        <v>1.9169960474308401</v>
      </c>
      <c r="N1420" s="156">
        <v>6.3627926162730803</v>
      </c>
      <c r="O1420" s="156">
        <v>15.1630192050023</v>
      </c>
      <c r="P1420" s="152" t="s">
        <v>11948</v>
      </c>
      <c r="Q1420" s="156">
        <v>-2.6705671416438599</v>
      </c>
      <c r="R1420" s="152" t="s">
        <v>11949</v>
      </c>
      <c r="S1420" s="157">
        <v>0</v>
      </c>
      <c r="T1420" s="152"/>
      <c r="U1420" s="156">
        <v>3.1400000000000099</v>
      </c>
      <c r="V1420" s="152" t="s">
        <v>163</v>
      </c>
      <c r="W1420" s="152" t="s">
        <v>95</v>
      </c>
      <c r="X1420" s="155">
        <v>1.0194664524999999</v>
      </c>
      <c r="Y1420" s="152" t="s">
        <v>159</v>
      </c>
      <c r="Z1420" s="154">
        <v>42795</v>
      </c>
      <c r="AA1420" s="153" t="s">
        <v>4326</v>
      </c>
      <c r="AB1420" s="152" t="s">
        <v>11950</v>
      </c>
      <c r="AC1420" s="152" t="s">
        <v>215</v>
      </c>
      <c r="AD1420" s="152" t="s">
        <v>185</v>
      </c>
    </row>
    <row r="1421" spans="1:30">
      <c r="A1421" s="189" t="s">
        <v>8738</v>
      </c>
      <c r="B1421" s="189" t="s">
        <v>8739</v>
      </c>
      <c r="C1421" s="154">
        <v>43830</v>
      </c>
      <c r="D1421" s="155">
        <v>0.99080000000000001</v>
      </c>
      <c r="E1421" s="155">
        <v>0.99080000000000001</v>
      </c>
      <c r="F1421" s="156">
        <v>0.66036777405263203</v>
      </c>
      <c r="G1421" s="154">
        <v>43829</v>
      </c>
      <c r="H1421" s="155">
        <v>0.98429999999999995</v>
      </c>
      <c r="I1421" s="156">
        <v>15.1022304832714</v>
      </c>
      <c r="J1421" s="152" t="s">
        <v>11951</v>
      </c>
      <c r="K1421" s="156">
        <v>0.23267577137076101</v>
      </c>
      <c r="L1421" s="156">
        <v>7.9655660891358897</v>
      </c>
      <c r="M1421" s="185">
        <v>5.4491272882077499</v>
      </c>
      <c r="N1421" s="156">
        <v>4.7468019875251102</v>
      </c>
      <c r="O1421" s="156">
        <v>15.1022304832714</v>
      </c>
      <c r="P1421" s="152" t="s">
        <v>11951</v>
      </c>
      <c r="Q1421" s="157">
        <v>0</v>
      </c>
      <c r="R1421" s="152"/>
      <c r="S1421" s="157">
        <v>0</v>
      </c>
      <c r="T1421" s="152"/>
      <c r="U1421" s="156">
        <v>-0.91999999999999904</v>
      </c>
      <c r="V1421" s="152" t="s">
        <v>157</v>
      </c>
      <c r="W1421" s="152" t="s">
        <v>95</v>
      </c>
      <c r="X1421" s="155">
        <v>1.4408658473</v>
      </c>
      <c r="Y1421" s="152" t="s">
        <v>159</v>
      </c>
      <c r="Z1421" s="154">
        <v>43129</v>
      </c>
      <c r="AA1421" s="153" t="s">
        <v>4326</v>
      </c>
      <c r="AB1421" s="152" t="s">
        <v>10687</v>
      </c>
      <c r="AC1421" s="152" t="s">
        <v>203</v>
      </c>
      <c r="AD1421" s="152" t="s">
        <v>162</v>
      </c>
    </row>
    <row r="1422" spans="1:30">
      <c r="A1422" s="189" t="s">
        <v>15148</v>
      </c>
      <c r="B1422" s="189" t="s">
        <v>15149</v>
      </c>
      <c r="C1422" s="154">
        <v>43830</v>
      </c>
      <c r="D1422" s="155">
        <v>1.286</v>
      </c>
      <c r="E1422" s="155">
        <v>2.137</v>
      </c>
      <c r="F1422" s="156">
        <v>0.155763239875396</v>
      </c>
      <c r="G1422" s="154">
        <v>43829</v>
      </c>
      <c r="H1422" s="155">
        <v>1.284</v>
      </c>
      <c r="I1422" s="156">
        <v>15.1017018160722</v>
      </c>
      <c r="J1422" s="152" t="s">
        <v>15150</v>
      </c>
      <c r="K1422" s="156">
        <v>0.926318129558655</v>
      </c>
      <c r="L1422" s="156">
        <v>3.00172604235232</v>
      </c>
      <c r="M1422" s="185">
        <v>2.9233557523498299</v>
      </c>
      <c r="N1422" s="156">
        <v>5.0825689927028801</v>
      </c>
      <c r="O1422" s="156">
        <v>15.1017018160722</v>
      </c>
      <c r="P1422" s="152" t="s">
        <v>15150</v>
      </c>
      <c r="Q1422" s="156">
        <v>15.005382400326599</v>
      </c>
      <c r="R1422" s="152" t="s">
        <v>762</v>
      </c>
      <c r="S1422" s="156">
        <v>22.0897717863586</v>
      </c>
      <c r="T1422" s="152" t="s">
        <v>15151</v>
      </c>
      <c r="U1422" s="156">
        <v>160.55568840000001</v>
      </c>
      <c r="V1422" s="152" t="s">
        <v>157</v>
      </c>
      <c r="W1422" s="152" t="s">
        <v>166</v>
      </c>
      <c r="X1422" s="155">
        <v>13.7325989543</v>
      </c>
      <c r="Y1422" s="152" t="s">
        <v>159</v>
      </c>
      <c r="Z1422" s="154">
        <v>39526</v>
      </c>
      <c r="AA1422" s="153" t="s">
        <v>4326</v>
      </c>
      <c r="AB1422" s="152" t="s">
        <v>2638</v>
      </c>
      <c r="AC1422" s="152" t="s">
        <v>167</v>
      </c>
      <c r="AD1422" s="152" t="s">
        <v>181</v>
      </c>
    </row>
    <row r="1423" spans="1:30">
      <c r="A1423" s="189" t="s">
        <v>15152</v>
      </c>
      <c r="B1423" s="189" t="s">
        <v>15153</v>
      </c>
      <c r="C1423" s="154">
        <v>43830</v>
      </c>
      <c r="D1423" s="155">
        <v>1.0629999999999999</v>
      </c>
      <c r="E1423" s="155">
        <v>1.1559999999999999</v>
      </c>
      <c r="F1423" s="156">
        <v>9.4161958568726195E-2</v>
      </c>
      <c r="G1423" s="154">
        <v>43829</v>
      </c>
      <c r="H1423" s="155">
        <v>1.0620000000000001</v>
      </c>
      <c r="I1423" s="156">
        <v>15.062652818991101</v>
      </c>
      <c r="J1423" s="152" t="s">
        <v>15154</v>
      </c>
      <c r="K1423" s="156">
        <v>1.2380952380952199</v>
      </c>
      <c r="L1423" s="156">
        <v>3.4046692607003699</v>
      </c>
      <c r="M1423" s="185">
        <v>5.9477689888256604</v>
      </c>
      <c r="N1423" s="156">
        <v>7.9408458311896899</v>
      </c>
      <c r="O1423" s="156">
        <v>15.062652818991101</v>
      </c>
      <c r="P1423" s="152" t="s">
        <v>15154</v>
      </c>
      <c r="Q1423" s="156">
        <v>8.0114596100278597</v>
      </c>
      <c r="R1423" s="152" t="s">
        <v>15155</v>
      </c>
      <c r="S1423" s="157">
        <v>0</v>
      </c>
      <c r="T1423" s="152"/>
      <c r="U1423" s="156">
        <v>16.328341999999999</v>
      </c>
      <c r="V1423" s="152" t="s">
        <v>163</v>
      </c>
      <c r="W1423" s="152" t="s">
        <v>95</v>
      </c>
      <c r="X1423" s="155">
        <v>2.0586197279</v>
      </c>
      <c r="Y1423" s="152" t="s">
        <v>159</v>
      </c>
      <c r="Z1423" s="154">
        <v>42913</v>
      </c>
      <c r="AA1423" s="153" t="s">
        <v>4326</v>
      </c>
      <c r="AB1423" s="152" t="s">
        <v>14360</v>
      </c>
      <c r="AC1423" s="152" t="s">
        <v>270</v>
      </c>
      <c r="AD1423" s="152" t="s">
        <v>235</v>
      </c>
    </row>
    <row r="1424" spans="1:30">
      <c r="A1424" s="189" t="s">
        <v>8740</v>
      </c>
      <c r="B1424" s="189" t="s">
        <v>8741</v>
      </c>
      <c r="C1424" s="154">
        <v>43830</v>
      </c>
      <c r="D1424" s="155">
        <v>1.0204</v>
      </c>
      <c r="E1424" s="155">
        <v>1.0204</v>
      </c>
      <c r="F1424" s="156">
        <v>-0.24440316746504501</v>
      </c>
      <c r="G1424" s="154">
        <v>43826</v>
      </c>
      <c r="H1424" s="155">
        <v>1.0228999999999999</v>
      </c>
      <c r="I1424" s="156">
        <v>15.0264908127607</v>
      </c>
      <c r="J1424" s="152" t="s">
        <v>11952</v>
      </c>
      <c r="K1424" s="156">
        <v>0.15704750687083299</v>
      </c>
      <c r="L1424" s="156">
        <v>7.8532924637987396</v>
      </c>
      <c r="M1424" s="185">
        <v>13.2142460889826</v>
      </c>
      <c r="N1424" s="156">
        <v>17.869931847060201</v>
      </c>
      <c r="O1424" s="156">
        <v>15.0264908127607</v>
      </c>
      <c r="P1424" s="152" t="s">
        <v>11952</v>
      </c>
      <c r="Q1424" s="156">
        <v>1.74493967494267</v>
      </c>
      <c r="R1424" s="152" t="s">
        <v>11953</v>
      </c>
      <c r="S1424" s="157">
        <v>0</v>
      </c>
      <c r="T1424" s="152"/>
      <c r="U1424" s="156">
        <v>2.04</v>
      </c>
      <c r="V1424" s="152" t="s">
        <v>174</v>
      </c>
      <c r="W1424" s="152" t="s">
        <v>95</v>
      </c>
      <c r="X1424" s="155">
        <v>4.7987324146999999</v>
      </c>
      <c r="Y1424" s="152" t="s">
        <v>159</v>
      </c>
      <c r="Z1424" s="154">
        <v>43075</v>
      </c>
      <c r="AA1424" s="153" t="s">
        <v>4326</v>
      </c>
      <c r="AB1424" s="152" t="s">
        <v>10607</v>
      </c>
      <c r="AC1424" s="152" t="s">
        <v>211</v>
      </c>
      <c r="AD1424" s="152" t="s">
        <v>241</v>
      </c>
    </row>
    <row r="1425" spans="1:30">
      <c r="A1425" s="189" t="s">
        <v>8742</v>
      </c>
      <c r="B1425" s="189" t="s">
        <v>8743</v>
      </c>
      <c r="C1425" s="154">
        <v>43830</v>
      </c>
      <c r="D1425" s="155">
        <v>0.83499999999999996</v>
      </c>
      <c r="E1425" s="155">
        <v>0.83499999999999996</v>
      </c>
      <c r="F1425" s="156">
        <v>0.60240963855421703</v>
      </c>
      <c r="G1425" s="154">
        <v>43829</v>
      </c>
      <c r="H1425" s="155">
        <v>0.83</v>
      </c>
      <c r="I1425" s="156">
        <v>15.013774104683201</v>
      </c>
      <c r="J1425" s="152" t="s">
        <v>11954</v>
      </c>
      <c r="K1425" s="156">
        <v>1.95360195360196</v>
      </c>
      <c r="L1425" s="156">
        <v>8.3009079118028506</v>
      </c>
      <c r="M1425" s="185">
        <v>8.7239583333333304</v>
      </c>
      <c r="N1425" s="156">
        <v>15.6509695290859</v>
      </c>
      <c r="O1425" s="156">
        <v>15.013774104683201</v>
      </c>
      <c r="P1425" s="152" t="s">
        <v>11954</v>
      </c>
      <c r="Q1425" s="156">
        <v>-15.4858299595142</v>
      </c>
      <c r="R1425" s="152" t="s">
        <v>11955</v>
      </c>
      <c r="S1425" s="156">
        <v>-6.3901345291479901</v>
      </c>
      <c r="T1425" s="152" t="s">
        <v>11956</v>
      </c>
      <c r="U1425" s="156">
        <v>-16.5</v>
      </c>
      <c r="V1425" s="152" t="s">
        <v>157</v>
      </c>
      <c r="W1425" s="152" t="s">
        <v>186</v>
      </c>
      <c r="X1425" s="155">
        <v>0.78502262099999998</v>
      </c>
      <c r="Y1425" s="152" t="s">
        <v>159</v>
      </c>
      <c r="Z1425" s="154">
        <v>42243</v>
      </c>
      <c r="AA1425" s="153" t="s">
        <v>4326</v>
      </c>
      <c r="AB1425" s="152" t="s">
        <v>11957</v>
      </c>
      <c r="AC1425" s="152" t="s">
        <v>548</v>
      </c>
      <c r="AD1425" s="152" t="s">
        <v>177</v>
      </c>
    </row>
    <row r="1426" spans="1:30">
      <c r="A1426" s="189" t="s">
        <v>15156</v>
      </c>
      <c r="B1426" s="189" t="s">
        <v>15157</v>
      </c>
      <c r="C1426" s="154">
        <v>43830</v>
      </c>
      <c r="D1426" s="155">
        <v>0.89329999999999998</v>
      </c>
      <c r="E1426" s="155">
        <v>1.0033000000000001</v>
      </c>
      <c r="F1426" s="156">
        <v>0.40463077441832701</v>
      </c>
      <c r="G1426" s="154">
        <v>43829</v>
      </c>
      <c r="H1426" s="155">
        <v>0.88970000000000005</v>
      </c>
      <c r="I1426" s="156">
        <v>14.982623246235001</v>
      </c>
      <c r="J1426" s="152" t="s">
        <v>15158</v>
      </c>
      <c r="K1426" s="156">
        <v>1.3731275533363601</v>
      </c>
      <c r="L1426" s="156">
        <v>5.8914177335229798</v>
      </c>
      <c r="M1426" s="185">
        <v>6.8796362766211896</v>
      </c>
      <c r="N1426" s="156">
        <v>11.2453300124533</v>
      </c>
      <c r="O1426" s="156">
        <v>14.982623246235001</v>
      </c>
      <c r="P1426" s="152" t="s">
        <v>15158</v>
      </c>
      <c r="Q1426" s="156">
        <v>8.3313121513461006</v>
      </c>
      <c r="R1426" s="152" t="s">
        <v>15159</v>
      </c>
      <c r="S1426" s="156">
        <v>5.1064831156606596</v>
      </c>
      <c r="T1426" s="152" t="s">
        <v>15160</v>
      </c>
      <c r="U1426" s="156">
        <v>-3.8224088500000102</v>
      </c>
      <c r="V1426" s="152" t="s">
        <v>157</v>
      </c>
      <c r="W1426" s="152" t="s">
        <v>186</v>
      </c>
      <c r="X1426" s="155">
        <v>0.5603028431</v>
      </c>
      <c r="Y1426" s="152" t="s">
        <v>159</v>
      </c>
      <c r="Z1426" s="154">
        <v>41359</v>
      </c>
      <c r="AA1426" s="153" t="s">
        <v>4326</v>
      </c>
      <c r="AB1426" s="152" t="s">
        <v>1732</v>
      </c>
      <c r="AC1426" s="152" t="s">
        <v>325</v>
      </c>
      <c r="AD1426" s="152" t="s">
        <v>173</v>
      </c>
    </row>
    <row r="1427" spans="1:30">
      <c r="A1427" s="189" t="s">
        <v>8744</v>
      </c>
      <c r="B1427" s="189" t="s">
        <v>8745</v>
      </c>
      <c r="C1427" s="154">
        <v>43830</v>
      </c>
      <c r="D1427" s="155">
        <v>1.0338000000000001</v>
      </c>
      <c r="E1427" s="155">
        <v>1.0338000000000001</v>
      </c>
      <c r="F1427" s="156">
        <v>1.1743981209630101</v>
      </c>
      <c r="G1427" s="154">
        <v>43826</v>
      </c>
      <c r="H1427" s="155">
        <v>1.0218</v>
      </c>
      <c r="I1427" s="156">
        <v>14.981648314981699</v>
      </c>
      <c r="J1427" s="152" t="s">
        <v>11958</v>
      </c>
      <c r="K1427" s="156">
        <v>1.80206794682422</v>
      </c>
      <c r="L1427" s="156">
        <v>7.4189526184538703</v>
      </c>
      <c r="M1427" s="185">
        <v>6.2487153134635198</v>
      </c>
      <c r="N1427" s="156">
        <v>8.6495007882291208</v>
      </c>
      <c r="O1427" s="156">
        <v>14.981648314981699</v>
      </c>
      <c r="P1427" s="152" t="s">
        <v>11958</v>
      </c>
      <c r="Q1427" s="157">
        <v>0</v>
      </c>
      <c r="R1427" s="152"/>
      <c r="S1427" s="157">
        <v>0</v>
      </c>
      <c r="T1427" s="152"/>
      <c r="U1427" s="156">
        <v>3.3800000000000101</v>
      </c>
      <c r="V1427" s="152" t="s">
        <v>174</v>
      </c>
      <c r="W1427" s="152" t="s">
        <v>95</v>
      </c>
      <c r="X1427" s="155">
        <v>5.7910644127999999</v>
      </c>
      <c r="Y1427" s="152" t="s">
        <v>159</v>
      </c>
      <c r="Z1427" s="154">
        <v>43186</v>
      </c>
      <c r="AA1427" s="153" t="s">
        <v>4326</v>
      </c>
      <c r="AB1427" s="152" t="s">
        <v>901</v>
      </c>
      <c r="AC1427" s="152" t="s">
        <v>211</v>
      </c>
      <c r="AD1427" s="152" t="s">
        <v>162</v>
      </c>
    </row>
    <row r="1428" spans="1:30">
      <c r="A1428" s="189" t="s">
        <v>8746</v>
      </c>
      <c r="B1428" s="189" t="s">
        <v>8747</v>
      </c>
      <c r="C1428" s="154">
        <v>43830</v>
      </c>
      <c r="D1428" s="155">
        <v>0.499</v>
      </c>
      <c r="E1428" s="155">
        <v>0.499</v>
      </c>
      <c r="F1428" s="156">
        <v>0</v>
      </c>
      <c r="G1428" s="154">
        <v>43829</v>
      </c>
      <c r="H1428" s="155">
        <v>0.499</v>
      </c>
      <c r="I1428" s="156">
        <v>14.9769585253456</v>
      </c>
      <c r="J1428" s="152" t="s">
        <v>11959</v>
      </c>
      <c r="K1428" s="156">
        <v>1.01214574898786</v>
      </c>
      <c r="L1428" s="156">
        <v>3.3126293995859202</v>
      </c>
      <c r="M1428" s="185">
        <v>1.21703853955375</v>
      </c>
      <c r="N1428" s="156">
        <v>6.3965884861407298</v>
      </c>
      <c r="O1428" s="156">
        <v>14.9769585253456</v>
      </c>
      <c r="P1428" s="152" t="s">
        <v>11959</v>
      </c>
      <c r="Q1428" s="156">
        <v>-16.275167785234899</v>
      </c>
      <c r="R1428" s="152" t="s">
        <v>11960</v>
      </c>
      <c r="S1428" s="156">
        <v>-27.5761973875181</v>
      </c>
      <c r="T1428" s="152" t="s">
        <v>11961</v>
      </c>
      <c r="U1428" s="156">
        <v>-50.1</v>
      </c>
      <c r="V1428" s="152" t="s">
        <v>157</v>
      </c>
      <c r="W1428" s="152" t="s">
        <v>186</v>
      </c>
      <c r="X1428" s="155">
        <v>15.3618612468</v>
      </c>
      <c r="Y1428" s="152" t="s">
        <v>159</v>
      </c>
      <c r="Z1428" s="154">
        <v>42151</v>
      </c>
      <c r="AA1428" s="153" t="s">
        <v>4326</v>
      </c>
      <c r="AB1428" s="152" t="s">
        <v>9507</v>
      </c>
      <c r="AC1428" s="152" t="s">
        <v>369</v>
      </c>
      <c r="AD1428" s="152" t="s">
        <v>162</v>
      </c>
    </row>
    <row r="1429" spans="1:30">
      <c r="A1429" s="189" t="s">
        <v>3729</v>
      </c>
      <c r="B1429" s="189" t="s">
        <v>3730</v>
      </c>
      <c r="C1429" s="154">
        <v>43830</v>
      </c>
      <c r="D1429" s="155">
        <v>1.3346</v>
      </c>
      <c r="E1429" s="155">
        <v>2.2141999999999999</v>
      </c>
      <c r="F1429" s="156">
        <v>0.27800736343826599</v>
      </c>
      <c r="G1429" s="154">
        <v>43829</v>
      </c>
      <c r="H1429" s="155">
        <v>1.3309</v>
      </c>
      <c r="I1429" s="156">
        <v>14.964213636446701</v>
      </c>
      <c r="J1429" s="152" t="s">
        <v>6684</v>
      </c>
      <c r="K1429" s="156">
        <v>0.95862912783475396</v>
      </c>
      <c r="L1429" s="156">
        <v>2.84842885921551</v>
      </c>
      <c r="M1429" s="185">
        <v>3.6923254444274001</v>
      </c>
      <c r="N1429" s="156">
        <v>5.9284740121280803</v>
      </c>
      <c r="O1429" s="156">
        <v>14.964213636446701</v>
      </c>
      <c r="P1429" s="152" t="s">
        <v>6684</v>
      </c>
      <c r="Q1429" s="156">
        <v>16.495720763448599</v>
      </c>
      <c r="R1429" s="152" t="s">
        <v>6685</v>
      </c>
      <c r="S1429" s="156">
        <v>21.794086911764801</v>
      </c>
      <c r="T1429" s="152" t="s">
        <v>6686</v>
      </c>
      <c r="U1429" s="156">
        <v>172.97214407999999</v>
      </c>
      <c r="V1429" s="152" t="s">
        <v>227</v>
      </c>
      <c r="W1429" s="152" t="s">
        <v>166</v>
      </c>
      <c r="X1429" s="155">
        <v>24.151422874000001</v>
      </c>
      <c r="Y1429" s="152" t="s">
        <v>159</v>
      </c>
      <c r="Z1429" s="154">
        <v>38614</v>
      </c>
      <c r="AA1429" s="153" t="s">
        <v>4326</v>
      </c>
      <c r="AB1429" s="152" t="s">
        <v>180</v>
      </c>
      <c r="AC1429" s="152" t="s">
        <v>167</v>
      </c>
      <c r="AD1429" s="152" t="s">
        <v>185</v>
      </c>
    </row>
    <row r="1430" spans="1:30">
      <c r="A1430" s="189" t="s">
        <v>15161</v>
      </c>
      <c r="B1430" s="189" t="s">
        <v>15162</v>
      </c>
      <c r="C1430" s="154">
        <v>43830</v>
      </c>
      <c r="D1430" s="155">
        <v>1.53</v>
      </c>
      <c r="E1430" s="155">
        <v>1.5840000000000001</v>
      </c>
      <c r="F1430" s="156">
        <v>0.32786885245903602</v>
      </c>
      <c r="G1430" s="154">
        <v>43829</v>
      </c>
      <c r="H1430" s="155">
        <v>1.5249999999999999</v>
      </c>
      <c r="I1430" s="156">
        <v>14.9511645379414</v>
      </c>
      <c r="J1430" s="152" t="s">
        <v>15163</v>
      </c>
      <c r="K1430" s="156">
        <v>1.1904761904762</v>
      </c>
      <c r="L1430" s="156">
        <v>5.3719008264462902</v>
      </c>
      <c r="M1430" s="185">
        <v>6.5459610027855204</v>
      </c>
      <c r="N1430" s="156">
        <v>9.3638313080772004</v>
      </c>
      <c r="O1430" s="156">
        <v>14.9511645379414</v>
      </c>
      <c r="P1430" s="152" t="s">
        <v>15163</v>
      </c>
      <c r="Q1430" s="156">
        <v>4.2234332425068297</v>
      </c>
      <c r="R1430" s="152" t="s">
        <v>15164</v>
      </c>
      <c r="S1430" s="156">
        <v>13.501483679525199</v>
      </c>
      <c r="T1430" s="152" t="s">
        <v>15165</v>
      </c>
      <c r="U1430" s="156">
        <v>60.714260000000003</v>
      </c>
      <c r="V1430" s="152" t="s">
        <v>157</v>
      </c>
      <c r="W1430" s="152" t="s">
        <v>158</v>
      </c>
      <c r="X1430" s="155">
        <v>0.40473832409999999</v>
      </c>
      <c r="Y1430" s="152" t="s">
        <v>159</v>
      </c>
      <c r="Z1430" s="154">
        <v>40399</v>
      </c>
      <c r="AA1430" s="153" t="s">
        <v>4326</v>
      </c>
      <c r="AB1430" s="152" t="s">
        <v>243</v>
      </c>
      <c r="AC1430" s="152" t="s">
        <v>244</v>
      </c>
      <c r="AD1430" s="152" t="s">
        <v>181</v>
      </c>
    </row>
    <row r="1431" spans="1:30">
      <c r="A1431" s="189" t="s">
        <v>15166</v>
      </c>
      <c r="B1431" s="189" t="s">
        <v>15167</v>
      </c>
      <c r="C1431" s="154">
        <v>43830</v>
      </c>
      <c r="D1431" s="155">
        <v>1.0134000000000001</v>
      </c>
      <c r="E1431" s="155">
        <v>1.0134000000000001</v>
      </c>
      <c r="F1431" s="156">
        <v>0.33663366336634398</v>
      </c>
      <c r="G1431" s="154">
        <v>43829</v>
      </c>
      <c r="H1431" s="155">
        <v>1.01</v>
      </c>
      <c r="I1431" s="156">
        <v>14.9370534195305</v>
      </c>
      <c r="J1431" s="152" t="s">
        <v>15168</v>
      </c>
      <c r="K1431" s="156">
        <v>1.4719134875338</v>
      </c>
      <c r="L1431" s="156">
        <v>1.7061421116017801</v>
      </c>
      <c r="M1431" s="185">
        <v>1.8594833651623399</v>
      </c>
      <c r="N1431" s="156">
        <v>6.2709731543624203</v>
      </c>
      <c r="O1431" s="156">
        <v>14.9370534195305</v>
      </c>
      <c r="P1431" s="152" t="s">
        <v>15168</v>
      </c>
      <c r="Q1431" s="156">
        <v>-3.0517554768965698</v>
      </c>
      <c r="R1431" s="152" t="s">
        <v>15169</v>
      </c>
      <c r="S1431" s="157">
        <v>0</v>
      </c>
      <c r="T1431" s="152"/>
      <c r="U1431" s="156">
        <v>1.3400000000000101</v>
      </c>
      <c r="V1431" s="152" t="s">
        <v>163</v>
      </c>
      <c r="W1431" s="152" t="s">
        <v>95</v>
      </c>
      <c r="X1431" s="155">
        <v>0.33180918929999997</v>
      </c>
      <c r="Y1431" s="152" t="s">
        <v>159</v>
      </c>
      <c r="Z1431" s="154">
        <v>42795</v>
      </c>
      <c r="AA1431" s="153" t="s">
        <v>4326</v>
      </c>
      <c r="AB1431" s="152" t="s">
        <v>11950</v>
      </c>
      <c r="AC1431" s="152" t="s">
        <v>215</v>
      </c>
      <c r="AD1431" s="152" t="s">
        <v>185</v>
      </c>
    </row>
    <row r="1432" spans="1:30">
      <c r="A1432" s="189" t="s">
        <v>8748</v>
      </c>
      <c r="B1432" s="189" t="s">
        <v>8749</v>
      </c>
      <c r="C1432" s="154">
        <v>43830</v>
      </c>
      <c r="D1432" s="155">
        <v>1.2451000000000001</v>
      </c>
      <c r="E1432" s="155">
        <v>1.9166000000000001</v>
      </c>
      <c r="F1432" s="156">
        <v>0.13672189158758</v>
      </c>
      <c r="G1432" s="154">
        <v>43829</v>
      </c>
      <c r="H1432" s="155">
        <v>1.2434000000000001</v>
      </c>
      <c r="I1432" s="156">
        <v>14.904023624953901</v>
      </c>
      <c r="J1432" s="152" t="s">
        <v>11962</v>
      </c>
      <c r="K1432" s="156">
        <v>0.56538244083677103</v>
      </c>
      <c r="L1432" s="156">
        <v>1.9070224259289601</v>
      </c>
      <c r="M1432" s="185">
        <v>2.9859387923904102</v>
      </c>
      <c r="N1432" s="156">
        <v>9.6907761430710995</v>
      </c>
      <c r="O1432" s="156">
        <v>14.904023624953901</v>
      </c>
      <c r="P1432" s="152" t="s">
        <v>11962</v>
      </c>
      <c r="Q1432" s="156">
        <v>18.693994280266899</v>
      </c>
      <c r="R1432" s="152" t="s">
        <v>11963</v>
      </c>
      <c r="S1432" s="156">
        <v>23.155291790306698</v>
      </c>
      <c r="T1432" s="152" t="s">
        <v>11964</v>
      </c>
      <c r="U1432" s="156">
        <v>91.662600850000004</v>
      </c>
      <c r="V1432" s="152" t="s">
        <v>157</v>
      </c>
      <c r="W1432" s="152" t="s">
        <v>166</v>
      </c>
      <c r="X1432" s="155">
        <v>3.9201355441999999</v>
      </c>
      <c r="Y1432" s="152" t="s">
        <v>159</v>
      </c>
      <c r="Z1432" s="154">
        <v>41171</v>
      </c>
      <c r="AA1432" s="153" t="s">
        <v>4326</v>
      </c>
      <c r="AB1432" s="152" t="s">
        <v>571</v>
      </c>
      <c r="AC1432" s="152" t="s">
        <v>196</v>
      </c>
      <c r="AD1432" s="152" t="s">
        <v>165</v>
      </c>
    </row>
    <row r="1433" spans="1:30">
      <c r="A1433" s="189" t="s">
        <v>15170</v>
      </c>
      <c r="B1433" s="189" t="s">
        <v>15171</v>
      </c>
      <c r="C1433" s="154">
        <v>43830</v>
      </c>
      <c r="D1433" s="155">
        <v>1.2499</v>
      </c>
      <c r="E1433" s="155">
        <v>1.2499</v>
      </c>
      <c r="F1433" s="156">
        <v>0.168296201314312</v>
      </c>
      <c r="G1433" s="154">
        <v>43829</v>
      </c>
      <c r="H1433" s="155">
        <v>1.2478</v>
      </c>
      <c r="I1433" s="156">
        <v>14.869956805440699</v>
      </c>
      <c r="J1433" s="152" t="s">
        <v>15172</v>
      </c>
      <c r="K1433" s="156">
        <v>0.71716357775986395</v>
      </c>
      <c r="L1433" s="156">
        <v>1.80825934674595</v>
      </c>
      <c r="M1433" s="185">
        <v>2.7286923645927601</v>
      </c>
      <c r="N1433" s="156">
        <v>8.3947619460584502</v>
      </c>
      <c r="O1433" s="156">
        <v>14.869956805440699</v>
      </c>
      <c r="P1433" s="152" t="s">
        <v>15172</v>
      </c>
      <c r="Q1433" s="156">
        <v>12.3606616325063</v>
      </c>
      <c r="R1433" s="152" t="s">
        <v>15173</v>
      </c>
      <c r="S1433" s="156">
        <v>19.2425109711887</v>
      </c>
      <c r="T1433" s="152" t="s">
        <v>15174</v>
      </c>
      <c r="U1433" s="156">
        <v>24.99</v>
      </c>
      <c r="V1433" s="152" t="s">
        <v>163</v>
      </c>
      <c r="W1433" s="152" t="s">
        <v>166</v>
      </c>
      <c r="X1433" s="155">
        <v>7.7392440899999998E-2</v>
      </c>
      <c r="Y1433" s="152" t="s">
        <v>159</v>
      </c>
      <c r="Z1433" s="154">
        <v>42153</v>
      </c>
      <c r="AA1433" s="153" t="s">
        <v>4326</v>
      </c>
      <c r="AB1433" s="152" t="s">
        <v>15175</v>
      </c>
      <c r="AC1433" s="152" t="s">
        <v>175</v>
      </c>
      <c r="AD1433" s="152" t="s">
        <v>185</v>
      </c>
    </row>
    <row r="1434" spans="1:30">
      <c r="A1434" s="189" t="s">
        <v>8750</v>
      </c>
      <c r="B1434" s="189" t="s">
        <v>8751</v>
      </c>
      <c r="C1434" s="154">
        <v>43830</v>
      </c>
      <c r="D1434" s="155">
        <v>1.1080000000000001</v>
      </c>
      <c r="E1434" s="155">
        <v>1.282</v>
      </c>
      <c r="F1434" s="156">
        <v>9.0334236675707599E-2</v>
      </c>
      <c r="G1434" s="154">
        <v>43829</v>
      </c>
      <c r="H1434" s="155">
        <v>1.107</v>
      </c>
      <c r="I1434" s="156">
        <v>14.8530504608991</v>
      </c>
      <c r="J1434" s="152" t="s">
        <v>11965</v>
      </c>
      <c r="K1434" s="156">
        <v>0.72727272727271797</v>
      </c>
      <c r="L1434" s="156">
        <v>2.11981566820277</v>
      </c>
      <c r="M1434" s="185">
        <v>3.8132125582494498</v>
      </c>
      <c r="N1434" s="156">
        <v>7.3430428021654999</v>
      </c>
      <c r="O1434" s="156">
        <v>14.8530504608991</v>
      </c>
      <c r="P1434" s="152" t="s">
        <v>11965</v>
      </c>
      <c r="Q1434" s="156">
        <v>20.446408938547499</v>
      </c>
      <c r="R1434" s="152" t="s">
        <v>11966</v>
      </c>
      <c r="S1434" s="156">
        <v>29.488932132132099</v>
      </c>
      <c r="T1434" s="152" t="s">
        <v>11967</v>
      </c>
      <c r="U1434" s="156">
        <v>29.359443200000001</v>
      </c>
      <c r="V1434" s="152" t="s">
        <v>163</v>
      </c>
      <c r="W1434" s="152" t="s">
        <v>197</v>
      </c>
      <c r="X1434" s="155">
        <v>2.8468853449</v>
      </c>
      <c r="Y1434" s="152" t="s">
        <v>159</v>
      </c>
      <c r="Z1434" s="154">
        <v>42620</v>
      </c>
      <c r="AA1434" s="153" t="s">
        <v>4326</v>
      </c>
      <c r="AB1434" s="152" t="s">
        <v>11968</v>
      </c>
      <c r="AC1434" s="152" t="s">
        <v>198</v>
      </c>
      <c r="AD1434" s="152" t="s">
        <v>207</v>
      </c>
    </row>
    <row r="1435" spans="1:30">
      <c r="A1435" s="189" t="s">
        <v>15176</v>
      </c>
      <c r="B1435" s="189" t="s">
        <v>15177</v>
      </c>
      <c r="C1435" s="154">
        <v>43830</v>
      </c>
      <c r="D1435" s="155">
        <v>1.2450000000000001</v>
      </c>
      <c r="E1435" s="155">
        <v>1.2450000000000001</v>
      </c>
      <c r="F1435" s="156">
        <v>8.0385852090041093E-2</v>
      </c>
      <c r="G1435" s="154">
        <v>43829</v>
      </c>
      <c r="H1435" s="155">
        <v>1.244</v>
      </c>
      <c r="I1435" s="156">
        <v>14.852398523985199</v>
      </c>
      <c r="J1435" s="152" t="s">
        <v>15178</v>
      </c>
      <c r="K1435" s="156">
        <v>0.565428109854614</v>
      </c>
      <c r="L1435" s="156">
        <v>1.7988552739165999</v>
      </c>
      <c r="M1435" s="185">
        <v>2.13289581624282</v>
      </c>
      <c r="N1435" s="156">
        <v>3.4053156146179502</v>
      </c>
      <c r="O1435" s="156">
        <v>14.852398523985199</v>
      </c>
      <c r="P1435" s="152" t="s">
        <v>15178</v>
      </c>
      <c r="Q1435" s="156">
        <v>6.7753001715265997</v>
      </c>
      <c r="R1435" s="152" t="s">
        <v>15179</v>
      </c>
      <c r="S1435" s="156">
        <v>14.7465437788019</v>
      </c>
      <c r="T1435" s="152" t="s">
        <v>15180</v>
      </c>
      <c r="U1435" s="156">
        <v>24.5</v>
      </c>
      <c r="V1435" s="152" t="s">
        <v>227</v>
      </c>
      <c r="W1435" s="152" t="s">
        <v>166</v>
      </c>
      <c r="X1435" s="155">
        <v>1.6661745E-3</v>
      </c>
      <c r="Y1435" s="152" t="s">
        <v>159</v>
      </c>
      <c r="Z1435" s="154">
        <v>42166</v>
      </c>
      <c r="AA1435" s="153" t="s">
        <v>4326</v>
      </c>
      <c r="AB1435" s="152" t="s">
        <v>308</v>
      </c>
      <c r="AC1435" s="152" t="s">
        <v>215</v>
      </c>
      <c r="AD1435" s="152" t="s">
        <v>185</v>
      </c>
    </row>
    <row r="1436" spans="1:30">
      <c r="A1436" s="189" t="s">
        <v>15181</v>
      </c>
      <c r="B1436" s="189" t="s">
        <v>15182</v>
      </c>
      <c r="C1436" s="154">
        <v>43830</v>
      </c>
      <c r="D1436" s="155">
        <v>1.177</v>
      </c>
      <c r="E1436" s="155">
        <v>1.177</v>
      </c>
      <c r="F1436" s="156">
        <v>0.34100596760443302</v>
      </c>
      <c r="G1436" s="154">
        <v>43829</v>
      </c>
      <c r="H1436" s="155">
        <v>1.173</v>
      </c>
      <c r="I1436" s="156">
        <v>14.829268292682899</v>
      </c>
      <c r="J1436" s="152" t="s">
        <v>15183</v>
      </c>
      <c r="K1436" s="156">
        <v>1.90476190476191</v>
      </c>
      <c r="L1436" s="156">
        <v>6.9028156221616799</v>
      </c>
      <c r="M1436" s="185">
        <v>6.8058076225045303</v>
      </c>
      <c r="N1436" s="156">
        <v>9.2850510677808806</v>
      </c>
      <c r="O1436" s="156">
        <v>14.829268292682899</v>
      </c>
      <c r="P1436" s="152" t="s">
        <v>15183</v>
      </c>
      <c r="Q1436" s="156">
        <v>10.933081998115</v>
      </c>
      <c r="R1436" s="152" t="s">
        <v>15184</v>
      </c>
      <c r="S1436" s="156">
        <v>17.2310756972112</v>
      </c>
      <c r="T1436" s="152" t="s">
        <v>15185</v>
      </c>
      <c r="U1436" s="156">
        <v>17.7</v>
      </c>
      <c r="V1436" s="152" t="s">
        <v>157</v>
      </c>
      <c r="W1436" s="152" t="s">
        <v>189</v>
      </c>
      <c r="X1436" s="155">
        <v>1.90350902E-2</v>
      </c>
      <c r="Y1436" s="152" t="s">
        <v>159</v>
      </c>
      <c r="Z1436" s="154">
        <v>42564</v>
      </c>
      <c r="AA1436" s="153" t="s">
        <v>4326</v>
      </c>
      <c r="AB1436" s="152" t="s">
        <v>3749</v>
      </c>
      <c r="AC1436" s="152" t="s">
        <v>343</v>
      </c>
      <c r="AD1436" s="152" t="s">
        <v>181</v>
      </c>
    </row>
    <row r="1437" spans="1:30">
      <c r="A1437" s="189" t="s">
        <v>15186</v>
      </c>
      <c r="B1437" s="189" t="s">
        <v>15187</v>
      </c>
      <c r="C1437" s="154">
        <v>43830</v>
      </c>
      <c r="D1437" s="155">
        <v>1.0175000000000001</v>
      </c>
      <c r="E1437" s="155">
        <v>1.0175000000000001</v>
      </c>
      <c r="F1437" s="156">
        <v>0.137781714398196</v>
      </c>
      <c r="G1437" s="154">
        <v>43829</v>
      </c>
      <c r="H1437" s="155">
        <v>1.0161</v>
      </c>
      <c r="I1437" s="156">
        <v>14.8290260692924</v>
      </c>
      <c r="J1437" s="152" t="s">
        <v>15188</v>
      </c>
      <c r="K1437" s="156">
        <v>1.28409317141152</v>
      </c>
      <c r="L1437" s="156">
        <v>3.7206931702344601</v>
      </c>
      <c r="M1437" s="185">
        <v>5.2767718572167697</v>
      </c>
      <c r="N1437" s="156">
        <v>5.1462230029968001</v>
      </c>
      <c r="O1437" s="156">
        <v>14.8290260692924</v>
      </c>
      <c r="P1437" s="152" t="s">
        <v>15188</v>
      </c>
      <c r="Q1437" s="157">
        <v>0</v>
      </c>
      <c r="R1437" s="152"/>
      <c r="S1437" s="157">
        <v>0</v>
      </c>
      <c r="T1437" s="152"/>
      <c r="U1437" s="156">
        <v>1.75000000000001</v>
      </c>
      <c r="V1437" s="152" t="s">
        <v>163</v>
      </c>
      <c r="W1437" s="152" t="s">
        <v>95</v>
      </c>
      <c r="X1437" s="155">
        <v>8.0222005400000004E-2</v>
      </c>
      <c r="Y1437" s="152" t="s">
        <v>159</v>
      </c>
      <c r="Z1437" s="154">
        <v>43138</v>
      </c>
      <c r="AA1437" s="153" t="s">
        <v>4326</v>
      </c>
      <c r="AB1437" s="152" t="s">
        <v>15189</v>
      </c>
      <c r="AC1437" s="152" t="s">
        <v>246</v>
      </c>
      <c r="AD1437" s="152" t="s">
        <v>338</v>
      </c>
    </row>
    <row r="1438" spans="1:30">
      <c r="A1438" s="189" t="s">
        <v>15190</v>
      </c>
      <c r="B1438" s="189" t="s">
        <v>15191</v>
      </c>
      <c r="C1438" s="154">
        <v>43830</v>
      </c>
      <c r="D1438" s="155">
        <v>1.0561</v>
      </c>
      <c r="E1438" s="155">
        <v>1.2541</v>
      </c>
      <c r="F1438" s="156">
        <v>3.7889551956043502E-2</v>
      </c>
      <c r="G1438" s="154">
        <v>43829</v>
      </c>
      <c r="H1438" s="155">
        <v>1.0557000000000001</v>
      </c>
      <c r="I1438" s="156">
        <v>14.808939575077099</v>
      </c>
      <c r="J1438" s="152" t="s">
        <v>15192</v>
      </c>
      <c r="K1438" s="156">
        <v>0.772900763358772</v>
      </c>
      <c r="L1438" s="156">
        <v>2.0978344934261299</v>
      </c>
      <c r="M1438" s="185">
        <v>2.9739057751908198</v>
      </c>
      <c r="N1438" s="156">
        <v>6.9222657629038</v>
      </c>
      <c r="O1438" s="156">
        <v>14.808939575077099</v>
      </c>
      <c r="P1438" s="152" t="s">
        <v>15192</v>
      </c>
      <c r="Q1438" s="156">
        <v>16.419801631680301</v>
      </c>
      <c r="R1438" s="152" t="s">
        <v>15193</v>
      </c>
      <c r="S1438" s="156">
        <v>26.1195249255214</v>
      </c>
      <c r="T1438" s="152" t="s">
        <v>15194</v>
      </c>
      <c r="U1438" s="156">
        <v>27.0023616</v>
      </c>
      <c r="V1438" s="152" t="s">
        <v>163</v>
      </c>
      <c r="W1438" s="152" t="s">
        <v>166</v>
      </c>
      <c r="X1438" s="155">
        <v>7.6841464999999999E-3</v>
      </c>
      <c r="Y1438" s="152" t="s">
        <v>159</v>
      </c>
      <c r="Z1438" s="154">
        <v>42579</v>
      </c>
      <c r="AA1438" s="153" t="s">
        <v>4326</v>
      </c>
      <c r="AB1438" s="152" t="s">
        <v>15195</v>
      </c>
      <c r="AC1438" s="152" t="s">
        <v>381</v>
      </c>
      <c r="AD1438" s="152" t="s">
        <v>338</v>
      </c>
    </row>
    <row r="1439" spans="1:30">
      <c r="A1439" s="189" t="s">
        <v>8752</v>
      </c>
      <c r="B1439" s="189" t="s">
        <v>8753</v>
      </c>
      <c r="C1439" s="154">
        <v>43830</v>
      </c>
      <c r="D1439" s="155">
        <v>1.1921999999999999</v>
      </c>
      <c r="E1439" s="155">
        <v>1.1921999999999999</v>
      </c>
      <c r="F1439" s="156">
        <v>0.20171457387795899</v>
      </c>
      <c r="G1439" s="154">
        <v>43829</v>
      </c>
      <c r="H1439" s="155">
        <v>1.1898</v>
      </c>
      <c r="I1439" s="156">
        <v>14.778087994608599</v>
      </c>
      <c r="J1439" s="152" t="s">
        <v>11969</v>
      </c>
      <c r="K1439" s="156">
        <v>1.2570069644980399</v>
      </c>
      <c r="L1439" s="156">
        <v>3.4985675839916701</v>
      </c>
      <c r="M1439" s="185">
        <v>4.8917825092380696</v>
      </c>
      <c r="N1439" s="156">
        <v>11.1712047743379</v>
      </c>
      <c r="O1439" s="156">
        <v>14.778087994608599</v>
      </c>
      <c r="P1439" s="152" t="s">
        <v>11969</v>
      </c>
      <c r="Q1439" s="156">
        <v>16.312195121951198</v>
      </c>
      <c r="R1439" s="152" t="s">
        <v>11970</v>
      </c>
      <c r="S1439" s="156">
        <v>18.982035928143699</v>
      </c>
      <c r="T1439" s="152" t="s">
        <v>11971</v>
      </c>
      <c r="U1439" s="156">
        <v>19.22</v>
      </c>
      <c r="V1439" s="152" t="s">
        <v>163</v>
      </c>
      <c r="W1439" s="152" t="s">
        <v>166</v>
      </c>
      <c r="X1439" s="155">
        <v>2.8024469995999999</v>
      </c>
      <c r="Y1439" s="152" t="s">
        <v>159</v>
      </c>
      <c r="Z1439" s="154">
        <v>42340</v>
      </c>
      <c r="AA1439" s="153" t="s">
        <v>4326</v>
      </c>
      <c r="AB1439" s="152" t="s">
        <v>11670</v>
      </c>
      <c r="AC1439" s="152" t="s">
        <v>238</v>
      </c>
      <c r="AD1439" s="152" t="s">
        <v>181</v>
      </c>
    </row>
    <row r="1440" spans="1:30">
      <c r="A1440" s="189" t="s">
        <v>15196</v>
      </c>
      <c r="B1440" s="189" t="s">
        <v>15197</v>
      </c>
      <c r="C1440" s="154">
        <v>43830</v>
      </c>
      <c r="D1440" s="155">
        <v>1.2301</v>
      </c>
      <c r="E1440" s="155">
        <v>1.2301</v>
      </c>
      <c r="F1440" s="156">
        <v>0.17100977198697001</v>
      </c>
      <c r="G1440" s="154">
        <v>43829</v>
      </c>
      <c r="H1440" s="155">
        <v>1.228</v>
      </c>
      <c r="I1440" s="156">
        <v>14.7695465571935</v>
      </c>
      <c r="J1440" s="152" t="s">
        <v>15198</v>
      </c>
      <c r="K1440" s="156">
        <v>0.72054368296077298</v>
      </c>
      <c r="L1440" s="156">
        <v>1.8041877017297101</v>
      </c>
      <c r="M1440" s="185">
        <v>2.7051849377974402</v>
      </c>
      <c r="N1440" s="156">
        <v>8.3215921098978605</v>
      </c>
      <c r="O1440" s="156">
        <v>14.7695465571935</v>
      </c>
      <c r="P1440" s="152" t="s">
        <v>15198</v>
      </c>
      <c r="Q1440" s="156">
        <v>12.1126503827926</v>
      </c>
      <c r="R1440" s="152" t="s">
        <v>15199</v>
      </c>
      <c r="S1440" s="156">
        <v>18.781382773271499</v>
      </c>
      <c r="T1440" s="152" t="s">
        <v>15200</v>
      </c>
      <c r="U1440" s="156">
        <v>23.01</v>
      </c>
      <c r="V1440" s="152" t="s">
        <v>163</v>
      </c>
      <c r="W1440" s="152" t="s">
        <v>166</v>
      </c>
      <c r="X1440" s="155">
        <v>7.2185733706999997</v>
      </c>
      <c r="Y1440" s="152" t="s">
        <v>159</v>
      </c>
      <c r="Z1440" s="154">
        <v>42153</v>
      </c>
      <c r="AA1440" s="153" t="s">
        <v>4326</v>
      </c>
      <c r="AB1440" s="152" t="s">
        <v>15175</v>
      </c>
      <c r="AC1440" s="152" t="s">
        <v>175</v>
      </c>
      <c r="AD1440" s="152" t="s">
        <v>185</v>
      </c>
    </row>
    <row r="1441" spans="1:30">
      <c r="A1441" s="189" t="s">
        <v>15201</v>
      </c>
      <c r="B1441" s="189" t="s">
        <v>15202</v>
      </c>
      <c r="C1441" s="154">
        <v>43830</v>
      </c>
      <c r="D1441" s="155">
        <v>1.36</v>
      </c>
      <c r="E1441" s="155">
        <v>1.36</v>
      </c>
      <c r="F1441" s="156">
        <v>-0.220102714600139</v>
      </c>
      <c r="G1441" s="154">
        <v>43829</v>
      </c>
      <c r="H1441" s="155">
        <v>1.363</v>
      </c>
      <c r="I1441" s="156">
        <v>14.7679324894515</v>
      </c>
      <c r="J1441" s="152" t="s">
        <v>15203</v>
      </c>
      <c r="K1441" s="156">
        <v>1.19047619047619</v>
      </c>
      <c r="L1441" s="156">
        <v>5.8365758754863997</v>
      </c>
      <c r="M1441" s="185">
        <v>8.1941129673826705</v>
      </c>
      <c r="N1441" s="156">
        <v>11.384111384111399</v>
      </c>
      <c r="O1441" s="156">
        <v>14.7679324894515</v>
      </c>
      <c r="P1441" s="152" t="s">
        <v>15203</v>
      </c>
      <c r="Q1441" s="156">
        <v>14.093959731543601</v>
      </c>
      <c r="R1441" s="152" t="s">
        <v>15204</v>
      </c>
      <c r="S1441" s="156">
        <v>23.411978221415598</v>
      </c>
      <c r="T1441" s="152" t="s">
        <v>15205</v>
      </c>
      <c r="U1441" s="156">
        <v>36</v>
      </c>
      <c r="V1441" s="152" t="s">
        <v>163</v>
      </c>
      <c r="W1441" s="152" t="s">
        <v>166</v>
      </c>
      <c r="X1441" s="155">
        <v>0.49210722270000001</v>
      </c>
      <c r="Y1441" s="152" t="s">
        <v>159</v>
      </c>
      <c r="Z1441" s="154">
        <v>42150</v>
      </c>
      <c r="AA1441" s="153" t="s">
        <v>4326</v>
      </c>
      <c r="AB1441" s="152" t="s">
        <v>11941</v>
      </c>
      <c r="AC1441" s="152" t="s">
        <v>249</v>
      </c>
      <c r="AD1441" s="152" t="s">
        <v>207</v>
      </c>
    </row>
    <row r="1442" spans="1:30">
      <c r="A1442" s="189" t="s">
        <v>15206</v>
      </c>
      <c r="B1442" s="189" t="s">
        <v>15207</v>
      </c>
      <c r="C1442" s="154">
        <v>43830</v>
      </c>
      <c r="D1442" s="155">
        <v>1.37</v>
      </c>
      <c r="E1442" s="155">
        <v>1.464</v>
      </c>
      <c r="F1442" s="156">
        <v>7.3046018991971495E-2</v>
      </c>
      <c r="G1442" s="154">
        <v>43829</v>
      </c>
      <c r="H1442" s="155">
        <v>1.369</v>
      </c>
      <c r="I1442" s="156">
        <v>14.742272104204799</v>
      </c>
      <c r="J1442" s="152" t="s">
        <v>15208</v>
      </c>
      <c r="K1442" s="156">
        <v>0.66127847171200005</v>
      </c>
      <c r="L1442" s="156">
        <v>2.0864381520119299</v>
      </c>
      <c r="M1442" s="185">
        <v>3.7061211162086098</v>
      </c>
      <c r="N1442" s="156">
        <v>7.2496104481975303</v>
      </c>
      <c r="O1442" s="156">
        <v>14.742272104204799</v>
      </c>
      <c r="P1442" s="152" t="s">
        <v>15208</v>
      </c>
      <c r="Q1442" s="156">
        <v>16.433580524344599</v>
      </c>
      <c r="R1442" s="152" t="s">
        <v>15209</v>
      </c>
      <c r="S1442" s="156">
        <v>24.4755395395396</v>
      </c>
      <c r="T1442" s="152" t="s">
        <v>15210</v>
      </c>
      <c r="U1442" s="156">
        <v>24.351064000000001</v>
      </c>
      <c r="V1442" s="152" t="s">
        <v>163</v>
      </c>
      <c r="W1442" s="152" t="s">
        <v>166</v>
      </c>
      <c r="X1442" s="155">
        <v>0.1444987858</v>
      </c>
      <c r="Y1442" s="152" t="s">
        <v>159</v>
      </c>
      <c r="Z1442" s="154">
        <v>42620</v>
      </c>
      <c r="AA1442" s="153" t="s">
        <v>4326</v>
      </c>
      <c r="AB1442" s="152" t="s">
        <v>11968</v>
      </c>
      <c r="AC1442" s="152" t="s">
        <v>198</v>
      </c>
      <c r="AD1442" s="152" t="s">
        <v>207</v>
      </c>
    </row>
    <row r="1443" spans="1:30">
      <c r="A1443" s="189" t="s">
        <v>8754</v>
      </c>
      <c r="B1443" s="189" t="s">
        <v>8755</v>
      </c>
      <c r="C1443" s="154">
        <v>43830</v>
      </c>
      <c r="D1443" s="155">
        <v>0.86399999999999999</v>
      </c>
      <c r="E1443" s="155">
        <v>0.86399999999999999</v>
      </c>
      <c r="F1443" s="156">
        <v>0.23201856148491901</v>
      </c>
      <c r="G1443" s="154">
        <v>43829</v>
      </c>
      <c r="H1443" s="155">
        <v>0.86199999999999999</v>
      </c>
      <c r="I1443" s="156">
        <v>14.741035856573699</v>
      </c>
      <c r="J1443" s="152" t="s">
        <v>11972</v>
      </c>
      <c r="K1443" s="156">
        <v>2.6128266033254199</v>
      </c>
      <c r="L1443" s="156">
        <v>6.7985166872682203</v>
      </c>
      <c r="M1443" s="185">
        <v>9.0909090909090793</v>
      </c>
      <c r="N1443" s="156">
        <v>6.93069306930692</v>
      </c>
      <c r="O1443" s="156">
        <v>14.741035856573699</v>
      </c>
      <c r="P1443" s="152" t="s">
        <v>11972</v>
      </c>
      <c r="Q1443" s="156">
        <v>-7.2961373390558002</v>
      </c>
      <c r="R1443" s="152" t="s">
        <v>11973</v>
      </c>
      <c r="S1443" s="156">
        <v>-13.686313686313699</v>
      </c>
      <c r="T1443" s="152" t="s">
        <v>11974</v>
      </c>
      <c r="U1443" s="156">
        <v>-13.6</v>
      </c>
      <c r="V1443" s="152" t="s">
        <v>157</v>
      </c>
      <c r="W1443" s="152" t="s">
        <v>158</v>
      </c>
      <c r="X1443" s="155">
        <v>4.4420208985</v>
      </c>
      <c r="Y1443" s="152" t="s">
        <v>159</v>
      </c>
      <c r="Z1443" s="154">
        <v>42583</v>
      </c>
      <c r="AA1443" s="153" t="s">
        <v>4326</v>
      </c>
      <c r="AB1443" s="152" t="s">
        <v>10158</v>
      </c>
      <c r="AC1443" s="152" t="s">
        <v>269</v>
      </c>
      <c r="AD1443" s="152" t="s">
        <v>181</v>
      </c>
    </row>
    <row r="1444" spans="1:30">
      <c r="A1444" s="189" t="s">
        <v>707</v>
      </c>
      <c r="B1444" s="189" t="s">
        <v>708</v>
      </c>
      <c r="C1444" s="154">
        <v>43830</v>
      </c>
      <c r="D1444" s="155">
        <v>1.1484000000000001</v>
      </c>
      <c r="E1444" s="155">
        <v>1.7548999999999999</v>
      </c>
      <c r="F1444" s="156">
        <v>0.174459176552687</v>
      </c>
      <c r="G1444" s="154">
        <v>43829</v>
      </c>
      <c r="H1444" s="155">
        <v>1.1464000000000001</v>
      </c>
      <c r="I1444" s="156">
        <v>14.7252747252747</v>
      </c>
      <c r="J1444" s="152" t="s">
        <v>724</v>
      </c>
      <c r="K1444" s="156">
        <v>0.46365147406176199</v>
      </c>
      <c r="L1444" s="156">
        <v>3.1898643184473001</v>
      </c>
      <c r="M1444" s="185">
        <v>4.0594418267488299</v>
      </c>
      <c r="N1444" s="156">
        <v>6.3333333333333197</v>
      </c>
      <c r="O1444" s="156">
        <v>14.7252747252747</v>
      </c>
      <c r="P1444" s="152" t="s">
        <v>724</v>
      </c>
      <c r="Q1444" s="156">
        <v>12.8094302554028</v>
      </c>
      <c r="R1444" s="152" t="s">
        <v>678</v>
      </c>
      <c r="S1444" s="156">
        <v>10.4521472920389</v>
      </c>
      <c r="T1444" s="152" t="s">
        <v>6509</v>
      </c>
      <c r="U1444" s="156">
        <v>102.05431928</v>
      </c>
      <c r="V1444" s="152" t="s">
        <v>157</v>
      </c>
      <c r="W1444" s="152" t="s">
        <v>158</v>
      </c>
      <c r="X1444" s="155">
        <v>3.1658242037000002</v>
      </c>
      <c r="Y1444" s="152" t="s">
        <v>159</v>
      </c>
      <c r="Z1444" s="154">
        <v>39745</v>
      </c>
      <c r="AA1444" s="153" t="s">
        <v>4326</v>
      </c>
      <c r="AB1444" s="152" t="s">
        <v>6510</v>
      </c>
      <c r="AC1444" s="152" t="s">
        <v>249</v>
      </c>
      <c r="AD1444" s="152" t="s">
        <v>181</v>
      </c>
    </row>
    <row r="1445" spans="1:30">
      <c r="A1445" s="189" t="s">
        <v>8756</v>
      </c>
      <c r="B1445" s="189" t="s">
        <v>8757</v>
      </c>
      <c r="C1445" s="154">
        <v>43830</v>
      </c>
      <c r="D1445" s="155">
        <v>1.2778</v>
      </c>
      <c r="E1445" s="155">
        <v>1.2778</v>
      </c>
      <c r="F1445" s="156">
        <v>7.0483201503651297E-2</v>
      </c>
      <c r="G1445" s="154">
        <v>43829</v>
      </c>
      <c r="H1445" s="155">
        <v>1.2768999999999999</v>
      </c>
      <c r="I1445" s="156">
        <v>14.7243670317831</v>
      </c>
      <c r="J1445" s="152" t="s">
        <v>11975</v>
      </c>
      <c r="K1445" s="156">
        <v>0.653800708940526</v>
      </c>
      <c r="L1445" s="156">
        <v>2.0444018527391798</v>
      </c>
      <c r="M1445" s="185">
        <v>3.4320867735146501</v>
      </c>
      <c r="N1445" s="156">
        <v>7.8312236286919799</v>
      </c>
      <c r="O1445" s="156">
        <v>14.7243670317831</v>
      </c>
      <c r="P1445" s="152" t="s">
        <v>11975</v>
      </c>
      <c r="Q1445" s="156">
        <v>14.385462357891001</v>
      </c>
      <c r="R1445" s="152" t="s">
        <v>11976</v>
      </c>
      <c r="S1445" s="156">
        <v>21.463878326996198</v>
      </c>
      <c r="T1445" s="152" t="s">
        <v>11977</v>
      </c>
      <c r="U1445" s="156">
        <v>27.78</v>
      </c>
      <c r="V1445" s="152" t="s">
        <v>163</v>
      </c>
      <c r="W1445" s="152" t="s">
        <v>166</v>
      </c>
      <c r="X1445" s="155">
        <v>4.1856360197000004</v>
      </c>
      <c r="Y1445" s="152" t="s">
        <v>159</v>
      </c>
      <c r="Z1445" s="154">
        <v>42156</v>
      </c>
      <c r="AA1445" s="153" t="s">
        <v>4326</v>
      </c>
      <c r="AB1445" s="152" t="s">
        <v>539</v>
      </c>
      <c r="AC1445" s="152" t="s">
        <v>433</v>
      </c>
      <c r="AD1445" s="152" t="s">
        <v>185</v>
      </c>
    </row>
    <row r="1446" spans="1:30">
      <c r="A1446" s="189" t="s">
        <v>15211</v>
      </c>
      <c r="B1446" s="189" t="s">
        <v>15212</v>
      </c>
      <c r="C1446" s="154">
        <v>43830</v>
      </c>
      <c r="D1446" s="155">
        <v>1.2170000000000001</v>
      </c>
      <c r="E1446" s="155">
        <v>1.2170000000000001</v>
      </c>
      <c r="F1446" s="156">
        <v>0.41254125412542197</v>
      </c>
      <c r="G1446" s="154">
        <v>43829</v>
      </c>
      <c r="H1446" s="155">
        <v>1.212</v>
      </c>
      <c r="I1446" s="156">
        <v>14.7031102733271</v>
      </c>
      <c r="J1446" s="152" t="s">
        <v>15213</v>
      </c>
      <c r="K1446" s="156">
        <v>1.3322231473771899</v>
      </c>
      <c r="L1446" s="156">
        <v>4.1952054794520697</v>
      </c>
      <c r="M1446" s="185">
        <v>4.8234280792420403</v>
      </c>
      <c r="N1446" s="156">
        <v>8.3704363312555703</v>
      </c>
      <c r="O1446" s="156">
        <v>14.7031102733271</v>
      </c>
      <c r="P1446" s="152" t="s">
        <v>15213</v>
      </c>
      <c r="Q1446" s="156">
        <v>18.2701652089407</v>
      </c>
      <c r="R1446" s="152" t="s">
        <v>15214</v>
      </c>
      <c r="S1446" s="157">
        <v>0</v>
      </c>
      <c r="T1446" s="152"/>
      <c r="U1446" s="156">
        <v>21.7</v>
      </c>
      <c r="V1446" s="152" t="s">
        <v>157</v>
      </c>
      <c r="W1446" s="152" t="s">
        <v>95</v>
      </c>
      <c r="X1446" s="155">
        <v>0.22816038929999999</v>
      </c>
      <c r="Y1446" s="152" t="s">
        <v>159</v>
      </c>
      <c r="Z1446" s="154">
        <v>42888</v>
      </c>
      <c r="AA1446" s="153" t="s">
        <v>4326</v>
      </c>
      <c r="AB1446" s="152" t="s">
        <v>15215</v>
      </c>
      <c r="AC1446" s="152" t="s">
        <v>266</v>
      </c>
      <c r="AD1446" s="152" t="s">
        <v>181</v>
      </c>
    </row>
    <row r="1447" spans="1:30">
      <c r="A1447" s="189" t="s">
        <v>3737</v>
      </c>
      <c r="B1447" s="189" t="s">
        <v>3738</v>
      </c>
      <c r="C1447" s="154">
        <v>43830</v>
      </c>
      <c r="D1447" s="155">
        <v>1.248</v>
      </c>
      <c r="E1447" s="155">
        <v>1.67</v>
      </c>
      <c r="F1447" s="156">
        <v>0.16051364365970699</v>
      </c>
      <c r="G1447" s="154">
        <v>43829</v>
      </c>
      <c r="H1447" s="155">
        <v>1.246</v>
      </c>
      <c r="I1447" s="156">
        <v>14.6950465149803</v>
      </c>
      <c r="J1447" s="152" t="s">
        <v>3759</v>
      </c>
      <c r="K1447" s="156">
        <v>0.726392251815969</v>
      </c>
      <c r="L1447" s="156">
        <v>2.8006589785831899</v>
      </c>
      <c r="M1447" s="185">
        <v>2.80065223397445</v>
      </c>
      <c r="N1447" s="156">
        <v>6.5478056417772503</v>
      </c>
      <c r="O1447" s="156">
        <v>14.6950465149803</v>
      </c>
      <c r="P1447" s="152" t="s">
        <v>3759</v>
      </c>
      <c r="Q1447" s="156">
        <v>13.9613705489336</v>
      </c>
      <c r="R1447" s="152" t="s">
        <v>6687</v>
      </c>
      <c r="S1447" s="156">
        <v>15.051761290322601</v>
      </c>
      <c r="T1447" s="152" t="s">
        <v>6688</v>
      </c>
      <c r="U1447" s="156">
        <v>71.197020800000004</v>
      </c>
      <c r="V1447" s="152" t="s">
        <v>157</v>
      </c>
      <c r="W1447" s="152" t="s">
        <v>189</v>
      </c>
      <c r="X1447" s="155">
        <v>15.317668231500001</v>
      </c>
      <c r="Y1447" s="152" t="s">
        <v>159</v>
      </c>
      <c r="Z1447" s="154">
        <v>40506</v>
      </c>
      <c r="AA1447" s="153" t="s">
        <v>4326</v>
      </c>
      <c r="AB1447" s="152" t="s">
        <v>3739</v>
      </c>
      <c r="AC1447" s="152" t="s">
        <v>196</v>
      </c>
      <c r="AD1447" s="152" t="s">
        <v>165</v>
      </c>
    </row>
    <row r="1448" spans="1:30">
      <c r="A1448" s="189" t="s">
        <v>15216</v>
      </c>
      <c r="B1448" s="189" t="s">
        <v>15217</v>
      </c>
      <c r="C1448" s="154">
        <v>43830</v>
      </c>
      <c r="D1448" s="155">
        <v>1.0468999999999999</v>
      </c>
      <c r="E1448" s="155">
        <v>1.2439</v>
      </c>
      <c r="F1448" s="156">
        <v>3.8222646918300199E-2</v>
      </c>
      <c r="G1448" s="154">
        <v>43829</v>
      </c>
      <c r="H1448" s="155">
        <v>1.0465</v>
      </c>
      <c r="I1448" s="156">
        <v>14.690294029806701</v>
      </c>
      <c r="J1448" s="152" t="s">
        <v>15218</v>
      </c>
      <c r="K1448" s="156">
        <v>0.77004524015786302</v>
      </c>
      <c r="L1448" s="156">
        <v>2.0867869332033</v>
      </c>
      <c r="M1448" s="185">
        <v>2.9501015185453698</v>
      </c>
      <c r="N1448" s="156">
        <v>6.87266800283727</v>
      </c>
      <c r="O1448" s="156">
        <v>14.690294029806701</v>
      </c>
      <c r="P1448" s="152" t="s">
        <v>15218</v>
      </c>
      <c r="Q1448" s="156">
        <v>16.188034812286698</v>
      </c>
      <c r="R1448" s="152" t="s">
        <v>15219</v>
      </c>
      <c r="S1448" s="156">
        <v>25.457618067729101</v>
      </c>
      <c r="T1448" s="152" t="s">
        <v>15220</v>
      </c>
      <c r="U1448" s="156">
        <v>25.95944854</v>
      </c>
      <c r="V1448" s="152" t="s">
        <v>163</v>
      </c>
      <c r="W1448" s="152" t="s">
        <v>166</v>
      </c>
      <c r="X1448" s="155">
        <v>3.6546858804000002</v>
      </c>
      <c r="Y1448" s="152" t="s">
        <v>159</v>
      </c>
      <c r="Z1448" s="154">
        <v>42579</v>
      </c>
      <c r="AA1448" s="153" t="s">
        <v>4326</v>
      </c>
      <c r="AB1448" s="152" t="s">
        <v>15195</v>
      </c>
      <c r="AC1448" s="152" t="s">
        <v>381</v>
      </c>
      <c r="AD1448" s="152" t="s">
        <v>338</v>
      </c>
    </row>
    <row r="1449" spans="1:30">
      <c r="A1449" s="189" t="s">
        <v>8758</v>
      </c>
      <c r="B1449" s="189" t="s">
        <v>8759</v>
      </c>
      <c r="C1449" s="154">
        <v>43830</v>
      </c>
      <c r="D1449" s="155">
        <v>1.1794</v>
      </c>
      <c r="E1449" s="155">
        <v>1.1794</v>
      </c>
      <c r="F1449" s="156">
        <v>0.33177371331348499</v>
      </c>
      <c r="G1449" s="154">
        <v>43829</v>
      </c>
      <c r="H1449" s="155">
        <v>1.1755</v>
      </c>
      <c r="I1449" s="156">
        <v>14.627271843716599</v>
      </c>
      <c r="J1449" s="152" t="s">
        <v>11978</v>
      </c>
      <c r="K1449" s="156">
        <v>1.8216351549684799</v>
      </c>
      <c r="L1449" s="156">
        <v>3.1846019247594</v>
      </c>
      <c r="M1449" s="185">
        <v>4.1780761416835901</v>
      </c>
      <c r="N1449" s="156">
        <v>5.38825842194621</v>
      </c>
      <c r="O1449" s="156">
        <v>14.627271843716599</v>
      </c>
      <c r="P1449" s="152" t="s">
        <v>11978</v>
      </c>
      <c r="Q1449" s="156">
        <v>10.6275208704624</v>
      </c>
      <c r="R1449" s="152" t="s">
        <v>11979</v>
      </c>
      <c r="S1449" s="157">
        <v>0</v>
      </c>
      <c r="T1449" s="152"/>
      <c r="U1449" s="156">
        <v>17.940000000000001</v>
      </c>
      <c r="V1449" s="152" t="s">
        <v>163</v>
      </c>
      <c r="W1449" s="152" t="s">
        <v>95</v>
      </c>
      <c r="X1449" s="155">
        <v>2.1171517474999999</v>
      </c>
      <c r="Y1449" s="152" t="s">
        <v>159</v>
      </c>
      <c r="Z1449" s="154">
        <v>42809</v>
      </c>
      <c r="AA1449" s="153" t="s">
        <v>4326</v>
      </c>
      <c r="AB1449" s="152" t="s">
        <v>449</v>
      </c>
      <c r="AC1449" s="152" t="s">
        <v>205</v>
      </c>
      <c r="AD1449" s="152" t="s">
        <v>226</v>
      </c>
    </row>
    <row r="1450" spans="1:30">
      <c r="A1450" s="189" t="s">
        <v>8760</v>
      </c>
      <c r="B1450" s="189" t="s">
        <v>8761</v>
      </c>
      <c r="C1450" s="154">
        <v>43830</v>
      </c>
      <c r="D1450" s="155">
        <v>1.218</v>
      </c>
      <c r="E1450" s="155">
        <v>1.4770000000000001</v>
      </c>
      <c r="F1450" s="156">
        <v>0</v>
      </c>
      <c r="G1450" s="154">
        <v>43829</v>
      </c>
      <c r="H1450" s="155">
        <v>1.218</v>
      </c>
      <c r="I1450" s="156">
        <v>14.6209690649526</v>
      </c>
      <c r="J1450" s="152" t="s">
        <v>11980</v>
      </c>
      <c r="K1450" s="156">
        <v>1.16279069767442</v>
      </c>
      <c r="L1450" s="156">
        <v>3.3955857385399</v>
      </c>
      <c r="M1450" s="185">
        <v>4.7291445625868596</v>
      </c>
      <c r="N1450" s="156">
        <v>9.6309587095306295</v>
      </c>
      <c r="O1450" s="156">
        <v>14.6209690649526</v>
      </c>
      <c r="P1450" s="152" t="s">
        <v>11980</v>
      </c>
      <c r="Q1450" s="156">
        <v>18.256797653617198</v>
      </c>
      <c r="R1450" s="152" t="s">
        <v>11981</v>
      </c>
      <c r="S1450" s="156">
        <v>31.657897750865001</v>
      </c>
      <c r="T1450" s="152" t="s">
        <v>11982</v>
      </c>
      <c r="U1450" s="156">
        <v>52.1965298</v>
      </c>
      <c r="V1450" s="152" t="s">
        <v>157</v>
      </c>
      <c r="W1450" s="152" t="s">
        <v>197</v>
      </c>
      <c r="X1450" s="155">
        <v>2.5625762404999999</v>
      </c>
      <c r="Y1450" s="152" t="s">
        <v>159</v>
      </c>
      <c r="Z1450" s="154">
        <v>41785</v>
      </c>
      <c r="AA1450" s="153" t="s">
        <v>4326</v>
      </c>
      <c r="AB1450" s="152" t="s">
        <v>285</v>
      </c>
      <c r="AC1450" s="152" t="s">
        <v>286</v>
      </c>
      <c r="AD1450" s="152" t="s">
        <v>173</v>
      </c>
    </row>
    <row r="1451" spans="1:30">
      <c r="A1451" s="189" t="s">
        <v>919</v>
      </c>
      <c r="B1451" s="189" t="s">
        <v>920</v>
      </c>
      <c r="C1451" s="154">
        <v>43830</v>
      </c>
      <c r="D1451" s="155">
        <v>1.5469999999999999</v>
      </c>
      <c r="E1451" s="155">
        <v>2.1309999999999998</v>
      </c>
      <c r="F1451" s="156">
        <v>6.4683053040088395E-2</v>
      </c>
      <c r="G1451" s="154">
        <v>43829</v>
      </c>
      <c r="H1451" s="155">
        <v>1.546</v>
      </c>
      <c r="I1451" s="156">
        <v>14.592592592592601</v>
      </c>
      <c r="J1451" s="152" t="s">
        <v>709</v>
      </c>
      <c r="K1451" s="156">
        <v>0.65061808718282299</v>
      </c>
      <c r="L1451" s="156">
        <v>3.2710280373831702</v>
      </c>
      <c r="M1451" s="185">
        <v>3.5475234270414902</v>
      </c>
      <c r="N1451" s="156">
        <v>6.25</v>
      </c>
      <c r="O1451" s="156">
        <v>14.592592592592601</v>
      </c>
      <c r="P1451" s="152" t="s">
        <v>709</v>
      </c>
      <c r="Q1451" s="156">
        <v>16.315789473684202</v>
      </c>
      <c r="R1451" s="152" t="s">
        <v>724</v>
      </c>
      <c r="S1451" s="156">
        <v>18.159684168894898</v>
      </c>
      <c r="T1451" s="152" t="s">
        <v>6511</v>
      </c>
      <c r="U1451" s="156">
        <v>137.13158559999999</v>
      </c>
      <c r="V1451" s="152" t="s">
        <v>157</v>
      </c>
      <c r="W1451" s="152" t="s">
        <v>158</v>
      </c>
      <c r="X1451" s="155">
        <v>0.90682824390000005</v>
      </c>
      <c r="Y1451" s="152" t="s">
        <v>159</v>
      </c>
      <c r="Z1451" s="154">
        <v>40491</v>
      </c>
      <c r="AA1451" s="153" t="s">
        <v>4326</v>
      </c>
      <c r="AB1451" s="152" t="s">
        <v>180</v>
      </c>
      <c r="AC1451" s="152" t="s">
        <v>167</v>
      </c>
      <c r="AD1451" s="152" t="s">
        <v>185</v>
      </c>
    </row>
    <row r="1452" spans="1:30">
      <c r="A1452" s="189" t="s">
        <v>15221</v>
      </c>
      <c r="B1452" s="189" t="s">
        <v>15222</v>
      </c>
      <c r="C1452" s="154">
        <v>43830</v>
      </c>
      <c r="D1452" s="155">
        <v>1.0094000000000001</v>
      </c>
      <c r="E1452" s="155">
        <v>1.0094000000000001</v>
      </c>
      <c r="F1452" s="156">
        <v>0.138888888888896</v>
      </c>
      <c r="G1452" s="154">
        <v>43829</v>
      </c>
      <c r="H1452" s="155">
        <v>1.008</v>
      </c>
      <c r="I1452" s="156">
        <v>14.5353455123114</v>
      </c>
      <c r="J1452" s="152" t="s">
        <v>15223</v>
      </c>
      <c r="K1452" s="156">
        <v>1.27420487609111</v>
      </c>
      <c r="L1452" s="156">
        <v>3.7090311312031301</v>
      </c>
      <c r="M1452" s="185">
        <v>5.2993949509701697</v>
      </c>
      <c r="N1452" s="156">
        <v>5.06922036015406</v>
      </c>
      <c r="O1452" s="156">
        <v>14.5353455123114</v>
      </c>
      <c r="P1452" s="152" t="s">
        <v>15223</v>
      </c>
      <c r="Q1452" s="157">
        <v>0</v>
      </c>
      <c r="R1452" s="152"/>
      <c r="S1452" s="157">
        <v>0</v>
      </c>
      <c r="T1452" s="152"/>
      <c r="U1452" s="156">
        <v>0.94000000000000705</v>
      </c>
      <c r="V1452" s="152" t="s">
        <v>163</v>
      </c>
      <c r="W1452" s="152" t="s">
        <v>95</v>
      </c>
      <c r="X1452" s="155">
        <v>2.1195174902999998</v>
      </c>
      <c r="Y1452" s="152" t="s">
        <v>159</v>
      </c>
      <c r="Z1452" s="154">
        <v>43138</v>
      </c>
      <c r="AA1452" s="153" t="s">
        <v>4326</v>
      </c>
      <c r="AB1452" s="152" t="s">
        <v>15189</v>
      </c>
      <c r="AC1452" s="152" t="s">
        <v>246</v>
      </c>
      <c r="AD1452" s="152" t="s">
        <v>338</v>
      </c>
    </row>
    <row r="1453" spans="1:30">
      <c r="A1453" s="189" t="s">
        <v>3753</v>
      </c>
      <c r="B1453" s="189" t="s">
        <v>3754</v>
      </c>
      <c r="C1453" s="154">
        <v>43830</v>
      </c>
      <c r="D1453" s="155">
        <v>1.4127000000000001</v>
      </c>
      <c r="E1453" s="155">
        <v>2.0327000000000002</v>
      </c>
      <c r="F1453" s="156">
        <v>0.148872820076559</v>
      </c>
      <c r="G1453" s="154">
        <v>43829</v>
      </c>
      <c r="H1453" s="155">
        <v>1.4106000000000001</v>
      </c>
      <c r="I1453" s="156">
        <v>14.434974082179099</v>
      </c>
      <c r="J1453" s="152" t="s">
        <v>3762</v>
      </c>
      <c r="K1453" s="156">
        <v>0.48367593712214801</v>
      </c>
      <c r="L1453" s="156">
        <v>3.3809001097694802</v>
      </c>
      <c r="M1453" s="185">
        <v>4.5050861846797403</v>
      </c>
      <c r="N1453" s="156">
        <v>7.4623459607485296</v>
      </c>
      <c r="O1453" s="156">
        <v>14.434974082179099</v>
      </c>
      <c r="P1453" s="152" t="s">
        <v>3762</v>
      </c>
      <c r="Q1453" s="156">
        <v>3.2147114082341202</v>
      </c>
      <c r="R1453" s="152" t="s">
        <v>6689</v>
      </c>
      <c r="S1453" s="156">
        <v>3.6463503334189702</v>
      </c>
      <c r="T1453" s="152" t="s">
        <v>6690</v>
      </c>
      <c r="U1453" s="156">
        <v>136.27110833</v>
      </c>
      <c r="V1453" s="152" t="s">
        <v>157</v>
      </c>
      <c r="W1453" s="152" t="s">
        <v>186</v>
      </c>
      <c r="X1453" s="155">
        <v>1.9330136026</v>
      </c>
      <c r="Y1453" s="152" t="s">
        <v>159</v>
      </c>
      <c r="Z1453" s="154">
        <v>38909</v>
      </c>
      <c r="AA1453" s="153" t="s">
        <v>4326</v>
      </c>
      <c r="AB1453" s="152" t="s">
        <v>610</v>
      </c>
      <c r="AC1453" s="152" t="s">
        <v>215</v>
      </c>
      <c r="AD1453" s="152" t="s">
        <v>241</v>
      </c>
    </row>
    <row r="1454" spans="1:30">
      <c r="A1454" s="189" t="s">
        <v>15224</v>
      </c>
      <c r="B1454" s="189" t="s">
        <v>15225</v>
      </c>
      <c r="C1454" s="154">
        <v>43830</v>
      </c>
      <c r="D1454" s="155">
        <v>1.889</v>
      </c>
      <c r="E1454" s="155">
        <v>1.9390000000000001</v>
      </c>
      <c r="F1454" s="156">
        <v>0.10598834128246</v>
      </c>
      <c r="G1454" s="154">
        <v>43829</v>
      </c>
      <c r="H1454" s="155">
        <v>1.887</v>
      </c>
      <c r="I1454" s="156">
        <v>14.3462469733656</v>
      </c>
      <c r="J1454" s="152" t="s">
        <v>15226</v>
      </c>
      <c r="K1454" s="156">
        <v>1.88781014023731</v>
      </c>
      <c r="L1454" s="156">
        <v>3.9053905390538901</v>
      </c>
      <c r="M1454" s="185">
        <v>7.6966932725199602</v>
      </c>
      <c r="N1454" s="156">
        <v>8.6256469235192608</v>
      </c>
      <c r="O1454" s="156">
        <v>14.3462469733656</v>
      </c>
      <c r="P1454" s="152" t="s">
        <v>15226</v>
      </c>
      <c r="Q1454" s="156">
        <v>-9.5306513409961795</v>
      </c>
      <c r="R1454" s="152" t="s">
        <v>15227</v>
      </c>
      <c r="S1454" s="156">
        <v>1.5591397849462201</v>
      </c>
      <c r="T1454" s="152" t="s">
        <v>15228</v>
      </c>
      <c r="U1454" s="156">
        <v>98.141743599999998</v>
      </c>
      <c r="V1454" s="152" t="s">
        <v>163</v>
      </c>
      <c r="W1454" s="152" t="s">
        <v>158</v>
      </c>
      <c r="X1454" s="155">
        <v>0.1850866605</v>
      </c>
      <c r="Y1454" s="152" t="s">
        <v>159</v>
      </c>
      <c r="Z1454" s="154">
        <v>40842</v>
      </c>
      <c r="AA1454" s="153" t="s">
        <v>4326</v>
      </c>
      <c r="AB1454" s="152" t="s">
        <v>15229</v>
      </c>
      <c r="AC1454" s="152" t="s">
        <v>187</v>
      </c>
      <c r="AD1454" s="152" t="s">
        <v>181</v>
      </c>
    </row>
    <row r="1455" spans="1:30">
      <c r="A1455" s="189" t="s">
        <v>15230</v>
      </c>
      <c r="B1455" s="189" t="s">
        <v>15231</v>
      </c>
      <c r="C1455" s="154">
        <v>43830</v>
      </c>
      <c r="D1455" s="155">
        <v>1.0571999999999999</v>
      </c>
      <c r="E1455" s="155">
        <v>1.0571999999999999</v>
      </c>
      <c r="F1455" s="156">
        <v>0.90674811491837704</v>
      </c>
      <c r="G1455" s="154">
        <v>43829</v>
      </c>
      <c r="H1455" s="155">
        <v>1.0477000000000001</v>
      </c>
      <c r="I1455" s="156">
        <v>14.3166089965398</v>
      </c>
      <c r="J1455" s="152" t="s">
        <v>15232</v>
      </c>
      <c r="K1455" s="156">
        <v>2.6507427905621799</v>
      </c>
      <c r="L1455" s="156">
        <v>9.5657581096486606</v>
      </c>
      <c r="M1455" s="185">
        <v>9.8617894627454898</v>
      </c>
      <c r="N1455" s="156">
        <v>10.3549060542797</v>
      </c>
      <c r="O1455" s="156">
        <v>14.3166089965398</v>
      </c>
      <c r="P1455" s="152" t="s">
        <v>15232</v>
      </c>
      <c r="Q1455" s="156">
        <v>7.6797718476268004</v>
      </c>
      <c r="R1455" s="152" t="s">
        <v>15233</v>
      </c>
      <c r="S1455" s="157">
        <v>0</v>
      </c>
      <c r="T1455" s="152"/>
      <c r="U1455" s="156">
        <v>5.71999999999999</v>
      </c>
      <c r="V1455" s="152" t="s">
        <v>157</v>
      </c>
      <c r="W1455" s="152" t="s">
        <v>95</v>
      </c>
      <c r="X1455" s="155">
        <v>0.118153246</v>
      </c>
      <c r="Y1455" s="152" t="s">
        <v>159</v>
      </c>
      <c r="Z1455" s="154">
        <v>42818</v>
      </c>
      <c r="AA1455" s="153" t="s">
        <v>4326</v>
      </c>
      <c r="AB1455" s="152" t="s">
        <v>15234</v>
      </c>
      <c r="AC1455" s="152" t="s">
        <v>526</v>
      </c>
      <c r="AD1455" s="152" t="s">
        <v>173</v>
      </c>
    </row>
    <row r="1456" spans="1:30">
      <c r="A1456" s="189" t="s">
        <v>8762</v>
      </c>
      <c r="B1456" s="189" t="s">
        <v>8763</v>
      </c>
      <c r="C1456" s="154">
        <v>43830</v>
      </c>
      <c r="D1456" s="155">
        <v>1.1228</v>
      </c>
      <c r="E1456" s="155">
        <v>1.1828000000000001</v>
      </c>
      <c r="F1456" s="156">
        <v>0.214209210996059</v>
      </c>
      <c r="G1456" s="154">
        <v>43829</v>
      </c>
      <c r="H1456" s="155">
        <v>1.1204000000000001</v>
      </c>
      <c r="I1456" s="156">
        <v>14.272370244827799</v>
      </c>
      <c r="J1456" s="152" t="s">
        <v>11983</v>
      </c>
      <c r="K1456" s="156">
        <v>1.12582184995045</v>
      </c>
      <c r="L1456" s="156">
        <v>2.9713866471019701</v>
      </c>
      <c r="M1456" s="185">
        <v>3.4838338532723099</v>
      </c>
      <c r="N1456" s="156">
        <v>8.0342150782261896</v>
      </c>
      <c r="O1456" s="156">
        <v>14.272370244827799</v>
      </c>
      <c r="P1456" s="152" t="s">
        <v>11983</v>
      </c>
      <c r="Q1456" s="156">
        <v>14.834900373039</v>
      </c>
      <c r="R1456" s="152" t="s">
        <v>11984</v>
      </c>
      <c r="S1456" s="156">
        <v>19.142630065097599</v>
      </c>
      <c r="T1456" s="152" t="s">
        <v>11985</v>
      </c>
      <c r="U1456" s="156">
        <v>18.96391612</v>
      </c>
      <c r="V1456" s="152" t="s">
        <v>163</v>
      </c>
      <c r="W1456" s="152" t="s">
        <v>189</v>
      </c>
      <c r="X1456" s="155">
        <v>8.4250634183000006</v>
      </c>
      <c r="Y1456" s="152" t="s">
        <v>159</v>
      </c>
      <c r="Z1456" s="154">
        <v>42668</v>
      </c>
      <c r="AA1456" s="153" t="s">
        <v>4326</v>
      </c>
      <c r="AB1456" s="152" t="s">
        <v>11986</v>
      </c>
      <c r="AC1456" s="152" t="s">
        <v>175</v>
      </c>
      <c r="AD1456" s="152" t="s">
        <v>165</v>
      </c>
    </row>
    <row r="1457" spans="1:30">
      <c r="A1457" s="189" t="s">
        <v>8764</v>
      </c>
      <c r="B1457" s="189" t="s">
        <v>8765</v>
      </c>
      <c r="C1457" s="154">
        <v>43830</v>
      </c>
      <c r="D1457" s="155">
        <v>1.3149999999999999</v>
      </c>
      <c r="E1457" s="155">
        <v>1.4950000000000001</v>
      </c>
      <c r="F1457" s="156">
        <v>0.38167938931297601</v>
      </c>
      <c r="G1457" s="154">
        <v>43829</v>
      </c>
      <c r="H1457" s="155">
        <v>1.31</v>
      </c>
      <c r="I1457" s="156">
        <v>14.248479582971299</v>
      </c>
      <c r="J1457" s="152" t="s">
        <v>11987</v>
      </c>
      <c r="K1457" s="156">
        <v>1.3097072419106299</v>
      </c>
      <c r="L1457" s="156">
        <v>3.6249014972419298</v>
      </c>
      <c r="M1457" s="185">
        <v>2.9757243539545901</v>
      </c>
      <c r="N1457" s="156">
        <v>2.2550544323483699</v>
      </c>
      <c r="O1457" s="156">
        <v>14.248479582971299</v>
      </c>
      <c r="P1457" s="152" t="s">
        <v>11987</v>
      </c>
      <c r="Q1457" s="156">
        <v>-8.9965397923875408</v>
      </c>
      <c r="R1457" s="152" t="s">
        <v>11988</v>
      </c>
      <c r="S1457" s="156">
        <v>-28.726287262872599</v>
      </c>
      <c r="T1457" s="152" t="s">
        <v>11989</v>
      </c>
      <c r="U1457" s="156">
        <v>54.835726999999999</v>
      </c>
      <c r="V1457" s="152" t="s">
        <v>157</v>
      </c>
      <c r="W1457" s="152" t="s">
        <v>186</v>
      </c>
      <c r="X1457" s="155">
        <v>3.9482475680000002</v>
      </c>
      <c r="Y1457" s="152" t="s">
        <v>159</v>
      </c>
      <c r="Z1457" s="154">
        <v>40114</v>
      </c>
      <c r="AA1457" s="153" t="s">
        <v>4326</v>
      </c>
      <c r="AB1457" s="152" t="s">
        <v>11990</v>
      </c>
      <c r="AC1457" s="152" t="s">
        <v>369</v>
      </c>
      <c r="AD1457" s="152" t="s">
        <v>173</v>
      </c>
    </row>
    <row r="1458" spans="1:30">
      <c r="A1458" s="189" t="s">
        <v>15235</v>
      </c>
      <c r="B1458" s="189" t="s">
        <v>15236</v>
      </c>
      <c r="C1458" s="154">
        <v>43830</v>
      </c>
      <c r="D1458" s="155">
        <v>1.1682999999999999</v>
      </c>
      <c r="E1458" s="155">
        <v>1.1682999999999999</v>
      </c>
      <c r="F1458" s="156">
        <v>0.33493644795601102</v>
      </c>
      <c r="G1458" s="154">
        <v>43829</v>
      </c>
      <c r="H1458" s="155">
        <v>1.1644000000000001</v>
      </c>
      <c r="I1458" s="156">
        <v>14.2368240930869</v>
      </c>
      <c r="J1458" s="152" t="s">
        <v>15237</v>
      </c>
      <c r="K1458" s="156">
        <v>1.81263616557734</v>
      </c>
      <c r="L1458" s="156">
        <v>3.16114790286974</v>
      </c>
      <c r="M1458" s="185">
        <v>4.1544084871177702</v>
      </c>
      <c r="N1458" s="156">
        <v>5.2238133837701399</v>
      </c>
      <c r="O1458" s="156">
        <v>14.2368240930869</v>
      </c>
      <c r="P1458" s="152" t="s">
        <v>15237</v>
      </c>
      <c r="Q1458" s="156">
        <v>9.9059266227657492</v>
      </c>
      <c r="R1458" s="152" t="s">
        <v>15238</v>
      </c>
      <c r="S1458" s="157">
        <v>0</v>
      </c>
      <c r="T1458" s="152"/>
      <c r="U1458" s="156">
        <v>16.829999999999998</v>
      </c>
      <c r="V1458" s="152" t="s">
        <v>163</v>
      </c>
      <c r="W1458" s="152" t="s">
        <v>95</v>
      </c>
      <c r="X1458" s="155">
        <v>0.30844421300000002</v>
      </c>
      <c r="Y1458" s="152" t="s">
        <v>159</v>
      </c>
      <c r="Z1458" s="154">
        <v>42809</v>
      </c>
      <c r="AA1458" s="153" t="s">
        <v>4326</v>
      </c>
      <c r="AB1458" s="152" t="s">
        <v>449</v>
      </c>
      <c r="AC1458" s="152" t="s">
        <v>205</v>
      </c>
      <c r="AD1458" s="152" t="s">
        <v>226</v>
      </c>
    </row>
    <row r="1459" spans="1:30">
      <c r="A1459" s="189" t="s">
        <v>15239</v>
      </c>
      <c r="B1459" s="189" t="s">
        <v>15240</v>
      </c>
      <c r="C1459" s="154">
        <v>43830</v>
      </c>
      <c r="D1459" s="155">
        <v>1.2430000000000001</v>
      </c>
      <c r="E1459" s="155">
        <v>1.621</v>
      </c>
      <c r="F1459" s="156">
        <v>8.05152979066142E-2</v>
      </c>
      <c r="G1459" s="154">
        <v>43829</v>
      </c>
      <c r="H1459" s="155">
        <v>1.242</v>
      </c>
      <c r="I1459" s="156">
        <v>14.2270115161005</v>
      </c>
      <c r="J1459" s="152" t="s">
        <v>15241</v>
      </c>
      <c r="K1459" s="156">
        <v>0.72933549432740397</v>
      </c>
      <c r="L1459" s="156">
        <v>2.8122415219189398</v>
      </c>
      <c r="M1459" s="185">
        <v>2.7272688738720898</v>
      </c>
      <c r="N1459" s="156">
        <v>6.3681931237927598</v>
      </c>
      <c r="O1459" s="156">
        <v>14.2270115161005</v>
      </c>
      <c r="P1459" s="152" t="s">
        <v>15241</v>
      </c>
      <c r="Q1459" s="156">
        <v>13.299270299503201</v>
      </c>
      <c r="R1459" s="152" t="s">
        <v>15242</v>
      </c>
      <c r="S1459" s="156">
        <v>13.9510418844567</v>
      </c>
      <c r="T1459" s="152" t="s">
        <v>15243</v>
      </c>
      <c r="U1459" s="156">
        <v>65.684814900000006</v>
      </c>
      <c r="V1459" s="152" t="s">
        <v>157</v>
      </c>
      <c r="W1459" s="152" t="s">
        <v>189</v>
      </c>
      <c r="X1459" s="155">
        <v>7.8595128384999997</v>
      </c>
      <c r="Y1459" s="152" t="s">
        <v>159</v>
      </c>
      <c r="Z1459" s="154">
        <v>40506</v>
      </c>
      <c r="AA1459" s="153" t="s">
        <v>4326</v>
      </c>
      <c r="AB1459" s="152" t="s">
        <v>3739</v>
      </c>
      <c r="AC1459" s="152" t="s">
        <v>196</v>
      </c>
      <c r="AD1459" s="152" t="s">
        <v>165</v>
      </c>
    </row>
    <row r="1460" spans="1:30">
      <c r="A1460" s="189" t="s">
        <v>15244</v>
      </c>
      <c r="B1460" s="189" t="s">
        <v>15245</v>
      </c>
      <c r="C1460" s="154">
        <v>43830</v>
      </c>
      <c r="D1460" s="155">
        <v>1.2070000000000001</v>
      </c>
      <c r="E1460" s="155">
        <v>1.2070000000000001</v>
      </c>
      <c r="F1460" s="156">
        <v>0.41597337770383702</v>
      </c>
      <c r="G1460" s="154">
        <v>43829</v>
      </c>
      <c r="H1460" s="155">
        <v>1.202</v>
      </c>
      <c r="I1460" s="156">
        <v>14.1911069063387</v>
      </c>
      <c r="J1460" s="152" t="s">
        <v>15246</v>
      </c>
      <c r="K1460" s="156">
        <v>1.34340890008396</v>
      </c>
      <c r="L1460" s="156">
        <v>4.2314335060449197</v>
      </c>
      <c r="M1460" s="185">
        <v>4.6834345186470099</v>
      </c>
      <c r="N1460" s="156">
        <v>8.1541218637992792</v>
      </c>
      <c r="O1460" s="156">
        <v>14.1911069063387</v>
      </c>
      <c r="P1460" s="152" t="s">
        <v>15246</v>
      </c>
      <c r="Q1460" s="156">
        <v>17.526777020447899</v>
      </c>
      <c r="R1460" s="152" t="s">
        <v>15247</v>
      </c>
      <c r="S1460" s="157">
        <v>0</v>
      </c>
      <c r="T1460" s="152"/>
      <c r="U1460" s="156">
        <v>20.7</v>
      </c>
      <c r="V1460" s="152" t="s">
        <v>157</v>
      </c>
      <c r="W1460" s="152" t="s">
        <v>95</v>
      </c>
      <c r="X1460" s="155">
        <v>5.0778671400000003E-2</v>
      </c>
      <c r="Y1460" s="152" t="s">
        <v>159</v>
      </c>
      <c r="Z1460" s="154">
        <v>42888</v>
      </c>
      <c r="AA1460" s="153" t="s">
        <v>4326</v>
      </c>
      <c r="AB1460" s="152" t="s">
        <v>15215</v>
      </c>
      <c r="AC1460" s="152" t="s">
        <v>266</v>
      </c>
      <c r="AD1460" s="152" t="s">
        <v>181</v>
      </c>
    </row>
    <row r="1461" spans="1:30">
      <c r="A1461" s="189" t="s">
        <v>15248</v>
      </c>
      <c r="B1461" s="189" t="s">
        <v>15249</v>
      </c>
      <c r="C1461" s="154">
        <v>43830</v>
      </c>
      <c r="D1461" s="155">
        <v>1.1358999999999999</v>
      </c>
      <c r="E1461" s="155">
        <v>1.1358999999999999</v>
      </c>
      <c r="F1461" s="156">
        <v>0.12340237990302701</v>
      </c>
      <c r="G1461" s="154">
        <v>43829</v>
      </c>
      <c r="H1461" s="155">
        <v>1.1345000000000001</v>
      </c>
      <c r="I1461" s="156">
        <v>14.1722786209669</v>
      </c>
      <c r="J1461" s="152" t="s">
        <v>15250</v>
      </c>
      <c r="K1461" s="156">
        <v>0.66465792272242497</v>
      </c>
      <c r="L1461" s="156">
        <v>2.18603814321698</v>
      </c>
      <c r="M1461" s="185">
        <v>2.4625653977990098</v>
      </c>
      <c r="N1461" s="156">
        <v>4.7008940916213398</v>
      </c>
      <c r="O1461" s="156">
        <v>14.1722786209669</v>
      </c>
      <c r="P1461" s="152" t="s">
        <v>15250</v>
      </c>
      <c r="Q1461" s="156">
        <v>11.6912487708948</v>
      </c>
      <c r="R1461" s="152" t="s">
        <v>15251</v>
      </c>
      <c r="S1461" s="156">
        <v>13.047372611465001</v>
      </c>
      <c r="T1461" s="152" t="s">
        <v>15252</v>
      </c>
      <c r="U1461" s="156">
        <v>13.59</v>
      </c>
      <c r="V1461" s="152" t="s">
        <v>157</v>
      </c>
      <c r="W1461" s="152" t="s">
        <v>189</v>
      </c>
      <c r="X1461" s="155">
        <v>0.1141029299</v>
      </c>
      <c r="Y1461" s="152" t="s">
        <v>159</v>
      </c>
      <c r="Z1461" s="154">
        <v>42690</v>
      </c>
      <c r="AA1461" s="153" t="s">
        <v>4326</v>
      </c>
      <c r="AB1461" s="152" t="s">
        <v>225</v>
      </c>
      <c r="AC1461" s="152" t="s">
        <v>203</v>
      </c>
      <c r="AD1461" s="152" t="s">
        <v>165</v>
      </c>
    </row>
    <row r="1462" spans="1:30">
      <c r="A1462" s="189" t="s">
        <v>15253</v>
      </c>
      <c r="B1462" s="189" t="s">
        <v>15254</v>
      </c>
      <c r="C1462" s="154">
        <v>43830</v>
      </c>
      <c r="D1462" s="155">
        <v>1.1395999999999999</v>
      </c>
      <c r="E1462" s="155">
        <v>1.1395999999999999</v>
      </c>
      <c r="F1462" s="156">
        <v>0.13179861172129501</v>
      </c>
      <c r="G1462" s="154">
        <v>43829</v>
      </c>
      <c r="H1462" s="155">
        <v>1.1380999999999999</v>
      </c>
      <c r="I1462" s="156">
        <v>14.1654978962132</v>
      </c>
      <c r="J1462" s="152" t="s">
        <v>15255</v>
      </c>
      <c r="K1462" s="156">
        <v>0.66248564614431904</v>
      </c>
      <c r="L1462" s="156">
        <v>2.1879483500717298</v>
      </c>
      <c r="M1462" s="185">
        <v>2.43595505617977</v>
      </c>
      <c r="N1462" s="156">
        <v>4.6080411235542504</v>
      </c>
      <c r="O1462" s="156">
        <v>14.1654978962132</v>
      </c>
      <c r="P1462" s="152" t="s">
        <v>15255</v>
      </c>
      <c r="Q1462" s="156">
        <v>12.2316328540477</v>
      </c>
      <c r="R1462" s="152" t="s">
        <v>15256</v>
      </c>
      <c r="S1462" s="156">
        <v>13.4268936000796</v>
      </c>
      <c r="T1462" s="152" t="s">
        <v>15257</v>
      </c>
      <c r="U1462" s="156">
        <v>13.96</v>
      </c>
      <c r="V1462" s="152" t="s">
        <v>157</v>
      </c>
      <c r="W1462" s="152" t="s">
        <v>189</v>
      </c>
      <c r="X1462" s="155">
        <v>4.30547664E-2</v>
      </c>
      <c r="Y1462" s="152" t="s">
        <v>159</v>
      </c>
      <c r="Z1462" s="154">
        <v>42690</v>
      </c>
      <c r="AA1462" s="153" t="s">
        <v>4326</v>
      </c>
      <c r="AB1462" s="152" t="s">
        <v>225</v>
      </c>
      <c r="AC1462" s="152" t="s">
        <v>203</v>
      </c>
      <c r="AD1462" s="152" t="s">
        <v>165</v>
      </c>
    </row>
    <row r="1463" spans="1:30">
      <c r="A1463" s="189" t="s">
        <v>15258</v>
      </c>
      <c r="B1463" s="189" t="s">
        <v>15259</v>
      </c>
      <c r="C1463" s="154">
        <v>43830</v>
      </c>
      <c r="D1463" s="155">
        <v>1.1667000000000001</v>
      </c>
      <c r="E1463" s="155">
        <v>1.1817</v>
      </c>
      <c r="F1463" s="156">
        <v>0.223348509578224</v>
      </c>
      <c r="G1463" s="154">
        <v>43829</v>
      </c>
      <c r="H1463" s="155">
        <v>1.1640999999999999</v>
      </c>
      <c r="I1463" s="156">
        <v>14.1261302913371</v>
      </c>
      <c r="J1463" s="152" t="s">
        <v>15260</v>
      </c>
      <c r="K1463" s="156">
        <v>1.1268093958568199</v>
      </c>
      <c r="L1463" s="156">
        <v>2.9653163886682599</v>
      </c>
      <c r="M1463" s="185">
        <v>3.4492176044175999</v>
      </c>
      <c r="N1463" s="156">
        <v>8.0378068471730302</v>
      </c>
      <c r="O1463" s="156">
        <v>14.1261302913371</v>
      </c>
      <c r="P1463" s="152" t="s">
        <v>15260</v>
      </c>
      <c r="Q1463" s="156">
        <v>14.4463061429815</v>
      </c>
      <c r="R1463" s="152" t="s">
        <v>15261</v>
      </c>
      <c r="S1463" s="156">
        <v>18.5283505259994</v>
      </c>
      <c r="T1463" s="152" t="s">
        <v>15262</v>
      </c>
      <c r="U1463" s="156">
        <v>18.303146659999999</v>
      </c>
      <c r="V1463" s="152" t="s">
        <v>163</v>
      </c>
      <c r="W1463" s="152" t="s">
        <v>189</v>
      </c>
      <c r="X1463" s="155">
        <v>2.3838255499999999E-2</v>
      </c>
      <c r="Y1463" s="152" t="s">
        <v>159</v>
      </c>
      <c r="Z1463" s="154">
        <v>42668</v>
      </c>
      <c r="AA1463" s="153" t="s">
        <v>4326</v>
      </c>
      <c r="AB1463" s="152" t="s">
        <v>11986</v>
      </c>
      <c r="AC1463" s="152" t="s">
        <v>175</v>
      </c>
      <c r="AD1463" s="152" t="s">
        <v>165</v>
      </c>
    </row>
    <row r="1464" spans="1:30">
      <c r="A1464" s="189" t="s">
        <v>8766</v>
      </c>
      <c r="B1464" s="189" t="s">
        <v>8767</v>
      </c>
      <c r="C1464" s="154">
        <v>43830</v>
      </c>
      <c r="D1464" s="155">
        <v>0.87749999999999995</v>
      </c>
      <c r="E1464" s="155">
        <v>0.87749999999999995</v>
      </c>
      <c r="F1464" s="156">
        <v>2.24889303192729</v>
      </c>
      <c r="G1464" s="154">
        <v>43826</v>
      </c>
      <c r="H1464" s="155">
        <v>0.85819999999999996</v>
      </c>
      <c r="I1464" s="156">
        <v>14.124073351541201</v>
      </c>
      <c r="J1464" s="152" t="s">
        <v>11991</v>
      </c>
      <c r="K1464" s="156">
        <v>2.6315789473684199</v>
      </c>
      <c r="L1464" s="156">
        <v>7.0644216691068804</v>
      </c>
      <c r="M1464" s="185">
        <v>3.5031847133757901</v>
      </c>
      <c r="N1464" s="156">
        <v>5.0772362591306397</v>
      </c>
      <c r="O1464" s="156">
        <v>14.124073351541201</v>
      </c>
      <c r="P1464" s="152" t="s">
        <v>11991</v>
      </c>
      <c r="Q1464" s="157">
        <v>0</v>
      </c>
      <c r="R1464" s="152"/>
      <c r="S1464" s="157">
        <v>0</v>
      </c>
      <c r="T1464" s="152"/>
      <c r="U1464" s="156">
        <v>-12.25</v>
      </c>
      <c r="V1464" s="152" t="s">
        <v>309</v>
      </c>
      <c r="W1464" s="152" t="s">
        <v>95</v>
      </c>
      <c r="X1464" s="155">
        <v>22.171770388399999</v>
      </c>
      <c r="Y1464" s="152" t="s">
        <v>159</v>
      </c>
      <c r="Z1464" s="154">
        <v>43131</v>
      </c>
      <c r="AA1464" s="153" t="s">
        <v>4326</v>
      </c>
      <c r="AB1464" s="152" t="s">
        <v>11992</v>
      </c>
      <c r="AC1464" s="152" t="s">
        <v>249</v>
      </c>
      <c r="AD1464" s="152" t="s">
        <v>162</v>
      </c>
    </row>
    <row r="1465" spans="1:30">
      <c r="A1465" s="189" t="s">
        <v>8768</v>
      </c>
      <c r="B1465" s="189" t="s">
        <v>8769</v>
      </c>
      <c r="C1465" s="154">
        <v>43830</v>
      </c>
      <c r="D1465" s="155">
        <v>1.359</v>
      </c>
      <c r="E1465" s="155">
        <v>1.359</v>
      </c>
      <c r="F1465" s="156">
        <v>0</v>
      </c>
      <c r="G1465" s="154">
        <v>43829</v>
      </c>
      <c r="H1465" s="155">
        <v>1.359</v>
      </c>
      <c r="I1465" s="156">
        <v>14.105793450881601</v>
      </c>
      <c r="J1465" s="152" t="s">
        <v>11993</v>
      </c>
      <c r="K1465" s="156">
        <v>0.44345898004434597</v>
      </c>
      <c r="L1465" s="156">
        <v>1.04089219330855</v>
      </c>
      <c r="M1465" s="185">
        <v>1.9504876219054801</v>
      </c>
      <c r="N1465" s="156">
        <v>7.0078740157480297</v>
      </c>
      <c r="O1465" s="156">
        <v>14.105793450881601</v>
      </c>
      <c r="P1465" s="152" t="s">
        <v>11993</v>
      </c>
      <c r="Q1465" s="156">
        <v>11.120196238757099</v>
      </c>
      <c r="R1465" s="152" t="s">
        <v>11994</v>
      </c>
      <c r="S1465" s="156">
        <v>24.2230347349177</v>
      </c>
      <c r="T1465" s="152" t="s">
        <v>11995</v>
      </c>
      <c r="U1465" s="156">
        <v>35.9</v>
      </c>
      <c r="V1465" s="152" t="s">
        <v>163</v>
      </c>
      <c r="W1465" s="152" t="s">
        <v>166</v>
      </c>
      <c r="X1465" s="155">
        <v>3.6198234674999998</v>
      </c>
      <c r="Y1465" s="152" t="s">
        <v>159</v>
      </c>
      <c r="Z1465" s="154">
        <v>42430</v>
      </c>
      <c r="AA1465" s="153" t="s">
        <v>4326</v>
      </c>
      <c r="AB1465" s="152" t="s">
        <v>6648</v>
      </c>
      <c r="AC1465" s="152" t="s">
        <v>261</v>
      </c>
      <c r="AD1465" s="152" t="s">
        <v>165</v>
      </c>
    </row>
    <row r="1466" spans="1:30">
      <c r="A1466" s="189" t="s">
        <v>15263</v>
      </c>
      <c r="B1466" s="189" t="s">
        <v>15264</v>
      </c>
      <c r="C1466" s="154">
        <v>43830</v>
      </c>
      <c r="D1466" s="155">
        <v>1.149</v>
      </c>
      <c r="E1466" s="155">
        <v>1.149</v>
      </c>
      <c r="F1466" s="156">
        <v>8.7108013937292006E-2</v>
      </c>
      <c r="G1466" s="154">
        <v>43829</v>
      </c>
      <c r="H1466" s="155">
        <v>1.1479999999999999</v>
      </c>
      <c r="I1466" s="156">
        <v>14.101290963257201</v>
      </c>
      <c r="J1466" s="152" t="s">
        <v>15265</v>
      </c>
      <c r="K1466" s="156">
        <v>0.17436791630340001</v>
      </c>
      <c r="L1466" s="156">
        <v>0.34934497816593901</v>
      </c>
      <c r="M1466" s="185">
        <v>1.7714791851195799</v>
      </c>
      <c r="N1466" s="156">
        <v>1.86170212765959</v>
      </c>
      <c r="O1466" s="156">
        <v>14.101290963257201</v>
      </c>
      <c r="P1466" s="152" t="s">
        <v>15265</v>
      </c>
      <c r="Q1466" s="156">
        <v>10.4807692307692</v>
      </c>
      <c r="R1466" s="152" t="s">
        <v>15266</v>
      </c>
      <c r="S1466" s="156">
        <v>5.9963099630996304</v>
      </c>
      <c r="T1466" s="152" t="s">
        <v>15267</v>
      </c>
      <c r="U1466" s="156">
        <v>14.9</v>
      </c>
      <c r="V1466" s="152" t="s">
        <v>157</v>
      </c>
      <c r="W1466" s="152" t="s">
        <v>158</v>
      </c>
      <c r="X1466" s="155">
        <v>0.13072671629999999</v>
      </c>
      <c r="Y1466" s="152" t="s">
        <v>159</v>
      </c>
      <c r="Z1466" s="154">
        <v>42139</v>
      </c>
      <c r="AA1466" s="153" t="s">
        <v>4326</v>
      </c>
      <c r="AB1466" s="152" t="s">
        <v>15268</v>
      </c>
      <c r="AC1466" s="152" t="s">
        <v>250</v>
      </c>
      <c r="AD1466" s="152" t="s">
        <v>162</v>
      </c>
    </row>
    <row r="1467" spans="1:30">
      <c r="A1467" s="189" t="s">
        <v>15269</v>
      </c>
      <c r="B1467" s="189" t="s">
        <v>15270</v>
      </c>
      <c r="C1467" s="154">
        <v>43830</v>
      </c>
      <c r="D1467" s="155">
        <v>1.2649999999999999</v>
      </c>
      <c r="E1467" s="155">
        <v>1.2649999999999999</v>
      </c>
      <c r="F1467" s="156">
        <v>0.47656870532168399</v>
      </c>
      <c r="G1467" s="154">
        <v>43829</v>
      </c>
      <c r="H1467" s="155">
        <v>1.2589999999999999</v>
      </c>
      <c r="I1467" s="156">
        <v>14.0667267808837</v>
      </c>
      <c r="J1467" s="152" t="s">
        <v>15271</v>
      </c>
      <c r="K1467" s="156">
        <v>2.1809369951534698</v>
      </c>
      <c r="L1467" s="156">
        <v>8.1196581196581192</v>
      </c>
      <c r="M1467" s="185">
        <v>8.5836909871244504</v>
      </c>
      <c r="N1467" s="156">
        <v>10.8676599474145</v>
      </c>
      <c r="O1467" s="156">
        <v>14.0667267808837</v>
      </c>
      <c r="P1467" s="152" t="s">
        <v>15271</v>
      </c>
      <c r="Q1467" s="156">
        <v>13.1484794275492</v>
      </c>
      <c r="R1467" s="152" t="s">
        <v>15272</v>
      </c>
      <c r="S1467" s="156">
        <v>17.455896007427999</v>
      </c>
      <c r="T1467" s="152" t="s">
        <v>15273</v>
      </c>
      <c r="U1467" s="156">
        <v>26.5</v>
      </c>
      <c r="V1467" s="152" t="s">
        <v>157</v>
      </c>
      <c r="W1467" s="152" t="s">
        <v>166</v>
      </c>
      <c r="X1467" s="155">
        <v>4.2417675255000002</v>
      </c>
      <c r="Y1467" s="152" t="s">
        <v>159</v>
      </c>
      <c r="Z1467" s="154">
        <v>41969</v>
      </c>
      <c r="AA1467" s="153" t="s">
        <v>4326</v>
      </c>
      <c r="AB1467" s="152" t="s">
        <v>15274</v>
      </c>
      <c r="AC1467" s="152" t="s">
        <v>249</v>
      </c>
      <c r="AD1467" s="152" t="s">
        <v>185</v>
      </c>
    </row>
    <row r="1468" spans="1:30">
      <c r="A1468" s="189" t="s">
        <v>15275</v>
      </c>
      <c r="B1468" s="189" t="s">
        <v>15276</v>
      </c>
      <c r="C1468" s="154">
        <v>43830</v>
      </c>
      <c r="D1468" s="155">
        <v>1.1201000000000001</v>
      </c>
      <c r="E1468" s="155">
        <v>1.1600999999999999</v>
      </c>
      <c r="F1468" s="156">
        <v>3.5723854603925902E-2</v>
      </c>
      <c r="G1468" s="154">
        <v>43829</v>
      </c>
      <c r="H1468" s="155">
        <v>1.1196999999999999</v>
      </c>
      <c r="I1468" s="156">
        <v>14.0619756485849</v>
      </c>
      <c r="J1468" s="152" t="s">
        <v>15277</v>
      </c>
      <c r="K1468" s="156">
        <v>1.48593723878642</v>
      </c>
      <c r="L1468" s="156">
        <v>3.9024853817921601</v>
      </c>
      <c r="M1468" s="185">
        <v>3.1453536123700601</v>
      </c>
      <c r="N1468" s="156">
        <v>4.0515162886598199</v>
      </c>
      <c r="O1468" s="156">
        <v>14.0619756485849</v>
      </c>
      <c r="P1468" s="152" t="s">
        <v>15277</v>
      </c>
      <c r="Q1468" s="157">
        <v>0</v>
      </c>
      <c r="R1468" s="152"/>
      <c r="S1468" s="157">
        <v>0</v>
      </c>
      <c r="T1468" s="152"/>
      <c r="U1468" s="156">
        <v>16.069466420000001</v>
      </c>
      <c r="V1468" s="152" t="s">
        <v>163</v>
      </c>
      <c r="W1468" s="152" t="s">
        <v>95</v>
      </c>
      <c r="X1468" s="155">
        <v>0.47860282250000002</v>
      </c>
      <c r="Y1468" s="152" t="s">
        <v>159</v>
      </c>
      <c r="Z1468" s="154">
        <v>43259</v>
      </c>
      <c r="AA1468" s="153" t="s">
        <v>4326</v>
      </c>
      <c r="AB1468" s="152" t="s">
        <v>581</v>
      </c>
      <c r="AC1468" s="152" t="s">
        <v>464</v>
      </c>
      <c r="AD1468" s="152" t="s">
        <v>185</v>
      </c>
    </row>
    <row r="1469" spans="1:30">
      <c r="A1469" s="189" t="s">
        <v>3859</v>
      </c>
      <c r="B1469" s="189" t="s">
        <v>3860</v>
      </c>
      <c r="C1469" s="154">
        <v>43830</v>
      </c>
      <c r="D1469" s="155">
        <v>1.0992999999999999</v>
      </c>
      <c r="E1469" s="155">
        <v>1.1293</v>
      </c>
      <c r="F1469" s="156">
        <v>0.58559795040717699</v>
      </c>
      <c r="G1469" s="154">
        <v>43829</v>
      </c>
      <c r="H1469" s="155">
        <v>1.0929</v>
      </c>
      <c r="I1469" s="156">
        <v>14.0309701472962</v>
      </c>
      <c r="J1469" s="152" t="s">
        <v>3765</v>
      </c>
      <c r="K1469" s="156">
        <v>1.4957067676114899</v>
      </c>
      <c r="L1469" s="156">
        <v>5.4686750455722901</v>
      </c>
      <c r="M1469" s="185">
        <v>4.3573242318869498</v>
      </c>
      <c r="N1469" s="156">
        <v>8.0775460030598492</v>
      </c>
      <c r="O1469" s="156">
        <v>14.0309701472962</v>
      </c>
      <c r="P1469" s="152" t="s">
        <v>3765</v>
      </c>
      <c r="Q1469" s="157">
        <v>0</v>
      </c>
      <c r="R1469" s="152"/>
      <c r="S1469" s="157">
        <v>0</v>
      </c>
      <c r="T1469" s="152"/>
      <c r="U1469" s="156">
        <v>13.027497609999999</v>
      </c>
      <c r="V1469" s="152" t="s">
        <v>163</v>
      </c>
      <c r="W1469" s="152" t="s">
        <v>95</v>
      </c>
      <c r="X1469" s="155">
        <v>1.6960480397</v>
      </c>
      <c r="Y1469" s="152" t="s">
        <v>159</v>
      </c>
      <c r="Z1469" s="154">
        <v>43417</v>
      </c>
      <c r="AA1469" s="153" t="s">
        <v>4326</v>
      </c>
      <c r="AB1469" s="152" t="s">
        <v>2229</v>
      </c>
      <c r="AC1469" s="152" t="s">
        <v>446</v>
      </c>
      <c r="AD1469" s="152" t="s">
        <v>165</v>
      </c>
    </row>
    <row r="1470" spans="1:30">
      <c r="A1470" s="189" t="s">
        <v>15278</v>
      </c>
      <c r="B1470" s="189" t="s">
        <v>15279</v>
      </c>
      <c r="C1470" s="154">
        <v>43830</v>
      </c>
      <c r="D1470" s="155">
        <v>1.254</v>
      </c>
      <c r="E1470" s="155">
        <v>1.274</v>
      </c>
      <c r="F1470" s="156">
        <v>0.15974440894567801</v>
      </c>
      <c r="G1470" s="154">
        <v>43829</v>
      </c>
      <c r="H1470" s="155">
        <v>1.252</v>
      </c>
      <c r="I1470" s="156">
        <v>14.0215763864043</v>
      </c>
      <c r="J1470" s="152" t="s">
        <v>15280</v>
      </c>
      <c r="K1470" s="156">
        <v>0.64205457463882798</v>
      </c>
      <c r="L1470" s="156">
        <v>2.2004889975549999</v>
      </c>
      <c r="M1470" s="185">
        <v>3.8939223084341901</v>
      </c>
      <c r="N1470" s="156">
        <v>6.5853866220735799</v>
      </c>
      <c r="O1470" s="156">
        <v>14.0215763864043</v>
      </c>
      <c r="P1470" s="152" t="s">
        <v>15280</v>
      </c>
      <c r="Q1470" s="156">
        <v>17.489513732718901</v>
      </c>
      <c r="R1470" s="152" t="s">
        <v>15281</v>
      </c>
      <c r="S1470" s="156">
        <v>21.1750212927757</v>
      </c>
      <c r="T1470" s="152" t="s">
        <v>15282</v>
      </c>
      <c r="U1470" s="156">
        <v>27.476122400000001</v>
      </c>
      <c r="V1470" s="152" t="s">
        <v>163</v>
      </c>
      <c r="W1470" s="152" t="s">
        <v>166</v>
      </c>
      <c r="X1470" s="155">
        <v>1.6021987032</v>
      </c>
      <c r="Y1470" s="152" t="s">
        <v>159</v>
      </c>
      <c r="Z1470" s="154">
        <v>42193</v>
      </c>
      <c r="AA1470" s="153" t="s">
        <v>4326</v>
      </c>
      <c r="AB1470" s="152" t="s">
        <v>220</v>
      </c>
      <c r="AC1470" s="152" t="s">
        <v>200</v>
      </c>
      <c r="AD1470" s="152" t="s">
        <v>226</v>
      </c>
    </row>
    <row r="1471" spans="1:30">
      <c r="A1471" s="189" t="s">
        <v>8770</v>
      </c>
      <c r="B1471" s="189" t="s">
        <v>8771</v>
      </c>
      <c r="C1471" s="154">
        <v>43830</v>
      </c>
      <c r="D1471" s="155">
        <v>1.254</v>
      </c>
      <c r="E1471" s="155">
        <v>1.274</v>
      </c>
      <c r="F1471" s="156">
        <v>7.98084596967438E-2</v>
      </c>
      <c r="G1471" s="154">
        <v>43829</v>
      </c>
      <c r="H1471" s="155">
        <v>1.2529999999999999</v>
      </c>
      <c r="I1471" s="156">
        <v>14.0201182468694</v>
      </c>
      <c r="J1471" s="152" t="s">
        <v>11996</v>
      </c>
      <c r="K1471" s="156">
        <v>0.56134723336005399</v>
      </c>
      <c r="L1471" s="156">
        <v>2.1172638436482001</v>
      </c>
      <c r="M1471" s="185">
        <v>3.8079878673232401</v>
      </c>
      <c r="N1471" s="156">
        <v>6.5840235785953203</v>
      </c>
      <c r="O1471" s="156">
        <v>14.0201182468694</v>
      </c>
      <c r="P1471" s="152" t="s">
        <v>11996</v>
      </c>
      <c r="Q1471" s="156">
        <v>17.488011244239601</v>
      </c>
      <c r="R1471" s="152" t="s">
        <v>11997</v>
      </c>
      <c r="S1471" s="156">
        <v>21.1734716730038</v>
      </c>
      <c r="T1471" s="152" t="s">
        <v>11998</v>
      </c>
      <c r="U1471" s="156">
        <v>27.4744922</v>
      </c>
      <c r="V1471" s="152" t="s">
        <v>163</v>
      </c>
      <c r="W1471" s="152" t="s">
        <v>166</v>
      </c>
      <c r="X1471" s="155">
        <v>2.9156252218000001</v>
      </c>
      <c r="Y1471" s="152" t="s">
        <v>159</v>
      </c>
      <c r="Z1471" s="154">
        <v>42193</v>
      </c>
      <c r="AA1471" s="153" t="s">
        <v>4326</v>
      </c>
      <c r="AB1471" s="152" t="s">
        <v>220</v>
      </c>
      <c r="AC1471" s="152" t="s">
        <v>200</v>
      </c>
      <c r="AD1471" s="152" t="s">
        <v>226</v>
      </c>
    </row>
    <row r="1472" spans="1:30">
      <c r="A1472" s="189" t="s">
        <v>8772</v>
      </c>
      <c r="B1472" s="189" t="s">
        <v>8773</v>
      </c>
      <c r="C1472" s="154">
        <v>43830</v>
      </c>
      <c r="D1472" s="155">
        <v>0.97130000000000005</v>
      </c>
      <c r="E1472" s="155">
        <v>0.97130000000000005</v>
      </c>
      <c r="F1472" s="156">
        <v>0.26840094972644202</v>
      </c>
      <c r="G1472" s="154">
        <v>43829</v>
      </c>
      <c r="H1472" s="155">
        <v>0.96870000000000001</v>
      </c>
      <c r="I1472" s="156">
        <v>14.0157295457213</v>
      </c>
      <c r="J1472" s="152" t="s">
        <v>11999</v>
      </c>
      <c r="K1472" s="156">
        <v>1.6004184100418499</v>
      </c>
      <c r="L1472" s="156">
        <v>5.5531406216040002</v>
      </c>
      <c r="M1472" s="185">
        <v>5.1531882645880804</v>
      </c>
      <c r="N1472" s="156">
        <v>7.1483728626585901</v>
      </c>
      <c r="O1472" s="156">
        <v>14.0157295457213</v>
      </c>
      <c r="P1472" s="152" t="s">
        <v>11999</v>
      </c>
      <c r="Q1472" s="156">
        <v>-6.29040038591413</v>
      </c>
      <c r="R1472" s="152" t="s">
        <v>12000</v>
      </c>
      <c r="S1472" s="156">
        <v>-3.5451837140019702</v>
      </c>
      <c r="T1472" s="152" t="s">
        <v>12001</v>
      </c>
      <c r="U1472" s="156">
        <v>-2.8699999999999899</v>
      </c>
      <c r="V1472" s="152" t="s">
        <v>157</v>
      </c>
      <c r="W1472" s="152" t="s">
        <v>186</v>
      </c>
      <c r="X1472" s="155">
        <v>0.57343888180000002</v>
      </c>
      <c r="Y1472" s="152" t="s">
        <v>159</v>
      </c>
      <c r="Z1472" s="154">
        <v>42047</v>
      </c>
      <c r="AA1472" s="153" t="s">
        <v>4326</v>
      </c>
      <c r="AB1472" s="152" t="s">
        <v>10972</v>
      </c>
      <c r="AC1472" s="152" t="s">
        <v>271</v>
      </c>
      <c r="AD1472" s="152" t="s">
        <v>213</v>
      </c>
    </row>
    <row r="1473" spans="1:30">
      <c r="A1473" s="189" t="s">
        <v>3743</v>
      </c>
      <c r="B1473" s="189" t="s">
        <v>3744</v>
      </c>
      <c r="C1473" s="154">
        <v>43830</v>
      </c>
      <c r="D1473" s="155">
        <v>1.0980000000000001</v>
      </c>
      <c r="E1473" s="155">
        <v>1.1679999999999999</v>
      </c>
      <c r="F1473" s="156">
        <v>0.18248175182482701</v>
      </c>
      <c r="G1473" s="154">
        <v>43829</v>
      </c>
      <c r="H1473" s="155">
        <v>1.0960000000000001</v>
      </c>
      <c r="I1473" s="156">
        <v>14.0139633170732</v>
      </c>
      <c r="J1473" s="152" t="s">
        <v>3768</v>
      </c>
      <c r="K1473" s="156">
        <v>0.91909533678758404</v>
      </c>
      <c r="L1473" s="156">
        <v>2.4227102541630301</v>
      </c>
      <c r="M1473" s="185">
        <v>3.6950420585625698</v>
      </c>
      <c r="N1473" s="156">
        <v>5.7595587330316897</v>
      </c>
      <c r="O1473" s="156">
        <v>14.0139633170732</v>
      </c>
      <c r="P1473" s="152" t="s">
        <v>3768</v>
      </c>
      <c r="Q1473" s="156">
        <v>12.6946117647059</v>
      </c>
      <c r="R1473" s="152" t="s">
        <v>6691</v>
      </c>
      <c r="S1473" s="156">
        <v>15.4785695652174</v>
      </c>
      <c r="T1473" s="152" t="s">
        <v>6692</v>
      </c>
      <c r="U1473" s="156">
        <v>16.864312399999999</v>
      </c>
      <c r="V1473" s="152" t="s">
        <v>157</v>
      </c>
      <c r="W1473" s="152" t="s">
        <v>166</v>
      </c>
      <c r="X1473" s="155">
        <v>4.1181156666999996</v>
      </c>
      <c r="Y1473" s="152" t="s">
        <v>159</v>
      </c>
      <c r="Z1473" s="154">
        <v>42461</v>
      </c>
      <c r="AA1473" s="153" t="s">
        <v>4326</v>
      </c>
      <c r="AB1473" s="152" t="s">
        <v>6693</v>
      </c>
      <c r="AC1473" s="152" t="s">
        <v>269</v>
      </c>
      <c r="AD1473" s="152" t="s">
        <v>170</v>
      </c>
    </row>
    <row r="1474" spans="1:30">
      <c r="A1474" s="189" t="s">
        <v>15283</v>
      </c>
      <c r="B1474" s="189" t="s">
        <v>15284</v>
      </c>
      <c r="C1474" s="154">
        <v>43830</v>
      </c>
      <c r="D1474" s="155">
        <v>1.1292</v>
      </c>
      <c r="E1474" s="155">
        <v>1.1292</v>
      </c>
      <c r="F1474" s="156">
        <v>0.59688195991090698</v>
      </c>
      <c r="G1474" s="154">
        <v>43829</v>
      </c>
      <c r="H1474" s="155">
        <v>1.1225000000000001</v>
      </c>
      <c r="I1474" s="156">
        <v>13.945509586276501</v>
      </c>
      <c r="J1474" s="152" t="s">
        <v>15285</v>
      </c>
      <c r="K1474" s="156">
        <v>2.12535045672425</v>
      </c>
      <c r="L1474" s="156">
        <v>6.7296786389413903</v>
      </c>
      <c r="M1474" s="185">
        <v>5.5425740723432</v>
      </c>
      <c r="N1474" s="156">
        <v>4.4008875739645097</v>
      </c>
      <c r="O1474" s="156">
        <v>13.945509586276501</v>
      </c>
      <c r="P1474" s="152" t="s">
        <v>15285</v>
      </c>
      <c r="Q1474" s="157">
        <v>0</v>
      </c>
      <c r="R1474" s="152"/>
      <c r="S1474" s="157">
        <v>0</v>
      </c>
      <c r="T1474" s="152"/>
      <c r="U1474" s="156">
        <v>12.92</v>
      </c>
      <c r="V1474" s="152" t="s">
        <v>157</v>
      </c>
      <c r="W1474" s="152" t="s">
        <v>95</v>
      </c>
      <c r="X1474" s="155">
        <v>7.6556988500000006E-2</v>
      </c>
      <c r="Y1474" s="152" t="s">
        <v>159</v>
      </c>
      <c r="Z1474" s="154">
        <v>43301</v>
      </c>
      <c r="AA1474" s="153" t="s">
        <v>4326</v>
      </c>
      <c r="AB1474" s="152" t="s">
        <v>15286</v>
      </c>
      <c r="AC1474" s="152" t="s">
        <v>15287</v>
      </c>
      <c r="AD1474" s="152" t="s">
        <v>162</v>
      </c>
    </row>
    <row r="1475" spans="1:30">
      <c r="A1475" s="189" t="s">
        <v>8774</v>
      </c>
      <c r="B1475" s="189" t="s">
        <v>8775</v>
      </c>
      <c r="C1475" s="154">
        <v>43830</v>
      </c>
      <c r="D1475" s="155">
        <v>1.1707000000000001</v>
      </c>
      <c r="E1475" s="155">
        <v>1.1707000000000001</v>
      </c>
      <c r="F1475" s="156">
        <v>0.16255989048597</v>
      </c>
      <c r="G1475" s="154">
        <v>43826</v>
      </c>
      <c r="H1475" s="155">
        <v>1.1688000000000001</v>
      </c>
      <c r="I1475" s="156">
        <v>13.914566507735699</v>
      </c>
      <c r="J1475" s="152" t="s">
        <v>12002</v>
      </c>
      <c r="K1475" s="156">
        <v>0.196850393700785</v>
      </c>
      <c r="L1475" s="156">
        <v>1.4647252556769099</v>
      </c>
      <c r="M1475" s="185">
        <v>2.3876158824558402</v>
      </c>
      <c r="N1475" s="156">
        <v>7.06969087250779</v>
      </c>
      <c r="O1475" s="156">
        <v>13.914566507735699</v>
      </c>
      <c r="P1475" s="152" t="s">
        <v>12002</v>
      </c>
      <c r="Q1475" s="156">
        <v>7.3347391583386896</v>
      </c>
      <c r="R1475" s="152" t="s">
        <v>12003</v>
      </c>
      <c r="S1475" s="157">
        <v>0</v>
      </c>
      <c r="T1475" s="152"/>
      <c r="U1475" s="156">
        <v>17.07</v>
      </c>
      <c r="V1475" s="152" t="s">
        <v>174</v>
      </c>
      <c r="W1475" s="152" t="s">
        <v>95</v>
      </c>
      <c r="X1475" s="155">
        <v>1.3384978145999999</v>
      </c>
      <c r="Y1475" s="152" t="s">
        <v>159</v>
      </c>
      <c r="Z1475" s="154">
        <v>42760</v>
      </c>
      <c r="AA1475" s="153" t="s">
        <v>4326</v>
      </c>
      <c r="AB1475" s="152" t="s">
        <v>11291</v>
      </c>
      <c r="AC1475" s="152" t="s">
        <v>175</v>
      </c>
      <c r="AD1475" s="152" t="s">
        <v>177</v>
      </c>
    </row>
    <row r="1476" spans="1:30">
      <c r="A1476" s="189" t="s">
        <v>15288</v>
      </c>
      <c r="B1476" s="189" t="s">
        <v>15289</v>
      </c>
      <c r="C1476" s="154">
        <v>43830</v>
      </c>
      <c r="D1476" s="155">
        <v>1.0502</v>
      </c>
      <c r="E1476" s="155">
        <v>1.0502</v>
      </c>
      <c r="F1476" s="156">
        <v>0.91284712212934205</v>
      </c>
      <c r="G1476" s="154">
        <v>43829</v>
      </c>
      <c r="H1476" s="155">
        <v>1.0407</v>
      </c>
      <c r="I1476" s="156">
        <v>13.904555314533599</v>
      </c>
      <c r="J1476" s="152" t="s">
        <v>15290</v>
      </c>
      <c r="K1476" s="156">
        <v>2.6488124328022802</v>
      </c>
      <c r="L1476" s="156">
        <v>9.5327492699207408</v>
      </c>
      <c r="M1476" s="185">
        <v>9.7731786348907708</v>
      </c>
      <c r="N1476" s="156">
        <v>10.164691073114399</v>
      </c>
      <c r="O1476" s="156">
        <v>13.904555314533599</v>
      </c>
      <c r="P1476" s="152" t="s">
        <v>15290</v>
      </c>
      <c r="Q1476" s="156">
        <v>6.8688307723618598</v>
      </c>
      <c r="R1476" s="152" t="s">
        <v>15291</v>
      </c>
      <c r="S1476" s="157">
        <v>0</v>
      </c>
      <c r="T1476" s="152"/>
      <c r="U1476" s="156">
        <v>5.0199999999999996</v>
      </c>
      <c r="V1476" s="152" t="s">
        <v>157</v>
      </c>
      <c r="W1476" s="152" t="s">
        <v>95</v>
      </c>
      <c r="X1476" s="155">
        <v>2.0379772999999999E-3</v>
      </c>
      <c r="Y1476" s="152" t="s">
        <v>159</v>
      </c>
      <c r="Z1476" s="154">
        <v>42818</v>
      </c>
      <c r="AA1476" s="153" t="s">
        <v>4326</v>
      </c>
      <c r="AB1476" s="152" t="s">
        <v>15234</v>
      </c>
      <c r="AC1476" s="152" t="s">
        <v>526</v>
      </c>
      <c r="AD1476" s="152" t="s">
        <v>173</v>
      </c>
    </row>
    <row r="1477" spans="1:30">
      <c r="A1477" s="189" t="s">
        <v>8776</v>
      </c>
      <c r="B1477" s="189" t="s">
        <v>8777</v>
      </c>
      <c r="C1477" s="154">
        <v>43830</v>
      </c>
      <c r="D1477" s="155">
        <v>1.4139999999999999</v>
      </c>
      <c r="E1477" s="155">
        <v>1.4139999999999999</v>
      </c>
      <c r="F1477" s="156">
        <v>-0.14124293785310699</v>
      </c>
      <c r="G1477" s="154">
        <v>43829</v>
      </c>
      <c r="H1477" s="155">
        <v>1.4159999999999999</v>
      </c>
      <c r="I1477" s="156">
        <v>13.8486312399356</v>
      </c>
      <c r="J1477" s="152" t="s">
        <v>12004</v>
      </c>
      <c r="K1477" s="156">
        <v>1.1444921316165999</v>
      </c>
      <c r="L1477" s="156">
        <v>5.6011949215832697</v>
      </c>
      <c r="M1477" s="185">
        <v>8.0213903743315509</v>
      </c>
      <c r="N1477" s="156">
        <v>10.3825136612022</v>
      </c>
      <c r="O1477" s="156">
        <v>13.8486312399356</v>
      </c>
      <c r="P1477" s="152" t="s">
        <v>12004</v>
      </c>
      <c r="Q1477" s="156">
        <v>14.401294498381899</v>
      </c>
      <c r="R1477" s="152" t="s">
        <v>12005</v>
      </c>
      <c r="S1477" s="156">
        <v>25.577264653641201</v>
      </c>
      <c r="T1477" s="152" t="s">
        <v>12006</v>
      </c>
      <c r="U1477" s="156">
        <v>41.4</v>
      </c>
      <c r="V1477" s="152" t="s">
        <v>163</v>
      </c>
      <c r="W1477" s="152" t="s">
        <v>166</v>
      </c>
      <c r="X1477" s="155">
        <v>0.91928171120000002</v>
      </c>
      <c r="Y1477" s="152" t="s">
        <v>159</v>
      </c>
      <c r="Z1477" s="154">
        <v>42368</v>
      </c>
      <c r="AA1477" s="153" t="s">
        <v>4326</v>
      </c>
      <c r="AB1477" s="152" t="s">
        <v>590</v>
      </c>
      <c r="AC1477" s="152" t="s">
        <v>261</v>
      </c>
      <c r="AD1477" s="152" t="s">
        <v>11167</v>
      </c>
    </row>
    <row r="1478" spans="1:30">
      <c r="A1478" s="189" t="s">
        <v>15292</v>
      </c>
      <c r="B1478" s="189" t="s">
        <v>15293</v>
      </c>
      <c r="C1478" s="154">
        <v>43830</v>
      </c>
      <c r="D1478" s="155">
        <v>0.96919999999999995</v>
      </c>
      <c r="E1478" s="155">
        <v>1.0491999999999999</v>
      </c>
      <c r="F1478" s="156">
        <v>0.30011383628270699</v>
      </c>
      <c r="G1478" s="154">
        <v>43829</v>
      </c>
      <c r="H1478" s="155">
        <v>0.96630000000000005</v>
      </c>
      <c r="I1478" s="156">
        <v>13.8093001409112</v>
      </c>
      <c r="J1478" s="152" t="s">
        <v>15294</v>
      </c>
      <c r="K1478" s="156">
        <v>0.90577824049974198</v>
      </c>
      <c r="L1478" s="156">
        <v>6.3418915953478203</v>
      </c>
      <c r="M1478" s="185">
        <v>5.8309674601441301</v>
      </c>
      <c r="N1478" s="156">
        <v>6.26027847823703</v>
      </c>
      <c r="O1478" s="156">
        <v>13.8093001409112</v>
      </c>
      <c r="P1478" s="152" t="s">
        <v>15294</v>
      </c>
      <c r="Q1478" s="156">
        <v>4.9940418156212596</v>
      </c>
      <c r="R1478" s="152" t="s">
        <v>15295</v>
      </c>
      <c r="S1478" s="156">
        <v>5.2334419109663299</v>
      </c>
      <c r="T1478" s="152" t="s">
        <v>15296</v>
      </c>
      <c r="U1478" s="156">
        <v>4.6043991199999903</v>
      </c>
      <c r="V1478" s="152" t="s">
        <v>157</v>
      </c>
      <c r="W1478" s="152" t="s">
        <v>158</v>
      </c>
      <c r="X1478" s="155">
        <v>4.6506104999999999E-2</v>
      </c>
      <c r="Y1478" s="152" t="s">
        <v>159</v>
      </c>
      <c r="Z1478" s="154">
        <v>41746</v>
      </c>
      <c r="AA1478" s="153" t="s">
        <v>4326</v>
      </c>
      <c r="AB1478" s="152" t="s">
        <v>3035</v>
      </c>
      <c r="AC1478" s="152" t="s">
        <v>570</v>
      </c>
      <c r="AD1478" s="152" t="s">
        <v>241</v>
      </c>
    </row>
    <row r="1479" spans="1:30">
      <c r="A1479" s="189" t="s">
        <v>15297</v>
      </c>
      <c r="B1479" s="189" t="s">
        <v>15298</v>
      </c>
      <c r="C1479" s="154">
        <v>43830</v>
      </c>
      <c r="D1479" s="155">
        <v>1.1355999999999999</v>
      </c>
      <c r="E1479" s="155">
        <v>1.6796</v>
      </c>
      <c r="F1479" s="156">
        <v>0.30915996820066899</v>
      </c>
      <c r="G1479" s="154">
        <v>43829</v>
      </c>
      <c r="H1479" s="155">
        <v>1.1321000000000001</v>
      </c>
      <c r="I1479" s="156">
        <v>13.7939532479615</v>
      </c>
      <c r="J1479" s="152" t="s">
        <v>15299</v>
      </c>
      <c r="K1479" s="156">
        <v>1.3114461593362401</v>
      </c>
      <c r="L1479" s="156">
        <v>3.64017114093182</v>
      </c>
      <c r="M1479" s="185">
        <v>5.5278357839712804</v>
      </c>
      <c r="N1479" s="156">
        <v>6.1822523471838302</v>
      </c>
      <c r="O1479" s="156">
        <v>13.7939532479615</v>
      </c>
      <c r="P1479" s="152" t="s">
        <v>15299</v>
      </c>
      <c r="Q1479" s="156">
        <v>13.8376421666881</v>
      </c>
      <c r="R1479" s="152" t="s">
        <v>15300</v>
      </c>
      <c r="S1479" s="156">
        <v>15.955711060192</v>
      </c>
      <c r="T1479" s="152" t="s">
        <v>15301</v>
      </c>
      <c r="U1479" s="156">
        <v>90.147248759999997</v>
      </c>
      <c r="V1479" s="152" t="s">
        <v>157</v>
      </c>
      <c r="W1479" s="152" t="s">
        <v>189</v>
      </c>
      <c r="X1479" s="155">
        <v>1.0559908211</v>
      </c>
      <c r="Y1479" s="152" t="s">
        <v>159</v>
      </c>
      <c r="Z1479" s="154">
        <v>39556</v>
      </c>
      <c r="AA1479" s="153" t="s">
        <v>4326</v>
      </c>
      <c r="AB1479" s="152" t="s">
        <v>1985</v>
      </c>
      <c r="AC1479" s="152" t="s">
        <v>239</v>
      </c>
      <c r="AD1479" s="152" t="s">
        <v>177</v>
      </c>
    </row>
    <row r="1480" spans="1:30">
      <c r="A1480" s="189" t="s">
        <v>15302</v>
      </c>
      <c r="B1480" s="189" t="s">
        <v>15303</v>
      </c>
      <c r="C1480" s="154">
        <v>43830</v>
      </c>
      <c r="D1480" s="155">
        <v>1.0476000000000001</v>
      </c>
      <c r="E1480" s="155">
        <v>1.0951</v>
      </c>
      <c r="F1480" s="156">
        <v>0.31600114909510602</v>
      </c>
      <c r="G1480" s="154">
        <v>43829</v>
      </c>
      <c r="H1480" s="155">
        <v>1.0443</v>
      </c>
      <c r="I1480" s="156">
        <v>13.793893092719401</v>
      </c>
      <c r="J1480" s="152" t="s">
        <v>15304</v>
      </c>
      <c r="K1480" s="156">
        <v>1.31528046421665</v>
      </c>
      <c r="L1480" s="156">
        <v>3.6497721891913</v>
      </c>
      <c r="M1480" s="185">
        <v>5.53044089640174</v>
      </c>
      <c r="N1480" s="156">
        <v>6.1819172496955002</v>
      </c>
      <c r="O1480" s="156">
        <v>13.793893092719401</v>
      </c>
      <c r="P1480" s="152" t="s">
        <v>15304</v>
      </c>
      <c r="Q1480" s="156">
        <v>13.8529331949777</v>
      </c>
      <c r="R1480" s="152" t="s">
        <v>15305</v>
      </c>
      <c r="S1480" s="156">
        <v>16.069048682957799</v>
      </c>
      <c r="T1480" s="152" t="s">
        <v>15306</v>
      </c>
      <c r="U1480" s="156">
        <v>9.7200717200000195</v>
      </c>
      <c r="V1480" s="152" t="s">
        <v>157</v>
      </c>
      <c r="W1480" s="152" t="s">
        <v>189</v>
      </c>
      <c r="X1480" s="155">
        <v>0.1242808158</v>
      </c>
      <c r="Y1480" s="152" t="s">
        <v>159</v>
      </c>
      <c r="Z1480" s="154">
        <v>42500</v>
      </c>
      <c r="AA1480" s="153" t="s">
        <v>4326</v>
      </c>
      <c r="AB1480" s="152" t="s">
        <v>1985</v>
      </c>
      <c r="AC1480" s="152" t="s">
        <v>239</v>
      </c>
      <c r="AD1480" s="152" t="s">
        <v>177</v>
      </c>
    </row>
    <row r="1481" spans="1:30">
      <c r="A1481" s="189" t="s">
        <v>15307</v>
      </c>
      <c r="B1481" s="189" t="s">
        <v>15308</v>
      </c>
      <c r="C1481" s="154">
        <v>43830</v>
      </c>
      <c r="D1481" s="155">
        <v>1.1259999999999999</v>
      </c>
      <c r="E1481" s="155">
        <v>1.1259999999999999</v>
      </c>
      <c r="F1481" s="156">
        <v>0</v>
      </c>
      <c r="G1481" s="154">
        <v>43829</v>
      </c>
      <c r="H1481" s="155">
        <v>1.1259999999999999</v>
      </c>
      <c r="I1481" s="156">
        <v>13.7373737373737</v>
      </c>
      <c r="J1481" s="152" t="s">
        <v>15309</v>
      </c>
      <c r="K1481" s="156">
        <v>8.8888888888879095E-2</v>
      </c>
      <c r="L1481" s="156">
        <v>0.26714158504006202</v>
      </c>
      <c r="M1481" s="185">
        <v>1.7163504968382901</v>
      </c>
      <c r="N1481" s="156">
        <v>1.6245487364620701</v>
      </c>
      <c r="O1481" s="156">
        <v>13.7373737373737</v>
      </c>
      <c r="P1481" s="152" t="s">
        <v>15309</v>
      </c>
      <c r="Q1481" s="156">
        <v>9.7465886939571007</v>
      </c>
      <c r="R1481" s="152" t="s">
        <v>15310</v>
      </c>
      <c r="S1481" s="156">
        <v>4.84171322160147</v>
      </c>
      <c r="T1481" s="152" t="s">
        <v>15311</v>
      </c>
      <c r="U1481" s="156">
        <v>12.6</v>
      </c>
      <c r="V1481" s="152" t="s">
        <v>157</v>
      </c>
      <c r="W1481" s="152" t="s">
        <v>158</v>
      </c>
      <c r="X1481" s="155">
        <v>5.21638081E-2</v>
      </c>
      <c r="Y1481" s="152" t="s">
        <v>159</v>
      </c>
      <c r="Z1481" s="154">
        <v>42139</v>
      </c>
      <c r="AA1481" s="153" t="s">
        <v>4326</v>
      </c>
      <c r="AB1481" s="152" t="s">
        <v>15268</v>
      </c>
      <c r="AC1481" s="152" t="s">
        <v>250</v>
      </c>
      <c r="AD1481" s="152" t="s">
        <v>162</v>
      </c>
    </row>
    <row r="1482" spans="1:30">
      <c r="A1482" s="189" t="s">
        <v>8778</v>
      </c>
      <c r="B1482" s="189" t="s">
        <v>8779</v>
      </c>
      <c r="C1482" s="154">
        <v>43830</v>
      </c>
      <c r="D1482" s="155">
        <v>0.9849</v>
      </c>
      <c r="E1482" s="155">
        <v>0.9849</v>
      </c>
      <c r="F1482" s="156">
        <v>0.28510334996436498</v>
      </c>
      <c r="G1482" s="154">
        <v>43829</v>
      </c>
      <c r="H1482" s="155">
        <v>0.98209999999999997</v>
      </c>
      <c r="I1482" s="156">
        <v>13.716660893661199</v>
      </c>
      <c r="J1482" s="152" t="s">
        <v>12007</v>
      </c>
      <c r="K1482" s="156">
        <v>2.4869927159209202</v>
      </c>
      <c r="L1482" s="156">
        <v>7.6158216783216801</v>
      </c>
      <c r="M1482" s="185">
        <v>10.204766700235</v>
      </c>
      <c r="N1482" s="156">
        <v>11.3007119448525</v>
      </c>
      <c r="O1482" s="156">
        <v>13.716660893661199</v>
      </c>
      <c r="P1482" s="152" t="s">
        <v>12007</v>
      </c>
      <c r="Q1482" s="156">
        <v>-1.7850019944156299</v>
      </c>
      <c r="R1482" s="152" t="s">
        <v>12008</v>
      </c>
      <c r="S1482" s="157">
        <v>0</v>
      </c>
      <c r="T1482" s="152"/>
      <c r="U1482" s="156">
        <v>-1.51</v>
      </c>
      <c r="V1482" s="152" t="s">
        <v>157</v>
      </c>
      <c r="W1482" s="152" t="s">
        <v>95</v>
      </c>
      <c r="X1482" s="155">
        <v>0.84859952110000003</v>
      </c>
      <c r="Y1482" s="152" t="s">
        <v>159</v>
      </c>
      <c r="Z1482" s="154">
        <v>43063</v>
      </c>
      <c r="AA1482" s="153" t="s">
        <v>4326</v>
      </c>
      <c r="AB1482" s="152" t="s">
        <v>503</v>
      </c>
      <c r="AC1482" s="152" t="s">
        <v>548</v>
      </c>
      <c r="AD1482" s="152" t="s">
        <v>177</v>
      </c>
    </row>
    <row r="1483" spans="1:30">
      <c r="A1483" s="189" t="s">
        <v>15312</v>
      </c>
      <c r="B1483" s="189" t="s">
        <v>15313</v>
      </c>
      <c r="C1483" s="154">
        <v>43830</v>
      </c>
      <c r="D1483" s="155">
        <v>1.139</v>
      </c>
      <c r="E1483" s="155">
        <v>1.139</v>
      </c>
      <c r="F1483" s="156">
        <v>8.7873462214421105E-2</v>
      </c>
      <c r="G1483" s="154">
        <v>43829</v>
      </c>
      <c r="H1483" s="155">
        <v>1.1379999999999999</v>
      </c>
      <c r="I1483" s="156">
        <v>13.672654690618799</v>
      </c>
      <c r="J1483" s="152" t="s">
        <v>15314</v>
      </c>
      <c r="K1483" s="156">
        <v>0.70733863837312205</v>
      </c>
      <c r="L1483" s="156">
        <v>1.78731009830206</v>
      </c>
      <c r="M1483" s="185">
        <v>2.9837251356238599</v>
      </c>
      <c r="N1483" s="156">
        <v>8.6832061068702195</v>
      </c>
      <c r="O1483" s="156">
        <v>13.672654690618799</v>
      </c>
      <c r="P1483" s="152" t="s">
        <v>15314</v>
      </c>
      <c r="Q1483" s="156">
        <v>11.8860510805501</v>
      </c>
      <c r="R1483" s="152" t="s">
        <v>15315</v>
      </c>
      <c r="S1483" s="157">
        <v>0</v>
      </c>
      <c r="T1483" s="152"/>
      <c r="U1483" s="156">
        <v>13.9</v>
      </c>
      <c r="V1483" s="152" t="s">
        <v>227</v>
      </c>
      <c r="W1483" s="152" t="s">
        <v>95</v>
      </c>
      <c r="X1483" s="155">
        <v>3.7573969740000002</v>
      </c>
      <c r="Y1483" s="152" t="s">
        <v>159</v>
      </c>
      <c r="Z1483" s="154">
        <v>42909</v>
      </c>
      <c r="AA1483" s="153" t="s">
        <v>4326</v>
      </c>
      <c r="AB1483" s="152" t="s">
        <v>550</v>
      </c>
      <c r="AC1483" s="152" t="s">
        <v>167</v>
      </c>
      <c r="AD1483" s="152" t="s">
        <v>177</v>
      </c>
    </row>
    <row r="1484" spans="1:30">
      <c r="A1484" s="189" t="s">
        <v>8780</v>
      </c>
      <c r="B1484" s="189" t="s">
        <v>8781</v>
      </c>
      <c r="C1484" s="154">
        <v>43830</v>
      </c>
      <c r="D1484" s="155">
        <v>1.1788000000000001</v>
      </c>
      <c r="E1484" s="155">
        <v>1.1788000000000001</v>
      </c>
      <c r="F1484" s="156">
        <v>0.657501494321581</v>
      </c>
      <c r="G1484" s="154">
        <v>43826</v>
      </c>
      <c r="H1484" s="155">
        <v>1.1711</v>
      </c>
      <c r="I1484" s="156">
        <v>13.663099026130601</v>
      </c>
      <c r="J1484" s="152" t="s">
        <v>12009</v>
      </c>
      <c r="K1484" s="156">
        <v>0.42596694496508097</v>
      </c>
      <c r="L1484" s="156">
        <v>1.8665744901486401</v>
      </c>
      <c r="M1484" s="185">
        <v>2.2642491541598</v>
      </c>
      <c r="N1484" s="156">
        <v>6.2364816149964097</v>
      </c>
      <c r="O1484" s="156">
        <v>13.663099026130601</v>
      </c>
      <c r="P1484" s="152" t="s">
        <v>12009</v>
      </c>
      <c r="Q1484" s="156">
        <v>13.8497199150087</v>
      </c>
      <c r="R1484" s="152" t="s">
        <v>12010</v>
      </c>
      <c r="S1484" s="157">
        <v>0</v>
      </c>
      <c r="T1484" s="152"/>
      <c r="U1484" s="156">
        <v>17.88</v>
      </c>
      <c r="V1484" s="152" t="s">
        <v>174</v>
      </c>
      <c r="W1484" s="152" t="s">
        <v>95</v>
      </c>
      <c r="X1484" s="155">
        <v>1.0351301103999999</v>
      </c>
      <c r="Y1484" s="152" t="s">
        <v>159</v>
      </c>
      <c r="Z1484" s="154">
        <v>42817</v>
      </c>
      <c r="AA1484" s="153" t="s">
        <v>4326</v>
      </c>
      <c r="AB1484" s="152" t="s">
        <v>10116</v>
      </c>
      <c r="AC1484" s="152" t="s">
        <v>433</v>
      </c>
      <c r="AD1484" s="152" t="s">
        <v>185</v>
      </c>
    </row>
    <row r="1485" spans="1:30">
      <c r="A1485" s="189" t="s">
        <v>3770</v>
      </c>
      <c r="B1485" s="189" t="s">
        <v>3771</v>
      </c>
      <c r="C1485" s="154">
        <v>43830</v>
      </c>
      <c r="D1485" s="155">
        <v>1.1420999999999999</v>
      </c>
      <c r="E1485" s="155">
        <v>1.1420999999999999</v>
      </c>
      <c r="F1485" s="156">
        <v>0.55467511885895204</v>
      </c>
      <c r="G1485" s="154">
        <v>43829</v>
      </c>
      <c r="H1485" s="155">
        <v>1.1357999999999999</v>
      </c>
      <c r="I1485" s="156">
        <v>13.6530998109265</v>
      </c>
      <c r="J1485" s="152" t="s">
        <v>3780</v>
      </c>
      <c r="K1485" s="156">
        <v>1.0976365406745101</v>
      </c>
      <c r="L1485" s="156">
        <v>3.4042553191489202</v>
      </c>
      <c r="M1485" s="185">
        <v>3.4885828198622701</v>
      </c>
      <c r="N1485" s="156">
        <v>7.0785674104631404</v>
      </c>
      <c r="O1485" s="156">
        <v>13.6530998109265</v>
      </c>
      <c r="P1485" s="152" t="s">
        <v>3780</v>
      </c>
      <c r="Q1485" s="156">
        <v>13.947919784495699</v>
      </c>
      <c r="R1485" s="152" t="s">
        <v>6694</v>
      </c>
      <c r="S1485" s="157">
        <v>0</v>
      </c>
      <c r="T1485" s="152"/>
      <c r="U1485" s="156">
        <v>14.21</v>
      </c>
      <c r="V1485" s="152" t="s">
        <v>157</v>
      </c>
      <c r="W1485" s="152" t="s">
        <v>95</v>
      </c>
      <c r="X1485" s="155">
        <v>10.8956019795</v>
      </c>
      <c r="Y1485" s="152" t="s">
        <v>159</v>
      </c>
      <c r="Z1485" s="154">
        <v>42998</v>
      </c>
      <c r="AA1485" s="153" t="s">
        <v>4326</v>
      </c>
      <c r="AB1485" s="152" t="s">
        <v>3772</v>
      </c>
      <c r="AC1485" s="152" t="s">
        <v>191</v>
      </c>
      <c r="AD1485" s="152" t="s">
        <v>162</v>
      </c>
    </row>
    <row r="1486" spans="1:30">
      <c r="A1486" s="189" t="s">
        <v>15316</v>
      </c>
      <c r="B1486" s="189" t="s">
        <v>15317</v>
      </c>
      <c r="C1486" s="154">
        <v>43830</v>
      </c>
      <c r="D1486" s="155">
        <v>1.135</v>
      </c>
      <c r="E1486" s="155">
        <v>1.135</v>
      </c>
      <c r="F1486" s="156">
        <v>0.17652250661959401</v>
      </c>
      <c r="G1486" s="154">
        <v>43829</v>
      </c>
      <c r="H1486" s="155">
        <v>1.133</v>
      </c>
      <c r="I1486" s="156">
        <v>13.6136136136136</v>
      </c>
      <c r="J1486" s="152" t="s">
        <v>15318</v>
      </c>
      <c r="K1486" s="156">
        <v>0.79928952042629797</v>
      </c>
      <c r="L1486" s="156">
        <v>1.79372197309417</v>
      </c>
      <c r="M1486" s="185">
        <v>3.0881017257039098</v>
      </c>
      <c r="N1486" s="156">
        <v>8.7164750957854409</v>
      </c>
      <c r="O1486" s="156">
        <v>13.6136136136136</v>
      </c>
      <c r="P1486" s="152" t="s">
        <v>15318</v>
      </c>
      <c r="Q1486" s="156">
        <v>11.6027531956736</v>
      </c>
      <c r="R1486" s="152" t="s">
        <v>15319</v>
      </c>
      <c r="S1486" s="157">
        <v>0</v>
      </c>
      <c r="T1486" s="152"/>
      <c r="U1486" s="156">
        <v>13.5</v>
      </c>
      <c r="V1486" s="152" t="s">
        <v>227</v>
      </c>
      <c r="W1486" s="152" t="s">
        <v>95</v>
      </c>
      <c r="X1486" s="155">
        <v>0.20316732370000001</v>
      </c>
      <c r="Y1486" s="152" t="s">
        <v>159</v>
      </c>
      <c r="Z1486" s="154">
        <v>42909</v>
      </c>
      <c r="AA1486" s="153" t="s">
        <v>4326</v>
      </c>
      <c r="AB1486" s="152" t="s">
        <v>550</v>
      </c>
      <c r="AC1486" s="152" t="s">
        <v>167</v>
      </c>
      <c r="AD1486" s="152" t="s">
        <v>177</v>
      </c>
    </row>
    <row r="1487" spans="1:30">
      <c r="A1487" s="189" t="s">
        <v>15320</v>
      </c>
      <c r="B1487" s="189" t="s">
        <v>15321</v>
      </c>
      <c r="C1487" s="154">
        <v>43830</v>
      </c>
      <c r="D1487" s="155">
        <v>1.373</v>
      </c>
      <c r="E1487" s="155">
        <v>1.373</v>
      </c>
      <c r="F1487" s="156">
        <v>-0.21802325581394599</v>
      </c>
      <c r="G1487" s="154">
        <v>43829</v>
      </c>
      <c r="H1487" s="155">
        <v>1.3759999999999999</v>
      </c>
      <c r="I1487" s="156">
        <v>13.564929693961901</v>
      </c>
      <c r="J1487" s="152" t="s">
        <v>15322</v>
      </c>
      <c r="K1487" s="156">
        <v>1.1045655375552199</v>
      </c>
      <c r="L1487" s="156">
        <v>5.5342044581091496</v>
      </c>
      <c r="M1487" s="185">
        <v>7.8554595443833497</v>
      </c>
      <c r="N1487" s="156">
        <v>10.281124497992</v>
      </c>
      <c r="O1487" s="156">
        <v>13.564929693961901</v>
      </c>
      <c r="P1487" s="152" t="s">
        <v>15322</v>
      </c>
      <c r="Q1487" s="156">
        <v>13.8474295190713</v>
      </c>
      <c r="R1487" s="152" t="s">
        <v>15323</v>
      </c>
      <c r="S1487" s="156">
        <v>24.818181818181799</v>
      </c>
      <c r="T1487" s="152" t="s">
        <v>15324</v>
      </c>
      <c r="U1487" s="156">
        <v>37.299999999999997</v>
      </c>
      <c r="V1487" s="152" t="s">
        <v>163</v>
      </c>
      <c r="W1487" s="152" t="s">
        <v>166</v>
      </c>
      <c r="X1487" s="155">
        <v>2.2598292000000002E-3</v>
      </c>
      <c r="Y1487" s="152" t="s">
        <v>159</v>
      </c>
      <c r="Z1487" s="154">
        <v>42368</v>
      </c>
      <c r="AA1487" s="153" t="s">
        <v>4326</v>
      </c>
      <c r="AB1487" s="152" t="s">
        <v>590</v>
      </c>
      <c r="AC1487" s="152" t="s">
        <v>261</v>
      </c>
      <c r="AD1487" s="152" t="s">
        <v>11167</v>
      </c>
    </row>
    <row r="1488" spans="1:30">
      <c r="A1488" s="189" t="s">
        <v>8782</v>
      </c>
      <c r="B1488" s="189" t="s">
        <v>8783</v>
      </c>
      <c r="C1488" s="154">
        <v>43830</v>
      </c>
      <c r="D1488" s="155">
        <v>1.2344999999999999</v>
      </c>
      <c r="E1488" s="155">
        <v>1.2344999999999999</v>
      </c>
      <c r="F1488" s="156">
        <v>0.74261465643870495</v>
      </c>
      <c r="G1488" s="154">
        <v>43829</v>
      </c>
      <c r="H1488" s="155">
        <v>1.2254</v>
      </c>
      <c r="I1488" s="156">
        <v>13.5485651214128</v>
      </c>
      <c r="J1488" s="152" t="s">
        <v>12011</v>
      </c>
      <c r="K1488" s="156">
        <v>2.23602484472049</v>
      </c>
      <c r="L1488" s="156">
        <v>7.9014072196486396</v>
      </c>
      <c r="M1488" s="185">
        <v>9.0836794203410793</v>
      </c>
      <c r="N1488" s="156">
        <v>8.7282015148846206</v>
      </c>
      <c r="O1488" s="156">
        <v>13.5485651214128</v>
      </c>
      <c r="P1488" s="152" t="s">
        <v>12011</v>
      </c>
      <c r="Q1488" s="156">
        <v>21.2076583210604</v>
      </c>
      <c r="R1488" s="152" t="s">
        <v>12012</v>
      </c>
      <c r="S1488" s="157">
        <v>0</v>
      </c>
      <c r="T1488" s="152"/>
      <c r="U1488" s="156">
        <v>23.45</v>
      </c>
      <c r="V1488" s="152" t="s">
        <v>157</v>
      </c>
      <c r="W1488" s="152" t="s">
        <v>95</v>
      </c>
      <c r="X1488" s="155">
        <v>1.2546188897999999</v>
      </c>
      <c r="Y1488" s="152" t="s">
        <v>159</v>
      </c>
      <c r="Z1488" s="154">
        <v>43053</v>
      </c>
      <c r="AA1488" s="153" t="s">
        <v>4326</v>
      </c>
      <c r="AB1488" s="152" t="s">
        <v>12013</v>
      </c>
      <c r="AC1488" s="152" t="s">
        <v>424</v>
      </c>
      <c r="AD1488" s="152" t="s">
        <v>183</v>
      </c>
    </row>
    <row r="1489" spans="1:30">
      <c r="A1489" s="189" t="s">
        <v>15325</v>
      </c>
      <c r="B1489" s="189" t="s">
        <v>15326</v>
      </c>
      <c r="C1489" s="154">
        <v>43830</v>
      </c>
      <c r="D1489" s="155">
        <v>1.1081000000000001</v>
      </c>
      <c r="E1489" s="155">
        <v>1.1480999999999999</v>
      </c>
      <c r="F1489" s="156">
        <v>4.5142650776473302E-2</v>
      </c>
      <c r="G1489" s="154">
        <v>43829</v>
      </c>
      <c r="H1489" s="155">
        <v>1.1075999999999999</v>
      </c>
      <c r="I1489" s="156">
        <v>13.507216136363599</v>
      </c>
      <c r="J1489" s="152" t="s">
        <v>15327</v>
      </c>
      <c r="K1489" s="156">
        <v>1.48361403834262</v>
      </c>
      <c r="L1489" s="156">
        <v>3.8695205081833701</v>
      </c>
      <c r="M1489" s="185">
        <v>3.0495224993271699</v>
      </c>
      <c r="N1489" s="156">
        <v>3.7569349923222899</v>
      </c>
      <c r="O1489" s="156">
        <v>13.507216136363599</v>
      </c>
      <c r="P1489" s="152" t="s">
        <v>15327</v>
      </c>
      <c r="Q1489" s="157">
        <v>0</v>
      </c>
      <c r="R1489" s="152"/>
      <c r="S1489" s="157">
        <v>0</v>
      </c>
      <c r="T1489" s="152"/>
      <c r="U1489" s="156">
        <v>14.869302729999999</v>
      </c>
      <c r="V1489" s="152" t="s">
        <v>163</v>
      </c>
      <c r="W1489" s="152" t="s">
        <v>95</v>
      </c>
      <c r="X1489" s="155">
        <v>0.17038825060000001</v>
      </c>
      <c r="Y1489" s="152" t="s">
        <v>159</v>
      </c>
      <c r="Z1489" s="154">
        <v>43259</v>
      </c>
      <c r="AA1489" s="153" t="s">
        <v>4326</v>
      </c>
      <c r="AB1489" s="152" t="s">
        <v>581</v>
      </c>
      <c r="AC1489" s="152" t="s">
        <v>464</v>
      </c>
      <c r="AD1489" s="152" t="s">
        <v>185</v>
      </c>
    </row>
    <row r="1490" spans="1:30">
      <c r="A1490" s="189" t="s">
        <v>8784</v>
      </c>
      <c r="B1490" s="189" t="s">
        <v>8785</v>
      </c>
      <c r="C1490" s="154">
        <v>43830</v>
      </c>
      <c r="D1490" s="155">
        <v>1.0065</v>
      </c>
      <c r="E1490" s="155">
        <v>1.0065</v>
      </c>
      <c r="F1490" s="156">
        <v>-0.17851829812556</v>
      </c>
      <c r="G1490" s="154">
        <v>43829</v>
      </c>
      <c r="H1490" s="155">
        <v>1.0083</v>
      </c>
      <c r="I1490" s="156">
        <v>13.4979702300406</v>
      </c>
      <c r="J1490" s="152" t="s">
        <v>12014</v>
      </c>
      <c r="K1490" s="156">
        <v>0.81129807692307698</v>
      </c>
      <c r="L1490" s="156">
        <v>6.4853999153618203</v>
      </c>
      <c r="M1490" s="185">
        <v>9.3308711709754508</v>
      </c>
      <c r="N1490" s="156">
        <v>5.4589270746018403</v>
      </c>
      <c r="O1490" s="156">
        <v>13.4979702300406</v>
      </c>
      <c r="P1490" s="152" t="s">
        <v>12014</v>
      </c>
      <c r="Q1490" s="157">
        <v>0</v>
      </c>
      <c r="R1490" s="152"/>
      <c r="S1490" s="157">
        <v>0</v>
      </c>
      <c r="T1490" s="152"/>
      <c r="U1490" s="156">
        <v>0.64999999999999503</v>
      </c>
      <c r="V1490" s="152" t="s">
        <v>157</v>
      </c>
      <c r="W1490" s="152" t="s">
        <v>95</v>
      </c>
      <c r="X1490" s="155">
        <v>1.6627799293000001</v>
      </c>
      <c r="Y1490" s="152" t="s">
        <v>159</v>
      </c>
      <c r="Z1490" s="154">
        <v>43124</v>
      </c>
      <c r="AA1490" s="153" t="s">
        <v>4326</v>
      </c>
      <c r="AB1490" s="152" t="s">
        <v>12015</v>
      </c>
      <c r="AC1490" s="152" t="s">
        <v>194</v>
      </c>
      <c r="AD1490" s="152" t="s">
        <v>207</v>
      </c>
    </row>
    <row r="1491" spans="1:30">
      <c r="A1491" s="189" t="s">
        <v>15328</v>
      </c>
      <c r="B1491" s="189" t="s">
        <v>15329</v>
      </c>
      <c r="C1491" s="154">
        <v>43830</v>
      </c>
      <c r="D1491" s="155">
        <v>1.2390000000000001</v>
      </c>
      <c r="E1491" s="155">
        <v>1.2390000000000001</v>
      </c>
      <c r="F1491" s="156">
        <v>0.40518638573744897</v>
      </c>
      <c r="G1491" s="154">
        <v>43829</v>
      </c>
      <c r="H1491" s="155">
        <v>1.234</v>
      </c>
      <c r="I1491" s="156">
        <v>13.461538461538501</v>
      </c>
      <c r="J1491" s="152" t="s">
        <v>15330</v>
      </c>
      <c r="K1491" s="156">
        <v>2.1434460016488099</v>
      </c>
      <c r="L1491" s="156">
        <v>8.0209241499564197</v>
      </c>
      <c r="M1491" s="185">
        <v>8.3989501312335992</v>
      </c>
      <c r="N1491" s="156">
        <v>10.526315789473699</v>
      </c>
      <c r="O1491" s="156">
        <v>13.461538461538501</v>
      </c>
      <c r="P1491" s="152" t="s">
        <v>15330</v>
      </c>
      <c r="Q1491" s="156">
        <v>12.126696832579199</v>
      </c>
      <c r="R1491" s="152" t="s">
        <v>15331</v>
      </c>
      <c r="S1491" s="156">
        <v>15.6862745098039</v>
      </c>
      <c r="T1491" s="152" t="s">
        <v>15332</v>
      </c>
      <c r="U1491" s="156">
        <v>23.9</v>
      </c>
      <c r="V1491" s="152" t="s">
        <v>157</v>
      </c>
      <c r="W1491" s="152" t="s">
        <v>189</v>
      </c>
      <c r="X1491" s="155">
        <v>1.4291972300000001E-2</v>
      </c>
      <c r="Y1491" s="152" t="s">
        <v>159</v>
      </c>
      <c r="Z1491" s="154">
        <v>41969</v>
      </c>
      <c r="AA1491" s="153" t="s">
        <v>4326</v>
      </c>
      <c r="AB1491" s="152" t="s">
        <v>15274</v>
      </c>
      <c r="AC1491" s="152" t="s">
        <v>249</v>
      </c>
      <c r="AD1491" s="152" t="s">
        <v>185</v>
      </c>
    </row>
    <row r="1492" spans="1:30">
      <c r="A1492" s="189" t="s">
        <v>8786</v>
      </c>
      <c r="B1492" s="189" t="s">
        <v>8787</v>
      </c>
      <c r="C1492" s="154">
        <v>43830</v>
      </c>
      <c r="D1492" s="155">
        <v>1.46</v>
      </c>
      <c r="E1492" s="155">
        <v>1.78</v>
      </c>
      <c r="F1492" s="156">
        <v>0.13717421124828599</v>
      </c>
      <c r="G1492" s="154">
        <v>43829</v>
      </c>
      <c r="H1492" s="155">
        <v>1.458</v>
      </c>
      <c r="I1492" s="156">
        <v>13.4421134421135</v>
      </c>
      <c r="J1492" s="152" t="s">
        <v>12016</v>
      </c>
      <c r="K1492" s="156">
        <v>0.48176187198898501</v>
      </c>
      <c r="L1492" s="156">
        <v>1.24826629680999</v>
      </c>
      <c r="M1492" s="185">
        <v>2.7445460942997899</v>
      </c>
      <c r="N1492" s="156">
        <v>8.1481481481481399</v>
      </c>
      <c r="O1492" s="156">
        <v>13.4421134421135</v>
      </c>
      <c r="P1492" s="152" t="s">
        <v>12016</v>
      </c>
      <c r="Q1492" s="156">
        <v>14.298141887905</v>
      </c>
      <c r="R1492" s="152" t="s">
        <v>12017</v>
      </c>
      <c r="S1492" s="156">
        <v>28.213532797851499</v>
      </c>
      <c r="T1492" s="152" t="s">
        <v>12018</v>
      </c>
      <c r="U1492" s="156">
        <v>32.631907473309603</v>
      </c>
      <c r="V1492" s="152" t="s">
        <v>157</v>
      </c>
      <c r="W1492" s="152" t="s">
        <v>166</v>
      </c>
      <c r="X1492" s="155">
        <v>4.5435433239999998</v>
      </c>
      <c r="Y1492" s="152" t="s">
        <v>159</v>
      </c>
      <c r="Z1492" s="154">
        <v>42202</v>
      </c>
      <c r="AA1492" s="153" t="s">
        <v>4326</v>
      </c>
      <c r="AB1492" s="152" t="s">
        <v>571</v>
      </c>
      <c r="AC1492" s="152" t="s">
        <v>196</v>
      </c>
      <c r="AD1492" s="152" t="s">
        <v>165</v>
      </c>
    </row>
    <row r="1493" spans="1:30">
      <c r="A1493" s="189" t="s">
        <v>8788</v>
      </c>
      <c r="B1493" s="189" t="s">
        <v>8789</v>
      </c>
      <c r="C1493" s="154">
        <v>43830</v>
      </c>
      <c r="D1493" s="155">
        <v>1.0831</v>
      </c>
      <c r="E1493" s="155">
        <v>1.0831</v>
      </c>
      <c r="F1493" s="156">
        <v>0.42651831247101901</v>
      </c>
      <c r="G1493" s="154">
        <v>43826</v>
      </c>
      <c r="H1493" s="155">
        <v>1.0785</v>
      </c>
      <c r="I1493" s="156">
        <v>13.413612565445</v>
      </c>
      <c r="J1493" s="152" t="s">
        <v>12019</v>
      </c>
      <c r="K1493" s="156">
        <v>9.2412900840947207E-2</v>
      </c>
      <c r="L1493" s="156">
        <v>1.78554647119631</v>
      </c>
      <c r="M1493" s="185">
        <v>2.4401778114064201</v>
      </c>
      <c r="N1493" s="156">
        <v>7.0151170832921599</v>
      </c>
      <c r="O1493" s="156">
        <v>13.413612565445</v>
      </c>
      <c r="P1493" s="152" t="s">
        <v>12019</v>
      </c>
      <c r="Q1493" s="156">
        <v>2.5468661238401702</v>
      </c>
      <c r="R1493" s="152" t="s">
        <v>12020</v>
      </c>
      <c r="S1493" s="156">
        <v>9.4482619240096906</v>
      </c>
      <c r="T1493" s="152" t="s">
        <v>12021</v>
      </c>
      <c r="U1493" s="156">
        <v>8.31</v>
      </c>
      <c r="V1493" s="152" t="s">
        <v>174</v>
      </c>
      <c r="W1493" s="152" t="s">
        <v>189</v>
      </c>
      <c r="X1493" s="155">
        <v>0.97801971210000005</v>
      </c>
      <c r="Y1493" s="152" t="s">
        <v>159</v>
      </c>
      <c r="Z1493" s="154">
        <v>42640</v>
      </c>
      <c r="AA1493" s="153" t="s">
        <v>4326</v>
      </c>
      <c r="AB1493" s="152" t="s">
        <v>12022</v>
      </c>
      <c r="AC1493" s="152" t="s">
        <v>175</v>
      </c>
      <c r="AD1493" s="152" t="s">
        <v>165</v>
      </c>
    </row>
    <row r="1494" spans="1:30">
      <c r="A1494" s="189" t="s">
        <v>3760</v>
      </c>
      <c r="B1494" s="189" t="s">
        <v>3761</v>
      </c>
      <c r="C1494" s="154">
        <v>43830</v>
      </c>
      <c r="D1494" s="155">
        <v>1.2323999999999999</v>
      </c>
      <c r="E1494" s="155">
        <v>1.2998000000000001</v>
      </c>
      <c r="F1494" s="156">
        <v>0.43191263955666698</v>
      </c>
      <c r="G1494" s="154">
        <v>43829</v>
      </c>
      <c r="H1494" s="155">
        <v>1.2271000000000001</v>
      </c>
      <c r="I1494" s="156">
        <v>13.3971291866029</v>
      </c>
      <c r="J1494" s="152" t="s">
        <v>6695</v>
      </c>
      <c r="K1494" s="156">
        <v>1.2321340561853</v>
      </c>
      <c r="L1494" s="156">
        <v>2.7770828121090698</v>
      </c>
      <c r="M1494" s="185">
        <v>3.0779524924723898</v>
      </c>
      <c r="N1494" s="156">
        <v>5.1087420042643803</v>
      </c>
      <c r="O1494" s="156">
        <v>13.3971291866029</v>
      </c>
      <c r="P1494" s="152" t="s">
        <v>6695</v>
      </c>
      <c r="Q1494" s="156">
        <v>9.5271951653039402</v>
      </c>
      <c r="R1494" s="152" t="s">
        <v>6696</v>
      </c>
      <c r="S1494" s="156">
        <v>14.994867966781699</v>
      </c>
      <c r="T1494" s="152" t="s">
        <v>6697</v>
      </c>
      <c r="U1494" s="156">
        <v>17.438536306460801</v>
      </c>
      <c r="V1494" s="152" t="s">
        <v>157</v>
      </c>
      <c r="W1494" s="152" t="s">
        <v>158</v>
      </c>
      <c r="X1494" s="155">
        <v>1.0746458435999999</v>
      </c>
      <c r="Y1494" s="152" t="s">
        <v>159</v>
      </c>
      <c r="Z1494" s="154">
        <v>42163</v>
      </c>
      <c r="AA1494" s="153" t="s">
        <v>4326</v>
      </c>
      <c r="AB1494" s="152" t="s">
        <v>683</v>
      </c>
      <c r="AC1494" s="152" t="s">
        <v>314</v>
      </c>
      <c r="AD1494" s="152" t="s">
        <v>162</v>
      </c>
    </row>
    <row r="1495" spans="1:30">
      <c r="A1495" s="189" t="s">
        <v>15333</v>
      </c>
      <c r="B1495" s="189" t="s">
        <v>15334</v>
      </c>
      <c r="C1495" s="154">
        <v>43830</v>
      </c>
      <c r="D1495" s="155">
        <v>1.1482000000000001</v>
      </c>
      <c r="E1495" s="155">
        <v>1.1482000000000001</v>
      </c>
      <c r="F1495" s="156">
        <v>0.64866760168303605</v>
      </c>
      <c r="G1495" s="154">
        <v>43829</v>
      </c>
      <c r="H1495" s="155">
        <v>1.1408</v>
      </c>
      <c r="I1495" s="156">
        <v>13.391269998024899</v>
      </c>
      <c r="J1495" s="152" t="s">
        <v>15335</v>
      </c>
      <c r="K1495" s="156">
        <v>1.9082275672317499</v>
      </c>
      <c r="L1495" s="156">
        <v>6.04969058834397</v>
      </c>
      <c r="M1495" s="185">
        <v>5.6010300744964798</v>
      </c>
      <c r="N1495" s="156">
        <v>9.3315558941154109</v>
      </c>
      <c r="O1495" s="156">
        <v>13.391269998024899</v>
      </c>
      <c r="P1495" s="152" t="s">
        <v>15335</v>
      </c>
      <c r="Q1495" s="157">
        <v>0</v>
      </c>
      <c r="R1495" s="152"/>
      <c r="S1495" s="157">
        <v>0</v>
      </c>
      <c r="T1495" s="152"/>
      <c r="U1495" s="156">
        <v>14.82</v>
      </c>
      <c r="V1495" s="152" t="s">
        <v>157</v>
      </c>
      <c r="W1495" s="152" t="s">
        <v>95</v>
      </c>
      <c r="X1495" s="155">
        <v>7.6055232400000006E-2</v>
      </c>
      <c r="Y1495" s="152" t="s">
        <v>159</v>
      </c>
      <c r="Z1495" s="154">
        <v>43406</v>
      </c>
      <c r="AA1495" s="153" t="s">
        <v>4326</v>
      </c>
      <c r="AB1495" s="152" t="s">
        <v>590</v>
      </c>
      <c r="AC1495" s="152" t="s">
        <v>261</v>
      </c>
      <c r="AD1495" s="152" t="s">
        <v>162</v>
      </c>
    </row>
    <row r="1496" spans="1:30">
      <c r="A1496" s="189" t="s">
        <v>3745</v>
      </c>
      <c r="B1496" s="189" t="s">
        <v>3746</v>
      </c>
      <c r="C1496" s="154">
        <v>43830</v>
      </c>
      <c r="D1496" s="155">
        <v>1.2789999999999999</v>
      </c>
      <c r="E1496" s="155">
        <v>1.2789999999999999</v>
      </c>
      <c r="F1496" s="156">
        <v>0.31372549019607898</v>
      </c>
      <c r="G1496" s="154">
        <v>43829</v>
      </c>
      <c r="H1496" s="155">
        <v>1.2749999999999999</v>
      </c>
      <c r="I1496" s="156">
        <v>13.386524822695</v>
      </c>
      <c r="J1496" s="152" t="s">
        <v>3783</v>
      </c>
      <c r="K1496" s="156">
        <v>0.78802206461780999</v>
      </c>
      <c r="L1496" s="156">
        <v>1.9936204146730401</v>
      </c>
      <c r="M1496" s="185">
        <v>2.8135048231511202</v>
      </c>
      <c r="N1496" s="156">
        <v>5.0082101806239701</v>
      </c>
      <c r="O1496" s="156">
        <v>13.386524822695</v>
      </c>
      <c r="P1496" s="152" t="s">
        <v>3783</v>
      </c>
      <c r="Q1496" s="156">
        <v>11.8985126859143</v>
      </c>
      <c r="R1496" s="152" t="s">
        <v>6698</v>
      </c>
      <c r="S1496" s="156">
        <v>16.590701914311801</v>
      </c>
      <c r="T1496" s="152" t="s">
        <v>6699</v>
      </c>
      <c r="U1496" s="156">
        <v>27.9</v>
      </c>
      <c r="V1496" s="152" t="s">
        <v>157</v>
      </c>
      <c r="W1496" s="152" t="s">
        <v>189</v>
      </c>
      <c r="X1496" s="155">
        <v>0.91949046899999998</v>
      </c>
      <c r="Y1496" s="152" t="s">
        <v>159</v>
      </c>
      <c r="Z1496" s="154">
        <v>42153</v>
      </c>
      <c r="AA1496" s="153" t="s">
        <v>4326</v>
      </c>
      <c r="AB1496" s="152" t="s">
        <v>6700</v>
      </c>
      <c r="AC1496" s="152" t="s">
        <v>446</v>
      </c>
      <c r="AD1496" s="152" t="s">
        <v>165</v>
      </c>
    </row>
    <row r="1497" spans="1:30">
      <c r="A1497" s="189" t="s">
        <v>15336</v>
      </c>
      <c r="B1497" s="189" t="s">
        <v>15337</v>
      </c>
      <c r="C1497" s="154">
        <v>43830</v>
      </c>
      <c r="D1497" s="155">
        <v>1.1342000000000001</v>
      </c>
      <c r="E1497" s="155">
        <v>1.1342000000000001</v>
      </c>
      <c r="F1497" s="156">
        <v>9.7078810343314906E-2</v>
      </c>
      <c r="G1497" s="154">
        <v>43829</v>
      </c>
      <c r="H1497" s="155">
        <v>1.1331</v>
      </c>
      <c r="I1497" s="156">
        <v>13.3859842047386</v>
      </c>
      <c r="J1497" s="152" t="s">
        <v>15338</v>
      </c>
      <c r="K1497" s="156">
        <v>2.4756053487531702</v>
      </c>
      <c r="L1497" s="156">
        <v>7.2935389272538202</v>
      </c>
      <c r="M1497" s="185">
        <v>10.848318999218099</v>
      </c>
      <c r="N1497" s="156">
        <v>7.4765469534729698</v>
      </c>
      <c r="O1497" s="156">
        <v>13.3859842047386</v>
      </c>
      <c r="P1497" s="152" t="s">
        <v>15338</v>
      </c>
      <c r="Q1497" s="157">
        <v>0</v>
      </c>
      <c r="R1497" s="152"/>
      <c r="S1497" s="157">
        <v>0</v>
      </c>
      <c r="T1497" s="152"/>
      <c r="U1497" s="156">
        <v>13.42</v>
      </c>
      <c r="V1497" s="152" t="s">
        <v>157</v>
      </c>
      <c r="W1497" s="152" t="s">
        <v>95</v>
      </c>
      <c r="X1497" s="155">
        <v>3.05468874E-2</v>
      </c>
      <c r="Y1497" s="152" t="s">
        <v>159</v>
      </c>
      <c r="Z1497" s="154">
        <v>43459</v>
      </c>
      <c r="AA1497" s="153" t="s">
        <v>4326</v>
      </c>
      <c r="AB1497" s="152" t="s">
        <v>11916</v>
      </c>
      <c r="AC1497" s="152" t="s">
        <v>219</v>
      </c>
      <c r="AD1497" s="152" t="s">
        <v>165</v>
      </c>
    </row>
    <row r="1498" spans="1:30">
      <c r="A1498" s="189" t="s">
        <v>8790</v>
      </c>
      <c r="B1498" s="189" t="s">
        <v>8791</v>
      </c>
      <c r="C1498" s="154">
        <v>43830</v>
      </c>
      <c r="D1498" s="155">
        <v>1.2144999999999999</v>
      </c>
      <c r="E1498" s="155">
        <v>1.2144999999999999</v>
      </c>
      <c r="F1498" s="156">
        <v>0.14017150395776801</v>
      </c>
      <c r="G1498" s="154">
        <v>43829</v>
      </c>
      <c r="H1498" s="155">
        <v>1.2128000000000001</v>
      </c>
      <c r="I1498" s="156">
        <v>13.3775205377147</v>
      </c>
      <c r="J1498" s="152" t="s">
        <v>12023</v>
      </c>
      <c r="K1498" s="156">
        <v>1.0903945397036701</v>
      </c>
      <c r="L1498" s="156">
        <v>3.5291109027363299</v>
      </c>
      <c r="M1498" s="185">
        <v>4.6351339708796298</v>
      </c>
      <c r="N1498" s="156">
        <v>5.5261100008688704</v>
      </c>
      <c r="O1498" s="156">
        <v>13.3775205377147</v>
      </c>
      <c r="P1498" s="152" t="s">
        <v>12023</v>
      </c>
      <c r="Q1498" s="156">
        <v>14.1447368421052</v>
      </c>
      <c r="R1498" s="152" t="s">
        <v>12024</v>
      </c>
      <c r="S1498" s="156">
        <v>19.068627450980401</v>
      </c>
      <c r="T1498" s="152" t="s">
        <v>12025</v>
      </c>
      <c r="U1498" s="156">
        <v>21.45</v>
      </c>
      <c r="V1498" s="152" t="s">
        <v>157</v>
      </c>
      <c r="W1498" s="152" t="s">
        <v>166</v>
      </c>
      <c r="X1498" s="155">
        <v>1.9300814092</v>
      </c>
      <c r="Y1498" s="152" t="s">
        <v>159</v>
      </c>
      <c r="Z1498" s="154">
        <v>42381</v>
      </c>
      <c r="AA1498" s="153" t="s">
        <v>4326</v>
      </c>
      <c r="AB1498" s="152" t="s">
        <v>9787</v>
      </c>
      <c r="AC1498" s="152" t="s">
        <v>233</v>
      </c>
      <c r="AD1498" s="152" t="s">
        <v>181</v>
      </c>
    </row>
    <row r="1499" spans="1:30">
      <c r="A1499" s="189" t="s">
        <v>15339</v>
      </c>
      <c r="B1499" s="189" t="s">
        <v>15340</v>
      </c>
      <c r="C1499" s="154">
        <v>43830</v>
      </c>
      <c r="D1499" s="155">
        <v>0.94830000000000003</v>
      </c>
      <c r="E1499" s="155">
        <v>1.0283</v>
      </c>
      <c r="F1499" s="156">
        <v>0.29613960867266798</v>
      </c>
      <c r="G1499" s="154">
        <v>43829</v>
      </c>
      <c r="H1499" s="155">
        <v>0.94550000000000001</v>
      </c>
      <c r="I1499" s="156">
        <v>13.3516614869711</v>
      </c>
      <c r="J1499" s="152" t="s">
        <v>15341</v>
      </c>
      <c r="K1499" s="156">
        <v>0.904447754841461</v>
      </c>
      <c r="L1499" s="156">
        <v>6.31165919282512</v>
      </c>
      <c r="M1499" s="185">
        <v>5.7308507079942004</v>
      </c>
      <c r="N1499" s="156">
        <v>6.0501006486244702</v>
      </c>
      <c r="O1499" s="156">
        <v>13.3516614869711</v>
      </c>
      <c r="P1499" s="152" t="s">
        <v>15341</v>
      </c>
      <c r="Q1499" s="156">
        <v>4.1630052724077498</v>
      </c>
      <c r="R1499" s="152" t="s">
        <v>15342</v>
      </c>
      <c r="S1499" s="156">
        <v>4.0944017563117496</v>
      </c>
      <c r="T1499" s="152" t="s">
        <v>15343</v>
      </c>
      <c r="U1499" s="156">
        <v>2.3786576600000102</v>
      </c>
      <c r="V1499" s="152" t="s">
        <v>157</v>
      </c>
      <c r="W1499" s="152" t="s">
        <v>158</v>
      </c>
      <c r="X1499" s="155">
        <v>5.2611690099999997E-2</v>
      </c>
      <c r="Y1499" s="152" t="s">
        <v>159</v>
      </c>
      <c r="Z1499" s="154">
        <v>41746</v>
      </c>
      <c r="AA1499" s="153" t="s">
        <v>4326</v>
      </c>
      <c r="AB1499" s="152" t="s">
        <v>3035</v>
      </c>
      <c r="AC1499" s="152" t="s">
        <v>570</v>
      </c>
      <c r="AD1499" s="152" t="s">
        <v>241</v>
      </c>
    </row>
    <row r="1500" spans="1:30">
      <c r="A1500" s="189" t="s">
        <v>3788</v>
      </c>
      <c r="B1500" s="189" t="s">
        <v>3789</v>
      </c>
      <c r="C1500" s="154">
        <v>43830</v>
      </c>
      <c r="D1500" s="155">
        <v>1.1343000000000001</v>
      </c>
      <c r="E1500" s="155">
        <v>1.6293</v>
      </c>
      <c r="F1500" s="156">
        <v>0.30951538733640199</v>
      </c>
      <c r="G1500" s="154">
        <v>43829</v>
      </c>
      <c r="H1500" s="155">
        <v>1.1308</v>
      </c>
      <c r="I1500" s="156">
        <v>13.3375980057844</v>
      </c>
      <c r="J1500" s="152" t="s">
        <v>6701</v>
      </c>
      <c r="K1500" s="156">
        <v>1.29487408465799</v>
      </c>
      <c r="L1500" s="156">
        <v>3.6027405101721199</v>
      </c>
      <c r="M1500" s="185">
        <v>5.4186610190459303</v>
      </c>
      <c r="N1500" s="156">
        <v>5.9660819572698802</v>
      </c>
      <c r="O1500" s="156">
        <v>13.3375980057844</v>
      </c>
      <c r="P1500" s="152" t="s">
        <v>6701</v>
      </c>
      <c r="Q1500" s="156">
        <v>12.923267294486401</v>
      </c>
      <c r="R1500" s="152" t="s">
        <v>6702</v>
      </c>
      <c r="S1500" s="156">
        <v>14.553368969131901</v>
      </c>
      <c r="T1500" s="152" t="s">
        <v>6703</v>
      </c>
      <c r="U1500" s="156">
        <v>81.307532870000003</v>
      </c>
      <c r="V1500" s="152" t="s">
        <v>157</v>
      </c>
      <c r="W1500" s="152" t="s">
        <v>158</v>
      </c>
      <c r="X1500" s="155">
        <v>1.0264353367000001</v>
      </c>
      <c r="Y1500" s="152" t="s">
        <v>159</v>
      </c>
      <c r="Z1500" s="154">
        <v>39556</v>
      </c>
      <c r="AA1500" s="153" t="s">
        <v>4326</v>
      </c>
      <c r="AB1500" s="152" t="s">
        <v>1985</v>
      </c>
      <c r="AC1500" s="152" t="s">
        <v>239</v>
      </c>
      <c r="AD1500" s="152" t="s">
        <v>177</v>
      </c>
    </row>
    <row r="1501" spans="1:30">
      <c r="A1501" s="189" t="s">
        <v>15344</v>
      </c>
      <c r="B1501" s="189" t="s">
        <v>15345</v>
      </c>
      <c r="C1501" s="154">
        <v>43830</v>
      </c>
      <c r="D1501" s="155">
        <v>1.2383999999999999</v>
      </c>
      <c r="E1501" s="155">
        <v>1.2383999999999999</v>
      </c>
      <c r="F1501" s="156">
        <v>0.39724361572759698</v>
      </c>
      <c r="G1501" s="154">
        <v>43829</v>
      </c>
      <c r="H1501" s="155">
        <v>1.2335</v>
      </c>
      <c r="I1501" s="156">
        <v>13.333943442848</v>
      </c>
      <c r="J1501" s="152" t="s">
        <v>15346</v>
      </c>
      <c r="K1501" s="156">
        <v>1.2840435102641701</v>
      </c>
      <c r="L1501" s="156">
        <v>4.6299425481581604</v>
      </c>
      <c r="M1501" s="185">
        <v>4.1109709962168903</v>
      </c>
      <c r="N1501" s="156">
        <v>7.5560187597707102</v>
      </c>
      <c r="O1501" s="156">
        <v>13.333943442848</v>
      </c>
      <c r="P1501" s="152" t="s">
        <v>15346</v>
      </c>
      <c r="Q1501" s="156">
        <v>20.784160733443901</v>
      </c>
      <c r="R1501" s="152" t="s">
        <v>15347</v>
      </c>
      <c r="S1501" s="156">
        <v>24.901664145234498</v>
      </c>
      <c r="T1501" s="152" t="s">
        <v>15348</v>
      </c>
      <c r="U1501" s="156">
        <v>23.84</v>
      </c>
      <c r="V1501" s="152" t="s">
        <v>157</v>
      </c>
      <c r="W1501" s="152" t="s">
        <v>197</v>
      </c>
      <c r="X1501" s="155">
        <v>0.26280176020000001</v>
      </c>
      <c r="Y1501" s="152" t="s">
        <v>159</v>
      </c>
      <c r="Z1501" s="154">
        <v>42691</v>
      </c>
      <c r="AA1501" s="153" t="s">
        <v>4326</v>
      </c>
      <c r="AB1501" s="152" t="s">
        <v>15349</v>
      </c>
      <c r="AC1501" s="152" t="s">
        <v>329</v>
      </c>
      <c r="AD1501" s="152" t="s">
        <v>177</v>
      </c>
    </row>
    <row r="1502" spans="1:30">
      <c r="A1502" s="189" t="s">
        <v>3778</v>
      </c>
      <c r="B1502" s="189" t="s">
        <v>3779</v>
      </c>
      <c r="C1502" s="154">
        <v>43830</v>
      </c>
      <c r="D1502" s="155">
        <v>1.083</v>
      </c>
      <c r="E1502" s="155">
        <v>1.288</v>
      </c>
      <c r="F1502" s="156">
        <v>0</v>
      </c>
      <c r="G1502" s="154">
        <v>43829</v>
      </c>
      <c r="H1502" s="155">
        <v>1.083</v>
      </c>
      <c r="I1502" s="156">
        <v>13.2595715894648</v>
      </c>
      <c r="J1502" s="152" t="s">
        <v>6704</v>
      </c>
      <c r="K1502" s="156">
        <v>1.1204481792717</v>
      </c>
      <c r="L1502" s="156">
        <v>3.1428571428571299</v>
      </c>
      <c r="M1502" s="185">
        <v>1.98486310544568</v>
      </c>
      <c r="N1502" s="156">
        <v>3.3883245243279498</v>
      </c>
      <c r="O1502" s="156">
        <v>13.2595715894648</v>
      </c>
      <c r="P1502" s="152" t="s">
        <v>6704</v>
      </c>
      <c r="Q1502" s="156">
        <v>15.420344464180801</v>
      </c>
      <c r="R1502" s="152" t="s">
        <v>6705</v>
      </c>
      <c r="S1502" s="156">
        <v>19.974427937230502</v>
      </c>
      <c r="T1502" s="152" t="s">
        <v>6706</v>
      </c>
      <c r="U1502" s="156">
        <v>31.764927799999999</v>
      </c>
      <c r="V1502" s="152" t="s">
        <v>174</v>
      </c>
      <c r="W1502" s="152" t="s">
        <v>166</v>
      </c>
      <c r="X1502" s="155">
        <v>4.1215681193</v>
      </c>
      <c r="Y1502" s="152" t="s">
        <v>159</v>
      </c>
      <c r="Z1502" s="154">
        <v>41886</v>
      </c>
      <c r="AA1502" s="153" t="s">
        <v>4326</v>
      </c>
      <c r="AB1502" s="152" t="s">
        <v>1031</v>
      </c>
      <c r="AC1502" s="152" t="s">
        <v>196</v>
      </c>
      <c r="AD1502" s="152" t="s">
        <v>162</v>
      </c>
    </row>
    <row r="1503" spans="1:30">
      <c r="A1503" s="189" t="s">
        <v>8792</v>
      </c>
      <c r="B1503" s="189" t="s">
        <v>8793</v>
      </c>
      <c r="C1503" s="154">
        <v>43830</v>
      </c>
      <c r="D1503" s="155">
        <v>1.1890000000000001</v>
      </c>
      <c r="E1503" s="155">
        <v>1.248</v>
      </c>
      <c r="F1503" s="156">
        <v>0.25295109612141897</v>
      </c>
      <c r="G1503" s="154">
        <v>43829</v>
      </c>
      <c r="H1503" s="155">
        <v>1.1859999999999999</v>
      </c>
      <c r="I1503" s="156">
        <v>13.2380952380952</v>
      </c>
      <c r="J1503" s="152" t="s">
        <v>12026</v>
      </c>
      <c r="K1503" s="156">
        <v>0.76271186440678795</v>
      </c>
      <c r="L1503" s="156">
        <v>2.0600858369098698</v>
      </c>
      <c r="M1503" s="185">
        <v>3.1222896790979999</v>
      </c>
      <c r="N1503" s="156">
        <v>6.6367713004484399</v>
      </c>
      <c r="O1503" s="156">
        <v>13.2380952380952</v>
      </c>
      <c r="P1503" s="152" t="s">
        <v>12026</v>
      </c>
      <c r="Q1503" s="156">
        <v>16.5686554922349</v>
      </c>
      <c r="R1503" s="152" t="s">
        <v>12027</v>
      </c>
      <c r="S1503" s="156">
        <v>23.3995672869736</v>
      </c>
      <c r="T1503" s="152" t="s">
        <v>12028</v>
      </c>
      <c r="U1503" s="156">
        <v>25.990958200000001</v>
      </c>
      <c r="V1503" s="152" t="s">
        <v>157</v>
      </c>
      <c r="W1503" s="152" t="s">
        <v>166</v>
      </c>
      <c r="X1503" s="155">
        <v>12.0319550391</v>
      </c>
      <c r="Y1503" s="152" t="s">
        <v>159</v>
      </c>
      <c r="Z1503" s="154">
        <v>42170</v>
      </c>
      <c r="AA1503" s="153" t="s">
        <v>4326</v>
      </c>
      <c r="AB1503" s="152" t="s">
        <v>12029</v>
      </c>
      <c r="AC1503" s="152" t="s">
        <v>325</v>
      </c>
      <c r="AD1503" s="152" t="s">
        <v>276</v>
      </c>
    </row>
    <row r="1504" spans="1:30">
      <c r="A1504" s="189" t="s">
        <v>15350</v>
      </c>
      <c r="B1504" s="189" t="s">
        <v>15351</v>
      </c>
      <c r="C1504" s="154">
        <v>43830</v>
      </c>
      <c r="D1504" s="155">
        <v>1.0872999999999999</v>
      </c>
      <c r="E1504" s="155">
        <v>1.0872999999999999</v>
      </c>
      <c r="F1504" s="156">
        <v>9.2055601583346205E-2</v>
      </c>
      <c r="G1504" s="154">
        <v>43829</v>
      </c>
      <c r="H1504" s="155">
        <v>1.0863</v>
      </c>
      <c r="I1504" s="156">
        <v>13.2368256613205</v>
      </c>
      <c r="J1504" s="152" t="s">
        <v>15352</v>
      </c>
      <c r="K1504" s="156">
        <v>0.62933826931975201</v>
      </c>
      <c r="L1504" s="156">
        <v>1.53142216826968</v>
      </c>
      <c r="M1504" s="185">
        <v>2.99327460452779</v>
      </c>
      <c r="N1504" s="156">
        <v>6.2438929059995898</v>
      </c>
      <c r="O1504" s="156">
        <v>13.2368256613205</v>
      </c>
      <c r="P1504" s="152" t="s">
        <v>15352</v>
      </c>
      <c r="Q1504" s="156">
        <v>0.85335312123178497</v>
      </c>
      <c r="R1504" s="152" t="s">
        <v>15353</v>
      </c>
      <c r="S1504" s="156">
        <v>8.4588528678304193</v>
      </c>
      <c r="T1504" s="152" t="s">
        <v>15354</v>
      </c>
      <c r="U1504" s="156">
        <v>8.7299999999999898</v>
      </c>
      <c r="V1504" s="152" t="s">
        <v>163</v>
      </c>
      <c r="W1504" s="152" t="s">
        <v>158</v>
      </c>
      <c r="X1504" s="155">
        <v>0.36127205629999998</v>
      </c>
      <c r="Y1504" s="152" t="s">
        <v>159</v>
      </c>
      <c r="Z1504" s="154">
        <v>42710</v>
      </c>
      <c r="AA1504" s="153" t="s">
        <v>4326</v>
      </c>
      <c r="AB1504" s="152" t="s">
        <v>15355</v>
      </c>
      <c r="AC1504" s="152" t="s">
        <v>215</v>
      </c>
      <c r="AD1504" s="152" t="s">
        <v>170</v>
      </c>
    </row>
    <row r="1505" spans="1:30">
      <c r="A1505" s="189" t="s">
        <v>8794</v>
      </c>
      <c r="B1505" s="189" t="s">
        <v>8795</v>
      </c>
      <c r="C1505" s="154">
        <v>43830</v>
      </c>
      <c r="D1505" s="155">
        <v>1.0960000000000001</v>
      </c>
      <c r="E1505" s="155">
        <v>1.0960000000000001</v>
      </c>
      <c r="F1505" s="156">
        <v>0.18281535648994501</v>
      </c>
      <c r="G1505" s="154">
        <v>43829</v>
      </c>
      <c r="H1505" s="155">
        <v>1.0940000000000001</v>
      </c>
      <c r="I1505" s="156">
        <v>13.223140495867799</v>
      </c>
      <c r="J1505" s="152" t="s">
        <v>12030</v>
      </c>
      <c r="K1505" s="156">
        <v>0.82796688132475804</v>
      </c>
      <c r="L1505" s="156">
        <v>2.62172284644195</v>
      </c>
      <c r="M1505" s="185">
        <v>3.6896877956480698</v>
      </c>
      <c r="N1505" s="156">
        <v>5.2833813640730201</v>
      </c>
      <c r="O1505" s="156">
        <v>13.223140495867799</v>
      </c>
      <c r="P1505" s="152" t="s">
        <v>12030</v>
      </c>
      <c r="Q1505" s="156">
        <v>-6.8027210884353604</v>
      </c>
      <c r="R1505" s="152" t="s">
        <v>12031</v>
      </c>
      <c r="S1505" s="156">
        <v>1.5755329008341199</v>
      </c>
      <c r="T1505" s="152" t="s">
        <v>12032</v>
      </c>
      <c r="U1505" s="156">
        <v>9.6000000000000103</v>
      </c>
      <c r="V1505" s="152" t="s">
        <v>163</v>
      </c>
      <c r="W1505" s="152" t="s">
        <v>158</v>
      </c>
      <c r="X1505" s="155">
        <v>3.4939574482000002</v>
      </c>
      <c r="Y1505" s="152" t="s">
        <v>159</v>
      </c>
      <c r="Z1505" s="154">
        <v>42111</v>
      </c>
      <c r="AA1505" s="153" t="s">
        <v>4326</v>
      </c>
      <c r="AB1505" s="152" t="s">
        <v>12033</v>
      </c>
      <c r="AC1505" s="152" t="s">
        <v>215</v>
      </c>
      <c r="AD1505" s="152" t="s">
        <v>185</v>
      </c>
    </row>
    <row r="1506" spans="1:30">
      <c r="A1506" s="189" t="s">
        <v>3735</v>
      </c>
      <c r="B1506" s="189" t="s">
        <v>3736</v>
      </c>
      <c r="C1506" s="154">
        <v>43830</v>
      </c>
      <c r="D1506" s="155">
        <v>1.0720000000000001</v>
      </c>
      <c r="E1506" s="155">
        <v>1.1919999999999999</v>
      </c>
      <c r="F1506" s="156">
        <v>0.18691588785046401</v>
      </c>
      <c r="G1506" s="154">
        <v>43829</v>
      </c>
      <c r="H1506" s="155">
        <v>1.07</v>
      </c>
      <c r="I1506" s="156">
        <v>13.1893677419355</v>
      </c>
      <c r="J1506" s="152" t="s">
        <v>6707</v>
      </c>
      <c r="K1506" s="156">
        <v>0.56285178236396705</v>
      </c>
      <c r="L1506" s="156">
        <v>1.36074222599831</v>
      </c>
      <c r="M1506" s="185">
        <v>2.05440000000001</v>
      </c>
      <c r="N1506" s="156">
        <v>4.1935315283842902</v>
      </c>
      <c r="O1506" s="156">
        <v>13.1893677419355</v>
      </c>
      <c r="P1506" s="152" t="s">
        <v>6707</v>
      </c>
      <c r="Q1506" s="156">
        <v>16.7334575342466</v>
      </c>
      <c r="R1506" s="152" t="s">
        <v>6708</v>
      </c>
      <c r="S1506" s="156">
        <v>20.385059132189699</v>
      </c>
      <c r="T1506" s="152" t="s">
        <v>6709</v>
      </c>
      <c r="U1506" s="156">
        <v>19.3015936</v>
      </c>
      <c r="V1506" s="152" t="s">
        <v>157</v>
      </c>
      <c r="W1506" s="152" t="s">
        <v>197</v>
      </c>
      <c r="X1506" s="155">
        <v>14.6447725633</v>
      </c>
      <c r="Y1506" s="152" t="s">
        <v>159</v>
      </c>
      <c r="Z1506" s="154">
        <v>42566</v>
      </c>
      <c r="AA1506" s="153" t="s">
        <v>4326</v>
      </c>
      <c r="AB1506" s="152" t="s">
        <v>6710</v>
      </c>
      <c r="AC1506" s="152" t="s">
        <v>164</v>
      </c>
      <c r="AD1506" s="152" t="s">
        <v>162</v>
      </c>
    </row>
    <row r="1507" spans="1:30">
      <c r="A1507" s="189" t="s">
        <v>15356</v>
      </c>
      <c r="B1507" s="189" t="s">
        <v>15357</v>
      </c>
      <c r="C1507" s="154">
        <v>43830</v>
      </c>
      <c r="D1507" s="155">
        <v>1.1314</v>
      </c>
      <c r="E1507" s="155">
        <v>1.1314</v>
      </c>
      <c r="F1507" s="156">
        <v>0.54207766817737402</v>
      </c>
      <c r="G1507" s="154">
        <v>43829</v>
      </c>
      <c r="H1507" s="155">
        <v>1.1253</v>
      </c>
      <c r="I1507" s="156">
        <v>13.1852741096438</v>
      </c>
      <c r="J1507" s="152" t="s">
        <v>15358</v>
      </c>
      <c r="K1507" s="156">
        <v>1.0900643316654699</v>
      </c>
      <c r="L1507" s="156">
        <v>3.36195870637675</v>
      </c>
      <c r="M1507" s="185">
        <v>3.39029516585944</v>
      </c>
      <c r="N1507" s="156">
        <v>6.8568190404231197</v>
      </c>
      <c r="O1507" s="156">
        <v>13.1852741096438</v>
      </c>
      <c r="P1507" s="152" t="s">
        <v>15358</v>
      </c>
      <c r="Q1507" s="156">
        <v>13.015682748976101</v>
      </c>
      <c r="R1507" s="152" t="s">
        <v>15359</v>
      </c>
      <c r="S1507" s="157">
        <v>0</v>
      </c>
      <c r="T1507" s="152"/>
      <c r="U1507" s="156">
        <v>13.14</v>
      </c>
      <c r="V1507" s="152" t="s">
        <v>163</v>
      </c>
      <c r="W1507" s="152" t="s">
        <v>95</v>
      </c>
      <c r="X1507" s="155">
        <v>0.84083189879999998</v>
      </c>
      <c r="Y1507" s="152" t="s">
        <v>159</v>
      </c>
      <c r="Z1507" s="154">
        <v>42998</v>
      </c>
      <c r="AA1507" s="153" t="s">
        <v>4326</v>
      </c>
      <c r="AB1507" s="152" t="s">
        <v>3772</v>
      </c>
      <c r="AC1507" s="152" t="s">
        <v>191</v>
      </c>
      <c r="AD1507" s="152" t="s">
        <v>162</v>
      </c>
    </row>
    <row r="1508" spans="1:30">
      <c r="A1508" s="189" t="s">
        <v>8796</v>
      </c>
      <c r="B1508" s="189" t="s">
        <v>8797</v>
      </c>
      <c r="C1508" s="154">
        <v>43830</v>
      </c>
      <c r="D1508" s="155">
        <v>1.1571</v>
      </c>
      <c r="E1508" s="155">
        <v>1.6834</v>
      </c>
      <c r="F1508" s="156">
        <v>0.13846819558634499</v>
      </c>
      <c r="G1508" s="154">
        <v>43829</v>
      </c>
      <c r="H1508" s="155">
        <v>1.1555</v>
      </c>
      <c r="I1508" s="156">
        <v>13.1786978169288</v>
      </c>
      <c r="J1508" s="152" t="s">
        <v>12034</v>
      </c>
      <c r="K1508" s="156">
        <v>0.91575091575092904</v>
      </c>
      <c r="L1508" s="156">
        <v>4.0838355671494302</v>
      </c>
      <c r="M1508" s="185">
        <v>10.982209532916301</v>
      </c>
      <c r="N1508" s="156">
        <v>10.4841513024144</v>
      </c>
      <c r="O1508" s="156">
        <v>13.1786978169288</v>
      </c>
      <c r="P1508" s="152" t="s">
        <v>12034</v>
      </c>
      <c r="Q1508" s="156">
        <v>11.8754787002227</v>
      </c>
      <c r="R1508" s="152" t="s">
        <v>12035</v>
      </c>
      <c r="S1508" s="157">
        <v>0</v>
      </c>
      <c r="T1508" s="152"/>
      <c r="U1508" s="156">
        <v>8.8541825000000092</v>
      </c>
      <c r="V1508" s="152" t="s">
        <v>227</v>
      </c>
      <c r="W1508" s="152" t="s">
        <v>95</v>
      </c>
      <c r="X1508" s="155">
        <v>0.99204679799999995</v>
      </c>
      <c r="Y1508" s="152" t="s">
        <v>159</v>
      </c>
      <c r="Z1508" s="154">
        <v>42894</v>
      </c>
      <c r="AA1508" s="153" t="s">
        <v>4326</v>
      </c>
      <c r="AB1508" s="152" t="s">
        <v>12036</v>
      </c>
      <c r="AC1508" s="152" t="s">
        <v>363</v>
      </c>
      <c r="AD1508" s="152" t="s">
        <v>542</v>
      </c>
    </row>
    <row r="1509" spans="1:30">
      <c r="A1509" s="189" t="s">
        <v>15360</v>
      </c>
      <c r="B1509" s="189" t="s">
        <v>15361</v>
      </c>
      <c r="C1509" s="154">
        <v>43830</v>
      </c>
      <c r="D1509" s="155">
        <v>1.0664</v>
      </c>
      <c r="E1509" s="155">
        <v>1.0664</v>
      </c>
      <c r="F1509" s="156">
        <v>0.42376871645163799</v>
      </c>
      <c r="G1509" s="154">
        <v>43826</v>
      </c>
      <c r="H1509" s="155">
        <v>1.0619000000000001</v>
      </c>
      <c r="I1509" s="156">
        <v>13.169903427783099</v>
      </c>
      <c r="J1509" s="152" t="s">
        <v>15362</v>
      </c>
      <c r="K1509" s="156">
        <v>8.4467386203671793E-2</v>
      </c>
      <c r="L1509" s="156">
        <v>1.7654356331711001</v>
      </c>
      <c r="M1509" s="185">
        <v>2.3809523809523698</v>
      </c>
      <c r="N1509" s="156">
        <v>6.8965517241379297</v>
      </c>
      <c r="O1509" s="156">
        <v>13.169903427783099</v>
      </c>
      <c r="P1509" s="152" t="s">
        <v>15362</v>
      </c>
      <c r="Q1509" s="156">
        <v>1.73630986452967</v>
      </c>
      <c r="R1509" s="152" t="s">
        <v>15363</v>
      </c>
      <c r="S1509" s="156">
        <v>7.9352226720647803</v>
      </c>
      <c r="T1509" s="152" t="s">
        <v>15364</v>
      </c>
      <c r="U1509" s="156">
        <v>6.64</v>
      </c>
      <c r="V1509" s="152" t="s">
        <v>174</v>
      </c>
      <c r="W1509" s="152" t="s">
        <v>189</v>
      </c>
      <c r="X1509" s="155">
        <v>0.48249069620000001</v>
      </c>
      <c r="Y1509" s="152" t="s">
        <v>159</v>
      </c>
      <c r="Z1509" s="154">
        <v>42640</v>
      </c>
      <c r="AA1509" s="153" t="s">
        <v>4326</v>
      </c>
      <c r="AB1509" s="152" t="s">
        <v>12022</v>
      </c>
      <c r="AC1509" s="152" t="s">
        <v>175</v>
      </c>
      <c r="AD1509" s="152" t="s">
        <v>165</v>
      </c>
    </row>
    <row r="1510" spans="1:30">
      <c r="A1510" s="189" t="s">
        <v>15365</v>
      </c>
      <c r="B1510" s="189" t="s">
        <v>15366</v>
      </c>
      <c r="C1510" s="154">
        <v>43830</v>
      </c>
      <c r="D1510" s="155">
        <v>1.3209</v>
      </c>
      <c r="E1510" s="155">
        <v>1.3209</v>
      </c>
      <c r="F1510" s="156">
        <v>1.5143484515785399E-2</v>
      </c>
      <c r="G1510" s="154">
        <v>43829</v>
      </c>
      <c r="H1510" s="155">
        <v>1.3207</v>
      </c>
      <c r="I1510" s="156">
        <v>13.1682659355723</v>
      </c>
      <c r="J1510" s="152" t="s">
        <v>15367</v>
      </c>
      <c r="K1510" s="156">
        <v>0.73978035387431695</v>
      </c>
      <c r="L1510" s="156">
        <v>2.0709373309635999</v>
      </c>
      <c r="M1510" s="185">
        <v>3.45394736842105</v>
      </c>
      <c r="N1510" s="156">
        <v>2.9379675810473902</v>
      </c>
      <c r="O1510" s="156">
        <v>13.1682659355723</v>
      </c>
      <c r="P1510" s="152" t="s">
        <v>15367</v>
      </c>
      <c r="Q1510" s="156">
        <v>11.4589486119315</v>
      </c>
      <c r="R1510" s="152" t="s">
        <v>15368</v>
      </c>
      <c r="S1510" s="156">
        <v>20.300546448087399</v>
      </c>
      <c r="T1510" s="152" t="s">
        <v>15369</v>
      </c>
      <c r="U1510" s="156">
        <v>32.090000000000003</v>
      </c>
      <c r="V1510" s="152" t="s">
        <v>163</v>
      </c>
      <c r="W1510" s="152" t="s">
        <v>166</v>
      </c>
      <c r="X1510" s="155">
        <v>0.1652646082</v>
      </c>
      <c r="Y1510" s="152" t="s">
        <v>159</v>
      </c>
      <c r="Z1510" s="154">
        <v>42160</v>
      </c>
      <c r="AA1510" s="153" t="s">
        <v>4326</v>
      </c>
      <c r="AB1510" s="152" t="s">
        <v>15195</v>
      </c>
      <c r="AC1510" s="152" t="s">
        <v>381</v>
      </c>
      <c r="AD1510" s="152" t="s">
        <v>338</v>
      </c>
    </row>
    <row r="1511" spans="1:30">
      <c r="A1511" s="189" t="s">
        <v>8798</v>
      </c>
      <c r="B1511" s="189" t="s">
        <v>8799</v>
      </c>
      <c r="C1511" s="154">
        <v>43830</v>
      </c>
      <c r="D1511" s="155">
        <v>1.367</v>
      </c>
      <c r="E1511" s="155">
        <v>1.367</v>
      </c>
      <c r="F1511" s="156">
        <v>7.3206442166902599E-2</v>
      </c>
      <c r="G1511" s="154">
        <v>43829</v>
      </c>
      <c r="H1511" s="155">
        <v>1.3660000000000001</v>
      </c>
      <c r="I1511" s="156">
        <v>13.162251655629101</v>
      </c>
      <c r="J1511" s="152" t="s">
        <v>12037</v>
      </c>
      <c r="K1511" s="156">
        <v>0.81120943952801605</v>
      </c>
      <c r="L1511" s="156">
        <v>2.0911127707244201</v>
      </c>
      <c r="M1511" s="185">
        <v>3.63912054586809</v>
      </c>
      <c r="N1511" s="156">
        <v>9.36</v>
      </c>
      <c r="O1511" s="156">
        <v>13.162251655629101</v>
      </c>
      <c r="P1511" s="152" t="s">
        <v>12037</v>
      </c>
      <c r="Q1511" s="156">
        <v>12.417763157894701</v>
      </c>
      <c r="R1511" s="152" t="s">
        <v>12038</v>
      </c>
      <c r="S1511" s="156">
        <v>18.0483592400691</v>
      </c>
      <c r="T1511" s="152" t="s">
        <v>12039</v>
      </c>
      <c r="U1511" s="156">
        <v>36.700000000000003</v>
      </c>
      <c r="V1511" s="152" t="s">
        <v>163</v>
      </c>
      <c r="W1511" s="152" t="s">
        <v>166</v>
      </c>
      <c r="X1511" s="155">
        <v>2.9269999569</v>
      </c>
      <c r="Y1511" s="152" t="s">
        <v>159</v>
      </c>
      <c r="Z1511" s="154">
        <v>42193</v>
      </c>
      <c r="AA1511" s="153" t="s">
        <v>4326</v>
      </c>
      <c r="AB1511" s="152" t="s">
        <v>578</v>
      </c>
      <c r="AC1511" s="152" t="s">
        <v>446</v>
      </c>
      <c r="AD1511" s="152" t="s">
        <v>183</v>
      </c>
    </row>
    <row r="1512" spans="1:30">
      <c r="A1512" s="189" t="s">
        <v>8800</v>
      </c>
      <c r="B1512" s="189" t="s">
        <v>8801</v>
      </c>
      <c r="C1512" s="154">
        <v>43830</v>
      </c>
      <c r="D1512" s="155">
        <v>0.93</v>
      </c>
      <c r="E1512" s="155">
        <v>0.93</v>
      </c>
      <c r="F1512" s="156">
        <v>0.32362459546925598</v>
      </c>
      <c r="G1512" s="154">
        <v>43829</v>
      </c>
      <c r="H1512" s="155">
        <v>0.92700000000000005</v>
      </c>
      <c r="I1512" s="156">
        <v>13.138686131386899</v>
      </c>
      <c r="J1512" s="152" t="s">
        <v>12040</v>
      </c>
      <c r="K1512" s="156">
        <v>0</v>
      </c>
      <c r="L1512" s="156">
        <v>2.0856201975850701</v>
      </c>
      <c r="M1512" s="185">
        <v>1.19695321001088</v>
      </c>
      <c r="N1512" s="156">
        <v>-1.3785790031813301</v>
      </c>
      <c r="O1512" s="156">
        <v>13.138686131386899</v>
      </c>
      <c r="P1512" s="152" t="s">
        <v>12040</v>
      </c>
      <c r="Q1512" s="156">
        <v>-1.7951425554382201</v>
      </c>
      <c r="R1512" s="152" t="s">
        <v>12041</v>
      </c>
      <c r="S1512" s="156">
        <v>1.63934426229508</v>
      </c>
      <c r="T1512" s="152" t="s">
        <v>12042</v>
      </c>
      <c r="U1512" s="156">
        <v>-6.9999999999999902</v>
      </c>
      <c r="V1512" s="152" t="s">
        <v>157</v>
      </c>
      <c r="W1512" s="152" t="s">
        <v>158</v>
      </c>
      <c r="X1512" s="155">
        <v>0.63640652539999998</v>
      </c>
      <c r="Y1512" s="152" t="s">
        <v>159</v>
      </c>
      <c r="Z1512" s="154">
        <v>42451</v>
      </c>
      <c r="AA1512" s="153" t="s">
        <v>4326</v>
      </c>
      <c r="AB1512" s="152" t="s">
        <v>579</v>
      </c>
      <c r="AC1512" s="152" t="s">
        <v>245</v>
      </c>
      <c r="AD1512" s="152" t="s">
        <v>185</v>
      </c>
    </row>
    <row r="1513" spans="1:30">
      <c r="A1513" s="189" t="s">
        <v>15370</v>
      </c>
      <c r="B1513" s="189" t="s">
        <v>15371</v>
      </c>
      <c r="C1513" s="154">
        <v>43830</v>
      </c>
      <c r="D1513" s="155">
        <v>1.2490000000000001</v>
      </c>
      <c r="E1513" s="155">
        <v>1.2490000000000001</v>
      </c>
      <c r="F1513" s="156">
        <v>8.0128205128225993E-2</v>
      </c>
      <c r="G1513" s="154">
        <v>43829</v>
      </c>
      <c r="H1513" s="155">
        <v>1.248</v>
      </c>
      <c r="I1513" s="156">
        <v>13.134057971014499</v>
      </c>
      <c r="J1513" s="152" t="s">
        <v>15372</v>
      </c>
      <c r="K1513" s="156">
        <v>1.05177993527511</v>
      </c>
      <c r="L1513" s="156">
        <v>2.7138157894737098</v>
      </c>
      <c r="M1513" s="185">
        <v>1.71009771986973</v>
      </c>
      <c r="N1513" s="156">
        <v>4.8698572628043904</v>
      </c>
      <c r="O1513" s="156">
        <v>13.134057971014499</v>
      </c>
      <c r="P1513" s="152" t="s">
        <v>15372</v>
      </c>
      <c r="Q1513" s="156">
        <v>8.7979094076655393</v>
      </c>
      <c r="R1513" s="152" t="s">
        <v>15373</v>
      </c>
      <c r="S1513" s="156">
        <v>18.505824370594201</v>
      </c>
      <c r="T1513" s="152" t="s">
        <v>15374</v>
      </c>
      <c r="U1513" s="156">
        <v>17.676283600000001</v>
      </c>
      <c r="V1513" s="152" t="s">
        <v>157</v>
      </c>
      <c r="W1513" s="152" t="s">
        <v>189</v>
      </c>
      <c r="X1513" s="155">
        <v>0.27582853010000002</v>
      </c>
      <c r="Y1513" s="152" t="s">
        <v>159</v>
      </c>
      <c r="Z1513" s="154">
        <v>42606</v>
      </c>
      <c r="AA1513" s="153" t="s">
        <v>4326</v>
      </c>
      <c r="AB1513" s="152" t="s">
        <v>14873</v>
      </c>
      <c r="AC1513" s="152" t="s">
        <v>215</v>
      </c>
      <c r="AD1513" s="152" t="s">
        <v>185</v>
      </c>
    </row>
    <row r="1514" spans="1:30">
      <c r="A1514" s="189" t="s">
        <v>15375</v>
      </c>
      <c r="B1514" s="189" t="s">
        <v>15376</v>
      </c>
      <c r="C1514" s="154">
        <v>43830</v>
      </c>
      <c r="D1514" s="155">
        <v>1.1338999999999999</v>
      </c>
      <c r="E1514" s="155">
        <v>1.1338999999999999</v>
      </c>
      <c r="F1514" s="156">
        <v>0.30962491153572502</v>
      </c>
      <c r="G1514" s="154">
        <v>43829</v>
      </c>
      <c r="H1514" s="155">
        <v>1.1304000000000001</v>
      </c>
      <c r="I1514" s="156">
        <v>13.1298014566497</v>
      </c>
      <c r="J1514" s="152" t="s">
        <v>15377</v>
      </c>
      <c r="K1514" s="156">
        <v>2.4577572964669598</v>
      </c>
      <c r="L1514" s="156">
        <v>3.8750458043239302</v>
      </c>
      <c r="M1514" s="185">
        <v>5.34188034188033</v>
      </c>
      <c r="N1514" s="156">
        <v>8.1965648854961692</v>
      </c>
      <c r="O1514" s="156">
        <v>13.1298014566497</v>
      </c>
      <c r="P1514" s="152" t="s">
        <v>15377</v>
      </c>
      <c r="Q1514" s="157">
        <v>0</v>
      </c>
      <c r="R1514" s="152"/>
      <c r="S1514" s="157">
        <v>0</v>
      </c>
      <c r="T1514" s="152"/>
      <c r="U1514" s="156">
        <v>13.39</v>
      </c>
      <c r="V1514" s="152" t="s">
        <v>163</v>
      </c>
      <c r="W1514" s="152" t="s">
        <v>95</v>
      </c>
      <c r="X1514" s="155">
        <v>0</v>
      </c>
      <c r="Y1514" s="152" t="s">
        <v>159</v>
      </c>
      <c r="Z1514" s="154">
        <v>43418</v>
      </c>
      <c r="AA1514" s="153" t="s">
        <v>4326</v>
      </c>
      <c r="AB1514" s="152" t="s">
        <v>11621</v>
      </c>
      <c r="AC1514" s="152" t="s">
        <v>553</v>
      </c>
      <c r="AD1514" s="152" t="s">
        <v>170</v>
      </c>
    </row>
    <row r="1515" spans="1:30">
      <c r="A1515" s="189" t="s">
        <v>8802</v>
      </c>
      <c r="B1515" s="189" t="s">
        <v>8803</v>
      </c>
      <c r="C1515" s="154">
        <v>43830</v>
      </c>
      <c r="D1515" s="155">
        <v>1.0992999999999999</v>
      </c>
      <c r="E1515" s="155">
        <v>1.0992999999999999</v>
      </c>
      <c r="F1515" s="156">
        <v>0.60400841951129702</v>
      </c>
      <c r="G1515" s="154">
        <v>43826</v>
      </c>
      <c r="H1515" s="155">
        <v>1.0927</v>
      </c>
      <c r="I1515" s="156">
        <v>13.108344479884799</v>
      </c>
      <c r="J1515" s="152" t="s">
        <v>12043</v>
      </c>
      <c r="K1515" s="156">
        <v>0.93655311725277601</v>
      </c>
      <c r="L1515" s="156">
        <v>2.9307116104868798</v>
      </c>
      <c r="M1515" s="185">
        <v>4.1398256915498104</v>
      </c>
      <c r="N1515" s="156">
        <v>5.2163093415007697</v>
      </c>
      <c r="O1515" s="156">
        <v>13.108344479884799</v>
      </c>
      <c r="P1515" s="152" t="s">
        <v>12043</v>
      </c>
      <c r="Q1515" s="156">
        <v>4.5359452263217799</v>
      </c>
      <c r="R1515" s="152" t="s">
        <v>12044</v>
      </c>
      <c r="S1515" s="156">
        <v>11.118973011220101</v>
      </c>
      <c r="T1515" s="152" t="s">
        <v>12045</v>
      </c>
      <c r="U1515" s="156">
        <v>9.9299999999999908</v>
      </c>
      <c r="V1515" s="152" t="s">
        <v>174</v>
      </c>
      <c r="W1515" s="152" t="s">
        <v>189</v>
      </c>
      <c r="X1515" s="155">
        <v>2.5736900291000002</v>
      </c>
      <c r="Y1515" s="152" t="s">
        <v>159</v>
      </c>
      <c r="Z1515" s="154">
        <v>42640</v>
      </c>
      <c r="AA1515" s="153" t="s">
        <v>4326</v>
      </c>
      <c r="AB1515" s="152" t="s">
        <v>11291</v>
      </c>
      <c r="AC1515" s="152" t="s">
        <v>175</v>
      </c>
      <c r="AD1515" s="152" t="s">
        <v>229</v>
      </c>
    </row>
    <row r="1516" spans="1:30">
      <c r="A1516" s="189" t="s">
        <v>15378</v>
      </c>
      <c r="B1516" s="189" t="s">
        <v>15379</v>
      </c>
      <c r="C1516" s="154">
        <v>43830</v>
      </c>
      <c r="D1516" s="155">
        <v>1.137</v>
      </c>
      <c r="E1516" s="155">
        <v>1.1548</v>
      </c>
      <c r="F1516" s="156">
        <v>0.33533356865514302</v>
      </c>
      <c r="G1516" s="154">
        <v>43826</v>
      </c>
      <c r="H1516" s="155">
        <v>1.1332</v>
      </c>
      <c r="I1516" s="156">
        <v>13.1061428329203</v>
      </c>
      <c r="J1516" s="152" t="s">
        <v>15380</v>
      </c>
      <c r="K1516" s="156">
        <v>0.56607111268354104</v>
      </c>
      <c r="L1516" s="156">
        <v>1.57227085938898</v>
      </c>
      <c r="M1516" s="185">
        <v>2.0738148335789401</v>
      </c>
      <c r="N1516" s="156">
        <v>3.3073072352567401</v>
      </c>
      <c r="O1516" s="156">
        <v>13.1061428329203</v>
      </c>
      <c r="P1516" s="152" t="s">
        <v>15380</v>
      </c>
      <c r="Q1516" s="156">
        <v>23.434296639999999</v>
      </c>
      <c r="R1516" s="152" t="s">
        <v>15381</v>
      </c>
      <c r="S1516" s="156">
        <v>21.0330018826483</v>
      </c>
      <c r="T1516" s="152" t="s">
        <v>15382</v>
      </c>
      <c r="U1516" s="156">
        <v>15.7196531</v>
      </c>
      <c r="V1516" s="152" t="s">
        <v>174</v>
      </c>
      <c r="W1516" s="152" t="s">
        <v>197</v>
      </c>
      <c r="X1516" s="155">
        <v>9.1854262300000003E-2</v>
      </c>
      <c r="Y1516" s="152" t="s">
        <v>159</v>
      </c>
      <c r="Z1516" s="154">
        <v>42661</v>
      </c>
      <c r="AA1516" s="153" t="s">
        <v>4326</v>
      </c>
      <c r="AB1516" s="152" t="s">
        <v>1927</v>
      </c>
      <c r="AC1516" s="152" t="s">
        <v>385</v>
      </c>
      <c r="AD1516" s="152" t="s">
        <v>483</v>
      </c>
    </row>
    <row r="1517" spans="1:30">
      <c r="A1517" s="189" t="s">
        <v>15383</v>
      </c>
      <c r="B1517" s="189" t="s">
        <v>15384</v>
      </c>
      <c r="C1517" s="154">
        <v>43830</v>
      </c>
      <c r="D1517" s="155">
        <v>1.1341000000000001</v>
      </c>
      <c r="E1517" s="155">
        <v>1.1341000000000001</v>
      </c>
      <c r="F1517" s="156">
        <v>4.41072688779258E-2</v>
      </c>
      <c r="G1517" s="154">
        <v>43829</v>
      </c>
      <c r="H1517" s="155">
        <v>1.1335999999999999</v>
      </c>
      <c r="I1517" s="156">
        <v>13.1046175326618</v>
      </c>
      <c r="J1517" s="152" t="s">
        <v>15385</v>
      </c>
      <c r="K1517" s="156">
        <v>0.36283185840709897</v>
      </c>
      <c r="L1517" s="156">
        <v>5.3800408845939502</v>
      </c>
      <c r="M1517" s="185">
        <v>6.9905660377358503</v>
      </c>
      <c r="N1517" s="156">
        <v>10.235225505443299</v>
      </c>
      <c r="O1517" s="156">
        <v>13.1046175326618</v>
      </c>
      <c r="P1517" s="152" t="s">
        <v>15385</v>
      </c>
      <c r="Q1517" s="156">
        <v>10.9686888454012</v>
      </c>
      <c r="R1517" s="152" t="s">
        <v>15386</v>
      </c>
      <c r="S1517" s="157">
        <v>0</v>
      </c>
      <c r="T1517" s="152"/>
      <c r="U1517" s="156">
        <v>13.41</v>
      </c>
      <c r="V1517" s="152" t="s">
        <v>157</v>
      </c>
      <c r="W1517" s="152" t="s">
        <v>95</v>
      </c>
      <c r="X1517" s="155">
        <v>9.9499177300000005E-2</v>
      </c>
      <c r="Y1517" s="152" t="s">
        <v>159</v>
      </c>
      <c r="Z1517" s="154">
        <v>42978</v>
      </c>
      <c r="AA1517" s="153" t="s">
        <v>4326</v>
      </c>
      <c r="AB1517" s="152" t="s">
        <v>15387</v>
      </c>
      <c r="AC1517" s="152" t="s">
        <v>270</v>
      </c>
      <c r="AD1517" s="152" t="s">
        <v>185</v>
      </c>
    </row>
    <row r="1518" spans="1:30">
      <c r="A1518" s="189" t="s">
        <v>15388</v>
      </c>
      <c r="B1518" s="189" t="s">
        <v>15389</v>
      </c>
      <c r="C1518" s="154">
        <v>43830</v>
      </c>
      <c r="D1518" s="155">
        <v>1.3640000000000001</v>
      </c>
      <c r="E1518" s="155">
        <v>1.3640000000000001</v>
      </c>
      <c r="F1518" s="156">
        <v>0</v>
      </c>
      <c r="G1518" s="154">
        <v>43829</v>
      </c>
      <c r="H1518" s="155">
        <v>1.3640000000000001</v>
      </c>
      <c r="I1518" s="156">
        <v>13.007456503728299</v>
      </c>
      <c r="J1518" s="152" t="s">
        <v>15390</v>
      </c>
      <c r="K1518" s="156">
        <v>0.81300813008131001</v>
      </c>
      <c r="L1518" s="156">
        <v>2.0194465220643298</v>
      </c>
      <c r="M1518" s="185">
        <v>3.56871678056189</v>
      </c>
      <c r="N1518" s="156">
        <v>9.2948717948717992</v>
      </c>
      <c r="O1518" s="156">
        <v>13.007456503728299</v>
      </c>
      <c r="P1518" s="152" t="s">
        <v>15390</v>
      </c>
      <c r="Q1518" s="156">
        <v>12.171052631579</v>
      </c>
      <c r="R1518" s="152" t="s">
        <v>15391</v>
      </c>
      <c r="S1518" s="156">
        <v>17.6876617773943</v>
      </c>
      <c r="T1518" s="152" t="s">
        <v>15392</v>
      </c>
      <c r="U1518" s="156">
        <v>18.300086730268902</v>
      </c>
      <c r="V1518" s="152" t="s">
        <v>163</v>
      </c>
      <c r="W1518" s="152" t="s">
        <v>166</v>
      </c>
      <c r="X1518" s="155">
        <v>0.77823450930000004</v>
      </c>
      <c r="Y1518" s="152" t="s">
        <v>159</v>
      </c>
      <c r="Z1518" s="154">
        <v>42549</v>
      </c>
      <c r="AA1518" s="153" t="s">
        <v>4326</v>
      </c>
      <c r="AB1518" s="152" t="s">
        <v>578</v>
      </c>
      <c r="AC1518" s="152" t="s">
        <v>446</v>
      </c>
      <c r="AD1518" s="152" t="s">
        <v>183</v>
      </c>
    </row>
    <row r="1519" spans="1:30">
      <c r="A1519" s="189" t="s">
        <v>3763</v>
      </c>
      <c r="B1519" s="189" t="s">
        <v>3764</v>
      </c>
      <c r="C1519" s="154">
        <v>43830</v>
      </c>
      <c r="D1519" s="155">
        <v>1.7829999999999999</v>
      </c>
      <c r="E1519" s="155">
        <v>1.8480000000000001</v>
      </c>
      <c r="F1519" s="156">
        <v>0.16853932584269099</v>
      </c>
      <c r="G1519" s="154">
        <v>43829</v>
      </c>
      <c r="H1519" s="155">
        <v>1.78</v>
      </c>
      <c r="I1519" s="156">
        <v>12.9911280101394</v>
      </c>
      <c r="J1519" s="152" t="s">
        <v>3787</v>
      </c>
      <c r="K1519" s="156">
        <v>0.45070422535211202</v>
      </c>
      <c r="L1519" s="156">
        <v>2.4124066628374501</v>
      </c>
      <c r="M1519" s="185">
        <v>2.8258362168396798</v>
      </c>
      <c r="N1519" s="156">
        <v>5.1917404129793399</v>
      </c>
      <c r="O1519" s="156">
        <v>12.9911280101394</v>
      </c>
      <c r="P1519" s="152" t="s">
        <v>3787</v>
      </c>
      <c r="Q1519" s="156">
        <v>9.9260172626387106</v>
      </c>
      <c r="R1519" s="152" t="s">
        <v>6711</v>
      </c>
      <c r="S1519" s="156">
        <v>18.236074270557001</v>
      </c>
      <c r="T1519" s="152" t="s">
        <v>6712</v>
      </c>
      <c r="U1519" s="156">
        <v>89.310559900000001</v>
      </c>
      <c r="V1519" s="152" t="s">
        <v>157</v>
      </c>
      <c r="W1519" s="152" t="s">
        <v>189</v>
      </c>
      <c r="X1519" s="155">
        <v>2.5442626126999999</v>
      </c>
      <c r="Y1519" s="152" t="s">
        <v>305</v>
      </c>
      <c r="Z1519" s="154">
        <v>39974</v>
      </c>
      <c r="AA1519" s="153" t="s">
        <v>4326</v>
      </c>
      <c r="AB1519" s="152" t="s">
        <v>3687</v>
      </c>
      <c r="AC1519" s="152" t="s">
        <v>249</v>
      </c>
      <c r="AD1519" s="152" t="s">
        <v>181</v>
      </c>
    </row>
    <row r="1520" spans="1:30">
      <c r="A1520" s="189" t="s">
        <v>15393</v>
      </c>
      <c r="B1520" s="189" t="s">
        <v>15394</v>
      </c>
      <c r="C1520" s="154">
        <v>43830</v>
      </c>
      <c r="D1520" s="155">
        <v>1.7829999999999999</v>
      </c>
      <c r="E1520" s="155">
        <v>1.8480000000000001</v>
      </c>
      <c r="F1520" s="156">
        <v>0.16853932584269099</v>
      </c>
      <c r="G1520" s="154">
        <v>43829</v>
      </c>
      <c r="H1520" s="155">
        <v>1.78</v>
      </c>
      <c r="I1520" s="156">
        <v>12.9911280101394</v>
      </c>
      <c r="J1520" s="152" t="s">
        <v>3787</v>
      </c>
      <c r="K1520" s="156">
        <v>0.45070422535211202</v>
      </c>
      <c r="L1520" s="156">
        <v>2.4124066628374501</v>
      </c>
      <c r="M1520" s="185">
        <v>2.8258362168396798</v>
      </c>
      <c r="N1520" s="156">
        <v>5.1917404129793399</v>
      </c>
      <c r="O1520" s="156">
        <v>12.9911280101394</v>
      </c>
      <c r="P1520" s="152" t="s">
        <v>3787</v>
      </c>
      <c r="Q1520" s="156">
        <v>9.9260172626387106</v>
      </c>
      <c r="R1520" s="152" t="s">
        <v>6711</v>
      </c>
      <c r="S1520" s="156">
        <v>18.236074270557001</v>
      </c>
      <c r="T1520" s="152" t="s">
        <v>6712</v>
      </c>
      <c r="U1520" s="156">
        <v>89.310559900000001</v>
      </c>
      <c r="V1520" s="152" t="s">
        <v>157</v>
      </c>
      <c r="W1520" s="152" t="s">
        <v>189</v>
      </c>
      <c r="X1520" s="155">
        <v>2.5442626126999999</v>
      </c>
      <c r="Y1520" s="152" t="s">
        <v>305</v>
      </c>
      <c r="Z1520" s="154">
        <v>39974</v>
      </c>
      <c r="AA1520" s="153" t="s">
        <v>4326</v>
      </c>
      <c r="AB1520" s="152" t="s">
        <v>3687</v>
      </c>
      <c r="AC1520" s="152" t="s">
        <v>249</v>
      </c>
      <c r="AD1520" s="152" t="s">
        <v>181</v>
      </c>
    </row>
    <row r="1521" spans="1:30">
      <c r="A1521" s="189" t="s">
        <v>8804</v>
      </c>
      <c r="B1521" s="189" t="s">
        <v>8805</v>
      </c>
      <c r="C1521" s="154">
        <v>43830</v>
      </c>
      <c r="D1521" s="155">
        <v>0.93079999999999996</v>
      </c>
      <c r="E1521" s="155">
        <v>0.93079999999999996</v>
      </c>
      <c r="F1521" s="156">
        <v>-0.13947001394701</v>
      </c>
      <c r="G1521" s="154">
        <v>43829</v>
      </c>
      <c r="H1521" s="155">
        <v>0.93210000000000004</v>
      </c>
      <c r="I1521" s="156">
        <v>12.988589463462</v>
      </c>
      <c r="J1521" s="152" t="s">
        <v>12046</v>
      </c>
      <c r="K1521" s="156">
        <v>1.9607843137254799</v>
      </c>
      <c r="L1521" s="156">
        <v>5.7006586418351004</v>
      </c>
      <c r="M1521" s="185">
        <v>7.9063297009042302</v>
      </c>
      <c r="N1521" s="156">
        <v>1.3281079904202</v>
      </c>
      <c r="O1521" s="156">
        <v>12.988589463462</v>
      </c>
      <c r="P1521" s="152" t="s">
        <v>12046</v>
      </c>
      <c r="Q1521" s="157">
        <v>0</v>
      </c>
      <c r="R1521" s="152"/>
      <c r="S1521" s="157">
        <v>0</v>
      </c>
      <c r="T1521" s="152"/>
      <c r="U1521" s="156">
        <v>-6.92</v>
      </c>
      <c r="V1521" s="152" t="s">
        <v>157</v>
      </c>
      <c r="W1521" s="152" t="s">
        <v>95</v>
      </c>
      <c r="X1521" s="155">
        <v>1.2472687119999999</v>
      </c>
      <c r="Y1521" s="152" t="s">
        <v>159</v>
      </c>
      <c r="Z1521" s="154">
        <v>43138</v>
      </c>
      <c r="AA1521" s="153" t="s">
        <v>4326</v>
      </c>
      <c r="AB1521" s="152" t="s">
        <v>12047</v>
      </c>
      <c r="AC1521" s="152" t="s">
        <v>214</v>
      </c>
      <c r="AD1521" s="152" t="s">
        <v>272</v>
      </c>
    </row>
    <row r="1522" spans="1:30">
      <c r="A1522" s="189" t="s">
        <v>8806</v>
      </c>
      <c r="B1522" s="189" t="s">
        <v>8807</v>
      </c>
      <c r="C1522" s="154">
        <v>43830</v>
      </c>
      <c r="D1522" s="155">
        <v>1.1344000000000001</v>
      </c>
      <c r="E1522" s="155">
        <v>1.2344999999999999</v>
      </c>
      <c r="F1522" s="156">
        <v>8.8160098739334895E-3</v>
      </c>
      <c r="G1522" s="154">
        <v>43829</v>
      </c>
      <c r="H1522" s="155">
        <v>1.1343000000000001</v>
      </c>
      <c r="I1522" s="156">
        <v>12.9880785637512</v>
      </c>
      <c r="J1522" s="152" t="s">
        <v>12048</v>
      </c>
      <c r="K1522" s="156">
        <v>0.63875088715402595</v>
      </c>
      <c r="L1522" s="156">
        <v>1.8220985548873501</v>
      </c>
      <c r="M1522" s="185">
        <v>2.9027856295411798</v>
      </c>
      <c r="N1522" s="156">
        <v>9.4769647539144994</v>
      </c>
      <c r="O1522" s="156">
        <v>12.9880785637512</v>
      </c>
      <c r="P1522" s="152" t="s">
        <v>12048</v>
      </c>
      <c r="Q1522" s="156">
        <v>17.0826569772337</v>
      </c>
      <c r="R1522" s="152" t="s">
        <v>12049</v>
      </c>
      <c r="S1522" s="156">
        <v>24.9897184444667</v>
      </c>
      <c r="T1522" s="152" t="s">
        <v>12050</v>
      </c>
      <c r="U1522" s="156">
        <v>25.02721536</v>
      </c>
      <c r="V1522" s="152" t="s">
        <v>163</v>
      </c>
      <c r="W1522" s="152" t="s">
        <v>197</v>
      </c>
      <c r="X1522" s="155">
        <v>2.2146928194000002</v>
      </c>
      <c r="Y1522" s="152" t="s">
        <v>159</v>
      </c>
      <c r="Z1522" s="154">
        <v>42726</v>
      </c>
      <c r="AA1522" s="153" t="s">
        <v>4326</v>
      </c>
      <c r="AB1522" s="152" t="s">
        <v>12051</v>
      </c>
      <c r="AC1522" s="152" t="s">
        <v>331</v>
      </c>
      <c r="AD1522" s="152" t="s">
        <v>177</v>
      </c>
    </row>
    <row r="1523" spans="1:30">
      <c r="A1523" s="189" t="s">
        <v>8808</v>
      </c>
      <c r="B1523" s="189" t="s">
        <v>8809</v>
      </c>
      <c r="C1523" s="154">
        <v>43830</v>
      </c>
      <c r="D1523" s="155">
        <v>1.0727</v>
      </c>
      <c r="E1523" s="155">
        <v>1.4553</v>
      </c>
      <c r="F1523" s="156">
        <v>-1.8641066268991702E-2</v>
      </c>
      <c r="G1523" s="154">
        <v>43829</v>
      </c>
      <c r="H1523" s="155">
        <v>1.0729</v>
      </c>
      <c r="I1523" s="156">
        <v>12.9843886310064</v>
      </c>
      <c r="J1523" s="152" t="s">
        <v>12052</v>
      </c>
      <c r="K1523" s="156">
        <v>0.61907888565800595</v>
      </c>
      <c r="L1523" s="156">
        <v>1.70664643974589</v>
      </c>
      <c r="M1523" s="185">
        <v>5.1151704004297001</v>
      </c>
      <c r="N1523" s="156">
        <v>1.76456838794501</v>
      </c>
      <c r="O1523" s="156">
        <v>12.9843886310064</v>
      </c>
      <c r="P1523" s="152" t="s">
        <v>12052</v>
      </c>
      <c r="Q1523" s="156">
        <v>2.6538555683690301</v>
      </c>
      <c r="R1523" s="152" t="s">
        <v>12053</v>
      </c>
      <c r="S1523" s="157">
        <v>0</v>
      </c>
      <c r="T1523" s="152"/>
      <c r="U1523" s="156">
        <v>6.9714855450643798</v>
      </c>
      <c r="V1523" s="152" t="s">
        <v>163</v>
      </c>
      <c r="W1523" s="152" t="s">
        <v>95</v>
      </c>
      <c r="X1523" s="155">
        <v>2.0501289345</v>
      </c>
      <c r="Y1523" s="152" t="s">
        <v>159</v>
      </c>
      <c r="Z1523" s="154">
        <v>42866</v>
      </c>
      <c r="AA1523" s="153" t="s">
        <v>4326</v>
      </c>
      <c r="AB1523" s="152" t="s">
        <v>522</v>
      </c>
      <c r="AC1523" s="152" t="s">
        <v>292</v>
      </c>
      <c r="AD1523" s="152" t="s">
        <v>272</v>
      </c>
    </row>
    <row r="1524" spans="1:30">
      <c r="A1524" s="189" t="s">
        <v>8810</v>
      </c>
      <c r="B1524" s="189" t="s">
        <v>8811</v>
      </c>
      <c r="C1524" s="154">
        <v>43830</v>
      </c>
      <c r="D1524" s="155">
        <v>1.2078</v>
      </c>
      <c r="E1524" s="155">
        <v>1.2078</v>
      </c>
      <c r="F1524" s="156">
        <v>0.116047745358096</v>
      </c>
      <c r="G1524" s="154">
        <v>43829</v>
      </c>
      <c r="H1524" s="155">
        <v>1.2063999999999999</v>
      </c>
      <c r="I1524" s="156">
        <v>12.9840972871843</v>
      </c>
      <c r="J1524" s="152" t="s">
        <v>12054</v>
      </c>
      <c r="K1524" s="156">
        <v>0.66677779629938405</v>
      </c>
      <c r="L1524" s="156">
        <v>1.90685116436044</v>
      </c>
      <c r="M1524" s="185">
        <v>3.0194472876151401</v>
      </c>
      <c r="N1524" s="156">
        <v>5.0260869565217501</v>
      </c>
      <c r="O1524" s="156">
        <v>12.9840972871843</v>
      </c>
      <c r="P1524" s="152" t="s">
        <v>12054</v>
      </c>
      <c r="Q1524" s="156">
        <v>1.8381112984823</v>
      </c>
      <c r="R1524" s="152" t="s">
        <v>12055</v>
      </c>
      <c r="S1524" s="156">
        <v>14.4834123222749</v>
      </c>
      <c r="T1524" s="152" t="s">
        <v>12056</v>
      </c>
      <c r="U1524" s="156">
        <v>20.78</v>
      </c>
      <c r="V1524" s="152" t="s">
        <v>163</v>
      </c>
      <c r="W1524" s="152" t="s">
        <v>158</v>
      </c>
      <c r="X1524" s="155">
        <v>0.70526180019999996</v>
      </c>
      <c r="Y1524" s="152" t="s">
        <v>159</v>
      </c>
      <c r="Z1524" s="154">
        <v>42213</v>
      </c>
      <c r="AA1524" s="153" t="s">
        <v>4326</v>
      </c>
      <c r="AB1524" s="152" t="s">
        <v>12057</v>
      </c>
      <c r="AC1524" s="152" t="s">
        <v>268</v>
      </c>
      <c r="AD1524" s="152" t="s">
        <v>229</v>
      </c>
    </row>
    <row r="1525" spans="1:30">
      <c r="A1525" s="189" t="s">
        <v>8812</v>
      </c>
      <c r="B1525" s="189" t="s">
        <v>8813</v>
      </c>
      <c r="C1525" s="154">
        <v>43830</v>
      </c>
      <c r="D1525" s="155">
        <v>1.1679999999999999</v>
      </c>
      <c r="E1525" s="155">
        <v>1.2090000000000001</v>
      </c>
      <c r="F1525" s="156">
        <v>0.17152658662093601</v>
      </c>
      <c r="G1525" s="154">
        <v>43829</v>
      </c>
      <c r="H1525" s="155">
        <v>1.1659999999999999</v>
      </c>
      <c r="I1525" s="156">
        <v>12.959381044487399</v>
      </c>
      <c r="J1525" s="152" t="s">
        <v>12058</v>
      </c>
      <c r="K1525" s="156">
        <v>0.86355785837652399</v>
      </c>
      <c r="L1525" s="156">
        <v>2.1872265966754201</v>
      </c>
      <c r="M1525" s="185">
        <v>2.9982363315696698</v>
      </c>
      <c r="N1525" s="156">
        <v>6.4721969006381102</v>
      </c>
      <c r="O1525" s="156">
        <v>12.959381044487399</v>
      </c>
      <c r="P1525" s="152" t="s">
        <v>12058</v>
      </c>
      <c r="Q1525" s="156">
        <v>15.5292173305349</v>
      </c>
      <c r="R1525" s="152" t="s">
        <v>12059</v>
      </c>
      <c r="S1525" s="156">
        <v>21.500354045954101</v>
      </c>
      <c r="T1525" s="152" t="s">
        <v>12060</v>
      </c>
      <c r="U1525" s="156">
        <v>21.6218544</v>
      </c>
      <c r="V1525" s="152" t="s">
        <v>157</v>
      </c>
      <c r="W1525" s="152" t="s">
        <v>166</v>
      </c>
      <c r="X1525" s="155">
        <v>11.4599059537</v>
      </c>
      <c r="Y1525" s="152" t="s">
        <v>159</v>
      </c>
      <c r="Z1525" s="154">
        <v>42325</v>
      </c>
      <c r="AA1525" s="153" t="s">
        <v>4326</v>
      </c>
      <c r="AB1525" s="152" t="s">
        <v>12061</v>
      </c>
      <c r="AC1525" s="152" t="s">
        <v>325</v>
      </c>
      <c r="AD1525" s="152" t="s">
        <v>181</v>
      </c>
    </row>
    <row r="1526" spans="1:30">
      <c r="A1526" s="189" t="s">
        <v>8814</v>
      </c>
      <c r="B1526" s="189" t="s">
        <v>8815</v>
      </c>
      <c r="C1526" s="154">
        <v>43830</v>
      </c>
      <c r="D1526" s="155">
        <v>1.0649999999999999</v>
      </c>
      <c r="E1526" s="155">
        <v>1.131</v>
      </c>
      <c r="F1526" s="156">
        <v>9.3984962406005998E-2</v>
      </c>
      <c r="G1526" s="154">
        <v>43829</v>
      </c>
      <c r="H1526" s="155">
        <v>1.0640000000000001</v>
      </c>
      <c r="I1526" s="156">
        <v>12.9374337221633</v>
      </c>
      <c r="J1526" s="152" t="s">
        <v>12062</v>
      </c>
      <c r="K1526" s="156">
        <v>0.47169811320754101</v>
      </c>
      <c r="L1526" s="156">
        <v>1.7191977077364</v>
      </c>
      <c r="M1526" s="185">
        <v>2.8985507246376798</v>
      </c>
      <c r="N1526" s="156">
        <v>5.23715415019762</v>
      </c>
      <c r="O1526" s="156">
        <v>12.9374337221633</v>
      </c>
      <c r="P1526" s="152" t="s">
        <v>12062</v>
      </c>
      <c r="Q1526" s="156">
        <v>3.2977691561590801</v>
      </c>
      <c r="R1526" s="152" t="s">
        <v>12063</v>
      </c>
      <c r="S1526" s="156">
        <v>10.2570257782101</v>
      </c>
      <c r="T1526" s="152" t="s">
        <v>12064</v>
      </c>
      <c r="U1526" s="156">
        <v>13.344222500000001</v>
      </c>
      <c r="V1526" s="152" t="s">
        <v>163</v>
      </c>
      <c r="W1526" s="152" t="s">
        <v>189</v>
      </c>
      <c r="X1526" s="155">
        <v>1.0228300414</v>
      </c>
      <c r="Y1526" s="152" t="s">
        <v>159</v>
      </c>
      <c r="Z1526" s="154">
        <v>42166</v>
      </c>
      <c r="AA1526" s="153" t="s">
        <v>4326</v>
      </c>
      <c r="AB1526" s="152" t="s">
        <v>11814</v>
      </c>
      <c r="AC1526" s="152" t="s">
        <v>211</v>
      </c>
      <c r="AD1526" s="152" t="s">
        <v>241</v>
      </c>
    </row>
    <row r="1527" spans="1:30">
      <c r="A1527" s="189" t="s">
        <v>15395</v>
      </c>
      <c r="B1527" s="189" t="s">
        <v>15396</v>
      </c>
      <c r="C1527" s="154">
        <v>43830</v>
      </c>
      <c r="D1527" s="155">
        <v>1.3009999999999999</v>
      </c>
      <c r="E1527" s="155">
        <v>1.3009999999999999</v>
      </c>
      <c r="F1527" s="156">
        <v>7.6869859328149003E-3</v>
      </c>
      <c r="G1527" s="154">
        <v>43829</v>
      </c>
      <c r="H1527" s="155">
        <v>1.3008999999999999</v>
      </c>
      <c r="I1527" s="156">
        <v>12.9340277777778</v>
      </c>
      <c r="J1527" s="152" t="s">
        <v>15397</v>
      </c>
      <c r="K1527" s="156">
        <v>0.73557878435926005</v>
      </c>
      <c r="L1527" s="156">
        <v>2.0552243489174802</v>
      </c>
      <c r="M1527" s="185">
        <v>3.39346737661924</v>
      </c>
      <c r="N1527" s="156">
        <v>2.8295921593423801</v>
      </c>
      <c r="O1527" s="156">
        <v>12.9340277777778</v>
      </c>
      <c r="P1527" s="152" t="s">
        <v>15397</v>
      </c>
      <c r="Q1527" s="156">
        <v>10.997355174473199</v>
      </c>
      <c r="R1527" s="152" t="s">
        <v>15398</v>
      </c>
      <c r="S1527" s="156">
        <v>19.577205882352899</v>
      </c>
      <c r="T1527" s="152" t="s">
        <v>15399</v>
      </c>
      <c r="U1527" s="156">
        <v>30.1</v>
      </c>
      <c r="V1527" s="152" t="s">
        <v>163</v>
      </c>
      <c r="W1527" s="152" t="s">
        <v>166</v>
      </c>
      <c r="X1527" s="155">
        <v>2.5198663998000002</v>
      </c>
      <c r="Y1527" s="152" t="s">
        <v>159</v>
      </c>
      <c r="Z1527" s="154">
        <v>42160</v>
      </c>
      <c r="AA1527" s="153" t="s">
        <v>4326</v>
      </c>
      <c r="AB1527" s="152" t="s">
        <v>15195</v>
      </c>
      <c r="AC1527" s="152" t="s">
        <v>381</v>
      </c>
      <c r="AD1527" s="152" t="s">
        <v>338</v>
      </c>
    </row>
    <row r="1528" spans="1:30">
      <c r="A1528" s="189" t="s">
        <v>8816</v>
      </c>
      <c r="B1528" s="189" t="s">
        <v>8817</v>
      </c>
      <c r="C1528" s="154">
        <v>43830</v>
      </c>
      <c r="D1528" s="155">
        <v>1.1152</v>
      </c>
      <c r="E1528" s="155">
        <v>1.1152</v>
      </c>
      <c r="F1528" s="156">
        <v>0.504686373467921</v>
      </c>
      <c r="G1528" s="154">
        <v>43826</v>
      </c>
      <c r="H1528" s="155">
        <v>1.1095999999999999</v>
      </c>
      <c r="I1528" s="156">
        <v>12.920210611583601</v>
      </c>
      <c r="J1528" s="152" t="s">
        <v>12065</v>
      </c>
      <c r="K1528" s="156">
        <v>0.42323277802790898</v>
      </c>
      <c r="L1528" s="156">
        <v>1.22537895978942</v>
      </c>
      <c r="M1528" s="185">
        <v>2.0778032036613201</v>
      </c>
      <c r="N1528" s="156">
        <v>5.8365758754863704</v>
      </c>
      <c r="O1528" s="156">
        <v>12.920210611583601</v>
      </c>
      <c r="P1528" s="152" t="s">
        <v>12065</v>
      </c>
      <c r="Q1528" s="156">
        <v>5.4562647754137004</v>
      </c>
      <c r="R1528" s="152" t="s">
        <v>12066</v>
      </c>
      <c r="S1528" s="156">
        <v>12.657844226689599</v>
      </c>
      <c r="T1528" s="152" t="s">
        <v>12067</v>
      </c>
      <c r="U1528" s="156">
        <v>11.52</v>
      </c>
      <c r="V1528" s="152" t="s">
        <v>174</v>
      </c>
      <c r="W1528" s="152" t="s">
        <v>189</v>
      </c>
      <c r="X1528" s="155">
        <v>0.78502966730000001</v>
      </c>
      <c r="Y1528" s="152" t="s">
        <v>159</v>
      </c>
      <c r="Z1528" s="154">
        <v>42614</v>
      </c>
      <c r="AA1528" s="153" t="s">
        <v>4326</v>
      </c>
      <c r="AB1528" s="152" t="s">
        <v>11291</v>
      </c>
      <c r="AC1528" s="152" t="s">
        <v>175</v>
      </c>
      <c r="AD1528" s="152" t="s">
        <v>165</v>
      </c>
    </row>
    <row r="1529" spans="1:30">
      <c r="A1529" s="189" t="s">
        <v>15400</v>
      </c>
      <c r="B1529" s="189" t="s">
        <v>15401</v>
      </c>
      <c r="C1529" s="154">
        <v>43830</v>
      </c>
      <c r="D1529" s="155">
        <v>1.25</v>
      </c>
      <c r="E1529" s="155">
        <v>1.25</v>
      </c>
      <c r="F1529" s="156">
        <v>0.40160642570280303</v>
      </c>
      <c r="G1529" s="154">
        <v>43829</v>
      </c>
      <c r="H1529" s="155">
        <v>1.2450000000000001</v>
      </c>
      <c r="I1529" s="156">
        <v>12.9177958446251</v>
      </c>
      <c r="J1529" s="152" t="s">
        <v>15402</v>
      </c>
      <c r="K1529" s="156">
        <v>0.80645161290322598</v>
      </c>
      <c r="L1529" s="156">
        <v>1.9575856443719399</v>
      </c>
      <c r="M1529" s="185">
        <v>2.71158586688578</v>
      </c>
      <c r="N1529" s="156">
        <v>4.8657718120805402</v>
      </c>
      <c r="O1529" s="156">
        <v>12.9177958446251</v>
      </c>
      <c r="P1529" s="152" t="s">
        <v>15402</v>
      </c>
      <c r="Q1529" s="156">
        <v>10.8156028368794</v>
      </c>
      <c r="R1529" s="152" t="s">
        <v>15403</v>
      </c>
      <c r="S1529" s="156">
        <v>14.889705882352899</v>
      </c>
      <c r="T1529" s="152" t="s">
        <v>15404</v>
      </c>
      <c r="U1529" s="156">
        <v>25</v>
      </c>
      <c r="V1529" s="152" t="s">
        <v>157</v>
      </c>
      <c r="W1529" s="152" t="s">
        <v>189</v>
      </c>
      <c r="X1529" s="155">
        <v>2.2594715448999998</v>
      </c>
      <c r="Y1529" s="152" t="s">
        <v>159</v>
      </c>
      <c r="Z1529" s="154">
        <v>42153</v>
      </c>
      <c r="AA1529" s="153" t="s">
        <v>4326</v>
      </c>
      <c r="AB1529" s="152" t="s">
        <v>6700</v>
      </c>
      <c r="AC1529" s="152" t="s">
        <v>446</v>
      </c>
      <c r="AD1529" s="152" t="s">
        <v>165</v>
      </c>
    </row>
    <row r="1530" spans="1:30">
      <c r="A1530" s="189" t="s">
        <v>15405</v>
      </c>
      <c r="B1530" s="189" t="s">
        <v>15406</v>
      </c>
      <c r="C1530" s="154">
        <v>43830</v>
      </c>
      <c r="D1530" s="155">
        <v>0.97209999999999996</v>
      </c>
      <c r="E1530" s="155">
        <v>0.97209999999999996</v>
      </c>
      <c r="F1530" s="156">
        <v>3.0870549495782801E-2</v>
      </c>
      <c r="G1530" s="154">
        <v>43829</v>
      </c>
      <c r="H1530" s="155">
        <v>0.9718</v>
      </c>
      <c r="I1530" s="156">
        <v>12.899461509716</v>
      </c>
      <c r="J1530" s="152" t="s">
        <v>15407</v>
      </c>
      <c r="K1530" s="156">
        <v>0.175185490519363</v>
      </c>
      <c r="L1530" s="156">
        <v>0.50661703887510301</v>
      </c>
      <c r="M1530" s="185">
        <v>0.91350693760045698</v>
      </c>
      <c r="N1530" s="156">
        <v>1.49298520880196</v>
      </c>
      <c r="O1530" s="156">
        <v>12.899461509716</v>
      </c>
      <c r="P1530" s="152" t="s">
        <v>15407</v>
      </c>
      <c r="Q1530" s="156">
        <v>-16.457104157065199</v>
      </c>
      <c r="R1530" s="152" t="s">
        <v>15408</v>
      </c>
      <c r="S1530" s="157">
        <v>0</v>
      </c>
      <c r="T1530" s="152"/>
      <c r="U1530" s="156">
        <v>-9.3643122999999999</v>
      </c>
      <c r="V1530" s="152" t="s">
        <v>157</v>
      </c>
      <c r="W1530" s="152" t="s">
        <v>95</v>
      </c>
      <c r="X1530" s="155">
        <v>4.5508880000000003E-3</v>
      </c>
      <c r="Y1530" s="152" t="s">
        <v>159</v>
      </c>
      <c r="Z1530" s="154">
        <v>42807</v>
      </c>
      <c r="AA1530" s="153" t="s">
        <v>4326</v>
      </c>
      <c r="AB1530" s="152" t="s">
        <v>12189</v>
      </c>
      <c r="AC1530" s="152" t="s">
        <v>317</v>
      </c>
      <c r="AD1530" s="152" t="s">
        <v>170</v>
      </c>
    </row>
    <row r="1531" spans="1:30">
      <c r="A1531" s="189" t="s">
        <v>8818</v>
      </c>
      <c r="B1531" s="189" t="s">
        <v>8819</v>
      </c>
      <c r="C1531" s="154">
        <v>43830</v>
      </c>
      <c r="D1531" s="155">
        <v>1.264</v>
      </c>
      <c r="E1531" s="155">
        <v>1.3939999999999999</v>
      </c>
      <c r="F1531" s="156">
        <v>0.47694753577107202</v>
      </c>
      <c r="G1531" s="154">
        <v>43829</v>
      </c>
      <c r="H1531" s="155">
        <v>1.258</v>
      </c>
      <c r="I1531" s="156">
        <v>12.887228387096799</v>
      </c>
      <c r="J1531" s="152" t="s">
        <v>12068</v>
      </c>
      <c r="K1531" s="156">
        <v>2.2653721682847898</v>
      </c>
      <c r="L1531" s="156">
        <v>5.0113752438109502</v>
      </c>
      <c r="M1531" s="185">
        <v>8.8492715396578507</v>
      </c>
      <c r="N1531" s="156">
        <v>12.2535390537289</v>
      </c>
      <c r="O1531" s="156">
        <v>12.887228387096799</v>
      </c>
      <c r="P1531" s="152" t="s">
        <v>12068</v>
      </c>
      <c r="Q1531" s="156">
        <v>13.436112803889801</v>
      </c>
      <c r="R1531" s="152" t="s">
        <v>12069</v>
      </c>
      <c r="S1531" s="156">
        <v>20.985447882454601</v>
      </c>
      <c r="T1531" s="152" t="s">
        <v>12070</v>
      </c>
      <c r="U1531" s="156">
        <v>39.9801632</v>
      </c>
      <c r="V1531" s="152" t="s">
        <v>157</v>
      </c>
      <c r="W1531" s="152" t="s">
        <v>166</v>
      </c>
      <c r="X1531" s="155">
        <v>4.6897285579999997</v>
      </c>
      <c r="Y1531" s="152" t="s">
        <v>159</v>
      </c>
      <c r="Z1531" s="154">
        <v>42129</v>
      </c>
      <c r="AA1531" s="153" t="s">
        <v>4326</v>
      </c>
      <c r="AB1531" s="152" t="s">
        <v>10687</v>
      </c>
      <c r="AC1531" s="152" t="s">
        <v>369</v>
      </c>
      <c r="AD1531" s="152" t="s">
        <v>173</v>
      </c>
    </row>
    <row r="1532" spans="1:30">
      <c r="A1532" s="189" t="s">
        <v>8820</v>
      </c>
      <c r="B1532" s="189" t="s">
        <v>8821</v>
      </c>
      <c r="C1532" s="154">
        <v>43830</v>
      </c>
      <c r="D1532" s="155">
        <v>1.0714999999999999</v>
      </c>
      <c r="E1532" s="155">
        <v>1.0714999999999999</v>
      </c>
      <c r="F1532" s="156">
        <v>8.40650102746031E-2</v>
      </c>
      <c r="G1532" s="154">
        <v>43829</v>
      </c>
      <c r="H1532" s="155">
        <v>1.0706</v>
      </c>
      <c r="I1532" s="156">
        <v>12.872643000105301</v>
      </c>
      <c r="J1532" s="152" t="s">
        <v>12071</v>
      </c>
      <c r="K1532" s="156">
        <v>0.50651908826562697</v>
      </c>
      <c r="L1532" s="156">
        <v>1.6796356044790099</v>
      </c>
      <c r="M1532" s="185">
        <v>2.0573387941708599</v>
      </c>
      <c r="N1532" s="156">
        <v>2.7916346891788102</v>
      </c>
      <c r="O1532" s="156">
        <v>12.872643000105301</v>
      </c>
      <c r="P1532" s="152" t="s">
        <v>12071</v>
      </c>
      <c r="Q1532" s="157">
        <v>0</v>
      </c>
      <c r="R1532" s="152"/>
      <c r="S1532" s="157">
        <v>0</v>
      </c>
      <c r="T1532" s="152"/>
      <c r="U1532" s="156">
        <v>7.1499999999999897</v>
      </c>
      <c r="V1532" s="152" t="s">
        <v>157</v>
      </c>
      <c r="W1532" s="152" t="s">
        <v>95</v>
      </c>
      <c r="X1532" s="155">
        <v>0.81591031899999999</v>
      </c>
      <c r="Y1532" s="152" t="s">
        <v>159</v>
      </c>
      <c r="Z1532" s="154">
        <v>43133</v>
      </c>
      <c r="AA1532" s="153" t="s">
        <v>4326</v>
      </c>
      <c r="AB1532" s="152" t="s">
        <v>577</v>
      </c>
      <c r="AC1532" s="152" t="s">
        <v>314</v>
      </c>
      <c r="AD1532" s="152" t="s">
        <v>256</v>
      </c>
    </row>
    <row r="1533" spans="1:30">
      <c r="A1533" s="189" t="s">
        <v>15409</v>
      </c>
      <c r="B1533" s="189" t="s">
        <v>15410</v>
      </c>
      <c r="C1533" s="154">
        <v>43830</v>
      </c>
      <c r="D1533" s="155">
        <v>1.6258999999999999</v>
      </c>
      <c r="E1533" s="155">
        <v>1.6258999999999999</v>
      </c>
      <c r="F1533" s="156">
        <v>4.3071621954225599E-2</v>
      </c>
      <c r="G1533" s="154">
        <v>43829</v>
      </c>
      <c r="H1533" s="155">
        <v>1.6252</v>
      </c>
      <c r="I1533" s="156">
        <v>12.839197723644901</v>
      </c>
      <c r="J1533" s="152" t="s">
        <v>15411</v>
      </c>
      <c r="K1533" s="156">
        <v>0.35800259243256</v>
      </c>
      <c r="L1533" s="156">
        <v>5.3453414539328596</v>
      </c>
      <c r="M1533" s="185">
        <v>6.8967784352399697</v>
      </c>
      <c r="N1533" s="156">
        <v>10.051441721943901</v>
      </c>
      <c r="O1533" s="156">
        <v>12.839197723644901</v>
      </c>
      <c r="P1533" s="152" t="s">
        <v>15411</v>
      </c>
      <c r="Q1533" s="156">
        <v>11.2809275482625</v>
      </c>
      <c r="R1533" s="152" t="s">
        <v>15412</v>
      </c>
      <c r="S1533" s="157">
        <v>0</v>
      </c>
      <c r="T1533" s="152"/>
      <c r="U1533" s="156">
        <v>15.287040940000001</v>
      </c>
      <c r="V1533" s="152" t="s">
        <v>157</v>
      </c>
      <c r="W1533" s="152" t="s">
        <v>95</v>
      </c>
      <c r="X1533" s="155">
        <v>0.138220115</v>
      </c>
      <c r="Y1533" s="152" t="s">
        <v>159</v>
      </c>
      <c r="Z1533" s="154">
        <v>42978</v>
      </c>
      <c r="AA1533" s="153" t="s">
        <v>4326</v>
      </c>
      <c r="AB1533" s="152" t="s">
        <v>15387</v>
      </c>
      <c r="AC1533" s="152" t="s">
        <v>270</v>
      </c>
      <c r="AD1533" s="152" t="s">
        <v>185</v>
      </c>
    </row>
    <row r="1534" spans="1:30">
      <c r="A1534" s="189" t="s">
        <v>15413</v>
      </c>
      <c r="B1534" s="189" t="s">
        <v>15414</v>
      </c>
      <c r="C1534" s="154">
        <v>43830</v>
      </c>
      <c r="D1534" s="155">
        <v>0.92749999999999999</v>
      </c>
      <c r="E1534" s="155">
        <v>0.92749999999999999</v>
      </c>
      <c r="F1534" s="156">
        <v>-0.13996554694228799</v>
      </c>
      <c r="G1534" s="154">
        <v>43829</v>
      </c>
      <c r="H1534" s="155">
        <v>0.92879999999999996</v>
      </c>
      <c r="I1534" s="156">
        <v>12.8345498783455</v>
      </c>
      <c r="J1534" s="152" t="s">
        <v>15415</v>
      </c>
      <c r="K1534" s="156">
        <v>1.9566890183576999</v>
      </c>
      <c r="L1534" s="156">
        <v>5.6739204739660396</v>
      </c>
      <c r="M1534" s="185">
        <v>7.8613792301430401</v>
      </c>
      <c r="N1534" s="156">
        <v>1.2775715221664199</v>
      </c>
      <c r="O1534" s="156">
        <v>12.8345498783455</v>
      </c>
      <c r="P1534" s="152" t="s">
        <v>15415</v>
      </c>
      <c r="Q1534" s="157">
        <v>0</v>
      </c>
      <c r="R1534" s="152"/>
      <c r="S1534" s="157">
        <v>0</v>
      </c>
      <c r="T1534" s="152"/>
      <c r="U1534" s="156">
        <v>-7.25</v>
      </c>
      <c r="V1534" s="152" t="s">
        <v>157</v>
      </c>
      <c r="W1534" s="152" t="s">
        <v>95</v>
      </c>
      <c r="X1534" s="155">
        <v>6.3421696400000005E-2</v>
      </c>
      <c r="Y1534" s="152" t="s">
        <v>159</v>
      </c>
      <c r="Z1534" s="154">
        <v>43138</v>
      </c>
      <c r="AA1534" s="153" t="s">
        <v>4326</v>
      </c>
      <c r="AB1534" s="152" t="s">
        <v>12047</v>
      </c>
      <c r="AC1534" s="152" t="s">
        <v>214</v>
      </c>
      <c r="AD1534" s="152" t="s">
        <v>272</v>
      </c>
    </row>
    <row r="1535" spans="1:30">
      <c r="A1535" s="189" t="s">
        <v>8822</v>
      </c>
      <c r="B1535" s="189" t="s">
        <v>8823</v>
      </c>
      <c r="C1535" s="154">
        <v>43830</v>
      </c>
      <c r="D1535" s="155">
        <v>1.1856</v>
      </c>
      <c r="E1535" s="155">
        <v>1.1856</v>
      </c>
      <c r="F1535" s="156">
        <v>0.118223273095767</v>
      </c>
      <c r="G1535" s="154">
        <v>43829</v>
      </c>
      <c r="H1535" s="155">
        <v>1.1841999999999999</v>
      </c>
      <c r="I1535" s="156">
        <v>12.817584927205299</v>
      </c>
      <c r="J1535" s="152" t="s">
        <v>12072</v>
      </c>
      <c r="K1535" s="156">
        <v>2.8184892897406999</v>
      </c>
      <c r="L1535" s="156">
        <v>7.1293033342369201</v>
      </c>
      <c r="M1535" s="185">
        <v>7.2455902306648596</v>
      </c>
      <c r="N1535" s="156">
        <v>12.240840670264101</v>
      </c>
      <c r="O1535" s="156">
        <v>12.817584927205299</v>
      </c>
      <c r="P1535" s="152" t="s">
        <v>12072</v>
      </c>
      <c r="Q1535" s="156">
        <v>17.502477700693799</v>
      </c>
      <c r="R1535" s="152" t="s">
        <v>12073</v>
      </c>
      <c r="S1535" s="156">
        <v>18.916750250752301</v>
      </c>
      <c r="T1535" s="152" t="s">
        <v>12074</v>
      </c>
      <c r="U1535" s="156">
        <v>18.559999999999999</v>
      </c>
      <c r="V1535" s="152" t="s">
        <v>157</v>
      </c>
      <c r="W1535" s="152" t="s">
        <v>197</v>
      </c>
      <c r="X1535" s="155">
        <v>0.5985487384</v>
      </c>
      <c r="Y1535" s="152" t="s">
        <v>159</v>
      </c>
      <c r="Z1535" s="154">
        <v>42542</v>
      </c>
      <c r="AA1535" s="153" t="s">
        <v>4326</v>
      </c>
      <c r="AB1535" s="152" t="s">
        <v>12075</v>
      </c>
      <c r="AC1535" s="152" t="s">
        <v>233</v>
      </c>
      <c r="AD1535" s="152" t="s">
        <v>229</v>
      </c>
    </row>
    <row r="1536" spans="1:30">
      <c r="A1536" s="189" t="s">
        <v>15416</v>
      </c>
      <c r="B1536" s="189" t="s">
        <v>15417</v>
      </c>
      <c r="C1536" s="154">
        <v>43830</v>
      </c>
      <c r="D1536" s="155">
        <v>1.1491</v>
      </c>
      <c r="E1536" s="155">
        <v>1.1491</v>
      </c>
      <c r="F1536" s="156">
        <v>5.2242054854151801E-2</v>
      </c>
      <c r="G1536" s="154">
        <v>43829</v>
      </c>
      <c r="H1536" s="155">
        <v>1.1485000000000001</v>
      </c>
      <c r="I1536" s="156">
        <v>12.811702336540399</v>
      </c>
      <c r="J1536" s="152" t="s">
        <v>15418</v>
      </c>
      <c r="K1536" s="156">
        <v>2.0968458462905399</v>
      </c>
      <c r="L1536" s="156">
        <v>6.6054364968921</v>
      </c>
      <c r="M1536" s="185">
        <v>8.7442036528816196</v>
      </c>
      <c r="N1536" s="156">
        <v>11.0027047913447</v>
      </c>
      <c r="O1536" s="156">
        <v>12.811702336540399</v>
      </c>
      <c r="P1536" s="152" t="s">
        <v>15418</v>
      </c>
      <c r="Q1536" s="157">
        <v>0</v>
      </c>
      <c r="R1536" s="152"/>
      <c r="S1536" s="157">
        <v>0</v>
      </c>
      <c r="T1536" s="152"/>
      <c r="U1536" s="156">
        <v>14.91</v>
      </c>
      <c r="V1536" s="152" t="s">
        <v>157</v>
      </c>
      <c r="W1536" s="152" t="s">
        <v>95</v>
      </c>
      <c r="X1536" s="155">
        <v>1.3598682900000001E-2</v>
      </c>
      <c r="Y1536" s="152" t="s">
        <v>159</v>
      </c>
      <c r="Z1536" s="154">
        <v>43213</v>
      </c>
      <c r="AA1536" s="153" t="s">
        <v>4326</v>
      </c>
      <c r="AB1536" s="152" t="s">
        <v>15419</v>
      </c>
      <c r="AC1536" s="152" t="s">
        <v>598</v>
      </c>
      <c r="AD1536" s="152" t="s">
        <v>177</v>
      </c>
    </row>
    <row r="1537" spans="1:30">
      <c r="A1537" s="189" t="s">
        <v>15420</v>
      </c>
      <c r="B1537" s="189" t="s">
        <v>15421</v>
      </c>
      <c r="C1537" s="154">
        <v>43830</v>
      </c>
      <c r="D1537" s="155">
        <v>1.1839</v>
      </c>
      <c r="E1537" s="155">
        <v>1.4258999999999999</v>
      </c>
      <c r="F1537" s="156">
        <v>8.4473728670385901E-3</v>
      </c>
      <c r="G1537" s="154">
        <v>43829</v>
      </c>
      <c r="H1537" s="155">
        <v>1.1838</v>
      </c>
      <c r="I1537" s="156">
        <v>12.807397693179601</v>
      </c>
      <c r="J1537" s="152" t="s">
        <v>15422</v>
      </c>
      <c r="K1537" s="156">
        <v>7.60777683854474E-2</v>
      </c>
      <c r="L1537" s="156">
        <v>0.35909146222771099</v>
      </c>
      <c r="M1537" s="185">
        <v>0.67888559553967798</v>
      </c>
      <c r="N1537" s="156">
        <v>2.2233107518775501</v>
      </c>
      <c r="O1537" s="156">
        <v>12.807397693179601</v>
      </c>
      <c r="P1537" s="152" t="s">
        <v>15422</v>
      </c>
      <c r="Q1537" s="156">
        <v>5.0367963689017099</v>
      </c>
      <c r="R1537" s="152" t="s">
        <v>15423</v>
      </c>
      <c r="S1537" s="156">
        <v>14.7770506687748</v>
      </c>
      <c r="T1537" s="152" t="s">
        <v>15424</v>
      </c>
      <c r="U1537" s="156">
        <v>44.296691750000001</v>
      </c>
      <c r="V1537" s="152" t="s">
        <v>157</v>
      </c>
      <c r="W1537" s="152" t="s">
        <v>189</v>
      </c>
      <c r="X1537" s="155">
        <v>4.0785754100000002E-2</v>
      </c>
      <c r="Y1537" s="152" t="s">
        <v>159</v>
      </c>
      <c r="Z1537" s="154">
        <v>41803</v>
      </c>
      <c r="AA1537" s="153" t="s">
        <v>4326</v>
      </c>
      <c r="AB1537" s="152" t="s">
        <v>14037</v>
      </c>
      <c r="AC1537" s="152" t="s">
        <v>182</v>
      </c>
      <c r="AD1537" s="152" t="s">
        <v>15425</v>
      </c>
    </row>
    <row r="1538" spans="1:30">
      <c r="A1538" s="189" t="s">
        <v>15426</v>
      </c>
      <c r="B1538" s="189" t="s">
        <v>15427</v>
      </c>
      <c r="C1538" s="154">
        <v>43830</v>
      </c>
      <c r="D1538" s="155">
        <v>1.1601999999999999</v>
      </c>
      <c r="E1538" s="155">
        <v>1.2603</v>
      </c>
      <c r="F1538" s="156">
        <v>8.6199465563247396E-3</v>
      </c>
      <c r="G1538" s="154">
        <v>43829</v>
      </c>
      <c r="H1538" s="155">
        <v>1.1600999999999999</v>
      </c>
      <c r="I1538" s="156">
        <v>12.7721750553677</v>
      </c>
      <c r="J1538" s="152" t="s">
        <v>15428</v>
      </c>
      <c r="K1538" s="156">
        <v>0.63318587908750501</v>
      </c>
      <c r="L1538" s="156">
        <v>1.79871896113012</v>
      </c>
      <c r="M1538" s="185">
        <v>2.8363886695286902</v>
      </c>
      <c r="N1538" s="156">
        <v>9.4115557308207105</v>
      </c>
      <c r="O1538" s="156">
        <v>12.7721750553677</v>
      </c>
      <c r="P1538" s="152" t="s">
        <v>15428</v>
      </c>
      <c r="Q1538" s="156">
        <v>19.651601592957601</v>
      </c>
      <c r="R1538" s="152" t="s">
        <v>15429</v>
      </c>
      <c r="S1538" s="156">
        <v>27.731500979804</v>
      </c>
      <c r="T1538" s="152" t="s">
        <v>15430</v>
      </c>
      <c r="U1538" s="156">
        <v>27.757047279999998</v>
      </c>
      <c r="V1538" s="152" t="s">
        <v>163</v>
      </c>
      <c r="W1538" s="152" t="s">
        <v>197</v>
      </c>
      <c r="X1538" s="155">
        <v>0.4602470206</v>
      </c>
      <c r="Y1538" s="152" t="s">
        <v>159</v>
      </c>
      <c r="Z1538" s="154">
        <v>42726</v>
      </c>
      <c r="AA1538" s="153" t="s">
        <v>4326</v>
      </c>
      <c r="AB1538" s="152" t="s">
        <v>12051</v>
      </c>
      <c r="AC1538" s="152" t="s">
        <v>331</v>
      </c>
      <c r="AD1538" s="152" t="s">
        <v>177</v>
      </c>
    </row>
    <row r="1539" spans="1:30">
      <c r="A1539" s="189" t="s">
        <v>15431</v>
      </c>
      <c r="B1539" s="189" t="s">
        <v>15432</v>
      </c>
      <c r="C1539" s="154">
        <v>43830</v>
      </c>
      <c r="D1539" s="155">
        <v>1.1973</v>
      </c>
      <c r="E1539" s="155">
        <v>1.1973</v>
      </c>
      <c r="F1539" s="156">
        <v>0.40251572327045199</v>
      </c>
      <c r="G1539" s="154">
        <v>43829</v>
      </c>
      <c r="H1539" s="155">
        <v>1.1924999999999999</v>
      </c>
      <c r="I1539" s="156">
        <v>12.771969482904799</v>
      </c>
      <c r="J1539" s="152" t="s">
        <v>15433</v>
      </c>
      <c r="K1539" s="156">
        <v>1.2858472210473</v>
      </c>
      <c r="L1539" s="156">
        <v>4.6225096120237597</v>
      </c>
      <c r="M1539" s="185">
        <v>4.0768428372739898</v>
      </c>
      <c r="N1539" s="156">
        <v>7.4486224535582801</v>
      </c>
      <c r="O1539" s="156">
        <v>12.771969482904799</v>
      </c>
      <c r="P1539" s="152" t="s">
        <v>15433</v>
      </c>
      <c r="Q1539" s="156">
        <v>19.217365329084899</v>
      </c>
      <c r="R1539" s="152" t="s">
        <v>15434</v>
      </c>
      <c r="S1539" s="156">
        <v>21.2947016513018</v>
      </c>
      <c r="T1539" s="152" t="s">
        <v>15435</v>
      </c>
      <c r="U1539" s="156">
        <v>19.73</v>
      </c>
      <c r="V1539" s="152" t="s">
        <v>157</v>
      </c>
      <c r="W1539" s="152" t="s">
        <v>166</v>
      </c>
      <c r="X1539" s="155">
        <v>0.75647192559999998</v>
      </c>
      <c r="Y1539" s="152" t="s">
        <v>159</v>
      </c>
      <c r="Z1539" s="154">
        <v>42691</v>
      </c>
      <c r="AA1539" s="153" t="s">
        <v>4326</v>
      </c>
      <c r="AB1539" s="152" t="s">
        <v>15349</v>
      </c>
      <c r="AC1539" s="152" t="s">
        <v>329</v>
      </c>
      <c r="AD1539" s="152" t="s">
        <v>177</v>
      </c>
    </row>
    <row r="1540" spans="1:30">
      <c r="A1540" s="189" t="s">
        <v>8824</v>
      </c>
      <c r="B1540" s="189" t="s">
        <v>8825</v>
      </c>
      <c r="C1540" s="154">
        <v>43830</v>
      </c>
      <c r="D1540" s="155">
        <v>1.1442000000000001</v>
      </c>
      <c r="E1540" s="155">
        <v>1.1442000000000001</v>
      </c>
      <c r="F1540" s="156">
        <v>1.03311258278146</v>
      </c>
      <c r="G1540" s="154">
        <v>43826</v>
      </c>
      <c r="H1540" s="155">
        <v>1.1325000000000001</v>
      </c>
      <c r="I1540" s="156">
        <v>12.7623928254657</v>
      </c>
      <c r="J1540" s="152" t="s">
        <v>12076</v>
      </c>
      <c r="K1540" s="156">
        <v>0.342015259142332</v>
      </c>
      <c r="L1540" s="156">
        <v>4.6364883401920602</v>
      </c>
      <c r="M1540" s="185">
        <v>5.7975034674063997</v>
      </c>
      <c r="N1540" s="156">
        <v>6.1508488728082398</v>
      </c>
      <c r="O1540" s="156">
        <v>12.7623928254657</v>
      </c>
      <c r="P1540" s="152" t="s">
        <v>12076</v>
      </c>
      <c r="Q1540" s="157">
        <v>0</v>
      </c>
      <c r="R1540" s="152"/>
      <c r="S1540" s="157">
        <v>0</v>
      </c>
      <c r="T1540" s="152"/>
      <c r="U1540" s="156">
        <v>14.42</v>
      </c>
      <c r="V1540" s="152" t="s">
        <v>174</v>
      </c>
      <c r="W1540" s="152" t="s">
        <v>95</v>
      </c>
      <c r="X1540" s="155">
        <v>0.99062657259999998</v>
      </c>
      <c r="Y1540" s="152" t="s">
        <v>159</v>
      </c>
      <c r="Z1540" s="154">
        <v>43356</v>
      </c>
      <c r="AA1540" s="153" t="s">
        <v>4326</v>
      </c>
      <c r="AB1540" s="152" t="s">
        <v>11835</v>
      </c>
      <c r="AC1540" s="152" t="s">
        <v>343</v>
      </c>
      <c r="AD1540" s="152" t="s">
        <v>173</v>
      </c>
    </row>
    <row r="1541" spans="1:30">
      <c r="A1541" s="189" t="s">
        <v>8826</v>
      </c>
      <c r="B1541" s="189" t="s">
        <v>8827</v>
      </c>
      <c r="C1541" s="154">
        <v>43830</v>
      </c>
      <c r="D1541" s="155">
        <v>0.8266</v>
      </c>
      <c r="E1541" s="155">
        <v>0.8266</v>
      </c>
      <c r="F1541" s="156">
        <v>0.68209500609013995</v>
      </c>
      <c r="G1541" s="154">
        <v>43829</v>
      </c>
      <c r="H1541" s="155">
        <v>0.82099999999999995</v>
      </c>
      <c r="I1541" s="156">
        <v>12.7540581093985</v>
      </c>
      <c r="J1541" s="152" t="s">
        <v>12077</v>
      </c>
      <c r="K1541" s="156">
        <v>1.1255199412772201</v>
      </c>
      <c r="L1541" s="156">
        <v>8.5774333377118097</v>
      </c>
      <c r="M1541" s="185">
        <v>5.2725420275089103</v>
      </c>
      <c r="N1541" s="156">
        <v>1.6728167281672901</v>
      </c>
      <c r="O1541" s="156">
        <v>12.7540581093985</v>
      </c>
      <c r="P1541" s="152" t="s">
        <v>12077</v>
      </c>
      <c r="Q1541" s="157">
        <v>0</v>
      </c>
      <c r="R1541" s="152"/>
      <c r="S1541" s="157">
        <v>0</v>
      </c>
      <c r="T1541" s="152"/>
      <c r="U1541" s="156">
        <v>-17.34</v>
      </c>
      <c r="V1541" s="152" t="s">
        <v>157</v>
      </c>
      <c r="W1541" s="152" t="s">
        <v>95</v>
      </c>
      <c r="X1541" s="155">
        <v>2.2373386991999999</v>
      </c>
      <c r="Y1541" s="152" t="s">
        <v>159</v>
      </c>
      <c r="Z1541" s="154">
        <v>43132</v>
      </c>
      <c r="AA1541" s="153" t="s">
        <v>4326</v>
      </c>
      <c r="AB1541" s="152" t="s">
        <v>12078</v>
      </c>
      <c r="AC1541" s="152" t="s">
        <v>264</v>
      </c>
      <c r="AD1541" s="152" t="s">
        <v>241</v>
      </c>
    </row>
    <row r="1542" spans="1:30">
      <c r="A1542" s="189" t="s">
        <v>15436</v>
      </c>
      <c r="B1542" s="189" t="s">
        <v>15437</v>
      </c>
      <c r="C1542" s="154">
        <v>43830</v>
      </c>
      <c r="D1542" s="155">
        <v>1.159</v>
      </c>
      <c r="E1542" s="155">
        <v>1.159</v>
      </c>
      <c r="F1542" s="156">
        <v>8.6355785837660806E-2</v>
      </c>
      <c r="G1542" s="154">
        <v>43829</v>
      </c>
      <c r="H1542" s="155">
        <v>1.1579999999999999</v>
      </c>
      <c r="I1542" s="156">
        <v>12.7431906614786</v>
      </c>
      <c r="J1542" s="152" t="s">
        <v>15438</v>
      </c>
      <c r="K1542" s="156">
        <v>1.0462074978203999</v>
      </c>
      <c r="L1542" s="156">
        <v>2.7482269503546202</v>
      </c>
      <c r="M1542" s="185">
        <v>1.75592625109746</v>
      </c>
      <c r="N1542" s="156">
        <v>4.6973803071364104</v>
      </c>
      <c r="O1542" s="156">
        <v>12.7431906614786</v>
      </c>
      <c r="P1542" s="152" t="s">
        <v>15438</v>
      </c>
      <c r="Q1542" s="156">
        <v>8.3177570093457902</v>
      </c>
      <c r="R1542" s="152" t="s">
        <v>15439</v>
      </c>
      <c r="S1542" s="156">
        <v>16.9525731584258</v>
      </c>
      <c r="T1542" s="152" t="s">
        <v>15440</v>
      </c>
      <c r="U1542" s="156">
        <v>15.9</v>
      </c>
      <c r="V1542" s="152" t="s">
        <v>157</v>
      </c>
      <c r="W1542" s="152" t="s">
        <v>189</v>
      </c>
      <c r="X1542" s="155">
        <v>1.3313142779</v>
      </c>
      <c r="Y1542" s="152" t="s">
        <v>159</v>
      </c>
      <c r="Z1542" s="154">
        <v>42606</v>
      </c>
      <c r="AA1542" s="153" t="s">
        <v>4326</v>
      </c>
      <c r="AB1542" s="152" t="s">
        <v>14873</v>
      </c>
      <c r="AC1542" s="152" t="s">
        <v>215</v>
      </c>
      <c r="AD1542" s="152" t="s">
        <v>185</v>
      </c>
    </row>
    <row r="1543" spans="1:30">
      <c r="A1543" s="189" t="s">
        <v>15441</v>
      </c>
      <c r="B1543" s="189" t="s">
        <v>15442</v>
      </c>
      <c r="C1543" s="154">
        <v>43830</v>
      </c>
      <c r="D1543" s="155">
        <v>1.0569999999999999</v>
      </c>
      <c r="E1543" s="155">
        <v>1.177</v>
      </c>
      <c r="F1543" s="156">
        <v>9.4696969696959399E-2</v>
      </c>
      <c r="G1543" s="154">
        <v>43829</v>
      </c>
      <c r="H1543" s="155">
        <v>1.056</v>
      </c>
      <c r="I1543" s="156">
        <v>12.719188038277499</v>
      </c>
      <c r="J1543" s="152" t="s">
        <v>15443</v>
      </c>
      <c r="K1543" s="156">
        <v>0.47528517110264801</v>
      </c>
      <c r="L1543" s="156">
        <v>1.28250343938091</v>
      </c>
      <c r="M1543" s="185">
        <v>1.8958057958477601</v>
      </c>
      <c r="N1543" s="156">
        <v>3.96429964695499</v>
      </c>
      <c r="O1543" s="156">
        <v>12.719188038277499</v>
      </c>
      <c r="P1543" s="152" t="s">
        <v>15443</v>
      </c>
      <c r="Q1543" s="156">
        <v>15.822567846607701</v>
      </c>
      <c r="R1543" s="152" t="s">
        <v>15444</v>
      </c>
      <c r="S1543" s="156">
        <v>18.981365151515199</v>
      </c>
      <c r="T1543" s="152" t="s">
        <v>15445</v>
      </c>
      <c r="U1543" s="156">
        <v>17.791551500000001</v>
      </c>
      <c r="V1543" s="152" t="s">
        <v>157</v>
      </c>
      <c r="W1543" s="152" t="s">
        <v>197</v>
      </c>
      <c r="X1543" s="155">
        <v>0.17563221179999999</v>
      </c>
      <c r="Y1543" s="152" t="s">
        <v>159</v>
      </c>
      <c r="Z1543" s="154">
        <v>42566</v>
      </c>
      <c r="AA1543" s="153" t="s">
        <v>4326</v>
      </c>
      <c r="AB1543" s="152" t="s">
        <v>6710</v>
      </c>
      <c r="AC1543" s="152" t="s">
        <v>164</v>
      </c>
      <c r="AD1543" s="152" t="s">
        <v>162</v>
      </c>
    </row>
    <row r="1544" spans="1:30">
      <c r="A1544" s="189" t="s">
        <v>8828</v>
      </c>
      <c r="B1544" s="189" t="s">
        <v>8829</v>
      </c>
      <c r="C1544" s="154">
        <v>43830</v>
      </c>
      <c r="D1544" s="155">
        <v>1.091</v>
      </c>
      <c r="E1544" s="155">
        <v>1.091</v>
      </c>
      <c r="F1544" s="156">
        <v>0.27573529411763698</v>
      </c>
      <c r="G1544" s="154">
        <v>43829</v>
      </c>
      <c r="H1544" s="155">
        <v>1.0880000000000001</v>
      </c>
      <c r="I1544" s="156">
        <v>12.706611570247899</v>
      </c>
      <c r="J1544" s="152" t="s">
        <v>12079</v>
      </c>
      <c r="K1544" s="156">
        <v>3.1190926275992399</v>
      </c>
      <c r="L1544" s="156">
        <v>5.61471442400775</v>
      </c>
      <c r="M1544" s="185">
        <v>7.6999012833168896</v>
      </c>
      <c r="N1544" s="156">
        <v>9.5381526104417595</v>
      </c>
      <c r="O1544" s="156">
        <v>12.706611570247899</v>
      </c>
      <c r="P1544" s="152" t="s">
        <v>12079</v>
      </c>
      <c r="Q1544" s="156">
        <v>-6.1908856405846997</v>
      </c>
      <c r="R1544" s="152" t="s">
        <v>12080</v>
      </c>
      <c r="S1544" s="156">
        <v>13.1742738589212</v>
      </c>
      <c r="T1544" s="152" t="s">
        <v>12081</v>
      </c>
      <c r="U1544" s="156">
        <v>9.1</v>
      </c>
      <c r="V1544" s="152" t="s">
        <v>163</v>
      </c>
      <c r="W1544" s="152" t="s">
        <v>158</v>
      </c>
      <c r="X1544" s="155">
        <v>1.3306293251000001</v>
      </c>
      <c r="Y1544" s="152" t="s">
        <v>159</v>
      </c>
      <c r="Z1544" s="154">
        <v>42556</v>
      </c>
      <c r="AA1544" s="153" t="s">
        <v>4326</v>
      </c>
      <c r="AB1544" s="152" t="s">
        <v>561</v>
      </c>
      <c r="AC1544" s="152" t="s">
        <v>187</v>
      </c>
      <c r="AD1544" s="152" t="s">
        <v>181</v>
      </c>
    </row>
    <row r="1545" spans="1:30">
      <c r="A1545" s="189" t="s">
        <v>15446</v>
      </c>
      <c r="B1545" s="189" t="s">
        <v>15447</v>
      </c>
      <c r="C1545" s="154">
        <v>43830</v>
      </c>
      <c r="D1545" s="155">
        <v>1.0975999999999999</v>
      </c>
      <c r="E1545" s="155">
        <v>1.0975999999999999</v>
      </c>
      <c r="F1545" s="156">
        <v>0.50361688490063505</v>
      </c>
      <c r="G1545" s="154">
        <v>43826</v>
      </c>
      <c r="H1545" s="155">
        <v>1.0921000000000001</v>
      </c>
      <c r="I1545" s="156">
        <v>12.689938398357301</v>
      </c>
      <c r="J1545" s="152" t="s">
        <v>15448</v>
      </c>
      <c r="K1545" s="156">
        <v>0.41167322294391601</v>
      </c>
      <c r="L1545" s="156">
        <v>1.2079299216228601</v>
      </c>
      <c r="M1545" s="185">
        <v>2.0263989589142799</v>
      </c>
      <c r="N1545" s="156">
        <v>5.7214409554998902</v>
      </c>
      <c r="O1545" s="156">
        <v>12.689938398357301</v>
      </c>
      <c r="P1545" s="152" t="s">
        <v>15448</v>
      </c>
      <c r="Q1545" s="156">
        <v>4.6230101992183803</v>
      </c>
      <c r="R1545" s="152" t="s">
        <v>15449</v>
      </c>
      <c r="S1545" s="156">
        <v>11.093117408906901</v>
      </c>
      <c r="T1545" s="152" t="s">
        <v>15450</v>
      </c>
      <c r="U1545" s="156">
        <v>9.7599999999999891</v>
      </c>
      <c r="V1545" s="152" t="s">
        <v>174</v>
      </c>
      <c r="W1545" s="152" t="s">
        <v>189</v>
      </c>
      <c r="X1545" s="155">
        <v>0.75314870629999997</v>
      </c>
      <c r="Y1545" s="152" t="s">
        <v>159</v>
      </c>
      <c r="Z1545" s="154">
        <v>42614</v>
      </c>
      <c r="AA1545" s="153" t="s">
        <v>4326</v>
      </c>
      <c r="AB1545" s="152" t="s">
        <v>11291</v>
      </c>
      <c r="AC1545" s="152" t="s">
        <v>175</v>
      </c>
      <c r="AD1545" s="152" t="s">
        <v>165</v>
      </c>
    </row>
    <row r="1546" spans="1:30">
      <c r="A1546" s="189" t="s">
        <v>8830</v>
      </c>
      <c r="B1546" s="189" t="s">
        <v>8831</v>
      </c>
      <c r="C1546" s="154">
        <v>43830</v>
      </c>
      <c r="D1546" s="155">
        <v>1.1898</v>
      </c>
      <c r="E1546" s="155">
        <v>1.1898</v>
      </c>
      <c r="F1546" s="156">
        <v>0.37965072133636601</v>
      </c>
      <c r="G1546" s="154">
        <v>43829</v>
      </c>
      <c r="H1546" s="155">
        <v>1.1853</v>
      </c>
      <c r="I1546" s="156">
        <v>12.649119484946</v>
      </c>
      <c r="J1546" s="152" t="s">
        <v>12082</v>
      </c>
      <c r="K1546" s="156">
        <v>1.8402807498074201</v>
      </c>
      <c r="L1546" s="156">
        <v>6.9675447271419504</v>
      </c>
      <c r="M1546" s="185">
        <v>9.2963439279808906</v>
      </c>
      <c r="N1546" s="156">
        <v>11.6449282161959</v>
      </c>
      <c r="O1546" s="156">
        <v>12.649119484946</v>
      </c>
      <c r="P1546" s="152" t="s">
        <v>12082</v>
      </c>
      <c r="Q1546" s="156">
        <v>15.1790900290416</v>
      </c>
      <c r="R1546" s="152" t="s">
        <v>12083</v>
      </c>
      <c r="S1546" s="156">
        <v>19.3380140421264</v>
      </c>
      <c r="T1546" s="152" t="s">
        <v>12084</v>
      </c>
      <c r="U1546" s="156">
        <v>18.98</v>
      </c>
      <c r="V1546" s="152" t="s">
        <v>157</v>
      </c>
      <c r="W1546" s="152" t="s">
        <v>197</v>
      </c>
      <c r="X1546" s="155">
        <v>2.1667156437999999</v>
      </c>
      <c r="Y1546" s="152" t="s">
        <v>159</v>
      </c>
      <c r="Z1546" s="154">
        <v>42572</v>
      </c>
      <c r="AA1546" s="153" t="s">
        <v>4326</v>
      </c>
      <c r="AB1546" s="152" t="s">
        <v>9787</v>
      </c>
      <c r="AC1546" s="152" t="s">
        <v>233</v>
      </c>
      <c r="AD1546" s="152" t="s">
        <v>185</v>
      </c>
    </row>
    <row r="1547" spans="1:30">
      <c r="A1547" s="189" t="s">
        <v>3775</v>
      </c>
      <c r="B1547" s="189" t="s">
        <v>3776</v>
      </c>
      <c r="C1547" s="154">
        <v>43830</v>
      </c>
      <c r="D1547" s="155">
        <v>1.1878</v>
      </c>
      <c r="E1547" s="155">
        <v>1.5409999999999999</v>
      </c>
      <c r="F1547" s="156">
        <v>0.219372257846771</v>
      </c>
      <c r="G1547" s="154">
        <v>43829</v>
      </c>
      <c r="H1547" s="155">
        <v>1.1852</v>
      </c>
      <c r="I1547" s="156">
        <v>12.5983505545549</v>
      </c>
      <c r="J1547" s="152" t="s">
        <v>3796</v>
      </c>
      <c r="K1547" s="156">
        <v>0.90901367768243302</v>
      </c>
      <c r="L1547" s="156">
        <v>2.52913249892101</v>
      </c>
      <c r="M1547" s="185">
        <v>3.0807949318753698</v>
      </c>
      <c r="N1547" s="156">
        <v>5.7137771448914201</v>
      </c>
      <c r="O1547" s="156">
        <v>12.5983505545549</v>
      </c>
      <c r="P1547" s="152" t="s">
        <v>3796</v>
      </c>
      <c r="Q1547" s="156">
        <v>13.556405353728501</v>
      </c>
      <c r="R1547" s="152" t="s">
        <v>6713</v>
      </c>
      <c r="S1547" s="156">
        <v>15.99609375</v>
      </c>
      <c r="T1547" s="152" t="s">
        <v>6714</v>
      </c>
      <c r="U1547" s="156">
        <v>60.737965979999998</v>
      </c>
      <c r="V1547" s="152" t="s">
        <v>157</v>
      </c>
      <c r="W1547" s="152" t="s">
        <v>189</v>
      </c>
      <c r="X1547" s="155">
        <v>1.7619129519000001</v>
      </c>
      <c r="Y1547" s="152" t="s">
        <v>159</v>
      </c>
      <c r="Z1547" s="154">
        <v>41141</v>
      </c>
      <c r="AA1547" s="153" t="s">
        <v>4326</v>
      </c>
      <c r="AB1547" s="152" t="s">
        <v>6715</v>
      </c>
      <c r="AC1547" s="152" t="s">
        <v>215</v>
      </c>
      <c r="AD1547" s="152" t="s">
        <v>162</v>
      </c>
    </row>
    <row r="1548" spans="1:30">
      <c r="A1548" s="189" t="s">
        <v>8832</v>
      </c>
      <c r="B1548" s="189" t="s">
        <v>8833</v>
      </c>
      <c r="C1548" s="154">
        <v>43830</v>
      </c>
      <c r="D1548" s="155">
        <v>1.1890000000000001</v>
      </c>
      <c r="E1548" s="155">
        <v>1.6180000000000001</v>
      </c>
      <c r="F1548" s="156">
        <v>0.25295109612142203</v>
      </c>
      <c r="G1548" s="154">
        <v>43829</v>
      </c>
      <c r="H1548" s="155">
        <v>1.1859999999999999</v>
      </c>
      <c r="I1548" s="156">
        <v>12.594696969697001</v>
      </c>
      <c r="J1548" s="152" t="s">
        <v>12085</v>
      </c>
      <c r="K1548" s="156">
        <v>1.0195412064570899</v>
      </c>
      <c r="L1548" s="156">
        <v>3.0329289428076298</v>
      </c>
      <c r="M1548" s="185">
        <v>4.7577092511013204</v>
      </c>
      <c r="N1548" s="156">
        <v>8.68372943327239</v>
      </c>
      <c r="O1548" s="156">
        <v>12.594696969697001</v>
      </c>
      <c r="P1548" s="152" t="s">
        <v>12085</v>
      </c>
      <c r="Q1548" s="156">
        <v>17.374136229022699</v>
      </c>
      <c r="R1548" s="152" t="s">
        <v>12086</v>
      </c>
      <c r="S1548" s="156">
        <v>19.7381671701913</v>
      </c>
      <c r="T1548" s="152" t="s">
        <v>12087</v>
      </c>
      <c r="U1548" s="156">
        <v>61.757505000000002</v>
      </c>
      <c r="V1548" s="152" t="s">
        <v>174</v>
      </c>
      <c r="W1548" s="152" t="s">
        <v>197</v>
      </c>
      <c r="X1548" s="155">
        <v>1.3852341685</v>
      </c>
      <c r="Y1548" s="152" t="s">
        <v>159</v>
      </c>
      <c r="Z1548" s="154">
        <v>41451</v>
      </c>
      <c r="AA1548" s="153" t="s">
        <v>4326</v>
      </c>
      <c r="AB1548" s="152" t="s">
        <v>218</v>
      </c>
      <c r="AC1548" s="152" t="s">
        <v>219</v>
      </c>
      <c r="AD1548" s="152" t="s">
        <v>165</v>
      </c>
    </row>
    <row r="1549" spans="1:30">
      <c r="A1549" s="189" t="s">
        <v>15451</v>
      </c>
      <c r="B1549" s="189" t="s">
        <v>15452</v>
      </c>
      <c r="C1549" s="154">
        <v>43830</v>
      </c>
      <c r="D1549" s="155">
        <v>1.1261000000000001</v>
      </c>
      <c r="E1549" s="155">
        <v>1.1261000000000001</v>
      </c>
      <c r="F1549" s="156">
        <v>9.7777777777786706E-2</v>
      </c>
      <c r="G1549" s="154">
        <v>43829</v>
      </c>
      <c r="H1549" s="155">
        <v>1.125</v>
      </c>
      <c r="I1549" s="156">
        <v>12.587482503499301</v>
      </c>
      <c r="J1549" s="152" t="s">
        <v>15453</v>
      </c>
      <c r="K1549" s="156">
        <v>2.4752024752024901</v>
      </c>
      <c r="L1549" s="156">
        <v>7.2476190476190503</v>
      </c>
      <c r="M1549" s="185">
        <v>10.7058592213921</v>
      </c>
      <c r="N1549" s="156">
        <v>7.2067783701447201</v>
      </c>
      <c r="O1549" s="156">
        <v>12.587482503499301</v>
      </c>
      <c r="P1549" s="152" t="s">
        <v>15453</v>
      </c>
      <c r="Q1549" s="157">
        <v>0</v>
      </c>
      <c r="R1549" s="152"/>
      <c r="S1549" s="157">
        <v>0</v>
      </c>
      <c r="T1549" s="152"/>
      <c r="U1549" s="156">
        <v>12.61</v>
      </c>
      <c r="V1549" s="152" t="s">
        <v>157</v>
      </c>
      <c r="W1549" s="152" t="s">
        <v>95</v>
      </c>
      <c r="X1549" s="155">
        <v>5.5280739099999997E-2</v>
      </c>
      <c r="Y1549" s="152" t="s">
        <v>159</v>
      </c>
      <c r="Z1549" s="154">
        <v>43459</v>
      </c>
      <c r="AA1549" s="153" t="s">
        <v>4326</v>
      </c>
      <c r="AB1549" s="152" t="s">
        <v>11916</v>
      </c>
      <c r="AC1549" s="152" t="s">
        <v>219</v>
      </c>
      <c r="AD1549" s="152" t="s">
        <v>165</v>
      </c>
    </row>
    <row r="1550" spans="1:30">
      <c r="A1550" s="189" t="s">
        <v>3766</v>
      </c>
      <c r="B1550" s="189" t="s">
        <v>3767</v>
      </c>
      <c r="C1550" s="154">
        <v>43830</v>
      </c>
      <c r="D1550" s="155">
        <v>1.0941000000000001</v>
      </c>
      <c r="E1550" s="155">
        <v>1.1940999999999999</v>
      </c>
      <c r="F1550" s="156">
        <v>0.12812299807816999</v>
      </c>
      <c r="G1550" s="154">
        <v>43829</v>
      </c>
      <c r="H1550" s="155">
        <v>1.0927</v>
      </c>
      <c r="I1550" s="156">
        <v>12.586608765653001</v>
      </c>
      <c r="J1550" s="152" t="s">
        <v>6716</v>
      </c>
      <c r="K1550" s="156">
        <v>0.85730088495577705</v>
      </c>
      <c r="L1550" s="156">
        <v>2.3767193786843901</v>
      </c>
      <c r="M1550" s="185">
        <v>2.4400215625803301</v>
      </c>
      <c r="N1550" s="156">
        <v>4.33490722450051</v>
      </c>
      <c r="O1550" s="156">
        <v>12.586608765653001</v>
      </c>
      <c r="P1550" s="152" t="s">
        <v>6716</v>
      </c>
      <c r="Q1550" s="156">
        <v>13.905731729853301</v>
      </c>
      <c r="R1550" s="152" t="s">
        <v>6717</v>
      </c>
      <c r="S1550" s="156">
        <v>21.399225553299502</v>
      </c>
      <c r="T1550" s="152" t="s">
        <v>6718</v>
      </c>
      <c r="U1550" s="156">
        <v>19.578237170000001</v>
      </c>
      <c r="V1550" s="152" t="s">
        <v>157</v>
      </c>
      <c r="W1550" s="152" t="s">
        <v>197</v>
      </c>
      <c r="X1550" s="155">
        <v>15.3484884086</v>
      </c>
      <c r="Y1550" s="152" t="s">
        <v>159</v>
      </c>
      <c r="Z1550" s="154">
        <v>42578</v>
      </c>
      <c r="AA1550" s="153" t="s">
        <v>4326</v>
      </c>
      <c r="AB1550" s="152" t="s">
        <v>3769</v>
      </c>
      <c r="AC1550" s="152" t="s">
        <v>404</v>
      </c>
      <c r="AD1550" s="152" t="s">
        <v>162</v>
      </c>
    </row>
    <row r="1551" spans="1:30">
      <c r="A1551" s="189" t="s">
        <v>3773</v>
      </c>
      <c r="B1551" s="189" t="s">
        <v>3774</v>
      </c>
      <c r="C1551" s="154">
        <v>43830</v>
      </c>
      <c r="D1551" s="155">
        <v>1.1040000000000001</v>
      </c>
      <c r="E1551" s="155">
        <v>1.623</v>
      </c>
      <c r="F1551" s="156">
        <v>9.0661831368995499E-2</v>
      </c>
      <c r="G1551" s="154">
        <v>43829</v>
      </c>
      <c r="H1551" s="155">
        <v>1.103</v>
      </c>
      <c r="I1551" s="156">
        <v>12.576533905048899</v>
      </c>
      <c r="J1551" s="152" t="s">
        <v>6719</v>
      </c>
      <c r="K1551" s="156">
        <v>1.28440366972477</v>
      </c>
      <c r="L1551" s="156">
        <v>2.5069637883008502</v>
      </c>
      <c r="M1551" s="185">
        <v>0.99214123408081101</v>
      </c>
      <c r="N1551" s="156">
        <v>-6.2606977241183595E-2</v>
      </c>
      <c r="O1551" s="156">
        <v>12.576533905048899</v>
      </c>
      <c r="P1551" s="152" t="s">
        <v>6719</v>
      </c>
      <c r="Q1551" s="156">
        <v>12.589366257414801</v>
      </c>
      <c r="R1551" s="152" t="s">
        <v>6720</v>
      </c>
      <c r="S1551" s="156">
        <v>17.980066143801601</v>
      </c>
      <c r="T1551" s="152" t="s">
        <v>6721</v>
      </c>
      <c r="U1551" s="156">
        <v>75.885968000000005</v>
      </c>
      <c r="V1551" s="152" t="s">
        <v>157</v>
      </c>
      <c r="W1551" s="152" t="s">
        <v>158</v>
      </c>
      <c r="X1551" s="155">
        <v>0.64071821370000004</v>
      </c>
      <c r="Y1551" s="152" t="s">
        <v>159</v>
      </c>
      <c r="Z1551" s="154">
        <v>41159</v>
      </c>
      <c r="AA1551" s="153" t="s">
        <v>4326</v>
      </c>
      <c r="AB1551" s="152" t="s">
        <v>599</v>
      </c>
      <c r="AC1551" s="152" t="s">
        <v>228</v>
      </c>
      <c r="AD1551" s="152" t="s">
        <v>272</v>
      </c>
    </row>
    <row r="1552" spans="1:30">
      <c r="A1552" s="189" t="s">
        <v>15454</v>
      </c>
      <c r="B1552" s="189" t="s">
        <v>15455</v>
      </c>
      <c r="C1552" s="154">
        <v>43830</v>
      </c>
      <c r="D1552" s="155">
        <v>1.04</v>
      </c>
      <c r="E1552" s="155">
        <v>1.105</v>
      </c>
      <c r="F1552" s="156">
        <v>0</v>
      </c>
      <c r="G1552" s="154">
        <v>43829</v>
      </c>
      <c r="H1552" s="155">
        <v>1.04</v>
      </c>
      <c r="I1552" s="156">
        <v>12.5541125541125</v>
      </c>
      <c r="J1552" s="152" t="s">
        <v>15456</v>
      </c>
      <c r="K1552" s="156">
        <v>0.38610038610038999</v>
      </c>
      <c r="L1552" s="156">
        <v>1.6617790811339199</v>
      </c>
      <c r="M1552" s="185">
        <v>2.76679841897234</v>
      </c>
      <c r="N1552" s="156">
        <v>5.0505050505050502</v>
      </c>
      <c r="O1552" s="156">
        <v>12.5541125541125</v>
      </c>
      <c r="P1552" s="152" t="s">
        <v>15456</v>
      </c>
      <c r="Q1552" s="156">
        <v>2.6653504442250702</v>
      </c>
      <c r="R1552" s="152" t="s">
        <v>15457</v>
      </c>
      <c r="S1552" s="156">
        <v>9.6036435643564193</v>
      </c>
      <c r="T1552" s="152" t="s">
        <v>15458</v>
      </c>
      <c r="U1552" s="156">
        <v>10.1489353233831</v>
      </c>
      <c r="V1552" s="152" t="s">
        <v>163</v>
      </c>
      <c r="W1552" s="152" t="s">
        <v>189</v>
      </c>
      <c r="X1552" s="155">
        <v>1.8492154877</v>
      </c>
      <c r="Y1552" s="152" t="s">
        <v>159</v>
      </c>
      <c r="Z1552" s="154">
        <v>42319</v>
      </c>
      <c r="AA1552" s="153" t="s">
        <v>4326</v>
      </c>
      <c r="AB1552" s="152" t="s">
        <v>11814</v>
      </c>
      <c r="AC1552" s="152" t="s">
        <v>211</v>
      </c>
      <c r="AD1552" s="152" t="s">
        <v>241</v>
      </c>
    </row>
    <row r="1553" spans="1:30">
      <c r="A1553" s="189" t="s">
        <v>15459</v>
      </c>
      <c r="B1553" s="189" t="s">
        <v>15460</v>
      </c>
      <c r="C1553" s="154">
        <v>43830</v>
      </c>
      <c r="D1553" s="155">
        <v>1.1638999999999999</v>
      </c>
      <c r="E1553" s="155">
        <v>1.1638999999999999</v>
      </c>
      <c r="F1553" s="156">
        <v>0.97163182094212497</v>
      </c>
      <c r="G1553" s="154">
        <v>43826</v>
      </c>
      <c r="H1553" s="155">
        <v>1.1527000000000001</v>
      </c>
      <c r="I1553" s="156">
        <v>12.5084581923635</v>
      </c>
      <c r="J1553" s="152" t="s">
        <v>15461</v>
      </c>
      <c r="K1553" s="156">
        <v>1.0944150091201199</v>
      </c>
      <c r="L1553" s="156">
        <v>4.0497049883783198</v>
      </c>
      <c r="M1553" s="185">
        <v>5.7514083227330497</v>
      </c>
      <c r="N1553" s="156">
        <v>6.54522153057487</v>
      </c>
      <c r="O1553" s="156">
        <v>12.5084581923635</v>
      </c>
      <c r="P1553" s="152" t="s">
        <v>15461</v>
      </c>
      <c r="Q1553" s="157">
        <v>0</v>
      </c>
      <c r="R1553" s="152"/>
      <c r="S1553" s="157">
        <v>0</v>
      </c>
      <c r="T1553" s="152"/>
      <c r="U1553" s="156">
        <v>16.39</v>
      </c>
      <c r="V1553" s="152" t="s">
        <v>174</v>
      </c>
      <c r="W1553" s="152" t="s">
        <v>95</v>
      </c>
      <c r="X1553" s="155">
        <v>0.18773861829999999</v>
      </c>
      <c r="Y1553" s="152" t="s">
        <v>159</v>
      </c>
      <c r="Z1553" s="154">
        <v>43186</v>
      </c>
      <c r="AA1553" s="153" t="s">
        <v>4326</v>
      </c>
      <c r="AB1553" s="152" t="s">
        <v>15462</v>
      </c>
      <c r="AC1553" s="152" t="s">
        <v>354</v>
      </c>
      <c r="AD1553" s="152" t="s">
        <v>207</v>
      </c>
    </row>
    <row r="1554" spans="1:30">
      <c r="A1554" s="189" t="s">
        <v>8834</v>
      </c>
      <c r="B1554" s="189" t="s">
        <v>8835</v>
      </c>
      <c r="C1554" s="154">
        <v>43830</v>
      </c>
      <c r="D1554" s="155">
        <v>1.0871999999999999</v>
      </c>
      <c r="E1554" s="155">
        <v>1.2482</v>
      </c>
      <c r="F1554" s="156">
        <v>0.276701715550627</v>
      </c>
      <c r="G1554" s="154">
        <v>43829</v>
      </c>
      <c r="H1554" s="155">
        <v>1.0842000000000001</v>
      </c>
      <c r="I1554" s="156">
        <v>12.4913466526252</v>
      </c>
      <c r="J1554" s="152" t="s">
        <v>12088</v>
      </c>
      <c r="K1554" s="156">
        <v>0.99576423254565105</v>
      </c>
      <c r="L1554" s="156">
        <v>2.0867817731347</v>
      </c>
      <c r="M1554" s="185">
        <v>3.0714385004448799</v>
      </c>
      <c r="N1554" s="156">
        <v>6.8468079540212496</v>
      </c>
      <c r="O1554" s="156">
        <v>12.4913466526252</v>
      </c>
      <c r="P1554" s="152" t="s">
        <v>12088</v>
      </c>
      <c r="Q1554" s="156">
        <v>17.8642360707791</v>
      </c>
      <c r="R1554" s="152" t="s">
        <v>12089</v>
      </c>
      <c r="S1554" s="156">
        <v>26.400550624438001</v>
      </c>
      <c r="T1554" s="152" t="s">
        <v>12090</v>
      </c>
      <c r="U1554" s="156">
        <v>26.514311119999999</v>
      </c>
      <c r="V1554" s="152" t="s">
        <v>163</v>
      </c>
      <c r="W1554" s="152" t="s">
        <v>197</v>
      </c>
      <c r="X1554" s="155">
        <v>7.7325824209</v>
      </c>
      <c r="Y1554" s="152" t="s">
        <v>159</v>
      </c>
      <c r="Z1554" s="154">
        <v>42713</v>
      </c>
      <c r="AA1554" s="153" t="s">
        <v>4326</v>
      </c>
      <c r="AB1554" s="152" t="s">
        <v>230</v>
      </c>
      <c r="AC1554" s="152" t="s">
        <v>231</v>
      </c>
      <c r="AD1554" s="152" t="s">
        <v>540</v>
      </c>
    </row>
    <row r="1555" spans="1:30">
      <c r="A1555" s="189" t="s">
        <v>8836</v>
      </c>
      <c r="B1555" s="189" t="s">
        <v>8837</v>
      </c>
      <c r="C1555" s="154">
        <v>43830</v>
      </c>
      <c r="D1555" s="155">
        <v>1.0656000000000001</v>
      </c>
      <c r="E1555" s="155">
        <v>1.0656000000000001</v>
      </c>
      <c r="F1555" s="156">
        <v>1.0909780855706399</v>
      </c>
      <c r="G1555" s="154">
        <v>43826</v>
      </c>
      <c r="H1555" s="155">
        <v>1.0541</v>
      </c>
      <c r="I1555" s="156">
        <v>12.4762507916403</v>
      </c>
      <c r="J1555" s="152" t="s">
        <v>12091</v>
      </c>
      <c r="K1555" s="156">
        <v>1.59214415101536</v>
      </c>
      <c r="L1555" s="156">
        <v>3.1758326878388998</v>
      </c>
      <c r="M1555" s="185">
        <v>3.32589935033453</v>
      </c>
      <c r="N1555" s="156">
        <v>5.45274616526474</v>
      </c>
      <c r="O1555" s="156">
        <v>12.4762507916403</v>
      </c>
      <c r="P1555" s="152" t="s">
        <v>12091</v>
      </c>
      <c r="Q1555" s="157">
        <v>0</v>
      </c>
      <c r="R1555" s="152"/>
      <c r="S1555" s="157">
        <v>0</v>
      </c>
      <c r="T1555" s="152"/>
      <c r="U1555" s="156">
        <v>6.5600000000000103</v>
      </c>
      <c r="V1555" s="152" t="s">
        <v>309</v>
      </c>
      <c r="W1555" s="152" t="s">
        <v>95</v>
      </c>
      <c r="X1555" s="155">
        <v>2.1098177675000001</v>
      </c>
      <c r="Y1555" s="152" t="s">
        <v>159</v>
      </c>
      <c r="Z1555" s="154">
        <v>43137</v>
      </c>
      <c r="AA1555" s="153" t="s">
        <v>4326</v>
      </c>
      <c r="AB1555" s="152" t="s">
        <v>12092</v>
      </c>
      <c r="AC1555" s="152" t="s">
        <v>236</v>
      </c>
      <c r="AD1555" s="152" t="s">
        <v>162</v>
      </c>
    </row>
    <row r="1556" spans="1:30">
      <c r="A1556" s="189" t="s">
        <v>15463</v>
      </c>
      <c r="B1556" s="189" t="s">
        <v>15464</v>
      </c>
      <c r="C1556" s="154">
        <v>43830</v>
      </c>
      <c r="D1556" s="155">
        <v>1.706</v>
      </c>
      <c r="E1556" s="155">
        <v>1.7709999999999999</v>
      </c>
      <c r="F1556" s="156">
        <v>0.11737089201878501</v>
      </c>
      <c r="G1556" s="154">
        <v>43829</v>
      </c>
      <c r="H1556" s="155">
        <v>1.704</v>
      </c>
      <c r="I1556" s="156">
        <v>12.458800263678301</v>
      </c>
      <c r="J1556" s="152" t="s">
        <v>15465</v>
      </c>
      <c r="K1556" s="156">
        <v>0.41200706297821599</v>
      </c>
      <c r="L1556" s="156">
        <v>2.33953209358129</v>
      </c>
      <c r="M1556" s="185">
        <v>2.7092113184828399</v>
      </c>
      <c r="N1556" s="156">
        <v>4.92004920049202</v>
      </c>
      <c r="O1556" s="156">
        <v>12.458800263678301</v>
      </c>
      <c r="P1556" s="152" t="s">
        <v>15465</v>
      </c>
      <c r="Q1556" s="156">
        <v>8.9399744572158308</v>
      </c>
      <c r="R1556" s="152" t="s">
        <v>15466</v>
      </c>
      <c r="S1556" s="156">
        <v>16.7693360711841</v>
      </c>
      <c r="T1556" s="152" t="s">
        <v>15467</v>
      </c>
      <c r="U1556" s="156">
        <v>81.200401600000006</v>
      </c>
      <c r="V1556" s="152" t="s">
        <v>157</v>
      </c>
      <c r="W1556" s="152" t="s">
        <v>189</v>
      </c>
      <c r="X1556" s="155">
        <v>0.4555241035</v>
      </c>
      <c r="Y1556" s="152" t="s">
        <v>159</v>
      </c>
      <c r="Z1556" s="154">
        <v>39974</v>
      </c>
      <c r="AA1556" s="153" t="s">
        <v>4326</v>
      </c>
      <c r="AB1556" s="152" t="s">
        <v>3687</v>
      </c>
      <c r="AC1556" s="152" t="s">
        <v>249</v>
      </c>
      <c r="AD1556" s="152" t="s">
        <v>181</v>
      </c>
    </row>
    <row r="1557" spans="1:30">
      <c r="A1557" s="189" t="s">
        <v>8838</v>
      </c>
      <c r="B1557" s="189" t="s">
        <v>8839</v>
      </c>
      <c r="C1557" s="154">
        <v>43830</v>
      </c>
      <c r="D1557" s="155">
        <v>1.0936999999999999</v>
      </c>
      <c r="E1557" s="155">
        <v>1.1832</v>
      </c>
      <c r="F1557" s="156">
        <v>0.22910557184750599</v>
      </c>
      <c r="G1557" s="154">
        <v>43829</v>
      </c>
      <c r="H1557" s="155">
        <v>1.0911999999999999</v>
      </c>
      <c r="I1557" s="156">
        <v>12.4379369405099</v>
      </c>
      <c r="J1557" s="152" t="s">
        <v>12093</v>
      </c>
      <c r="K1557" s="156">
        <v>0.97867232942480198</v>
      </c>
      <c r="L1557" s="156">
        <v>3.02974433423871</v>
      </c>
      <c r="M1557" s="185">
        <v>5.02711733373605</v>
      </c>
      <c r="N1557" s="156">
        <v>9.9209983038258809</v>
      </c>
      <c r="O1557" s="156">
        <v>12.4379369405099</v>
      </c>
      <c r="P1557" s="152" t="s">
        <v>12093</v>
      </c>
      <c r="Q1557" s="156">
        <v>13.293791836346299</v>
      </c>
      <c r="R1557" s="152" t="s">
        <v>12094</v>
      </c>
      <c r="S1557" s="156">
        <v>17.659856936758899</v>
      </c>
      <c r="T1557" s="152" t="s">
        <v>12095</v>
      </c>
      <c r="U1557" s="156">
        <v>19.071775219999999</v>
      </c>
      <c r="V1557" s="152" t="s">
        <v>157</v>
      </c>
      <c r="W1557" s="152" t="s">
        <v>189</v>
      </c>
      <c r="X1557" s="155">
        <v>1.0644545613</v>
      </c>
      <c r="Y1557" s="152" t="s">
        <v>159</v>
      </c>
      <c r="Z1557" s="154">
        <v>42430</v>
      </c>
      <c r="AA1557" s="153" t="s">
        <v>4326</v>
      </c>
      <c r="AB1557" s="152" t="s">
        <v>12096</v>
      </c>
      <c r="AC1557" s="152" t="s">
        <v>215</v>
      </c>
      <c r="AD1557" s="152" t="s">
        <v>185</v>
      </c>
    </row>
    <row r="1558" spans="1:30">
      <c r="A1558" s="189" t="s">
        <v>3794</v>
      </c>
      <c r="B1558" s="189" t="s">
        <v>3795</v>
      </c>
      <c r="C1558" s="154">
        <v>43830</v>
      </c>
      <c r="D1558" s="155">
        <v>1.405</v>
      </c>
      <c r="E1558" s="155">
        <v>1.6579999999999999</v>
      </c>
      <c r="F1558" s="156">
        <v>0.21398002853068501</v>
      </c>
      <c r="G1558" s="154">
        <v>43829</v>
      </c>
      <c r="H1558" s="155">
        <v>1.4019999999999999</v>
      </c>
      <c r="I1558" s="156">
        <v>12.4</v>
      </c>
      <c r="J1558" s="152" t="s">
        <v>6722</v>
      </c>
      <c r="K1558" s="156">
        <v>0.28551034975018502</v>
      </c>
      <c r="L1558" s="156">
        <v>2.7798098024872</v>
      </c>
      <c r="M1558" s="185">
        <v>4.4609665427509402</v>
      </c>
      <c r="N1558" s="156">
        <v>8.3269082498072606</v>
      </c>
      <c r="O1558" s="156">
        <v>12.4</v>
      </c>
      <c r="P1558" s="152" t="s">
        <v>6722</v>
      </c>
      <c r="Q1558" s="156">
        <v>21.750433275563299</v>
      </c>
      <c r="R1558" s="152" t="s">
        <v>6723</v>
      </c>
      <c r="S1558" s="156">
        <v>25.222816399287002</v>
      </c>
      <c r="T1558" s="152" t="s">
        <v>6724</v>
      </c>
      <c r="U1558" s="156">
        <v>71.528160499999998</v>
      </c>
      <c r="V1558" s="152" t="s">
        <v>163</v>
      </c>
      <c r="W1558" s="152" t="s">
        <v>166</v>
      </c>
      <c r="X1558" s="155">
        <v>7.6788452154</v>
      </c>
      <c r="Y1558" s="152" t="s">
        <v>159</v>
      </c>
      <c r="Z1558" s="154">
        <v>40968</v>
      </c>
      <c r="AA1558" s="153" t="s">
        <v>4326</v>
      </c>
      <c r="AB1558" s="152" t="s">
        <v>6725</v>
      </c>
      <c r="AC1558" s="152" t="s">
        <v>195</v>
      </c>
      <c r="AD1558" s="152" t="s">
        <v>162</v>
      </c>
    </row>
    <row r="1559" spans="1:30">
      <c r="A1559" s="189" t="s">
        <v>8840</v>
      </c>
      <c r="B1559" s="189" t="s">
        <v>8841</v>
      </c>
      <c r="C1559" s="154">
        <v>43830</v>
      </c>
      <c r="D1559" s="155">
        <v>1.2509999999999999</v>
      </c>
      <c r="E1559" s="155">
        <v>1.2509999999999999</v>
      </c>
      <c r="F1559" s="156">
        <v>0.16012810248196799</v>
      </c>
      <c r="G1559" s="154">
        <v>43829</v>
      </c>
      <c r="H1559" s="155">
        <v>1.2490000000000001</v>
      </c>
      <c r="I1559" s="156">
        <v>12.398921832884101</v>
      </c>
      <c r="J1559" s="152" t="s">
        <v>12097</v>
      </c>
      <c r="K1559" s="156">
        <v>1.2135922330097</v>
      </c>
      <c r="L1559" s="156">
        <v>3.5596026490066199</v>
      </c>
      <c r="M1559" s="185">
        <v>5.2144659377628102</v>
      </c>
      <c r="N1559" s="156">
        <v>7.0145423438836501</v>
      </c>
      <c r="O1559" s="156">
        <v>12.398921832884101</v>
      </c>
      <c r="P1559" s="152" t="s">
        <v>12097</v>
      </c>
      <c r="Q1559" s="156">
        <v>14.7706422018348</v>
      </c>
      <c r="R1559" s="152" t="s">
        <v>12098</v>
      </c>
      <c r="S1559" s="156">
        <v>25.225225225225198</v>
      </c>
      <c r="T1559" s="152" t="s">
        <v>12099</v>
      </c>
      <c r="U1559" s="156">
        <v>25.1</v>
      </c>
      <c r="V1559" s="152" t="s">
        <v>163</v>
      </c>
      <c r="W1559" s="152" t="s">
        <v>166</v>
      </c>
      <c r="X1559" s="155">
        <v>1.1035262469</v>
      </c>
      <c r="Y1559" s="152" t="s">
        <v>159</v>
      </c>
      <c r="Z1559" s="154">
        <v>42304</v>
      </c>
      <c r="AA1559" s="153" t="s">
        <v>4326</v>
      </c>
      <c r="AB1559" s="152" t="s">
        <v>12100</v>
      </c>
      <c r="AC1559" s="152" t="s">
        <v>219</v>
      </c>
      <c r="AD1559" s="152" t="s">
        <v>204</v>
      </c>
    </row>
    <row r="1560" spans="1:30">
      <c r="A1560" s="189" t="s">
        <v>15468</v>
      </c>
      <c r="B1560" s="189" t="s">
        <v>15469</v>
      </c>
      <c r="C1560" s="154">
        <v>43830</v>
      </c>
      <c r="D1560" s="155">
        <v>1.206</v>
      </c>
      <c r="E1560" s="155">
        <v>1.206</v>
      </c>
      <c r="F1560" s="156">
        <v>0.11622115224971501</v>
      </c>
      <c r="G1560" s="154">
        <v>43829</v>
      </c>
      <c r="H1560" s="155">
        <v>1.2045999999999999</v>
      </c>
      <c r="I1560" s="156">
        <v>12.3951537744641</v>
      </c>
      <c r="J1560" s="152" t="s">
        <v>15470</v>
      </c>
      <c r="K1560" s="156">
        <v>0.65097646469704795</v>
      </c>
      <c r="L1560" s="156">
        <v>1.7463933181472999</v>
      </c>
      <c r="M1560" s="185">
        <v>2.7607361963190198</v>
      </c>
      <c r="N1560" s="156">
        <v>4.59670424978317</v>
      </c>
      <c r="O1560" s="156">
        <v>12.3951537744641</v>
      </c>
      <c r="P1560" s="152" t="s">
        <v>15470</v>
      </c>
      <c r="Q1560" s="156">
        <v>1.2594458438287099</v>
      </c>
      <c r="R1560" s="152" t="s">
        <v>15471</v>
      </c>
      <c r="S1560" s="156">
        <v>13.881019830028301</v>
      </c>
      <c r="T1560" s="152" t="s">
        <v>15472</v>
      </c>
      <c r="U1560" s="156">
        <v>20.6</v>
      </c>
      <c r="V1560" s="152" t="s">
        <v>163</v>
      </c>
      <c r="W1560" s="152" t="s">
        <v>158</v>
      </c>
      <c r="X1560" s="155">
        <v>2.9961283430000001</v>
      </c>
      <c r="Y1560" s="152" t="s">
        <v>159</v>
      </c>
      <c r="Z1560" s="154">
        <v>42213</v>
      </c>
      <c r="AA1560" s="153" t="s">
        <v>4326</v>
      </c>
      <c r="AB1560" s="152" t="s">
        <v>12057</v>
      </c>
      <c r="AC1560" s="152" t="s">
        <v>268</v>
      </c>
      <c r="AD1560" s="152" t="s">
        <v>229</v>
      </c>
    </row>
    <row r="1561" spans="1:30">
      <c r="A1561" s="189" t="s">
        <v>8842</v>
      </c>
      <c r="B1561" s="189" t="s">
        <v>8843</v>
      </c>
      <c r="C1561" s="154">
        <v>43830</v>
      </c>
      <c r="D1561" s="155">
        <v>1.0945</v>
      </c>
      <c r="E1561" s="155">
        <v>1.0945</v>
      </c>
      <c r="F1561" s="156">
        <v>0.80125253269478103</v>
      </c>
      <c r="G1561" s="154">
        <v>43829</v>
      </c>
      <c r="H1561" s="155">
        <v>1.0858000000000001</v>
      </c>
      <c r="I1561" s="156">
        <v>12.3832015607352</v>
      </c>
      <c r="J1561" s="152" t="s">
        <v>12101</v>
      </c>
      <c r="K1561" s="156">
        <v>2.7892561983471098</v>
      </c>
      <c r="L1561" s="156">
        <v>5.1797040169133304</v>
      </c>
      <c r="M1561" s="185">
        <v>0.96863468634685901</v>
      </c>
      <c r="N1561" s="156">
        <v>-0.58134253792351398</v>
      </c>
      <c r="O1561" s="156">
        <v>12.3832015607352</v>
      </c>
      <c r="P1561" s="152" t="s">
        <v>12101</v>
      </c>
      <c r="Q1561" s="156">
        <v>5.9535333978702898</v>
      </c>
      <c r="R1561" s="152" t="s">
        <v>12102</v>
      </c>
      <c r="S1561" s="156">
        <v>9.0139442231075702</v>
      </c>
      <c r="T1561" s="152" t="s">
        <v>12103</v>
      </c>
      <c r="U1561" s="156">
        <v>9.4499999999999993</v>
      </c>
      <c r="V1561" s="152" t="s">
        <v>157</v>
      </c>
      <c r="W1561" s="152" t="s">
        <v>189</v>
      </c>
      <c r="X1561" s="155">
        <v>0.95671672019999998</v>
      </c>
      <c r="Y1561" s="152" t="s">
        <v>159</v>
      </c>
      <c r="Z1561" s="154">
        <v>42391</v>
      </c>
      <c r="AA1561" s="153" t="s">
        <v>4326</v>
      </c>
      <c r="AB1561" s="152" t="s">
        <v>12104</v>
      </c>
      <c r="AC1561" s="152" t="s">
        <v>394</v>
      </c>
      <c r="AD1561" s="152" t="s">
        <v>173</v>
      </c>
    </row>
    <row r="1562" spans="1:30">
      <c r="A1562" s="189" t="s">
        <v>8844</v>
      </c>
      <c r="B1562" s="189" t="s">
        <v>8845</v>
      </c>
      <c r="C1562" s="154">
        <v>43830</v>
      </c>
      <c r="D1562" s="155">
        <v>1.153</v>
      </c>
      <c r="E1562" s="155">
        <v>1.202</v>
      </c>
      <c r="F1562" s="156">
        <v>0.173761946133793</v>
      </c>
      <c r="G1562" s="154">
        <v>43829</v>
      </c>
      <c r="H1562" s="155">
        <v>1.151</v>
      </c>
      <c r="I1562" s="156">
        <v>12.378167641325501</v>
      </c>
      <c r="J1562" s="152" t="s">
        <v>12105</v>
      </c>
      <c r="K1562" s="156">
        <v>0.69868995633188202</v>
      </c>
      <c r="L1562" s="156">
        <v>1.85512367491167</v>
      </c>
      <c r="M1562" s="185">
        <v>3.0384271671134901</v>
      </c>
      <c r="N1562" s="156">
        <v>10.0190839694656</v>
      </c>
      <c r="O1562" s="156">
        <v>12.378167641325501</v>
      </c>
      <c r="P1562" s="152" t="s">
        <v>12105</v>
      </c>
      <c r="Q1562" s="156">
        <v>10.8558149678604</v>
      </c>
      <c r="R1562" s="152" t="s">
        <v>12106</v>
      </c>
      <c r="S1562" s="156">
        <v>22.8097482197355</v>
      </c>
      <c r="T1562" s="152" t="s">
        <v>12107</v>
      </c>
      <c r="U1562" s="156">
        <v>20.721982499999999</v>
      </c>
      <c r="V1562" s="152" t="s">
        <v>163</v>
      </c>
      <c r="W1562" s="152" t="s">
        <v>166</v>
      </c>
      <c r="X1562" s="155">
        <v>2.0406516114</v>
      </c>
      <c r="Y1562" s="152" t="s">
        <v>159</v>
      </c>
      <c r="Z1562" s="154">
        <v>42601</v>
      </c>
      <c r="AA1562" s="153" t="s">
        <v>4326</v>
      </c>
      <c r="AB1562" s="152" t="s">
        <v>12108</v>
      </c>
      <c r="AC1562" s="152" t="s">
        <v>211</v>
      </c>
      <c r="AD1562" s="152" t="s">
        <v>338</v>
      </c>
    </row>
    <row r="1563" spans="1:30">
      <c r="A1563" s="189" t="s">
        <v>15473</v>
      </c>
      <c r="B1563" s="189" t="s">
        <v>15474</v>
      </c>
      <c r="C1563" s="154">
        <v>43830</v>
      </c>
      <c r="D1563" s="155">
        <v>1.1240000000000001</v>
      </c>
      <c r="E1563" s="155">
        <v>1.1240000000000001</v>
      </c>
      <c r="F1563" s="156">
        <v>7.1225071225083203E-2</v>
      </c>
      <c r="G1563" s="154">
        <v>43829</v>
      </c>
      <c r="H1563" s="155">
        <v>1.1232</v>
      </c>
      <c r="I1563" s="156">
        <v>12.355057976809301</v>
      </c>
      <c r="J1563" s="152" t="s">
        <v>15475</v>
      </c>
      <c r="K1563" s="156">
        <v>0.44682752457552399</v>
      </c>
      <c r="L1563" s="156">
        <v>3.3563218390804801</v>
      </c>
      <c r="M1563" s="185">
        <v>4.0933506204852801</v>
      </c>
      <c r="N1563" s="156">
        <v>11.9744969117354</v>
      </c>
      <c r="O1563" s="156">
        <v>12.355057976809301</v>
      </c>
      <c r="P1563" s="152" t="s">
        <v>15475</v>
      </c>
      <c r="Q1563" s="157">
        <v>0</v>
      </c>
      <c r="R1563" s="152"/>
      <c r="S1563" s="157">
        <v>0</v>
      </c>
      <c r="T1563" s="152"/>
      <c r="U1563" s="156">
        <v>12.4</v>
      </c>
      <c r="V1563" s="152" t="s">
        <v>157</v>
      </c>
      <c r="W1563" s="152" t="s">
        <v>95</v>
      </c>
      <c r="X1563" s="155">
        <v>0.43491785640000002</v>
      </c>
      <c r="Y1563" s="152" t="s">
        <v>159</v>
      </c>
      <c r="Z1563" s="154">
        <v>43459</v>
      </c>
      <c r="AA1563" s="153" t="s">
        <v>4326</v>
      </c>
      <c r="AB1563" s="152" t="s">
        <v>15476</v>
      </c>
      <c r="AC1563" s="152" t="s">
        <v>261</v>
      </c>
      <c r="AD1563" s="152" t="s">
        <v>185</v>
      </c>
    </row>
    <row r="1564" spans="1:30">
      <c r="A1564" s="189" t="s">
        <v>8846</v>
      </c>
      <c r="B1564" s="189" t="s">
        <v>8847</v>
      </c>
      <c r="C1564" s="154">
        <v>43830</v>
      </c>
      <c r="D1564" s="155">
        <v>1.2706</v>
      </c>
      <c r="E1564" s="155">
        <v>1.538</v>
      </c>
      <c r="F1564" s="156">
        <v>0.149759596437291</v>
      </c>
      <c r="G1564" s="154">
        <v>43829</v>
      </c>
      <c r="H1564" s="155">
        <v>1.2686999999999999</v>
      </c>
      <c r="I1564" s="156">
        <v>12.3520370314211</v>
      </c>
      <c r="J1564" s="152" t="s">
        <v>12109</v>
      </c>
      <c r="K1564" s="156">
        <v>0.67348070675857297</v>
      </c>
      <c r="L1564" s="156">
        <v>2.0316389624989699</v>
      </c>
      <c r="M1564" s="185">
        <v>3.3596168561920599</v>
      </c>
      <c r="N1564" s="156">
        <v>4.3699498942967701</v>
      </c>
      <c r="O1564" s="156">
        <v>12.3520370314211</v>
      </c>
      <c r="P1564" s="152" t="s">
        <v>12109</v>
      </c>
      <c r="Q1564" s="156">
        <v>15.8758498349261</v>
      </c>
      <c r="R1564" s="152" t="s">
        <v>12110</v>
      </c>
      <c r="S1564" s="156">
        <v>23.6539061375857</v>
      </c>
      <c r="T1564" s="152" t="s">
        <v>12111</v>
      </c>
      <c r="U1564" s="156">
        <v>33.3864418041804</v>
      </c>
      <c r="V1564" s="152" t="s">
        <v>163</v>
      </c>
      <c r="W1564" s="152" t="s">
        <v>166</v>
      </c>
      <c r="X1564" s="155">
        <v>3.6960736193999999</v>
      </c>
      <c r="Y1564" s="152" t="s">
        <v>159</v>
      </c>
      <c r="Z1564" s="154">
        <v>42130</v>
      </c>
      <c r="AA1564" s="153" t="s">
        <v>4326</v>
      </c>
      <c r="AB1564" s="152" t="s">
        <v>10092</v>
      </c>
      <c r="AC1564" s="152" t="s">
        <v>203</v>
      </c>
      <c r="AD1564" s="152" t="s">
        <v>207</v>
      </c>
    </row>
    <row r="1565" spans="1:30">
      <c r="A1565" s="189" t="s">
        <v>8848</v>
      </c>
      <c r="B1565" s="189" t="s">
        <v>8849</v>
      </c>
      <c r="C1565" s="154">
        <v>43830</v>
      </c>
      <c r="D1565" s="155">
        <v>1.4359999999999999</v>
      </c>
      <c r="E1565" s="155">
        <v>1.5649999999999999</v>
      </c>
      <c r="F1565" s="156">
        <v>6.9686411149815705E-2</v>
      </c>
      <c r="G1565" s="154">
        <v>43829</v>
      </c>
      <c r="H1565" s="155">
        <v>1.4350000000000001</v>
      </c>
      <c r="I1565" s="156">
        <v>12.312009707351899</v>
      </c>
      <c r="J1565" s="152" t="s">
        <v>12112</v>
      </c>
      <c r="K1565" s="156">
        <v>1.19802677942211</v>
      </c>
      <c r="L1565" s="156">
        <v>3.012912482066</v>
      </c>
      <c r="M1565" s="185">
        <v>2.93906997924404</v>
      </c>
      <c r="N1565" s="156">
        <v>5.1244528704578496</v>
      </c>
      <c r="O1565" s="156">
        <v>12.312009707351899</v>
      </c>
      <c r="P1565" s="152" t="s">
        <v>12112</v>
      </c>
      <c r="Q1565" s="156">
        <v>3.7238797626895299</v>
      </c>
      <c r="R1565" s="152" t="s">
        <v>12113</v>
      </c>
      <c r="S1565" s="156">
        <v>17.600243348281001</v>
      </c>
      <c r="T1565" s="152" t="s">
        <v>12114</v>
      </c>
      <c r="U1565" s="156">
        <v>57.349125600000001</v>
      </c>
      <c r="V1565" s="152" t="s">
        <v>163</v>
      </c>
      <c r="W1565" s="152" t="s">
        <v>189</v>
      </c>
      <c r="X1565" s="155">
        <v>0.86725112559999995</v>
      </c>
      <c r="Y1565" s="152" t="s">
        <v>159</v>
      </c>
      <c r="Z1565" s="154">
        <v>41619</v>
      </c>
      <c r="AA1565" s="153" t="s">
        <v>4326</v>
      </c>
      <c r="AB1565" s="152" t="s">
        <v>584</v>
      </c>
      <c r="AC1565" s="152" t="s">
        <v>261</v>
      </c>
      <c r="AD1565" s="152" t="s">
        <v>207</v>
      </c>
    </row>
    <row r="1566" spans="1:30">
      <c r="A1566" s="189" t="s">
        <v>8850</v>
      </c>
      <c r="B1566" s="189" t="s">
        <v>8851</v>
      </c>
      <c r="C1566" s="154">
        <v>43830</v>
      </c>
      <c r="D1566" s="155">
        <v>1.1747000000000001</v>
      </c>
      <c r="E1566" s="155">
        <v>1.1747000000000001</v>
      </c>
      <c r="F1566" s="156">
        <v>0.230375426621173</v>
      </c>
      <c r="G1566" s="154">
        <v>43829</v>
      </c>
      <c r="H1566" s="155">
        <v>1.1719999999999999</v>
      </c>
      <c r="I1566" s="156">
        <v>12.304015296367099</v>
      </c>
      <c r="J1566" s="152" t="s">
        <v>12115</v>
      </c>
      <c r="K1566" s="156">
        <v>0.78071379547015296</v>
      </c>
      <c r="L1566" s="156">
        <v>2.9625734069594198</v>
      </c>
      <c r="M1566" s="185">
        <v>4.4456299457633204</v>
      </c>
      <c r="N1566" s="156">
        <v>9.9494571321602496</v>
      </c>
      <c r="O1566" s="156">
        <v>12.304015296367099</v>
      </c>
      <c r="P1566" s="152" t="s">
        <v>12115</v>
      </c>
      <c r="Q1566" s="156">
        <v>14.0485436893204</v>
      </c>
      <c r="R1566" s="152" t="s">
        <v>12116</v>
      </c>
      <c r="S1566" s="156">
        <v>17.235528942115799</v>
      </c>
      <c r="T1566" s="152" t="s">
        <v>12117</v>
      </c>
      <c r="U1566" s="156">
        <v>17.47</v>
      </c>
      <c r="V1566" s="152" t="s">
        <v>163</v>
      </c>
      <c r="W1566" s="152" t="s">
        <v>166</v>
      </c>
      <c r="X1566" s="155">
        <v>2.8304582422000002</v>
      </c>
      <c r="Y1566" s="152" t="s">
        <v>159</v>
      </c>
      <c r="Z1566" s="154">
        <v>42458</v>
      </c>
      <c r="AA1566" s="153" t="s">
        <v>4326</v>
      </c>
      <c r="AB1566" s="152" t="s">
        <v>12118</v>
      </c>
      <c r="AC1566" s="152" t="s">
        <v>238</v>
      </c>
      <c r="AD1566" s="152" t="s">
        <v>185</v>
      </c>
    </row>
    <row r="1567" spans="1:30">
      <c r="A1567" s="189" t="s">
        <v>15477</v>
      </c>
      <c r="B1567" s="189" t="s">
        <v>15478</v>
      </c>
      <c r="C1567" s="154">
        <v>43830</v>
      </c>
      <c r="D1567" s="155">
        <v>1.1233</v>
      </c>
      <c r="E1567" s="155">
        <v>1.1233</v>
      </c>
      <c r="F1567" s="156">
        <v>7.1269487750548893E-2</v>
      </c>
      <c r="G1567" s="154">
        <v>43829</v>
      </c>
      <c r="H1567" s="155">
        <v>1.1225000000000001</v>
      </c>
      <c r="I1567" s="156">
        <v>12.296311106668</v>
      </c>
      <c r="J1567" s="152" t="s">
        <v>15479</v>
      </c>
      <c r="K1567" s="156">
        <v>0.44710721631046202</v>
      </c>
      <c r="L1567" s="156">
        <v>3.3489741466556202</v>
      </c>
      <c r="M1567" s="185">
        <v>4.0863602668643502</v>
      </c>
      <c r="N1567" s="156">
        <v>11.8936149018827</v>
      </c>
      <c r="O1567" s="156">
        <v>12.296311106668</v>
      </c>
      <c r="P1567" s="152" t="s">
        <v>15479</v>
      </c>
      <c r="Q1567" s="157">
        <v>0</v>
      </c>
      <c r="R1567" s="152"/>
      <c r="S1567" s="157">
        <v>0</v>
      </c>
      <c r="T1567" s="152"/>
      <c r="U1567" s="156">
        <v>12.33</v>
      </c>
      <c r="V1567" s="152" t="s">
        <v>157</v>
      </c>
      <c r="W1567" s="152" t="s">
        <v>95</v>
      </c>
      <c r="X1567" s="155">
        <v>0.2167677589</v>
      </c>
      <c r="Y1567" s="152" t="s">
        <v>159</v>
      </c>
      <c r="Z1567" s="154">
        <v>43459</v>
      </c>
      <c r="AA1567" s="153" t="s">
        <v>4326</v>
      </c>
      <c r="AB1567" s="152" t="s">
        <v>15476</v>
      </c>
      <c r="AC1567" s="152" t="s">
        <v>261</v>
      </c>
      <c r="AD1567" s="152" t="s">
        <v>185</v>
      </c>
    </row>
    <row r="1568" spans="1:30">
      <c r="A1568" s="189" t="s">
        <v>8852</v>
      </c>
      <c r="B1568" s="189" t="s">
        <v>8853</v>
      </c>
      <c r="C1568" s="154">
        <v>43830</v>
      </c>
      <c r="D1568" s="155">
        <v>1.1034999999999999</v>
      </c>
      <c r="E1568" s="155">
        <v>1.2415</v>
      </c>
      <c r="F1568" s="156">
        <v>0.16338386130527399</v>
      </c>
      <c r="G1568" s="154">
        <v>43829</v>
      </c>
      <c r="H1568" s="155">
        <v>1.1016999999999999</v>
      </c>
      <c r="I1568" s="156">
        <v>12.2821420095969</v>
      </c>
      <c r="J1568" s="152" t="s">
        <v>12119</v>
      </c>
      <c r="K1568" s="156">
        <v>1.10866776617189</v>
      </c>
      <c r="L1568" s="156">
        <v>3.0249276444776401</v>
      </c>
      <c r="M1568" s="185">
        <v>3.9370655761502098</v>
      </c>
      <c r="N1568" s="156">
        <v>6.2048457115659303</v>
      </c>
      <c r="O1568" s="156">
        <v>12.2821420095969</v>
      </c>
      <c r="P1568" s="152" t="s">
        <v>12119</v>
      </c>
      <c r="Q1568" s="156">
        <v>10.942555290162799</v>
      </c>
      <c r="R1568" s="152" t="s">
        <v>12120</v>
      </c>
      <c r="S1568" s="156">
        <v>21.5914916618189</v>
      </c>
      <c r="T1568" s="152" t="s">
        <v>12121</v>
      </c>
      <c r="U1568" s="156">
        <v>25.409464499999999</v>
      </c>
      <c r="V1568" s="152" t="s">
        <v>163</v>
      </c>
      <c r="W1568" s="152" t="s">
        <v>166</v>
      </c>
      <c r="X1568" s="155">
        <v>0.55125367700000005</v>
      </c>
      <c r="Y1568" s="152" t="s">
        <v>159</v>
      </c>
      <c r="Z1568" s="154">
        <v>42174</v>
      </c>
      <c r="AA1568" s="153" t="s">
        <v>4326</v>
      </c>
      <c r="AB1568" s="152" t="s">
        <v>12122</v>
      </c>
      <c r="AC1568" s="152" t="s">
        <v>427</v>
      </c>
      <c r="AD1568" s="152" t="s">
        <v>207</v>
      </c>
    </row>
    <row r="1569" spans="1:30">
      <c r="A1569" s="189" t="s">
        <v>15480</v>
      </c>
      <c r="B1569" s="189" t="s">
        <v>15481</v>
      </c>
      <c r="C1569" s="154">
        <v>43830</v>
      </c>
      <c r="D1569" s="155">
        <v>1.1342000000000001</v>
      </c>
      <c r="E1569" s="155">
        <v>1.1342000000000001</v>
      </c>
      <c r="F1569" s="156">
        <v>4.41033783187939E-2</v>
      </c>
      <c r="G1569" s="154">
        <v>43829</v>
      </c>
      <c r="H1569" s="155">
        <v>1.1336999999999999</v>
      </c>
      <c r="I1569" s="156">
        <v>12.241464621474501</v>
      </c>
      <c r="J1569" s="152" t="s">
        <v>15482</v>
      </c>
      <c r="K1569" s="156">
        <v>2.0882088208820999</v>
      </c>
      <c r="L1569" s="156">
        <v>6.5676970778915802</v>
      </c>
      <c r="M1569" s="185">
        <v>8.6502538557333093</v>
      </c>
      <c r="N1569" s="156">
        <v>10.7941779818306</v>
      </c>
      <c r="O1569" s="156">
        <v>12.241464621474501</v>
      </c>
      <c r="P1569" s="152" t="s">
        <v>15482</v>
      </c>
      <c r="Q1569" s="157">
        <v>0</v>
      </c>
      <c r="R1569" s="152"/>
      <c r="S1569" s="157">
        <v>0</v>
      </c>
      <c r="T1569" s="152"/>
      <c r="U1569" s="156">
        <v>13.42</v>
      </c>
      <c r="V1569" s="152" t="s">
        <v>157</v>
      </c>
      <c r="W1569" s="152" t="s">
        <v>95</v>
      </c>
      <c r="X1569" s="155">
        <v>1.4420930965000001</v>
      </c>
      <c r="Y1569" s="152" t="s">
        <v>159</v>
      </c>
      <c r="Z1569" s="154">
        <v>43213</v>
      </c>
      <c r="AA1569" s="153" t="s">
        <v>4326</v>
      </c>
      <c r="AB1569" s="152" t="s">
        <v>15419</v>
      </c>
      <c r="AC1569" s="152" t="s">
        <v>598</v>
      </c>
      <c r="AD1569" s="152" t="s">
        <v>177</v>
      </c>
    </row>
    <row r="1570" spans="1:30">
      <c r="A1570" s="189" t="s">
        <v>15483</v>
      </c>
      <c r="B1570" s="189" t="s">
        <v>15484</v>
      </c>
      <c r="C1570" s="154">
        <v>43830</v>
      </c>
      <c r="D1570" s="155">
        <v>1.2949999999999999</v>
      </c>
      <c r="E1570" s="155">
        <v>1.2949999999999999</v>
      </c>
      <c r="F1570" s="156">
        <v>0.54347826086955697</v>
      </c>
      <c r="G1570" s="154">
        <v>43829</v>
      </c>
      <c r="H1570" s="155">
        <v>1.288</v>
      </c>
      <c r="I1570" s="156">
        <v>12.2183708838822</v>
      </c>
      <c r="J1570" s="152" t="s">
        <v>15485</v>
      </c>
      <c r="K1570" s="156">
        <v>1.4095536413469101</v>
      </c>
      <c r="L1570" s="156">
        <v>2.5336500395882799</v>
      </c>
      <c r="M1570" s="185">
        <v>4.4354838709677402</v>
      </c>
      <c r="N1570" s="156">
        <v>10.683760683760701</v>
      </c>
      <c r="O1570" s="156">
        <v>12.2183708838822</v>
      </c>
      <c r="P1570" s="152" t="s">
        <v>15485</v>
      </c>
      <c r="Q1570" s="156">
        <v>-7.4338813438170197</v>
      </c>
      <c r="R1570" s="152" t="s">
        <v>15486</v>
      </c>
      <c r="S1570" s="156">
        <v>5.2845528455284496</v>
      </c>
      <c r="T1570" s="152" t="s">
        <v>15487</v>
      </c>
      <c r="U1570" s="156">
        <v>29.5</v>
      </c>
      <c r="V1570" s="152" t="s">
        <v>157</v>
      </c>
      <c r="W1570" s="152" t="s">
        <v>158</v>
      </c>
      <c r="X1570" s="155">
        <v>0.48497618860000002</v>
      </c>
      <c r="Y1570" s="152" t="s">
        <v>159</v>
      </c>
      <c r="Z1570" s="154">
        <v>41968</v>
      </c>
      <c r="AA1570" s="153" t="s">
        <v>4326</v>
      </c>
      <c r="AB1570" s="152" t="s">
        <v>15488</v>
      </c>
      <c r="AC1570" s="152" t="s">
        <v>187</v>
      </c>
      <c r="AD1570" s="152" t="s">
        <v>185</v>
      </c>
    </row>
    <row r="1571" spans="1:30">
      <c r="A1571" s="189" t="s">
        <v>8854</v>
      </c>
      <c r="B1571" s="189" t="s">
        <v>8855</v>
      </c>
      <c r="C1571" s="154">
        <v>43830</v>
      </c>
      <c r="D1571" s="155">
        <v>0.79200000000000004</v>
      </c>
      <c r="E1571" s="155">
        <v>0.79200000000000004</v>
      </c>
      <c r="F1571" s="156">
        <v>0.126422250316056</v>
      </c>
      <c r="G1571" s="154">
        <v>43829</v>
      </c>
      <c r="H1571" s="155">
        <v>0.79100000000000004</v>
      </c>
      <c r="I1571" s="156">
        <v>12.1813031161473</v>
      </c>
      <c r="J1571" s="152" t="s">
        <v>12123</v>
      </c>
      <c r="K1571" s="156">
        <v>1.14942528735632</v>
      </c>
      <c r="L1571" s="156">
        <v>4.4854881266490798</v>
      </c>
      <c r="M1571" s="185">
        <v>6.7385444743935397</v>
      </c>
      <c r="N1571" s="156">
        <v>6.3087248322147698</v>
      </c>
      <c r="O1571" s="156">
        <v>12.1813031161473</v>
      </c>
      <c r="P1571" s="152" t="s">
        <v>12123</v>
      </c>
      <c r="Q1571" s="156">
        <v>-20.0807265388496</v>
      </c>
      <c r="R1571" s="152" t="s">
        <v>12124</v>
      </c>
      <c r="S1571" s="157">
        <v>0</v>
      </c>
      <c r="T1571" s="152"/>
      <c r="U1571" s="156">
        <v>-20.8</v>
      </c>
      <c r="V1571" s="152" t="s">
        <v>163</v>
      </c>
      <c r="W1571" s="152" t="s">
        <v>95</v>
      </c>
      <c r="X1571" s="155">
        <v>2.2004099580999998</v>
      </c>
      <c r="Y1571" s="152" t="s">
        <v>159</v>
      </c>
      <c r="Z1571" s="154">
        <v>42760</v>
      </c>
      <c r="AA1571" s="153" t="s">
        <v>4326</v>
      </c>
      <c r="AB1571" s="152" t="s">
        <v>12125</v>
      </c>
      <c r="AC1571" s="152" t="s">
        <v>245</v>
      </c>
      <c r="AD1571" s="152" t="s">
        <v>185</v>
      </c>
    </row>
    <row r="1572" spans="1:30">
      <c r="A1572" s="189" t="s">
        <v>8856</v>
      </c>
      <c r="B1572" s="189" t="s">
        <v>8857</v>
      </c>
      <c r="C1572" s="154">
        <v>43830</v>
      </c>
      <c r="D1572" s="155">
        <v>1.099</v>
      </c>
      <c r="E1572" s="155">
        <v>1.139</v>
      </c>
      <c r="F1572" s="156">
        <v>-0.45289855072465701</v>
      </c>
      <c r="G1572" s="154">
        <v>43829</v>
      </c>
      <c r="H1572" s="155">
        <v>1.1040000000000001</v>
      </c>
      <c r="I1572" s="156">
        <v>12.1718069813176</v>
      </c>
      <c r="J1572" s="152" t="s">
        <v>12126</v>
      </c>
      <c r="K1572" s="156">
        <v>1.0110294117646901</v>
      </c>
      <c r="L1572" s="156">
        <v>4.3684710351377003</v>
      </c>
      <c r="M1572" s="185">
        <v>4.6666858248840599</v>
      </c>
      <c r="N1572" s="156">
        <v>9.2445527993322791</v>
      </c>
      <c r="O1572" s="156">
        <v>12.1718069813176</v>
      </c>
      <c r="P1572" s="152" t="s">
        <v>12126</v>
      </c>
      <c r="Q1572" s="156">
        <v>4.5634534372135498</v>
      </c>
      <c r="R1572" s="152" t="s">
        <v>12127</v>
      </c>
      <c r="S1572" s="157">
        <v>0</v>
      </c>
      <c r="T1572" s="152"/>
      <c r="U1572" s="156">
        <v>14.0787277</v>
      </c>
      <c r="V1572" s="152" t="s">
        <v>174</v>
      </c>
      <c r="W1572" s="152" t="s">
        <v>95</v>
      </c>
      <c r="X1572" s="155">
        <v>4.2012412551000002</v>
      </c>
      <c r="Y1572" s="152" t="s">
        <v>159</v>
      </c>
      <c r="Z1572" s="154">
        <v>42795</v>
      </c>
      <c r="AA1572" s="153" t="s">
        <v>4326</v>
      </c>
      <c r="AB1572" s="152" t="s">
        <v>12128</v>
      </c>
      <c r="AC1572" s="152" t="s">
        <v>171</v>
      </c>
      <c r="AD1572" s="152" t="s">
        <v>229</v>
      </c>
    </row>
    <row r="1573" spans="1:30">
      <c r="A1573" s="189" t="s">
        <v>15489</v>
      </c>
      <c r="B1573" s="189" t="s">
        <v>15490</v>
      </c>
      <c r="C1573" s="154">
        <v>43830</v>
      </c>
      <c r="D1573" s="155">
        <v>1.1240000000000001</v>
      </c>
      <c r="E1573" s="155">
        <v>1.1439999999999999</v>
      </c>
      <c r="F1573" s="156">
        <v>-0.35460992907799999</v>
      </c>
      <c r="G1573" s="154">
        <v>43829</v>
      </c>
      <c r="H1573" s="155">
        <v>1.1279999999999999</v>
      </c>
      <c r="I1573" s="156">
        <v>12.134357296767901</v>
      </c>
      <c r="J1573" s="152" t="s">
        <v>15491</v>
      </c>
      <c r="K1573" s="156">
        <v>1.07913669064748</v>
      </c>
      <c r="L1573" s="156">
        <v>4.4609665427509402</v>
      </c>
      <c r="M1573" s="185">
        <v>4.7529918680281096</v>
      </c>
      <c r="N1573" s="156">
        <v>9.2322257282742104</v>
      </c>
      <c r="O1573" s="156">
        <v>12.134357296767901</v>
      </c>
      <c r="P1573" s="152" t="s">
        <v>15491</v>
      </c>
      <c r="Q1573" s="156">
        <v>4.4609295620437903</v>
      </c>
      <c r="R1573" s="152" t="s">
        <v>15492</v>
      </c>
      <c r="S1573" s="157">
        <v>0</v>
      </c>
      <c r="T1573" s="152"/>
      <c r="U1573" s="156">
        <v>14.489178799999999</v>
      </c>
      <c r="V1573" s="152" t="s">
        <v>174</v>
      </c>
      <c r="W1573" s="152" t="s">
        <v>95</v>
      </c>
      <c r="X1573" s="155">
        <v>3.8649103000000001E-3</v>
      </c>
      <c r="Y1573" s="152" t="s">
        <v>159</v>
      </c>
      <c r="Z1573" s="154">
        <v>42795</v>
      </c>
      <c r="AA1573" s="153" t="s">
        <v>4326</v>
      </c>
      <c r="AB1573" s="152" t="s">
        <v>12128</v>
      </c>
      <c r="AC1573" s="152" t="s">
        <v>171</v>
      </c>
      <c r="AD1573" s="152" t="s">
        <v>229</v>
      </c>
    </row>
    <row r="1574" spans="1:30">
      <c r="A1574" s="189" t="s">
        <v>15493</v>
      </c>
      <c r="B1574" s="189" t="s">
        <v>15494</v>
      </c>
      <c r="C1574" s="154">
        <v>43830</v>
      </c>
      <c r="D1574" s="155">
        <v>1.0782</v>
      </c>
      <c r="E1574" s="155">
        <v>1.1781999999999999</v>
      </c>
      <c r="F1574" s="156">
        <v>0.12071687250442099</v>
      </c>
      <c r="G1574" s="154">
        <v>43829</v>
      </c>
      <c r="H1574" s="155">
        <v>1.0769</v>
      </c>
      <c r="I1574" s="156">
        <v>12.127164094278699</v>
      </c>
      <c r="J1574" s="152" t="s">
        <v>15495</v>
      </c>
      <c r="K1574" s="156">
        <v>0.85118323823778597</v>
      </c>
      <c r="L1574" s="156">
        <v>2.3348519362186799</v>
      </c>
      <c r="M1574" s="185">
        <v>2.3245464527320201</v>
      </c>
      <c r="N1574" s="156">
        <v>4.1124268090363696</v>
      </c>
      <c r="O1574" s="156">
        <v>12.127164094278699</v>
      </c>
      <c r="P1574" s="152" t="s">
        <v>15495</v>
      </c>
      <c r="Q1574" s="156">
        <v>13.0295095420579</v>
      </c>
      <c r="R1574" s="152" t="s">
        <v>15496</v>
      </c>
      <c r="S1574" s="156">
        <v>19.971732824893198</v>
      </c>
      <c r="T1574" s="152" t="s">
        <v>15497</v>
      </c>
      <c r="U1574" s="156">
        <v>17.98020206</v>
      </c>
      <c r="V1574" s="152" t="s">
        <v>157</v>
      </c>
      <c r="W1574" s="152" t="s">
        <v>166</v>
      </c>
      <c r="X1574" s="155">
        <v>0.22814415800000001</v>
      </c>
      <c r="Y1574" s="152" t="s">
        <v>159</v>
      </c>
      <c r="Z1574" s="154">
        <v>42578</v>
      </c>
      <c r="AA1574" s="153" t="s">
        <v>4326</v>
      </c>
      <c r="AB1574" s="152" t="s">
        <v>3769</v>
      </c>
      <c r="AC1574" s="152" t="s">
        <v>404</v>
      </c>
      <c r="AD1574" s="152" t="s">
        <v>162</v>
      </c>
    </row>
    <row r="1575" spans="1:30">
      <c r="A1575" s="189" t="s">
        <v>15498</v>
      </c>
      <c r="B1575" s="189" t="s">
        <v>15499</v>
      </c>
      <c r="C1575" s="154">
        <v>43830</v>
      </c>
      <c r="D1575" s="155">
        <v>1.095</v>
      </c>
      <c r="E1575" s="155">
        <v>1.623</v>
      </c>
      <c r="F1575" s="156">
        <v>0.18298261665141399</v>
      </c>
      <c r="G1575" s="154">
        <v>43829</v>
      </c>
      <c r="H1575" s="155">
        <v>1.093</v>
      </c>
      <c r="I1575" s="156">
        <v>12.0914763658455</v>
      </c>
      <c r="J1575" s="152" t="s">
        <v>15500</v>
      </c>
      <c r="K1575" s="156">
        <v>1.2950971322849201</v>
      </c>
      <c r="L1575" s="156">
        <v>2.5280898876404398</v>
      </c>
      <c r="M1575" s="185">
        <v>0.91227302392677601</v>
      </c>
      <c r="N1575" s="156">
        <v>-0.15464087588566999</v>
      </c>
      <c r="O1575" s="156">
        <v>12.0914763658455</v>
      </c>
      <c r="P1575" s="152" t="s">
        <v>15500</v>
      </c>
      <c r="Q1575" s="156">
        <v>10.6977645082988</v>
      </c>
      <c r="R1575" s="152" t="s">
        <v>15501</v>
      </c>
      <c r="S1575" s="156">
        <v>16.4352114907425</v>
      </c>
      <c r="T1575" s="152" t="s">
        <v>15502</v>
      </c>
      <c r="U1575" s="156">
        <v>75.482729000000006</v>
      </c>
      <c r="V1575" s="152" t="s">
        <v>157</v>
      </c>
      <c r="W1575" s="152" t="s">
        <v>158</v>
      </c>
      <c r="X1575" s="155">
        <v>0.3764782163</v>
      </c>
      <c r="Y1575" s="152" t="s">
        <v>159</v>
      </c>
      <c r="Z1575" s="154">
        <v>41159</v>
      </c>
      <c r="AA1575" s="153" t="s">
        <v>4326</v>
      </c>
      <c r="AB1575" s="152" t="s">
        <v>599</v>
      </c>
      <c r="AC1575" s="152" t="s">
        <v>228</v>
      </c>
      <c r="AD1575" s="152" t="s">
        <v>272</v>
      </c>
    </row>
    <row r="1576" spans="1:30">
      <c r="A1576" s="189" t="s">
        <v>8858</v>
      </c>
      <c r="B1576" s="189" t="s">
        <v>8859</v>
      </c>
      <c r="C1576" s="154">
        <v>43830</v>
      </c>
      <c r="D1576" s="155">
        <v>1.1831</v>
      </c>
      <c r="E1576" s="155">
        <v>1.1831</v>
      </c>
      <c r="F1576" s="156">
        <v>-0.18560701932000201</v>
      </c>
      <c r="G1576" s="154">
        <v>43829</v>
      </c>
      <c r="H1576" s="155">
        <v>1.1853</v>
      </c>
      <c r="I1576" s="156">
        <v>12.0678222980013</v>
      </c>
      <c r="J1576" s="152" t="s">
        <v>12129</v>
      </c>
      <c r="K1576" s="156">
        <v>1.1628901239846099</v>
      </c>
      <c r="L1576" s="156">
        <v>5.0244118952507799</v>
      </c>
      <c r="M1576" s="185">
        <v>5.2018495465054198</v>
      </c>
      <c r="N1576" s="156">
        <v>8.5412844036697209</v>
      </c>
      <c r="O1576" s="156">
        <v>12.0678222980013</v>
      </c>
      <c r="P1576" s="152" t="s">
        <v>12129</v>
      </c>
      <c r="Q1576" s="156">
        <v>12.5796935959654</v>
      </c>
      <c r="R1576" s="152" t="s">
        <v>12130</v>
      </c>
      <c r="S1576" s="157">
        <v>0</v>
      </c>
      <c r="T1576" s="152"/>
      <c r="U1576" s="156">
        <v>18.309999999999999</v>
      </c>
      <c r="V1576" s="152" t="s">
        <v>157</v>
      </c>
      <c r="W1576" s="152" t="s">
        <v>95</v>
      </c>
      <c r="X1576" s="155">
        <v>0.70699199940000002</v>
      </c>
      <c r="Y1576" s="152" t="s">
        <v>159</v>
      </c>
      <c r="Z1576" s="154">
        <v>42956</v>
      </c>
      <c r="AA1576" s="153" t="s">
        <v>4326</v>
      </c>
      <c r="AB1576" s="152" t="s">
        <v>11941</v>
      </c>
      <c r="AC1576" s="152" t="s">
        <v>249</v>
      </c>
      <c r="AD1576" s="152" t="s">
        <v>173</v>
      </c>
    </row>
    <row r="1577" spans="1:30">
      <c r="A1577" s="189" t="s">
        <v>8860</v>
      </c>
      <c r="B1577" s="189" t="s">
        <v>8861</v>
      </c>
      <c r="C1577" s="154">
        <v>43830</v>
      </c>
      <c r="D1577" s="155">
        <v>1.1604000000000001</v>
      </c>
      <c r="E1577" s="155">
        <v>1.2217</v>
      </c>
      <c r="F1577" s="156">
        <v>3.4518684810318501E-2</v>
      </c>
      <c r="G1577" s="154">
        <v>43829</v>
      </c>
      <c r="H1577" s="155">
        <v>1.2</v>
      </c>
      <c r="I1577" s="156">
        <v>12.0625676080773</v>
      </c>
      <c r="J1577" s="152" t="s">
        <v>12131</v>
      </c>
      <c r="K1577" s="156">
        <v>0.25173076814129902</v>
      </c>
      <c r="L1577" s="156">
        <v>1.4206002211662601</v>
      </c>
      <c r="M1577" s="185">
        <v>2.3632833817450098</v>
      </c>
      <c r="N1577" s="156">
        <v>7.9800507526962301</v>
      </c>
      <c r="O1577" s="156">
        <v>12.0625676080773</v>
      </c>
      <c r="P1577" s="152" t="s">
        <v>12131</v>
      </c>
      <c r="Q1577" s="156">
        <v>13.267996246246801</v>
      </c>
      <c r="R1577" s="152" t="s">
        <v>12132</v>
      </c>
      <c r="S1577" s="156">
        <v>19.080694481150399</v>
      </c>
      <c r="T1577" s="152" t="s">
        <v>12133</v>
      </c>
      <c r="U1577" s="156">
        <v>22.557850760000001</v>
      </c>
      <c r="V1577" s="152" t="s">
        <v>163</v>
      </c>
      <c r="W1577" s="152" t="s">
        <v>166</v>
      </c>
      <c r="X1577" s="155">
        <v>9.5234095651999997</v>
      </c>
      <c r="Y1577" s="152" t="s">
        <v>159</v>
      </c>
      <c r="Z1577" s="154">
        <v>42332</v>
      </c>
      <c r="AA1577" s="153" t="s">
        <v>4326</v>
      </c>
      <c r="AB1577" s="152" t="s">
        <v>212</v>
      </c>
      <c r="AC1577" s="152" t="s">
        <v>175</v>
      </c>
      <c r="AD1577" s="152" t="s">
        <v>229</v>
      </c>
    </row>
    <row r="1578" spans="1:30">
      <c r="A1578" s="189" t="s">
        <v>15503</v>
      </c>
      <c r="B1578" s="189" t="s">
        <v>15504</v>
      </c>
      <c r="C1578" s="154">
        <v>43830</v>
      </c>
      <c r="D1578" s="155">
        <v>1.246</v>
      </c>
      <c r="E1578" s="155">
        <v>1.246</v>
      </c>
      <c r="F1578" s="156">
        <v>0.24135156878518799</v>
      </c>
      <c r="G1578" s="154">
        <v>43829</v>
      </c>
      <c r="H1578" s="155">
        <v>1.2430000000000001</v>
      </c>
      <c r="I1578" s="156">
        <v>12.0503597122302</v>
      </c>
      <c r="J1578" s="152" t="s">
        <v>15505</v>
      </c>
      <c r="K1578" s="156">
        <v>1.21852152721364</v>
      </c>
      <c r="L1578" s="156">
        <v>3.6605657237936802</v>
      </c>
      <c r="M1578" s="185">
        <v>5.1476793248945096</v>
      </c>
      <c r="N1578" s="156">
        <v>6.8610634648370601</v>
      </c>
      <c r="O1578" s="156">
        <v>12.0503597122302</v>
      </c>
      <c r="P1578" s="152" t="s">
        <v>15505</v>
      </c>
      <c r="Q1578" s="156">
        <v>13.9981701738335</v>
      </c>
      <c r="R1578" s="152" t="s">
        <v>15506</v>
      </c>
      <c r="S1578" s="156">
        <v>23.856858846918499</v>
      </c>
      <c r="T1578" s="152" t="s">
        <v>15507</v>
      </c>
      <c r="U1578" s="156">
        <v>24.6</v>
      </c>
      <c r="V1578" s="152" t="s">
        <v>163</v>
      </c>
      <c r="W1578" s="152" t="s">
        <v>166</v>
      </c>
      <c r="X1578" s="155">
        <v>2.7970692176999998</v>
      </c>
      <c r="Y1578" s="152" t="s">
        <v>159</v>
      </c>
      <c r="Z1578" s="154">
        <v>42341</v>
      </c>
      <c r="AA1578" s="153" t="s">
        <v>4326</v>
      </c>
      <c r="AB1578" s="152" t="s">
        <v>12100</v>
      </c>
      <c r="AC1578" s="152" t="s">
        <v>219</v>
      </c>
      <c r="AD1578" s="152" t="s">
        <v>204</v>
      </c>
    </row>
    <row r="1579" spans="1:30">
      <c r="A1579" s="189" t="s">
        <v>8862</v>
      </c>
      <c r="B1579" s="189" t="s">
        <v>8863</v>
      </c>
      <c r="C1579" s="154">
        <v>43830</v>
      </c>
      <c r="D1579" s="155">
        <v>1.1439999999999999</v>
      </c>
      <c r="E1579" s="155">
        <v>1.575</v>
      </c>
      <c r="F1579" s="156">
        <v>8.74890638670036E-2</v>
      </c>
      <c r="G1579" s="154">
        <v>43829</v>
      </c>
      <c r="H1579" s="155">
        <v>1.143</v>
      </c>
      <c r="I1579" s="156">
        <v>12.0470127326151</v>
      </c>
      <c r="J1579" s="152" t="s">
        <v>12134</v>
      </c>
      <c r="K1579" s="156">
        <v>0.43898156277435302</v>
      </c>
      <c r="L1579" s="156">
        <v>0.97087378640776001</v>
      </c>
      <c r="M1579" s="185">
        <v>2.2341376228775598</v>
      </c>
      <c r="N1579" s="156">
        <v>7.1161048689138502</v>
      </c>
      <c r="O1579" s="156">
        <v>12.0470127326151</v>
      </c>
      <c r="P1579" s="152" t="s">
        <v>12134</v>
      </c>
      <c r="Q1579" s="156">
        <v>11.511338240092799</v>
      </c>
      <c r="R1579" s="152" t="s">
        <v>12135</v>
      </c>
      <c r="S1579" s="156">
        <v>23.444512264673399</v>
      </c>
      <c r="T1579" s="152" t="s">
        <v>12136</v>
      </c>
      <c r="U1579" s="156">
        <v>63.412048800000001</v>
      </c>
      <c r="V1579" s="152" t="s">
        <v>157</v>
      </c>
      <c r="W1579" s="152" t="s">
        <v>166</v>
      </c>
      <c r="X1579" s="155">
        <v>5.1883180821000003</v>
      </c>
      <c r="Y1579" s="152" t="s">
        <v>159</v>
      </c>
      <c r="Z1579" s="154">
        <v>41729</v>
      </c>
      <c r="AA1579" s="153" t="s">
        <v>4326</v>
      </c>
      <c r="AB1579" s="152" t="s">
        <v>571</v>
      </c>
      <c r="AC1579" s="152" t="s">
        <v>196</v>
      </c>
      <c r="AD1579" s="152" t="s">
        <v>165</v>
      </c>
    </row>
    <row r="1580" spans="1:30">
      <c r="A1580" s="189" t="s">
        <v>3784</v>
      </c>
      <c r="B1580" s="189" t="s">
        <v>3785</v>
      </c>
      <c r="C1580" s="154">
        <v>43830</v>
      </c>
      <c r="D1580" s="155">
        <v>1.0743</v>
      </c>
      <c r="E1580" s="155">
        <v>1.3223</v>
      </c>
      <c r="F1580" s="156">
        <v>0.13048746388294699</v>
      </c>
      <c r="G1580" s="154">
        <v>43829</v>
      </c>
      <c r="H1580" s="155">
        <v>1.0729</v>
      </c>
      <c r="I1580" s="156">
        <v>12.0381748117358</v>
      </c>
      <c r="J1580" s="152" t="s">
        <v>3807</v>
      </c>
      <c r="K1580" s="156">
        <v>0.68421150539130704</v>
      </c>
      <c r="L1580" s="156">
        <v>2.2745394648991302</v>
      </c>
      <c r="M1580" s="185">
        <v>3.3344846287091099</v>
      </c>
      <c r="N1580" s="156">
        <v>4.5426265107929398</v>
      </c>
      <c r="O1580" s="156">
        <v>12.0381748117358</v>
      </c>
      <c r="P1580" s="152" t="s">
        <v>3807</v>
      </c>
      <c r="Q1580" s="156">
        <v>13.3395209734341</v>
      </c>
      <c r="R1580" s="152" t="s">
        <v>6726</v>
      </c>
      <c r="S1580" s="156">
        <v>21.140660977007201</v>
      </c>
      <c r="T1580" s="152" t="s">
        <v>6727</v>
      </c>
      <c r="U1580" s="156">
        <v>29.573364170000001</v>
      </c>
      <c r="V1580" s="152" t="s">
        <v>157</v>
      </c>
      <c r="W1580" s="152" t="s">
        <v>166</v>
      </c>
      <c r="X1580" s="155">
        <v>2.6881438038000001</v>
      </c>
      <c r="Y1580" s="152" t="s">
        <v>159</v>
      </c>
      <c r="Z1580" s="154">
        <v>42174</v>
      </c>
      <c r="AA1580" s="153" t="s">
        <v>4326</v>
      </c>
      <c r="AB1580" s="152" t="s">
        <v>3786</v>
      </c>
      <c r="AC1580" s="152" t="s">
        <v>427</v>
      </c>
      <c r="AD1580" s="152" t="s">
        <v>162</v>
      </c>
    </row>
    <row r="1581" spans="1:30">
      <c r="A1581" s="189" t="s">
        <v>8864</v>
      </c>
      <c r="B1581" s="189" t="s">
        <v>8865</v>
      </c>
      <c r="C1581" s="154">
        <v>43830</v>
      </c>
      <c r="D1581" s="155">
        <v>1.0341</v>
      </c>
      <c r="E1581" s="155">
        <v>1.0341</v>
      </c>
      <c r="F1581" s="156">
        <v>9.6796050721141405E-2</v>
      </c>
      <c r="G1581" s="154">
        <v>43829</v>
      </c>
      <c r="H1581" s="155">
        <v>1.0330999999999999</v>
      </c>
      <c r="I1581" s="156">
        <v>12.0368364030336</v>
      </c>
      <c r="J1581" s="152" t="s">
        <v>12137</v>
      </c>
      <c r="K1581" s="156">
        <v>0.82878315132604796</v>
      </c>
      <c r="L1581" s="156">
        <v>2.44699821676243</v>
      </c>
      <c r="M1581" s="185">
        <v>4.3491422805247204</v>
      </c>
      <c r="N1581" s="156">
        <v>8.4530676455165192</v>
      </c>
      <c r="O1581" s="156">
        <v>12.0368364030336</v>
      </c>
      <c r="P1581" s="152" t="s">
        <v>12137</v>
      </c>
      <c r="Q1581" s="156">
        <v>-1.63606962807951</v>
      </c>
      <c r="R1581" s="152" t="s">
        <v>12138</v>
      </c>
      <c r="S1581" s="156">
        <v>-1.2698109604735599</v>
      </c>
      <c r="T1581" s="152" t="s">
        <v>12139</v>
      </c>
      <c r="U1581" s="156">
        <v>3.41</v>
      </c>
      <c r="V1581" s="152" t="s">
        <v>163</v>
      </c>
      <c r="W1581" s="152" t="s">
        <v>158</v>
      </c>
      <c r="X1581" s="155">
        <v>2.2554431364999998</v>
      </c>
      <c r="Y1581" s="152" t="s">
        <v>159</v>
      </c>
      <c r="Z1581" s="154">
        <v>42150</v>
      </c>
      <c r="AA1581" s="153" t="s">
        <v>4326</v>
      </c>
      <c r="AB1581" s="152" t="s">
        <v>582</v>
      </c>
      <c r="AC1581" s="152" t="s">
        <v>292</v>
      </c>
      <c r="AD1581" s="152" t="s">
        <v>241</v>
      </c>
    </row>
    <row r="1582" spans="1:30">
      <c r="A1582" s="189" t="s">
        <v>15508</v>
      </c>
      <c r="B1582" s="189" t="s">
        <v>15509</v>
      </c>
      <c r="C1582" s="154">
        <v>43830</v>
      </c>
      <c r="D1582" s="155">
        <v>1.369</v>
      </c>
      <c r="E1582" s="155">
        <v>1.468</v>
      </c>
      <c r="F1582" s="156">
        <v>0.14630577907827599</v>
      </c>
      <c r="G1582" s="154">
        <v>43829</v>
      </c>
      <c r="H1582" s="155">
        <v>1.367</v>
      </c>
      <c r="I1582" s="156">
        <v>12.029459901800299</v>
      </c>
      <c r="J1582" s="152" t="s">
        <v>15510</v>
      </c>
      <c r="K1582" s="156">
        <v>0.58780308596619402</v>
      </c>
      <c r="L1582" s="156">
        <v>2.3168908819133001</v>
      </c>
      <c r="M1582" s="185">
        <v>4.9042145593869799</v>
      </c>
      <c r="N1582" s="156">
        <v>9.7834803528468193</v>
      </c>
      <c r="O1582" s="156">
        <v>12.029459901800299</v>
      </c>
      <c r="P1582" s="152" t="s">
        <v>15510</v>
      </c>
      <c r="Q1582" s="156">
        <v>24.038295972410399</v>
      </c>
      <c r="R1582" s="152" t="s">
        <v>15511</v>
      </c>
      <c r="S1582" s="156">
        <v>24.362720460568401</v>
      </c>
      <c r="T1582" s="152" t="s">
        <v>15512</v>
      </c>
      <c r="U1582" s="156">
        <v>49.045904899999996</v>
      </c>
      <c r="V1582" s="152" t="s">
        <v>163</v>
      </c>
      <c r="W1582" s="152" t="s">
        <v>166</v>
      </c>
      <c r="X1582" s="155">
        <v>2.0704604911</v>
      </c>
      <c r="Y1582" s="152" t="s">
        <v>159</v>
      </c>
      <c r="Z1582" s="154">
        <v>40386</v>
      </c>
      <c r="AA1582" s="153" t="s">
        <v>4326</v>
      </c>
      <c r="AB1582" s="152" t="s">
        <v>15513</v>
      </c>
      <c r="AC1582" s="152" t="s">
        <v>195</v>
      </c>
      <c r="AD1582" s="152" t="s">
        <v>185</v>
      </c>
    </row>
    <row r="1583" spans="1:30">
      <c r="A1583" s="189" t="s">
        <v>8866</v>
      </c>
      <c r="B1583" s="189" t="s">
        <v>8867</v>
      </c>
      <c r="C1583" s="154">
        <v>43830</v>
      </c>
      <c r="D1583" s="155">
        <v>1.119</v>
      </c>
      <c r="E1583" s="155">
        <v>1.2170000000000001</v>
      </c>
      <c r="F1583" s="156">
        <v>0</v>
      </c>
      <c r="G1583" s="154">
        <v>43829</v>
      </c>
      <c r="H1583" s="155">
        <v>1.119</v>
      </c>
      <c r="I1583" s="156">
        <v>12.012012012012001</v>
      </c>
      <c r="J1583" s="152" t="s">
        <v>12140</v>
      </c>
      <c r="K1583" s="156">
        <v>0.44883303411131797</v>
      </c>
      <c r="L1583" s="156">
        <v>3.1336405529953901</v>
      </c>
      <c r="M1583" s="185">
        <v>3.61111111111112</v>
      </c>
      <c r="N1583" s="156">
        <v>4.8734770384255102</v>
      </c>
      <c r="O1583" s="156">
        <v>12.012012012012001</v>
      </c>
      <c r="P1583" s="152" t="s">
        <v>12140</v>
      </c>
      <c r="Q1583" s="156">
        <v>12.693048359300199</v>
      </c>
      <c r="R1583" s="152" t="s">
        <v>12141</v>
      </c>
      <c r="S1583" s="156">
        <v>23.475021385542199</v>
      </c>
      <c r="T1583" s="152" t="s">
        <v>12142</v>
      </c>
      <c r="U1583" s="156">
        <v>22.981121300000002</v>
      </c>
      <c r="V1583" s="152" t="s">
        <v>163</v>
      </c>
      <c r="W1583" s="152" t="s">
        <v>189</v>
      </c>
      <c r="X1583" s="155">
        <v>3.2604089888000001</v>
      </c>
      <c r="Y1583" s="152" t="s">
        <v>159</v>
      </c>
      <c r="Z1583" s="154">
        <v>42684</v>
      </c>
      <c r="AA1583" s="153" t="s">
        <v>4326</v>
      </c>
      <c r="AB1583" s="152" t="s">
        <v>308</v>
      </c>
      <c r="AC1583" s="152" t="s">
        <v>215</v>
      </c>
      <c r="AD1583" s="152" t="s">
        <v>185</v>
      </c>
    </row>
    <row r="1584" spans="1:30">
      <c r="A1584" s="189" t="s">
        <v>8868</v>
      </c>
      <c r="B1584" s="189" t="s">
        <v>8869</v>
      </c>
      <c r="C1584" s="154">
        <v>43830</v>
      </c>
      <c r="D1584" s="155">
        <v>1.0038</v>
      </c>
      <c r="E1584" s="155">
        <v>1.0038</v>
      </c>
      <c r="F1584" s="156">
        <v>0.36996300369963397</v>
      </c>
      <c r="G1584" s="154">
        <v>43829</v>
      </c>
      <c r="H1584" s="155">
        <v>1.0001</v>
      </c>
      <c r="I1584" s="156">
        <v>12.006248605222099</v>
      </c>
      <c r="J1584" s="152" t="s">
        <v>12143</v>
      </c>
      <c r="K1584" s="156">
        <v>1.92932575142161</v>
      </c>
      <c r="L1584" s="156">
        <v>3.4418796372629799</v>
      </c>
      <c r="M1584" s="185">
        <v>3.1972859052123002</v>
      </c>
      <c r="N1584" s="156">
        <v>1.4041822406303699</v>
      </c>
      <c r="O1584" s="156">
        <v>12.006248605222099</v>
      </c>
      <c r="P1584" s="152" t="s">
        <v>12143</v>
      </c>
      <c r="Q1584" s="156">
        <v>-4.5272969374167698</v>
      </c>
      <c r="R1584" s="152" t="s">
        <v>12144</v>
      </c>
      <c r="S1584" s="157">
        <v>0</v>
      </c>
      <c r="T1584" s="152"/>
      <c r="U1584" s="156">
        <v>0.380000000000003</v>
      </c>
      <c r="V1584" s="152" t="s">
        <v>157</v>
      </c>
      <c r="W1584" s="152" t="s">
        <v>95</v>
      </c>
      <c r="X1584" s="155">
        <v>0.6166003108</v>
      </c>
      <c r="Y1584" s="152" t="s">
        <v>159</v>
      </c>
      <c r="Z1584" s="154">
        <v>42753</v>
      </c>
      <c r="AA1584" s="153" t="s">
        <v>4326</v>
      </c>
      <c r="AB1584" s="152" t="s">
        <v>3624</v>
      </c>
      <c r="AC1584" s="152" t="s">
        <v>211</v>
      </c>
      <c r="AD1584" s="152" t="s">
        <v>181</v>
      </c>
    </row>
    <row r="1585" spans="1:30">
      <c r="A1585" s="189" t="s">
        <v>15514</v>
      </c>
      <c r="B1585" s="189" t="s">
        <v>15515</v>
      </c>
      <c r="C1585" s="154">
        <v>43830</v>
      </c>
      <c r="D1585" s="155">
        <v>1.1268</v>
      </c>
      <c r="E1585" s="155">
        <v>1.1268</v>
      </c>
      <c r="F1585" s="156">
        <v>0.65207682000893996</v>
      </c>
      <c r="G1585" s="154">
        <v>43829</v>
      </c>
      <c r="H1585" s="155">
        <v>1.1194999999999999</v>
      </c>
      <c r="I1585" s="156">
        <v>11.9856887298748</v>
      </c>
      <c r="J1585" s="152" t="s">
        <v>15516</v>
      </c>
      <c r="K1585" s="156">
        <v>1.9175108538350301</v>
      </c>
      <c r="L1585" s="156">
        <v>6.0617469879518104</v>
      </c>
      <c r="M1585" s="185">
        <v>5.54514799550393</v>
      </c>
      <c r="N1585" s="156">
        <v>9.0381265724791895</v>
      </c>
      <c r="O1585" s="156">
        <v>11.9856887298748</v>
      </c>
      <c r="P1585" s="152" t="s">
        <v>15516</v>
      </c>
      <c r="Q1585" s="157">
        <v>0</v>
      </c>
      <c r="R1585" s="152"/>
      <c r="S1585" s="157">
        <v>0</v>
      </c>
      <c r="T1585" s="152"/>
      <c r="U1585" s="156">
        <v>12.68</v>
      </c>
      <c r="V1585" s="152" t="s">
        <v>157</v>
      </c>
      <c r="W1585" s="152" t="s">
        <v>95</v>
      </c>
      <c r="X1585" s="155">
        <v>0.1443330766</v>
      </c>
      <c r="Y1585" s="152" t="s">
        <v>159</v>
      </c>
      <c r="Z1585" s="154">
        <v>43406</v>
      </c>
      <c r="AA1585" s="153" t="s">
        <v>4326</v>
      </c>
      <c r="AB1585" s="152" t="s">
        <v>590</v>
      </c>
      <c r="AC1585" s="152" t="s">
        <v>261</v>
      </c>
      <c r="AD1585" s="152" t="s">
        <v>162</v>
      </c>
    </row>
    <row r="1586" spans="1:30">
      <c r="A1586" s="189" t="s">
        <v>3845</v>
      </c>
      <c r="B1586" s="189" t="s">
        <v>3846</v>
      </c>
      <c r="C1586" s="154">
        <v>43830</v>
      </c>
      <c r="D1586" s="155">
        <v>1.1879999999999999</v>
      </c>
      <c r="E1586" s="155">
        <v>1.28</v>
      </c>
      <c r="F1586" s="156">
        <v>8.4245998315076107E-2</v>
      </c>
      <c r="G1586" s="154">
        <v>43829</v>
      </c>
      <c r="H1586" s="155">
        <v>1.1870000000000001</v>
      </c>
      <c r="I1586" s="156">
        <v>11.969796525081</v>
      </c>
      <c r="J1586" s="152" t="s">
        <v>3811</v>
      </c>
      <c r="K1586" s="156">
        <v>0.677966101694918</v>
      </c>
      <c r="L1586" s="156">
        <v>3.3942558746736302</v>
      </c>
      <c r="M1586" s="185">
        <v>4.0279808345979902</v>
      </c>
      <c r="N1586" s="156">
        <v>11.444609862205301</v>
      </c>
      <c r="O1586" s="156">
        <v>11.969796525081</v>
      </c>
      <c r="P1586" s="152" t="s">
        <v>3811</v>
      </c>
      <c r="Q1586" s="156">
        <v>18.5132451376147</v>
      </c>
      <c r="R1586" s="152" t="s">
        <v>6728</v>
      </c>
      <c r="S1586" s="156">
        <v>23.616686315789501</v>
      </c>
      <c r="T1586" s="152" t="s">
        <v>6729</v>
      </c>
      <c r="U1586" s="156">
        <v>29.179437199999999</v>
      </c>
      <c r="V1586" s="152" t="s">
        <v>157</v>
      </c>
      <c r="W1586" s="152" t="s">
        <v>197</v>
      </c>
      <c r="X1586" s="155">
        <v>33.257480716499998</v>
      </c>
      <c r="Y1586" s="152" t="s">
        <v>159</v>
      </c>
      <c r="Z1586" s="154">
        <v>42355</v>
      </c>
      <c r="AA1586" s="153" t="s">
        <v>4326</v>
      </c>
      <c r="AB1586" s="152" t="s">
        <v>891</v>
      </c>
      <c r="AC1586" s="152" t="s">
        <v>164</v>
      </c>
      <c r="AD1586" s="152" t="s">
        <v>162</v>
      </c>
    </row>
    <row r="1587" spans="1:30">
      <c r="A1587" s="189" t="s">
        <v>15517</v>
      </c>
      <c r="B1587" s="189" t="s">
        <v>15518</v>
      </c>
      <c r="C1587" s="154">
        <v>43830</v>
      </c>
      <c r="D1587" s="155">
        <v>1.1149</v>
      </c>
      <c r="E1587" s="155">
        <v>1.1149</v>
      </c>
      <c r="F1587" s="156">
        <v>0.143716877750835</v>
      </c>
      <c r="G1587" s="154">
        <v>43829</v>
      </c>
      <c r="H1587" s="155">
        <v>1.1133</v>
      </c>
      <c r="I1587" s="156">
        <v>11.960232978509699</v>
      </c>
      <c r="J1587" s="152" t="s">
        <v>15519</v>
      </c>
      <c r="K1587" s="156">
        <v>0.65908270133623004</v>
      </c>
      <c r="L1587" s="156">
        <v>1.8731725146198801</v>
      </c>
      <c r="M1587" s="185">
        <v>2.0316646838107402</v>
      </c>
      <c r="N1587" s="156">
        <v>4.3523025084238096</v>
      </c>
      <c r="O1587" s="156">
        <v>11.960232978509699</v>
      </c>
      <c r="P1587" s="152" t="s">
        <v>15519</v>
      </c>
      <c r="Q1587" s="156">
        <v>11.134370015949001</v>
      </c>
      <c r="R1587" s="152" t="s">
        <v>15520</v>
      </c>
      <c r="S1587" s="157">
        <v>0</v>
      </c>
      <c r="T1587" s="152"/>
      <c r="U1587" s="156">
        <v>11.49</v>
      </c>
      <c r="V1587" s="152" t="s">
        <v>157</v>
      </c>
      <c r="W1587" s="152" t="s">
        <v>95</v>
      </c>
      <c r="X1587" s="155">
        <v>0.4850336515</v>
      </c>
      <c r="Y1587" s="152" t="s">
        <v>159</v>
      </c>
      <c r="Z1587" s="154">
        <v>42998</v>
      </c>
      <c r="AA1587" s="153" t="s">
        <v>4326</v>
      </c>
      <c r="AB1587" s="152" t="s">
        <v>1745</v>
      </c>
      <c r="AC1587" s="152" t="s">
        <v>314</v>
      </c>
      <c r="AD1587" s="152" t="s">
        <v>162</v>
      </c>
    </row>
    <row r="1588" spans="1:30">
      <c r="A1588" s="189" t="s">
        <v>15521</v>
      </c>
      <c r="B1588" s="189" t="s">
        <v>15522</v>
      </c>
      <c r="C1588" s="154">
        <v>43830</v>
      </c>
      <c r="D1588" s="155">
        <v>1.359</v>
      </c>
      <c r="E1588" s="155">
        <v>1.6020000000000001</v>
      </c>
      <c r="F1588" s="156">
        <v>0.221238938053085</v>
      </c>
      <c r="G1588" s="154">
        <v>43829</v>
      </c>
      <c r="H1588" s="155">
        <v>1.3560000000000001</v>
      </c>
      <c r="I1588" s="156">
        <v>11.9439868204283</v>
      </c>
      <c r="J1588" s="152" t="s">
        <v>15523</v>
      </c>
      <c r="K1588" s="156">
        <v>0.29520295202950803</v>
      </c>
      <c r="L1588" s="156">
        <v>2.72108843537415</v>
      </c>
      <c r="M1588" s="185">
        <v>4.29777436684574</v>
      </c>
      <c r="N1588" s="156">
        <v>8.1145584725536999</v>
      </c>
      <c r="O1588" s="156">
        <v>11.9439868204283</v>
      </c>
      <c r="P1588" s="152" t="s">
        <v>15523</v>
      </c>
      <c r="Q1588" s="156">
        <v>20.6927175843695</v>
      </c>
      <c r="R1588" s="152" t="s">
        <v>15524</v>
      </c>
      <c r="S1588" s="156">
        <v>23.770491803278698</v>
      </c>
      <c r="T1588" s="152" t="s">
        <v>15525</v>
      </c>
      <c r="U1588" s="156">
        <v>64.735262000000006</v>
      </c>
      <c r="V1588" s="152" t="s">
        <v>163</v>
      </c>
      <c r="W1588" s="152" t="s">
        <v>166</v>
      </c>
      <c r="X1588" s="155">
        <v>0.38937240029999998</v>
      </c>
      <c r="Y1588" s="152" t="s">
        <v>159</v>
      </c>
      <c r="Z1588" s="154">
        <v>40968</v>
      </c>
      <c r="AA1588" s="153" t="s">
        <v>4326</v>
      </c>
      <c r="AB1588" s="152" t="s">
        <v>6725</v>
      </c>
      <c r="AC1588" s="152" t="s">
        <v>195</v>
      </c>
      <c r="AD1588" s="152" t="s">
        <v>162</v>
      </c>
    </row>
    <row r="1589" spans="1:30">
      <c r="A1589" s="189" t="s">
        <v>880</v>
      </c>
      <c r="B1589" s="189" t="s">
        <v>881</v>
      </c>
      <c r="C1589" s="154">
        <v>43830</v>
      </c>
      <c r="D1589" s="155">
        <v>1.425</v>
      </c>
      <c r="E1589" s="155">
        <v>1.8759999999999999</v>
      </c>
      <c r="F1589" s="156">
        <v>0.21097046413502099</v>
      </c>
      <c r="G1589" s="154">
        <v>43829</v>
      </c>
      <c r="H1589" s="155">
        <v>1.4219999999999999</v>
      </c>
      <c r="I1589" s="156">
        <v>11.9402985074627</v>
      </c>
      <c r="J1589" s="152" t="s">
        <v>849</v>
      </c>
      <c r="K1589" s="156">
        <v>0.70671378091872505</v>
      </c>
      <c r="L1589" s="156">
        <v>2.3706896551724199</v>
      </c>
      <c r="M1589" s="185">
        <v>2.6657060518732099</v>
      </c>
      <c r="N1589" s="156">
        <v>4.7794117647058796</v>
      </c>
      <c r="O1589" s="156">
        <v>11.9402985074627</v>
      </c>
      <c r="P1589" s="152" t="s">
        <v>849</v>
      </c>
      <c r="Q1589" s="156">
        <v>14.274258219727299</v>
      </c>
      <c r="R1589" s="152" t="s">
        <v>769</v>
      </c>
      <c r="S1589" s="156">
        <v>17.477328936521001</v>
      </c>
      <c r="T1589" s="152" t="s">
        <v>6512</v>
      </c>
      <c r="U1589" s="156">
        <v>100.28945</v>
      </c>
      <c r="V1589" s="152" t="s">
        <v>157</v>
      </c>
      <c r="W1589" s="152" t="s">
        <v>166</v>
      </c>
      <c r="X1589" s="155">
        <v>4.8921442115999998</v>
      </c>
      <c r="Y1589" s="152" t="s">
        <v>159</v>
      </c>
      <c r="Z1589" s="154">
        <v>40429</v>
      </c>
      <c r="AA1589" s="153" t="s">
        <v>4326</v>
      </c>
      <c r="AB1589" s="152" t="s">
        <v>481</v>
      </c>
      <c r="AC1589" s="152" t="s">
        <v>263</v>
      </c>
      <c r="AD1589" s="152" t="s">
        <v>181</v>
      </c>
    </row>
    <row r="1590" spans="1:30">
      <c r="A1590" s="189" t="s">
        <v>8870</v>
      </c>
      <c r="B1590" s="189" t="s">
        <v>8871</v>
      </c>
      <c r="C1590" s="154">
        <v>43830</v>
      </c>
      <c r="D1590" s="155">
        <v>1.1457999999999999</v>
      </c>
      <c r="E1590" s="155">
        <v>1.1457999999999999</v>
      </c>
      <c r="F1590" s="156">
        <v>-1.7452006980800901E-2</v>
      </c>
      <c r="G1590" s="154">
        <v>43829</v>
      </c>
      <c r="H1590" s="155">
        <v>1.1459999999999999</v>
      </c>
      <c r="I1590" s="156">
        <v>11.938257131692099</v>
      </c>
      <c r="J1590" s="152" t="s">
        <v>12145</v>
      </c>
      <c r="K1590" s="156">
        <v>0.376697328077089</v>
      </c>
      <c r="L1590" s="156">
        <v>5.3221803474583904</v>
      </c>
      <c r="M1590" s="185">
        <v>6.2499999999999902</v>
      </c>
      <c r="N1590" s="156">
        <v>8.8335866261398195</v>
      </c>
      <c r="O1590" s="156">
        <v>11.938257131692099</v>
      </c>
      <c r="P1590" s="152" t="s">
        <v>12145</v>
      </c>
      <c r="Q1590" s="156">
        <v>11.5676728334956</v>
      </c>
      <c r="R1590" s="152" t="s">
        <v>12146</v>
      </c>
      <c r="S1590" s="156">
        <v>13.7835153922542</v>
      </c>
      <c r="T1590" s="152" t="s">
        <v>12147</v>
      </c>
      <c r="U1590" s="156">
        <v>14.58</v>
      </c>
      <c r="V1590" s="152" t="s">
        <v>157</v>
      </c>
      <c r="W1590" s="152" t="s">
        <v>189</v>
      </c>
      <c r="X1590" s="155">
        <v>1.0567649526</v>
      </c>
      <c r="Y1590" s="152" t="s">
        <v>159</v>
      </c>
      <c r="Z1590" s="154">
        <v>42486</v>
      </c>
      <c r="AA1590" s="153" t="s">
        <v>4326</v>
      </c>
      <c r="AB1590" s="152" t="s">
        <v>10376</v>
      </c>
      <c r="AC1590" s="152" t="s">
        <v>233</v>
      </c>
      <c r="AD1590" s="152" t="s">
        <v>173</v>
      </c>
    </row>
    <row r="1591" spans="1:30">
      <c r="A1591" s="189" t="s">
        <v>8872</v>
      </c>
      <c r="B1591" s="189" t="s">
        <v>8873</v>
      </c>
      <c r="C1591" s="154">
        <v>43830</v>
      </c>
      <c r="D1591" s="155">
        <v>1.1698</v>
      </c>
      <c r="E1591" s="155">
        <v>1.2776000000000001</v>
      </c>
      <c r="F1591" s="156">
        <v>3.4161847499423303E-2</v>
      </c>
      <c r="G1591" s="154">
        <v>43829</v>
      </c>
      <c r="H1591" s="155">
        <v>1.2094</v>
      </c>
      <c r="I1591" s="156">
        <v>11.9356702823184</v>
      </c>
      <c r="J1591" s="152" t="s">
        <v>12148</v>
      </c>
      <c r="K1591" s="156">
        <v>0.23306987437099899</v>
      </c>
      <c r="L1591" s="156">
        <v>1.4688545989816499</v>
      </c>
      <c r="M1591" s="185">
        <v>2.4050418801685001</v>
      </c>
      <c r="N1591" s="156">
        <v>7.9226730394567904</v>
      </c>
      <c r="O1591" s="156">
        <v>11.9356702823184</v>
      </c>
      <c r="P1591" s="152" t="s">
        <v>12148</v>
      </c>
      <c r="Q1591" s="156">
        <v>13.4932633242215</v>
      </c>
      <c r="R1591" s="152" t="s">
        <v>12149</v>
      </c>
      <c r="S1591" s="156">
        <v>18.800229561841299</v>
      </c>
      <c r="T1591" s="152" t="s">
        <v>12150</v>
      </c>
      <c r="U1591" s="156">
        <v>28.518088339999998</v>
      </c>
      <c r="V1591" s="152" t="s">
        <v>163</v>
      </c>
      <c r="W1591" s="152" t="s">
        <v>166</v>
      </c>
      <c r="X1591" s="155">
        <v>9.5654221141000004</v>
      </c>
      <c r="Y1591" s="152" t="s">
        <v>159</v>
      </c>
      <c r="Z1591" s="154">
        <v>42075</v>
      </c>
      <c r="AA1591" s="153" t="s">
        <v>4326</v>
      </c>
      <c r="AB1591" s="152" t="s">
        <v>212</v>
      </c>
      <c r="AC1591" s="152" t="s">
        <v>175</v>
      </c>
      <c r="AD1591" s="152" t="s">
        <v>181</v>
      </c>
    </row>
    <row r="1592" spans="1:30">
      <c r="A1592" s="189" t="s">
        <v>15526</v>
      </c>
      <c r="B1592" s="189" t="s">
        <v>15527</v>
      </c>
      <c r="C1592" s="154">
        <v>43830</v>
      </c>
      <c r="D1592" s="155">
        <v>1.0738000000000001</v>
      </c>
      <c r="E1592" s="155">
        <v>1.0738000000000001</v>
      </c>
      <c r="F1592" s="156">
        <v>9.3214019388526498E-2</v>
      </c>
      <c r="G1592" s="154">
        <v>43829</v>
      </c>
      <c r="H1592" s="155">
        <v>1.0728</v>
      </c>
      <c r="I1592" s="156">
        <v>11.9241192411924</v>
      </c>
      <c r="J1592" s="152" t="s">
        <v>15528</v>
      </c>
      <c r="K1592" s="156">
        <v>0.62786992784182805</v>
      </c>
      <c r="L1592" s="156">
        <v>1.5125732652675401</v>
      </c>
      <c r="M1592" s="185">
        <v>2.9431502252900201</v>
      </c>
      <c r="N1592" s="156">
        <v>6.1381832559059104</v>
      </c>
      <c r="O1592" s="156">
        <v>11.9241192411924</v>
      </c>
      <c r="P1592" s="152" t="s">
        <v>15528</v>
      </c>
      <c r="Q1592" s="156">
        <v>-0.35263548626575802</v>
      </c>
      <c r="R1592" s="152" t="s">
        <v>15529</v>
      </c>
      <c r="S1592" s="156">
        <v>7.1015360063834203</v>
      </c>
      <c r="T1592" s="152" t="s">
        <v>15530</v>
      </c>
      <c r="U1592" s="156">
        <v>7.3800000000000097</v>
      </c>
      <c r="V1592" s="152" t="s">
        <v>163</v>
      </c>
      <c r="W1592" s="152" t="s">
        <v>158</v>
      </c>
      <c r="X1592" s="155">
        <v>4.1724103130000003</v>
      </c>
      <c r="Y1592" s="152" t="s">
        <v>159</v>
      </c>
      <c r="Z1592" s="154">
        <v>42710</v>
      </c>
      <c r="AA1592" s="153" t="s">
        <v>4326</v>
      </c>
      <c r="AB1592" s="152" t="s">
        <v>15355</v>
      </c>
      <c r="AC1592" s="152" t="s">
        <v>215</v>
      </c>
      <c r="AD1592" s="152" t="s">
        <v>170</v>
      </c>
    </row>
    <row r="1593" spans="1:30">
      <c r="A1593" s="189" t="s">
        <v>15531</v>
      </c>
      <c r="B1593" s="189" t="s">
        <v>15532</v>
      </c>
      <c r="C1593" s="154">
        <v>43830</v>
      </c>
      <c r="D1593" s="155">
        <v>1.117</v>
      </c>
      <c r="E1593" s="155">
        <v>1.212</v>
      </c>
      <c r="F1593" s="156">
        <v>0</v>
      </c>
      <c r="G1593" s="154">
        <v>43829</v>
      </c>
      <c r="H1593" s="155">
        <v>1.117</v>
      </c>
      <c r="I1593" s="156">
        <v>11.923847695390799</v>
      </c>
      <c r="J1593" s="152" t="s">
        <v>15533</v>
      </c>
      <c r="K1593" s="156">
        <v>0.54005400540054804</v>
      </c>
      <c r="L1593" s="156">
        <v>3.1394275161588201</v>
      </c>
      <c r="M1593" s="185">
        <v>3.7140204271123598</v>
      </c>
      <c r="N1593" s="156">
        <v>4.7842401500938001</v>
      </c>
      <c r="O1593" s="156">
        <v>11.923847695390799</v>
      </c>
      <c r="P1593" s="152" t="s">
        <v>15533</v>
      </c>
      <c r="Q1593" s="156">
        <v>12.381994010490599</v>
      </c>
      <c r="R1593" s="152" t="s">
        <v>15534</v>
      </c>
      <c r="S1593" s="156">
        <v>22.908579116465901</v>
      </c>
      <c r="T1593" s="152" t="s">
        <v>15535</v>
      </c>
      <c r="U1593" s="156">
        <v>22.4169448</v>
      </c>
      <c r="V1593" s="152" t="s">
        <v>163</v>
      </c>
      <c r="W1593" s="152" t="s">
        <v>189</v>
      </c>
      <c r="X1593" s="155">
        <v>6.1521500000000004E-5</v>
      </c>
      <c r="Y1593" s="152" t="s">
        <v>159</v>
      </c>
      <c r="Z1593" s="154">
        <v>42684</v>
      </c>
      <c r="AA1593" s="153" t="s">
        <v>4326</v>
      </c>
      <c r="AB1593" s="152" t="s">
        <v>308</v>
      </c>
      <c r="AC1593" s="152" t="s">
        <v>215</v>
      </c>
      <c r="AD1593" s="152" t="s">
        <v>185</v>
      </c>
    </row>
    <row r="1594" spans="1:30">
      <c r="A1594" s="189" t="s">
        <v>8874</v>
      </c>
      <c r="B1594" s="189" t="s">
        <v>8875</v>
      </c>
      <c r="C1594" s="154">
        <v>43830</v>
      </c>
      <c r="D1594" s="155">
        <v>1.1081000000000001</v>
      </c>
      <c r="E1594" s="155">
        <v>1.1081000000000001</v>
      </c>
      <c r="F1594" s="156">
        <v>0.362286024816593</v>
      </c>
      <c r="G1594" s="154">
        <v>43829</v>
      </c>
      <c r="H1594" s="155">
        <v>1.1041000000000001</v>
      </c>
      <c r="I1594" s="156">
        <v>11.8840872374798</v>
      </c>
      <c r="J1594" s="152" t="s">
        <v>12151</v>
      </c>
      <c r="K1594" s="156">
        <v>1.2888482632541101</v>
      </c>
      <c r="L1594" s="156">
        <v>2.8876508820798601</v>
      </c>
      <c r="M1594" s="185">
        <v>5.4931454683930001</v>
      </c>
      <c r="N1594" s="156">
        <v>6.0179869881362604</v>
      </c>
      <c r="O1594" s="156">
        <v>11.8840872374798</v>
      </c>
      <c r="P1594" s="152" t="s">
        <v>12151</v>
      </c>
      <c r="Q1594" s="156">
        <v>4.1153810015973002</v>
      </c>
      <c r="R1594" s="152" t="s">
        <v>12152</v>
      </c>
      <c r="S1594" s="157">
        <v>0</v>
      </c>
      <c r="T1594" s="152"/>
      <c r="U1594" s="156">
        <v>10.81</v>
      </c>
      <c r="V1594" s="152" t="s">
        <v>157</v>
      </c>
      <c r="W1594" s="152" t="s">
        <v>95</v>
      </c>
      <c r="X1594" s="155">
        <v>2.8937239558000001</v>
      </c>
      <c r="Y1594" s="152" t="s">
        <v>159</v>
      </c>
      <c r="Z1594" s="154">
        <v>42790</v>
      </c>
      <c r="AA1594" s="153" t="s">
        <v>4326</v>
      </c>
      <c r="AB1594" s="152" t="s">
        <v>585</v>
      </c>
      <c r="AC1594" s="152" t="s">
        <v>490</v>
      </c>
      <c r="AD1594" s="152" t="s">
        <v>241</v>
      </c>
    </row>
    <row r="1595" spans="1:30">
      <c r="A1595" s="189" t="s">
        <v>8876</v>
      </c>
      <c r="B1595" s="189" t="s">
        <v>8877</v>
      </c>
      <c r="C1595" s="154">
        <v>43830</v>
      </c>
      <c r="D1595" s="155">
        <v>1.2497</v>
      </c>
      <c r="E1595" s="155">
        <v>1.2497</v>
      </c>
      <c r="F1595" s="156">
        <v>4.0025616394488102E-2</v>
      </c>
      <c r="G1595" s="154">
        <v>43829</v>
      </c>
      <c r="H1595" s="155">
        <v>1.2492000000000001</v>
      </c>
      <c r="I1595" s="156">
        <v>11.839985681045301</v>
      </c>
      <c r="J1595" s="152" t="s">
        <v>12153</v>
      </c>
      <c r="K1595" s="156">
        <v>0.71727917472599401</v>
      </c>
      <c r="L1595" s="156">
        <v>2.1247037672632199</v>
      </c>
      <c r="M1595" s="185">
        <v>4.21983154032191</v>
      </c>
      <c r="N1595" s="156">
        <v>7.58436639118458</v>
      </c>
      <c r="O1595" s="156">
        <v>11.839985681045301</v>
      </c>
      <c r="P1595" s="152" t="s">
        <v>12153</v>
      </c>
      <c r="Q1595" s="156">
        <v>13.7745812090313</v>
      </c>
      <c r="R1595" s="152" t="s">
        <v>12154</v>
      </c>
      <c r="S1595" s="156">
        <v>24.720558882235501</v>
      </c>
      <c r="T1595" s="152" t="s">
        <v>12155</v>
      </c>
      <c r="U1595" s="156">
        <v>24.97</v>
      </c>
      <c r="V1595" s="152" t="s">
        <v>174</v>
      </c>
      <c r="W1595" s="152" t="s">
        <v>197</v>
      </c>
      <c r="X1595" s="155">
        <v>3.5990089459000001</v>
      </c>
      <c r="Y1595" s="152" t="s">
        <v>159</v>
      </c>
      <c r="Z1595" s="154">
        <v>42718</v>
      </c>
      <c r="AA1595" s="153" t="s">
        <v>4326</v>
      </c>
      <c r="AB1595" s="152" t="s">
        <v>5992</v>
      </c>
      <c r="AC1595" s="152" t="s">
        <v>266</v>
      </c>
      <c r="AD1595" s="152" t="s">
        <v>165</v>
      </c>
    </row>
    <row r="1596" spans="1:30">
      <c r="A1596" s="189" t="s">
        <v>15536</v>
      </c>
      <c r="B1596" s="189" t="s">
        <v>15537</v>
      </c>
      <c r="C1596" s="154">
        <v>43830</v>
      </c>
      <c r="D1596" s="155">
        <v>1.1619999999999999</v>
      </c>
      <c r="E1596" s="155">
        <v>1.55</v>
      </c>
      <c r="F1596" s="156">
        <v>0.25884383088868601</v>
      </c>
      <c r="G1596" s="154">
        <v>43829</v>
      </c>
      <c r="H1596" s="155">
        <v>1.159</v>
      </c>
      <c r="I1596" s="156">
        <v>11.8383060635226</v>
      </c>
      <c r="J1596" s="152" t="s">
        <v>15538</v>
      </c>
      <c r="K1596" s="156">
        <v>0.95569070373586995</v>
      </c>
      <c r="L1596" s="156">
        <v>2.9229406554472899</v>
      </c>
      <c r="M1596" s="185">
        <v>4.59045904590457</v>
      </c>
      <c r="N1596" s="156">
        <v>8.2945013979496593</v>
      </c>
      <c r="O1596" s="156">
        <v>11.8383060635226</v>
      </c>
      <c r="P1596" s="152" t="s">
        <v>15538</v>
      </c>
      <c r="Q1596" s="156">
        <v>15.7370517928287</v>
      </c>
      <c r="R1596" s="152" t="s">
        <v>15539</v>
      </c>
      <c r="S1596" s="156">
        <v>17.373737373737399</v>
      </c>
      <c r="T1596" s="152" t="s">
        <v>15540</v>
      </c>
      <c r="U1596" s="156">
        <v>55.042290199999997</v>
      </c>
      <c r="V1596" s="152" t="s">
        <v>174</v>
      </c>
      <c r="W1596" s="152" t="s">
        <v>197</v>
      </c>
      <c r="X1596" s="155">
        <v>1.2892940512</v>
      </c>
      <c r="Y1596" s="152" t="s">
        <v>159</v>
      </c>
      <c r="Z1596" s="154">
        <v>41451</v>
      </c>
      <c r="AA1596" s="153" t="s">
        <v>4326</v>
      </c>
      <c r="AB1596" s="152" t="s">
        <v>218</v>
      </c>
      <c r="AC1596" s="152" t="s">
        <v>219</v>
      </c>
      <c r="AD1596" s="152" t="s">
        <v>165</v>
      </c>
    </row>
    <row r="1597" spans="1:30">
      <c r="A1597" s="189" t="s">
        <v>8878</v>
      </c>
      <c r="B1597" s="189" t="s">
        <v>8879</v>
      </c>
      <c r="C1597" s="154">
        <v>43830</v>
      </c>
      <c r="D1597" s="155">
        <v>1.0660000000000001</v>
      </c>
      <c r="E1597" s="155">
        <v>1.1479999999999999</v>
      </c>
      <c r="F1597" s="156">
        <v>9.3896713615025204E-2</v>
      </c>
      <c r="G1597" s="154">
        <v>43829</v>
      </c>
      <c r="H1597" s="155">
        <v>1.0649999999999999</v>
      </c>
      <c r="I1597" s="156">
        <v>11.830947817652801</v>
      </c>
      <c r="J1597" s="152" t="s">
        <v>12156</v>
      </c>
      <c r="K1597" s="156">
        <v>0.56603773584904804</v>
      </c>
      <c r="L1597" s="156">
        <v>1.2345679012345701</v>
      </c>
      <c r="M1597" s="185">
        <v>3.69649421951683</v>
      </c>
      <c r="N1597" s="156">
        <v>5.6491536745919699</v>
      </c>
      <c r="O1597" s="156">
        <v>11.830947817652801</v>
      </c>
      <c r="P1597" s="152" t="s">
        <v>12156</v>
      </c>
      <c r="Q1597" s="156">
        <v>13.9305407114625</v>
      </c>
      <c r="R1597" s="152" t="s">
        <v>12157</v>
      </c>
      <c r="S1597" s="156">
        <v>16.816319351570399</v>
      </c>
      <c r="T1597" s="152" t="s">
        <v>12158</v>
      </c>
      <c r="U1597" s="156">
        <v>15.2977072</v>
      </c>
      <c r="V1597" s="152" t="s">
        <v>157</v>
      </c>
      <c r="W1597" s="152" t="s">
        <v>166</v>
      </c>
      <c r="X1597" s="155">
        <v>3.0218411084999999</v>
      </c>
      <c r="Y1597" s="152" t="s">
        <v>159</v>
      </c>
      <c r="Z1597" s="154">
        <v>42404</v>
      </c>
      <c r="AA1597" s="153" t="s">
        <v>4326</v>
      </c>
      <c r="AB1597" s="152" t="s">
        <v>11374</v>
      </c>
      <c r="AC1597" s="152" t="s">
        <v>215</v>
      </c>
      <c r="AD1597" s="152" t="s">
        <v>181</v>
      </c>
    </row>
    <row r="1598" spans="1:30">
      <c r="A1598" s="189" t="s">
        <v>15541</v>
      </c>
      <c r="B1598" s="189" t="s">
        <v>15542</v>
      </c>
      <c r="C1598" s="154">
        <v>43830</v>
      </c>
      <c r="D1598" s="155">
        <v>1.0569</v>
      </c>
      <c r="E1598" s="155">
        <v>1.0569</v>
      </c>
      <c r="F1598" s="156">
        <v>9.4705938062306094E-2</v>
      </c>
      <c r="G1598" s="154">
        <v>43829</v>
      </c>
      <c r="H1598" s="155">
        <v>1.0559000000000001</v>
      </c>
      <c r="I1598" s="156">
        <v>11.8294360385144</v>
      </c>
      <c r="J1598" s="152" t="s">
        <v>15543</v>
      </c>
      <c r="K1598" s="156">
        <v>0.82999427590153896</v>
      </c>
      <c r="L1598" s="156">
        <v>2.42271537939722</v>
      </c>
      <c r="M1598" s="185">
        <v>4.1999408459035799</v>
      </c>
      <c r="N1598" s="156">
        <v>8.1448889798424204</v>
      </c>
      <c r="O1598" s="156">
        <v>11.8294360385144</v>
      </c>
      <c r="P1598" s="152" t="s">
        <v>15543</v>
      </c>
      <c r="Q1598" s="156">
        <v>0.59965733866361803</v>
      </c>
      <c r="R1598" s="152" t="s">
        <v>15544</v>
      </c>
      <c r="S1598" s="156">
        <v>1.39102072141212</v>
      </c>
      <c r="T1598" s="152" t="s">
        <v>15545</v>
      </c>
      <c r="U1598" s="156">
        <v>5.69</v>
      </c>
      <c r="V1598" s="152" t="s">
        <v>163</v>
      </c>
      <c r="W1598" s="152" t="s">
        <v>158</v>
      </c>
      <c r="X1598" s="155">
        <v>0.88116924780000006</v>
      </c>
      <c r="Y1598" s="152" t="s">
        <v>159</v>
      </c>
      <c r="Z1598" s="154">
        <v>42321</v>
      </c>
      <c r="AA1598" s="153" t="s">
        <v>4326</v>
      </c>
      <c r="AB1598" s="152" t="s">
        <v>582</v>
      </c>
      <c r="AC1598" s="152" t="s">
        <v>292</v>
      </c>
      <c r="AD1598" s="152" t="s">
        <v>241</v>
      </c>
    </row>
    <row r="1599" spans="1:30">
      <c r="A1599" s="189" t="s">
        <v>15546</v>
      </c>
      <c r="B1599" s="189" t="s">
        <v>15547</v>
      </c>
      <c r="C1599" s="154">
        <v>43830</v>
      </c>
      <c r="D1599" s="155">
        <v>1.1094999999999999</v>
      </c>
      <c r="E1599" s="155">
        <v>1.202</v>
      </c>
      <c r="F1599" s="156">
        <v>3.6088104808377403E-2</v>
      </c>
      <c r="G1599" s="154">
        <v>43829</v>
      </c>
      <c r="H1599" s="155">
        <v>1.1491</v>
      </c>
      <c r="I1599" s="156">
        <v>11.8204949817464</v>
      </c>
      <c r="J1599" s="152" t="s">
        <v>15548</v>
      </c>
      <c r="K1599" s="156">
        <v>0.245459877243667</v>
      </c>
      <c r="L1599" s="156">
        <v>1.3949623720872499</v>
      </c>
      <c r="M1599" s="185">
        <v>2.2881908179705599</v>
      </c>
      <c r="N1599" s="156">
        <v>7.8445152840184802</v>
      </c>
      <c r="O1599" s="156">
        <v>11.8204949817464</v>
      </c>
      <c r="P1599" s="152" t="s">
        <v>15548</v>
      </c>
      <c r="Q1599" s="156">
        <v>12.686470778585701</v>
      </c>
      <c r="R1599" s="152" t="s">
        <v>15549</v>
      </c>
      <c r="S1599" s="156">
        <v>17.924046358584398</v>
      </c>
      <c r="T1599" s="152" t="s">
        <v>15550</v>
      </c>
      <c r="U1599" s="156">
        <v>20.95469435</v>
      </c>
      <c r="V1599" s="152" t="s">
        <v>163</v>
      </c>
      <c r="W1599" s="152" t="s">
        <v>166</v>
      </c>
      <c r="X1599" s="155">
        <v>1.4244824E-2</v>
      </c>
      <c r="Y1599" s="152" t="s">
        <v>159</v>
      </c>
      <c r="Z1599" s="154">
        <v>42332</v>
      </c>
      <c r="AA1599" s="153" t="s">
        <v>4326</v>
      </c>
      <c r="AB1599" s="152" t="s">
        <v>212</v>
      </c>
      <c r="AC1599" s="152" t="s">
        <v>175</v>
      </c>
      <c r="AD1599" s="152" t="s">
        <v>229</v>
      </c>
    </row>
    <row r="1600" spans="1:30">
      <c r="A1600" s="189" t="s">
        <v>8880</v>
      </c>
      <c r="B1600" s="189" t="s">
        <v>8881</v>
      </c>
      <c r="C1600" s="154">
        <v>43830</v>
      </c>
      <c r="D1600" s="155">
        <v>1.3111999999999999</v>
      </c>
      <c r="E1600" s="155">
        <v>1.3111999999999999</v>
      </c>
      <c r="F1600" s="156">
        <v>6.8686560329687896E-2</v>
      </c>
      <c r="G1600" s="154">
        <v>43829</v>
      </c>
      <c r="H1600" s="155">
        <v>1.3103</v>
      </c>
      <c r="I1600" s="156">
        <v>11.800818553888099</v>
      </c>
      <c r="J1600" s="152" t="s">
        <v>12159</v>
      </c>
      <c r="K1600" s="156">
        <v>0.38278977185728802</v>
      </c>
      <c r="L1600" s="156">
        <v>1.14942528735632</v>
      </c>
      <c r="M1600" s="185">
        <v>1.78543704393727</v>
      </c>
      <c r="N1600" s="156">
        <v>3.3824804856894999</v>
      </c>
      <c r="O1600" s="156">
        <v>11.800818553888099</v>
      </c>
      <c r="P1600" s="152" t="s">
        <v>12159</v>
      </c>
      <c r="Q1600" s="156">
        <v>9.0848585690515797</v>
      </c>
      <c r="R1600" s="152" t="s">
        <v>12160</v>
      </c>
      <c r="S1600" s="156">
        <v>17.987942049851501</v>
      </c>
      <c r="T1600" s="152" t="s">
        <v>12161</v>
      </c>
      <c r="U1600" s="156">
        <v>31.12</v>
      </c>
      <c r="V1600" s="152" t="s">
        <v>163</v>
      </c>
      <c r="W1600" s="152" t="s">
        <v>166</v>
      </c>
      <c r="X1600" s="155">
        <v>8.9025896113999998</v>
      </c>
      <c r="Y1600" s="152" t="s">
        <v>159</v>
      </c>
      <c r="Z1600" s="154">
        <v>42060</v>
      </c>
      <c r="AA1600" s="153" t="s">
        <v>4326</v>
      </c>
      <c r="AB1600" s="152" t="s">
        <v>580</v>
      </c>
      <c r="AC1600" s="152" t="s">
        <v>175</v>
      </c>
      <c r="AD1600" s="152" t="s">
        <v>165</v>
      </c>
    </row>
    <row r="1601" spans="1:30">
      <c r="A1601" s="189" t="s">
        <v>15551</v>
      </c>
      <c r="B1601" s="189" t="s">
        <v>15552</v>
      </c>
      <c r="C1601" s="154">
        <v>43830</v>
      </c>
      <c r="D1601" s="155">
        <v>0.85009999999999997</v>
      </c>
      <c r="E1601" s="155">
        <v>0.85009999999999997</v>
      </c>
      <c r="F1601" s="156">
        <v>7.0629782224830406E-2</v>
      </c>
      <c r="G1601" s="154">
        <v>43829</v>
      </c>
      <c r="H1601" s="155">
        <v>0.84950000000000003</v>
      </c>
      <c r="I1601" s="156">
        <v>11.796422935297199</v>
      </c>
      <c r="J1601" s="152" t="s">
        <v>15553</v>
      </c>
      <c r="K1601" s="156">
        <v>2.0283245319251</v>
      </c>
      <c r="L1601" s="156">
        <v>2.61950748430709</v>
      </c>
      <c r="M1601" s="185">
        <v>4.1278784909358102</v>
      </c>
      <c r="N1601" s="156">
        <v>7.4036639292482596</v>
      </c>
      <c r="O1601" s="156">
        <v>11.796422935297199</v>
      </c>
      <c r="P1601" s="152" t="s">
        <v>15553</v>
      </c>
      <c r="Q1601" s="156">
        <v>-19.353002561426798</v>
      </c>
      <c r="R1601" s="152" t="s">
        <v>15554</v>
      </c>
      <c r="S1601" s="156">
        <v>-14.494065580366099</v>
      </c>
      <c r="T1601" s="152" t="s">
        <v>15555</v>
      </c>
      <c r="U1601" s="156">
        <v>-14.99</v>
      </c>
      <c r="V1601" s="152" t="s">
        <v>157</v>
      </c>
      <c r="W1601" s="152" t="s">
        <v>186</v>
      </c>
      <c r="X1601" s="155">
        <v>2.5287266E-3</v>
      </c>
      <c r="Y1601" s="152" t="s">
        <v>159</v>
      </c>
      <c r="Z1601" s="154">
        <v>42692</v>
      </c>
      <c r="AA1601" s="153" t="s">
        <v>4326</v>
      </c>
      <c r="AB1601" s="152" t="s">
        <v>15556</v>
      </c>
      <c r="AC1601" s="152" t="s">
        <v>13996</v>
      </c>
      <c r="AD1601" s="152" t="s">
        <v>173</v>
      </c>
    </row>
    <row r="1602" spans="1:30">
      <c r="A1602" s="189" t="s">
        <v>15557</v>
      </c>
      <c r="B1602" s="189" t="s">
        <v>15558</v>
      </c>
      <c r="C1602" s="154">
        <v>43830</v>
      </c>
      <c r="D1602" s="155">
        <v>1.1184000000000001</v>
      </c>
      <c r="E1602" s="155">
        <v>1.1184000000000001</v>
      </c>
      <c r="F1602" s="156">
        <v>0.59363194819213505</v>
      </c>
      <c r="G1602" s="154">
        <v>43829</v>
      </c>
      <c r="H1602" s="155">
        <v>1.1117999999999999</v>
      </c>
      <c r="I1602" s="156">
        <v>11.784107946027</v>
      </c>
      <c r="J1602" s="152" t="s">
        <v>15559</v>
      </c>
      <c r="K1602" s="156">
        <v>1.83937352030595</v>
      </c>
      <c r="L1602" s="156">
        <v>6.1402676283572104</v>
      </c>
      <c r="M1602" s="185">
        <v>6.4433234986199803</v>
      </c>
      <c r="N1602" s="156">
        <v>10.470169893322799</v>
      </c>
      <c r="O1602" s="156">
        <v>11.784107946027</v>
      </c>
      <c r="P1602" s="152" t="s">
        <v>15559</v>
      </c>
      <c r="Q1602" s="157">
        <v>0</v>
      </c>
      <c r="R1602" s="152"/>
      <c r="S1602" s="157">
        <v>0</v>
      </c>
      <c r="T1602" s="152"/>
      <c r="U1602" s="156">
        <v>11.84</v>
      </c>
      <c r="V1602" s="152" t="s">
        <v>157</v>
      </c>
      <c r="W1602" s="152" t="s">
        <v>95</v>
      </c>
      <c r="X1602" s="155">
        <v>8.7523101800000003E-2</v>
      </c>
      <c r="Y1602" s="152" t="s">
        <v>159</v>
      </c>
      <c r="Z1602" s="154">
        <v>43459</v>
      </c>
      <c r="AA1602" s="153" t="s">
        <v>4326</v>
      </c>
      <c r="AB1602" s="152" t="s">
        <v>1080</v>
      </c>
      <c r="AC1602" s="152" t="s">
        <v>546</v>
      </c>
      <c r="AD1602" s="152" t="s">
        <v>256</v>
      </c>
    </row>
    <row r="1603" spans="1:30">
      <c r="A1603" s="189" t="s">
        <v>15560</v>
      </c>
      <c r="B1603" s="189" t="s">
        <v>15561</v>
      </c>
      <c r="C1603" s="154">
        <v>43830</v>
      </c>
      <c r="D1603" s="155">
        <v>0.99939999999999996</v>
      </c>
      <c r="E1603" s="155">
        <v>0.99939999999999996</v>
      </c>
      <c r="F1603" s="156">
        <v>0.16035277610743001</v>
      </c>
      <c r="G1603" s="154">
        <v>43829</v>
      </c>
      <c r="H1603" s="155">
        <v>0.99780000000000002</v>
      </c>
      <c r="I1603" s="156">
        <v>11.764705882352899</v>
      </c>
      <c r="J1603" s="152" t="s">
        <v>15562</v>
      </c>
      <c r="K1603" s="156">
        <v>0.77644448926085796</v>
      </c>
      <c r="L1603" s="156">
        <v>2.1881390593046999</v>
      </c>
      <c r="M1603" s="185">
        <v>2.2299509001636602</v>
      </c>
      <c r="N1603" s="156">
        <v>5.5890121500264103</v>
      </c>
      <c r="O1603" s="156">
        <v>11.764705882352899</v>
      </c>
      <c r="P1603" s="152" t="s">
        <v>15562</v>
      </c>
      <c r="Q1603" s="156">
        <v>-0.259481037924156</v>
      </c>
      <c r="R1603" s="152" t="s">
        <v>15563</v>
      </c>
      <c r="S1603" s="157">
        <v>0</v>
      </c>
      <c r="T1603" s="152"/>
      <c r="U1603" s="156">
        <v>-6.0000000000004501E-2</v>
      </c>
      <c r="V1603" s="152" t="s">
        <v>157</v>
      </c>
      <c r="W1603" s="152" t="s">
        <v>95</v>
      </c>
      <c r="X1603" s="155">
        <v>0.48970097130000001</v>
      </c>
      <c r="Y1603" s="152" t="s">
        <v>159</v>
      </c>
      <c r="Z1603" s="154">
        <v>43083</v>
      </c>
      <c r="AA1603" s="153" t="s">
        <v>4326</v>
      </c>
      <c r="AB1603" s="152" t="s">
        <v>15564</v>
      </c>
      <c r="AC1603" s="152" t="s">
        <v>570</v>
      </c>
      <c r="AD1603" s="152" t="s">
        <v>207</v>
      </c>
    </row>
    <row r="1604" spans="1:30">
      <c r="A1604" s="189" t="s">
        <v>3802</v>
      </c>
      <c r="B1604" s="189" t="s">
        <v>3803</v>
      </c>
      <c r="C1604" s="154">
        <v>43830</v>
      </c>
      <c r="D1604" s="155">
        <v>1.8340000000000001</v>
      </c>
      <c r="E1604" s="155">
        <v>1.8340000000000001</v>
      </c>
      <c r="F1604" s="156">
        <v>0.16384489350082501</v>
      </c>
      <c r="G1604" s="154">
        <v>43829</v>
      </c>
      <c r="H1604" s="155">
        <v>1.831</v>
      </c>
      <c r="I1604" s="156">
        <v>11.761121267519799</v>
      </c>
      <c r="J1604" s="152" t="s">
        <v>6730</v>
      </c>
      <c r="K1604" s="156">
        <v>0.71389346512905705</v>
      </c>
      <c r="L1604" s="156">
        <v>2.5153717160424902</v>
      </c>
      <c r="M1604" s="185">
        <v>2.8603477285474002</v>
      </c>
      <c r="N1604" s="156">
        <v>5.4629097182288699</v>
      </c>
      <c r="O1604" s="156">
        <v>11.761121267519799</v>
      </c>
      <c r="P1604" s="152" t="s">
        <v>6730</v>
      </c>
      <c r="Q1604" s="156">
        <v>16.5924984106802</v>
      </c>
      <c r="R1604" s="152" t="s">
        <v>6731</v>
      </c>
      <c r="S1604" s="156">
        <v>26.570048309178699</v>
      </c>
      <c r="T1604" s="152" t="s">
        <v>6732</v>
      </c>
      <c r="U1604" s="156">
        <v>83.4</v>
      </c>
      <c r="V1604" s="152" t="s">
        <v>157</v>
      </c>
      <c r="W1604" s="152" t="s">
        <v>197</v>
      </c>
      <c r="X1604" s="155">
        <v>56.609050771</v>
      </c>
      <c r="Y1604" s="152" t="s">
        <v>159</v>
      </c>
      <c r="Z1604" s="154">
        <v>41509</v>
      </c>
      <c r="AA1604" s="153" t="s">
        <v>4326</v>
      </c>
      <c r="AB1604" s="152" t="s">
        <v>3804</v>
      </c>
      <c r="AC1604" s="152" t="s">
        <v>167</v>
      </c>
      <c r="AD1604" s="152" t="s">
        <v>170</v>
      </c>
    </row>
    <row r="1605" spans="1:30">
      <c r="A1605" s="189" t="s">
        <v>15565</v>
      </c>
      <c r="B1605" s="189" t="s">
        <v>15566</v>
      </c>
      <c r="C1605" s="154">
        <v>43830</v>
      </c>
      <c r="D1605" s="155">
        <v>1.1060000000000001</v>
      </c>
      <c r="E1605" s="155">
        <v>1.1060000000000001</v>
      </c>
      <c r="F1605" s="156">
        <v>0.36297640653357599</v>
      </c>
      <c r="G1605" s="154">
        <v>43829</v>
      </c>
      <c r="H1605" s="155">
        <v>1.1020000000000001</v>
      </c>
      <c r="I1605" s="156">
        <v>11.751035667374</v>
      </c>
      <c r="J1605" s="152" t="s">
        <v>15567</v>
      </c>
      <c r="K1605" s="156">
        <v>1.2820512820512799</v>
      </c>
      <c r="L1605" s="156">
        <v>2.8645833333333499</v>
      </c>
      <c r="M1605" s="185">
        <v>5.4437982648489003</v>
      </c>
      <c r="N1605" s="156">
        <v>5.9386973180076703</v>
      </c>
      <c r="O1605" s="156">
        <v>11.751035667374</v>
      </c>
      <c r="P1605" s="152" t="s">
        <v>15567</v>
      </c>
      <c r="Q1605" s="156">
        <v>4.0060184314463196</v>
      </c>
      <c r="R1605" s="152" t="s">
        <v>15568</v>
      </c>
      <c r="S1605" s="157">
        <v>0</v>
      </c>
      <c r="T1605" s="152"/>
      <c r="U1605" s="156">
        <v>10.6</v>
      </c>
      <c r="V1605" s="152" t="s">
        <v>157</v>
      </c>
      <c r="W1605" s="152" t="s">
        <v>95</v>
      </c>
      <c r="X1605" s="155">
        <v>1.9899006100000002E-2</v>
      </c>
      <c r="Y1605" s="152" t="s">
        <v>159</v>
      </c>
      <c r="Z1605" s="154">
        <v>42790</v>
      </c>
      <c r="AA1605" s="153" t="s">
        <v>4326</v>
      </c>
      <c r="AB1605" s="152" t="s">
        <v>585</v>
      </c>
      <c r="AC1605" s="152" t="s">
        <v>490</v>
      </c>
      <c r="AD1605" s="152" t="s">
        <v>241</v>
      </c>
    </row>
    <row r="1606" spans="1:30">
      <c r="A1606" s="189" t="s">
        <v>15569</v>
      </c>
      <c r="B1606" s="189" t="s">
        <v>15570</v>
      </c>
      <c r="C1606" s="154">
        <v>43830</v>
      </c>
      <c r="D1606" s="155">
        <v>1.0669999999999999</v>
      </c>
      <c r="E1606" s="155">
        <v>1.2150000000000001</v>
      </c>
      <c r="F1606" s="156">
        <v>0.168982350732267</v>
      </c>
      <c r="G1606" s="154">
        <v>43829</v>
      </c>
      <c r="H1606" s="155">
        <v>1.0651999999999999</v>
      </c>
      <c r="I1606" s="156">
        <v>11.743688073843201</v>
      </c>
      <c r="J1606" s="152" t="s">
        <v>15571</v>
      </c>
      <c r="K1606" s="156">
        <v>1.1086894721880101</v>
      </c>
      <c r="L1606" s="156">
        <v>3.02211064980205</v>
      </c>
      <c r="M1606" s="185">
        <v>3.8342218406637798</v>
      </c>
      <c r="N1606" s="156">
        <v>5.9769742208090202</v>
      </c>
      <c r="O1606" s="156">
        <v>11.743688073843201</v>
      </c>
      <c r="P1606" s="152" t="s">
        <v>15571</v>
      </c>
      <c r="Q1606" s="156">
        <v>9.8592785433070809</v>
      </c>
      <c r="R1606" s="152" t="s">
        <v>15572</v>
      </c>
      <c r="S1606" s="156">
        <v>19.725723744514902</v>
      </c>
      <c r="T1606" s="152" t="s">
        <v>15573</v>
      </c>
      <c r="U1606" s="156">
        <v>24.320301437829102</v>
      </c>
      <c r="V1606" s="152" t="s">
        <v>163</v>
      </c>
      <c r="W1606" s="152" t="s">
        <v>166</v>
      </c>
      <c r="X1606" s="155">
        <v>1.5239197450999999</v>
      </c>
      <c r="Y1606" s="152" t="s">
        <v>159</v>
      </c>
      <c r="Z1606" s="154">
        <v>42324</v>
      </c>
      <c r="AA1606" s="153" t="s">
        <v>4326</v>
      </c>
      <c r="AB1606" s="152" t="s">
        <v>12122</v>
      </c>
      <c r="AC1606" s="152" t="s">
        <v>427</v>
      </c>
      <c r="AD1606" s="152" t="s">
        <v>207</v>
      </c>
    </row>
    <row r="1607" spans="1:30">
      <c r="A1607" s="189" t="s">
        <v>15574</v>
      </c>
      <c r="B1607" s="189" t="s">
        <v>15575</v>
      </c>
      <c r="C1607" s="154">
        <v>43830</v>
      </c>
      <c r="D1607" s="155">
        <v>1.133</v>
      </c>
      <c r="E1607" s="155">
        <v>1.181</v>
      </c>
      <c r="F1607" s="156">
        <v>0.17683465959328101</v>
      </c>
      <c r="G1607" s="154">
        <v>43829</v>
      </c>
      <c r="H1607" s="155">
        <v>1.131</v>
      </c>
      <c r="I1607" s="156">
        <v>11.7357001972387</v>
      </c>
      <c r="J1607" s="152" t="s">
        <v>15576</v>
      </c>
      <c r="K1607" s="156">
        <v>0.80071174377222598</v>
      </c>
      <c r="L1607" s="156">
        <v>1.88848920863308</v>
      </c>
      <c r="M1607" s="185">
        <v>2.9999999999999898</v>
      </c>
      <c r="N1607" s="156">
        <v>9.9999999999999893</v>
      </c>
      <c r="O1607" s="156">
        <v>11.7357001972387</v>
      </c>
      <c r="P1607" s="152" t="s">
        <v>15576</v>
      </c>
      <c r="Q1607" s="156">
        <v>10.097407706592399</v>
      </c>
      <c r="R1607" s="152" t="s">
        <v>15577</v>
      </c>
      <c r="S1607" s="156">
        <v>20.625542319430298</v>
      </c>
      <c r="T1607" s="152" t="s">
        <v>15578</v>
      </c>
      <c r="U1607" s="156">
        <v>18.574908099999998</v>
      </c>
      <c r="V1607" s="152" t="s">
        <v>163</v>
      </c>
      <c r="W1607" s="152" t="s">
        <v>166</v>
      </c>
      <c r="X1607" s="155">
        <v>0.99922383930000003</v>
      </c>
      <c r="Y1607" s="152" t="s">
        <v>159</v>
      </c>
      <c r="Z1607" s="154">
        <v>42601</v>
      </c>
      <c r="AA1607" s="153" t="s">
        <v>4326</v>
      </c>
      <c r="AB1607" s="152" t="s">
        <v>12108</v>
      </c>
      <c r="AC1607" s="152" t="s">
        <v>211</v>
      </c>
      <c r="AD1607" s="152" t="s">
        <v>338</v>
      </c>
    </row>
    <row r="1608" spans="1:30">
      <c r="A1608" s="189" t="s">
        <v>8882</v>
      </c>
      <c r="B1608" s="189" t="s">
        <v>8883</v>
      </c>
      <c r="C1608" s="154">
        <v>43830</v>
      </c>
      <c r="D1608" s="155">
        <v>1.1691</v>
      </c>
      <c r="E1608" s="155">
        <v>1.2890999999999999</v>
      </c>
      <c r="F1608" s="156">
        <v>0.18853372182706599</v>
      </c>
      <c r="G1608" s="154">
        <v>43829</v>
      </c>
      <c r="H1608" s="155">
        <v>1.1669</v>
      </c>
      <c r="I1608" s="156">
        <v>11.7259234412855</v>
      </c>
      <c r="J1608" s="152" t="s">
        <v>12162</v>
      </c>
      <c r="K1608" s="156">
        <v>0.93240093240092903</v>
      </c>
      <c r="L1608" s="156">
        <v>2.6697110740318002</v>
      </c>
      <c r="M1608" s="185">
        <v>3.2865149650686498</v>
      </c>
      <c r="N1608" s="156">
        <v>6.83542565015187</v>
      </c>
      <c r="O1608" s="156">
        <v>11.7259234412855</v>
      </c>
      <c r="P1608" s="152" t="s">
        <v>12162</v>
      </c>
      <c r="Q1608" s="156">
        <v>12.8865072934181</v>
      </c>
      <c r="R1608" s="152" t="s">
        <v>12163</v>
      </c>
      <c r="S1608" s="156">
        <v>22.211271349578301</v>
      </c>
      <c r="T1608" s="152" t="s">
        <v>12164</v>
      </c>
      <c r="U1608" s="156">
        <v>30.39942653</v>
      </c>
      <c r="V1608" s="152" t="s">
        <v>163</v>
      </c>
      <c r="W1608" s="152" t="s">
        <v>197</v>
      </c>
      <c r="X1608" s="155">
        <v>6.1116699860999999</v>
      </c>
      <c r="Y1608" s="152" t="s">
        <v>159</v>
      </c>
      <c r="Z1608" s="154">
        <v>42160</v>
      </c>
      <c r="AA1608" s="153" t="s">
        <v>4326</v>
      </c>
      <c r="AB1608" s="152" t="s">
        <v>6753</v>
      </c>
      <c r="AC1608" s="152" t="s">
        <v>188</v>
      </c>
      <c r="AD1608" s="152" t="s">
        <v>181</v>
      </c>
    </row>
    <row r="1609" spans="1:30">
      <c r="A1609" s="189" t="s">
        <v>3792</v>
      </c>
      <c r="B1609" s="189" t="s">
        <v>3793</v>
      </c>
      <c r="C1609" s="154">
        <v>43830</v>
      </c>
      <c r="D1609" s="155">
        <v>1.1465000000000001</v>
      </c>
      <c r="E1609" s="155">
        <v>1.1465000000000001</v>
      </c>
      <c r="F1609" s="156">
        <v>0.209771873088033</v>
      </c>
      <c r="G1609" s="154">
        <v>43829</v>
      </c>
      <c r="H1609" s="155">
        <v>1.1440999999999999</v>
      </c>
      <c r="I1609" s="156">
        <v>11.7119750560265</v>
      </c>
      <c r="J1609" s="152" t="s">
        <v>3819</v>
      </c>
      <c r="K1609" s="156">
        <v>0.92429577464790302</v>
      </c>
      <c r="L1609" s="156">
        <v>2.1471846044190999</v>
      </c>
      <c r="M1609" s="185">
        <v>2.9266540982135001</v>
      </c>
      <c r="N1609" s="156">
        <v>4.6745183967862802</v>
      </c>
      <c r="O1609" s="156">
        <v>11.7119750560265</v>
      </c>
      <c r="P1609" s="152" t="s">
        <v>3819</v>
      </c>
      <c r="Q1609" s="156">
        <v>10.6767062457766</v>
      </c>
      <c r="R1609" s="152" t="s">
        <v>6733</v>
      </c>
      <c r="S1609" s="156">
        <v>17.385072181836801</v>
      </c>
      <c r="T1609" s="152" t="s">
        <v>6734</v>
      </c>
      <c r="U1609" s="156">
        <v>14.65</v>
      </c>
      <c r="V1609" s="152" t="s">
        <v>157</v>
      </c>
      <c r="W1609" s="152" t="s">
        <v>189</v>
      </c>
      <c r="X1609" s="155">
        <v>15.9069982588</v>
      </c>
      <c r="Y1609" s="152" t="s">
        <v>159</v>
      </c>
      <c r="Z1609" s="154">
        <v>42635</v>
      </c>
      <c r="AA1609" s="153" t="s">
        <v>4326</v>
      </c>
      <c r="AB1609" s="152" t="s">
        <v>1439</v>
      </c>
      <c r="AC1609" s="152" t="s">
        <v>424</v>
      </c>
      <c r="AD1609" s="152" t="s">
        <v>183</v>
      </c>
    </row>
    <row r="1610" spans="1:30">
      <c r="A1610" s="189" t="s">
        <v>15579</v>
      </c>
      <c r="B1610" s="189" t="s">
        <v>15580</v>
      </c>
      <c r="C1610" s="154">
        <v>43830</v>
      </c>
      <c r="D1610" s="155">
        <v>1.7808999999999999</v>
      </c>
      <c r="E1610" s="155">
        <v>1.7808999999999999</v>
      </c>
      <c r="F1610" s="156">
        <v>6.74270944541141E-2</v>
      </c>
      <c r="G1610" s="154">
        <v>43829</v>
      </c>
      <c r="H1610" s="155">
        <v>1.7797000000000001</v>
      </c>
      <c r="I1610" s="156">
        <v>11.6551724137931</v>
      </c>
      <c r="J1610" s="152" t="s">
        <v>15581</v>
      </c>
      <c r="K1610" s="156">
        <v>0.37763499041821302</v>
      </c>
      <c r="L1610" s="156">
        <v>1.13578283832131</v>
      </c>
      <c r="M1610" s="185">
        <v>1.7366466723793199</v>
      </c>
      <c r="N1610" s="156">
        <v>3.3064562909681499</v>
      </c>
      <c r="O1610" s="156">
        <v>11.6551724137931</v>
      </c>
      <c r="P1610" s="152" t="s">
        <v>15581</v>
      </c>
      <c r="Q1610" s="156">
        <v>8.8037634408602106</v>
      </c>
      <c r="R1610" s="152" t="s">
        <v>15582</v>
      </c>
      <c r="S1610" s="156">
        <v>17.7688136489882</v>
      </c>
      <c r="T1610" s="152" t="s">
        <v>15583</v>
      </c>
      <c r="U1610" s="156">
        <v>77.734530938123797</v>
      </c>
      <c r="V1610" s="152" t="s">
        <v>163</v>
      </c>
      <c r="W1610" s="152" t="s">
        <v>166</v>
      </c>
      <c r="X1610" s="155">
        <v>0.18539549820000001</v>
      </c>
      <c r="Y1610" s="152" t="s">
        <v>159</v>
      </c>
      <c r="Z1610" s="154">
        <v>42149</v>
      </c>
      <c r="AA1610" s="153" t="s">
        <v>4326</v>
      </c>
      <c r="AB1610" s="152" t="s">
        <v>580</v>
      </c>
      <c r="AC1610" s="152" t="s">
        <v>175</v>
      </c>
      <c r="AD1610" s="152" t="s">
        <v>165</v>
      </c>
    </row>
    <row r="1611" spans="1:30">
      <c r="A1611" s="189" t="s">
        <v>15584</v>
      </c>
      <c r="B1611" s="189" t="s">
        <v>15585</v>
      </c>
      <c r="C1611" s="154">
        <v>43830</v>
      </c>
      <c r="D1611" s="155">
        <v>1.355</v>
      </c>
      <c r="E1611" s="155">
        <v>1.4410000000000001</v>
      </c>
      <c r="F1611" s="156">
        <v>0.14781966001478</v>
      </c>
      <c r="G1611" s="154">
        <v>43829</v>
      </c>
      <c r="H1611" s="155">
        <v>1.353</v>
      </c>
      <c r="I1611" s="156">
        <v>11.614497528830301</v>
      </c>
      <c r="J1611" s="152" t="s">
        <v>15586</v>
      </c>
      <c r="K1611" s="156">
        <v>0.593912397921316</v>
      </c>
      <c r="L1611" s="156">
        <v>2.3413897280966798</v>
      </c>
      <c r="M1611" s="185">
        <v>4.7950502706883196</v>
      </c>
      <c r="N1611" s="156">
        <v>9.5392077607113794</v>
      </c>
      <c r="O1611" s="156">
        <v>11.614497528830301</v>
      </c>
      <c r="P1611" s="152" t="s">
        <v>15586</v>
      </c>
      <c r="Q1611" s="156">
        <v>23.0231845854758</v>
      </c>
      <c r="R1611" s="152" t="s">
        <v>15587</v>
      </c>
      <c r="S1611" s="156">
        <v>22.915646836712298</v>
      </c>
      <c r="T1611" s="152" t="s">
        <v>15588</v>
      </c>
      <c r="U1611" s="156">
        <v>45.842037500000004</v>
      </c>
      <c r="V1611" s="152" t="s">
        <v>163</v>
      </c>
      <c r="W1611" s="152" t="s">
        <v>166</v>
      </c>
      <c r="X1611" s="155">
        <v>1.122222641</v>
      </c>
      <c r="Y1611" s="152" t="s">
        <v>159</v>
      </c>
      <c r="Z1611" s="154">
        <v>40386</v>
      </c>
      <c r="AA1611" s="153" t="s">
        <v>4326</v>
      </c>
      <c r="AB1611" s="152" t="s">
        <v>15513</v>
      </c>
      <c r="AC1611" s="152" t="s">
        <v>195</v>
      </c>
      <c r="AD1611" s="152" t="s">
        <v>185</v>
      </c>
    </row>
    <row r="1612" spans="1:30">
      <c r="A1612" s="189" t="s">
        <v>15589</v>
      </c>
      <c r="B1612" s="189" t="s">
        <v>15590</v>
      </c>
      <c r="C1612" s="154">
        <v>43830</v>
      </c>
      <c r="D1612" s="155">
        <v>1.1021000000000001</v>
      </c>
      <c r="E1612" s="155">
        <v>1.7051000000000001</v>
      </c>
      <c r="F1612" s="156">
        <v>0.127191787044625</v>
      </c>
      <c r="G1612" s="154">
        <v>43829</v>
      </c>
      <c r="H1612" s="155">
        <v>1.1007</v>
      </c>
      <c r="I1612" s="156">
        <v>11.6144750035357</v>
      </c>
      <c r="J1612" s="152" t="s">
        <v>15591</v>
      </c>
      <c r="K1612" s="156">
        <v>0.66678845451226398</v>
      </c>
      <c r="L1612" s="156">
        <v>2.2261385771264299</v>
      </c>
      <c r="M1612" s="185">
        <v>3.2218695224824199</v>
      </c>
      <c r="N1612" s="156">
        <v>4.3655209177599099</v>
      </c>
      <c r="O1612" s="156">
        <v>11.6144750035357</v>
      </c>
      <c r="P1612" s="152" t="s">
        <v>15591</v>
      </c>
      <c r="Q1612" s="156">
        <v>12.513207318257001</v>
      </c>
      <c r="R1612" s="152" t="s">
        <v>15592</v>
      </c>
      <c r="S1612" s="156">
        <v>20.135239597224398</v>
      </c>
      <c r="T1612" s="152" t="s">
        <v>15593</v>
      </c>
      <c r="U1612" s="156">
        <v>21.5703431604008</v>
      </c>
      <c r="V1612" s="152" t="s">
        <v>157</v>
      </c>
      <c r="W1612" s="152" t="s">
        <v>166</v>
      </c>
      <c r="X1612" s="155">
        <v>1.6529497768999999</v>
      </c>
      <c r="Y1612" s="152" t="s">
        <v>159</v>
      </c>
      <c r="Z1612" s="154">
        <v>42417</v>
      </c>
      <c r="AA1612" s="153" t="s">
        <v>4326</v>
      </c>
      <c r="AB1612" s="152" t="s">
        <v>3786</v>
      </c>
      <c r="AC1612" s="152" t="s">
        <v>427</v>
      </c>
      <c r="AD1612" s="152" t="s">
        <v>162</v>
      </c>
    </row>
    <row r="1613" spans="1:30">
      <c r="A1613" s="189" t="s">
        <v>15594</v>
      </c>
      <c r="B1613" s="189" t="s">
        <v>15595</v>
      </c>
      <c r="C1613" s="154">
        <v>43830</v>
      </c>
      <c r="D1613" s="155">
        <v>1.1639999999999999</v>
      </c>
      <c r="E1613" s="155">
        <v>1.254</v>
      </c>
      <c r="F1613" s="156">
        <v>8.5984522785879994E-2</v>
      </c>
      <c r="G1613" s="154">
        <v>43829</v>
      </c>
      <c r="H1613" s="155">
        <v>1.163</v>
      </c>
      <c r="I1613" s="156">
        <v>11.6011926265298</v>
      </c>
      <c r="J1613" s="152" t="s">
        <v>15596</v>
      </c>
      <c r="K1613" s="156">
        <v>0.69204152249134199</v>
      </c>
      <c r="L1613" s="156">
        <v>3.3747779751332101</v>
      </c>
      <c r="M1613" s="185">
        <v>3.9286106334558402</v>
      </c>
      <c r="N1613" s="156">
        <v>11.174827038653801</v>
      </c>
      <c r="O1613" s="156">
        <v>11.6011926265298</v>
      </c>
      <c r="P1613" s="152" t="s">
        <v>15596</v>
      </c>
      <c r="Q1613" s="156">
        <v>17.6855973953488</v>
      </c>
      <c r="R1613" s="152" t="s">
        <v>15597</v>
      </c>
      <c r="S1613" s="156">
        <v>22.470490997095801</v>
      </c>
      <c r="T1613" s="152" t="s">
        <v>15598</v>
      </c>
      <c r="U1613" s="156">
        <v>26.512017199999999</v>
      </c>
      <c r="V1613" s="152" t="s">
        <v>157</v>
      </c>
      <c r="W1613" s="152" t="s">
        <v>197</v>
      </c>
      <c r="X1613" s="155">
        <v>1.2622023292</v>
      </c>
      <c r="Y1613" s="152" t="s">
        <v>159</v>
      </c>
      <c r="Z1613" s="154">
        <v>42355</v>
      </c>
      <c r="AA1613" s="153" t="s">
        <v>4326</v>
      </c>
      <c r="AB1613" s="152" t="s">
        <v>891</v>
      </c>
      <c r="AC1613" s="152" t="s">
        <v>164</v>
      </c>
      <c r="AD1613" s="152" t="s">
        <v>162</v>
      </c>
    </row>
    <row r="1614" spans="1:30">
      <c r="A1614" s="189" t="s">
        <v>15599</v>
      </c>
      <c r="B1614" s="189" t="s">
        <v>15600</v>
      </c>
      <c r="C1614" s="154">
        <v>43830</v>
      </c>
      <c r="D1614" s="155">
        <v>1.1773</v>
      </c>
      <c r="E1614" s="155">
        <v>1.2581</v>
      </c>
      <c r="F1614" s="156">
        <v>3.4018567883354202E-2</v>
      </c>
      <c r="G1614" s="154">
        <v>43829</v>
      </c>
      <c r="H1614" s="155">
        <v>1.2169000000000001</v>
      </c>
      <c r="I1614" s="156">
        <v>11.5991512568022</v>
      </c>
      <c r="J1614" s="152" t="s">
        <v>15601</v>
      </c>
      <c r="K1614" s="156">
        <v>0.23169797880385001</v>
      </c>
      <c r="L1614" s="156">
        <v>1.4428309960477299</v>
      </c>
      <c r="M1614" s="185">
        <v>2.3296537723230899</v>
      </c>
      <c r="N1614" s="156">
        <v>7.7650107361504501</v>
      </c>
      <c r="O1614" s="156">
        <v>11.5991512568022</v>
      </c>
      <c r="P1614" s="152" t="s">
        <v>15601</v>
      </c>
      <c r="Q1614" s="156">
        <v>12.813175203028001</v>
      </c>
      <c r="R1614" s="152" t="s">
        <v>15602</v>
      </c>
      <c r="S1614" s="156">
        <v>17.742951836658602</v>
      </c>
      <c r="T1614" s="152" t="s">
        <v>15603</v>
      </c>
      <c r="U1614" s="156">
        <v>26.291090140000001</v>
      </c>
      <c r="V1614" s="152" t="s">
        <v>163</v>
      </c>
      <c r="W1614" s="152" t="s">
        <v>166</v>
      </c>
      <c r="X1614" s="155">
        <v>0.19013903979999999</v>
      </c>
      <c r="Y1614" s="152" t="s">
        <v>159</v>
      </c>
      <c r="Z1614" s="154">
        <v>42075</v>
      </c>
      <c r="AA1614" s="153" t="s">
        <v>4326</v>
      </c>
      <c r="AB1614" s="152" t="s">
        <v>212</v>
      </c>
      <c r="AC1614" s="152" t="s">
        <v>175</v>
      </c>
      <c r="AD1614" s="152" t="s">
        <v>181</v>
      </c>
    </row>
    <row r="1615" spans="1:30">
      <c r="A1615" s="189" t="s">
        <v>8884</v>
      </c>
      <c r="B1615" s="189" t="s">
        <v>8885</v>
      </c>
      <c r="C1615" s="154">
        <v>43830</v>
      </c>
      <c r="D1615" s="155">
        <v>0.97599999999999998</v>
      </c>
      <c r="E1615" s="155">
        <v>0.97599999999999998</v>
      </c>
      <c r="F1615" s="156">
        <v>0</v>
      </c>
      <c r="G1615" s="154">
        <v>43829</v>
      </c>
      <c r="H1615" s="155">
        <v>0.97599999999999998</v>
      </c>
      <c r="I1615" s="156">
        <v>11.5428571428571</v>
      </c>
      <c r="J1615" s="152" t="s">
        <v>12165</v>
      </c>
      <c r="K1615" s="156">
        <v>2.3060796645702299</v>
      </c>
      <c r="L1615" s="156">
        <v>8.8071348940914103</v>
      </c>
      <c r="M1615" s="185">
        <v>9.7862767154105708</v>
      </c>
      <c r="N1615" s="156">
        <v>11.6704805491991</v>
      </c>
      <c r="O1615" s="156">
        <v>11.5428571428571</v>
      </c>
      <c r="P1615" s="152" t="s">
        <v>12165</v>
      </c>
      <c r="Q1615" s="156">
        <v>-11.674208144796401</v>
      </c>
      <c r="R1615" s="152" t="s">
        <v>12166</v>
      </c>
      <c r="S1615" s="156">
        <v>-2.2044088176352701</v>
      </c>
      <c r="T1615" s="152" t="s">
        <v>12167</v>
      </c>
      <c r="U1615" s="156">
        <v>-2.4</v>
      </c>
      <c r="V1615" s="152" t="s">
        <v>157</v>
      </c>
      <c r="W1615" s="152" t="s">
        <v>158</v>
      </c>
      <c r="X1615" s="155">
        <v>0.56762115479999997</v>
      </c>
      <c r="Y1615" s="152" t="s">
        <v>159</v>
      </c>
      <c r="Z1615" s="154">
        <v>42403</v>
      </c>
      <c r="AA1615" s="153" t="s">
        <v>4326</v>
      </c>
      <c r="AB1615" s="152" t="s">
        <v>12168</v>
      </c>
      <c r="AC1615" s="152" t="s">
        <v>240</v>
      </c>
      <c r="AD1615" s="152" t="s">
        <v>185</v>
      </c>
    </row>
    <row r="1616" spans="1:30">
      <c r="A1616" s="189" t="s">
        <v>8886</v>
      </c>
      <c r="B1616" s="189" t="s">
        <v>8887</v>
      </c>
      <c r="C1616" s="154">
        <v>43830</v>
      </c>
      <c r="D1616" s="155">
        <v>1.1499999999999999</v>
      </c>
      <c r="E1616" s="155">
        <v>1.1499999999999999</v>
      </c>
      <c r="F1616" s="156">
        <v>0</v>
      </c>
      <c r="G1616" s="154">
        <v>43829</v>
      </c>
      <c r="H1616" s="155">
        <v>1.1499999999999999</v>
      </c>
      <c r="I1616" s="156">
        <v>11.5421920465567</v>
      </c>
      <c r="J1616" s="152" t="s">
        <v>12169</v>
      </c>
      <c r="K1616" s="156">
        <v>0.78878177037685304</v>
      </c>
      <c r="L1616" s="156">
        <v>2.2222222222222099</v>
      </c>
      <c r="M1616" s="185">
        <v>2.5869759143621698</v>
      </c>
      <c r="N1616" s="156">
        <v>2.8622540250447099</v>
      </c>
      <c r="O1616" s="156">
        <v>11.5421920465567</v>
      </c>
      <c r="P1616" s="152" t="s">
        <v>12169</v>
      </c>
      <c r="Q1616" s="156">
        <v>9.0047393364928894</v>
      </c>
      <c r="R1616" s="152" t="s">
        <v>12170</v>
      </c>
      <c r="S1616" s="156">
        <v>15.346038114342999</v>
      </c>
      <c r="T1616" s="152" t="s">
        <v>12171</v>
      </c>
      <c r="U1616" s="156">
        <v>15</v>
      </c>
      <c r="V1616" s="152" t="s">
        <v>163</v>
      </c>
      <c r="W1616" s="152" t="s">
        <v>189</v>
      </c>
      <c r="X1616" s="155">
        <v>2.1539383421</v>
      </c>
      <c r="Y1616" s="152" t="s">
        <v>159</v>
      </c>
      <c r="Z1616" s="154">
        <v>42676</v>
      </c>
      <c r="AA1616" s="153" t="s">
        <v>4326</v>
      </c>
      <c r="AB1616" s="152" t="s">
        <v>592</v>
      </c>
      <c r="AC1616" s="152" t="s">
        <v>261</v>
      </c>
      <c r="AD1616" s="152" t="s">
        <v>229</v>
      </c>
    </row>
    <row r="1617" spans="1:30">
      <c r="A1617" s="189" t="s">
        <v>15604</v>
      </c>
      <c r="B1617" s="189" t="s">
        <v>15605</v>
      </c>
      <c r="C1617" s="154">
        <v>43830</v>
      </c>
      <c r="D1617" s="155">
        <v>1.1860999999999999</v>
      </c>
      <c r="E1617" s="155">
        <v>1.4288000000000001</v>
      </c>
      <c r="F1617" s="156">
        <v>0.15198851642320099</v>
      </c>
      <c r="G1617" s="154">
        <v>43829</v>
      </c>
      <c r="H1617" s="155">
        <v>1.1842999999999999</v>
      </c>
      <c r="I1617" s="156">
        <v>11.5408525887038</v>
      </c>
      <c r="J1617" s="152" t="s">
        <v>15606</v>
      </c>
      <c r="K1617" s="156">
        <v>0.67051434391444298</v>
      </c>
      <c r="L1617" s="156">
        <v>1.9950124688279101</v>
      </c>
      <c r="M1617" s="185">
        <v>3.2558733272000202</v>
      </c>
      <c r="N1617" s="156">
        <v>4.1901104101850501</v>
      </c>
      <c r="O1617" s="156">
        <v>11.5408525887038</v>
      </c>
      <c r="P1617" s="152" t="s">
        <v>15606</v>
      </c>
      <c r="Q1617" s="156">
        <v>14.1761641248958</v>
      </c>
      <c r="R1617" s="152" t="s">
        <v>15607</v>
      </c>
      <c r="S1617" s="156">
        <v>20.754859323860799</v>
      </c>
      <c r="T1617" s="152" t="s">
        <v>15608</v>
      </c>
      <c r="U1617" s="156">
        <v>23.254984936987402</v>
      </c>
      <c r="V1617" s="152" t="s">
        <v>163</v>
      </c>
      <c r="W1617" s="152" t="s">
        <v>166</v>
      </c>
      <c r="X1617" s="155">
        <v>3.9418017999999999E-2</v>
      </c>
      <c r="Y1617" s="152" t="s">
        <v>159</v>
      </c>
      <c r="Z1617" s="154">
        <v>42130</v>
      </c>
      <c r="AA1617" s="153" t="s">
        <v>4326</v>
      </c>
      <c r="AB1617" s="152" t="s">
        <v>10092</v>
      </c>
      <c r="AC1617" s="152" t="s">
        <v>203</v>
      </c>
      <c r="AD1617" s="152" t="s">
        <v>207</v>
      </c>
    </row>
    <row r="1618" spans="1:30">
      <c r="A1618" s="189" t="s">
        <v>15609</v>
      </c>
      <c r="B1618" s="189" t="s">
        <v>15610</v>
      </c>
      <c r="C1618" s="154">
        <v>43830</v>
      </c>
      <c r="D1618" s="155">
        <v>1.1053999999999999</v>
      </c>
      <c r="E1618" s="155">
        <v>1.1053999999999999</v>
      </c>
      <c r="F1618" s="156">
        <v>0.154027362507931</v>
      </c>
      <c r="G1618" s="154">
        <v>43829</v>
      </c>
      <c r="H1618" s="155">
        <v>1.1036999999999999</v>
      </c>
      <c r="I1618" s="156">
        <v>11.5213882163035</v>
      </c>
      <c r="J1618" s="152" t="s">
        <v>15611</v>
      </c>
      <c r="K1618" s="156">
        <v>0.65561828446547699</v>
      </c>
      <c r="L1618" s="156">
        <v>1.8426386585590599</v>
      </c>
      <c r="M1618" s="185">
        <v>1.9271553711387699</v>
      </c>
      <c r="N1618" s="156">
        <v>4.1552812588335097</v>
      </c>
      <c r="O1618" s="156">
        <v>11.5213882163035</v>
      </c>
      <c r="P1618" s="152" t="s">
        <v>15611</v>
      </c>
      <c r="Q1618" s="156">
        <v>10.275339185953699</v>
      </c>
      <c r="R1618" s="152" t="s">
        <v>15612</v>
      </c>
      <c r="S1618" s="157">
        <v>0</v>
      </c>
      <c r="T1618" s="152"/>
      <c r="U1618" s="156">
        <v>10.54</v>
      </c>
      <c r="V1618" s="152" t="s">
        <v>157</v>
      </c>
      <c r="W1618" s="152" t="s">
        <v>95</v>
      </c>
      <c r="X1618" s="155">
        <v>1.48687608E-2</v>
      </c>
      <c r="Y1618" s="152" t="s">
        <v>159</v>
      </c>
      <c r="Z1618" s="154">
        <v>42998</v>
      </c>
      <c r="AA1618" s="153" t="s">
        <v>4326</v>
      </c>
      <c r="AB1618" s="152" t="s">
        <v>1745</v>
      </c>
      <c r="AC1618" s="152" t="s">
        <v>314</v>
      </c>
      <c r="AD1618" s="152" t="s">
        <v>162</v>
      </c>
    </row>
    <row r="1619" spans="1:30">
      <c r="A1619" s="189" t="s">
        <v>8888</v>
      </c>
      <c r="B1619" s="189" t="s">
        <v>8889</v>
      </c>
      <c r="C1619" s="154">
        <v>43830</v>
      </c>
      <c r="D1619" s="155">
        <v>1.1417999999999999</v>
      </c>
      <c r="E1619" s="155">
        <v>1.1417999999999999</v>
      </c>
      <c r="F1619" s="156">
        <v>8.7657784011210493E-2</v>
      </c>
      <c r="G1619" s="154">
        <v>43829</v>
      </c>
      <c r="H1619" s="155">
        <v>1.1408</v>
      </c>
      <c r="I1619" s="156">
        <v>11.5147963668327</v>
      </c>
      <c r="J1619" s="152" t="s">
        <v>12172</v>
      </c>
      <c r="K1619" s="156">
        <v>0.59911894273126998</v>
      </c>
      <c r="L1619" s="156">
        <v>1.3851891315929501</v>
      </c>
      <c r="M1619" s="185">
        <v>1.3222113763421699</v>
      </c>
      <c r="N1619" s="156">
        <v>2.19278618097198</v>
      </c>
      <c r="O1619" s="156">
        <v>11.5147963668327</v>
      </c>
      <c r="P1619" s="152" t="s">
        <v>12172</v>
      </c>
      <c r="Q1619" s="157">
        <v>0</v>
      </c>
      <c r="R1619" s="152"/>
      <c r="S1619" s="157">
        <v>0</v>
      </c>
      <c r="T1619" s="152"/>
      <c r="U1619" s="156">
        <v>14.18</v>
      </c>
      <c r="V1619" s="152" t="s">
        <v>157</v>
      </c>
      <c r="W1619" s="152" t="s">
        <v>95</v>
      </c>
      <c r="X1619" s="155">
        <v>0.68227613580000002</v>
      </c>
      <c r="Y1619" s="152" t="s">
        <v>159</v>
      </c>
      <c r="Z1619" s="154">
        <v>43271</v>
      </c>
      <c r="AA1619" s="153" t="s">
        <v>4326</v>
      </c>
      <c r="AB1619" s="152" t="s">
        <v>12173</v>
      </c>
      <c r="AC1619" s="152" t="s">
        <v>329</v>
      </c>
      <c r="AD1619" s="152" t="s">
        <v>185</v>
      </c>
    </row>
    <row r="1620" spans="1:30">
      <c r="A1620" s="189" t="s">
        <v>15613</v>
      </c>
      <c r="B1620" s="189" t="s">
        <v>15614</v>
      </c>
      <c r="C1620" s="154">
        <v>43830</v>
      </c>
      <c r="D1620" s="155">
        <v>1.1463000000000001</v>
      </c>
      <c r="E1620" s="155">
        <v>1.3823000000000001</v>
      </c>
      <c r="F1620" s="156">
        <v>1.7450484250952102E-2</v>
      </c>
      <c r="G1620" s="154">
        <v>43829</v>
      </c>
      <c r="H1620" s="155">
        <v>1.1460999999999999</v>
      </c>
      <c r="I1620" s="156">
        <v>11.513397778522901</v>
      </c>
      <c r="J1620" s="152" t="s">
        <v>15615</v>
      </c>
      <c r="K1620" s="156">
        <v>7.8575170246215895E-2</v>
      </c>
      <c r="L1620" s="156">
        <v>0.30400501578370698</v>
      </c>
      <c r="M1620" s="185">
        <v>0.60079572690496397</v>
      </c>
      <c r="N1620" s="156">
        <v>1.3055610463788101</v>
      </c>
      <c r="O1620" s="156">
        <v>11.513397778522901</v>
      </c>
      <c r="P1620" s="152" t="s">
        <v>15615</v>
      </c>
      <c r="Q1620" s="156">
        <v>3.2797610326086999</v>
      </c>
      <c r="R1620" s="152" t="s">
        <v>15616</v>
      </c>
      <c r="S1620" s="156">
        <v>11.879169226240499</v>
      </c>
      <c r="T1620" s="152" t="s">
        <v>15617</v>
      </c>
      <c r="U1620" s="156">
        <v>16.688010710526299</v>
      </c>
      <c r="V1620" s="152" t="s">
        <v>157</v>
      </c>
      <c r="W1620" s="152" t="s">
        <v>189</v>
      </c>
      <c r="X1620" s="155">
        <v>5.7317628411000001</v>
      </c>
      <c r="Y1620" s="152" t="s">
        <v>159</v>
      </c>
      <c r="Z1620" s="154">
        <v>42431</v>
      </c>
      <c r="AA1620" s="153" t="s">
        <v>4326</v>
      </c>
      <c r="AB1620" s="152" t="s">
        <v>14037</v>
      </c>
      <c r="AC1620" s="152" t="s">
        <v>182</v>
      </c>
      <c r="AD1620" s="152" t="s">
        <v>15425</v>
      </c>
    </row>
    <row r="1621" spans="1:30">
      <c r="A1621" s="189" t="s">
        <v>4009</v>
      </c>
      <c r="B1621" s="189" t="s">
        <v>4010</v>
      </c>
      <c r="C1621" s="154">
        <v>43830</v>
      </c>
      <c r="D1621" s="155">
        <v>1.0269999999999999</v>
      </c>
      <c r="E1621" s="155">
        <v>1.1759999999999999</v>
      </c>
      <c r="F1621" s="156">
        <v>0.29296874999998901</v>
      </c>
      <c r="G1621" s="154">
        <v>43829</v>
      </c>
      <c r="H1621" s="155">
        <v>1.024</v>
      </c>
      <c r="I1621" s="156">
        <v>11.5092290988056</v>
      </c>
      <c r="J1621" s="152" t="s">
        <v>3823</v>
      </c>
      <c r="K1621" s="156">
        <v>1.18226600985222</v>
      </c>
      <c r="L1621" s="156">
        <v>5.9855521155830704</v>
      </c>
      <c r="M1621" s="185">
        <v>6.7567567567567499</v>
      </c>
      <c r="N1621" s="156">
        <v>11.027027027027</v>
      </c>
      <c r="O1621" s="156">
        <v>11.5092290988056</v>
      </c>
      <c r="P1621" s="152" t="s">
        <v>3823</v>
      </c>
      <c r="Q1621" s="156">
        <v>6.4248704663212397</v>
      </c>
      <c r="R1621" s="152" t="s">
        <v>6735</v>
      </c>
      <c r="S1621" s="156">
        <v>7.6519916142557598</v>
      </c>
      <c r="T1621" s="152" t="s">
        <v>6736</v>
      </c>
      <c r="U1621" s="156">
        <v>2.69999999999999</v>
      </c>
      <c r="V1621" s="152" t="s">
        <v>157</v>
      </c>
      <c r="W1621" s="152" t="s">
        <v>158</v>
      </c>
      <c r="X1621" s="155">
        <v>4.2910158585999998</v>
      </c>
      <c r="Y1621" s="152" t="s">
        <v>159</v>
      </c>
      <c r="Z1621" s="154">
        <v>42131</v>
      </c>
      <c r="AA1621" s="153" t="s">
        <v>4326</v>
      </c>
      <c r="AB1621" s="152" t="s">
        <v>3752</v>
      </c>
      <c r="AC1621" s="152" t="s">
        <v>354</v>
      </c>
      <c r="AD1621" s="152" t="s">
        <v>181</v>
      </c>
    </row>
    <row r="1622" spans="1:30">
      <c r="A1622" s="189" t="s">
        <v>3797</v>
      </c>
      <c r="B1622" s="189" t="s">
        <v>3798</v>
      </c>
      <c r="C1622" s="154">
        <v>43830</v>
      </c>
      <c r="D1622" s="155">
        <v>1.202</v>
      </c>
      <c r="E1622" s="155">
        <v>1.202</v>
      </c>
      <c r="F1622" s="156">
        <v>0.25020850708923198</v>
      </c>
      <c r="G1622" s="154">
        <v>43829</v>
      </c>
      <c r="H1622" s="155">
        <v>1.1990000000000001</v>
      </c>
      <c r="I1622" s="156">
        <v>11.5027829313543</v>
      </c>
      <c r="J1622" s="152" t="s">
        <v>6737</v>
      </c>
      <c r="K1622" s="156">
        <v>0.75440067057836502</v>
      </c>
      <c r="L1622" s="156">
        <v>2.1240441801189398</v>
      </c>
      <c r="M1622" s="185">
        <v>2.55972696245734</v>
      </c>
      <c r="N1622" s="156">
        <v>5.1618547681539804</v>
      </c>
      <c r="O1622" s="156">
        <v>11.5027829313543</v>
      </c>
      <c r="P1622" s="152" t="s">
        <v>6737</v>
      </c>
      <c r="Q1622" s="156">
        <v>16.135265700483099</v>
      </c>
      <c r="R1622" s="152" t="s">
        <v>6738</v>
      </c>
      <c r="S1622" s="157">
        <v>0</v>
      </c>
      <c r="T1622" s="152"/>
      <c r="U1622" s="156">
        <v>20.2</v>
      </c>
      <c r="V1622" s="152" t="s">
        <v>157</v>
      </c>
      <c r="W1622" s="152" t="s">
        <v>95</v>
      </c>
      <c r="X1622" s="155">
        <v>6.1743914819999999</v>
      </c>
      <c r="Y1622" s="152" t="s">
        <v>159</v>
      </c>
      <c r="Z1622" s="154">
        <v>42748</v>
      </c>
      <c r="AA1622" s="153" t="s">
        <v>4326</v>
      </c>
      <c r="AB1622" s="152" t="s">
        <v>6739</v>
      </c>
      <c r="AC1622" s="152" t="s">
        <v>164</v>
      </c>
      <c r="AD1622" s="152" t="s">
        <v>162</v>
      </c>
    </row>
    <row r="1623" spans="1:30">
      <c r="A1623" s="189" t="s">
        <v>15618</v>
      </c>
      <c r="B1623" s="189" t="s">
        <v>15619</v>
      </c>
      <c r="C1623" s="154">
        <v>43830</v>
      </c>
      <c r="D1623" s="155">
        <v>1.1623000000000001</v>
      </c>
      <c r="E1623" s="155">
        <v>1.1623000000000001</v>
      </c>
      <c r="F1623" s="156">
        <v>-0.18035039505324499</v>
      </c>
      <c r="G1623" s="154">
        <v>43829</v>
      </c>
      <c r="H1623" s="155">
        <v>1.1644000000000001</v>
      </c>
      <c r="I1623" s="156">
        <v>11.5023023791251</v>
      </c>
      <c r="J1623" s="152" t="s">
        <v>15620</v>
      </c>
      <c r="K1623" s="156">
        <v>1.1487250892002501</v>
      </c>
      <c r="L1623" s="156">
        <v>4.9859994580435503</v>
      </c>
      <c r="M1623" s="185">
        <v>5.0714156572048497</v>
      </c>
      <c r="N1623" s="156">
        <v>8.2720074522589897</v>
      </c>
      <c r="O1623" s="156">
        <v>11.5023023791251</v>
      </c>
      <c r="P1623" s="152" t="s">
        <v>15620</v>
      </c>
      <c r="Q1623" s="156">
        <v>11.288778245882799</v>
      </c>
      <c r="R1623" s="152" t="s">
        <v>15621</v>
      </c>
      <c r="S1623" s="157">
        <v>0</v>
      </c>
      <c r="T1623" s="152"/>
      <c r="U1623" s="156">
        <v>16.23</v>
      </c>
      <c r="V1623" s="152" t="s">
        <v>157</v>
      </c>
      <c r="W1623" s="152" t="s">
        <v>95</v>
      </c>
      <c r="X1623" s="155">
        <v>0.2321676916</v>
      </c>
      <c r="Y1623" s="152" t="s">
        <v>159</v>
      </c>
      <c r="Z1623" s="154">
        <v>42956</v>
      </c>
      <c r="AA1623" s="153" t="s">
        <v>4326</v>
      </c>
      <c r="AB1623" s="152" t="s">
        <v>11941</v>
      </c>
      <c r="AC1623" s="152" t="s">
        <v>249</v>
      </c>
      <c r="AD1623" s="152" t="s">
        <v>173</v>
      </c>
    </row>
    <row r="1624" spans="1:30">
      <c r="A1624" s="189" t="s">
        <v>15622</v>
      </c>
      <c r="B1624" s="189" t="s">
        <v>15623</v>
      </c>
      <c r="C1624" s="154">
        <v>43830</v>
      </c>
      <c r="D1624" s="155">
        <v>1.1409</v>
      </c>
      <c r="E1624" s="155">
        <v>1.1409</v>
      </c>
      <c r="F1624" s="156">
        <v>7.8947368421063396E-2</v>
      </c>
      <c r="G1624" s="154">
        <v>43829</v>
      </c>
      <c r="H1624" s="155">
        <v>1.1399999999999999</v>
      </c>
      <c r="I1624" s="156">
        <v>11.4813367207348</v>
      </c>
      <c r="J1624" s="152" t="s">
        <v>15624</v>
      </c>
      <c r="K1624" s="156">
        <v>0.57299012693934703</v>
      </c>
      <c r="L1624" s="156">
        <v>1.3592750533049101</v>
      </c>
      <c r="M1624" s="185">
        <v>1.2782956058588499</v>
      </c>
      <c r="N1624" s="156">
        <v>2.1305165159788801</v>
      </c>
      <c r="O1624" s="156">
        <v>11.4813367207348</v>
      </c>
      <c r="P1624" s="152" t="s">
        <v>15624</v>
      </c>
      <c r="Q1624" s="157">
        <v>0</v>
      </c>
      <c r="R1624" s="152"/>
      <c r="S1624" s="157">
        <v>0</v>
      </c>
      <c r="T1624" s="152"/>
      <c r="U1624" s="156">
        <v>14.09</v>
      </c>
      <c r="V1624" s="152" t="s">
        <v>157</v>
      </c>
      <c r="W1624" s="152" t="s">
        <v>95</v>
      </c>
      <c r="X1624" s="155">
        <v>0.14705132830000001</v>
      </c>
      <c r="Y1624" s="152" t="s">
        <v>159</v>
      </c>
      <c r="Z1624" s="154">
        <v>43271</v>
      </c>
      <c r="AA1624" s="153" t="s">
        <v>4326</v>
      </c>
      <c r="AB1624" s="152" t="s">
        <v>12173</v>
      </c>
      <c r="AC1624" s="152" t="s">
        <v>329</v>
      </c>
      <c r="AD1624" s="152" t="s">
        <v>185</v>
      </c>
    </row>
    <row r="1625" spans="1:30">
      <c r="A1625" s="189" t="s">
        <v>15625</v>
      </c>
      <c r="B1625" s="189" t="s">
        <v>15626</v>
      </c>
      <c r="C1625" s="154">
        <v>43830</v>
      </c>
      <c r="D1625" s="155">
        <v>1.0899000000000001</v>
      </c>
      <c r="E1625" s="155">
        <v>1.1609</v>
      </c>
      <c r="F1625" s="156">
        <v>-1.8346940647636499E-2</v>
      </c>
      <c r="G1625" s="154">
        <v>43829</v>
      </c>
      <c r="H1625" s="155">
        <v>1.0901000000000001</v>
      </c>
      <c r="I1625" s="156">
        <v>11.464512170178001</v>
      </c>
      <c r="J1625" s="152" t="s">
        <v>15627</v>
      </c>
      <c r="K1625" s="156">
        <v>0.54428044280443999</v>
      </c>
      <c r="L1625" s="156">
        <v>2.2996057818659899</v>
      </c>
      <c r="M1625" s="185">
        <v>5.2840030911901401</v>
      </c>
      <c r="N1625" s="156">
        <v>6.9368131868131897</v>
      </c>
      <c r="O1625" s="156">
        <v>11.464512170178001</v>
      </c>
      <c r="P1625" s="152" t="s">
        <v>15627</v>
      </c>
      <c r="Q1625" s="156">
        <v>6.8673213853766004</v>
      </c>
      <c r="R1625" s="152" t="s">
        <v>15628</v>
      </c>
      <c r="S1625" s="156">
        <v>16.588359216313499</v>
      </c>
      <c r="T1625" s="152" t="s">
        <v>15629</v>
      </c>
      <c r="U1625" s="156">
        <v>16.634994559999999</v>
      </c>
      <c r="V1625" s="152" t="s">
        <v>163</v>
      </c>
      <c r="W1625" s="152" t="s">
        <v>166</v>
      </c>
      <c r="X1625" s="155">
        <v>5.3632219999999995E-4</v>
      </c>
      <c r="Y1625" s="152" t="s">
        <v>159</v>
      </c>
      <c r="Z1625" s="154">
        <v>42692</v>
      </c>
      <c r="AA1625" s="153" t="s">
        <v>4326</v>
      </c>
      <c r="AB1625" s="152" t="s">
        <v>15630</v>
      </c>
      <c r="AC1625" s="152" t="s">
        <v>187</v>
      </c>
      <c r="AD1625" s="152" t="s">
        <v>229</v>
      </c>
    </row>
    <row r="1626" spans="1:30">
      <c r="A1626" s="189" t="s">
        <v>8890</v>
      </c>
      <c r="B1626" s="189" t="s">
        <v>8891</v>
      </c>
      <c r="C1626" s="154">
        <v>43830</v>
      </c>
      <c r="D1626" s="155">
        <v>1.3292999999999999</v>
      </c>
      <c r="E1626" s="155">
        <v>1.3843000000000001</v>
      </c>
      <c r="F1626" s="156">
        <v>0.120509151163642</v>
      </c>
      <c r="G1626" s="154">
        <v>43829</v>
      </c>
      <c r="H1626" s="155">
        <v>1.3277000000000001</v>
      </c>
      <c r="I1626" s="156">
        <v>11.3969663957094</v>
      </c>
      <c r="J1626" s="152" t="s">
        <v>12174</v>
      </c>
      <c r="K1626" s="156">
        <v>0.71217516478518705</v>
      </c>
      <c r="L1626" s="156">
        <v>1.93236714975844</v>
      </c>
      <c r="M1626" s="185">
        <v>2.8233292079207799</v>
      </c>
      <c r="N1626" s="156">
        <v>4.7600283710300202</v>
      </c>
      <c r="O1626" s="156">
        <v>11.3969663957094</v>
      </c>
      <c r="P1626" s="152" t="s">
        <v>12174</v>
      </c>
      <c r="Q1626" s="156">
        <v>17.0747714550042</v>
      </c>
      <c r="R1626" s="152" t="s">
        <v>12175</v>
      </c>
      <c r="S1626" s="156">
        <v>27.357642506861801</v>
      </c>
      <c r="T1626" s="152" t="s">
        <v>12176</v>
      </c>
      <c r="U1626" s="156">
        <v>39.201903260000002</v>
      </c>
      <c r="V1626" s="152" t="s">
        <v>163</v>
      </c>
      <c r="W1626" s="152" t="s">
        <v>166</v>
      </c>
      <c r="X1626" s="155">
        <v>25.3156994701</v>
      </c>
      <c r="Y1626" s="152" t="s">
        <v>159</v>
      </c>
      <c r="Z1626" s="154">
        <v>42149</v>
      </c>
      <c r="AA1626" s="153" t="s">
        <v>4326</v>
      </c>
      <c r="AB1626" s="152" t="s">
        <v>583</v>
      </c>
      <c r="AC1626" s="152" t="s">
        <v>381</v>
      </c>
      <c r="AD1626" s="152" t="s">
        <v>183</v>
      </c>
    </row>
    <row r="1627" spans="1:30">
      <c r="A1627" s="189" t="s">
        <v>15631</v>
      </c>
      <c r="B1627" s="189" t="s">
        <v>15632</v>
      </c>
      <c r="C1627" s="154">
        <v>43830</v>
      </c>
      <c r="D1627" s="155">
        <v>1.1142000000000001</v>
      </c>
      <c r="E1627" s="155">
        <v>1.1142000000000001</v>
      </c>
      <c r="F1627" s="156">
        <v>0.58680148054529002</v>
      </c>
      <c r="G1627" s="154">
        <v>43829</v>
      </c>
      <c r="H1627" s="155">
        <v>1.1076999999999999</v>
      </c>
      <c r="I1627" s="156">
        <v>11.375449820071999</v>
      </c>
      <c r="J1627" s="152" t="s">
        <v>15633</v>
      </c>
      <c r="K1627" s="156">
        <v>1.8371264052645999</v>
      </c>
      <c r="L1627" s="156">
        <v>6.1041805542329302</v>
      </c>
      <c r="M1627" s="185">
        <v>6.3370872303874801</v>
      </c>
      <c r="N1627" s="156">
        <v>10.251335840095001</v>
      </c>
      <c r="O1627" s="156">
        <v>11.375449820071999</v>
      </c>
      <c r="P1627" s="152" t="s">
        <v>15633</v>
      </c>
      <c r="Q1627" s="157">
        <v>0</v>
      </c>
      <c r="R1627" s="152"/>
      <c r="S1627" s="157">
        <v>0</v>
      </c>
      <c r="T1627" s="152"/>
      <c r="U1627" s="156">
        <v>11.42</v>
      </c>
      <c r="V1627" s="152" t="s">
        <v>157</v>
      </c>
      <c r="W1627" s="152" t="s">
        <v>95</v>
      </c>
      <c r="X1627" s="155">
        <v>0.2397963206</v>
      </c>
      <c r="Y1627" s="152" t="s">
        <v>159</v>
      </c>
      <c r="Z1627" s="154">
        <v>43459</v>
      </c>
      <c r="AA1627" s="153" t="s">
        <v>4326</v>
      </c>
      <c r="AB1627" s="152" t="s">
        <v>1080</v>
      </c>
      <c r="AC1627" s="152" t="s">
        <v>546</v>
      </c>
      <c r="AD1627" s="152" t="s">
        <v>256</v>
      </c>
    </row>
    <row r="1628" spans="1:30">
      <c r="A1628" s="189" t="s">
        <v>8892</v>
      </c>
      <c r="B1628" s="189" t="s">
        <v>8893</v>
      </c>
      <c r="C1628" s="154">
        <v>43830</v>
      </c>
      <c r="D1628" s="155">
        <v>1.1499999999999999</v>
      </c>
      <c r="E1628" s="155">
        <v>1.603</v>
      </c>
      <c r="F1628" s="156">
        <v>0.174216027874559</v>
      </c>
      <c r="G1628" s="154">
        <v>43829</v>
      </c>
      <c r="H1628" s="155">
        <v>1.1479999999999999</v>
      </c>
      <c r="I1628" s="156">
        <v>11.3262342691191</v>
      </c>
      <c r="J1628" s="152" t="s">
        <v>12177</v>
      </c>
      <c r="K1628" s="156">
        <v>0.61242344706909901</v>
      </c>
      <c r="L1628" s="156">
        <v>2.0408163265305999</v>
      </c>
      <c r="M1628" s="185">
        <v>3.3243486073674702</v>
      </c>
      <c r="N1628" s="156">
        <v>4.2611060743426998</v>
      </c>
      <c r="O1628" s="156">
        <v>11.3262342691191</v>
      </c>
      <c r="P1628" s="152" t="s">
        <v>12177</v>
      </c>
      <c r="Q1628" s="156">
        <v>11.976630963972701</v>
      </c>
      <c r="R1628" s="152" t="s">
        <v>12178</v>
      </c>
      <c r="S1628" s="156">
        <v>13.5241855873643</v>
      </c>
      <c r="T1628" s="152" t="s">
        <v>12179</v>
      </c>
      <c r="U1628" s="156">
        <v>60.277684999999998</v>
      </c>
      <c r="V1628" s="152" t="s">
        <v>163</v>
      </c>
      <c r="W1628" s="152" t="s">
        <v>189</v>
      </c>
      <c r="X1628" s="155">
        <v>3.4960897596999998</v>
      </c>
      <c r="Y1628" s="152" t="s">
        <v>159</v>
      </c>
      <c r="Z1628" s="154">
        <v>41073</v>
      </c>
      <c r="AA1628" s="153" t="s">
        <v>4326</v>
      </c>
      <c r="AB1628" s="152" t="s">
        <v>576</v>
      </c>
      <c r="AC1628" s="152" t="s">
        <v>175</v>
      </c>
      <c r="AD1628" s="152" t="s">
        <v>173</v>
      </c>
    </row>
    <row r="1629" spans="1:30">
      <c r="A1629" s="189" t="s">
        <v>15634</v>
      </c>
      <c r="B1629" s="189" t="s">
        <v>15635</v>
      </c>
      <c r="C1629" s="154">
        <v>43830</v>
      </c>
      <c r="D1629" s="155">
        <v>0.99129999999999996</v>
      </c>
      <c r="E1629" s="155">
        <v>0.99129999999999996</v>
      </c>
      <c r="F1629" s="156">
        <v>0.151545766821575</v>
      </c>
      <c r="G1629" s="154">
        <v>43829</v>
      </c>
      <c r="H1629" s="155">
        <v>0.98980000000000001</v>
      </c>
      <c r="I1629" s="156">
        <v>11.319483436271801</v>
      </c>
      <c r="J1629" s="152" t="s">
        <v>15636</v>
      </c>
      <c r="K1629" s="156">
        <v>0.77259327030598102</v>
      </c>
      <c r="L1629" s="156">
        <v>2.15375103050288</v>
      </c>
      <c r="M1629" s="185">
        <v>2.12217987019676</v>
      </c>
      <c r="N1629" s="156">
        <v>5.3677721088435399</v>
      </c>
      <c r="O1629" s="156">
        <v>11.319483436271801</v>
      </c>
      <c r="P1629" s="152" t="s">
        <v>15636</v>
      </c>
      <c r="Q1629" s="156">
        <v>-1.05798981934325</v>
      </c>
      <c r="R1629" s="152" t="s">
        <v>15637</v>
      </c>
      <c r="S1629" s="157">
        <v>0</v>
      </c>
      <c r="T1629" s="152"/>
      <c r="U1629" s="156">
        <v>-0.87000000000000399</v>
      </c>
      <c r="V1629" s="152" t="s">
        <v>157</v>
      </c>
      <c r="W1629" s="152" t="s">
        <v>95</v>
      </c>
      <c r="X1629" s="155">
        <v>0.19685262840000001</v>
      </c>
      <c r="Y1629" s="152" t="s">
        <v>159</v>
      </c>
      <c r="Z1629" s="154">
        <v>43083</v>
      </c>
      <c r="AA1629" s="153" t="s">
        <v>4326</v>
      </c>
      <c r="AB1629" s="152" t="s">
        <v>15564</v>
      </c>
      <c r="AC1629" s="152" t="s">
        <v>570</v>
      </c>
      <c r="AD1629" s="152" t="s">
        <v>207</v>
      </c>
    </row>
    <row r="1630" spans="1:30">
      <c r="A1630" s="189" t="s">
        <v>1208</v>
      </c>
      <c r="B1630" s="189" t="s">
        <v>1209</v>
      </c>
      <c r="C1630" s="154">
        <v>43830</v>
      </c>
      <c r="D1630" s="155">
        <v>1.587</v>
      </c>
      <c r="E1630" s="155">
        <v>1.6519999999999999</v>
      </c>
      <c r="F1630" s="156">
        <v>0.126182965299695</v>
      </c>
      <c r="G1630" s="154">
        <v>43826</v>
      </c>
      <c r="H1630" s="155">
        <v>1.585</v>
      </c>
      <c r="I1630" s="156">
        <v>11.290322580645199</v>
      </c>
      <c r="J1630" s="152" t="s">
        <v>15638</v>
      </c>
      <c r="K1630" s="156">
        <v>0.37950664136623002</v>
      </c>
      <c r="L1630" s="156">
        <v>0.89001907183726403</v>
      </c>
      <c r="M1630" s="185">
        <v>2.5193798449612399</v>
      </c>
      <c r="N1630" s="156">
        <v>4.7524752475247602</v>
      </c>
      <c r="O1630" s="156">
        <v>11.290322580645199</v>
      </c>
      <c r="P1630" s="152" t="s">
        <v>15638</v>
      </c>
      <c r="Q1630" s="156">
        <v>29.97542997543</v>
      </c>
      <c r="R1630" s="152" t="s">
        <v>15639</v>
      </c>
      <c r="S1630" s="156">
        <v>36.223175965665199</v>
      </c>
      <c r="T1630" s="152" t="s">
        <v>15640</v>
      </c>
      <c r="U1630" s="156">
        <v>68.8404539</v>
      </c>
      <c r="V1630" s="152" t="s">
        <v>174</v>
      </c>
      <c r="W1630" s="152" t="s">
        <v>197</v>
      </c>
      <c r="X1630" s="155">
        <v>5.9294223647999997</v>
      </c>
      <c r="Y1630" s="152" t="s">
        <v>159</v>
      </c>
      <c r="Z1630" s="154">
        <v>41597</v>
      </c>
      <c r="AA1630" s="153" t="s">
        <v>4326</v>
      </c>
      <c r="AB1630" s="152" t="s">
        <v>801</v>
      </c>
      <c r="AC1630" s="152" t="s">
        <v>175</v>
      </c>
      <c r="AD1630" s="152" t="s">
        <v>207</v>
      </c>
    </row>
    <row r="1631" spans="1:30">
      <c r="A1631" s="189" t="s">
        <v>15641</v>
      </c>
      <c r="B1631" s="189" t="s">
        <v>15642</v>
      </c>
      <c r="C1631" s="154">
        <v>43830</v>
      </c>
      <c r="D1631" s="155">
        <v>1.2948999999999999</v>
      </c>
      <c r="E1631" s="155">
        <v>1.7748999999999999</v>
      </c>
      <c r="F1631" s="156">
        <v>3.0899961375047399E-2</v>
      </c>
      <c r="G1631" s="154">
        <v>43829</v>
      </c>
      <c r="H1631" s="155">
        <v>1.2945</v>
      </c>
      <c r="I1631" s="156">
        <v>11.255262479594499</v>
      </c>
      <c r="J1631" s="152" t="s">
        <v>15643</v>
      </c>
      <c r="K1631" s="156">
        <v>0.79395967930256806</v>
      </c>
      <c r="L1631" s="156">
        <v>1.6963794863739801</v>
      </c>
      <c r="M1631" s="185">
        <v>1.71235566726888</v>
      </c>
      <c r="N1631" s="156">
        <v>2.5582132108347801</v>
      </c>
      <c r="O1631" s="156">
        <v>11.255262479594499</v>
      </c>
      <c r="P1631" s="152" t="s">
        <v>15643</v>
      </c>
      <c r="Q1631" s="156">
        <v>11.475550964187301</v>
      </c>
      <c r="R1631" s="152" t="s">
        <v>15644</v>
      </c>
      <c r="S1631" s="156">
        <v>18.652217560819501</v>
      </c>
      <c r="T1631" s="152" t="s">
        <v>15645</v>
      </c>
      <c r="U1631" s="156">
        <v>85.33476383</v>
      </c>
      <c r="V1631" s="152" t="s">
        <v>157</v>
      </c>
      <c r="W1631" s="152" t="s">
        <v>166</v>
      </c>
      <c r="X1631" s="155">
        <v>0.1008912067</v>
      </c>
      <c r="Y1631" s="152" t="s">
        <v>159</v>
      </c>
      <c r="Z1631" s="154">
        <v>41261</v>
      </c>
      <c r="AA1631" s="153" t="s">
        <v>4326</v>
      </c>
      <c r="AB1631" s="152" t="s">
        <v>15195</v>
      </c>
      <c r="AC1631" s="152" t="s">
        <v>381</v>
      </c>
      <c r="AD1631" s="152" t="s">
        <v>162</v>
      </c>
    </row>
    <row r="1632" spans="1:30">
      <c r="A1632" s="189" t="s">
        <v>3790</v>
      </c>
      <c r="B1632" s="189" t="s">
        <v>3791</v>
      </c>
      <c r="C1632" s="154">
        <v>43830</v>
      </c>
      <c r="D1632" s="155">
        <v>1.153</v>
      </c>
      <c r="E1632" s="155">
        <v>1.5680000000000001</v>
      </c>
      <c r="F1632" s="156">
        <v>8.6805555555571096E-2</v>
      </c>
      <c r="G1632" s="154">
        <v>43829</v>
      </c>
      <c r="H1632" s="155">
        <v>1.1519999999999999</v>
      </c>
      <c r="I1632" s="156">
        <v>11.222779113251701</v>
      </c>
      <c r="J1632" s="152" t="s">
        <v>6740</v>
      </c>
      <c r="K1632" s="156">
        <v>0.69868995633187903</v>
      </c>
      <c r="L1632" s="156">
        <v>1.6754850088183499</v>
      </c>
      <c r="M1632" s="185">
        <v>2.8546036012357301</v>
      </c>
      <c r="N1632" s="156">
        <v>4.9353500889569304</v>
      </c>
      <c r="O1632" s="156">
        <v>11.222779113251701</v>
      </c>
      <c r="P1632" s="152" t="s">
        <v>6740</v>
      </c>
      <c r="Q1632" s="156">
        <v>8.1818912004618802</v>
      </c>
      <c r="R1632" s="152" t="s">
        <v>6741</v>
      </c>
      <c r="S1632" s="156">
        <v>12.082010883225299</v>
      </c>
      <c r="T1632" s="152" t="s">
        <v>6742</v>
      </c>
      <c r="U1632" s="156">
        <v>62.473841999999998</v>
      </c>
      <c r="V1632" s="152" t="s">
        <v>157</v>
      </c>
      <c r="W1632" s="152" t="s">
        <v>189</v>
      </c>
      <c r="X1632" s="155">
        <v>1.2556990504000001</v>
      </c>
      <c r="Y1632" s="152" t="s">
        <v>159</v>
      </c>
      <c r="Z1632" s="154">
        <v>40515</v>
      </c>
      <c r="AA1632" s="153" t="s">
        <v>4326</v>
      </c>
      <c r="AB1632" s="152" t="s">
        <v>469</v>
      </c>
      <c r="AC1632" s="152" t="s">
        <v>269</v>
      </c>
      <c r="AD1632" s="152" t="s">
        <v>181</v>
      </c>
    </row>
    <row r="1633" spans="1:30">
      <c r="A1633" s="189" t="s">
        <v>3862</v>
      </c>
      <c r="B1633" s="189" t="s">
        <v>3863</v>
      </c>
      <c r="C1633" s="154">
        <v>43830</v>
      </c>
      <c r="D1633" s="155">
        <v>1.2350000000000001</v>
      </c>
      <c r="E1633" s="155">
        <v>1.694</v>
      </c>
      <c r="F1633" s="156">
        <v>8.10372771474967E-2</v>
      </c>
      <c r="G1633" s="154">
        <v>43829</v>
      </c>
      <c r="H1633" s="155">
        <v>1.234</v>
      </c>
      <c r="I1633" s="156">
        <v>11.1969530497829</v>
      </c>
      <c r="J1633" s="152" t="s">
        <v>3826</v>
      </c>
      <c r="K1633" s="156">
        <v>0.406504065040658</v>
      </c>
      <c r="L1633" s="156">
        <v>2.8514293921717799</v>
      </c>
      <c r="M1633" s="185">
        <v>3.8647780577321398</v>
      </c>
      <c r="N1633" s="156">
        <v>5.1300183149820402</v>
      </c>
      <c r="O1633" s="156">
        <v>11.1969530497829</v>
      </c>
      <c r="P1633" s="152" t="s">
        <v>3826</v>
      </c>
      <c r="Q1633" s="156">
        <v>11.736261752885399</v>
      </c>
      <c r="R1633" s="152" t="s">
        <v>6743</v>
      </c>
      <c r="S1633" s="156">
        <v>16.527549644867499</v>
      </c>
      <c r="T1633" s="152" t="s">
        <v>6744</v>
      </c>
      <c r="U1633" s="156">
        <v>81.155357499999994</v>
      </c>
      <c r="V1633" s="152" t="s">
        <v>157</v>
      </c>
      <c r="W1633" s="152" t="s">
        <v>189</v>
      </c>
      <c r="X1633" s="155">
        <v>0.83930461570000003</v>
      </c>
      <c r="Y1633" s="152" t="s">
        <v>159</v>
      </c>
      <c r="Z1633" s="154">
        <v>41170</v>
      </c>
      <c r="AA1633" s="153" t="s">
        <v>4326</v>
      </c>
      <c r="AB1633" s="152" t="s">
        <v>558</v>
      </c>
      <c r="AC1633" s="152" t="s">
        <v>209</v>
      </c>
      <c r="AD1633" s="152" t="s">
        <v>185</v>
      </c>
    </row>
    <row r="1634" spans="1:30">
      <c r="A1634" s="189" t="s">
        <v>15646</v>
      </c>
      <c r="B1634" s="189" t="s">
        <v>15647</v>
      </c>
      <c r="C1634" s="154">
        <v>43830</v>
      </c>
      <c r="D1634" s="155">
        <v>1.0759000000000001</v>
      </c>
      <c r="E1634" s="155">
        <v>1.0759000000000001</v>
      </c>
      <c r="F1634" s="156">
        <v>7.4411682634186002E-2</v>
      </c>
      <c r="G1634" s="154">
        <v>43829</v>
      </c>
      <c r="H1634" s="155">
        <v>1.0750999999999999</v>
      </c>
      <c r="I1634" s="156">
        <v>11.192641587432799</v>
      </c>
      <c r="J1634" s="152" t="s">
        <v>15648</v>
      </c>
      <c r="K1634" s="156">
        <v>0.176908752327748</v>
      </c>
      <c r="L1634" s="156">
        <v>0.46689700252125499</v>
      </c>
      <c r="M1634" s="185">
        <v>0.796327524826698</v>
      </c>
      <c r="N1634" s="156">
        <v>2.16503655873138</v>
      </c>
      <c r="O1634" s="156">
        <v>11.192641587432799</v>
      </c>
      <c r="P1634" s="152" t="s">
        <v>15648</v>
      </c>
      <c r="Q1634" s="156">
        <v>5.4907343857241004</v>
      </c>
      <c r="R1634" s="152" t="s">
        <v>15649</v>
      </c>
      <c r="S1634" s="156">
        <v>7.2681954137587397</v>
      </c>
      <c r="T1634" s="152" t="s">
        <v>15650</v>
      </c>
      <c r="U1634" s="156">
        <v>7.5900000000000096</v>
      </c>
      <c r="V1634" s="152" t="s">
        <v>157</v>
      </c>
      <c r="W1634" s="152" t="s">
        <v>189</v>
      </c>
      <c r="X1634" s="155">
        <v>0.14183411169999999</v>
      </c>
      <c r="Y1634" s="152" t="s">
        <v>159</v>
      </c>
      <c r="Z1634" s="154">
        <v>42685</v>
      </c>
      <c r="AA1634" s="153" t="s">
        <v>4326</v>
      </c>
      <c r="AB1634" s="152" t="s">
        <v>15651</v>
      </c>
      <c r="AC1634" s="152" t="s">
        <v>385</v>
      </c>
      <c r="AD1634" s="152" t="s">
        <v>162</v>
      </c>
    </row>
    <row r="1635" spans="1:30">
      <c r="A1635" s="189" t="s">
        <v>8894</v>
      </c>
      <c r="B1635" s="189" t="s">
        <v>8895</v>
      </c>
      <c r="C1635" s="154">
        <v>43830</v>
      </c>
      <c r="D1635" s="155">
        <v>1.1338999999999999</v>
      </c>
      <c r="E1635" s="155">
        <v>1.1338999999999999</v>
      </c>
      <c r="F1635" s="156">
        <v>0.30962491153572502</v>
      </c>
      <c r="G1635" s="154">
        <v>43829</v>
      </c>
      <c r="H1635" s="155">
        <v>1.1304000000000001</v>
      </c>
      <c r="I1635" s="156">
        <v>11.188468327122999</v>
      </c>
      <c r="J1635" s="152" t="s">
        <v>12180</v>
      </c>
      <c r="K1635" s="156">
        <v>2.4577572964669598</v>
      </c>
      <c r="L1635" s="156">
        <v>3.8750458043239302</v>
      </c>
      <c r="M1635" s="185">
        <v>5.34188034188033</v>
      </c>
      <c r="N1635" s="156">
        <v>8.1965648854961692</v>
      </c>
      <c r="O1635" s="156">
        <v>11.188468327122999</v>
      </c>
      <c r="P1635" s="152" t="s">
        <v>12180</v>
      </c>
      <c r="Q1635" s="157">
        <v>0</v>
      </c>
      <c r="R1635" s="152"/>
      <c r="S1635" s="157">
        <v>0</v>
      </c>
      <c r="T1635" s="152"/>
      <c r="U1635" s="156">
        <v>13.39</v>
      </c>
      <c r="V1635" s="152" t="s">
        <v>163</v>
      </c>
      <c r="W1635" s="152" t="s">
        <v>95</v>
      </c>
      <c r="X1635" s="155">
        <v>1.4733064898999999</v>
      </c>
      <c r="Y1635" s="152" t="s">
        <v>159</v>
      </c>
      <c r="Z1635" s="154">
        <v>43418</v>
      </c>
      <c r="AA1635" s="153" t="s">
        <v>4326</v>
      </c>
      <c r="AB1635" s="152" t="s">
        <v>11621</v>
      </c>
      <c r="AC1635" s="152" t="s">
        <v>553</v>
      </c>
      <c r="AD1635" s="152" t="s">
        <v>170</v>
      </c>
    </row>
    <row r="1636" spans="1:30">
      <c r="A1636" s="189" t="s">
        <v>8896</v>
      </c>
      <c r="B1636" s="189" t="s">
        <v>8897</v>
      </c>
      <c r="C1636" s="154">
        <v>43830</v>
      </c>
      <c r="D1636" s="155">
        <v>1.1930000000000001</v>
      </c>
      <c r="E1636" s="155">
        <v>1.1930000000000001</v>
      </c>
      <c r="F1636" s="156">
        <v>0</v>
      </c>
      <c r="G1636" s="154">
        <v>43829</v>
      </c>
      <c r="H1636" s="155">
        <v>1.1930000000000001</v>
      </c>
      <c r="I1636" s="156">
        <v>11.183597390494</v>
      </c>
      <c r="J1636" s="152" t="s">
        <v>12181</v>
      </c>
      <c r="K1636" s="156">
        <v>0.59021922428331497</v>
      </c>
      <c r="L1636" s="156">
        <v>1.5319148936170199</v>
      </c>
      <c r="M1636" s="185">
        <v>2.66781411359726</v>
      </c>
      <c r="N1636" s="156">
        <v>7.4774774774774704</v>
      </c>
      <c r="O1636" s="156">
        <v>11.183597390494</v>
      </c>
      <c r="P1636" s="152" t="s">
        <v>12181</v>
      </c>
      <c r="Q1636" s="156">
        <v>10.5653382761817</v>
      </c>
      <c r="R1636" s="152" t="s">
        <v>12182</v>
      </c>
      <c r="S1636" s="156">
        <v>15.9378036929057</v>
      </c>
      <c r="T1636" s="152" t="s">
        <v>12183</v>
      </c>
      <c r="U1636" s="156">
        <v>19.3</v>
      </c>
      <c r="V1636" s="152" t="s">
        <v>163</v>
      </c>
      <c r="W1636" s="152" t="s">
        <v>166</v>
      </c>
      <c r="X1636" s="155">
        <v>6.2809207395</v>
      </c>
      <c r="Y1636" s="152" t="s">
        <v>159</v>
      </c>
      <c r="Z1636" s="154">
        <v>42468</v>
      </c>
      <c r="AA1636" s="153" t="s">
        <v>4326</v>
      </c>
      <c r="AB1636" s="152" t="s">
        <v>559</v>
      </c>
      <c r="AC1636" s="152" t="s">
        <v>446</v>
      </c>
      <c r="AD1636" s="152" t="s">
        <v>207</v>
      </c>
    </row>
    <row r="1637" spans="1:30">
      <c r="A1637" s="189" t="s">
        <v>3815</v>
      </c>
      <c r="B1637" s="189" t="s">
        <v>3816</v>
      </c>
      <c r="C1637" s="154">
        <v>43830</v>
      </c>
      <c r="D1637" s="155">
        <v>1.2501</v>
      </c>
      <c r="E1637" s="155">
        <v>1.2501</v>
      </c>
      <c r="F1637" s="156">
        <v>0.15221919564172501</v>
      </c>
      <c r="G1637" s="154">
        <v>43829</v>
      </c>
      <c r="H1637" s="155">
        <v>1.2482</v>
      </c>
      <c r="I1637" s="156">
        <v>11.179295624332999</v>
      </c>
      <c r="J1637" s="152" t="s">
        <v>3829</v>
      </c>
      <c r="K1637" s="156">
        <v>0.69271043093032103</v>
      </c>
      <c r="L1637" s="156">
        <v>2.1073266356285298</v>
      </c>
      <c r="M1637" s="185">
        <v>2.2995090016366602</v>
      </c>
      <c r="N1637" s="156">
        <v>4.97984548202888</v>
      </c>
      <c r="O1637" s="156">
        <v>11.179295624332999</v>
      </c>
      <c r="P1637" s="152" t="s">
        <v>3829</v>
      </c>
      <c r="Q1637" s="156">
        <v>13.2850022655188</v>
      </c>
      <c r="R1637" s="152" t="s">
        <v>6745</v>
      </c>
      <c r="S1637" s="156">
        <v>24.660949341842901</v>
      </c>
      <c r="T1637" s="152" t="s">
        <v>6746</v>
      </c>
      <c r="U1637" s="156">
        <v>25.01</v>
      </c>
      <c r="V1637" s="152" t="s">
        <v>157</v>
      </c>
      <c r="W1637" s="152" t="s">
        <v>166</v>
      </c>
      <c r="X1637" s="155">
        <v>56.763554296499997</v>
      </c>
      <c r="Y1637" s="152" t="s">
        <v>159</v>
      </c>
      <c r="Z1637" s="154">
        <v>42697</v>
      </c>
      <c r="AA1637" s="153" t="s">
        <v>4326</v>
      </c>
      <c r="AB1637" s="152" t="s">
        <v>172</v>
      </c>
      <c r="AC1637" s="152" t="s">
        <v>167</v>
      </c>
      <c r="AD1637" s="152" t="s">
        <v>185</v>
      </c>
    </row>
    <row r="1638" spans="1:30">
      <c r="A1638" s="189" t="s">
        <v>8898</v>
      </c>
      <c r="B1638" s="189" t="s">
        <v>8899</v>
      </c>
      <c r="C1638" s="154">
        <v>43830</v>
      </c>
      <c r="D1638" s="155">
        <v>1.5657000000000001</v>
      </c>
      <c r="E1638" s="155">
        <v>1.8876999999999999</v>
      </c>
      <c r="F1638" s="156">
        <v>5.1121477410705898E-2</v>
      </c>
      <c r="G1638" s="154">
        <v>43829</v>
      </c>
      <c r="H1638" s="155">
        <v>1.5649</v>
      </c>
      <c r="I1638" s="156">
        <v>11.160733075438401</v>
      </c>
      <c r="J1638" s="152" t="s">
        <v>12184</v>
      </c>
      <c r="K1638" s="156">
        <v>0.54585152838429296</v>
      </c>
      <c r="L1638" s="156">
        <v>1.62923536284565</v>
      </c>
      <c r="M1638" s="185">
        <v>3.0066115999576701</v>
      </c>
      <c r="N1638" s="156">
        <v>4.4247390830170401</v>
      </c>
      <c r="O1638" s="156">
        <v>11.160733075438401</v>
      </c>
      <c r="P1638" s="152" t="s">
        <v>12184</v>
      </c>
      <c r="Q1638" s="156">
        <v>13.663802184584</v>
      </c>
      <c r="R1638" s="152" t="s">
        <v>12185</v>
      </c>
      <c r="S1638" s="156">
        <v>29.280899805369099</v>
      </c>
      <c r="T1638" s="152" t="s">
        <v>12186</v>
      </c>
      <c r="U1638" s="156">
        <v>92.628540709999996</v>
      </c>
      <c r="V1638" s="152" t="s">
        <v>157</v>
      </c>
      <c r="W1638" s="152" t="s">
        <v>166</v>
      </c>
      <c r="X1638" s="155">
        <v>4.3087876194000003</v>
      </c>
      <c r="Y1638" s="152" t="s">
        <v>159</v>
      </c>
      <c r="Z1638" s="154">
        <v>41528</v>
      </c>
      <c r="AA1638" s="153" t="s">
        <v>4326</v>
      </c>
      <c r="AB1638" s="152" t="s">
        <v>1705</v>
      </c>
      <c r="AC1638" s="152" t="s">
        <v>261</v>
      </c>
      <c r="AD1638" s="152" t="s">
        <v>173</v>
      </c>
    </row>
    <row r="1639" spans="1:30">
      <c r="A1639" s="189" t="s">
        <v>15652</v>
      </c>
      <c r="B1639" s="189" t="s">
        <v>15653</v>
      </c>
      <c r="C1639" s="154">
        <v>43830</v>
      </c>
      <c r="D1639" s="155">
        <v>1.1254999999999999</v>
      </c>
      <c r="E1639" s="155">
        <v>1.1254999999999999</v>
      </c>
      <c r="F1639" s="156">
        <v>8.8857295183924802E-3</v>
      </c>
      <c r="G1639" s="154">
        <v>43829</v>
      </c>
      <c r="H1639" s="155">
        <v>1.1254</v>
      </c>
      <c r="I1639" s="156">
        <v>11.149516097175599</v>
      </c>
      <c r="J1639" s="152" t="s">
        <v>15654</v>
      </c>
      <c r="K1639" s="156">
        <v>1.1049227452389501</v>
      </c>
      <c r="L1639" s="156">
        <v>2.8417397660818602</v>
      </c>
      <c r="M1639" s="185">
        <v>-0.67949170490646305</v>
      </c>
      <c r="N1639" s="156">
        <v>2.6635045151874399</v>
      </c>
      <c r="O1639" s="156">
        <v>11.149516097175599</v>
      </c>
      <c r="P1639" s="152" t="s">
        <v>15654</v>
      </c>
      <c r="Q1639" s="157">
        <v>0</v>
      </c>
      <c r="R1639" s="152"/>
      <c r="S1639" s="157">
        <v>0</v>
      </c>
      <c r="T1639" s="152"/>
      <c r="U1639" s="156">
        <v>12.55</v>
      </c>
      <c r="V1639" s="152" t="s">
        <v>163</v>
      </c>
      <c r="W1639" s="152" t="s">
        <v>95</v>
      </c>
      <c r="X1639" s="155">
        <v>3.1807366099999998E-2</v>
      </c>
      <c r="Y1639" s="152" t="s">
        <v>159</v>
      </c>
      <c r="Z1639" s="154">
        <v>43292</v>
      </c>
      <c r="AA1639" s="153" t="s">
        <v>4326</v>
      </c>
      <c r="AB1639" s="152" t="s">
        <v>588</v>
      </c>
      <c r="AC1639" s="152" t="s">
        <v>394</v>
      </c>
      <c r="AD1639" s="152" t="s">
        <v>173</v>
      </c>
    </row>
    <row r="1640" spans="1:30">
      <c r="A1640" s="189" t="s">
        <v>15655</v>
      </c>
      <c r="B1640" s="189" t="s">
        <v>15656</v>
      </c>
      <c r="C1640" s="154">
        <v>43830</v>
      </c>
      <c r="D1640" s="155">
        <v>1.2904</v>
      </c>
      <c r="E1640" s="155">
        <v>1.7704</v>
      </c>
      <c r="F1640" s="156">
        <v>3.1007751937980201E-2</v>
      </c>
      <c r="G1640" s="154">
        <v>43829</v>
      </c>
      <c r="H1640" s="155">
        <v>1.29</v>
      </c>
      <c r="I1640" s="156">
        <v>11.135991731978301</v>
      </c>
      <c r="J1640" s="152" t="s">
        <v>15657</v>
      </c>
      <c r="K1640" s="156">
        <v>0.78887760681090002</v>
      </c>
      <c r="L1640" s="156">
        <v>1.67835473957924</v>
      </c>
      <c r="M1640" s="185">
        <v>1.67835473957924</v>
      </c>
      <c r="N1640" s="156">
        <v>2.50218444673922</v>
      </c>
      <c r="O1640" s="156">
        <v>11.135991731978301</v>
      </c>
      <c r="P1640" s="152" t="s">
        <v>15657</v>
      </c>
      <c r="Q1640" s="156">
        <v>11.241379310344801</v>
      </c>
      <c r="R1640" s="152" t="s">
        <v>15658</v>
      </c>
      <c r="S1640" s="156">
        <v>17.810553563218399</v>
      </c>
      <c r="T1640" s="152" t="s">
        <v>15659</v>
      </c>
      <c r="U1640" s="156">
        <v>27.941280776698999</v>
      </c>
      <c r="V1640" s="152" t="s">
        <v>157</v>
      </c>
      <c r="W1640" s="152" t="s">
        <v>166</v>
      </c>
      <c r="X1640" s="155">
        <v>0.40502447720000001</v>
      </c>
      <c r="Y1640" s="152" t="s">
        <v>159</v>
      </c>
      <c r="Z1640" s="154">
        <v>42326</v>
      </c>
      <c r="AA1640" s="153" t="s">
        <v>4326</v>
      </c>
      <c r="AB1640" s="152" t="s">
        <v>15195</v>
      </c>
      <c r="AC1640" s="152" t="s">
        <v>381</v>
      </c>
      <c r="AD1640" s="152" t="s">
        <v>162</v>
      </c>
    </row>
    <row r="1641" spans="1:30">
      <c r="A1641" s="189" t="s">
        <v>3809</v>
      </c>
      <c r="B1641" s="189" t="s">
        <v>3810</v>
      </c>
      <c r="C1641" s="154">
        <v>43830</v>
      </c>
      <c r="D1641" s="155">
        <v>1.1519999999999999</v>
      </c>
      <c r="E1641" s="155">
        <v>1.351</v>
      </c>
      <c r="F1641" s="156">
        <v>8.6880973066898806E-2</v>
      </c>
      <c r="G1641" s="154">
        <v>43829</v>
      </c>
      <c r="H1641" s="155">
        <v>1.151</v>
      </c>
      <c r="I1641" s="156">
        <v>11.133693775306799</v>
      </c>
      <c r="J1641" s="152" t="s">
        <v>3832</v>
      </c>
      <c r="K1641" s="156">
        <v>0.54110136530161701</v>
      </c>
      <c r="L1641" s="156">
        <v>1.9993929241859201</v>
      </c>
      <c r="M1641" s="185">
        <v>3.4160761520216001</v>
      </c>
      <c r="N1641" s="156">
        <v>4.6991540199126698</v>
      </c>
      <c r="O1641" s="156">
        <v>11.133693775306799</v>
      </c>
      <c r="P1641" s="152" t="s">
        <v>3832</v>
      </c>
      <c r="Q1641" s="156">
        <v>13.863641471571899</v>
      </c>
      <c r="R1641" s="152" t="s">
        <v>6747</v>
      </c>
      <c r="S1641" s="156">
        <v>22.135349955157</v>
      </c>
      <c r="T1641" s="152" t="s">
        <v>6748</v>
      </c>
      <c r="U1641" s="156">
        <v>36.180915200000001</v>
      </c>
      <c r="V1641" s="152" t="s">
        <v>157</v>
      </c>
      <c r="W1641" s="152" t="s">
        <v>166</v>
      </c>
      <c r="X1641" s="155">
        <v>20.617026876699999</v>
      </c>
      <c r="Y1641" s="152" t="s">
        <v>159</v>
      </c>
      <c r="Z1641" s="154">
        <v>42020</v>
      </c>
      <c r="AA1641" s="153" t="s">
        <v>4326</v>
      </c>
      <c r="AB1641" s="152" t="s">
        <v>437</v>
      </c>
      <c r="AC1641" s="152" t="s">
        <v>343</v>
      </c>
      <c r="AD1641" s="152" t="s">
        <v>229</v>
      </c>
    </row>
    <row r="1642" spans="1:30">
      <c r="A1642" s="189" t="s">
        <v>15660</v>
      </c>
      <c r="B1642" s="189" t="s">
        <v>15661</v>
      </c>
      <c r="C1642" s="154">
        <v>43830</v>
      </c>
      <c r="D1642" s="155">
        <v>1.1901999999999999</v>
      </c>
      <c r="E1642" s="155">
        <v>1.2539</v>
      </c>
      <c r="F1642" s="156">
        <v>0.15146415348367501</v>
      </c>
      <c r="G1642" s="154">
        <v>43829</v>
      </c>
      <c r="H1642" s="155">
        <v>1.1883999999999999</v>
      </c>
      <c r="I1642" s="156">
        <v>11.133186622383</v>
      </c>
      <c r="J1642" s="152" t="s">
        <v>15662</v>
      </c>
      <c r="K1642" s="156">
        <v>0.68522121647915202</v>
      </c>
      <c r="L1642" s="156">
        <v>2.0929833590667299</v>
      </c>
      <c r="M1642" s="185">
        <v>3.6667517690608298</v>
      </c>
      <c r="N1642" s="156">
        <v>8.6766001631267908</v>
      </c>
      <c r="O1642" s="156">
        <v>11.133186622383</v>
      </c>
      <c r="P1642" s="152" t="s">
        <v>15662</v>
      </c>
      <c r="Q1642" s="156">
        <v>18.012860079959101</v>
      </c>
      <c r="R1642" s="152" t="s">
        <v>15663</v>
      </c>
      <c r="S1642" s="157">
        <v>0</v>
      </c>
      <c r="T1642" s="152"/>
      <c r="U1642" s="156">
        <v>26.25451168</v>
      </c>
      <c r="V1642" s="152" t="s">
        <v>163</v>
      </c>
      <c r="W1642" s="152" t="s">
        <v>95</v>
      </c>
      <c r="X1642" s="155">
        <v>0.45233997170000001</v>
      </c>
      <c r="Y1642" s="152" t="s">
        <v>159</v>
      </c>
      <c r="Z1642" s="154">
        <v>42804</v>
      </c>
      <c r="AA1642" s="153" t="s">
        <v>4326</v>
      </c>
      <c r="AB1642" s="152" t="s">
        <v>12233</v>
      </c>
      <c r="AC1642" s="152" t="s">
        <v>198</v>
      </c>
      <c r="AD1642" s="152" t="s">
        <v>207</v>
      </c>
    </row>
    <row r="1643" spans="1:30">
      <c r="A1643" s="189" t="s">
        <v>15664</v>
      </c>
      <c r="B1643" s="189" t="s">
        <v>15665</v>
      </c>
      <c r="C1643" s="154">
        <v>43830</v>
      </c>
      <c r="D1643" s="155">
        <v>1.4897</v>
      </c>
      <c r="E1643" s="155">
        <v>1.5397000000000001</v>
      </c>
      <c r="F1643" s="156">
        <v>0.188311251597266</v>
      </c>
      <c r="G1643" s="154">
        <v>43829</v>
      </c>
      <c r="H1643" s="155">
        <v>1.4869000000000001</v>
      </c>
      <c r="I1643" s="156">
        <v>11.130175307721</v>
      </c>
      <c r="J1643" s="152" t="s">
        <v>15666</v>
      </c>
      <c r="K1643" s="156">
        <v>0.78479128611055105</v>
      </c>
      <c r="L1643" s="156">
        <v>2.4975918535846899</v>
      </c>
      <c r="M1643" s="185">
        <v>2.9438186718264001</v>
      </c>
      <c r="N1643" s="156">
        <v>5.2865926920630297</v>
      </c>
      <c r="O1643" s="156">
        <v>11.130175307721</v>
      </c>
      <c r="P1643" s="152" t="s">
        <v>15666</v>
      </c>
      <c r="Q1643" s="156">
        <v>13.1045478703212</v>
      </c>
      <c r="R1643" s="152" t="s">
        <v>15667</v>
      </c>
      <c r="S1643" s="156">
        <v>16.002180345740499</v>
      </c>
      <c r="T1643" s="152" t="s">
        <v>15668</v>
      </c>
      <c r="U1643" s="156">
        <v>56.374106939999997</v>
      </c>
      <c r="V1643" s="152" t="s">
        <v>157</v>
      </c>
      <c r="W1643" s="152" t="s">
        <v>189</v>
      </c>
      <c r="X1643" s="155">
        <v>0.48819379740000002</v>
      </c>
      <c r="Y1643" s="152" t="s">
        <v>159</v>
      </c>
      <c r="Z1643" s="154">
        <v>41421</v>
      </c>
      <c r="AA1643" s="153" t="s">
        <v>4326</v>
      </c>
      <c r="AB1643" s="152" t="s">
        <v>580</v>
      </c>
      <c r="AC1643" s="152" t="s">
        <v>175</v>
      </c>
      <c r="AD1643" s="152" t="s">
        <v>226</v>
      </c>
    </row>
    <row r="1644" spans="1:30">
      <c r="A1644" s="189" t="s">
        <v>8900</v>
      </c>
      <c r="B1644" s="189" t="s">
        <v>8901</v>
      </c>
      <c r="C1644" s="154">
        <v>43830</v>
      </c>
      <c r="D1644" s="155">
        <v>0.89380000000000004</v>
      </c>
      <c r="E1644" s="155">
        <v>0.89380000000000004</v>
      </c>
      <c r="F1644" s="156">
        <v>2.2381378692937399E-2</v>
      </c>
      <c r="G1644" s="154">
        <v>43829</v>
      </c>
      <c r="H1644" s="155">
        <v>0.89359999999999995</v>
      </c>
      <c r="I1644" s="156">
        <v>11.100062150404</v>
      </c>
      <c r="J1644" s="152" t="s">
        <v>12187</v>
      </c>
      <c r="K1644" s="156">
        <v>0.168104897456019</v>
      </c>
      <c r="L1644" s="156">
        <v>0.51731893837157505</v>
      </c>
      <c r="M1644" s="185">
        <v>0.93732354601920798</v>
      </c>
      <c r="N1644" s="156">
        <v>1.5335681017834899</v>
      </c>
      <c r="O1644" s="156">
        <v>11.100062150404</v>
      </c>
      <c r="P1644" s="152" t="s">
        <v>12187</v>
      </c>
      <c r="Q1644" s="156">
        <v>-17.675232568849601</v>
      </c>
      <c r="R1644" s="152" t="s">
        <v>12188</v>
      </c>
      <c r="S1644" s="157">
        <v>0</v>
      </c>
      <c r="T1644" s="152"/>
      <c r="U1644" s="156">
        <v>-10.62</v>
      </c>
      <c r="V1644" s="152" t="s">
        <v>157</v>
      </c>
      <c r="W1644" s="152" t="s">
        <v>95</v>
      </c>
      <c r="X1644" s="155">
        <v>1.0075072970000001</v>
      </c>
      <c r="Y1644" s="152" t="s">
        <v>159</v>
      </c>
      <c r="Z1644" s="154">
        <v>42807</v>
      </c>
      <c r="AA1644" s="153" t="s">
        <v>4326</v>
      </c>
      <c r="AB1644" s="152" t="s">
        <v>12189</v>
      </c>
      <c r="AC1644" s="152" t="s">
        <v>317</v>
      </c>
      <c r="AD1644" s="152" t="s">
        <v>170</v>
      </c>
    </row>
    <row r="1645" spans="1:30">
      <c r="A1645" s="189" t="s">
        <v>8902</v>
      </c>
      <c r="B1645" s="189" t="s">
        <v>8903</v>
      </c>
      <c r="C1645" s="154">
        <v>43830</v>
      </c>
      <c r="D1645" s="155">
        <v>1.1919999999999999</v>
      </c>
      <c r="E1645" s="155">
        <v>1.1919999999999999</v>
      </c>
      <c r="F1645" s="156">
        <v>0</v>
      </c>
      <c r="G1645" s="154">
        <v>43829</v>
      </c>
      <c r="H1645" s="155">
        <v>1.1919999999999999</v>
      </c>
      <c r="I1645" s="156">
        <v>11.0904007455732</v>
      </c>
      <c r="J1645" s="152" t="s">
        <v>12190</v>
      </c>
      <c r="K1645" s="156">
        <v>0.76077768385459799</v>
      </c>
      <c r="L1645" s="156">
        <v>2.2298456260720401</v>
      </c>
      <c r="M1645" s="185">
        <v>3.11418685121108</v>
      </c>
      <c r="N1645" s="156">
        <v>5.9555555555555504</v>
      </c>
      <c r="O1645" s="156">
        <v>11.0904007455732</v>
      </c>
      <c r="P1645" s="152" t="s">
        <v>12190</v>
      </c>
      <c r="Q1645" s="156">
        <v>12.452830188679201</v>
      </c>
      <c r="R1645" s="152" t="s">
        <v>12191</v>
      </c>
      <c r="S1645" s="156">
        <v>20.647773279352201</v>
      </c>
      <c r="T1645" s="152" t="s">
        <v>12192</v>
      </c>
      <c r="U1645" s="156">
        <v>19.2</v>
      </c>
      <c r="V1645" s="152" t="s">
        <v>157</v>
      </c>
      <c r="W1645" s="152" t="s">
        <v>166</v>
      </c>
      <c r="X1645" s="155">
        <v>3.8121909315</v>
      </c>
      <c r="Y1645" s="152" t="s">
        <v>159</v>
      </c>
      <c r="Z1645" s="154">
        <v>42585</v>
      </c>
      <c r="AA1645" s="153" t="s">
        <v>4326</v>
      </c>
      <c r="AB1645" s="152" t="s">
        <v>6592</v>
      </c>
      <c r="AC1645" s="152" t="s">
        <v>209</v>
      </c>
      <c r="AD1645" s="152" t="s">
        <v>185</v>
      </c>
    </row>
    <row r="1646" spans="1:30">
      <c r="A1646" s="189" t="s">
        <v>15669</v>
      </c>
      <c r="B1646" s="189" t="s">
        <v>15670</v>
      </c>
      <c r="C1646" s="154">
        <v>43830</v>
      </c>
      <c r="D1646" s="155">
        <v>1.1819999999999999</v>
      </c>
      <c r="E1646" s="155">
        <v>1.1819999999999999</v>
      </c>
      <c r="F1646" s="156">
        <v>0</v>
      </c>
      <c r="G1646" s="154">
        <v>43829</v>
      </c>
      <c r="H1646" s="155">
        <v>1.1819999999999999</v>
      </c>
      <c r="I1646" s="156">
        <v>11.090225563909801</v>
      </c>
      <c r="J1646" s="152" t="s">
        <v>15671</v>
      </c>
      <c r="K1646" s="156">
        <v>0.76726342710996598</v>
      </c>
      <c r="L1646" s="156">
        <v>2.1607605877268701</v>
      </c>
      <c r="M1646" s="185">
        <v>2.4263431542461</v>
      </c>
      <c r="N1646" s="156">
        <v>2.6041666666666701</v>
      </c>
      <c r="O1646" s="156">
        <v>11.090225563909801</v>
      </c>
      <c r="P1646" s="152" t="s">
        <v>15671</v>
      </c>
      <c r="Q1646" s="156">
        <v>8.3409715857011903</v>
      </c>
      <c r="R1646" s="152" t="s">
        <v>15672</v>
      </c>
      <c r="S1646" s="156">
        <v>18.913480885311898</v>
      </c>
      <c r="T1646" s="152" t="s">
        <v>15673</v>
      </c>
      <c r="U1646" s="156">
        <v>18.2</v>
      </c>
      <c r="V1646" s="152" t="s">
        <v>163</v>
      </c>
      <c r="W1646" s="152" t="s">
        <v>189</v>
      </c>
      <c r="X1646" s="155">
        <v>5.3759817999999996E-3</v>
      </c>
      <c r="Y1646" s="152" t="s">
        <v>159</v>
      </c>
      <c r="Z1646" s="154">
        <v>42676</v>
      </c>
      <c r="AA1646" s="153" t="s">
        <v>4326</v>
      </c>
      <c r="AB1646" s="152" t="s">
        <v>592</v>
      </c>
      <c r="AC1646" s="152" t="s">
        <v>261</v>
      </c>
      <c r="AD1646" s="152" t="s">
        <v>229</v>
      </c>
    </row>
    <row r="1647" spans="1:30">
      <c r="A1647" s="189" t="s">
        <v>3867</v>
      </c>
      <c r="B1647" s="189" t="s">
        <v>3868</v>
      </c>
      <c r="C1647" s="154">
        <v>43830</v>
      </c>
      <c r="D1647" s="155">
        <v>1.804</v>
      </c>
      <c r="E1647" s="155">
        <v>1.804</v>
      </c>
      <c r="F1647" s="156">
        <v>0.27793218454697699</v>
      </c>
      <c r="G1647" s="154">
        <v>43829</v>
      </c>
      <c r="H1647" s="155">
        <v>1.7989999999999999</v>
      </c>
      <c r="I1647" s="156">
        <v>11.0837438423645</v>
      </c>
      <c r="J1647" s="152" t="s">
        <v>3837</v>
      </c>
      <c r="K1647" s="156">
        <v>0.83845723868083399</v>
      </c>
      <c r="L1647" s="156">
        <v>2.7920227920228</v>
      </c>
      <c r="M1647" s="185">
        <v>3.5591274397244601</v>
      </c>
      <c r="N1647" s="156">
        <v>5.4970760233918199</v>
      </c>
      <c r="O1647" s="156">
        <v>11.0837438423645</v>
      </c>
      <c r="P1647" s="152" t="s">
        <v>3837</v>
      </c>
      <c r="Q1647" s="156">
        <v>3.9170506912442402</v>
      </c>
      <c r="R1647" s="152" t="s">
        <v>6749</v>
      </c>
      <c r="S1647" s="156">
        <v>7.4449076831447298</v>
      </c>
      <c r="T1647" s="152" t="s">
        <v>6750</v>
      </c>
      <c r="U1647" s="156">
        <v>80.400000000000006</v>
      </c>
      <c r="V1647" s="152" t="s">
        <v>157</v>
      </c>
      <c r="W1647" s="152" t="s">
        <v>158</v>
      </c>
      <c r="X1647" s="155">
        <v>0.53508995059999998</v>
      </c>
      <c r="Y1647" s="152" t="s">
        <v>159</v>
      </c>
      <c r="Z1647" s="154">
        <v>40619</v>
      </c>
      <c r="AA1647" s="153" t="s">
        <v>4326</v>
      </c>
      <c r="AB1647" s="152" t="s">
        <v>3869</v>
      </c>
      <c r="AC1647" s="152" t="s">
        <v>215</v>
      </c>
      <c r="AD1647" s="152" t="s">
        <v>173</v>
      </c>
    </row>
    <row r="1648" spans="1:30">
      <c r="A1648" s="189" t="s">
        <v>8904</v>
      </c>
      <c r="B1648" s="189" t="s">
        <v>8905</v>
      </c>
      <c r="C1648" s="154">
        <v>43830</v>
      </c>
      <c r="D1648" s="155">
        <v>1.165</v>
      </c>
      <c r="E1648" s="155">
        <v>1.165</v>
      </c>
      <c r="F1648" s="156">
        <v>0.17196904557179701</v>
      </c>
      <c r="G1648" s="154">
        <v>43829</v>
      </c>
      <c r="H1648" s="155">
        <v>1.163</v>
      </c>
      <c r="I1648" s="156">
        <v>11.0581506196378</v>
      </c>
      <c r="J1648" s="152" t="s">
        <v>12193</v>
      </c>
      <c r="K1648" s="156">
        <v>0.60449050086356804</v>
      </c>
      <c r="L1648" s="156">
        <v>1.4808362369338099</v>
      </c>
      <c r="M1648" s="185">
        <v>2.6431718061674001</v>
      </c>
      <c r="N1648" s="156">
        <v>5.8128973660308896</v>
      </c>
      <c r="O1648" s="156">
        <v>11.0581506196378</v>
      </c>
      <c r="P1648" s="152" t="s">
        <v>12193</v>
      </c>
      <c r="Q1648" s="156">
        <v>10.321969696969701</v>
      </c>
      <c r="R1648" s="152" t="s">
        <v>12194</v>
      </c>
      <c r="S1648" s="156">
        <v>11.8042226487524</v>
      </c>
      <c r="T1648" s="152" t="s">
        <v>12195</v>
      </c>
      <c r="U1648" s="156">
        <v>16.5</v>
      </c>
      <c r="V1648" s="152" t="s">
        <v>163</v>
      </c>
      <c r="W1648" s="152" t="s">
        <v>166</v>
      </c>
      <c r="X1648" s="155">
        <v>4.4189949448999997</v>
      </c>
      <c r="Y1648" s="152" t="s">
        <v>159</v>
      </c>
      <c r="Z1648" s="154">
        <v>42327</v>
      </c>
      <c r="AA1648" s="153" t="s">
        <v>4326</v>
      </c>
      <c r="AB1648" s="152" t="s">
        <v>220</v>
      </c>
      <c r="AC1648" s="152" t="s">
        <v>200</v>
      </c>
      <c r="AD1648" s="152" t="s">
        <v>272</v>
      </c>
    </row>
    <row r="1649" spans="1:30">
      <c r="A1649" s="189" t="s">
        <v>3835</v>
      </c>
      <c r="B1649" s="189" t="s">
        <v>3836</v>
      </c>
      <c r="C1649" s="154">
        <v>43830</v>
      </c>
      <c r="D1649" s="155">
        <v>1.0911999999999999</v>
      </c>
      <c r="E1649" s="155">
        <v>1.2212000000000001</v>
      </c>
      <c r="F1649" s="156">
        <v>0.146842878120408</v>
      </c>
      <c r="G1649" s="154">
        <v>43829</v>
      </c>
      <c r="H1649" s="155">
        <v>1.0895999999999999</v>
      </c>
      <c r="I1649" s="156">
        <v>11.050213505531699</v>
      </c>
      <c r="J1649" s="152" t="s">
        <v>3838</v>
      </c>
      <c r="K1649" s="156">
        <v>0.92489826119126595</v>
      </c>
      <c r="L1649" s="156">
        <v>2.4889640274255602</v>
      </c>
      <c r="M1649" s="185">
        <v>2.8499969922055102</v>
      </c>
      <c r="N1649" s="156">
        <v>4.0583081854341501</v>
      </c>
      <c r="O1649" s="156">
        <v>11.050213505531699</v>
      </c>
      <c r="P1649" s="152" t="s">
        <v>3838</v>
      </c>
      <c r="Q1649" s="156">
        <v>15.9701592383531</v>
      </c>
      <c r="R1649" s="152" t="s">
        <v>6751</v>
      </c>
      <c r="S1649" s="156">
        <v>22.1666916867953</v>
      </c>
      <c r="T1649" s="152" t="s">
        <v>6752</v>
      </c>
      <c r="U1649" s="156">
        <v>23.418648319999999</v>
      </c>
      <c r="V1649" s="152" t="s">
        <v>157</v>
      </c>
      <c r="W1649" s="152" t="s">
        <v>197</v>
      </c>
      <c r="X1649" s="155">
        <v>12.9611298805</v>
      </c>
      <c r="Y1649" s="152" t="s">
        <v>159</v>
      </c>
      <c r="Z1649" s="154">
        <v>42534</v>
      </c>
      <c r="AA1649" s="153" t="s">
        <v>4326</v>
      </c>
      <c r="AB1649" s="152" t="s">
        <v>6753</v>
      </c>
      <c r="AC1649" s="152" t="s">
        <v>188</v>
      </c>
      <c r="AD1649" s="152" t="s">
        <v>162</v>
      </c>
    </row>
    <row r="1650" spans="1:30">
      <c r="A1650" s="189" t="s">
        <v>15674</v>
      </c>
      <c r="B1650" s="189" t="s">
        <v>15675</v>
      </c>
      <c r="C1650" s="154">
        <v>43830</v>
      </c>
      <c r="D1650" s="155">
        <v>1.1115999999999999</v>
      </c>
      <c r="E1650" s="155">
        <v>1.2116</v>
      </c>
      <c r="F1650" s="156">
        <v>0.189274447949526</v>
      </c>
      <c r="G1650" s="154">
        <v>43829</v>
      </c>
      <c r="H1650" s="155">
        <v>1.1094999999999999</v>
      </c>
      <c r="I1650" s="156">
        <v>11.048942973581999</v>
      </c>
      <c r="J1650" s="152" t="s">
        <v>15676</v>
      </c>
      <c r="K1650" s="156">
        <v>0.93525833106329004</v>
      </c>
      <c r="L1650" s="156">
        <v>2.63133598005725</v>
      </c>
      <c r="M1650" s="185">
        <v>3.1360103141172</v>
      </c>
      <c r="N1650" s="156">
        <v>6.5056931269095699</v>
      </c>
      <c r="O1650" s="156">
        <v>11.048942973581999</v>
      </c>
      <c r="P1650" s="152" t="s">
        <v>15676</v>
      </c>
      <c r="Q1650" s="156">
        <v>11.7242560112189</v>
      </c>
      <c r="R1650" s="152" t="s">
        <v>15677</v>
      </c>
      <c r="S1650" s="156">
        <v>20.364069881889801</v>
      </c>
      <c r="T1650" s="152" t="s">
        <v>15678</v>
      </c>
      <c r="U1650" s="156">
        <v>22.289895000000001</v>
      </c>
      <c r="V1650" s="152" t="s">
        <v>163</v>
      </c>
      <c r="W1650" s="152" t="s">
        <v>166</v>
      </c>
      <c r="X1650" s="155">
        <v>0.86837499100000004</v>
      </c>
      <c r="Y1650" s="152" t="s">
        <v>159</v>
      </c>
      <c r="Z1650" s="154">
        <v>42160</v>
      </c>
      <c r="AA1650" s="153" t="s">
        <v>4326</v>
      </c>
      <c r="AB1650" s="152" t="s">
        <v>6753</v>
      </c>
      <c r="AC1650" s="152" t="s">
        <v>188</v>
      </c>
      <c r="AD1650" s="152" t="s">
        <v>181</v>
      </c>
    </row>
    <row r="1651" spans="1:30">
      <c r="A1651" s="189" t="s">
        <v>8906</v>
      </c>
      <c r="B1651" s="189" t="s">
        <v>8907</v>
      </c>
      <c r="C1651" s="154">
        <v>43830</v>
      </c>
      <c r="D1651" s="155">
        <v>0.73899999999999999</v>
      </c>
      <c r="E1651" s="155">
        <v>0.73899999999999999</v>
      </c>
      <c r="F1651" s="156">
        <v>-0.175604484668373</v>
      </c>
      <c r="G1651" s="154">
        <v>43829</v>
      </c>
      <c r="H1651" s="155">
        <v>0.74029999999999996</v>
      </c>
      <c r="I1651" s="156">
        <v>11.0443275732532</v>
      </c>
      <c r="J1651" s="152" t="s">
        <v>12196</v>
      </c>
      <c r="K1651" s="156">
        <v>1.2467461296067901</v>
      </c>
      <c r="L1651" s="156">
        <v>5.6771056771056703</v>
      </c>
      <c r="M1651" s="185">
        <v>8.2466676431814907</v>
      </c>
      <c r="N1651" s="156">
        <v>9.4490521327014196</v>
      </c>
      <c r="O1651" s="156">
        <v>11.0443275732532</v>
      </c>
      <c r="P1651" s="152" t="s">
        <v>12196</v>
      </c>
      <c r="Q1651" s="156">
        <v>-26.6355604090142</v>
      </c>
      <c r="R1651" s="152" t="s">
        <v>12197</v>
      </c>
      <c r="S1651" s="157">
        <v>0</v>
      </c>
      <c r="T1651" s="152"/>
      <c r="U1651" s="156">
        <v>-26.1</v>
      </c>
      <c r="V1651" s="152" t="s">
        <v>157</v>
      </c>
      <c r="W1651" s="152" t="s">
        <v>95</v>
      </c>
      <c r="X1651" s="155">
        <v>1.1182331793</v>
      </c>
      <c r="Y1651" s="152" t="s">
        <v>159</v>
      </c>
      <c r="Z1651" s="154">
        <v>43066</v>
      </c>
      <c r="AA1651" s="153" t="s">
        <v>4326</v>
      </c>
      <c r="AB1651" s="152" t="s">
        <v>600</v>
      </c>
      <c r="AC1651" s="152" t="s">
        <v>261</v>
      </c>
      <c r="AD1651" s="152" t="s">
        <v>185</v>
      </c>
    </row>
    <row r="1652" spans="1:30">
      <c r="A1652" s="189" t="s">
        <v>8908</v>
      </c>
      <c r="B1652" s="189" t="s">
        <v>8909</v>
      </c>
      <c r="C1652" s="154">
        <v>43830</v>
      </c>
      <c r="D1652" s="155">
        <v>1.123</v>
      </c>
      <c r="E1652" s="155">
        <v>1.1684000000000001</v>
      </c>
      <c r="F1652" s="156">
        <v>7.12885403671185E-2</v>
      </c>
      <c r="G1652" s="154">
        <v>43829</v>
      </c>
      <c r="H1652" s="155">
        <v>1.1222000000000001</v>
      </c>
      <c r="I1652" s="156">
        <v>11.034210005932399</v>
      </c>
      <c r="J1652" s="152" t="s">
        <v>12198</v>
      </c>
      <c r="K1652" s="156">
        <v>0.78980434392388899</v>
      </c>
      <c r="L1652" s="156">
        <v>2.3794329473971998</v>
      </c>
      <c r="M1652" s="185">
        <v>4.0585618977019999</v>
      </c>
      <c r="N1652" s="156">
        <v>5.6245297215952004</v>
      </c>
      <c r="O1652" s="156">
        <v>11.034210005932399</v>
      </c>
      <c r="P1652" s="152" t="s">
        <v>12198</v>
      </c>
      <c r="Q1652" s="156">
        <v>10.6731053513354</v>
      </c>
      <c r="R1652" s="152" t="s">
        <v>12199</v>
      </c>
      <c r="S1652" s="156">
        <v>17.182633076999899</v>
      </c>
      <c r="T1652" s="152" t="s">
        <v>12200</v>
      </c>
      <c r="U1652" s="156">
        <v>17.334970500000001</v>
      </c>
      <c r="V1652" s="152" t="s">
        <v>163</v>
      </c>
      <c r="W1652" s="152" t="s">
        <v>166</v>
      </c>
      <c r="X1652" s="155">
        <v>2.5508897565000002</v>
      </c>
      <c r="Y1652" s="152" t="s">
        <v>159</v>
      </c>
      <c r="Z1652" s="154">
        <v>42723</v>
      </c>
      <c r="AA1652" s="153" t="s">
        <v>4326</v>
      </c>
      <c r="AB1652" s="152" t="s">
        <v>12201</v>
      </c>
      <c r="AC1652" s="152" t="s">
        <v>433</v>
      </c>
      <c r="AD1652" s="152" t="s">
        <v>183</v>
      </c>
    </row>
    <row r="1653" spans="1:30">
      <c r="A1653" s="189" t="s">
        <v>8910</v>
      </c>
      <c r="B1653" s="189" t="s">
        <v>8911</v>
      </c>
      <c r="C1653" s="154">
        <v>43830</v>
      </c>
      <c r="D1653" s="155">
        <v>1.0407999999999999</v>
      </c>
      <c r="E1653" s="155">
        <v>1.1648000000000001</v>
      </c>
      <c r="F1653" s="156">
        <v>7.69230769230589E-2</v>
      </c>
      <c r="G1653" s="154">
        <v>43829</v>
      </c>
      <c r="H1653" s="155">
        <v>1.04</v>
      </c>
      <c r="I1653" s="156">
        <v>11.0309548853155</v>
      </c>
      <c r="J1653" s="152" t="s">
        <v>12202</v>
      </c>
      <c r="K1653" s="156">
        <v>0.58954286266550004</v>
      </c>
      <c r="L1653" s="156">
        <v>2.0592272994704799</v>
      </c>
      <c r="M1653" s="185">
        <v>3.0112318561537501</v>
      </c>
      <c r="N1653" s="156">
        <v>4.9258646263746204</v>
      </c>
      <c r="O1653" s="156">
        <v>11.0309548853155</v>
      </c>
      <c r="P1653" s="152" t="s">
        <v>12202</v>
      </c>
      <c r="Q1653" s="156">
        <v>8.3450801269941692</v>
      </c>
      <c r="R1653" s="152" t="s">
        <v>12203</v>
      </c>
      <c r="S1653" s="156">
        <v>17.436551401120902</v>
      </c>
      <c r="T1653" s="152" t="s">
        <v>12204</v>
      </c>
      <c r="U1653" s="156">
        <v>17.342602159999998</v>
      </c>
      <c r="V1653" s="152" t="s">
        <v>157</v>
      </c>
      <c r="W1653" s="152" t="s">
        <v>189</v>
      </c>
      <c r="X1653" s="155">
        <v>4.7508590229000003</v>
      </c>
      <c r="Y1653" s="152" t="s">
        <v>159</v>
      </c>
      <c r="Z1653" s="154">
        <v>42691</v>
      </c>
      <c r="AA1653" s="153" t="s">
        <v>4326</v>
      </c>
      <c r="AB1653" s="152" t="s">
        <v>577</v>
      </c>
      <c r="AC1653" s="152" t="s">
        <v>314</v>
      </c>
      <c r="AD1653" s="152" t="s">
        <v>165</v>
      </c>
    </row>
    <row r="1654" spans="1:30">
      <c r="A1654" s="189" t="s">
        <v>3856</v>
      </c>
      <c r="B1654" s="189" t="s">
        <v>3857</v>
      </c>
      <c r="C1654" s="154">
        <v>43830</v>
      </c>
      <c r="D1654" s="155">
        <v>1.9330000000000001</v>
      </c>
      <c r="E1654" s="155">
        <v>1.9330000000000001</v>
      </c>
      <c r="F1654" s="156">
        <v>0.31136481577581798</v>
      </c>
      <c r="G1654" s="154">
        <v>43829</v>
      </c>
      <c r="H1654" s="155">
        <v>1.927</v>
      </c>
      <c r="I1654" s="156">
        <v>11.0281447443998</v>
      </c>
      <c r="J1654" s="152" t="s">
        <v>3839</v>
      </c>
      <c r="K1654" s="156">
        <v>0.78206465067779596</v>
      </c>
      <c r="L1654" s="156">
        <v>2.6553372278279399</v>
      </c>
      <c r="M1654" s="185">
        <v>3.2585470085470098</v>
      </c>
      <c r="N1654" s="156">
        <v>6.0922063666300801</v>
      </c>
      <c r="O1654" s="156">
        <v>11.0281447443998</v>
      </c>
      <c r="P1654" s="152" t="s">
        <v>3839</v>
      </c>
      <c r="Q1654" s="156">
        <v>17.151515151515198</v>
      </c>
      <c r="R1654" s="152" t="s">
        <v>6754</v>
      </c>
      <c r="S1654" s="156">
        <v>16.5862484921592</v>
      </c>
      <c r="T1654" s="152" t="s">
        <v>6755</v>
      </c>
      <c r="U1654" s="156">
        <v>93.3</v>
      </c>
      <c r="V1654" s="152" t="s">
        <v>157</v>
      </c>
      <c r="W1654" s="152" t="s">
        <v>166</v>
      </c>
      <c r="X1654" s="155">
        <v>13.4664128373</v>
      </c>
      <c r="Y1654" s="152" t="s">
        <v>159</v>
      </c>
      <c r="Z1654" s="154">
        <v>41149</v>
      </c>
      <c r="AA1654" s="153" t="s">
        <v>4326</v>
      </c>
      <c r="AB1654" s="152" t="s">
        <v>1324</v>
      </c>
      <c r="AC1654" s="152" t="s">
        <v>412</v>
      </c>
      <c r="AD1654" s="152" t="s">
        <v>181</v>
      </c>
    </row>
    <row r="1655" spans="1:30">
      <c r="A1655" s="189" t="s">
        <v>8912</v>
      </c>
      <c r="B1655" s="189" t="s">
        <v>8913</v>
      </c>
      <c r="C1655" s="154">
        <v>43830</v>
      </c>
      <c r="D1655" s="155">
        <v>1.27</v>
      </c>
      <c r="E1655" s="155">
        <v>1.27</v>
      </c>
      <c r="F1655" s="156">
        <v>7.8802206461789703E-2</v>
      </c>
      <c r="G1655" s="154">
        <v>43829</v>
      </c>
      <c r="H1655" s="155">
        <v>1.2689999999999999</v>
      </c>
      <c r="I1655" s="156">
        <v>11.013986013986001</v>
      </c>
      <c r="J1655" s="152" t="s">
        <v>12205</v>
      </c>
      <c r="K1655" s="156">
        <v>0.39525691699605697</v>
      </c>
      <c r="L1655" s="156">
        <v>1.1952191235059899</v>
      </c>
      <c r="M1655" s="185">
        <v>1.9261637239165299</v>
      </c>
      <c r="N1655" s="156">
        <v>6.1872909698996699</v>
      </c>
      <c r="O1655" s="156">
        <v>11.013986013986001</v>
      </c>
      <c r="P1655" s="152" t="s">
        <v>12205</v>
      </c>
      <c r="Q1655" s="156">
        <v>12.588652482269501</v>
      </c>
      <c r="R1655" s="152" t="s">
        <v>12206</v>
      </c>
      <c r="S1655" s="156">
        <v>19.0253045923149</v>
      </c>
      <c r="T1655" s="152" t="s">
        <v>12207</v>
      </c>
      <c r="U1655" s="156">
        <v>27</v>
      </c>
      <c r="V1655" s="152" t="s">
        <v>163</v>
      </c>
      <c r="W1655" s="152" t="s">
        <v>166</v>
      </c>
      <c r="X1655" s="155">
        <v>5.2167540707000004</v>
      </c>
      <c r="Y1655" s="152" t="s">
        <v>159</v>
      </c>
      <c r="Z1655" s="154">
        <v>42111</v>
      </c>
      <c r="AA1655" s="153" t="s">
        <v>4326</v>
      </c>
      <c r="AB1655" s="152" t="s">
        <v>10733</v>
      </c>
      <c r="AC1655" s="152" t="s">
        <v>200</v>
      </c>
      <c r="AD1655" s="152" t="s">
        <v>272</v>
      </c>
    </row>
    <row r="1656" spans="1:30">
      <c r="A1656" s="189" t="s">
        <v>15679</v>
      </c>
      <c r="B1656" s="189" t="s">
        <v>15680</v>
      </c>
      <c r="C1656" s="154">
        <v>43830</v>
      </c>
      <c r="D1656" s="155">
        <v>1.462</v>
      </c>
      <c r="E1656" s="155">
        <v>1.627</v>
      </c>
      <c r="F1656" s="156">
        <v>0.61940812112870303</v>
      </c>
      <c r="G1656" s="154">
        <v>43829</v>
      </c>
      <c r="H1656" s="155">
        <v>1.4530000000000001</v>
      </c>
      <c r="I1656" s="156">
        <v>11.0098709187548</v>
      </c>
      <c r="J1656" s="152" t="s">
        <v>15681</v>
      </c>
      <c r="K1656" s="156">
        <v>2.0237264480111601</v>
      </c>
      <c r="L1656" s="156">
        <v>7.9763663220088699</v>
      </c>
      <c r="M1656" s="185">
        <v>8.2161361954108099</v>
      </c>
      <c r="N1656" s="156">
        <v>10.2564102564103</v>
      </c>
      <c r="O1656" s="156">
        <v>11.0098709187548</v>
      </c>
      <c r="P1656" s="152" t="s">
        <v>15681</v>
      </c>
      <c r="Q1656" s="156">
        <v>9.1859596713965797</v>
      </c>
      <c r="R1656" s="152" t="s">
        <v>15682</v>
      </c>
      <c r="S1656" s="156">
        <v>5.5595667870036198</v>
      </c>
      <c r="T1656" s="152" t="s">
        <v>15683</v>
      </c>
      <c r="U1656" s="156">
        <v>65.286702399999996</v>
      </c>
      <c r="V1656" s="152" t="s">
        <v>157</v>
      </c>
      <c r="W1656" s="152" t="s">
        <v>158</v>
      </c>
      <c r="X1656" s="155">
        <v>0.1847991803</v>
      </c>
      <c r="Y1656" s="152" t="s">
        <v>159</v>
      </c>
      <c r="Z1656" s="154">
        <v>39960</v>
      </c>
      <c r="AA1656" s="153" t="s">
        <v>4326</v>
      </c>
      <c r="AB1656" s="152" t="s">
        <v>2646</v>
      </c>
      <c r="AC1656" s="152" t="s">
        <v>394</v>
      </c>
      <c r="AD1656" s="152" t="s">
        <v>162</v>
      </c>
    </row>
    <row r="1657" spans="1:30">
      <c r="A1657" s="189" t="s">
        <v>3817</v>
      </c>
      <c r="B1657" s="189" t="s">
        <v>3818</v>
      </c>
      <c r="C1657" s="154">
        <v>43830</v>
      </c>
      <c r="D1657" s="155">
        <v>1.1617999999999999</v>
      </c>
      <c r="E1657" s="155">
        <v>1.1617999999999999</v>
      </c>
      <c r="F1657" s="156">
        <v>0.172443524745646</v>
      </c>
      <c r="G1657" s="154">
        <v>43829</v>
      </c>
      <c r="H1657" s="155">
        <v>1.1597999999999999</v>
      </c>
      <c r="I1657" s="156">
        <v>11.0070705140455</v>
      </c>
      <c r="J1657" s="152" t="s">
        <v>3844</v>
      </c>
      <c r="K1657" s="156">
        <v>0.57132963988919105</v>
      </c>
      <c r="L1657" s="156">
        <v>2.05551651440617</v>
      </c>
      <c r="M1657" s="185">
        <v>2.4786098615153902</v>
      </c>
      <c r="N1657" s="156">
        <v>4.0200555107887803</v>
      </c>
      <c r="O1657" s="156">
        <v>11.0070705140455</v>
      </c>
      <c r="P1657" s="152" t="s">
        <v>3844</v>
      </c>
      <c r="Q1657" s="156">
        <v>15.5100417578047</v>
      </c>
      <c r="R1657" s="152" t="s">
        <v>6756</v>
      </c>
      <c r="S1657" s="157">
        <v>0</v>
      </c>
      <c r="T1657" s="152"/>
      <c r="U1657" s="156">
        <v>16.18</v>
      </c>
      <c r="V1657" s="152" t="s">
        <v>157</v>
      </c>
      <c r="W1657" s="152" t="s">
        <v>95</v>
      </c>
      <c r="X1657" s="155">
        <v>0.68839340240000002</v>
      </c>
      <c r="Y1657" s="152" t="s">
        <v>159</v>
      </c>
      <c r="Z1657" s="154">
        <v>42948</v>
      </c>
      <c r="AA1657" s="153" t="s">
        <v>4326</v>
      </c>
      <c r="AB1657" s="152" t="s">
        <v>6757</v>
      </c>
      <c r="AC1657" s="152" t="s">
        <v>236</v>
      </c>
      <c r="AD1657" s="152" t="s">
        <v>162</v>
      </c>
    </row>
    <row r="1658" spans="1:30">
      <c r="A1658" s="189" t="s">
        <v>8914</v>
      </c>
      <c r="B1658" s="189" t="s">
        <v>8915</v>
      </c>
      <c r="C1658" s="154">
        <v>43830</v>
      </c>
      <c r="D1658" s="155">
        <v>1.1176999999999999</v>
      </c>
      <c r="E1658" s="155">
        <v>1.1957</v>
      </c>
      <c r="F1658" s="156">
        <v>2.6848040093081699E-2</v>
      </c>
      <c r="G1658" s="154">
        <v>43829</v>
      </c>
      <c r="H1658" s="155">
        <v>1.1173999999999999</v>
      </c>
      <c r="I1658" s="156">
        <v>10.9930486593843</v>
      </c>
      <c r="J1658" s="152" t="s">
        <v>12208</v>
      </c>
      <c r="K1658" s="156">
        <v>0.36817528735632199</v>
      </c>
      <c r="L1658" s="156">
        <v>1.1493212669683199</v>
      </c>
      <c r="M1658" s="185">
        <v>2.06373847137248</v>
      </c>
      <c r="N1658" s="156">
        <v>5.7626797880393603</v>
      </c>
      <c r="O1658" s="156">
        <v>10.9930486593843</v>
      </c>
      <c r="P1658" s="152" t="s">
        <v>12208</v>
      </c>
      <c r="Q1658" s="156">
        <v>13.9638364908018</v>
      </c>
      <c r="R1658" s="152" t="s">
        <v>12209</v>
      </c>
      <c r="S1658" s="156">
        <v>21.5411447288853</v>
      </c>
      <c r="T1658" s="152" t="s">
        <v>12210</v>
      </c>
      <c r="U1658" s="156">
        <v>20.593123800000001</v>
      </c>
      <c r="V1658" s="152" t="s">
        <v>163</v>
      </c>
      <c r="W1658" s="152" t="s">
        <v>197</v>
      </c>
      <c r="X1658" s="155">
        <v>6.3115701285999997</v>
      </c>
      <c r="Y1658" s="152" t="s">
        <v>159</v>
      </c>
      <c r="Z1658" s="154">
        <v>42682</v>
      </c>
      <c r="AA1658" s="153" t="s">
        <v>4326</v>
      </c>
      <c r="AB1658" s="152" t="s">
        <v>11752</v>
      </c>
      <c r="AC1658" s="152" t="s">
        <v>270</v>
      </c>
      <c r="AD1658" s="152" t="s">
        <v>247</v>
      </c>
    </row>
    <row r="1659" spans="1:30">
      <c r="A1659" s="189" t="s">
        <v>927</v>
      </c>
      <c r="B1659" s="189" t="s">
        <v>928</v>
      </c>
      <c r="C1659" s="154">
        <v>43830</v>
      </c>
      <c r="D1659" s="155">
        <v>1.323</v>
      </c>
      <c r="E1659" s="155">
        <v>1.5429999999999999</v>
      </c>
      <c r="F1659" s="156">
        <v>0.45558086560364502</v>
      </c>
      <c r="G1659" s="154">
        <v>43829</v>
      </c>
      <c r="H1659" s="155">
        <v>1.3169999999999999</v>
      </c>
      <c r="I1659" s="156">
        <v>10.989932885906001</v>
      </c>
      <c r="J1659" s="152" t="s">
        <v>650</v>
      </c>
      <c r="K1659" s="156">
        <v>1.0695187165775399</v>
      </c>
      <c r="L1659" s="156">
        <v>3.4401876465989099</v>
      </c>
      <c r="M1659" s="185">
        <v>3.60219263899765</v>
      </c>
      <c r="N1659" s="156">
        <v>7.6484947111472597</v>
      </c>
      <c r="O1659" s="156">
        <v>10.989932885906001</v>
      </c>
      <c r="P1659" s="152" t="s">
        <v>650</v>
      </c>
      <c r="Q1659" s="156">
        <v>13.4648370497427</v>
      </c>
      <c r="R1659" s="152" t="s">
        <v>705</v>
      </c>
      <c r="S1659" s="156">
        <v>15.748031496063</v>
      </c>
      <c r="T1659" s="152" t="s">
        <v>6513</v>
      </c>
      <c r="U1659" s="156">
        <v>58.824297799999997</v>
      </c>
      <c r="V1659" s="152" t="s">
        <v>157</v>
      </c>
      <c r="W1659" s="152" t="s">
        <v>158</v>
      </c>
      <c r="X1659" s="155">
        <v>0.51646293899999995</v>
      </c>
      <c r="Y1659" s="152" t="s">
        <v>159</v>
      </c>
      <c r="Z1659" s="154">
        <v>41347</v>
      </c>
      <c r="AA1659" s="153" t="s">
        <v>4326</v>
      </c>
      <c r="AB1659" s="152" t="s">
        <v>237</v>
      </c>
      <c r="AC1659" s="152" t="s">
        <v>179</v>
      </c>
      <c r="AD1659" s="152" t="s">
        <v>185</v>
      </c>
    </row>
    <row r="1660" spans="1:30">
      <c r="A1660" s="189" t="s">
        <v>8916</v>
      </c>
      <c r="B1660" s="189" t="s">
        <v>8917</v>
      </c>
      <c r="C1660" s="154">
        <v>43830</v>
      </c>
      <c r="D1660" s="155">
        <v>1.202</v>
      </c>
      <c r="E1660" s="155">
        <v>1.202</v>
      </c>
      <c r="F1660" s="156">
        <v>8.3263946711064907E-2</v>
      </c>
      <c r="G1660" s="154">
        <v>43829</v>
      </c>
      <c r="H1660" s="155">
        <v>1.2010000000000001</v>
      </c>
      <c r="I1660" s="156">
        <v>10.9879963065559</v>
      </c>
      <c r="J1660" s="152" t="s">
        <v>12211</v>
      </c>
      <c r="K1660" s="156">
        <v>0.50167224080267603</v>
      </c>
      <c r="L1660" s="156">
        <v>1.7781541066892399</v>
      </c>
      <c r="M1660" s="185">
        <v>2.0373514431239399</v>
      </c>
      <c r="N1660" s="156">
        <v>3.71009490940465</v>
      </c>
      <c r="O1660" s="156">
        <v>10.9879963065559</v>
      </c>
      <c r="P1660" s="152" t="s">
        <v>12211</v>
      </c>
      <c r="Q1660" s="156">
        <v>12.7579737335835</v>
      </c>
      <c r="R1660" s="152" t="s">
        <v>12212</v>
      </c>
      <c r="S1660" s="156">
        <v>22.278738555442501</v>
      </c>
      <c r="T1660" s="152" t="s">
        <v>12213</v>
      </c>
      <c r="U1660" s="156">
        <v>20.2</v>
      </c>
      <c r="V1660" s="152" t="s">
        <v>157</v>
      </c>
      <c r="W1660" s="152" t="s">
        <v>166</v>
      </c>
      <c r="X1660" s="155">
        <v>4.6390078856999999</v>
      </c>
      <c r="Y1660" s="152" t="s">
        <v>159</v>
      </c>
      <c r="Z1660" s="154">
        <v>42642</v>
      </c>
      <c r="AA1660" s="153" t="s">
        <v>4326</v>
      </c>
      <c r="AB1660" s="152" t="s">
        <v>6592</v>
      </c>
      <c r="AC1660" s="152" t="s">
        <v>209</v>
      </c>
      <c r="AD1660" s="152" t="s">
        <v>170</v>
      </c>
    </row>
    <row r="1661" spans="1:30">
      <c r="A1661" s="189" t="s">
        <v>15684</v>
      </c>
      <c r="B1661" s="189" t="s">
        <v>15685</v>
      </c>
      <c r="C1661" s="154">
        <v>43830</v>
      </c>
      <c r="D1661" s="155">
        <v>1.1639999999999999</v>
      </c>
      <c r="E1661" s="155">
        <v>1.1639999999999999</v>
      </c>
      <c r="F1661" s="156">
        <v>8.5984522785889098E-2</v>
      </c>
      <c r="G1661" s="154">
        <v>43829</v>
      </c>
      <c r="H1661" s="155">
        <v>1.163</v>
      </c>
      <c r="I1661" s="156">
        <v>10.962821734985701</v>
      </c>
      <c r="J1661" s="152" t="s">
        <v>15686</v>
      </c>
      <c r="K1661" s="156">
        <v>0.51813471502590702</v>
      </c>
      <c r="L1661" s="156">
        <v>1.4821272885788901</v>
      </c>
      <c r="M1661" s="185">
        <v>2.64550264550265</v>
      </c>
      <c r="N1661" s="156">
        <v>5.7220708446866402</v>
      </c>
      <c r="O1661" s="156">
        <v>10.962821734985701</v>
      </c>
      <c r="P1661" s="152" t="s">
        <v>15686</v>
      </c>
      <c r="Q1661" s="156">
        <v>10.2272727272727</v>
      </c>
      <c r="R1661" s="152" t="s">
        <v>15687</v>
      </c>
      <c r="S1661" s="156">
        <v>11.601150527325</v>
      </c>
      <c r="T1661" s="152" t="s">
        <v>15688</v>
      </c>
      <c r="U1661" s="156">
        <v>16.399999999999999</v>
      </c>
      <c r="V1661" s="152" t="s">
        <v>163</v>
      </c>
      <c r="W1661" s="152" t="s">
        <v>189</v>
      </c>
      <c r="X1661" s="155">
        <v>0.75014131650000004</v>
      </c>
      <c r="Y1661" s="152" t="s">
        <v>159</v>
      </c>
      <c r="Z1661" s="154">
        <v>42327</v>
      </c>
      <c r="AA1661" s="153" t="s">
        <v>4326</v>
      </c>
      <c r="AB1661" s="152" t="s">
        <v>220</v>
      </c>
      <c r="AC1661" s="152" t="s">
        <v>200</v>
      </c>
      <c r="AD1661" s="152" t="s">
        <v>272</v>
      </c>
    </row>
    <row r="1662" spans="1:30">
      <c r="A1662" s="189" t="s">
        <v>15689</v>
      </c>
      <c r="B1662" s="189" t="s">
        <v>15690</v>
      </c>
      <c r="C1662" s="154">
        <v>43830</v>
      </c>
      <c r="D1662" s="155">
        <v>1.2689999999999999</v>
      </c>
      <c r="E1662" s="155">
        <v>1.2689999999999999</v>
      </c>
      <c r="F1662" s="156">
        <v>7.8864353312294105E-2</v>
      </c>
      <c r="G1662" s="154">
        <v>43829</v>
      </c>
      <c r="H1662" s="155">
        <v>1.268</v>
      </c>
      <c r="I1662" s="156">
        <v>10.9265734265734</v>
      </c>
      <c r="J1662" s="152" t="s">
        <v>15691</v>
      </c>
      <c r="K1662" s="156">
        <v>0.39556962025315601</v>
      </c>
      <c r="L1662" s="156">
        <v>1.19617224880382</v>
      </c>
      <c r="M1662" s="185">
        <v>1.8459069020866701</v>
      </c>
      <c r="N1662" s="156">
        <v>6.1036789297658798</v>
      </c>
      <c r="O1662" s="156">
        <v>10.9265734265734</v>
      </c>
      <c r="P1662" s="152" t="s">
        <v>15691</v>
      </c>
      <c r="Q1662" s="156">
        <v>12.5</v>
      </c>
      <c r="R1662" s="152" t="s">
        <v>15692</v>
      </c>
      <c r="S1662" s="156">
        <v>18.598130841121499</v>
      </c>
      <c r="T1662" s="152" t="s">
        <v>15693</v>
      </c>
      <c r="U1662" s="156">
        <v>25.8928571428571</v>
      </c>
      <c r="V1662" s="152" t="s">
        <v>163</v>
      </c>
      <c r="W1662" s="152" t="s">
        <v>166</v>
      </c>
      <c r="X1662" s="155">
        <v>0.25230403150000003</v>
      </c>
      <c r="Y1662" s="152" t="s">
        <v>159</v>
      </c>
      <c r="Z1662" s="154">
        <v>42173</v>
      </c>
      <c r="AA1662" s="153" t="s">
        <v>4326</v>
      </c>
      <c r="AB1662" s="152" t="s">
        <v>10733</v>
      </c>
      <c r="AC1662" s="152" t="s">
        <v>200</v>
      </c>
      <c r="AD1662" s="152" t="s">
        <v>272</v>
      </c>
    </row>
    <row r="1663" spans="1:30">
      <c r="A1663" s="189" t="s">
        <v>15694</v>
      </c>
      <c r="B1663" s="189" t="s">
        <v>15695</v>
      </c>
      <c r="C1663" s="154">
        <v>43830</v>
      </c>
      <c r="D1663" s="155">
        <v>1.1879999999999999</v>
      </c>
      <c r="E1663" s="155">
        <v>1.1879999999999999</v>
      </c>
      <c r="F1663" s="156">
        <v>0.25316455696201601</v>
      </c>
      <c r="G1663" s="154">
        <v>43829</v>
      </c>
      <c r="H1663" s="155">
        <v>1.1850000000000001</v>
      </c>
      <c r="I1663" s="156">
        <v>10.924369747899201</v>
      </c>
      <c r="J1663" s="152" t="s">
        <v>15696</v>
      </c>
      <c r="K1663" s="156">
        <v>0.76335877862594503</v>
      </c>
      <c r="L1663" s="156">
        <v>2.0618556701030899</v>
      </c>
      <c r="M1663" s="185">
        <v>2.50215703192407</v>
      </c>
      <c r="N1663" s="156">
        <v>4.9469964664311004</v>
      </c>
      <c r="O1663" s="156">
        <v>10.924369747899201</v>
      </c>
      <c r="P1663" s="152" t="s">
        <v>15696</v>
      </c>
      <c r="Q1663" s="156">
        <v>15.116279069767399</v>
      </c>
      <c r="R1663" s="152" t="s">
        <v>15697</v>
      </c>
      <c r="S1663" s="157">
        <v>0</v>
      </c>
      <c r="T1663" s="152"/>
      <c r="U1663" s="156">
        <v>18.8</v>
      </c>
      <c r="V1663" s="152" t="s">
        <v>157</v>
      </c>
      <c r="W1663" s="152" t="s">
        <v>95</v>
      </c>
      <c r="X1663" s="155">
        <v>4.0291944999999996E-3</v>
      </c>
      <c r="Y1663" s="152" t="s">
        <v>159</v>
      </c>
      <c r="Z1663" s="154">
        <v>42748</v>
      </c>
      <c r="AA1663" s="153" t="s">
        <v>4326</v>
      </c>
      <c r="AB1663" s="152" t="s">
        <v>6739</v>
      </c>
      <c r="AC1663" s="152" t="s">
        <v>164</v>
      </c>
      <c r="AD1663" s="152" t="s">
        <v>162</v>
      </c>
    </row>
    <row r="1664" spans="1:30">
      <c r="A1664" s="189" t="s">
        <v>15698</v>
      </c>
      <c r="B1664" s="189" t="s">
        <v>15699</v>
      </c>
      <c r="C1664" s="154">
        <v>43830</v>
      </c>
      <c r="D1664" s="155">
        <v>1.1183000000000001</v>
      </c>
      <c r="E1664" s="155">
        <v>1.1942999999999999</v>
      </c>
      <c r="F1664" s="156">
        <v>2.68336314847934E-2</v>
      </c>
      <c r="G1664" s="154">
        <v>43829</v>
      </c>
      <c r="H1664" s="155">
        <v>1.1180000000000001</v>
      </c>
      <c r="I1664" s="156">
        <v>10.8984529948433</v>
      </c>
      <c r="J1664" s="152" t="s">
        <v>15700</v>
      </c>
      <c r="K1664" s="156">
        <v>0.35896975679799098</v>
      </c>
      <c r="L1664" s="156">
        <v>1.13954960658408</v>
      </c>
      <c r="M1664" s="185">
        <v>2.0439821151564899</v>
      </c>
      <c r="N1664" s="156">
        <v>5.71941765929287</v>
      </c>
      <c r="O1664" s="156">
        <v>10.8984529948433</v>
      </c>
      <c r="P1664" s="152" t="s">
        <v>15700</v>
      </c>
      <c r="Q1664" s="156">
        <v>13.937150559018701</v>
      </c>
      <c r="R1664" s="152" t="s">
        <v>15701</v>
      </c>
      <c r="S1664" s="156">
        <v>21.398454375</v>
      </c>
      <c r="T1664" s="152" t="s">
        <v>15702</v>
      </c>
      <c r="U1664" s="156">
        <v>20.42726674</v>
      </c>
      <c r="V1664" s="152" t="s">
        <v>163</v>
      </c>
      <c r="W1664" s="152" t="s">
        <v>197</v>
      </c>
      <c r="X1664" s="155">
        <v>0.1173777199</v>
      </c>
      <c r="Y1664" s="152" t="s">
        <v>159</v>
      </c>
      <c r="Z1664" s="154">
        <v>42682</v>
      </c>
      <c r="AA1664" s="153" t="s">
        <v>4326</v>
      </c>
      <c r="AB1664" s="152" t="s">
        <v>11752</v>
      </c>
      <c r="AC1664" s="152" t="s">
        <v>270</v>
      </c>
      <c r="AD1664" s="152" t="s">
        <v>247</v>
      </c>
    </row>
    <row r="1665" spans="1:30">
      <c r="A1665" s="189" t="s">
        <v>3812</v>
      </c>
      <c r="B1665" s="189" t="s">
        <v>3813</v>
      </c>
      <c r="C1665" s="154">
        <v>43830</v>
      </c>
      <c r="D1665" s="155">
        <v>1.1317999999999999</v>
      </c>
      <c r="E1665" s="155">
        <v>1.1317999999999999</v>
      </c>
      <c r="F1665" s="156">
        <v>3.5354428142120899E-2</v>
      </c>
      <c r="G1665" s="154">
        <v>43829</v>
      </c>
      <c r="H1665" s="155">
        <v>1.1314</v>
      </c>
      <c r="I1665" s="156">
        <v>10.895551636292399</v>
      </c>
      <c r="J1665" s="152" t="s">
        <v>3847</v>
      </c>
      <c r="K1665" s="156">
        <v>0.24800708591673301</v>
      </c>
      <c r="L1665" s="156">
        <v>1.80804173787892</v>
      </c>
      <c r="M1665" s="185">
        <v>2.7601234792082798</v>
      </c>
      <c r="N1665" s="156">
        <v>5.81525804038891</v>
      </c>
      <c r="O1665" s="156">
        <v>10.895551636292399</v>
      </c>
      <c r="P1665" s="152" t="s">
        <v>3847</v>
      </c>
      <c r="Q1665" s="157">
        <v>0</v>
      </c>
      <c r="R1665" s="152"/>
      <c r="S1665" s="157">
        <v>0</v>
      </c>
      <c r="T1665" s="152"/>
      <c r="U1665" s="156">
        <v>13.18</v>
      </c>
      <c r="V1665" s="152" t="s">
        <v>163</v>
      </c>
      <c r="W1665" s="152" t="s">
        <v>95</v>
      </c>
      <c r="X1665" s="155">
        <v>2.2420443404000001</v>
      </c>
      <c r="Y1665" s="152" t="s">
        <v>159</v>
      </c>
      <c r="Z1665" s="154">
        <v>43124</v>
      </c>
      <c r="AA1665" s="153" t="s">
        <v>4326</v>
      </c>
      <c r="AB1665" s="152" t="s">
        <v>3814</v>
      </c>
      <c r="AC1665" s="152" t="s">
        <v>279</v>
      </c>
      <c r="AD1665" s="152" t="s">
        <v>229</v>
      </c>
    </row>
    <row r="1666" spans="1:30">
      <c r="A1666" s="189" t="s">
        <v>15703</v>
      </c>
      <c r="B1666" s="189" t="s">
        <v>15704</v>
      </c>
      <c r="C1666" s="154">
        <v>43830</v>
      </c>
      <c r="D1666" s="155">
        <v>1.399</v>
      </c>
      <c r="E1666" s="155">
        <v>1.4490000000000001</v>
      </c>
      <c r="F1666" s="156">
        <v>-7.14285714285635E-2</v>
      </c>
      <c r="G1666" s="154">
        <v>43829</v>
      </c>
      <c r="H1666" s="155">
        <v>1.4</v>
      </c>
      <c r="I1666" s="156">
        <v>10.855784469096699</v>
      </c>
      <c r="J1666" s="152" t="s">
        <v>15705</v>
      </c>
      <c r="K1666" s="156">
        <v>0.28673835125449398</v>
      </c>
      <c r="L1666" s="156">
        <v>0.79250720461097002</v>
      </c>
      <c r="M1666" s="185">
        <v>1.52394775036286</v>
      </c>
      <c r="N1666" s="156">
        <v>2.5659824046920798</v>
      </c>
      <c r="O1666" s="156">
        <v>10.855784469096699</v>
      </c>
      <c r="P1666" s="152" t="s">
        <v>15705</v>
      </c>
      <c r="Q1666" s="156">
        <v>7.6153846153846203</v>
      </c>
      <c r="R1666" s="152" t="s">
        <v>15706</v>
      </c>
      <c r="S1666" s="156">
        <v>9.4679186228482095</v>
      </c>
      <c r="T1666" s="152" t="s">
        <v>15707</v>
      </c>
      <c r="U1666" s="156">
        <v>46.836241999999999</v>
      </c>
      <c r="V1666" s="152" t="s">
        <v>157</v>
      </c>
      <c r="W1666" s="152" t="s">
        <v>158</v>
      </c>
      <c r="X1666" s="155">
        <v>5.8293105800000002E-2</v>
      </c>
      <c r="Y1666" s="152" t="s">
        <v>159</v>
      </c>
      <c r="Z1666" s="154">
        <v>40765</v>
      </c>
      <c r="AA1666" s="153" t="s">
        <v>4326</v>
      </c>
      <c r="AB1666" s="152" t="s">
        <v>15708</v>
      </c>
      <c r="AC1666" s="152" t="s">
        <v>210</v>
      </c>
      <c r="AD1666" s="152" t="s">
        <v>181</v>
      </c>
    </row>
    <row r="1667" spans="1:30">
      <c r="A1667" s="189" t="s">
        <v>15709</v>
      </c>
      <c r="B1667" s="189" t="s">
        <v>15710</v>
      </c>
      <c r="C1667" s="154">
        <v>43830</v>
      </c>
      <c r="D1667" s="155">
        <v>1.3384</v>
      </c>
      <c r="E1667" s="155">
        <v>1.3934</v>
      </c>
      <c r="F1667" s="156">
        <v>0.12717887334479699</v>
      </c>
      <c r="G1667" s="154">
        <v>43829</v>
      </c>
      <c r="H1667" s="155">
        <v>1.3367</v>
      </c>
      <c r="I1667" s="156">
        <v>10.8497598144774</v>
      </c>
      <c r="J1667" s="152" t="s">
        <v>15711</v>
      </c>
      <c r="K1667" s="156">
        <v>0.70729872084273404</v>
      </c>
      <c r="L1667" s="156">
        <v>1.89569851541684</v>
      </c>
      <c r="M1667" s="185">
        <v>2.7010435850214898</v>
      </c>
      <c r="N1667" s="156">
        <v>4.5053486374638902</v>
      </c>
      <c r="O1667" s="156">
        <v>10.8497598144774</v>
      </c>
      <c r="P1667" s="152" t="s">
        <v>15711</v>
      </c>
      <c r="Q1667" s="156">
        <v>15.889094820453399</v>
      </c>
      <c r="R1667" s="152" t="s">
        <v>15712</v>
      </c>
      <c r="S1667" s="156">
        <v>24.7226714158504</v>
      </c>
      <c r="T1667" s="152" t="s">
        <v>15713</v>
      </c>
      <c r="U1667" s="156">
        <v>40.063560000000003</v>
      </c>
      <c r="V1667" s="152" t="s">
        <v>163</v>
      </c>
      <c r="W1667" s="152" t="s">
        <v>166</v>
      </c>
      <c r="X1667" s="155">
        <v>3.5099385488000001</v>
      </c>
      <c r="Y1667" s="152" t="s">
        <v>159</v>
      </c>
      <c r="Z1667" s="154">
        <v>42149</v>
      </c>
      <c r="AA1667" s="153" t="s">
        <v>4326</v>
      </c>
      <c r="AB1667" s="152" t="s">
        <v>583</v>
      </c>
      <c r="AC1667" s="152" t="s">
        <v>381</v>
      </c>
      <c r="AD1667" s="152" t="s">
        <v>183</v>
      </c>
    </row>
    <row r="1668" spans="1:30">
      <c r="A1668" s="189" t="s">
        <v>15714</v>
      </c>
      <c r="B1668" s="189" t="s">
        <v>15715</v>
      </c>
      <c r="C1668" s="154">
        <v>43830</v>
      </c>
      <c r="D1668" s="155">
        <v>1.0762</v>
      </c>
      <c r="E1668" s="155">
        <v>1.1242000000000001</v>
      </c>
      <c r="F1668" s="156">
        <v>-1.8580453363055499E-2</v>
      </c>
      <c r="G1668" s="154">
        <v>43829</v>
      </c>
      <c r="H1668" s="155">
        <v>1.0764</v>
      </c>
      <c r="I1668" s="156">
        <v>10.845607168606501</v>
      </c>
      <c r="J1668" s="152" t="s">
        <v>15716</v>
      </c>
      <c r="K1668" s="156">
        <v>0.54185351270553805</v>
      </c>
      <c r="L1668" s="156">
        <v>2.2809351834252101</v>
      </c>
      <c r="M1668" s="185">
        <v>5.2312506111274404</v>
      </c>
      <c r="N1668" s="156">
        <v>6.4490603363007102</v>
      </c>
      <c r="O1668" s="156">
        <v>10.845607168606501</v>
      </c>
      <c r="P1668" s="152" t="s">
        <v>15716</v>
      </c>
      <c r="Q1668" s="156">
        <v>5.9200185063410196</v>
      </c>
      <c r="R1668" s="152" t="s">
        <v>15717</v>
      </c>
      <c r="S1668" s="156">
        <v>12.729313837232599</v>
      </c>
      <c r="T1668" s="152" t="s">
        <v>15718</v>
      </c>
      <c r="U1668" s="156">
        <v>12.751859700000001</v>
      </c>
      <c r="V1668" s="152" t="s">
        <v>163</v>
      </c>
      <c r="W1668" s="152" t="s">
        <v>189</v>
      </c>
      <c r="X1668" s="155">
        <v>1.8119327241000001</v>
      </c>
      <c r="Y1668" s="152" t="s">
        <v>159</v>
      </c>
      <c r="Z1668" s="154">
        <v>42692</v>
      </c>
      <c r="AA1668" s="153" t="s">
        <v>4326</v>
      </c>
      <c r="AB1668" s="152" t="s">
        <v>15630</v>
      </c>
      <c r="AC1668" s="152" t="s">
        <v>187</v>
      </c>
      <c r="AD1668" s="152" t="s">
        <v>229</v>
      </c>
    </row>
    <row r="1669" spans="1:30">
      <c r="A1669" s="189" t="s">
        <v>8918</v>
      </c>
      <c r="B1669" s="189" t="s">
        <v>8919</v>
      </c>
      <c r="C1669" s="154">
        <v>43830</v>
      </c>
      <c r="D1669" s="155">
        <v>1.125</v>
      </c>
      <c r="E1669" s="155">
        <v>1.2270000000000001</v>
      </c>
      <c r="F1669" s="156">
        <v>8.8967971530235501E-2</v>
      </c>
      <c r="G1669" s="154">
        <v>43829</v>
      </c>
      <c r="H1669" s="155">
        <v>1.1240000000000001</v>
      </c>
      <c r="I1669" s="156">
        <v>10.8374022063817</v>
      </c>
      <c r="J1669" s="152" t="s">
        <v>12214</v>
      </c>
      <c r="K1669" s="156">
        <v>0.80645161290321099</v>
      </c>
      <c r="L1669" s="156">
        <v>2.7397260273972601</v>
      </c>
      <c r="M1669" s="185">
        <v>4.8461912763069996</v>
      </c>
      <c r="N1669" s="156">
        <v>8.5906981076036502</v>
      </c>
      <c r="O1669" s="156">
        <v>10.8374022063817</v>
      </c>
      <c r="P1669" s="152" t="s">
        <v>12214</v>
      </c>
      <c r="Q1669" s="156">
        <v>12.8578110687878</v>
      </c>
      <c r="R1669" s="152" t="s">
        <v>12215</v>
      </c>
      <c r="S1669" s="156">
        <v>24.4418298192771</v>
      </c>
      <c r="T1669" s="152" t="s">
        <v>12216</v>
      </c>
      <c r="U1669" s="156">
        <v>23.944062500000001</v>
      </c>
      <c r="V1669" s="152" t="s">
        <v>163</v>
      </c>
      <c r="W1669" s="152" t="s">
        <v>166</v>
      </c>
      <c r="X1669" s="155">
        <v>4.2932070088999996</v>
      </c>
      <c r="Y1669" s="152" t="s">
        <v>159</v>
      </c>
      <c r="Z1669" s="154">
        <v>42692</v>
      </c>
      <c r="AA1669" s="153" t="s">
        <v>4326</v>
      </c>
      <c r="AB1669" s="152" t="s">
        <v>12217</v>
      </c>
      <c r="AC1669" s="152" t="s">
        <v>240</v>
      </c>
      <c r="AD1669" s="152" t="s">
        <v>185</v>
      </c>
    </row>
    <row r="1670" spans="1:30">
      <c r="A1670" s="189" t="s">
        <v>15719</v>
      </c>
      <c r="B1670" s="189" t="s">
        <v>15720</v>
      </c>
      <c r="C1670" s="154">
        <v>43830</v>
      </c>
      <c r="D1670" s="155">
        <v>1.0986</v>
      </c>
      <c r="E1670" s="155">
        <v>1.2085999999999999</v>
      </c>
      <c r="F1670" s="156">
        <v>0.16411378555800099</v>
      </c>
      <c r="G1670" s="154">
        <v>43829</v>
      </c>
      <c r="H1670" s="155">
        <v>1.0968</v>
      </c>
      <c r="I1670" s="156">
        <v>10.825765236239</v>
      </c>
      <c r="J1670" s="152" t="s">
        <v>15721</v>
      </c>
      <c r="K1670" s="156">
        <v>0.91861106007717597</v>
      </c>
      <c r="L1670" s="156">
        <v>2.40912150270402</v>
      </c>
      <c r="M1670" s="185">
        <v>2.7287529670398598</v>
      </c>
      <c r="N1670" s="156">
        <v>3.7338523064926901</v>
      </c>
      <c r="O1670" s="156">
        <v>10.825765236239</v>
      </c>
      <c r="P1670" s="152" t="s">
        <v>15721</v>
      </c>
      <c r="Q1670" s="156">
        <v>15.639348828932</v>
      </c>
      <c r="R1670" s="152" t="s">
        <v>15722</v>
      </c>
      <c r="S1670" s="157">
        <v>0</v>
      </c>
      <c r="T1670" s="152"/>
      <c r="U1670" s="156">
        <v>16.476302994928702</v>
      </c>
      <c r="V1670" s="152" t="s">
        <v>157</v>
      </c>
      <c r="W1670" s="152" t="s">
        <v>95</v>
      </c>
      <c r="X1670" s="155">
        <v>0.89735902089999997</v>
      </c>
      <c r="Y1670" s="152" t="s">
        <v>159</v>
      </c>
      <c r="Z1670" s="154">
        <v>42976</v>
      </c>
      <c r="AA1670" s="153" t="s">
        <v>4326</v>
      </c>
      <c r="AB1670" s="152" t="s">
        <v>6753</v>
      </c>
      <c r="AC1670" s="152" t="s">
        <v>188</v>
      </c>
      <c r="AD1670" s="152" t="s">
        <v>185</v>
      </c>
    </row>
    <row r="1671" spans="1:30">
      <c r="A1671" s="189" t="s">
        <v>3853</v>
      </c>
      <c r="B1671" s="189" t="s">
        <v>3854</v>
      </c>
      <c r="C1671" s="154">
        <v>43830</v>
      </c>
      <c r="D1671" s="155">
        <v>1.0980000000000001</v>
      </c>
      <c r="E1671" s="155">
        <v>1.228</v>
      </c>
      <c r="F1671" s="156">
        <v>0.15506704369243501</v>
      </c>
      <c r="G1671" s="154">
        <v>43829</v>
      </c>
      <c r="H1671" s="155">
        <v>1.0963000000000001</v>
      </c>
      <c r="I1671" s="156">
        <v>10.810296096672801</v>
      </c>
      <c r="J1671" s="152" t="s">
        <v>3850</v>
      </c>
      <c r="K1671" s="156">
        <v>0.91911764705883803</v>
      </c>
      <c r="L1671" s="156">
        <v>2.4103621490578599</v>
      </c>
      <c r="M1671" s="185">
        <v>2.7207804421464199</v>
      </c>
      <c r="N1671" s="156">
        <v>3.7262569947966702</v>
      </c>
      <c r="O1671" s="156">
        <v>10.810296096672801</v>
      </c>
      <c r="P1671" s="152" t="s">
        <v>3850</v>
      </c>
      <c r="Q1671" s="156">
        <v>15.625211162518699</v>
      </c>
      <c r="R1671" s="152" t="s">
        <v>6758</v>
      </c>
      <c r="S1671" s="156">
        <v>21.932757417039799</v>
      </c>
      <c r="T1671" s="152" t="s">
        <v>6759</v>
      </c>
      <c r="U1671" s="156">
        <v>24.050173399999998</v>
      </c>
      <c r="V1671" s="152" t="s">
        <v>157</v>
      </c>
      <c r="W1671" s="152" t="s">
        <v>197</v>
      </c>
      <c r="X1671" s="155">
        <v>34.672694598500001</v>
      </c>
      <c r="Y1671" s="152" t="s">
        <v>159</v>
      </c>
      <c r="Z1671" s="154">
        <v>42516</v>
      </c>
      <c r="AA1671" s="153" t="s">
        <v>4326</v>
      </c>
      <c r="AB1671" s="152" t="s">
        <v>6753</v>
      </c>
      <c r="AC1671" s="152" t="s">
        <v>188</v>
      </c>
      <c r="AD1671" s="152" t="s">
        <v>185</v>
      </c>
    </row>
    <row r="1672" spans="1:30">
      <c r="A1672" s="189" t="s">
        <v>15723</v>
      </c>
      <c r="B1672" s="189" t="s">
        <v>15724</v>
      </c>
      <c r="C1672" s="154">
        <v>43830</v>
      </c>
      <c r="D1672" s="155">
        <v>1.1419999999999999</v>
      </c>
      <c r="E1672" s="155">
        <v>1.5209999999999999</v>
      </c>
      <c r="F1672" s="156">
        <v>8.7642418930744204E-2</v>
      </c>
      <c r="G1672" s="154">
        <v>43829</v>
      </c>
      <c r="H1672" s="155">
        <v>1.141</v>
      </c>
      <c r="I1672" s="156">
        <v>10.8009085008818</v>
      </c>
      <c r="J1672" s="152" t="s">
        <v>15725</v>
      </c>
      <c r="K1672" s="156">
        <v>0.61674008810571201</v>
      </c>
      <c r="L1672" s="156">
        <v>1.60142348754445</v>
      </c>
      <c r="M1672" s="185">
        <v>2.6978663685688899</v>
      </c>
      <c r="N1672" s="156">
        <v>4.711871745432</v>
      </c>
      <c r="O1672" s="156">
        <v>10.8009085008818</v>
      </c>
      <c r="P1672" s="152" t="s">
        <v>15725</v>
      </c>
      <c r="Q1672" s="156">
        <v>7.29994042698545</v>
      </c>
      <c r="R1672" s="152" t="s">
        <v>15726</v>
      </c>
      <c r="S1672" s="156">
        <v>10.7032865550661</v>
      </c>
      <c r="T1672" s="152" t="s">
        <v>15727</v>
      </c>
      <c r="U1672" s="156">
        <v>57.060287799999998</v>
      </c>
      <c r="V1672" s="152" t="s">
        <v>157</v>
      </c>
      <c r="W1672" s="152" t="s">
        <v>158</v>
      </c>
      <c r="X1672" s="155">
        <v>0.71236484389999999</v>
      </c>
      <c r="Y1672" s="152" t="s">
        <v>159</v>
      </c>
      <c r="Z1672" s="154">
        <v>40515</v>
      </c>
      <c r="AA1672" s="153" t="s">
        <v>4326</v>
      </c>
      <c r="AB1672" s="152" t="s">
        <v>469</v>
      </c>
      <c r="AC1672" s="152" t="s">
        <v>269</v>
      </c>
      <c r="AD1672" s="152" t="s">
        <v>181</v>
      </c>
    </row>
    <row r="1673" spans="1:30">
      <c r="A1673" s="189" t="s">
        <v>15728</v>
      </c>
      <c r="B1673" s="189" t="s">
        <v>15729</v>
      </c>
      <c r="C1673" s="154">
        <v>43830</v>
      </c>
      <c r="D1673" s="155">
        <v>1.0401</v>
      </c>
      <c r="E1673" s="155">
        <v>1.1579999999999999</v>
      </c>
      <c r="F1673" s="156">
        <v>8.6605080831419698E-2</v>
      </c>
      <c r="G1673" s="154">
        <v>43829</v>
      </c>
      <c r="H1673" s="155">
        <v>1.0391999999999999</v>
      </c>
      <c r="I1673" s="156">
        <v>10.7986599650404</v>
      </c>
      <c r="J1673" s="152" t="s">
        <v>15730</v>
      </c>
      <c r="K1673" s="156">
        <v>0.58994197292070205</v>
      </c>
      <c r="L1673" s="156">
        <v>2.0506279434850798</v>
      </c>
      <c r="M1673" s="185">
        <v>2.9564791668252099</v>
      </c>
      <c r="N1673" s="156">
        <v>4.8238516802361797</v>
      </c>
      <c r="O1673" s="156">
        <v>10.7986599650404</v>
      </c>
      <c r="P1673" s="152" t="s">
        <v>15730</v>
      </c>
      <c r="Q1673" s="156">
        <v>7.9177390804961503</v>
      </c>
      <c r="R1673" s="152" t="s">
        <v>15731</v>
      </c>
      <c r="S1673" s="156">
        <v>16.7288925225225</v>
      </c>
      <c r="T1673" s="152" t="s">
        <v>15732</v>
      </c>
      <c r="U1673" s="156">
        <v>16.612163630000001</v>
      </c>
      <c r="V1673" s="152" t="s">
        <v>157</v>
      </c>
      <c r="W1673" s="152" t="s">
        <v>189</v>
      </c>
      <c r="X1673" s="155">
        <v>0.31508162760000002</v>
      </c>
      <c r="Y1673" s="152" t="s">
        <v>159</v>
      </c>
      <c r="Z1673" s="154">
        <v>42691</v>
      </c>
      <c r="AA1673" s="153" t="s">
        <v>4326</v>
      </c>
      <c r="AB1673" s="152" t="s">
        <v>577</v>
      </c>
      <c r="AC1673" s="152" t="s">
        <v>314</v>
      </c>
      <c r="AD1673" s="152" t="s">
        <v>165</v>
      </c>
    </row>
    <row r="1674" spans="1:30">
      <c r="A1674" s="189" t="s">
        <v>8920</v>
      </c>
      <c r="B1674" s="189" t="s">
        <v>8921</v>
      </c>
      <c r="C1674" s="154">
        <v>43830</v>
      </c>
      <c r="D1674" s="155">
        <v>1.2410000000000001</v>
      </c>
      <c r="E1674" s="155">
        <v>1.387</v>
      </c>
      <c r="F1674" s="156">
        <v>0.16142050040354899</v>
      </c>
      <c r="G1674" s="154">
        <v>43829</v>
      </c>
      <c r="H1674" s="155">
        <v>1.2390000000000001</v>
      </c>
      <c r="I1674" s="156">
        <v>10.7956166852785</v>
      </c>
      <c r="J1674" s="152" t="s">
        <v>12218</v>
      </c>
      <c r="K1674" s="156">
        <v>0.73051948051948501</v>
      </c>
      <c r="L1674" s="156">
        <v>1.97206244864421</v>
      </c>
      <c r="M1674" s="185">
        <v>3.0731226485782499</v>
      </c>
      <c r="N1674" s="156">
        <v>8.0705262782404201</v>
      </c>
      <c r="O1674" s="156">
        <v>10.7956166852785</v>
      </c>
      <c r="P1674" s="152" t="s">
        <v>12218</v>
      </c>
      <c r="Q1674" s="156">
        <v>17.9445352742616</v>
      </c>
      <c r="R1674" s="152" t="s">
        <v>12219</v>
      </c>
      <c r="S1674" s="156">
        <v>41.318780889787703</v>
      </c>
      <c r="T1674" s="152" t="s">
        <v>12220</v>
      </c>
      <c r="U1674" s="156">
        <v>39.764274299999997</v>
      </c>
      <c r="V1674" s="152" t="s">
        <v>163</v>
      </c>
      <c r="W1674" s="152" t="s">
        <v>197</v>
      </c>
      <c r="X1674" s="155">
        <v>1.7436294244999999</v>
      </c>
      <c r="Y1674" s="152" t="s">
        <v>159</v>
      </c>
      <c r="Z1674" s="154">
        <v>42620</v>
      </c>
      <c r="AA1674" s="153" t="s">
        <v>4326</v>
      </c>
      <c r="AB1674" s="152" t="s">
        <v>262</v>
      </c>
      <c r="AC1674" s="152" t="s">
        <v>263</v>
      </c>
      <c r="AD1674" s="152" t="s">
        <v>162</v>
      </c>
    </row>
    <row r="1675" spans="1:30">
      <c r="A1675" s="189" t="s">
        <v>8922</v>
      </c>
      <c r="B1675" s="189" t="s">
        <v>8923</v>
      </c>
      <c r="C1675" s="154">
        <v>43830</v>
      </c>
      <c r="D1675" s="155">
        <v>1.042</v>
      </c>
      <c r="E1675" s="155">
        <v>1.21</v>
      </c>
      <c r="F1675" s="156">
        <v>0.19230769230768899</v>
      </c>
      <c r="G1675" s="154">
        <v>43829</v>
      </c>
      <c r="H1675" s="155">
        <v>1.04</v>
      </c>
      <c r="I1675" s="156">
        <v>10.7516748113533</v>
      </c>
      <c r="J1675" s="152" t="s">
        <v>12221</v>
      </c>
      <c r="K1675" s="156">
        <v>0.67632850241547504</v>
      </c>
      <c r="L1675" s="156">
        <v>1.85728250244381</v>
      </c>
      <c r="M1675" s="185">
        <v>2.9580384357395699</v>
      </c>
      <c r="N1675" s="156">
        <v>5.3978023797144701</v>
      </c>
      <c r="O1675" s="156">
        <v>10.7516748113533</v>
      </c>
      <c r="P1675" s="152" t="s">
        <v>12221</v>
      </c>
      <c r="Q1675" s="156">
        <v>14.145277186086901</v>
      </c>
      <c r="R1675" s="152" t="s">
        <v>12222</v>
      </c>
      <c r="S1675" s="156">
        <v>22.730163727454901</v>
      </c>
      <c r="T1675" s="152" t="s">
        <v>12223</v>
      </c>
      <c r="U1675" s="156">
        <v>22.484703400000001</v>
      </c>
      <c r="V1675" s="152" t="s">
        <v>157</v>
      </c>
      <c r="W1675" s="152" t="s">
        <v>166</v>
      </c>
      <c r="X1675" s="155">
        <v>13.596308393599999</v>
      </c>
      <c r="Y1675" s="152" t="s">
        <v>159</v>
      </c>
      <c r="Z1675" s="154">
        <v>42713</v>
      </c>
      <c r="AA1675" s="153" t="s">
        <v>4326</v>
      </c>
      <c r="AB1675" s="152" t="s">
        <v>583</v>
      </c>
      <c r="AC1675" s="152" t="s">
        <v>381</v>
      </c>
      <c r="AD1675" s="152" t="s">
        <v>183</v>
      </c>
    </row>
    <row r="1676" spans="1:30">
      <c r="A1676" s="189" t="s">
        <v>15733</v>
      </c>
      <c r="B1676" s="189" t="s">
        <v>15734</v>
      </c>
      <c r="C1676" s="154">
        <v>43830</v>
      </c>
      <c r="D1676" s="155">
        <v>1.1283000000000001</v>
      </c>
      <c r="E1676" s="155">
        <v>1.1283000000000001</v>
      </c>
      <c r="F1676" s="156">
        <v>3.5464136891584203E-2</v>
      </c>
      <c r="G1676" s="154">
        <v>43829</v>
      </c>
      <c r="H1676" s="155">
        <v>1.1278999999999999</v>
      </c>
      <c r="I1676" s="156">
        <v>10.7370693885563</v>
      </c>
      <c r="J1676" s="152" t="s">
        <v>15735</v>
      </c>
      <c r="K1676" s="156">
        <v>0.23987206823029</v>
      </c>
      <c r="L1676" s="156">
        <v>1.7861975642760499</v>
      </c>
      <c r="M1676" s="185">
        <v>2.7221412964311802</v>
      </c>
      <c r="N1676" s="156">
        <v>5.7450796626054501</v>
      </c>
      <c r="O1676" s="156">
        <v>10.7370693885563</v>
      </c>
      <c r="P1676" s="152" t="s">
        <v>15735</v>
      </c>
      <c r="Q1676" s="157">
        <v>0</v>
      </c>
      <c r="R1676" s="152"/>
      <c r="S1676" s="157">
        <v>0</v>
      </c>
      <c r="T1676" s="152"/>
      <c r="U1676" s="156">
        <v>12.83</v>
      </c>
      <c r="V1676" s="152" t="s">
        <v>163</v>
      </c>
      <c r="W1676" s="152" t="s">
        <v>95</v>
      </c>
      <c r="X1676" s="155">
        <v>2.1394930031000001</v>
      </c>
      <c r="Y1676" s="152" t="s">
        <v>159</v>
      </c>
      <c r="Z1676" s="154">
        <v>43124</v>
      </c>
      <c r="AA1676" s="153" t="s">
        <v>4326</v>
      </c>
      <c r="AB1676" s="152" t="s">
        <v>3814</v>
      </c>
      <c r="AC1676" s="152" t="s">
        <v>279</v>
      </c>
      <c r="AD1676" s="152" t="s">
        <v>229</v>
      </c>
    </row>
    <row r="1677" spans="1:30">
      <c r="A1677" s="189" t="s">
        <v>15736</v>
      </c>
      <c r="B1677" s="189" t="s">
        <v>15737</v>
      </c>
      <c r="C1677" s="154">
        <v>43830</v>
      </c>
      <c r="D1677" s="155">
        <v>1.2310000000000001</v>
      </c>
      <c r="E1677" s="155">
        <v>1.6559999999999999</v>
      </c>
      <c r="F1677" s="156">
        <v>8.1300813008142805E-2</v>
      </c>
      <c r="G1677" s="154">
        <v>43829</v>
      </c>
      <c r="H1677" s="155">
        <v>1.23</v>
      </c>
      <c r="I1677" s="156">
        <v>10.734673213634499</v>
      </c>
      <c r="J1677" s="152" t="s">
        <v>15738</v>
      </c>
      <c r="K1677" s="156">
        <v>0.407830342577501</v>
      </c>
      <c r="L1677" s="156">
        <v>2.8714766202594699</v>
      </c>
      <c r="M1677" s="185">
        <v>3.8066770457276098</v>
      </c>
      <c r="N1677" s="156">
        <v>4.9113214587679002</v>
      </c>
      <c r="O1677" s="156">
        <v>10.734673213634499</v>
      </c>
      <c r="P1677" s="152" t="s">
        <v>15738</v>
      </c>
      <c r="Q1677" s="156">
        <v>11.0924880098881</v>
      </c>
      <c r="R1677" s="152" t="s">
        <v>15739</v>
      </c>
      <c r="S1677" s="156">
        <v>15.437438652052601</v>
      </c>
      <c r="T1677" s="152" t="s">
        <v>15740</v>
      </c>
      <c r="U1677" s="156">
        <v>76.081501399999993</v>
      </c>
      <c r="V1677" s="152" t="s">
        <v>157</v>
      </c>
      <c r="W1677" s="152" t="s">
        <v>189</v>
      </c>
      <c r="X1677" s="155">
        <v>0.26799898439999997</v>
      </c>
      <c r="Y1677" s="152" t="s">
        <v>159</v>
      </c>
      <c r="Z1677" s="154">
        <v>41170</v>
      </c>
      <c r="AA1677" s="153" t="s">
        <v>4326</v>
      </c>
      <c r="AB1677" s="152" t="s">
        <v>558</v>
      </c>
      <c r="AC1677" s="152" t="s">
        <v>209</v>
      </c>
      <c r="AD1677" s="152" t="s">
        <v>185</v>
      </c>
    </row>
    <row r="1678" spans="1:30">
      <c r="A1678" s="189" t="s">
        <v>3805</v>
      </c>
      <c r="B1678" s="189" t="s">
        <v>3806</v>
      </c>
      <c r="C1678" s="154">
        <v>43830</v>
      </c>
      <c r="D1678" s="155">
        <v>1.1439999999999999</v>
      </c>
      <c r="E1678" s="155">
        <v>1.659</v>
      </c>
      <c r="F1678" s="156">
        <v>0.17513134851139001</v>
      </c>
      <c r="G1678" s="154">
        <v>43829</v>
      </c>
      <c r="H1678" s="155">
        <v>1.1419999999999999</v>
      </c>
      <c r="I1678" s="156">
        <v>10.722870575225</v>
      </c>
      <c r="J1678" s="152" t="s">
        <v>3855</v>
      </c>
      <c r="K1678" s="156">
        <v>0.704225352112689</v>
      </c>
      <c r="L1678" s="156">
        <v>1.5993060398265</v>
      </c>
      <c r="M1678" s="185">
        <v>2.0893348470925401</v>
      </c>
      <c r="N1678" s="156">
        <v>3.4194890470546602</v>
      </c>
      <c r="O1678" s="156">
        <v>10.722870575225</v>
      </c>
      <c r="P1678" s="152" t="s">
        <v>3855</v>
      </c>
      <c r="Q1678" s="156">
        <v>16.193167932098</v>
      </c>
      <c r="R1678" s="152" t="s">
        <v>6760</v>
      </c>
      <c r="S1678" s="156">
        <v>11.305111787715299</v>
      </c>
      <c r="T1678" s="152" t="s">
        <v>6761</v>
      </c>
      <c r="U1678" s="156">
        <v>69.332134400000001</v>
      </c>
      <c r="V1678" s="152" t="s">
        <v>157</v>
      </c>
      <c r="W1678" s="152" t="s">
        <v>158</v>
      </c>
      <c r="X1678" s="155">
        <v>1.0332698118000001</v>
      </c>
      <c r="Y1678" s="152" t="s">
        <v>159</v>
      </c>
      <c r="Z1678" s="154">
        <v>40505</v>
      </c>
      <c r="AA1678" s="153" t="s">
        <v>4326</v>
      </c>
      <c r="AB1678" s="152" t="s">
        <v>3808</v>
      </c>
      <c r="AC1678" s="152" t="s">
        <v>198</v>
      </c>
      <c r="AD1678" s="152" t="s">
        <v>162</v>
      </c>
    </row>
    <row r="1679" spans="1:30">
      <c r="A1679" s="189" t="s">
        <v>15741</v>
      </c>
      <c r="B1679" s="189" t="s">
        <v>15742</v>
      </c>
      <c r="C1679" s="154">
        <v>43830</v>
      </c>
      <c r="D1679" s="155">
        <v>1.1385000000000001</v>
      </c>
      <c r="E1679" s="155">
        <v>1.1385000000000001</v>
      </c>
      <c r="F1679" s="156">
        <v>0</v>
      </c>
      <c r="G1679" s="154">
        <v>43829</v>
      </c>
      <c r="H1679" s="155">
        <v>1.1385000000000001</v>
      </c>
      <c r="I1679" s="156">
        <v>10.7167169114072</v>
      </c>
      <c r="J1679" s="152" t="s">
        <v>15743</v>
      </c>
      <c r="K1679" s="156">
        <v>1.0921683537559901</v>
      </c>
      <c r="L1679" s="156">
        <v>2.78981581798485</v>
      </c>
      <c r="M1679" s="185">
        <v>-0.81888666260125897</v>
      </c>
      <c r="N1679" s="156">
        <v>2.24517287831164</v>
      </c>
      <c r="O1679" s="156">
        <v>10.7167169114072</v>
      </c>
      <c r="P1679" s="152" t="s">
        <v>15743</v>
      </c>
      <c r="Q1679" s="157">
        <v>0</v>
      </c>
      <c r="R1679" s="152"/>
      <c r="S1679" s="157">
        <v>0</v>
      </c>
      <c r="T1679" s="152"/>
      <c r="U1679" s="156">
        <v>13.85</v>
      </c>
      <c r="V1679" s="152" t="s">
        <v>163</v>
      </c>
      <c r="W1679" s="152" t="s">
        <v>95</v>
      </c>
      <c r="X1679" s="155">
        <v>4.8813592000000001E-3</v>
      </c>
      <c r="Y1679" s="152" t="s">
        <v>159</v>
      </c>
      <c r="Z1679" s="154">
        <v>43292</v>
      </c>
      <c r="AA1679" s="153" t="s">
        <v>4326</v>
      </c>
      <c r="AB1679" s="152" t="s">
        <v>588</v>
      </c>
      <c r="AC1679" s="152" t="s">
        <v>394</v>
      </c>
      <c r="AD1679" s="152" t="s">
        <v>173</v>
      </c>
    </row>
    <row r="1680" spans="1:30">
      <c r="A1680" s="189" t="s">
        <v>8924</v>
      </c>
      <c r="B1680" s="189" t="s">
        <v>8925</v>
      </c>
      <c r="C1680" s="154">
        <v>43830</v>
      </c>
      <c r="D1680" s="155">
        <v>1.0974999999999999</v>
      </c>
      <c r="E1680" s="155">
        <v>1.1274999999999999</v>
      </c>
      <c r="F1680" s="156">
        <v>-1.8219914366401298E-2</v>
      </c>
      <c r="G1680" s="154">
        <v>43829</v>
      </c>
      <c r="H1680" s="155">
        <v>1.0976999999999999</v>
      </c>
      <c r="I1680" s="156">
        <v>10.7132048824776</v>
      </c>
      <c r="J1680" s="152" t="s">
        <v>12224</v>
      </c>
      <c r="K1680" s="156">
        <v>0.49446021426608</v>
      </c>
      <c r="L1680" s="156">
        <v>1.7334074898034899</v>
      </c>
      <c r="M1680" s="185">
        <v>2.9839542085014399</v>
      </c>
      <c r="N1680" s="156">
        <v>3.91024427191818</v>
      </c>
      <c r="O1680" s="156">
        <v>10.7132048824776</v>
      </c>
      <c r="P1680" s="152" t="s">
        <v>12224</v>
      </c>
      <c r="Q1680" s="156">
        <v>8.9655122891566101</v>
      </c>
      <c r="R1680" s="152" t="s">
        <v>12225</v>
      </c>
      <c r="S1680" s="156">
        <v>12.961349920064</v>
      </c>
      <c r="T1680" s="152" t="s">
        <v>12226</v>
      </c>
      <c r="U1680" s="156">
        <v>13.051719</v>
      </c>
      <c r="V1680" s="152" t="s">
        <v>163</v>
      </c>
      <c r="W1680" s="152" t="s">
        <v>189</v>
      </c>
      <c r="X1680" s="155">
        <v>4.9328923943999996</v>
      </c>
      <c r="Y1680" s="152" t="s">
        <v>159</v>
      </c>
      <c r="Z1680" s="154">
        <v>42699</v>
      </c>
      <c r="AA1680" s="153" t="s">
        <v>4326</v>
      </c>
      <c r="AB1680" s="152" t="s">
        <v>577</v>
      </c>
      <c r="AC1680" s="152" t="s">
        <v>314</v>
      </c>
      <c r="AD1680" s="152" t="s">
        <v>256</v>
      </c>
    </row>
    <row r="1681" spans="1:30">
      <c r="A1681" s="189" t="s">
        <v>8926</v>
      </c>
      <c r="B1681" s="189" t="s">
        <v>8927</v>
      </c>
      <c r="C1681" s="154">
        <v>43830</v>
      </c>
      <c r="D1681" s="155">
        <v>1.0967</v>
      </c>
      <c r="E1681" s="155">
        <v>1.0967</v>
      </c>
      <c r="F1681" s="156">
        <v>0</v>
      </c>
      <c r="G1681" s="154">
        <v>43829</v>
      </c>
      <c r="H1681" s="155">
        <v>1.0967</v>
      </c>
      <c r="I1681" s="156">
        <v>10.7106803957198</v>
      </c>
      <c r="J1681" s="152" t="s">
        <v>12227</v>
      </c>
      <c r="K1681" s="156">
        <v>0.58699440520957202</v>
      </c>
      <c r="L1681" s="156">
        <v>1.9237918215613301</v>
      </c>
      <c r="M1681" s="185">
        <v>2.9765258215962498</v>
      </c>
      <c r="N1681" s="156">
        <v>4.17972831765936</v>
      </c>
      <c r="O1681" s="156">
        <v>10.7106803957198</v>
      </c>
      <c r="P1681" s="152" t="s">
        <v>12227</v>
      </c>
      <c r="Q1681" s="156">
        <v>7.2043010752688303</v>
      </c>
      <c r="R1681" s="152" t="s">
        <v>12228</v>
      </c>
      <c r="S1681" s="156">
        <v>9.2766042247907503</v>
      </c>
      <c r="T1681" s="152" t="s">
        <v>12229</v>
      </c>
      <c r="U1681" s="156">
        <v>9.67</v>
      </c>
      <c r="V1681" s="152" t="s">
        <v>157</v>
      </c>
      <c r="W1681" s="152" t="s">
        <v>189</v>
      </c>
      <c r="X1681" s="155">
        <v>0.57913500380000005</v>
      </c>
      <c r="Y1681" s="152" t="s">
        <v>159</v>
      </c>
      <c r="Z1681" s="154">
        <v>42599</v>
      </c>
      <c r="AA1681" s="153" t="s">
        <v>4326</v>
      </c>
      <c r="AB1681" s="152" t="s">
        <v>12230</v>
      </c>
      <c r="AC1681" s="152" t="s">
        <v>161</v>
      </c>
      <c r="AD1681" s="152" t="s">
        <v>207</v>
      </c>
    </row>
    <row r="1682" spans="1:30">
      <c r="A1682" s="189" t="s">
        <v>1213</v>
      </c>
      <c r="B1682" s="189" t="s">
        <v>1214</v>
      </c>
      <c r="C1682" s="154">
        <v>43830</v>
      </c>
      <c r="D1682" s="155">
        <v>1.198</v>
      </c>
      <c r="E1682" s="155">
        <v>1.248</v>
      </c>
      <c r="F1682" s="156">
        <v>0</v>
      </c>
      <c r="G1682" s="154">
        <v>43829</v>
      </c>
      <c r="H1682" s="155">
        <v>1.198</v>
      </c>
      <c r="I1682" s="156">
        <v>10.705926773049701</v>
      </c>
      <c r="J1682" s="152" t="s">
        <v>15744</v>
      </c>
      <c r="K1682" s="156">
        <v>0.251046025104599</v>
      </c>
      <c r="L1682" s="156">
        <v>1.0970464135021101</v>
      </c>
      <c r="M1682" s="185">
        <v>2.0231089869280998</v>
      </c>
      <c r="N1682" s="156">
        <v>5.4698356418918896</v>
      </c>
      <c r="O1682" s="156">
        <v>10.705926773049701</v>
      </c>
      <c r="P1682" s="152" t="s">
        <v>15744</v>
      </c>
      <c r="Q1682" s="156">
        <v>19.384594072657698</v>
      </c>
      <c r="R1682" s="152" t="s">
        <v>15745</v>
      </c>
      <c r="S1682" s="156">
        <v>21.949497460937501</v>
      </c>
      <c r="T1682" s="152" t="s">
        <v>15746</v>
      </c>
      <c r="U1682" s="156">
        <v>24.8762854</v>
      </c>
      <c r="V1682" s="152" t="s">
        <v>174</v>
      </c>
      <c r="W1682" s="152" t="s">
        <v>189</v>
      </c>
      <c r="X1682" s="155">
        <v>11.328524013699999</v>
      </c>
      <c r="Y1682" s="152" t="s">
        <v>159</v>
      </c>
      <c r="Z1682" s="154">
        <v>42472</v>
      </c>
      <c r="AA1682" s="153" t="s">
        <v>4326</v>
      </c>
      <c r="AB1682" s="152" t="s">
        <v>324</v>
      </c>
      <c r="AC1682" s="152" t="s">
        <v>167</v>
      </c>
      <c r="AD1682" s="152" t="s">
        <v>241</v>
      </c>
    </row>
    <row r="1683" spans="1:30">
      <c r="A1683" s="189" t="s">
        <v>15747</v>
      </c>
      <c r="B1683" s="189" t="s">
        <v>15748</v>
      </c>
      <c r="C1683" s="154">
        <v>43830</v>
      </c>
      <c r="D1683" s="155">
        <v>1.1121000000000001</v>
      </c>
      <c r="E1683" s="155">
        <v>1.2040999999999999</v>
      </c>
      <c r="F1683" s="156">
        <v>0.12604663725579399</v>
      </c>
      <c r="G1683" s="154">
        <v>43829</v>
      </c>
      <c r="H1683" s="155">
        <v>1.1107</v>
      </c>
      <c r="I1683" s="156">
        <v>10.700776428429201</v>
      </c>
      <c r="J1683" s="152" t="s">
        <v>15749</v>
      </c>
      <c r="K1683" s="156">
        <v>0.92567383610127196</v>
      </c>
      <c r="L1683" s="156">
        <v>1.93400549954172</v>
      </c>
      <c r="M1683" s="185">
        <v>3.2782317979197702</v>
      </c>
      <c r="N1683" s="156">
        <v>7.2523869225576396</v>
      </c>
      <c r="O1683" s="156">
        <v>10.700776428429201</v>
      </c>
      <c r="P1683" s="152" t="s">
        <v>15749</v>
      </c>
      <c r="Q1683" s="156">
        <v>13.161539240083499</v>
      </c>
      <c r="R1683" s="152" t="s">
        <v>15750</v>
      </c>
      <c r="S1683" s="156">
        <v>21.483045956469599</v>
      </c>
      <c r="T1683" s="152" t="s">
        <v>15751</v>
      </c>
      <c r="U1683" s="156">
        <v>21.677418830000001</v>
      </c>
      <c r="V1683" s="152" t="s">
        <v>163</v>
      </c>
      <c r="W1683" s="152" t="s">
        <v>166</v>
      </c>
      <c r="X1683" s="155">
        <v>7.7846241900000002E-2</v>
      </c>
      <c r="Y1683" s="152" t="s">
        <v>159</v>
      </c>
      <c r="Z1683" s="154">
        <v>42718</v>
      </c>
      <c r="AA1683" s="153" t="s">
        <v>4326</v>
      </c>
      <c r="AB1683" s="152" t="s">
        <v>11563</v>
      </c>
      <c r="AC1683" s="152" t="s">
        <v>196</v>
      </c>
      <c r="AD1683" s="152" t="s">
        <v>241</v>
      </c>
    </row>
    <row r="1684" spans="1:30">
      <c r="A1684" s="189" t="s">
        <v>3830</v>
      </c>
      <c r="B1684" s="189" t="s">
        <v>3831</v>
      </c>
      <c r="C1684" s="154">
        <v>43830</v>
      </c>
      <c r="D1684" s="155">
        <v>1.1558999999999999</v>
      </c>
      <c r="E1684" s="155">
        <v>1.1558999999999999</v>
      </c>
      <c r="F1684" s="156">
        <v>0.11259310583750699</v>
      </c>
      <c r="G1684" s="154">
        <v>43829</v>
      </c>
      <c r="H1684" s="155">
        <v>1.1546000000000001</v>
      </c>
      <c r="I1684" s="156">
        <v>10.697184447423901</v>
      </c>
      <c r="J1684" s="152" t="s">
        <v>3858</v>
      </c>
      <c r="K1684" s="156">
        <v>0.57426259462280904</v>
      </c>
      <c r="L1684" s="156">
        <v>2.1293514755257101</v>
      </c>
      <c r="M1684" s="185">
        <v>2.2196674920410202</v>
      </c>
      <c r="N1684" s="156">
        <v>5.5327307586962498</v>
      </c>
      <c r="O1684" s="156">
        <v>10.697184447423901</v>
      </c>
      <c r="P1684" s="152" t="s">
        <v>3858</v>
      </c>
      <c r="Q1684" s="156">
        <v>15.4976019184652</v>
      </c>
      <c r="R1684" s="152" t="s">
        <v>6762</v>
      </c>
      <c r="S1684" s="157">
        <v>0</v>
      </c>
      <c r="T1684" s="152"/>
      <c r="U1684" s="156">
        <v>15.59</v>
      </c>
      <c r="V1684" s="152" t="s">
        <v>174</v>
      </c>
      <c r="W1684" s="152" t="s">
        <v>95</v>
      </c>
      <c r="X1684" s="155">
        <v>20.95573121</v>
      </c>
      <c r="Y1684" s="152" t="s">
        <v>159</v>
      </c>
      <c r="Z1684" s="154">
        <v>43097</v>
      </c>
      <c r="AA1684" s="153" t="s">
        <v>4326</v>
      </c>
      <c r="AB1684" s="152" t="s">
        <v>4679</v>
      </c>
      <c r="AC1684" s="152" t="s">
        <v>381</v>
      </c>
      <c r="AD1684" s="152" t="s">
        <v>409</v>
      </c>
    </row>
    <row r="1685" spans="1:30">
      <c r="A1685" s="189" t="s">
        <v>15752</v>
      </c>
      <c r="B1685" s="189" t="s">
        <v>15753</v>
      </c>
      <c r="C1685" s="154">
        <v>43830</v>
      </c>
      <c r="D1685" s="155">
        <v>1.1362000000000001</v>
      </c>
      <c r="E1685" s="155">
        <v>1.1362000000000001</v>
      </c>
      <c r="F1685" s="156">
        <v>3.5217467864076299E-2</v>
      </c>
      <c r="G1685" s="154">
        <v>43829</v>
      </c>
      <c r="H1685" s="155">
        <v>1.1357999999999999</v>
      </c>
      <c r="I1685" s="156">
        <v>10.676017923241799</v>
      </c>
      <c r="J1685" s="152" t="s">
        <v>15754</v>
      </c>
      <c r="K1685" s="156">
        <v>0.211677544540499</v>
      </c>
      <c r="L1685" s="156">
        <v>0.63773250664305503</v>
      </c>
      <c r="M1685" s="185">
        <v>1.7006802721088601</v>
      </c>
      <c r="N1685" s="156">
        <v>3.9048925468678699</v>
      </c>
      <c r="O1685" s="156">
        <v>10.676017923241799</v>
      </c>
      <c r="P1685" s="152" t="s">
        <v>15754</v>
      </c>
      <c r="Q1685" s="157">
        <v>0</v>
      </c>
      <c r="R1685" s="152"/>
      <c r="S1685" s="157">
        <v>0</v>
      </c>
      <c r="T1685" s="152"/>
      <c r="U1685" s="156">
        <v>13.62</v>
      </c>
      <c r="V1685" s="152" t="s">
        <v>157</v>
      </c>
      <c r="W1685" s="152" t="s">
        <v>95</v>
      </c>
      <c r="X1685" s="155">
        <v>0.48915141470000001</v>
      </c>
      <c r="Y1685" s="152" t="s">
        <v>159</v>
      </c>
      <c r="Z1685" s="154">
        <v>43349</v>
      </c>
      <c r="AA1685" s="153" t="s">
        <v>4326</v>
      </c>
      <c r="AB1685" s="152" t="s">
        <v>14093</v>
      </c>
      <c r="AC1685" s="152" t="s">
        <v>13996</v>
      </c>
      <c r="AD1685" s="152" t="s">
        <v>207</v>
      </c>
    </row>
    <row r="1686" spans="1:30">
      <c r="A1686" s="189" t="s">
        <v>8928</v>
      </c>
      <c r="B1686" s="189" t="s">
        <v>8929</v>
      </c>
      <c r="C1686" s="154">
        <v>43830</v>
      </c>
      <c r="D1686" s="155">
        <v>1.0706</v>
      </c>
      <c r="E1686" s="155">
        <v>1.2264999999999999</v>
      </c>
      <c r="F1686" s="156">
        <v>0.15904200580036101</v>
      </c>
      <c r="G1686" s="154">
        <v>43829</v>
      </c>
      <c r="H1686" s="155">
        <v>1.0689</v>
      </c>
      <c r="I1686" s="156">
        <v>10.6546373890154</v>
      </c>
      <c r="J1686" s="152" t="s">
        <v>12231</v>
      </c>
      <c r="K1686" s="156">
        <v>0.69601203912717902</v>
      </c>
      <c r="L1686" s="156">
        <v>2.0980354758725901</v>
      </c>
      <c r="M1686" s="185">
        <v>3.7224299337049298</v>
      </c>
      <c r="N1686" s="156">
        <v>8.75151124967452</v>
      </c>
      <c r="O1686" s="156">
        <v>10.6546373890154</v>
      </c>
      <c r="P1686" s="152" t="s">
        <v>12231</v>
      </c>
      <c r="Q1686" s="156">
        <v>15.6496516655503</v>
      </c>
      <c r="R1686" s="152" t="s">
        <v>12232</v>
      </c>
      <c r="S1686" s="157">
        <v>0</v>
      </c>
      <c r="T1686" s="152"/>
      <c r="U1686" s="156">
        <v>23.593168739999999</v>
      </c>
      <c r="V1686" s="152" t="s">
        <v>163</v>
      </c>
      <c r="W1686" s="152" t="s">
        <v>95</v>
      </c>
      <c r="X1686" s="155">
        <v>2.6989584112</v>
      </c>
      <c r="Y1686" s="152" t="s">
        <v>159</v>
      </c>
      <c r="Z1686" s="154">
        <v>42804</v>
      </c>
      <c r="AA1686" s="153" t="s">
        <v>4326</v>
      </c>
      <c r="AB1686" s="152" t="s">
        <v>12233</v>
      </c>
      <c r="AC1686" s="152" t="s">
        <v>198</v>
      </c>
      <c r="AD1686" s="152" t="s">
        <v>207</v>
      </c>
    </row>
    <row r="1687" spans="1:30">
      <c r="A1687" s="189" t="s">
        <v>15755</v>
      </c>
      <c r="B1687" s="189" t="s">
        <v>15756</v>
      </c>
      <c r="C1687" s="154">
        <v>43830</v>
      </c>
      <c r="D1687" s="155">
        <v>1.528</v>
      </c>
      <c r="E1687" s="155">
        <v>1.528</v>
      </c>
      <c r="F1687" s="156">
        <v>0.19672131147541699</v>
      </c>
      <c r="G1687" s="154">
        <v>43829</v>
      </c>
      <c r="H1687" s="155">
        <v>1.5249999999999999</v>
      </c>
      <c r="I1687" s="156">
        <v>10.644460535843599</v>
      </c>
      <c r="J1687" s="152" t="s">
        <v>15757</v>
      </c>
      <c r="K1687" s="156">
        <v>0.725115359261709</v>
      </c>
      <c r="L1687" s="156">
        <v>1.7988007994670301</v>
      </c>
      <c r="M1687" s="185">
        <v>2.6881720430107601</v>
      </c>
      <c r="N1687" s="156">
        <v>4.8730267673301304</v>
      </c>
      <c r="O1687" s="156">
        <v>10.644460535843599</v>
      </c>
      <c r="P1687" s="152" t="s">
        <v>15757</v>
      </c>
      <c r="Q1687" s="156">
        <v>9.9280575539568403</v>
      </c>
      <c r="R1687" s="152" t="s">
        <v>15758</v>
      </c>
      <c r="S1687" s="156">
        <v>10.564399421128799</v>
      </c>
      <c r="T1687" s="152" t="s">
        <v>15759</v>
      </c>
      <c r="U1687" s="156">
        <v>52.8</v>
      </c>
      <c r="V1687" s="152" t="s">
        <v>157</v>
      </c>
      <c r="W1687" s="152" t="s">
        <v>158</v>
      </c>
      <c r="X1687" s="155">
        <v>0.44375949380000002</v>
      </c>
      <c r="Y1687" s="152" t="s">
        <v>159</v>
      </c>
      <c r="Z1687" s="154">
        <v>41499</v>
      </c>
      <c r="AA1687" s="153" t="s">
        <v>4326</v>
      </c>
      <c r="AB1687" s="152" t="s">
        <v>3820</v>
      </c>
      <c r="AC1687" s="152" t="s">
        <v>266</v>
      </c>
      <c r="AD1687" s="152" t="s">
        <v>181</v>
      </c>
    </row>
    <row r="1688" spans="1:30">
      <c r="A1688" s="189" t="s">
        <v>8930</v>
      </c>
      <c r="B1688" s="189" t="s">
        <v>8931</v>
      </c>
      <c r="C1688" s="154">
        <v>43830</v>
      </c>
      <c r="D1688" s="155">
        <v>1.1859999999999999</v>
      </c>
      <c r="E1688" s="155">
        <v>1.2769999999999999</v>
      </c>
      <c r="F1688" s="156">
        <v>0.25359256128486701</v>
      </c>
      <c r="G1688" s="154">
        <v>43829</v>
      </c>
      <c r="H1688" s="155">
        <v>1.1830000000000001</v>
      </c>
      <c r="I1688" s="156">
        <v>10.634328358208901</v>
      </c>
      <c r="J1688" s="152" t="s">
        <v>12234</v>
      </c>
      <c r="K1688" s="156">
        <v>0.93617021276594503</v>
      </c>
      <c r="L1688" s="156">
        <v>2.3295944779982798</v>
      </c>
      <c r="M1688" s="185">
        <v>3.4904013961605602</v>
      </c>
      <c r="N1688" s="156">
        <v>5.5160142348754402</v>
      </c>
      <c r="O1688" s="156">
        <v>10.634328358208901</v>
      </c>
      <c r="P1688" s="152" t="s">
        <v>12234</v>
      </c>
      <c r="Q1688" s="156">
        <v>15.5055602150537</v>
      </c>
      <c r="R1688" s="152" t="s">
        <v>12235</v>
      </c>
      <c r="S1688" s="156">
        <v>21.722573371104801</v>
      </c>
      <c r="T1688" s="152" t="s">
        <v>12236</v>
      </c>
      <c r="U1688" s="156">
        <v>28.9042052</v>
      </c>
      <c r="V1688" s="152" t="s">
        <v>163</v>
      </c>
      <c r="W1688" s="152" t="s">
        <v>197</v>
      </c>
      <c r="X1688" s="155">
        <v>3.6095647293000002</v>
      </c>
      <c r="Y1688" s="152" t="s">
        <v>159</v>
      </c>
      <c r="Z1688" s="154">
        <v>42170</v>
      </c>
      <c r="AA1688" s="153" t="s">
        <v>4326</v>
      </c>
      <c r="AB1688" s="152" t="s">
        <v>12237</v>
      </c>
      <c r="AC1688" s="152" t="s">
        <v>248</v>
      </c>
      <c r="AD1688" s="152" t="s">
        <v>177</v>
      </c>
    </row>
    <row r="1689" spans="1:30">
      <c r="A1689" s="189" t="s">
        <v>15760</v>
      </c>
      <c r="B1689" s="189" t="s">
        <v>15761</v>
      </c>
      <c r="C1689" s="154">
        <v>43830</v>
      </c>
      <c r="D1689" s="155">
        <v>1.3029999999999999</v>
      </c>
      <c r="E1689" s="155">
        <v>1.518</v>
      </c>
      <c r="F1689" s="156">
        <v>0.38520801232663898</v>
      </c>
      <c r="G1689" s="154">
        <v>43829</v>
      </c>
      <c r="H1689" s="155">
        <v>1.298</v>
      </c>
      <c r="I1689" s="156">
        <v>10.611205432937201</v>
      </c>
      <c r="J1689" s="152" t="s">
        <v>15762</v>
      </c>
      <c r="K1689" s="156">
        <v>1.0077519379844799</v>
      </c>
      <c r="L1689" s="156">
        <v>3.4126984126984001</v>
      </c>
      <c r="M1689" s="185">
        <v>3.4948371723590199</v>
      </c>
      <c r="N1689" s="156">
        <v>7.5082508250825102</v>
      </c>
      <c r="O1689" s="156">
        <v>10.611205432937201</v>
      </c>
      <c r="P1689" s="152" t="s">
        <v>15762</v>
      </c>
      <c r="Q1689" s="156">
        <v>12.813852813852799</v>
      </c>
      <c r="R1689" s="152" t="s">
        <v>631</v>
      </c>
      <c r="S1689" s="156">
        <v>14.9029982363316</v>
      </c>
      <c r="T1689" s="152" t="s">
        <v>15763</v>
      </c>
      <c r="U1689" s="156">
        <v>55.967927299999999</v>
      </c>
      <c r="V1689" s="152" t="s">
        <v>157</v>
      </c>
      <c r="W1689" s="152" t="s">
        <v>158</v>
      </c>
      <c r="X1689" s="155">
        <v>0.36559927289999999</v>
      </c>
      <c r="Y1689" s="152" t="s">
        <v>159</v>
      </c>
      <c r="Z1689" s="154">
        <v>41347</v>
      </c>
      <c r="AA1689" s="153" t="s">
        <v>4326</v>
      </c>
      <c r="AB1689" s="152" t="s">
        <v>237</v>
      </c>
      <c r="AC1689" s="152" t="s">
        <v>179</v>
      </c>
      <c r="AD1689" s="152" t="s">
        <v>185</v>
      </c>
    </row>
    <row r="1690" spans="1:30">
      <c r="A1690" s="189" t="s">
        <v>8932</v>
      </c>
      <c r="B1690" s="189" t="s">
        <v>8933</v>
      </c>
      <c r="C1690" s="154">
        <v>43830</v>
      </c>
      <c r="D1690" s="155">
        <v>1.1890000000000001</v>
      </c>
      <c r="E1690" s="155">
        <v>1.2390000000000001</v>
      </c>
      <c r="F1690" s="156">
        <v>0.168491996630147</v>
      </c>
      <c r="G1690" s="154">
        <v>43829</v>
      </c>
      <c r="H1690" s="155">
        <v>1.1870000000000001</v>
      </c>
      <c r="I1690" s="156">
        <v>10.604651162790701</v>
      </c>
      <c r="J1690" s="152" t="s">
        <v>12238</v>
      </c>
      <c r="K1690" s="156">
        <v>0.67739204064352498</v>
      </c>
      <c r="L1690" s="156">
        <v>2.4117140396210099</v>
      </c>
      <c r="M1690" s="185">
        <v>4.5734388742304404</v>
      </c>
      <c r="N1690" s="156">
        <v>5.7829181494661803</v>
      </c>
      <c r="O1690" s="156">
        <v>10.604651162790701</v>
      </c>
      <c r="P1690" s="152" t="s">
        <v>12238</v>
      </c>
      <c r="Q1690" s="156">
        <v>13.714331232876701</v>
      </c>
      <c r="R1690" s="152" t="s">
        <v>12239</v>
      </c>
      <c r="S1690" s="156">
        <v>20.890478349514499</v>
      </c>
      <c r="T1690" s="152" t="s">
        <v>12240</v>
      </c>
      <c r="U1690" s="156">
        <v>24.517192699999999</v>
      </c>
      <c r="V1690" s="152" t="s">
        <v>163</v>
      </c>
      <c r="W1690" s="152" t="s">
        <v>166</v>
      </c>
      <c r="X1690" s="155">
        <v>0.55330762779999998</v>
      </c>
      <c r="Y1690" s="152" t="s">
        <v>159</v>
      </c>
      <c r="Z1690" s="154">
        <v>42443</v>
      </c>
      <c r="AA1690" s="153" t="s">
        <v>4326</v>
      </c>
      <c r="AB1690" s="152" t="s">
        <v>327</v>
      </c>
      <c r="AC1690" s="152" t="s">
        <v>240</v>
      </c>
      <c r="AD1690" s="152" t="s">
        <v>183</v>
      </c>
    </row>
    <row r="1691" spans="1:30">
      <c r="A1691" s="189" t="s">
        <v>8934</v>
      </c>
      <c r="B1691" s="189" t="s">
        <v>8935</v>
      </c>
      <c r="C1691" s="154">
        <v>43830</v>
      </c>
      <c r="D1691" s="155">
        <v>1.171</v>
      </c>
      <c r="E1691" s="155">
        <v>1.2030000000000001</v>
      </c>
      <c r="F1691" s="156">
        <v>0.17108639863130701</v>
      </c>
      <c r="G1691" s="154">
        <v>43829</v>
      </c>
      <c r="H1691" s="155">
        <v>1.169</v>
      </c>
      <c r="I1691" s="156">
        <v>10.5759947418865</v>
      </c>
      <c r="J1691" s="152" t="s">
        <v>12241</v>
      </c>
      <c r="K1691" s="156">
        <v>0.68787618228717995</v>
      </c>
      <c r="L1691" s="156">
        <v>2.6292725679228601</v>
      </c>
      <c r="M1691" s="185">
        <v>3.9041512259608102</v>
      </c>
      <c r="N1691" s="156">
        <v>8.7279279773982008</v>
      </c>
      <c r="O1691" s="156">
        <v>10.5759947418865</v>
      </c>
      <c r="P1691" s="152" t="s">
        <v>12241</v>
      </c>
      <c r="Q1691" s="156">
        <v>7.9262474024496301</v>
      </c>
      <c r="R1691" s="152" t="s">
        <v>12242</v>
      </c>
      <c r="S1691" s="156">
        <v>16.170613523470099</v>
      </c>
      <c r="T1691" s="152" t="s">
        <v>12243</v>
      </c>
      <c r="U1691" s="156">
        <v>20.795441799999999</v>
      </c>
      <c r="V1691" s="152" t="s">
        <v>157</v>
      </c>
      <c r="W1691" s="152" t="s">
        <v>166</v>
      </c>
      <c r="X1691" s="155">
        <v>1.0986554547</v>
      </c>
      <c r="Y1691" s="152" t="s">
        <v>159</v>
      </c>
      <c r="Z1691" s="154">
        <v>42116</v>
      </c>
      <c r="AA1691" s="153" t="s">
        <v>4326</v>
      </c>
      <c r="AB1691" s="152" t="s">
        <v>12244</v>
      </c>
      <c r="AC1691" s="152" t="s">
        <v>161</v>
      </c>
      <c r="AD1691" s="152" t="s">
        <v>226</v>
      </c>
    </row>
    <row r="1692" spans="1:30">
      <c r="A1692" s="189" t="s">
        <v>3799</v>
      </c>
      <c r="B1692" s="189" t="s">
        <v>3800</v>
      </c>
      <c r="C1692" s="154">
        <v>43830</v>
      </c>
      <c r="D1692" s="155">
        <v>1.1178999999999999</v>
      </c>
      <c r="E1692" s="155">
        <v>1.1178999999999999</v>
      </c>
      <c r="F1692" s="156">
        <v>0.13436044428518801</v>
      </c>
      <c r="G1692" s="154">
        <v>43829</v>
      </c>
      <c r="H1692" s="155">
        <v>1.1164000000000001</v>
      </c>
      <c r="I1692" s="156">
        <v>10.5736894164194</v>
      </c>
      <c r="J1692" s="152" t="s">
        <v>3861</v>
      </c>
      <c r="K1692" s="156">
        <v>0.58484793953571601</v>
      </c>
      <c r="L1692" s="156">
        <v>1.36924192963365</v>
      </c>
      <c r="M1692" s="185">
        <v>1.1674208144796301</v>
      </c>
      <c r="N1692" s="156">
        <v>2.4656278643446301</v>
      </c>
      <c r="O1692" s="156">
        <v>10.5736894164194</v>
      </c>
      <c r="P1692" s="152" t="s">
        <v>3861</v>
      </c>
      <c r="Q1692" s="157">
        <v>0</v>
      </c>
      <c r="R1692" s="152"/>
      <c r="S1692" s="157">
        <v>0</v>
      </c>
      <c r="T1692" s="152"/>
      <c r="U1692" s="156">
        <v>11.79</v>
      </c>
      <c r="V1692" s="152" t="s">
        <v>157</v>
      </c>
      <c r="W1692" s="152" t="s">
        <v>95</v>
      </c>
      <c r="X1692" s="155">
        <v>2.2481999126000001</v>
      </c>
      <c r="Y1692" s="152" t="s">
        <v>159</v>
      </c>
      <c r="Z1692" s="154">
        <v>43139</v>
      </c>
      <c r="AA1692" s="153" t="s">
        <v>4326</v>
      </c>
      <c r="AB1692" s="152" t="s">
        <v>3801</v>
      </c>
      <c r="AC1692" s="152" t="s">
        <v>249</v>
      </c>
      <c r="AD1692" s="152" t="s">
        <v>181</v>
      </c>
    </row>
    <row r="1693" spans="1:30">
      <c r="A1693" s="189" t="s">
        <v>3840</v>
      </c>
      <c r="B1693" s="189" t="s">
        <v>3841</v>
      </c>
      <c r="C1693" s="154">
        <v>43830</v>
      </c>
      <c r="D1693" s="155">
        <v>1.1180000000000001</v>
      </c>
      <c r="E1693" s="155">
        <v>1.53</v>
      </c>
      <c r="F1693" s="156">
        <v>0.17921146953405001</v>
      </c>
      <c r="G1693" s="154">
        <v>43829</v>
      </c>
      <c r="H1693" s="155">
        <v>1.1160000000000001</v>
      </c>
      <c r="I1693" s="156">
        <v>10.572248225487501</v>
      </c>
      <c r="J1693" s="152" t="s">
        <v>3864</v>
      </c>
      <c r="K1693" s="156">
        <v>0.63006300630063095</v>
      </c>
      <c r="L1693" s="156">
        <v>2.1004566210045699</v>
      </c>
      <c r="M1693" s="185">
        <v>2.77330818945109</v>
      </c>
      <c r="N1693" s="156">
        <v>5.3541625655090703</v>
      </c>
      <c r="O1693" s="156">
        <v>10.572248225487501</v>
      </c>
      <c r="P1693" s="152" t="s">
        <v>3864</v>
      </c>
      <c r="Q1693" s="156">
        <v>12.0290659842253</v>
      </c>
      <c r="R1693" s="152" t="s">
        <v>6763</v>
      </c>
      <c r="S1693" s="156">
        <v>20.2981630146211</v>
      </c>
      <c r="T1693" s="152" t="s">
        <v>6764</v>
      </c>
      <c r="U1693" s="156">
        <v>61.857443799999999</v>
      </c>
      <c r="V1693" s="152" t="s">
        <v>157</v>
      </c>
      <c r="W1693" s="152" t="s">
        <v>189</v>
      </c>
      <c r="X1693" s="155">
        <v>6.8540799925</v>
      </c>
      <c r="Y1693" s="152" t="s">
        <v>159</v>
      </c>
      <c r="Z1693" s="154">
        <v>40422</v>
      </c>
      <c r="AA1693" s="153" t="s">
        <v>4326</v>
      </c>
      <c r="AB1693" s="152" t="s">
        <v>6765</v>
      </c>
      <c r="AC1693" s="152" t="s">
        <v>240</v>
      </c>
      <c r="AD1693" s="152" t="s">
        <v>162</v>
      </c>
    </row>
    <row r="1694" spans="1:30">
      <c r="A1694" s="189" t="s">
        <v>15764</v>
      </c>
      <c r="B1694" s="189" t="s">
        <v>15765</v>
      </c>
      <c r="C1694" s="154">
        <v>43830</v>
      </c>
      <c r="D1694" s="155">
        <v>1.0732999999999999</v>
      </c>
      <c r="E1694" s="155">
        <v>1.2033</v>
      </c>
      <c r="F1694" s="156">
        <v>0.13995148348570599</v>
      </c>
      <c r="G1694" s="154">
        <v>43829</v>
      </c>
      <c r="H1694" s="155">
        <v>1.0718000000000001</v>
      </c>
      <c r="I1694" s="156">
        <v>10.5595410449522</v>
      </c>
      <c r="J1694" s="152" t="s">
        <v>15766</v>
      </c>
      <c r="K1694" s="156">
        <v>0.91199699135009704</v>
      </c>
      <c r="L1694" s="156">
        <v>2.45322642229856</v>
      </c>
      <c r="M1694" s="185">
        <v>2.75231087331849</v>
      </c>
      <c r="N1694" s="156">
        <v>3.8309630529844898</v>
      </c>
      <c r="O1694" s="156">
        <v>10.5595410449522</v>
      </c>
      <c r="P1694" s="152" t="s">
        <v>15766</v>
      </c>
      <c r="Q1694" s="156">
        <v>14.9988163272374</v>
      </c>
      <c r="R1694" s="152" t="s">
        <v>15767</v>
      </c>
      <c r="S1694" s="156">
        <v>20.5767387504333</v>
      </c>
      <c r="T1694" s="152" t="s">
        <v>15768</v>
      </c>
      <c r="U1694" s="156">
        <v>21.54596583</v>
      </c>
      <c r="V1694" s="152" t="s">
        <v>157</v>
      </c>
      <c r="W1694" s="152" t="s">
        <v>197</v>
      </c>
      <c r="X1694" s="155">
        <v>2.7862384121999999</v>
      </c>
      <c r="Y1694" s="152" t="s">
        <v>159</v>
      </c>
      <c r="Z1694" s="154">
        <v>42534</v>
      </c>
      <c r="AA1694" s="153" t="s">
        <v>4326</v>
      </c>
      <c r="AB1694" s="152" t="s">
        <v>6753</v>
      </c>
      <c r="AC1694" s="152" t="s">
        <v>188</v>
      </c>
      <c r="AD1694" s="152" t="s">
        <v>162</v>
      </c>
    </row>
    <row r="1695" spans="1:30">
      <c r="A1695" s="189" t="s">
        <v>8936</v>
      </c>
      <c r="B1695" s="189" t="s">
        <v>8937</v>
      </c>
      <c r="C1695" s="154">
        <v>43830</v>
      </c>
      <c r="D1695" s="155">
        <v>1.1101000000000001</v>
      </c>
      <c r="E1695" s="155">
        <v>1.2000999999999999</v>
      </c>
      <c r="F1695" s="156">
        <v>3.6045778138245201E-2</v>
      </c>
      <c r="G1695" s="154">
        <v>43829</v>
      </c>
      <c r="H1695" s="155">
        <v>1.1096999999999999</v>
      </c>
      <c r="I1695" s="156">
        <v>10.556761028825299</v>
      </c>
      <c r="J1695" s="152" t="s">
        <v>12245</v>
      </c>
      <c r="K1695" s="156">
        <v>0.60721406561538105</v>
      </c>
      <c r="L1695" s="156">
        <v>1.42530835998172</v>
      </c>
      <c r="M1695" s="185">
        <v>2.4739626595065598</v>
      </c>
      <c r="N1695" s="156">
        <v>5.6936530029929102</v>
      </c>
      <c r="O1695" s="156">
        <v>10.556761028825299</v>
      </c>
      <c r="P1695" s="152" t="s">
        <v>12245</v>
      </c>
      <c r="Q1695" s="156">
        <v>13.634353884913599</v>
      </c>
      <c r="R1695" s="152" t="s">
        <v>12246</v>
      </c>
      <c r="S1695" s="156">
        <v>21.486805356068199</v>
      </c>
      <c r="T1695" s="152" t="s">
        <v>12247</v>
      </c>
      <c r="U1695" s="156">
        <v>21.122344940000001</v>
      </c>
      <c r="V1695" s="152" t="s">
        <v>163</v>
      </c>
      <c r="W1695" s="152" t="s">
        <v>166</v>
      </c>
      <c r="X1695" s="155">
        <v>5.3553083691000003</v>
      </c>
      <c r="Y1695" s="152" t="s">
        <v>159</v>
      </c>
      <c r="Z1695" s="154">
        <v>42642</v>
      </c>
      <c r="AA1695" s="153" t="s">
        <v>4326</v>
      </c>
      <c r="AB1695" s="152" t="s">
        <v>12248</v>
      </c>
      <c r="AC1695" s="152" t="s">
        <v>381</v>
      </c>
      <c r="AD1695" s="152" t="s">
        <v>185</v>
      </c>
    </row>
    <row r="1696" spans="1:30">
      <c r="A1696" s="189" t="s">
        <v>15769</v>
      </c>
      <c r="B1696" s="189" t="s">
        <v>15770</v>
      </c>
      <c r="C1696" s="154">
        <v>43830</v>
      </c>
      <c r="D1696" s="155">
        <v>1.042</v>
      </c>
      <c r="E1696" s="155">
        <v>1.202</v>
      </c>
      <c r="F1696" s="156">
        <v>9.6061479346789796E-2</v>
      </c>
      <c r="G1696" s="154">
        <v>43829</v>
      </c>
      <c r="H1696" s="155">
        <v>1.0409999999999999</v>
      </c>
      <c r="I1696" s="156">
        <v>10.547863425720999</v>
      </c>
      <c r="J1696" s="152" t="s">
        <v>15771</v>
      </c>
      <c r="K1696" s="156">
        <v>0.67632850241545905</v>
      </c>
      <c r="L1696" s="156">
        <v>1.8572825024438</v>
      </c>
      <c r="M1696" s="185">
        <v>2.8566855435975498</v>
      </c>
      <c r="N1696" s="156">
        <v>5.1987732599603103</v>
      </c>
      <c r="O1696" s="156">
        <v>10.547863425720999</v>
      </c>
      <c r="P1696" s="152" t="s">
        <v>15771</v>
      </c>
      <c r="Q1696" s="156">
        <v>13.5011878008926</v>
      </c>
      <c r="R1696" s="152" t="s">
        <v>15772</v>
      </c>
      <c r="S1696" s="156">
        <v>21.8100088176353</v>
      </c>
      <c r="T1696" s="152" t="s">
        <v>15773</v>
      </c>
      <c r="U1696" s="156">
        <v>21.566388799999999</v>
      </c>
      <c r="V1696" s="152" t="s">
        <v>157</v>
      </c>
      <c r="W1696" s="152" t="s">
        <v>166</v>
      </c>
      <c r="X1696" s="155">
        <v>1.362822754</v>
      </c>
      <c r="Y1696" s="152" t="s">
        <v>159</v>
      </c>
      <c r="Z1696" s="154">
        <v>42713</v>
      </c>
      <c r="AA1696" s="153" t="s">
        <v>4326</v>
      </c>
      <c r="AB1696" s="152" t="s">
        <v>583</v>
      </c>
      <c r="AC1696" s="152" t="s">
        <v>381</v>
      </c>
      <c r="AD1696" s="152" t="s">
        <v>183</v>
      </c>
    </row>
    <row r="1697" spans="1:30">
      <c r="A1697" s="189" t="s">
        <v>15774</v>
      </c>
      <c r="B1697" s="189" t="s">
        <v>15775</v>
      </c>
      <c r="C1697" s="154">
        <v>43830</v>
      </c>
      <c r="D1697" s="155">
        <v>1.1536999999999999</v>
      </c>
      <c r="E1697" s="155">
        <v>1.2107000000000001</v>
      </c>
      <c r="F1697" s="156">
        <v>4.3357613596942603E-2</v>
      </c>
      <c r="G1697" s="154">
        <v>43829</v>
      </c>
      <c r="H1697" s="155">
        <v>1.1532</v>
      </c>
      <c r="I1697" s="156">
        <v>10.535181084400399</v>
      </c>
      <c r="J1697" s="152" t="s">
        <v>15776</v>
      </c>
      <c r="K1697" s="156">
        <v>0.356645789839933</v>
      </c>
      <c r="L1697" s="156">
        <v>1.1928778177352899</v>
      </c>
      <c r="M1697" s="185">
        <v>2.0521747792774798</v>
      </c>
      <c r="N1697" s="156">
        <v>5.3799630872973898</v>
      </c>
      <c r="O1697" s="156">
        <v>10.535181084400399</v>
      </c>
      <c r="P1697" s="152" t="s">
        <v>15776</v>
      </c>
      <c r="Q1697" s="156">
        <v>14.808557713047099</v>
      </c>
      <c r="R1697" s="152" t="s">
        <v>15777</v>
      </c>
      <c r="S1697" s="156">
        <v>21.6507428</v>
      </c>
      <c r="T1697" s="152" t="s">
        <v>15778</v>
      </c>
      <c r="U1697" s="156">
        <v>21.6507428</v>
      </c>
      <c r="V1697" s="152" t="s">
        <v>157</v>
      </c>
      <c r="W1697" s="152" t="s">
        <v>166</v>
      </c>
      <c r="X1697" s="155">
        <v>1.28797688E-2</v>
      </c>
      <c r="Y1697" s="152" t="s">
        <v>159</v>
      </c>
      <c r="Z1697" s="154">
        <v>42591</v>
      </c>
      <c r="AA1697" s="153" t="s">
        <v>4326</v>
      </c>
      <c r="AB1697" s="152" t="s">
        <v>15779</v>
      </c>
      <c r="AC1697" s="152" t="s">
        <v>381</v>
      </c>
      <c r="AD1697" s="152" t="s">
        <v>338</v>
      </c>
    </row>
    <row r="1698" spans="1:30">
      <c r="A1698" s="189" t="s">
        <v>8938</v>
      </c>
      <c r="B1698" s="189" t="s">
        <v>8939</v>
      </c>
      <c r="C1698" s="154">
        <v>43830</v>
      </c>
      <c r="D1698" s="155">
        <v>1.1439999999999999</v>
      </c>
      <c r="E1698" s="155">
        <v>1.1439999999999999</v>
      </c>
      <c r="F1698" s="156">
        <v>8.7489063867007E-2</v>
      </c>
      <c r="G1698" s="154">
        <v>43829</v>
      </c>
      <c r="H1698" s="155">
        <v>1.143</v>
      </c>
      <c r="I1698" s="156">
        <v>10.5314009661836</v>
      </c>
      <c r="J1698" s="152" t="s">
        <v>12249</v>
      </c>
      <c r="K1698" s="156">
        <v>0.43898156277435402</v>
      </c>
      <c r="L1698" s="156">
        <v>1.50842945874001</v>
      </c>
      <c r="M1698" s="185">
        <v>2.2341376228775598</v>
      </c>
      <c r="N1698" s="156">
        <v>6.3197026022304703</v>
      </c>
      <c r="O1698" s="156">
        <v>10.5314009661836</v>
      </c>
      <c r="P1698" s="152" t="s">
        <v>12249</v>
      </c>
      <c r="Q1698" s="156">
        <v>15.0905432595573</v>
      </c>
      <c r="R1698" s="152" t="s">
        <v>12250</v>
      </c>
      <c r="S1698" s="156">
        <v>15.789473684210501</v>
      </c>
      <c r="T1698" s="152" t="s">
        <v>12251</v>
      </c>
      <c r="U1698" s="156">
        <v>14.4</v>
      </c>
      <c r="V1698" s="152" t="s">
        <v>163</v>
      </c>
      <c r="W1698" s="152" t="s">
        <v>189</v>
      </c>
      <c r="X1698" s="155">
        <v>6.3808074324000001</v>
      </c>
      <c r="Y1698" s="152" t="s">
        <v>159</v>
      </c>
      <c r="Z1698" s="154">
        <v>42522</v>
      </c>
      <c r="AA1698" s="153" t="s">
        <v>4326</v>
      </c>
      <c r="AB1698" s="152" t="s">
        <v>273</v>
      </c>
      <c r="AC1698" s="152" t="s">
        <v>175</v>
      </c>
      <c r="AD1698" s="152" t="s">
        <v>185</v>
      </c>
    </row>
    <row r="1699" spans="1:30">
      <c r="A1699" s="189" t="s">
        <v>15780</v>
      </c>
      <c r="B1699" s="189" t="s">
        <v>15781</v>
      </c>
      <c r="C1699" s="154">
        <v>43830</v>
      </c>
      <c r="D1699" s="155">
        <v>1.87</v>
      </c>
      <c r="E1699" s="155">
        <v>1.87</v>
      </c>
      <c r="F1699" s="156">
        <v>0.26809651474531498</v>
      </c>
      <c r="G1699" s="154">
        <v>43829</v>
      </c>
      <c r="H1699" s="155">
        <v>1.865</v>
      </c>
      <c r="I1699" s="156">
        <v>10.520094562647801</v>
      </c>
      <c r="J1699" s="152" t="s">
        <v>15782</v>
      </c>
      <c r="K1699" s="156">
        <v>0.75431034482758696</v>
      </c>
      <c r="L1699" s="156">
        <v>2.6344676180022</v>
      </c>
      <c r="M1699" s="185">
        <v>3.0871003307607499</v>
      </c>
      <c r="N1699" s="156">
        <v>5.7692307692307701</v>
      </c>
      <c r="O1699" s="156">
        <v>10.520094562647801</v>
      </c>
      <c r="P1699" s="152" t="s">
        <v>15782</v>
      </c>
      <c r="Q1699" s="156">
        <v>16.1490683229814</v>
      </c>
      <c r="R1699" s="152" t="s">
        <v>15783</v>
      </c>
      <c r="S1699" s="156">
        <v>15.0769230769231</v>
      </c>
      <c r="T1699" s="152" t="s">
        <v>15784</v>
      </c>
      <c r="U1699" s="156">
        <v>87</v>
      </c>
      <c r="V1699" s="152" t="s">
        <v>157</v>
      </c>
      <c r="W1699" s="152" t="s">
        <v>166</v>
      </c>
      <c r="X1699" s="155">
        <v>4.0097269731000003</v>
      </c>
      <c r="Y1699" s="152" t="s">
        <v>159</v>
      </c>
      <c r="Z1699" s="154">
        <v>41149</v>
      </c>
      <c r="AA1699" s="153" t="s">
        <v>4326</v>
      </c>
      <c r="AB1699" s="152" t="s">
        <v>1324</v>
      </c>
      <c r="AC1699" s="152" t="s">
        <v>412</v>
      </c>
      <c r="AD1699" s="152" t="s">
        <v>181</v>
      </c>
    </row>
    <row r="1700" spans="1:30">
      <c r="A1700" s="189" t="s">
        <v>8940</v>
      </c>
      <c r="B1700" s="189" t="s">
        <v>8941</v>
      </c>
      <c r="C1700" s="154">
        <v>43830</v>
      </c>
      <c r="D1700" s="155">
        <v>1.337</v>
      </c>
      <c r="E1700" s="155">
        <v>1.4059999999999999</v>
      </c>
      <c r="F1700" s="156">
        <v>7.4850299401176601E-2</v>
      </c>
      <c r="G1700" s="154">
        <v>43829</v>
      </c>
      <c r="H1700" s="155">
        <v>1.3360000000000001</v>
      </c>
      <c r="I1700" s="156">
        <v>10.495867768595</v>
      </c>
      <c r="J1700" s="152" t="s">
        <v>12252</v>
      </c>
      <c r="K1700" s="156">
        <v>0.52631578947366198</v>
      </c>
      <c r="L1700" s="156">
        <v>1.59574468085104</v>
      </c>
      <c r="M1700" s="185">
        <v>2.2171253822629802</v>
      </c>
      <c r="N1700" s="156">
        <v>6.7039106145251397</v>
      </c>
      <c r="O1700" s="156">
        <v>10.495867768595</v>
      </c>
      <c r="P1700" s="152" t="s">
        <v>12252</v>
      </c>
      <c r="Q1700" s="156">
        <v>12.070410729254</v>
      </c>
      <c r="R1700" s="152" t="s">
        <v>12253</v>
      </c>
      <c r="S1700" s="156">
        <v>18.528368794326202</v>
      </c>
      <c r="T1700" s="152" t="s">
        <v>12254</v>
      </c>
      <c r="U1700" s="156">
        <v>42.934525299999997</v>
      </c>
      <c r="V1700" s="152" t="s">
        <v>163</v>
      </c>
      <c r="W1700" s="152" t="s">
        <v>189</v>
      </c>
      <c r="X1700" s="155">
        <v>6.1282469535999997</v>
      </c>
      <c r="Y1700" s="152" t="s">
        <v>159</v>
      </c>
      <c r="Z1700" s="154">
        <v>41712</v>
      </c>
      <c r="AA1700" s="153" t="s">
        <v>4326</v>
      </c>
      <c r="AB1700" s="152" t="s">
        <v>12255</v>
      </c>
      <c r="AC1700" s="152" t="s">
        <v>239</v>
      </c>
      <c r="AD1700" s="152" t="s">
        <v>272</v>
      </c>
    </row>
    <row r="1701" spans="1:30">
      <c r="A1701" s="189" t="s">
        <v>8942</v>
      </c>
      <c r="B1701" s="189" t="s">
        <v>8943</v>
      </c>
      <c r="C1701" s="154">
        <v>43830</v>
      </c>
      <c r="D1701" s="155">
        <v>1.1611</v>
      </c>
      <c r="E1701" s="155">
        <v>1.1611</v>
      </c>
      <c r="F1701" s="156">
        <v>1.7228012748727501E-2</v>
      </c>
      <c r="G1701" s="154">
        <v>43829</v>
      </c>
      <c r="H1701" s="155">
        <v>1.1609</v>
      </c>
      <c r="I1701" s="156">
        <v>10.4757373929591</v>
      </c>
      <c r="J1701" s="152" t="s">
        <v>12256</v>
      </c>
      <c r="K1701" s="156">
        <v>1.1323055482972</v>
      </c>
      <c r="L1701" s="156">
        <v>2.5978616241053398</v>
      </c>
      <c r="M1701" s="185">
        <v>3.51252563073907</v>
      </c>
      <c r="N1701" s="156">
        <v>6.7383710240852999</v>
      </c>
      <c r="O1701" s="156">
        <v>10.4757373929591</v>
      </c>
      <c r="P1701" s="152" t="s">
        <v>12256</v>
      </c>
      <c r="Q1701" s="156">
        <v>12.075289575289601</v>
      </c>
      <c r="R1701" s="152" t="s">
        <v>12257</v>
      </c>
      <c r="S1701" s="156">
        <v>15.8782435129741</v>
      </c>
      <c r="T1701" s="152" t="s">
        <v>12258</v>
      </c>
      <c r="U1701" s="156">
        <v>16.11</v>
      </c>
      <c r="V1701" s="152" t="s">
        <v>163</v>
      </c>
      <c r="W1701" s="152" t="s">
        <v>166</v>
      </c>
      <c r="X1701" s="155">
        <v>2.7876213767000002</v>
      </c>
      <c r="Y1701" s="152" t="s">
        <v>159</v>
      </c>
      <c r="Z1701" s="154">
        <v>42556</v>
      </c>
      <c r="AA1701" s="153" t="s">
        <v>4326</v>
      </c>
      <c r="AB1701" s="152" t="s">
        <v>12259</v>
      </c>
      <c r="AC1701" s="152" t="s">
        <v>228</v>
      </c>
      <c r="AD1701" s="152" t="s">
        <v>165</v>
      </c>
    </row>
    <row r="1702" spans="1:30">
      <c r="A1702" s="189" t="s">
        <v>15785</v>
      </c>
      <c r="B1702" s="189" t="s">
        <v>15786</v>
      </c>
      <c r="C1702" s="154">
        <v>43830</v>
      </c>
      <c r="D1702" s="155">
        <v>1.0851999999999999</v>
      </c>
      <c r="E1702" s="155">
        <v>1.0851999999999999</v>
      </c>
      <c r="F1702" s="156">
        <v>0</v>
      </c>
      <c r="G1702" s="154">
        <v>43829</v>
      </c>
      <c r="H1702" s="155">
        <v>1.0851999999999999</v>
      </c>
      <c r="I1702" s="156">
        <v>10.4754148427161</v>
      </c>
      <c r="J1702" s="152" t="s">
        <v>15787</v>
      </c>
      <c r="K1702" s="156">
        <v>0.71461716937355402</v>
      </c>
      <c r="L1702" s="156">
        <v>1.8584569175896399</v>
      </c>
      <c r="M1702" s="185">
        <v>2.64850548618994</v>
      </c>
      <c r="N1702" s="156">
        <v>7.8298887122416501</v>
      </c>
      <c r="O1702" s="156">
        <v>10.4754148427161</v>
      </c>
      <c r="P1702" s="152" t="s">
        <v>15787</v>
      </c>
      <c r="Q1702" s="156">
        <v>6.6116514392376402</v>
      </c>
      <c r="R1702" s="152" t="s">
        <v>15788</v>
      </c>
      <c r="S1702" s="156">
        <v>8.3682844018374105</v>
      </c>
      <c r="T1702" s="152" t="s">
        <v>15789</v>
      </c>
      <c r="U1702" s="156">
        <v>8.5199999999999907</v>
      </c>
      <c r="V1702" s="152" t="s">
        <v>163</v>
      </c>
      <c r="W1702" s="152" t="s">
        <v>189</v>
      </c>
      <c r="X1702" s="155">
        <v>2.84393836E-2</v>
      </c>
      <c r="Y1702" s="152" t="s">
        <v>159</v>
      </c>
      <c r="Z1702" s="154">
        <v>42719</v>
      </c>
      <c r="AA1702" s="153" t="s">
        <v>4326</v>
      </c>
      <c r="AB1702" s="152" t="s">
        <v>15790</v>
      </c>
      <c r="AC1702" s="152" t="s">
        <v>211</v>
      </c>
      <c r="AD1702" s="152" t="s">
        <v>183</v>
      </c>
    </row>
    <row r="1703" spans="1:30">
      <c r="A1703" s="189" t="s">
        <v>1350</v>
      </c>
      <c r="B1703" s="189" t="s">
        <v>1351</v>
      </c>
      <c r="C1703" s="154">
        <v>43830</v>
      </c>
      <c r="D1703" s="155">
        <v>1.1040000000000001</v>
      </c>
      <c r="E1703" s="155">
        <v>1.1040000000000001</v>
      </c>
      <c r="F1703" s="156">
        <v>0.43668122270743598</v>
      </c>
      <c r="G1703" s="154">
        <v>43829</v>
      </c>
      <c r="H1703" s="155">
        <v>1.0992</v>
      </c>
      <c r="I1703" s="156">
        <v>10.4662797678607</v>
      </c>
      <c r="J1703" s="152" t="s">
        <v>15791</v>
      </c>
      <c r="K1703" s="156">
        <v>1.37741046831957</v>
      </c>
      <c r="L1703" s="156">
        <v>4.3281043281043301</v>
      </c>
      <c r="M1703" s="185">
        <v>4.4169109997162801</v>
      </c>
      <c r="N1703" s="156">
        <v>10.146662675845601</v>
      </c>
      <c r="O1703" s="156">
        <v>10.4662797678607</v>
      </c>
      <c r="P1703" s="152" t="s">
        <v>15791</v>
      </c>
      <c r="Q1703" s="156">
        <v>10.388961103889599</v>
      </c>
      <c r="R1703" s="152" t="s">
        <v>15792</v>
      </c>
      <c r="S1703" s="157">
        <v>0</v>
      </c>
      <c r="T1703" s="152"/>
      <c r="U1703" s="156">
        <v>10.4</v>
      </c>
      <c r="V1703" s="152" t="s">
        <v>157</v>
      </c>
      <c r="W1703" s="152" t="s">
        <v>95</v>
      </c>
      <c r="X1703" s="155">
        <v>4.0274088687000003</v>
      </c>
      <c r="Y1703" s="152" t="s">
        <v>159</v>
      </c>
      <c r="Z1703" s="154">
        <v>42951</v>
      </c>
      <c r="AA1703" s="153" t="s">
        <v>4326</v>
      </c>
      <c r="AB1703" s="152" t="s">
        <v>1352</v>
      </c>
      <c r="AC1703" s="152" t="s">
        <v>211</v>
      </c>
      <c r="AD1703" s="152" t="s">
        <v>181</v>
      </c>
    </row>
    <row r="1704" spans="1:30">
      <c r="A1704" s="189" t="s">
        <v>15793</v>
      </c>
      <c r="B1704" s="189" t="s">
        <v>15794</v>
      </c>
      <c r="C1704" s="154">
        <v>43830</v>
      </c>
      <c r="D1704" s="155">
        <v>1.2070000000000001</v>
      </c>
      <c r="E1704" s="155">
        <v>1.353</v>
      </c>
      <c r="F1704" s="156">
        <v>8.2918739635167701E-2</v>
      </c>
      <c r="G1704" s="154">
        <v>43829</v>
      </c>
      <c r="H1704" s="155">
        <v>1.206</v>
      </c>
      <c r="I1704" s="156">
        <v>10.435769892837</v>
      </c>
      <c r="J1704" s="152" t="s">
        <v>15795</v>
      </c>
      <c r="K1704" s="156">
        <v>0.66722268557130904</v>
      </c>
      <c r="L1704" s="156">
        <v>1.8565400843881801</v>
      </c>
      <c r="M1704" s="185">
        <v>2.8985224809678098</v>
      </c>
      <c r="N1704" s="156">
        <v>7.9279358397590904</v>
      </c>
      <c r="O1704" s="156">
        <v>10.435769892837</v>
      </c>
      <c r="P1704" s="152" t="s">
        <v>15795</v>
      </c>
      <c r="Q1704" s="156">
        <v>15.9176730442177</v>
      </c>
      <c r="R1704" s="152" t="s">
        <v>15796</v>
      </c>
      <c r="S1704" s="156">
        <v>37.835372598584399</v>
      </c>
      <c r="T1704" s="152" t="s">
        <v>15797</v>
      </c>
      <c r="U1704" s="156">
        <v>36.319183500000001</v>
      </c>
      <c r="V1704" s="152" t="s">
        <v>163</v>
      </c>
      <c r="W1704" s="152" t="s">
        <v>197</v>
      </c>
      <c r="X1704" s="155">
        <v>2.4160129249</v>
      </c>
      <c r="Y1704" s="152" t="s">
        <v>159</v>
      </c>
      <c r="Z1704" s="154">
        <v>42620</v>
      </c>
      <c r="AA1704" s="153" t="s">
        <v>4326</v>
      </c>
      <c r="AB1704" s="152" t="s">
        <v>262</v>
      </c>
      <c r="AC1704" s="152" t="s">
        <v>263</v>
      </c>
      <c r="AD1704" s="152" t="s">
        <v>162</v>
      </c>
    </row>
    <row r="1705" spans="1:30">
      <c r="A1705" s="189" t="s">
        <v>15798</v>
      </c>
      <c r="B1705" s="189" t="s">
        <v>15799</v>
      </c>
      <c r="C1705" s="154">
        <v>43830</v>
      </c>
      <c r="D1705" s="155">
        <v>1.0810999999999999</v>
      </c>
      <c r="E1705" s="155">
        <v>1.2111000000000001</v>
      </c>
      <c r="F1705" s="156">
        <v>0.16677476141942801</v>
      </c>
      <c r="G1705" s="154">
        <v>43829</v>
      </c>
      <c r="H1705" s="155">
        <v>1.0792999999999999</v>
      </c>
      <c r="I1705" s="156">
        <v>10.430687869929301</v>
      </c>
      <c r="J1705" s="152" t="s">
        <v>15800</v>
      </c>
      <c r="K1705" s="156">
        <v>0.914776439839454</v>
      </c>
      <c r="L1705" s="156">
        <v>2.3811474342667101</v>
      </c>
      <c r="M1705" s="185">
        <v>2.6196239110195401</v>
      </c>
      <c r="N1705" s="156">
        <v>3.5321523158628301</v>
      </c>
      <c r="O1705" s="156">
        <v>10.430687869929301</v>
      </c>
      <c r="P1705" s="152" t="s">
        <v>15800</v>
      </c>
      <c r="Q1705" s="156">
        <v>14.7517065689527</v>
      </c>
      <c r="R1705" s="152" t="s">
        <v>15801</v>
      </c>
      <c r="S1705" s="156">
        <v>20.498402890115301</v>
      </c>
      <c r="T1705" s="152" t="s">
        <v>15802</v>
      </c>
      <c r="U1705" s="156">
        <v>22.288410280000001</v>
      </c>
      <c r="V1705" s="152" t="s">
        <v>157</v>
      </c>
      <c r="W1705" s="152" t="s">
        <v>197</v>
      </c>
      <c r="X1705" s="155">
        <v>6.1966133192999999</v>
      </c>
      <c r="Y1705" s="152" t="s">
        <v>159</v>
      </c>
      <c r="Z1705" s="154">
        <v>42516</v>
      </c>
      <c r="AA1705" s="153" t="s">
        <v>4326</v>
      </c>
      <c r="AB1705" s="152" t="s">
        <v>6753</v>
      </c>
      <c r="AC1705" s="152" t="s">
        <v>188</v>
      </c>
      <c r="AD1705" s="152" t="s">
        <v>185</v>
      </c>
    </row>
    <row r="1706" spans="1:30">
      <c r="A1706" s="189" t="s">
        <v>15803</v>
      </c>
      <c r="B1706" s="189" t="s">
        <v>15804</v>
      </c>
      <c r="C1706" s="154">
        <v>43830</v>
      </c>
      <c r="D1706" s="155">
        <v>1.3779999999999999</v>
      </c>
      <c r="E1706" s="155">
        <v>1.5429999999999999</v>
      </c>
      <c r="F1706" s="156">
        <v>0.65741417092767396</v>
      </c>
      <c r="G1706" s="154">
        <v>43829</v>
      </c>
      <c r="H1706" s="155">
        <v>1.369</v>
      </c>
      <c r="I1706" s="156">
        <v>10.4166666666666</v>
      </c>
      <c r="J1706" s="152" t="s">
        <v>15805</v>
      </c>
      <c r="K1706" s="156">
        <v>2.0740740740740602</v>
      </c>
      <c r="L1706" s="156">
        <v>7.9937304075234996</v>
      </c>
      <c r="M1706" s="185">
        <v>8.0784313725490104</v>
      </c>
      <c r="N1706" s="156">
        <v>10.0638977635783</v>
      </c>
      <c r="O1706" s="156">
        <v>10.4166666666666</v>
      </c>
      <c r="P1706" s="152" t="s">
        <v>15805</v>
      </c>
      <c r="Q1706" s="156">
        <v>8.1632653061224403</v>
      </c>
      <c r="R1706" s="152" t="s">
        <v>15806</v>
      </c>
      <c r="S1706" s="156">
        <v>4.0785498489425702</v>
      </c>
      <c r="T1706" s="152" t="s">
        <v>15807</v>
      </c>
      <c r="U1706" s="156">
        <v>56.343332599999997</v>
      </c>
      <c r="V1706" s="152" t="s">
        <v>157</v>
      </c>
      <c r="W1706" s="152" t="s">
        <v>158</v>
      </c>
      <c r="X1706" s="155">
        <v>4.3838095899999999E-2</v>
      </c>
      <c r="Y1706" s="152" t="s">
        <v>159</v>
      </c>
      <c r="Z1706" s="154">
        <v>40057</v>
      </c>
      <c r="AA1706" s="153" t="s">
        <v>4326</v>
      </c>
      <c r="AB1706" s="152" t="s">
        <v>2646</v>
      </c>
      <c r="AC1706" s="152" t="s">
        <v>394</v>
      </c>
      <c r="AD1706" s="152" t="s">
        <v>162</v>
      </c>
    </row>
    <row r="1707" spans="1:30">
      <c r="A1707" s="189" t="s">
        <v>8944</v>
      </c>
      <c r="B1707" s="189" t="s">
        <v>8945</v>
      </c>
      <c r="C1707" s="154">
        <v>43830</v>
      </c>
      <c r="D1707" s="155">
        <v>1.177</v>
      </c>
      <c r="E1707" s="155">
        <v>1.232</v>
      </c>
      <c r="F1707" s="156">
        <v>0.170212765957441</v>
      </c>
      <c r="G1707" s="154">
        <v>43829</v>
      </c>
      <c r="H1707" s="155">
        <v>1.175</v>
      </c>
      <c r="I1707" s="156">
        <v>10.4127579737336</v>
      </c>
      <c r="J1707" s="152" t="s">
        <v>12260</v>
      </c>
      <c r="K1707" s="156">
        <v>0.85689802913452195</v>
      </c>
      <c r="L1707" s="156">
        <v>1.9930675909878799</v>
      </c>
      <c r="M1707" s="185">
        <v>2.7050610820244301</v>
      </c>
      <c r="N1707" s="156">
        <v>5.46594982078852</v>
      </c>
      <c r="O1707" s="156">
        <v>10.4127579737336</v>
      </c>
      <c r="P1707" s="152" t="s">
        <v>12260</v>
      </c>
      <c r="Q1707" s="156">
        <v>14.695489537037</v>
      </c>
      <c r="R1707" s="152" t="s">
        <v>12261</v>
      </c>
      <c r="S1707" s="156">
        <v>20.967899121093701</v>
      </c>
      <c r="T1707" s="152" t="s">
        <v>12262</v>
      </c>
      <c r="U1707" s="156">
        <v>23.8711287</v>
      </c>
      <c r="V1707" s="152" t="s">
        <v>157</v>
      </c>
      <c r="W1707" s="152" t="s">
        <v>166</v>
      </c>
      <c r="X1707" s="155">
        <v>2.9794779425</v>
      </c>
      <c r="Y1707" s="152" t="s">
        <v>159</v>
      </c>
      <c r="Z1707" s="154">
        <v>42486</v>
      </c>
      <c r="AA1707" s="153" t="s">
        <v>4326</v>
      </c>
      <c r="AB1707" s="152" t="s">
        <v>11563</v>
      </c>
      <c r="AC1707" s="152" t="s">
        <v>196</v>
      </c>
      <c r="AD1707" s="152" t="s">
        <v>177</v>
      </c>
    </row>
    <row r="1708" spans="1:30">
      <c r="A1708" s="189" t="s">
        <v>3989</v>
      </c>
      <c r="B1708" s="189" t="s">
        <v>3990</v>
      </c>
      <c r="C1708" s="154">
        <v>43830</v>
      </c>
      <c r="D1708" s="155">
        <v>1.1020000000000001</v>
      </c>
      <c r="E1708" s="155">
        <v>1.1994</v>
      </c>
      <c r="F1708" s="156">
        <v>0.26385224274407898</v>
      </c>
      <c r="G1708" s="154">
        <v>43829</v>
      </c>
      <c r="H1708" s="155">
        <v>1.0991</v>
      </c>
      <c r="I1708" s="156">
        <v>10.4058963947894</v>
      </c>
      <c r="J1708" s="152" t="s">
        <v>3872</v>
      </c>
      <c r="K1708" s="156">
        <v>1.4452729448587101</v>
      </c>
      <c r="L1708" s="156">
        <v>4.6434336720159699</v>
      </c>
      <c r="M1708" s="185">
        <v>5.5859165854883397</v>
      </c>
      <c r="N1708" s="156">
        <v>9.3796735883614595</v>
      </c>
      <c r="O1708" s="156">
        <v>10.4058963947894</v>
      </c>
      <c r="P1708" s="152" t="s">
        <v>3872</v>
      </c>
      <c r="Q1708" s="156">
        <v>11.3772092662978</v>
      </c>
      <c r="R1708" s="152" t="s">
        <v>6766</v>
      </c>
      <c r="S1708" s="156">
        <v>18.969050887573999</v>
      </c>
      <c r="T1708" s="152" t="s">
        <v>6767</v>
      </c>
      <c r="U1708" s="156">
        <v>20.634617599999999</v>
      </c>
      <c r="V1708" s="152" t="s">
        <v>157</v>
      </c>
      <c r="W1708" s="152" t="s">
        <v>166</v>
      </c>
      <c r="X1708" s="155">
        <v>1.6577731213</v>
      </c>
      <c r="Y1708" s="152" t="s">
        <v>159</v>
      </c>
      <c r="Z1708" s="154">
        <v>42382</v>
      </c>
      <c r="AA1708" s="153" t="s">
        <v>4326</v>
      </c>
      <c r="AB1708" s="152" t="s">
        <v>3991</v>
      </c>
      <c r="AC1708" s="152" t="s">
        <v>167</v>
      </c>
      <c r="AD1708" s="152" t="s">
        <v>165</v>
      </c>
    </row>
    <row r="1709" spans="1:30">
      <c r="A1709" s="189" t="s">
        <v>15808</v>
      </c>
      <c r="B1709" s="189" t="s">
        <v>15809</v>
      </c>
      <c r="C1709" s="154">
        <v>43830</v>
      </c>
      <c r="D1709" s="155">
        <v>1.39</v>
      </c>
      <c r="E1709" s="155">
        <v>1.5249999999999999</v>
      </c>
      <c r="F1709" s="156">
        <v>0.21629416005767099</v>
      </c>
      <c r="G1709" s="154">
        <v>43829</v>
      </c>
      <c r="H1709" s="155">
        <v>1.387</v>
      </c>
      <c r="I1709" s="156">
        <v>10.4050833995234</v>
      </c>
      <c r="J1709" s="152" t="s">
        <v>15810</v>
      </c>
      <c r="K1709" s="156">
        <v>0.79767947788251603</v>
      </c>
      <c r="L1709" s="156">
        <v>1.9809244314013099</v>
      </c>
      <c r="M1709" s="185">
        <v>2.6587887740029399</v>
      </c>
      <c r="N1709" s="156">
        <v>4.8265460030165803</v>
      </c>
      <c r="O1709" s="156">
        <v>10.4050833995234</v>
      </c>
      <c r="P1709" s="152" t="s">
        <v>15810</v>
      </c>
      <c r="Q1709" s="156">
        <v>9.4488188976377891</v>
      </c>
      <c r="R1709" s="152" t="s">
        <v>15811</v>
      </c>
      <c r="S1709" s="156">
        <v>9.3627065302911099</v>
      </c>
      <c r="T1709" s="152" t="s">
        <v>15812</v>
      </c>
      <c r="U1709" s="156">
        <v>9.3627065302911099</v>
      </c>
      <c r="V1709" s="152" t="s">
        <v>157</v>
      </c>
      <c r="W1709" s="152" t="s">
        <v>189</v>
      </c>
      <c r="X1709" s="155">
        <v>0.24016154519999999</v>
      </c>
      <c r="Y1709" s="152" t="s">
        <v>159</v>
      </c>
      <c r="Z1709" s="154">
        <v>42734</v>
      </c>
      <c r="AA1709" s="153" t="s">
        <v>4326</v>
      </c>
      <c r="AB1709" s="152" t="s">
        <v>3820</v>
      </c>
      <c r="AC1709" s="152" t="s">
        <v>266</v>
      </c>
      <c r="AD1709" s="152" t="s">
        <v>181</v>
      </c>
    </row>
    <row r="1710" spans="1:30">
      <c r="A1710" s="189" t="s">
        <v>3833</v>
      </c>
      <c r="B1710" s="189" t="s">
        <v>3834</v>
      </c>
      <c r="C1710" s="154">
        <v>43830</v>
      </c>
      <c r="D1710" s="155">
        <v>1.0778000000000001</v>
      </c>
      <c r="E1710" s="155">
        <v>1.2358</v>
      </c>
      <c r="F1710" s="156">
        <v>0.19522171609184399</v>
      </c>
      <c r="G1710" s="154">
        <v>43829</v>
      </c>
      <c r="H1710" s="155">
        <v>1.0757000000000001</v>
      </c>
      <c r="I1710" s="156">
        <v>10.401790010793899</v>
      </c>
      <c r="J1710" s="152" t="s">
        <v>6768</v>
      </c>
      <c r="K1710" s="156">
        <v>0.75722165093017002</v>
      </c>
      <c r="L1710" s="156">
        <v>1.8810851687305199</v>
      </c>
      <c r="M1710" s="185">
        <v>2.1224239102766602</v>
      </c>
      <c r="N1710" s="156">
        <v>2.7453029110092801</v>
      </c>
      <c r="O1710" s="156">
        <v>10.401790010793899</v>
      </c>
      <c r="P1710" s="152" t="s">
        <v>6768</v>
      </c>
      <c r="Q1710" s="156">
        <v>12.6569181936518</v>
      </c>
      <c r="R1710" s="152" t="s">
        <v>6769</v>
      </c>
      <c r="S1710" s="156">
        <v>11.872789300984399</v>
      </c>
      <c r="T1710" s="152" t="s">
        <v>6770</v>
      </c>
      <c r="U1710" s="156">
        <v>12.510464199999999</v>
      </c>
      <c r="V1710" s="152" t="s">
        <v>157</v>
      </c>
      <c r="W1710" s="152" t="s">
        <v>166</v>
      </c>
      <c r="X1710" s="155">
        <v>6.5269700764999996</v>
      </c>
      <c r="Y1710" s="152" t="s">
        <v>159</v>
      </c>
      <c r="Z1710" s="154">
        <v>42549</v>
      </c>
      <c r="AA1710" s="153" t="s">
        <v>4326</v>
      </c>
      <c r="AB1710" s="152" t="s">
        <v>6771</v>
      </c>
      <c r="AC1710" s="152" t="s">
        <v>236</v>
      </c>
      <c r="AD1710" s="152" t="s">
        <v>170</v>
      </c>
    </row>
    <row r="1711" spans="1:30">
      <c r="A1711" s="189" t="s">
        <v>15813</v>
      </c>
      <c r="B1711" s="189" t="s">
        <v>15814</v>
      </c>
      <c r="C1711" s="154">
        <v>43830</v>
      </c>
      <c r="D1711" s="155">
        <v>1.1719999999999999</v>
      </c>
      <c r="E1711" s="155">
        <v>1.2629999999999999</v>
      </c>
      <c r="F1711" s="156">
        <v>0.170940170940169</v>
      </c>
      <c r="G1711" s="154">
        <v>43829</v>
      </c>
      <c r="H1711" s="155">
        <v>1.17</v>
      </c>
      <c r="I1711" s="156">
        <v>10.357815442561201</v>
      </c>
      <c r="J1711" s="152" t="s">
        <v>15815</v>
      </c>
      <c r="K1711" s="156">
        <v>0.86058519793458699</v>
      </c>
      <c r="L1711" s="156">
        <v>2.26876090750436</v>
      </c>
      <c r="M1711" s="185">
        <v>3.3509700176366901</v>
      </c>
      <c r="N1711" s="156">
        <v>5.3009883198562404</v>
      </c>
      <c r="O1711" s="156">
        <v>10.357815442561201</v>
      </c>
      <c r="P1711" s="152" t="s">
        <v>15815</v>
      </c>
      <c r="Q1711" s="156">
        <v>15.531042248413399</v>
      </c>
      <c r="R1711" s="152" t="s">
        <v>15816</v>
      </c>
      <c r="S1711" s="156">
        <v>21.478302764537698</v>
      </c>
      <c r="T1711" s="152" t="s">
        <v>15817</v>
      </c>
      <c r="U1711" s="156">
        <v>27.430739599999999</v>
      </c>
      <c r="V1711" s="152" t="s">
        <v>163</v>
      </c>
      <c r="W1711" s="152" t="s">
        <v>197</v>
      </c>
      <c r="X1711" s="155">
        <v>0.29434159539999999</v>
      </c>
      <c r="Y1711" s="152" t="s">
        <v>159</v>
      </c>
      <c r="Z1711" s="154">
        <v>42170</v>
      </c>
      <c r="AA1711" s="153" t="s">
        <v>4326</v>
      </c>
      <c r="AB1711" s="152" t="s">
        <v>12237</v>
      </c>
      <c r="AC1711" s="152" t="s">
        <v>248</v>
      </c>
      <c r="AD1711" s="152" t="s">
        <v>177</v>
      </c>
    </row>
    <row r="1712" spans="1:30">
      <c r="A1712" s="189" t="s">
        <v>3821</v>
      </c>
      <c r="B1712" s="189" t="s">
        <v>3822</v>
      </c>
      <c r="C1712" s="154">
        <v>43830</v>
      </c>
      <c r="D1712" s="155">
        <v>1.462</v>
      </c>
      <c r="E1712" s="155">
        <v>1.613</v>
      </c>
      <c r="F1712" s="156">
        <v>6.8446269678302696E-2</v>
      </c>
      <c r="G1712" s="154">
        <v>43829</v>
      </c>
      <c r="H1712" s="155">
        <v>1.4610000000000001</v>
      </c>
      <c r="I1712" s="156">
        <v>10.339622641509401</v>
      </c>
      <c r="J1712" s="152" t="s">
        <v>6772</v>
      </c>
      <c r="K1712" s="156">
        <v>0.55020632737276598</v>
      </c>
      <c r="L1712" s="156">
        <v>1.5983321751216</v>
      </c>
      <c r="M1712" s="185">
        <v>2.2377622377622401</v>
      </c>
      <c r="N1712" s="156">
        <v>4.0569395017793601</v>
      </c>
      <c r="O1712" s="156">
        <v>10.339622641509401</v>
      </c>
      <c r="P1712" s="152" t="s">
        <v>6772</v>
      </c>
      <c r="Q1712" s="156">
        <v>14.040561622464899</v>
      </c>
      <c r="R1712" s="152" t="s">
        <v>6773</v>
      </c>
      <c r="S1712" s="156">
        <v>20.230263157894701</v>
      </c>
      <c r="T1712" s="152" t="s">
        <v>6774</v>
      </c>
      <c r="U1712" s="156">
        <v>64.185377799999998</v>
      </c>
      <c r="V1712" s="152" t="s">
        <v>157</v>
      </c>
      <c r="W1712" s="152" t="s">
        <v>166</v>
      </c>
      <c r="X1712" s="155">
        <v>9.5418905505999998</v>
      </c>
      <c r="Y1712" s="152" t="s">
        <v>159</v>
      </c>
      <c r="Z1712" s="154">
        <v>41362</v>
      </c>
      <c r="AA1712" s="153" t="s">
        <v>4326</v>
      </c>
      <c r="AB1712" s="152" t="s">
        <v>288</v>
      </c>
      <c r="AC1712" s="152" t="s">
        <v>219</v>
      </c>
      <c r="AD1712" s="152" t="s">
        <v>247</v>
      </c>
    </row>
    <row r="1713" spans="1:30">
      <c r="A1713" s="189" t="s">
        <v>15818</v>
      </c>
      <c r="B1713" s="189" t="s">
        <v>15819</v>
      </c>
      <c r="C1713" s="154">
        <v>43830</v>
      </c>
      <c r="D1713" s="155">
        <v>1.119</v>
      </c>
      <c r="E1713" s="155">
        <v>1.1639999999999999</v>
      </c>
      <c r="F1713" s="156">
        <v>8.9445438282645895E-2</v>
      </c>
      <c r="G1713" s="154">
        <v>43829</v>
      </c>
      <c r="H1713" s="155">
        <v>1.1180000000000001</v>
      </c>
      <c r="I1713" s="156">
        <v>10.3339800943605</v>
      </c>
      <c r="J1713" s="152" t="s">
        <v>15820</v>
      </c>
      <c r="K1713" s="156">
        <v>0.358744394618846</v>
      </c>
      <c r="L1713" s="156">
        <v>1.0840108401084001</v>
      </c>
      <c r="M1713" s="185">
        <v>1.54263805640132</v>
      </c>
      <c r="N1713" s="156">
        <v>5.56602560203231</v>
      </c>
      <c r="O1713" s="156">
        <v>10.3339800943605</v>
      </c>
      <c r="P1713" s="152" t="s">
        <v>15820</v>
      </c>
      <c r="Q1713" s="156">
        <v>8.8415661487207995</v>
      </c>
      <c r="R1713" s="152" t="s">
        <v>15821</v>
      </c>
      <c r="S1713" s="156">
        <v>13.754249464459599</v>
      </c>
      <c r="T1713" s="152" t="s">
        <v>15822</v>
      </c>
      <c r="U1713" s="156">
        <v>16.8256142</v>
      </c>
      <c r="V1713" s="152" t="s">
        <v>163</v>
      </c>
      <c r="W1713" s="152" t="s">
        <v>189</v>
      </c>
      <c r="X1713" s="155">
        <v>8.8729197000000006E-3</v>
      </c>
      <c r="Y1713" s="152" t="s">
        <v>159</v>
      </c>
      <c r="Z1713" s="154">
        <v>42503</v>
      </c>
      <c r="AA1713" s="153" t="s">
        <v>4326</v>
      </c>
      <c r="AB1713" s="152" t="s">
        <v>15823</v>
      </c>
      <c r="AC1713" s="152" t="s">
        <v>161</v>
      </c>
      <c r="AD1713" s="152" t="s">
        <v>226</v>
      </c>
    </row>
    <row r="1714" spans="1:30">
      <c r="A1714" s="189" t="s">
        <v>15824</v>
      </c>
      <c r="B1714" s="189" t="s">
        <v>15825</v>
      </c>
      <c r="C1714" s="154">
        <v>43830</v>
      </c>
      <c r="D1714" s="155">
        <v>1.3560000000000001</v>
      </c>
      <c r="E1714" s="155">
        <v>1.403</v>
      </c>
      <c r="F1714" s="156">
        <v>-7.3691967575536393E-2</v>
      </c>
      <c r="G1714" s="154">
        <v>43829</v>
      </c>
      <c r="H1714" s="155">
        <v>1.357</v>
      </c>
      <c r="I1714" s="156">
        <v>10.33360455655</v>
      </c>
      <c r="J1714" s="152" t="s">
        <v>15826</v>
      </c>
      <c r="K1714" s="156">
        <v>0.29585798816567299</v>
      </c>
      <c r="L1714" s="156">
        <v>0.74294205052004902</v>
      </c>
      <c r="M1714" s="185">
        <v>1.4210919970082401</v>
      </c>
      <c r="N1714" s="156">
        <v>2.3396226415094401</v>
      </c>
      <c r="O1714" s="156">
        <v>10.33360455655</v>
      </c>
      <c r="P1714" s="152" t="s">
        <v>15826</v>
      </c>
      <c r="Q1714" s="156">
        <v>6.7716535433070799</v>
      </c>
      <c r="R1714" s="152" t="s">
        <v>15827</v>
      </c>
      <c r="S1714" s="156">
        <v>8.2202713487629904</v>
      </c>
      <c r="T1714" s="152" t="s">
        <v>15828</v>
      </c>
      <c r="U1714" s="156">
        <v>41.949198799999998</v>
      </c>
      <c r="V1714" s="152" t="s">
        <v>157</v>
      </c>
      <c r="W1714" s="152" t="s">
        <v>158</v>
      </c>
      <c r="X1714" s="155">
        <v>4.4579884200000003E-2</v>
      </c>
      <c r="Y1714" s="152" t="s">
        <v>159</v>
      </c>
      <c r="Z1714" s="154">
        <v>40765</v>
      </c>
      <c r="AA1714" s="153" t="s">
        <v>4326</v>
      </c>
      <c r="AB1714" s="152" t="s">
        <v>15708</v>
      </c>
      <c r="AC1714" s="152" t="s">
        <v>210</v>
      </c>
      <c r="AD1714" s="152" t="s">
        <v>181</v>
      </c>
    </row>
    <row r="1715" spans="1:30">
      <c r="A1715" s="189" t="s">
        <v>15829</v>
      </c>
      <c r="B1715" s="189" t="s">
        <v>15830</v>
      </c>
      <c r="C1715" s="154">
        <v>43830</v>
      </c>
      <c r="D1715" s="155">
        <v>1.1073</v>
      </c>
      <c r="E1715" s="155">
        <v>1.1933</v>
      </c>
      <c r="F1715" s="156">
        <v>3.6136959074884699E-2</v>
      </c>
      <c r="G1715" s="154">
        <v>43829</v>
      </c>
      <c r="H1715" s="155">
        <v>1.1069</v>
      </c>
      <c r="I1715" s="156">
        <v>10.332816122692099</v>
      </c>
      <c r="J1715" s="152" t="s">
        <v>15831</v>
      </c>
      <c r="K1715" s="156">
        <v>0.59961842463886295</v>
      </c>
      <c r="L1715" s="156">
        <v>1.4103855664437901</v>
      </c>
      <c r="M1715" s="185">
        <v>2.4234707804401099</v>
      </c>
      <c r="N1715" s="156">
        <v>5.5878842955409596</v>
      </c>
      <c r="O1715" s="156">
        <v>10.332816122692099</v>
      </c>
      <c r="P1715" s="152" t="s">
        <v>15831</v>
      </c>
      <c r="Q1715" s="156">
        <v>13.204309739310901</v>
      </c>
      <c r="R1715" s="152" t="s">
        <v>15832</v>
      </c>
      <c r="S1715" s="156">
        <v>20.731795536609798</v>
      </c>
      <c r="T1715" s="152" t="s">
        <v>15833</v>
      </c>
      <c r="U1715" s="156">
        <v>20.36960015</v>
      </c>
      <c r="V1715" s="152" t="s">
        <v>163</v>
      </c>
      <c r="W1715" s="152" t="s">
        <v>166</v>
      </c>
      <c r="X1715" s="155">
        <v>0.63892006290000003</v>
      </c>
      <c r="Y1715" s="152" t="s">
        <v>159</v>
      </c>
      <c r="Z1715" s="154">
        <v>42642</v>
      </c>
      <c r="AA1715" s="153" t="s">
        <v>4326</v>
      </c>
      <c r="AB1715" s="152" t="s">
        <v>12248</v>
      </c>
      <c r="AC1715" s="152" t="s">
        <v>381</v>
      </c>
      <c r="AD1715" s="152" t="s">
        <v>185</v>
      </c>
    </row>
    <row r="1716" spans="1:30">
      <c r="A1716" s="189" t="s">
        <v>15834</v>
      </c>
      <c r="B1716" s="189" t="s">
        <v>15835</v>
      </c>
      <c r="C1716" s="154">
        <v>43830</v>
      </c>
      <c r="D1716" s="155">
        <v>1.1307</v>
      </c>
      <c r="E1716" s="155">
        <v>1.1877</v>
      </c>
      <c r="F1716" s="156">
        <v>3.5388834822608198E-2</v>
      </c>
      <c r="G1716" s="154">
        <v>43829</v>
      </c>
      <c r="H1716" s="155">
        <v>1.1303000000000001</v>
      </c>
      <c r="I1716" s="156">
        <v>10.3197551780542</v>
      </c>
      <c r="J1716" s="152" t="s">
        <v>15836</v>
      </c>
      <c r="K1716" s="156">
        <v>0.34611288604900198</v>
      </c>
      <c r="L1716" s="156">
        <v>1.1631028003936801</v>
      </c>
      <c r="M1716" s="185">
        <v>1.9934599015333001</v>
      </c>
      <c r="N1716" s="156">
        <v>5.2694810975140403</v>
      </c>
      <c r="O1716" s="156">
        <v>10.3197551780542</v>
      </c>
      <c r="P1716" s="152" t="s">
        <v>15836</v>
      </c>
      <c r="Q1716" s="156">
        <v>14.3614805943017</v>
      </c>
      <c r="R1716" s="152" t="s">
        <v>15837</v>
      </c>
      <c r="S1716" s="156">
        <v>19.8136718975904</v>
      </c>
      <c r="T1716" s="152" t="s">
        <v>15838</v>
      </c>
      <c r="U1716" s="156">
        <v>19.334417210000002</v>
      </c>
      <c r="V1716" s="152" t="s">
        <v>157</v>
      </c>
      <c r="W1716" s="152" t="s">
        <v>166</v>
      </c>
      <c r="X1716" s="155">
        <v>6.9225888394000004</v>
      </c>
      <c r="Y1716" s="152" t="s">
        <v>159</v>
      </c>
      <c r="Z1716" s="154">
        <v>42591</v>
      </c>
      <c r="AA1716" s="153" t="s">
        <v>4326</v>
      </c>
      <c r="AB1716" s="152" t="s">
        <v>15779</v>
      </c>
      <c r="AC1716" s="152" t="s">
        <v>381</v>
      </c>
      <c r="AD1716" s="152" t="s">
        <v>338</v>
      </c>
    </row>
    <row r="1717" spans="1:30">
      <c r="A1717" s="189" t="s">
        <v>15839</v>
      </c>
      <c r="B1717" s="189" t="s">
        <v>15840</v>
      </c>
      <c r="C1717" s="154">
        <v>43830</v>
      </c>
      <c r="D1717" s="155">
        <v>1.1759999999999999</v>
      </c>
      <c r="E1717" s="155">
        <v>1.2310000000000001</v>
      </c>
      <c r="F1717" s="156">
        <v>8.5106382978702599E-2</v>
      </c>
      <c r="G1717" s="154">
        <v>43829</v>
      </c>
      <c r="H1717" s="155">
        <v>1.175</v>
      </c>
      <c r="I1717" s="156">
        <v>10.3189493433396</v>
      </c>
      <c r="J1717" s="152" t="s">
        <v>15841</v>
      </c>
      <c r="K1717" s="156">
        <v>0.85763293310462096</v>
      </c>
      <c r="L1717" s="156">
        <v>1.99479618386816</v>
      </c>
      <c r="M1717" s="185">
        <v>2.7074235807860099</v>
      </c>
      <c r="N1717" s="156">
        <v>5.4708520179372098</v>
      </c>
      <c r="O1717" s="156">
        <v>10.3189493433396</v>
      </c>
      <c r="P1717" s="152" t="s">
        <v>15841</v>
      </c>
      <c r="Q1717" s="156">
        <v>14.4920310823312</v>
      </c>
      <c r="R1717" s="152" t="s">
        <v>15842</v>
      </c>
      <c r="S1717" s="156">
        <v>20.865122656250001</v>
      </c>
      <c r="T1717" s="152" t="s">
        <v>15843</v>
      </c>
      <c r="U1717" s="156">
        <v>23.765885600000001</v>
      </c>
      <c r="V1717" s="152" t="s">
        <v>157</v>
      </c>
      <c r="W1717" s="152" t="s">
        <v>166</v>
      </c>
      <c r="X1717" s="155">
        <v>1.2819892534999999</v>
      </c>
      <c r="Y1717" s="152" t="s">
        <v>159</v>
      </c>
      <c r="Z1717" s="154">
        <v>42486</v>
      </c>
      <c r="AA1717" s="153" t="s">
        <v>4326</v>
      </c>
      <c r="AB1717" s="152" t="s">
        <v>11563</v>
      </c>
      <c r="AC1717" s="152" t="s">
        <v>196</v>
      </c>
      <c r="AD1717" s="152" t="s">
        <v>177</v>
      </c>
    </row>
    <row r="1718" spans="1:30">
      <c r="A1718" s="189" t="s">
        <v>8946</v>
      </c>
      <c r="B1718" s="189" t="s">
        <v>8947</v>
      </c>
      <c r="C1718" s="154">
        <v>43830</v>
      </c>
      <c r="D1718" s="155">
        <v>1.0733999999999999</v>
      </c>
      <c r="E1718" s="155">
        <v>1.0733999999999999</v>
      </c>
      <c r="F1718" s="156">
        <v>-5.5865921787724003E-2</v>
      </c>
      <c r="G1718" s="154">
        <v>43829</v>
      </c>
      <c r="H1718" s="155">
        <v>1.0740000000000001</v>
      </c>
      <c r="I1718" s="156">
        <v>10.3186022610483</v>
      </c>
      <c r="J1718" s="152" t="s">
        <v>12263</v>
      </c>
      <c r="K1718" s="156">
        <v>0.28963841913481098</v>
      </c>
      <c r="L1718" s="156">
        <v>1.4555765595462999</v>
      </c>
      <c r="M1718" s="185">
        <v>5.1734273956496102</v>
      </c>
      <c r="N1718" s="156">
        <v>5.2146637914134404</v>
      </c>
      <c r="O1718" s="156">
        <v>10.3186022610483</v>
      </c>
      <c r="P1718" s="152" t="s">
        <v>12263</v>
      </c>
      <c r="Q1718" s="156">
        <v>4.5383716400467504</v>
      </c>
      <c r="R1718" s="152" t="s">
        <v>12264</v>
      </c>
      <c r="S1718" s="157">
        <v>0</v>
      </c>
      <c r="T1718" s="152"/>
      <c r="U1718" s="156">
        <v>7.3399999999999901</v>
      </c>
      <c r="V1718" s="152" t="s">
        <v>174</v>
      </c>
      <c r="W1718" s="152" t="s">
        <v>95</v>
      </c>
      <c r="X1718" s="155">
        <v>1.5343615531999999</v>
      </c>
      <c r="Y1718" s="152" t="s">
        <v>159</v>
      </c>
      <c r="Z1718" s="154">
        <v>42795</v>
      </c>
      <c r="AA1718" s="153" t="s">
        <v>4326</v>
      </c>
      <c r="AB1718" s="152" t="s">
        <v>9719</v>
      </c>
      <c r="AC1718" s="152" t="s">
        <v>171</v>
      </c>
      <c r="AD1718" s="152" t="s">
        <v>181</v>
      </c>
    </row>
    <row r="1719" spans="1:30">
      <c r="A1719" s="189" t="s">
        <v>15844</v>
      </c>
      <c r="B1719" s="189" t="s">
        <v>15845</v>
      </c>
      <c r="C1719" s="154">
        <v>43830</v>
      </c>
      <c r="D1719" s="155">
        <v>1.1892</v>
      </c>
      <c r="E1719" s="155">
        <v>1.1892</v>
      </c>
      <c r="F1719" s="156">
        <v>0.27826966860612901</v>
      </c>
      <c r="G1719" s="154">
        <v>43829</v>
      </c>
      <c r="H1719" s="155">
        <v>1.1859</v>
      </c>
      <c r="I1719" s="156">
        <v>10.3153988868275</v>
      </c>
      <c r="J1719" s="152" t="s">
        <v>15846</v>
      </c>
      <c r="K1719" s="156">
        <v>0.94219505984212804</v>
      </c>
      <c r="L1719" s="156">
        <v>1.84122634238247</v>
      </c>
      <c r="M1719" s="185">
        <v>2.33198519920834</v>
      </c>
      <c r="N1719" s="156">
        <v>4.8862233198095</v>
      </c>
      <c r="O1719" s="156">
        <v>10.3153988868275</v>
      </c>
      <c r="P1719" s="152" t="s">
        <v>15846</v>
      </c>
      <c r="Q1719" s="156">
        <v>17.4634531805611</v>
      </c>
      <c r="R1719" s="152" t="s">
        <v>15847</v>
      </c>
      <c r="S1719" s="157">
        <v>0</v>
      </c>
      <c r="T1719" s="152"/>
      <c r="U1719" s="156">
        <v>18.920000000000002</v>
      </c>
      <c r="V1719" s="152" t="s">
        <v>157</v>
      </c>
      <c r="W1719" s="152" t="s">
        <v>95</v>
      </c>
      <c r="X1719" s="155">
        <v>0.30757402750000001</v>
      </c>
      <c r="Y1719" s="152" t="s">
        <v>159</v>
      </c>
      <c r="Z1719" s="154">
        <v>42902</v>
      </c>
      <c r="AA1719" s="153" t="s">
        <v>4326</v>
      </c>
      <c r="AB1719" s="152" t="s">
        <v>15848</v>
      </c>
      <c r="AC1719" s="152" t="s">
        <v>200</v>
      </c>
      <c r="AD1719" s="152" t="s">
        <v>229</v>
      </c>
    </row>
    <row r="1720" spans="1:30">
      <c r="A1720" s="189" t="s">
        <v>8948</v>
      </c>
      <c r="B1720" s="189" t="s">
        <v>8949</v>
      </c>
      <c r="C1720" s="154">
        <v>43830</v>
      </c>
      <c r="D1720" s="155">
        <v>1.236</v>
      </c>
      <c r="E1720" s="155">
        <v>1.236</v>
      </c>
      <c r="F1720" s="156">
        <v>0.153958350214732</v>
      </c>
      <c r="G1720" s="154">
        <v>43829</v>
      </c>
      <c r="H1720" s="155">
        <v>1.2341</v>
      </c>
      <c r="I1720" s="156">
        <v>10.3078982597055</v>
      </c>
      <c r="J1720" s="152" t="s">
        <v>12265</v>
      </c>
      <c r="K1720" s="156">
        <v>0.89795918367346095</v>
      </c>
      <c r="L1720" s="156">
        <v>2.46207411091769</v>
      </c>
      <c r="M1720" s="185">
        <v>2.96567810729757</v>
      </c>
      <c r="N1720" s="156">
        <v>8.1364829396325398</v>
      </c>
      <c r="O1720" s="156">
        <v>10.3078982597055</v>
      </c>
      <c r="P1720" s="152" t="s">
        <v>12265</v>
      </c>
      <c r="Q1720" s="156">
        <v>9.1776344845861608</v>
      </c>
      <c r="R1720" s="152" t="s">
        <v>12266</v>
      </c>
      <c r="S1720" s="156">
        <v>13.948557204757099</v>
      </c>
      <c r="T1720" s="152" t="s">
        <v>12267</v>
      </c>
      <c r="U1720" s="156">
        <v>23.6</v>
      </c>
      <c r="V1720" s="152" t="s">
        <v>163</v>
      </c>
      <c r="W1720" s="152" t="s">
        <v>166</v>
      </c>
      <c r="X1720" s="155">
        <v>5.0685693085999999</v>
      </c>
      <c r="Y1720" s="152" t="s">
        <v>159</v>
      </c>
      <c r="Z1720" s="154">
        <v>42108</v>
      </c>
      <c r="AA1720" s="153" t="s">
        <v>4326</v>
      </c>
      <c r="AB1720" s="152" t="s">
        <v>12268</v>
      </c>
      <c r="AC1720" s="152" t="s">
        <v>175</v>
      </c>
      <c r="AD1720" s="152" t="s">
        <v>165</v>
      </c>
    </row>
    <row r="1721" spans="1:30">
      <c r="A1721" s="189" t="s">
        <v>3827</v>
      </c>
      <c r="B1721" s="189" t="s">
        <v>3828</v>
      </c>
      <c r="C1721" s="154">
        <v>43830</v>
      </c>
      <c r="D1721" s="155">
        <v>1.0347</v>
      </c>
      <c r="E1721" s="155">
        <v>1.1847000000000001</v>
      </c>
      <c r="F1721" s="156">
        <v>0.116110304789555</v>
      </c>
      <c r="G1721" s="154">
        <v>43829</v>
      </c>
      <c r="H1721" s="155">
        <v>1.0335000000000001</v>
      </c>
      <c r="I1721" s="156">
        <v>10.2856535223048</v>
      </c>
      <c r="J1721" s="152" t="s">
        <v>6775</v>
      </c>
      <c r="K1721" s="156">
        <v>0.55393586005831297</v>
      </c>
      <c r="L1721" s="156">
        <v>1.69829375509903</v>
      </c>
      <c r="M1721" s="185">
        <v>1.9041332674967699</v>
      </c>
      <c r="N1721" s="156">
        <v>4.1307153299403296</v>
      </c>
      <c r="O1721" s="156">
        <v>10.2856535223048</v>
      </c>
      <c r="P1721" s="152" t="s">
        <v>6775</v>
      </c>
      <c r="Q1721" s="156">
        <v>17.213910697352802</v>
      </c>
      <c r="R1721" s="152" t="s">
        <v>6776</v>
      </c>
      <c r="S1721" s="157">
        <v>0</v>
      </c>
      <c r="T1721" s="152"/>
      <c r="U1721" s="156">
        <v>18.66736319</v>
      </c>
      <c r="V1721" s="152" t="s">
        <v>157</v>
      </c>
      <c r="W1721" s="152" t="s">
        <v>95</v>
      </c>
      <c r="X1721" s="155">
        <v>4.8117725913999996</v>
      </c>
      <c r="Y1721" s="152" t="s">
        <v>159</v>
      </c>
      <c r="Z1721" s="154">
        <v>42977</v>
      </c>
      <c r="AA1721" s="153" t="s">
        <v>4326</v>
      </c>
      <c r="AB1721" s="152" t="s">
        <v>549</v>
      </c>
      <c r="AC1721" s="152" t="s">
        <v>325</v>
      </c>
      <c r="AD1721" s="152" t="s">
        <v>181</v>
      </c>
    </row>
    <row r="1722" spans="1:30">
      <c r="A1722" s="189" t="s">
        <v>8950</v>
      </c>
      <c r="B1722" s="189" t="s">
        <v>8951</v>
      </c>
      <c r="C1722" s="154">
        <v>43830</v>
      </c>
      <c r="D1722" s="155">
        <v>1.1001000000000001</v>
      </c>
      <c r="E1722" s="155">
        <v>1.1940999999999999</v>
      </c>
      <c r="F1722" s="156">
        <v>0.127423318467281</v>
      </c>
      <c r="G1722" s="154">
        <v>43829</v>
      </c>
      <c r="H1722" s="155">
        <v>1.0987</v>
      </c>
      <c r="I1722" s="156">
        <v>10.274659182036901</v>
      </c>
      <c r="J1722" s="152" t="s">
        <v>12269</v>
      </c>
      <c r="K1722" s="156">
        <v>0.92660550458715196</v>
      </c>
      <c r="L1722" s="156">
        <v>1.9460661662496599</v>
      </c>
      <c r="M1722" s="185">
        <v>3.29577464788734</v>
      </c>
      <c r="N1722" s="156">
        <v>7.3163593795727397</v>
      </c>
      <c r="O1722" s="156">
        <v>10.274659182036901</v>
      </c>
      <c r="P1722" s="152" t="s">
        <v>12269</v>
      </c>
      <c r="Q1722" s="156">
        <v>12.0381561882276</v>
      </c>
      <c r="R1722" s="152" t="s">
        <v>12270</v>
      </c>
      <c r="S1722" s="156">
        <v>20.388521533393199</v>
      </c>
      <c r="T1722" s="152" t="s">
        <v>12271</v>
      </c>
      <c r="U1722" s="156">
        <v>20.59318202</v>
      </c>
      <c r="V1722" s="152" t="s">
        <v>163</v>
      </c>
      <c r="W1722" s="152" t="s">
        <v>166</v>
      </c>
      <c r="X1722" s="155">
        <v>4.4305166507999996</v>
      </c>
      <c r="Y1722" s="152" t="s">
        <v>159</v>
      </c>
      <c r="Z1722" s="154">
        <v>42718</v>
      </c>
      <c r="AA1722" s="153" t="s">
        <v>4326</v>
      </c>
      <c r="AB1722" s="152" t="s">
        <v>11563</v>
      </c>
      <c r="AC1722" s="152" t="s">
        <v>196</v>
      </c>
      <c r="AD1722" s="152" t="s">
        <v>241</v>
      </c>
    </row>
    <row r="1723" spans="1:30">
      <c r="A1723" s="189" t="s">
        <v>8952</v>
      </c>
      <c r="B1723" s="189" t="s">
        <v>8953</v>
      </c>
      <c r="C1723" s="154">
        <v>43830</v>
      </c>
      <c r="D1723" s="155">
        <v>1.278</v>
      </c>
      <c r="E1723" s="155">
        <v>1.5389999999999999</v>
      </c>
      <c r="F1723" s="156">
        <v>0.156739811912217</v>
      </c>
      <c r="G1723" s="154">
        <v>43829</v>
      </c>
      <c r="H1723" s="155">
        <v>1.276</v>
      </c>
      <c r="I1723" s="156">
        <v>10.2532860250534</v>
      </c>
      <c r="J1723" s="152" t="s">
        <v>12272</v>
      </c>
      <c r="K1723" s="156">
        <v>0.47169811320753702</v>
      </c>
      <c r="L1723" s="156">
        <v>1.5091342335186699</v>
      </c>
      <c r="M1723" s="185">
        <v>1.8326801661065499</v>
      </c>
      <c r="N1723" s="156">
        <v>4.9261195471787396</v>
      </c>
      <c r="O1723" s="156">
        <v>10.2532860250534</v>
      </c>
      <c r="P1723" s="152" t="s">
        <v>12272</v>
      </c>
      <c r="Q1723" s="156">
        <v>12.7352979768786</v>
      </c>
      <c r="R1723" s="152" t="s">
        <v>12273</v>
      </c>
      <c r="S1723" s="156">
        <v>20.8564309837335</v>
      </c>
      <c r="T1723" s="152" t="s">
        <v>12274</v>
      </c>
      <c r="U1723" s="156">
        <v>56.025652399999998</v>
      </c>
      <c r="V1723" s="152" t="s">
        <v>163</v>
      </c>
      <c r="W1723" s="152" t="s">
        <v>166</v>
      </c>
      <c r="X1723" s="155">
        <v>5.2548282497000001</v>
      </c>
      <c r="Y1723" s="152" t="s">
        <v>159</v>
      </c>
      <c r="Z1723" s="154">
        <v>41730</v>
      </c>
      <c r="AA1723" s="153" t="s">
        <v>4326</v>
      </c>
      <c r="AB1723" s="152" t="s">
        <v>586</v>
      </c>
      <c r="AC1723" s="152" t="s">
        <v>228</v>
      </c>
      <c r="AD1723" s="152" t="s">
        <v>165</v>
      </c>
    </row>
    <row r="1724" spans="1:30">
      <c r="A1724" s="189" t="s">
        <v>15849</v>
      </c>
      <c r="B1724" s="189" t="s">
        <v>15850</v>
      </c>
      <c r="C1724" s="154">
        <v>43830</v>
      </c>
      <c r="D1724" s="155">
        <v>1.1200000000000001</v>
      </c>
      <c r="E1724" s="155">
        <v>1.2749999999999999</v>
      </c>
      <c r="F1724" s="156">
        <v>0.448430493273552</v>
      </c>
      <c r="G1724" s="154">
        <v>43829</v>
      </c>
      <c r="H1724" s="155">
        <v>1.115</v>
      </c>
      <c r="I1724" s="156">
        <v>10.236247178159701</v>
      </c>
      <c r="J1724" s="152" t="s">
        <v>15851</v>
      </c>
      <c r="K1724" s="156">
        <v>0.53859964093356005</v>
      </c>
      <c r="L1724" s="156">
        <v>2.3765996343692799</v>
      </c>
      <c r="M1724" s="185">
        <v>3.51203986414991</v>
      </c>
      <c r="N1724" s="156">
        <v>8.7378904203982604</v>
      </c>
      <c r="O1724" s="156">
        <v>10.236247178159701</v>
      </c>
      <c r="P1724" s="152" t="s">
        <v>15851</v>
      </c>
      <c r="Q1724" s="156">
        <v>15.4756966993756</v>
      </c>
      <c r="R1724" s="152" t="s">
        <v>15852</v>
      </c>
      <c r="S1724" s="156">
        <v>20.305070631970299</v>
      </c>
      <c r="T1724" s="152" t="s">
        <v>15853</v>
      </c>
      <c r="U1724" s="156">
        <v>29.448256000000001</v>
      </c>
      <c r="V1724" s="152" t="s">
        <v>157</v>
      </c>
      <c r="W1724" s="152" t="s">
        <v>166</v>
      </c>
      <c r="X1724" s="155">
        <v>0.47407831369999998</v>
      </c>
      <c r="Y1724" s="152" t="s">
        <v>159</v>
      </c>
      <c r="Z1724" s="154">
        <v>41086</v>
      </c>
      <c r="AA1724" s="153" t="s">
        <v>4326</v>
      </c>
      <c r="AB1724" s="152" t="s">
        <v>6777</v>
      </c>
      <c r="AC1724" s="152" t="s">
        <v>329</v>
      </c>
      <c r="AD1724" s="152" t="s">
        <v>181</v>
      </c>
    </row>
    <row r="1725" spans="1:30">
      <c r="A1725" s="189" t="s">
        <v>15854</v>
      </c>
      <c r="B1725" s="189" t="s">
        <v>15855</v>
      </c>
      <c r="C1725" s="154">
        <v>43830</v>
      </c>
      <c r="D1725" s="155">
        <v>1.488</v>
      </c>
      <c r="E1725" s="155">
        <v>1.488</v>
      </c>
      <c r="F1725" s="156">
        <v>0.20202020202019499</v>
      </c>
      <c r="G1725" s="154">
        <v>43829</v>
      </c>
      <c r="H1725" s="155">
        <v>1.4850000000000001</v>
      </c>
      <c r="I1725" s="156">
        <v>10.2222222222222</v>
      </c>
      <c r="J1725" s="152" t="s">
        <v>15856</v>
      </c>
      <c r="K1725" s="156">
        <v>0.74475287745429197</v>
      </c>
      <c r="L1725" s="156">
        <v>1.7783857729138199</v>
      </c>
      <c r="M1725" s="185">
        <v>2.6206896551724199</v>
      </c>
      <c r="N1725" s="156">
        <v>4.7149894440534803</v>
      </c>
      <c r="O1725" s="156">
        <v>10.2222222222222</v>
      </c>
      <c r="P1725" s="152" t="s">
        <v>15856</v>
      </c>
      <c r="Q1725" s="156">
        <v>9.0909090909090793</v>
      </c>
      <c r="R1725" s="152" t="s">
        <v>15857</v>
      </c>
      <c r="S1725" s="156">
        <v>9.2511013215858906</v>
      </c>
      <c r="T1725" s="152" t="s">
        <v>15858</v>
      </c>
      <c r="U1725" s="156">
        <v>48.8</v>
      </c>
      <c r="V1725" s="152" t="s">
        <v>157</v>
      </c>
      <c r="W1725" s="152" t="s">
        <v>158</v>
      </c>
      <c r="X1725" s="155">
        <v>2.65680503E-2</v>
      </c>
      <c r="Y1725" s="152" t="s">
        <v>159</v>
      </c>
      <c r="Z1725" s="154">
        <v>41499</v>
      </c>
      <c r="AA1725" s="153" t="s">
        <v>4326</v>
      </c>
      <c r="AB1725" s="152" t="s">
        <v>3820</v>
      </c>
      <c r="AC1725" s="152" t="s">
        <v>266</v>
      </c>
      <c r="AD1725" s="152" t="s">
        <v>181</v>
      </c>
    </row>
    <row r="1726" spans="1:30">
      <c r="A1726" s="189" t="s">
        <v>15859</v>
      </c>
      <c r="B1726" s="189" t="s">
        <v>15860</v>
      </c>
      <c r="C1726" s="154">
        <v>43830</v>
      </c>
      <c r="D1726" s="155">
        <v>1.0958000000000001</v>
      </c>
      <c r="E1726" s="155">
        <v>1.0958000000000001</v>
      </c>
      <c r="F1726" s="156">
        <v>0</v>
      </c>
      <c r="G1726" s="154">
        <v>43829</v>
      </c>
      <c r="H1726" s="155">
        <v>1.0958000000000001</v>
      </c>
      <c r="I1726" s="156">
        <v>10.186023127199601</v>
      </c>
      <c r="J1726" s="152" t="s">
        <v>15861</v>
      </c>
      <c r="K1726" s="156">
        <v>0.70765554636522698</v>
      </c>
      <c r="L1726" s="156">
        <v>1.8306848805873099</v>
      </c>
      <c r="M1726" s="185">
        <v>2.5741832818496801</v>
      </c>
      <c r="N1726" s="156">
        <v>7.5895925380461602</v>
      </c>
      <c r="O1726" s="156">
        <v>10.186023127199601</v>
      </c>
      <c r="P1726" s="152" t="s">
        <v>15861</v>
      </c>
      <c r="Q1726" s="156">
        <v>8.1310440102624906</v>
      </c>
      <c r="R1726" s="152" t="s">
        <v>15862</v>
      </c>
      <c r="S1726" s="156">
        <v>9.4268024765328597</v>
      </c>
      <c r="T1726" s="152" t="s">
        <v>15863</v>
      </c>
      <c r="U1726" s="156">
        <v>9.5800000000000107</v>
      </c>
      <c r="V1726" s="152" t="s">
        <v>163</v>
      </c>
      <c r="W1726" s="152" t="s">
        <v>189</v>
      </c>
      <c r="X1726" s="155">
        <v>3.6335122688000001</v>
      </c>
      <c r="Y1726" s="152" t="s">
        <v>159</v>
      </c>
      <c r="Z1726" s="154">
        <v>42719</v>
      </c>
      <c r="AA1726" s="153" t="s">
        <v>4326</v>
      </c>
      <c r="AB1726" s="152" t="s">
        <v>15790</v>
      </c>
      <c r="AC1726" s="152" t="s">
        <v>211</v>
      </c>
      <c r="AD1726" s="152" t="s">
        <v>183</v>
      </c>
    </row>
    <row r="1727" spans="1:30">
      <c r="A1727" s="189" t="s">
        <v>15864</v>
      </c>
      <c r="B1727" s="189" t="s">
        <v>15865</v>
      </c>
      <c r="C1727" s="154">
        <v>43830</v>
      </c>
      <c r="D1727" s="155">
        <v>1.1031</v>
      </c>
      <c r="E1727" s="155">
        <v>1.1141000000000001</v>
      </c>
      <c r="F1727" s="156">
        <v>0.32742155525239097</v>
      </c>
      <c r="G1727" s="154">
        <v>43826</v>
      </c>
      <c r="H1727" s="155">
        <v>1.0994999999999999</v>
      </c>
      <c r="I1727" s="156">
        <v>10.1833522181603</v>
      </c>
      <c r="J1727" s="152" t="s">
        <v>15866</v>
      </c>
      <c r="K1727" s="156">
        <v>0.55606198723793099</v>
      </c>
      <c r="L1727" s="156">
        <v>1.5371870397643601</v>
      </c>
      <c r="M1727" s="185">
        <v>1.9689749488047601</v>
      </c>
      <c r="N1727" s="156">
        <v>3.09349261646449</v>
      </c>
      <c r="O1727" s="156">
        <v>10.1833522181603</v>
      </c>
      <c r="P1727" s="152" t="s">
        <v>15866</v>
      </c>
      <c r="Q1727" s="156">
        <v>19.5375396934291</v>
      </c>
      <c r="R1727" s="152" t="s">
        <v>15867</v>
      </c>
      <c r="S1727" s="156">
        <v>16.722389344777</v>
      </c>
      <c r="T1727" s="152" t="s">
        <v>15868</v>
      </c>
      <c r="U1727" s="156">
        <v>11.51657078</v>
      </c>
      <c r="V1727" s="152" t="s">
        <v>174</v>
      </c>
      <c r="W1727" s="152" t="s">
        <v>197</v>
      </c>
      <c r="X1727" s="155">
        <v>1.0212002581999999</v>
      </c>
      <c r="Y1727" s="152" t="s">
        <v>159</v>
      </c>
      <c r="Z1727" s="154">
        <v>42661</v>
      </c>
      <c r="AA1727" s="153" t="s">
        <v>4326</v>
      </c>
      <c r="AB1727" s="152" t="s">
        <v>1927</v>
      </c>
      <c r="AC1727" s="152" t="s">
        <v>385</v>
      </c>
      <c r="AD1727" s="152" t="s">
        <v>483</v>
      </c>
    </row>
    <row r="1728" spans="1:30">
      <c r="A1728" s="189" t="s">
        <v>15869</v>
      </c>
      <c r="B1728" s="189" t="s">
        <v>15870</v>
      </c>
      <c r="C1728" s="154">
        <v>43830</v>
      </c>
      <c r="D1728" s="155">
        <v>1.169</v>
      </c>
      <c r="E1728" s="155">
        <v>1.179</v>
      </c>
      <c r="F1728" s="156">
        <v>0.171379605826915</v>
      </c>
      <c r="G1728" s="154">
        <v>43829</v>
      </c>
      <c r="H1728" s="155">
        <v>1.167</v>
      </c>
      <c r="I1728" s="156">
        <v>10.179057792903301</v>
      </c>
      <c r="J1728" s="152" t="s">
        <v>15871</v>
      </c>
      <c r="K1728" s="156">
        <v>0.68906115417742797</v>
      </c>
      <c r="L1728" s="156">
        <v>2.5438596491228198</v>
      </c>
      <c r="M1728" s="185">
        <v>3.8188102293698098</v>
      </c>
      <c r="N1728" s="156">
        <v>8.6431043850096501</v>
      </c>
      <c r="O1728" s="156">
        <v>10.179057792903301</v>
      </c>
      <c r="P1728" s="152" t="s">
        <v>15871</v>
      </c>
      <c r="Q1728" s="156">
        <v>6.8555578777608597</v>
      </c>
      <c r="R1728" s="152" t="s">
        <v>15872</v>
      </c>
      <c r="S1728" s="156">
        <v>14.383542385783199</v>
      </c>
      <c r="T1728" s="152" t="s">
        <v>15873</v>
      </c>
      <c r="U1728" s="156">
        <v>18.0360342</v>
      </c>
      <c r="V1728" s="152" t="s">
        <v>157</v>
      </c>
      <c r="W1728" s="152" t="s">
        <v>166</v>
      </c>
      <c r="X1728" s="155">
        <v>0.38811171109999998</v>
      </c>
      <c r="Y1728" s="152" t="s">
        <v>159</v>
      </c>
      <c r="Z1728" s="154">
        <v>42116</v>
      </c>
      <c r="AA1728" s="153" t="s">
        <v>4326</v>
      </c>
      <c r="AB1728" s="152" t="s">
        <v>12244</v>
      </c>
      <c r="AC1728" s="152" t="s">
        <v>161</v>
      </c>
      <c r="AD1728" s="152" t="s">
        <v>226</v>
      </c>
    </row>
    <row r="1729" spans="1:30">
      <c r="A1729" s="189" t="s">
        <v>15874</v>
      </c>
      <c r="B1729" s="189" t="s">
        <v>15875</v>
      </c>
      <c r="C1729" s="154">
        <v>43830</v>
      </c>
      <c r="D1729" s="155">
        <v>1.109</v>
      </c>
      <c r="E1729" s="155">
        <v>1.149</v>
      </c>
      <c r="F1729" s="156">
        <v>0.18066847335139899</v>
      </c>
      <c r="G1729" s="154">
        <v>43829</v>
      </c>
      <c r="H1729" s="155">
        <v>1.107</v>
      </c>
      <c r="I1729" s="156">
        <v>10.171289272030601</v>
      </c>
      <c r="J1729" s="152" t="s">
        <v>15876</v>
      </c>
      <c r="K1729" s="156">
        <v>0.361990950226242</v>
      </c>
      <c r="L1729" s="156">
        <v>1.5567765567765399</v>
      </c>
      <c r="M1729" s="185">
        <v>2.9711964849306098</v>
      </c>
      <c r="N1729" s="156">
        <v>4.8485195989061101</v>
      </c>
      <c r="O1729" s="156">
        <v>10.171289272030601</v>
      </c>
      <c r="P1729" s="152" t="s">
        <v>15876</v>
      </c>
      <c r="Q1729" s="156">
        <v>4.46759854677566</v>
      </c>
      <c r="R1729" s="152" t="s">
        <v>15877</v>
      </c>
      <c r="S1729" s="156">
        <v>14.9039220779221</v>
      </c>
      <c r="T1729" s="152" t="s">
        <v>15878</v>
      </c>
      <c r="U1729" s="156">
        <v>15.018826000000001</v>
      </c>
      <c r="V1729" s="152" t="s">
        <v>163</v>
      </c>
      <c r="W1729" s="152" t="s">
        <v>189</v>
      </c>
      <c r="X1729" s="155">
        <v>0.8655890047</v>
      </c>
      <c r="Y1729" s="152" t="s">
        <v>159</v>
      </c>
      <c r="Z1729" s="154">
        <v>42730</v>
      </c>
      <c r="AA1729" s="153" t="s">
        <v>4326</v>
      </c>
      <c r="AB1729" s="152" t="s">
        <v>12292</v>
      </c>
      <c r="AC1729" s="152" t="s">
        <v>171</v>
      </c>
      <c r="AD1729" s="152" t="s">
        <v>483</v>
      </c>
    </row>
    <row r="1730" spans="1:30">
      <c r="A1730" s="189" t="s">
        <v>15879</v>
      </c>
      <c r="B1730" s="189" t="s">
        <v>15880</v>
      </c>
      <c r="C1730" s="154">
        <v>43830</v>
      </c>
      <c r="D1730" s="155">
        <v>1.0770999999999999</v>
      </c>
      <c r="E1730" s="155">
        <v>1.0770999999999999</v>
      </c>
      <c r="F1730" s="156">
        <v>0</v>
      </c>
      <c r="G1730" s="154">
        <v>43829</v>
      </c>
      <c r="H1730" s="155">
        <v>1.0770999999999999</v>
      </c>
      <c r="I1730" s="156">
        <v>10.155451012477</v>
      </c>
      <c r="J1730" s="152" t="s">
        <v>15881</v>
      </c>
      <c r="K1730" s="156">
        <v>0.57895228312634095</v>
      </c>
      <c r="L1730" s="156">
        <v>1.8726945994514399</v>
      </c>
      <c r="M1730" s="185">
        <v>2.8454120118399699</v>
      </c>
      <c r="N1730" s="156">
        <v>3.9170284611673898</v>
      </c>
      <c r="O1730" s="156">
        <v>10.155451012477</v>
      </c>
      <c r="P1730" s="152" t="s">
        <v>15881</v>
      </c>
      <c r="Q1730" s="156">
        <v>6.1286826288304299</v>
      </c>
      <c r="R1730" s="152" t="s">
        <v>15882</v>
      </c>
      <c r="S1730" s="156">
        <v>7.6023976023976099</v>
      </c>
      <c r="T1730" s="152" t="s">
        <v>15883</v>
      </c>
      <c r="U1730" s="156">
        <v>7.7099999999999902</v>
      </c>
      <c r="V1730" s="152" t="s">
        <v>157</v>
      </c>
      <c r="W1730" s="152" t="s">
        <v>189</v>
      </c>
      <c r="X1730" s="155">
        <v>0.17606710219999999</v>
      </c>
      <c r="Y1730" s="152" t="s">
        <v>159</v>
      </c>
      <c r="Z1730" s="154">
        <v>42599</v>
      </c>
      <c r="AA1730" s="153" t="s">
        <v>4326</v>
      </c>
      <c r="AB1730" s="152" t="s">
        <v>12230</v>
      </c>
      <c r="AC1730" s="152" t="s">
        <v>161</v>
      </c>
      <c r="AD1730" s="152" t="s">
        <v>207</v>
      </c>
    </row>
    <row r="1731" spans="1:30">
      <c r="A1731" s="189" t="s">
        <v>8954</v>
      </c>
      <c r="B1731" s="189" t="s">
        <v>8955</v>
      </c>
      <c r="C1731" s="154">
        <v>43830</v>
      </c>
      <c r="D1731" s="155">
        <v>1.1763999999999999</v>
      </c>
      <c r="E1731" s="155">
        <v>1.2444</v>
      </c>
      <c r="F1731" s="156">
        <v>3.4013605442186103E-2</v>
      </c>
      <c r="G1731" s="154">
        <v>43829</v>
      </c>
      <c r="H1731" s="155">
        <v>1.1759999999999999</v>
      </c>
      <c r="I1731" s="156">
        <v>10.149812734082399</v>
      </c>
      <c r="J1731" s="152" t="s">
        <v>12275</v>
      </c>
      <c r="K1731" s="156">
        <v>0.45256596362394602</v>
      </c>
      <c r="L1731" s="156">
        <v>1.2566706834222801</v>
      </c>
      <c r="M1731" s="185">
        <v>2.1978976631048601</v>
      </c>
      <c r="N1731" s="156">
        <v>5.2236135957066097</v>
      </c>
      <c r="O1731" s="156">
        <v>10.149812734082399</v>
      </c>
      <c r="P1731" s="152" t="s">
        <v>12275</v>
      </c>
      <c r="Q1731" s="156">
        <v>15.8792046571798</v>
      </c>
      <c r="R1731" s="152" t="s">
        <v>12276</v>
      </c>
      <c r="S1731" s="156">
        <v>22.012527028604801</v>
      </c>
      <c r="T1731" s="152" t="s">
        <v>12277</v>
      </c>
      <c r="U1731" s="156">
        <v>25.40447528</v>
      </c>
      <c r="V1731" s="152" t="s">
        <v>163</v>
      </c>
      <c r="W1731" s="152" t="s">
        <v>166</v>
      </c>
      <c r="X1731" s="155">
        <v>7.8906314988000004</v>
      </c>
      <c r="Y1731" s="152" t="s">
        <v>159</v>
      </c>
      <c r="Z1731" s="154">
        <v>42325</v>
      </c>
      <c r="AA1731" s="153" t="s">
        <v>4326</v>
      </c>
      <c r="AB1731" s="152" t="s">
        <v>12278</v>
      </c>
      <c r="AC1731" s="152" t="s">
        <v>217</v>
      </c>
      <c r="AD1731" s="152" t="s">
        <v>207</v>
      </c>
    </row>
    <row r="1732" spans="1:30">
      <c r="A1732" s="189" t="s">
        <v>8956</v>
      </c>
      <c r="B1732" s="189" t="s">
        <v>8957</v>
      </c>
      <c r="C1732" s="154">
        <v>43830</v>
      </c>
      <c r="D1732" s="155">
        <v>1.1049</v>
      </c>
      <c r="E1732" s="155">
        <v>1.1794</v>
      </c>
      <c r="F1732" s="156">
        <v>1.8104462750066601E-2</v>
      </c>
      <c r="G1732" s="154">
        <v>43829</v>
      </c>
      <c r="H1732" s="155">
        <v>1.1047</v>
      </c>
      <c r="I1732" s="156">
        <v>10.135665944313001</v>
      </c>
      <c r="J1732" s="152" t="s">
        <v>12279</v>
      </c>
      <c r="K1732" s="156">
        <v>0.33599709407918998</v>
      </c>
      <c r="L1732" s="156">
        <v>1.18131868131868</v>
      </c>
      <c r="M1732" s="185">
        <v>1.42282605957891</v>
      </c>
      <c r="N1732" s="156">
        <v>4.58118950241861</v>
      </c>
      <c r="O1732" s="156">
        <v>10.135665944313001</v>
      </c>
      <c r="P1732" s="152" t="s">
        <v>12279</v>
      </c>
      <c r="Q1732" s="156">
        <v>11.8968399832524</v>
      </c>
      <c r="R1732" s="152" t="s">
        <v>12280</v>
      </c>
      <c r="S1732" s="156">
        <v>21.238934319526599</v>
      </c>
      <c r="T1732" s="152" t="s">
        <v>12281</v>
      </c>
      <c r="U1732" s="156">
        <v>18.838403419999999</v>
      </c>
      <c r="V1732" s="152" t="s">
        <v>163</v>
      </c>
      <c r="W1732" s="152" t="s">
        <v>189</v>
      </c>
      <c r="X1732" s="155">
        <v>8.5449930670000001</v>
      </c>
      <c r="Y1732" s="152" t="s">
        <v>159</v>
      </c>
      <c r="Z1732" s="154">
        <v>42620</v>
      </c>
      <c r="AA1732" s="153" t="s">
        <v>4326</v>
      </c>
      <c r="AB1732" s="152" t="s">
        <v>12282</v>
      </c>
      <c r="AC1732" s="152" t="s">
        <v>161</v>
      </c>
      <c r="AD1732" s="152" t="s">
        <v>170</v>
      </c>
    </row>
    <row r="1733" spans="1:30">
      <c r="A1733" s="189" t="s">
        <v>8958</v>
      </c>
      <c r="B1733" s="189" t="s">
        <v>8959</v>
      </c>
      <c r="C1733" s="154">
        <v>43830</v>
      </c>
      <c r="D1733" s="155">
        <v>1.0980000000000001</v>
      </c>
      <c r="E1733" s="155">
        <v>1.0980000000000001</v>
      </c>
      <c r="F1733" s="156">
        <v>3.64431486880629E-2</v>
      </c>
      <c r="G1733" s="154">
        <v>43829</v>
      </c>
      <c r="H1733" s="155">
        <v>1.0975999999999999</v>
      </c>
      <c r="I1733" s="156">
        <v>10.1303911735206</v>
      </c>
      <c r="J1733" s="152" t="s">
        <v>12283</v>
      </c>
      <c r="K1733" s="156">
        <v>0.28313087953238703</v>
      </c>
      <c r="L1733" s="156">
        <v>0.50343249427918202</v>
      </c>
      <c r="M1733" s="185">
        <v>1.0863561038482801</v>
      </c>
      <c r="N1733" s="156">
        <v>3.8690757733421801</v>
      </c>
      <c r="O1733" s="156">
        <v>10.1303911735206</v>
      </c>
      <c r="P1733" s="152" t="s">
        <v>12283</v>
      </c>
      <c r="Q1733" s="157">
        <v>0</v>
      </c>
      <c r="R1733" s="152"/>
      <c r="S1733" s="157">
        <v>0</v>
      </c>
      <c r="T1733" s="152"/>
      <c r="U1733" s="156">
        <v>9.8000000000000096</v>
      </c>
      <c r="V1733" s="152" t="s">
        <v>157</v>
      </c>
      <c r="W1733" s="152" t="s">
        <v>95</v>
      </c>
      <c r="X1733" s="155">
        <v>0.59192942940000004</v>
      </c>
      <c r="Y1733" s="152" t="s">
        <v>159</v>
      </c>
      <c r="Z1733" s="154">
        <v>43271</v>
      </c>
      <c r="AA1733" s="153" t="s">
        <v>4326</v>
      </c>
      <c r="AB1733" s="152" t="s">
        <v>12284</v>
      </c>
      <c r="AC1733" s="152" t="s">
        <v>215</v>
      </c>
      <c r="AD1733" s="152" t="s">
        <v>162</v>
      </c>
    </row>
    <row r="1734" spans="1:30">
      <c r="A1734" s="189" t="s">
        <v>8960</v>
      </c>
      <c r="B1734" s="189" t="s">
        <v>8961</v>
      </c>
      <c r="C1734" s="154">
        <v>43830</v>
      </c>
      <c r="D1734" s="155">
        <v>1.3245</v>
      </c>
      <c r="E1734" s="155">
        <v>1.3245</v>
      </c>
      <c r="F1734" s="156">
        <v>6.7996373526737694E-2</v>
      </c>
      <c r="G1734" s="154">
        <v>43829</v>
      </c>
      <c r="H1734" s="155">
        <v>1.3236000000000001</v>
      </c>
      <c r="I1734" s="156">
        <v>10.118057864981701</v>
      </c>
      <c r="J1734" s="152" t="s">
        <v>12285</v>
      </c>
      <c r="K1734" s="156">
        <v>0.62295829218263199</v>
      </c>
      <c r="L1734" s="156">
        <v>1.72029798018585</v>
      </c>
      <c r="M1734" s="185">
        <v>3.0097993467102202</v>
      </c>
      <c r="N1734" s="156">
        <v>5.3866963717377496</v>
      </c>
      <c r="O1734" s="156">
        <v>10.118057864981701</v>
      </c>
      <c r="P1734" s="152" t="s">
        <v>12285</v>
      </c>
      <c r="Q1734" s="156">
        <v>12.8290314336826</v>
      </c>
      <c r="R1734" s="152" t="s">
        <v>12286</v>
      </c>
      <c r="S1734" s="156">
        <v>18.576544315129802</v>
      </c>
      <c r="T1734" s="152" t="s">
        <v>12287</v>
      </c>
      <c r="U1734" s="156">
        <v>32.450000000000003</v>
      </c>
      <c r="V1734" s="152" t="s">
        <v>163</v>
      </c>
      <c r="W1734" s="152" t="s">
        <v>166</v>
      </c>
      <c r="X1734" s="155">
        <v>1.02657266</v>
      </c>
      <c r="Y1734" s="152" t="s">
        <v>159</v>
      </c>
      <c r="Z1734" s="154">
        <v>42094</v>
      </c>
      <c r="AA1734" s="153" t="s">
        <v>4326</v>
      </c>
      <c r="AB1734" s="152" t="s">
        <v>12288</v>
      </c>
      <c r="AC1734" s="152" t="s">
        <v>217</v>
      </c>
      <c r="AD1734" s="152" t="s">
        <v>207</v>
      </c>
    </row>
    <row r="1735" spans="1:30">
      <c r="A1735" s="189" t="s">
        <v>8962</v>
      </c>
      <c r="B1735" s="189" t="s">
        <v>8963</v>
      </c>
      <c r="C1735" s="154">
        <v>43830</v>
      </c>
      <c r="D1735" s="155">
        <v>1.115</v>
      </c>
      <c r="E1735" s="155">
        <v>1.155</v>
      </c>
      <c r="F1735" s="156">
        <v>8.9766606822266004E-2</v>
      </c>
      <c r="G1735" s="154">
        <v>43829</v>
      </c>
      <c r="H1735" s="155">
        <v>1.1140000000000001</v>
      </c>
      <c r="I1735" s="156">
        <v>10.112515238095201</v>
      </c>
      <c r="J1735" s="152" t="s">
        <v>12289</v>
      </c>
      <c r="K1735" s="156">
        <v>0.36003600360035598</v>
      </c>
      <c r="L1735" s="156">
        <v>1.54826958105646</v>
      </c>
      <c r="M1735" s="185">
        <v>2.95471162277203</v>
      </c>
      <c r="N1735" s="156">
        <v>4.8215240253853198</v>
      </c>
      <c r="O1735" s="156">
        <v>10.112515238095201</v>
      </c>
      <c r="P1735" s="152" t="s">
        <v>12289</v>
      </c>
      <c r="Q1735" s="156">
        <v>4.6318018099547604</v>
      </c>
      <c r="R1735" s="152" t="s">
        <v>12290</v>
      </c>
      <c r="S1735" s="156">
        <v>15.5026383616384</v>
      </c>
      <c r="T1735" s="152" t="s">
        <v>12291</v>
      </c>
      <c r="U1735" s="156">
        <v>15.618141</v>
      </c>
      <c r="V1735" s="152" t="s">
        <v>163</v>
      </c>
      <c r="W1735" s="152" t="s">
        <v>189</v>
      </c>
      <c r="X1735" s="155">
        <v>2.3817927081999999</v>
      </c>
      <c r="Y1735" s="152" t="s">
        <v>159</v>
      </c>
      <c r="Z1735" s="154">
        <v>42730</v>
      </c>
      <c r="AA1735" s="153" t="s">
        <v>4326</v>
      </c>
      <c r="AB1735" s="152" t="s">
        <v>12292</v>
      </c>
      <c r="AC1735" s="152" t="s">
        <v>171</v>
      </c>
      <c r="AD1735" s="152" t="s">
        <v>483</v>
      </c>
    </row>
    <row r="1736" spans="1:30">
      <c r="A1736" s="189" t="s">
        <v>8964</v>
      </c>
      <c r="B1736" s="189" t="s">
        <v>8965</v>
      </c>
      <c r="C1736" s="154">
        <v>43830</v>
      </c>
      <c r="D1736" s="155">
        <v>1.0629</v>
      </c>
      <c r="E1736" s="155">
        <v>1.0629</v>
      </c>
      <c r="F1736" s="156">
        <v>0.26412602584660999</v>
      </c>
      <c r="G1736" s="154">
        <v>43829</v>
      </c>
      <c r="H1736" s="155">
        <v>1.0601</v>
      </c>
      <c r="I1736" s="156">
        <v>10.110846369004401</v>
      </c>
      <c r="J1736" s="152" t="s">
        <v>12293</v>
      </c>
      <c r="K1736" s="156">
        <v>0.79658605974395102</v>
      </c>
      <c r="L1736" s="156">
        <v>3.0640938621157598</v>
      </c>
      <c r="M1736" s="185">
        <v>3.14410480349345</v>
      </c>
      <c r="N1736" s="156">
        <v>2.39884393063583</v>
      </c>
      <c r="O1736" s="156">
        <v>10.110846369004401</v>
      </c>
      <c r="P1736" s="152" t="s">
        <v>12293</v>
      </c>
      <c r="Q1736" s="157">
        <v>0</v>
      </c>
      <c r="R1736" s="152"/>
      <c r="S1736" s="157">
        <v>0</v>
      </c>
      <c r="T1736" s="152"/>
      <c r="U1736" s="156">
        <v>6.29</v>
      </c>
      <c r="V1736" s="152" t="s">
        <v>157</v>
      </c>
      <c r="W1736" s="152" t="s">
        <v>95</v>
      </c>
      <c r="X1736" s="155">
        <v>0.57089839139999998</v>
      </c>
      <c r="Y1736" s="152" t="s">
        <v>159</v>
      </c>
      <c r="Z1736" s="154">
        <v>43336</v>
      </c>
      <c r="AA1736" s="153" t="s">
        <v>4326</v>
      </c>
      <c r="AB1736" s="152" t="s">
        <v>12294</v>
      </c>
      <c r="AC1736" s="152" t="s">
        <v>246</v>
      </c>
      <c r="AD1736" s="152" t="s">
        <v>241</v>
      </c>
    </row>
    <row r="1737" spans="1:30">
      <c r="A1737" s="189" t="s">
        <v>8966</v>
      </c>
      <c r="B1737" s="189" t="s">
        <v>8967</v>
      </c>
      <c r="C1737" s="154">
        <v>43830</v>
      </c>
      <c r="D1737" s="155">
        <v>1.0639000000000001</v>
      </c>
      <c r="E1737" s="155">
        <v>1.0639000000000001</v>
      </c>
      <c r="F1737" s="156">
        <v>0.112919920956064</v>
      </c>
      <c r="G1737" s="154">
        <v>43829</v>
      </c>
      <c r="H1737" s="155">
        <v>1.0627</v>
      </c>
      <c r="I1737" s="156">
        <v>10.100382903860099</v>
      </c>
      <c r="J1737" s="152" t="s">
        <v>12295</v>
      </c>
      <c r="K1737" s="156">
        <v>0.35845674936326999</v>
      </c>
      <c r="L1737" s="156">
        <v>2.6336098784487798</v>
      </c>
      <c r="M1737" s="185">
        <v>1.1600266235618499</v>
      </c>
      <c r="N1737" s="156">
        <v>5.5980148883374703</v>
      </c>
      <c r="O1737" s="156">
        <v>10.100382903860099</v>
      </c>
      <c r="P1737" s="152" t="s">
        <v>12295</v>
      </c>
      <c r="Q1737" s="156">
        <v>3.9980449657869199</v>
      </c>
      <c r="R1737" s="152" t="s">
        <v>12296</v>
      </c>
      <c r="S1737" s="156">
        <v>6.3900000000000103</v>
      </c>
      <c r="T1737" s="152" t="s">
        <v>12297</v>
      </c>
      <c r="U1737" s="156">
        <v>6.3900000000000103</v>
      </c>
      <c r="V1737" s="152" t="s">
        <v>157</v>
      </c>
      <c r="W1737" s="152" t="s">
        <v>158</v>
      </c>
      <c r="X1737" s="155">
        <v>1.2577678955</v>
      </c>
      <c r="Y1737" s="152" t="s">
        <v>159</v>
      </c>
      <c r="Z1737" s="154">
        <v>42324</v>
      </c>
      <c r="AA1737" s="153" t="s">
        <v>4326</v>
      </c>
      <c r="AB1737" s="152" t="s">
        <v>12298</v>
      </c>
      <c r="AC1737" s="152" t="s">
        <v>228</v>
      </c>
      <c r="AD1737" s="152" t="s">
        <v>165</v>
      </c>
    </row>
    <row r="1738" spans="1:30">
      <c r="A1738" s="189" t="s">
        <v>8968</v>
      </c>
      <c r="B1738" s="189" t="s">
        <v>8969</v>
      </c>
      <c r="C1738" s="154">
        <v>43830</v>
      </c>
      <c r="D1738" s="155">
        <v>0.72</v>
      </c>
      <c r="E1738" s="155">
        <v>0.72</v>
      </c>
      <c r="F1738" s="156">
        <v>0</v>
      </c>
      <c r="G1738" s="154">
        <v>43829</v>
      </c>
      <c r="H1738" s="155">
        <v>0.72</v>
      </c>
      <c r="I1738" s="156">
        <v>10.091743119266001</v>
      </c>
      <c r="J1738" s="152" t="s">
        <v>12299</v>
      </c>
      <c r="K1738" s="156">
        <v>0.84033613445378197</v>
      </c>
      <c r="L1738" s="156">
        <v>4.0462427745664797</v>
      </c>
      <c r="M1738" s="185">
        <v>5.7268722466960202</v>
      </c>
      <c r="N1738" s="156">
        <v>7.4626865671641696</v>
      </c>
      <c r="O1738" s="156">
        <v>10.091743119266001</v>
      </c>
      <c r="P1738" s="152" t="s">
        <v>12299</v>
      </c>
      <c r="Q1738" s="156">
        <v>-31.882686849574299</v>
      </c>
      <c r="R1738" s="152" t="s">
        <v>12300</v>
      </c>
      <c r="S1738" s="157">
        <v>0</v>
      </c>
      <c r="T1738" s="152"/>
      <c r="U1738" s="156">
        <v>-28</v>
      </c>
      <c r="V1738" s="152" t="s">
        <v>163</v>
      </c>
      <c r="W1738" s="152" t="s">
        <v>95</v>
      </c>
      <c r="X1738" s="155">
        <v>2.5124853977999999</v>
      </c>
      <c r="Y1738" s="152" t="s">
        <v>159</v>
      </c>
      <c r="Z1738" s="154">
        <v>42858</v>
      </c>
      <c r="AA1738" s="153" t="s">
        <v>4326</v>
      </c>
      <c r="AB1738" s="152" t="s">
        <v>12301</v>
      </c>
      <c r="AC1738" s="152" t="s">
        <v>187</v>
      </c>
      <c r="AD1738" s="152" t="s">
        <v>185</v>
      </c>
    </row>
    <row r="1739" spans="1:30">
      <c r="A1739" s="189" t="s">
        <v>15884</v>
      </c>
      <c r="B1739" s="189" t="s">
        <v>15885</v>
      </c>
      <c r="C1739" s="154">
        <v>43830</v>
      </c>
      <c r="D1739" s="155">
        <v>1.2332000000000001</v>
      </c>
      <c r="E1739" s="155">
        <v>1.2332000000000001</v>
      </c>
      <c r="F1739" s="156">
        <v>7.3034163758834897E-2</v>
      </c>
      <c r="G1739" s="154">
        <v>43829</v>
      </c>
      <c r="H1739" s="155">
        <v>1.2323</v>
      </c>
      <c r="I1739" s="156">
        <v>10.0874843777897</v>
      </c>
      <c r="J1739" s="152" t="s">
        <v>15886</v>
      </c>
      <c r="K1739" s="156">
        <v>0.62831497348021503</v>
      </c>
      <c r="L1739" s="156">
        <v>1.73238739481935</v>
      </c>
      <c r="M1739" s="185">
        <v>3.0156210842870301</v>
      </c>
      <c r="N1739" s="156">
        <v>5.3927014785061198</v>
      </c>
      <c r="O1739" s="156">
        <v>10.0874843777897</v>
      </c>
      <c r="P1739" s="152" t="s">
        <v>15886</v>
      </c>
      <c r="Q1739" s="156">
        <v>12.785805743552199</v>
      </c>
      <c r="R1739" s="152" t="s">
        <v>15887</v>
      </c>
      <c r="S1739" s="156">
        <v>18.1226053639847</v>
      </c>
      <c r="T1739" s="152" t="s">
        <v>15888</v>
      </c>
      <c r="U1739" s="156">
        <v>23.32</v>
      </c>
      <c r="V1739" s="152" t="s">
        <v>163</v>
      </c>
      <c r="W1739" s="152" t="s">
        <v>166</v>
      </c>
      <c r="X1739" s="155">
        <v>3.2940950030999998</v>
      </c>
      <c r="Y1739" s="152" t="s">
        <v>159</v>
      </c>
      <c r="Z1739" s="154">
        <v>42094</v>
      </c>
      <c r="AA1739" s="153" t="s">
        <v>4326</v>
      </c>
      <c r="AB1739" s="152" t="s">
        <v>12288</v>
      </c>
      <c r="AC1739" s="152" t="s">
        <v>217</v>
      </c>
      <c r="AD1739" s="152" t="s">
        <v>207</v>
      </c>
    </row>
    <row r="1740" spans="1:30">
      <c r="A1740" s="189" t="s">
        <v>15889</v>
      </c>
      <c r="B1740" s="189" t="s">
        <v>15890</v>
      </c>
      <c r="C1740" s="154">
        <v>43830</v>
      </c>
      <c r="D1740" s="155">
        <v>1.2099</v>
      </c>
      <c r="E1740" s="155">
        <v>1.2099</v>
      </c>
      <c r="F1740" s="156">
        <v>0.14899428855227401</v>
      </c>
      <c r="G1740" s="154">
        <v>43829</v>
      </c>
      <c r="H1740" s="155">
        <v>1.2081</v>
      </c>
      <c r="I1740" s="156">
        <v>10.0809753434628</v>
      </c>
      <c r="J1740" s="152" t="s">
        <v>15891</v>
      </c>
      <c r="K1740" s="156">
        <v>0.89226150767177603</v>
      </c>
      <c r="L1740" s="156">
        <v>2.4557540858667002</v>
      </c>
      <c r="M1740" s="185">
        <v>2.9351710056151101</v>
      </c>
      <c r="N1740" s="156">
        <v>7.94967880085653</v>
      </c>
      <c r="O1740" s="156">
        <v>10.0809753434628</v>
      </c>
      <c r="P1740" s="152" t="s">
        <v>15891</v>
      </c>
      <c r="Q1740" s="156">
        <v>8.7061994609164408</v>
      </c>
      <c r="R1740" s="152" t="s">
        <v>15892</v>
      </c>
      <c r="S1740" s="156">
        <v>13.23350491343</v>
      </c>
      <c r="T1740" s="152" t="s">
        <v>15893</v>
      </c>
      <c r="U1740" s="156">
        <v>20.99</v>
      </c>
      <c r="V1740" s="152" t="s">
        <v>163</v>
      </c>
      <c r="W1740" s="152" t="s">
        <v>166</v>
      </c>
      <c r="X1740" s="155">
        <v>0.3007657272</v>
      </c>
      <c r="Y1740" s="152" t="s">
        <v>159</v>
      </c>
      <c r="Z1740" s="154">
        <v>42149</v>
      </c>
      <c r="AA1740" s="153" t="s">
        <v>4326</v>
      </c>
      <c r="AB1740" s="152" t="s">
        <v>12268</v>
      </c>
      <c r="AC1740" s="152" t="s">
        <v>175</v>
      </c>
      <c r="AD1740" s="152" t="s">
        <v>165</v>
      </c>
    </row>
    <row r="1741" spans="1:30">
      <c r="A1741" s="189" t="s">
        <v>15894</v>
      </c>
      <c r="B1741" s="189" t="s">
        <v>15895</v>
      </c>
      <c r="C1741" s="154">
        <v>43830</v>
      </c>
      <c r="D1741" s="155">
        <v>1.1259999999999999</v>
      </c>
      <c r="E1741" s="155">
        <v>1.996</v>
      </c>
      <c r="F1741" s="156">
        <v>0.17793594306048299</v>
      </c>
      <c r="G1741" s="154">
        <v>43829</v>
      </c>
      <c r="H1741" s="155">
        <v>1.1240000000000001</v>
      </c>
      <c r="I1741" s="156">
        <v>10.064393880901701</v>
      </c>
      <c r="J1741" s="152" t="s">
        <v>651</v>
      </c>
      <c r="K1741" s="156">
        <v>0.71556350626115495</v>
      </c>
      <c r="L1741" s="156">
        <v>2.92504570383911</v>
      </c>
      <c r="M1741" s="185">
        <v>3.0191957747212999</v>
      </c>
      <c r="N1741" s="156">
        <v>5.8270676691729202</v>
      </c>
      <c r="O1741" s="156">
        <v>10.064393880901701</v>
      </c>
      <c r="P1741" s="152" t="s">
        <v>651</v>
      </c>
      <c r="Q1741" s="156">
        <v>13.166636163394999</v>
      </c>
      <c r="R1741" s="152" t="s">
        <v>688</v>
      </c>
      <c r="S1741" s="156">
        <v>13.823559264406899</v>
      </c>
      <c r="T1741" s="152" t="s">
        <v>15896</v>
      </c>
      <c r="U1741" s="156">
        <v>153.3320966</v>
      </c>
      <c r="V1741" s="152" t="s">
        <v>163</v>
      </c>
      <c r="W1741" s="152" t="s">
        <v>158</v>
      </c>
      <c r="X1741" s="155">
        <v>4.9814344109000004</v>
      </c>
      <c r="Y1741" s="152" t="s">
        <v>159</v>
      </c>
      <c r="Z1741" s="154">
        <v>37552</v>
      </c>
      <c r="AA1741" s="153" t="s">
        <v>4326</v>
      </c>
      <c r="AB1741" s="152" t="s">
        <v>178</v>
      </c>
      <c r="AC1741" s="152" t="s">
        <v>179</v>
      </c>
      <c r="AD1741" s="152" t="s">
        <v>207</v>
      </c>
    </row>
    <row r="1742" spans="1:30">
      <c r="A1742" s="189" t="s">
        <v>3920</v>
      </c>
      <c r="B1742" s="189" t="s">
        <v>3921</v>
      </c>
      <c r="C1742" s="154">
        <v>43830</v>
      </c>
      <c r="D1742" s="155">
        <v>1.1160000000000001</v>
      </c>
      <c r="E1742" s="155">
        <v>1.1160000000000001</v>
      </c>
      <c r="F1742" s="156">
        <v>0.26954177897575099</v>
      </c>
      <c r="G1742" s="154">
        <v>43829</v>
      </c>
      <c r="H1742" s="155">
        <v>1.113</v>
      </c>
      <c r="I1742" s="156">
        <v>10.0591715976331</v>
      </c>
      <c r="J1742" s="152" t="s">
        <v>3877</v>
      </c>
      <c r="K1742" s="156">
        <v>1.3623978201635001</v>
      </c>
      <c r="L1742" s="156">
        <v>3.2377428307123202</v>
      </c>
      <c r="M1742" s="185">
        <v>4.2016806722689202</v>
      </c>
      <c r="N1742" s="156">
        <v>6.8965517241379404</v>
      </c>
      <c r="O1742" s="156">
        <v>10.0591715976331</v>
      </c>
      <c r="P1742" s="152" t="s">
        <v>3877</v>
      </c>
      <c r="Q1742" s="156">
        <v>4.5923149015932703</v>
      </c>
      <c r="R1742" s="152" t="s">
        <v>6778</v>
      </c>
      <c r="S1742" s="156">
        <v>8.6660175267770398</v>
      </c>
      <c r="T1742" s="152" t="s">
        <v>6779</v>
      </c>
      <c r="U1742" s="156">
        <v>11.6</v>
      </c>
      <c r="V1742" s="152" t="s">
        <v>157</v>
      </c>
      <c r="W1742" s="152" t="s">
        <v>158</v>
      </c>
      <c r="X1742" s="155">
        <v>2.4368077608999998</v>
      </c>
      <c r="Y1742" s="152" t="s">
        <v>159</v>
      </c>
      <c r="Z1742" s="154">
        <v>42247</v>
      </c>
      <c r="AA1742" s="153" t="s">
        <v>4326</v>
      </c>
      <c r="AB1742" s="152" t="s">
        <v>262</v>
      </c>
      <c r="AC1742" s="152" t="s">
        <v>263</v>
      </c>
      <c r="AD1742" s="152" t="s">
        <v>165</v>
      </c>
    </row>
    <row r="1743" spans="1:30">
      <c r="A1743" s="189" t="s">
        <v>8970</v>
      </c>
      <c r="B1743" s="189" t="s">
        <v>8971</v>
      </c>
      <c r="C1743" s="154">
        <v>43830</v>
      </c>
      <c r="D1743" s="155">
        <v>1.2490000000000001</v>
      </c>
      <c r="E1743" s="155">
        <v>1.2490000000000001</v>
      </c>
      <c r="F1743" s="156">
        <v>8.01282051282141E-2</v>
      </c>
      <c r="G1743" s="154">
        <v>43829</v>
      </c>
      <c r="H1743" s="155">
        <v>1.248</v>
      </c>
      <c r="I1743" s="156">
        <v>10.0440528634361</v>
      </c>
      <c r="J1743" s="152" t="s">
        <v>12302</v>
      </c>
      <c r="K1743" s="156">
        <v>0.40192926045017002</v>
      </c>
      <c r="L1743" s="156">
        <v>1.1336032388663999</v>
      </c>
      <c r="M1743" s="185">
        <v>1.71009771986972</v>
      </c>
      <c r="N1743" s="156">
        <v>5.4008438818565399</v>
      </c>
      <c r="O1743" s="156">
        <v>10.0440528634361</v>
      </c>
      <c r="P1743" s="152" t="s">
        <v>12302</v>
      </c>
      <c r="Q1743" s="156">
        <v>11.5178571428571</v>
      </c>
      <c r="R1743" s="152" t="s">
        <v>12303</v>
      </c>
      <c r="S1743" s="156">
        <v>17.3872180451128</v>
      </c>
      <c r="T1743" s="152" t="s">
        <v>12304</v>
      </c>
      <c r="U1743" s="156">
        <v>24.9</v>
      </c>
      <c r="V1743" s="152" t="s">
        <v>163</v>
      </c>
      <c r="W1743" s="152" t="s">
        <v>166</v>
      </c>
      <c r="X1743" s="155">
        <v>6.2762055332999998</v>
      </c>
      <c r="Y1743" s="152" t="s">
        <v>159</v>
      </c>
      <c r="Z1743" s="154">
        <v>42144</v>
      </c>
      <c r="AA1743" s="153" t="s">
        <v>4326</v>
      </c>
      <c r="AB1743" s="152" t="s">
        <v>10733</v>
      </c>
      <c r="AC1743" s="152" t="s">
        <v>200</v>
      </c>
      <c r="AD1743" s="152" t="s">
        <v>185</v>
      </c>
    </row>
    <row r="1744" spans="1:30">
      <c r="A1744" s="189" t="s">
        <v>15897</v>
      </c>
      <c r="B1744" s="189" t="s">
        <v>15898</v>
      </c>
      <c r="C1744" s="154">
        <v>43830</v>
      </c>
      <c r="D1744" s="155">
        <v>1.0934999999999999</v>
      </c>
      <c r="E1744" s="155">
        <v>1.0934999999999999</v>
      </c>
      <c r="F1744" s="156">
        <v>0.43166789125642202</v>
      </c>
      <c r="G1744" s="154">
        <v>43829</v>
      </c>
      <c r="H1744" s="155">
        <v>1.0888</v>
      </c>
      <c r="I1744" s="156">
        <v>10.032199637754101</v>
      </c>
      <c r="J1744" s="152" t="s">
        <v>15899</v>
      </c>
      <c r="K1744" s="156">
        <v>1.3626251390433799</v>
      </c>
      <c r="L1744" s="156">
        <v>4.2918454935622297</v>
      </c>
      <c r="M1744" s="185">
        <v>4.3117428217113298</v>
      </c>
      <c r="N1744" s="156">
        <v>9.9215922798552398</v>
      </c>
      <c r="O1744" s="156">
        <v>10.032199637754101</v>
      </c>
      <c r="P1744" s="152" t="s">
        <v>15899</v>
      </c>
      <c r="Q1744" s="156">
        <v>9.5252403846153797</v>
      </c>
      <c r="R1744" s="152" t="s">
        <v>15900</v>
      </c>
      <c r="S1744" s="157">
        <v>0</v>
      </c>
      <c r="T1744" s="152"/>
      <c r="U1744" s="156">
        <v>9.3499999999999908</v>
      </c>
      <c r="V1744" s="152" t="s">
        <v>157</v>
      </c>
      <c r="W1744" s="152" t="s">
        <v>95</v>
      </c>
      <c r="X1744" s="155">
        <v>0.15311471609999999</v>
      </c>
      <c r="Y1744" s="152" t="s">
        <v>159</v>
      </c>
      <c r="Z1744" s="154">
        <v>42951</v>
      </c>
      <c r="AA1744" s="153" t="s">
        <v>4326</v>
      </c>
      <c r="AB1744" s="152" t="s">
        <v>1352</v>
      </c>
      <c r="AC1744" s="152" t="s">
        <v>211</v>
      </c>
      <c r="AD1744" s="152" t="s">
        <v>181</v>
      </c>
    </row>
    <row r="1745" spans="1:30">
      <c r="A1745" s="189" t="s">
        <v>3824</v>
      </c>
      <c r="B1745" s="189" t="s">
        <v>3825</v>
      </c>
      <c r="C1745" s="154">
        <v>43830</v>
      </c>
      <c r="D1745" s="155">
        <v>1.2070000000000001</v>
      </c>
      <c r="E1745" s="155">
        <v>1.387</v>
      </c>
      <c r="F1745" s="156">
        <v>8.29187396351595E-2</v>
      </c>
      <c r="G1745" s="154">
        <v>43829</v>
      </c>
      <c r="H1745" s="155">
        <v>1.206</v>
      </c>
      <c r="I1745" s="156">
        <v>10.0273473108478</v>
      </c>
      <c r="J1745" s="152" t="s">
        <v>6780</v>
      </c>
      <c r="K1745" s="156">
        <v>0.41597337770383702</v>
      </c>
      <c r="L1745" s="156">
        <v>1.4285714285714299</v>
      </c>
      <c r="M1745" s="185">
        <v>1.94256756756757</v>
      </c>
      <c r="N1745" s="156">
        <v>4.4117647058823604</v>
      </c>
      <c r="O1745" s="156">
        <v>10.0273473108478</v>
      </c>
      <c r="P1745" s="152" t="s">
        <v>6780</v>
      </c>
      <c r="Q1745" s="156">
        <v>5.50699300699302</v>
      </c>
      <c r="R1745" s="152" t="s">
        <v>6781</v>
      </c>
      <c r="S1745" s="156">
        <v>9.3297388995193806</v>
      </c>
      <c r="T1745" s="152" t="s">
        <v>6782</v>
      </c>
      <c r="U1745" s="156">
        <v>41.3345099</v>
      </c>
      <c r="V1745" s="152" t="s">
        <v>157</v>
      </c>
      <c r="W1745" s="152" t="s">
        <v>158</v>
      </c>
      <c r="X1745" s="155">
        <v>0.92409960520000001</v>
      </c>
      <c r="Y1745" s="152" t="s">
        <v>159</v>
      </c>
      <c r="Z1745" s="154">
        <v>40625</v>
      </c>
      <c r="AA1745" s="153" t="s">
        <v>4326</v>
      </c>
      <c r="AB1745" s="152" t="s">
        <v>879</v>
      </c>
      <c r="AC1745" s="152" t="s">
        <v>286</v>
      </c>
      <c r="AD1745" s="152" t="s">
        <v>162</v>
      </c>
    </row>
    <row r="1746" spans="1:30">
      <c r="A1746" s="189" t="s">
        <v>3925</v>
      </c>
      <c r="B1746" s="189" t="s">
        <v>3926</v>
      </c>
      <c r="C1746" s="154">
        <v>43830</v>
      </c>
      <c r="D1746" s="155">
        <v>1.1819999999999999</v>
      </c>
      <c r="E1746" s="155">
        <v>1.76</v>
      </c>
      <c r="F1746" s="156">
        <v>0.28847785508229101</v>
      </c>
      <c r="G1746" s="154">
        <v>43829</v>
      </c>
      <c r="H1746" s="155">
        <v>1.1786000000000001</v>
      </c>
      <c r="I1746" s="156">
        <v>10.0148920327625</v>
      </c>
      <c r="J1746" s="152" t="s">
        <v>3880</v>
      </c>
      <c r="K1746" s="156">
        <v>1.01700709341082</v>
      </c>
      <c r="L1746" s="156">
        <v>3.21341250436604</v>
      </c>
      <c r="M1746" s="185">
        <v>3.9303613822210401</v>
      </c>
      <c r="N1746" s="156">
        <v>4.6202867764205999</v>
      </c>
      <c r="O1746" s="156">
        <v>10.0148920327625</v>
      </c>
      <c r="P1746" s="152" t="s">
        <v>3880</v>
      </c>
      <c r="Q1746" s="156">
        <v>8.7896916705015897</v>
      </c>
      <c r="R1746" s="152" t="s">
        <v>6783</v>
      </c>
      <c r="S1746" s="156">
        <v>14.0376266280752</v>
      </c>
      <c r="T1746" s="152" t="s">
        <v>6784</v>
      </c>
      <c r="U1746" s="156">
        <v>90.331313600000001</v>
      </c>
      <c r="V1746" s="152" t="s">
        <v>157</v>
      </c>
      <c r="W1746" s="152" t="s">
        <v>189</v>
      </c>
      <c r="X1746" s="155">
        <v>2.8269704146999999</v>
      </c>
      <c r="Y1746" s="152" t="s">
        <v>159</v>
      </c>
      <c r="Z1746" s="154">
        <v>39729</v>
      </c>
      <c r="AA1746" s="153" t="s">
        <v>4326</v>
      </c>
      <c r="AB1746" s="152" t="s">
        <v>3927</v>
      </c>
      <c r="AC1746" s="152" t="s">
        <v>187</v>
      </c>
      <c r="AD1746" s="152" t="s">
        <v>181</v>
      </c>
    </row>
    <row r="1747" spans="1:30">
      <c r="A1747" s="189" t="s">
        <v>1215</v>
      </c>
      <c r="B1747" s="189" t="s">
        <v>1216</v>
      </c>
      <c r="C1747" s="154">
        <v>43830</v>
      </c>
      <c r="D1747" s="155">
        <v>1.0170999999999999</v>
      </c>
      <c r="E1747" s="155">
        <v>1.0436000000000001</v>
      </c>
      <c r="F1747" s="156">
        <v>0.23652311027890399</v>
      </c>
      <c r="G1747" s="154">
        <v>43826</v>
      </c>
      <c r="H1747" s="155">
        <v>1.0146999999999999</v>
      </c>
      <c r="I1747" s="156">
        <v>9.9924299772899197</v>
      </c>
      <c r="J1747" s="152" t="s">
        <v>15901</v>
      </c>
      <c r="K1747" s="156">
        <v>0.43448207761429802</v>
      </c>
      <c r="L1747" s="156">
        <v>0.91278896715942504</v>
      </c>
      <c r="M1747" s="185">
        <v>1.34515743324032</v>
      </c>
      <c r="N1747" s="156">
        <v>3.5110930185222702</v>
      </c>
      <c r="O1747" s="156">
        <v>9.9924299772899197</v>
      </c>
      <c r="P1747" s="152" t="s">
        <v>15901</v>
      </c>
      <c r="Q1747" s="156">
        <v>12.3619089703933</v>
      </c>
      <c r="R1747" s="152" t="s">
        <v>15902</v>
      </c>
      <c r="S1747" s="156">
        <v>5.2353854112777896</v>
      </c>
      <c r="T1747" s="152" t="s">
        <v>15903</v>
      </c>
      <c r="U1747" s="156">
        <v>4.3907704699999801</v>
      </c>
      <c r="V1747" s="152" t="s">
        <v>174</v>
      </c>
      <c r="W1747" s="152" t="s">
        <v>186</v>
      </c>
      <c r="X1747" s="155">
        <v>4.3706043453000003</v>
      </c>
      <c r="Y1747" s="152" t="s">
        <v>159</v>
      </c>
      <c r="Z1747" s="154">
        <v>42495</v>
      </c>
      <c r="AA1747" s="153" t="s">
        <v>4326</v>
      </c>
      <c r="AB1747" s="152" t="s">
        <v>533</v>
      </c>
      <c r="AC1747" s="152" t="s">
        <v>467</v>
      </c>
      <c r="AD1747" s="152" t="s">
        <v>241</v>
      </c>
    </row>
    <row r="1748" spans="1:30">
      <c r="A1748" s="189" t="s">
        <v>15904</v>
      </c>
      <c r="B1748" s="189" t="s">
        <v>15905</v>
      </c>
      <c r="C1748" s="154">
        <v>43830</v>
      </c>
      <c r="D1748" s="155">
        <v>1.4319999999999999</v>
      </c>
      <c r="E1748" s="155">
        <v>1.5720000000000001</v>
      </c>
      <c r="F1748" s="156">
        <v>0.13986013986013501</v>
      </c>
      <c r="G1748" s="154">
        <v>43829</v>
      </c>
      <c r="H1748" s="155">
        <v>1.43</v>
      </c>
      <c r="I1748" s="156">
        <v>9.98463901689707</v>
      </c>
      <c r="J1748" s="152" t="s">
        <v>15906</v>
      </c>
      <c r="K1748" s="156">
        <v>0.56179775280898303</v>
      </c>
      <c r="L1748" s="156">
        <v>1.63236337828246</v>
      </c>
      <c r="M1748" s="185">
        <v>2.1398002853067002</v>
      </c>
      <c r="N1748" s="156">
        <v>3.9187227866473102</v>
      </c>
      <c r="O1748" s="156">
        <v>9.98463901689707</v>
      </c>
      <c r="P1748" s="152" t="s">
        <v>15906</v>
      </c>
      <c r="Q1748" s="156">
        <v>13.380839271575599</v>
      </c>
      <c r="R1748" s="152" t="s">
        <v>15907</v>
      </c>
      <c r="S1748" s="156">
        <v>19.0357439733998</v>
      </c>
      <c r="T1748" s="152" t="s">
        <v>15908</v>
      </c>
      <c r="U1748" s="156">
        <v>59.732726399999997</v>
      </c>
      <c r="V1748" s="152" t="s">
        <v>157</v>
      </c>
      <c r="W1748" s="152" t="s">
        <v>166</v>
      </c>
      <c r="X1748" s="155">
        <v>1.518029946</v>
      </c>
      <c r="Y1748" s="152" t="s">
        <v>159</v>
      </c>
      <c r="Z1748" s="154">
        <v>41362</v>
      </c>
      <c r="AA1748" s="153" t="s">
        <v>4326</v>
      </c>
      <c r="AB1748" s="152" t="s">
        <v>288</v>
      </c>
      <c r="AC1748" s="152" t="s">
        <v>219</v>
      </c>
      <c r="AD1748" s="152" t="s">
        <v>247</v>
      </c>
    </row>
    <row r="1749" spans="1:30">
      <c r="A1749" s="189" t="s">
        <v>3851</v>
      </c>
      <c r="B1749" s="189" t="s">
        <v>3852</v>
      </c>
      <c r="C1749" s="154">
        <v>43830</v>
      </c>
      <c r="D1749" s="155">
        <v>1.1180000000000001</v>
      </c>
      <c r="E1749" s="155">
        <v>1.4510000000000001</v>
      </c>
      <c r="F1749" s="156">
        <v>8.9525514771711404E-2</v>
      </c>
      <c r="G1749" s="154">
        <v>43829</v>
      </c>
      <c r="H1749" s="155">
        <v>1.117</v>
      </c>
      <c r="I1749" s="156">
        <v>9.9843640323636507</v>
      </c>
      <c r="J1749" s="152" t="s">
        <v>3882</v>
      </c>
      <c r="K1749" s="156">
        <v>0.44923629829290901</v>
      </c>
      <c r="L1749" s="156">
        <v>1.63636363636363</v>
      </c>
      <c r="M1749" s="185">
        <v>2.4747807633352901</v>
      </c>
      <c r="N1749" s="156">
        <v>4.5837098342364797</v>
      </c>
      <c r="O1749" s="156">
        <v>9.9843640323636507</v>
      </c>
      <c r="P1749" s="152" t="s">
        <v>3882</v>
      </c>
      <c r="Q1749" s="156">
        <v>11.980384598130801</v>
      </c>
      <c r="R1749" s="152" t="s">
        <v>6785</v>
      </c>
      <c r="S1749" s="156">
        <v>17.285641660141</v>
      </c>
      <c r="T1749" s="152" t="s">
        <v>6786</v>
      </c>
      <c r="U1749" s="156">
        <v>49.773764399999997</v>
      </c>
      <c r="V1749" s="152" t="s">
        <v>157</v>
      </c>
      <c r="W1749" s="152" t="s">
        <v>189</v>
      </c>
      <c r="X1749" s="155">
        <v>1.3355370968</v>
      </c>
      <c r="Y1749" s="152" t="s">
        <v>159</v>
      </c>
      <c r="Z1749" s="154">
        <v>41611</v>
      </c>
      <c r="AA1749" s="153" t="s">
        <v>4326</v>
      </c>
      <c r="AB1749" s="152" t="s">
        <v>558</v>
      </c>
      <c r="AC1749" s="152" t="s">
        <v>209</v>
      </c>
      <c r="AD1749" s="152" t="s">
        <v>170</v>
      </c>
    </row>
    <row r="1750" spans="1:30">
      <c r="A1750" s="189" t="s">
        <v>15909</v>
      </c>
      <c r="B1750" s="189" t="s">
        <v>15910</v>
      </c>
      <c r="C1750" s="154">
        <v>43830</v>
      </c>
      <c r="D1750" s="155">
        <v>1.0996999999999999</v>
      </c>
      <c r="E1750" s="155">
        <v>1.0996999999999999</v>
      </c>
      <c r="F1750" s="156">
        <v>0.97328069047837196</v>
      </c>
      <c r="G1750" s="154">
        <v>43826</v>
      </c>
      <c r="H1750" s="155">
        <v>1.0891</v>
      </c>
      <c r="I1750" s="156">
        <v>9.96999999999999</v>
      </c>
      <c r="J1750" s="152" t="s">
        <v>15911</v>
      </c>
      <c r="K1750" s="156">
        <v>1.08465851640774</v>
      </c>
      <c r="L1750" s="156">
        <v>4.0298931037744703</v>
      </c>
      <c r="M1750" s="185">
        <v>5.6997308727412399</v>
      </c>
      <c r="N1750" s="156">
        <v>6.4260137423787604</v>
      </c>
      <c r="O1750" s="156">
        <v>9.96999999999999</v>
      </c>
      <c r="P1750" s="152" t="s">
        <v>15911</v>
      </c>
      <c r="Q1750" s="157">
        <v>0</v>
      </c>
      <c r="R1750" s="152"/>
      <c r="S1750" s="157">
        <v>0</v>
      </c>
      <c r="T1750" s="152"/>
      <c r="U1750" s="156">
        <v>9.96999999999999</v>
      </c>
      <c r="V1750" s="152" t="s">
        <v>174</v>
      </c>
      <c r="W1750" s="152" t="s">
        <v>95</v>
      </c>
      <c r="X1750" s="155">
        <v>1.1749382468</v>
      </c>
      <c r="Y1750" s="152" t="s">
        <v>159</v>
      </c>
      <c r="Z1750" s="154">
        <v>43381</v>
      </c>
      <c r="AA1750" s="153" t="s">
        <v>4326</v>
      </c>
      <c r="AB1750" s="152" t="s">
        <v>15462</v>
      </c>
      <c r="AC1750" s="152" t="s">
        <v>354</v>
      </c>
      <c r="AD1750" s="152" t="s">
        <v>207</v>
      </c>
    </row>
    <row r="1751" spans="1:30">
      <c r="A1751" s="189" t="s">
        <v>15912</v>
      </c>
      <c r="B1751" s="189" t="s">
        <v>15913</v>
      </c>
      <c r="C1751" s="154">
        <v>43830</v>
      </c>
      <c r="D1751" s="155">
        <v>1.0920000000000001</v>
      </c>
      <c r="E1751" s="155">
        <v>1.0920000000000001</v>
      </c>
      <c r="F1751" s="156">
        <v>9.1659028414309104E-2</v>
      </c>
      <c r="G1751" s="154">
        <v>43829</v>
      </c>
      <c r="H1751" s="155">
        <v>1.091</v>
      </c>
      <c r="I1751" s="156">
        <v>9.9697885196374703</v>
      </c>
      <c r="J1751" s="152" t="s">
        <v>15914</v>
      </c>
      <c r="K1751" s="156">
        <v>0.64516129032259195</v>
      </c>
      <c r="L1751" s="156">
        <v>1.5813953488372201</v>
      </c>
      <c r="M1751" s="185">
        <v>2.9217719132893598</v>
      </c>
      <c r="N1751" s="156">
        <v>7.4803149606299302</v>
      </c>
      <c r="O1751" s="156">
        <v>9.9697885196374703</v>
      </c>
      <c r="P1751" s="152" t="s">
        <v>15914</v>
      </c>
      <c r="Q1751" s="156">
        <v>7.5862068965517402</v>
      </c>
      <c r="R1751" s="152" t="s">
        <v>15915</v>
      </c>
      <c r="S1751" s="157">
        <v>0</v>
      </c>
      <c r="T1751" s="152"/>
      <c r="U1751" s="156">
        <v>9.2000000000000099</v>
      </c>
      <c r="V1751" s="152" t="s">
        <v>227</v>
      </c>
      <c r="W1751" s="152" t="s">
        <v>95</v>
      </c>
      <c r="X1751" s="155">
        <v>3.5734045804000001</v>
      </c>
      <c r="Y1751" s="152" t="s">
        <v>159</v>
      </c>
      <c r="Z1751" s="154">
        <v>42907</v>
      </c>
      <c r="AA1751" s="153" t="s">
        <v>4326</v>
      </c>
      <c r="AB1751" s="152" t="s">
        <v>550</v>
      </c>
      <c r="AC1751" s="152" t="s">
        <v>167</v>
      </c>
      <c r="AD1751" s="152" t="s">
        <v>229</v>
      </c>
    </row>
    <row r="1752" spans="1:30">
      <c r="A1752" s="189" t="s">
        <v>8972</v>
      </c>
      <c r="B1752" s="189" t="s">
        <v>8973</v>
      </c>
      <c r="C1752" s="154">
        <v>43830</v>
      </c>
      <c r="D1752" s="155">
        <v>1.2573000000000001</v>
      </c>
      <c r="E1752" s="155">
        <v>1.2573000000000001</v>
      </c>
      <c r="F1752" s="156">
        <v>3.9783577339287599E-2</v>
      </c>
      <c r="G1752" s="154">
        <v>43829</v>
      </c>
      <c r="H1752" s="155">
        <v>1.2567999999999999</v>
      </c>
      <c r="I1752" s="156">
        <v>9.9615182788175698</v>
      </c>
      <c r="J1752" s="152" t="s">
        <v>12305</v>
      </c>
      <c r="K1752" s="156">
        <v>0.25516306514632697</v>
      </c>
      <c r="L1752" s="156">
        <v>1.44424721639503</v>
      </c>
      <c r="M1752" s="185">
        <v>2.2028938384002701</v>
      </c>
      <c r="N1752" s="156">
        <v>6.5237651444548197</v>
      </c>
      <c r="O1752" s="156">
        <v>9.9615182788175698</v>
      </c>
      <c r="P1752" s="152" t="s">
        <v>12305</v>
      </c>
      <c r="Q1752" s="156">
        <v>12.2288672676962</v>
      </c>
      <c r="R1752" s="152" t="s">
        <v>12306</v>
      </c>
      <c r="S1752" s="156">
        <v>17.9124073900403</v>
      </c>
      <c r="T1752" s="152" t="s">
        <v>12307</v>
      </c>
      <c r="U1752" s="156">
        <v>25.73</v>
      </c>
      <c r="V1752" s="152" t="s">
        <v>163</v>
      </c>
      <c r="W1752" s="152" t="s">
        <v>166</v>
      </c>
      <c r="X1752" s="155">
        <v>14.660020297599999</v>
      </c>
      <c r="Y1752" s="152" t="s">
        <v>159</v>
      </c>
      <c r="Z1752" s="154">
        <v>42108</v>
      </c>
      <c r="AA1752" s="153" t="s">
        <v>4326</v>
      </c>
      <c r="AB1752" s="152" t="s">
        <v>212</v>
      </c>
      <c r="AC1752" s="152" t="s">
        <v>175</v>
      </c>
      <c r="AD1752" s="152" t="s">
        <v>181</v>
      </c>
    </row>
    <row r="1753" spans="1:30">
      <c r="A1753" s="189" t="s">
        <v>15916</v>
      </c>
      <c r="B1753" s="189" t="s">
        <v>15917</v>
      </c>
      <c r="C1753" s="154">
        <v>43830</v>
      </c>
      <c r="D1753" s="155">
        <v>1.248</v>
      </c>
      <c r="E1753" s="155">
        <v>1.248</v>
      </c>
      <c r="F1753" s="156">
        <v>0</v>
      </c>
      <c r="G1753" s="154">
        <v>43829</v>
      </c>
      <c r="H1753" s="155">
        <v>1.248</v>
      </c>
      <c r="I1753" s="156">
        <v>9.9559471365638696</v>
      </c>
      <c r="J1753" s="152" t="s">
        <v>15918</v>
      </c>
      <c r="K1753" s="156">
        <v>0.32154340836012901</v>
      </c>
      <c r="L1753" s="156">
        <v>1.0526315789473599</v>
      </c>
      <c r="M1753" s="185">
        <v>1.7114914425427801</v>
      </c>
      <c r="N1753" s="156">
        <v>5.3164556962025298</v>
      </c>
      <c r="O1753" s="156">
        <v>9.9559471365638696</v>
      </c>
      <c r="P1753" s="152" t="s">
        <v>15918</v>
      </c>
      <c r="Q1753" s="156">
        <v>11.4285714285714</v>
      </c>
      <c r="R1753" s="152" t="s">
        <v>15919</v>
      </c>
      <c r="S1753" s="156">
        <v>17.293233082706799</v>
      </c>
      <c r="T1753" s="152" t="s">
        <v>15920</v>
      </c>
      <c r="U1753" s="156">
        <v>23.932472691161902</v>
      </c>
      <c r="V1753" s="152" t="s">
        <v>163</v>
      </c>
      <c r="W1753" s="152" t="s">
        <v>166</v>
      </c>
      <c r="X1753" s="155">
        <v>0.12540175689999999</v>
      </c>
      <c r="Y1753" s="152" t="s">
        <v>159</v>
      </c>
      <c r="Z1753" s="154">
        <v>42173</v>
      </c>
      <c r="AA1753" s="153" t="s">
        <v>4326</v>
      </c>
      <c r="AB1753" s="152" t="s">
        <v>10733</v>
      </c>
      <c r="AC1753" s="152" t="s">
        <v>200</v>
      </c>
      <c r="AD1753" s="152" t="s">
        <v>185</v>
      </c>
    </row>
    <row r="1754" spans="1:30">
      <c r="A1754" s="189" t="s">
        <v>3870</v>
      </c>
      <c r="B1754" s="189" t="s">
        <v>3871</v>
      </c>
      <c r="C1754" s="154">
        <v>43830</v>
      </c>
      <c r="D1754" s="155">
        <v>1.3367</v>
      </c>
      <c r="E1754" s="155">
        <v>1.8333999999999999</v>
      </c>
      <c r="F1754" s="156">
        <v>8.9853987270684402E-2</v>
      </c>
      <c r="G1754" s="154">
        <v>43829</v>
      </c>
      <c r="H1754" s="155">
        <v>1.3354999999999999</v>
      </c>
      <c r="I1754" s="156">
        <v>9.9324755825547797</v>
      </c>
      <c r="J1754" s="152" t="s">
        <v>6787</v>
      </c>
      <c r="K1754" s="156">
        <v>0.44334235046588599</v>
      </c>
      <c r="L1754" s="156">
        <v>1.8050266565118001</v>
      </c>
      <c r="M1754" s="185">
        <v>2.3272024724614599</v>
      </c>
      <c r="N1754" s="156">
        <v>3.3538392484806399</v>
      </c>
      <c r="O1754" s="156">
        <v>9.9324755825547797</v>
      </c>
      <c r="P1754" s="152" t="s">
        <v>6787</v>
      </c>
      <c r="Q1754" s="156">
        <v>8.6799879087337004</v>
      </c>
      <c r="R1754" s="152" t="s">
        <v>6788</v>
      </c>
      <c r="S1754" s="156">
        <v>12.086058651320799</v>
      </c>
      <c r="T1754" s="152" t="s">
        <v>6789</v>
      </c>
      <c r="U1754" s="156">
        <v>96.190132399999996</v>
      </c>
      <c r="V1754" s="152" t="s">
        <v>157</v>
      </c>
      <c r="W1754" s="152" t="s">
        <v>158</v>
      </c>
      <c r="X1754" s="155">
        <v>16.746347067999999</v>
      </c>
      <c r="Y1754" s="152" t="s">
        <v>159</v>
      </c>
      <c r="Z1754" s="154">
        <v>39717</v>
      </c>
      <c r="AA1754" s="153" t="s">
        <v>4326</v>
      </c>
      <c r="AB1754" s="152" t="s">
        <v>6790</v>
      </c>
      <c r="AC1754" s="152" t="s">
        <v>205</v>
      </c>
      <c r="AD1754" s="152" t="s">
        <v>185</v>
      </c>
    </row>
    <row r="1755" spans="1:30">
      <c r="A1755" s="189" t="s">
        <v>3875</v>
      </c>
      <c r="B1755" s="189" t="s">
        <v>3876</v>
      </c>
      <c r="C1755" s="154">
        <v>43830</v>
      </c>
      <c r="D1755" s="155">
        <v>1.1910000000000001</v>
      </c>
      <c r="E1755" s="155">
        <v>1.7573000000000001</v>
      </c>
      <c r="F1755" s="156">
        <v>0.109271244851656</v>
      </c>
      <c r="G1755" s="154">
        <v>43829</v>
      </c>
      <c r="H1755" s="155">
        <v>1.1897</v>
      </c>
      <c r="I1755" s="156">
        <v>9.9237541416575397</v>
      </c>
      <c r="J1755" s="152" t="s">
        <v>6791</v>
      </c>
      <c r="K1755" s="156">
        <v>0.81259522600304801</v>
      </c>
      <c r="L1755" s="156">
        <v>1.90810302045008</v>
      </c>
      <c r="M1755" s="185">
        <v>2.6016369477435801</v>
      </c>
      <c r="N1755" s="156">
        <v>4.0901766902121501</v>
      </c>
      <c r="O1755" s="156">
        <v>9.9237541416575397</v>
      </c>
      <c r="P1755" s="152" t="s">
        <v>6791</v>
      </c>
      <c r="Q1755" s="156">
        <v>13.431018068528299</v>
      </c>
      <c r="R1755" s="152" t="s">
        <v>6792</v>
      </c>
      <c r="S1755" s="156">
        <v>15.8099650392348</v>
      </c>
      <c r="T1755" s="152" t="s">
        <v>6793</v>
      </c>
      <c r="U1755" s="156">
        <v>93.126247699999993</v>
      </c>
      <c r="V1755" s="152" t="s">
        <v>157</v>
      </c>
      <c r="W1755" s="152" t="s">
        <v>166</v>
      </c>
      <c r="X1755" s="155">
        <v>8.1350906098000006</v>
      </c>
      <c r="Y1755" s="152" t="s">
        <v>159</v>
      </c>
      <c r="Z1755" s="154">
        <v>39745</v>
      </c>
      <c r="AA1755" s="153" t="s">
        <v>4326</v>
      </c>
      <c r="AB1755" s="152" t="s">
        <v>1275</v>
      </c>
      <c r="AC1755" s="152" t="s">
        <v>283</v>
      </c>
      <c r="AD1755" s="152" t="s">
        <v>185</v>
      </c>
    </row>
    <row r="1756" spans="1:30">
      <c r="A1756" s="189" t="s">
        <v>15921</v>
      </c>
      <c r="B1756" s="189" t="s">
        <v>15922</v>
      </c>
      <c r="C1756" s="154">
        <v>43830</v>
      </c>
      <c r="D1756" s="155">
        <v>1.1439999999999999</v>
      </c>
      <c r="E1756" s="155">
        <v>1.482</v>
      </c>
      <c r="F1756" s="156">
        <v>0.70422535211267601</v>
      </c>
      <c r="G1756" s="154">
        <v>43829</v>
      </c>
      <c r="H1756" s="155">
        <v>1.1359999999999999</v>
      </c>
      <c r="I1756" s="156">
        <v>9.9102508954537001</v>
      </c>
      <c r="J1756" s="152" t="s">
        <v>15923</v>
      </c>
      <c r="K1756" s="156">
        <v>1.23893805309734</v>
      </c>
      <c r="L1756" s="156">
        <v>6.6169617893755799</v>
      </c>
      <c r="M1756" s="185">
        <v>6.9158970540400597</v>
      </c>
      <c r="N1756" s="156">
        <v>12.9318952100917</v>
      </c>
      <c r="O1756" s="156">
        <v>9.9102508954537001</v>
      </c>
      <c r="P1756" s="152" t="s">
        <v>15923</v>
      </c>
      <c r="Q1756" s="156">
        <v>3.7564576861302901</v>
      </c>
      <c r="R1756" s="152" t="s">
        <v>15924</v>
      </c>
      <c r="S1756" s="156">
        <v>3.90075136706895</v>
      </c>
      <c r="T1756" s="152" t="s">
        <v>15925</v>
      </c>
      <c r="U1756" s="156">
        <v>46.185582400000001</v>
      </c>
      <c r="V1756" s="152" t="s">
        <v>174</v>
      </c>
      <c r="W1756" s="152" t="s">
        <v>186</v>
      </c>
      <c r="X1756" s="155">
        <v>0.12030819669999999</v>
      </c>
      <c r="Y1756" s="152" t="s">
        <v>305</v>
      </c>
      <c r="Z1756" s="154">
        <v>41403</v>
      </c>
      <c r="AA1756" s="153" t="s">
        <v>4326</v>
      </c>
      <c r="AB1756" s="152" t="s">
        <v>15926</v>
      </c>
      <c r="AC1756" s="152" t="s">
        <v>270</v>
      </c>
      <c r="AD1756" s="152" t="s">
        <v>181</v>
      </c>
    </row>
    <row r="1757" spans="1:30">
      <c r="A1757" s="189" t="s">
        <v>15927</v>
      </c>
      <c r="B1757" s="189" t="s">
        <v>15928</v>
      </c>
      <c r="C1757" s="154">
        <v>43830</v>
      </c>
      <c r="D1757" s="155">
        <v>1.1870000000000001</v>
      </c>
      <c r="E1757" s="155">
        <v>1.4850000000000001</v>
      </c>
      <c r="F1757" s="156">
        <v>8.4317032040484602E-2</v>
      </c>
      <c r="G1757" s="154">
        <v>43829</v>
      </c>
      <c r="H1757" s="155">
        <v>1.1859999999999999</v>
      </c>
      <c r="I1757" s="156">
        <v>9.9074074074074101</v>
      </c>
      <c r="J1757" s="152" t="s">
        <v>15929</v>
      </c>
      <c r="K1757" s="156">
        <v>0.67854113655640402</v>
      </c>
      <c r="L1757" s="156">
        <v>1.97594501718213</v>
      </c>
      <c r="M1757" s="185">
        <v>2.50431778929189</v>
      </c>
      <c r="N1757" s="156">
        <v>4.6737213403880196</v>
      </c>
      <c r="O1757" s="156">
        <v>9.9074074074074101</v>
      </c>
      <c r="P1757" s="152" t="s">
        <v>15929</v>
      </c>
      <c r="Q1757" s="156">
        <v>14.134615384615399</v>
      </c>
      <c r="R1757" s="152" t="s">
        <v>15930</v>
      </c>
      <c r="S1757" s="156">
        <v>17.852836392492001</v>
      </c>
      <c r="T1757" s="152" t="s">
        <v>15931</v>
      </c>
      <c r="U1757" s="156">
        <v>57.538640000000001</v>
      </c>
      <c r="V1757" s="152" t="s">
        <v>157</v>
      </c>
      <c r="W1757" s="152" t="s">
        <v>197</v>
      </c>
      <c r="X1757" s="155">
        <v>1.9532450335</v>
      </c>
      <c r="Y1757" s="152" t="s">
        <v>159</v>
      </c>
      <c r="Z1757" s="154">
        <v>41415</v>
      </c>
      <c r="AA1757" s="153" t="s">
        <v>4326</v>
      </c>
      <c r="AB1757" s="152" t="s">
        <v>267</v>
      </c>
      <c r="AC1757" s="152" t="s">
        <v>249</v>
      </c>
      <c r="AD1757" s="152" t="s">
        <v>162</v>
      </c>
    </row>
    <row r="1758" spans="1:30">
      <c r="A1758" s="189" t="s">
        <v>15932</v>
      </c>
      <c r="B1758" s="189" t="s">
        <v>15933</v>
      </c>
      <c r="C1758" s="154">
        <v>43830</v>
      </c>
      <c r="D1758" s="155">
        <v>1.3759999999999999</v>
      </c>
      <c r="E1758" s="155">
        <v>1.974</v>
      </c>
      <c r="F1758" s="156">
        <v>0.36469730123995903</v>
      </c>
      <c r="G1758" s="154">
        <v>43829</v>
      </c>
      <c r="H1758" s="155">
        <v>1.371</v>
      </c>
      <c r="I1758" s="156">
        <v>9.9041533546325908</v>
      </c>
      <c r="J1758" s="152" t="s">
        <v>15934</v>
      </c>
      <c r="K1758" s="156">
        <v>0.87976539589439995</v>
      </c>
      <c r="L1758" s="156">
        <v>1.7751479289940699</v>
      </c>
      <c r="M1758" s="185">
        <v>2.3809523809523698</v>
      </c>
      <c r="N1758" s="156">
        <v>3.3809166040570999</v>
      </c>
      <c r="O1758" s="156">
        <v>9.9041533546325908</v>
      </c>
      <c r="P1758" s="152" t="s">
        <v>15934</v>
      </c>
      <c r="Q1758" s="156">
        <v>6.1475739571124803</v>
      </c>
      <c r="R1758" s="152" t="s">
        <v>15935</v>
      </c>
      <c r="S1758" s="156">
        <v>7.2889083331960096</v>
      </c>
      <c r="T1758" s="152" t="s">
        <v>15936</v>
      </c>
      <c r="U1758" s="156">
        <v>121.796064</v>
      </c>
      <c r="V1758" s="152" t="s">
        <v>157</v>
      </c>
      <c r="W1758" s="152" t="s">
        <v>158</v>
      </c>
      <c r="X1758" s="155">
        <v>17.749368678900002</v>
      </c>
      <c r="Y1758" s="152" t="s">
        <v>159</v>
      </c>
      <c r="Z1758" s="154">
        <v>39811</v>
      </c>
      <c r="AA1758" s="153" t="s">
        <v>4326</v>
      </c>
      <c r="AB1758" s="152" t="s">
        <v>397</v>
      </c>
      <c r="AC1758" s="152" t="s">
        <v>236</v>
      </c>
      <c r="AD1758" s="152" t="s">
        <v>173</v>
      </c>
    </row>
    <row r="1759" spans="1:30">
      <c r="A1759" s="189" t="s">
        <v>8974</v>
      </c>
      <c r="B1759" s="189" t="s">
        <v>8975</v>
      </c>
      <c r="C1759" s="154">
        <v>43830</v>
      </c>
      <c r="D1759" s="155">
        <v>1.1319999999999999</v>
      </c>
      <c r="E1759" s="155">
        <v>1.2829999999999999</v>
      </c>
      <c r="F1759" s="156">
        <v>0.176991150442462</v>
      </c>
      <c r="G1759" s="154">
        <v>43829</v>
      </c>
      <c r="H1759" s="155">
        <v>1.1299999999999999</v>
      </c>
      <c r="I1759" s="156">
        <v>9.90291262135921</v>
      </c>
      <c r="J1759" s="152" t="s">
        <v>12308</v>
      </c>
      <c r="K1759" s="156">
        <v>0.71174377224196295</v>
      </c>
      <c r="L1759" s="156">
        <v>1.7070979335130101</v>
      </c>
      <c r="M1759" s="185">
        <v>2.4434389140271402</v>
      </c>
      <c r="N1759" s="156">
        <v>3.4734917733089201</v>
      </c>
      <c r="O1759" s="156">
        <v>9.90291262135921</v>
      </c>
      <c r="P1759" s="152" t="s">
        <v>12308</v>
      </c>
      <c r="Q1759" s="156">
        <v>14.4328303001982</v>
      </c>
      <c r="R1759" s="152" t="s">
        <v>12309</v>
      </c>
      <c r="S1759" s="156">
        <v>18.553506630335999</v>
      </c>
      <c r="T1759" s="152" t="s">
        <v>12310</v>
      </c>
      <c r="U1759" s="156">
        <v>30.527410799999998</v>
      </c>
      <c r="V1759" s="152" t="s">
        <v>227</v>
      </c>
      <c r="W1759" s="152" t="s">
        <v>166</v>
      </c>
      <c r="X1759" s="155">
        <v>6.0098148484999996</v>
      </c>
      <c r="Y1759" s="152" t="s">
        <v>159</v>
      </c>
      <c r="Z1759" s="154">
        <v>42087</v>
      </c>
      <c r="AA1759" s="153" t="s">
        <v>4326</v>
      </c>
      <c r="AB1759" s="152" t="s">
        <v>589</v>
      </c>
      <c r="AC1759" s="152" t="s">
        <v>167</v>
      </c>
      <c r="AD1759" s="152" t="s">
        <v>221</v>
      </c>
    </row>
    <row r="1760" spans="1:30">
      <c r="A1760" s="189" t="s">
        <v>15937</v>
      </c>
      <c r="B1760" s="189" t="s">
        <v>15938</v>
      </c>
      <c r="C1760" s="154">
        <v>43830</v>
      </c>
      <c r="D1760" s="155">
        <v>1.0387</v>
      </c>
      <c r="E1760" s="155">
        <v>1.0387</v>
      </c>
      <c r="F1760" s="156">
        <v>7.7078716639359501E-2</v>
      </c>
      <c r="G1760" s="154">
        <v>43829</v>
      </c>
      <c r="H1760" s="155">
        <v>1.0379</v>
      </c>
      <c r="I1760" s="156">
        <v>9.8920863309352391</v>
      </c>
      <c r="J1760" s="152" t="s">
        <v>15939</v>
      </c>
      <c r="K1760" s="156">
        <v>0.50314465408803799</v>
      </c>
      <c r="L1760" s="156">
        <v>1.6539440203562299</v>
      </c>
      <c r="M1760" s="185">
        <v>2.0033388981635998</v>
      </c>
      <c r="N1760" s="156">
        <v>2.6079225526029801</v>
      </c>
      <c r="O1760" s="156">
        <v>9.8920863309352391</v>
      </c>
      <c r="P1760" s="152" t="s">
        <v>15939</v>
      </c>
      <c r="Q1760" s="157">
        <v>0</v>
      </c>
      <c r="R1760" s="152"/>
      <c r="S1760" s="157">
        <v>0</v>
      </c>
      <c r="T1760" s="152"/>
      <c r="U1760" s="156">
        <v>3.87</v>
      </c>
      <c r="V1760" s="152" t="s">
        <v>157</v>
      </c>
      <c r="W1760" s="152" t="s">
        <v>95</v>
      </c>
      <c r="X1760" s="155">
        <v>0.2455075642</v>
      </c>
      <c r="Y1760" s="152" t="s">
        <v>159</v>
      </c>
      <c r="Z1760" s="154">
        <v>43133</v>
      </c>
      <c r="AA1760" s="153" t="s">
        <v>4326</v>
      </c>
      <c r="AB1760" s="152" t="s">
        <v>577</v>
      </c>
      <c r="AC1760" s="152" t="s">
        <v>314</v>
      </c>
      <c r="AD1760" s="152" t="s">
        <v>256</v>
      </c>
    </row>
    <row r="1761" spans="1:30">
      <c r="A1761" s="189" t="s">
        <v>15940</v>
      </c>
      <c r="B1761" s="189" t="s">
        <v>15941</v>
      </c>
      <c r="C1761" s="154">
        <v>43830</v>
      </c>
      <c r="D1761" s="155">
        <v>1.1000000000000001</v>
      </c>
      <c r="E1761" s="155">
        <v>1.494</v>
      </c>
      <c r="F1761" s="156">
        <v>0.18214936247724001</v>
      </c>
      <c r="G1761" s="154">
        <v>43829</v>
      </c>
      <c r="H1761" s="155">
        <v>1.0980000000000001</v>
      </c>
      <c r="I1761" s="156">
        <v>9.8901098901099207</v>
      </c>
      <c r="J1761" s="152" t="s">
        <v>15942</v>
      </c>
      <c r="K1761" s="156">
        <v>0.91743119266055195</v>
      </c>
      <c r="L1761" s="156">
        <v>2.1355617455896199</v>
      </c>
      <c r="M1761" s="185">
        <v>2.9962546816479501</v>
      </c>
      <c r="N1761" s="156">
        <v>4.0681173131504504</v>
      </c>
      <c r="O1761" s="156">
        <v>9.8901098901099207</v>
      </c>
      <c r="P1761" s="152" t="s">
        <v>15942</v>
      </c>
      <c r="Q1761" s="156">
        <v>9.0188305252725698</v>
      </c>
      <c r="R1761" s="152" t="s">
        <v>15943</v>
      </c>
      <c r="S1761" s="156">
        <v>6.9023385352742697</v>
      </c>
      <c r="T1761" s="152" t="s">
        <v>15944</v>
      </c>
      <c r="U1761" s="156">
        <v>57.20749</v>
      </c>
      <c r="V1761" s="152" t="s">
        <v>157</v>
      </c>
      <c r="W1761" s="152" t="s">
        <v>158</v>
      </c>
      <c r="X1761" s="155">
        <v>0.19023028510000001</v>
      </c>
      <c r="Y1761" s="152" t="s">
        <v>159</v>
      </c>
      <c r="Z1761" s="154">
        <v>41619</v>
      </c>
      <c r="AA1761" s="153" t="s">
        <v>4326</v>
      </c>
      <c r="AB1761" s="152" t="s">
        <v>290</v>
      </c>
      <c r="AC1761" s="152" t="s">
        <v>210</v>
      </c>
      <c r="AD1761" s="152" t="s">
        <v>173</v>
      </c>
    </row>
    <row r="1762" spans="1:30">
      <c r="A1762" s="189" t="s">
        <v>1287</v>
      </c>
      <c r="B1762" s="189" t="s">
        <v>1288</v>
      </c>
      <c r="C1762" s="154">
        <v>43830</v>
      </c>
      <c r="D1762" s="155">
        <v>1.089</v>
      </c>
      <c r="E1762" s="155">
        <v>1.1040000000000001</v>
      </c>
      <c r="F1762" s="156">
        <v>0.27624309392264401</v>
      </c>
      <c r="G1762" s="154">
        <v>43826</v>
      </c>
      <c r="H1762" s="155">
        <v>1.0860000000000001</v>
      </c>
      <c r="I1762" s="156">
        <v>9.8890010090817295</v>
      </c>
      <c r="J1762" s="152" t="s">
        <v>15945</v>
      </c>
      <c r="K1762" s="156">
        <v>1.1142061281337099</v>
      </c>
      <c r="L1762" s="156">
        <v>3.2227488151658701</v>
      </c>
      <c r="M1762" s="185">
        <v>5.2173913043478199</v>
      </c>
      <c r="N1762" s="156">
        <v>10.446247464502999</v>
      </c>
      <c r="O1762" s="156">
        <v>9.8890010090817295</v>
      </c>
      <c r="P1762" s="152" t="s">
        <v>15945</v>
      </c>
      <c r="Q1762" s="156">
        <v>12.6163391933816</v>
      </c>
      <c r="R1762" s="152" t="s">
        <v>15946</v>
      </c>
      <c r="S1762" s="156">
        <v>10.783316378433399</v>
      </c>
      <c r="T1762" s="152" t="s">
        <v>15947</v>
      </c>
      <c r="U1762" s="156">
        <v>10.5046415</v>
      </c>
      <c r="V1762" s="152" t="s">
        <v>174</v>
      </c>
      <c r="W1762" s="152" t="s">
        <v>186</v>
      </c>
      <c r="X1762" s="155">
        <v>0.92929335580000005</v>
      </c>
      <c r="Y1762" s="152" t="s">
        <v>159</v>
      </c>
      <c r="Z1762" s="154">
        <v>42451</v>
      </c>
      <c r="AA1762" s="153" t="s">
        <v>4326</v>
      </c>
      <c r="AB1762" s="152" t="s">
        <v>576</v>
      </c>
      <c r="AC1762" s="152" t="s">
        <v>175</v>
      </c>
      <c r="AD1762" s="152" t="s">
        <v>162</v>
      </c>
    </row>
    <row r="1763" spans="1:30">
      <c r="A1763" s="189" t="s">
        <v>8976</v>
      </c>
      <c r="B1763" s="189" t="s">
        <v>8977</v>
      </c>
      <c r="C1763" s="154">
        <v>43830</v>
      </c>
      <c r="D1763" s="155">
        <v>1.2202999999999999</v>
      </c>
      <c r="E1763" s="155">
        <v>1.2202999999999999</v>
      </c>
      <c r="F1763" s="156">
        <v>2.4590163934423499E-2</v>
      </c>
      <c r="G1763" s="154">
        <v>43829</v>
      </c>
      <c r="H1763" s="155">
        <v>1.22</v>
      </c>
      <c r="I1763" s="156">
        <v>9.8874380909500097</v>
      </c>
      <c r="J1763" s="152" t="s">
        <v>12311</v>
      </c>
      <c r="K1763" s="156">
        <v>0.65160013196964806</v>
      </c>
      <c r="L1763" s="156">
        <v>1.7849695554258</v>
      </c>
      <c r="M1763" s="185">
        <v>2.4085263511245301</v>
      </c>
      <c r="N1763" s="156">
        <v>6.9594180033306996</v>
      </c>
      <c r="O1763" s="156">
        <v>9.8874380909500097</v>
      </c>
      <c r="P1763" s="152" t="s">
        <v>12311</v>
      </c>
      <c r="Q1763" s="156">
        <v>12.1496186012315</v>
      </c>
      <c r="R1763" s="152" t="s">
        <v>12312</v>
      </c>
      <c r="S1763" s="156">
        <v>19.449882537196501</v>
      </c>
      <c r="T1763" s="152" t="s">
        <v>12313</v>
      </c>
      <c r="U1763" s="156">
        <v>22.03</v>
      </c>
      <c r="V1763" s="152" t="s">
        <v>163</v>
      </c>
      <c r="W1763" s="152" t="s">
        <v>166</v>
      </c>
      <c r="X1763" s="155">
        <v>2.8382170585000002</v>
      </c>
      <c r="Y1763" s="152" t="s">
        <v>159</v>
      </c>
      <c r="Z1763" s="154">
        <v>42475</v>
      </c>
      <c r="AA1763" s="153" t="s">
        <v>4326</v>
      </c>
      <c r="AB1763" s="152" t="s">
        <v>12314</v>
      </c>
      <c r="AC1763" s="152" t="s">
        <v>292</v>
      </c>
      <c r="AD1763" s="152" t="s">
        <v>183</v>
      </c>
    </row>
    <row r="1764" spans="1:30">
      <c r="A1764" s="189" t="s">
        <v>15948</v>
      </c>
      <c r="B1764" s="189" t="s">
        <v>15949</v>
      </c>
      <c r="C1764" s="154">
        <v>43830</v>
      </c>
      <c r="D1764" s="155">
        <v>1.1796</v>
      </c>
      <c r="E1764" s="155">
        <v>1.1796</v>
      </c>
      <c r="F1764" s="156">
        <v>0.28054067839837499</v>
      </c>
      <c r="G1764" s="154">
        <v>43829</v>
      </c>
      <c r="H1764" s="155">
        <v>1.1762999999999999</v>
      </c>
      <c r="I1764" s="156">
        <v>9.8835584536562706</v>
      </c>
      <c r="J1764" s="152" t="s">
        <v>15950</v>
      </c>
      <c r="K1764" s="156">
        <v>0.93266022075809996</v>
      </c>
      <c r="L1764" s="156">
        <v>1.80374557693967</v>
      </c>
      <c r="M1764" s="185">
        <v>2.2360894435777499</v>
      </c>
      <c r="N1764" s="156">
        <v>4.6765462773981703</v>
      </c>
      <c r="O1764" s="156">
        <v>9.8835584536562706</v>
      </c>
      <c r="P1764" s="152" t="s">
        <v>15950</v>
      </c>
      <c r="Q1764" s="156">
        <v>16.515211378901601</v>
      </c>
      <c r="R1764" s="152" t="s">
        <v>15951</v>
      </c>
      <c r="S1764" s="157">
        <v>0</v>
      </c>
      <c r="T1764" s="152"/>
      <c r="U1764" s="156">
        <v>17.96</v>
      </c>
      <c r="V1764" s="152" t="s">
        <v>157</v>
      </c>
      <c r="W1764" s="152" t="s">
        <v>95</v>
      </c>
      <c r="X1764" s="155">
        <v>0.2412638929</v>
      </c>
      <c r="Y1764" s="152" t="s">
        <v>159</v>
      </c>
      <c r="Z1764" s="154">
        <v>42902</v>
      </c>
      <c r="AA1764" s="153" t="s">
        <v>4326</v>
      </c>
      <c r="AB1764" s="152" t="s">
        <v>15848</v>
      </c>
      <c r="AC1764" s="152" t="s">
        <v>200</v>
      </c>
      <c r="AD1764" s="152" t="s">
        <v>229</v>
      </c>
    </row>
    <row r="1765" spans="1:30">
      <c r="A1765" s="189" t="s">
        <v>3865</v>
      </c>
      <c r="B1765" s="189" t="s">
        <v>3866</v>
      </c>
      <c r="C1765" s="154">
        <v>43830</v>
      </c>
      <c r="D1765" s="155">
        <v>1.1004</v>
      </c>
      <c r="E1765" s="155">
        <v>1.1004</v>
      </c>
      <c r="F1765" s="156">
        <v>0.16384489350082099</v>
      </c>
      <c r="G1765" s="154">
        <v>43829</v>
      </c>
      <c r="H1765" s="155">
        <v>1.0986</v>
      </c>
      <c r="I1765" s="156">
        <v>9.8751872191712398</v>
      </c>
      <c r="J1765" s="152" t="s">
        <v>3887</v>
      </c>
      <c r="K1765" s="156">
        <v>0.64941004298912497</v>
      </c>
      <c r="L1765" s="156">
        <v>1.6629711751663001</v>
      </c>
      <c r="M1765" s="185">
        <v>1.6160310277957399</v>
      </c>
      <c r="N1765" s="156">
        <v>3.2851511169513898</v>
      </c>
      <c r="O1765" s="156">
        <v>9.8751872191712398</v>
      </c>
      <c r="P1765" s="152" t="s">
        <v>3887</v>
      </c>
      <c r="Q1765" s="156">
        <v>10.493021387689501</v>
      </c>
      <c r="R1765" s="152" t="s">
        <v>6794</v>
      </c>
      <c r="S1765" s="157">
        <v>0</v>
      </c>
      <c r="T1765" s="152"/>
      <c r="U1765" s="156">
        <v>10.039999999999999</v>
      </c>
      <c r="V1765" s="152" t="s">
        <v>157</v>
      </c>
      <c r="W1765" s="152" t="s">
        <v>95</v>
      </c>
      <c r="X1765" s="155">
        <v>3.2771650661999998</v>
      </c>
      <c r="Y1765" s="152" t="s">
        <v>159</v>
      </c>
      <c r="Z1765" s="154">
        <v>42983</v>
      </c>
      <c r="AA1765" s="153" t="s">
        <v>4326</v>
      </c>
      <c r="AB1765" s="152" t="s">
        <v>3801</v>
      </c>
      <c r="AC1765" s="152" t="s">
        <v>249</v>
      </c>
      <c r="AD1765" s="152" t="s">
        <v>207</v>
      </c>
    </row>
    <row r="1766" spans="1:30">
      <c r="A1766" s="189" t="s">
        <v>15952</v>
      </c>
      <c r="B1766" s="189" t="s">
        <v>15953</v>
      </c>
      <c r="C1766" s="154">
        <v>43830</v>
      </c>
      <c r="D1766" s="155">
        <v>1.1020000000000001</v>
      </c>
      <c r="E1766" s="155">
        <v>1.1419999999999999</v>
      </c>
      <c r="F1766" s="156">
        <v>0</v>
      </c>
      <c r="G1766" s="154">
        <v>43829</v>
      </c>
      <c r="H1766" s="155">
        <v>1.1020000000000001</v>
      </c>
      <c r="I1766" s="156">
        <v>9.8520054341726198</v>
      </c>
      <c r="J1766" s="152" t="s">
        <v>15954</v>
      </c>
      <c r="K1766" s="156">
        <v>0.27297543221111698</v>
      </c>
      <c r="L1766" s="156">
        <v>1.00824931255731</v>
      </c>
      <c r="M1766" s="185">
        <v>1.47327403604146</v>
      </c>
      <c r="N1766" s="156">
        <v>5.0524076293050904</v>
      </c>
      <c r="O1766" s="156">
        <v>9.8520054341726198</v>
      </c>
      <c r="P1766" s="152" t="s">
        <v>15954</v>
      </c>
      <c r="Q1766" s="156">
        <v>8.2428239118020201</v>
      </c>
      <c r="R1766" s="152" t="s">
        <v>15955</v>
      </c>
      <c r="S1766" s="156">
        <v>12.9065293885602</v>
      </c>
      <c r="T1766" s="152" t="s">
        <v>15956</v>
      </c>
      <c r="U1766" s="156">
        <v>14.487220799999999</v>
      </c>
      <c r="V1766" s="152" t="s">
        <v>227</v>
      </c>
      <c r="W1766" s="152" t="s">
        <v>189</v>
      </c>
      <c r="X1766" s="155">
        <v>8.1997611826999997</v>
      </c>
      <c r="Y1766" s="152" t="s">
        <v>159</v>
      </c>
      <c r="Z1766" s="154">
        <v>42503</v>
      </c>
      <c r="AA1766" s="153" t="s">
        <v>4326</v>
      </c>
      <c r="AB1766" s="152" t="s">
        <v>15823</v>
      </c>
      <c r="AC1766" s="152" t="s">
        <v>161</v>
      </c>
      <c r="AD1766" s="152" t="s">
        <v>226</v>
      </c>
    </row>
    <row r="1767" spans="1:30">
      <c r="A1767" s="189" t="s">
        <v>8978</v>
      </c>
      <c r="B1767" s="189" t="s">
        <v>8979</v>
      </c>
      <c r="C1767" s="154">
        <v>43830</v>
      </c>
      <c r="D1767" s="155">
        <v>1.0532999999999999</v>
      </c>
      <c r="E1767" s="155">
        <v>1.0732999999999999</v>
      </c>
      <c r="F1767" s="156">
        <v>1.8991548760808899E-2</v>
      </c>
      <c r="G1767" s="154">
        <v>43829</v>
      </c>
      <c r="H1767" s="155">
        <v>1.0530999999999999</v>
      </c>
      <c r="I1767" s="156">
        <v>9.8446136197726606</v>
      </c>
      <c r="J1767" s="152" t="s">
        <v>12315</v>
      </c>
      <c r="K1767" s="156">
        <v>1.0165915411911399</v>
      </c>
      <c r="L1767" s="156">
        <v>2.98201016816581</v>
      </c>
      <c r="M1767" s="185">
        <v>2.6108134437408701</v>
      </c>
      <c r="N1767" s="156">
        <v>3.8245441103991999</v>
      </c>
      <c r="O1767" s="156">
        <v>9.8446136197726606</v>
      </c>
      <c r="P1767" s="152" t="s">
        <v>12315</v>
      </c>
      <c r="Q1767" s="156">
        <v>2.4511234315727899</v>
      </c>
      <c r="R1767" s="152" t="s">
        <v>12316</v>
      </c>
      <c r="S1767" s="156">
        <v>5.6469408224674096</v>
      </c>
      <c r="T1767" s="152" t="s">
        <v>12317</v>
      </c>
      <c r="U1767" s="156">
        <v>7.4054223199999898</v>
      </c>
      <c r="V1767" s="152" t="s">
        <v>163</v>
      </c>
      <c r="W1767" s="152" t="s">
        <v>158</v>
      </c>
      <c r="X1767" s="155">
        <v>1.0166807803</v>
      </c>
      <c r="Y1767" s="152" t="s">
        <v>159</v>
      </c>
      <c r="Z1767" s="154">
        <v>42200</v>
      </c>
      <c r="AA1767" s="153" t="s">
        <v>4326</v>
      </c>
      <c r="AB1767" s="152" t="s">
        <v>12318</v>
      </c>
      <c r="AC1767" s="152" t="s">
        <v>570</v>
      </c>
      <c r="AD1767" s="152" t="s">
        <v>162</v>
      </c>
    </row>
    <row r="1768" spans="1:30">
      <c r="A1768" s="189" t="s">
        <v>15957</v>
      </c>
      <c r="B1768" s="189" t="s">
        <v>15958</v>
      </c>
      <c r="C1768" s="154">
        <v>43830</v>
      </c>
      <c r="D1768" s="155">
        <v>1.6464000000000001</v>
      </c>
      <c r="E1768" s="155">
        <v>1.6464000000000001</v>
      </c>
      <c r="F1768" s="156">
        <v>0.103362315315865</v>
      </c>
      <c r="G1768" s="154">
        <v>43829</v>
      </c>
      <c r="H1768" s="155">
        <v>1.6447000000000001</v>
      </c>
      <c r="I1768" s="156">
        <v>9.8405497364734291</v>
      </c>
      <c r="J1768" s="152" t="s">
        <v>15959</v>
      </c>
      <c r="K1768" s="156">
        <v>0.457624016108369</v>
      </c>
      <c r="L1768" s="156">
        <v>1.22348601291116</v>
      </c>
      <c r="M1768" s="185">
        <v>2.42627846211274</v>
      </c>
      <c r="N1768" s="156">
        <v>4.3941411451398196</v>
      </c>
      <c r="O1768" s="156">
        <v>9.8405497364734291</v>
      </c>
      <c r="P1768" s="152" t="s">
        <v>15959</v>
      </c>
      <c r="Q1768" s="156">
        <v>14.1589238663154</v>
      </c>
      <c r="R1768" s="152" t="s">
        <v>15960</v>
      </c>
      <c r="S1768" s="156">
        <v>20.262965668371098</v>
      </c>
      <c r="T1768" s="152" t="s">
        <v>15961</v>
      </c>
      <c r="U1768" s="156">
        <v>64.64</v>
      </c>
      <c r="V1768" s="152" t="s">
        <v>163</v>
      </c>
      <c r="W1768" s="152" t="s">
        <v>166</v>
      </c>
      <c r="X1768" s="155">
        <v>2.17778517E-2</v>
      </c>
      <c r="Y1768" s="152" t="s">
        <v>159</v>
      </c>
      <c r="Z1768" s="154">
        <v>42079</v>
      </c>
      <c r="AA1768" s="153" t="s">
        <v>4326</v>
      </c>
      <c r="AB1768" s="152" t="s">
        <v>12288</v>
      </c>
      <c r="AC1768" s="152" t="s">
        <v>217</v>
      </c>
      <c r="AD1768" s="152" t="s">
        <v>247</v>
      </c>
    </row>
    <row r="1769" spans="1:30">
      <c r="A1769" s="189" t="s">
        <v>15962</v>
      </c>
      <c r="B1769" s="189" t="s">
        <v>15963</v>
      </c>
      <c r="C1769" s="154">
        <v>43830</v>
      </c>
      <c r="D1769" s="155">
        <v>1.34</v>
      </c>
      <c r="E1769" s="155">
        <v>1.48</v>
      </c>
      <c r="F1769" s="156">
        <v>0.37453183520600802</v>
      </c>
      <c r="G1769" s="154">
        <v>43829</v>
      </c>
      <c r="H1769" s="155">
        <v>1.335</v>
      </c>
      <c r="I1769" s="156">
        <v>9.8360655737704903</v>
      </c>
      <c r="J1769" s="152" t="s">
        <v>15964</v>
      </c>
      <c r="K1769" s="156">
        <v>0.82768999247555497</v>
      </c>
      <c r="L1769" s="156">
        <v>1.7463933181473199</v>
      </c>
      <c r="M1769" s="185">
        <v>2.3682200152788502</v>
      </c>
      <c r="N1769" s="156">
        <v>3.3153430994603101</v>
      </c>
      <c r="O1769" s="156">
        <v>9.8360655737704903</v>
      </c>
      <c r="P1769" s="152" t="s">
        <v>15964</v>
      </c>
      <c r="Q1769" s="156">
        <v>6.1550087139817498</v>
      </c>
      <c r="R1769" s="152" t="s">
        <v>15965</v>
      </c>
      <c r="S1769" s="157">
        <v>0</v>
      </c>
      <c r="T1769" s="152"/>
      <c r="U1769" s="156">
        <v>9.58693667157584</v>
      </c>
      <c r="V1769" s="152" t="s">
        <v>157</v>
      </c>
      <c r="W1769" s="152" t="s">
        <v>95</v>
      </c>
      <c r="X1769" s="155">
        <v>0.48611653090000001</v>
      </c>
      <c r="Y1769" s="152" t="s">
        <v>159</v>
      </c>
      <c r="Z1769" s="154">
        <v>42874</v>
      </c>
      <c r="AA1769" s="153" t="s">
        <v>4326</v>
      </c>
      <c r="AB1769" s="152" t="s">
        <v>397</v>
      </c>
      <c r="AC1769" s="152" t="s">
        <v>236</v>
      </c>
      <c r="AD1769" s="152" t="s">
        <v>173</v>
      </c>
    </row>
    <row r="1770" spans="1:30">
      <c r="A1770" s="189" t="s">
        <v>15966</v>
      </c>
      <c r="B1770" s="189" t="s">
        <v>15967</v>
      </c>
      <c r="C1770" s="154">
        <v>43830</v>
      </c>
      <c r="D1770" s="155">
        <v>1.111</v>
      </c>
      <c r="E1770" s="155">
        <v>1.1479999999999999</v>
      </c>
      <c r="F1770" s="156">
        <v>0</v>
      </c>
      <c r="G1770" s="154">
        <v>43829</v>
      </c>
      <c r="H1770" s="155">
        <v>1.111</v>
      </c>
      <c r="I1770" s="156">
        <v>9.8267146541866701</v>
      </c>
      <c r="J1770" s="152" t="s">
        <v>15968</v>
      </c>
      <c r="K1770" s="156">
        <v>0.27075812274366801</v>
      </c>
      <c r="L1770" s="156">
        <v>0.90826521344232303</v>
      </c>
      <c r="M1770" s="185">
        <v>1.5539677785388699</v>
      </c>
      <c r="N1770" s="156">
        <v>5.3080954973663799</v>
      </c>
      <c r="O1770" s="156">
        <v>9.8267146541866701</v>
      </c>
      <c r="P1770" s="152" t="s">
        <v>15968</v>
      </c>
      <c r="Q1770" s="156">
        <v>7.8086567524984298</v>
      </c>
      <c r="R1770" s="152" t="s">
        <v>15969</v>
      </c>
      <c r="S1770" s="156">
        <v>11.9680498054475</v>
      </c>
      <c r="T1770" s="152" t="s">
        <v>15970</v>
      </c>
      <c r="U1770" s="156">
        <v>15.1031552</v>
      </c>
      <c r="V1770" s="152" t="s">
        <v>163</v>
      </c>
      <c r="W1770" s="152" t="s">
        <v>189</v>
      </c>
      <c r="X1770" s="155">
        <v>1.16043086E-2</v>
      </c>
      <c r="Y1770" s="152" t="s">
        <v>159</v>
      </c>
      <c r="Z1770" s="154">
        <v>42503</v>
      </c>
      <c r="AA1770" s="153" t="s">
        <v>4326</v>
      </c>
      <c r="AB1770" s="152" t="s">
        <v>15823</v>
      </c>
      <c r="AC1770" s="152" t="s">
        <v>161</v>
      </c>
      <c r="AD1770" s="152" t="s">
        <v>226</v>
      </c>
    </row>
    <row r="1771" spans="1:30">
      <c r="A1771" s="189" t="s">
        <v>3883</v>
      </c>
      <c r="B1771" s="189" t="s">
        <v>3884</v>
      </c>
      <c r="C1771" s="154">
        <v>43830</v>
      </c>
      <c r="D1771" s="155">
        <v>1.1739999999999999</v>
      </c>
      <c r="E1771" s="155">
        <v>1.1739999999999999</v>
      </c>
      <c r="F1771" s="156">
        <v>0.17064846416382301</v>
      </c>
      <c r="G1771" s="154">
        <v>43829</v>
      </c>
      <c r="H1771" s="155">
        <v>1.1719999999999999</v>
      </c>
      <c r="I1771" s="156">
        <v>9.822263797942</v>
      </c>
      <c r="J1771" s="152" t="s">
        <v>6795</v>
      </c>
      <c r="K1771" s="156">
        <v>0.77253218884119301</v>
      </c>
      <c r="L1771" s="156">
        <v>1.9982623805386499</v>
      </c>
      <c r="M1771" s="185">
        <v>2.2648083623693398</v>
      </c>
      <c r="N1771" s="156">
        <v>6.4369900271985498</v>
      </c>
      <c r="O1771" s="156">
        <v>9.822263797942</v>
      </c>
      <c r="P1771" s="152" t="s">
        <v>6795</v>
      </c>
      <c r="Q1771" s="156">
        <v>13.320463320463301</v>
      </c>
      <c r="R1771" s="152" t="s">
        <v>6796</v>
      </c>
      <c r="S1771" s="156">
        <v>19.066937119675501</v>
      </c>
      <c r="T1771" s="152" t="s">
        <v>6797</v>
      </c>
      <c r="U1771" s="156">
        <v>17.399999999999999</v>
      </c>
      <c r="V1771" s="152" t="s">
        <v>157</v>
      </c>
      <c r="W1771" s="152" t="s">
        <v>166</v>
      </c>
      <c r="X1771" s="155">
        <v>1.45418472</v>
      </c>
      <c r="Y1771" s="152" t="s">
        <v>159</v>
      </c>
      <c r="Z1771" s="154">
        <v>42607</v>
      </c>
      <c r="AA1771" s="153" t="s">
        <v>4326</v>
      </c>
      <c r="AB1771" s="152" t="s">
        <v>6798</v>
      </c>
      <c r="AC1771" s="152" t="s">
        <v>369</v>
      </c>
      <c r="AD1771" s="152" t="s">
        <v>173</v>
      </c>
    </row>
    <row r="1772" spans="1:30">
      <c r="A1772" s="189" t="s">
        <v>15971</v>
      </c>
      <c r="B1772" s="189" t="s">
        <v>15972</v>
      </c>
      <c r="C1772" s="154">
        <v>43830</v>
      </c>
      <c r="D1772" s="155">
        <v>1.2970999999999999</v>
      </c>
      <c r="E1772" s="155">
        <v>1.2970999999999999</v>
      </c>
      <c r="F1772" s="156">
        <v>0.10032412409321299</v>
      </c>
      <c r="G1772" s="154">
        <v>43829</v>
      </c>
      <c r="H1772" s="155">
        <v>1.2958000000000001</v>
      </c>
      <c r="I1772" s="156">
        <v>9.8213529760392806</v>
      </c>
      <c r="J1772" s="152" t="s">
        <v>15973</v>
      </c>
      <c r="K1772" s="156">
        <v>0.45693928128872502</v>
      </c>
      <c r="L1772" s="156">
        <v>1.21732344908309</v>
      </c>
      <c r="M1772" s="185">
        <v>2.4161073825503299</v>
      </c>
      <c r="N1772" s="156">
        <v>4.3859649122807003</v>
      </c>
      <c r="O1772" s="156">
        <v>9.8213529760392806</v>
      </c>
      <c r="P1772" s="152" t="s">
        <v>15973</v>
      </c>
      <c r="Q1772" s="156">
        <v>14.1210628189337</v>
      </c>
      <c r="R1772" s="152" t="s">
        <v>15974</v>
      </c>
      <c r="S1772" s="156">
        <v>19.658671586715901</v>
      </c>
      <c r="T1772" s="152" t="s">
        <v>15975</v>
      </c>
      <c r="U1772" s="156">
        <v>29.71</v>
      </c>
      <c r="V1772" s="152" t="s">
        <v>163</v>
      </c>
      <c r="W1772" s="152" t="s">
        <v>166</v>
      </c>
      <c r="X1772" s="155">
        <v>6.1806157513000004</v>
      </c>
      <c r="Y1772" s="152" t="s">
        <v>159</v>
      </c>
      <c r="Z1772" s="154">
        <v>42079</v>
      </c>
      <c r="AA1772" s="153" t="s">
        <v>4326</v>
      </c>
      <c r="AB1772" s="152" t="s">
        <v>12288</v>
      </c>
      <c r="AC1772" s="152" t="s">
        <v>217</v>
      </c>
      <c r="AD1772" s="152" t="s">
        <v>247</v>
      </c>
    </row>
    <row r="1773" spans="1:30">
      <c r="A1773" s="189" t="s">
        <v>3848</v>
      </c>
      <c r="B1773" s="189" t="s">
        <v>3849</v>
      </c>
      <c r="C1773" s="154">
        <v>43830</v>
      </c>
      <c r="D1773" s="155">
        <v>1.2190000000000001</v>
      </c>
      <c r="E1773" s="155">
        <v>1.2549999999999999</v>
      </c>
      <c r="F1773" s="156">
        <v>0.24671052631580001</v>
      </c>
      <c r="G1773" s="154">
        <v>43829</v>
      </c>
      <c r="H1773" s="155">
        <v>1.216</v>
      </c>
      <c r="I1773" s="156">
        <v>9.8198198198198092</v>
      </c>
      <c r="J1773" s="152" t="s">
        <v>3891</v>
      </c>
      <c r="K1773" s="156">
        <v>0.24671052631580001</v>
      </c>
      <c r="L1773" s="156">
        <v>1.4143094841930099</v>
      </c>
      <c r="M1773" s="185">
        <v>2.7824620573355898</v>
      </c>
      <c r="N1773" s="156">
        <v>4.81513327601031</v>
      </c>
      <c r="O1773" s="156">
        <v>9.8198198198198092</v>
      </c>
      <c r="P1773" s="152" t="s">
        <v>3891</v>
      </c>
      <c r="Q1773" s="156">
        <v>11.9375573921028</v>
      </c>
      <c r="R1773" s="152" t="s">
        <v>6799</v>
      </c>
      <c r="S1773" s="156">
        <v>18.707162111215801</v>
      </c>
      <c r="T1773" s="152" t="s">
        <v>6800</v>
      </c>
      <c r="U1773" s="156">
        <v>25.948298999999999</v>
      </c>
      <c r="V1773" s="152" t="s">
        <v>157</v>
      </c>
      <c r="W1773" s="152" t="s">
        <v>166</v>
      </c>
      <c r="X1773" s="155">
        <v>8.8450939009000002</v>
      </c>
      <c r="Y1773" s="152" t="s">
        <v>159</v>
      </c>
      <c r="Z1773" s="154">
        <v>42404</v>
      </c>
      <c r="AA1773" s="153" t="s">
        <v>4326</v>
      </c>
      <c r="AB1773" s="152" t="s">
        <v>3621</v>
      </c>
      <c r="AC1773" s="152" t="s">
        <v>283</v>
      </c>
      <c r="AD1773" s="152" t="s">
        <v>165</v>
      </c>
    </row>
    <row r="1774" spans="1:30">
      <c r="A1774" s="189" t="s">
        <v>15976</v>
      </c>
      <c r="B1774" s="189" t="s">
        <v>15977</v>
      </c>
      <c r="C1774" s="154">
        <v>43830</v>
      </c>
      <c r="D1774" s="155">
        <v>1.1531</v>
      </c>
      <c r="E1774" s="155">
        <v>1.2211000000000001</v>
      </c>
      <c r="F1774" s="156">
        <v>3.4701136462219798E-2</v>
      </c>
      <c r="G1774" s="154">
        <v>43829</v>
      </c>
      <c r="H1774" s="155">
        <v>1.1527000000000001</v>
      </c>
      <c r="I1774" s="156">
        <v>9.8190476190476108</v>
      </c>
      <c r="J1774" s="152" t="s">
        <v>15978</v>
      </c>
      <c r="K1774" s="156">
        <v>0.44425087108014799</v>
      </c>
      <c r="L1774" s="156">
        <v>1.22904047054693</v>
      </c>
      <c r="M1774" s="185">
        <v>2.1165426850867899</v>
      </c>
      <c r="N1774" s="156">
        <v>5.0660592255125296</v>
      </c>
      <c r="O1774" s="156">
        <v>9.8190476190476108</v>
      </c>
      <c r="P1774" s="152" t="s">
        <v>15978</v>
      </c>
      <c r="Q1774" s="156">
        <v>15.1896267671566</v>
      </c>
      <c r="R1774" s="152" t="s">
        <v>15979</v>
      </c>
      <c r="S1774" s="156">
        <v>20.609783697676701</v>
      </c>
      <c r="T1774" s="152" t="s">
        <v>15980</v>
      </c>
      <c r="U1774" s="156">
        <v>23.034040350000001</v>
      </c>
      <c r="V1774" s="152" t="s">
        <v>163</v>
      </c>
      <c r="W1774" s="152" t="s">
        <v>166</v>
      </c>
      <c r="X1774" s="155">
        <v>5.0035149999999996E-4</v>
      </c>
      <c r="Y1774" s="152" t="s">
        <v>159</v>
      </c>
      <c r="Z1774" s="154">
        <v>42325</v>
      </c>
      <c r="AA1774" s="153" t="s">
        <v>4326</v>
      </c>
      <c r="AB1774" s="152" t="s">
        <v>12278</v>
      </c>
      <c r="AC1774" s="152" t="s">
        <v>217</v>
      </c>
      <c r="AD1774" s="152" t="s">
        <v>207</v>
      </c>
    </row>
    <row r="1775" spans="1:30">
      <c r="A1775" s="189" t="s">
        <v>15981</v>
      </c>
      <c r="B1775" s="189" t="s">
        <v>15982</v>
      </c>
      <c r="C1775" s="154">
        <v>43830</v>
      </c>
      <c r="D1775" s="155">
        <v>1.0345</v>
      </c>
      <c r="E1775" s="155">
        <v>1.1735</v>
      </c>
      <c r="F1775" s="156">
        <v>0.11613277847671399</v>
      </c>
      <c r="G1775" s="154">
        <v>43829</v>
      </c>
      <c r="H1775" s="155">
        <v>1.0333000000000001</v>
      </c>
      <c r="I1775" s="156">
        <v>9.8159977109221703</v>
      </c>
      <c r="J1775" s="152" t="s">
        <v>15983</v>
      </c>
      <c r="K1775" s="156">
        <v>0.54427058023131503</v>
      </c>
      <c r="L1775" s="156">
        <v>1.66280783012169</v>
      </c>
      <c r="M1775" s="185">
        <v>1.8068967951494099</v>
      </c>
      <c r="N1775" s="156">
        <v>3.8946896048793498</v>
      </c>
      <c r="O1775" s="156">
        <v>9.8159977109221703</v>
      </c>
      <c r="P1775" s="152" t="s">
        <v>15983</v>
      </c>
      <c r="Q1775" s="156">
        <v>16.257232789317499</v>
      </c>
      <c r="R1775" s="152" t="s">
        <v>15984</v>
      </c>
      <c r="S1775" s="157">
        <v>0</v>
      </c>
      <c r="T1775" s="152"/>
      <c r="U1775" s="156">
        <v>17.536062350000002</v>
      </c>
      <c r="V1775" s="152" t="s">
        <v>157</v>
      </c>
      <c r="W1775" s="152" t="s">
        <v>95</v>
      </c>
      <c r="X1775" s="155">
        <v>1.3533983783000001</v>
      </c>
      <c r="Y1775" s="152" t="s">
        <v>159</v>
      </c>
      <c r="Z1775" s="154">
        <v>42977</v>
      </c>
      <c r="AA1775" s="153" t="s">
        <v>4326</v>
      </c>
      <c r="AB1775" s="152" t="s">
        <v>549</v>
      </c>
      <c r="AC1775" s="152" t="s">
        <v>325</v>
      </c>
      <c r="AD1775" s="152" t="s">
        <v>181</v>
      </c>
    </row>
    <row r="1776" spans="1:30">
      <c r="A1776" s="189" t="s">
        <v>3885</v>
      </c>
      <c r="B1776" s="189" t="s">
        <v>3886</v>
      </c>
      <c r="C1776" s="154">
        <v>43830</v>
      </c>
      <c r="D1776" s="155">
        <v>1.099</v>
      </c>
      <c r="E1776" s="155">
        <v>1.3879999999999999</v>
      </c>
      <c r="F1776" s="156">
        <v>0.18231540565178</v>
      </c>
      <c r="G1776" s="154">
        <v>43829</v>
      </c>
      <c r="H1776" s="155">
        <v>1.097</v>
      </c>
      <c r="I1776" s="156">
        <v>9.7901852729042105</v>
      </c>
      <c r="J1776" s="152" t="s">
        <v>6801</v>
      </c>
      <c r="K1776" s="156">
        <v>0.82568807339449901</v>
      </c>
      <c r="L1776" s="156">
        <v>2.0427112349118</v>
      </c>
      <c r="M1776" s="185">
        <v>2.4230898957848201</v>
      </c>
      <c r="N1776" s="156">
        <v>3.7771250785430799</v>
      </c>
      <c r="O1776" s="156">
        <v>9.7901852729042105</v>
      </c>
      <c r="P1776" s="152" t="s">
        <v>6801</v>
      </c>
      <c r="Q1776" s="156">
        <v>7.6299615819492503</v>
      </c>
      <c r="R1776" s="152" t="s">
        <v>6802</v>
      </c>
      <c r="S1776" s="156">
        <v>13.447797343135701</v>
      </c>
      <c r="T1776" s="152" t="s">
        <v>6803</v>
      </c>
      <c r="U1776" s="156">
        <v>42.720536000000003</v>
      </c>
      <c r="V1776" s="152" t="s">
        <v>157</v>
      </c>
      <c r="W1776" s="152" t="s">
        <v>158</v>
      </c>
      <c r="X1776" s="155">
        <v>27.799602399499999</v>
      </c>
      <c r="Y1776" s="152" t="s">
        <v>159</v>
      </c>
      <c r="Z1776" s="154">
        <v>39895</v>
      </c>
      <c r="AA1776" s="153" t="s">
        <v>4326</v>
      </c>
      <c r="AB1776" s="152" t="s">
        <v>1439</v>
      </c>
      <c r="AC1776" s="152" t="s">
        <v>424</v>
      </c>
      <c r="AD1776" s="152" t="s">
        <v>173</v>
      </c>
    </row>
    <row r="1777" spans="1:30">
      <c r="A1777" s="189" t="s">
        <v>1222</v>
      </c>
      <c r="B1777" s="189" t="s">
        <v>1223</v>
      </c>
      <c r="C1777" s="154">
        <v>43830</v>
      </c>
      <c r="D1777" s="155">
        <v>1.147</v>
      </c>
      <c r="E1777" s="155">
        <v>1.51</v>
      </c>
      <c r="F1777" s="156">
        <v>8.7260034904037304E-2</v>
      </c>
      <c r="G1777" s="154">
        <v>43829</v>
      </c>
      <c r="H1777" s="155">
        <v>1.1459999999999999</v>
      </c>
      <c r="I1777" s="156">
        <v>9.7874180090464709</v>
      </c>
      <c r="J1777" s="152" t="s">
        <v>15985</v>
      </c>
      <c r="K1777" s="156">
        <v>0.34995625546807602</v>
      </c>
      <c r="L1777" s="156">
        <v>1.32508833922263</v>
      </c>
      <c r="M1777" s="185">
        <v>2.22865574138204</v>
      </c>
      <c r="N1777" s="156">
        <v>4.1987096460229996</v>
      </c>
      <c r="O1777" s="156">
        <v>9.7874180090464709</v>
      </c>
      <c r="P1777" s="152" t="s">
        <v>15985</v>
      </c>
      <c r="Q1777" s="156">
        <v>18.314788200411499</v>
      </c>
      <c r="R1777" s="152" t="s">
        <v>15986</v>
      </c>
      <c r="S1777" s="156">
        <v>21.841926840121001</v>
      </c>
      <c r="T1777" s="152" t="s">
        <v>15987</v>
      </c>
      <c r="U1777" s="156">
        <v>58.5485483</v>
      </c>
      <c r="V1777" s="152" t="s">
        <v>163</v>
      </c>
      <c r="W1777" s="152" t="s">
        <v>166</v>
      </c>
      <c r="X1777" s="155">
        <v>14.6059156032</v>
      </c>
      <c r="Y1777" s="152" t="s">
        <v>159</v>
      </c>
      <c r="Z1777" s="154">
        <v>41311</v>
      </c>
      <c r="AA1777" s="153" t="s">
        <v>4326</v>
      </c>
      <c r="AB1777" s="152" t="s">
        <v>1224</v>
      </c>
      <c r="AC1777" s="152" t="s">
        <v>175</v>
      </c>
      <c r="AD1777" s="152" t="s">
        <v>181</v>
      </c>
    </row>
    <row r="1778" spans="1:30">
      <c r="A1778" s="189" t="s">
        <v>8980</v>
      </c>
      <c r="B1778" s="189" t="s">
        <v>8981</v>
      </c>
      <c r="C1778" s="154">
        <v>43830</v>
      </c>
      <c r="D1778" s="155">
        <v>1.4201999999999999</v>
      </c>
      <c r="E1778" s="155">
        <v>1.8031999999999999</v>
      </c>
      <c r="F1778" s="156">
        <v>7.7513917271507596E-2</v>
      </c>
      <c r="G1778" s="154">
        <v>43829</v>
      </c>
      <c r="H1778" s="155">
        <v>1.4191</v>
      </c>
      <c r="I1778" s="156">
        <v>9.7866419294990497</v>
      </c>
      <c r="J1778" s="152" t="s">
        <v>12319</v>
      </c>
      <c r="K1778" s="156">
        <v>0.68056146320713296</v>
      </c>
      <c r="L1778" s="156">
        <v>2.7492403414845801</v>
      </c>
      <c r="M1778" s="185">
        <v>3.9449608431530301</v>
      </c>
      <c r="N1778" s="156">
        <v>9.1370168293245193</v>
      </c>
      <c r="O1778" s="156">
        <v>9.7866419294990497</v>
      </c>
      <c r="P1778" s="152" t="s">
        <v>12319</v>
      </c>
      <c r="Q1778" s="156">
        <v>2.84597001955246</v>
      </c>
      <c r="R1778" s="152" t="s">
        <v>12320</v>
      </c>
      <c r="S1778" s="157">
        <v>0</v>
      </c>
      <c r="T1778" s="152"/>
      <c r="U1778" s="156">
        <v>16.104048379999998</v>
      </c>
      <c r="V1778" s="152" t="s">
        <v>163</v>
      </c>
      <c r="W1778" s="152" t="s">
        <v>95</v>
      </c>
      <c r="X1778" s="155">
        <v>1.9431462007</v>
      </c>
      <c r="Y1778" s="152" t="s">
        <v>159</v>
      </c>
      <c r="Z1778" s="154">
        <v>42751</v>
      </c>
      <c r="AA1778" s="153" t="s">
        <v>4326</v>
      </c>
      <c r="AB1778" s="152" t="s">
        <v>12321</v>
      </c>
      <c r="AC1778" s="152" t="s">
        <v>271</v>
      </c>
      <c r="AD1778" s="152" t="s">
        <v>207</v>
      </c>
    </row>
    <row r="1779" spans="1:30">
      <c r="A1779" s="189" t="s">
        <v>15988</v>
      </c>
      <c r="B1779" s="189" t="s">
        <v>15989</v>
      </c>
      <c r="C1779" s="154">
        <v>43830</v>
      </c>
      <c r="D1779" s="155">
        <v>1.111</v>
      </c>
      <c r="E1779" s="155">
        <v>1.236</v>
      </c>
      <c r="F1779" s="156">
        <v>0.452079566003594</v>
      </c>
      <c r="G1779" s="154">
        <v>43829</v>
      </c>
      <c r="H1779" s="155">
        <v>1.1060000000000001</v>
      </c>
      <c r="I1779" s="156">
        <v>9.7826174743130991</v>
      </c>
      <c r="J1779" s="152" t="s">
        <v>15990</v>
      </c>
      <c r="K1779" s="156">
        <v>0.54298642533935704</v>
      </c>
      <c r="L1779" s="156">
        <v>2.30202578268876</v>
      </c>
      <c r="M1779" s="185">
        <v>3.4450734487940902</v>
      </c>
      <c r="N1779" s="156">
        <v>8.4961024257860007</v>
      </c>
      <c r="O1779" s="156">
        <v>9.7826174743130991</v>
      </c>
      <c r="P1779" s="152" t="s">
        <v>15990</v>
      </c>
      <c r="Q1779" s="156">
        <v>14.090982299269999</v>
      </c>
      <c r="R1779" s="152" t="s">
        <v>15991</v>
      </c>
      <c r="S1779" s="156">
        <v>18.300583349101199</v>
      </c>
      <c r="T1779" s="152" t="s">
        <v>15992</v>
      </c>
      <c r="U1779" s="156">
        <v>25.0437166</v>
      </c>
      <c r="V1779" s="152" t="s">
        <v>157</v>
      </c>
      <c r="W1779" s="152" t="s">
        <v>166</v>
      </c>
      <c r="X1779" s="155">
        <v>0.1076615348</v>
      </c>
      <c r="Y1779" s="152" t="s">
        <v>159</v>
      </c>
      <c r="Z1779" s="154">
        <v>41086</v>
      </c>
      <c r="AA1779" s="153" t="s">
        <v>4326</v>
      </c>
      <c r="AB1779" s="152" t="s">
        <v>6777</v>
      </c>
      <c r="AC1779" s="152" t="s">
        <v>329</v>
      </c>
      <c r="AD1779" s="152" t="s">
        <v>181</v>
      </c>
    </row>
    <row r="1780" spans="1:30">
      <c r="A1780" s="189" t="s">
        <v>1217</v>
      </c>
      <c r="B1780" s="189" t="s">
        <v>1218</v>
      </c>
      <c r="C1780" s="154">
        <v>43830</v>
      </c>
      <c r="D1780" s="155">
        <v>1.1887000000000001</v>
      </c>
      <c r="E1780" s="155">
        <v>1.1887000000000001</v>
      </c>
      <c r="F1780" s="156">
        <v>5.0500799596006701E-2</v>
      </c>
      <c r="G1780" s="154">
        <v>43829</v>
      </c>
      <c r="H1780" s="155">
        <v>1.1880999999999999</v>
      </c>
      <c r="I1780" s="156">
        <v>9.7295301393889204</v>
      </c>
      <c r="J1780" s="152" t="s">
        <v>15993</v>
      </c>
      <c r="K1780" s="156">
        <v>0.219205800522735</v>
      </c>
      <c r="L1780" s="156">
        <v>0.83983712249745701</v>
      </c>
      <c r="M1780" s="185">
        <v>1.3643728148716601</v>
      </c>
      <c r="N1780" s="156">
        <v>3.0962705984388599</v>
      </c>
      <c r="O1780" s="156">
        <v>9.7295301393889204</v>
      </c>
      <c r="P1780" s="152" t="s">
        <v>15993</v>
      </c>
      <c r="Q1780" s="156">
        <v>18.538093338651802</v>
      </c>
      <c r="R1780" s="152" t="s">
        <v>15994</v>
      </c>
      <c r="S1780" s="157">
        <v>0</v>
      </c>
      <c r="T1780" s="152"/>
      <c r="U1780" s="156">
        <v>18.87</v>
      </c>
      <c r="V1780" s="152" t="s">
        <v>157</v>
      </c>
      <c r="W1780" s="152" t="s">
        <v>95</v>
      </c>
      <c r="X1780" s="155">
        <v>20.2449550732</v>
      </c>
      <c r="Y1780" s="152" t="s">
        <v>159</v>
      </c>
      <c r="Z1780" s="154">
        <v>43060</v>
      </c>
      <c r="AA1780" s="153" t="s">
        <v>4326</v>
      </c>
      <c r="AB1780" s="152" t="s">
        <v>1219</v>
      </c>
      <c r="AC1780" s="152" t="s">
        <v>492</v>
      </c>
      <c r="AD1780" s="152" t="s">
        <v>185</v>
      </c>
    </row>
    <row r="1781" spans="1:30">
      <c r="A1781" s="189" t="s">
        <v>8982</v>
      </c>
      <c r="B1781" s="189" t="s">
        <v>8983</v>
      </c>
      <c r="C1781" s="154">
        <v>43830</v>
      </c>
      <c r="D1781" s="155">
        <v>1.0701000000000001</v>
      </c>
      <c r="E1781" s="155">
        <v>1.1908000000000001</v>
      </c>
      <c r="F1781" s="156">
        <v>1.8693335825787499E-2</v>
      </c>
      <c r="G1781" s="154">
        <v>43829</v>
      </c>
      <c r="H1781" s="155">
        <v>1.0699000000000001</v>
      </c>
      <c r="I1781" s="156">
        <v>9.7280191359432209</v>
      </c>
      <c r="J1781" s="152" t="s">
        <v>12322</v>
      </c>
      <c r="K1781" s="156">
        <v>0.37519932464121902</v>
      </c>
      <c r="L1781" s="156">
        <v>1.2297795856589</v>
      </c>
      <c r="M1781" s="185">
        <v>2.2330186573581199</v>
      </c>
      <c r="N1781" s="156">
        <v>5.4560138329580603</v>
      </c>
      <c r="O1781" s="156">
        <v>9.7280191359432209</v>
      </c>
      <c r="P1781" s="152" t="s">
        <v>12322</v>
      </c>
      <c r="Q1781" s="156">
        <v>12.792547474244399</v>
      </c>
      <c r="R1781" s="152" t="s">
        <v>12323</v>
      </c>
      <c r="S1781" s="156">
        <v>19.7134358296769</v>
      </c>
      <c r="T1781" s="152" t="s">
        <v>12324</v>
      </c>
      <c r="U1781" s="156">
        <v>20.048633450000001</v>
      </c>
      <c r="V1781" s="152" t="s">
        <v>163</v>
      </c>
      <c r="W1781" s="152" t="s">
        <v>166</v>
      </c>
      <c r="X1781" s="155">
        <v>8.6917740176000002</v>
      </c>
      <c r="Y1781" s="152" t="s">
        <v>159</v>
      </c>
      <c r="Z1781" s="154">
        <v>42685</v>
      </c>
      <c r="AA1781" s="153" t="s">
        <v>4326</v>
      </c>
      <c r="AB1781" s="152" t="s">
        <v>12325</v>
      </c>
      <c r="AC1781" s="152" t="s">
        <v>245</v>
      </c>
      <c r="AD1781" s="152" t="s">
        <v>162</v>
      </c>
    </row>
    <row r="1782" spans="1:30">
      <c r="A1782" s="189" t="s">
        <v>15995</v>
      </c>
      <c r="B1782" s="189" t="s">
        <v>15996</v>
      </c>
      <c r="C1782" s="154">
        <v>43830</v>
      </c>
      <c r="D1782" s="155">
        <v>4.3559999999999999</v>
      </c>
      <c r="E1782" s="155">
        <v>4.3760000000000003</v>
      </c>
      <c r="F1782" s="156">
        <v>2.2962112514348699E-2</v>
      </c>
      <c r="G1782" s="154">
        <v>43829</v>
      </c>
      <c r="H1782" s="155">
        <v>4.3550000000000004</v>
      </c>
      <c r="I1782" s="156">
        <v>9.7229219143576806</v>
      </c>
      <c r="J1782" s="152" t="s">
        <v>15997</v>
      </c>
      <c r="K1782" s="156">
        <v>0.46125461254612499</v>
      </c>
      <c r="L1782" s="156">
        <v>1.5384615384615401</v>
      </c>
      <c r="M1782" s="185">
        <v>2.9787234042553199</v>
      </c>
      <c r="N1782" s="156">
        <v>5.85662211421627</v>
      </c>
      <c r="O1782" s="156">
        <v>9.7229219143576806</v>
      </c>
      <c r="P1782" s="152" t="s">
        <v>15997</v>
      </c>
      <c r="Q1782" s="156">
        <v>12.3566191573323</v>
      </c>
      <c r="R1782" s="152" t="s">
        <v>15998</v>
      </c>
      <c r="S1782" s="156">
        <v>23.237003225927801</v>
      </c>
      <c r="T1782" s="152" t="s">
        <v>15999</v>
      </c>
      <c r="U1782" s="156">
        <v>24.6725635294118</v>
      </c>
      <c r="V1782" s="152" t="s">
        <v>163</v>
      </c>
      <c r="W1782" s="152" t="s">
        <v>166</v>
      </c>
      <c r="X1782" s="155">
        <v>0.50610007239999999</v>
      </c>
      <c r="Y1782" s="152" t="s">
        <v>159</v>
      </c>
      <c r="Z1782" s="154">
        <v>42327</v>
      </c>
      <c r="AA1782" s="153" t="s">
        <v>4326</v>
      </c>
      <c r="AB1782" s="152" t="s">
        <v>5992</v>
      </c>
      <c r="AC1782" s="152" t="s">
        <v>266</v>
      </c>
      <c r="AD1782" s="152" t="s">
        <v>247</v>
      </c>
    </row>
    <row r="1783" spans="1:30">
      <c r="A1783" s="189" t="s">
        <v>847</v>
      </c>
      <c r="B1783" s="189" t="s">
        <v>848</v>
      </c>
      <c r="C1783" s="154">
        <v>43830</v>
      </c>
      <c r="D1783" s="155">
        <v>1.1333</v>
      </c>
      <c r="E1783" s="155">
        <v>1.2233000000000001</v>
      </c>
      <c r="F1783" s="156">
        <v>0.12368583797155799</v>
      </c>
      <c r="G1783" s="154">
        <v>43829</v>
      </c>
      <c r="H1783" s="155">
        <v>1.1318999999999999</v>
      </c>
      <c r="I1783" s="156">
        <v>9.6990188231558001</v>
      </c>
      <c r="J1783" s="152" t="s">
        <v>661</v>
      </c>
      <c r="K1783" s="156">
        <v>0.496585971446314</v>
      </c>
      <c r="L1783" s="156">
        <v>1.72971664365218</v>
      </c>
      <c r="M1783" s="185">
        <v>2.27087239856326</v>
      </c>
      <c r="N1783" s="156">
        <v>4.0947637073199399</v>
      </c>
      <c r="O1783" s="156">
        <v>9.6990188231558001</v>
      </c>
      <c r="P1783" s="152" t="s">
        <v>661</v>
      </c>
      <c r="Q1783" s="156">
        <v>16.609193237212899</v>
      </c>
      <c r="R1783" s="152" t="s">
        <v>638</v>
      </c>
      <c r="S1783" s="156">
        <v>18.831434632907001</v>
      </c>
      <c r="T1783" s="152" t="s">
        <v>6514</v>
      </c>
      <c r="U1783" s="156">
        <v>23.138824830000001</v>
      </c>
      <c r="V1783" s="152" t="s">
        <v>157</v>
      </c>
      <c r="W1783" s="152" t="s">
        <v>166</v>
      </c>
      <c r="X1783" s="155">
        <v>5.8502574798999998</v>
      </c>
      <c r="Y1783" s="152" t="s">
        <v>159</v>
      </c>
      <c r="Z1783" s="154">
        <v>42324</v>
      </c>
      <c r="AA1783" s="153" t="s">
        <v>4326</v>
      </c>
      <c r="AB1783" s="152" t="s">
        <v>190</v>
      </c>
      <c r="AC1783" s="152" t="s">
        <v>188</v>
      </c>
      <c r="AD1783" s="152" t="s">
        <v>165</v>
      </c>
    </row>
    <row r="1784" spans="1:30">
      <c r="A1784" s="189" t="s">
        <v>16000</v>
      </c>
      <c r="B1784" s="189" t="s">
        <v>16001</v>
      </c>
      <c r="C1784" s="154">
        <v>43830</v>
      </c>
      <c r="D1784" s="155">
        <v>0.99129999999999996</v>
      </c>
      <c r="E1784" s="155">
        <v>0.99129999999999996</v>
      </c>
      <c r="F1784" s="156">
        <v>3.0272452068614199E-2</v>
      </c>
      <c r="G1784" s="154">
        <v>43829</v>
      </c>
      <c r="H1784" s="155">
        <v>0.99099999999999999</v>
      </c>
      <c r="I1784" s="156">
        <v>9.6934823503375007</v>
      </c>
      <c r="J1784" s="152" t="s">
        <v>16002</v>
      </c>
      <c r="K1784" s="156">
        <v>0.111088668955765</v>
      </c>
      <c r="L1784" s="156">
        <v>0.32385386094524599</v>
      </c>
      <c r="M1784" s="185">
        <v>0.181910055583619</v>
      </c>
      <c r="N1784" s="156">
        <v>1.7761806981519499</v>
      </c>
      <c r="O1784" s="156">
        <v>9.6934823503375007</v>
      </c>
      <c r="P1784" s="152" t="s">
        <v>16002</v>
      </c>
      <c r="Q1784" s="156">
        <v>6.4311788705174999</v>
      </c>
      <c r="R1784" s="152" t="s">
        <v>16003</v>
      </c>
      <c r="S1784" s="156">
        <v>5.3677721088435399</v>
      </c>
      <c r="T1784" s="152" t="s">
        <v>16004</v>
      </c>
      <c r="U1784" s="156">
        <v>-0.87000000000000399</v>
      </c>
      <c r="V1784" s="152" t="s">
        <v>157</v>
      </c>
      <c r="W1784" s="152" t="s">
        <v>186</v>
      </c>
      <c r="X1784" s="155">
        <v>0.25543901369999999</v>
      </c>
      <c r="Y1784" s="152" t="s">
        <v>159</v>
      </c>
      <c r="Z1784" s="154">
        <v>42324</v>
      </c>
      <c r="AA1784" s="153" t="s">
        <v>4326</v>
      </c>
      <c r="AB1784" s="152" t="s">
        <v>16005</v>
      </c>
      <c r="AC1784" s="152" t="s">
        <v>236</v>
      </c>
      <c r="AD1784" s="152" t="s">
        <v>181</v>
      </c>
    </row>
    <row r="1785" spans="1:30">
      <c r="A1785" s="189" t="s">
        <v>16006</v>
      </c>
      <c r="B1785" s="189" t="s">
        <v>16007</v>
      </c>
      <c r="C1785" s="154">
        <v>43830</v>
      </c>
      <c r="D1785" s="155">
        <v>1.077</v>
      </c>
      <c r="E1785" s="155">
        <v>1.077</v>
      </c>
      <c r="F1785" s="156">
        <v>9.2936802973967503E-2</v>
      </c>
      <c r="G1785" s="154">
        <v>43829</v>
      </c>
      <c r="H1785" s="155">
        <v>1.0760000000000001</v>
      </c>
      <c r="I1785" s="156">
        <v>9.6741344195519297</v>
      </c>
      <c r="J1785" s="152" t="s">
        <v>16008</v>
      </c>
      <c r="K1785" s="156">
        <v>0.65420560747662604</v>
      </c>
      <c r="L1785" s="156">
        <v>1.60377358490565</v>
      </c>
      <c r="M1785" s="185">
        <v>2.86532951289399</v>
      </c>
      <c r="N1785" s="156">
        <v>7.3778664007976102</v>
      </c>
      <c r="O1785" s="156">
        <v>9.6741344195519297</v>
      </c>
      <c r="P1785" s="152" t="s">
        <v>16008</v>
      </c>
      <c r="Q1785" s="156">
        <v>6.2130177514792804</v>
      </c>
      <c r="R1785" s="152" t="s">
        <v>16009</v>
      </c>
      <c r="S1785" s="157">
        <v>0</v>
      </c>
      <c r="T1785" s="152"/>
      <c r="U1785" s="156">
        <v>7.7</v>
      </c>
      <c r="V1785" s="152" t="s">
        <v>227</v>
      </c>
      <c r="W1785" s="152" t="s">
        <v>95</v>
      </c>
      <c r="X1785" s="155">
        <v>0.81197464799999997</v>
      </c>
      <c r="Y1785" s="152" t="s">
        <v>159</v>
      </c>
      <c r="Z1785" s="154">
        <v>42907</v>
      </c>
      <c r="AA1785" s="153" t="s">
        <v>4326</v>
      </c>
      <c r="AB1785" s="152" t="s">
        <v>550</v>
      </c>
      <c r="AC1785" s="152" t="s">
        <v>167</v>
      </c>
      <c r="AD1785" s="152" t="s">
        <v>229</v>
      </c>
    </row>
    <row r="1786" spans="1:30">
      <c r="A1786" s="189" t="s">
        <v>16010</v>
      </c>
      <c r="B1786" s="189" t="s">
        <v>16011</v>
      </c>
      <c r="C1786" s="154">
        <v>43830</v>
      </c>
      <c r="D1786" s="155">
        <v>1.1180000000000001</v>
      </c>
      <c r="E1786" s="155">
        <v>1.4510000000000001</v>
      </c>
      <c r="F1786" s="156">
        <v>0.179211469534062</v>
      </c>
      <c r="G1786" s="154">
        <v>43829</v>
      </c>
      <c r="H1786" s="155">
        <v>1.1160000000000001</v>
      </c>
      <c r="I1786" s="156">
        <v>9.6628337168102902</v>
      </c>
      <c r="J1786" s="152" t="s">
        <v>16012</v>
      </c>
      <c r="K1786" s="156">
        <v>0.449236298292925</v>
      </c>
      <c r="L1786" s="156">
        <v>1.63636363636364</v>
      </c>
      <c r="M1786" s="185">
        <v>2.4747677138634301</v>
      </c>
      <c r="N1786" s="156">
        <v>4.4859547437616802</v>
      </c>
      <c r="O1786" s="156">
        <v>9.6628337168102902</v>
      </c>
      <c r="P1786" s="152" t="s">
        <v>16012</v>
      </c>
      <c r="Q1786" s="156">
        <v>11.227517032044201</v>
      </c>
      <c r="R1786" s="152" t="s">
        <v>16013</v>
      </c>
      <c r="S1786" s="156">
        <v>16.1705373737374</v>
      </c>
      <c r="T1786" s="152" t="s">
        <v>16014</v>
      </c>
      <c r="U1786" s="156">
        <v>49.511481600000003</v>
      </c>
      <c r="V1786" s="152" t="s">
        <v>157</v>
      </c>
      <c r="W1786" s="152" t="s">
        <v>189</v>
      </c>
      <c r="X1786" s="155">
        <v>0.18816012560000001</v>
      </c>
      <c r="Y1786" s="152" t="s">
        <v>159</v>
      </c>
      <c r="Z1786" s="154">
        <v>41611</v>
      </c>
      <c r="AA1786" s="153" t="s">
        <v>4326</v>
      </c>
      <c r="AB1786" s="152" t="s">
        <v>558</v>
      </c>
      <c r="AC1786" s="152" t="s">
        <v>209</v>
      </c>
      <c r="AD1786" s="152" t="s">
        <v>170</v>
      </c>
    </row>
    <row r="1787" spans="1:30">
      <c r="A1787" s="189" t="s">
        <v>16015</v>
      </c>
      <c r="B1787" s="189" t="s">
        <v>16016</v>
      </c>
      <c r="C1787" s="154">
        <v>43830</v>
      </c>
      <c r="D1787" s="155">
        <v>1.113</v>
      </c>
      <c r="E1787" s="155">
        <v>1.9430000000000001</v>
      </c>
      <c r="F1787" s="156">
        <v>8.9928057553947893E-2</v>
      </c>
      <c r="G1787" s="154">
        <v>43829</v>
      </c>
      <c r="H1787" s="155">
        <v>1.1120000000000001</v>
      </c>
      <c r="I1787" s="156">
        <v>9.6540968769471291</v>
      </c>
      <c r="J1787" s="152" t="s">
        <v>16017</v>
      </c>
      <c r="K1787" s="156">
        <v>0.72398190045247801</v>
      </c>
      <c r="L1787" s="156">
        <v>2.86506469500923</v>
      </c>
      <c r="M1787" s="185">
        <v>2.8650794115548002</v>
      </c>
      <c r="N1787" s="156">
        <v>5.5977229601517804</v>
      </c>
      <c r="O1787" s="156">
        <v>9.6540968769471291</v>
      </c>
      <c r="P1787" s="152" t="s">
        <v>16017</v>
      </c>
      <c r="Q1787" s="156">
        <v>12.437815455093601</v>
      </c>
      <c r="R1787" s="152" t="s">
        <v>632</v>
      </c>
      <c r="S1787" s="156">
        <v>12.6610800170755</v>
      </c>
      <c r="T1787" s="152" t="s">
        <v>16018</v>
      </c>
      <c r="U1787" s="156">
        <v>110.870078993224</v>
      </c>
      <c r="V1787" s="152" t="s">
        <v>163</v>
      </c>
      <c r="W1787" s="152" t="s">
        <v>158</v>
      </c>
      <c r="X1787" s="155">
        <v>3.5263114181000002</v>
      </c>
      <c r="Y1787" s="152" t="s">
        <v>159</v>
      </c>
      <c r="Z1787" s="154">
        <v>38810</v>
      </c>
      <c r="AA1787" s="153" t="s">
        <v>4326</v>
      </c>
      <c r="AB1787" s="152" t="s">
        <v>178</v>
      </c>
      <c r="AC1787" s="152" t="s">
        <v>179</v>
      </c>
      <c r="AD1787" s="152" t="s">
        <v>207</v>
      </c>
    </row>
    <row r="1788" spans="1:30">
      <c r="A1788" s="189" t="s">
        <v>16019</v>
      </c>
      <c r="B1788" s="189" t="s">
        <v>16020</v>
      </c>
      <c r="C1788" s="154">
        <v>43830</v>
      </c>
      <c r="D1788" s="155">
        <v>1.2347999999999999</v>
      </c>
      <c r="E1788" s="155">
        <v>1.2347999999999999</v>
      </c>
      <c r="F1788" s="156">
        <v>4.0508790407513998E-2</v>
      </c>
      <c r="G1788" s="154">
        <v>43829</v>
      </c>
      <c r="H1788" s="155">
        <v>1.2343</v>
      </c>
      <c r="I1788" s="156">
        <v>9.6430474160894892</v>
      </c>
      <c r="J1788" s="152" t="s">
        <v>16021</v>
      </c>
      <c r="K1788" s="156">
        <v>0.25168466347323898</v>
      </c>
      <c r="L1788" s="156">
        <v>1.4209445585215501</v>
      </c>
      <c r="M1788" s="185">
        <v>2.1339950372208301</v>
      </c>
      <c r="N1788" s="156">
        <v>6.3749138525154896</v>
      </c>
      <c r="O1788" s="156">
        <v>9.6430474160894892</v>
      </c>
      <c r="P1788" s="152" t="s">
        <v>16021</v>
      </c>
      <c r="Q1788" s="156">
        <v>11.7466063348416</v>
      </c>
      <c r="R1788" s="152" t="s">
        <v>16022</v>
      </c>
      <c r="S1788" s="156">
        <v>16.965046888320501</v>
      </c>
      <c r="T1788" s="152" t="s">
        <v>16023</v>
      </c>
      <c r="U1788" s="156">
        <v>23.48</v>
      </c>
      <c r="V1788" s="152" t="s">
        <v>163</v>
      </c>
      <c r="W1788" s="152" t="s">
        <v>166</v>
      </c>
      <c r="X1788" s="155">
        <v>4.7762171300000003E-2</v>
      </c>
      <c r="Y1788" s="152" t="s">
        <v>159</v>
      </c>
      <c r="Z1788" s="154">
        <v>42108</v>
      </c>
      <c r="AA1788" s="153" t="s">
        <v>4326</v>
      </c>
      <c r="AB1788" s="152" t="s">
        <v>212</v>
      </c>
      <c r="AC1788" s="152" t="s">
        <v>175</v>
      </c>
      <c r="AD1788" s="152" t="s">
        <v>181</v>
      </c>
    </row>
    <row r="1789" spans="1:30">
      <c r="A1789" s="189" t="s">
        <v>1225</v>
      </c>
      <c r="B1789" s="189" t="s">
        <v>1226</v>
      </c>
      <c r="C1789" s="154">
        <v>43830</v>
      </c>
      <c r="D1789" s="155">
        <v>1.0455000000000001</v>
      </c>
      <c r="E1789" s="155">
        <v>1.2119</v>
      </c>
      <c r="F1789" s="156">
        <v>0.11490950876184899</v>
      </c>
      <c r="G1789" s="154">
        <v>43829</v>
      </c>
      <c r="H1789" s="155">
        <v>1.0443</v>
      </c>
      <c r="I1789" s="156">
        <v>9.6367977254264794</v>
      </c>
      <c r="J1789" s="152" t="s">
        <v>16024</v>
      </c>
      <c r="K1789" s="156">
        <v>0.461228019602205</v>
      </c>
      <c r="L1789" s="156">
        <v>1.24927367809414</v>
      </c>
      <c r="M1789" s="185">
        <v>1.8119377381719799</v>
      </c>
      <c r="N1789" s="156">
        <v>3.6316083951881399</v>
      </c>
      <c r="O1789" s="156">
        <v>9.6367977254264794</v>
      </c>
      <c r="P1789" s="152" t="s">
        <v>16024</v>
      </c>
      <c r="Q1789" s="156">
        <v>18.840238919870899</v>
      </c>
      <c r="R1789" s="152" t="s">
        <v>16025</v>
      </c>
      <c r="S1789" s="157">
        <v>0</v>
      </c>
      <c r="T1789" s="152"/>
      <c r="U1789" s="156">
        <v>21.4666082</v>
      </c>
      <c r="V1789" s="152" t="s">
        <v>157</v>
      </c>
      <c r="W1789" s="152" t="s">
        <v>95</v>
      </c>
      <c r="X1789" s="155">
        <v>1.5459739673999999</v>
      </c>
      <c r="Y1789" s="152" t="s">
        <v>159</v>
      </c>
      <c r="Z1789" s="154">
        <v>42804</v>
      </c>
      <c r="AA1789" s="153" t="s">
        <v>4326</v>
      </c>
      <c r="AB1789" s="152" t="s">
        <v>1227</v>
      </c>
      <c r="AC1789" s="152" t="s">
        <v>329</v>
      </c>
      <c r="AD1789" s="152" t="s">
        <v>229</v>
      </c>
    </row>
    <row r="1790" spans="1:30">
      <c r="A1790" s="189" t="s">
        <v>8984</v>
      </c>
      <c r="B1790" s="189" t="s">
        <v>8985</v>
      </c>
      <c r="C1790" s="154">
        <v>43830</v>
      </c>
      <c r="D1790" s="155">
        <v>0.93389999999999995</v>
      </c>
      <c r="E1790" s="155">
        <v>0.93389999999999995</v>
      </c>
      <c r="F1790" s="156">
        <v>2.14201563671391E-2</v>
      </c>
      <c r="G1790" s="154">
        <v>43829</v>
      </c>
      <c r="H1790" s="155">
        <v>0.93369999999999997</v>
      </c>
      <c r="I1790" s="156">
        <v>9.6255429040967204</v>
      </c>
      <c r="J1790" s="152" t="s">
        <v>12326</v>
      </c>
      <c r="K1790" s="156">
        <v>1.8540735085614499</v>
      </c>
      <c r="L1790" s="156">
        <v>5.3468697123519497</v>
      </c>
      <c r="M1790" s="185">
        <v>7.2585276214539904</v>
      </c>
      <c r="N1790" s="156">
        <v>6.9759450171821298</v>
      </c>
      <c r="O1790" s="156">
        <v>9.6255429040967204</v>
      </c>
      <c r="P1790" s="152" t="s">
        <v>12326</v>
      </c>
      <c r="Q1790" s="156">
        <v>-16.727596968345999</v>
      </c>
      <c r="R1790" s="152" t="s">
        <v>12327</v>
      </c>
      <c r="S1790" s="157">
        <v>0</v>
      </c>
      <c r="T1790" s="152"/>
      <c r="U1790" s="156">
        <v>-6.61</v>
      </c>
      <c r="V1790" s="152" t="s">
        <v>163</v>
      </c>
      <c r="W1790" s="152" t="s">
        <v>95</v>
      </c>
      <c r="X1790" s="155">
        <v>1.7067912243000001</v>
      </c>
      <c r="Y1790" s="152" t="s">
        <v>159</v>
      </c>
      <c r="Z1790" s="154">
        <v>42880</v>
      </c>
      <c r="AA1790" s="153" t="s">
        <v>4326</v>
      </c>
      <c r="AB1790" s="152" t="s">
        <v>12328</v>
      </c>
      <c r="AC1790" s="152" t="s">
        <v>433</v>
      </c>
      <c r="AD1790" s="152" t="s">
        <v>162</v>
      </c>
    </row>
    <row r="1791" spans="1:30">
      <c r="A1791" s="189" t="s">
        <v>16026</v>
      </c>
      <c r="B1791" s="189" t="s">
        <v>16027</v>
      </c>
      <c r="C1791" s="154">
        <v>43830</v>
      </c>
      <c r="D1791" s="155">
        <v>1.1859999999999999</v>
      </c>
      <c r="E1791" s="155">
        <v>1.3360000000000001</v>
      </c>
      <c r="F1791" s="156">
        <v>8.4388185654002801E-2</v>
      </c>
      <c r="G1791" s="154">
        <v>43829</v>
      </c>
      <c r="H1791" s="155">
        <v>1.1850000000000001</v>
      </c>
      <c r="I1791" s="156">
        <v>9.6118299445471198</v>
      </c>
      <c r="J1791" s="152" t="s">
        <v>16028</v>
      </c>
      <c r="K1791" s="156">
        <v>0.42337002540218999</v>
      </c>
      <c r="L1791" s="156">
        <v>1.36752136752138</v>
      </c>
      <c r="M1791" s="185">
        <v>1.80257510729613</v>
      </c>
      <c r="N1791" s="156">
        <v>4.2179261862917503</v>
      </c>
      <c r="O1791" s="156">
        <v>9.6118299445471198</v>
      </c>
      <c r="P1791" s="152" t="s">
        <v>16028</v>
      </c>
      <c r="Q1791" s="156">
        <v>4.7703180212014198</v>
      </c>
      <c r="R1791" s="152" t="s">
        <v>16029</v>
      </c>
      <c r="S1791" s="156">
        <v>7.3568059127482099</v>
      </c>
      <c r="T1791" s="152" t="s">
        <v>16030</v>
      </c>
      <c r="U1791" s="156">
        <v>35.609493399999998</v>
      </c>
      <c r="V1791" s="152" t="s">
        <v>157</v>
      </c>
      <c r="W1791" s="152" t="s">
        <v>158</v>
      </c>
      <c r="X1791" s="155">
        <v>0.21100127360000001</v>
      </c>
      <c r="Y1791" s="152" t="s">
        <v>159</v>
      </c>
      <c r="Z1791" s="154">
        <v>40625</v>
      </c>
      <c r="AA1791" s="153" t="s">
        <v>4326</v>
      </c>
      <c r="AB1791" s="152" t="s">
        <v>879</v>
      </c>
      <c r="AC1791" s="152" t="s">
        <v>286</v>
      </c>
      <c r="AD1791" s="152" t="s">
        <v>162</v>
      </c>
    </row>
    <row r="1792" spans="1:30">
      <c r="A1792" s="189" t="s">
        <v>16031</v>
      </c>
      <c r="B1792" s="189" t="s">
        <v>16032</v>
      </c>
      <c r="C1792" s="154">
        <v>43830</v>
      </c>
      <c r="D1792" s="155">
        <v>1.0657000000000001</v>
      </c>
      <c r="E1792" s="155">
        <v>1.1863999999999999</v>
      </c>
      <c r="F1792" s="156">
        <v>1.8770530267501299E-2</v>
      </c>
      <c r="G1792" s="154">
        <v>43829</v>
      </c>
      <c r="H1792" s="155">
        <v>1.0654999999999999</v>
      </c>
      <c r="I1792" s="156">
        <v>9.6067763844538892</v>
      </c>
      <c r="J1792" s="152" t="s">
        <v>16033</v>
      </c>
      <c r="K1792" s="156">
        <v>0.36730080994539199</v>
      </c>
      <c r="L1792" s="156">
        <v>1.2253039513678099</v>
      </c>
      <c r="M1792" s="185">
        <v>2.2132311284336299</v>
      </c>
      <c r="N1792" s="156">
        <v>5.3979597210013104</v>
      </c>
      <c r="O1792" s="156">
        <v>9.6067763844538892</v>
      </c>
      <c r="P1792" s="152" t="s">
        <v>16033</v>
      </c>
      <c r="Q1792" s="156">
        <v>12.522222291265599</v>
      </c>
      <c r="R1792" s="152" t="s">
        <v>16034</v>
      </c>
      <c r="S1792" s="156">
        <v>19.281549700778001</v>
      </c>
      <c r="T1792" s="152" t="s">
        <v>16035</v>
      </c>
      <c r="U1792" s="156">
        <v>19.591681730000001</v>
      </c>
      <c r="V1792" s="152" t="s">
        <v>163</v>
      </c>
      <c r="W1792" s="152" t="s">
        <v>166</v>
      </c>
      <c r="X1792" s="155">
        <v>1.3510737E-3</v>
      </c>
      <c r="Y1792" s="152" t="s">
        <v>159</v>
      </c>
      <c r="Z1792" s="154">
        <v>42685</v>
      </c>
      <c r="AA1792" s="153" t="s">
        <v>4326</v>
      </c>
      <c r="AB1792" s="152" t="s">
        <v>12325</v>
      </c>
      <c r="AC1792" s="152" t="s">
        <v>245</v>
      </c>
      <c r="AD1792" s="152" t="s">
        <v>162</v>
      </c>
    </row>
    <row r="1793" spans="1:30">
      <c r="A1793" s="189" t="s">
        <v>3930</v>
      </c>
      <c r="B1793" s="189" t="s">
        <v>3931</v>
      </c>
      <c r="C1793" s="154">
        <v>43830</v>
      </c>
      <c r="D1793" s="155">
        <v>1.3106</v>
      </c>
      <c r="E1793" s="155">
        <v>1.5964</v>
      </c>
      <c r="F1793" s="156">
        <v>0.27543993879112899</v>
      </c>
      <c r="G1793" s="154">
        <v>43829</v>
      </c>
      <c r="H1793" s="155">
        <v>1.3069999999999999</v>
      </c>
      <c r="I1793" s="156">
        <v>9.6014171159386308</v>
      </c>
      <c r="J1793" s="152" t="s">
        <v>3897</v>
      </c>
      <c r="K1793" s="156">
        <v>0.75887544178217203</v>
      </c>
      <c r="L1793" s="156">
        <v>2.9419216784737401</v>
      </c>
      <c r="M1793" s="185">
        <v>2.8189873289127099</v>
      </c>
      <c r="N1793" s="156">
        <v>4.2267208165475996</v>
      </c>
      <c r="O1793" s="156">
        <v>9.6014171159386308</v>
      </c>
      <c r="P1793" s="152" t="s">
        <v>3897</v>
      </c>
      <c r="Q1793" s="156">
        <v>12.819898894209</v>
      </c>
      <c r="R1793" s="152" t="s">
        <v>6804</v>
      </c>
      <c r="S1793" s="156">
        <v>15.332672626843101</v>
      </c>
      <c r="T1793" s="152" t="s">
        <v>6805</v>
      </c>
      <c r="U1793" s="156">
        <v>63.10901922</v>
      </c>
      <c r="V1793" s="152" t="s">
        <v>163</v>
      </c>
      <c r="W1793" s="152" t="s">
        <v>189</v>
      </c>
      <c r="X1793" s="155">
        <v>9.6466576857999993</v>
      </c>
      <c r="Y1793" s="152" t="s">
        <v>159</v>
      </c>
      <c r="Z1793" s="154">
        <v>40329</v>
      </c>
      <c r="AA1793" s="153" t="s">
        <v>4326</v>
      </c>
      <c r="AB1793" s="152" t="s">
        <v>273</v>
      </c>
      <c r="AC1793" s="152" t="s">
        <v>175</v>
      </c>
      <c r="AD1793" s="152" t="s">
        <v>207</v>
      </c>
    </row>
    <row r="1794" spans="1:30">
      <c r="A1794" s="189" t="s">
        <v>16036</v>
      </c>
      <c r="B1794" s="189" t="s">
        <v>16037</v>
      </c>
      <c r="C1794" s="154">
        <v>43830</v>
      </c>
      <c r="D1794" s="155">
        <v>1.0960000000000001</v>
      </c>
      <c r="E1794" s="155">
        <v>1.097</v>
      </c>
      <c r="F1794" s="156">
        <v>0.18281535648994099</v>
      </c>
      <c r="G1794" s="154">
        <v>43829</v>
      </c>
      <c r="H1794" s="155">
        <v>1.0940000000000001</v>
      </c>
      <c r="I1794" s="156">
        <v>9.5999956203535497</v>
      </c>
      <c r="J1794" s="152" t="s">
        <v>16038</v>
      </c>
      <c r="K1794" s="156">
        <v>0.73529411764706298</v>
      </c>
      <c r="L1794" s="156">
        <v>2.62172284644195</v>
      </c>
      <c r="M1794" s="185">
        <v>3.8862517728469599</v>
      </c>
      <c r="N1794" s="156">
        <v>8.7301543852713692</v>
      </c>
      <c r="O1794" s="156">
        <v>9.5999956203535497</v>
      </c>
      <c r="P1794" s="152" t="s">
        <v>16038</v>
      </c>
      <c r="Q1794" s="156">
        <v>1.85873198917615</v>
      </c>
      <c r="R1794" s="152" t="s">
        <v>16039</v>
      </c>
      <c r="S1794" s="156">
        <v>9.5999956203535497</v>
      </c>
      <c r="T1794" s="152" t="s">
        <v>16040</v>
      </c>
      <c r="U1794" s="156">
        <v>9.7089423999999998</v>
      </c>
      <c r="V1794" s="152" t="s">
        <v>227</v>
      </c>
      <c r="W1794" s="152" t="s">
        <v>189</v>
      </c>
      <c r="X1794" s="155">
        <v>1.2808425233</v>
      </c>
      <c r="Y1794" s="152" t="s">
        <v>159</v>
      </c>
      <c r="Z1794" s="154">
        <v>42324</v>
      </c>
      <c r="AA1794" s="153" t="s">
        <v>4326</v>
      </c>
      <c r="AB1794" s="152" t="s">
        <v>12244</v>
      </c>
      <c r="AC1794" s="152" t="s">
        <v>161</v>
      </c>
      <c r="AD1794" s="152" t="s">
        <v>226</v>
      </c>
    </row>
    <row r="1795" spans="1:30">
      <c r="A1795" s="189" t="s">
        <v>16041</v>
      </c>
      <c r="B1795" s="189" t="s">
        <v>16042</v>
      </c>
      <c r="C1795" s="154">
        <v>43830</v>
      </c>
      <c r="D1795" s="155">
        <v>1.1449</v>
      </c>
      <c r="E1795" s="155">
        <v>1.6950000000000001</v>
      </c>
      <c r="F1795" s="156">
        <v>0.104922619568067</v>
      </c>
      <c r="G1795" s="154">
        <v>43829</v>
      </c>
      <c r="H1795" s="155">
        <v>1.1436999999999999</v>
      </c>
      <c r="I1795" s="156">
        <v>9.59737073979597</v>
      </c>
      <c r="J1795" s="152" t="s">
        <v>16043</v>
      </c>
      <c r="K1795" s="156">
        <v>0.80119739390738498</v>
      </c>
      <c r="L1795" s="156">
        <v>1.87755828439224</v>
      </c>
      <c r="M1795" s="185">
        <v>2.5161019004019698</v>
      </c>
      <c r="N1795" s="156">
        <v>3.9306305395505898</v>
      </c>
      <c r="O1795" s="156">
        <v>9.59737073979597</v>
      </c>
      <c r="P1795" s="152" t="s">
        <v>16043</v>
      </c>
      <c r="Q1795" s="156">
        <v>12.7582720766208</v>
      </c>
      <c r="R1795" s="152" t="s">
        <v>16044</v>
      </c>
      <c r="S1795" s="156">
        <v>14.8413346911031</v>
      </c>
      <c r="T1795" s="152" t="s">
        <v>16045</v>
      </c>
      <c r="U1795" s="156">
        <v>83.334996642008903</v>
      </c>
      <c r="V1795" s="152" t="s">
        <v>157</v>
      </c>
      <c r="W1795" s="152" t="s">
        <v>166</v>
      </c>
      <c r="X1795" s="155">
        <v>0.75217815690000001</v>
      </c>
      <c r="Y1795" s="152" t="s">
        <v>159</v>
      </c>
      <c r="Z1795" s="154">
        <v>39800</v>
      </c>
      <c r="AA1795" s="153" t="s">
        <v>4326</v>
      </c>
      <c r="AB1795" s="152" t="s">
        <v>1275</v>
      </c>
      <c r="AC1795" s="152" t="s">
        <v>283</v>
      </c>
      <c r="AD1795" s="152" t="s">
        <v>185</v>
      </c>
    </row>
    <row r="1796" spans="1:30">
      <c r="A1796" s="189" t="s">
        <v>16046</v>
      </c>
      <c r="B1796" s="189" t="s">
        <v>16047</v>
      </c>
      <c r="C1796" s="154">
        <v>43830</v>
      </c>
      <c r="D1796" s="155">
        <v>1.0971</v>
      </c>
      <c r="E1796" s="155">
        <v>1.1616</v>
      </c>
      <c r="F1796" s="156">
        <v>1.82332026620305E-2</v>
      </c>
      <c r="G1796" s="154">
        <v>43829</v>
      </c>
      <c r="H1796" s="155">
        <v>1.0969</v>
      </c>
      <c r="I1796" s="156">
        <v>9.5961819121171104</v>
      </c>
      <c r="J1796" s="152" t="s">
        <v>16048</v>
      </c>
      <c r="K1796" s="156">
        <v>0.329218106995881</v>
      </c>
      <c r="L1796" s="156">
        <v>1.14317322762053</v>
      </c>
      <c r="M1796" s="185">
        <v>1.30195807697768</v>
      </c>
      <c r="N1796" s="156">
        <v>4.3267597920947303</v>
      </c>
      <c r="O1796" s="156">
        <v>9.5961819121171104</v>
      </c>
      <c r="P1796" s="152" t="s">
        <v>16048</v>
      </c>
      <c r="Q1796" s="156">
        <v>10.794754828282199</v>
      </c>
      <c r="R1796" s="152" t="s">
        <v>16049</v>
      </c>
      <c r="S1796" s="156">
        <v>19.440049279509399</v>
      </c>
      <c r="T1796" s="152" t="s">
        <v>16050</v>
      </c>
      <c r="U1796" s="156">
        <v>16.872088219999998</v>
      </c>
      <c r="V1796" s="152" t="s">
        <v>163</v>
      </c>
      <c r="W1796" s="152" t="s">
        <v>189</v>
      </c>
      <c r="X1796" s="155">
        <v>2.4887533999999999E-2</v>
      </c>
      <c r="Y1796" s="152" t="s">
        <v>159</v>
      </c>
      <c r="Z1796" s="154">
        <v>42620</v>
      </c>
      <c r="AA1796" s="153" t="s">
        <v>4326</v>
      </c>
      <c r="AB1796" s="152" t="s">
        <v>12282</v>
      </c>
      <c r="AC1796" s="152" t="s">
        <v>161</v>
      </c>
      <c r="AD1796" s="152" t="s">
        <v>170</v>
      </c>
    </row>
    <row r="1797" spans="1:30">
      <c r="A1797" s="189" t="s">
        <v>16051</v>
      </c>
      <c r="B1797" s="189" t="s">
        <v>16052</v>
      </c>
      <c r="C1797" s="154">
        <v>43830</v>
      </c>
      <c r="D1797" s="155">
        <v>1.0900000000000001</v>
      </c>
      <c r="E1797" s="155">
        <v>1.298</v>
      </c>
      <c r="F1797" s="156">
        <v>0.27598896044160098</v>
      </c>
      <c r="G1797" s="154">
        <v>43829</v>
      </c>
      <c r="H1797" s="155">
        <v>1.087</v>
      </c>
      <c r="I1797" s="156">
        <v>9.5477386934673607</v>
      </c>
      <c r="J1797" s="152" t="s">
        <v>16053</v>
      </c>
      <c r="K1797" s="156">
        <v>0.83256244218318498</v>
      </c>
      <c r="L1797" s="156">
        <v>2.1555763823805201</v>
      </c>
      <c r="M1797" s="185">
        <v>2.73327049952877</v>
      </c>
      <c r="N1797" s="156">
        <v>4.7070124879923396</v>
      </c>
      <c r="O1797" s="156">
        <v>9.5477386934673607</v>
      </c>
      <c r="P1797" s="152" t="s">
        <v>16053</v>
      </c>
      <c r="Q1797" s="156">
        <v>8.2423038728897904</v>
      </c>
      <c r="R1797" s="152" t="s">
        <v>16054</v>
      </c>
      <c r="S1797" s="156">
        <v>4.40613026819923</v>
      </c>
      <c r="T1797" s="152" t="s">
        <v>16055</v>
      </c>
      <c r="U1797" s="156">
        <v>31.539565</v>
      </c>
      <c r="V1797" s="152" t="s">
        <v>157</v>
      </c>
      <c r="W1797" s="152" t="s">
        <v>158</v>
      </c>
      <c r="X1797" s="155">
        <v>0.10030528330000001</v>
      </c>
      <c r="Y1797" s="152" t="s">
        <v>159</v>
      </c>
      <c r="Z1797" s="154">
        <v>41667</v>
      </c>
      <c r="AA1797" s="153" t="s">
        <v>4326</v>
      </c>
      <c r="AB1797" s="152" t="s">
        <v>3820</v>
      </c>
      <c r="AC1797" s="152" t="s">
        <v>266</v>
      </c>
      <c r="AD1797" s="152" t="s">
        <v>247</v>
      </c>
    </row>
    <row r="1798" spans="1:30">
      <c r="A1798" s="189" t="s">
        <v>16056</v>
      </c>
      <c r="B1798" s="189" t="s">
        <v>16057</v>
      </c>
      <c r="C1798" s="154">
        <v>43830</v>
      </c>
      <c r="D1798" s="155">
        <v>1.171</v>
      </c>
      <c r="E1798" s="155">
        <v>1.452</v>
      </c>
      <c r="F1798" s="156">
        <v>0.171086398631314</v>
      </c>
      <c r="G1798" s="154">
        <v>43829</v>
      </c>
      <c r="H1798" s="155">
        <v>1.169</v>
      </c>
      <c r="I1798" s="156">
        <v>9.5416276894293901</v>
      </c>
      <c r="J1798" s="152" t="s">
        <v>16058</v>
      </c>
      <c r="K1798" s="156">
        <v>0.68787618228719305</v>
      </c>
      <c r="L1798" s="156">
        <v>2.0034843205575101</v>
      </c>
      <c r="M1798" s="185">
        <v>2.4496937882764702</v>
      </c>
      <c r="N1798" s="156">
        <v>4.5535714285714297</v>
      </c>
      <c r="O1798" s="156">
        <v>9.5416276894293901</v>
      </c>
      <c r="P1798" s="152" t="s">
        <v>16058</v>
      </c>
      <c r="Q1798" s="156">
        <v>13.249516441005801</v>
      </c>
      <c r="R1798" s="152" t="s">
        <v>16059</v>
      </c>
      <c r="S1798" s="156">
        <v>16.497618982968099</v>
      </c>
      <c r="T1798" s="152" t="s">
        <v>16060</v>
      </c>
      <c r="U1798" s="156">
        <v>53.165629000000003</v>
      </c>
      <c r="V1798" s="152" t="s">
        <v>157</v>
      </c>
      <c r="W1798" s="152" t="s">
        <v>166</v>
      </c>
      <c r="X1798" s="155">
        <v>0.2930843494</v>
      </c>
      <c r="Y1798" s="152" t="s">
        <v>159</v>
      </c>
      <c r="Z1798" s="154">
        <v>41415</v>
      </c>
      <c r="AA1798" s="153" t="s">
        <v>4326</v>
      </c>
      <c r="AB1798" s="152" t="s">
        <v>267</v>
      </c>
      <c r="AC1798" s="152" t="s">
        <v>249</v>
      </c>
      <c r="AD1798" s="152" t="s">
        <v>162</v>
      </c>
    </row>
    <row r="1799" spans="1:30">
      <c r="A1799" s="189" t="s">
        <v>16061</v>
      </c>
      <c r="B1799" s="189" t="s">
        <v>16062</v>
      </c>
      <c r="C1799" s="154">
        <v>43830</v>
      </c>
      <c r="D1799" s="155">
        <v>1.1839</v>
      </c>
      <c r="E1799" s="155">
        <v>1.1839</v>
      </c>
      <c r="F1799" s="156">
        <v>4.2251140780796399E-2</v>
      </c>
      <c r="G1799" s="154">
        <v>43829</v>
      </c>
      <c r="H1799" s="155">
        <v>1.1834</v>
      </c>
      <c r="I1799" s="156">
        <v>9.5392301998519606</v>
      </c>
      <c r="J1799" s="152" t="s">
        <v>16063</v>
      </c>
      <c r="K1799" s="156">
        <v>0.211613340104956</v>
      </c>
      <c r="L1799" s="156">
        <v>0.81750830281870501</v>
      </c>
      <c r="M1799" s="185">
        <v>1.3092589423241401</v>
      </c>
      <c r="N1799" s="156">
        <v>2.9926054806437601</v>
      </c>
      <c r="O1799" s="156">
        <v>9.5392301998519606</v>
      </c>
      <c r="P1799" s="152" t="s">
        <v>16063</v>
      </c>
      <c r="Q1799" s="156">
        <v>18.082984240973499</v>
      </c>
      <c r="R1799" s="152" t="s">
        <v>16064</v>
      </c>
      <c r="S1799" s="157">
        <v>0</v>
      </c>
      <c r="T1799" s="152"/>
      <c r="U1799" s="156">
        <v>18.39</v>
      </c>
      <c r="V1799" s="152" t="s">
        <v>157</v>
      </c>
      <c r="W1799" s="152" t="s">
        <v>95</v>
      </c>
      <c r="X1799" s="155">
        <v>8.6660425829999994</v>
      </c>
      <c r="Y1799" s="152" t="s">
        <v>159</v>
      </c>
      <c r="Z1799" s="154">
        <v>43060</v>
      </c>
      <c r="AA1799" s="153" t="s">
        <v>4326</v>
      </c>
      <c r="AB1799" s="152" t="s">
        <v>1219</v>
      </c>
      <c r="AC1799" s="152" t="s">
        <v>492</v>
      </c>
      <c r="AD1799" s="152" t="s">
        <v>185</v>
      </c>
    </row>
    <row r="1800" spans="1:30">
      <c r="A1800" s="189" t="s">
        <v>1254</v>
      </c>
      <c r="B1800" s="189" t="s">
        <v>1255</v>
      </c>
      <c r="C1800" s="154">
        <v>43830</v>
      </c>
      <c r="D1800" s="155">
        <v>1.0533999999999999</v>
      </c>
      <c r="E1800" s="155">
        <v>1.1304000000000001</v>
      </c>
      <c r="F1800" s="156">
        <v>0.390736681597255</v>
      </c>
      <c r="G1800" s="154">
        <v>43826</v>
      </c>
      <c r="H1800" s="155">
        <v>1.0492999999999999</v>
      </c>
      <c r="I1800" s="156">
        <v>9.5228342030762896</v>
      </c>
      <c r="J1800" s="152" t="s">
        <v>16065</v>
      </c>
      <c r="K1800" s="156">
        <v>0.77489715871042997</v>
      </c>
      <c r="L1800" s="156">
        <v>2.0237815300733999</v>
      </c>
      <c r="M1800" s="185">
        <v>2.3867274248192998</v>
      </c>
      <c r="N1800" s="156">
        <v>5.0922477516978901</v>
      </c>
      <c r="O1800" s="156">
        <v>9.5228342030762896</v>
      </c>
      <c r="P1800" s="152" t="s">
        <v>16065</v>
      </c>
      <c r="Q1800" s="156">
        <v>13.256221603274399</v>
      </c>
      <c r="R1800" s="152" t="s">
        <v>16066</v>
      </c>
      <c r="S1800" s="157">
        <v>0</v>
      </c>
      <c r="T1800" s="152"/>
      <c r="U1800" s="156">
        <v>13.3807287427544</v>
      </c>
      <c r="V1800" s="152" t="s">
        <v>174</v>
      </c>
      <c r="W1800" s="152" t="s">
        <v>95</v>
      </c>
      <c r="X1800" s="155">
        <v>2.7314993121</v>
      </c>
      <c r="Y1800" s="152" t="s">
        <v>159</v>
      </c>
      <c r="Z1800" s="154">
        <v>42937</v>
      </c>
      <c r="AA1800" s="153" t="s">
        <v>4326</v>
      </c>
      <c r="AB1800" s="152" t="s">
        <v>1256</v>
      </c>
      <c r="AC1800" s="152" t="s">
        <v>196</v>
      </c>
      <c r="AD1800" s="152" t="s">
        <v>165</v>
      </c>
    </row>
    <row r="1801" spans="1:30">
      <c r="A1801" s="189" t="s">
        <v>16067</v>
      </c>
      <c r="B1801" s="189" t="s">
        <v>16068</v>
      </c>
      <c r="C1801" s="154">
        <v>43830</v>
      </c>
      <c r="D1801" s="155">
        <v>1.0469999999999999</v>
      </c>
      <c r="E1801" s="155">
        <v>1.0469999999999999</v>
      </c>
      <c r="F1801" s="156">
        <v>0.28735632183907001</v>
      </c>
      <c r="G1801" s="154">
        <v>43829</v>
      </c>
      <c r="H1801" s="155">
        <v>1.044</v>
      </c>
      <c r="I1801" s="156">
        <v>9.5188284518828503</v>
      </c>
      <c r="J1801" s="152" t="s">
        <v>16069</v>
      </c>
      <c r="K1801" s="156">
        <v>0.47984644913627</v>
      </c>
      <c r="L1801" s="156">
        <v>1.94741966893865</v>
      </c>
      <c r="M1801" s="185">
        <v>5.1204819277108404</v>
      </c>
      <c r="N1801" s="156">
        <v>8.4974093264248705</v>
      </c>
      <c r="O1801" s="156">
        <v>9.5188284518828503</v>
      </c>
      <c r="P1801" s="152" t="s">
        <v>16069</v>
      </c>
      <c r="Q1801" s="156">
        <v>-8.7183958151700196</v>
      </c>
      <c r="R1801" s="152" t="s">
        <v>16070</v>
      </c>
      <c r="S1801" s="156">
        <v>-4.82218409756097</v>
      </c>
      <c r="T1801" s="152" t="s">
        <v>16071</v>
      </c>
      <c r="U1801" s="156">
        <v>-3.7896831360946801</v>
      </c>
      <c r="V1801" s="152" t="s">
        <v>163</v>
      </c>
      <c r="W1801" s="152" t="s">
        <v>166</v>
      </c>
      <c r="X1801" s="155">
        <v>0.47345250770000002</v>
      </c>
      <c r="Y1801" s="152" t="s">
        <v>159</v>
      </c>
      <c r="Z1801" s="154">
        <v>42461</v>
      </c>
      <c r="AA1801" s="153" t="s">
        <v>4326</v>
      </c>
      <c r="AB1801" s="152" t="s">
        <v>387</v>
      </c>
      <c r="AC1801" s="152" t="s">
        <v>269</v>
      </c>
      <c r="AD1801" s="152" t="s">
        <v>162</v>
      </c>
    </row>
    <row r="1802" spans="1:30">
      <c r="A1802" s="189" t="s">
        <v>3842</v>
      </c>
      <c r="B1802" s="189" t="s">
        <v>3843</v>
      </c>
      <c r="C1802" s="154">
        <v>43830</v>
      </c>
      <c r="D1802" s="155">
        <v>1.2393000000000001</v>
      </c>
      <c r="E1802" s="155">
        <v>1.4662999999999999</v>
      </c>
      <c r="F1802" s="156">
        <v>-8.8681070622357597E-2</v>
      </c>
      <c r="G1802" s="154">
        <v>43829</v>
      </c>
      <c r="H1802" s="155">
        <v>1.2403999999999999</v>
      </c>
      <c r="I1802" s="156">
        <v>9.5078200936644102</v>
      </c>
      <c r="J1802" s="152" t="s">
        <v>3900</v>
      </c>
      <c r="K1802" s="156">
        <v>0.21834061135373301</v>
      </c>
      <c r="L1802" s="156">
        <v>1.1178198433420401</v>
      </c>
      <c r="M1802" s="185">
        <v>2.3200132100396398</v>
      </c>
      <c r="N1802" s="156">
        <v>2.7271220159151399</v>
      </c>
      <c r="O1802" s="156">
        <v>9.5078200936644102</v>
      </c>
      <c r="P1802" s="152" t="s">
        <v>3900</v>
      </c>
      <c r="Q1802" s="156">
        <v>6.9653029518384297</v>
      </c>
      <c r="R1802" s="152" t="s">
        <v>6806</v>
      </c>
      <c r="S1802" s="156">
        <v>14.7388261857253</v>
      </c>
      <c r="T1802" s="152" t="s">
        <v>6807</v>
      </c>
      <c r="U1802" s="156">
        <v>49.504690519999997</v>
      </c>
      <c r="V1802" s="152" t="s">
        <v>157</v>
      </c>
      <c r="W1802" s="152" t="s">
        <v>189</v>
      </c>
      <c r="X1802" s="155">
        <v>7.3804725827000004</v>
      </c>
      <c r="Y1802" s="152" t="s">
        <v>159</v>
      </c>
      <c r="Z1802" s="154">
        <v>41612</v>
      </c>
      <c r="AA1802" s="153" t="s">
        <v>4326</v>
      </c>
      <c r="AB1802" s="152" t="s">
        <v>2161</v>
      </c>
      <c r="AC1802" s="152" t="s">
        <v>343</v>
      </c>
      <c r="AD1802" s="152" t="s">
        <v>181</v>
      </c>
    </row>
    <row r="1803" spans="1:30">
      <c r="A1803" s="189" t="s">
        <v>16072</v>
      </c>
      <c r="B1803" s="189" t="s">
        <v>16073</v>
      </c>
      <c r="C1803" s="154">
        <v>43830</v>
      </c>
      <c r="D1803" s="155">
        <v>1.1312</v>
      </c>
      <c r="E1803" s="155">
        <v>1.1312</v>
      </c>
      <c r="F1803" s="156">
        <v>0.18598884066955901</v>
      </c>
      <c r="G1803" s="154">
        <v>43829</v>
      </c>
      <c r="H1803" s="155">
        <v>1.1291</v>
      </c>
      <c r="I1803" s="156">
        <v>9.49569257574292</v>
      </c>
      <c r="J1803" s="152" t="s">
        <v>16074</v>
      </c>
      <c r="K1803" s="156">
        <v>0.52430462987647897</v>
      </c>
      <c r="L1803" s="156">
        <v>2.5845651582479299</v>
      </c>
      <c r="M1803" s="185">
        <v>2.6031746031746001</v>
      </c>
      <c r="N1803" s="156">
        <v>4.1716548485127403</v>
      </c>
      <c r="O1803" s="156">
        <v>9.49569257574292</v>
      </c>
      <c r="P1803" s="152" t="s">
        <v>16074</v>
      </c>
      <c r="Q1803" s="157">
        <v>0</v>
      </c>
      <c r="R1803" s="152"/>
      <c r="S1803" s="157">
        <v>0</v>
      </c>
      <c r="T1803" s="152"/>
      <c r="U1803" s="156">
        <v>13.12</v>
      </c>
      <c r="V1803" s="152" t="s">
        <v>157</v>
      </c>
      <c r="W1803" s="152" t="s">
        <v>95</v>
      </c>
      <c r="X1803" s="155">
        <v>0.40394828799999999</v>
      </c>
      <c r="Y1803" s="152" t="s">
        <v>159</v>
      </c>
      <c r="Z1803" s="154">
        <v>43255</v>
      </c>
      <c r="AA1803" s="153" t="s">
        <v>4326</v>
      </c>
      <c r="AB1803" s="152" t="s">
        <v>1280</v>
      </c>
      <c r="AC1803" s="152" t="s">
        <v>268</v>
      </c>
      <c r="AD1803" s="152" t="s">
        <v>162</v>
      </c>
    </row>
    <row r="1804" spans="1:30">
      <c r="A1804" s="189" t="s">
        <v>16075</v>
      </c>
      <c r="B1804" s="189" t="s">
        <v>16076</v>
      </c>
      <c r="C1804" s="154">
        <v>43830</v>
      </c>
      <c r="D1804" s="155">
        <v>1.28</v>
      </c>
      <c r="E1804" s="155">
        <v>1.417</v>
      </c>
      <c r="F1804" s="156">
        <v>0</v>
      </c>
      <c r="G1804" s="154">
        <v>43829</v>
      </c>
      <c r="H1804" s="155">
        <v>1.28</v>
      </c>
      <c r="I1804" s="156">
        <v>9.4952951240376393</v>
      </c>
      <c r="J1804" s="152" t="s">
        <v>16077</v>
      </c>
      <c r="K1804" s="156">
        <v>1.26582278481013</v>
      </c>
      <c r="L1804" s="156">
        <v>3.3925686591276301</v>
      </c>
      <c r="M1804" s="185">
        <v>5.1766639276910302</v>
      </c>
      <c r="N1804" s="156">
        <v>14.592658907788699</v>
      </c>
      <c r="O1804" s="156">
        <v>9.4952951240376393</v>
      </c>
      <c r="P1804" s="152" t="s">
        <v>16077</v>
      </c>
      <c r="Q1804" s="156">
        <v>4.6606704824202803</v>
      </c>
      <c r="R1804" s="152" t="s">
        <v>16078</v>
      </c>
      <c r="S1804" s="156">
        <v>7.3297137580794098</v>
      </c>
      <c r="T1804" s="152" t="s">
        <v>16079</v>
      </c>
      <c r="U1804" s="156">
        <v>16.23808</v>
      </c>
      <c r="V1804" s="152" t="s">
        <v>163</v>
      </c>
      <c r="W1804" s="152" t="s">
        <v>166</v>
      </c>
      <c r="X1804" s="155">
        <v>4.2261623300000002E-2</v>
      </c>
      <c r="Y1804" s="152" t="s">
        <v>159</v>
      </c>
      <c r="Z1804" s="154">
        <v>42208</v>
      </c>
      <c r="AA1804" s="153" t="s">
        <v>4326</v>
      </c>
      <c r="AB1804" s="152" t="s">
        <v>16080</v>
      </c>
      <c r="AC1804" s="152" t="s">
        <v>430</v>
      </c>
      <c r="AD1804" s="152" t="s">
        <v>173</v>
      </c>
    </row>
    <row r="1805" spans="1:30">
      <c r="A1805" s="189" t="s">
        <v>16081</v>
      </c>
      <c r="B1805" s="189" t="s">
        <v>16082</v>
      </c>
      <c r="C1805" s="154">
        <v>43830</v>
      </c>
      <c r="D1805" s="155">
        <v>1.2605</v>
      </c>
      <c r="E1805" s="155">
        <v>1.7559</v>
      </c>
      <c r="F1805" s="156">
        <v>7.9396585946793802E-2</v>
      </c>
      <c r="G1805" s="154">
        <v>43829</v>
      </c>
      <c r="H1805" s="155">
        <v>1.2595000000000001</v>
      </c>
      <c r="I1805" s="156">
        <v>9.4891215209262505</v>
      </c>
      <c r="J1805" s="152" t="s">
        <v>16083</v>
      </c>
      <c r="K1805" s="156">
        <v>0.43024460202372899</v>
      </c>
      <c r="L1805" s="156">
        <v>1.7681253027611901</v>
      </c>
      <c r="M1805" s="185">
        <v>2.2220447590004202</v>
      </c>
      <c r="N1805" s="156">
        <v>3.1457041629678302</v>
      </c>
      <c r="O1805" s="156">
        <v>9.4891215209262505</v>
      </c>
      <c r="P1805" s="152" t="s">
        <v>16083</v>
      </c>
      <c r="Q1805" s="156">
        <v>7.8259718396096396</v>
      </c>
      <c r="R1805" s="152" t="s">
        <v>16084</v>
      </c>
      <c r="S1805" s="156">
        <v>10.9601911144038</v>
      </c>
      <c r="T1805" s="152" t="s">
        <v>16085</v>
      </c>
      <c r="U1805" s="156">
        <v>87.347736850000004</v>
      </c>
      <c r="V1805" s="152" t="s">
        <v>157</v>
      </c>
      <c r="W1805" s="152" t="s">
        <v>158</v>
      </c>
      <c r="X1805" s="155">
        <v>0.2207600146</v>
      </c>
      <c r="Y1805" s="152" t="s">
        <v>159</v>
      </c>
      <c r="Z1805" s="154">
        <v>39717</v>
      </c>
      <c r="AA1805" s="153" t="s">
        <v>4326</v>
      </c>
      <c r="AB1805" s="152" t="s">
        <v>6790</v>
      </c>
      <c r="AC1805" s="152" t="s">
        <v>205</v>
      </c>
      <c r="AD1805" s="152" t="s">
        <v>185</v>
      </c>
    </row>
    <row r="1806" spans="1:30">
      <c r="A1806" s="189" t="s">
        <v>8986</v>
      </c>
      <c r="B1806" s="189" t="s">
        <v>8987</v>
      </c>
      <c r="C1806" s="154">
        <v>43830</v>
      </c>
      <c r="D1806" s="155">
        <v>1.258</v>
      </c>
      <c r="E1806" s="155">
        <v>1.278</v>
      </c>
      <c r="F1806" s="156">
        <v>0</v>
      </c>
      <c r="G1806" s="154">
        <v>43829</v>
      </c>
      <c r="H1806" s="155">
        <v>1.258</v>
      </c>
      <c r="I1806" s="156">
        <v>9.4865100087032292</v>
      </c>
      <c r="J1806" s="152" t="s">
        <v>12329</v>
      </c>
      <c r="K1806" s="156">
        <v>0.47923322683705899</v>
      </c>
      <c r="L1806" s="156">
        <v>1.53349475383373</v>
      </c>
      <c r="M1806" s="185">
        <v>3.0303030303030201</v>
      </c>
      <c r="N1806" s="156">
        <v>5.71428571428571</v>
      </c>
      <c r="O1806" s="156">
        <v>9.4865100087032292</v>
      </c>
      <c r="P1806" s="152" t="s">
        <v>12329</v>
      </c>
      <c r="Q1806" s="156">
        <v>11.722912966252199</v>
      </c>
      <c r="R1806" s="152" t="s">
        <v>12330</v>
      </c>
      <c r="S1806" s="156">
        <v>22.612085769980499</v>
      </c>
      <c r="T1806" s="152" t="s">
        <v>12331</v>
      </c>
      <c r="U1806" s="156">
        <v>28.235613799999999</v>
      </c>
      <c r="V1806" s="152" t="s">
        <v>163</v>
      </c>
      <c r="W1806" s="152" t="s">
        <v>166</v>
      </c>
      <c r="X1806" s="155">
        <v>4.8264102929000003</v>
      </c>
      <c r="Y1806" s="152" t="s">
        <v>159</v>
      </c>
      <c r="Z1806" s="154">
        <v>42139</v>
      </c>
      <c r="AA1806" s="153" t="s">
        <v>4326</v>
      </c>
      <c r="AB1806" s="152" t="s">
        <v>5992</v>
      </c>
      <c r="AC1806" s="152" t="s">
        <v>266</v>
      </c>
      <c r="AD1806" s="152" t="s">
        <v>247</v>
      </c>
    </row>
    <row r="1807" spans="1:30">
      <c r="A1807" s="189" t="s">
        <v>8988</v>
      </c>
      <c r="B1807" s="189" t="s">
        <v>8989</v>
      </c>
      <c r="C1807" s="154">
        <v>43830</v>
      </c>
      <c r="D1807" s="155">
        <v>1.3320000000000001</v>
      </c>
      <c r="E1807" s="155">
        <v>1.3320000000000001</v>
      </c>
      <c r="F1807" s="156">
        <v>0.150375939849624</v>
      </c>
      <c r="G1807" s="154">
        <v>43829</v>
      </c>
      <c r="H1807" s="155">
        <v>1.33</v>
      </c>
      <c r="I1807" s="156">
        <v>9.4854512576031702</v>
      </c>
      <c r="J1807" s="152" t="s">
        <v>12332</v>
      </c>
      <c r="K1807" s="156">
        <v>0.99325195238457098</v>
      </c>
      <c r="L1807" s="156">
        <v>2.73021749190191</v>
      </c>
      <c r="M1807" s="185">
        <v>3.8677479725514701</v>
      </c>
      <c r="N1807" s="156">
        <v>0.97028502122499605</v>
      </c>
      <c r="O1807" s="156">
        <v>9.4854512576031702</v>
      </c>
      <c r="P1807" s="152" t="s">
        <v>12332</v>
      </c>
      <c r="Q1807" s="156">
        <v>5.5383884002852497</v>
      </c>
      <c r="R1807" s="152" t="s">
        <v>12333</v>
      </c>
      <c r="S1807" s="156">
        <v>23.3333333333333</v>
      </c>
      <c r="T1807" s="152" t="s">
        <v>12334</v>
      </c>
      <c r="U1807" s="156">
        <v>33.200000000000003</v>
      </c>
      <c r="V1807" s="152" t="s">
        <v>163</v>
      </c>
      <c r="W1807" s="152" t="s">
        <v>166</v>
      </c>
      <c r="X1807" s="155">
        <v>1.4798373946000001</v>
      </c>
      <c r="Y1807" s="152" t="s">
        <v>159</v>
      </c>
      <c r="Z1807" s="154">
        <v>42109</v>
      </c>
      <c r="AA1807" s="153" t="s">
        <v>4326</v>
      </c>
      <c r="AB1807" s="152" t="s">
        <v>12335</v>
      </c>
      <c r="AC1807" s="152" t="s">
        <v>381</v>
      </c>
      <c r="AD1807" s="152" t="s">
        <v>170</v>
      </c>
    </row>
    <row r="1808" spans="1:30">
      <c r="A1808" s="189" t="s">
        <v>16086</v>
      </c>
      <c r="B1808" s="189" t="s">
        <v>16087</v>
      </c>
      <c r="C1808" s="154">
        <v>43830</v>
      </c>
      <c r="D1808" s="155">
        <v>1.2470000000000001</v>
      </c>
      <c r="E1808" s="155">
        <v>1.466</v>
      </c>
      <c r="F1808" s="156">
        <v>8.02568218298539E-2</v>
      </c>
      <c r="G1808" s="154">
        <v>43829</v>
      </c>
      <c r="H1808" s="155">
        <v>1.246</v>
      </c>
      <c r="I1808" s="156">
        <v>9.46882559701492</v>
      </c>
      <c r="J1808" s="152" t="s">
        <v>16088</v>
      </c>
      <c r="K1808" s="156">
        <v>0.32180209171358998</v>
      </c>
      <c r="L1808" s="156">
        <v>0.48348106365832999</v>
      </c>
      <c r="M1808" s="185">
        <v>0.60920871056241799</v>
      </c>
      <c r="N1808" s="156">
        <v>0.74740817307692697</v>
      </c>
      <c r="O1808" s="156">
        <v>9.46882559701492</v>
      </c>
      <c r="P1808" s="152" t="s">
        <v>16088</v>
      </c>
      <c r="Q1808" s="156">
        <v>7.3852315519765703</v>
      </c>
      <c r="R1808" s="152" t="s">
        <v>16089</v>
      </c>
      <c r="S1808" s="156">
        <v>5.6070743700504</v>
      </c>
      <c r="T1808" s="152" t="s">
        <v>16090</v>
      </c>
      <c r="U1808" s="156">
        <v>46.688226299999997</v>
      </c>
      <c r="V1808" s="152" t="s">
        <v>157</v>
      </c>
      <c r="W1808" s="152" t="s">
        <v>158</v>
      </c>
      <c r="X1808" s="155">
        <v>0.1212386101</v>
      </c>
      <c r="Y1808" s="152" t="s">
        <v>159</v>
      </c>
      <c r="Z1808" s="154">
        <v>41801</v>
      </c>
      <c r="AA1808" s="153" t="s">
        <v>4326</v>
      </c>
      <c r="AB1808" s="152" t="s">
        <v>16091</v>
      </c>
      <c r="AC1808" s="152" t="s">
        <v>210</v>
      </c>
      <c r="AD1808" s="152" t="s">
        <v>185</v>
      </c>
    </row>
    <row r="1809" spans="1:30">
      <c r="A1809" s="189" t="s">
        <v>16092</v>
      </c>
      <c r="B1809" s="189" t="s">
        <v>16093</v>
      </c>
      <c r="C1809" s="154">
        <v>43830</v>
      </c>
      <c r="D1809" s="155">
        <v>1.1166</v>
      </c>
      <c r="E1809" s="155">
        <v>1.2065999999999999</v>
      </c>
      <c r="F1809" s="156">
        <v>0.12553802008609899</v>
      </c>
      <c r="G1809" s="154">
        <v>43829</v>
      </c>
      <c r="H1809" s="155">
        <v>1.1152</v>
      </c>
      <c r="I1809" s="156">
        <v>9.4663981166657791</v>
      </c>
      <c r="J1809" s="152" t="s">
        <v>16094</v>
      </c>
      <c r="K1809" s="156">
        <v>0.49500495004950501</v>
      </c>
      <c r="L1809" s="156">
        <v>1.69171695244747</v>
      </c>
      <c r="M1809" s="185">
        <v>2.1485549703730298</v>
      </c>
      <c r="N1809" s="156">
        <v>3.90158547748283</v>
      </c>
      <c r="O1809" s="156">
        <v>9.4663981166657791</v>
      </c>
      <c r="P1809" s="152" t="s">
        <v>16094</v>
      </c>
      <c r="Q1809" s="156">
        <v>15.988725710508801</v>
      </c>
      <c r="R1809" s="152" t="s">
        <v>15762</v>
      </c>
      <c r="S1809" s="156">
        <v>17.624014894745599</v>
      </c>
      <c r="T1809" s="152" t="s">
        <v>16095</v>
      </c>
      <c r="U1809" s="156">
        <v>21.414505940000002</v>
      </c>
      <c r="V1809" s="152" t="s">
        <v>157</v>
      </c>
      <c r="W1809" s="152" t="s">
        <v>166</v>
      </c>
      <c r="X1809" s="155">
        <v>1.8261569348</v>
      </c>
      <c r="Y1809" s="152" t="s">
        <v>159</v>
      </c>
      <c r="Z1809" s="154">
        <v>42324</v>
      </c>
      <c r="AA1809" s="153" t="s">
        <v>4326</v>
      </c>
      <c r="AB1809" s="152" t="s">
        <v>190</v>
      </c>
      <c r="AC1809" s="152" t="s">
        <v>188</v>
      </c>
      <c r="AD1809" s="152" t="s">
        <v>165</v>
      </c>
    </row>
    <row r="1810" spans="1:30">
      <c r="A1810" s="189" t="s">
        <v>8990</v>
      </c>
      <c r="B1810" s="189" t="s">
        <v>8991</v>
      </c>
      <c r="C1810" s="154">
        <v>43830</v>
      </c>
      <c r="D1810" s="155">
        <v>1.2455000000000001</v>
      </c>
      <c r="E1810" s="155">
        <v>1.2455000000000001</v>
      </c>
      <c r="F1810" s="156">
        <v>7.23123895227481E-2</v>
      </c>
      <c r="G1810" s="154">
        <v>43829</v>
      </c>
      <c r="H1810" s="155">
        <v>1.2445999999999999</v>
      </c>
      <c r="I1810" s="156">
        <v>9.4656354368078901</v>
      </c>
      <c r="J1810" s="152" t="s">
        <v>12336</v>
      </c>
      <c r="K1810" s="156">
        <v>0.62207141703021795</v>
      </c>
      <c r="L1810" s="156">
        <v>2.6539190637105401</v>
      </c>
      <c r="M1810" s="185">
        <v>3.5672709130218001</v>
      </c>
      <c r="N1810" s="156">
        <v>6.55316964667636</v>
      </c>
      <c r="O1810" s="156">
        <v>9.4656354368078901</v>
      </c>
      <c r="P1810" s="152" t="s">
        <v>12336</v>
      </c>
      <c r="Q1810" s="156">
        <v>12.278013161453201</v>
      </c>
      <c r="R1810" s="152" t="s">
        <v>12337</v>
      </c>
      <c r="S1810" s="156">
        <v>18.596457817558601</v>
      </c>
      <c r="T1810" s="152" t="s">
        <v>12338</v>
      </c>
      <c r="U1810" s="156">
        <v>24.55</v>
      </c>
      <c r="V1810" s="152" t="s">
        <v>163</v>
      </c>
      <c r="W1810" s="152" t="s">
        <v>166</v>
      </c>
      <c r="X1810" s="155">
        <v>2.9851480878999999</v>
      </c>
      <c r="Y1810" s="152" t="s">
        <v>159</v>
      </c>
      <c r="Z1810" s="154">
        <v>42123</v>
      </c>
      <c r="AA1810" s="153" t="s">
        <v>4326</v>
      </c>
      <c r="AB1810" s="152" t="s">
        <v>12339</v>
      </c>
      <c r="AC1810" s="152" t="s">
        <v>239</v>
      </c>
      <c r="AD1810" s="152" t="s">
        <v>272</v>
      </c>
    </row>
    <row r="1811" spans="1:30">
      <c r="A1811" s="189" t="s">
        <v>16096</v>
      </c>
      <c r="B1811" s="189" t="s">
        <v>16097</v>
      </c>
      <c r="C1811" s="154">
        <v>43830</v>
      </c>
      <c r="D1811" s="155">
        <v>1.0760000000000001</v>
      </c>
      <c r="E1811" s="155">
        <v>1.089</v>
      </c>
      <c r="F1811" s="156">
        <v>0.18621973929236399</v>
      </c>
      <c r="G1811" s="154">
        <v>43826</v>
      </c>
      <c r="H1811" s="155">
        <v>1.0740000000000001</v>
      </c>
      <c r="I1811" s="156">
        <v>9.4608341810783507</v>
      </c>
      <c r="J1811" s="152" t="s">
        <v>16098</v>
      </c>
      <c r="K1811" s="156">
        <v>1.03286384976527</v>
      </c>
      <c r="L1811" s="156">
        <v>3.1639501438159501</v>
      </c>
      <c r="M1811" s="185">
        <v>5.078125</v>
      </c>
      <c r="N1811" s="156">
        <v>10.1330603889458</v>
      </c>
      <c r="O1811" s="156">
        <v>9.4608341810783507</v>
      </c>
      <c r="P1811" s="152" t="s">
        <v>16098</v>
      </c>
      <c r="Q1811" s="156">
        <v>11.7341640706127</v>
      </c>
      <c r="R1811" s="152" t="s">
        <v>16099</v>
      </c>
      <c r="S1811" s="156">
        <v>9.4608341810783507</v>
      </c>
      <c r="T1811" s="152" t="s">
        <v>16100</v>
      </c>
      <c r="U1811" s="156">
        <v>8.9740520000000092</v>
      </c>
      <c r="V1811" s="152" t="s">
        <v>174</v>
      </c>
      <c r="W1811" s="152" t="s">
        <v>186</v>
      </c>
      <c r="X1811" s="155">
        <v>0.4173136261</v>
      </c>
      <c r="Y1811" s="152" t="s">
        <v>159</v>
      </c>
      <c r="Z1811" s="154">
        <v>42451</v>
      </c>
      <c r="AA1811" s="153" t="s">
        <v>4326</v>
      </c>
      <c r="AB1811" s="152" t="s">
        <v>576</v>
      </c>
      <c r="AC1811" s="152" t="s">
        <v>175</v>
      </c>
      <c r="AD1811" s="152" t="s">
        <v>162</v>
      </c>
    </row>
    <row r="1812" spans="1:30">
      <c r="A1812" s="189" t="s">
        <v>8992</v>
      </c>
      <c r="B1812" s="189" t="s">
        <v>8993</v>
      </c>
      <c r="C1812" s="154">
        <v>43830</v>
      </c>
      <c r="D1812" s="155">
        <v>1.1579999999999999</v>
      </c>
      <c r="E1812" s="155">
        <v>1.1579999999999999</v>
      </c>
      <c r="F1812" s="156">
        <v>1.7274140611502699E-2</v>
      </c>
      <c r="G1812" s="154">
        <v>43829</v>
      </c>
      <c r="H1812" s="155">
        <v>1.1577999999999999</v>
      </c>
      <c r="I1812" s="156">
        <v>9.4414516586333903</v>
      </c>
      <c r="J1812" s="152" t="s">
        <v>12340</v>
      </c>
      <c r="K1812" s="156">
        <v>0.90623910770302896</v>
      </c>
      <c r="L1812" s="156">
        <v>2.2968197879858701</v>
      </c>
      <c r="M1812" s="185">
        <v>3.9590627524912501</v>
      </c>
      <c r="N1812" s="156">
        <v>5.9469350411710797</v>
      </c>
      <c r="O1812" s="156">
        <v>9.4414516586333903</v>
      </c>
      <c r="P1812" s="152" t="s">
        <v>12340</v>
      </c>
      <c r="Q1812" s="156">
        <v>6.68877833056938</v>
      </c>
      <c r="R1812" s="152" t="s">
        <v>12341</v>
      </c>
      <c r="S1812" s="157">
        <v>0</v>
      </c>
      <c r="T1812" s="152"/>
      <c r="U1812" s="156">
        <v>15.8</v>
      </c>
      <c r="V1812" s="152" t="s">
        <v>163</v>
      </c>
      <c r="W1812" s="152" t="s">
        <v>95</v>
      </c>
      <c r="X1812" s="155">
        <v>3.3362116606000001</v>
      </c>
      <c r="Y1812" s="152" t="s">
        <v>159</v>
      </c>
      <c r="Z1812" s="154">
        <v>42745</v>
      </c>
      <c r="AA1812" s="153" t="s">
        <v>4326</v>
      </c>
      <c r="AB1812" s="152" t="s">
        <v>12342</v>
      </c>
      <c r="AC1812" s="152" t="s">
        <v>195</v>
      </c>
      <c r="AD1812" s="152" t="s">
        <v>170</v>
      </c>
    </row>
    <row r="1813" spans="1:30">
      <c r="A1813" s="189" t="s">
        <v>1257</v>
      </c>
      <c r="B1813" s="189" t="s">
        <v>1258</v>
      </c>
      <c r="C1813" s="154">
        <v>43830</v>
      </c>
      <c r="D1813" s="155">
        <v>1.1359999999999999</v>
      </c>
      <c r="E1813" s="155">
        <v>1.3360000000000001</v>
      </c>
      <c r="F1813" s="156">
        <v>0.26478375992938202</v>
      </c>
      <c r="G1813" s="154">
        <v>43829</v>
      </c>
      <c r="H1813" s="155">
        <v>1.133</v>
      </c>
      <c r="I1813" s="156">
        <v>9.4412331406551004</v>
      </c>
      <c r="J1813" s="152" t="s">
        <v>16101</v>
      </c>
      <c r="K1813" s="156">
        <v>0.798580301685897</v>
      </c>
      <c r="L1813" s="156">
        <v>1.9748653500897599</v>
      </c>
      <c r="M1813" s="185">
        <v>3.2727272727272601</v>
      </c>
      <c r="N1813" s="156">
        <v>5.7728119180633097</v>
      </c>
      <c r="O1813" s="156">
        <v>9.4412331406551004</v>
      </c>
      <c r="P1813" s="152" t="s">
        <v>16101</v>
      </c>
      <c r="Q1813" s="156">
        <v>10.613437195715701</v>
      </c>
      <c r="R1813" s="152" t="s">
        <v>16102</v>
      </c>
      <c r="S1813" s="156">
        <v>12.2633906845191</v>
      </c>
      <c r="T1813" s="152" t="s">
        <v>16103</v>
      </c>
      <c r="U1813" s="156">
        <v>18.821823272090999</v>
      </c>
      <c r="V1813" s="152" t="s">
        <v>157</v>
      </c>
      <c r="W1813" s="152" t="s">
        <v>158</v>
      </c>
      <c r="X1813" s="155">
        <v>1.6575523348000001</v>
      </c>
      <c r="Y1813" s="152" t="s">
        <v>159</v>
      </c>
      <c r="Z1813" s="154">
        <v>42018</v>
      </c>
      <c r="AA1813" s="153" t="s">
        <v>4326</v>
      </c>
      <c r="AB1813" s="152" t="s">
        <v>1439</v>
      </c>
      <c r="AC1813" s="152" t="s">
        <v>424</v>
      </c>
      <c r="AD1813" s="152" t="s">
        <v>173</v>
      </c>
    </row>
    <row r="1814" spans="1:30">
      <c r="A1814" s="189" t="s">
        <v>16104</v>
      </c>
      <c r="B1814" s="189" t="s">
        <v>16105</v>
      </c>
      <c r="C1814" s="154">
        <v>43830</v>
      </c>
      <c r="D1814" s="155">
        <v>0.81559999999999999</v>
      </c>
      <c r="E1814" s="155">
        <v>0.81559999999999999</v>
      </c>
      <c r="F1814" s="156">
        <v>6.1342166605317702E-2</v>
      </c>
      <c r="G1814" s="154">
        <v>43829</v>
      </c>
      <c r="H1814" s="155">
        <v>0.81510000000000005</v>
      </c>
      <c r="I1814" s="156">
        <v>9.4324433114182202</v>
      </c>
      <c r="J1814" s="152" t="s">
        <v>16106</v>
      </c>
      <c r="K1814" s="156">
        <v>2.0137585991244502</v>
      </c>
      <c r="L1814" s="156">
        <v>2.5396027156147798</v>
      </c>
      <c r="M1814" s="185">
        <v>3.8583980644339699</v>
      </c>
      <c r="N1814" s="156">
        <v>6.6283174271146503</v>
      </c>
      <c r="O1814" s="156">
        <v>9.4324433114182202</v>
      </c>
      <c r="P1814" s="152" t="s">
        <v>16106</v>
      </c>
      <c r="Q1814" s="156">
        <v>-21.9446837017896</v>
      </c>
      <c r="R1814" s="152" t="s">
        <v>16107</v>
      </c>
      <c r="S1814" s="156">
        <v>-17.881594844945599</v>
      </c>
      <c r="T1814" s="152" t="s">
        <v>16108</v>
      </c>
      <c r="U1814" s="156">
        <v>-18.440000000000001</v>
      </c>
      <c r="V1814" s="152" t="s">
        <v>157</v>
      </c>
      <c r="W1814" s="152" t="s">
        <v>186</v>
      </c>
      <c r="X1814" s="155">
        <v>1.7652792415</v>
      </c>
      <c r="Y1814" s="152" t="s">
        <v>159</v>
      </c>
      <c r="Z1814" s="154">
        <v>42692</v>
      </c>
      <c r="AA1814" s="153" t="s">
        <v>4326</v>
      </c>
      <c r="AB1814" s="152" t="s">
        <v>15556</v>
      </c>
      <c r="AC1814" s="152" t="s">
        <v>13996</v>
      </c>
      <c r="AD1814" s="152" t="s">
        <v>173</v>
      </c>
    </row>
    <row r="1815" spans="1:30">
      <c r="A1815" s="189" t="s">
        <v>3901</v>
      </c>
      <c r="B1815" s="189" t="s">
        <v>3902</v>
      </c>
      <c r="C1815" s="154">
        <v>43830</v>
      </c>
      <c r="D1815" s="155">
        <v>1.212</v>
      </c>
      <c r="E1815" s="155">
        <v>1.4390000000000001</v>
      </c>
      <c r="F1815" s="156">
        <v>0.115645134643984</v>
      </c>
      <c r="G1815" s="154">
        <v>43829</v>
      </c>
      <c r="H1815" s="155">
        <v>1.2105999999999999</v>
      </c>
      <c r="I1815" s="156">
        <v>9.4257764424511503</v>
      </c>
      <c r="J1815" s="152" t="s">
        <v>6808</v>
      </c>
      <c r="K1815" s="156">
        <v>0.42257022122792798</v>
      </c>
      <c r="L1815" s="156">
        <v>2.1577882670263002</v>
      </c>
      <c r="M1815" s="185">
        <v>3.2367887458764</v>
      </c>
      <c r="N1815" s="156">
        <v>5.5105684579602201</v>
      </c>
      <c r="O1815" s="156">
        <v>9.4257764424511503</v>
      </c>
      <c r="P1815" s="152" t="s">
        <v>6808</v>
      </c>
      <c r="Q1815" s="156">
        <v>13.262839925845</v>
      </c>
      <c r="R1815" s="152" t="s">
        <v>6809</v>
      </c>
      <c r="S1815" s="156">
        <v>15.1053877294838</v>
      </c>
      <c r="T1815" s="152" t="s">
        <v>6810</v>
      </c>
      <c r="U1815" s="156">
        <v>46.713327200000002</v>
      </c>
      <c r="V1815" s="152" t="s">
        <v>157</v>
      </c>
      <c r="W1815" s="152" t="s">
        <v>189</v>
      </c>
      <c r="X1815" s="155">
        <v>5.6402973898999997</v>
      </c>
      <c r="Y1815" s="152" t="s">
        <v>159</v>
      </c>
      <c r="Z1815" s="154">
        <v>41346</v>
      </c>
      <c r="AA1815" s="153" t="s">
        <v>4326</v>
      </c>
      <c r="AB1815" s="152" t="s">
        <v>853</v>
      </c>
      <c r="AC1815" s="152" t="s">
        <v>175</v>
      </c>
      <c r="AD1815" s="152" t="s">
        <v>256</v>
      </c>
    </row>
    <row r="1816" spans="1:30">
      <c r="A1816" s="189" t="s">
        <v>16109</v>
      </c>
      <c r="B1816" s="189" t="s">
        <v>16110</v>
      </c>
      <c r="C1816" s="154">
        <v>43830</v>
      </c>
      <c r="D1816" s="155">
        <v>1.347</v>
      </c>
      <c r="E1816" s="155">
        <v>1.498</v>
      </c>
      <c r="F1816" s="156">
        <v>0.14869888475835599</v>
      </c>
      <c r="G1816" s="154">
        <v>43829</v>
      </c>
      <c r="H1816" s="155">
        <v>1.345</v>
      </c>
      <c r="I1816" s="156">
        <v>9.4232331437855308</v>
      </c>
      <c r="J1816" s="152" t="s">
        <v>16111</v>
      </c>
      <c r="K1816" s="156">
        <v>0.37257824143069301</v>
      </c>
      <c r="L1816" s="156">
        <v>0.97451274362817297</v>
      </c>
      <c r="M1816" s="185">
        <v>1.12612612612612</v>
      </c>
      <c r="N1816" s="156">
        <v>2.6676829268292601</v>
      </c>
      <c r="O1816" s="156">
        <v>9.4232331437855308</v>
      </c>
      <c r="P1816" s="152" t="s">
        <v>16111</v>
      </c>
      <c r="Q1816" s="156">
        <v>5.4815974941268601</v>
      </c>
      <c r="R1816" s="152" t="s">
        <v>628</v>
      </c>
      <c r="S1816" s="156">
        <v>0.823353293413155</v>
      </c>
      <c r="T1816" s="152" t="s">
        <v>16112</v>
      </c>
      <c r="U1816" s="156">
        <v>55.344121999999999</v>
      </c>
      <c r="V1816" s="152" t="s">
        <v>157</v>
      </c>
      <c r="W1816" s="152" t="s">
        <v>186</v>
      </c>
      <c r="X1816" s="155">
        <v>0.32677146239999999</v>
      </c>
      <c r="Y1816" s="152" t="s">
        <v>159</v>
      </c>
      <c r="Z1816" s="154">
        <v>40710</v>
      </c>
      <c r="AA1816" s="153" t="s">
        <v>4326</v>
      </c>
      <c r="AB1816" s="152" t="s">
        <v>874</v>
      </c>
      <c r="AC1816" s="152" t="s">
        <v>246</v>
      </c>
      <c r="AD1816" s="152" t="s">
        <v>207</v>
      </c>
    </row>
    <row r="1817" spans="1:30">
      <c r="A1817" s="189" t="s">
        <v>16113</v>
      </c>
      <c r="B1817" s="189" t="s">
        <v>16114</v>
      </c>
      <c r="C1817" s="154">
        <v>43830</v>
      </c>
      <c r="D1817" s="155">
        <v>1.3919999999999999</v>
      </c>
      <c r="E1817" s="155">
        <v>1.7749999999999999</v>
      </c>
      <c r="F1817" s="156">
        <v>7.9085484218844898E-2</v>
      </c>
      <c r="G1817" s="154">
        <v>43829</v>
      </c>
      <c r="H1817" s="155">
        <v>1.3909</v>
      </c>
      <c r="I1817" s="156">
        <v>9.4167583713252601</v>
      </c>
      <c r="J1817" s="152" t="s">
        <v>16115</v>
      </c>
      <c r="K1817" s="156">
        <v>0.67259709264482603</v>
      </c>
      <c r="L1817" s="156">
        <v>2.7382094619528998</v>
      </c>
      <c r="M1817" s="185">
        <v>3.9193729003359499</v>
      </c>
      <c r="N1817" s="156">
        <v>9.0738128819934207</v>
      </c>
      <c r="O1817" s="156">
        <v>9.4167583713252601</v>
      </c>
      <c r="P1817" s="152" t="s">
        <v>16115</v>
      </c>
      <c r="Q1817" s="156">
        <v>2.0677518697756399</v>
      </c>
      <c r="R1817" s="152" t="s">
        <v>16116</v>
      </c>
      <c r="S1817" s="157">
        <v>0</v>
      </c>
      <c r="T1817" s="152"/>
      <c r="U1817" s="156">
        <v>13.4189072</v>
      </c>
      <c r="V1817" s="152" t="s">
        <v>163</v>
      </c>
      <c r="W1817" s="152" t="s">
        <v>95</v>
      </c>
      <c r="X1817" s="155">
        <v>1.1785388228</v>
      </c>
      <c r="Y1817" s="152" t="s">
        <v>159</v>
      </c>
      <c r="Z1817" s="154">
        <v>42751</v>
      </c>
      <c r="AA1817" s="153" t="s">
        <v>4326</v>
      </c>
      <c r="AB1817" s="152" t="s">
        <v>12321</v>
      </c>
      <c r="AC1817" s="152" t="s">
        <v>271</v>
      </c>
      <c r="AD1817" s="152" t="s">
        <v>207</v>
      </c>
    </row>
    <row r="1818" spans="1:30">
      <c r="A1818" s="189" t="s">
        <v>1241</v>
      </c>
      <c r="B1818" s="189" t="s">
        <v>1242</v>
      </c>
      <c r="C1818" s="154">
        <v>43830</v>
      </c>
      <c r="D1818" s="155">
        <v>1.05</v>
      </c>
      <c r="E1818" s="155">
        <v>1.5004999999999999</v>
      </c>
      <c r="F1818" s="156">
        <v>0.14306151645207199</v>
      </c>
      <c r="G1818" s="154">
        <v>43829</v>
      </c>
      <c r="H1818" s="155">
        <v>1.0485</v>
      </c>
      <c r="I1818" s="156">
        <v>9.4144282444490806</v>
      </c>
      <c r="J1818" s="152" t="s">
        <v>16117</v>
      </c>
      <c r="K1818" s="156">
        <v>0.31527658354830701</v>
      </c>
      <c r="L1818" s="156">
        <v>1.7442134863985601</v>
      </c>
      <c r="M1818" s="185">
        <v>2.23552190840218</v>
      </c>
      <c r="N1818" s="156">
        <v>4.3184023414834503</v>
      </c>
      <c r="O1818" s="156">
        <v>9.4144282444490806</v>
      </c>
      <c r="P1818" s="152" t="s">
        <v>16117</v>
      </c>
      <c r="Q1818" s="156">
        <v>12.605562194653601</v>
      </c>
      <c r="R1818" s="152" t="s">
        <v>16118</v>
      </c>
      <c r="S1818" s="156">
        <v>14.4243118409243</v>
      </c>
      <c r="T1818" s="152" t="s">
        <v>16119</v>
      </c>
      <c r="U1818" s="156">
        <v>62.974910000000001</v>
      </c>
      <c r="V1818" s="152" t="s">
        <v>163</v>
      </c>
      <c r="W1818" s="152" t="s">
        <v>158</v>
      </c>
      <c r="X1818" s="155">
        <v>3.5955452930999998</v>
      </c>
      <c r="Y1818" s="152" t="s">
        <v>159</v>
      </c>
      <c r="Z1818" s="154">
        <v>41036</v>
      </c>
      <c r="AA1818" s="153" t="s">
        <v>4326</v>
      </c>
      <c r="AB1818" s="152" t="s">
        <v>1243</v>
      </c>
      <c r="AC1818" s="152" t="s">
        <v>249</v>
      </c>
      <c r="AD1818" s="152" t="s">
        <v>181</v>
      </c>
    </row>
    <row r="1819" spans="1:30">
      <c r="A1819" s="189" t="s">
        <v>8994</v>
      </c>
      <c r="B1819" s="189" t="s">
        <v>8995</v>
      </c>
      <c r="C1819" s="154">
        <v>43830</v>
      </c>
      <c r="D1819" s="155">
        <v>1.1356999999999999</v>
      </c>
      <c r="E1819" s="155">
        <v>1.1356999999999999</v>
      </c>
      <c r="F1819" s="156">
        <v>0.264853888937926</v>
      </c>
      <c r="G1819" s="154">
        <v>43829</v>
      </c>
      <c r="H1819" s="155">
        <v>1.1327</v>
      </c>
      <c r="I1819" s="156">
        <v>9.4123314065510506</v>
      </c>
      <c r="J1819" s="152" t="s">
        <v>12343</v>
      </c>
      <c r="K1819" s="156">
        <v>1.52869658501698</v>
      </c>
      <c r="L1819" s="156">
        <v>5.0892939761265801</v>
      </c>
      <c r="M1819" s="185">
        <v>7.01027042306605</v>
      </c>
      <c r="N1819" s="156">
        <v>7.2832042320045298</v>
      </c>
      <c r="O1819" s="156">
        <v>9.4123314065510506</v>
      </c>
      <c r="P1819" s="152" t="s">
        <v>12343</v>
      </c>
      <c r="Q1819" s="156">
        <v>9.9419167473378494</v>
      </c>
      <c r="R1819" s="152" t="s">
        <v>12344</v>
      </c>
      <c r="S1819" s="156">
        <v>13.1175298804781</v>
      </c>
      <c r="T1819" s="152" t="s">
        <v>12345</v>
      </c>
      <c r="U1819" s="156">
        <v>13.57</v>
      </c>
      <c r="V1819" s="152" t="s">
        <v>163</v>
      </c>
      <c r="W1819" s="152" t="s">
        <v>189</v>
      </c>
      <c r="X1819" s="155">
        <v>2.1240247485000001</v>
      </c>
      <c r="Y1819" s="152" t="s">
        <v>159</v>
      </c>
      <c r="Z1819" s="154">
        <v>42368</v>
      </c>
      <c r="AA1819" s="153" t="s">
        <v>4326</v>
      </c>
      <c r="AB1819" s="152" t="s">
        <v>12346</v>
      </c>
      <c r="AC1819" s="152" t="s">
        <v>238</v>
      </c>
      <c r="AD1819" s="152" t="s">
        <v>185</v>
      </c>
    </row>
    <row r="1820" spans="1:30">
      <c r="A1820" s="189" t="s">
        <v>8996</v>
      </c>
      <c r="B1820" s="189" t="s">
        <v>8997</v>
      </c>
      <c r="C1820" s="154">
        <v>43830</v>
      </c>
      <c r="D1820" s="155">
        <v>1.0265</v>
      </c>
      <c r="E1820" s="155">
        <v>1.0265</v>
      </c>
      <c r="F1820" s="156">
        <v>0.11703891543937101</v>
      </c>
      <c r="G1820" s="154">
        <v>43829</v>
      </c>
      <c r="H1820" s="155">
        <v>1.0253000000000001</v>
      </c>
      <c r="I1820" s="156">
        <v>9.4116393093156994</v>
      </c>
      <c r="J1820" s="152" t="s">
        <v>12347</v>
      </c>
      <c r="K1820" s="156">
        <v>2.17997212821024</v>
      </c>
      <c r="L1820" s="156">
        <v>6.3840812519432104</v>
      </c>
      <c r="M1820" s="185">
        <v>9.1672870360523202</v>
      </c>
      <c r="N1820" s="156">
        <v>11.141186660892201</v>
      </c>
      <c r="O1820" s="156">
        <v>9.4116393093156994</v>
      </c>
      <c r="P1820" s="152" t="s">
        <v>12347</v>
      </c>
      <c r="Q1820" s="156">
        <v>-1.6950775713464901</v>
      </c>
      <c r="R1820" s="152" t="s">
        <v>12348</v>
      </c>
      <c r="S1820" s="157">
        <v>0</v>
      </c>
      <c r="T1820" s="152"/>
      <c r="U1820" s="156">
        <v>2.65</v>
      </c>
      <c r="V1820" s="152" t="s">
        <v>163</v>
      </c>
      <c r="W1820" s="152" t="s">
        <v>95</v>
      </c>
      <c r="X1820" s="155">
        <v>1.2302062531</v>
      </c>
      <c r="Y1820" s="152" t="s">
        <v>159</v>
      </c>
      <c r="Z1820" s="154">
        <v>42971</v>
      </c>
      <c r="AA1820" s="153" t="s">
        <v>4326</v>
      </c>
      <c r="AB1820" s="152" t="s">
        <v>11698</v>
      </c>
      <c r="AC1820" s="152" t="s">
        <v>570</v>
      </c>
      <c r="AD1820" s="152" t="s">
        <v>170</v>
      </c>
    </row>
    <row r="1821" spans="1:30">
      <c r="A1821" s="189" t="s">
        <v>3978</v>
      </c>
      <c r="B1821" s="189" t="s">
        <v>3979</v>
      </c>
      <c r="C1821" s="154">
        <v>43830</v>
      </c>
      <c r="D1821" s="155">
        <v>1.1153</v>
      </c>
      <c r="E1821" s="155">
        <v>1.1153</v>
      </c>
      <c r="F1821" s="156">
        <v>0.215652798993616</v>
      </c>
      <c r="G1821" s="154">
        <v>43829</v>
      </c>
      <c r="H1821" s="155">
        <v>1.1129</v>
      </c>
      <c r="I1821" s="156">
        <v>9.3967631191760503</v>
      </c>
      <c r="J1821" s="152" t="s">
        <v>3905</v>
      </c>
      <c r="K1821" s="156">
        <v>1.0052526716174499</v>
      </c>
      <c r="L1821" s="156">
        <v>3.5081206496519801</v>
      </c>
      <c r="M1821" s="185">
        <v>4.7033420953811502</v>
      </c>
      <c r="N1821" s="156">
        <v>6.8090404137138396</v>
      </c>
      <c r="O1821" s="156">
        <v>9.3967631191760503</v>
      </c>
      <c r="P1821" s="152" t="s">
        <v>3905</v>
      </c>
      <c r="Q1821" s="157">
        <v>0</v>
      </c>
      <c r="R1821" s="152"/>
      <c r="S1821" s="157">
        <v>0</v>
      </c>
      <c r="T1821" s="152"/>
      <c r="U1821" s="156">
        <v>11.53</v>
      </c>
      <c r="V1821" s="152" t="s">
        <v>157</v>
      </c>
      <c r="W1821" s="152" t="s">
        <v>95</v>
      </c>
      <c r="X1821" s="155">
        <v>1.7692289704999999</v>
      </c>
      <c r="Y1821" s="152" t="s">
        <v>159</v>
      </c>
      <c r="Z1821" s="154">
        <v>43276</v>
      </c>
      <c r="AA1821" s="153" t="s">
        <v>4326</v>
      </c>
      <c r="AB1821" s="152" t="s">
        <v>3980</v>
      </c>
      <c r="AC1821" s="152" t="s">
        <v>492</v>
      </c>
      <c r="AD1821" s="152" t="s">
        <v>162</v>
      </c>
    </row>
    <row r="1822" spans="1:30">
      <c r="A1822" s="189" t="s">
        <v>16120</v>
      </c>
      <c r="B1822" s="189" t="s">
        <v>16121</v>
      </c>
      <c r="C1822" s="154">
        <v>43830</v>
      </c>
      <c r="D1822" s="155">
        <v>1.085</v>
      </c>
      <c r="E1822" s="155">
        <v>1.4710000000000001</v>
      </c>
      <c r="F1822" s="156">
        <v>0.184672206832868</v>
      </c>
      <c r="G1822" s="154">
        <v>43829</v>
      </c>
      <c r="H1822" s="155">
        <v>1.083</v>
      </c>
      <c r="I1822" s="156">
        <v>9.3749999999999893</v>
      </c>
      <c r="J1822" s="152" t="s">
        <v>16122</v>
      </c>
      <c r="K1822" s="156">
        <v>0.93023255813952999</v>
      </c>
      <c r="L1822" s="156">
        <v>2.0696142991533399</v>
      </c>
      <c r="M1822" s="185">
        <v>2.94117647058822</v>
      </c>
      <c r="N1822" s="156">
        <v>3.8277511961722399</v>
      </c>
      <c r="O1822" s="156">
        <v>9.3749999999999893</v>
      </c>
      <c r="P1822" s="152" t="s">
        <v>16122</v>
      </c>
      <c r="Q1822" s="156">
        <v>8.17547357926221</v>
      </c>
      <c r="R1822" s="152" t="s">
        <v>16123</v>
      </c>
      <c r="S1822" s="156">
        <v>5.5454425814089197</v>
      </c>
      <c r="T1822" s="152" t="s">
        <v>16124</v>
      </c>
      <c r="U1822" s="156">
        <v>53.922657000000001</v>
      </c>
      <c r="V1822" s="152" t="s">
        <v>157</v>
      </c>
      <c r="W1822" s="152" t="s">
        <v>158</v>
      </c>
      <c r="X1822" s="155">
        <v>0.16350002829999999</v>
      </c>
      <c r="Y1822" s="152" t="s">
        <v>159</v>
      </c>
      <c r="Z1822" s="154">
        <v>41619</v>
      </c>
      <c r="AA1822" s="153" t="s">
        <v>4326</v>
      </c>
      <c r="AB1822" s="152" t="s">
        <v>290</v>
      </c>
      <c r="AC1822" s="152" t="s">
        <v>210</v>
      </c>
      <c r="AD1822" s="152" t="s">
        <v>173</v>
      </c>
    </row>
    <row r="1823" spans="1:30">
      <c r="A1823" s="189" t="s">
        <v>16125</v>
      </c>
      <c r="B1823" s="189" t="s">
        <v>16126</v>
      </c>
      <c r="C1823" s="154">
        <v>43830</v>
      </c>
      <c r="D1823" s="155">
        <v>1.2030000000000001</v>
      </c>
      <c r="E1823" s="155">
        <v>1.236</v>
      </c>
      <c r="F1823" s="156">
        <v>0.166527893422138</v>
      </c>
      <c r="G1823" s="154">
        <v>43829</v>
      </c>
      <c r="H1823" s="155">
        <v>1.2010000000000001</v>
      </c>
      <c r="I1823" s="156">
        <v>9.3636363636363598</v>
      </c>
      <c r="J1823" s="152" t="s">
        <v>16127</v>
      </c>
      <c r="K1823" s="156">
        <v>0.24999999999999301</v>
      </c>
      <c r="L1823" s="156">
        <v>1.3479359730412701</v>
      </c>
      <c r="M1823" s="185">
        <v>2.6450511945392599</v>
      </c>
      <c r="N1823" s="156">
        <v>4.5178105994787101</v>
      </c>
      <c r="O1823" s="156">
        <v>9.3636363636363598</v>
      </c>
      <c r="P1823" s="152" t="s">
        <v>16127</v>
      </c>
      <c r="Q1823" s="156">
        <v>11.1829944547135</v>
      </c>
      <c r="R1823" s="152" t="s">
        <v>16128</v>
      </c>
      <c r="S1823" s="156">
        <v>17.307637086092701</v>
      </c>
      <c r="T1823" s="152" t="s">
        <v>16129</v>
      </c>
      <c r="U1823" s="156">
        <v>23.9941724</v>
      </c>
      <c r="V1823" s="152" t="s">
        <v>157</v>
      </c>
      <c r="W1823" s="152" t="s">
        <v>166</v>
      </c>
      <c r="X1823" s="155">
        <v>0.98766897200000003</v>
      </c>
      <c r="Y1823" s="152" t="s">
        <v>159</v>
      </c>
      <c r="Z1823" s="154">
        <v>42404</v>
      </c>
      <c r="AA1823" s="153" t="s">
        <v>4326</v>
      </c>
      <c r="AB1823" s="152" t="s">
        <v>3621</v>
      </c>
      <c r="AC1823" s="152" t="s">
        <v>283</v>
      </c>
      <c r="AD1823" s="152" t="s">
        <v>165</v>
      </c>
    </row>
    <row r="1824" spans="1:30">
      <c r="A1824" s="189" t="s">
        <v>16130</v>
      </c>
      <c r="B1824" s="189" t="s">
        <v>16131</v>
      </c>
      <c r="C1824" s="154">
        <v>43830</v>
      </c>
      <c r="D1824" s="155">
        <v>0.92979999999999996</v>
      </c>
      <c r="E1824" s="155">
        <v>1.1898</v>
      </c>
      <c r="F1824" s="156">
        <v>0.33452034099491101</v>
      </c>
      <c r="G1824" s="154">
        <v>43829</v>
      </c>
      <c r="H1824" s="155">
        <v>0.92669999999999997</v>
      </c>
      <c r="I1824" s="156">
        <v>9.3625029404845801</v>
      </c>
      <c r="J1824" s="152" t="s">
        <v>16132</v>
      </c>
      <c r="K1824" s="156">
        <v>0.90070537167660902</v>
      </c>
      <c r="L1824" s="156">
        <v>4.3312387791741402</v>
      </c>
      <c r="M1824" s="185">
        <v>4.6836298131051404</v>
      </c>
      <c r="N1824" s="156">
        <v>7.0211786372007197</v>
      </c>
      <c r="O1824" s="156">
        <v>9.3625029404845801</v>
      </c>
      <c r="P1824" s="152" t="s">
        <v>16132</v>
      </c>
      <c r="Q1824" s="156">
        <v>14.694900494623001</v>
      </c>
      <c r="R1824" s="152" t="s">
        <v>711</v>
      </c>
      <c r="S1824" s="156">
        <v>16.798436000572799</v>
      </c>
      <c r="T1824" s="152" t="s">
        <v>16133</v>
      </c>
      <c r="U1824" s="156">
        <v>18.662342486636302</v>
      </c>
      <c r="V1824" s="152" t="s">
        <v>157</v>
      </c>
      <c r="W1824" s="152" t="s">
        <v>166</v>
      </c>
      <c r="X1824" s="155">
        <v>1.2272416E-3</v>
      </c>
      <c r="Y1824" s="152" t="s">
        <v>159</v>
      </c>
      <c r="Z1824" s="154">
        <v>42545</v>
      </c>
      <c r="AA1824" s="153" t="s">
        <v>4326</v>
      </c>
      <c r="AB1824" s="152" t="s">
        <v>780</v>
      </c>
      <c r="AC1824" s="152" t="s">
        <v>236</v>
      </c>
      <c r="AD1824" s="152" t="s">
        <v>170</v>
      </c>
    </row>
    <row r="1825" spans="1:30">
      <c r="A1825" s="189" t="s">
        <v>16134</v>
      </c>
      <c r="B1825" s="189" t="s">
        <v>16135</v>
      </c>
      <c r="C1825" s="154">
        <v>43830</v>
      </c>
      <c r="D1825" s="155">
        <v>1.5660000000000001</v>
      </c>
      <c r="E1825" s="155">
        <v>1.641</v>
      </c>
      <c r="F1825" s="156">
        <v>0.44900577293136801</v>
      </c>
      <c r="G1825" s="154">
        <v>43829</v>
      </c>
      <c r="H1825" s="155">
        <v>1.5589999999999999</v>
      </c>
      <c r="I1825" s="156">
        <v>9.3575418994413493</v>
      </c>
      <c r="J1825" s="152" t="s">
        <v>741</v>
      </c>
      <c r="K1825" s="156">
        <v>0.96711798839459495</v>
      </c>
      <c r="L1825" s="156">
        <v>3.5714285714285801</v>
      </c>
      <c r="M1825" s="185">
        <v>4.4696464309539703</v>
      </c>
      <c r="N1825" s="156">
        <v>6.8212824010914099</v>
      </c>
      <c r="O1825" s="156">
        <v>9.3575418994413493</v>
      </c>
      <c r="P1825" s="152" t="s">
        <v>741</v>
      </c>
      <c r="Q1825" s="156">
        <v>16.258351893095799</v>
      </c>
      <c r="R1825" s="152" t="s">
        <v>849</v>
      </c>
      <c r="S1825" s="156">
        <v>7.7770130763936702</v>
      </c>
      <c r="T1825" s="152" t="s">
        <v>16136</v>
      </c>
      <c r="U1825" s="156">
        <v>47.802156071428598</v>
      </c>
      <c r="V1825" s="152" t="s">
        <v>157</v>
      </c>
      <c r="W1825" s="152" t="s">
        <v>158</v>
      </c>
      <c r="X1825" s="155">
        <v>6.2480570899999997E-2</v>
      </c>
      <c r="Y1825" s="152" t="s">
        <v>159</v>
      </c>
      <c r="Z1825" s="154">
        <v>41800</v>
      </c>
      <c r="AA1825" s="153" t="s">
        <v>4326</v>
      </c>
      <c r="AB1825" s="152" t="s">
        <v>16137</v>
      </c>
      <c r="AC1825" s="152" t="s">
        <v>195</v>
      </c>
      <c r="AD1825" s="152" t="s">
        <v>165</v>
      </c>
    </row>
    <row r="1826" spans="1:30">
      <c r="A1826" s="189" t="s">
        <v>8998</v>
      </c>
      <c r="B1826" s="189" t="s">
        <v>8999</v>
      </c>
      <c r="C1826" s="154">
        <v>43830</v>
      </c>
      <c r="D1826" s="155">
        <v>1.145</v>
      </c>
      <c r="E1826" s="155">
        <v>1.2170000000000001</v>
      </c>
      <c r="F1826" s="156">
        <v>8.7412587412593598E-2</v>
      </c>
      <c r="G1826" s="154">
        <v>43829</v>
      </c>
      <c r="H1826" s="155">
        <v>1.1439999999999999</v>
      </c>
      <c r="I1826" s="156">
        <v>9.3535128384461395</v>
      </c>
      <c r="J1826" s="152" t="s">
        <v>12349</v>
      </c>
      <c r="K1826" s="156">
        <v>0.35056967572303799</v>
      </c>
      <c r="L1826" s="156">
        <v>1.9590382902938499</v>
      </c>
      <c r="M1826" s="185">
        <v>4.2804846350262897</v>
      </c>
      <c r="N1826" s="156">
        <v>7.8389212478859598</v>
      </c>
      <c r="O1826" s="156">
        <v>9.3535128384461395</v>
      </c>
      <c r="P1826" s="152" t="s">
        <v>12349</v>
      </c>
      <c r="Q1826" s="156">
        <v>12.513893744250201</v>
      </c>
      <c r="R1826" s="152" t="s">
        <v>12350</v>
      </c>
      <c r="S1826" s="156">
        <v>19.436135253906201</v>
      </c>
      <c r="T1826" s="152" t="s">
        <v>12351</v>
      </c>
      <c r="U1826" s="156">
        <v>22.302602499999999</v>
      </c>
      <c r="V1826" s="152" t="s">
        <v>163</v>
      </c>
      <c r="W1826" s="152" t="s">
        <v>166</v>
      </c>
      <c r="X1826" s="155">
        <v>3.1995179848999999</v>
      </c>
      <c r="Y1826" s="152" t="s">
        <v>159</v>
      </c>
      <c r="Z1826" s="154">
        <v>42468</v>
      </c>
      <c r="AA1826" s="153" t="s">
        <v>4326</v>
      </c>
      <c r="AB1826" s="152" t="s">
        <v>327</v>
      </c>
      <c r="AC1826" s="152" t="s">
        <v>240</v>
      </c>
      <c r="AD1826" s="152" t="s">
        <v>183</v>
      </c>
    </row>
    <row r="1827" spans="1:30">
      <c r="A1827" s="189" t="s">
        <v>16138</v>
      </c>
      <c r="B1827" s="189" t="s">
        <v>16139</v>
      </c>
      <c r="C1827" s="154">
        <v>43830</v>
      </c>
      <c r="D1827" s="155">
        <v>1.1547000000000001</v>
      </c>
      <c r="E1827" s="155">
        <v>1.1547000000000001</v>
      </c>
      <c r="F1827" s="156">
        <v>8.6610081413466995E-3</v>
      </c>
      <c r="G1827" s="154">
        <v>43829</v>
      </c>
      <c r="H1827" s="155">
        <v>1.1546000000000001</v>
      </c>
      <c r="I1827" s="156">
        <v>9.3362370987595895</v>
      </c>
      <c r="J1827" s="152" t="s">
        <v>16140</v>
      </c>
      <c r="K1827" s="156">
        <v>0.90003495281369905</v>
      </c>
      <c r="L1827" s="156">
        <v>2.2854105766675601</v>
      </c>
      <c r="M1827" s="185">
        <v>3.9333933393339402</v>
      </c>
      <c r="N1827" s="156">
        <v>5.8872077028885901</v>
      </c>
      <c r="O1827" s="156">
        <v>9.3362370987595895</v>
      </c>
      <c r="P1827" s="152" t="s">
        <v>16140</v>
      </c>
      <c r="Q1827" s="156">
        <v>6.4926680807894499</v>
      </c>
      <c r="R1827" s="152" t="s">
        <v>16141</v>
      </c>
      <c r="S1827" s="157">
        <v>0</v>
      </c>
      <c r="T1827" s="152"/>
      <c r="U1827" s="156">
        <v>15.47</v>
      </c>
      <c r="V1827" s="152" t="s">
        <v>163</v>
      </c>
      <c r="W1827" s="152" t="s">
        <v>95</v>
      </c>
      <c r="X1827" s="155">
        <v>0.3293695459</v>
      </c>
      <c r="Y1827" s="152" t="s">
        <v>159</v>
      </c>
      <c r="Z1827" s="154">
        <v>42745</v>
      </c>
      <c r="AA1827" s="153" t="s">
        <v>4326</v>
      </c>
      <c r="AB1827" s="152" t="s">
        <v>12342</v>
      </c>
      <c r="AC1827" s="152" t="s">
        <v>195</v>
      </c>
      <c r="AD1827" s="152" t="s">
        <v>170</v>
      </c>
    </row>
    <row r="1828" spans="1:30">
      <c r="A1828" s="189" t="s">
        <v>16142</v>
      </c>
      <c r="B1828" s="189" t="s">
        <v>16143</v>
      </c>
      <c r="C1828" s="154">
        <v>43830</v>
      </c>
      <c r="D1828" s="155">
        <v>1.1032999999999999</v>
      </c>
      <c r="E1828" s="155">
        <v>1.1032999999999999</v>
      </c>
      <c r="F1828" s="156">
        <v>1.8130722509290001E-2</v>
      </c>
      <c r="G1828" s="154">
        <v>43829</v>
      </c>
      <c r="H1828" s="155">
        <v>1.1031</v>
      </c>
      <c r="I1828" s="156">
        <v>9.3350510355762406</v>
      </c>
      <c r="J1828" s="152" t="s">
        <v>16144</v>
      </c>
      <c r="K1828" s="156">
        <v>1.31313131313131</v>
      </c>
      <c r="L1828" s="156">
        <v>4.6873517411519003</v>
      </c>
      <c r="M1828" s="185">
        <v>7.1893519867871198</v>
      </c>
      <c r="N1828" s="156">
        <v>7.6495267831007903</v>
      </c>
      <c r="O1828" s="156">
        <v>9.3350510355762406</v>
      </c>
      <c r="P1828" s="152" t="s">
        <v>16144</v>
      </c>
      <c r="Q1828" s="156">
        <v>1.68663594470046</v>
      </c>
      <c r="R1828" s="152" t="s">
        <v>16145</v>
      </c>
      <c r="S1828" s="156">
        <v>4.4791666666666599</v>
      </c>
      <c r="T1828" s="152" t="s">
        <v>16146</v>
      </c>
      <c r="U1828" s="156">
        <v>10.33</v>
      </c>
      <c r="V1828" s="152" t="s">
        <v>163</v>
      </c>
      <c r="W1828" s="152" t="s">
        <v>158</v>
      </c>
      <c r="X1828" s="155">
        <v>1.41034899E-2</v>
      </c>
      <c r="Y1828" s="152" t="s">
        <v>159</v>
      </c>
      <c r="Z1828" s="154">
        <v>42170</v>
      </c>
      <c r="AA1828" s="153" t="s">
        <v>4326</v>
      </c>
      <c r="AB1828" s="152" t="s">
        <v>16147</v>
      </c>
      <c r="AC1828" s="152" t="s">
        <v>263</v>
      </c>
      <c r="AD1828" s="152" t="s">
        <v>162</v>
      </c>
    </row>
    <row r="1829" spans="1:30">
      <c r="A1829" s="189" t="s">
        <v>16148</v>
      </c>
      <c r="B1829" s="189" t="s">
        <v>16149</v>
      </c>
      <c r="C1829" s="154">
        <v>43830</v>
      </c>
      <c r="D1829" s="155">
        <v>1.0431999999999999</v>
      </c>
      <c r="E1829" s="155">
        <v>1.2040999999999999</v>
      </c>
      <c r="F1829" s="156">
        <v>0.115163147792683</v>
      </c>
      <c r="G1829" s="154">
        <v>43829</v>
      </c>
      <c r="H1829" s="155">
        <v>1.042</v>
      </c>
      <c r="I1829" s="156">
        <v>9.3320292108362803</v>
      </c>
      <c r="J1829" s="152" t="s">
        <v>16150</v>
      </c>
      <c r="K1829" s="156">
        <v>0.46224961479196802</v>
      </c>
      <c r="L1829" s="156">
        <v>1.24223602484472</v>
      </c>
      <c r="M1829" s="185">
        <v>1.76774816860588</v>
      </c>
      <c r="N1829" s="156">
        <v>3.4903607547169799</v>
      </c>
      <c r="O1829" s="156">
        <v>9.3320292108362803</v>
      </c>
      <c r="P1829" s="152" t="s">
        <v>16150</v>
      </c>
      <c r="Q1829" s="156">
        <v>18.338492340884599</v>
      </c>
      <c r="R1829" s="152" t="s">
        <v>16151</v>
      </c>
      <c r="S1829" s="157">
        <v>0</v>
      </c>
      <c r="T1829" s="152"/>
      <c r="U1829" s="156">
        <v>20.66976064</v>
      </c>
      <c r="V1829" s="152" t="s">
        <v>157</v>
      </c>
      <c r="W1829" s="152" t="s">
        <v>95</v>
      </c>
      <c r="X1829" s="155">
        <v>9.2038417179999996</v>
      </c>
      <c r="Y1829" s="152" t="s">
        <v>159</v>
      </c>
      <c r="Z1829" s="154">
        <v>42804</v>
      </c>
      <c r="AA1829" s="153" t="s">
        <v>4326</v>
      </c>
      <c r="AB1829" s="152" t="s">
        <v>1227</v>
      </c>
      <c r="AC1829" s="152" t="s">
        <v>329</v>
      </c>
      <c r="AD1829" s="152" t="s">
        <v>229</v>
      </c>
    </row>
    <row r="1830" spans="1:30">
      <c r="A1830" s="189" t="s">
        <v>9000</v>
      </c>
      <c r="B1830" s="189" t="s">
        <v>9001</v>
      </c>
      <c r="C1830" s="154">
        <v>43830</v>
      </c>
      <c r="D1830" s="155">
        <v>1.1975</v>
      </c>
      <c r="E1830" s="155">
        <v>1.1975</v>
      </c>
      <c r="F1830" s="156">
        <v>0.125418060200674</v>
      </c>
      <c r="G1830" s="154">
        <v>43829</v>
      </c>
      <c r="H1830" s="155">
        <v>1.196</v>
      </c>
      <c r="I1830" s="156">
        <v>9.3207960562351708</v>
      </c>
      <c r="J1830" s="152" t="s">
        <v>12352</v>
      </c>
      <c r="K1830" s="156">
        <v>0.495132594830481</v>
      </c>
      <c r="L1830" s="156">
        <v>1.5260703688003401</v>
      </c>
      <c r="M1830" s="185">
        <v>2.2193768672641898</v>
      </c>
      <c r="N1830" s="156">
        <v>5.1360842844600496</v>
      </c>
      <c r="O1830" s="156">
        <v>9.3207960562351708</v>
      </c>
      <c r="P1830" s="152" t="s">
        <v>12352</v>
      </c>
      <c r="Q1830" s="156">
        <v>12.663467870919201</v>
      </c>
      <c r="R1830" s="152" t="s">
        <v>12353</v>
      </c>
      <c r="S1830" s="156">
        <v>19.463288108539501</v>
      </c>
      <c r="T1830" s="152" t="s">
        <v>12354</v>
      </c>
      <c r="U1830" s="156">
        <v>19.75</v>
      </c>
      <c r="V1830" s="152" t="s">
        <v>163</v>
      </c>
      <c r="W1830" s="152" t="s">
        <v>166</v>
      </c>
      <c r="X1830" s="155">
        <v>7.0306704865</v>
      </c>
      <c r="Y1830" s="152" t="s">
        <v>159</v>
      </c>
      <c r="Z1830" s="154">
        <v>42705</v>
      </c>
      <c r="AA1830" s="153" t="s">
        <v>4326</v>
      </c>
      <c r="AB1830" s="152" t="s">
        <v>591</v>
      </c>
      <c r="AC1830" s="152" t="s">
        <v>228</v>
      </c>
      <c r="AD1830" s="152" t="s">
        <v>247</v>
      </c>
    </row>
    <row r="1831" spans="1:30">
      <c r="A1831" s="189" t="s">
        <v>16152</v>
      </c>
      <c r="B1831" s="189" t="s">
        <v>16153</v>
      </c>
      <c r="C1831" s="154">
        <v>43830</v>
      </c>
      <c r="D1831" s="155">
        <v>1.3920999999999999</v>
      </c>
      <c r="E1831" s="155">
        <v>1.575</v>
      </c>
      <c r="F1831" s="156">
        <v>0.28093934591555503</v>
      </c>
      <c r="G1831" s="154">
        <v>43829</v>
      </c>
      <c r="H1831" s="155">
        <v>1.3882000000000001</v>
      </c>
      <c r="I1831" s="156">
        <v>9.3111270332792699</v>
      </c>
      <c r="J1831" s="152" t="s">
        <v>16154</v>
      </c>
      <c r="K1831" s="156">
        <v>0.75078487122396298</v>
      </c>
      <c r="L1831" s="156">
        <v>2.91059296662289</v>
      </c>
      <c r="M1831" s="185">
        <v>2.7222485605574001</v>
      </c>
      <c r="N1831" s="156">
        <v>4.0255888017562897</v>
      </c>
      <c r="O1831" s="156">
        <v>9.3111270332792699</v>
      </c>
      <c r="P1831" s="152" t="s">
        <v>16154</v>
      </c>
      <c r="Q1831" s="156">
        <v>12.1133498292736</v>
      </c>
      <c r="R1831" s="152" t="s">
        <v>16155</v>
      </c>
      <c r="S1831" s="156">
        <v>14.224359681043399</v>
      </c>
      <c r="T1831" s="152" t="s">
        <v>16156</v>
      </c>
      <c r="U1831" s="156">
        <v>59.462270799999999</v>
      </c>
      <c r="V1831" s="152" t="s">
        <v>163</v>
      </c>
      <c r="W1831" s="152" t="s">
        <v>189</v>
      </c>
      <c r="X1831" s="155">
        <v>0.1660830687</v>
      </c>
      <c r="Y1831" s="152" t="s">
        <v>159</v>
      </c>
      <c r="Z1831" s="154">
        <v>40329</v>
      </c>
      <c r="AA1831" s="153" t="s">
        <v>4326</v>
      </c>
      <c r="AB1831" s="152" t="s">
        <v>273</v>
      </c>
      <c r="AC1831" s="152" t="s">
        <v>175</v>
      </c>
      <c r="AD1831" s="152" t="s">
        <v>207</v>
      </c>
    </row>
    <row r="1832" spans="1:30">
      <c r="A1832" s="189" t="s">
        <v>9002</v>
      </c>
      <c r="B1832" s="189" t="s">
        <v>9003</v>
      </c>
      <c r="C1832" s="154">
        <v>43830</v>
      </c>
      <c r="D1832" s="155">
        <v>1.0942000000000001</v>
      </c>
      <c r="E1832" s="155">
        <v>1.0942000000000001</v>
      </c>
      <c r="F1832" s="156">
        <v>0.19229008332570199</v>
      </c>
      <c r="G1832" s="154">
        <v>43829</v>
      </c>
      <c r="H1832" s="155">
        <v>1.0921000000000001</v>
      </c>
      <c r="I1832" s="156">
        <v>9.3106893106893303</v>
      </c>
      <c r="J1832" s="152" t="s">
        <v>12355</v>
      </c>
      <c r="K1832" s="156">
        <v>0.77362313501565305</v>
      </c>
      <c r="L1832" s="156">
        <v>2.93508936970838</v>
      </c>
      <c r="M1832" s="185">
        <v>4.9894454039531801</v>
      </c>
      <c r="N1832" s="156">
        <v>5.8015857667762596</v>
      </c>
      <c r="O1832" s="156">
        <v>9.3106893106893303</v>
      </c>
      <c r="P1832" s="152" t="s">
        <v>12355</v>
      </c>
      <c r="Q1832" s="157">
        <v>0</v>
      </c>
      <c r="R1832" s="152"/>
      <c r="S1832" s="157">
        <v>0</v>
      </c>
      <c r="T1832" s="152"/>
      <c r="U1832" s="156">
        <v>9.4200000000000106</v>
      </c>
      <c r="V1832" s="152" t="s">
        <v>174</v>
      </c>
      <c r="W1832" s="152" t="s">
        <v>95</v>
      </c>
      <c r="X1832" s="155">
        <v>0.68255684999999999</v>
      </c>
      <c r="Y1832" s="152" t="s">
        <v>159</v>
      </c>
      <c r="Z1832" s="154">
        <v>43216</v>
      </c>
      <c r="AA1832" s="153" t="s">
        <v>4326</v>
      </c>
      <c r="AB1832" s="152" t="s">
        <v>258</v>
      </c>
      <c r="AC1832" s="152" t="s">
        <v>240</v>
      </c>
      <c r="AD1832" s="152" t="s">
        <v>272</v>
      </c>
    </row>
    <row r="1833" spans="1:30">
      <c r="A1833" s="189" t="s">
        <v>16157</v>
      </c>
      <c r="B1833" s="189" t="s">
        <v>16158</v>
      </c>
      <c r="C1833" s="154">
        <v>43830</v>
      </c>
      <c r="D1833" s="155">
        <v>1.093</v>
      </c>
      <c r="E1833" s="155">
        <v>1.093</v>
      </c>
      <c r="F1833" s="156">
        <v>0.27522935779815499</v>
      </c>
      <c r="G1833" s="154">
        <v>43829</v>
      </c>
      <c r="H1833" s="155">
        <v>1.0900000000000001</v>
      </c>
      <c r="I1833" s="156">
        <v>9.3000000000000007</v>
      </c>
      <c r="J1833" s="152" t="s">
        <v>16159</v>
      </c>
      <c r="K1833" s="156">
        <v>1.2974976830398499</v>
      </c>
      <c r="L1833" s="156">
        <v>3.1132075471698002</v>
      </c>
      <c r="M1833" s="185">
        <v>3.99619410085633</v>
      </c>
      <c r="N1833" s="156">
        <v>6.4264849074975698</v>
      </c>
      <c r="O1833" s="156">
        <v>9.3000000000000007</v>
      </c>
      <c r="P1833" s="152" t="s">
        <v>16159</v>
      </c>
      <c r="Q1833" s="156">
        <v>3.6018957345971598</v>
      </c>
      <c r="R1833" s="152" t="s">
        <v>16160</v>
      </c>
      <c r="S1833" s="156">
        <v>7.0519098922624996</v>
      </c>
      <c r="T1833" s="152" t="s">
        <v>16161</v>
      </c>
      <c r="U1833" s="156">
        <v>9.3000000000000007</v>
      </c>
      <c r="V1833" s="152" t="s">
        <v>157</v>
      </c>
      <c r="W1833" s="152" t="s">
        <v>158</v>
      </c>
      <c r="X1833" s="155">
        <v>4.2610659999999998E-4</v>
      </c>
      <c r="Y1833" s="152" t="s">
        <v>159</v>
      </c>
      <c r="Z1833" s="154">
        <v>42247</v>
      </c>
      <c r="AA1833" s="153" t="s">
        <v>4326</v>
      </c>
      <c r="AB1833" s="152" t="s">
        <v>262</v>
      </c>
      <c r="AC1833" s="152" t="s">
        <v>263</v>
      </c>
      <c r="AD1833" s="152" t="s">
        <v>165</v>
      </c>
    </row>
    <row r="1834" spans="1:30">
      <c r="A1834" s="189" t="s">
        <v>16162</v>
      </c>
      <c r="B1834" s="189" t="s">
        <v>16163</v>
      </c>
      <c r="C1834" s="154">
        <v>43830</v>
      </c>
      <c r="D1834" s="155">
        <v>1.0347999999999999</v>
      </c>
      <c r="E1834" s="155">
        <v>1.0347999999999999</v>
      </c>
      <c r="F1834" s="156">
        <v>8.7049037624518905E-2</v>
      </c>
      <c r="G1834" s="154">
        <v>43829</v>
      </c>
      <c r="H1834" s="155">
        <v>1.0339</v>
      </c>
      <c r="I1834" s="156">
        <v>9.2829232231492202</v>
      </c>
      <c r="J1834" s="152" t="s">
        <v>16164</v>
      </c>
      <c r="K1834" s="156">
        <v>2.33386075949366</v>
      </c>
      <c r="L1834" s="156">
        <v>6.44995370846621</v>
      </c>
      <c r="M1834" s="185">
        <v>8.5151006711409298</v>
      </c>
      <c r="N1834" s="156">
        <v>7.9716193656093397</v>
      </c>
      <c r="O1834" s="156">
        <v>9.2829232231492202</v>
      </c>
      <c r="P1834" s="152" t="s">
        <v>16164</v>
      </c>
      <c r="Q1834" s="156">
        <v>-10.569527266442</v>
      </c>
      <c r="R1834" s="152" t="s">
        <v>16165</v>
      </c>
      <c r="S1834" s="156">
        <v>-2.69863657733897</v>
      </c>
      <c r="T1834" s="152" t="s">
        <v>16166</v>
      </c>
      <c r="U1834" s="156">
        <v>3.4799999999999902</v>
      </c>
      <c r="V1834" s="152" t="s">
        <v>157</v>
      </c>
      <c r="W1834" s="152" t="s">
        <v>158</v>
      </c>
      <c r="X1834" s="155">
        <v>2.3479035299999999E-2</v>
      </c>
      <c r="Y1834" s="152" t="s">
        <v>159</v>
      </c>
      <c r="Z1834" s="154">
        <v>42121</v>
      </c>
      <c r="AA1834" s="153" t="s">
        <v>4326</v>
      </c>
      <c r="AB1834" s="152" t="s">
        <v>16167</v>
      </c>
      <c r="AC1834" s="152" t="s">
        <v>427</v>
      </c>
      <c r="AD1834" s="152" t="s">
        <v>183</v>
      </c>
    </row>
    <row r="1835" spans="1:30">
      <c r="A1835" s="189" t="s">
        <v>16168</v>
      </c>
      <c r="B1835" s="189" t="s">
        <v>16169</v>
      </c>
      <c r="C1835" s="154">
        <v>43830</v>
      </c>
      <c r="D1835" s="155">
        <v>1.3209</v>
      </c>
      <c r="E1835" s="155">
        <v>1.3209</v>
      </c>
      <c r="F1835" s="156">
        <v>0.14404852160727899</v>
      </c>
      <c r="G1835" s="154">
        <v>43829</v>
      </c>
      <c r="H1835" s="155">
        <v>1.319</v>
      </c>
      <c r="I1835" s="156">
        <v>9.2827004219409108</v>
      </c>
      <c r="J1835" s="152" t="s">
        <v>16170</v>
      </c>
      <c r="K1835" s="156">
        <v>0.98623853211008505</v>
      </c>
      <c r="L1835" s="156">
        <v>2.7138413685847498</v>
      </c>
      <c r="M1835" s="185">
        <v>3.8116944357120399</v>
      </c>
      <c r="N1835" s="156">
        <v>0.86285888821013002</v>
      </c>
      <c r="O1835" s="156">
        <v>9.2827004219409108</v>
      </c>
      <c r="P1835" s="152" t="s">
        <v>16170</v>
      </c>
      <c r="Q1835" s="156">
        <v>5.2090800477897199</v>
      </c>
      <c r="R1835" s="152" t="s">
        <v>16171</v>
      </c>
      <c r="S1835" s="156">
        <v>22.646239554317599</v>
      </c>
      <c r="T1835" s="152" t="s">
        <v>16172</v>
      </c>
      <c r="U1835" s="156">
        <v>27.377049180327901</v>
      </c>
      <c r="V1835" s="152" t="s">
        <v>163</v>
      </c>
      <c r="W1835" s="152" t="s">
        <v>166</v>
      </c>
      <c r="X1835" s="155">
        <v>1.8407247483</v>
      </c>
      <c r="Y1835" s="152" t="s">
        <v>159</v>
      </c>
      <c r="Z1835" s="154">
        <v>42325</v>
      </c>
      <c r="AA1835" s="153" t="s">
        <v>4326</v>
      </c>
      <c r="AB1835" s="152" t="s">
        <v>12335</v>
      </c>
      <c r="AC1835" s="152" t="s">
        <v>381</v>
      </c>
      <c r="AD1835" s="152" t="s">
        <v>170</v>
      </c>
    </row>
    <row r="1836" spans="1:30">
      <c r="A1836" s="189" t="s">
        <v>16173</v>
      </c>
      <c r="B1836" s="189" t="s">
        <v>16174</v>
      </c>
      <c r="C1836" s="154">
        <v>43830</v>
      </c>
      <c r="D1836" s="155">
        <v>1.1456</v>
      </c>
      <c r="E1836" s="155">
        <v>1.1456</v>
      </c>
      <c r="F1836" s="156">
        <v>7.8623220057648394E-2</v>
      </c>
      <c r="G1836" s="154">
        <v>43829</v>
      </c>
      <c r="H1836" s="155">
        <v>1.1447000000000001</v>
      </c>
      <c r="I1836" s="156">
        <v>9.2816941715157792</v>
      </c>
      <c r="J1836" s="152" t="s">
        <v>16175</v>
      </c>
      <c r="K1836" s="156">
        <v>0.98730606488010197</v>
      </c>
      <c r="L1836" s="156">
        <v>2.85509068055307</v>
      </c>
      <c r="M1836" s="185">
        <v>4.2022921593596498</v>
      </c>
      <c r="N1836" s="156">
        <v>5.1105606018900698</v>
      </c>
      <c r="O1836" s="156">
        <v>9.2816941715157792</v>
      </c>
      <c r="P1836" s="152" t="s">
        <v>16175</v>
      </c>
      <c r="Q1836" s="156">
        <v>8.7939221272554597</v>
      </c>
      <c r="R1836" s="152" t="s">
        <v>16176</v>
      </c>
      <c r="S1836" s="156">
        <v>14.319928150883101</v>
      </c>
      <c r="T1836" s="152" t="s">
        <v>16177</v>
      </c>
      <c r="U1836" s="156">
        <v>14.56</v>
      </c>
      <c r="V1836" s="152" t="s">
        <v>157</v>
      </c>
      <c r="W1836" s="152" t="s">
        <v>189</v>
      </c>
      <c r="X1836" s="155">
        <v>0.15904902639999999</v>
      </c>
      <c r="Y1836" s="152" t="s">
        <v>159</v>
      </c>
      <c r="Z1836" s="154">
        <v>42669</v>
      </c>
      <c r="AA1836" s="153" t="s">
        <v>4326</v>
      </c>
      <c r="AB1836" s="152" t="s">
        <v>573</v>
      </c>
      <c r="AC1836" s="152" t="s">
        <v>343</v>
      </c>
      <c r="AD1836" s="152" t="s">
        <v>162</v>
      </c>
    </row>
    <row r="1837" spans="1:30">
      <c r="A1837" s="189" t="s">
        <v>4024</v>
      </c>
      <c r="B1837" s="189" t="s">
        <v>4025</v>
      </c>
      <c r="C1837" s="154">
        <v>43830</v>
      </c>
      <c r="D1837" s="155">
        <v>1.18</v>
      </c>
      <c r="E1837" s="155">
        <v>1.7210000000000001</v>
      </c>
      <c r="F1837" s="156">
        <v>0.16977928692699401</v>
      </c>
      <c r="G1837" s="154">
        <v>43829</v>
      </c>
      <c r="H1837" s="155">
        <v>1.1779999999999999</v>
      </c>
      <c r="I1837" s="156">
        <v>9.2809961002266697</v>
      </c>
      <c r="J1837" s="152" t="s">
        <v>3908</v>
      </c>
      <c r="K1837" s="156">
        <v>0.68259385665528804</v>
      </c>
      <c r="L1837" s="156">
        <v>4.2402826855123701</v>
      </c>
      <c r="M1837" s="185">
        <v>4.9650851870158403</v>
      </c>
      <c r="N1837" s="156">
        <v>4.64152247655392</v>
      </c>
      <c r="O1837" s="156">
        <v>9.2809961002266697</v>
      </c>
      <c r="P1837" s="152" t="s">
        <v>3908</v>
      </c>
      <c r="Q1837" s="156">
        <v>7.6594554932927803</v>
      </c>
      <c r="R1837" s="152" t="s">
        <v>6811</v>
      </c>
      <c r="S1837" s="156">
        <v>11.8588045023953</v>
      </c>
      <c r="T1837" s="152" t="s">
        <v>6812</v>
      </c>
      <c r="U1837" s="156">
        <v>91.256641999999999</v>
      </c>
      <c r="V1837" s="152" t="s">
        <v>157</v>
      </c>
      <c r="W1837" s="152" t="s">
        <v>189</v>
      </c>
      <c r="X1837" s="155">
        <v>0.59469702599999996</v>
      </c>
      <c r="Y1837" s="152" t="s">
        <v>159</v>
      </c>
      <c r="Z1837" s="154">
        <v>39701</v>
      </c>
      <c r="AA1837" s="153" t="s">
        <v>4326</v>
      </c>
      <c r="AB1837" s="152" t="s">
        <v>6813</v>
      </c>
      <c r="AC1837" s="152" t="s">
        <v>240</v>
      </c>
      <c r="AD1837" s="152" t="s">
        <v>162</v>
      </c>
    </row>
    <row r="1838" spans="1:30">
      <c r="A1838" s="189" t="s">
        <v>16178</v>
      </c>
      <c r="B1838" s="189" t="s">
        <v>16179</v>
      </c>
      <c r="C1838" s="154">
        <v>43830</v>
      </c>
      <c r="D1838" s="155">
        <v>1.0845</v>
      </c>
      <c r="E1838" s="155">
        <v>1.0845</v>
      </c>
      <c r="F1838" s="156">
        <v>2.7670171555060599E-2</v>
      </c>
      <c r="G1838" s="154">
        <v>43829</v>
      </c>
      <c r="H1838" s="155">
        <v>1.0842000000000001</v>
      </c>
      <c r="I1838" s="156">
        <v>9.2475067996373497</v>
      </c>
      <c r="J1838" s="152" t="s">
        <v>16180</v>
      </c>
      <c r="K1838" s="156">
        <v>0.25885180734029001</v>
      </c>
      <c r="L1838" s="156">
        <v>0.43526578996109699</v>
      </c>
      <c r="M1838" s="185">
        <v>0.88372093023256404</v>
      </c>
      <c r="N1838" s="156">
        <v>3.4532099589812102</v>
      </c>
      <c r="O1838" s="156">
        <v>9.2475067996373497</v>
      </c>
      <c r="P1838" s="152" t="s">
        <v>16180</v>
      </c>
      <c r="Q1838" s="157">
        <v>0</v>
      </c>
      <c r="R1838" s="152"/>
      <c r="S1838" s="157">
        <v>0</v>
      </c>
      <c r="T1838" s="152"/>
      <c r="U1838" s="156">
        <v>8.4499999999999993</v>
      </c>
      <c r="V1838" s="152" t="s">
        <v>163</v>
      </c>
      <c r="W1838" s="152" t="s">
        <v>95</v>
      </c>
      <c r="X1838" s="155">
        <v>3.7746108200000003E-2</v>
      </c>
      <c r="Y1838" s="152" t="s">
        <v>159</v>
      </c>
      <c r="Z1838" s="154">
        <v>43271</v>
      </c>
      <c r="AA1838" s="153" t="s">
        <v>4326</v>
      </c>
      <c r="AB1838" s="152" t="s">
        <v>12284</v>
      </c>
      <c r="AC1838" s="152" t="s">
        <v>215</v>
      </c>
      <c r="AD1838" s="152" t="s">
        <v>162</v>
      </c>
    </row>
    <row r="1839" spans="1:30">
      <c r="A1839" s="189" t="s">
        <v>9004</v>
      </c>
      <c r="B1839" s="189" t="s">
        <v>9005</v>
      </c>
      <c r="C1839" s="154">
        <v>43830</v>
      </c>
      <c r="D1839" s="155">
        <v>1.1276999999999999</v>
      </c>
      <c r="E1839" s="155">
        <v>1.1276999999999999</v>
      </c>
      <c r="F1839" s="156">
        <v>0.38276660138863899</v>
      </c>
      <c r="G1839" s="154">
        <v>43829</v>
      </c>
      <c r="H1839" s="155">
        <v>1.1234</v>
      </c>
      <c r="I1839" s="156">
        <v>9.2309182487407906</v>
      </c>
      <c r="J1839" s="152" t="s">
        <v>12356</v>
      </c>
      <c r="K1839" s="156">
        <v>1.3936342384463101</v>
      </c>
      <c r="L1839" s="156">
        <v>2.4995455371750501</v>
      </c>
      <c r="M1839" s="185">
        <v>1.1027434104357201</v>
      </c>
      <c r="N1839" s="156">
        <v>2.4995455371750501</v>
      </c>
      <c r="O1839" s="156">
        <v>9.2309182487407906</v>
      </c>
      <c r="P1839" s="152" t="s">
        <v>12356</v>
      </c>
      <c r="Q1839" s="156">
        <v>7.7077363896848103</v>
      </c>
      <c r="R1839" s="152" t="s">
        <v>12357</v>
      </c>
      <c r="S1839" s="156">
        <v>11.3228035538006</v>
      </c>
      <c r="T1839" s="152" t="s">
        <v>12358</v>
      </c>
      <c r="U1839" s="156">
        <v>12.77</v>
      </c>
      <c r="V1839" s="152" t="s">
        <v>163</v>
      </c>
      <c r="W1839" s="152" t="s">
        <v>189</v>
      </c>
      <c r="X1839" s="155">
        <v>13.185232095</v>
      </c>
      <c r="Y1839" s="152" t="s">
        <v>159</v>
      </c>
      <c r="Z1839" s="154">
        <v>42403</v>
      </c>
      <c r="AA1839" s="153" t="s">
        <v>4326</v>
      </c>
      <c r="AB1839" s="152" t="s">
        <v>12359</v>
      </c>
      <c r="AC1839" s="152" t="s">
        <v>228</v>
      </c>
      <c r="AD1839" s="152" t="s">
        <v>165</v>
      </c>
    </row>
    <row r="1840" spans="1:30">
      <c r="A1840" s="189" t="s">
        <v>16181</v>
      </c>
      <c r="B1840" s="189" t="s">
        <v>16182</v>
      </c>
      <c r="C1840" s="154">
        <v>43830</v>
      </c>
      <c r="D1840" s="155">
        <v>1.1939</v>
      </c>
      <c r="E1840" s="155">
        <v>1.1939</v>
      </c>
      <c r="F1840" s="156">
        <v>0.12579671251258401</v>
      </c>
      <c r="G1840" s="154">
        <v>43829</v>
      </c>
      <c r="H1840" s="155">
        <v>1.1923999999999999</v>
      </c>
      <c r="I1840" s="156">
        <v>9.2114892060007296</v>
      </c>
      <c r="J1840" s="152" t="s">
        <v>16183</v>
      </c>
      <c r="K1840" s="156">
        <v>0.49663299663299798</v>
      </c>
      <c r="L1840" s="156">
        <v>1.5221088435374199</v>
      </c>
      <c r="M1840" s="185">
        <v>2.1999657592877999</v>
      </c>
      <c r="N1840" s="156">
        <v>5.0783312797042699</v>
      </c>
      <c r="O1840" s="156">
        <v>9.2114892060007296</v>
      </c>
      <c r="P1840" s="152" t="s">
        <v>16183</v>
      </c>
      <c r="Q1840" s="156">
        <v>12.4411376907139</v>
      </c>
      <c r="R1840" s="152" t="s">
        <v>16184</v>
      </c>
      <c r="S1840" s="156">
        <v>19.1160331238152</v>
      </c>
      <c r="T1840" s="152" t="s">
        <v>16185</v>
      </c>
      <c r="U1840" s="156">
        <v>19.39</v>
      </c>
      <c r="V1840" s="152" t="s">
        <v>163</v>
      </c>
      <c r="W1840" s="152" t="s">
        <v>189</v>
      </c>
      <c r="X1840" s="155">
        <v>0.2124609398</v>
      </c>
      <c r="Y1840" s="152" t="s">
        <v>159</v>
      </c>
      <c r="Z1840" s="154">
        <v>42705</v>
      </c>
      <c r="AA1840" s="153" t="s">
        <v>4326</v>
      </c>
      <c r="AB1840" s="152" t="s">
        <v>591</v>
      </c>
      <c r="AC1840" s="152" t="s">
        <v>228</v>
      </c>
      <c r="AD1840" s="152" t="s">
        <v>247</v>
      </c>
    </row>
    <row r="1841" spans="1:30">
      <c r="A1841" s="189" t="s">
        <v>16186</v>
      </c>
      <c r="B1841" s="189" t="s">
        <v>16187</v>
      </c>
      <c r="C1841" s="154">
        <v>43830</v>
      </c>
      <c r="D1841" s="155">
        <v>1.0782</v>
      </c>
      <c r="E1841" s="155">
        <v>1.0782</v>
      </c>
      <c r="F1841" s="156">
        <v>2.7831895352070399E-2</v>
      </c>
      <c r="G1841" s="154">
        <v>43829</v>
      </c>
      <c r="H1841" s="155">
        <v>1.0779000000000001</v>
      </c>
      <c r="I1841" s="156">
        <v>9.1958679359935207</v>
      </c>
      <c r="J1841" s="152" t="s">
        <v>16188</v>
      </c>
      <c r="K1841" s="156">
        <v>1.3155421913174199</v>
      </c>
      <c r="L1841" s="156">
        <v>4.6999417362594702</v>
      </c>
      <c r="M1841" s="185">
        <v>7.1662856574893201</v>
      </c>
      <c r="N1841" s="156">
        <v>7.5725830589643897</v>
      </c>
      <c r="O1841" s="156">
        <v>9.1958679359935207</v>
      </c>
      <c r="P1841" s="152" t="s">
        <v>16188</v>
      </c>
      <c r="Q1841" s="156">
        <v>1.4299153339605</v>
      </c>
      <c r="R1841" s="152" t="s">
        <v>16189</v>
      </c>
      <c r="S1841" s="156">
        <v>4.0733590733590699</v>
      </c>
      <c r="T1841" s="152" t="s">
        <v>16190</v>
      </c>
      <c r="U1841" s="156">
        <v>7.82</v>
      </c>
      <c r="V1841" s="152" t="s">
        <v>163</v>
      </c>
      <c r="W1841" s="152" t="s">
        <v>158</v>
      </c>
      <c r="X1841" s="155">
        <v>1.5977662789</v>
      </c>
      <c r="Y1841" s="152" t="s">
        <v>159</v>
      </c>
      <c r="Z1841" s="154">
        <v>42170</v>
      </c>
      <c r="AA1841" s="153" t="s">
        <v>4326</v>
      </c>
      <c r="AB1841" s="152" t="s">
        <v>16147</v>
      </c>
      <c r="AC1841" s="152" t="s">
        <v>263</v>
      </c>
      <c r="AD1841" s="152" t="s">
        <v>162</v>
      </c>
    </row>
    <row r="1842" spans="1:30">
      <c r="A1842" s="189" t="s">
        <v>4060</v>
      </c>
      <c r="B1842" s="189" t="s">
        <v>4061</v>
      </c>
      <c r="C1842" s="154">
        <v>43830</v>
      </c>
      <c r="D1842" s="155">
        <v>1.2589999999999999</v>
      </c>
      <c r="E1842" s="155">
        <v>1.379</v>
      </c>
      <c r="F1842" s="156">
        <v>0.15910898965791001</v>
      </c>
      <c r="G1842" s="154">
        <v>43829</v>
      </c>
      <c r="H1842" s="155">
        <v>1.2569999999999999</v>
      </c>
      <c r="I1842" s="156">
        <v>9.1934084995663401</v>
      </c>
      <c r="J1842" s="152" t="s">
        <v>3911</v>
      </c>
      <c r="K1842" s="156">
        <v>0.39872408293459399</v>
      </c>
      <c r="L1842" s="156">
        <v>4.6550290939318097</v>
      </c>
      <c r="M1842" s="185">
        <v>5.35564853556484</v>
      </c>
      <c r="N1842" s="156">
        <v>8.1615120274913995</v>
      </c>
      <c r="O1842" s="156">
        <v>9.1934084995663401</v>
      </c>
      <c r="P1842" s="152" t="s">
        <v>3911</v>
      </c>
      <c r="Q1842" s="156">
        <v>8.3409826484181693</v>
      </c>
      <c r="R1842" s="152" t="s">
        <v>6814</v>
      </c>
      <c r="S1842" s="156">
        <v>13.3541900717383</v>
      </c>
      <c r="T1842" s="152" t="s">
        <v>6815</v>
      </c>
      <c r="U1842" s="156">
        <v>39.114841699999999</v>
      </c>
      <c r="V1842" s="152" t="s">
        <v>157</v>
      </c>
      <c r="W1842" s="152" t="s">
        <v>158</v>
      </c>
      <c r="X1842" s="155">
        <v>0.82858832900000001</v>
      </c>
      <c r="Y1842" s="152" t="s">
        <v>159</v>
      </c>
      <c r="Z1842" s="154">
        <v>41940</v>
      </c>
      <c r="AA1842" s="153" t="s">
        <v>4326</v>
      </c>
      <c r="AB1842" s="152" t="s">
        <v>5822</v>
      </c>
      <c r="AC1842" s="152" t="s">
        <v>249</v>
      </c>
      <c r="AD1842" s="152" t="s">
        <v>162</v>
      </c>
    </row>
    <row r="1843" spans="1:30">
      <c r="A1843" s="189" t="s">
        <v>16191</v>
      </c>
      <c r="B1843" s="189" t="s">
        <v>16192</v>
      </c>
      <c r="C1843" s="154">
        <v>43830</v>
      </c>
      <c r="D1843" s="155">
        <v>1.0206</v>
      </c>
      <c r="E1843" s="155">
        <v>1.0206</v>
      </c>
      <c r="F1843" s="156">
        <v>7.8446754265533603E-2</v>
      </c>
      <c r="G1843" s="154">
        <v>43829</v>
      </c>
      <c r="H1843" s="155">
        <v>1.0198</v>
      </c>
      <c r="I1843" s="156">
        <v>9.19011447523269</v>
      </c>
      <c r="J1843" s="152" t="s">
        <v>16193</v>
      </c>
      <c r="K1843" s="156">
        <v>2.33630803168555</v>
      </c>
      <c r="L1843" s="156">
        <v>6.4233576642335803</v>
      </c>
      <c r="M1843" s="185">
        <v>8.4245192818442494</v>
      </c>
      <c r="N1843" s="156">
        <v>7.7946768060836504</v>
      </c>
      <c r="O1843" s="156">
        <v>9.19011447523269</v>
      </c>
      <c r="P1843" s="152" t="s">
        <v>16193</v>
      </c>
      <c r="Q1843" s="156">
        <v>-11.0588235294118</v>
      </c>
      <c r="R1843" s="152" t="s">
        <v>16194</v>
      </c>
      <c r="S1843" s="156">
        <v>-3.7078969714124099</v>
      </c>
      <c r="T1843" s="152" t="s">
        <v>16195</v>
      </c>
      <c r="U1843" s="156">
        <v>0.26525198938991301</v>
      </c>
      <c r="V1843" s="152" t="s">
        <v>157</v>
      </c>
      <c r="W1843" s="152" t="s">
        <v>158</v>
      </c>
      <c r="X1843" s="155">
        <v>1.7100438732000001</v>
      </c>
      <c r="Y1843" s="152" t="s">
        <v>159</v>
      </c>
      <c r="Z1843" s="154">
        <v>42324</v>
      </c>
      <c r="AA1843" s="153" t="s">
        <v>4326</v>
      </c>
      <c r="AB1843" s="152" t="s">
        <v>16167</v>
      </c>
      <c r="AC1843" s="152" t="s">
        <v>427</v>
      </c>
      <c r="AD1843" s="152" t="s">
        <v>183</v>
      </c>
    </row>
    <row r="1844" spans="1:30">
      <c r="A1844" s="189" t="s">
        <v>3906</v>
      </c>
      <c r="B1844" s="189" t="s">
        <v>3907</v>
      </c>
      <c r="C1844" s="154">
        <v>43830</v>
      </c>
      <c r="D1844" s="155">
        <v>1.0669999999999999</v>
      </c>
      <c r="E1844" s="155">
        <v>1.099</v>
      </c>
      <c r="F1844" s="156">
        <v>9.38086303939729E-2</v>
      </c>
      <c r="G1844" s="154">
        <v>43829</v>
      </c>
      <c r="H1844" s="155">
        <v>1.0660000000000001</v>
      </c>
      <c r="I1844" s="156">
        <v>9.1871261904761692</v>
      </c>
      <c r="J1844" s="152" t="s">
        <v>3914</v>
      </c>
      <c r="K1844" s="156">
        <v>0.66037735849054402</v>
      </c>
      <c r="L1844" s="156">
        <v>2.3010546500479401</v>
      </c>
      <c r="M1844" s="185">
        <v>3.4917937031727102</v>
      </c>
      <c r="N1844" s="156">
        <v>4.7929482132262802</v>
      </c>
      <c r="O1844" s="156">
        <v>9.1871261904761692</v>
      </c>
      <c r="P1844" s="152" t="s">
        <v>3914</v>
      </c>
      <c r="Q1844" s="156">
        <v>8.0084624141315004</v>
      </c>
      <c r="R1844" s="152" t="s">
        <v>6816</v>
      </c>
      <c r="S1844" s="156">
        <v>9.9506725274725305</v>
      </c>
      <c r="T1844" s="152" t="s">
        <v>6817</v>
      </c>
      <c r="U1844" s="156">
        <v>10.0606232</v>
      </c>
      <c r="V1844" s="152" t="s">
        <v>157</v>
      </c>
      <c r="W1844" s="152" t="s">
        <v>189</v>
      </c>
      <c r="X1844" s="155">
        <v>1.0240073460000001</v>
      </c>
      <c r="Y1844" s="152" t="s">
        <v>159</v>
      </c>
      <c r="Z1844" s="154">
        <v>42516</v>
      </c>
      <c r="AA1844" s="153" t="s">
        <v>4326</v>
      </c>
      <c r="AB1844" s="152" t="s">
        <v>6818</v>
      </c>
      <c r="AC1844" s="152" t="s">
        <v>224</v>
      </c>
      <c r="AD1844" s="152" t="s">
        <v>162</v>
      </c>
    </row>
    <row r="1845" spans="1:30">
      <c r="A1845" s="189" t="s">
        <v>1220</v>
      </c>
      <c r="B1845" s="189" t="s">
        <v>1221</v>
      </c>
      <c r="C1845" s="154">
        <v>43830</v>
      </c>
      <c r="D1845" s="155">
        <v>1.1073999999999999</v>
      </c>
      <c r="E1845" s="155">
        <v>1.2183999999999999</v>
      </c>
      <c r="F1845" s="156">
        <v>0.11753006057318099</v>
      </c>
      <c r="G1845" s="154">
        <v>43826</v>
      </c>
      <c r="H1845" s="155">
        <v>1.1061000000000001</v>
      </c>
      <c r="I1845" s="156">
        <v>9.1816387552535002</v>
      </c>
      <c r="J1845" s="152" t="s">
        <v>16196</v>
      </c>
      <c r="K1845" s="156">
        <v>0.27164070988771299</v>
      </c>
      <c r="L1845" s="156">
        <v>0.70019096117124302</v>
      </c>
      <c r="M1845" s="185">
        <v>1.3360194077362</v>
      </c>
      <c r="N1845" s="156">
        <v>2.5615752010826802</v>
      </c>
      <c r="O1845" s="156">
        <v>9.1816387552535002</v>
      </c>
      <c r="P1845" s="152" t="s">
        <v>16196</v>
      </c>
      <c r="Q1845" s="156">
        <v>18.403633262218801</v>
      </c>
      <c r="R1845" s="152" t="s">
        <v>16197</v>
      </c>
      <c r="S1845" s="157">
        <v>0</v>
      </c>
      <c r="T1845" s="152"/>
      <c r="U1845" s="156">
        <v>22.097826619999999</v>
      </c>
      <c r="V1845" s="152" t="s">
        <v>174</v>
      </c>
      <c r="W1845" s="152" t="s">
        <v>95</v>
      </c>
      <c r="X1845" s="155">
        <v>38.104361143299997</v>
      </c>
      <c r="Y1845" s="152" t="s">
        <v>159</v>
      </c>
      <c r="Z1845" s="154">
        <v>42789</v>
      </c>
      <c r="AA1845" s="153" t="s">
        <v>4326</v>
      </c>
      <c r="AB1845" s="152" t="s">
        <v>1219</v>
      </c>
      <c r="AC1845" s="152" t="s">
        <v>492</v>
      </c>
      <c r="AD1845" s="152" t="s">
        <v>185</v>
      </c>
    </row>
    <row r="1846" spans="1:30">
      <c r="A1846" s="189" t="s">
        <v>9006</v>
      </c>
      <c r="B1846" s="189" t="s">
        <v>9007</v>
      </c>
      <c r="C1846" s="154">
        <v>43830</v>
      </c>
      <c r="D1846" s="155">
        <v>1.306</v>
      </c>
      <c r="E1846" s="155">
        <v>1.306</v>
      </c>
      <c r="F1846" s="156">
        <v>5.3627518578115797E-2</v>
      </c>
      <c r="G1846" s="154">
        <v>43829</v>
      </c>
      <c r="H1846" s="155">
        <v>1.3052999999999999</v>
      </c>
      <c r="I1846" s="156">
        <v>9.1699406503385497</v>
      </c>
      <c r="J1846" s="152" t="s">
        <v>12360</v>
      </c>
      <c r="K1846" s="156">
        <v>0.70167322075719896</v>
      </c>
      <c r="L1846" s="156">
        <v>3.02121953143488</v>
      </c>
      <c r="M1846" s="185">
        <v>4.2797828169913803</v>
      </c>
      <c r="N1846" s="156">
        <v>7.0140937397574703</v>
      </c>
      <c r="O1846" s="156">
        <v>9.1699406503385497</v>
      </c>
      <c r="P1846" s="152" t="s">
        <v>12360</v>
      </c>
      <c r="Q1846" s="156">
        <v>13.112766326000299</v>
      </c>
      <c r="R1846" s="152" t="s">
        <v>12361</v>
      </c>
      <c r="S1846" s="156">
        <v>22.836719337847999</v>
      </c>
      <c r="T1846" s="152" t="s">
        <v>12362</v>
      </c>
      <c r="U1846" s="156">
        <v>30.6</v>
      </c>
      <c r="V1846" s="152" t="s">
        <v>163</v>
      </c>
      <c r="W1846" s="152" t="s">
        <v>166</v>
      </c>
      <c r="X1846" s="155">
        <v>2.9141123779</v>
      </c>
      <c r="Y1846" s="152" t="s">
        <v>159</v>
      </c>
      <c r="Z1846" s="154">
        <v>42165</v>
      </c>
      <c r="AA1846" s="153" t="s">
        <v>4326</v>
      </c>
      <c r="AB1846" s="152" t="s">
        <v>12339</v>
      </c>
      <c r="AC1846" s="152" t="s">
        <v>239</v>
      </c>
      <c r="AD1846" s="152" t="s">
        <v>272</v>
      </c>
    </row>
    <row r="1847" spans="1:30">
      <c r="A1847" s="189" t="s">
        <v>16198</v>
      </c>
      <c r="B1847" s="189" t="s">
        <v>16199</v>
      </c>
      <c r="C1847" s="154">
        <v>43830</v>
      </c>
      <c r="D1847" s="155">
        <v>1.167</v>
      </c>
      <c r="E1847" s="155">
        <v>1.2230000000000001</v>
      </c>
      <c r="F1847" s="156">
        <v>0.171673819742484</v>
      </c>
      <c r="G1847" s="154">
        <v>43829</v>
      </c>
      <c r="H1847" s="155">
        <v>1.165</v>
      </c>
      <c r="I1847" s="156">
        <v>9.1674462114125408</v>
      </c>
      <c r="J1847" s="152" t="s">
        <v>16200</v>
      </c>
      <c r="K1847" s="156">
        <v>0.86430423509074294</v>
      </c>
      <c r="L1847" s="156">
        <v>2.1891418563923</v>
      </c>
      <c r="M1847" s="185">
        <v>3.0918727915194499</v>
      </c>
      <c r="N1847" s="156">
        <v>6.4781021897810103</v>
      </c>
      <c r="O1847" s="156">
        <v>9.1674462114125408</v>
      </c>
      <c r="P1847" s="152" t="s">
        <v>16200</v>
      </c>
      <c r="Q1847" s="156">
        <v>6.2548452422145298</v>
      </c>
      <c r="R1847" s="152" t="s">
        <v>16201</v>
      </c>
      <c r="S1847" s="156">
        <v>15.442294266917299</v>
      </c>
      <c r="T1847" s="152" t="s">
        <v>16202</v>
      </c>
      <c r="U1847" s="156">
        <v>22.830601099999999</v>
      </c>
      <c r="V1847" s="152" t="s">
        <v>163</v>
      </c>
      <c r="W1847" s="152" t="s">
        <v>189</v>
      </c>
      <c r="X1847" s="155">
        <v>2.80579712E-2</v>
      </c>
      <c r="Y1847" s="152" t="s">
        <v>159</v>
      </c>
      <c r="Z1847" s="154">
        <v>42122</v>
      </c>
      <c r="AA1847" s="153" t="s">
        <v>4326</v>
      </c>
      <c r="AB1847" s="152" t="s">
        <v>594</v>
      </c>
      <c r="AC1847" s="152" t="s">
        <v>234</v>
      </c>
      <c r="AD1847" s="152" t="s">
        <v>235</v>
      </c>
    </row>
    <row r="1848" spans="1:30">
      <c r="A1848" s="189" t="s">
        <v>16203</v>
      </c>
      <c r="B1848" s="189" t="s">
        <v>16204</v>
      </c>
      <c r="C1848" s="154">
        <v>43830</v>
      </c>
      <c r="D1848" s="155">
        <v>1.0740000000000001</v>
      </c>
      <c r="E1848" s="155">
        <v>1.2709999999999999</v>
      </c>
      <c r="F1848" s="156">
        <v>0.280112044817943</v>
      </c>
      <c r="G1848" s="154">
        <v>43829</v>
      </c>
      <c r="H1848" s="155">
        <v>1.071</v>
      </c>
      <c r="I1848" s="156">
        <v>9.1463414634146591</v>
      </c>
      <c r="J1848" s="152" t="s">
        <v>16205</v>
      </c>
      <c r="K1848" s="156">
        <v>0.84507042253522302</v>
      </c>
      <c r="L1848" s="156">
        <v>2.18839200761182</v>
      </c>
      <c r="M1848" s="185">
        <v>2.67686424474187</v>
      </c>
      <c r="N1848" s="156">
        <v>4.4747081712062302</v>
      </c>
      <c r="O1848" s="156">
        <v>9.1463414634146591</v>
      </c>
      <c r="P1848" s="152" t="s">
        <v>16205</v>
      </c>
      <c r="Q1848" s="156">
        <v>7.2927072927073198</v>
      </c>
      <c r="R1848" s="152" t="s">
        <v>16206</v>
      </c>
      <c r="S1848" s="156">
        <v>2.9721955896452701</v>
      </c>
      <c r="T1848" s="152" t="s">
        <v>16207</v>
      </c>
      <c r="U1848" s="156">
        <v>28.452440599999999</v>
      </c>
      <c r="V1848" s="152" t="s">
        <v>157</v>
      </c>
      <c r="W1848" s="152" t="s">
        <v>158</v>
      </c>
      <c r="X1848" s="155">
        <v>2.2772668199999999E-2</v>
      </c>
      <c r="Y1848" s="152" t="s">
        <v>159</v>
      </c>
      <c r="Z1848" s="154">
        <v>41667</v>
      </c>
      <c r="AA1848" s="153" t="s">
        <v>4326</v>
      </c>
      <c r="AB1848" s="152" t="s">
        <v>3820</v>
      </c>
      <c r="AC1848" s="152" t="s">
        <v>266</v>
      </c>
      <c r="AD1848" s="152" t="s">
        <v>247</v>
      </c>
    </row>
    <row r="1849" spans="1:30">
      <c r="A1849" s="189" t="s">
        <v>16208</v>
      </c>
      <c r="B1849" s="189" t="s">
        <v>16209</v>
      </c>
      <c r="C1849" s="154">
        <v>43830</v>
      </c>
      <c r="D1849" s="155">
        <v>1.113</v>
      </c>
      <c r="E1849" s="155">
        <v>1.4950000000000001</v>
      </c>
      <c r="F1849" s="156">
        <v>0.54200542005420405</v>
      </c>
      <c r="G1849" s="154">
        <v>43829</v>
      </c>
      <c r="H1849" s="155">
        <v>1.107</v>
      </c>
      <c r="I1849" s="156">
        <v>9.1362279951527707</v>
      </c>
      <c r="J1849" s="152" t="s">
        <v>16210</v>
      </c>
      <c r="K1849" s="156">
        <v>1.92307692307692</v>
      </c>
      <c r="L1849" s="156">
        <v>6.6091954022988499</v>
      </c>
      <c r="M1849" s="185">
        <v>4.5980456435779402</v>
      </c>
      <c r="N1849" s="156">
        <v>8.5173081712186001</v>
      </c>
      <c r="O1849" s="156">
        <v>9.1362279951527707</v>
      </c>
      <c r="P1849" s="152" t="s">
        <v>16210</v>
      </c>
      <c r="Q1849" s="156">
        <v>13.831295176038999</v>
      </c>
      <c r="R1849" s="152" t="s">
        <v>16211</v>
      </c>
      <c r="S1849" s="156">
        <v>14.6121357458824</v>
      </c>
      <c r="T1849" s="152" t="s">
        <v>16212</v>
      </c>
      <c r="U1849" s="156">
        <v>59.066064500000003</v>
      </c>
      <c r="V1849" s="152" t="s">
        <v>157</v>
      </c>
      <c r="W1849" s="152" t="s">
        <v>166</v>
      </c>
      <c r="X1849" s="155">
        <v>9.1432103299999998E-2</v>
      </c>
      <c r="Y1849" s="152" t="s">
        <v>159</v>
      </c>
      <c r="Z1849" s="154">
        <v>40679</v>
      </c>
      <c r="AA1849" s="153" t="s">
        <v>4326</v>
      </c>
      <c r="AB1849" s="152" t="s">
        <v>901</v>
      </c>
      <c r="AC1849" s="152" t="s">
        <v>211</v>
      </c>
      <c r="AD1849" s="152" t="s">
        <v>183</v>
      </c>
    </row>
    <row r="1850" spans="1:30">
      <c r="A1850" s="189" t="s">
        <v>1228</v>
      </c>
      <c r="B1850" s="189" t="s">
        <v>1229</v>
      </c>
      <c r="C1850" s="154">
        <v>43830</v>
      </c>
      <c r="D1850" s="155">
        <v>1.1120000000000001</v>
      </c>
      <c r="E1850" s="155">
        <v>1.1120000000000001</v>
      </c>
      <c r="F1850" s="156">
        <v>2.6985697580299499E-2</v>
      </c>
      <c r="G1850" s="154">
        <v>43826</v>
      </c>
      <c r="H1850" s="155">
        <v>1.1116999999999999</v>
      </c>
      <c r="I1850" s="156">
        <v>9.1158865665783697</v>
      </c>
      <c r="J1850" s="152" t="s">
        <v>16213</v>
      </c>
      <c r="K1850" s="156">
        <v>0.162132949018197</v>
      </c>
      <c r="L1850" s="156">
        <v>0.85253038273173198</v>
      </c>
      <c r="M1850" s="185">
        <v>1.8501557061732901</v>
      </c>
      <c r="N1850" s="156">
        <v>3.4322388615012702</v>
      </c>
      <c r="O1850" s="156">
        <v>9.1158865665783697</v>
      </c>
      <c r="P1850" s="152" t="s">
        <v>16213</v>
      </c>
      <c r="Q1850" s="157">
        <v>0</v>
      </c>
      <c r="R1850" s="152"/>
      <c r="S1850" s="157">
        <v>0</v>
      </c>
      <c r="T1850" s="152"/>
      <c r="U1850" s="156">
        <v>11.2</v>
      </c>
      <c r="V1850" s="152" t="s">
        <v>309</v>
      </c>
      <c r="W1850" s="152" t="s">
        <v>95</v>
      </c>
      <c r="X1850" s="155">
        <v>2.3661007350999999</v>
      </c>
      <c r="Y1850" s="152" t="s">
        <v>159</v>
      </c>
      <c r="Z1850" s="154">
        <v>43363</v>
      </c>
      <c r="AA1850" s="153" t="s">
        <v>4326</v>
      </c>
      <c r="AB1850" s="152" t="s">
        <v>281</v>
      </c>
      <c r="AC1850" s="152" t="s">
        <v>215</v>
      </c>
      <c r="AD1850" s="152" t="s">
        <v>181</v>
      </c>
    </row>
    <row r="1851" spans="1:30">
      <c r="A1851" s="189" t="s">
        <v>3878</v>
      </c>
      <c r="B1851" s="189" t="s">
        <v>3879</v>
      </c>
      <c r="C1851" s="154">
        <v>43830</v>
      </c>
      <c r="D1851" s="155">
        <v>1.1746000000000001</v>
      </c>
      <c r="E1851" s="155">
        <v>1.1746000000000001</v>
      </c>
      <c r="F1851" s="156">
        <v>5.1107325383318199E-2</v>
      </c>
      <c r="G1851" s="154">
        <v>43829</v>
      </c>
      <c r="H1851" s="155">
        <v>1.1739999999999999</v>
      </c>
      <c r="I1851" s="156">
        <v>9.0925977523915797</v>
      </c>
      <c r="J1851" s="152" t="s">
        <v>6819</v>
      </c>
      <c r="K1851" s="156">
        <v>0.39316239316240698</v>
      </c>
      <c r="L1851" s="156">
        <v>1.1801188732879699</v>
      </c>
      <c r="M1851" s="185">
        <v>1.8645390685976999</v>
      </c>
      <c r="N1851" s="156">
        <v>2.9447852760736302</v>
      </c>
      <c r="O1851" s="156">
        <v>9.0925977523915797</v>
      </c>
      <c r="P1851" s="152" t="s">
        <v>6819</v>
      </c>
      <c r="Q1851" s="156">
        <v>13.586693743351701</v>
      </c>
      <c r="R1851" s="152" t="s">
        <v>6820</v>
      </c>
      <c r="S1851" s="156">
        <v>18.347607052896699</v>
      </c>
      <c r="T1851" s="152" t="s">
        <v>6821</v>
      </c>
      <c r="U1851" s="156">
        <v>17.46</v>
      </c>
      <c r="V1851" s="152" t="s">
        <v>157</v>
      </c>
      <c r="W1851" s="152" t="s">
        <v>166</v>
      </c>
      <c r="X1851" s="155">
        <v>9.4024751223000003</v>
      </c>
      <c r="Y1851" s="152" t="s">
        <v>159</v>
      </c>
      <c r="Z1851" s="154">
        <v>42606</v>
      </c>
      <c r="AA1851" s="153" t="s">
        <v>4326</v>
      </c>
      <c r="AB1851" s="152" t="s">
        <v>3881</v>
      </c>
      <c r="AC1851" s="152" t="s">
        <v>202</v>
      </c>
      <c r="AD1851" s="152" t="s">
        <v>162</v>
      </c>
    </row>
    <row r="1852" spans="1:30">
      <c r="A1852" s="189" t="s">
        <v>16214</v>
      </c>
      <c r="B1852" s="189" t="s">
        <v>16215</v>
      </c>
      <c r="C1852" s="154">
        <v>43830</v>
      </c>
      <c r="D1852" s="155">
        <v>1.0865</v>
      </c>
      <c r="E1852" s="155">
        <v>1.3391</v>
      </c>
      <c r="F1852" s="156">
        <v>1.8411120316667001E-2</v>
      </c>
      <c r="G1852" s="154">
        <v>43829</v>
      </c>
      <c r="H1852" s="155">
        <v>1.0863</v>
      </c>
      <c r="I1852" s="156">
        <v>9.0879089803642294</v>
      </c>
      <c r="J1852" s="152" t="s">
        <v>16216</v>
      </c>
      <c r="K1852" s="156">
        <v>0.28613623776998098</v>
      </c>
      <c r="L1852" s="156">
        <v>0.81503695344390104</v>
      </c>
      <c r="M1852" s="185">
        <v>2.0204637148893898</v>
      </c>
      <c r="N1852" s="156">
        <v>4.78449427770959</v>
      </c>
      <c r="O1852" s="156">
        <v>9.0879089803642294</v>
      </c>
      <c r="P1852" s="152" t="s">
        <v>16216</v>
      </c>
      <c r="Q1852" s="156">
        <v>13.090285966339</v>
      </c>
      <c r="R1852" s="152" t="s">
        <v>16217</v>
      </c>
      <c r="S1852" s="156">
        <v>15.9012543115907</v>
      </c>
      <c r="T1852" s="152" t="s">
        <v>16218</v>
      </c>
      <c r="U1852" s="156">
        <v>20.293911850000001</v>
      </c>
      <c r="V1852" s="152" t="s">
        <v>157</v>
      </c>
      <c r="W1852" s="152" t="s">
        <v>166</v>
      </c>
      <c r="X1852" s="155">
        <v>8.3359122000000001E-3</v>
      </c>
      <c r="Y1852" s="152" t="s">
        <v>159</v>
      </c>
      <c r="Z1852" s="154">
        <v>42458</v>
      </c>
      <c r="AA1852" s="153" t="s">
        <v>4326</v>
      </c>
      <c r="AB1852" s="152" t="s">
        <v>12370</v>
      </c>
      <c r="AC1852" s="152" t="s">
        <v>511</v>
      </c>
      <c r="AD1852" s="152" t="s">
        <v>241</v>
      </c>
    </row>
    <row r="1853" spans="1:30">
      <c r="A1853" s="189" t="s">
        <v>16219</v>
      </c>
      <c r="B1853" s="189" t="s">
        <v>16220</v>
      </c>
      <c r="C1853" s="154">
        <v>43830</v>
      </c>
      <c r="D1853" s="155">
        <v>1.2667999999999999</v>
      </c>
      <c r="E1853" s="155">
        <v>1.4998</v>
      </c>
      <c r="F1853" s="156">
        <v>-8.6757630727973295E-2</v>
      </c>
      <c r="G1853" s="154">
        <v>43829</v>
      </c>
      <c r="H1853" s="155">
        <v>1.2679</v>
      </c>
      <c r="I1853" s="156">
        <v>9.0752540037885208</v>
      </c>
      <c r="J1853" s="152" t="s">
        <v>16221</v>
      </c>
      <c r="K1853" s="156">
        <v>0.21359069693853</v>
      </c>
      <c r="L1853" s="156">
        <v>1.08522183210979</v>
      </c>
      <c r="M1853" s="185">
        <v>2.2189945937222499</v>
      </c>
      <c r="N1853" s="156">
        <v>2.5250890255746201</v>
      </c>
      <c r="O1853" s="156">
        <v>9.0752540037885208</v>
      </c>
      <c r="P1853" s="152" t="s">
        <v>16221</v>
      </c>
      <c r="Q1853" s="156">
        <v>6.1238167043645904</v>
      </c>
      <c r="R1853" s="152" t="s">
        <v>16222</v>
      </c>
      <c r="S1853" s="156">
        <v>13.588413750000001</v>
      </c>
      <c r="T1853" s="152" t="s">
        <v>16223</v>
      </c>
      <c r="U1853" s="156">
        <v>52.662828079999997</v>
      </c>
      <c r="V1853" s="152" t="s">
        <v>157</v>
      </c>
      <c r="W1853" s="152" t="s">
        <v>189</v>
      </c>
      <c r="X1853" s="155">
        <v>0.37493768659999999</v>
      </c>
      <c r="Y1853" s="152" t="s">
        <v>159</v>
      </c>
      <c r="Z1853" s="154">
        <v>41612</v>
      </c>
      <c r="AA1853" s="153" t="s">
        <v>4326</v>
      </c>
      <c r="AB1853" s="152" t="s">
        <v>2161</v>
      </c>
      <c r="AC1853" s="152" t="s">
        <v>343</v>
      </c>
      <c r="AD1853" s="152" t="s">
        <v>181</v>
      </c>
    </row>
    <row r="1854" spans="1:30">
      <c r="A1854" s="189" t="s">
        <v>16224</v>
      </c>
      <c r="B1854" s="189" t="s">
        <v>16225</v>
      </c>
      <c r="C1854" s="154">
        <v>43830</v>
      </c>
      <c r="D1854" s="155">
        <v>1.1242000000000001</v>
      </c>
      <c r="E1854" s="155">
        <v>1.1242000000000001</v>
      </c>
      <c r="F1854" s="156">
        <v>0.187149095446038</v>
      </c>
      <c r="G1854" s="154">
        <v>43829</v>
      </c>
      <c r="H1854" s="155">
        <v>1.1221000000000001</v>
      </c>
      <c r="I1854" s="156">
        <v>9.07150480256138</v>
      </c>
      <c r="J1854" s="152" t="s">
        <v>16226</v>
      </c>
      <c r="K1854" s="156">
        <v>0.51859799713877197</v>
      </c>
      <c r="L1854" s="156">
        <v>2.5542784163473802</v>
      </c>
      <c r="M1854" s="185">
        <v>2.5075225677031199</v>
      </c>
      <c r="N1854" s="156">
        <v>3.9674465920651198</v>
      </c>
      <c r="O1854" s="156">
        <v>9.07150480256138</v>
      </c>
      <c r="P1854" s="152" t="s">
        <v>16226</v>
      </c>
      <c r="Q1854" s="157">
        <v>0</v>
      </c>
      <c r="R1854" s="152"/>
      <c r="S1854" s="157">
        <v>0</v>
      </c>
      <c r="T1854" s="152"/>
      <c r="U1854" s="156">
        <v>12.42</v>
      </c>
      <c r="V1854" s="152" t="s">
        <v>157</v>
      </c>
      <c r="W1854" s="152" t="s">
        <v>95</v>
      </c>
      <c r="X1854" s="155">
        <v>0.382850935</v>
      </c>
      <c r="Y1854" s="152" t="s">
        <v>159</v>
      </c>
      <c r="Z1854" s="154">
        <v>43255</v>
      </c>
      <c r="AA1854" s="153" t="s">
        <v>4326</v>
      </c>
      <c r="AB1854" s="152" t="s">
        <v>1280</v>
      </c>
      <c r="AC1854" s="152" t="s">
        <v>268</v>
      </c>
      <c r="AD1854" s="152" t="s">
        <v>162</v>
      </c>
    </row>
    <row r="1855" spans="1:30">
      <c r="A1855" s="189" t="s">
        <v>16227</v>
      </c>
      <c r="B1855" s="189" t="s">
        <v>16228</v>
      </c>
      <c r="C1855" s="154">
        <v>43830</v>
      </c>
      <c r="D1855" s="155">
        <v>1.0345</v>
      </c>
      <c r="E1855" s="155">
        <v>1.0445</v>
      </c>
      <c r="F1855" s="156">
        <v>1.9336749492398799E-2</v>
      </c>
      <c r="G1855" s="154">
        <v>43829</v>
      </c>
      <c r="H1855" s="155">
        <v>1.0343</v>
      </c>
      <c r="I1855" s="156">
        <v>9.0554501370440601</v>
      </c>
      <c r="J1855" s="152" t="s">
        <v>16229</v>
      </c>
      <c r="K1855" s="156">
        <v>0.99580201112953903</v>
      </c>
      <c r="L1855" s="156">
        <v>2.91484281734978</v>
      </c>
      <c r="M1855" s="185">
        <v>2.4054642645020601</v>
      </c>
      <c r="N1855" s="156">
        <v>3.4913965586234399</v>
      </c>
      <c r="O1855" s="156">
        <v>9.0554501370440601</v>
      </c>
      <c r="P1855" s="152" t="s">
        <v>16229</v>
      </c>
      <c r="Q1855" s="156">
        <v>0.94652615144417895</v>
      </c>
      <c r="R1855" s="152" t="s">
        <v>16230</v>
      </c>
      <c r="S1855" s="156">
        <v>4.0744466800804702</v>
      </c>
      <c r="T1855" s="152" t="s">
        <v>16231</v>
      </c>
      <c r="U1855" s="156">
        <v>4.4682583500000002</v>
      </c>
      <c r="V1855" s="152" t="s">
        <v>163</v>
      </c>
      <c r="W1855" s="152" t="s">
        <v>158</v>
      </c>
      <c r="X1855" s="155">
        <v>2.377042E-4</v>
      </c>
      <c r="Y1855" s="152" t="s">
        <v>159</v>
      </c>
      <c r="Z1855" s="154">
        <v>42200</v>
      </c>
      <c r="AA1855" s="153" t="s">
        <v>4326</v>
      </c>
      <c r="AB1855" s="152" t="s">
        <v>12318</v>
      </c>
      <c r="AC1855" s="152" t="s">
        <v>570</v>
      </c>
      <c r="AD1855" s="152" t="s">
        <v>162</v>
      </c>
    </row>
    <row r="1856" spans="1:30">
      <c r="A1856" s="189" t="s">
        <v>4002</v>
      </c>
      <c r="B1856" s="189" t="s">
        <v>4003</v>
      </c>
      <c r="C1856" s="154">
        <v>43830</v>
      </c>
      <c r="D1856" s="155">
        <v>1.5920000000000001</v>
      </c>
      <c r="E1856" s="155">
        <v>1.6220000000000001</v>
      </c>
      <c r="F1856" s="156">
        <v>0.63211125158027004</v>
      </c>
      <c r="G1856" s="154">
        <v>43829</v>
      </c>
      <c r="H1856" s="155">
        <v>1.5820000000000001</v>
      </c>
      <c r="I1856" s="156">
        <v>9.0410958904109595</v>
      </c>
      <c r="J1856" s="152" t="s">
        <v>3924</v>
      </c>
      <c r="K1856" s="156">
        <v>2.11674150096216</v>
      </c>
      <c r="L1856" s="156">
        <v>3.5783994795055398</v>
      </c>
      <c r="M1856" s="185">
        <v>4.4619422572178502</v>
      </c>
      <c r="N1856" s="156">
        <v>2.9088558500323298</v>
      </c>
      <c r="O1856" s="156">
        <v>9.0410958904109595</v>
      </c>
      <c r="P1856" s="152" t="s">
        <v>3924</v>
      </c>
      <c r="Q1856" s="156">
        <v>2.7096774193548301</v>
      </c>
      <c r="R1856" s="152" t="s">
        <v>6822</v>
      </c>
      <c r="S1856" s="156">
        <v>2.2479126525369302</v>
      </c>
      <c r="T1856" s="152" t="s">
        <v>6823</v>
      </c>
      <c r="U1856" s="156">
        <v>63.787825599999998</v>
      </c>
      <c r="V1856" s="152" t="s">
        <v>157</v>
      </c>
      <c r="W1856" s="152" t="s">
        <v>186</v>
      </c>
      <c r="X1856" s="155">
        <v>8.6650633141999993</v>
      </c>
      <c r="Y1856" s="152" t="s">
        <v>159</v>
      </c>
      <c r="Z1856" s="154">
        <v>41024</v>
      </c>
      <c r="AA1856" s="153" t="s">
        <v>4326</v>
      </c>
      <c r="AB1856" s="152" t="s">
        <v>6824</v>
      </c>
      <c r="AC1856" s="152" t="s">
        <v>231</v>
      </c>
      <c r="AD1856" s="152" t="s">
        <v>185</v>
      </c>
    </row>
    <row r="1857" spans="1:30">
      <c r="A1857" s="189" t="s">
        <v>9008</v>
      </c>
      <c r="B1857" s="189" t="s">
        <v>9009</v>
      </c>
      <c r="C1857" s="154">
        <v>43830</v>
      </c>
      <c r="D1857" s="155">
        <v>1.0249999999999999</v>
      </c>
      <c r="E1857" s="155">
        <v>1.1399999999999999</v>
      </c>
      <c r="F1857" s="156">
        <v>0.19550342130987</v>
      </c>
      <c r="G1857" s="154">
        <v>43829</v>
      </c>
      <c r="H1857" s="155">
        <v>1.0229999999999999</v>
      </c>
      <c r="I1857" s="156">
        <v>9.0389586161130993</v>
      </c>
      <c r="J1857" s="152" t="s">
        <v>12363</v>
      </c>
      <c r="K1857" s="156">
        <v>0.67922405952767395</v>
      </c>
      <c r="L1857" s="156">
        <v>1.82874897742905</v>
      </c>
      <c r="M1857" s="185">
        <v>1.9257658695436799</v>
      </c>
      <c r="N1857" s="156">
        <v>5.1297192171128403</v>
      </c>
      <c r="O1857" s="156">
        <v>9.0389586161130993</v>
      </c>
      <c r="P1857" s="152" t="s">
        <v>12363</v>
      </c>
      <c r="Q1857" s="156">
        <v>6.15546020021198</v>
      </c>
      <c r="R1857" s="152" t="s">
        <v>12364</v>
      </c>
      <c r="S1857" s="156">
        <v>10.1665072115385</v>
      </c>
      <c r="T1857" s="152" t="s">
        <v>12365</v>
      </c>
      <c r="U1857" s="156">
        <v>14.5731675</v>
      </c>
      <c r="V1857" s="152" t="s">
        <v>227</v>
      </c>
      <c r="W1857" s="152" t="s">
        <v>189</v>
      </c>
      <c r="X1857" s="155">
        <v>0.54620441600000003</v>
      </c>
      <c r="Y1857" s="152" t="s">
        <v>159</v>
      </c>
      <c r="Z1857" s="154">
        <v>42173</v>
      </c>
      <c r="AA1857" s="153" t="s">
        <v>4326</v>
      </c>
      <c r="AB1857" s="152" t="s">
        <v>12366</v>
      </c>
      <c r="AC1857" s="152" t="s">
        <v>394</v>
      </c>
      <c r="AD1857" s="152" t="s">
        <v>162</v>
      </c>
    </row>
    <row r="1858" spans="1:30">
      <c r="A1858" s="189" t="s">
        <v>16232</v>
      </c>
      <c r="B1858" s="189" t="s">
        <v>16233</v>
      </c>
      <c r="C1858" s="154">
        <v>43830</v>
      </c>
      <c r="D1858" s="155">
        <v>1.159</v>
      </c>
      <c r="E1858" s="155">
        <v>1.2150000000000001</v>
      </c>
      <c r="F1858" s="156">
        <v>0.17286084701815099</v>
      </c>
      <c r="G1858" s="154">
        <v>43829</v>
      </c>
      <c r="H1858" s="155">
        <v>1.157</v>
      </c>
      <c r="I1858" s="156">
        <v>9.0310442144873004</v>
      </c>
      <c r="J1858" s="152" t="s">
        <v>16234</v>
      </c>
      <c r="K1858" s="156">
        <v>0.87032201914708796</v>
      </c>
      <c r="L1858" s="156">
        <v>2.2045855379188701</v>
      </c>
      <c r="M1858" s="185">
        <v>3.1138790035586998</v>
      </c>
      <c r="N1858" s="156">
        <v>6.3302752293577997</v>
      </c>
      <c r="O1858" s="156">
        <v>9.0310442144873004</v>
      </c>
      <c r="P1858" s="152" t="s">
        <v>16234</v>
      </c>
      <c r="Q1858" s="156">
        <v>6.0147671589921696</v>
      </c>
      <c r="R1858" s="152" t="s">
        <v>16235</v>
      </c>
      <c r="S1858" s="156">
        <v>14.7911542803387</v>
      </c>
      <c r="T1858" s="152" t="s">
        <v>16236</v>
      </c>
      <c r="U1858" s="156">
        <v>20.101375000000001</v>
      </c>
      <c r="V1858" s="152" t="s">
        <v>163</v>
      </c>
      <c r="W1858" s="152" t="s">
        <v>189</v>
      </c>
      <c r="X1858" s="155">
        <v>3.5734130962999999</v>
      </c>
      <c r="Y1858" s="152" t="s">
        <v>159</v>
      </c>
      <c r="Z1858" s="154">
        <v>42208</v>
      </c>
      <c r="AA1858" s="153" t="s">
        <v>4326</v>
      </c>
      <c r="AB1858" s="152" t="s">
        <v>594</v>
      </c>
      <c r="AC1858" s="152" t="s">
        <v>234</v>
      </c>
      <c r="AD1858" s="152" t="s">
        <v>235</v>
      </c>
    </row>
    <row r="1859" spans="1:30">
      <c r="A1859" s="189" t="s">
        <v>16237</v>
      </c>
      <c r="B1859" s="189" t="s">
        <v>16238</v>
      </c>
      <c r="C1859" s="154">
        <v>43830</v>
      </c>
      <c r="D1859" s="155">
        <v>1.218</v>
      </c>
      <c r="E1859" s="155">
        <v>1.4330000000000001</v>
      </c>
      <c r="F1859" s="156">
        <v>8.2169268693511599E-2</v>
      </c>
      <c r="G1859" s="154">
        <v>43829</v>
      </c>
      <c r="H1859" s="155">
        <v>1.2170000000000001</v>
      </c>
      <c r="I1859" s="156">
        <v>9.0272091254753004</v>
      </c>
      <c r="J1859" s="152" t="s">
        <v>16239</v>
      </c>
      <c r="K1859" s="156">
        <v>0.32948929159803497</v>
      </c>
      <c r="L1859" s="156">
        <v>0.412201154163231</v>
      </c>
      <c r="M1859" s="185">
        <v>0.54051893408135698</v>
      </c>
      <c r="N1859" s="156">
        <v>0.54051893408135698</v>
      </c>
      <c r="O1859" s="156">
        <v>9.0272091254753004</v>
      </c>
      <c r="P1859" s="152" t="s">
        <v>16239</v>
      </c>
      <c r="Q1859" s="156">
        <v>6.5161812778603299</v>
      </c>
      <c r="R1859" s="152" t="s">
        <v>16240</v>
      </c>
      <c r="S1859" s="156">
        <v>4.3455458515283798</v>
      </c>
      <c r="T1859" s="152" t="s">
        <v>16241</v>
      </c>
      <c r="U1859" s="156">
        <v>43.370780000000003</v>
      </c>
      <c r="V1859" s="152" t="s">
        <v>157</v>
      </c>
      <c r="W1859" s="152" t="s">
        <v>158</v>
      </c>
      <c r="X1859" s="155">
        <v>4.2370160099999998E-2</v>
      </c>
      <c r="Y1859" s="152" t="s">
        <v>159</v>
      </c>
      <c r="Z1859" s="154">
        <v>41801</v>
      </c>
      <c r="AA1859" s="153" t="s">
        <v>4326</v>
      </c>
      <c r="AB1859" s="152" t="s">
        <v>16091</v>
      </c>
      <c r="AC1859" s="152" t="s">
        <v>210</v>
      </c>
      <c r="AD1859" s="152" t="s">
        <v>185</v>
      </c>
    </row>
    <row r="1860" spans="1:30">
      <c r="A1860" s="189" t="s">
        <v>1230</v>
      </c>
      <c r="B1860" s="189" t="s">
        <v>1231</v>
      </c>
      <c r="C1860" s="154">
        <v>43830</v>
      </c>
      <c r="D1860" s="155">
        <v>1.1315</v>
      </c>
      <c r="E1860" s="155">
        <v>1.1613</v>
      </c>
      <c r="F1860" s="156">
        <v>8.8456435205661904E-2</v>
      </c>
      <c r="G1860" s="154">
        <v>43826</v>
      </c>
      <c r="H1860" s="155">
        <v>1.1305000000000001</v>
      </c>
      <c r="I1860" s="156">
        <v>9.0182098468060499</v>
      </c>
      <c r="J1860" s="152" t="s">
        <v>16242</v>
      </c>
      <c r="K1860" s="156">
        <v>0.31917723202413001</v>
      </c>
      <c r="L1860" s="156">
        <v>0.83771499866321597</v>
      </c>
      <c r="M1860" s="185">
        <v>2.9478664361750702</v>
      </c>
      <c r="N1860" s="156">
        <v>5.1286815943510202</v>
      </c>
      <c r="O1860" s="156">
        <v>9.0182098468060499</v>
      </c>
      <c r="P1860" s="152" t="s">
        <v>16242</v>
      </c>
      <c r="Q1860" s="156">
        <v>16.741302324416399</v>
      </c>
      <c r="R1860" s="152" t="s">
        <v>16243</v>
      </c>
      <c r="S1860" s="157">
        <v>0</v>
      </c>
      <c r="T1860" s="152"/>
      <c r="U1860" s="156">
        <v>16.51949385</v>
      </c>
      <c r="V1860" s="152" t="s">
        <v>174</v>
      </c>
      <c r="W1860" s="152" t="s">
        <v>95</v>
      </c>
      <c r="X1860" s="155">
        <v>1.2735527442000001</v>
      </c>
      <c r="Y1860" s="152" t="s">
        <v>159</v>
      </c>
      <c r="Z1860" s="154">
        <v>42783</v>
      </c>
      <c r="AA1860" s="153" t="s">
        <v>4326</v>
      </c>
      <c r="AB1860" s="152" t="s">
        <v>1232</v>
      </c>
      <c r="AC1860" s="152" t="s">
        <v>195</v>
      </c>
      <c r="AD1860" s="152" t="s">
        <v>181</v>
      </c>
    </row>
    <row r="1861" spans="1:30">
      <c r="A1861" s="189" t="s">
        <v>16244</v>
      </c>
      <c r="B1861" s="189" t="s">
        <v>16245</v>
      </c>
      <c r="C1861" s="154">
        <v>43830</v>
      </c>
      <c r="D1861" s="155">
        <v>1.32</v>
      </c>
      <c r="E1861" s="155">
        <v>1.32</v>
      </c>
      <c r="F1861" s="156">
        <v>7.5815011372260196E-2</v>
      </c>
      <c r="G1861" s="154">
        <v>43829</v>
      </c>
      <c r="H1861" s="155">
        <v>1.319</v>
      </c>
      <c r="I1861" s="156">
        <v>9.0008257638315392</v>
      </c>
      <c r="J1861" s="152" t="s">
        <v>16246</v>
      </c>
      <c r="K1861" s="156">
        <v>0.303951367781155</v>
      </c>
      <c r="L1861" s="156">
        <v>0.91743119266055095</v>
      </c>
      <c r="M1861" s="185">
        <v>1.0719754977029099</v>
      </c>
      <c r="N1861" s="156">
        <v>2.4049650892164598</v>
      </c>
      <c r="O1861" s="156">
        <v>9.0008257638315392</v>
      </c>
      <c r="P1861" s="152" t="s">
        <v>16246</v>
      </c>
      <c r="Q1861" s="156">
        <v>4.7619047619047699</v>
      </c>
      <c r="R1861" s="152" t="s">
        <v>16247</v>
      </c>
      <c r="S1861" s="156">
        <v>-0.22675736961450399</v>
      </c>
      <c r="T1861" s="152" t="s">
        <v>16248</v>
      </c>
      <c r="U1861" s="156">
        <v>26.195028680688299</v>
      </c>
      <c r="V1861" s="152" t="s">
        <v>157</v>
      </c>
      <c r="W1861" s="152" t="s">
        <v>186</v>
      </c>
      <c r="X1861" s="155">
        <v>6.7370529400000004E-2</v>
      </c>
      <c r="Y1861" s="152" t="s">
        <v>159</v>
      </c>
      <c r="Z1861" s="154">
        <v>41806</v>
      </c>
      <c r="AA1861" s="153" t="s">
        <v>4326</v>
      </c>
      <c r="AB1861" s="152" t="s">
        <v>874</v>
      </c>
      <c r="AC1861" s="152" t="s">
        <v>246</v>
      </c>
      <c r="AD1861" s="152" t="s">
        <v>207</v>
      </c>
    </row>
    <row r="1862" spans="1:30">
      <c r="A1862" s="189" t="s">
        <v>16249</v>
      </c>
      <c r="B1862" s="189" t="s">
        <v>16250</v>
      </c>
      <c r="C1862" s="154">
        <v>43830</v>
      </c>
      <c r="D1862" s="155">
        <v>0.8135</v>
      </c>
      <c r="E1862" s="155">
        <v>0.8135</v>
      </c>
      <c r="F1862" s="156">
        <v>0.147728671673025</v>
      </c>
      <c r="G1862" s="154">
        <v>43829</v>
      </c>
      <c r="H1862" s="155">
        <v>0.81230000000000002</v>
      </c>
      <c r="I1862" s="156">
        <v>8.9898177920685995</v>
      </c>
      <c r="J1862" s="152" t="s">
        <v>16251</v>
      </c>
      <c r="K1862" s="156">
        <v>3.5118971879373899</v>
      </c>
      <c r="L1862" s="156">
        <v>8.5100706949446394</v>
      </c>
      <c r="M1862" s="185">
        <v>10.9974075590121</v>
      </c>
      <c r="N1862" s="156">
        <v>13.983466442482801</v>
      </c>
      <c r="O1862" s="156">
        <v>8.9898177920685995</v>
      </c>
      <c r="P1862" s="152" t="s">
        <v>16251</v>
      </c>
      <c r="Q1862" s="156">
        <v>-18.933731938216201</v>
      </c>
      <c r="R1862" s="152" t="s">
        <v>16252</v>
      </c>
      <c r="S1862" s="157">
        <v>0</v>
      </c>
      <c r="T1862" s="152"/>
      <c r="U1862" s="156">
        <v>-18.649999999999999</v>
      </c>
      <c r="V1862" s="152" t="s">
        <v>157</v>
      </c>
      <c r="W1862" s="152" t="s">
        <v>95</v>
      </c>
      <c r="X1862" s="155">
        <v>1.2270865400000001E-2</v>
      </c>
      <c r="Y1862" s="152" t="s">
        <v>159</v>
      </c>
      <c r="Z1862" s="154">
        <v>42993</v>
      </c>
      <c r="AA1862" s="153" t="s">
        <v>4326</v>
      </c>
      <c r="AB1862" s="152" t="s">
        <v>15556</v>
      </c>
      <c r="AC1862" s="152" t="s">
        <v>13996</v>
      </c>
      <c r="AD1862" s="152" t="s">
        <v>207</v>
      </c>
    </row>
    <row r="1863" spans="1:30">
      <c r="A1863" s="189" t="s">
        <v>16253</v>
      </c>
      <c r="B1863" s="189" t="s">
        <v>16254</v>
      </c>
      <c r="C1863" s="154">
        <v>43830</v>
      </c>
      <c r="D1863" s="155">
        <v>1.371</v>
      </c>
      <c r="E1863" s="155">
        <v>1.4710000000000001</v>
      </c>
      <c r="F1863" s="156">
        <v>0.439560439560436</v>
      </c>
      <c r="G1863" s="154">
        <v>43829</v>
      </c>
      <c r="H1863" s="155">
        <v>1.365</v>
      </c>
      <c r="I1863" s="156">
        <v>8.9825119236883797</v>
      </c>
      <c r="J1863" s="152" t="s">
        <v>755</v>
      </c>
      <c r="K1863" s="156">
        <v>0.957290132547859</v>
      </c>
      <c r="L1863" s="156">
        <v>3.5498489425981901</v>
      </c>
      <c r="M1863" s="185">
        <v>4.4173648134044203</v>
      </c>
      <c r="N1863" s="156">
        <v>6.6926070038910499</v>
      </c>
      <c r="O1863" s="156">
        <v>8.9825119236883797</v>
      </c>
      <c r="P1863" s="152" t="s">
        <v>755</v>
      </c>
      <c r="Q1863" s="156">
        <v>15.4040404040404</v>
      </c>
      <c r="R1863" s="152" t="s">
        <v>16132</v>
      </c>
      <c r="S1863" s="156">
        <v>6.9422776911076296</v>
      </c>
      <c r="T1863" s="152" t="s">
        <v>16255</v>
      </c>
      <c r="U1863" s="156">
        <v>45.359471679687502</v>
      </c>
      <c r="V1863" s="152" t="s">
        <v>157</v>
      </c>
      <c r="W1863" s="152" t="s">
        <v>158</v>
      </c>
      <c r="X1863" s="155">
        <v>0.58107344520000004</v>
      </c>
      <c r="Y1863" s="152" t="s">
        <v>159</v>
      </c>
      <c r="Z1863" s="154">
        <v>41800</v>
      </c>
      <c r="AA1863" s="153" t="s">
        <v>4326</v>
      </c>
      <c r="AB1863" s="152" t="s">
        <v>16137</v>
      </c>
      <c r="AC1863" s="152" t="s">
        <v>195</v>
      </c>
      <c r="AD1863" s="152" t="s">
        <v>165</v>
      </c>
    </row>
    <row r="1864" spans="1:30">
      <c r="A1864" s="189" t="s">
        <v>16256</v>
      </c>
      <c r="B1864" s="189" t="s">
        <v>16257</v>
      </c>
      <c r="C1864" s="154">
        <v>43830</v>
      </c>
      <c r="D1864" s="155">
        <v>0.89319999999999999</v>
      </c>
      <c r="E1864" s="155">
        <v>0.89319999999999999</v>
      </c>
      <c r="F1864" s="156">
        <v>0.49504950495048999</v>
      </c>
      <c r="G1864" s="154">
        <v>43829</v>
      </c>
      <c r="H1864" s="155">
        <v>0.88880000000000003</v>
      </c>
      <c r="I1864" s="156">
        <v>8.9799902391410509</v>
      </c>
      <c r="J1864" s="152" t="s">
        <v>16258</v>
      </c>
      <c r="K1864" s="156">
        <v>0.40467625899281101</v>
      </c>
      <c r="L1864" s="156">
        <v>3.83631713554988</v>
      </c>
      <c r="M1864" s="185">
        <v>3.69166473183189</v>
      </c>
      <c r="N1864" s="156">
        <v>4.2727060471631999</v>
      </c>
      <c r="O1864" s="156">
        <v>8.9799902391410509</v>
      </c>
      <c r="P1864" s="152" t="s">
        <v>16258</v>
      </c>
      <c r="Q1864" s="156">
        <v>-10.8315863032844</v>
      </c>
      <c r="R1864" s="152" t="s">
        <v>16259</v>
      </c>
      <c r="S1864" s="157">
        <v>0</v>
      </c>
      <c r="T1864" s="152"/>
      <c r="U1864" s="156">
        <v>-10.68</v>
      </c>
      <c r="V1864" s="152" t="s">
        <v>157</v>
      </c>
      <c r="W1864" s="152" t="s">
        <v>95</v>
      </c>
      <c r="X1864" s="155">
        <v>0.1485210374</v>
      </c>
      <c r="Y1864" s="152" t="s">
        <v>159</v>
      </c>
      <c r="Z1864" s="154">
        <v>43075</v>
      </c>
      <c r="AA1864" s="153" t="s">
        <v>4326</v>
      </c>
      <c r="AB1864" s="152" t="s">
        <v>16260</v>
      </c>
      <c r="AC1864" s="152" t="s">
        <v>568</v>
      </c>
      <c r="AD1864" s="152" t="s">
        <v>483</v>
      </c>
    </row>
    <row r="1865" spans="1:30">
      <c r="A1865" s="189" t="s">
        <v>16261</v>
      </c>
      <c r="B1865" s="189" t="s">
        <v>16262</v>
      </c>
      <c r="C1865" s="154">
        <v>43830</v>
      </c>
      <c r="D1865" s="155">
        <v>1.0189999999999999</v>
      </c>
      <c r="E1865" s="155">
        <v>1.1339999999999999</v>
      </c>
      <c r="F1865" s="156">
        <v>0.196656833824986</v>
      </c>
      <c r="G1865" s="154">
        <v>43829</v>
      </c>
      <c r="H1865" s="155">
        <v>1.0169999999999999</v>
      </c>
      <c r="I1865" s="156">
        <v>8.9781563540529508</v>
      </c>
      <c r="J1865" s="152" t="s">
        <v>16263</v>
      </c>
      <c r="K1865" s="156">
        <v>0.67905105058621795</v>
      </c>
      <c r="L1865" s="156">
        <v>1.83517412485132</v>
      </c>
      <c r="M1865" s="185">
        <v>1.93271263542026</v>
      </c>
      <c r="N1865" s="156">
        <v>5.0520750161685797</v>
      </c>
      <c r="O1865" s="156">
        <v>8.9781563540529508</v>
      </c>
      <c r="P1865" s="152" t="s">
        <v>16263</v>
      </c>
      <c r="Q1865" s="156">
        <v>5.9777744681989997</v>
      </c>
      <c r="R1865" s="152" t="s">
        <v>16264</v>
      </c>
      <c r="S1865" s="156">
        <v>9.7801684971098197</v>
      </c>
      <c r="T1865" s="152" t="s">
        <v>16265</v>
      </c>
      <c r="U1865" s="156">
        <v>12.8235791089109</v>
      </c>
      <c r="V1865" s="152" t="s">
        <v>227</v>
      </c>
      <c r="W1865" s="152" t="s">
        <v>189</v>
      </c>
      <c r="X1865" s="155">
        <v>7.4722415028000002</v>
      </c>
      <c r="Y1865" s="152" t="s">
        <v>159</v>
      </c>
      <c r="Z1865" s="154">
        <v>42326</v>
      </c>
      <c r="AA1865" s="153" t="s">
        <v>4326</v>
      </c>
      <c r="AB1865" s="152" t="s">
        <v>12366</v>
      </c>
      <c r="AC1865" s="152" t="s">
        <v>394</v>
      </c>
      <c r="AD1865" s="152" t="s">
        <v>162</v>
      </c>
    </row>
    <row r="1866" spans="1:30">
      <c r="A1866" s="189" t="s">
        <v>9010</v>
      </c>
      <c r="B1866" s="189" t="s">
        <v>9011</v>
      </c>
      <c r="C1866" s="154">
        <v>43830</v>
      </c>
      <c r="D1866" s="155">
        <v>1.0848</v>
      </c>
      <c r="E1866" s="155">
        <v>1.1862999999999999</v>
      </c>
      <c r="F1866" s="156">
        <v>2.76625172890788E-2</v>
      </c>
      <c r="G1866" s="154">
        <v>43829</v>
      </c>
      <c r="H1866" s="155">
        <v>1.0845</v>
      </c>
      <c r="I1866" s="156">
        <v>8.9767567120719907</v>
      </c>
      <c r="J1866" s="152" t="s">
        <v>12367</v>
      </c>
      <c r="K1866" s="156">
        <v>0.29585798816568398</v>
      </c>
      <c r="L1866" s="156">
        <v>0.83472719354198599</v>
      </c>
      <c r="M1866" s="185">
        <v>2.0518318936526798</v>
      </c>
      <c r="N1866" s="156">
        <v>4.7530348778849003</v>
      </c>
      <c r="O1866" s="156">
        <v>8.9767567120719907</v>
      </c>
      <c r="P1866" s="152" t="s">
        <v>12367</v>
      </c>
      <c r="Q1866" s="156">
        <v>12.9139814707017</v>
      </c>
      <c r="R1866" s="152" t="s">
        <v>12368</v>
      </c>
      <c r="S1866" s="156">
        <v>15.457624905733301</v>
      </c>
      <c r="T1866" s="152" t="s">
        <v>12369</v>
      </c>
      <c r="U1866" s="156">
        <v>19.417821440000001</v>
      </c>
      <c r="V1866" s="152" t="s">
        <v>157</v>
      </c>
      <c r="W1866" s="152" t="s">
        <v>166</v>
      </c>
      <c r="X1866" s="155">
        <v>15.103417116699999</v>
      </c>
      <c r="Y1866" s="152" t="s">
        <v>159</v>
      </c>
      <c r="Z1866" s="154">
        <v>42340</v>
      </c>
      <c r="AA1866" s="153" t="s">
        <v>4326</v>
      </c>
      <c r="AB1866" s="152" t="s">
        <v>12370</v>
      </c>
      <c r="AC1866" s="152" t="s">
        <v>511</v>
      </c>
      <c r="AD1866" s="152" t="s">
        <v>241</v>
      </c>
    </row>
    <row r="1867" spans="1:30">
      <c r="A1867" s="189" t="s">
        <v>16266</v>
      </c>
      <c r="B1867" s="189" t="s">
        <v>16267</v>
      </c>
      <c r="C1867" s="154">
        <v>43830</v>
      </c>
      <c r="D1867" s="155">
        <v>1.1085</v>
      </c>
      <c r="E1867" s="155">
        <v>1.1085</v>
      </c>
      <c r="F1867" s="156">
        <v>0.20791900198878799</v>
      </c>
      <c r="G1867" s="154">
        <v>43829</v>
      </c>
      <c r="H1867" s="155">
        <v>1.1062000000000001</v>
      </c>
      <c r="I1867" s="156">
        <v>8.9541969726754402</v>
      </c>
      <c r="J1867" s="152" t="s">
        <v>16268</v>
      </c>
      <c r="K1867" s="156">
        <v>1.0022779043280301</v>
      </c>
      <c r="L1867" s="156">
        <v>3.4820761762509398</v>
      </c>
      <c r="M1867" s="185">
        <v>4.59520664276278</v>
      </c>
      <c r="N1867" s="156">
        <v>6.6070398153490997</v>
      </c>
      <c r="O1867" s="156">
        <v>8.9541969726754402</v>
      </c>
      <c r="P1867" s="152" t="s">
        <v>16268</v>
      </c>
      <c r="Q1867" s="157">
        <v>0</v>
      </c>
      <c r="R1867" s="152"/>
      <c r="S1867" s="157">
        <v>0</v>
      </c>
      <c r="T1867" s="152"/>
      <c r="U1867" s="156">
        <v>10.85</v>
      </c>
      <c r="V1867" s="152" t="s">
        <v>157</v>
      </c>
      <c r="W1867" s="152" t="s">
        <v>95</v>
      </c>
      <c r="X1867" s="155">
        <v>1.8694955199999998E-2</v>
      </c>
      <c r="Y1867" s="152" t="s">
        <v>159</v>
      </c>
      <c r="Z1867" s="154">
        <v>43276</v>
      </c>
      <c r="AA1867" s="153" t="s">
        <v>4326</v>
      </c>
      <c r="AB1867" s="152" t="s">
        <v>3980</v>
      </c>
      <c r="AC1867" s="152" t="s">
        <v>492</v>
      </c>
      <c r="AD1867" s="152" t="s">
        <v>162</v>
      </c>
    </row>
    <row r="1868" spans="1:30">
      <c r="A1868" s="189" t="s">
        <v>16269</v>
      </c>
      <c r="B1868" s="189" t="s">
        <v>16270</v>
      </c>
      <c r="C1868" s="154">
        <v>43830</v>
      </c>
      <c r="D1868" s="155">
        <v>1.0139</v>
      </c>
      <c r="E1868" s="155">
        <v>1.0139</v>
      </c>
      <c r="F1868" s="156">
        <v>0.118495112076636</v>
      </c>
      <c r="G1868" s="154">
        <v>43829</v>
      </c>
      <c r="H1868" s="155">
        <v>1.0126999999999999</v>
      </c>
      <c r="I1868" s="156">
        <v>8.9512142703632094</v>
      </c>
      <c r="J1868" s="152" t="s">
        <v>16271</v>
      </c>
      <c r="K1868" s="156">
        <v>2.1664651350262099</v>
      </c>
      <c r="L1868" s="156">
        <v>6.3457100902034798</v>
      </c>
      <c r="M1868" s="185">
        <v>9.0918872390789804</v>
      </c>
      <c r="N1868" s="156">
        <v>10.954256949004201</v>
      </c>
      <c r="O1868" s="156">
        <v>8.9512142703632094</v>
      </c>
      <c r="P1868" s="152" t="s">
        <v>16271</v>
      </c>
      <c r="Q1868" s="156">
        <v>-2.6313262268318298</v>
      </c>
      <c r="R1868" s="152" t="s">
        <v>16272</v>
      </c>
      <c r="S1868" s="157">
        <v>0</v>
      </c>
      <c r="T1868" s="152"/>
      <c r="U1868" s="156">
        <v>1.39</v>
      </c>
      <c r="V1868" s="152" t="s">
        <v>163</v>
      </c>
      <c r="W1868" s="152" t="s">
        <v>95</v>
      </c>
      <c r="X1868" s="155">
        <v>0.23640971569999999</v>
      </c>
      <c r="Y1868" s="152" t="s">
        <v>159</v>
      </c>
      <c r="Z1868" s="154">
        <v>42971</v>
      </c>
      <c r="AA1868" s="153" t="s">
        <v>4326</v>
      </c>
      <c r="AB1868" s="152" t="s">
        <v>11698</v>
      </c>
      <c r="AC1868" s="152" t="s">
        <v>570</v>
      </c>
      <c r="AD1868" s="152" t="s">
        <v>170</v>
      </c>
    </row>
    <row r="1869" spans="1:30">
      <c r="A1869" s="189" t="s">
        <v>16273</v>
      </c>
      <c r="B1869" s="189" t="s">
        <v>16274</v>
      </c>
      <c r="C1869" s="154">
        <v>43830</v>
      </c>
      <c r="D1869" s="155">
        <v>1.19</v>
      </c>
      <c r="E1869" s="155">
        <v>1.677</v>
      </c>
      <c r="F1869" s="156">
        <v>0.16835016835016001</v>
      </c>
      <c r="G1869" s="154">
        <v>43829</v>
      </c>
      <c r="H1869" s="155">
        <v>1.1879999999999999</v>
      </c>
      <c r="I1869" s="156">
        <v>8.9472286609527991</v>
      </c>
      <c r="J1869" s="152" t="s">
        <v>16275</v>
      </c>
      <c r="K1869" s="156">
        <v>0.67681895093062805</v>
      </c>
      <c r="L1869" s="156">
        <v>4.20315236427321</v>
      </c>
      <c r="M1869" s="185">
        <v>4.9382567123304</v>
      </c>
      <c r="N1869" s="156">
        <v>4.5671754644487503</v>
      </c>
      <c r="O1869" s="156">
        <v>8.9472286609527991</v>
      </c>
      <c r="P1869" s="152" t="s">
        <v>16275</v>
      </c>
      <c r="Q1869" s="156">
        <v>7.1214411629416903</v>
      </c>
      <c r="R1869" s="152" t="s">
        <v>16276</v>
      </c>
      <c r="S1869" s="156">
        <v>10.9119471263264</v>
      </c>
      <c r="T1869" s="152" t="s">
        <v>16277</v>
      </c>
      <c r="U1869" s="156">
        <v>84.472966999999997</v>
      </c>
      <c r="V1869" s="152" t="s">
        <v>157</v>
      </c>
      <c r="W1869" s="152" t="s">
        <v>158</v>
      </c>
      <c r="X1869" s="155">
        <v>0.61240022250000004</v>
      </c>
      <c r="Y1869" s="152" t="s">
        <v>159</v>
      </c>
      <c r="Z1869" s="154">
        <v>39701</v>
      </c>
      <c r="AA1869" s="153" t="s">
        <v>4326</v>
      </c>
      <c r="AB1869" s="152" t="s">
        <v>6813</v>
      </c>
      <c r="AC1869" s="152" t="s">
        <v>240</v>
      </c>
      <c r="AD1869" s="152" t="s">
        <v>162</v>
      </c>
    </row>
    <row r="1870" spans="1:30">
      <c r="A1870" s="189" t="s">
        <v>16278</v>
      </c>
      <c r="B1870" s="189" t="s">
        <v>16279</v>
      </c>
      <c r="C1870" s="154">
        <v>43830</v>
      </c>
      <c r="D1870" s="155">
        <v>1.1315999999999999</v>
      </c>
      <c r="E1870" s="155">
        <v>1.1315999999999999</v>
      </c>
      <c r="F1870" s="156">
        <v>7.0746374248311997E-2</v>
      </c>
      <c r="G1870" s="154">
        <v>43829</v>
      </c>
      <c r="H1870" s="155">
        <v>1.1308</v>
      </c>
      <c r="I1870" s="156">
        <v>8.9438721478771495</v>
      </c>
      <c r="J1870" s="152" t="s">
        <v>16280</v>
      </c>
      <c r="K1870" s="156">
        <v>0.98161699089772403</v>
      </c>
      <c r="L1870" s="156">
        <v>2.8073044426274101</v>
      </c>
      <c r="M1870" s="185">
        <v>4.1413583655438897</v>
      </c>
      <c r="N1870" s="156">
        <v>4.9624339115109803</v>
      </c>
      <c r="O1870" s="156">
        <v>8.9438721478771495</v>
      </c>
      <c r="P1870" s="152" t="s">
        <v>16280</v>
      </c>
      <c r="Q1870" s="156">
        <v>8.0080175622792709</v>
      </c>
      <c r="R1870" s="152" t="s">
        <v>16281</v>
      </c>
      <c r="S1870" s="156">
        <v>13.0017974835231</v>
      </c>
      <c r="T1870" s="152" t="s">
        <v>16282</v>
      </c>
      <c r="U1870" s="156">
        <v>13.16</v>
      </c>
      <c r="V1870" s="152" t="s">
        <v>157</v>
      </c>
      <c r="W1870" s="152" t="s">
        <v>189</v>
      </c>
      <c r="X1870" s="155">
        <v>0.12961115949999999</v>
      </c>
      <c r="Y1870" s="152" t="s">
        <v>159</v>
      </c>
      <c r="Z1870" s="154">
        <v>42669</v>
      </c>
      <c r="AA1870" s="153" t="s">
        <v>4326</v>
      </c>
      <c r="AB1870" s="152" t="s">
        <v>573</v>
      </c>
      <c r="AC1870" s="152" t="s">
        <v>343</v>
      </c>
      <c r="AD1870" s="152" t="s">
        <v>162</v>
      </c>
    </row>
    <row r="1871" spans="1:30">
      <c r="A1871" s="189" t="s">
        <v>16283</v>
      </c>
      <c r="B1871" s="189" t="s">
        <v>16284</v>
      </c>
      <c r="C1871" s="154">
        <v>43830</v>
      </c>
      <c r="D1871" s="155">
        <v>1.0660000000000001</v>
      </c>
      <c r="E1871" s="155">
        <v>1.087</v>
      </c>
      <c r="F1871" s="156">
        <v>9.38967136150472E-2</v>
      </c>
      <c r="G1871" s="154">
        <v>43829</v>
      </c>
      <c r="H1871" s="155">
        <v>1.0649999999999999</v>
      </c>
      <c r="I1871" s="156">
        <v>8.9279135135135199</v>
      </c>
      <c r="J1871" s="152" t="s">
        <v>16285</v>
      </c>
      <c r="K1871" s="156">
        <v>0.661000944287086</v>
      </c>
      <c r="L1871" s="156">
        <v>2.30326295585414</v>
      </c>
      <c r="M1871" s="185">
        <v>3.39481300985164</v>
      </c>
      <c r="N1871" s="156">
        <v>4.7087260293877602</v>
      </c>
      <c r="O1871" s="156">
        <v>8.9279135135135199</v>
      </c>
      <c r="P1871" s="152" t="s">
        <v>16285</v>
      </c>
      <c r="Q1871" s="156">
        <v>7.31655384615385</v>
      </c>
      <c r="R1871" s="152" t="s">
        <v>16286</v>
      </c>
      <c r="S1871" s="156">
        <v>8.8189856000000102</v>
      </c>
      <c r="T1871" s="152" t="s">
        <v>16287</v>
      </c>
      <c r="U1871" s="156">
        <v>8.8189856000000102</v>
      </c>
      <c r="V1871" s="152" t="s">
        <v>157</v>
      </c>
      <c r="W1871" s="152" t="s">
        <v>189</v>
      </c>
      <c r="X1871" s="155">
        <v>9.4243211000000007E-3</v>
      </c>
      <c r="Y1871" s="152" t="s">
        <v>159</v>
      </c>
      <c r="Z1871" s="154">
        <v>42516</v>
      </c>
      <c r="AA1871" s="153" t="s">
        <v>4326</v>
      </c>
      <c r="AB1871" s="152" t="s">
        <v>6818</v>
      </c>
      <c r="AC1871" s="152" t="s">
        <v>224</v>
      </c>
      <c r="AD1871" s="152" t="s">
        <v>162</v>
      </c>
    </row>
    <row r="1872" spans="1:30">
      <c r="A1872" s="189" t="s">
        <v>16288</v>
      </c>
      <c r="B1872" s="189" t="s">
        <v>16289</v>
      </c>
      <c r="C1872" s="154">
        <v>43830</v>
      </c>
      <c r="D1872" s="155">
        <v>1.016</v>
      </c>
      <c r="E1872" s="155">
        <v>1.0953999999999999</v>
      </c>
      <c r="F1872" s="156">
        <v>5.90900137876645E-2</v>
      </c>
      <c r="G1872" s="154">
        <v>43829</v>
      </c>
      <c r="H1872" s="155">
        <v>1.0154000000000001</v>
      </c>
      <c r="I1872" s="156">
        <v>8.9204283727399201</v>
      </c>
      <c r="J1872" s="152" t="s">
        <v>16290</v>
      </c>
      <c r="K1872" s="156">
        <v>0.16760327319332999</v>
      </c>
      <c r="L1872" s="156">
        <v>0.474683544303795</v>
      </c>
      <c r="M1872" s="185">
        <v>0.58562002350818398</v>
      </c>
      <c r="N1872" s="156">
        <v>1.3864464582948</v>
      </c>
      <c r="O1872" s="156">
        <v>8.9204283727399201</v>
      </c>
      <c r="P1872" s="152" t="s">
        <v>16290</v>
      </c>
      <c r="Q1872" s="157">
        <v>0</v>
      </c>
      <c r="R1872" s="152"/>
      <c r="S1872" s="157">
        <v>0</v>
      </c>
      <c r="T1872" s="152"/>
      <c r="U1872" s="156">
        <v>9.6393031999999899</v>
      </c>
      <c r="V1872" s="152" t="s">
        <v>157</v>
      </c>
      <c r="W1872" s="152" t="s">
        <v>95</v>
      </c>
      <c r="X1872" s="155">
        <v>0.34031469069999998</v>
      </c>
      <c r="Y1872" s="152" t="s">
        <v>159</v>
      </c>
      <c r="Z1872" s="154">
        <v>43334</v>
      </c>
      <c r="AA1872" s="153" t="s">
        <v>4326</v>
      </c>
      <c r="AB1872" s="152" t="s">
        <v>6453</v>
      </c>
      <c r="AC1872" s="152" t="s">
        <v>568</v>
      </c>
      <c r="AD1872" s="152" t="s">
        <v>542</v>
      </c>
    </row>
    <row r="1873" spans="1:30">
      <c r="A1873" s="189" t="s">
        <v>16291</v>
      </c>
      <c r="B1873" s="189" t="s">
        <v>16292</v>
      </c>
      <c r="C1873" s="154">
        <v>43830</v>
      </c>
      <c r="D1873" s="155">
        <v>0.91600000000000004</v>
      </c>
      <c r="E1873" s="155">
        <v>0.91600000000000004</v>
      </c>
      <c r="F1873" s="156">
        <v>0.54884742041712498</v>
      </c>
      <c r="G1873" s="154">
        <v>43829</v>
      </c>
      <c r="H1873" s="155">
        <v>0.91100000000000003</v>
      </c>
      <c r="I1873" s="156">
        <v>8.9179548156956105</v>
      </c>
      <c r="J1873" s="152" t="s">
        <v>16293</v>
      </c>
      <c r="K1873" s="156">
        <v>2.5755879059350502</v>
      </c>
      <c r="L1873" s="156">
        <v>9.7005988023952199</v>
      </c>
      <c r="M1873" s="185">
        <v>7.8916372202591401</v>
      </c>
      <c r="N1873" s="156">
        <v>5.7736720554272596</v>
      </c>
      <c r="O1873" s="156">
        <v>8.9179548156956105</v>
      </c>
      <c r="P1873" s="152" t="s">
        <v>16293</v>
      </c>
      <c r="Q1873" s="156">
        <v>-16.651501364877198</v>
      </c>
      <c r="R1873" s="152" t="s">
        <v>16294</v>
      </c>
      <c r="S1873" s="156">
        <v>-7.38119312436804</v>
      </c>
      <c r="T1873" s="152" t="s">
        <v>16295</v>
      </c>
      <c r="U1873" s="156">
        <v>-8.4</v>
      </c>
      <c r="V1873" s="152" t="s">
        <v>157</v>
      </c>
      <c r="W1873" s="152" t="s">
        <v>186</v>
      </c>
      <c r="X1873" s="155">
        <v>0.29374348039999998</v>
      </c>
      <c r="Y1873" s="152" t="s">
        <v>159</v>
      </c>
      <c r="Z1873" s="154">
        <v>42451</v>
      </c>
      <c r="AA1873" s="153" t="s">
        <v>4326</v>
      </c>
      <c r="AB1873" s="152" t="s">
        <v>12371</v>
      </c>
      <c r="AC1873" s="152" t="s">
        <v>343</v>
      </c>
      <c r="AD1873" s="152" t="s">
        <v>181</v>
      </c>
    </row>
    <row r="1874" spans="1:30">
      <c r="A1874" s="189" t="s">
        <v>16296</v>
      </c>
      <c r="B1874" s="189" t="s">
        <v>16297</v>
      </c>
      <c r="C1874" s="154">
        <v>43830</v>
      </c>
      <c r="D1874" s="155">
        <v>1.0226</v>
      </c>
      <c r="E1874" s="155">
        <v>1.0226</v>
      </c>
      <c r="F1874" s="156">
        <v>-0.117210392654824</v>
      </c>
      <c r="G1874" s="154">
        <v>43829</v>
      </c>
      <c r="H1874" s="155">
        <v>1.0238</v>
      </c>
      <c r="I1874" s="156">
        <v>8.9146874001491092</v>
      </c>
      <c r="J1874" s="152" t="s">
        <v>16298</v>
      </c>
      <c r="K1874" s="156">
        <v>1.0174849352958599</v>
      </c>
      <c r="L1874" s="156">
        <v>4.87129525176905</v>
      </c>
      <c r="M1874" s="185">
        <v>2.1884680723493601</v>
      </c>
      <c r="N1874" s="156">
        <v>2.5677031093279798</v>
      </c>
      <c r="O1874" s="156">
        <v>8.9146874001491092</v>
      </c>
      <c r="P1874" s="152" t="s">
        <v>16298</v>
      </c>
      <c r="Q1874" s="157">
        <v>0</v>
      </c>
      <c r="R1874" s="152"/>
      <c r="S1874" s="157">
        <v>0</v>
      </c>
      <c r="T1874" s="152"/>
      <c r="U1874" s="156">
        <v>2.2599999999999998</v>
      </c>
      <c r="V1874" s="152" t="s">
        <v>157</v>
      </c>
      <c r="W1874" s="152" t="s">
        <v>95</v>
      </c>
      <c r="X1874" s="155">
        <v>0.39035954439999998</v>
      </c>
      <c r="Y1874" s="152" t="s">
        <v>159</v>
      </c>
      <c r="Z1874" s="154">
        <v>43251</v>
      </c>
      <c r="AA1874" s="153" t="s">
        <v>4326</v>
      </c>
      <c r="AB1874" s="152" t="s">
        <v>16299</v>
      </c>
      <c r="AC1874" s="152" t="s">
        <v>570</v>
      </c>
      <c r="AD1874" s="152" t="s">
        <v>170</v>
      </c>
    </row>
    <row r="1875" spans="1:30">
      <c r="A1875" s="189" t="s">
        <v>9012</v>
      </c>
      <c r="B1875" s="189" t="s">
        <v>9013</v>
      </c>
      <c r="C1875" s="154">
        <v>43830</v>
      </c>
      <c r="D1875" s="155">
        <v>1.087</v>
      </c>
      <c r="E1875" s="155">
        <v>1.1419999999999999</v>
      </c>
      <c r="F1875" s="156">
        <v>0.18433179723502099</v>
      </c>
      <c r="G1875" s="154">
        <v>43829</v>
      </c>
      <c r="H1875" s="155">
        <v>1.085</v>
      </c>
      <c r="I1875" s="156">
        <v>8.9142913250714795</v>
      </c>
      <c r="J1875" s="152" t="s">
        <v>12372</v>
      </c>
      <c r="K1875" s="156">
        <v>0.46210720887243401</v>
      </c>
      <c r="L1875" s="156">
        <v>1.1162790697674301</v>
      </c>
      <c r="M1875" s="185">
        <v>1.5565258666666499</v>
      </c>
      <c r="N1875" s="156">
        <v>3.2078514905148898</v>
      </c>
      <c r="O1875" s="156">
        <v>8.9142913250714795</v>
      </c>
      <c r="P1875" s="152" t="s">
        <v>12372</v>
      </c>
      <c r="Q1875" s="156">
        <v>5.2035834254143403</v>
      </c>
      <c r="R1875" s="152" t="s">
        <v>12373</v>
      </c>
      <c r="S1875" s="156">
        <v>11.247411489776001</v>
      </c>
      <c r="T1875" s="152" t="s">
        <v>12374</v>
      </c>
      <c r="U1875" s="156">
        <v>14.251091600000001</v>
      </c>
      <c r="V1875" s="152" t="s">
        <v>157</v>
      </c>
      <c r="W1875" s="152" t="s">
        <v>189</v>
      </c>
      <c r="X1875" s="155">
        <v>2.1591472003000001</v>
      </c>
      <c r="Y1875" s="152" t="s">
        <v>159</v>
      </c>
      <c r="Z1875" s="154">
        <v>42340</v>
      </c>
      <c r="AA1875" s="153" t="s">
        <v>4326</v>
      </c>
      <c r="AB1875" s="152" t="s">
        <v>558</v>
      </c>
      <c r="AC1875" s="152" t="s">
        <v>209</v>
      </c>
      <c r="AD1875" s="152" t="s">
        <v>183</v>
      </c>
    </row>
    <row r="1876" spans="1:30">
      <c r="A1876" s="189" t="s">
        <v>629</v>
      </c>
      <c r="B1876" s="189" t="s">
        <v>630</v>
      </c>
      <c r="C1876" s="154">
        <v>43830</v>
      </c>
      <c r="D1876" s="155">
        <v>1.024</v>
      </c>
      <c r="E1876" s="155">
        <v>1.4390000000000001</v>
      </c>
      <c r="F1876" s="156">
        <v>0.490677134445546</v>
      </c>
      <c r="G1876" s="154">
        <v>43829</v>
      </c>
      <c r="H1876" s="155">
        <v>1.0189999999999999</v>
      </c>
      <c r="I1876" s="156">
        <v>8.9105228892533095</v>
      </c>
      <c r="J1876" s="152" t="s">
        <v>623</v>
      </c>
      <c r="K1876" s="156">
        <v>1.38613861386138</v>
      </c>
      <c r="L1876" s="156">
        <v>3.8201222711686502</v>
      </c>
      <c r="M1876" s="185">
        <v>4.9610204108518197</v>
      </c>
      <c r="N1876" s="156">
        <v>7.1992464353256604</v>
      </c>
      <c r="O1876" s="156">
        <v>8.9105228892533095</v>
      </c>
      <c r="P1876" s="152" t="s">
        <v>623</v>
      </c>
      <c r="Q1876" s="156">
        <v>10.955807808766099</v>
      </c>
      <c r="R1876" s="152" t="s">
        <v>671</v>
      </c>
      <c r="S1876" s="156">
        <v>1.4141361194097499</v>
      </c>
      <c r="T1876" s="152" t="s">
        <v>6515</v>
      </c>
      <c r="U1876" s="156">
        <v>36.127283200000001</v>
      </c>
      <c r="V1876" s="152" t="s">
        <v>157</v>
      </c>
      <c r="W1876" s="152" t="s">
        <v>186</v>
      </c>
      <c r="X1876" s="155">
        <v>0.64777221610000002</v>
      </c>
      <c r="Y1876" s="152" t="s">
        <v>305</v>
      </c>
      <c r="Z1876" s="154">
        <v>41851</v>
      </c>
      <c r="AA1876" s="153" t="s">
        <v>4326</v>
      </c>
      <c r="AB1876" s="152" t="s">
        <v>308</v>
      </c>
      <c r="AC1876" s="152" t="s">
        <v>215</v>
      </c>
      <c r="AD1876" s="152" t="s">
        <v>173</v>
      </c>
    </row>
    <row r="1877" spans="1:30">
      <c r="A1877" s="189" t="s">
        <v>3873</v>
      </c>
      <c r="B1877" s="189" t="s">
        <v>3874</v>
      </c>
      <c r="C1877" s="154">
        <v>43830</v>
      </c>
      <c r="D1877" s="155">
        <v>1.5669999999999999</v>
      </c>
      <c r="E1877" s="155">
        <v>1.9890000000000001</v>
      </c>
      <c r="F1877" s="156">
        <v>6.3856960408675306E-2</v>
      </c>
      <c r="G1877" s="154">
        <v>43829</v>
      </c>
      <c r="H1877" s="155">
        <v>1.5660000000000001</v>
      </c>
      <c r="I1877" s="156">
        <v>8.8950575938896996</v>
      </c>
      <c r="J1877" s="152" t="s">
        <v>3934</v>
      </c>
      <c r="K1877" s="156">
        <v>0.25591810620602101</v>
      </c>
      <c r="L1877" s="156">
        <v>0.90148100450740698</v>
      </c>
      <c r="M1877" s="185">
        <v>1.16203219987559</v>
      </c>
      <c r="N1877" s="156">
        <v>2.7540904115457701</v>
      </c>
      <c r="O1877" s="156">
        <v>8.8950575938896996</v>
      </c>
      <c r="P1877" s="152" t="s">
        <v>3934</v>
      </c>
      <c r="Q1877" s="156">
        <v>19.362462168532701</v>
      </c>
      <c r="R1877" s="152" t="s">
        <v>6825</v>
      </c>
      <c r="S1877" s="156">
        <v>19.011808636897801</v>
      </c>
      <c r="T1877" s="152" t="s">
        <v>6826</v>
      </c>
      <c r="U1877" s="156">
        <v>102.5580983</v>
      </c>
      <c r="V1877" s="152" t="s">
        <v>163</v>
      </c>
      <c r="W1877" s="152" t="s">
        <v>166</v>
      </c>
      <c r="X1877" s="155">
        <v>196.23526425680001</v>
      </c>
      <c r="Y1877" s="152" t="s">
        <v>159</v>
      </c>
      <c r="Z1877" s="154">
        <v>40406</v>
      </c>
      <c r="AA1877" s="153" t="s">
        <v>4326</v>
      </c>
      <c r="AB1877" s="152" t="s">
        <v>6827</v>
      </c>
      <c r="AC1877" s="152" t="s">
        <v>219</v>
      </c>
      <c r="AD1877" s="152" t="s">
        <v>207</v>
      </c>
    </row>
    <row r="1878" spans="1:30">
      <c r="A1878" s="189" t="s">
        <v>16300</v>
      </c>
      <c r="B1878" s="189" t="s">
        <v>16301</v>
      </c>
      <c r="C1878" s="154">
        <v>43830</v>
      </c>
      <c r="D1878" s="155">
        <v>0.93920000000000003</v>
      </c>
      <c r="E1878" s="155">
        <v>1.1492</v>
      </c>
      <c r="F1878" s="156">
        <v>0.33116120072642802</v>
      </c>
      <c r="G1878" s="154">
        <v>43829</v>
      </c>
      <c r="H1878" s="155">
        <v>0.93610000000000004</v>
      </c>
      <c r="I1878" s="156">
        <v>8.8927536231884101</v>
      </c>
      <c r="J1878" s="152" t="s">
        <v>6565</v>
      </c>
      <c r="K1878" s="156">
        <v>0.89161026963154499</v>
      </c>
      <c r="L1878" s="156">
        <v>4.2976124375347204</v>
      </c>
      <c r="M1878" s="185">
        <v>4.5879732739421</v>
      </c>
      <c r="N1878" s="156">
        <v>6.8243858052775401</v>
      </c>
      <c r="O1878" s="156">
        <v>8.8927536231884101</v>
      </c>
      <c r="P1878" s="152" t="s">
        <v>6565</v>
      </c>
      <c r="Q1878" s="156">
        <v>13.7459125590408</v>
      </c>
      <c r="R1878" s="152" t="s">
        <v>706</v>
      </c>
      <c r="S1878" s="156">
        <v>15.423374708123401</v>
      </c>
      <c r="T1878" s="152" t="s">
        <v>16302</v>
      </c>
      <c r="U1878" s="156">
        <v>17.800850560000001</v>
      </c>
      <c r="V1878" s="152" t="s">
        <v>157</v>
      </c>
      <c r="W1878" s="152" t="s">
        <v>189</v>
      </c>
      <c r="X1878" s="155">
        <v>2.3089786543000002</v>
      </c>
      <c r="Y1878" s="152" t="s">
        <v>159</v>
      </c>
      <c r="Z1878" s="154">
        <v>42404</v>
      </c>
      <c r="AA1878" s="153" t="s">
        <v>4326</v>
      </c>
      <c r="AB1878" s="152" t="s">
        <v>780</v>
      </c>
      <c r="AC1878" s="152" t="s">
        <v>236</v>
      </c>
      <c r="AD1878" s="152" t="s">
        <v>170</v>
      </c>
    </row>
    <row r="1879" spans="1:30">
      <c r="A1879" s="189" t="s">
        <v>16303</v>
      </c>
      <c r="B1879" s="189" t="s">
        <v>16304</v>
      </c>
      <c r="C1879" s="154">
        <v>43830</v>
      </c>
      <c r="D1879" s="155">
        <v>1.1180000000000001</v>
      </c>
      <c r="E1879" s="155">
        <v>1.1180000000000001</v>
      </c>
      <c r="F1879" s="156">
        <v>0.269058295964136</v>
      </c>
      <c r="G1879" s="154">
        <v>43829</v>
      </c>
      <c r="H1879" s="155">
        <v>1.115</v>
      </c>
      <c r="I1879" s="156">
        <v>8.8607594936708995</v>
      </c>
      <c r="J1879" s="152" t="s">
        <v>16305</v>
      </c>
      <c r="K1879" s="156">
        <v>1.4519056261343</v>
      </c>
      <c r="L1879" s="156">
        <v>3.4227567067530198</v>
      </c>
      <c r="M1879" s="185">
        <v>3.0414746543778901</v>
      </c>
      <c r="N1879" s="156">
        <v>4.0968342644320304</v>
      </c>
      <c r="O1879" s="156">
        <v>8.8607594936708995</v>
      </c>
      <c r="P1879" s="152" t="s">
        <v>16305</v>
      </c>
      <c r="Q1879" s="156">
        <v>9.1796875000000107</v>
      </c>
      <c r="R1879" s="152" t="s">
        <v>16306</v>
      </c>
      <c r="S1879" s="156">
        <v>13.272543059777099</v>
      </c>
      <c r="T1879" s="152" t="s">
        <v>16307</v>
      </c>
      <c r="U1879" s="156">
        <v>11.8</v>
      </c>
      <c r="V1879" s="152" t="s">
        <v>157</v>
      </c>
      <c r="W1879" s="152" t="s">
        <v>166</v>
      </c>
      <c r="X1879" s="155">
        <v>0.19470731469999999</v>
      </c>
      <c r="Y1879" s="152" t="s">
        <v>159</v>
      </c>
      <c r="Z1879" s="154">
        <v>42570</v>
      </c>
      <c r="AA1879" s="153" t="s">
        <v>4326</v>
      </c>
      <c r="AB1879" s="152" t="s">
        <v>3734</v>
      </c>
      <c r="AC1879" s="152" t="s">
        <v>171</v>
      </c>
      <c r="AD1879" s="152" t="s">
        <v>165</v>
      </c>
    </row>
    <row r="1880" spans="1:30">
      <c r="A1880" s="189" t="s">
        <v>16308</v>
      </c>
      <c r="B1880" s="189" t="s">
        <v>16309</v>
      </c>
      <c r="C1880" s="154">
        <v>43830</v>
      </c>
      <c r="D1880" s="155">
        <v>1.111</v>
      </c>
      <c r="E1880" s="155">
        <v>1.4630000000000001</v>
      </c>
      <c r="F1880" s="156">
        <v>0.54298642533936803</v>
      </c>
      <c r="G1880" s="154">
        <v>43829</v>
      </c>
      <c r="H1880" s="155">
        <v>1.105</v>
      </c>
      <c r="I1880" s="156">
        <v>8.8425428803403392</v>
      </c>
      <c r="J1880" s="152" t="s">
        <v>16310</v>
      </c>
      <c r="K1880" s="156">
        <v>1.92660550458715</v>
      </c>
      <c r="L1880" s="156">
        <v>6.6218809980806004</v>
      </c>
      <c r="M1880" s="185">
        <v>4.50870636452058</v>
      </c>
      <c r="N1880" s="156">
        <v>8.3272937124549902</v>
      </c>
      <c r="O1880" s="156">
        <v>8.8425428803403392</v>
      </c>
      <c r="P1880" s="152" t="s">
        <v>16310</v>
      </c>
      <c r="Q1880" s="156">
        <v>13.1169991726377</v>
      </c>
      <c r="R1880" s="152" t="s">
        <v>16311</v>
      </c>
      <c r="S1880" s="156">
        <v>13.338177438333201</v>
      </c>
      <c r="T1880" s="152" t="s">
        <v>16312</v>
      </c>
      <c r="U1880" s="156">
        <v>54.704194700000002</v>
      </c>
      <c r="V1880" s="152" t="s">
        <v>157</v>
      </c>
      <c r="W1880" s="152" t="s">
        <v>166</v>
      </c>
      <c r="X1880" s="155">
        <v>9.9515220799999998E-2</v>
      </c>
      <c r="Y1880" s="152" t="s">
        <v>159</v>
      </c>
      <c r="Z1880" s="154">
        <v>40679</v>
      </c>
      <c r="AA1880" s="153" t="s">
        <v>4326</v>
      </c>
      <c r="AB1880" s="152" t="s">
        <v>901</v>
      </c>
      <c r="AC1880" s="152" t="s">
        <v>211</v>
      </c>
      <c r="AD1880" s="152" t="s">
        <v>183</v>
      </c>
    </row>
    <row r="1881" spans="1:30">
      <c r="A1881" s="189" t="s">
        <v>3957</v>
      </c>
      <c r="B1881" s="189" t="s">
        <v>3958</v>
      </c>
      <c r="C1881" s="154">
        <v>43830</v>
      </c>
      <c r="D1881" s="155">
        <v>2.1469999999999998</v>
      </c>
      <c r="E1881" s="155">
        <v>2.1469999999999998</v>
      </c>
      <c r="F1881" s="156">
        <v>0.23342670401493401</v>
      </c>
      <c r="G1881" s="154">
        <v>43829</v>
      </c>
      <c r="H1881" s="155">
        <v>2.1419999999999999</v>
      </c>
      <c r="I1881" s="156">
        <v>8.8190572731880206</v>
      </c>
      <c r="J1881" s="152" t="s">
        <v>3938</v>
      </c>
      <c r="K1881" s="156">
        <v>0.94029149036201298</v>
      </c>
      <c r="L1881" s="156">
        <v>2.6290630975143299</v>
      </c>
      <c r="M1881" s="185">
        <v>3.5697057404727399</v>
      </c>
      <c r="N1881" s="156">
        <v>5.2450980392156703</v>
      </c>
      <c r="O1881" s="156">
        <v>8.8190572731880206</v>
      </c>
      <c r="P1881" s="152" t="s">
        <v>3938</v>
      </c>
      <c r="Q1881" s="156">
        <v>3.92061955469506</v>
      </c>
      <c r="R1881" s="152" t="s">
        <v>6828</v>
      </c>
      <c r="S1881" s="156">
        <v>6.4452156668319196</v>
      </c>
      <c r="T1881" s="152" t="s">
        <v>6829</v>
      </c>
      <c r="U1881" s="156">
        <v>114.7</v>
      </c>
      <c r="V1881" s="152" t="s">
        <v>157</v>
      </c>
      <c r="W1881" s="152" t="s">
        <v>158</v>
      </c>
      <c r="X1881" s="155">
        <v>1.8549029108999999</v>
      </c>
      <c r="Y1881" s="152" t="s">
        <v>159</v>
      </c>
      <c r="Z1881" s="154">
        <v>40765</v>
      </c>
      <c r="AA1881" s="153" t="s">
        <v>4326</v>
      </c>
      <c r="AB1881" s="152" t="s">
        <v>6830</v>
      </c>
      <c r="AC1881" s="152" t="s">
        <v>219</v>
      </c>
      <c r="AD1881" s="152" t="s">
        <v>183</v>
      </c>
    </row>
    <row r="1882" spans="1:30">
      <c r="A1882" s="189" t="s">
        <v>1249</v>
      </c>
      <c r="B1882" s="189" t="s">
        <v>1250</v>
      </c>
      <c r="C1882" s="154">
        <v>43830</v>
      </c>
      <c r="D1882" s="155">
        <v>1.0720000000000001</v>
      </c>
      <c r="E1882" s="155">
        <v>1.1499999999999999</v>
      </c>
      <c r="F1882" s="156">
        <v>0.37453183520599598</v>
      </c>
      <c r="G1882" s="154">
        <v>43826</v>
      </c>
      <c r="H1882" s="155">
        <v>1.0680000000000001</v>
      </c>
      <c r="I1882" s="156">
        <v>8.7961266427441203</v>
      </c>
      <c r="J1882" s="152" t="s">
        <v>16313</v>
      </c>
      <c r="K1882" s="156">
        <v>0.84666039510819302</v>
      </c>
      <c r="L1882" s="156">
        <v>1.3232514177693899</v>
      </c>
      <c r="M1882" s="185">
        <v>1.9011133000403999</v>
      </c>
      <c r="N1882" s="156">
        <v>4.9950746245274402</v>
      </c>
      <c r="O1882" s="156">
        <v>8.7961266427441203</v>
      </c>
      <c r="P1882" s="152" t="s">
        <v>16313</v>
      </c>
      <c r="Q1882" s="156">
        <v>18.406185465711399</v>
      </c>
      <c r="R1882" s="152" t="s">
        <v>16314</v>
      </c>
      <c r="S1882" s="156">
        <v>16.381129979879301</v>
      </c>
      <c r="T1882" s="152" t="s">
        <v>16315</v>
      </c>
      <c r="U1882" s="156">
        <v>15.682843200000001</v>
      </c>
      <c r="V1882" s="152" t="s">
        <v>174</v>
      </c>
      <c r="W1882" s="152" t="s">
        <v>186</v>
      </c>
      <c r="X1882" s="155">
        <v>20.005357928799999</v>
      </c>
      <c r="Y1882" s="152" t="s">
        <v>159</v>
      </c>
      <c r="Z1882" s="154">
        <v>42542</v>
      </c>
      <c r="AA1882" s="153" t="s">
        <v>4326</v>
      </c>
      <c r="AB1882" s="152" t="s">
        <v>1251</v>
      </c>
      <c r="AC1882" s="152" t="s">
        <v>196</v>
      </c>
      <c r="AD1882" s="152" t="s">
        <v>165</v>
      </c>
    </row>
    <row r="1883" spans="1:30">
      <c r="A1883" s="189" t="s">
        <v>3054</v>
      </c>
      <c r="B1883" s="189" t="s">
        <v>3055</v>
      </c>
      <c r="C1883" s="154">
        <v>43830</v>
      </c>
      <c r="D1883" s="155">
        <v>1.1134999999999999</v>
      </c>
      <c r="E1883" s="155">
        <v>1.1795</v>
      </c>
      <c r="F1883" s="156">
        <v>4.4923629829300302E-2</v>
      </c>
      <c r="G1883" s="154">
        <v>43829</v>
      </c>
      <c r="H1883" s="155">
        <v>1.113</v>
      </c>
      <c r="I1883" s="156">
        <v>8.7933540903579299</v>
      </c>
      <c r="J1883" s="152" t="s">
        <v>16316</v>
      </c>
      <c r="K1883" s="156">
        <v>0.10788456351702699</v>
      </c>
      <c r="L1883" s="156">
        <v>6.9644572526416901</v>
      </c>
      <c r="M1883" s="185">
        <v>6.8720586538836299</v>
      </c>
      <c r="N1883" s="156">
        <v>7.5222073305150197</v>
      </c>
      <c r="O1883" s="156">
        <v>8.7933540903579299</v>
      </c>
      <c r="P1883" s="152" t="s">
        <v>16316</v>
      </c>
      <c r="Q1883" s="156">
        <v>14.733719057421</v>
      </c>
      <c r="R1883" s="152" t="s">
        <v>16317</v>
      </c>
      <c r="S1883" s="156">
        <v>18.6264093316016</v>
      </c>
      <c r="T1883" s="152" t="s">
        <v>16318</v>
      </c>
      <c r="U1883" s="156">
        <v>18.733173099999998</v>
      </c>
      <c r="V1883" s="152" t="s">
        <v>163</v>
      </c>
      <c r="W1883" s="152" t="s">
        <v>166</v>
      </c>
      <c r="X1883" s="155">
        <v>0.98985788509999995</v>
      </c>
      <c r="Y1883" s="152" t="s">
        <v>159</v>
      </c>
      <c r="Z1883" s="154">
        <v>42725</v>
      </c>
      <c r="AA1883" s="153" t="s">
        <v>4326</v>
      </c>
      <c r="AB1883" s="152" t="s">
        <v>1732</v>
      </c>
      <c r="AC1883" s="152" t="s">
        <v>325</v>
      </c>
      <c r="AD1883" s="152" t="s">
        <v>165</v>
      </c>
    </row>
    <row r="1884" spans="1:30">
      <c r="A1884" s="189" t="s">
        <v>16319</v>
      </c>
      <c r="B1884" s="189" t="s">
        <v>16320</v>
      </c>
      <c r="C1884" s="154">
        <v>43830</v>
      </c>
      <c r="D1884" s="155">
        <v>1.085</v>
      </c>
      <c r="E1884" s="155">
        <v>1.1839999999999999</v>
      </c>
      <c r="F1884" s="156">
        <v>9.2250922509216196E-2</v>
      </c>
      <c r="G1884" s="154">
        <v>43829</v>
      </c>
      <c r="H1884" s="155">
        <v>1.0840000000000001</v>
      </c>
      <c r="I1884" s="156">
        <v>8.7719281290705595</v>
      </c>
      <c r="J1884" s="152" t="s">
        <v>16321</v>
      </c>
      <c r="K1884" s="156">
        <v>0.51880674448767705</v>
      </c>
      <c r="L1884" s="156">
        <v>2.6101759031587002</v>
      </c>
      <c r="M1884" s="185">
        <v>2.9216055549006201</v>
      </c>
      <c r="N1884" s="156">
        <v>5.0745265447829198</v>
      </c>
      <c r="O1884" s="156">
        <v>8.7719281290705595</v>
      </c>
      <c r="P1884" s="152" t="s">
        <v>16321</v>
      </c>
      <c r="Q1884" s="156">
        <v>15.2501676328502</v>
      </c>
      <c r="R1884" s="152" t="s">
        <v>16322</v>
      </c>
      <c r="S1884" s="156">
        <v>19.224311344327798</v>
      </c>
      <c r="T1884" s="152" t="s">
        <v>16323</v>
      </c>
      <c r="U1884" s="156">
        <v>19.2839235</v>
      </c>
      <c r="V1884" s="152" t="s">
        <v>157</v>
      </c>
      <c r="W1884" s="152" t="s">
        <v>189</v>
      </c>
      <c r="X1884" s="155">
        <v>3.5261925000000002E-3</v>
      </c>
      <c r="Y1884" s="152" t="s">
        <v>159</v>
      </c>
      <c r="Z1884" s="154">
        <v>42731</v>
      </c>
      <c r="AA1884" s="153" t="s">
        <v>4326</v>
      </c>
      <c r="AB1884" s="152" t="s">
        <v>16324</v>
      </c>
      <c r="AC1884" s="152" t="s">
        <v>14463</v>
      </c>
      <c r="AD1884" s="152" t="s">
        <v>247</v>
      </c>
    </row>
    <row r="1885" spans="1:30">
      <c r="A1885" s="189" t="s">
        <v>16325</v>
      </c>
      <c r="B1885" s="189" t="s">
        <v>16326</v>
      </c>
      <c r="C1885" s="154">
        <v>43830</v>
      </c>
      <c r="D1885" s="155">
        <v>1.2290000000000001</v>
      </c>
      <c r="E1885" s="155">
        <v>1.349</v>
      </c>
      <c r="F1885" s="156">
        <v>0.16299918500406799</v>
      </c>
      <c r="G1885" s="154">
        <v>43829</v>
      </c>
      <c r="H1885" s="155">
        <v>1.2270000000000001</v>
      </c>
      <c r="I1885" s="156">
        <v>8.7610619469026698</v>
      </c>
      <c r="J1885" s="152" t="s">
        <v>16327</v>
      </c>
      <c r="K1885" s="156">
        <v>0.32653061224490099</v>
      </c>
      <c r="L1885" s="156">
        <v>4.5957446808510598</v>
      </c>
      <c r="M1885" s="185">
        <v>5.2226027397260397</v>
      </c>
      <c r="N1885" s="156">
        <v>7.9964850615114296</v>
      </c>
      <c r="O1885" s="156">
        <v>8.7610619469026698</v>
      </c>
      <c r="P1885" s="152" t="s">
        <v>16327</v>
      </c>
      <c r="Q1885" s="156">
        <v>7.5248980662422902</v>
      </c>
      <c r="R1885" s="152" t="s">
        <v>16328</v>
      </c>
      <c r="S1885" s="156">
        <v>11.8035704806429</v>
      </c>
      <c r="T1885" s="152" t="s">
        <v>16329</v>
      </c>
      <c r="U1885" s="156">
        <v>35.9823363</v>
      </c>
      <c r="V1885" s="152" t="s">
        <v>157</v>
      </c>
      <c r="W1885" s="152" t="s">
        <v>158</v>
      </c>
      <c r="X1885" s="155">
        <v>0.13282890389999999</v>
      </c>
      <c r="Y1885" s="152" t="s">
        <v>159</v>
      </c>
      <c r="Z1885" s="154">
        <v>41940</v>
      </c>
      <c r="AA1885" s="153" t="s">
        <v>4326</v>
      </c>
      <c r="AB1885" s="152" t="s">
        <v>5822</v>
      </c>
      <c r="AC1885" s="152" t="s">
        <v>249</v>
      </c>
      <c r="AD1885" s="152" t="s">
        <v>162</v>
      </c>
    </row>
    <row r="1886" spans="1:30">
      <c r="A1886" s="189" t="s">
        <v>9014</v>
      </c>
      <c r="B1886" s="189" t="s">
        <v>9015</v>
      </c>
      <c r="C1886" s="154">
        <v>43830</v>
      </c>
      <c r="D1886" s="155">
        <v>1.1735</v>
      </c>
      <c r="E1886" s="155">
        <v>1.1735</v>
      </c>
      <c r="F1886" s="156">
        <v>0.350607148965281</v>
      </c>
      <c r="G1886" s="154">
        <v>43829</v>
      </c>
      <c r="H1886" s="155">
        <v>1.1694</v>
      </c>
      <c r="I1886" s="156">
        <v>8.7581093605190006</v>
      </c>
      <c r="J1886" s="152" t="s">
        <v>12375</v>
      </c>
      <c r="K1886" s="156">
        <v>1.12892106170285</v>
      </c>
      <c r="L1886" s="156">
        <v>2.8483786152497799</v>
      </c>
      <c r="M1886" s="185">
        <v>3.3010563380281801</v>
      </c>
      <c r="N1886" s="156">
        <v>4.4968833481745296</v>
      </c>
      <c r="O1886" s="156">
        <v>8.7581093605190006</v>
      </c>
      <c r="P1886" s="152" t="s">
        <v>12375</v>
      </c>
      <c r="Q1886" s="156">
        <v>10.707547169811299</v>
      </c>
      <c r="R1886" s="152" t="s">
        <v>12376</v>
      </c>
      <c r="S1886" s="156">
        <v>16.0731948565777</v>
      </c>
      <c r="T1886" s="152" t="s">
        <v>12377</v>
      </c>
      <c r="U1886" s="156">
        <v>17.350000000000001</v>
      </c>
      <c r="V1886" s="152" t="s">
        <v>157</v>
      </c>
      <c r="W1886" s="152" t="s">
        <v>189</v>
      </c>
      <c r="X1886" s="155">
        <v>3.7442506477999999</v>
      </c>
      <c r="Y1886" s="152" t="s">
        <v>159</v>
      </c>
      <c r="Z1886" s="154">
        <v>42404</v>
      </c>
      <c r="AA1886" s="153" t="s">
        <v>4326</v>
      </c>
      <c r="AB1886" s="152" t="s">
        <v>10455</v>
      </c>
      <c r="AC1886" s="152" t="s">
        <v>261</v>
      </c>
      <c r="AD1886" s="152" t="s">
        <v>162</v>
      </c>
    </row>
    <row r="1887" spans="1:30">
      <c r="A1887" s="189" t="s">
        <v>16330</v>
      </c>
      <c r="B1887" s="189" t="s">
        <v>16331</v>
      </c>
      <c r="C1887" s="154">
        <v>43830</v>
      </c>
      <c r="D1887" s="155">
        <v>1.0872999999999999</v>
      </c>
      <c r="E1887" s="155">
        <v>1.0872999999999999</v>
      </c>
      <c r="F1887" s="156">
        <v>0.39704524469067098</v>
      </c>
      <c r="G1887" s="154">
        <v>43829</v>
      </c>
      <c r="H1887" s="155">
        <v>1.083</v>
      </c>
      <c r="I1887" s="156">
        <v>8.7517503500699991</v>
      </c>
      <c r="J1887" s="152" t="s">
        <v>16332</v>
      </c>
      <c r="K1887" s="156">
        <v>1.30438833504146</v>
      </c>
      <c r="L1887" s="156">
        <v>3.0616113744075801</v>
      </c>
      <c r="M1887" s="185">
        <v>3.3849957212132602</v>
      </c>
      <c r="N1887" s="156">
        <v>4.5883031935359604</v>
      </c>
      <c r="O1887" s="156">
        <v>8.7517503500699991</v>
      </c>
      <c r="P1887" s="152" t="s">
        <v>16332</v>
      </c>
      <c r="Q1887" s="157">
        <v>0</v>
      </c>
      <c r="R1887" s="152"/>
      <c r="S1887" s="157">
        <v>0</v>
      </c>
      <c r="T1887" s="152"/>
      <c r="U1887" s="156">
        <v>8.7299999999999898</v>
      </c>
      <c r="V1887" s="152" t="s">
        <v>157</v>
      </c>
      <c r="W1887" s="152" t="s">
        <v>95</v>
      </c>
      <c r="X1887" s="155">
        <v>2.8576319100000001E-2</v>
      </c>
      <c r="Y1887" s="152" t="s">
        <v>159</v>
      </c>
      <c r="Z1887" s="154">
        <v>43125</v>
      </c>
      <c r="AA1887" s="153" t="s">
        <v>4326</v>
      </c>
      <c r="AB1887" s="152" t="s">
        <v>16333</v>
      </c>
      <c r="AC1887" s="152" t="s">
        <v>282</v>
      </c>
      <c r="AD1887" s="152" t="s">
        <v>226</v>
      </c>
    </row>
    <row r="1888" spans="1:30">
      <c r="A1888" s="189" t="s">
        <v>3912</v>
      </c>
      <c r="B1888" s="189" t="s">
        <v>3913</v>
      </c>
      <c r="C1888" s="154">
        <v>43830</v>
      </c>
      <c r="D1888" s="155">
        <v>1.0876999999999999</v>
      </c>
      <c r="E1888" s="155">
        <v>1.2350000000000001</v>
      </c>
      <c r="F1888" s="156">
        <v>2.7588743792521901E-2</v>
      </c>
      <c r="G1888" s="154">
        <v>43829</v>
      </c>
      <c r="H1888" s="155">
        <v>1.0873999999999999</v>
      </c>
      <c r="I1888" s="156">
        <v>8.7481652060568305</v>
      </c>
      <c r="J1888" s="152" t="s">
        <v>3943</v>
      </c>
      <c r="K1888" s="156">
        <v>0.36910584109990402</v>
      </c>
      <c r="L1888" s="156">
        <v>1.93046574828974</v>
      </c>
      <c r="M1888" s="185">
        <v>2.9142080741943501</v>
      </c>
      <c r="N1888" s="156">
        <v>5.9413913641920901</v>
      </c>
      <c r="O1888" s="156">
        <v>8.7481652060568305</v>
      </c>
      <c r="P1888" s="152" t="s">
        <v>3943</v>
      </c>
      <c r="Q1888" s="156">
        <v>13.7695374795119</v>
      </c>
      <c r="R1888" s="152" t="s">
        <v>6831</v>
      </c>
      <c r="S1888" s="157">
        <v>0</v>
      </c>
      <c r="T1888" s="152"/>
      <c r="U1888" s="156">
        <v>24.941706060000001</v>
      </c>
      <c r="V1888" s="152" t="s">
        <v>157</v>
      </c>
      <c r="W1888" s="152" t="s">
        <v>95</v>
      </c>
      <c r="X1888" s="155">
        <v>12.602873458199999</v>
      </c>
      <c r="Y1888" s="152" t="s">
        <v>159</v>
      </c>
      <c r="Z1888" s="154">
        <v>42740</v>
      </c>
      <c r="AA1888" s="153" t="s">
        <v>4326</v>
      </c>
      <c r="AB1888" s="152" t="s">
        <v>3915</v>
      </c>
      <c r="AC1888" s="152" t="s">
        <v>211</v>
      </c>
      <c r="AD1888" s="152" t="s">
        <v>207</v>
      </c>
    </row>
    <row r="1889" spans="1:30">
      <c r="A1889" s="189" t="s">
        <v>9016</v>
      </c>
      <c r="B1889" s="189" t="s">
        <v>9017</v>
      </c>
      <c r="C1889" s="154">
        <v>43830</v>
      </c>
      <c r="D1889" s="155">
        <v>1.2070000000000001</v>
      </c>
      <c r="E1889" s="155">
        <v>1.6259999999999999</v>
      </c>
      <c r="F1889" s="156">
        <v>0</v>
      </c>
      <c r="G1889" s="154">
        <v>43829</v>
      </c>
      <c r="H1889" s="155">
        <v>1.2070000000000001</v>
      </c>
      <c r="I1889" s="156">
        <v>8.7357048111119209</v>
      </c>
      <c r="J1889" s="152" t="s">
        <v>12378</v>
      </c>
      <c r="K1889" s="156">
        <v>0.66722268557131104</v>
      </c>
      <c r="L1889" s="156">
        <v>2.0287404902789401</v>
      </c>
      <c r="M1889" s="185">
        <v>2.8985170382481802</v>
      </c>
      <c r="N1889" s="156">
        <v>6.7521500344652603</v>
      </c>
      <c r="O1889" s="156">
        <v>8.7357048111119209</v>
      </c>
      <c r="P1889" s="152" t="s">
        <v>12378</v>
      </c>
      <c r="Q1889" s="156">
        <v>12.6032346119</v>
      </c>
      <c r="R1889" s="152" t="s">
        <v>12379</v>
      </c>
      <c r="S1889" s="156">
        <v>24.595227150093599</v>
      </c>
      <c r="T1889" s="152" t="s">
        <v>12380</v>
      </c>
      <c r="U1889" s="156">
        <v>73.284524099999999</v>
      </c>
      <c r="V1889" s="152" t="s">
        <v>163</v>
      </c>
      <c r="W1889" s="152" t="s">
        <v>166</v>
      </c>
      <c r="X1889" s="155">
        <v>1.8925138619999999</v>
      </c>
      <c r="Y1889" s="152" t="s">
        <v>159</v>
      </c>
      <c r="Z1889" s="154">
        <v>41781</v>
      </c>
      <c r="AA1889" s="153" t="s">
        <v>4326</v>
      </c>
      <c r="AB1889" s="152" t="s">
        <v>5992</v>
      </c>
      <c r="AC1889" s="152" t="s">
        <v>266</v>
      </c>
      <c r="AD1889" s="152" t="s">
        <v>173</v>
      </c>
    </row>
    <row r="1890" spans="1:30">
      <c r="A1890" s="189" t="s">
        <v>16334</v>
      </c>
      <c r="B1890" s="189" t="s">
        <v>16335</v>
      </c>
      <c r="C1890" s="154">
        <v>43830</v>
      </c>
      <c r="D1890" s="155">
        <v>1.109</v>
      </c>
      <c r="E1890" s="155">
        <v>1.109</v>
      </c>
      <c r="F1890" s="156">
        <v>0.18066847335139999</v>
      </c>
      <c r="G1890" s="154">
        <v>43829</v>
      </c>
      <c r="H1890" s="155">
        <v>1.107</v>
      </c>
      <c r="I1890" s="156">
        <v>8.7254901960784306</v>
      </c>
      <c r="J1890" s="152" t="s">
        <v>16336</v>
      </c>
      <c r="K1890" s="156">
        <v>1.3711151736745799</v>
      </c>
      <c r="L1890" s="156">
        <v>3.35507921714819</v>
      </c>
      <c r="M1890" s="185">
        <v>2.8756957328385799</v>
      </c>
      <c r="N1890" s="156">
        <v>3.8389513108614199</v>
      </c>
      <c r="O1890" s="156">
        <v>8.7254901960784306</v>
      </c>
      <c r="P1890" s="152" t="s">
        <v>16336</v>
      </c>
      <c r="Q1890" s="156">
        <v>8.4066471163245406</v>
      </c>
      <c r="R1890" s="152" t="s">
        <v>16337</v>
      </c>
      <c r="S1890" s="156">
        <v>12.588832487309601</v>
      </c>
      <c r="T1890" s="152" t="s">
        <v>16338</v>
      </c>
      <c r="U1890" s="156">
        <v>10.9</v>
      </c>
      <c r="V1890" s="152" t="s">
        <v>157</v>
      </c>
      <c r="W1890" s="152" t="s">
        <v>189</v>
      </c>
      <c r="X1890" s="155">
        <v>0.26610611319999999</v>
      </c>
      <c r="Y1890" s="152" t="s">
        <v>159</v>
      </c>
      <c r="Z1890" s="154">
        <v>42570</v>
      </c>
      <c r="AA1890" s="153" t="s">
        <v>4326</v>
      </c>
      <c r="AB1890" s="152" t="s">
        <v>3734</v>
      </c>
      <c r="AC1890" s="152" t="s">
        <v>171</v>
      </c>
      <c r="AD1890" s="152" t="s">
        <v>165</v>
      </c>
    </row>
    <row r="1891" spans="1:30">
      <c r="A1891" s="189" t="s">
        <v>16339</v>
      </c>
      <c r="B1891" s="189" t="s">
        <v>16340</v>
      </c>
      <c r="C1891" s="154">
        <v>43830</v>
      </c>
      <c r="D1891" s="155">
        <v>1.159</v>
      </c>
      <c r="E1891" s="155">
        <v>1.2490000000000001</v>
      </c>
      <c r="F1891" s="156">
        <v>8.6355785837658197E-2</v>
      </c>
      <c r="G1891" s="154">
        <v>43829</v>
      </c>
      <c r="H1891" s="155">
        <v>1.1579999999999999</v>
      </c>
      <c r="I1891" s="156">
        <v>8.7242026266416399</v>
      </c>
      <c r="J1891" s="152" t="s">
        <v>16341</v>
      </c>
      <c r="K1891" s="156">
        <v>0.43327556325823202</v>
      </c>
      <c r="L1891" s="156">
        <v>1.3111888111888099</v>
      </c>
      <c r="M1891" s="185">
        <v>2.3851590106007001</v>
      </c>
      <c r="N1891" s="156">
        <v>4.4144144144144102</v>
      </c>
      <c r="O1891" s="156">
        <v>8.7242026266416399</v>
      </c>
      <c r="P1891" s="152" t="s">
        <v>16341</v>
      </c>
      <c r="Q1891" s="156">
        <v>16.458963075174601</v>
      </c>
      <c r="R1891" s="152" t="s">
        <v>16342</v>
      </c>
      <c r="S1891" s="156">
        <v>22.449697674418601</v>
      </c>
      <c r="T1891" s="152" t="s">
        <v>16343</v>
      </c>
      <c r="U1891" s="156">
        <v>26.368088</v>
      </c>
      <c r="V1891" s="152" t="s">
        <v>157</v>
      </c>
      <c r="W1891" s="152" t="s">
        <v>166</v>
      </c>
      <c r="X1891" s="155">
        <v>12.2811694303</v>
      </c>
      <c r="Y1891" s="152" t="s">
        <v>159</v>
      </c>
      <c r="Z1891" s="154">
        <v>42404</v>
      </c>
      <c r="AA1891" s="153" t="s">
        <v>4326</v>
      </c>
      <c r="AB1891" s="152" t="s">
        <v>16344</v>
      </c>
      <c r="AC1891" s="152" t="s">
        <v>167</v>
      </c>
      <c r="AD1891" s="152" t="s">
        <v>165</v>
      </c>
    </row>
    <row r="1892" spans="1:30">
      <c r="A1892" s="189" t="s">
        <v>9018</v>
      </c>
      <c r="B1892" s="189" t="s">
        <v>9019</v>
      </c>
      <c r="C1892" s="154">
        <v>43830</v>
      </c>
      <c r="D1892" s="155">
        <v>1.3129999999999999</v>
      </c>
      <c r="E1892" s="155">
        <v>1.343</v>
      </c>
      <c r="F1892" s="156">
        <v>7.6219512195123601E-2</v>
      </c>
      <c r="G1892" s="154">
        <v>43829</v>
      </c>
      <c r="H1892" s="155">
        <v>1.3120000000000001</v>
      </c>
      <c r="I1892" s="156">
        <v>8.6920529801324609</v>
      </c>
      <c r="J1892" s="152" t="s">
        <v>12381</v>
      </c>
      <c r="K1892" s="156">
        <v>0.76745970836531097</v>
      </c>
      <c r="L1892" s="156">
        <v>1.9409937888198701</v>
      </c>
      <c r="M1892" s="185">
        <v>3.3044846577498102</v>
      </c>
      <c r="N1892" s="156">
        <v>5.6315366049879296</v>
      </c>
      <c r="O1892" s="156">
        <v>8.6920529801324609</v>
      </c>
      <c r="P1892" s="152" t="s">
        <v>12381</v>
      </c>
      <c r="Q1892" s="156">
        <v>12.8976784178848</v>
      </c>
      <c r="R1892" s="152" t="s">
        <v>12382</v>
      </c>
      <c r="S1892" s="156">
        <v>21.799628942486098</v>
      </c>
      <c r="T1892" s="152" t="s">
        <v>12383</v>
      </c>
      <c r="U1892" s="156">
        <v>34.957361499999998</v>
      </c>
      <c r="V1892" s="152" t="s">
        <v>12384</v>
      </c>
      <c r="W1892" s="152" t="s">
        <v>166</v>
      </c>
      <c r="X1892" s="155">
        <v>3.8967179446000002</v>
      </c>
      <c r="Y1892" s="152" t="s">
        <v>159</v>
      </c>
      <c r="Z1892" s="154">
        <v>42331</v>
      </c>
      <c r="AA1892" s="153" t="s">
        <v>4326</v>
      </c>
      <c r="AB1892" s="152" t="s">
        <v>596</v>
      </c>
      <c r="AC1892" s="152" t="s">
        <v>261</v>
      </c>
      <c r="AD1892" s="152" t="s">
        <v>229</v>
      </c>
    </row>
    <row r="1893" spans="1:30">
      <c r="A1893" s="189" t="s">
        <v>9020</v>
      </c>
      <c r="B1893" s="189" t="s">
        <v>9021</v>
      </c>
      <c r="C1893" s="154">
        <v>43830</v>
      </c>
      <c r="D1893" s="155">
        <v>0.99609999999999999</v>
      </c>
      <c r="E1893" s="155">
        <v>0.99609999999999999</v>
      </c>
      <c r="F1893" s="156">
        <v>0.79943331309451704</v>
      </c>
      <c r="G1893" s="154">
        <v>43829</v>
      </c>
      <c r="H1893" s="155">
        <v>0.98819999999999997</v>
      </c>
      <c r="I1893" s="156">
        <v>8.6733580624045405</v>
      </c>
      <c r="J1893" s="152" t="s">
        <v>12385</v>
      </c>
      <c r="K1893" s="156">
        <v>1.3635901088836799</v>
      </c>
      <c r="L1893" s="156">
        <v>2.1536252692031601</v>
      </c>
      <c r="M1893" s="185">
        <v>3.2334956990361698</v>
      </c>
      <c r="N1893" s="156">
        <v>5.8104950074357298</v>
      </c>
      <c r="O1893" s="156">
        <v>8.6733580624045405</v>
      </c>
      <c r="P1893" s="152" t="s">
        <v>12385</v>
      </c>
      <c r="Q1893" s="156">
        <v>-0.59874264045504499</v>
      </c>
      <c r="R1893" s="152" t="s">
        <v>12386</v>
      </c>
      <c r="S1893" s="157">
        <v>0</v>
      </c>
      <c r="T1893" s="152"/>
      <c r="U1893" s="156">
        <v>-0.39000000000000101</v>
      </c>
      <c r="V1893" s="152" t="s">
        <v>157</v>
      </c>
      <c r="W1893" s="152" t="s">
        <v>95</v>
      </c>
      <c r="X1893" s="155">
        <v>7.7039712841999997</v>
      </c>
      <c r="Y1893" s="152" t="s">
        <v>159</v>
      </c>
      <c r="Z1893" s="154">
        <v>43082</v>
      </c>
      <c r="AA1893" s="153" t="s">
        <v>4326</v>
      </c>
      <c r="AB1893" s="152" t="s">
        <v>3630</v>
      </c>
      <c r="AC1893" s="152" t="s">
        <v>404</v>
      </c>
      <c r="AD1893" s="152" t="s">
        <v>162</v>
      </c>
    </row>
    <row r="1894" spans="1:30">
      <c r="A1894" s="189" t="s">
        <v>902</v>
      </c>
      <c r="B1894" s="189" t="s">
        <v>903</v>
      </c>
      <c r="C1894" s="154">
        <v>43830</v>
      </c>
      <c r="D1894" s="155">
        <v>1.2050000000000001</v>
      </c>
      <c r="E1894" s="155">
        <v>1.698</v>
      </c>
      <c r="F1894" s="156">
        <v>0.50041701417848305</v>
      </c>
      <c r="G1894" s="154">
        <v>43829</v>
      </c>
      <c r="H1894" s="155">
        <v>1.1990000000000001</v>
      </c>
      <c r="I1894" s="156">
        <v>8.6564472497745797</v>
      </c>
      <c r="J1894" s="152" t="s">
        <v>762</v>
      </c>
      <c r="K1894" s="156">
        <v>1.3456686291000901</v>
      </c>
      <c r="L1894" s="156">
        <v>4.2387543252595297</v>
      </c>
      <c r="M1894" s="185">
        <v>3.6113499570077399</v>
      </c>
      <c r="N1894" s="156">
        <v>8.2659478885894107</v>
      </c>
      <c r="O1894" s="156">
        <v>8.6564472497745797</v>
      </c>
      <c r="P1894" s="152" t="s">
        <v>762</v>
      </c>
      <c r="Q1894" s="156">
        <v>14.1098484848485</v>
      </c>
      <c r="R1894" s="152" t="s">
        <v>840</v>
      </c>
      <c r="S1894" s="156">
        <v>16.425120772946901</v>
      </c>
      <c r="T1894" s="152" t="s">
        <v>6516</v>
      </c>
      <c r="U1894" s="156">
        <v>20.5</v>
      </c>
      <c r="V1894" s="152" t="s">
        <v>157</v>
      </c>
      <c r="W1894" s="152" t="s">
        <v>189</v>
      </c>
      <c r="X1894" s="155">
        <v>2.3247424524999998</v>
      </c>
      <c r="Y1894" s="152" t="s">
        <v>159</v>
      </c>
      <c r="Z1894" s="154">
        <v>42341</v>
      </c>
      <c r="AA1894" s="153" t="s">
        <v>4326</v>
      </c>
      <c r="AB1894" s="152" t="s">
        <v>904</v>
      </c>
      <c r="AC1894" s="152" t="s">
        <v>239</v>
      </c>
      <c r="AD1894" s="152" t="s">
        <v>162</v>
      </c>
    </row>
    <row r="1895" spans="1:30">
      <c r="A1895" s="189" t="s">
        <v>9022</v>
      </c>
      <c r="B1895" s="189" t="s">
        <v>9023</v>
      </c>
      <c r="C1895" s="154">
        <v>43830</v>
      </c>
      <c r="D1895" s="155">
        <v>1.256</v>
      </c>
      <c r="E1895" s="155">
        <v>1.256</v>
      </c>
      <c r="F1895" s="156">
        <v>7.9681274900407301E-2</v>
      </c>
      <c r="G1895" s="154">
        <v>43829</v>
      </c>
      <c r="H1895" s="155">
        <v>1.2549999999999999</v>
      </c>
      <c r="I1895" s="156">
        <v>8.6505190311418794</v>
      </c>
      <c r="J1895" s="152" t="s">
        <v>12387</v>
      </c>
      <c r="K1895" s="156">
        <v>0.48</v>
      </c>
      <c r="L1895" s="156">
        <v>1.5359741309620001</v>
      </c>
      <c r="M1895" s="185">
        <v>2.1138211382113798</v>
      </c>
      <c r="N1895" s="156">
        <v>4.7539616346955702</v>
      </c>
      <c r="O1895" s="156">
        <v>8.6505190311418794</v>
      </c>
      <c r="P1895" s="152" t="s">
        <v>12387</v>
      </c>
      <c r="Q1895" s="156">
        <v>11.843276936776499</v>
      </c>
      <c r="R1895" s="152" t="s">
        <v>12388</v>
      </c>
      <c r="S1895" s="156">
        <v>18.4905660377358</v>
      </c>
      <c r="T1895" s="152" t="s">
        <v>12389</v>
      </c>
      <c r="U1895" s="156">
        <v>25.6</v>
      </c>
      <c r="V1895" s="152" t="s">
        <v>163</v>
      </c>
      <c r="W1895" s="152" t="s">
        <v>166</v>
      </c>
      <c r="X1895" s="155">
        <v>7.2128374165000002</v>
      </c>
      <c r="Y1895" s="152" t="s">
        <v>159</v>
      </c>
      <c r="Z1895" s="154">
        <v>42143</v>
      </c>
      <c r="AA1895" s="153" t="s">
        <v>4326</v>
      </c>
      <c r="AB1895" s="152" t="s">
        <v>593</v>
      </c>
      <c r="AC1895" s="152" t="s">
        <v>228</v>
      </c>
      <c r="AD1895" s="152" t="s">
        <v>207</v>
      </c>
    </row>
    <row r="1896" spans="1:30">
      <c r="A1896" s="189" t="s">
        <v>4057</v>
      </c>
      <c r="B1896" s="189" t="s">
        <v>4058</v>
      </c>
      <c r="C1896" s="154">
        <v>43830</v>
      </c>
      <c r="D1896" s="155">
        <v>1.1379999999999999</v>
      </c>
      <c r="E1896" s="155">
        <v>1.1379999999999999</v>
      </c>
      <c r="F1896" s="156">
        <v>0.85076214108470705</v>
      </c>
      <c r="G1896" s="154">
        <v>43826</v>
      </c>
      <c r="H1896" s="155">
        <v>1.1284000000000001</v>
      </c>
      <c r="I1896" s="156">
        <v>8.6499904525491509</v>
      </c>
      <c r="J1896" s="152" t="s">
        <v>6832</v>
      </c>
      <c r="K1896" s="156">
        <v>1.8344519015659899</v>
      </c>
      <c r="L1896" s="156">
        <v>4.0980607391145201</v>
      </c>
      <c r="M1896" s="185">
        <v>4.7399907961343697</v>
      </c>
      <c r="N1896" s="156">
        <v>5.6835066864784496</v>
      </c>
      <c r="O1896" s="156">
        <v>8.6499904525491509</v>
      </c>
      <c r="P1896" s="152" t="s">
        <v>6832</v>
      </c>
      <c r="Q1896" s="156">
        <v>9.6550395066486594</v>
      </c>
      <c r="R1896" s="152" t="s">
        <v>6833</v>
      </c>
      <c r="S1896" s="156">
        <v>14.1538770187581</v>
      </c>
      <c r="T1896" s="152" t="s">
        <v>6834</v>
      </c>
      <c r="U1896" s="156">
        <v>13.8</v>
      </c>
      <c r="V1896" s="152" t="s">
        <v>174</v>
      </c>
      <c r="W1896" s="152" t="s">
        <v>197</v>
      </c>
      <c r="X1896" s="155">
        <v>1.5708136044000001</v>
      </c>
      <c r="Y1896" s="152" t="s">
        <v>159</v>
      </c>
      <c r="Z1896" s="154">
        <v>42676</v>
      </c>
      <c r="AA1896" s="153" t="s">
        <v>4326</v>
      </c>
      <c r="AB1896" s="152" t="s">
        <v>4059</v>
      </c>
      <c r="AC1896" s="152" t="s">
        <v>219</v>
      </c>
      <c r="AD1896" s="152" t="s">
        <v>170</v>
      </c>
    </row>
    <row r="1897" spans="1:30">
      <c r="A1897" s="189" t="s">
        <v>16345</v>
      </c>
      <c r="B1897" s="189" t="s">
        <v>16346</v>
      </c>
      <c r="C1897" s="154">
        <v>43830</v>
      </c>
      <c r="D1897" s="155">
        <v>1.246</v>
      </c>
      <c r="E1897" s="155">
        <v>1.276</v>
      </c>
      <c r="F1897" s="156">
        <v>0</v>
      </c>
      <c r="G1897" s="154">
        <v>43829</v>
      </c>
      <c r="H1897" s="155">
        <v>1.246</v>
      </c>
      <c r="I1897" s="156">
        <v>8.6312118570183092</v>
      </c>
      <c r="J1897" s="152" t="s">
        <v>16347</v>
      </c>
      <c r="K1897" s="156">
        <v>0.72756669361357396</v>
      </c>
      <c r="L1897" s="156">
        <v>1.8806214227309801</v>
      </c>
      <c r="M1897" s="185">
        <v>3.06038047973531</v>
      </c>
      <c r="N1897" s="156">
        <v>5.32544378698225</v>
      </c>
      <c r="O1897" s="156">
        <v>8.6312118570183092</v>
      </c>
      <c r="P1897" s="152" t="s">
        <v>16347</v>
      </c>
      <c r="Q1897" s="156">
        <v>13.9981701738335</v>
      </c>
      <c r="R1897" s="152" t="s">
        <v>16348</v>
      </c>
      <c r="S1897" s="156">
        <v>22.396856581532401</v>
      </c>
      <c r="T1897" s="152" t="s">
        <v>16349</v>
      </c>
      <c r="U1897" s="156">
        <v>28.2791888</v>
      </c>
      <c r="V1897" s="152" t="s">
        <v>12384</v>
      </c>
      <c r="W1897" s="152" t="s">
        <v>166</v>
      </c>
      <c r="X1897" s="155">
        <v>0.21651349419999999</v>
      </c>
      <c r="Y1897" s="152" t="s">
        <v>159</v>
      </c>
      <c r="Z1897" s="154">
        <v>42331</v>
      </c>
      <c r="AA1897" s="153" t="s">
        <v>4326</v>
      </c>
      <c r="AB1897" s="152" t="s">
        <v>596</v>
      </c>
      <c r="AC1897" s="152" t="s">
        <v>261</v>
      </c>
      <c r="AD1897" s="152" t="s">
        <v>229</v>
      </c>
    </row>
    <row r="1898" spans="1:30">
      <c r="A1898" s="189" t="s">
        <v>16350</v>
      </c>
      <c r="B1898" s="189" t="s">
        <v>16351</v>
      </c>
      <c r="C1898" s="154">
        <v>43830</v>
      </c>
      <c r="D1898" s="155">
        <v>1.1543000000000001</v>
      </c>
      <c r="E1898" s="155">
        <v>1.1543000000000001</v>
      </c>
      <c r="F1898" s="156">
        <v>0.26057500217146801</v>
      </c>
      <c r="G1898" s="154">
        <v>43829</v>
      </c>
      <c r="H1898" s="155">
        <v>1.1513</v>
      </c>
      <c r="I1898" s="156">
        <v>8.6297760210803798</v>
      </c>
      <c r="J1898" s="152" t="s">
        <v>16352</v>
      </c>
      <c r="K1898" s="156">
        <v>0.88271281244537603</v>
      </c>
      <c r="L1898" s="156">
        <v>2.1504424778761302</v>
      </c>
      <c r="M1898" s="185">
        <v>2.4132730015083101</v>
      </c>
      <c r="N1898" s="156">
        <v>3.7013745395741702</v>
      </c>
      <c r="O1898" s="156">
        <v>8.6297760210803798</v>
      </c>
      <c r="P1898" s="152" t="s">
        <v>16352</v>
      </c>
      <c r="Q1898" s="156">
        <v>12.1332815232174</v>
      </c>
      <c r="R1898" s="152" t="s">
        <v>16353</v>
      </c>
      <c r="S1898" s="156">
        <v>13.9149314122175</v>
      </c>
      <c r="T1898" s="152" t="s">
        <v>16354</v>
      </c>
      <c r="U1898" s="156">
        <v>15.43</v>
      </c>
      <c r="V1898" s="152" t="s">
        <v>157</v>
      </c>
      <c r="W1898" s="152" t="s">
        <v>166</v>
      </c>
      <c r="X1898" s="155">
        <v>0.25769078490000003</v>
      </c>
      <c r="Y1898" s="152" t="s">
        <v>159</v>
      </c>
      <c r="Z1898" s="154">
        <v>42452</v>
      </c>
      <c r="AA1898" s="153" t="s">
        <v>4326</v>
      </c>
      <c r="AB1898" s="152" t="s">
        <v>1305</v>
      </c>
      <c r="AC1898" s="152" t="s">
        <v>511</v>
      </c>
      <c r="AD1898" s="152" t="s">
        <v>181</v>
      </c>
    </row>
    <row r="1899" spans="1:30">
      <c r="A1899" s="189" t="s">
        <v>16355</v>
      </c>
      <c r="B1899" s="189" t="s">
        <v>16356</v>
      </c>
      <c r="C1899" s="154">
        <v>43830</v>
      </c>
      <c r="D1899" s="155">
        <v>1.0829</v>
      </c>
      <c r="E1899" s="155">
        <v>1.0829</v>
      </c>
      <c r="F1899" s="156">
        <v>0.18503099269127599</v>
      </c>
      <c r="G1899" s="154">
        <v>43829</v>
      </c>
      <c r="H1899" s="155">
        <v>1.0809</v>
      </c>
      <c r="I1899" s="156">
        <v>8.6267429029993004</v>
      </c>
      <c r="J1899" s="152" t="s">
        <v>16357</v>
      </c>
      <c r="K1899" s="156">
        <v>0.75362858206177896</v>
      </c>
      <c r="L1899" s="156">
        <v>2.8688135271207398</v>
      </c>
      <c r="M1899" s="185">
        <v>4.8204433259123096</v>
      </c>
      <c r="N1899" s="156">
        <v>5.4738482516801401</v>
      </c>
      <c r="O1899" s="156">
        <v>8.6267429029993004</v>
      </c>
      <c r="P1899" s="152" t="s">
        <v>16357</v>
      </c>
      <c r="Q1899" s="157">
        <v>0</v>
      </c>
      <c r="R1899" s="152"/>
      <c r="S1899" s="157">
        <v>0</v>
      </c>
      <c r="T1899" s="152"/>
      <c r="U1899" s="156">
        <v>8.2899999999999991</v>
      </c>
      <c r="V1899" s="152" t="s">
        <v>174</v>
      </c>
      <c r="W1899" s="152" t="s">
        <v>95</v>
      </c>
      <c r="X1899" s="155">
        <v>0.1063155781</v>
      </c>
      <c r="Y1899" s="152" t="s">
        <v>159</v>
      </c>
      <c r="Z1899" s="154">
        <v>43216</v>
      </c>
      <c r="AA1899" s="153" t="s">
        <v>4326</v>
      </c>
      <c r="AB1899" s="152" t="s">
        <v>258</v>
      </c>
      <c r="AC1899" s="152" t="s">
        <v>240</v>
      </c>
      <c r="AD1899" s="152" t="s">
        <v>272</v>
      </c>
    </row>
    <row r="1900" spans="1:30">
      <c r="A1900" s="189" t="s">
        <v>3898</v>
      </c>
      <c r="B1900" s="189" t="s">
        <v>3899</v>
      </c>
      <c r="C1900" s="154">
        <v>43830</v>
      </c>
      <c r="D1900" s="155">
        <v>1.0622</v>
      </c>
      <c r="E1900" s="155">
        <v>1.1572</v>
      </c>
      <c r="F1900" s="156">
        <v>0.12253746818739999</v>
      </c>
      <c r="G1900" s="154">
        <v>43829</v>
      </c>
      <c r="H1900" s="155">
        <v>1.0609</v>
      </c>
      <c r="I1900" s="156">
        <v>8.6216397269768699</v>
      </c>
      <c r="J1900" s="152" t="s">
        <v>3944</v>
      </c>
      <c r="K1900" s="156">
        <v>0.549034456645213</v>
      </c>
      <c r="L1900" s="156">
        <v>1.38398396487543</v>
      </c>
      <c r="M1900" s="185">
        <v>1.6556209115251601</v>
      </c>
      <c r="N1900" s="156">
        <v>3.4266040230956301</v>
      </c>
      <c r="O1900" s="156">
        <v>8.6216397269768699</v>
      </c>
      <c r="P1900" s="152" t="s">
        <v>3944</v>
      </c>
      <c r="Q1900" s="156">
        <v>14.8815722074074</v>
      </c>
      <c r="R1900" s="152" t="s">
        <v>6835</v>
      </c>
      <c r="S1900" s="157">
        <v>0</v>
      </c>
      <c r="T1900" s="152"/>
      <c r="U1900" s="156">
        <v>16.31759186</v>
      </c>
      <c r="V1900" s="152" t="s">
        <v>163</v>
      </c>
      <c r="W1900" s="152" t="s">
        <v>95</v>
      </c>
      <c r="X1900" s="155">
        <v>77.349788130799993</v>
      </c>
      <c r="Y1900" s="152" t="s">
        <v>159</v>
      </c>
      <c r="Z1900" s="154">
        <v>42888</v>
      </c>
      <c r="AA1900" s="153" t="s">
        <v>4326</v>
      </c>
      <c r="AB1900" s="152" t="s">
        <v>6836</v>
      </c>
      <c r="AC1900" s="152" t="s">
        <v>176</v>
      </c>
      <c r="AD1900" s="152" t="s">
        <v>165</v>
      </c>
    </row>
    <row r="1901" spans="1:30">
      <c r="A1901" s="189" t="s">
        <v>691</v>
      </c>
      <c r="B1901" s="189" t="s">
        <v>692</v>
      </c>
      <c r="C1901" s="154">
        <v>43830</v>
      </c>
      <c r="D1901" s="155">
        <v>1.0277000000000001</v>
      </c>
      <c r="E1901" s="155">
        <v>1.8043</v>
      </c>
      <c r="F1901" s="156">
        <v>0.14617033716626501</v>
      </c>
      <c r="G1901" s="154">
        <v>43829</v>
      </c>
      <c r="H1901" s="155">
        <v>1.0262</v>
      </c>
      <c r="I1901" s="156">
        <v>8.6039323848834606</v>
      </c>
      <c r="J1901" s="152" t="s">
        <v>6517</v>
      </c>
      <c r="K1901" s="156">
        <v>0.61680046994322701</v>
      </c>
      <c r="L1901" s="156">
        <v>2.1656674601277999</v>
      </c>
      <c r="M1901" s="185">
        <v>3.2190340596792799</v>
      </c>
      <c r="N1901" s="156">
        <v>5.4326213071055802</v>
      </c>
      <c r="O1901" s="156">
        <v>8.6039323848834606</v>
      </c>
      <c r="P1901" s="152" t="s">
        <v>6517</v>
      </c>
      <c r="Q1901" s="156">
        <v>11.930143104171099</v>
      </c>
      <c r="R1901" s="152" t="s">
        <v>717</v>
      </c>
      <c r="S1901" s="156">
        <v>13.676933401329199</v>
      </c>
      <c r="T1901" s="152" t="s">
        <v>6518</v>
      </c>
      <c r="U1901" s="156">
        <v>109.33817366</v>
      </c>
      <c r="V1901" s="152" t="s">
        <v>157</v>
      </c>
      <c r="W1901" s="152" t="s">
        <v>158</v>
      </c>
      <c r="X1901" s="155">
        <v>3.7101105828000001</v>
      </c>
      <c r="Y1901" s="152" t="s">
        <v>159</v>
      </c>
      <c r="Z1901" s="154">
        <v>39458</v>
      </c>
      <c r="AA1901" s="153" t="s">
        <v>4326</v>
      </c>
      <c r="AB1901" s="152" t="s">
        <v>695</v>
      </c>
      <c r="AC1901" s="152" t="s">
        <v>193</v>
      </c>
      <c r="AD1901" s="152" t="s">
        <v>185</v>
      </c>
    </row>
    <row r="1902" spans="1:30">
      <c r="A1902" s="189" t="s">
        <v>9024</v>
      </c>
      <c r="B1902" s="189" t="s">
        <v>9025</v>
      </c>
      <c r="C1902" s="154">
        <v>43830</v>
      </c>
      <c r="D1902" s="155">
        <v>1.0109999999999999</v>
      </c>
      <c r="E1902" s="155">
        <v>1.0109999999999999</v>
      </c>
      <c r="F1902" s="156">
        <v>0.19821605550049601</v>
      </c>
      <c r="G1902" s="154">
        <v>43829</v>
      </c>
      <c r="H1902" s="155">
        <v>1.0089999999999999</v>
      </c>
      <c r="I1902" s="156">
        <v>8.5929108485499306</v>
      </c>
      <c r="J1902" s="152" t="s">
        <v>12390</v>
      </c>
      <c r="K1902" s="156">
        <v>0.49701789264412499</v>
      </c>
      <c r="L1902" s="156">
        <v>2.12121212121211</v>
      </c>
      <c r="M1902" s="185">
        <v>5.4223149113659996</v>
      </c>
      <c r="N1902" s="156">
        <v>8.5929108485499306</v>
      </c>
      <c r="O1902" s="156">
        <v>8.5929108485499306</v>
      </c>
      <c r="P1902" s="152" t="s">
        <v>12390</v>
      </c>
      <c r="Q1902" s="156">
        <v>-9.4897045658012598</v>
      </c>
      <c r="R1902" s="152" t="s">
        <v>12391</v>
      </c>
      <c r="S1902" s="156">
        <v>-1.55793573515093</v>
      </c>
      <c r="T1902" s="152" t="s">
        <v>12392</v>
      </c>
      <c r="U1902" s="156">
        <v>1.0999999999999901</v>
      </c>
      <c r="V1902" s="152" t="s">
        <v>163</v>
      </c>
      <c r="W1902" s="152" t="s">
        <v>158</v>
      </c>
      <c r="X1902" s="155">
        <v>3.5419567959</v>
      </c>
      <c r="Y1902" s="152" t="s">
        <v>159</v>
      </c>
      <c r="Z1902" s="154">
        <v>42145</v>
      </c>
      <c r="AA1902" s="153" t="s">
        <v>4326</v>
      </c>
      <c r="AB1902" s="152" t="s">
        <v>387</v>
      </c>
      <c r="AC1902" s="152" t="s">
        <v>269</v>
      </c>
      <c r="AD1902" s="152" t="s">
        <v>162</v>
      </c>
    </row>
    <row r="1903" spans="1:30">
      <c r="A1903" s="189" t="s">
        <v>16358</v>
      </c>
      <c r="B1903" s="189" t="s">
        <v>16359</v>
      </c>
      <c r="C1903" s="154">
        <v>43830</v>
      </c>
      <c r="D1903" s="155">
        <v>1.542</v>
      </c>
      <c r="E1903" s="155">
        <v>1.5720000000000001</v>
      </c>
      <c r="F1903" s="156">
        <v>0.58708414872798398</v>
      </c>
      <c r="G1903" s="154">
        <v>43829</v>
      </c>
      <c r="H1903" s="155">
        <v>1.5329999999999999</v>
      </c>
      <c r="I1903" s="156">
        <v>8.5915492957746498</v>
      </c>
      <c r="J1903" s="152" t="s">
        <v>16360</v>
      </c>
      <c r="K1903" s="156">
        <v>2.0516214427531501</v>
      </c>
      <c r="L1903" s="156">
        <v>3.4899328859060401</v>
      </c>
      <c r="M1903" s="185">
        <v>4.3301759133964799</v>
      </c>
      <c r="N1903" s="156">
        <v>2.66311584553929</v>
      </c>
      <c r="O1903" s="156">
        <v>8.5915492957746498</v>
      </c>
      <c r="P1903" s="152" t="s">
        <v>16360</v>
      </c>
      <c r="Q1903" s="156">
        <v>1.84940554821665</v>
      </c>
      <c r="R1903" s="152" t="s">
        <v>16361</v>
      </c>
      <c r="S1903" s="156">
        <v>0.98231827111985204</v>
      </c>
      <c r="T1903" s="152" t="s">
        <v>16362</v>
      </c>
      <c r="U1903" s="156">
        <v>58.665323600000001</v>
      </c>
      <c r="V1903" s="152" t="s">
        <v>157</v>
      </c>
      <c r="W1903" s="152" t="s">
        <v>186</v>
      </c>
      <c r="X1903" s="155">
        <v>0.64896630440000003</v>
      </c>
      <c r="Y1903" s="152" t="s">
        <v>159</v>
      </c>
      <c r="Z1903" s="154">
        <v>41024</v>
      </c>
      <c r="AA1903" s="153" t="s">
        <v>4326</v>
      </c>
      <c r="AB1903" s="152" t="s">
        <v>6824</v>
      </c>
      <c r="AC1903" s="152" t="s">
        <v>231</v>
      </c>
      <c r="AD1903" s="152" t="s">
        <v>185</v>
      </c>
    </row>
    <row r="1904" spans="1:30">
      <c r="A1904" s="189" t="s">
        <v>16363</v>
      </c>
      <c r="B1904" s="189" t="s">
        <v>16364</v>
      </c>
      <c r="C1904" s="154">
        <v>43830</v>
      </c>
      <c r="D1904" s="155">
        <v>1.532</v>
      </c>
      <c r="E1904" s="155">
        <v>1.919</v>
      </c>
      <c r="F1904" s="156">
        <v>6.5316786414107597E-2</v>
      </c>
      <c r="G1904" s="154">
        <v>43829</v>
      </c>
      <c r="H1904" s="155">
        <v>1.5309999999999999</v>
      </c>
      <c r="I1904" s="156">
        <v>8.5754587748630708</v>
      </c>
      <c r="J1904" s="152" t="s">
        <v>16365</v>
      </c>
      <c r="K1904" s="156">
        <v>0.196206671026812</v>
      </c>
      <c r="L1904" s="156">
        <v>0.789473684210516</v>
      </c>
      <c r="M1904" s="185">
        <v>1.0553907198758501</v>
      </c>
      <c r="N1904" s="156">
        <v>2.5434888429262301</v>
      </c>
      <c r="O1904" s="156">
        <v>8.5754587748630708</v>
      </c>
      <c r="P1904" s="152" t="s">
        <v>16365</v>
      </c>
      <c r="Q1904" s="156">
        <v>18.5297044957473</v>
      </c>
      <c r="R1904" s="152" t="s">
        <v>16366</v>
      </c>
      <c r="S1904" s="156">
        <v>17.671829674306402</v>
      </c>
      <c r="T1904" s="152" t="s">
        <v>16367</v>
      </c>
      <c r="U1904" s="156">
        <v>95.099893600000001</v>
      </c>
      <c r="V1904" s="152" t="s">
        <v>163</v>
      </c>
      <c r="W1904" s="152" t="s">
        <v>166</v>
      </c>
      <c r="X1904" s="155">
        <v>60.912255715699999</v>
      </c>
      <c r="Y1904" s="152" t="s">
        <v>159</v>
      </c>
      <c r="Z1904" s="154">
        <v>40406</v>
      </c>
      <c r="AA1904" s="153" t="s">
        <v>4326</v>
      </c>
      <c r="AB1904" s="152" t="s">
        <v>6827</v>
      </c>
      <c r="AC1904" s="152" t="s">
        <v>219</v>
      </c>
      <c r="AD1904" s="152" t="s">
        <v>207</v>
      </c>
    </row>
    <row r="1905" spans="1:30">
      <c r="A1905" s="189" t="s">
        <v>648</v>
      </c>
      <c r="B1905" s="189" t="s">
        <v>649</v>
      </c>
      <c r="C1905" s="154">
        <v>43830</v>
      </c>
      <c r="D1905" s="155">
        <v>1.0489999999999999</v>
      </c>
      <c r="E1905" s="155">
        <v>1.5860000000000001</v>
      </c>
      <c r="F1905" s="156">
        <v>0.19102196752626299</v>
      </c>
      <c r="G1905" s="154">
        <v>43829</v>
      </c>
      <c r="H1905" s="155">
        <v>1.0469999999999999</v>
      </c>
      <c r="I1905" s="156">
        <v>8.5737089944062603</v>
      </c>
      <c r="J1905" s="152" t="s">
        <v>621</v>
      </c>
      <c r="K1905" s="156">
        <v>0.47892720306512698</v>
      </c>
      <c r="L1905" s="156">
        <v>1.1205842597820901</v>
      </c>
      <c r="M1905" s="185">
        <v>1.78151618149757</v>
      </c>
      <c r="N1905" s="156">
        <v>4.1146168389530899</v>
      </c>
      <c r="O1905" s="156">
        <v>8.5737089944062603</v>
      </c>
      <c r="P1905" s="152" t="s">
        <v>621</v>
      </c>
      <c r="Q1905" s="156">
        <v>16.127972621497499</v>
      </c>
      <c r="R1905" s="152" t="s">
        <v>650</v>
      </c>
      <c r="S1905" s="156">
        <v>15.488736074957201</v>
      </c>
      <c r="T1905" s="152" t="s">
        <v>6519</v>
      </c>
      <c r="U1905" s="156">
        <v>69.773621700000007</v>
      </c>
      <c r="V1905" s="152" t="s">
        <v>157</v>
      </c>
      <c r="W1905" s="152" t="s">
        <v>189</v>
      </c>
      <c r="X1905" s="155">
        <v>37.104005888099998</v>
      </c>
      <c r="Y1905" s="152" t="s">
        <v>159</v>
      </c>
      <c r="Z1905" s="154">
        <v>40980</v>
      </c>
      <c r="AA1905" s="153" t="s">
        <v>4326</v>
      </c>
      <c r="AB1905" s="152" t="s">
        <v>6520</v>
      </c>
      <c r="AC1905" s="152" t="s">
        <v>196</v>
      </c>
      <c r="AD1905" s="152" t="s">
        <v>247</v>
      </c>
    </row>
    <row r="1906" spans="1:30">
      <c r="A1906" s="189" t="s">
        <v>3948</v>
      </c>
      <c r="B1906" s="189" t="s">
        <v>3949</v>
      </c>
      <c r="C1906" s="154">
        <v>43830</v>
      </c>
      <c r="D1906" s="155">
        <v>1.2073</v>
      </c>
      <c r="E1906" s="155">
        <v>1.3906000000000001</v>
      </c>
      <c r="F1906" s="156">
        <v>0.19918665449415199</v>
      </c>
      <c r="G1906" s="154">
        <v>43829</v>
      </c>
      <c r="H1906" s="155">
        <v>1.2049000000000001</v>
      </c>
      <c r="I1906" s="156">
        <v>8.5701438848920901</v>
      </c>
      <c r="J1906" s="152" t="s">
        <v>3947</v>
      </c>
      <c r="K1906" s="156">
        <v>0.751064007343754</v>
      </c>
      <c r="L1906" s="156">
        <v>2.2875540116919599</v>
      </c>
      <c r="M1906" s="185">
        <v>2.6790270454159</v>
      </c>
      <c r="N1906" s="156">
        <v>5.0008697164724403</v>
      </c>
      <c r="O1906" s="156">
        <v>8.5701438848920901</v>
      </c>
      <c r="P1906" s="152" t="s">
        <v>3947</v>
      </c>
      <c r="Q1906" s="156">
        <v>12.1609067261241</v>
      </c>
      <c r="R1906" s="152" t="s">
        <v>6837</v>
      </c>
      <c r="S1906" s="156">
        <v>19.285508675721601</v>
      </c>
      <c r="T1906" s="152" t="s">
        <v>6838</v>
      </c>
      <c r="U1906" s="156">
        <v>43.639724800000003</v>
      </c>
      <c r="V1906" s="152" t="s">
        <v>157</v>
      </c>
      <c r="W1906" s="152" t="s">
        <v>166</v>
      </c>
      <c r="X1906" s="155">
        <v>1.8438810290000001</v>
      </c>
      <c r="Y1906" s="152" t="s">
        <v>159</v>
      </c>
      <c r="Z1906" s="154">
        <v>41535</v>
      </c>
      <c r="AA1906" s="153" t="s">
        <v>4326</v>
      </c>
      <c r="AB1906" s="152" t="s">
        <v>3951</v>
      </c>
      <c r="AC1906" s="152" t="s">
        <v>175</v>
      </c>
      <c r="AD1906" s="152" t="s">
        <v>256</v>
      </c>
    </row>
    <row r="1907" spans="1:30">
      <c r="A1907" s="189" t="s">
        <v>921</v>
      </c>
      <c r="B1907" s="189" t="s">
        <v>922</v>
      </c>
      <c r="C1907" s="154">
        <v>43830</v>
      </c>
      <c r="D1907" s="155">
        <v>1.1797</v>
      </c>
      <c r="E1907" s="155">
        <v>1.4297</v>
      </c>
      <c r="F1907" s="156">
        <v>0.554040231844524</v>
      </c>
      <c r="G1907" s="154">
        <v>43826</v>
      </c>
      <c r="H1907" s="155">
        <v>1.1732</v>
      </c>
      <c r="I1907" s="156">
        <v>8.5680103073808205</v>
      </c>
      <c r="J1907" s="152" t="s">
        <v>660</v>
      </c>
      <c r="K1907" s="156">
        <v>0.89804994868285604</v>
      </c>
      <c r="L1907" s="156">
        <v>3.01257422284317</v>
      </c>
      <c r="M1907" s="185">
        <v>3.2831378042374202</v>
      </c>
      <c r="N1907" s="156">
        <v>5.1519743292628597</v>
      </c>
      <c r="O1907" s="156">
        <v>8.5680103073808205</v>
      </c>
      <c r="P1907" s="152" t="s">
        <v>660</v>
      </c>
      <c r="Q1907" s="156">
        <v>17.546831406934999</v>
      </c>
      <c r="R1907" s="152" t="s">
        <v>642</v>
      </c>
      <c r="S1907" s="157">
        <v>0</v>
      </c>
      <c r="T1907" s="152"/>
      <c r="U1907" s="156">
        <v>17.7345309381238</v>
      </c>
      <c r="V1907" s="152" t="s">
        <v>174</v>
      </c>
      <c r="W1907" s="152" t="s">
        <v>95</v>
      </c>
      <c r="X1907" s="155">
        <v>2.5292112929999999</v>
      </c>
      <c r="Y1907" s="152" t="s">
        <v>159</v>
      </c>
      <c r="Z1907" s="154">
        <v>43061</v>
      </c>
      <c r="AA1907" s="153" t="s">
        <v>4326</v>
      </c>
      <c r="AB1907" s="152" t="s">
        <v>923</v>
      </c>
      <c r="AC1907" s="152" t="s">
        <v>263</v>
      </c>
      <c r="AD1907" s="152" t="s">
        <v>162</v>
      </c>
    </row>
    <row r="1908" spans="1:30">
      <c r="A1908" s="189" t="s">
        <v>16368</v>
      </c>
      <c r="B1908" s="189" t="s">
        <v>16369</v>
      </c>
      <c r="C1908" s="154">
        <v>43830</v>
      </c>
      <c r="D1908" s="155">
        <v>1.3340000000000001</v>
      </c>
      <c r="E1908" s="155">
        <v>1.502</v>
      </c>
      <c r="F1908" s="156">
        <v>7.5018754688679995E-2</v>
      </c>
      <c r="G1908" s="154">
        <v>43829</v>
      </c>
      <c r="H1908" s="155">
        <v>1.333</v>
      </c>
      <c r="I1908" s="156">
        <v>8.5626896862049708</v>
      </c>
      <c r="J1908" s="152" t="s">
        <v>16370</v>
      </c>
      <c r="K1908" s="156">
        <v>0.52103964483673004</v>
      </c>
      <c r="L1908" s="156">
        <v>1.6200306030528699</v>
      </c>
      <c r="M1908" s="185">
        <v>2.5920735572566298</v>
      </c>
      <c r="N1908" s="156">
        <v>4.5931192530470897</v>
      </c>
      <c r="O1908" s="156">
        <v>8.5626896862049708</v>
      </c>
      <c r="P1908" s="152" t="s">
        <v>16370</v>
      </c>
      <c r="Q1908" s="156">
        <v>8.4806936970159903</v>
      </c>
      <c r="R1908" s="152" t="s">
        <v>16371</v>
      </c>
      <c r="S1908" s="156">
        <v>12.6958425055929</v>
      </c>
      <c r="T1908" s="152" t="s">
        <v>16372</v>
      </c>
      <c r="U1908" s="156">
        <v>51.125124800000002</v>
      </c>
      <c r="V1908" s="152" t="s">
        <v>163</v>
      </c>
      <c r="W1908" s="152" t="s">
        <v>166</v>
      </c>
      <c r="X1908" s="155">
        <v>9.46920911E-2</v>
      </c>
      <c r="Y1908" s="152" t="s">
        <v>159</v>
      </c>
      <c r="Z1908" s="154">
        <v>41897</v>
      </c>
      <c r="AA1908" s="153" t="s">
        <v>4326</v>
      </c>
      <c r="AB1908" s="152" t="s">
        <v>12366</v>
      </c>
      <c r="AC1908" s="152" t="s">
        <v>394</v>
      </c>
      <c r="AD1908" s="152" t="s">
        <v>162</v>
      </c>
    </row>
    <row r="1909" spans="1:30">
      <c r="A1909" s="189" t="s">
        <v>3922</v>
      </c>
      <c r="B1909" s="189" t="s">
        <v>3923</v>
      </c>
      <c r="C1909" s="154">
        <v>43830</v>
      </c>
      <c r="D1909" s="155">
        <v>1.0529999999999999</v>
      </c>
      <c r="E1909" s="155">
        <v>1.4419999999999999</v>
      </c>
      <c r="F1909" s="156">
        <v>0</v>
      </c>
      <c r="G1909" s="154">
        <v>43829</v>
      </c>
      <c r="H1909" s="155">
        <v>1.0529999999999999</v>
      </c>
      <c r="I1909" s="156">
        <v>8.5567010309278402</v>
      </c>
      <c r="J1909" s="152" t="s">
        <v>6839</v>
      </c>
      <c r="K1909" s="156">
        <v>0.19029495718363701</v>
      </c>
      <c r="L1909" s="156">
        <v>1.8375241779497</v>
      </c>
      <c r="M1909" s="185">
        <v>1.73913043478261</v>
      </c>
      <c r="N1909" s="156">
        <v>3.9486673247779001</v>
      </c>
      <c r="O1909" s="156">
        <v>8.5567010309278402</v>
      </c>
      <c r="P1909" s="152" t="s">
        <v>6839</v>
      </c>
      <c r="Q1909" s="156">
        <v>4.2574257425742603</v>
      </c>
      <c r="R1909" s="152" t="s">
        <v>6840</v>
      </c>
      <c r="S1909" s="156">
        <v>5.4212883705747696</v>
      </c>
      <c r="T1909" s="152" t="s">
        <v>6841</v>
      </c>
      <c r="U1909" s="156">
        <v>51.839019800000003</v>
      </c>
      <c r="V1909" s="152" t="s">
        <v>157</v>
      </c>
      <c r="W1909" s="152" t="s">
        <v>158</v>
      </c>
      <c r="X1909" s="155">
        <v>1.2458426026</v>
      </c>
      <c r="Y1909" s="152" t="s">
        <v>159</v>
      </c>
      <c r="Z1909" s="154">
        <v>41110</v>
      </c>
      <c r="AA1909" s="153" t="s">
        <v>4326</v>
      </c>
      <c r="AB1909" s="152" t="s">
        <v>610</v>
      </c>
      <c r="AC1909" s="152" t="s">
        <v>215</v>
      </c>
      <c r="AD1909" s="152" t="s">
        <v>185</v>
      </c>
    </row>
    <row r="1910" spans="1:30">
      <c r="A1910" s="189" t="s">
        <v>912</v>
      </c>
      <c r="B1910" s="189" t="s">
        <v>913</v>
      </c>
      <c r="C1910" s="154">
        <v>43830</v>
      </c>
      <c r="D1910" s="155">
        <v>1.0529999999999999</v>
      </c>
      <c r="E1910" s="155">
        <v>1.5189999999999999</v>
      </c>
      <c r="F1910" s="156">
        <v>0.19029495718363701</v>
      </c>
      <c r="G1910" s="154">
        <v>43829</v>
      </c>
      <c r="H1910" s="155">
        <v>1.0509999999999999</v>
      </c>
      <c r="I1910" s="156">
        <v>8.5567010309278295</v>
      </c>
      <c r="J1910" s="152" t="s">
        <v>693</v>
      </c>
      <c r="K1910" s="156">
        <v>0.57306590257880297</v>
      </c>
      <c r="L1910" s="156">
        <v>1.93610842207164</v>
      </c>
      <c r="M1910" s="185">
        <v>2.23300970873786</v>
      </c>
      <c r="N1910" s="156">
        <v>4.2574257425742603</v>
      </c>
      <c r="O1910" s="156">
        <v>8.5567010309278295</v>
      </c>
      <c r="P1910" s="152" t="s">
        <v>693</v>
      </c>
      <c r="Q1910" s="156">
        <v>7.1210579857578802</v>
      </c>
      <c r="R1910" s="152" t="s">
        <v>800</v>
      </c>
      <c r="S1910" s="156">
        <v>11.4285714285714</v>
      </c>
      <c r="T1910" s="152" t="s">
        <v>6521</v>
      </c>
      <c r="U1910" s="156">
        <v>56.964286700000002</v>
      </c>
      <c r="V1910" s="152" t="s">
        <v>174</v>
      </c>
      <c r="W1910" s="152" t="s">
        <v>158</v>
      </c>
      <c r="X1910" s="155">
        <v>0.69146609400000003</v>
      </c>
      <c r="Y1910" s="152" t="s">
        <v>159</v>
      </c>
      <c r="Z1910" s="154">
        <v>41389</v>
      </c>
      <c r="AA1910" s="153" t="s">
        <v>4326</v>
      </c>
      <c r="AB1910" s="152" t="s">
        <v>911</v>
      </c>
      <c r="AC1910" s="152" t="s">
        <v>200</v>
      </c>
      <c r="AD1910" s="152" t="s">
        <v>162</v>
      </c>
    </row>
    <row r="1911" spans="1:30">
      <c r="A1911" s="189" t="s">
        <v>9026</v>
      </c>
      <c r="B1911" s="189" t="s">
        <v>9027</v>
      </c>
      <c r="C1911" s="154">
        <v>43830</v>
      </c>
      <c r="D1911" s="155">
        <v>1.145</v>
      </c>
      <c r="E1911" s="155">
        <v>1.22</v>
      </c>
      <c r="F1911" s="156">
        <v>0</v>
      </c>
      <c r="G1911" s="154">
        <v>43829</v>
      </c>
      <c r="H1911" s="155">
        <v>1.145</v>
      </c>
      <c r="I1911" s="156">
        <v>8.5308056872037898</v>
      </c>
      <c r="J1911" s="152" t="s">
        <v>12393</v>
      </c>
      <c r="K1911" s="156">
        <v>0.52677787532922604</v>
      </c>
      <c r="L1911" s="156">
        <v>1.4171833480956499</v>
      </c>
      <c r="M1911" s="185">
        <v>2.41502683363148</v>
      </c>
      <c r="N1911" s="156">
        <v>5.7248384118190296</v>
      </c>
      <c r="O1911" s="156">
        <v>8.5308056872037898</v>
      </c>
      <c r="P1911" s="152" t="s">
        <v>12393</v>
      </c>
      <c r="Q1911" s="156">
        <v>13.312432195571899</v>
      </c>
      <c r="R1911" s="152" t="s">
        <v>12394</v>
      </c>
      <c r="S1911" s="156">
        <v>20.186571917808202</v>
      </c>
      <c r="T1911" s="152" t="s">
        <v>12395</v>
      </c>
      <c r="U1911" s="156">
        <v>22.830676499999999</v>
      </c>
      <c r="V1911" s="152" t="s">
        <v>163</v>
      </c>
      <c r="W1911" s="152" t="s">
        <v>166</v>
      </c>
      <c r="X1911" s="155">
        <v>7.7949332853</v>
      </c>
      <c r="Y1911" s="152" t="s">
        <v>159</v>
      </c>
      <c r="Z1911" s="154">
        <v>42482</v>
      </c>
      <c r="AA1911" s="153" t="s">
        <v>4326</v>
      </c>
      <c r="AB1911" s="152" t="s">
        <v>5992</v>
      </c>
      <c r="AC1911" s="152" t="s">
        <v>266</v>
      </c>
      <c r="AD1911" s="152" t="s">
        <v>247</v>
      </c>
    </row>
    <row r="1912" spans="1:30">
      <c r="A1912" s="189" t="s">
        <v>3892</v>
      </c>
      <c r="B1912" s="189" t="s">
        <v>3893</v>
      </c>
      <c r="C1912" s="154">
        <v>43830</v>
      </c>
      <c r="D1912" s="155">
        <v>1.153</v>
      </c>
      <c r="E1912" s="155">
        <v>1.7030000000000001</v>
      </c>
      <c r="F1912" s="156">
        <v>8.68055555555627E-2</v>
      </c>
      <c r="G1912" s="154">
        <v>43829</v>
      </c>
      <c r="H1912" s="155">
        <v>1.1519999999999999</v>
      </c>
      <c r="I1912" s="156">
        <v>8.5237783688398494</v>
      </c>
      <c r="J1912" s="152" t="s">
        <v>3950</v>
      </c>
      <c r="K1912" s="156">
        <v>0.34812880765883902</v>
      </c>
      <c r="L1912" s="156">
        <v>1.14035087719299</v>
      </c>
      <c r="M1912" s="185">
        <v>1.58588575882609</v>
      </c>
      <c r="N1912" s="156">
        <v>3.3154016983840502</v>
      </c>
      <c r="O1912" s="156">
        <v>8.5237783688398494</v>
      </c>
      <c r="P1912" s="152" t="s">
        <v>3950</v>
      </c>
      <c r="Q1912" s="156">
        <v>6.5601026168040004</v>
      </c>
      <c r="R1912" s="152" t="s">
        <v>6842</v>
      </c>
      <c r="S1912" s="156">
        <v>9.8018738059005095</v>
      </c>
      <c r="T1912" s="152" t="s">
        <v>6843</v>
      </c>
      <c r="U1912" s="156">
        <v>89.300001199999997</v>
      </c>
      <c r="V1912" s="152" t="s">
        <v>157</v>
      </c>
      <c r="W1912" s="152" t="s">
        <v>158</v>
      </c>
      <c r="X1912" s="155">
        <v>6.9625763301000001</v>
      </c>
      <c r="Y1912" s="152" t="s">
        <v>159</v>
      </c>
      <c r="Z1912" s="154">
        <v>39517</v>
      </c>
      <c r="AA1912" s="153" t="s">
        <v>4326</v>
      </c>
      <c r="AB1912" s="152" t="s">
        <v>178</v>
      </c>
      <c r="AC1912" s="152" t="s">
        <v>179</v>
      </c>
      <c r="AD1912" s="152" t="s">
        <v>162</v>
      </c>
    </row>
    <row r="1913" spans="1:30">
      <c r="A1913" s="189" t="s">
        <v>16373</v>
      </c>
      <c r="B1913" s="189" t="s">
        <v>16374</v>
      </c>
      <c r="C1913" s="154">
        <v>43830</v>
      </c>
      <c r="D1913" s="155">
        <v>1.0929</v>
      </c>
      <c r="E1913" s="155">
        <v>1.0929</v>
      </c>
      <c r="F1913" s="156">
        <v>0.10992030777686999</v>
      </c>
      <c r="G1913" s="154">
        <v>43829</v>
      </c>
      <c r="H1913" s="155">
        <v>1.0916999999999999</v>
      </c>
      <c r="I1913" s="156">
        <v>8.5195114685731195</v>
      </c>
      <c r="J1913" s="152" t="s">
        <v>16375</v>
      </c>
      <c r="K1913" s="156">
        <v>0.524282560706405</v>
      </c>
      <c r="L1913" s="156">
        <v>2.1879382889200598</v>
      </c>
      <c r="M1913" s="185">
        <v>2.4849962490622599</v>
      </c>
      <c r="N1913" s="156">
        <v>3.82861485844575</v>
      </c>
      <c r="O1913" s="156">
        <v>8.5195114685731195</v>
      </c>
      <c r="P1913" s="152" t="s">
        <v>16375</v>
      </c>
      <c r="Q1913" s="156">
        <v>9.1481074603016008</v>
      </c>
      <c r="R1913" s="152" t="s">
        <v>16376</v>
      </c>
      <c r="S1913" s="157">
        <v>0</v>
      </c>
      <c r="T1913" s="152"/>
      <c r="U1913" s="156">
        <v>9.2899999999999991</v>
      </c>
      <c r="V1913" s="152" t="s">
        <v>157</v>
      </c>
      <c r="W1913" s="152" t="s">
        <v>95</v>
      </c>
      <c r="X1913" s="155">
        <v>0.2137066859</v>
      </c>
      <c r="Y1913" s="152" t="s">
        <v>159</v>
      </c>
      <c r="Z1913" s="154">
        <v>42998</v>
      </c>
      <c r="AA1913" s="153" t="s">
        <v>4326</v>
      </c>
      <c r="AB1913" s="152" t="s">
        <v>3801</v>
      </c>
      <c r="AC1913" s="152" t="s">
        <v>249</v>
      </c>
      <c r="AD1913" s="152" t="s">
        <v>162</v>
      </c>
    </row>
    <row r="1914" spans="1:30">
      <c r="A1914" s="189" t="s">
        <v>16377</v>
      </c>
      <c r="B1914" s="189" t="s">
        <v>16378</v>
      </c>
      <c r="C1914" s="154">
        <v>43830</v>
      </c>
      <c r="D1914" s="155">
        <v>0.8377</v>
      </c>
      <c r="E1914" s="155">
        <v>0.8377</v>
      </c>
      <c r="F1914" s="156">
        <v>0.14345487148834199</v>
      </c>
      <c r="G1914" s="154">
        <v>43829</v>
      </c>
      <c r="H1914" s="155">
        <v>0.83650000000000002</v>
      </c>
      <c r="I1914" s="156">
        <v>8.5103626943005093</v>
      </c>
      <c r="J1914" s="152" t="s">
        <v>16379</v>
      </c>
      <c r="K1914" s="156">
        <v>3.52199703410776</v>
      </c>
      <c r="L1914" s="156">
        <v>8.4963087682942593</v>
      </c>
      <c r="M1914" s="185">
        <v>10.894890124437399</v>
      </c>
      <c r="N1914" s="156">
        <v>13.7715605052289</v>
      </c>
      <c r="O1914" s="156">
        <v>8.5103626943005093</v>
      </c>
      <c r="P1914" s="152" t="s">
        <v>16379</v>
      </c>
      <c r="Q1914" s="156">
        <v>-16.405548348468201</v>
      </c>
      <c r="R1914" s="152" t="s">
        <v>16380</v>
      </c>
      <c r="S1914" s="157">
        <v>0</v>
      </c>
      <c r="T1914" s="152"/>
      <c r="U1914" s="156">
        <v>-16.23</v>
      </c>
      <c r="V1914" s="152" t="s">
        <v>157</v>
      </c>
      <c r="W1914" s="152" t="s">
        <v>95</v>
      </c>
      <c r="X1914" s="155">
        <v>1.66446222E-2</v>
      </c>
      <c r="Y1914" s="152" t="s">
        <v>159</v>
      </c>
      <c r="Z1914" s="154">
        <v>42993</v>
      </c>
      <c r="AA1914" s="153" t="s">
        <v>4326</v>
      </c>
      <c r="AB1914" s="152" t="s">
        <v>15556</v>
      </c>
      <c r="AC1914" s="152" t="s">
        <v>13996</v>
      </c>
      <c r="AD1914" s="152" t="s">
        <v>207</v>
      </c>
    </row>
    <row r="1915" spans="1:30">
      <c r="A1915" s="189" t="s">
        <v>16381</v>
      </c>
      <c r="B1915" s="189" t="s">
        <v>16382</v>
      </c>
      <c r="C1915" s="154">
        <v>43830</v>
      </c>
      <c r="D1915" s="155">
        <v>1.1959</v>
      </c>
      <c r="E1915" s="155">
        <v>1.1959</v>
      </c>
      <c r="F1915" s="156">
        <v>0.108823036999821</v>
      </c>
      <c r="G1915" s="154">
        <v>43829</v>
      </c>
      <c r="H1915" s="155">
        <v>1.1946000000000001</v>
      </c>
      <c r="I1915" s="156">
        <v>8.5011794592632803</v>
      </c>
      <c r="J1915" s="152" t="s">
        <v>16383</v>
      </c>
      <c r="K1915" s="156">
        <v>0.53804119377889503</v>
      </c>
      <c r="L1915" s="156">
        <v>1.63168182204469</v>
      </c>
      <c r="M1915" s="185">
        <v>2.30986397467704</v>
      </c>
      <c r="N1915" s="156">
        <v>4.0184395929372903</v>
      </c>
      <c r="O1915" s="156">
        <v>8.5011794592632803</v>
      </c>
      <c r="P1915" s="152" t="s">
        <v>16383</v>
      </c>
      <c r="Q1915" s="156">
        <v>10.9266301827289</v>
      </c>
      <c r="R1915" s="152" t="s">
        <v>16384</v>
      </c>
      <c r="S1915" s="156">
        <v>19.351297405189602</v>
      </c>
      <c r="T1915" s="152" t="s">
        <v>16385</v>
      </c>
      <c r="U1915" s="156">
        <v>19.59</v>
      </c>
      <c r="V1915" s="152" t="s">
        <v>163</v>
      </c>
      <c r="W1915" s="152" t="s">
        <v>189</v>
      </c>
      <c r="X1915" s="155">
        <v>1.4939749E-3</v>
      </c>
      <c r="Y1915" s="152" t="s">
        <v>159</v>
      </c>
      <c r="Z1915" s="154">
        <v>42713</v>
      </c>
      <c r="AA1915" s="153" t="s">
        <v>4326</v>
      </c>
      <c r="AB1915" s="152" t="s">
        <v>591</v>
      </c>
      <c r="AC1915" s="152" t="s">
        <v>228</v>
      </c>
      <c r="AD1915" s="152" t="s">
        <v>272</v>
      </c>
    </row>
    <row r="1916" spans="1:30">
      <c r="A1916" s="189" t="s">
        <v>16386</v>
      </c>
      <c r="B1916" s="189" t="s">
        <v>16387</v>
      </c>
      <c r="C1916" s="154">
        <v>43830</v>
      </c>
      <c r="D1916" s="155">
        <v>1.149</v>
      </c>
      <c r="E1916" s="155">
        <v>1.2390000000000001</v>
      </c>
      <c r="F1916" s="156">
        <v>8.7108013937297293E-2</v>
      </c>
      <c r="G1916" s="154">
        <v>43829</v>
      </c>
      <c r="H1916" s="155">
        <v>1.1479999999999999</v>
      </c>
      <c r="I1916" s="156">
        <v>8.4985835694051008</v>
      </c>
      <c r="J1916" s="152" t="s">
        <v>16388</v>
      </c>
      <c r="K1916" s="156">
        <v>0.34934497816594601</v>
      </c>
      <c r="L1916" s="156">
        <v>1.23348017621145</v>
      </c>
      <c r="M1916" s="185">
        <v>2.22419928825623</v>
      </c>
      <c r="N1916" s="156">
        <v>4.2649727767695103</v>
      </c>
      <c r="O1916" s="156">
        <v>8.4985835694051008</v>
      </c>
      <c r="P1916" s="152" t="s">
        <v>16388</v>
      </c>
      <c r="Q1916" s="156">
        <v>15.928051539116799</v>
      </c>
      <c r="R1916" s="152" t="s">
        <v>16389</v>
      </c>
      <c r="S1916" s="156">
        <v>21.678430679611701</v>
      </c>
      <c r="T1916" s="152" t="s">
        <v>16390</v>
      </c>
      <c r="U1916" s="156">
        <v>25.328783600000001</v>
      </c>
      <c r="V1916" s="152" t="s">
        <v>157</v>
      </c>
      <c r="W1916" s="152" t="s">
        <v>166</v>
      </c>
      <c r="X1916" s="155">
        <v>8.5004380000000008E-3</v>
      </c>
      <c r="Y1916" s="152" t="s">
        <v>159</v>
      </c>
      <c r="Z1916" s="154">
        <v>42404</v>
      </c>
      <c r="AA1916" s="153" t="s">
        <v>4326</v>
      </c>
      <c r="AB1916" s="152" t="s">
        <v>16344</v>
      </c>
      <c r="AC1916" s="152" t="s">
        <v>167</v>
      </c>
      <c r="AD1916" s="152" t="s">
        <v>165</v>
      </c>
    </row>
    <row r="1917" spans="1:30">
      <c r="A1917" s="189" t="s">
        <v>3928</v>
      </c>
      <c r="B1917" s="189" t="s">
        <v>3929</v>
      </c>
      <c r="C1917" s="154">
        <v>43830</v>
      </c>
      <c r="D1917" s="155">
        <v>1.095</v>
      </c>
      <c r="E1917" s="155">
        <v>1.74</v>
      </c>
      <c r="F1917" s="156">
        <v>9.1407678244956603E-2</v>
      </c>
      <c r="G1917" s="154">
        <v>43829</v>
      </c>
      <c r="H1917" s="155">
        <v>1.0940000000000001</v>
      </c>
      <c r="I1917" s="156">
        <v>8.4912123736263503</v>
      </c>
      <c r="J1917" s="152" t="s">
        <v>3954</v>
      </c>
      <c r="K1917" s="156">
        <v>0.36663611365718801</v>
      </c>
      <c r="L1917" s="156">
        <v>1.86046511627907</v>
      </c>
      <c r="M1917" s="185">
        <v>2.8664343686273801</v>
      </c>
      <c r="N1917" s="156">
        <v>5.1210368591051703</v>
      </c>
      <c r="O1917" s="156">
        <v>8.4912123736263503</v>
      </c>
      <c r="P1917" s="152" t="s">
        <v>3954</v>
      </c>
      <c r="Q1917" s="156">
        <v>12.2047053934025</v>
      </c>
      <c r="R1917" s="152" t="s">
        <v>6844</v>
      </c>
      <c r="S1917" s="156">
        <v>16.729918076546198</v>
      </c>
      <c r="T1917" s="152" t="s">
        <v>6845</v>
      </c>
      <c r="U1917" s="156">
        <v>97.430142500000002</v>
      </c>
      <c r="V1917" s="152" t="s">
        <v>157</v>
      </c>
      <c r="W1917" s="152" t="s">
        <v>166</v>
      </c>
      <c r="X1917" s="155">
        <v>40.871306172099999</v>
      </c>
      <c r="Y1917" s="152" t="s">
        <v>159</v>
      </c>
      <c r="Z1917" s="154">
        <v>39596</v>
      </c>
      <c r="AA1917" s="153" t="s">
        <v>4326</v>
      </c>
      <c r="AB1917" s="152" t="s">
        <v>853</v>
      </c>
      <c r="AC1917" s="152" t="s">
        <v>175</v>
      </c>
      <c r="AD1917" s="152" t="s">
        <v>181</v>
      </c>
    </row>
    <row r="1918" spans="1:30">
      <c r="A1918" s="189" t="s">
        <v>3889</v>
      </c>
      <c r="B1918" s="189" t="s">
        <v>3890</v>
      </c>
      <c r="C1918" s="154">
        <v>43830</v>
      </c>
      <c r="D1918" s="155">
        <v>1.0669999999999999</v>
      </c>
      <c r="E1918" s="155">
        <v>1.327</v>
      </c>
      <c r="F1918" s="156">
        <v>0.47080979284367602</v>
      </c>
      <c r="G1918" s="154">
        <v>43826</v>
      </c>
      <c r="H1918" s="155">
        <v>1.0620000000000001</v>
      </c>
      <c r="I1918" s="156">
        <v>8.4873412949837004</v>
      </c>
      <c r="J1918" s="152" t="s">
        <v>6846</v>
      </c>
      <c r="K1918" s="156">
        <v>0.47080979284367602</v>
      </c>
      <c r="L1918" s="156">
        <v>0.85066162570888004</v>
      </c>
      <c r="M1918" s="185">
        <v>1.32952674219184</v>
      </c>
      <c r="N1918" s="156">
        <v>3.58454798646039</v>
      </c>
      <c r="O1918" s="156">
        <v>8.4873412949837004</v>
      </c>
      <c r="P1918" s="152" t="s">
        <v>6846</v>
      </c>
      <c r="Q1918" s="156">
        <v>10.166173671914001</v>
      </c>
      <c r="R1918" s="152" t="s">
        <v>6847</v>
      </c>
      <c r="S1918" s="156">
        <v>15.251892416005299</v>
      </c>
      <c r="T1918" s="152" t="s">
        <v>6848</v>
      </c>
      <c r="U1918" s="156">
        <v>36.501736800000003</v>
      </c>
      <c r="V1918" s="152" t="s">
        <v>174</v>
      </c>
      <c r="W1918" s="152" t="s">
        <v>197</v>
      </c>
      <c r="X1918" s="155">
        <v>23.6826724736</v>
      </c>
      <c r="Y1918" s="152" t="s">
        <v>159</v>
      </c>
      <c r="Z1918" s="154">
        <v>42034</v>
      </c>
      <c r="AA1918" s="153" t="s">
        <v>4326</v>
      </c>
      <c r="AB1918" s="152" t="s">
        <v>571</v>
      </c>
      <c r="AC1918" s="152" t="s">
        <v>196</v>
      </c>
      <c r="AD1918" s="152" t="s">
        <v>165</v>
      </c>
    </row>
    <row r="1919" spans="1:30">
      <c r="A1919" s="189" t="s">
        <v>1239</v>
      </c>
      <c r="B1919" s="189" t="s">
        <v>1240</v>
      </c>
      <c r="C1919" s="154">
        <v>43830</v>
      </c>
      <c r="D1919" s="155">
        <v>1.0329999999999999</v>
      </c>
      <c r="E1919" s="155">
        <v>1.1870000000000001</v>
      </c>
      <c r="F1919" s="156">
        <v>9.6899224806185499E-2</v>
      </c>
      <c r="G1919" s="154">
        <v>43826</v>
      </c>
      <c r="H1919" s="155">
        <v>1.032</v>
      </c>
      <c r="I1919" s="156">
        <v>8.4854491271097494</v>
      </c>
      <c r="J1919" s="152" t="s">
        <v>16391</v>
      </c>
      <c r="K1919" s="156">
        <v>0.486381322957192</v>
      </c>
      <c r="L1919" s="156">
        <v>0.68226120857697803</v>
      </c>
      <c r="M1919" s="185">
        <v>1.1731986142377699</v>
      </c>
      <c r="N1919" s="156">
        <v>3.5542225240040799</v>
      </c>
      <c r="O1919" s="156">
        <v>8.4854491271097494</v>
      </c>
      <c r="P1919" s="152" t="s">
        <v>16391</v>
      </c>
      <c r="Q1919" s="156">
        <v>16.0737697408528</v>
      </c>
      <c r="R1919" s="152" t="s">
        <v>16392</v>
      </c>
      <c r="S1919" s="156">
        <v>14.652458274638301</v>
      </c>
      <c r="T1919" s="152" t="s">
        <v>16393</v>
      </c>
      <c r="U1919" s="156">
        <v>19.864568200000001</v>
      </c>
      <c r="V1919" s="152" t="s">
        <v>174</v>
      </c>
      <c r="W1919" s="152" t="s">
        <v>166</v>
      </c>
      <c r="X1919" s="155">
        <v>0.55203268719999998</v>
      </c>
      <c r="Y1919" s="152" t="s">
        <v>159</v>
      </c>
      <c r="Z1919" s="154">
        <v>42038</v>
      </c>
      <c r="AA1919" s="153" t="s">
        <v>4326</v>
      </c>
      <c r="AB1919" s="152" t="s">
        <v>255</v>
      </c>
      <c r="AC1919" s="152" t="s">
        <v>228</v>
      </c>
      <c r="AD1919" s="152" t="s">
        <v>185</v>
      </c>
    </row>
    <row r="1920" spans="1:30">
      <c r="A1920" s="189" t="s">
        <v>9028</v>
      </c>
      <c r="B1920" s="189" t="s">
        <v>9029</v>
      </c>
      <c r="C1920" s="154">
        <v>43830</v>
      </c>
      <c r="D1920" s="155">
        <v>1.0680000000000001</v>
      </c>
      <c r="E1920" s="155">
        <v>1.242</v>
      </c>
      <c r="F1920" s="156">
        <v>9.3720712277430604E-2</v>
      </c>
      <c r="G1920" s="154">
        <v>43829</v>
      </c>
      <c r="H1920" s="155">
        <v>1.0669999999999999</v>
      </c>
      <c r="I1920" s="156">
        <v>8.4838912850086707</v>
      </c>
      <c r="J1920" s="152" t="s">
        <v>12396</v>
      </c>
      <c r="K1920" s="156">
        <v>0.47036688617122902</v>
      </c>
      <c r="L1920" s="156">
        <v>1.04068117313152</v>
      </c>
      <c r="M1920" s="185">
        <v>2.0619653202080399</v>
      </c>
      <c r="N1920" s="156">
        <v>5.1691057179667297</v>
      </c>
      <c r="O1920" s="156">
        <v>8.4838912850086707</v>
      </c>
      <c r="P1920" s="152" t="s">
        <v>12396</v>
      </c>
      <c r="Q1920" s="156">
        <v>13.2440517521354</v>
      </c>
      <c r="R1920" s="152" t="s">
        <v>12397</v>
      </c>
      <c r="S1920" s="156">
        <v>23.3579788235294</v>
      </c>
      <c r="T1920" s="152" t="s">
        <v>12398</v>
      </c>
      <c r="U1920" s="156">
        <v>25.8251384</v>
      </c>
      <c r="V1920" s="152" t="s">
        <v>163</v>
      </c>
      <c r="W1920" s="152" t="s">
        <v>166</v>
      </c>
      <c r="X1920" s="155">
        <v>2.9530225750999999</v>
      </c>
      <c r="Y1920" s="152" t="s">
        <v>159</v>
      </c>
      <c r="Z1920" s="154">
        <v>42422</v>
      </c>
      <c r="AA1920" s="153" t="s">
        <v>4326</v>
      </c>
      <c r="AB1920" s="152" t="s">
        <v>592</v>
      </c>
      <c r="AC1920" s="152" t="s">
        <v>261</v>
      </c>
      <c r="AD1920" s="152" t="s">
        <v>204</v>
      </c>
    </row>
    <row r="1921" spans="1:30">
      <c r="A1921" s="189" t="s">
        <v>9030</v>
      </c>
      <c r="B1921" s="189" t="s">
        <v>9031</v>
      </c>
      <c r="C1921" s="154">
        <v>43830</v>
      </c>
      <c r="D1921" s="155">
        <v>1.1506000000000001</v>
      </c>
      <c r="E1921" s="155">
        <v>1.1506000000000001</v>
      </c>
      <c r="F1921" s="156">
        <v>6.0874858683376401E-2</v>
      </c>
      <c r="G1921" s="154">
        <v>43829</v>
      </c>
      <c r="H1921" s="155">
        <v>1.1498999999999999</v>
      </c>
      <c r="I1921" s="156">
        <v>8.4755350240407399</v>
      </c>
      <c r="J1921" s="152" t="s">
        <v>12399</v>
      </c>
      <c r="K1921" s="156">
        <v>0.68253412670633795</v>
      </c>
      <c r="L1921" s="156">
        <v>1.92222517494907</v>
      </c>
      <c r="M1921" s="185">
        <v>2.5855920114122801</v>
      </c>
      <c r="N1921" s="156">
        <v>5.5015587749862496</v>
      </c>
      <c r="O1921" s="156">
        <v>8.4755350240407399</v>
      </c>
      <c r="P1921" s="152" t="s">
        <v>12399</v>
      </c>
      <c r="Q1921" s="156">
        <v>10.2635361763297</v>
      </c>
      <c r="R1921" s="152" t="s">
        <v>12400</v>
      </c>
      <c r="S1921" s="156">
        <v>15.8594300674655</v>
      </c>
      <c r="T1921" s="152" t="s">
        <v>12401</v>
      </c>
      <c r="U1921" s="156">
        <v>15.06</v>
      </c>
      <c r="V1921" s="152" t="s">
        <v>163</v>
      </c>
      <c r="W1921" s="152" t="s">
        <v>166</v>
      </c>
      <c r="X1921" s="155">
        <v>3.6048007448999999</v>
      </c>
      <c r="Y1921" s="152" t="s">
        <v>159</v>
      </c>
      <c r="Z1921" s="154">
        <v>42587</v>
      </c>
      <c r="AA1921" s="153" t="s">
        <v>4326</v>
      </c>
      <c r="AB1921" s="152" t="s">
        <v>597</v>
      </c>
      <c r="AC1921" s="152" t="s">
        <v>269</v>
      </c>
      <c r="AD1921" s="152" t="s">
        <v>162</v>
      </c>
    </row>
    <row r="1922" spans="1:30">
      <c r="A1922" s="189" t="s">
        <v>16394</v>
      </c>
      <c r="B1922" s="189" t="s">
        <v>16395</v>
      </c>
      <c r="C1922" s="154">
        <v>43830</v>
      </c>
      <c r="D1922" s="155">
        <v>1.097</v>
      </c>
      <c r="E1922" s="155">
        <v>1.2058</v>
      </c>
      <c r="F1922" s="156">
        <v>9.1240875912393701E-2</v>
      </c>
      <c r="G1922" s="154">
        <v>43829</v>
      </c>
      <c r="H1922" s="155">
        <v>1.0960000000000001</v>
      </c>
      <c r="I1922" s="156">
        <v>8.4742235034598501</v>
      </c>
      <c r="J1922" s="152" t="s">
        <v>16396</v>
      </c>
      <c r="K1922" s="156">
        <v>0.32007315957933402</v>
      </c>
      <c r="L1922" s="156">
        <v>0.97569955817377796</v>
      </c>
      <c r="M1922" s="185">
        <v>1.9516563466997601</v>
      </c>
      <c r="N1922" s="156">
        <v>4.2181096608863298</v>
      </c>
      <c r="O1922" s="156">
        <v>8.4742235034598501</v>
      </c>
      <c r="P1922" s="152" t="s">
        <v>16396</v>
      </c>
      <c r="Q1922" s="156">
        <v>13.711060921689301</v>
      </c>
      <c r="R1922" s="152" t="s">
        <v>16397</v>
      </c>
      <c r="S1922" s="156">
        <v>21.891948299999999</v>
      </c>
      <c r="T1922" s="152" t="s">
        <v>16398</v>
      </c>
      <c r="U1922" s="156">
        <v>21.891948299999999</v>
      </c>
      <c r="V1922" s="152" t="s">
        <v>163</v>
      </c>
      <c r="W1922" s="152" t="s">
        <v>166</v>
      </c>
      <c r="X1922" s="155">
        <v>4.6233124999999998E-3</v>
      </c>
      <c r="Y1922" s="152" t="s">
        <v>159</v>
      </c>
      <c r="Z1922" s="154">
        <v>42731</v>
      </c>
      <c r="AA1922" s="153" t="s">
        <v>4326</v>
      </c>
      <c r="AB1922" s="152" t="s">
        <v>12418</v>
      </c>
      <c r="AC1922" s="152" t="s">
        <v>161</v>
      </c>
      <c r="AD1922" s="152" t="s">
        <v>207</v>
      </c>
    </row>
    <row r="1923" spans="1:30">
      <c r="A1923" s="189" t="s">
        <v>16399</v>
      </c>
      <c r="B1923" s="189" t="s">
        <v>16400</v>
      </c>
      <c r="C1923" s="154">
        <v>43830</v>
      </c>
      <c r="D1923" s="155">
        <v>1.268</v>
      </c>
      <c r="E1923" s="155">
        <v>1.4039999999999999</v>
      </c>
      <c r="F1923" s="156">
        <v>7.8926598263637404E-2</v>
      </c>
      <c r="G1923" s="154">
        <v>43829</v>
      </c>
      <c r="H1923" s="155">
        <v>1.2669999999999999</v>
      </c>
      <c r="I1923" s="156">
        <v>8.4687767322497898</v>
      </c>
      <c r="J1923" s="152" t="s">
        <v>16401</v>
      </c>
      <c r="K1923" s="156">
        <v>1.3589128697042501</v>
      </c>
      <c r="L1923" s="156">
        <v>3.4257748776509098</v>
      </c>
      <c r="M1923" s="185">
        <v>4.8800661703887496</v>
      </c>
      <c r="N1923" s="156">
        <v>13.620071684587799</v>
      </c>
      <c r="O1923" s="156">
        <v>8.4687767322497898</v>
      </c>
      <c r="P1923" s="152" t="s">
        <v>16401</v>
      </c>
      <c r="Q1923" s="156">
        <v>4.4481054365733197</v>
      </c>
      <c r="R1923" s="152" t="s">
        <v>16402</v>
      </c>
      <c r="S1923" s="156">
        <v>6.2443242537313504</v>
      </c>
      <c r="T1923" s="152" t="s">
        <v>16403</v>
      </c>
      <c r="U1923" s="156">
        <v>9.3031819577735195</v>
      </c>
      <c r="V1923" s="152" t="s">
        <v>163</v>
      </c>
      <c r="W1923" s="152" t="s">
        <v>166</v>
      </c>
      <c r="X1923" s="155">
        <v>1.5753145484</v>
      </c>
      <c r="Y1923" s="152" t="s">
        <v>159</v>
      </c>
      <c r="Z1923" s="154">
        <v>42322</v>
      </c>
      <c r="AA1923" s="153" t="s">
        <v>4326</v>
      </c>
      <c r="AB1923" s="152" t="s">
        <v>16080</v>
      </c>
      <c r="AC1923" s="152" t="s">
        <v>430</v>
      </c>
      <c r="AD1923" s="152" t="s">
        <v>173</v>
      </c>
    </row>
    <row r="1924" spans="1:30">
      <c r="A1924" s="189" t="s">
        <v>9032</v>
      </c>
      <c r="B1924" s="189" t="s">
        <v>9033</v>
      </c>
      <c r="C1924" s="154">
        <v>43830</v>
      </c>
      <c r="D1924" s="155">
        <v>1.1971000000000001</v>
      </c>
      <c r="E1924" s="155">
        <v>1.1971000000000001</v>
      </c>
      <c r="F1924" s="156">
        <v>0.108713831744445</v>
      </c>
      <c r="G1924" s="154">
        <v>43829</v>
      </c>
      <c r="H1924" s="155">
        <v>1.1958</v>
      </c>
      <c r="I1924" s="156">
        <v>8.4427937313162396</v>
      </c>
      <c r="J1924" s="152" t="s">
        <v>12402</v>
      </c>
      <c r="K1924" s="156">
        <v>0.53749895019736005</v>
      </c>
      <c r="L1924" s="156">
        <v>1.6213921901528101</v>
      </c>
      <c r="M1924" s="185">
        <v>2.3162393162393302</v>
      </c>
      <c r="N1924" s="156">
        <v>3.9059109452304601</v>
      </c>
      <c r="O1924" s="156">
        <v>8.4427937313162396</v>
      </c>
      <c r="P1924" s="152" t="s">
        <v>12402</v>
      </c>
      <c r="Q1924" s="156">
        <v>10.976175025493699</v>
      </c>
      <c r="R1924" s="152" t="s">
        <v>12403</v>
      </c>
      <c r="S1924" s="156">
        <v>19.459135814789001</v>
      </c>
      <c r="T1924" s="152" t="s">
        <v>12404</v>
      </c>
      <c r="U1924" s="156">
        <v>19.71</v>
      </c>
      <c r="V1924" s="152" t="s">
        <v>163</v>
      </c>
      <c r="W1924" s="152" t="s">
        <v>189</v>
      </c>
      <c r="X1924" s="155">
        <v>3.3549319223</v>
      </c>
      <c r="Y1924" s="152" t="s">
        <v>159</v>
      </c>
      <c r="Z1924" s="154">
        <v>42713</v>
      </c>
      <c r="AA1924" s="153" t="s">
        <v>4326</v>
      </c>
      <c r="AB1924" s="152" t="s">
        <v>591</v>
      </c>
      <c r="AC1924" s="152" t="s">
        <v>228</v>
      </c>
      <c r="AD1924" s="152" t="s">
        <v>272</v>
      </c>
    </row>
    <row r="1925" spans="1:30">
      <c r="A1925" s="189" t="s">
        <v>16404</v>
      </c>
      <c r="B1925" s="189" t="s">
        <v>16405</v>
      </c>
      <c r="C1925" s="154">
        <v>43830</v>
      </c>
      <c r="D1925" s="155">
        <v>1.169</v>
      </c>
      <c r="E1925" s="155">
        <v>1.3089999999999999</v>
      </c>
      <c r="F1925" s="156">
        <v>8.5616438356177105E-2</v>
      </c>
      <c r="G1925" s="154">
        <v>43829</v>
      </c>
      <c r="H1925" s="155">
        <v>1.1679999999999999</v>
      </c>
      <c r="I1925" s="156">
        <v>8.4415584415584402</v>
      </c>
      <c r="J1925" s="152" t="s">
        <v>16406</v>
      </c>
      <c r="K1925" s="156">
        <v>0.60240963855422203</v>
      </c>
      <c r="L1925" s="156">
        <v>1.5638575152041601</v>
      </c>
      <c r="M1925" s="185">
        <v>2.8144239226033498</v>
      </c>
      <c r="N1925" s="156">
        <v>7.9409048938134896</v>
      </c>
      <c r="O1925" s="156">
        <v>8.4415584415584402</v>
      </c>
      <c r="P1925" s="152" t="s">
        <v>16406</v>
      </c>
      <c r="Q1925" s="156">
        <v>14.6078431372549</v>
      </c>
      <c r="R1925" s="152" t="s">
        <v>16407</v>
      </c>
      <c r="S1925" s="156">
        <v>26.204419259961998</v>
      </c>
      <c r="T1925" s="152" t="s">
        <v>16408</v>
      </c>
      <c r="U1925" s="156">
        <v>33.019457899999999</v>
      </c>
      <c r="V1925" s="152" t="s">
        <v>163</v>
      </c>
      <c r="W1925" s="152" t="s">
        <v>166</v>
      </c>
      <c r="X1925" s="155">
        <v>4.2073352206000001</v>
      </c>
      <c r="Y1925" s="152" t="s">
        <v>159</v>
      </c>
      <c r="Z1925" s="154">
        <v>42138</v>
      </c>
      <c r="AA1925" s="153" t="s">
        <v>4326</v>
      </c>
      <c r="AB1925" s="152" t="s">
        <v>550</v>
      </c>
      <c r="AC1925" s="152" t="s">
        <v>167</v>
      </c>
      <c r="AD1925" s="152" t="s">
        <v>272</v>
      </c>
    </row>
    <row r="1926" spans="1:30">
      <c r="A1926" s="189" t="s">
        <v>16409</v>
      </c>
      <c r="B1926" s="189" t="s">
        <v>16410</v>
      </c>
      <c r="C1926" s="154">
        <v>43830</v>
      </c>
      <c r="D1926" s="155">
        <v>1.0835999999999999</v>
      </c>
      <c r="E1926" s="155">
        <v>1.2254</v>
      </c>
      <c r="F1926" s="156">
        <v>2.76931597895274E-2</v>
      </c>
      <c r="G1926" s="154">
        <v>43829</v>
      </c>
      <c r="H1926" s="155">
        <v>1.0832999999999999</v>
      </c>
      <c r="I1926" s="156">
        <v>8.4360063926095208</v>
      </c>
      <c r="J1926" s="152" t="s">
        <v>16411</v>
      </c>
      <c r="K1926" s="156">
        <v>0.36121144762431701</v>
      </c>
      <c r="L1926" s="156">
        <v>1.9091507570770301</v>
      </c>
      <c r="M1926" s="185">
        <v>2.8474082966737999</v>
      </c>
      <c r="N1926" s="156">
        <v>5.7996771932977103</v>
      </c>
      <c r="O1926" s="156">
        <v>8.4360063926095208</v>
      </c>
      <c r="P1926" s="152" t="s">
        <v>16411</v>
      </c>
      <c r="Q1926" s="156">
        <v>13.1599877237852</v>
      </c>
      <c r="R1926" s="152" t="s">
        <v>16412</v>
      </c>
      <c r="S1926" s="157">
        <v>0</v>
      </c>
      <c r="T1926" s="152"/>
      <c r="U1926" s="156">
        <v>23.887554560000002</v>
      </c>
      <c r="V1926" s="152" t="s">
        <v>157</v>
      </c>
      <c r="W1926" s="152" t="s">
        <v>95</v>
      </c>
      <c r="X1926" s="155">
        <v>1.8676636232999999</v>
      </c>
      <c r="Y1926" s="152" t="s">
        <v>159</v>
      </c>
      <c r="Z1926" s="154">
        <v>42740</v>
      </c>
      <c r="AA1926" s="153" t="s">
        <v>4326</v>
      </c>
      <c r="AB1926" s="152" t="s">
        <v>3915</v>
      </c>
      <c r="AC1926" s="152" t="s">
        <v>211</v>
      </c>
      <c r="AD1926" s="152" t="s">
        <v>207</v>
      </c>
    </row>
    <row r="1927" spans="1:30">
      <c r="A1927" s="189" t="s">
        <v>16413</v>
      </c>
      <c r="B1927" s="189" t="s">
        <v>16414</v>
      </c>
      <c r="C1927" s="154">
        <v>43830</v>
      </c>
      <c r="D1927" s="155">
        <v>1.0142</v>
      </c>
      <c r="E1927" s="155">
        <v>1.0142</v>
      </c>
      <c r="F1927" s="156">
        <v>0.44567693374269102</v>
      </c>
      <c r="G1927" s="154">
        <v>43829</v>
      </c>
      <c r="H1927" s="155">
        <v>1.0097</v>
      </c>
      <c r="I1927" s="156">
        <v>8.4357960012830109</v>
      </c>
      <c r="J1927" s="152" t="s">
        <v>16415</v>
      </c>
      <c r="K1927" s="156">
        <v>1.84776059449688</v>
      </c>
      <c r="L1927" s="156">
        <v>5.8884944664857004</v>
      </c>
      <c r="M1927" s="185">
        <v>5.2511415525114096</v>
      </c>
      <c r="N1927" s="156">
        <v>4.4490216271884702</v>
      </c>
      <c r="O1927" s="156">
        <v>8.4357960012830109</v>
      </c>
      <c r="P1927" s="152" t="s">
        <v>16415</v>
      </c>
      <c r="Q1927" s="156">
        <v>1.62324649298597</v>
      </c>
      <c r="R1927" s="152" t="s">
        <v>16416</v>
      </c>
      <c r="S1927" s="156">
        <v>4.52437390497784</v>
      </c>
      <c r="T1927" s="152" t="s">
        <v>16417</v>
      </c>
      <c r="U1927" s="156">
        <v>1.42</v>
      </c>
      <c r="V1927" s="152" t="s">
        <v>157</v>
      </c>
      <c r="W1927" s="152" t="s">
        <v>158</v>
      </c>
      <c r="X1927" s="155">
        <v>2.8062270399999999E-2</v>
      </c>
      <c r="Y1927" s="152" t="s">
        <v>159</v>
      </c>
      <c r="Z1927" s="154">
        <v>42606</v>
      </c>
      <c r="AA1927" s="153" t="s">
        <v>4326</v>
      </c>
      <c r="AB1927" s="152" t="s">
        <v>16418</v>
      </c>
      <c r="AC1927" s="152" t="s">
        <v>286</v>
      </c>
      <c r="AD1927" s="152" t="s">
        <v>229</v>
      </c>
    </row>
    <row r="1928" spans="1:30">
      <c r="A1928" s="189" t="s">
        <v>16419</v>
      </c>
      <c r="B1928" s="189" t="s">
        <v>16420</v>
      </c>
      <c r="C1928" s="154">
        <v>43830</v>
      </c>
      <c r="D1928" s="155">
        <v>1.069</v>
      </c>
      <c r="E1928" s="155">
        <v>1.1240000000000001</v>
      </c>
      <c r="F1928" s="156">
        <v>0.18744142455483201</v>
      </c>
      <c r="G1928" s="154">
        <v>43829</v>
      </c>
      <c r="H1928" s="155">
        <v>1.0669999999999999</v>
      </c>
      <c r="I1928" s="156">
        <v>8.4346386692382005</v>
      </c>
      <c r="J1928" s="152" t="s">
        <v>16421</v>
      </c>
      <c r="K1928" s="156">
        <v>0.46992481203006797</v>
      </c>
      <c r="L1928" s="156">
        <v>1.1352885525071099</v>
      </c>
      <c r="M1928" s="185">
        <v>1.4862096570397001</v>
      </c>
      <c r="N1928" s="156">
        <v>2.9731870879120801</v>
      </c>
      <c r="O1928" s="156">
        <v>8.4346386692382005</v>
      </c>
      <c r="P1928" s="152" t="s">
        <v>16421</v>
      </c>
      <c r="Q1928" s="156">
        <v>4.4073540389972203</v>
      </c>
      <c r="R1928" s="152" t="s">
        <v>16422</v>
      </c>
      <c r="S1928" s="156">
        <v>10.133908227228201</v>
      </c>
      <c r="T1928" s="152" t="s">
        <v>16423</v>
      </c>
      <c r="U1928" s="156">
        <v>12.446720300000001</v>
      </c>
      <c r="V1928" s="152" t="s">
        <v>157</v>
      </c>
      <c r="W1928" s="152" t="s">
        <v>158</v>
      </c>
      <c r="X1928" s="155">
        <v>1.4413244965000001</v>
      </c>
      <c r="Y1928" s="152" t="s">
        <v>159</v>
      </c>
      <c r="Z1928" s="154">
        <v>42340</v>
      </c>
      <c r="AA1928" s="153" t="s">
        <v>4326</v>
      </c>
      <c r="AB1928" s="152" t="s">
        <v>558</v>
      </c>
      <c r="AC1928" s="152" t="s">
        <v>209</v>
      </c>
      <c r="AD1928" s="152" t="s">
        <v>183</v>
      </c>
    </row>
    <row r="1929" spans="1:30">
      <c r="A1929" s="189" t="s">
        <v>16424</v>
      </c>
      <c r="B1929" s="189" t="s">
        <v>16425</v>
      </c>
      <c r="C1929" s="154">
        <v>43830</v>
      </c>
      <c r="D1929" s="155">
        <v>1.304</v>
      </c>
      <c r="E1929" s="155">
        <v>1.472</v>
      </c>
      <c r="F1929" s="156">
        <v>7.6745970836531299E-2</v>
      </c>
      <c r="G1929" s="154">
        <v>43829</v>
      </c>
      <c r="H1929" s="155">
        <v>1.3029999999999999</v>
      </c>
      <c r="I1929" s="156">
        <v>8.4224712536540594</v>
      </c>
      <c r="J1929" s="152" t="s">
        <v>16426</v>
      </c>
      <c r="K1929" s="156">
        <v>0.53282304360174404</v>
      </c>
      <c r="L1929" s="156">
        <v>1.6565133160712</v>
      </c>
      <c r="M1929" s="185">
        <v>2.5737451758656502</v>
      </c>
      <c r="N1929" s="156">
        <v>4.61892721158077</v>
      </c>
      <c r="O1929" s="156">
        <v>8.4224712536540594</v>
      </c>
      <c r="P1929" s="152" t="s">
        <v>16426</v>
      </c>
      <c r="Q1929" s="156">
        <v>8.1722655507610096</v>
      </c>
      <c r="R1929" s="152" t="s">
        <v>16427</v>
      </c>
      <c r="S1929" s="156">
        <v>12.2810238059136</v>
      </c>
      <c r="T1929" s="152" t="s">
        <v>16428</v>
      </c>
      <c r="U1929" s="156">
        <v>15.1622631415241</v>
      </c>
      <c r="V1929" s="152" t="s">
        <v>163</v>
      </c>
      <c r="W1929" s="152" t="s">
        <v>166</v>
      </c>
      <c r="X1929" s="155">
        <v>9.5166969373000008</v>
      </c>
      <c r="Y1929" s="152" t="s">
        <v>159</v>
      </c>
      <c r="Z1929" s="154">
        <v>42326</v>
      </c>
      <c r="AA1929" s="153" t="s">
        <v>4326</v>
      </c>
      <c r="AB1929" s="152" t="s">
        <v>12366</v>
      </c>
      <c r="AC1929" s="152" t="s">
        <v>394</v>
      </c>
      <c r="AD1929" s="152" t="s">
        <v>162</v>
      </c>
    </row>
    <row r="1930" spans="1:30">
      <c r="A1930" s="189" t="s">
        <v>16429</v>
      </c>
      <c r="B1930" s="189" t="s">
        <v>16430</v>
      </c>
      <c r="C1930" s="154">
        <v>43830</v>
      </c>
      <c r="D1930" s="155">
        <v>1.1126</v>
      </c>
      <c r="E1930" s="155">
        <v>1.1526000000000001</v>
      </c>
      <c r="F1930" s="156">
        <v>8.9887640449411808E-3</v>
      </c>
      <c r="G1930" s="154">
        <v>43829</v>
      </c>
      <c r="H1930" s="155">
        <v>1.1125</v>
      </c>
      <c r="I1930" s="156">
        <v>8.4215254208596004</v>
      </c>
      <c r="J1930" s="152" t="s">
        <v>16431</v>
      </c>
      <c r="K1930" s="156">
        <v>0.18008283810551401</v>
      </c>
      <c r="L1930" s="156">
        <v>0.51495166681724103</v>
      </c>
      <c r="M1930" s="185">
        <v>1.0559326612903199</v>
      </c>
      <c r="N1930" s="156">
        <v>3.0338796854053101</v>
      </c>
      <c r="O1930" s="156">
        <v>8.4215254208596004</v>
      </c>
      <c r="P1930" s="152" t="s">
        <v>16431</v>
      </c>
      <c r="Q1930" s="156">
        <v>15.0544989820359</v>
      </c>
      <c r="R1930" s="152" t="s">
        <v>16432</v>
      </c>
      <c r="S1930" s="156">
        <v>15.8639276180905</v>
      </c>
      <c r="T1930" s="152" t="s">
        <v>16433</v>
      </c>
      <c r="U1930" s="156">
        <v>15.284607980000001</v>
      </c>
      <c r="V1930" s="152" t="s">
        <v>174</v>
      </c>
      <c r="W1930" s="152" t="s">
        <v>158</v>
      </c>
      <c r="X1930" s="155">
        <v>0</v>
      </c>
      <c r="Y1930" s="152" t="s">
        <v>159</v>
      </c>
      <c r="Z1930" s="154">
        <v>42349</v>
      </c>
      <c r="AA1930" s="153" t="s">
        <v>4326</v>
      </c>
      <c r="AB1930" s="152" t="s">
        <v>1235</v>
      </c>
      <c r="AC1930" s="152" t="s">
        <v>200</v>
      </c>
      <c r="AD1930" s="152" t="s">
        <v>241</v>
      </c>
    </row>
    <row r="1931" spans="1:30">
      <c r="A1931" s="189" t="s">
        <v>1233</v>
      </c>
      <c r="B1931" s="189" t="s">
        <v>1234</v>
      </c>
      <c r="C1931" s="154">
        <v>43830</v>
      </c>
      <c r="D1931" s="155">
        <v>1.1126</v>
      </c>
      <c r="E1931" s="155">
        <v>1.1526000000000001</v>
      </c>
      <c r="F1931" s="156">
        <v>8.9887640449411808E-3</v>
      </c>
      <c r="G1931" s="154">
        <v>43829</v>
      </c>
      <c r="H1931" s="155">
        <v>1.1125</v>
      </c>
      <c r="I1931" s="156">
        <v>8.4215254208596004</v>
      </c>
      <c r="J1931" s="152" t="s">
        <v>16431</v>
      </c>
      <c r="K1931" s="156">
        <v>0.18008283810551401</v>
      </c>
      <c r="L1931" s="156">
        <v>0.51495166681724103</v>
      </c>
      <c r="M1931" s="185">
        <v>1.0559326612903199</v>
      </c>
      <c r="N1931" s="156">
        <v>3.0338796854053101</v>
      </c>
      <c r="O1931" s="156">
        <v>8.4215254208596004</v>
      </c>
      <c r="P1931" s="152" t="s">
        <v>16431</v>
      </c>
      <c r="Q1931" s="156">
        <v>15.0544989820359</v>
      </c>
      <c r="R1931" s="152" t="s">
        <v>16432</v>
      </c>
      <c r="S1931" s="156">
        <v>15.8639276180905</v>
      </c>
      <c r="T1931" s="152" t="s">
        <v>16433</v>
      </c>
      <c r="U1931" s="156">
        <v>15.284607980000001</v>
      </c>
      <c r="V1931" s="152" t="s">
        <v>174</v>
      </c>
      <c r="W1931" s="152" t="s">
        <v>158</v>
      </c>
      <c r="X1931" s="155">
        <v>20.8241382591</v>
      </c>
      <c r="Y1931" s="152" t="s">
        <v>159</v>
      </c>
      <c r="Z1931" s="154">
        <v>42349</v>
      </c>
      <c r="AA1931" s="153" t="s">
        <v>4326</v>
      </c>
      <c r="AB1931" s="152" t="s">
        <v>1235</v>
      </c>
      <c r="AC1931" s="152" t="s">
        <v>200</v>
      </c>
      <c r="AD1931" s="152" t="s">
        <v>241</v>
      </c>
    </row>
    <row r="1932" spans="1:30">
      <c r="A1932" s="189" t="s">
        <v>16434</v>
      </c>
      <c r="B1932" s="189" t="s">
        <v>16435</v>
      </c>
      <c r="C1932" s="154">
        <v>43830</v>
      </c>
      <c r="D1932" s="155">
        <v>1.2010000000000001</v>
      </c>
      <c r="E1932" s="155">
        <v>1.58</v>
      </c>
      <c r="F1932" s="156">
        <v>8.3333333333345E-2</v>
      </c>
      <c r="G1932" s="154">
        <v>43829</v>
      </c>
      <c r="H1932" s="155">
        <v>1.2</v>
      </c>
      <c r="I1932" s="156">
        <v>8.4035845680799994</v>
      </c>
      <c r="J1932" s="152" t="s">
        <v>16436</v>
      </c>
      <c r="K1932" s="156">
        <v>0.75503355704699004</v>
      </c>
      <c r="L1932" s="156">
        <v>2.0390824129141998</v>
      </c>
      <c r="M1932" s="185">
        <v>2.91345855590134</v>
      </c>
      <c r="N1932" s="156">
        <v>6.6015312052049397</v>
      </c>
      <c r="O1932" s="156">
        <v>8.4035845680799994</v>
      </c>
      <c r="P1932" s="152" t="s">
        <v>16436</v>
      </c>
      <c r="Q1932" s="156">
        <v>12.4969027316343</v>
      </c>
      <c r="R1932" s="152" t="s">
        <v>16437</v>
      </c>
      <c r="S1932" s="156">
        <v>24.2825987778299</v>
      </c>
      <c r="T1932" s="152" t="s">
        <v>16438</v>
      </c>
      <c r="U1932" s="156">
        <v>42.250820484010397</v>
      </c>
      <c r="V1932" s="152" t="s">
        <v>163</v>
      </c>
      <c r="W1932" s="152" t="s">
        <v>166</v>
      </c>
      <c r="X1932" s="155">
        <v>2.2314473942999999</v>
      </c>
      <c r="Y1932" s="152" t="s">
        <v>159</v>
      </c>
      <c r="Z1932" s="154">
        <v>42327</v>
      </c>
      <c r="AA1932" s="153" t="s">
        <v>4326</v>
      </c>
      <c r="AB1932" s="152" t="s">
        <v>5992</v>
      </c>
      <c r="AC1932" s="152" t="s">
        <v>266</v>
      </c>
      <c r="AD1932" s="152" t="s">
        <v>173</v>
      </c>
    </row>
    <row r="1933" spans="1:30">
      <c r="A1933" s="189" t="s">
        <v>9034</v>
      </c>
      <c r="B1933" s="189" t="s">
        <v>9035</v>
      </c>
      <c r="C1933" s="154">
        <v>43830</v>
      </c>
      <c r="D1933" s="155">
        <v>1.0931999999999999</v>
      </c>
      <c r="E1933" s="155">
        <v>1.0931999999999999</v>
      </c>
      <c r="F1933" s="156">
        <v>0.39489392965377601</v>
      </c>
      <c r="G1933" s="154">
        <v>43829</v>
      </c>
      <c r="H1933" s="155">
        <v>1.0889</v>
      </c>
      <c r="I1933" s="156">
        <v>8.3986117997025307</v>
      </c>
      <c r="J1933" s="152" t="s">
        <v>12405</v>
      </c>
      <c r="K1933" s="156">
        <v>2.2637979420018701</v>
      </c>
      <c r="L1933" s="156">
        <v>4.4924488625501704</v>
      </c>
      <c r="M1933" s="185">
        <v>4.5024376254660101</v>
      </c>
      <c r="N1933" s="156">
        <v>6.4978080857281997</v>
      </c>
      <c r="O1933" s="156">
        <v>8.3986117997025307</v>
      </c>
      <c r="P1933" s="152" t="s">
        <v>12405</v>
      </c>
      <c r="Q1933" s="157">
        <v>0</v>
      </c>
      <c r="R1933" s="152"/>
      <c r="S1933" s="157">
        <v>0</v>
      </c>
      <c r="T1933" s="152"/>
      <c r="U1933" s="156">
        <v>9.3199999999999896</v>
      </c>
      <c r="V1933" s="152" t="s">
        <v>174</v>
      </c>
      <c r="W1933" s="152" t="s">
        <v>95</v>
      </c>
      <c r="X1933" s="155">
        <v>1.3488864980999999</v>
      </c>
      <c r="Y1933" s="152" t="s">
        <v>159</v>
      </c>
      <c r="Z1933" s="154">
        <v>43370</v>
      </c>
      <c r="AA1933" s="153" t="s">
        <v>4326</v>
      </c>
      <c r="AB1933" s="152" t="s">
        <v>258</v>
      </c>
      <c r="AC1933" s="152" t="s">
        <v>240</v>
      </c>
      <c r="AD1933" s="152" t="s">
        <v>185</v>
      </c>
    </row>
    <row r="1934" spans="1:30">
      <c r="A1934" s="189" t="s">
        <v>9036</v>
      </c>
      <c r="B1934" s="189" t="s">
        <v>9037</v>
      </c>
      <c r="C1934" s="154">
        <v>43830</v>
      </c>
      <c r="D1934" s="155">
        <v>1.0998000000000001</v>
      </c>
      <c r="E1934" s="155">
        <v>1.1448</v>
      </c>
      <c r="F1934" s="156">
        <v>0.12745812090313699</v>
      </c>
      <c r="G1934" s="154">
        <v>43829</v>
      </c>
      <c r="H1934" s="155">
        <v>1.0984</v>
      </c>
      <c r="I1934" s="156">
        <v>8.3976782287823006</v>
      </c>
      <c r="J1934" s="152" t="s">
        <v>12406</v>
      </c>
      <c r="K1934" s="156">
        <v>0.64055636896047696</v>
      </c>
      <c r="L1934" s="156">
        <v>1.9538187416570401</v>
      </c>
      <c r="M1934" s="185">
        <v>3.24007039740472</v>
      </c>
      <c r="N1934" s="156">
        <v>8.8715253444835191</v>
      </c>
      <c r="O1934" s="156">
        <v>8.3976782287823006</v>
      </c>
      <c r="P1934" s="152" t="s">
        <v>12406</v>
      </c>
      <c r="Q1934" s="156">
        <v>11.163891053755099</v>
      </c>
      <c r="R1934" s="152" t="s">
        <v>12407</v>
      </c>
      <c r="S1934" s="156">
        <v>14.211450623068499</v>
      </c>
      <c r="T1934" s="152" t="s">
        <v>12408</v>
      </c>
      <c r="U1934" s="156">
        <v>14.56550612</v>
      </c>
      <c r="V1934" s="152" t="s">
        <v>163</v>
      </c>
      <c r="W1934" s="152" t="s">
        <v>166</v>
      </c>
      <c r="X1934" s="155">
        <v>2.4554999121000001</v>
      </c>
      <c r="Y1934" s="152" t="s">
        <v>159</v>
      </c>
      <c r="Z1934" s="154">
        <v>42702</v>
      </c>
      <c r="AA1934" s="153" t="s">
        <v>4326</v>
      </c>
      <c r="AB1934" s="152" t="s">
        <v>262</v>
      </c>
      <c r="AC1934" s="152" t="s">
        <v>263</v>
      </c>
      <c r="AD1934" s="152" t="s">
        <v>162</v>
      </c>
    </row>
    <row r="1935" spans="1:30">
      <c r="A1935" s="189" t="s">
        <v>16439</v>
      </c>
      <c r="B1935" s="189" t="s">
        <v>16440</v>
      </c>
      <c r="C1935" s="154">
        <v>43830</v>
      </c>
      <c r="D1935" s="155">
        <v>1.079</v>
      </c>
      <c r="E1935" s="155">
        <v>1.079</v>
      </c>
      <c r="F1935" s="156">
        <v>0.39077037588388402</v>
      </c>
      <c r="G1935" s="154">
        <v>43829</v>
      </c>
      <c r="H1935" s="155">
        <v>1.0748</v>
      </c>
      <c r="I1935" s="156">
        <v>8.38774485183324</v>
      </c>
      <c r="J1935" s="152" t="s">
        <v>16441</v>
      </c>
      <c r="K1935" s="156">
        <v>1.29553135561397</v>
      </c>
      <c r="L1935" s="156">
        <v>3.0169944624784999</v>
      </c>
      <c r="M1935" s="185">
        <v>3.2931265556193701</v>
      </c>
      <c r="N1935" s="156">
        <v>4.3924148606811002</v>
      </c>
      <c r="O1935" s="156">
        <v>8.38774485183324</v>
      </c>
      <c r="P1935" s="152" t="s">
        <v>16441</v>
      </c>
      <c r="Q1935" s="157">
        <v>0</v>
      </c>
      <c r="R1935" s="152"/>
      <c r="S1935" s="157">
        <v>0</v>
      </c>
      <c r="T1935" s="152"/>
      <c r="U1935" s="156">
        <v>7.9</v>
      </c>
      <c r="V1935" s="152" t="s">
        <v>157</v>
      </c>
      <c r="W1935" s="152" t="s">
        <v>95</v>
      </c>
      <c r="X1935" s="155">
        <v>5.3912743999999999E-3</v>
      </c>
      <c r="Y1935" s="152" t="s">
        <v>159</v>
      </c>
      <c r="Z1935" s="154">
        <v>43125</v>
      </c>
      <c r="AA1935" s="153" t="s">
        <v>4326</v>
      </c>
      <c r="AB1935" s="152" t="s">
        <v>16333</v>
      </c>
      <c r="AC1935" s="152" t="s">
        <v>282</v>
      </c>
      <c r="AD1935" s="152" t="s">
        <v>226</v>
      </c>
    </row>
    <row r="1936" spans="1:30">
      <c r="A1936" s="189" t="s">
        <v>3963</v>
      </c>
      <c r="B1936" s="189" t="s">
        <v>3964</v>
      </c>
      <c r="C1936" s="154">
        <v>43830</v>
      </c>
      <c r="D1936" s="155">
        <v>1.2252000000000001</v>
      </c>
      <c r="E1936" s="155">
        <v>1.6052</v>
      </c>
      <c r="F1936" s="156">
        <v>0.33576283678650598</v>
      </c>
      <c r="G1936" s="154">
        <v>43829</v>
      </c>
      <c r="H1936" s="155">
        <v>1.2211000000000001</v>
      </c>
      <c r="I1936" s="156">
        <v>8.3864118895966104</v>
      </c>
      <c r="J1936" s="152" t="s">
        <v>3959</v>
      </c>
      <c r="K1936" s="156">
        <v>0.99744456351496302</v>
      </c>
      <c r="L1936" s="156">
        <v>2.3046092184368798</v>
      </c>
      <c r="M1936" s="185">
        <v>2.5872896257221898</v>
      </c>
      <c r="N1936" s="156">
        <v>4.3700485560950799</v>
      </c>
      <c r="O1936" s="156">
        <v>8.3864118895966104</v>
      </c>
      <c r="P1936" s="152" t="s">
        <v>3959</v>
      </c>
      <c r="Q1936" s="156">
        <v>11.2907621037333</v>
      </c>
      <c r="R1936" s="152" t="s">
        <v>6849</v>
      </c>
      <c r="S1936" s="156">
        <v>11.4730233827677</v>
      </c>
      <c r="T1936" s="152" t="s">
        <v>6850</v>
      </c>
      <c r="U1936" s="156">
        <v>64.792830559999999</v>
      </c>
      <c r="V1936" s="152" t="s">
        <v>157</v>
      </c>
      <c r="W1936" s="152" t="s">
        <v>166</v>
      </c>
      <c r="X1936" s="155">
        <v>0.95943280919999996</v>
      </c>
      <c r="Y1936" s="152" t="s">
        <v>159</v>
      </c>
      <c r="Z1936" s="154">
        <v>39861</v>
      </c>
      <c r="AA1936" s="153" t="s">
        <v>4326</v>
      </c>
      <c r="AB1936" s="152" t="s">
        <v>6851</v>
      </c>
      <c r="AC1936" s="152" t="s">
        <v>433</v>
      </c>
      <c r="AD1936" s="152" t="s">
        <v>162</v>
      </c>
    </row>
    <row r="1937" spans="1:30">
      <c r="A1937" s="189" t="s">
        <v>3939</v>
      </c>
      <c r="B1937" s="189" t="s">
        <v>3940</v>
      </c>
      <c r="C1937" s="154">
        <v>43830</v>
      </c>
      <c r="D1937" s="155">
        <v>1.1279999999999999</v>
      </c>
      <c r="E1937" s="155">
        <v>1.4930000000000001</v>
      </c>
      <c r="F1937" s="156">
        <v>8.8731144631764597E-2</v>
      </c>
      <c r="G1937" s="154">
        <v>43829</v>
      </c>
      <c r="H1937" s="155">
        <v>1.127</v>
      </c>
      <c r="I1937" s="156">
        <v>8.3746094533015594</v>
      </c>
      <c r="J1937" s="152" t="s">
        <v>6852</v>
      </c>
      <c r="K1937" s="156">
        <v>0.35587188612097698</v>
      </c>
      <c r="L1937" s="156">
        <v>1.8711246664672401</v>
      </c>
      <c r="M1937" s="185">
        <v>3.0567353841322</v>
      </c>
      <c r="N1937" s="156">
        <v>5.26472935594595</v>
      </c>
      <c r="O1937" s="156">
        <v>8.3746094533015594</v>
      </c>
      <c r="P1937" s="152" t="s">
        <v>6852</v>
      </c>
      <c r="Q1937" s="156">
        <v>11.2653811366215</v>
      </c>
      <c r="R1937" s="152" t="s">
        <v>6853</v>
      </c>
      <c r="S1937" s="156">
        <v>15.399797139362001</v>
      </c>
      <c r="T1937" s="152" t="s">
        <v>6854</v>
      </c>
      <c r="U1937" s="156">
        <v>55.838727200000001</v>
      </c>
      <c r="V1937" s="152" t="s">
        <v>157</v>
      </c>
      <c r="W1937" s="152" t="s">
        <v>189</v>
      </c>
      <c r="X1937" s="155">
        <v>32.871637653800001</v>
      </c>
      <c r="Y1937" s="152" t="s">
        <v>159</v>
      </c>
      <c r="Z1937" s="154">
        <v>40658</v>
      </c>
      <c r="AA1937" s="153" t="s">
        <v>4326</v>
      </c>
      <c r="AB1937" s="152" t="s">
        <v>853</v>
      </c>
      <c r="AC1937" s="152" t="s">
        <v>175</v>
      </c>
      <c r="AD1937" s="152" t="s">
        <v>162</v>
      </c>
    </row>
    <row r="1938" spans="1:30">
      <c r="A1938" s="189" t="s">
        <v>3903</v>
      </c>
      <c r="B1938" s="189" t="s">
        <v>3904</v>
      </c>
      <c r="C1938" s="154">
        <v>43830</v>
      </c>
      <c r="D1938" s="155">
        <v>1.1188</v>
      </c>
      <c r="E1938" s="155">
        <v>1.1188</v>
      </c>
      <c r="F1938" s="156">
        <v>7.1556350626110196E-2</v>
      </c>
      <c r="G1938" s="154">
        <v>43829</v>
      </c>
      <c r="H1938" s="155">
        <v>1.1180000000000001</v>
      </c>
      <c r="I1938" s="156">
        <v>8.3688492832235593</v>
      </c>
      <c r="J1938" s="152" t="s">
        <v>6855</v>
      </c>
      <c r="K1938" s="156">
        <v>0.62960964202195702</v>
      </c>
      <c r="L1938" s="156">
        <v>1.3497599420237301</v>
      </c>
      <c r="M1938" s="185">
        <v>1.76459887211207</v>
      </c>
      <c r="N1938" s="156">
        <v>4.1131583845151702</v>
      </c>
      <c r="O1938" s="156">
        <v>8.3688492832235593</v>
      </c>
      <c r="P1938" s="152" t="s">
        <v>6855</v>
      </c>
      <c r="Q1938" s="157">
        <v>0</v>
      </c>
      <c r="R1938" s="152"/>
      <c r="S1938" s="157">
        <v>0</v>
      </c>
      <c r="T1938" s="152"/>
      <c r="U1938" s="156">
        <v>11.88</v>
      </c>
      <c r="V1938" s="152" t="s">
        <v>157</v>
      </c>
      <c r="W1938" s="152" t="s">
        <v>95</v>
      </c>
      <c r="X1938" s="155">
        <v>3.5707043118000001</v>
      </c>
      <c r="Y1938" s="152" t="s">
        <v>159</v>
      </c>
      <c r="Z1938" s="154">
        <v>43306</v>
      </c>
      <c r="AA1938" s="153" t="s">
        <v>4326</v>
      </c>
      <c r="AB1938" s="152" t="s">
        <v>6856</v>
      </c>
      <c r="AC1938" s="152" t="s">
        <v>491</v>
      </c>
      <c r="AD1938" s="152" t="s">
        <v>207</v>
      </c>
    </row>
    <row r="1939" spans="1:30">
      <c r="A1939" s="189" t="s">
        <v>4030</v>
      </c>
      <c r="B1939" s="189" t="s">
        <v>4031</v>
      </c>
      <c r="C1939" s="154">
        <v>43830</v>
      </c>
      <c r="D1939" s="155">
        <v>1.0783</v>
      </c>
      <c r="E1939" s="155">
        <v>1.4562999999999999</v>
      </c>
      <c r="F1939" s="156">
        <v>0.29764673053669999</v>
      </c>
      <c r="G1939" s="154">
        <v>43829</v>
      </c>
      <c r="H1939" s="155">
        <v>1.0750999999999999</v>
      </c>
      <c r="I1939" s="156">
        <v>8.3464316240239693</v>
      </c>
      <c r="J1939" s="152" t="s">
        <v>3962</v>
      </c>
      <c r="K1939" s="156">
        <v>1.4107025298598801</v>
      </c>
      <c r="L1939" s="156">
        <v>3.4539000287825101</v>
      </c>
      <c r="M1939" s="185">
        <v>4.0830301829911102</v>
      </c>
      <c r="N1939" s="156">
        <v>6.9105882109644998</v>
      </c>
      <c r="O1939" s="156">
        <v>8.3464316240239693</v>
      </c>
      <c r="P1939" s="152" t="s">
        <v>3962</v>
      </c>
      <c r="Q1939" s="156">
        <v>8.6676166980081994</v>
      </c>
      <c r="R1939" s="152" t="s">
        <v>6857</v>
      </c>
      <c r="S1939" s="156">
        <v>11.1383346732847</v>
      </c>
      <c r="T1939" s="152" t="s">
        <v>6858</v>
      </c>
      <c r="U1939" s="156">
        <v>50.850611610000001</v>
      </c>
      <c r="V1939" s="152" t="s">
        <v>157</v>
      </c>
      <c r="W1939" s="152" t="s">
        <v>189</v>
      </c>
      <c r="X1939" s="155">
        <v>0.65622979339999998</v>
      </c>
      <c r="Y1939" s="152" t="s">
        <v>159</v>
      </c>
      <c r="Z1939" s="154">
        <v>41388</v>
      </c>
      <c r="AA1939" s="153" t="s">
        <v>4326</v>
      </c>
      <c r="AB1939" s="152" t="s">
        <v>262</v>
      </c>
      <c r="AC1939" s="152" t="s">
        <v>263</v>
      </c>
      <c r="AD1939" s="152" t="s">
        <v>170</v>
      </c>
    </row>
    <row r="1940" spans="1:30">
      <c r="A1940" s="189" t="s">
        <v>16442</v>
      </c>
      <c r="B1940" s="189" t="s">
        <v>16443</v>
      </c>
      <c r="C1940" s="154">
        <v>43830</v>
      </c>
      <c r="D1940" s="155">
        <v>1.1559999999999999</v>
      </c>
      <c r="E1940" s="155">
        <v>1.2310000000000001</v>
      </c>
      <c r="F1940" s="156">
        <v>0</v>
      </c>
      <c r="G1940" s="154">
        <v>43829</v>
      </c>
      <c r="H1940" s="155">
        <v>1.1559999999999999</v>
      </c>
      <c r="I1940" s="156">
        <v>8.3411433926897907</v>
      </c>
      <c r="J1940" s="152" t="s">
        <v>16444</v>
      </c>
      <c r="K1940" s="156">
        <v>0.43440486533448802</v>
      </c>
      <c r="L1940" s="156">
        <v>1.3146362839614301</v>
      </c>
      <c r="M1940" s="185">
        <v>2.3914968999114201</v>
      </c>
      <c r="N1940" s="156">
        <v>5.6672760511882903</v>
      </c>
      <c r="O1940" s="156">
        <v>8.3411433926897907</v>
      </c>
      <c r="P1940" s="152" t="s">
        <v>16444</v>
      </c>
      <c r="Q1940" s="156">
        <v>14.8550222222222</v>
      </c>
      <c r="R1940" s="152" t="s">
        <v>16445</v>
      </c>
      <c r="S1940" s="156">
        <v>21.4920901077375</v>
      </c>
      <c r="T1940" s="152" t="s">
        <v>16446</v>
      </c>
      <c r="U1940" s="156">
        <v>24.043424000000002</v>
      </c>
      <c r="V1940" s="152" t="s">
        <v>163</v>
      </c>
      <c r="W1940" s="152" t="s">
        <v>166</v>
      </c>
      <c r="X1940" s="155">
        <v>2.8923918E-2</v>
      </c>
      <c r="Y1940" s="152" t="s">
        <v>159</v>
      </c>
      <c r="Z1940" s="154">
        <v>42482</v>
      </c>
      <c r="AA1940" s="153" t="s">
        <v>4326</v>
      </c>
      <c r="AB1940" s="152" t="s">
        <v>5992</v>
      </c>
      <c r="AC1940" s="152" t="s">
        <v>266</v>
      </c>
      <c r="AD1940" s="152" t="s">
        <v>247</v>
      </c>
    </row>
    <row r="1941" spans="1:30">
      <c r="A1941" s="189" t="s">
        <v>9038</v>
      </c>
      <c r="B1941" s="189" t="s">
        <v>9039</v>
      </c>
      <c r="C1941" s="154">
        <v>43830</v>
      </c>
      <c r="D1941" s="155">
        <v>1.1419999999999999</v>
      </c>
      <c r="E1941" s="155">
        <v>1.2150000000000001</v>
      </c>
      <c r="F1941" s="156">
        <v>8.7642418930751906E-2</v>
      </c>
      <c r="G1941" s="154">
        <v>43829</v>
      </c>
      <c r="H1941" s="155">
        <v>1.141</v>
      </c>
      <c r="I1941" s="156">
        <v>8.3334324056691997</v>
      </c>
      <c r="J1941" s="152" t="s">
        <v>12409</v>
      </c>
      <c r="K1941" s="156">
        <v>0.43975373790677402</v>
      </c>
      <c r="L1941" s="156">
        <v>1.7825311942958899</v>
      </c>
      <c r="M1941" s="185">
        <v>3.6297534008661598</v>
      </c>
      <c r="N1941" s="156">
        <v>7.3358869875691202</v>
      </c>
      <c r="O1941" s="156">
        <v>8.3334324056691997</v>
      </c>
      <c r="P1941" s="152" t="s">
        <v>12409</v>
      </c>
      <c r="Q1941" s="156">
        <v>11.4781811872146</v>
      </c>
      <c r="R1941" s="152" t="s">
        <v>12410</v>
      </c>
      <c r="S1941" s="156">
        <v>18.743782490272402</v>
      </c>
      <c r="T1941" s="152" t="s">
        <v>12411</v>
      </c>
      <c r="U1941" s="156">
        <v>22.068608399999999</v>
      </c>
      <c r="V1941" s="152" t="s">
        <v>163</v>
      </c>
      <c r="W1941" s="152" t="s">
        <v>166</v>
      </c>
      <c r="X1941" s="155">
        <v>3.2881628737000002</v>
      </c>
      <c r="Y1941" s="152" t="s">
        <v>159</v>
      </c>
      <c r="Z1941" s="154">
        <v>42443</v>
      </c>
      <c r="AA1941" s="153" t="s">
        <v>4326</v>
      </c>
      <c r="AB1941" s="152" t="s">
        <v>327</v>
      </c>
      <c r="AC1941" s="152" t="s">
        <v>240</v>
      </c>
      <c r="AD1941" s="152" t="s">
        <v>183</v>
      </c>
    </row>
    <row r="1942" spans="1:30">
      <c r="A1942" s="189" t="s">
        <v>9040</v>
      </c>
      <c r="B1942" s="189" t="s">
        <v>9041</v>
      </c>
      <c r="C1942" s="154">
        <v>43830</v>
      </c>
      <c r="D1942" s="155">
        <v>1.1579999999999999</v>
      </c>
      <c r="E1942" s="155">
        <v>1.218</v>
      </c>
      <c r="F1942" s="156">
        <v>0</v>
      </c>
      <c r="G1942" s="154">
        <v>43829</v>
      </c>
      <c r="H1942" s="155">
        <v>1.1579999999999999</v>
      </c>
      <c r="I1942" s="156">
        <v>8.3255378858746401</v>
      </c>
      <c r="J1942" s="152" t="s">
        <v>12412</v>
      </c>
      <c r="K1942" s="156">
        <v>0.52083333333333204</v>
      </c>
      <c r="L1942" s="156">
        <v>1.4010507880910601</v>
      </c>
      <c r="M1942" s="185">
        <v>2.2968197879858701</v>
      </c>
      <c r="N1942" s="156">
        <v>5.6569343065693101</v>
      </c>
      <c r="O1942" s="156">
        <v>8.3255378858746401</v>
      </c>
      <c r="P1942" s="152" t="s">
        <v>12412</v>
      </c>
      <c r="Q1942" s="156">
        <v>13.1800517560074</v>
      </c>
      <c r="R1942" s="152" t="s">
        <v>12413</v>
      </c>
      <c r="S1942" s="156">
        <v>19.824673189823901</v>
      </c>
      <c r="T1942" s="152" t="s">
        <v>12414</v>
      </c>
      <c r="U1942" s="156">
        <v>22.460816000000001</v>
      </c>
      <c r="V1942" s="152" t="s">
        <v>163</v>
      </c>
      <c r="W1942" s="152" t="s">
        <v>166</v>
      </c>
      <c r="X1942" s="155">
        <v>7.8566220757999998</v>
      </c>
      <c r="Y1942" s="152" t="s">
        <v>159</v>
      </c>
      <c r="Z1942" s="154">
        <v>42482</v>
      </c>
      <c r="AA1942" s="153" t="s">
        <v>4326</v>
      </c>
      <c r="AB1942" s="152" t="s">
        <v>5992</v>
      </c>
      <c r="AC1942" s="152" t="s">
        <v>266</v>
      </c>
      <c r="AD1942" s="152" t="s">
        <v>247</v>
      </c>
    </row>
    <row r="1943" spans="1:30">
      <c r="A1943" s="189" t="s">
        <v>16447</v>
      </c>
      <c r="B1943" s="189" t="s">
        <v>16448</v>
      </c>
      <c r="C1943" s="154">
        <v>43830</v>
      </c>
      <c r="D1943" s="155">
        <v>1.0758000000000001</v>
      </c>
      <c r="E1943" s="155">
        <v>1.0952</v>
      </c>
      <c r="F1943" s="156">
        <v>1.8594272963942601E-2</v>
      </c>
      <c r="G1943" s="154">
        <v>43829</v>
      </c>
      <c r="H1943" s="155">
        <v>1.0755999999999999</v>
      </c>
      <c r="I1943" s="156">
        <v>8.3196656521739207</v>
      </c>
      <c r="J1943" s="152" t="s">
        <v>16449</v>
      </c>
      <c r="K1943" s="156">
        <v>0.457559062470833</v>
      </c>
      <c r="L1943" s="156">
        <v>2.0586282136419598</v>
      </c>
      <c r="M1943" s="185">
        <v>2.9177953638455301</v>
      </c>
      <c r="N1943" s="156">
        <v>5.9066464794523696</v>
      </c>
      <c r="O1943" s="156">
        <v>8.3196656521739207</v>
      </c>
      <c r="P1943" s="152" t="s">
        <v>16449</v>
      </c>
      <c r="Q1943" s="157">
        <v>0</v>
      </c>
      <c r="R1943" s="152"/>
      <c r="S1943" s="157">
        <v>0</v>
      </c>
      <c r="T1943" s="152"/>
      <c r="U1943" s="156">
        <v>9.61950164000001</v>
      </c>
      <c r="V1943" s="152" t="s">
        <v>157</v>
      </c>
      <c r="W1943" s="152" t="s">
        <v>95</v>
      </c>
      <c r="X1943" s="155">
        <v>0.46218928889999999</v>
      </c>
      <c r="Y1943" s="152" t="s">
        <v>159</v>
      </c>
      <c r="Z1943" s="154">
        <v>43349</v>
      </c>
      <c r="AA1943" s="153" t="s">
        <v>4326</v>
      </c>
      <c r="AB1943" s="152" t="s">
        <v>16450</v>
      </c>
      <c r="AC1943" s="152" t="s">
        <v>211</v>
      </c>
      <c r="AD1943" s="152" t="s">
        <v>241</v>
      </c>
    </row>
    <row r="1944" spans="1:30">
      <c r="A1944" s="189" t="s">
        <v>16451</v>
      </c>
      <c r="B1944" s="189" t="s">
        <v>16452</v>
      </c>
      <c r="C1944" s="154">
        <v>43830</v>
      </c>
      <c r="D1944" s="155">
        <v>1.3420000000000001</v>
      </c>
      <c r="E1944" s="155">
        <v>1.3420000000000001</v>
      </c>
      <c r="F1944" s="156">
        <v>0.224047796863339</v>
      </c>
      <c r="G1944" s="154">
        <v>43829</v>
      </c>
      <c r="H1944" s="155">
        <v>1.339</v>
      </c>
      <c r="I1944" s="156">
        <v>8.31315577078289</v>
      </c>
      <c r="J1944" s="152" t="s">
        <v>16453</v>
      </c>
      <c r="K1944" s="156">
        <v>0.97817908201656301</v>
      </c>
      <c r="L1944" s="156">
        <v>3.7896365042536901</v>
      </c>
      <c r="M1944" s="185">
        <v>4.0310077519379899</v>
      </c>
      <c r="N1944" s="156">
        <v>4.1117145073700696</v>
      </c>
      <c r="O1944" s="156">
        <v>8.31315577078289</v>
      </c>
      <c r="P1944" s="152" t="s">
        <v>16453</v>
      </c>
      <c r="Q1944" s="156">
        <v>0.826446280991745</v>
      </c>
      <c r="R1944" s="152" t="s">
        <v>16454</v>
      </c>
      <c r="S1944" s="156">
        <v>3.8699690402476801</v>
      </c>
      <c r="T1944" s="152" t="s">
        <v>12421</v>
      </c>
      <c r="U1944" s="156">
        <v>4.2735042735042903</v>
      </c>
      <c r="V1944" s="152" t="s">
        <v>157</v>
      </c>
      <c r="W1944" s="152" t="s">
        <v>158</v>
      </c>
      <c r="X1944" s="155">
        <v>9.7079000000000007E-6</v>
      </c>
      <c r="Y1944" s="152" t="s">
        <v>159</v>
      </c>
      <c r="Z1944" s="154">
        <v>42326</v>
      </c>
      <c r="AA1944" s="153" t="s">
        <v>4326</v>
      </c>
      <c r="AB1944" s="152" t="s">
        <v>12422</v>
      </c>
      <c r="AC1944" s="152" t="s">
        <v>394</v>
      </c>
      <c r="AD1944" s="152" t="s">
        <v>162</v>
      </c>
    </row>
    <row r="1945" spans="1:30">
      <c r="A1945" s="189" t="s">
        <v>9042</v>
      </c>
      <c r="B1945" s="189" t="s">
        <v>9043</v>
      </c>
      <c r="C1945" s="154">
        <v>43830</v>
      </c>
      <c r="D1945" s="155">
        <v>1.0952</v>
      </c>
      <c r="E1945" s="155">
        <v>1.1931</v>
      </c>
      <c r="F1945" s="156">
        <v>8.2244357123267206E-2</v>
      </c>
      <c r="G1945" s="154">
        <v>43829</v>
      </c>
      <c r="H1945" s="155">
        <v>1.0943000000000001</v>
      </c>
      <c r="I1945" s="156">
        <v>8.3069413456979895</v>
      </c>
      <c r="J1945" s="152" t="s">
        <v>12415</v>
      </c>
      <c r="K1945" s="156">
        <v>0.311412346583606</v>
      </c>
      <c r="L1945" s="156">
        <v>0.96800958790448899</v>
      </c>
      <c r="M1945" s="185">
        <v>1.9454333880385699</v>
      </c>
      <c r="N1945" s="156">
        <v>3.9977011573163299</v>
      </c>
      <c r="O1945" s="156">
        <v>8.3069413456979895</v>
      </c>
      <c r="P1945" s="152" t="s">
        <v>12415</v>
      </c>
      <c r="Q1945" s="156">
        <v>13.614498909445</v>
      </c>
      <c r="R1945" s="152" t="s">
        <v>12416</v>
      </c>
      <c r="S1945" s="156">
        <v>20.455462480000001</v>
      </c>
      <c r="T1945" s="152" t="s">
        <v>12417</v>
      </c>
      <c r="U1945" s="156">
        <v>20.455462480000001</v>
      </c>
      <c r="V1945" s="152" t="s">
        <v>163</v>
      </c>
      <c r="W1945" s="152" t="s">
        <v>166</v>
      </c>
      <c r="X1945" s="155">
        <v>6.4331097842</v>
      </c>
      <c r="Y1945" s="152" t="s">
        <v>159</v>
      </c>
      <c r="Z1945" s="154">
        <v>42731</v>
      </c>
      <c r="AA1945" s="153" t="s">
        <v>4326</v>
      </c>
      <c r="AB1945" s="152" t="s">
        <v>12418</v>
      </c>
      <c r="AC1945" s="152" t="s">
        <v>161</v>
      </c>
      <c r="AD1945" s="152" t="s">
        <v>207</v>
      </c>
    </row>
    <row r="1946" spans="1:30">
      <c r="A1946" s="189" t="s">
        <v>16455</v>
      </c>
      <c r="B1946" s="189" t="s">
        <v>16456</v>
      </c>
      <c r="C1946" s="154">
        <v>43830</v>
      </c>
      <c r="D1946" s="155">
        <v>2.0350000000000001</v>
      </c>
      <c r="E1946" s="155">
        <v>2.0350000000000001</v>
      </c>
      <c r="F1946" s="156">
        <v>0.19694731659281201</v>
      </c>
      <c r="G1946" s="154">
        <v>43829</v>
      </c>
      <c r="H1946" s="155">
        <v>2.0310000000000001</v>
      </c>
      <c r="I1946" s="156">
        <v>8.3022884513038893</v>
      </c>
      <c r="J1946" s="152" t="s">
        <v>16457</v>
      </c>
      <c r="K1946" s="156">
        <v>0.89241447694597098</v>
      </c>
      <c r="L1946" s="156">
        <v>2.57056451612904</v>
      </c>
      <c r="M1946" s="185">
        <v>3.4570411794611098</v>
      </c>
      <c r="N1946" s="156">
        <v>5.0051599587203404</v>
      </c>
      <c r="O1946" s="156">
        <v>8.3022884513038893</v>
      </c>
      <c r="P1946" s="152" t="s">
        <v>16457</v>
      </c>
      <c r="Q1946" s="156">
        <v>2.98582995951418</v>
      </c>
      <c r="R1946" s="152" t="s">
        <v>16458</v>
      </c>
      <c r="S1946" s="156">
        <v>4.8969072164948599</v>
      </c>
      <c r="T1946" s="152" t="s">
        <v>16459</v>
      </c>
      <c r="U1946" s="156">
        <v>103.5</v>
      </c>
      <c r="V1946" s="152" t="s">
        <v>157</v>
      </c>
      <c r="W1946" s="152" t="s">
        <v>158</v>
      </c>
      <c r="X1946" s="155">
        <v>2.8496406543999999</v>
      </c>
      <c r="Y1946" s="152" t="s">
        <v>159</v>
      </c>
      <c r="Z1946" s="154">
        <v>40765</v>
      </c>
      <c r="AA1946" s="153" t="s">
        <v>4326</v>
      </c>
      <c r="AB1946" s="152" t="s">
        <v>6830</v>
      </c>
      <c r="AC1946" s="152" t="s">
        <v>219</v>
      </c>
      <c r="AD1946" s="152" t="s">
        <v>183</v>
      </c>
    </row>
    <row r="1947" spans="1:30">
      <c r="A1947" s="189" t="s">
        <v>16460</v>
      </c>
      <c r="B1947" s="189" t="s">
        <v>16461</v>
      </c>
      <c r="C1947" s="154">
        <v>43830</v>
      </c>
      <c r="D1947" s="155">
        <v>1.1100000000000001</v>
      </c>
      <c r="E1947" s="155">
        <v>1.17</v>
      </c>
      <c r="F1947" s="156">
        <v>0.180505415162451</v>
      </c>
      <c r="G1947" s="154">
        <v>43829</v>
      </c>
      <c r="H1947" s="155">
        <v>1.1080000000000001</v>
      </c>
      <c r="I1947" s="156">
        <v>8.2926829268292792</v>
      </c>
      <c r="J1947" s="152" t="s">
        <v>16462</v>
      </c>
      <c r="K1947" s="156">
        <v>0.72595281306715498</v>
      </c>
      <c r="L1947" s="156">
        <v>1.8348623853210999</v>
      </c>
      <c r="M1947" s="185">
        <v>3.4482758620689702</v>
      </c>
      <c r="N1947" s="156">
        <v>7.5581395348837299</v>
      </c>
      <c r="O1947" s="156">
        <v>8.2926829268292792</v>
      </c>
      <c r="P1947" s="152" t="s">
        <v>16462</v>
      </c>
      <c r="Q1947" s="156">
        <v>10.119047619047601</v>
      </c>
      <c r="R1947" s="152" t="s">
        <v>16463</v>
      </c>
      <c r="S1947" s="156">
        <v>19.0355910931174</v>
      </c>
      <c r="T1947" s="152" t="s">
        <v>16464</v>
      </c>
      <c r="U1947" s="156">
        <v>17.607164000000001</v>
      </c>
      <c r="V1947" s="152" t="s">
        <v>163</v>
      </c>
      <c r="W1947" s="152" t="s">
        <v>166</v>
      </c>
      <c r="X1947" s="155">
        <v>3.3452702000000001E-3</v>
      </c>
      <c r="Y1947" s="152" t="s">
        <v>159</v>
      </c>
      <c r="Z1947" s="154">
        <v>42684</v>
      </c>
      <c r="AA1947" s="153" t="s">
        <v>4326</v>
      </c>
      <c r="AB1947" s="152" t="s">
        <v>9734</v>
      </c>
      <c r="AC1947" s="152" t="s">
        <v>236</v>
      </c>
      <c r="AD1947" s="152" t="s">
        <v>165</v>
      </c>
    </row>
    <row r="1948" spans="1:30">
      <c r="A1948" s="189" t="s">
        <v>914</v>
      </c>
      <c r="B1948" s="189" t="s">
        <v>915</v>
      </c>
      <c r="C1948" s="154">
        <v>43830</v>
      </c>
      <c r="D1948" s="155">
        <v>1.1215999999999999</v>
      </c>
      <c r="E1948" s="155">
        <v>1.7835000000000001</v>
      </c>
      <c r="F1948" s="156">
        <v>0.12497768255668899</v>
      </c>
      <c r="G1948" s="154">
        <v>43829</v>
      </c>
      <c r="H1948" s="155">
        <v>1.1202000000000001</v>
      </c>
      <c r="I1948" s="156">
        <v>8.2901823158830297</v>
      </c>
      <c r="J1948" s="152" t="s">
        <v>622</v>
      </c>
      <c r="K1948" s="156">
        <v>0.429799426934099</v>
      </c>
      <c r="L1948" s="156">
        <v>2.3077624737754201</v>
      </c>
      <c r="M1948" s="185">
        <v>2.5884952393912899</v>
      </c>
      <c r="N1948" s="156">
        <v>3.8614686545050398</v>
      </c>
      <c r="O1948" s="156">
        <v>8.2901823158830297</v>
      </c>
      <c r="P1948" s="152" t="s">
        <v>622</v>
      </c>
      <c r="Q1948" s="156">
        <v>14.511086196008399</v>
      </c>
      <c r="R1948" s="152" t="s">
        <v>799</v>
      </c>
      <c r="S1948" s="156">
        <v>17.550958685942</v>
      </c>
      <c r="T1948" s="152" t="s">
        <v>6522</v>
      </c>
      <c r="U1948" s="156">
        <v>104.52555456</v>
      </c>
      <c r="V1948" s="152" t="s">
        <v>157</v>
      </c>
      <c r="W1948" s="152" t="s">
        <v>189</v>
      </c>
      <c r="X1948" s="155">
        <v>8.4048058819999998</v>
      </c>
      <c r="Y1948" s="152" t="s">
        <v>159</v>
      </c>
      <c r="Z1948" s="154">
        <v>39568</v>
      </c>
      <c r="AA1948" s="153" t="s">
        <v>4326</v>
      </c>
      <c r="AB1948" s="152" t="s">
        <v>586</v>
      </c>
      <c r="AC1948" s="152" t="s">
        <v>228</v>
      </c>
      <c r="AD1948" s="152" t="s">
        <v>181</v>
      </c>
    </row>
    <row r="1949" spans="1:30">
      <c r="A1949" s="189" t="s">
        <v>1236</v>
      </c>
      <c r="B1949" s="189" t="s">
        <v>1237</v>
      </c>
      <c r="C1949" s="154">
        <v>43830</v>
      </c>
      <c r="D1949" s="155">
        <v>1.087</v>
      </c>
      <c r="E1949" s="155">
        <v>1.087</v>
      </c>
      <c r="F1949" s="156">
        <v>3.68120743603862E-2</v>
      </c>
      <c r="G1949" s="154">
        <v>43826</v>
      </c>
      <c r="H1949" s="155">
        <v>1.0866</v>
      </c>
      <c r="I1949" s="156">
        <v>8.28850368599322</v>
      </c>
      <c r="J1949" s="152" t="s">
        <v>16465</v>
      </c>
      <c r="K1949" s="156">
        <v>0.18433179723502299</v>
      </c>
      <c r="L1949" s="156">
        <v>0.47139291986319298</v>
      </c>
      <c r="M1949" s="185">
        <v>1.7694972380863101</v>
      </c>
      <c r="N1949" s="156">
        <v>3.8799694189602398</v>
      </c>
      <c r="O1949" s="156">
        <v>8.28850368599322</v>
      </c>
      <c r="P1949" s="152" t="s">
        <v>16465</v>
      </c>
      <c r="Q1949" s="157">
        <v>0</v>
      </c>
      <c r="R1949" s="152"/>
      <c r="S1949" s="157">
        <v>0</v>
      </c>
      <c r="T1949" s="152"/>
      <c r="U1949" s="156">
        <v>8.6999999999999993</v>
      </c>
      <c r="V1949" s="152" t="s">
        <v>174</v>
      </c>
      <c r="W1949" s="152" t="s">
        <v>95</v>
      </c>
      <c r="X1949" s="155">
        <v>17.288967571899999</v>
      </c>
      <c r="Y1949" s="152" t="s">
        <v>159</v>
      </c>
      <c r="Z1949" s="154">
        <v>43439</v>
      </c>
      <c r="AA1949" s="153" t="s">
        <v>4326</v>
      </c>
      <c r="AB1949" s="152" t="s">
        <v>1238</v>
      </c>
      <c r="AC1949" s="152" t="s">
        <v>269</v>
      </c>
      <c r="AD1949" s="152" t="s">
        <v>181</v>
      </c>
    </row>
    <row r="1950" spans="1:30">
      <c r="A1950" s="189" t="s">
        <v>3936</v>
      </c>
      <c r="B1950" s="189" t="s">
        <v>3937</v>
      </c>
      <c r="C1950" s="154">
        <v>43830</v>
      </c>
      <c r="D1950" s="155">
        <v>1.1623000000000001</v>
      </c>
      <c r="E1950" s="155">
        <v>1.1623000000000001</v>
      </c>
      <c r="F1950" s="156">
        <v>0.19827586206898201</v>
      </c>
      <c r="G1950" s="154">
        <v>43829</v>
      </c>
      <c r="H1950" s="155">
        <v>1.1599999999999999</v>
      </c>
      <c r="I1950" s="156">
        <v>8.2518394337338208</v>
      </c>
      <c r="J1950" s="152" t="s">
        <v>3965</v>
      </c>
      <c r="K1950" s="156">
        <v>0.57978539286951802</v>
      </c>
      <c r="L1950" s="156">
        <v>1.71523584492868</v>
      </c>
      <c r="M1950" s="185">
        <v>2.9495128432240998</v>
      </c>
      <c r="N1950" s="156">
        <v>4.8155830101902897</v>
      </c>
      <c r="O1950" s="156">
        <v>8.2518394337338208</v>
      </c>
      <c r="P1950" s="152" t="s">
        <v>3965</v>
      </c>
      <c r="Q1950" s="156">
        <v>10.9594272076372</v>
      </c>
      <c r="R1950" s="152" t="s">
        <v>6859</v>
      </c>
      <c r="S1950" s="156">
        <v>15.882352941176499</v>
      </c>
      <c r="T1950" s="152" t="s">
        <v>6860</v>
      </c>
      <c r="U1950" s="156">
        <v>16.23</v>
      </c>
      <c r="V1950" s="152" t="s">
        <v>157</v>
      </c>
      <c r="W1950" s="152" t="s">
        <v>166</v>
      </c>
      <c r="X1950" s="155">
        <v>12.2234235963</v>
      </c>
      <c r="Y1950" s="152" t="s">
        <v>159</v>
      </c>
      <c r="Z1950" s="154">
        <v>42697</v>
      </c>
      <c r="AA1950" s="153" t="s">
        <v>4326</v>
      </c>
      <c r="AB1950" s="152" t="s">
        <v>216</v>
      </c>
      <c r="AC1950" s="152" t="s">
        <v>217</v>
      </c>
      <c r="AD1950" s="152" t="s">
        <v>272</v>
      </c>
    </row>
    <row r="1951" spans="1:30">
      <c r="A1951" s="189" t="s">
        <v>16466</v>
      </c>
      <c r="B1951" s="189" t="s">
        <v>16467</v>
      </c>
      <c r="C1951" s="154">
        <v>43830</v>
      </c>
      <c r="D1951" s="155">
        <v>1.0146999999999999</v>
      </c>
      <c r="E1951" s="155">
        <v>1.0146999999999999</v>
      </c>
      <c r="F1951" s="156">
        <v>0.44545634527815797</v>
      </c>
      <c r="G1951" s="154">
        <v>43829</v>
      </c>
      <c r="H1951" s="155">
        <v>1.0102</v>
      </c>
      <c r="I1951" s="156">
        <v>8.2346666666666604</v>
      </c>
      <c r="J1951" s="152" t="s">
        <v>16468</v>
      </c>
      <c r="K1951" s="156">
        <v>1.8570568159004199</v>
      </c>
      <c r="L1951" s="156">
        <v>5.9075253105103798</v>
      </c>
      <c r="M1951" s="185">
        <v>4.96534602255094</v>
      </c>
      <c r="N1951" s="156">
        <v>4.1572572367070402</v>
      </c>
      <c r="O1951" s="156">
        <v>8.2346666666666604</v>
      </c>
      <c r="P1951" s="152" t="s">
        <v>16468</v>
      </c>
      <c r="Q1951" s="156">
        <v>1.3888888888888899</v>
      </c>
      <c r="R1951" s="152" t="s">
        <v>16469</v>
      </c>
      <c r="S1951" s="156">
        <v>4.5435812899237504</v>
      </c>
      <c r="T1951" s="152" t="s">
        <v>16470</v>
      </c>
      <c r="U1951" s="156">
        <v>1.46999999999999</v>
      </c>
      <c r="V1951" s="152" t="s">
        <v>157</v>
      </c>
      <c r="W1951" s="152" t="s">
        <v>158</v>
      </c>
      <c r="X1951" s="155">
        <v>0.30160322169999998</v>
      </c>
      <c r="Y1951" s="152" t="s">
        <v>159</v>
      </c>
      <c r="Z1951" s="154">
        <v>42606</v>
      </c>
      <c r="AA1951" s="153" t="s">
        <v>4326</v>
      </c>
      <c r="AB1951" s="152" t="s">
        <v>16418</v>
      </c>
      <c r="AC1951" s="152" t="s">
        <v>286</v>
      </c>
      <c r="AD1951" s="152" t="s">
        <v>229</v>
      </c>
    </row>
    <row r="1952" spans="1:30">
      <c r="A1952" s="189" t="s">
        <v>4127</v>
      </c>
      <c r="B1952" s="189" t="s">
        <v>4128</v>
      </c>
      <c r="C1952" s="154">
        <v>43830</v>
      </c>
      <c r="D1952" s="155">
        <v>2.1040000000000001</v>
      </c>
      <c r="E1952" s="155">
        <v>2.1040000000000001</v>
      </c>
      <c r="F1952" s="156">
        <v>0.33381020505484599</v>
      </c>
      <c r="G1952" s="154">
        <v>43829</v>
      </c>
      <c r="H1952" s="155">
        <v>2.097</v>
      </c>
      <c r="I1952" s="156">
        <v>8.2304526748971298</v>
      </c>
      <c r="J1952" s="152" t="s">
        <v>3968</v>
      </c>
      <c r="K1952" s="156">
        <v>1.05667627281461</v>
      </c>
      <c r="L1952" s="156">
        <v>4.7287207565953304</v>
      </c>
      <c r="M1952" s="185">
        <v>5.0424363454817804</v>
      </c>
      <c r="N1952" s="156">
        <v>6.5856129685917004</v>
      </c>
      <c r="O1952" s="156">
        <v>8.2304526748971298</v>
      </c>
      <c r="P1952" s="152" t="s">
        <v>3968</v>
      </c>
      <c r="Q1952" s="156">
        <v>47.132867132867098</v>
      </c>
      <c r="R1952" s="152" t="s">
        <v>6861</v>
      </c>
      <c r="S1952" s="156">
        <v>51.803751803751801</v>
      </c>
      <c r="T1952" s="152" t="s">
        <v>6862</v>
      </c>
      <c r="U1952" s="156">
        <v>110.4</v>
      </c>
      <c r="V1952" s="152" t="s">
        <v>157</v>
      </c>
      <c r="W1952" s="152" t="s">
        <v>197</v>
      </c>
      <c r="X1952" s="155">
        <v>8.0462580930000005</v>
      </c>
      <c r="Y1952" s="152" t="s">
        <v>159</v>
      </c>
      <c r="Z1952" s="154">
        <v>41242</v>
      </c>
      <c r="AA1952" s="153" t="s">
        <v>4326</v>
      </c>
      <c r="AB1952" s="152" t="s">
        <v>2646</v>
      </c>
      <c r="AC1952" s="152" t="s">
        <v>394</v>
      </c>
      <c r="AD1952" s="152" t="s">
        <v>165</v>
      </c>
    </row>
    <row r="1953" spans="1:30">
      <c r="A1953" s="189" t="s">
        <v>16471</v>
      </c>
      <c r="B1953" s="189" t="s">
        <v>16472</v>
      </c>
      <c r="C1953" s="154">
        <v>43830</v>
      </c>
      <c r="D1953" s="155">
        <v>1.1154999999999999</v>
      </c>
      <c r="E1953" s="155">
        <v>1.1154999999999999</v>
      </c>
      <c r="F1953" s="156">
        <v>7.1768188750328504E-2</v>
      </c>
      <c r="G1953" s="154">
        <v>43829</v>
      </c>
      <c r="H1953" s="155">
        <v>1.1147</v>
      </c>
      <c r="I1953" s="156">
        <v>8.2274182594353302</v>
      </c>
      <c r="J1953" s="152" t="s">
        <v>16473</v>
      </c>
      <c r="K1953" s="156">
        <v>0.62240663900414095</v>
      </c>
      <c r="L1953" s="156">
        <v>1.32618766463802</v>
      </c>
      <c r="M1953" s="185">
        <v>1.69568784757042</v>
      </c>
      <c r="N1953" s="156">
        <v>3.9996270743986502</v>
      </c>
      <c r="O1953" s="156">
        <v>8.2274182594353302</v>
      </c>
      <c r="P1953" s="152" t="s">
        <v>16473</v>
      </c>
      <c r="Q1953" s="157">
        <v>0</v>
      </c>
      <c r="R1953" s="152"/>
      <c r="S1953" s="157">
        <v>0</v>
      </c>
      <c r="T1953" s="152"/>
      <c r="U1953" s="156">
        <v>11.55</v>
      </c>
      <c r="V1953" s="152" t="s">
        <v>157</v>
      </c>
      <c r="W1953" s="152" t="s">
        <v>95</v>
      </c>
      <c r="X1953" s="155">
        <v>0.25314556840000002</v>
      </c>
      <c r="Y1953" s="152" t="s">
        <v>159</v>
      </c>
      <c r="Z1953" s="154">
        <v>43306</v>
      </c>
      <c r="AA1953" s="153" t="s">
        <v>4326</v>
      </c>
      <c r="AB1953" s="152" t="s">
        <v>6856</v>
      </c>
      <c r="AC1953" s="152" t="s">
        <v>491</v>
      </c>
      <c r="AD1953" s="152" t="s">
        <v>207</v>
      </c>
    </row>
    <row r="1954" spans="1:30">
      <c r="A1954" s="189" t="s">
        <v>9044</v>
      </c>
      <c r="B1954" s="189" t="s">
        <v>9045</v>
      </c>
      <c r="C1954" s="154">
        <v>43830</v>
      </c>
      <c r="D1954" s="155">
        <v>1.3420000000000001</v>
      </c>
      <c r="E1954" s="155">
        <v>1.3420000000000001</v>
      </c>
      <c r="F1954" s="156">
        <v>0.14925373134328401</v>
      </c>
      <c r="G1954" s="154">
        <v>43829</v>
      </c>
      <c r="H1954" s="155">
        <v>1.34</v>
      </c>
      <c r="I1954" s="156">
        <v>8.2258064516129092</v>
      </c>
      <c r="J1954" s="152" t="s">
        <v>12419</v>
      </c>
      <c r="K1954" s="156">
        <v>0.97817908201656301</v>
      </c>
      <c r="L1954" s="156">
        <v>3.7094281298299898</v>
      </c>
      <c r="M1954" s="185">
        <v>3.9504260263361899</v>
      </c>
      <c r="N1954" s="156">
        <v>4.0310077519379899</v>
      </c>
      <c r="O1954" s="156">
        <v>8.2258064516129092</v>
      </c>
      <c r="P1954" s="152" t="s">
        <v>12419</v>
      </c>
      <c r="Q1954" s="156">
        <v>0.75075075075075104</v>
      </c>
      <c r="R1954" s="152" t="s">
        <v>12420</v>
      </c>
      <c r="S1954" s="156">
        <v>3.8699690402476801</v>
      </c>
      <c r="T1954" s="152" t="s">
        <v>12421</v>
      </c>
      <c r="U1954" s="156">
        <v>34.200000000000003</v>
      </c>
      <c r="V1954" s="152" t="s">
        <v>157</v>
      </c>
      <c r="W1954" s="152" t="s">
        <v>158</v>
      </c>
      <c r="X1954" s="155">
        <v>1.3246393572999999</v>
      </c>
      <c r="Y1954" s="152" t="s">
        <v>159</v>
      </c>
      <c r="Z1954" s="154">
        <v>41711</v>
      </c>
      <c r="AA1954" s="153" t="s">
        <v>4326</v>
      </c>
      <c r="AB1954" s="152" t="s">
        <v>12422</v>
      </c>
      <c r="AC1954" s="152" t="s">
        <v>394</v>
      </c>
      <c r="AD1954" s="152" t="s">
        <v>162</v>
      </c>
    </row>
    <row r="1955" spans="1:30">
      <c r="A1955" s="189" t="s">
        <v>739</v>
      </c>
      <c r="B1955" s="189" t="s">
        <v>740</v>
      </c>
      <c r="C1955" s="154">
        <v>43830</v>
      </c>
      <c r="D1955" s="155">
        <v>1.1180000000000001</v>
      </c>
      <c r="E1955" s="155">
        <v>1.72</v>
      </c>
      <c r="F1955" s="156">
        <v>8.9525514771714804E-2</v>
      </c>
      <c r="G1955" s="154">
        <v>43829</v>
      </c>
      <c r="H1955" s="155">
        <v>1.117</v>
      </c>
      <c r="I1955" s="156">
        <v>8.2253335408194594</v>
      </c>
      <c r="J1955" s="152" t="s">
        <v>711</v>
      </c>
      <c r="K1955" s="156">
        <v>0.44920332637928001</v>
      </c>
      <c r="L1955" s="156">
        <v>1.1331127958354801</v>
      </c>
      <c r="M1955" s="185">
        <v>1.7392262224484401</v>
      </c>
      <c r="N1955" s="156">
        <v>4.1467276317439001</v>
      </c>
      <c r="O1955" s="156">
        <v>8.2253335408194594</v>
      </c>
      <c r="P1955" s="152" t="s">
        <v>711</v>
      </c>
      <c r="Q1955" s="156">
        <v>16.713411177492301</v>
      </c>
      <c r="R1955" s="152" t="s">
        <v>636</v>
      </c>
      <c r="S1955" s="156">
        <v>19.6797344332252</v>
      </c>
      <c r="T1955" s="152" t="s">
        <v>6523</v>
      </c>
      <c r="U1955" s="156">
        <v>94.934368199999994</v>
      </c>
      <c r="V1955" s="152" t="s">
        <v>157</v>
      </c>
      <c r="W1955" s="152" t="s">
        <v>166</v>
      </c>
      <c r="X1955" s="155">
        <v>1.6301015377000001</v>
      </c>
      <c r="Y1955" s="152" t="s">
        <v>159</v>
      </c>
      <c r="Z1955" s="154">
        <v>40631</v>
      </c>
      <c r="AA1955" s="153" t="s">
        <v>4326</v>
      </c>
      <c r="AB1955" s="152" t="s">
        <v>742</v>
      </c>
      <c r="AC1955" s="152" t="s">
        <v>193</v>
      </c>
      <c r="AD1955" s="152" t="s">
        <v>181</v>
      </c>
    </row>
    <row r="1956" spans="1:30">
      <c r="A1956" s="189" t="s">
        <v>16474</v>
      </c>
      <c r="B1956" s="189" t="s">
        <v>16475</v>
      </c>
      <c r="C1956" s="154">
        <v>43830</v>
      </c>
      <c r="D1956" s="155">
        <v>1.0629999999999999</v>
      </c>
      <c r="E1956" s="155">
        <v>1.3009999999999999</v>
      </c>
      <c r="F1956" s="156">
        <v>9.4161958568721602E-2</v>
      </c>
      <c r="G1956" s="154">
        <v>43829</v>
      </c>
      <c r="H1956" s="155">
        <v>1.0620000000000001</v>
      </c>
      <c r="I1956" s="156">
        <v>8.2107348139967105</v>
      </c>
      <c r="J1956" s="152" t="s">
        <v>16476</v>
      </c>
      <c r="K1956" s="156">
        <v>0.37771482530689399</v>
      </c>
      <c r="L1956" s="156">
        <v>1.0456273764258399</v>
      </c>
      <c r="M1956" s="185">
        <v>1.9767342825777701</v>
      </c>
      <c r="N1956" s="156">
        <v>4.9955597777405298</v>
      </c>
      <c r="O1956" s="156">
        <v>8.2107348139967105</v>
      </c>
      <c r="P1956" s="152" t="s">
        <v>16476</v>
      </c>
      <c r="Q1956" s="156">
        <v>12.5287752844016</v>
      </c>
      <c r="R1956" s="152" t="s">
        <v>16477</v>
      </c>
      <c r="S1956" s="156">
        <v>21.9938076286764</v>
      </c>
      <c r="T1956" s="152" t="s">
        <v>16478</v>
      </c>
      <c r="U1956" s="156">
        <v>32.7292627</v>
      </c>
      <c r="V1956" s="152" t="s">
        <v>163</v>
      </c>
      <c r="W1956" s="152" t="s">
        <v>166</v>
      </c>
      <c r="X1956" s="155">
        <v>0.72364092459999996</v>
      </c>
      <c r="Y1956" s="152" t="s">
        <v>159</v>
      </c>
      <c r="Z1956" s="154">
        <v>42422</v>
      </c>
      <c r="AA1956" s="153" t="s">
        <v>4326</v>
      </c>
      <c r="AB1956" s="152" t="s">
        <v>592</v>
      </c>
      <c r="AC1956" s="152" t="s">
        <v>261</v>
      </c>
      <c r="AD1956" s="152" t="s">
        <v>204</v>
      </c>
    </row>
    <row r="1957" spans="1:30">
      <c r="A1957" s="189" t="s">
        <v>3909</v>
      </c>
      <c r="B1957" s="189" t="s">
        <v>3910</v>
      </c>
      <c r="C1957" s="154">
        <v>43830</v>
      </c>
      <c r="D1957" s="155">
        <v>1.0873999999999999</v>
      </c>
      <c r="E1957" s="155">
        <v>1.0873999999999999</v>
      </c>
      <c r="F1957" s="156">
        <v>0.128913443830557</v>
      </c>
      <c r="G1957" s="154">
        <v>43829</v>
      </c>
      <c r="H1957" s="155">
        <v>1.0860000000000001</v>
      </c>
      <c r="I1957" s="156">
        <v>8.1882399761217606</v>
      </c>
      <c r="J1957" s="152" t="s">
        <v>3974</v>
      </c>
      <c r="K1957" s="156">
        <v>0.50836491357795</v>
      </c>
      <c r="L1957" s="156">
        <v>1.38927738927738</v>
      </c>
      <c r="M1957" s="185">
        <v>1.7117201384342</v>
      </c>
      <c r="N1957" s="156">
        <v>3.3650190114068299</v>
      </c>
      <c r="O1957" s="156">
        <v>8.1882399761217606</v>
      </c>
      <c r="P1957" s="152" t="s">
        <v>3974</v>
      </c>
      <c r="Q1957" s="157">
        <v>0</v>
      </c>
      <c r="R1957" s="152"/>
      <c r="S1957" s="157">
        <v>0</v>
      </c>
      <c r="T1957" s="152"/>
      <c r="U1957" s="156">
        <v>8.7399999999999896</v>
      </c>
      <c r="V1957" s="152" t="s">
        <v>157</v>
      </c>
      <c r="W1957" s="152" t="s">
        <v>95</v>
      </c>
      <c r="X1957" s="155">
        <v>31.972094509400002</v>
      </c>
      <c r="Y1957" s="152" t="s">
        <v>159</v>
      </c>
      <c r="Z1957" s="154">
        <v>43446</v>
      </c>
      <c r="AA1957" s="153" t="s">
        <v>4326</v>
      </c>
      <c r="AB1957" s="152" t="s">
        <v>6836</v>
      </c>
      <c r="AC1957" s="152" t="s">
        <v>176</v>
      </c>
      <c r="AD1957" s="152" t="s">
        <v>185</v>
      </c>
    </row>
    <row r="1958" spans="1:30">
      <c r="A1958" s="189" t="s">
        <v>16479</v>
      </c>
      <c r="B1958" s="189" t="s">
        <v>16480</v>
      </c>
      <c r="C1958" s="154">
        <v>43830</v>
      </c>
      <c r="D1958" s="155">
        <v>1.1499999999999999</v>
      </c>
      <c r="E1958" s="155">
        <v>1.21</v>
      </c>
      <c r="F1958" s="156">
        <v>0</v>
      </c>
      <c r="G1958" s="154">
        <v>43829</v>
      </c>
      <c r="H1958" s="155">
        <v>1.1499999999999999</v>
      </c>
      <c r="I1958" s="156">
        <v>8.1843838193791303</v>
      </c>
      <c r="J1958" s="152" t="s">
        <v>16481</v>
      </c>
      <c r="K1958" s="156">
        <v>0.52447552447552104</v>
      </c>
      <c r="L1958" s="156">
        <v>1.41093474426808</v>
      </c>
      <c r="M1958" s="185">
        <v>2.3131672597864701</v>
      </c>
      <c r="N1958" s="156">
        <v>5.6985294117646896</v>
      </c>
      <c r="O1958" s="156">
        <v>8.1843838193791303</v>
      </c>
      <c r="P1958" s="152" t="s">
        <v>16481</v>
      </c>
      <c r="Q1958" s="156">
        <v>12.7341056533828</v>
      </c>
      <c r="R1958" s="152" t="s">
        <v>16482</v>
      </c>
      <c r="S1958" s="156">
        <v>19.138197845249699</v>
      </c>
      <c r="T1958" s="152" t="s">
        <v>16483</v>
      </c>
      <c r="U1958" s="156">
        <v>21.6401</v>
      </c>
      <c r="V1958" s="152" t="s">
        <v>163</v>
      </c>
      <c r="W1958" s="152" t="s">
        <v>166</v>
      </c>
      <c r="X1958" s="155">
        <v>2.4230007E-3</v>
      </c>
      <c r="Y1958" s="152" t="s">
        <v>159</v>
      </c>
      <c r="Z1958" s="154">
        <v>42482</v>
      </c>
      <c r="AA1958" s="153" t="s">
        <v>4326</v>
      </c>
      <c r="AB1958" s="152" t="s">
        <v>5992</v>
      </c>
      <c r="AC1958" s="152" t="s">
        <v>266</v>
      </c>
      <c r="AD1958" s="152" t="s">
        <v>247</v>
      </c>
    </row>
    <row r="1959" spans="1:30">
      <c r="A1959" s="189" t="s">
        <v>16484</v>
      </c>
      <c r="B1959" s="189" t="s">
        <v>16485</v>
      </c>
      <c r="C1959" s="154">
        <v>43830</v>
      </c>
      <c r="D1959" s="155">
        <v>1.0604</v>
      </c>
      <c r="E1959" s="155">
        <v>1.1464000000000001</v>
      </c>
      <c r="F1959" s="156">
        <v>0.113293051359511</v>
      </c>
      <c r="G1959" s="154">
        <v>43829</v>
      </c>
      <c r="H1959" s="155">
        <v>1.0591999999999999</v>
      </c>
      <c r="I1959" s="156">
        <v>8.1824175782683106</v>
      </c>
      <c r="J1959" s="152" t="s">
        <v>16486</v>
      </c>
      <c r="K1959" s="156">
        <v>0.54043803925285905</v>
      </c>
      <c r="L1959" s="156">
        <v>1.34760584918282</v>
      </c>
      <c r="M1959" s="185">
        <v>1.5417156677886901</v>
      </c>
      <c r="N1959" s="156">
        <v>3.2224185615403398</v>
      </c>
      <c r="O1959" s="156">
        <v>8.1824175782683106</v>
      </c>
      <c r="P1959" s="152" t="s">
        <v>16486</v>
      </c>
      <c r="Q1959" s="156">
        <v>13.969646639612</v>
      </c>
      <c r="R1959" s="152" t="s">
        <v>16487</v>
      </c>
      <c r="S1959" s="157">
        <v>0</v>
      </c>
      <c r="T1959" s="152"/>
      <c r="U1959" s="156">
        <v>15.143534000000001</v>
      </c>
      <c r="V1959" s="152" t="s">
        <v>163</v>
      </c>
      <c r="W1959" s="152" t="s">
        <v>95</v>
      </c>
      <c r="X1959" s="155">
        <v>4.3851624862999996</v>
      </c>
      <c r="Y1959" s="152" t="s">
        <v>159</v>
      </c>
      <c r="Z1959" s="154">
        <v>42888</v>
      </c>
      <c r="AA1959" s="153" t="s">
        <v>4326</v>
      </c>
      <c r="AB1959" s="152" t="s">
        <v>6836</v>
      </c>
      <c r="AC1959" s="152" t="s">
        <v>176</v>
      </c>
      <c r="AD1959" s="152" t="s">
        <v>165</v>
      </c>
    </row>
    <row r="1960" spans="1:30">
      <c r="A1960" s="189" t="s">
        <v>16488</v>
      </c>
      <c r="B1960" s="189" t="s">
        <v>16489</v>
      </c>
      <c r="C1960" s="154">
        <v>43830</v>
      </c>
      <c r="D1960" s="155">
        <v>1.1274</v>
      </c>
      <c r="E1960" s="155">
        <v>1.1274</v>
      </c>
      <c r="F1960" s="156">
        <v>7.1010118941941397E-2</v>
      </c>
      <c r="G1960" s="154">
        <v>43829</v>
      </c>
      <c r="H1960" s="155">
        <v>1.1266</v>
      </c>
      <c r="I1960" s="156">
        <v>8.1646359013719607</v>
      </c>
      <c r="J1960" s="152" t="s">
        <v>16490</v>
      </c>
      <c r="K1960" s="156">
        <v>0.67869262368280503</v>
      </c>
      <c r="L1960" s="156">
        <v>1.8980477223427199</v>
      </c>
      <c r="M1960" s="185">
        <v>2.4909090909090801</v>
      </c>
      <c r="N1960" s="156">
        <v>5.34479536535226</v>
      </c>
      <c r="O1960" s="156">
        <v>8.1646359013719607</v>
      </c>
      <c r="P1960" s="152" t="s">
        <v>16490</v>
      </c>
      <c r="Q1960" s="156">
        <v>9.5839813374805605</v>
      </c>
      <c r="R1960" s="152" t="s">
        <v>16491</v>
      </c>
      <c r="S1960" s="156">
        <v>13.660651275330199</v>
      </c>
      <c r="T1960" s="152" t="s">
        <v>16492</v>
      </c>
      <c r="U1960" s="156">
        <v>12.74</v>
      </c>
      <c r="V1960" s="152" t="s">
        <v>163</v>
      </c>
      <c r="W1960" s="152" t="s">
        <v>166</v>
      </c>
      <c r="X1960" s="155">
        <v>0.25293353769999999</v>
      </c>
      <c r="Y1960" s="152" t="s">
        <v>159</v>
      </c>
      <c r="Z1960" s="154">
        <v>42587</v>
      </c>
      <c r="AA1960" s="153" t="s">
        <v>4326</v>
      </c>
      <c r="AB1960" s="152" t="s">
        <v>597</v>
      </c>
      <c r="AC1960" s="152" t="s">
        <v>269</v>
      </c>
      <c r="AD1960" s="152" t="s">
        <v>162</v>
      </c>
    </row>
    <row r="1961" spans="1:30">
      <c r="A1961" s="189" t="s">
        <v>16493</v>
      </c>
      <c r="B1961" s="189" t="s">
        <v>16494</v>
      </c>
      <c r="C1961" s="154">
        <v>43830</v>
      </c>
      <c r="D1961" s="155">
        <v>1.0309999999999999</v>
      </c>
      <c r="E1961" s="155">
        <v>1.171</v>
      </c>
      <c r="F1961" s="156">
        <v>9.7087378640756797E-2</v>
      </c>
      <c r="G1961" s="154">
        <v>43826</v>
      </c>
      <c r="H1961" s="155">
        <v>1.03</v>
      </c>
      <c r="I1961" s="156">
        <v>8.1352207808656107</v>
      </c>
      <c r="J1961" s="152" t="s">
        <v>16495</v>
      </c>
      <c r="K1961" s="156">
        <v>0.48732943469783202</v>
      </c>
      <c r="L1961" s="156">
        <v>0.68359374999999301</v>
      </c>
      <c r="M1961" s="185">
        <v>1.1756889762735501</v>
      </c>
      <c r="N1961" s="156">
        <v>3.4625444520189599</v>
      </c>
      <c r="O1961" s="156">
        <v>8.1352207808656107</v>
      </c>
      <c r="P1961" s="152" t="s">
        <v>16495</v>
      </c>
      <c r="Q1961" s="156">
        <v>15.368228882245299</v>
      </c>
      <c r="R1961" s="152" t="s">
        <v>16496</v>
      </c>
      <c r="S1961" s="156">
        <v>13.5969664122005</v>
      </c>
      <c r="T1961" s="152" t="s">
        <v>16497</v>
      </c>
      <c r="U1961" s="156">
        <v>18.107648399999999</v>
      </c>
      <c r="V1961" s="152" t="s">
        <v>174</v>
      </c>
      <c r="W1961" s="152" t="s">
        <v>189</v>
      </c>
      <c r="X1961" s="155">
        <v>7.7247740800000006E-2</v>
      </c>
      <c r="Y1961" s="152" t="s">
        <v>159</v>
      </c>
      <c r="Z1961" s="154">
        <v>42038</v>
      </c>
      <c r="AA1961" s="153" t="s">
        <v>4326</v>
      </c>
      <c r="AB1961" s="152" t="s">
        <v>255</v>
      </c>
      <c r="AC1961" s="152" t="s">
        <v>228</v>
      </c>
      <c r="AD1961" s="152" t="s">
        <v>185</v>
      </c>
    </row>
    <row r="1962" spans="1:30">
      <c r="A1962" s="189" t="s">
        <v>3941</v>
      </c>
      <c r="B1962" s="189" t="s">
        <v>3942</v>
      </c>
      <c r="C1962" s="154">
        <v>43830</v>
      </c>
      <c r="D1962" s="155">
        <v>1.1631</v>
      </c>
      <c r="E1962" s="155">
        <v>1.4431</v>
      </c>
      <c r="F1962" s="156">
        <v>8.6051114361942904E-2</v>
      </c>
      <c r="G1962" s="154">
        <v>43829</v>
      </c>
      <c r="H1962" s="155">
        <v>1.1620999999999999</v>
      </c>
      <c r="I1962" s="156">
        <v>8.1349944217181207</v>
      </c>
      <c r="J1962" s="152" t="s">
        <v>6863</v>
      </c>
      <c r="K1962" s="156">
        <v>0.67514931186706295</v>
      </c>
      <c r="L1962" s="156">
        <v>1.66069399528015</v>
      </c>
      <c r="M1962" s="185">
        <v>1.4036617262423801</v>
      </c>
      <c r="N1962" s="156">
        <v>1.9905296387232601</v>
      </c>
      <c r="O1962" s="156">
        <v>8.1349944217181207</v>
      </c>
      <c r="P1962" s="152" t="s">
        <v>6863</v>
      </c>
      <c r="Q1962" s="156">
        <v>11.9226327944573</v>
      </c>
      <c r="R1962" s="152" t="s">
        <v>6864</v>
      </c>
      <c r="S1962" s="156">
        <v>13.9735423811857</v>
      </c>
      <c r="T1962" s="152" t="s">
        <v>6865</v>
      </c>
      <c r="U1962" s="156">
        <v>48.24349205</v>
      </c>
      <c r="V1962" s="152" t="s">
        <v>157</v>
      </c>
      <c r="W1962" s="152" t="s">
        <v>166</v>
      </c>
      <c r="X1962" s="155">
        <v>2.2248554483</v>
      </c>
      <c r="Y1962" s="152" t="s">
        <v>159</v>
      </c>
      <c r="Z1962" s="154">
        <v>41191</v>
      </c>
      <c r="AA1962" s="153" t="s">
        <v>4326</v>
      </c>
      <c r="AB1962" s="152" t="s">
        <v>501</v>
      </c>
      <c r="AC1962" s="152" t="s">
        <v>292</v>
      </c>
      <c r="AD1962" s="152" t="s">
        <v>272</v>
      </c>
    </row>
    <row r="1963" spans="1:30">
      <c r="A1963" s="189" t="s">
        <v>16498</v>
      </c>
      <c r="B1963" s="189" t="s">
        <v>16499</v>
      </c>
      <c r="C1963" s="154">
        <v>43830</v>
      </c>
      <c r="D1963" s="155">
        <v>1.1685000000000001</v>
      </c>
      <c r="E1963" s="155">
        <v>1.3185</v>
      </c>
      <c r="F1963" s="156">
        <v>0.54207537429015595</v>
      </c>
      <c r="G1963" s="154">
        <v>43826</v>
      </c>
      <c r="H1963" s="155">
        <v>1.1621999999999999</v>
      </c>
      <c r="I1963" s="156">
        <v>8.1243638382529895</v>
      </c>
      <c r="J1963" s="152" t="s">
        <v>873</v>
      </c>
      <c r="K1963" s="156">
        <v>0.88060088060087904</v>
      </c>
      <c r="L1963" s="156">
        <v>2.9696862883327499</v>
      </c>
      <c r="M1963" s="185">
        <v>3.17880794701987</v>
      </c>
      <c r="N1963" s="156">
        <v>4.9299568965517402</v>
      </c>
      <c r="O1963" s="156">
        <v>8.1243638382529895</v>
      </c>
      <c r="P1963" s="152" t="s">
        <v>873</v>
      </c>
      <c r="Q1963" s="156">
        <v>16.593494312512501</v>
      </c>
      <c r="R1963" s="152" t="s">
        <v>15150</v>
      </c>
      <c r="S1963" s="157">
        <v>0</v>
      </c>
      <c r="T1963" s="152"/>
      <c r="U1963" s="156">
        <v>16.733266733266799</v>
      </c>
      <c r="V1963" s="152" t="s">
        <v>174</v>
      </c>
      <c r="W1963" s="152" t="s">
        <v>95</v>
      </c>
      <c r="X1963" s="155">
        <v>0.1311789844</v>
      </c>
      <c r="Y1963" s="152" t="s">
        <v>159</v>
      </c>
      <c r="Z1963" s="154">
        <v>43061</v>
      </c>
      <c r="AA1963" s="153" t="s">
        <v>4326</v>
      </c>
      <c r="AB1963" s="152" t="s">
        <v>923</v>
      </c>
      <c r="AC1963" s="152" t="s">
        <v>263</v>
      </c>
      <c r="AD1963" s="152" t="s">
        <v>162</v>
      </c>
    </row>
    <row r="1964" spans="1:30">
      <c r="A1964" s="189" t="s">
        <v>16500</v>
      </c>
      <c r="B1964" s="189" t="s">
        <v>16501</v>
      </c>
      <c r="C1964" s="154">
        <v>43830</v>
      </c>
      <c r="D1964" s="155">
        <v>1.0903</v>
      </c>
      <c r="E1964" s="155">
        <v>1.1353</v>
      </c>
      <c r="F1964" s="156">
        <v>0.12857011663146201</v>
      </c>
      <c r="G1964" s="154">
        <v>43829</v>
      </c>
      <c r="H1964" s="155">
        <v>1.0889</v>
      </c>
      <c r="I1964" s="156">
        <v>8.1116123703492402</v>
      </c>
      <c r="J1964" s="152" t="s">
        <v>16502</v>
      </c>
      <c r="K1964" s="156">
        <v>0.63688388406867302</v>
      </c>
      <c r="L1964" s="156">
        <v>1.9329745558945</v>
      </c>
      <c r="M1964" s="185">
        <v>3.1827204068658701</v>
      </c>
      <c r="N1964" s="156">
        <v>8.7948802451402894</v>
      </c>
      <c r="O1964" s="156">
        <v>8.1116123703492402</v>
      </c>
      <c r="P1964" s="152" t="s">
        <v>16502</v>
      </c>
      <c r="Q1964" s="156">
        <v>10.638322563053899</v>
      </c>
      <c r="R1964" s="152" t="s">
        <v>16503</v>
      </c>
      <c r="S1964" s="156">
        <v>13.2859641439825</v>
      </c>
      <c r="T1964" s="152" t="s">
        <v>16504</v>
      </c>
      <c r="U1964" s="156">
        <v>13.61449344</v>
      </c>
      <c r="V1964" s="152" t="s">
        <v>163</v>
      </c>
      <c r="W1964" s="152" t="s">
        <v>166</v>
      </c>
      <c r="X1964" s="155">
        <v>1.6002110009999999</v>
      </c>
      <c r="Y1964" s="152" t="s">
        <v>159</v>
      </c>
      <c r="Z1964" s="154">
        <v>42702</v>
      </c>
      <c r="AA1964" s="153" t="s">
        <v>4326</v>
      </c>
      <c r="AB1964" s="152" t="s">
        <v>262</v>
      </c>
      <c r="AC1964" s="152" t="s">
        <v>263</v>
      </c>
      <c r="AD1964" s="152" t="s">
        <v>162</v>
      </c>
    </row>
    <row r="1965" spans="1:30">
      <c r="A1965" s="189" t="s">
        <v>4004</v>
      </c>
      <c r="B1965" s="189" t="s">
        <v>4005</v>
      </c>
      <c r="C1965" s="154">
        <v>43830</v>
      </c>
      <c r="D1965" s="155">
        <v>1.159</v>
      </c>
      <c r="E1965" s="155">
        <v>2.1934999999999998</v>
      </c>
      <c r="F1965" s="156">
        <v>9.4999568183801203E-2</v>
      </c>
      <c r="G1965" s="154">
        <v>43829</v>
      </c>
      <c r="H1965" s="155">
        <v>1.1578999999999999</v>
      </c>
      <c r="I1965" s="156">
        <v>8.1055907077995908</v>
      </c>
      <c r="J1965" s="152" t="s">
        <v>6866</v>
      </c>
      <c r="K1965" s="156">
        <v>1.22270742358079</v>
      </c>
      <c r="L1965" s="156">
        <v>2.6936026936026898</v>
      </c>
      <c r="M1965" s="185">
        <v>2.8667824601330798</v>
      </c>
      <c r="N1965" s="156">
        <v>3.81583661769975</v>
      </c>
      <c r="O1965" s="156">
        <v>8.1055907077995908</v>
      </c>
      <c r="P1965" s="152" t="s">
        <v>6866</v>
      </c>
      <c r="Q1965" s="156">
        <v>4.4708885864719203</v>
      </c>
      <c r="R1965" s="152" t="s">
        <v>6867</v>
      </c>
      <c r="S1965" s="156">
        <v>6.1452548748346301</v>
      </c>
      <c r="T1965" s="152" t="s">
        <v>6868</v>
      </c>
      <c r="U1965" s="156">
        <v>182.95744869999999</v>
      </c>
      <c r="V1965" s="152" t="s">
        <v>157</v>
      </c>
      <c r="W1965" s="152" t="s">
        <v>158</v>
      </c>
      <c r="X1965" s="155">
        <v>1.5068103741000001</v>
      </c>
      <c r="Y1965" s="152" t="s">
        <v>159</v>
      </c>
      <c r="Z1965" s="154">
        <v>38258</v>
      </c>
      <c r="AA1965" s="153" t="s">
        <v>4326</v>
      </c>
      <c r="AB1965" s="152" t="s">
        <v>577</v>
      </c>
      <c r="AC1965" s="152" t="s">
        <v>314</v>
      </c>
      <c r="AD1965" s="152" t="s">
        <v>173</v>
      </c>
    </row>
    <row r="1966" spans="1:30">
      <c r="A1966" s="189" t="s">
        <v>16505</v>
      </c>
      <c r="B1966" s="189" t="s">
        <v>16506</v>
      </c>
      <c r="C1966" s="154">
        <v>43830</v>
      </c>
      <c r="D1966" s="155">
        <v>1.129</v>
      </c>
      <c r="E1966" s="155">
        <v>1.659</v>
      </c>
      <c r="F1966" s="156">
        <v>0</v>
      </c>
      <c r="G1966" s="154">
        <v>43829</v>
      </c>
      <c r="H1966" s="155">
        <v>1.129</v>
      </c>
      <c r="I1966" s="156">
        <v>8.1017282105964501</v>
      </c>
      <c r="J1966" s="152" t="s">
        <v>16507</v>
      </c>
      <c r="K1966" s="156">
        <v>0.26642984014210502</v>
      </c>
      <c r="L1966" s="156">
        <v>1.07430617726052</v>
      </c>
      <c r="M1966" s="185">
        <v>1.4375592912161399</v>
      </c>
      <c r="N1966" s="156">
        <v>3.1050306924659998</v>
      </c>
      <c r="O1966" s="156">
        <v>8.1017282105964501</v>
      </c>
      <c r="P1966" s="152" t="s">
        <v>16507</v>
      </c>
      <c r="Q1966" s="156">
        <v>5.8254731126630697</v>
      </c>
      <c r="R1966" s="152" t="s">
        <v>16508</v>
      </c>
      <c r="S1966" s="156">
        <v>8.6985631083704504</v>
      </c>
      <c r="T1966" s="152" t="s">
        <v>16509</v>
      </c>
      <c r="U1966" s="156">
        <v>82.554558200000002</v>
      </c>
      <c r="V1966" s="152" t="s">
        <v>157</v>
      </c>
      <c r="W1966" s="152" t="s">
        <v>158</v>
      </c>
      <c r="X1966" s="155">
        <v>4.2982243652000003</v>
      </c>
      <c r="Y1966" s="152" t="s">
        <v>159</v>
      </c>
      <c r="Z1966" s="154">
        <v>39517</v>
      </c>
      <c r="AA1966" s="153" t="s">
        <v>4326</v>
      </c>
      <c r="AB1966" s="152" t="s">
        <v>178</v>
      </c>
      <c r="AC1966" s="152" t="s">
        <v>179</v>
      </c>
      <c r="AD1966" s="152" t="s">
        <v>162</v>
      </c>
    </row>
    <row r="1967" spans="1:30">
      <c r="A1967" s="189" t="s">
        <v>16510</v>
      </c>
      <c r="B1967" s="189" t="s">
        <v>16511</v>
      </c>
      <c r="C1967" s="154">
        <v>43830</v>
      </c>
      <c r="D1967" s="155">
        <v>1.107</v>
      </c>
      <c r="E1967" s="155">
        <v>1.18</v>
      </c>
      <c r="F1967" s="156">
        <v>9.0415913200700998E-2</v>
      </c>
      <c r="G1967" s="154">
        <v>43829</v>
      </c>
      <c r="H1967" s="155">
        <v>1.1060000000000001</v>
      </c>
      <c r="I1967" s="156">
        <v>8.0716061294309398</v>
      </c>
      <c r="J1967" s="152" t="s">
        <v>16512</v>
      </c>
      <c r="K1967" s="156">
        <v>0.45372050816695098</v>
      </c>
      <c r="L1967" s="156">
        <v>1.0036496350364801</v>
      </c>
      <c r="M1967" s="185">
        <v>1.8398865307352099</v>
      </c>
      <c r="N1967" s="156">
        <v>4.4339213763294101</v>
      </c>
      <c r="O1967" s="156">
        <v>8.0716061294309398</v>
      </c>
      <c r="P1967" s="152" t="s">
        <v>16512</v>
      </c>
      <c r="Q1967" s="156">
        <v>11.4888382018437</v>
      </c>
      <c r="R1967" s="152" t="s">
        <v>16513</v>
      </c>
      <c r="S1967" s="156">
        <v>14.737180869565201</v>
      </c>
      <c r="T1967" s="152" t="s">
        <v>16514</v>
      </c>
      <c r="U1967" s="156">
        <v>18.752982200000002</v>
      </c>
      <c r="V1967" s="152" t="s">
        <v>163</v>
      </c>
      <c r="W1967" s="152" t="s">
        <v>166</v>
      </c>
      <c r="X1967" s="155">
        <v>0.26805656389999999</v>
      </c>
      <c r="Y1967" s="152" t="s">
        <v>159</v>
      </c>
      <c r="Z1967" s="154">
        <v>42174</v>
      </c>
      <c r="AA1967" s="153" t="s">
        <v>4326</v>
      </c>
      <c r="AB1967" s="152" t="s">
        <v>16515</v>
      </c>
      <c r="AC1967" s="152" t="s">
        <v>161</v>
      </c>
      <c r="AD1967" s="152" t="s">
        <v>247</v>
      </c>
    </row>
    <row r="1968" spans="1:30">
      <c r="A1968" s="189" t="s">
        <v>1259</v>
      </c>
      <c r="B1968" s="189" t="s">
        <v>1260</v>
      </c>
      <c r="C1968" s="154">
        <v>43830</v>
      </c>
      <c r="D1968" s="155">
        <v>1.595</v>
      </c>
      <c r="E1968" s="155">
        <v>1.625</v>
      </c>
      <c r="F1968" s="156">
        <v>0</v>
      </c>
      <c r="G1968" s="154">
        <v>43829</v>
      </c>
      <c r="H1968" s="155">
        <v>1.595</v>
      </c>
      <c r="I1968" s="156">
        <v>8.0623306233062202</v>
      </c>
      <c r="J1968" s="152" t="s">
        <v>16516</v>
      </c>
      <c r="K1968" s="156">
        <v>0.18844221105526601</v>
      </c>
      <c r="L1968" s="156">
        <v>0.75805432722678301</v>
      </c>
      <c r="M1968" s="185">
        <v>1.52768936982813</v>
      </c>
      <c r="N1968" s="156">
        <v>3.90879478827362</v>
      </c>
      <c r="O1968" s="156">
        <v>8.0623306233062202</v>
      </c>
      <c r="P1968" s="152" t="s">
        <v>16516</v>
      </c>
      <c r="Q1968" s="156">
        <v>18.499257057949499</v>
      </c>
      <c r="R1968" s="152" t="s">
        <v>16517</v>
      </c>
      <c r="S1968" s="156">
        <v>20.286576168929098</v>
      </c>
      <c r="T1968" s="152" t="s">
        <v>16518</v>
      </c>
      <c r="U1968" s="156">
        <v>63.930591</v>
      </c>
      <c r="V1968" s="152" t="s">
        <v>174</v>
      </c>
      <c r="W1968" s="152" t="s">
        <v>166</v>
      </c>
      <c r="X1968" s="155">
        <v>3.9390915500000001</v>
      </c>
      <c r="Y1968" s="152" t="s">
        <v>159</v>
      </c>
      <c r="Z1968" s="154">
        <v>41303</v>
      </c>
      <c r="AA1968" s="153" t="s">
        <v>4326</v>
      </c>
      <c r="AB1968" s="152" t="s">
        <v>311</v>
      </c>
      <c r="AC1968" s="152" t="s">
        <v>249</v>
      </c>
      <c r="AD1968" s="152" t="s">
        <v>162</v>
      </c>
    </row>
    <row r="1969" spans="1:30">
      <c r="A1969" s="189" t="s">
        <v>9046</v>
      </c>
      <c r="B1969" s="189" t="s">
        <v>9047</v>
      </c>
      <c r="C1969" s="154">
        <v>43830</v>
      </c>
      <c r="D1969" s="155">
        <v>1.1455</v>
      </c>
      <c r="E1969" s="155">
        <v>1.1455</v>
      </c>
      <c r="F1969" s="156">
        <v>6.98873067179097E-2</v>
      </c>
      <c r="G1969" s="154">
        <v>43829</v>
      </c>
      <c r="H1969" s="155">
        <v>1.1447000000000001</v>
      </c>
      <c r="I1969" s="156">
        <v>8.0558437883218499</v>
      </c>
      <c r="J1969" s="152" t="s">
        <v>12423</v>
      </c>
      <c r="K1969" s="156">
        <v>0.94289742685935196</v>
      </c>
      <c r="L1969" s="156">
        <v>2.5974025974025898</v>
      </c>
      <c r="M1969" s="185">
        <v>3.9851125635439399</v>
      </c>
      <c r="N1969" s="156">
        <v>4.1268975547677398</v>
      </c>
      <c r="O1969" s="156">
        <v>8.0558437883218499</v>
      </c>
      <c r="P1969" s="152" t="s">
        <v>12423</v>
      </c>
      <c r="Q1969" s="156">
        <v>10.9980620155039</v>
      </c>
      <c r="R1969" s="152" t="s">
        <v>12424</v>
      </c>
      <c r="S1969" s="156">
        <v>13.3036597428289</v>
      </c>
      <c r="T1969" s="152" t="s">
        <v>12425</v>
      </c>
      <c r="U1969" s="156">
        <v>14.55</v>
      </c>
      <c r="V1969" s="152" t="s">
        <v>163</v>
      </c>
      <c r="W1969" s="152" t="s">
        <v>166</v>
      </c>
      <c r="X1969" s="155">
        <v>0.63229420169999995</v>
      </c>
      <c r="Y1969" s="152" t="s">
        <v>159</v>
      </c>
      <c r="Z1969" s="154">
        <v>42488</v>
      </c>
      <c r="AA1969" s="153" t="s">
        <v>4326</v>
      </c>
      <c r="AB1969" s="152" t="s">
        <v>232</v>
      </c>
      <c r="AC1969" s="152" t="s">
        <v>233</v>
      </c>
      <c r="AD1969" s="152" t="s">
        <v>165</v>
      </c>
    </row>
    <row r="1970" spans="1:30">
      <c r="A1970" s="189" t="s">
        <v>16519</v>
      </c>
      <c r="B1970" s="189" t="s">
        <v>16520</v>
      </c>
      <c r="C1970" s="154">
        <v>43830</v>
      </c>
      <c r="D1970" s="155">
        <v>1.0329999999999999</v>
      </c>
      <c r="E1970" s="155">
        <v>1.492</v>
      </c>
      <c r="F1970" s="156">
        <v>9.6899224806177395E-2</v>
      </c>
      <c r="G1970" s="154">
        <v>43829</v>
      </c>
      <c r="H1970" s="155">
        <v>1.032</v>
      </c>
      <c r="I1970" s="156">
        <v>8.0543933054393193</v>
      </c>
      <c r="J1970" s="152" t="s">
        <v>16521</v>
      </c>
      <c r="K1970" s="156">
        <v>0.48638132295718101</v>
      </c>
      <c r="L1970" s="156">
        <v>1.7733990147783201</v>
      </c>
      <c r="M1970" s="185">
        <v>2.0750988142292299</v>
      </c>
      <c r="N1970" s="156">
        <v>3.9235412474848999</v>
      </c>
      <c r="O1970" s="156">
        <v>8.0543933054393193</v>
      </c>
      <c r="P1970" s="152" t="s">
        <v>16521</v>
      </c>
      <c r="Q1970" s="156">
        <v>6.1664953751284504</v>
      </c>
      <c r="R1970" s="152" t="s">
        <v>16522</v>
      </c>
      <c r="S1970" s="156">
        <v>10.010649627263</v>
      </c>
      <c r="T1970" s="152" t="s">
        <v>16523</v>
      </c>
      <c r="U1970" s="156">
        <v>49.711067594433402</v>
      </c>
      <c r="V1970" s="152" t="s">
        <v>174</v>
      </c>
      <c r="W1970" s="152" t="s">
        <v>158</v>
      </c>
      <c r="X1970" s="155">
        <v>8.4444710000000003E-3</v>
      </c>
      <c r="Y1970" s="152" t="s">
        <v>159</v>
      </c>
      <c r="Z1970" s="154">
        <v>41757</v>
      </c>
      <c r="AA1970" s="153" t="s">
        <v>4326</v>
      </c>
      <c r="AB1970" s="152" t="s">
        <v>911</v>
      </c>
      <c r="AC1970" s="152" t="s">
        <v>200</v>
      </c>
      <c r="AD1970" s="152" t="s">
        <v>162</v>
      </c>
    </row>
    <row r="1971" spans="1:30">
      <c r="A1971" s="189" t="s">
        <v>16524</v>
      </c>
      <c r="B1971" s="189" t="s">
        <v>16525</v>
      </c>
      <c r="C1971" s="154">
        <v>43830</v>
      </c>
      <c r="D1971" s="155">
        <v>1.222</v>
      </c>
      <c r="E1971" s="155">
        <v>1.232</v>
      </c>
      <c r="F1971" s="156">
        <v>0.163934426229497</v>
      </c>
      <c r="G1971" s="154">
        <v>43829</v>
      </c>
      <c r="H1971" s="155">
        <v>1.22</v>
      </c>
      <c r="I1971" s="156">
        <v>8.0459770114942408</v>
      </c>
      <c r="J1971" s="152" t="s">
        <v>799</v>
      </c>
      <c r="K1971" s="156">
        <v>0.57613168724278496</v>
      </c>
      <c r="L1971" s="156">
        <v>0.41084634346752302</v>
      </c>
      <c r="M1971" s="185">
        <v>0.82508250825082197</v>
      </c>
      <c r="N1971" s="156">
        <v>-8.1766148814412104E-2</v>
      </c>
      <c r="O1971" s="156">
        <v>8.0459770114942408</v>
      </c>
      <c r="P1971" s="152" t="s">
        <v>799</v>
      </c>
      <c r="Q1971" s="156">
        <v>0.82508250825082197</v>
      </c>
      <c r="R1971" s="152" t="s">
        <v>16526</v>
      </c>
      <c r="S1971" s="156">
        <v>-1.84738955823295</v>
      </c>
      <c r="T1971" s="152" t="s">
        <v>16527</v>
      </c>
      <c r="U1971" s="156">
        <v>23.408680199999999</v>
      </c>
      <c r="V1971" s="152" t="s">
        <v>157</v>
      </c>
      <c r="W1971" s="152" t="s">
        <v>186</v>
      </c>
      <c r="X1971" s="155">
        <v>0.28446763269999997</v>
      </c>
      <c r="Y1971" s="152" t="s">
        <v>159</v>
      </c>
      <c r="Z1971" s="154">
        <v>41480</v>
      </c>
      <c r="AA1971" s="153" t="s">
        <v>4326</v>
      </c>
      <c r="AB1971" s="152" t="s">
        <v>787</v>
      </c>
      <c r="AC1971" s="152" t="s">
        <v>246</v>
      </c>
      <c r="AD1971" s="152" t="s">
        <v>247</v>
      </c>
    </row>
    <row r="1972" spans="1:30">
      <c r="A1972" s="189" t="s">
        <v>1247</v>
      </c>
      <c r="B1972" s="189" t="s">
        <v>1248</v>
      </c>
      <c r="C1972" s="154">
        <v>43830</v>
      </c>
      <c r="D1972" s="155">
        <v>1.0456000000000001</v>
      </c>
      <c r="E1972" s="155">
        <v>1.1055999999999999</v>
      </c>
      <c r="F1972" s="156">
        <v>4.7842311740526902E-2</v>
      </c>
      <c r="G1972" s="154">
        <v>43826</v>
      </c>
      <c r="H1972" s="155">
        <v>1.0450999999999999</v>
      </c>
      <c r="I1972" s="156">
        <v>8.00278696330993</v>
      </c>
      <c r="J1972" s="152" t="s">
        <v>16528</v>
      </c>
      <c r="K1972" s="156">
        <v>0.162850847782363</v>
      </c>
      <c r="L1972" s="156">
        <v>0.56747138597671798</v>
      </c>
      <c r="M1972" s="185">
        <v>0.91687035908859904</v>
      </c>
      <c r="N1972" s="156">
        <v>2.5586138621201102</v>
      </c>
      <c r="O1972" s="156">
        <v>8.00278696330993</v>
      </c>
      <c r="P1972" s="152" t="s">
        <v>16528</v>
      </c>
      <c r="Q1972" s="157">
        <v>0</v>
      </c>
      <c r="R1972" s="152"/>
      <c r="S1972" s="157">
        <v>0</v>
      </c>
      <c r="T1972" s="152"/>
      <c r="U1972" s="156">
        <v>10.681256080000001</v>
      </c>
      <c r="V1972" s="152" t="s">
        <v>174</v>
      </c>
      <c r="W1972" s="152" t="s">
        <v>95</v>
      </c>
      <c r="X1972" s="155">
        <v>2.0782726013000001</v>
      </c>
      <c r="Y1972" s="152" t="s">
        <v>159</v>
      </c>
      <c r="Z1972" s="154">
        <v>43356</v>
      </c>
      <c r="AA1972" s="153" t="s">
        <v>4326</v>
      </c>
      <c r="AB1972" s="152" t="s">
        <v>4620</v>
      </c>
      <c r="AC1972" s="152" t="s">
        <v>201</v>
      </c>
      <c r="AD1972" s="152" t="s">
        <v>185</v>
      </c>
    </row>
    <row r="1973" spans="1:30">
      <c r="A1973" s="189" t="s">
        <v>16529</v>
      </c>
      <c r="B1973" s="189" t="s">
        <v>16530</v>
      </c>
      <c r="C1973" s="154">
        <v>43830</v>
      </c>
      <c r="D1973" s="155">
        <v>1.103</v>
      </c>
      <c r="E1973" s="155">
        <v>1.1679999999999999</v>
      </c>
      <c r="F1973" s="156">
        <v>9.07441016333944E-2</v>
      </c>
      <c r="G1973" s="154">
        <v>43829</v>
      </c>
      <c r="H1973" s="155">
        <v>1.1020000000000001</v>
      </c>
      <c r="I1973" s="156">
        <v>7.9992685491078204</v>
      </c>
      <c r="J1973" s="152" t="s">
        <v>16531</v>
      </c>
      <c r="K1973" s="156">
        <v>0.36396724294813698</v>
      </c>
      <c r="L1973" s="156">
        <v>1.00732600732601</v>
      </c>
      <c r="M1973" s="185">
        <v>1.8466752211717901</v>
      </c>
      <c r="N1973" s="156">
        <v>4.4507095308040201</v>
      </c>
      <c r="O1973" s="156">
        <v>7.9992685491078204</v>
      </c>
      <c r="P1973" s="152" t="s">
        <v>16531</v>
      </c>
      <c r="Q1973" s="156">
        <v>11.314060674719499</v>
      </c>
      <c r="R1973" s="152" t="s">
        <v>16532</v>
      </c>
      <c r="S1973" s="156">
        <v>14.521716374268999</v>
      </c>
      <c r="T1973" s="152" t="s">
        <v>16533</v>
      </c>
      <c r="U1973" s="156">
        <v>17.499281</v>
      </c>
      <c r="V1973" s="152" t="s">
        <v>227</v>
      </c>
      <c r="W1973" s="152" t="s">
        <v>166</v>
      </c>
      <c r="X1973" s="155">
        <v>5.9425688425000001</v>
      </c>
      <c r="Y1973" s="152" t="s">
        <v>159</v>
      </c>
      <c r="Z1973" s="154">
        <v>42324</v>
      </c>
      <c r="AA1973" s="153" t="s">
        <v>4326</v>
      </c>
      <c r="AB1973" s="152" t="s">
        <v>16515</v>
      </c>
      <c r="AC1973" s="152" t="s">
        <v>161</v>
      </c>
      <c r="AD1973" s="152" t="s">
        <v>247</v>
      </c>
    </row>
    <row r="1974" spans="1:30">
      <c r="A1974" s="189" t="s">
        <v>16534</v>
      </c>
      <c r="B1974" s="189" t="s">
        <v>16535</v>
      </c>
      <c r="C1974" s="154">
        <v>43830</v>
      </c>
      <c r="D1974" s="155">
        <v>1.0627</v>
      </c>
      <c r="E1974" s="155">
        <v>1.7349000000000001</v>
      </c>
      <c r="F1974" s="156">
        <v>0.1224797437347</v>
      </c>
      <c r="G1974" s="154">
        <v>43829</v>
      </c>
      <c r="H1974" s="155">
        <v>1.0613999999999999</v>
      </c>
      <c r="I1974" s="156">
        <v>7.9979674796748004</v>
      </c>
      <c r="J1974" s="152" t="s">
        <v>16536</v>
      </c>
      <c r="K1974" s="156">
        <v>0.46322556248818098</v>
      </c>
      <c r="L1974" s="156">
        <v>1.4123485065368899</v>
      </c>
      <c r="M1974" s="185">
        <v>1.86924846625768</v>
      </c>
      <c r="N1974" s="156">
        <v>3.779296875</v>
      </c>
      <c r="O1974" s="156">
        <v>7.9979674796748004</v>
      </c>
      <c r="P1974" s="152" t="s">
        <v>16536</v>
      </c>
      <c r="Q1974" s="156">
        <v>14.268817204301101</v>
      </c>
      <c r="R1974" s="152" t="s">
        <v>16537</v>
      </c>
      <c r="S1974" s="156">
        <v>16.652030735455501</v>
      </c>
      <c r="T1974" s="152" t="s">
        <v>16538</v>
      </c>
      <c r="U1974" s="156">
        <v>41.623903599999998</v>
      </c>
      <c r="V1974" s="152" t="s">
        <v>157</v>
      </c>
      <c r="W1974" s="152" t="s">
        <v>197</v>
      </c>
      <c r="X1974" s="155">
        <v>5.3224340046999998</v>
      </c>
      <c r="Y1974" s="152" t="s">
        <v>159</v>
      </c>
      <c r="Z1974" s="154">
        <v>41782</v>
      </c>
      <c r="AA1974" s="153" t="s">
        <v>4326</v>
      </c>
      <c r="AB1974" s="152" t="s">
        <v>267</v>
      </c>
      <c r="AC1974" s="152" t="s">
        <v>249</v>
      </c>
      <c r="AD1974" s="152" t="s">
        <v>162</v>
      </c>
    </row>
    <row r="1975" spans="1:30">
      <c r="A1975" s="189" t="s">
        <v>9048</v>
      </c>
      <c r="B1975" s="189" t="s">
        <v>9049</v>
      </c>
      <c r="C1975" s="154">
        <v>43830</v>
      </c>
      <c r="D1975" s="155">
        <v>1.0584</v>
      </c>
      <c r="E1975" s="155">
        <v>1.1584000000000001</v>
      </c>
      <c r="F1975" s="156">
        <v>0.113507377979584</v>
      </c>
      <c r="G1975" s="154">
        <v>43829</v>
      </c>
      <c r="H1975" s="155">
        <v>1.0571999999999999</v>
      </c>
      <c r="I1975" s="156">
        <v>7.9861836211699204</v>
      </c>
      <c r="J1975" s="152" t="s">
        <v>12426</v>
      </c>
      <c r="K1975" s="156">
        <v>0.68493150684933002</v>
      </c>
      <c r="L1975" s="156">
        <v>6.1837103464618304</v>
      </c>
      <c r="M1975" s="185">
        <v>6.7972831373037002</v>
      </c>
      <c r="N1975" s="156">
        <v>9.16192956636006</v>
      </c>
      <c r="O1975" s="156">
        <v>7.9861836211699204</v>
      </c>
      <c r="P1975" s="152" t="s">
        <v>12426</v>
      </c>
      <c r="Q1975" s="156">
        <v>11.5063468456376</v>
      </c>
      <c r="R1975" s="152" t="s">
        <v>12427</v>
      </c>
      <c r="S1975" s="156">
        <v>15.149623524752499</v>
      </c>
      <c r="T1975" s="152" t="s">
        <v>12428</v>
      </c>
      <c r="U1975" s="156">
        <v>16.301119759999999</v>
      </c>
      <c r="V1975" s="152" t="s">
        <v>163</v>
      </c>
      <c r="W1975" s="152" t="s">
        <v>189</v>
      </c>
      <c r="X1975" s="155">
        <v>0.54188177019999995</v>
      </c>
      <c r="Y1975" s="152" t="s">
        <v>159</v>
      </c>
      <c r="Z1975" s="154">
        <v>42418</v>
      </c>
      <c r="AA1975" s="153" t="s">
        <v>4326</v>
      </c>
      <c r="AB1975" s="152" t="s">
        <v>11610</v>
      </c>
      <c r="AC1975" s="152" t="s">
        <v>215</v>
      </c>
      <c r="AD1975" s="152" t="s">
        <v>185</v>
      </c>
    </row>
    <row r="1976" spans="1:30">
      <c r="A1976" s="189" t="s">
        <v>1267</v>
      </c>
      <c r="B1976" s="189" t="s">
        <v>1268</v>
      </c>
      <c r="C1976" s="154">
        <v>43830</v>
      </c>
      <c r="D1976" s="155">
        <v>1.1517999999999999</v>
      </c>
      <c r="E1976" s="155">
        <v>1.1517999999999999</v>
      </c>
      <c r="F1976" s="156">
        <v>-8.6813091414175703E-3</v>
      </c>
      <c r="G1976" s="154">
        <v>43829</v>
      </c>
      <c r="H1976" s="155">
        <v>1.1518999999999999</v>
      </c>
      <c r="I1976" s="156">
        <v>7.9576342675039804</v>
      </c>
      <c r="J1976" s="152" t="s">
        <v>16539</v>
      </c>
      <c r="K1976" s="156">
        <v>0.139106242392631</v>
      </c>
      <c r="L1976" s="156">
        <v>0.88464570377507201</v>
      </c>
      <c r="M1976" s="185">
        <v>2.073732718894</v>
      </c>
      <c r="N1976" s="156">
        <v>3.8125281658404702</v>
      </c>
      <c r="O1976" s="156">
        <v>7.9576342675039804</v>
      </c>
      <c r="P1976" s="152" t="s">
        <v>16539</v>
      </c>
      <c r="Q1976" s="156">
        <v>14.892768079800501</v>
      </c>
      <c r="R1976" s="152" t="s">
        <v>16540</v>
      </c>
      <c r="S1976" s="156">
        <v>15.6077486700793</v>
      </c>
      <c r="T1976" s="152" t="s">
        <v>16541</v>
      </c>
      <c r="U1976" s="156">
        <v>15.18</v>
      </c>
      <c r="V1976" s="152" t="s">
        <v>174</v>
      </c>
      <c r="W1976" s="152" t="s">
        <v>189</v>
      </c>
      <c r="X1976" s="155">
        <v>5.8249995142</v>
      </c>
      <c r="Y1976" s="152" t="s">
        <v>159</v>
      </c>
      <c r="Z1976" s="154">
        <v>42689</v>
      </c>
      <c r="AA1976" s="153" t="s">
        <v>4326</v>
      </c>
      <c r="AB1976" s="152" t="s">
        <v>1269</v>
      </c>
      <c r="AC1976" s="152" t="s">
        <v>195</v>
      </c>
      <c r="AD1976" s="152" t="s">
        <v>165</v>
      </c>
    </row>
    <row r="1977" spans="1:30">
      <c r="A1977" s="189" t="s">
        <v>3982</v>
      </c>
      <c r="B1977" s="189" t="s">
        <v>3983</v>
      </c>
      <c r="C1977" s="154">
        <v>43830</v>
      </c>
      <c r="D1977" s="155">
        <v>1.1097999999999999</v>
      </c>
      <c r="E1977" s="155">
        <v>1.3919999999999999</v>
      </c>
      <c r="F1977" s="156">
        <v>0.28011204481790902</v>
      </c>
      <c r="G1977" s="154">
        <v>43829</v>
      </c>
      <c r="H1977" s="155">
        <v>1.1067</v>
      </c>
      <c r="I1977" s="156">
        <v>7.95719844357974</v>
      </c>
      <c r="J1977" s="152" t="s">
        <v>3981</v>
      </c>
      <c r="K1977" s="156">
        <v>1.0378732702111899</v>
      </c>
      <c r="L1977" s="156">
        <v>2.23859972362966</v>
      </c>
      <c r="M1977" s="185">
        <v>3.0646359583952201</v>
      </c>
      <c r="N1977" s="156">
        <v>5.0946969696969404</v>
      </c>
      <c r="O1977" s="156">
        <v>7.95719844357974</v>
      </c>
      <c r="P1977" s="152" t="s">
        <v>3981</v>
      </c>
      <c r="Q1977" s="156">
        <v>9.3399014778325107</v>
      </c>
      <c r="R1977" s="152" t="s">
        <v>6869</v>
      </c>
      <c r="S1977" s="156">
        <v>11.875</v>
      </c>
      <c r="T1977" s="152" t="s">
        <v>6870</v>
      </c>
      <c r="U1977" s="156">
        <v>39.195333239999997</v>
      </c>
      <c r="V1977" s="152" t="s">
        <v>3984</v>
      </c>
      <c r="W1977" s="152" t="s">
        <v>189</v>
      </c>
      <c r="X1977" s="155">
        <v>0.50188634320000003</v>
      </c>
      <c r="Y1977" s="152" t="s">
        <v>159</v>
      </c>
      <c r="Z1977" s="154">
        <v>41424</v>
      </c>
      <c r="AA1977" s="153" t="s">
        <v>4326</v>
      </c>
      <c r="AB1977" s="152" t="s">
        <v>895</v>
      </c>
      <c r="AC1977" s="152" t="s">
        <v>325</v>
      </c>
      <c r="AD1977" s="152" t="s">
        <v>162</v>
      </c>
    </row>
    <row r="1978" spans="1:30">
      <c r="A1978" s="189" t="s">
        <v>16542</v>
      </c>
      <c r="B1978" s="189" t="s">
        <v>16543</v>
      </c>
      <c r="C1978" s="154">
        <v>43830</v>
      </c>
      <c r="D1978" s="155">
        <v>1.1617999999999999</v>
      </c>
      <c r="E1978" s="155">
        <v>1.5418000000000001</v>
      </c>
      <c r="F1978" s="156">
        <v>0.33681665083340701</v>
      </c>
      <c r="G1978" s="154">
        <v>43829</v>
      </c>
      <c r="H1978" s="155">
        <v>1.1578999999999999</v>
      </c>
      <c r="I1978" s="156">
        <v>7.9539119122839503</v>
      </c>
      <c r="J1978" s="152" t="s">
        <v>16544</v>
      </c>
      <c r="K1978" s="156">
        <v>0.99095966620304998</v>
      </c>
      <c r="L1978" s="156">
        <v>2.2621248129565901</v>
      </c>
      <c r="M1978" s="185">
        <v>2.4786098615153902</v>
      </c>
      <c r="N1978" s="156">
        <v>4.1599426214810897</v>
      </c>
      <c r="O1978" s="156">
        <v>7.9539119122839503</v>
      </c>
      <c r="P1978" s="152" t="s">
        <v>16544</v>
      </c>
      <c r="Q1978" s="156">
        <v>10.3952869631319</v>
      </c>
      <c r="R1978" s="152" t="s">
        <v>16545</v>
      </c>
      <c r="S1978" s="156">
        <v>10.238163013568601</v>
      </c>
      <c r="T1978" s="152" t="s">
        <v>16546</v>
      </c>
      <c r="U1978" s="156">
        <v>57.876188740000003</v>
      </c>
      <c r="V1978" s="152" t="s">
        <v>157</v>
      </c>
      <c r="W1978" s="152" t="s">
        <v>189</v>
      </c>
      <c r="X1978" s="155">
        <v>0.12981678769999999</v>
      </c>
      <c r="Y1978" s="152" t="s">
        <v>159</v>
      </c>
      <c r="Z1978" s="154">
        <v>39861</v>
      </c>
      <c r="AA1978" s="153" t="s">
        <v>4326</v>
      </c>
      <c r="AB1978" s="152" t="s">
        <v>6851</v>
      </c>
      <c r="AC1978" s="152" t="s">
        <v>433</v>
      </c>
      <c r="AD1978" s="152" t="s">
        <v>162</v>
      </c>
    </row>
    <row r="1979" spans="1:30">
      <c r="A1979" s="189" t="s">
        <v>3985</v>
      </c>
      <c r="B1979" s="189" t="s">
        <v>3986</v>
      </c>
      <c r="C1979" s="154">
        <v>43830</v>
      </c>
      <c r="D1979" s="155">
        <v>1.1819999999999999</v>
      </c>
      <c r="E1979" s="155">
        <v>1.1819999999999999</v>
      </c>
      <c r="F1979" s="156">
        <v>0.169491525423729</v>
      </c>
      <c r="G1979" s="154">
        <v>43829</v>
      </c>
      <c r="H1979" s="155">
        <v>1.18</v>
      </c>
      <c r="I1979" s="156">
        <v>7.9452054794520501</v>
      </c>
      <c r="J1979" s="152" t="s">
        <v>6871</v>
      </c>
      <c r="K1979" s="156">
        <v>0.59574468085105503</v>
      </c>
      <c r="L1979" s="156">
        <v>2.2491349480968901</v>
      </c>
      <c r="M1979" s="185">
        <v>2.9616724738675999</v>
      </c>
      <c r="N1979" s="156">
        <v>4.2328042328042397</v>
      </c>
      <c r="O1979" s="156">
        <v>7.9452054794520501</v>
      </c>
      <c r="P1979" s="152" t="s">
        <v>6871</v>
      </c>
      <c r="Q1979" s="156">
        <v>9.6474953617810595</v>
      </c>
      <c r="R1979" s="152" t="s">
        <v>6872</v>
      </c>
      <c r="S1979" s="156">
        <v>15.7688540646425</v>
      </c>
      <c r="T1979" s="152" t="s">
        <v>6873</v>
      </c>
      <c r="U1979" s="156">
        <v>18.2</v>
      </c>
      <c r="V1979" s="152" t="s">
        <v>157</v>
      </c>
      <c r="W1979" s="152" t="s">
        <v>166</v>
      </c>
      <c r="X1979" s="155">
        <v>1.5377070557000001</v>
      </c>
      <c r="Y1979" s="152" t="s">
        <v>159</v>
      </c>
      <c r="Z1979" s="154">
        <v>42338</v>
      </c>
      <c r="AA1979" s="153" t="s">
        <v>4326</v>
      </c>
      <c r="AB1979" s="152" t="s">
        <v>3988</v>
      </c>
      <c r="AC1979" s="152" t="s">
        <v>248</v>
      </c>
      <c r="AD1979" s="152" t="s">
        <v>165</v>
      </c>
    </row>
    <row r="1980" spans="1:30">
      <c r="A1980" s="189" t="s">
        <v>16547</v>
      </c>
      <c r="B1980" s="189" t="s">
        <v>16548</v>
      </c>
      <c r="C1980" s="154">
        <v>43830</v>
      </c>
      <c r="D1980" s="155">
        <v>1.1579999999999999</v>
      </c>
      <c r="E1980" s="155">
        <v>1.288</v>
      </c>
      <c r="F1980" s="156">
        <v>8.6430423509062201E-2</v>
      </c>
      <c r="G1980" s="154">
        <v>43829</v>
      </c>
      <c r="H1980" s="155">
        <v>1.157</v>
      </c>
      <c r="I1980" s="156">
        <v>7.92171481826652</v>
      </c>
      <c r="J1980" s="152" t="s">
        <v>16549</v>
      </c>
      <c r="K1980" s="156">
        <v>0.69565217391304202</v>
      </c>
      <c r="L1980" s="156">
        <v>1.6681299385425701</v>
      </c>
      <c r="M1980" s="185">
        <v>2.84191829484902</v>
      </c>
      <c r="N1980" s="156">
        <v>7.92171481826652</v>
      </c>
      <c r="O1980" s="156">
        <v>7.92171481826652</v>
      </c>
      <c r="P1980" s="152" t="s">
        <v>16549</v>
      </c>
      <c r="Q1980" s="156">
        <v>13.4182174338883</v>
      </c>
      <c r="R1980" s="152" t="s">
        <v>16550</v>
      </c>
      <c r="S1980" s="156">
        <v>24.7573014326648</v>
      </c>
      <c r="T1980" s="152" t="s">
        <v>16551</v>
      </c>
      <c r="U1980" s="156">
        <v>30.6208946</v>
      </c>
      <c r="V1980" s="152" t="s">
        <v>163</v>
      </c>
      <c r="W1980" s="152" t="s">
        <v>166</v>
      </c>
      <c r="X1980" s="155">
        <v>0.31895203589999999</v>
      </c>
      <c r="Y1980" s="152" t="s">
        <v>159</v>
      </c>
      <c r="Z1980" s="154">
        <v>42138</v>
      </c>
      <c r="AA1980" s="153" t="s">
        <v>4326</v>
      </c>
      <c r="AB1980" s="152" t="s">
        <v>550</v>
      </c>
      <c r="AC1980" s="152" t="s">
        <v>167</v>
      </c>
      <c r="AD1980" s="152" t="s">
        <v>272</v>
      </c>
    </row>
    <row r="1981" spans="1:30">
      <c r="A1981" s="189" t="s">
        <v>1252</v>
      </c>
      <c r="B1981" s="189" t="s">
        <v>1253</v>
      </c>
      <c r="C1981" s="154">
        <v>43830</v>
      </c>
      <c r="D1981" s="155">
        <v>1.2010000000000001</v>
      </c>
      <c r="E1981" s="155">
        <v>1.2010000000000001</v>
      </c>
      <c r="F1981" s="156">
        <v>0</v>
      </c>
      <c r="G1981" s="154">
        <v>43829</v>
      </c>
      <c r="H1981" s="155">
        <v>1.2010000000000001</v>
      </c>
      <c r="I1981" s="156">
        <v>7.9065588499550801</v>
      </c>
      <c r="J1981" s="152" t="s">
        <v>16552</v>
      </c>
      <c r="K1981" s="156">
        <v>0.16680567139282801</v>
      </c>
      <c r="L1981" s="156">
        <v>0.502092050209205</v>
      </c>
      <c r="M1981" s="185">
        <v>1.17944397641112</v>
      </c>
      <c r="N1981" s="156">
        <v>3.2674118658641498</v>
      </c>
      <c r="O1981" s="156">
        <v>7.9065588499550801</v>
      </c>
      <c r="P1981" s="152" t="s">
        <v>16552</v>
      </c>
      <c r="Q1981" s="156">
        <v>16.715257531584101</v>
      </c>
      <c r="R1981" s="152" t="s">
        <v>16553</v>
      </c>
      <c r="S1981" s="156">
        <v>17.745098039215701</v>
      </c>
      <c r="T1981" s="152" t="s">
        <v>16554</v>
      </c>
      <c r="U1981" s="156">
        <v>20.100000000000001</v>
      </c>
      <c r="V1981" s="152" t="s">
        <v>174</v>
      </c>
      <c r="W1981" s="152" t="s">
        <v>166</v>
      </c>
      <c r="X1981" s="155">
        <v>4.2235971466000004</v>
      </c>
      <c r="Y1981" s="152" t="s">
        <v>159</v>
      </c>
      <c r="Z1981" s="154">
        <v>42501</v>
      </c>
      <c r="AA1981" s="153" t="s">
        <v>4326</v>
      </c>
      <c r="AB1981" s="152" t="s">
        <v>267</v>
      </c>
      <c r="AC1981" s="152" t="s">
        <v>249</v>
      </c>
      <c r="AD1981" s="152" t="s">
        <v>241</v>
      </c>
    </row>
    <row r="1982" spans="1:30">
      <c r="A1982" s="189" t="s">
        <v>16555</v>
      </c>
      <c r="B1982" s="189" t="s">
        <v>16556</v>
      </c>
      <c r="C1982" s="154">
        <v>43830</v>
      </c>
      <c r="D1982" s="155">
        <v>1.1486000000000001</v>
      </c>
      <c r="E1982" s="155">
        <v>1.1486000000000001</v>
      </c>
      <c r="F1982" s="156">
        <v>0.19190509420795401</v>
      </c>
      <c r="G1982" s="154">
        <v>43829</v>
      </c>
      <c r="H1982" s="155">
        <v>1.1464000000000001</v>
      </c>
      <c r="I1982" s="156">
        <v>7.8801540340002001</v>
      </c>
      <c r="J1982" s="152" t="s">
        <v>16557</v>
      </c>
      <c r="K1982" s="156">
        <v>0.56912704666843295</v>
      </c>
      <c r="L1982" s="156">
        <v>1.6730105337700401</v>
      </c>
      <c r="M1982" s="185">
        <v>2.9027056083139202</v>
      </c>
      <c r="N1982" s="156">
        <v>4.6655731729542698</v>
      </c>
      <c r="O1982" s="156">
        <v>7.8801540340002001</v>
      </c>
      <c r="P1982" s="152" t="s">
        <v>16557</v>
      </c>
      <c r="Q1982" s="156">
        <v>10.1246404602109</v>
      </c>
      <c r="R1982" s="152" t="s">
        <v>16558</v>
      </c>
      <c r="S1982" s="156">
        <v>14.516450648055899</v>
      </c>
      <c r="T1982" s="152" t="s">
        <v>16559</v>
      </c>
      <c r="U1982" s="156">
        <v>14.86</v>
      </c>
      <c r="V1982" s="152" t="s">
        <v>157</v>
      </c>
      <c r="W1982" s="152" t="s">
        <v>166</v>
      </c>
      <c r="X1982" s="155">
        <v>4.2605265500000003E-2</v>
      </c>
      <c r="Y1982" s="152" t="s">
        <v>159</v>
      </c>
      <c r="Z1982" s="154">
        <v>42697</v>
      </c>
      <c r="AA1982" s="153" t="s">
        <v>4326</v>
      </c>
      <c r="AB1982" s="152" t="s">
        <v>216</v>
      </c>
      <c r="AC1982" s="152" t="s">
        <v>217</v>
      </c>
      <c r="AD1982" s="152" t="s">
        <v>272</v>
      </c>
    </row>
    <row r="1983" spans="1:30">
      <c r="A1983" s="189" t="s">
        <v>16560</v>
      </c>
      <c r="B1983" s="189" t="s">
        <v>16561</v>
      </c>
      <c r="C1983" s="154">
        <v>43830</v>
      </c>
      <c r="D1983" s="155">
        <v>1.0580000000000001</v>
      </c>
      <c r="E1983" s="155">
        <v>1.1619999999999999</v>
      </c>
      <c r="F1983" s="156">
        <v>6.6206374728084896E-2</v>
      </c>
      <c r="G1983" s="154">
        <v>43829</v>
      </c>
      <c r="H1983" s="155">
        <v>1.0572999999999999</v>
      </c>
      <c r="I1983" s="156">
        <v>7.8722603904239801</v>
      </c>
      <c r="J1983" s="152" t="s">
        <v>16562</v>
      </c>
      <c r="K1983" s="156">
        <v>0.30337504740235799</v>
      </c>
      <c r="L1983" s="156">
        <v>0.666032350142722</v>
      </c>
      <c r="M1983" s="185">
        <v>0.902634157359128</v>
      </c>
      <c r="N1983" s="156">
        <v>2.5795894462408402</v>
      </c>
      <c r="O1983" s="156">
        <v>7.8722603904239801</v>
      </c>
      <c r="P1983" s="152" t="s">
        <v>16562</v>
      </c>
      <c r="Q1983" s="156">
        <v>13.5515954837454</v>
      </c>
      <c r="R1983" s="152" t="s">
        <v>16563</v>
      </c>
      <c r="S1983" s="157">
        <v>0</v>
      </c>
      <c r="T1983" s="152"/>
      <c r="U1983" s="156">
        <v>16.662909200000001</v>
      </c>
      <c r="V1983" s="152" t="s">
        <v>163</v>
      </c>
      <c r="W1983" s="152" t="s">
        <v>95</v>
      </c>
      <c r="X1983" s="155">
        <v>4.0164953599999997E-2</v>
      </c>
      <c r="Y1983" s="152" t="s">
        <v>159</v>
      </c>
      <c r="Z1983" s="154">
        <v>42748</v>
      </c>
      <c r="AA1983" s="153" t="s">
        <v>4326</v>
      </c>
      <c r="AB1983" s="152" t="s">
        <v>16564</v>
      </c>
      <c r="AC1983" s="152" t="s">
        <v>381</v>
      </c>
      <c r="AD1983" s="152" t="s">
        <v>185</v>
      </c>
    </row>
    <row r="1984" spans="1:30">
      <c r="A1984" s="189" t="s">
        <v>16565</v>
      </c>
      <c r="B1984" s="189" t="s">
        <v>16566</v>
      </c>
      <c r="C1984" s="154">
        <v>43830</v>
      </c>
      <c r="D1984" s="155">
        <v>1.1140000000000001</v>
      </c>
      <c r="E1984" s="155">
        <v>1.542</v>
      </c>
      <c r="F1984" s="156">
        <v>8.9847259658586795E-2</v>
      </c>
      <c r="G1984" s="154">
        <v>43829</v>
      </c>
      <c r="H1984" s="155">
        <v>1.113</v>
      </c>
      <c r="I1984" s="156">
        <v>7.8611866694186299</v>
      </c>
      <c r="J1984" s="152" t="s">
        <v>704</v>
      </c>
      <c r="K1984" s="156">
        <v>0.45086671110048299</v>
      </c>
      <c r="L1984" s="156">
        <v>1.1371236997331</v>
      </c>
      <c r="M1984" s="185">
        <v>1.65801112705722</v>
      </c>
      <c r="N1984" s="156">
        <v>3.9785627418978602</v>
      </c>
      <c r="O1984" s="156">
        <v>7.8611866694186299</v>
      </c>
      <c r="P1984" s="152" t="s">
        <v>704</v>
      </c>
      <c r="Q1984" s="156">
        <v>15.8108570578349</v>
      </c>
      <c r="R1984" s="152" t="s">
        <v>16017</v>
      </c>
      <c r="S1984" s="156">
        <v>18.296553502003</v>
      </c>
      <c r="T1984" s="152" t="s">
        <v>16567</v>
      </c>
      <c r="U1984" s="156">
        <v>66.441881338742405</v>
      </c>
      <c r="V1984" s="152" t="s">
        <v>157</v>
      </c>
      <c r="W1984" s="152" t="s">
        <v>166</v>
      </c>
      <c r="X1984" s="155">
        <v>0.40798273080000003</v>
      </c>
      <c r="Y1984" s="152" t="s">
        <v>159</v>
      </c>
      <c r="Z1984" s="154">
        <v>41727</v>
      </c>
      <c r="AA1984" s="153" t="s">
        <v>4326</v>
      </c>
      <c r="AB1984" s="152" t="s">
        <v>742</v>
      </c>
      <c r="AC1984" s="152" t="s">
        <v>193</v>
      </c>
      <c r="AD1984" s="152" t="s">
        <v>181</v>
      </c>
    </row>
    <row r="1985" spans="1:30">
      <c r="A1985" s="189" t="s">
        <v>3952</v>
      </c>
      <c r="B1985" s="189" t="s">
        <v>3953</v>
      </c>
      <c r="C1985" s="154">
        <v>43830</v>
      </c>
      <c r="D1985" s="155">
        <v>1.6060000000000001</v>
      </c>
      <c r="E1985" s="155">
        <v>1.6060000000000001</v>
      </c>
      <c r="F1985" s="156">
        <v>0.18714909544604599</v>
      </c>
      <c r="G1985" s="154">
        <v>43829</v>
      </c>
      <c r="H1985" s="155">
        <v>1.603</v>
      </c>
      <c r="I1985" s="156">
        <v>7.8576225654801899</v>
      </c>
      <c r="J1985" s="152" t="s">
        <v>3987</v>
      </c>
      <c r="K1985" s="156">
        <v>0.56355666875392096</v>
      </c>
      <c r="L1985" s="156">
        <v>1.64556962025317</v>
      </c>
      <c r="M1985" s="185">
        <v>2.22788033099937</v>
      </c>
      <c r="N1985" s="156">
        <v>5.7971014492753703</v>
      </c>
      <c r="O1985" s="156">
        <v>7.8576225654801899</v>
      </c>
      <c r="P1985" s="152" t="s">
        <v>3987</v>
      </c>
      <c r="Q1985" s="156">
        <v>6.9241011984021403</v>
      </c>
      <c r="R1985" s="152" t="s">
        <v>6874</v>
      </c>
      <c r="S1985" s="156">
        <v>11.916376306620201</v>
      </c>
      <c r="T1985" s="152" t="s">
        <v>6875</v>
      </c>
      <c r="U1985" s="156">
        <v>60.6</v>
      </c>
      <c r="V1985" s="152" t="s">
        <v>157</v>
      </c>
      <c r="W1985" s="152" t="s">
        <v>158</v>
      </c>
      <c r="X1985" s="155">
        <v>3.9938610992000001</v>
      </c>
      <c r="Y1985" s="152" t="s">
        <v>159</v>
      </c>
      <c r="Z1985" s="154">
        <v>41500</v>
      </c>
      <c r="AA1985" s="153" t="s">
        <v>4326</v>
      </c>
      <c r="AB1985" s="152" t="s">
        <v>218</v>
      </c>
      <c r="AC1985" s="152" t="s">
        <v>219</v>
      </c>
      <c r="AD1985" s="152" t="s">
        <v>207</v>
      </c>
    </row>
    <row r="1986" spans="1:30">
      <c r="A1986" s="189" t="s">
        <v>16568</v>
      </c>
      <c r="B1986" s="189" t="s">
        <v>16569</v>
      </c>
      <c r="C1986" s="154">
        <v>43830</v>
      </c>
      <c r="D1986" s="155">
        <v>1.208</v>
      </c>
      <c r="E1986" s="155">
        <v>1.548</v>
      </c>
      <c r="F1986" s="156">
        <v>8.2850041425014606E-2</v>
      </c>
      <c r="G1986" s="154">
        <v>43829</v>
      </c>
      <c r="H1986" s="155">
        <v>1.2070000000000001</v>
      </c>
      <c r="I1986" s="156">
        <v>7.8571428571428497</v>
      </c>
      <c r="J1986" s="152" t="s">
        <v>769</v>
      </c>
      <c r="K1986" s="156">
        <v>0.33222591362126502</v>
      </c>
      <c r="L1986" s="156">
        <v>1.34228187919463</v>
      </c>
      <c r="M1986" s="185">
        <v>6.71378091872793</v>
      </c>
      <c r="N1986" s="156">
        <v>5.8720420683610897</v>
      </c>
      <c r="O1986" s="156">
        <v>7.8571428571428497</v>
      </c>
      <c r="P1986" s="152" t="s">
        <v>769</v>
      </c>
      <c r="Q1986" s="156">
        <v>13.2146204311153</v>
      </c>
      <c r="R1986" s="152" t="s">
        <v>779</v>
      </c>
      <c r="S1986" s="156">
        <v>20.0794934913412</v>
      </c>
      <c r="T1986" s="152" t="s">
        <v>16570</v>
      </c>
      <c r="U1986" s="156">
        <v>62.985896799999999</v>
      </c>
      <c r="V1986" s="152" t="s">
        <v>227</v>
      </c>
      <c r="W1986" s="152" t="s">
        <v>166</v>
      </c>
      <c r="X1986" s="155">
        <v>0.13259390809999999</v>
      </c>
      <c r="Y1986" s="152" t="s">
        <v>159</v>
      </c>
      <c r="Z1986" s="154">
        <v>40751</v>
      </c>
      <c r="AA1986" s="153" t="s">
        <v>4326</v>
      </c>
      <c r="AB1986" s="152" t="s">
        <v>16571</v>
      </c>
      <c r="AC1986" s="152" t="s">
        <v>441</v>
      </c>
      <c r="AD1986" s="152" t="s">
        <v>247</v>
      </c>
    </row>
    <row r="1987" spans="1:30">
      <c r="A1987" s="189" t="s">
        <v>16572</v>
      </c>
      <c r="B1987" s="189" t="s">
        <v>16573</v>
      </c>
      <c r="C1987" s="154">
        <v>43830</v>
      </c>
      <c r="D1987" s="155">
        <v>1.0712999999999999</v>
      </c>
      <c r="E1987" s="155">
        <v>1.0891999999999999</v>
      </c>
      <c r="F1987" s="156">
        <v>1.8672392867147398E-2</v>
      </c>
      <c r="G1987" s="154">
        <v>43829</v>
      </c>
      <c r="H1987" s="155">
        <v>1.0710999999999999</v>
      </c>
      <c r="I1987" s="156">
        <v>7.8521496883347996</v>
      </c>
      <c r="J1987" s="152" t="s">
        <v>16574</v>
      </c>
      <c r="K1987" s="156">
        <v>0.45007032348803999</v>
      </c>
      <c r="L1987" s="156">
        <v>2.0285714285714098</v>
      </c>
      <c r="M1987" s="185">
        <v>2.8020383950149901</v>
      </c>
      <c r="N1987" s="156">
        <v>5.6613119749927199</v>
      </c>
      <c r="O1987" s="156">
        <v>7.8521496883347996</v>
      </c>
      <c r="P1987" s="152" t="s">
        <v>16574</v>
      </c>
      <c r="Q1987" s="157">
        <v>0</v>
      </c>
      <c r="R1987" s="152"/>
      <c r="S1987" s="157">
        <v>0</v>
      </c>
      <c r="T1987" s="152"/>
      <c r="U1987" s="156">
        <v>9.0061676899999803</v>
      </c>
      <c r="V1987" s="152" t="s">
        <v>157</v>
      </c>
      <c r="W1987" s="152" t="s">
        <v>95</v>
      </c>
      <c r="X1987" s="155">
        <v>9.4159884641999998</v>
      </c>
      <c r="Y1987" s="152" t="s">
        <v>159</v>
      </c>
      <c r="Z1987" s="154">
        <v>43349</v>
      </c>
      <c r="AA1987" s="153" t="s">
        <v>4326</v>
      </c>
      <c r="AB1987" s="152" t="s">
        <v>16450</v>
      </c>
      <c r="AC1987" s="152" t="s">
        <v>211</v>
      </c>
      <c r="AD1987" s="152" t="s">
        <v>241</v>
      </c>
    </row>
    <row r="1988" spans="1:30">
      <c r="A1988" s="189" t="s">
        <v>9050</v>
      </c>
      <c r="B1988" s="189" t="s">
        <v>9051</v>
      </c>
      <c r="C1988" s="154">
        <v>43830</v>
      </c>
      <c r="D1988" s="155">
        <v>1.25</v>
      </c>
      <c r="E1988" s="155">
        <v>1.25</v>
      </c>
      <c r="F1988" s="156">
        <v>0.16025641025640999</v>
      </c>
      <c r="G1988" s="154">
        <v>43829</v>
      </c>
      <c r="H1988" s="155">
        <v>1.248</v>
      </c>
      <c r="I1988" s="156">
        <v>7.8515962036238101</v>
      </c>
      <c r="J1988" s="152" t="s">
        <v>12429</v>
      </c>
      <c r="K1988" s="156">
        <v>0.72522159548750198</v>
      </c>
      <c r="L1988" s="156">
        <v>2.1241830065359499</v>
      </c>
      <c r="M1988" s="185">
        <v>2.9654036243822102</v>
      </c>
      <c r="N1988" s="156">
        <v>5.1303616484440697</v>
      </c>
      <c r="O1988" s="156">
        <v>7.8515962036238101</v>
      </c>
      <c r="P1988" s="152" t="s">
        <v>12429</v>
      </c>
      <c r="Q1988" s="156">
        <v>12.714156898106401</v>
      </c>
      <c r="R1988" s="152" t="s">
        <v>12430</v>
      </c>
      <c r="S1988" s="156">
        <v>16.822429906541998</v>
      </c>
      <c r="T1988" s="152" t="s">
        <v>12431</v>
      </c>
      <c r="U1988" s="156">
        <v>25</v>
      </c>
      <c r="V1988" s="152" t="s">
        <v>157</v>
      </c>
      <c r="W1988" s="152" t="s">
        <v>166</v>
      </c>
      <c r="X1988" s="155">
        <v>5.5755677512000004</v>
      </c>
      <c r="Y1988" s="152" t="s">
        <v>159</v>
      </c>
      <c r="Z1988" s="154">
        <v>42104</v>
      </c>
      <c r="AA1988" s="153" t="s">
        <v>4326</v>
      </c>
      <c r="AB1988" s="152" t="s">
        <v>12237</v>
      </c>
      <c r="AC1988" s="152" t="s">
        <v>248</v>
      </c>
      <c r="AD1988" s="152" t="s">
        <v>272</v>
      </c>
    </row>
    <row r="1989" spans="1:30">
      <c r="A1989" s="189" t="s">
        <v>16575</v>
      </c>
      <c r="B1989" s="189" t="s">
        <v>16576</v>
      </c>
      <c r="C1989" s="154">
        <v>43830</v>
      </c>
      <c r="D1989" s="155">
        <v>1.1167</v>
      </c>
      <c r="E1989" s="155">
        <v>1.7299</v>
      </c>
      <c r="F1989" s="156">
        <v>0.116550116550132</v>
      </c>
      <c r="G1989" s="154">
        <v>43829</v>
      </c>
      <c r="H1989" s="155">
        <v>1.1153999999999999</v>
      </c>
      <c r="I1989" s="156">
        <v>7.8370766333603399</v>
      </c>
      <c r="J1989" s="152" t="s">
        <v>756</v>
      </c>
      <c r="K1989" s="156">
        <v>0.41363186763779503</v>
      </c>
      <c r="L1989" s="156">
        <v>2.27127026284457</v>
      </c>
      <c r="M1989" s="185">
        <v>2.47774558233567</v>
      </c>
      <c r="N1989" s="156">
        <v>3.6380510440835501</v>
      </c>
      <c r="O1989" s="156">
        <v>7.8370766333603399</v>
      </c>
      <c r="P1989" s="152" t="s">
        <v>756</v>
      </c>
      <c r="Q1989" s="156">
        <v>13.585043601817601</v>
      </c>
      <c r="R1989" s="152" t="s">
        <v>720</v>
      </c>
      <c r="S1989" s="156">
        <v>16.124600297653402</v>
      </c>
      <c r="T1989" s="152" t="s">
        <v>16577</v>
      </c>
      <c r="U1989" s="156">
        <v>95.173364230000004</v>
      </c>
      <c r="V1989" s="152" t="s">
        <v>157</v>
      </c>
      <c r="W1989" s="152" t="s">
        <v>189</v>
      </c>
      <c r="X1989" s="155">
        <v>0.63920639089999998</v>
      </c>
      <c r="Y1989" s="152" t="s">
        <v>159</v>
      </c>
      <c r="Z1989" s="154">
        <v>39568</v>
      </c>
      <c r="AA1989" s="153" t="s">
        <v>4326</v>
      </c>
      <c r="AB1989" s="152" t="s">
        <v>586</v>
      </c>
      <c r="AC1989" s="152" t="s">
        <v>228</v>
      </c>
      <c r="AD1989" s="152" t="s">
        <v>181</v>
      </c>
    </row>
    <row r="1990" spans="1:30">
      <c r="A1990" s="189" t="s">
        <v>4069</v>
      </c>
      <c r="B1990" s="189" t="s">
        <v>4070</v>
      </c>
      <c r="C1990" s="154">
        <v>43830</v>
      </c>
      <c r="D1990" s="155">
        <v>1.391</v>
      </c>
      <c r="E1990" s="155">
        <v>1.5509999999999999</v>
      </c>
      <c r="F1990" s="156">
        <v>0.21613832853026599</v>
      </c>
      <c r="G1990" s="154">
        <v>43829</v>
      </c>
      <c r="H1990" s="155">
        <v>1.3879999999999999</v>
      </c>
      <c r="I1990" s="156">
        <v>7.8294573643410699</v>
      </c>
      <c r="J1990" s="152" t="s">
        <v>6876</v>
      </c>
      <c r="K1990" s="156">
        <v>1.2372634643376901</v>
      </c>
      <c r="L1990" s="156">
        <v>3.6512667660208602</v>
      </c>
      <c r="M1990" s="185">
        <v>4.5864661654135199</v>
      </c>
      <c r="N1990" s="156">
        <v>6.3455657492354698</v>
      </c>
      <c r="O1990" s="156">
        <v>7.8294573643410699</v>
      </c>
      <c r="P1990" s="152" t="s">
        <v>6876</v>
      </c>
      <c r="Q1990" s="156">
        <v>10.748407643312101</v>
      </c>
      <c r="R1990" s="152" t="s">
        <v>6877</v>
      </c>
      <c r="S1990" s="156">
        <v>19.707401032702201</v>
      </c>
      <c r="T1990" s="152" t="s">
        <v>6878</v>
      </c>
      <c r="U1990" s="156">
        <v>58.7681836</v>
      </c>
      <c r="V1990" s="152" t="s">
        <v>157</v>
      </c>
      <c r="W1990" s="152" t="s">
        <v>166</v>
      </c>
      <c r="X1990" s="155">
        <v>1.1368514504</v>
      </c>
      <c r="Y1990" s="152" t="s">
        <v>159</v>
      </c>
      <c r="Z1990" s="154">
        <v>41163</v>
      </c>
      <c r="AA1990" s="153" t="s">
        <v>4326</v>
      </c>
      <c r="AB1990" s="152" t="s">
        <v>237</v>
      </c>
      <c r="AC1990" s="152" t="s">
        <v>179</v>
      </c>
      <c r="AD1990" s="152" t="s">
        <v>185</v>
      </c>
    </row>
    <row r="1991" spans="1:30">
      <c r="A1991" s="189" t="s">
        <v>9052</v>
      </c>
      <c r="B1991" s="189" t="s">
        <v>9053</v>
      </c>
      <c r="C1991" s="154">
        <v>43830</v>
      </c>
      <c r="D1991" s="155">
        <v>1.518</v>
      </c>
      <c r="E1991" s="155">
        <v>1.518</v>
      </c>
      <c r="F1991" s="156">
        <v>0</v>
      </c>
      <c r="G1991" s="154">
        <v>43829</v>
      </c>
      <c r="H1991" s="155">
        <v>1.518</v>
      </c>
      <c r="I1991" s="156">
        <v>7.8125000000000098</v>
      </c>
      <c r="J1991" s="152" t="s">
        <v>12432</v>
      </c>
      <c r="K1991" s="156">
        <v>0.46326935804104002</v>
      </c>
      <c r="L1991" s="156">
        <v>1.3351134846462001</v>
      </c>
      <c r="M1991" s="185">
        <v>1.8791946308724801</v>
      </c>
      <c r="N1991" s="156">
        <v>3.7593984962406002</v>
      </c>
      <c r="O1991" s="156">
        <v>7.8125000000000098</v>
      </c>
      <c r="P1991" s="152" t="s">
        <v>12432</v>
      </c>
      <c r="Q1991" s="156">
        <v>14.1353383458647</v>
      </c>
      <c r="R1991" s="152" t="s">
        <v>12433</v>
      </c>
      <c r="S1991" s="156">
        <v>20.571882446385999</v>
      </c>
      <c r="T1991" s="152" t="s">
        <v>12434</v>
      </c>
      <c r="U1991" s="156">
        <v>51.8</v>
      </c>
      <c r="V1991" s="152" t="s">
        <v>163</v>
      </c>
      <c r="W1991" s="152" t="s">
        <v>166</v>
      </c>
      <c r="X1991" s="155">
        <v>6.7127667018999997</v>
      </c>
      <c r="Y1991" s="152" t="s">
        <v>159</v>
      </c>
      <c r="Z1991" s="154">
        <v>42138</v>
      </c>
      <c r="AA1991" s="153" t="s">
        <v>4326</v>
      </c>
      <c r="AB1991" s="152" t="s">
        <v>597</v>
      </c>
      <c r="AC1991" s="152" t="s">
        <v>269</v>
      </c>
      <c r="AD1991" s="152" t="s">
        <v>162</v>
      </c>
    </row>
    <row r="1992" spans="1:30">
      <c r="A1992" s="189" t="s">
        <v>16578</v>
      </c>
      <c r="B1992" s="189" t="s">
        <v>16579</v>
      </c>
      <c r="C1992" s="154">
        <v>43830</v>
      </c>
      <c r="D1992" s="155">
        <v>1.1419999999999999</v>
      </c>
      <c r="E1992" s="155">
        <v>1.492</v>
      </c>
      <c r="F1992" s="156">
        <v>0.26338893766459998</v>
      </c>
      <c r="G1992" s="154">
        <v>43829</v>
      </c>
      <c r="H1992" s="155">
        <v>1.139</v>
      </c>
      <c r="I1992" s="156">
        <v>7.8081670484296897</v>
      </c>
      <c r="J1992" s="152" t="s">
        <v>16580</v>
      </c>
      <c r="K1992" s="156">
        <v>0.43975373790675698</v>
      </c>
      <c r="L1992" s="156">
        <v>1.6918967052537699</v>
      </c>
      <c r="M1992" s="185">
        <v>2.23814973337663</v>
      </c>
      <c r="N1992" s="156">
        <v>4.4830862325541503</v>
      </c>
      <c r="O1992" s="156">
        <v>7.8081670484296897</v>
      </c>
      <c r="P1992" s="152" t="s">
        <v>16580</v>
      </c>
      <c r="Q1992" s="156">
        <v>15.366285867793801</v>
      </c>
      <c r="R1992" s="152" t="s">
        <v>16581</v>
      </c>
      <c r="S1992" s="156">
        <v>18.832675377716999</v>
      </c>
      <c r="T1992" s="152" t="s">
        <v>16582</v>
      </c>
      <c r="U1992" s="156">
        <v>57.458046400000001</v>
      </c>
      <c r="V1992" s="152" t="s">
        <v>157</v>
      </c>
      <c r="W1992" s="152" t="s">
        <v>197</v>
      </c>
      <c r="X1992" s="155">
        <v>0.4773595739</v>
      </c>
      <c r="Y1992" s="152" t="s">
        <v>159</v>
      </c>
      <c r="Z1992" s="154">
        <v>41586</v>
      </c>
      <c r="AA1992" s="153" t="s">
        <v>4326</v>
      </c>
      <c r="AB1992" s="152" t="s">
        <v>583</v>
      </c>
      <c r="AC1992" s="152" t="s">
        <v>381</v>
      </c>
      <c r="AD1992" s="152" t="s">
        <v>173</v>
      </c>
    </row>
    <row r="1993" spans="1:30">
      <c r="A1993" s="189" t="s">
        <v>9054</v>
      </c>
      <c r="B1993" s="189" t="s">
        <v>9055</v>
      </c>
      <c r="C1993" s="154">
        <v>43830</v>
      </c>
      <c r="D1993" s="155">
        <v>1.093</v>
      </c>
      <c r="E1993" s="155">
        <v>1.093</v>
      </c>
      <c r="F1993" s="156">
        <v>9.1575091575081494E-2</v>
      </c>
      <c r="G1993" s="154">
        <v>43829</v>
      </c>
      <c r="H1993" s="155">
        <v>1.0920000000000001</v>
      </c>
      <c r="I1993" s="156">
        <v>7.7909270216962501</v>
      </c>
      <c r="J1993" s="152" t="s">
        <v>12435</v>
      </c>
      <c r="K1993" s="156">
        <v>1.20370370370369</v>
      </c>
      <c r="L1993" s="156">
        <v>3.4058656575212898</v>
      </c>
      <c r="M1993" s="185">
        <v>5.5019305019304996</v>
      </c>
      <c r="N1993" s="156">
        <v>8.7562189054726502</v>
      </c>
      <c r="O1993" s="156">
        <v>7.7909270216962501</v>
      </c>
      <c r="P1993" s="152" t="s">
        <v>12435</v>
      </c>
      <c r="Q1993" s="156">
        <v>6.2196307094266299</v>
      </c>
      <c r="R1993" s="152" t="s">
        <v>12436</v>
      </c>
      <c r="S1993" s="156">
        <v>7.6847290640394199</v>
      </c>
      <c r="T1993" s="152" t="s">
        <v>12437</v>
      </c>
      <c r="U1993" s="156">
        <v>9.3000000000000007</v>
      </c>
      <c r="V1993" s="152" t="s">
        <v>163</v>
      </c>
      <c r="W1993" s="152" t="s">
        <v>158</v>
      </c>
      <c r="X1993" s="155">
        <v>1.3126179764999999</v>
      </c>
      <c r="Y1993" s="152" t="s">
        <v>159</v>
      </c>
      <c r="Z1993" s="154">
        <v>42272</v>
      </c>
      <c r="AA1993" s="153" t="s">
        <v>4326</v>
      </c>
      <c r="AB1993" s="152" t="s">
        <v>10972</v>
      </c>
      <c r="AC1993" s="152" t="s">
        <v>271</v>
      </c>
      <c r="AD1993" s="152" t="s">
        <v>185</v>
      </c>
    </row>
    <row r="1994" spans="1:30">
      <c r="A1994" s="189" t="s">
        <v>16583</v>
      </c>
      <c r="B1994" s="189" t="s">
        <v>16584</v>
      </c>
      <c r="C1994" s="154">
        <v>43830</v>
      </c>
      <c r="D1994" s="155">
        <v>1.0831</v>
      </c>
      <c r="E1994" s="155">
        <v>1.0831</v>
      </c>
      <c r="F1994" s="156">
        <v>0.120170086892203</v>
      </c>
      <c r="G1994" s="154">
        <v>43829</v>
      </c>
      <c r="H1994" s="155">
        <v>1.0818000000000001</v>
      </c>
      <c r="I1994" s="156">
        <v>7.7818688426709199</v>
      </c>
      <c r="J1994" s="152" t="s">
        <v>16585</v>
      </c>
      <c r="K1994" s="156">
        <v>0.50106708731556504</v>
      </c>
      <c r="L1994" s="156">
        <v>1.3569155904922301</v>
      </c>
      <c r="M1994" s="185">
        <v>1.60412757973733</v>
      </c>
      <c r="N1994" s="156">
        <v>3.18186148423358</v>
      </c>
      <c r="O1994" s="156">
        <v>7.7818688426709199</v>
      </c>
      <c r="P1994" s="152" t="s">
        <v>16585</v>
      </c>
      <c r="Q1994" s="157">
        <v>0</v>
      </c>
      <c r="R1994" s="152"/>
      <c r="S1994" s="157">
        <v>0</v>
      </c>
      <c r="T1994" s="152"/>
      <c r="U1994" s="156">
        <v>8.31</v>
      </c>
      <c r="V1994" s="152" t="s">
        <v>157</v>
      </c>
      <c r="W1994" s="152" t="s">
        <v>95</v>
      </c>
      <c r="X1994" s="155">
        <v>12.3743526827</v>
      </c>
      <c r="Y1994" s="152" t="s">
        <v>159</v>
      </c>
      <c r="Z1994" s="154">
        <v>43446</v>
      </c>
      <c r="AA1994" s="153" t="s">
        <v>4326</v>
      </c>
      <c r="AB1994" s="152" t="s">
        <v>6836</v>
      </c>
      <c r="AC1994" s="152" t="s">
        <v>176</v>
      </c>
      <c r="AD1994" s="152" t="s">
        <v>185</v>
      </c>
    </row>
    <row r="1995" spans="1:30">
      <c r="A1995" s="189" t="s">
        <v>9056</v>
      </c>
      <c r="B1995" s="189" t="s">
        <v>9057</v>
      </c>
      <c r="C1995" s="154">
        <v>43830</v>
      </c>
      <c r="D1995" s="155">
        <v>1.2889999999999999</v>
      </c>
      <c r="E1995" s="155">
        <v>1.2889999999999999</v>
      </c>
      <c r="F1995" s="156">
        <v>0.23328149300154699</v>
      </c>
      <c r="G1995" s="154">
        <v>43829</v>
      </c>
      <c r="H1995" s="155">
        <v>1.286</v>
      </c>
      <c r="I1995" s="156">
        <v>7.7759197324414702</v>
      </c>
      <c r="J1995" s="152" t="s">
        <v>12438</v>
      </c>
      <c r="K1995" s="156">
        <v>0.467653936087296</v>
      </c>
      <c r="L1995" s="156">
        <v>0.93970242756460598</v>
      </c>
      <c r="M1995" s="185">
        <v>1.49606299212598</v>
      </c>
      <c r="N1995" s="156">
        <v>1.65615141955835</v>
      </c>
      <c r="O1995" s="156">
        <v>7.7759197324414702</v>
      </c>
      <c r="P1995" s="152" t="s">
        <v>12438</v>
      </c>
      <c r="Q1995" s="156">
        <v>-4.0208488458674596</v>
      </c>
      <c r="R1995" s="152" t="s">
        <v>12439</v>
      </c>
      <c r="S1995" s="156">
        <v>28.003972194637502</v>
      </c>
      <c r="T1995" s="152" t="s">
        <v>12440</v>
      </c>
      <c r="U1995" s="156">
        <v>28.9</v>
      </c>
      <c r="V1995" s="152" t="s">
        <v>174</v>
      </c>
      <c r="W1995" s="152" t="s">
        <v>189</v>
      </c>
      <c r="X1995" s="155">
        <v>11.864394814600001</v>
      </c>
      <c r="Y1995" s="152" t="s">
        <v>159</v>
      </c>
      <c r="Z1995" s="154">
        <v>42524</v>
      </c>
      <c r="AA1995" s="153" t="s">
        <v>4326</v>
      </c>
      <c r="AB1995" s="152" t="s">
        <v>595</v>
      </c>
      <c r="AC1995" s="152" t="s">
        <v>209</v>
      </c>
      <c r="AD1995" s="152" t="s">
        <v>162</v>
      </c>
    </row>
    <row r="1996" spans="1:30">
      <c r="A1996" s="189" t="s">
        <v>16586</v>
      </c>
      <c r="B1996" s="189" t="s">
        <v>16587</v>
      </c>
      <c r="C1996" s="154">
        <v>43830</v>
      </c>
      <c r="D1996" s="155">
        <v>1.1930000000000001</v>
      </c>
      <c r="E1996" s="155">
        <v>1.2030000000000001</v>
      </c>
      <c r="F1996" s="156">
        <v>0.25210084033615099</v>
      </c>
      <c r="G1996" s="154">
        <v>43829</v>
      </c>
      <c r="H1996" s="155">
        <v>1.19</v>
      </c>
      <c r="I1996" s="156">
        <v>7.7687443541102201</v>
      </c>
      <c r="J1996" s="152" t="s">
        <v>16537</v>
      </c>
      <c r="K1996" s="156">
        <v>0.59021922428331297</v>
      </c>
      <c r="L1996" s="156">
        <v>0.420875420875443</v>
      </c>
      <c r="M1996" s="185">
        <v>0.84530853761623603</v>
      </c>
      <c r="N1996" s="156">
        <v>-0.25083612040131797</v>
      </c>
      <c r="O1996" s="156">
        <v>7.7687443541102201</v>
      </c>
      <c r="P1996" s="152" t="s">
        <v>16537</v>
      </c>
      <c r="Q1996" s="156">
        <v>0.16792611251049999</v>
      </c>
      <c r="R1996" s="152" t="s">
        <v>16588</v>
      </c>
      <c r="S1996" s="156">
        <v>-2.8501628664494998</v>
      </c>
      <c r="T1996" s="152" t="s">
        <v>16589</v>
      </c>
      <c r="U1996" s="156">
        <v>20.482382300000001</v>
      </c>
      <c r="V1996" s="152" t="s">
        <v>157</v>
      </c>
      <c r="W1996" s="152" t="s">
        <v>186</v>
      </c>
      <c r="X1996" s="155">
        <v>0.34559010950000002</v>
      </c>
      <c r="Y1996" s="152" t="s">
        <v>159</v>
      </c>
      <c r="Z1996" s="154">
        <v>41480</v>
      </c>
      <c r="AA1996" s="153" t="s">
        <v>4326</v>
      </c>
      <c r="AB1996" s="152" t="s">
        <v>787</v>
      </c>
      <c r="AC1996" s="152" t="s">
        <v>246</v>
      </c>
      <c r="AD1996" s="152" t="s">
        <v>247</v>
      </c>
    </row>
    <row r="1997" spans="1:30">
      <c r="A1997" s="189" t="s">
        <v>1244</v>
      </c>
      <c r="B1997" s="189" t="s">
        <v>1245</v>
      </c>
      <c r="C1997" s="154">
        <v>43830</v>
      </c>
      <c r="D1997" s="155">
        <v>1.2949999999999999</v>
      </c>
      <c r="E1997" s="155">
        <v>1.345</v>
      </c>
      <c r="F1997" s="156">
        <v>0</v>
      </c>
      <c r="G1997" s="154">
        <v>43829</v>
      </c>
      <c r="H1997" s="155">
        <v>1.2949999999999999</v>
      </c>
      <c r="I1997" s="156">
        <v>7.7371048252911896</v>
      </c>
      <c r="J1997" s="152" t="s">
        <v>16590</v>
      </c>
      <c r="K1997" s="156">
        <v>0.154679040989952</v>
      </c>
      <c r="L1997" s="156">
        <v>0.30983733539892799</v>
      </c>
      <c r="M1997" s="185">
        <v>0.62160062160062901</v>
      </c>
      <c r="N1997" s="156">
        <v>2.5336500395882999</v>
      </c>
      <c r="O1997" s="156">
        <v>7.7371048252911896</v>
      </c>
      <c r="P1997" s="152" t="s">
        <v>16590</v>
      </c>
      <c r="Q1997" s="156">
        <v>7.9166666666666599</v>
      </c>
      <c r="R1997" s="152" t="s">
        <v>16591</v>
      </c>
      <c r="S1997" s="156">
        <v>8.7617237903225806</v>
      </c>
      <c r="T1997" s="152" t="s">
        <v>16592</v>
      </c>
      <c r="U1997" s="156">
        <v>34.864537499999997</v>
      </c>
      <c r="V1997" s="152" t="s">
        <v>174</v>
      </c>
      <c r="W1997" s="152" t="s">
        <v>186</v>
      </c>
      <c r="X1997" s="155">
        <v>3.1689977039000001</v>
      </c>
      <c r="Y1997" s="152" t="s">
        <v>159</v>
      </c>
      <c r="Z1997" s="154">
        <v>41523</v>
      </c>
      <c r="AA1997" s="153" t="s">
        <v>4326</v>
      </c>
      <c r="AB1997" s="152" t="s">
        <v>1246</v>
      </c>
      <c r="AC1997" s="152" t="s">
        <v>209</v>
      </c>
      <c r="AD1997" s="152" t="s">
        <v>162</v>
      </c>
    </row>
    <row r="1998" spans="1:30">
      <c r="A1998" s="189" t="s">
        <v>9058</v>
      </c>
      <c r="B1998" s="189" t="s">
        <v>9059</v>
      </c>
      <c r="C1998" s="154">
        <v>43830</v>
      </c>
      <c r="D1998" s="155">
        <v>0.92620000000000002</v>
      </c>
      <c r="E1998" s="155">
        <v>0.92620000000000002</v>
      </c>
      <c r="F1998" s="156">
        <v>-0.18320939756438501</v>
      </c>
      <c r="G1998" s="154">
        <v>43829</v>
      </c>
      <c r="H1998" s="155">
        <v>0.92789999999999995</v>
      </c>
      <c r="I1998" s="156">
        <v>7.7352564848202903</v>
      </c>
      <c r="J1998" s="152" t="s">
        <v>12441</v>
      </c>
      <c r="K1998" s="156">
        <v>0.173047804455986</v>
      </c>
      <c r="L1998" s="156">
        <v>4.5726543976515703</v>
      </c>
      <c r="M1998" s="185">
        <v>6.45977011494253</v>
      </c>
      <c r="N1998" s="156">
        <v>1.7466769196968099</v>
      </c>
      <c r="O1998" s="156">
        <v>7.7352564848202903</v>
      </c>
      <c r="P1998" s="152" t="s">
        <v>12441</v>
      </c>
      <c r="Q1998" s="156">
        <v>-7.4725274725274602</v>
      </c>
      <c r="R1998" s="152" t="s">
        <v>12442</v>
      </c>
      <c r="S1998" s="157">
        <v>0</v>
      </c>
      <c r="T1998" s="152"/>
      <c r="U1998" s="156">
        <v>-7.38</v>
      </c>
      <c r="V1998" s="152" t="s">
        <v>174</v>
      </c>
      <c r="W1998" s="152" t="s">
        <v>95</v>
      </c>
      <c r="X1998" s="155">
        <v>0.81100877199999999</v>
      </c>
      <c r="Y1998" s="152" t="s">
        <v>159</v>
      </c>
      <c r="Z1998" s="154">
        <v>43089</v>
      </c>
      <c r="AA1998" s="153" t="s">
        <v>4326</v>
      </c>
      <c r="AB1998" s="152" t="s">
        <v>10778</v>
      </c>
      <c r="AC1998" s="152" t="s">
        <v>331</v>
      </c>
      <c r="AD1998" s="152" t="s">
        <v>162</v>
      </c>
    </row>
    <row r="1999" spans="1:30">
      <c r="A1999" s="189" t="s">
        <v>16593</v>
      </c>
      <c r="B1999" s="189" t="s">
        <v>16594</v>
      </c>
      <c r="C1999" s="154">
        <v>43830</v>
      </c>
      <c r="D1999" s="155">
        <v>1.0847</v>
      </c>
      <c r="E1999" s="155">
        <v>1.0847</v>
      </c>
      <c r="F1999" s="156">
        <v>0.39800074046649098</v>
      </c>
      <c r="G1999" s="154">
        <v>43829</v>
      </c>
      <c r="H1999" s="155">
        <v>1.0804</v>
      </c>
      <c r="I1999" s="156">
        <v>7.7159880834161001</v>
      </c>
      <c r="J1999" s="152" t="s">
        <v>16595</v>
      </c>
      <c r="K1999" s="156">
        <v>2.2530165912518898</v>
      </c>
      <c r="L1999" s="156">
        <v>4.4286126889380997</v>
      </c>
      <c r="M1999" s="185">
        <v>4.3281715879580602</v>
      </c>
      <c r="N1999" s="156">
        <v>6.1454154026812802</v>
      </c>
      <c r="O1999" s="156">
        <v>7.7159880834161001</v>
      </c>
      <c r="P1999" s="152" t="s">
        <v>16595</v>
      </c>
      <c r="Q1999" s="157">
        <v>0</v>
      </c>
      <c r="R1999" s="152"/>
      <c r="S1999" s="157">
        <v>0</v>
      </c>
      <c r="T1999" s="152"/>
      <c r="U1999" s="156">
        <v>8.4700000000000006</v>
      </c>
      <c r="V1999" s="152" t="s">
        <v>174</v>
      </c>
      <c r="W1999" s="152" t="s">
        <v>95</v>
      </c>
      <c r="X1999" s="155">
        <v>4.6344975099999998E-2</v>
      </c>
      <c r="Y1999" s="152" t="s">
        <v>159</v>
      </c>
      <c r="Z1999" s="154">
        <v>43370</v>
      </c>
      <c r="AA1999" s="153" t="s">
        <v>4326</v>
      </c>
      <c r="AB1999" s="152" t="s">
        <v>258</v>
      </c>
      <c r="AC1999" s="152" t="s">
        <v>240</v>
      </c>
      <c r="AD1999" s="152" t="s">
        <v>185</v>
      </c>
    </row>
    <row r="2000" spans="1:30">
      <c r="A2000" s="189" t="s">
        <v>16596</v>
      </c>
      <c r="B2000" s="189" t="s">
        <v>16597</v>
      </c>
      <c r="C2000" s="154">
        <v>43830</v>
      </c>
      <c r="D2000" s="155">
        <v>1.2366999999999999</v>
      </c>
      <c r="E2000" s="155">
        <v>1.4367000000000001</v>
      </c>
      <c r="F2000" s="156">
        <v>4.0446529687755799E-2</v>
      </c>
      <c r="G2000" s="154">
        <v>43829</v>
      </c>
      <c r="H2000" s="155">
        <v>1.2362</v>
      </c>
      <c r="I2000" s="156">
        <v>7.7077164257097897</v>
      </c>
      <c r="J2000" s="152" t="s">
        <v>16598</v>
      </c>
      <c r="K2000" s="156">
        <v>0.23504619873561</v>
      </c>
      <c r="L2000" s="156">
        <v>0.75769920156428106</v>
      </c>
      <c r="M2000" s="185">
        <v>1.2112284147638901</v>
      </c>
      <c r="N2000" s="156">
        <v>2.3504096664735599</v>
      </c>
      <c r="O2000" s="156">
        <v>7.7077164257097897</v>
      </c>
      <c r="P2000" s="152" t="s">
        <v>16598</v>
      </c>
      <c r="Q2000" s="156">
        <v>11.727961274961601</v>
      </c>
      <c r="R2000" s="152" t="s">
        <v>16599</v>
      </c>
      <c r="S2000" s="156">
        <v>14.004549827586199</v>
      </c>
      <c r="T2000" s="152" t="s">
        <v>16600</v>
      </c>
      <c r="U2000" s="156">
        <v>45.469805579999999</v>
      </c>
      <c r="V2000" s="152" t="s">
        <v>157</v>
      </c>
      <c r="W2000" s="152" t="s">
        <v>166</v>
      </c>
      <c r="X2000" s="155">
        <v>0.14174036449999999</v>
      </c>
      <c r="Y2000" s="152" t="s">
        <v>159</v>
      </c>
      <c r="Z2000" s="154">
        <v>41163</v>
      </c>
      <c r="AA2000" s="153" t="s">
        <v>4326</v>
      </c>
      <c r="AB2000" s="152" t="s">
        <v>1275</v>
      </c>
      <c r="AC2000" s="152" t="s">
        <v>283</v>
      </c>
      <c r="AD2000" s="152" t="s">
        <v>173</v>
      </c>
    </row>
    <row r="2001" spans="1:30">
      <c r="A2001" s="189" t="s">
        <v>16601</v>
      </c>
      <c r="B2001" s="189" t="s">
        <v>16602</v>
      </c>
      <c r="C2001" s="154">
        <v>43830</v>
      </c>
      <c r="D2001" s="155">
        <v>1.2146999999999999</v>
      </c>
      <c r="E2001" s="155">
        <v>1.2146999999999999</v>
      </c>
      <c r="F2001" s="156">
        <v>0.19797079930709899</v>
      </c>
      <c r="G2001" s="154">
        <v>43829</v>
      </c>
      <c r="H2001" s="155">
        <v>1.2122999999999999</v>
      </c>
      <c r="I2001" s="156">
        <v>7.6957177054703401</v>
      </c>
      <c r="J2001" s="152" t="s">
        <v>16603</v>
      </c>
      <c r="K2001" s="156">
        <v>0.36354622820787902</v>
      </c>
      <c r="L2001" s="156">
        <v>1.62302350874256</v>
      </c>
      <c r="M2001" s="185">
        <v>3.1504755434782501</v>
      </c>
      <c r="N2001" s="156">
        <v>6.4872446743227696</v>
      </c>
      <c r="O2001" s="156">
        <v>7.6957177054703401</v>
      </c>
      <c r="P2001" s="152" t="s">
        <v>16603</v>
      </c>
      <c r="Q2001" s="156">
        <v>8.2427374799500797</v>
      </c>
      <c r="R2001" s="152" t="s">
        <v>16604</v>
      </c>
      <c r="S2001" s="156">
        <v>15.685714285714299</v>
      </c>
      <c r="T2001" s="152" t="s">
        <v>16605</v>
      </c>
      <c r="U2001" s="156">
        <v>21.47</v>
      </c>
      <c r="V2001" s="152" t="s">
        <v>157</v>
      </c>
      <c r="W2001" s="152" t="s">
        <v>189</v>
      </c>
      <c r="X2001" s="155">
        <v>0.26024149990000001</v>
      </c>
      <c r="Y2001" s="152" t="s">
        <v>159</v>
      </c>
      <c r="Z2001" s="154">
        <v>42473</v>
      </c>
      <c r="AA2001" s="153" t="s">
        <v>4326</v>
      </c>
      <c r="AB2001" s="152" t="s">
        <v>16606</v>
      </c>
      <c r="AC2001" s="152" t="s">
        <v>343</v>
      </c>
      <c r="AD2001" s="152" t="s">
        <v>162</v>
      </c>
    </row>
    <row r="2002" spans="1:30">
      <c r="A2002" s="189" t="s">
        <v>16607</v>
      </c>
      <c r="B2002" s="189" t="s">
        <v>16608</v>
      </c>
      <c r="C2002" s="154">
        <v>43830</v>
      </c>
      <c r="D2002" s="155">
        <v>1.123</v>
      </c>
      <c r="E2002" s="155">
        <v>1.123</v>
      </c>
      <c r="F2002" s="156">
        <v>0.17841213202497799</v>
      </c>
      <c r="G2002" s="154">
        <v>43829</v>
      </c>
      <c r="H2002" s="155">
        <v>1.121</v>
      </c>
      <c r="I2002" s="156">
        <v>7.6701821668264696</v>
      </c>
      <c r="J2002" s="152" t="s">
        <v>16609</v>
      </c>
      <c r="K2002" s="156">
        <v>0.53715308863026001</v>
      </c>
      <c r="L2002" s="156">
        <v>1.6289592760181</v>
      </c>
      <c r="M2002" s="185">
        <v>2.1838034576888101</v>
      </c>
      <c r="N2002" s="156">
        <v>5.54511278195488</v>
      </c>
      <c r="O2002" s="156">
        <v>7.6701821668264696</v>
      </c>
      <c r="P2002" s="152" t="s">
        <v>16609</v>
      </c>
      <c r="Q2002" s="156">
        <v>6.2440870387890302</v>
      </c>
      <c r="R2002" s="152" t="s">
        <v>16610</v>
      </c>
      <c r="S2002" s="156">
        <v>11.078140454995101</v>
      </c>
      <c r="T2002" s="152" t="s">
        <v>16611</v>
      </c>
      <c r="U2002" s="156">
        <v>12.3</v>
      </c>
      <c r="V2002" s="152" t="s">
        <v>157</v>
      </c>
      <c r="W2002" s="152" t="s">
        <v>158</v>
      </c>
      <c r="X2002" s="155">
        <v>1.1089539400000001E-2</v>
      </c>
      <c r="Y2002" s="152" t="s">
        <v>159</v>
      </c>
      <c r="Z2002" s="154">
        <v>42426</v>
      </c>
      <c r="AA2002" s="153" t="s">
        <v>4326</v>
      </c>
      <c r="AB2002" s="152" t="s">
        <v>218</v>
      </c>
      <c r="AC2002" s="152" t="s">
        <v>219</v>
      </c>
      <c r="AD2002" s="152" t="s">
        <v>207</v>
      </c>
    </row>
    <row r="2003" spans="1:30">
      <c r="A2003" s="189" t="s">
        <v>1273</v>
      </c>
      <c r="B2003" s="189" t="s">
        <v>1274</v>
      </c>
      <c r="C2003" s="154">
        <v>43830</v>
      </c>
      <c r="D2003" s="155">
        <v>1.1738</v>
      </c>
      <c r="E2003" s="155">
        <v>1.1738</v>
      </c>
      <c r="F2003" s="156">
        <v>5.11421752471816E-2</v>
      </c>
      <c r="G2003" s="154">
        <v>43826</v>
      </c>
      <c r="H2003" s="155">
        <v>1.1732</v>
      </c>
      <c r="I2003" s="156">
        <v>7.6584426304686701</v>
      </c>
      <c r="J2003" s="152" t="s">
        <v>16612</v>
      </c>
      <c r="K2003" s="156">
        <v>0.162129874562677</v>
      </c>
      <c r="L2003" s="156">
        <v>0.66895368782161502</v>
      </c>
      <c r="M2003" s="185">
        <v>1.4432633307406399</v>
      </c>
      <c r="N2003" s="156">
        <v>3.4914477164521101</v>
      </c>
      <c r="O2003" s="156">
        <v>7.6584426304686701</v>
      </c>
      <c r="P2003" s="152" t="s">
        <v>16612</v>
      </c>
      <c r="Q2003" s="157">
        <v>0</v>
      </c>
      <c r="R2003" s="152"/>
      <c r="S2003" s="157">
        <v>0</v>
      </c>
      <c r="T2003" s="152"/>
      <c r="U2003" s="156">
        <v>17.38</v>
      </c>
      <c r="V2003" s="152" t="s">
        <v>309</v>
      </c>
      <c r="W2003" s="152" t="s">
        <v>95</v>
      </c>
      <c r="X2003" s="155">
        <v>2.7348226463</v>
      </c>
      <c r="Y2003" s="152" t="s">
        <v>159</v>
      </c>
      <c r="Z2003" s="154">
        <v>43144</v>
      </c>
      <c r="AA2003" s="153" t="s">
        <v>4326</v>
      </c>
      <c r="AB2003" s="152" t="s">
        <v>4631</v>
      </c>
      <c r="AC2003" s="152" t="s">
        <v>176</v>
      </c>
      <c r="AD2003" s="152" t="s">
        <v>165</v>
      </c>
    </row>
    <row r="2004" spans="1:30">
      <c r="A2004" s="189" t="s">
        <v>16613</v>
      </c>
      <c r="B2004" s="189" t="s">
        <v>16614</v>
      </c>
      <c r="C2004" s="154">
        <v>43830</v>
      </c>
      <c r="D2004" s="155">
        <v>1.534</v>
      </c>
      <c r="E2004" s="155">
        <v>1.5640000000000001</v>
      </c>
      <c r="F2004" s="156">
        <v>0</v>
      </c>
      <c r="G2004" s="154">
        <v>43829</v>
      </c>
      <c r="H2004" s="155">
        <v>1.534</v>
      </c>
      <c r="I2004" s="156">
        <v>7.6491228070175401</v>
      </c>
      <c r="J2004" s="152" t="s">
        <v>16615</v>
      </c>
      <c r="K2004" s="156">
        <v>0.13054830287206701</v>
      </c>
      <c r="L2004" s="156">
        <v>0.72225869993434499</v>
      </c>
      <c r="M2004" s="185">
        <v>1.45502645502645</v>
      </c>
      <c r="N2004" s="156">
        <v>3.64864864864865</v>
      </c>
      <c r="O2004" s="156">
        <v>7.6491228070175401</v>
      </c>
      <c r="P2004" s="152" t="s">
        <v>16615</v>
      </c>
      <c r="Q2004" s="156">
        <v>17.3680183626626</v>
      </c>
      <c r="R2004" s="152" t="s">
        <v>16616</v>
      </c>
      <c r="S2004" s="156">
        <v>18.638824439288499</v>
      </c>
      <c r="T2004" s="152" t="s">
        <v>16617</v>
      </c>
      <c r="U2004" s="156">
        <v>57.709006000000002</v>
      </c>
      <c r="V2004" s="152" t="s">
        <v>174</v>
      </c>
      <c r="W2004" s="152" t="s">
        <v>166</v>
      </c>
      <c r="X2004" s="155">
        <v>0.3734984354</v>
      </c>
      <c r="Y2004" s="152" t="s">
        <v>159</v>
      </c>
      <c r="Z2004" s="154">
        <v>41303</v>
      </c>
      <c r="AA2004" s="153" t="s">
        <v>4326</v>
      </c>
      <c r="AB2004" s="152" t="s">
        <v>311</v>
      </c>
      <c r="AC2004" s="152" t="s">
        <v>249</v>
      </c>
      <c r="AD2004" s="152" t="s">
        <v>162</v>
      </c>
    </row>
    <row r="2005" spans="1:30">
      <c r="A2005" s="189" t="s">
        <v>16618</v>
      </c>
      <c r="B2005" s="189" t="s">
        <v>16619</v>
      </c>
      <c r="C2005" s="154">
        <v>43830</v>
      </c>
      <c r="D2005" s="155">
        <v>1.099</v>
      </c>
      <c r="E2005" s="155">
        <v>1.1539999999999999</v>
      </c>
      <c r="F2005" s="156">
        <v>9.1074681238592595E-2</v>
      </c>
      <c r="G2005" s="154">
        <v>43829</v>
      </c>
      <c r="H2005" s="155">
        <v>1.0980000000000001</v>
      </c>
      <c r="I2005" s="156">
        <v>7.6155079789471802</v>
      </c>
      <c r="J2005" s="152" t="s">
        <v>16620</v>
      </c>
      <c r="K2005" s="156">
        <v>0.45703839122484302</v>
      </c>
      <c r="L2005" s="156">
        <v>1.0110294117647001</v>
      </c>
      <c r="M2005" s="185">
        <v>1.7592447879790101</v>
      </c>
      <c r="N2005" s="156">
        <v>4.26943488711321</v>
      </c>
      <c r="O2005" s="156">
        <v>7.6155079789471802</v>
      </c>
      <c r="P2005" s="152" t="s">
        <v>16620</v>
      </c>
      <c r="Q2005" s="156">
        <v>10.383119950847201</v>
      </c>
      <c r="R2005" s="152" t="s">
        <v>16621</v>
      </c>
      <c r="S2005" s="156">
        <v>12.871794449853899</v>
      </c>
      <c r="T2005" s="152" t="s">
        <v>16622</v>
      </c>
      <c r="U2005" s="156">
        <v>15.919332900000001</v>
      </c>
      <c r="V2005" s="152" t="s">
        <v>163</v>
      </c>
      <c r="W2005" s="152" t="s">
        <v>166</v>
      </c>
      <c r="X2005" s="155">
        <v>2.4360888000000001E-2</v>
      </c>
      <c r="Y2005" s="152" t="s">
        <v>159</v>
      </c>
      <c r="Z2005" s="154">
        <v>42174</v>
      </c>
      <c r="AA2005" s="153" t="s">
        <v>4326</v>
      </c>
      <c r="AB2005" s="152" t="s">
        <v>16515</v>
      </c>
      <c r="AC2005" s="152" t="s">
        <v>161</v>
      </c>
      <c r="AD2005" s="152" t="s">
        <v>247</v>
      </c>
    </row>
    <row r="2006" spans="1:30">
      <c r="A2006" s="189" t="s">
        <v>9060</v>
      </c>
      <c r="B2006" s="189" t="s">
        <v>9061</v>
      </c>
      <c r="C2006" s="154">
        <v>43830</v>
      </c>
      <c r="D2006" s="155">
        <v>1.131</v>
      </c>
      <c r="E2006" s="155">
        <v>1.1859999999999999</v>
      </c>
      <c r="F2006" s="156">
        <v>8.8495575221253106E-2</v>
      </c>
      <c r="G2006" s="154">
        <v>43829</v>
      </c>
      <c r="H2006" s="155">
        <v>1.1299999999999999</v>
      </c>
      <c r="I2006" s="156">
        <v>7.6100870353581298</v>
      </c>
      <c r="J2006" s="152" t="s">
        <v>12443</v>
      </c>
      <c r="K2006" s="156">
        <v>0.71237756010685804</v>
      </c>
      <c r="L2006" s="156">
        <v>2.0758122743682401</v>
      </c>
      <c r="M2006" s="185">
        <v>2.58766292134833</v>
      </c>
      <c r="N2006" s="156">
        <v>2.49907253886012</v>
      </c>
      <c r="O2006" s="156">
        <v>7.6100870353581298</v>
      </c>
      <c r="P2006" s="152" t="s">
        <v>12443</v>
      </c>
      <c r="Q2006" s="156">
        <v>10.618756756756801</v>
      </c>
      <c r="R2006" s="152" t="s">
        <v>12444</v>
      </c>
      <c r="S2006" s="156">
        <v>18.5753506493507</v>
      </c>
      <c r="T2006" s="152" t="s">
        <v>12445</v>
      </c>
      <c r="U2006" s="156">
        <v>18.693926000000001</v>
      </c>
      <c r="V2006" s="152" t="s">
        <v>163</v>
      </c>
      <c r="W2006" s="152" t="s">
        <v>189</v>
      </c>
      <c r="X2006" s="155">
        <v>2.9100130681</v>
      </c>
      <c r="Y2006" s="152" t="s">
        <v>159</v>
      </c>
      <c r="Z2006" s="154">
        <v>42725</v>
      </c>
      <c r="AA2006" s="153" t="s">
        <v>4326</v>
      </c>
      <c r="AB2006" s="152" t="s">
        <v>12446</v>
      </c>
      <c r="AC2006" s="152" t="s">
        <v>209</v>
      </c>
      <c r="AD2006" s="152" t="s">
        <v>173</v>
      </c>
    </row>
    <row r="2007" spans="1:30">
      <c r="A2007" s="189" t="s">
        <v>1283</v>
      </c>
      <c r="B2007" s="189" t="s">
        <v>1284</v>
      </c>
      <c r="C2007" s="154">
        <v>43830</v>
      </c>
      <c r="D2007" s="155">
        <v>1.1906000000000001</v>
      </c>
      <c r="E2007" s="155">
        <v>1.1906000000000001</v>
      </c>
      <c r="F2007" s="156">
        <v>4.2013276195291702E-2</v>
      </c>
      <c r="G2007" s="154">
        <v>43829</v>
      </c>
      <c r="H2007" s="155">
        <v>1.1900999999999999</v>
      </c>
      <c r="I2007" s="156">
        <v>7.6005422503389104</v>
      </c>
      <c r="J2007" s="152" t="s">
        <v>16623</v>
      </c>
      <c r="K2007" s="156">
        <v>0.235729920862109</v>
      </c>
      <c r="L2007" s="156">
        <v>0.83848564410942805</v>
      </c>
      <c r="M2007" s="185">
        <v>1.2759441987070499</v>
      </c>
      <c r="N2007" s="156">
        <v>3.5124326204138598</v>
      </c>
      <c r="O2007" s="156">
        <v>7.6005422503389104</v>
      </c>
      <c r="P2007" s="152" t="s">
        <v>16623</v>
      </c>
      <c r="Q2007" s="156">
        <v>16.178766588602699</v>
      </c>
      <c r="R2007" s="152" t="s">
        <v>16624</v>
      </c>
      <c r="S2007" s="156">
        <v>19.024292712186401</v>
      </c>
      <c r="T2007" s="152" t="s">
        <v>16625</v>
      </c>
      <c r="U2007" s="156">
        <v>19.059999999999999</v>
      </c>
      <c r="V2007" s="152" t="s">
        <v>174</v>
      </c>
      <c r="W2007" s="152" t="s">
        <v>189</v>
      </c>
      <c r="X2007" s="155">
        <v>3.5297216548999999</v>
      </c>
      <c r="Y2007" s="152" t="s">
        <v>159</v>
      </c>
      <c r="Z2007" s="154">
        <v>42733</v>
      </c>
      <c r="AA2007" s="153" t="s">
        <v>4326</v>
      </c>
      <c r="AB2007" s="152" t="s">
        <v>1224</v>
      </c>
      <c r="AC2007" s="152" t="s">
        <v>175</v>
      </c>
      <c r="AD2007" s="152" t="s">
        <v>165</v>
      </c>
    </row>
    <row r="2008" spans="1:30">
      <c r="A2008" s="189" t="s">
        <v>3918</v>
      </c>
      <c r="B2008" s="189" t="s">
        <v>3919</v>
      </c>
      <c r="C2008" s="154">
        <v>43830</v>
      </c>
      <c r="D2008" s="155">
        <v>1.3320000000000001</v>
      </c>
      <c r="E2008" s="155">
        <v>1.6339999999999999</v>
      </c>
      <c r="F2008" s="156">
        <v>7.5131480090164904E-2</v>
      </c>
      <c r="G2008" s="154">
        <v>43829</v>
      </c>
      <c r="H2008" s="155">
        <v>1.331</v>
      </c>
      <c r="I2008" s="156">
        <v>7.5928917609046902</v>
      </c>
      <c r="J2008" s="152" t="s">
        <v>6879</v>
      </c>
      <c r="K2008" s="156">
        <v>0.37678975131877301</v>
      </c>
      <c r="L2008" s="156">
        <v>0.90909090909091494</v>
      </c>
      <c r="M2008" s="185">
        <v>1.67938931297711</v>
      </c>
      <c r="N2008" s="156">
        <v>3.6575875486381499</v>
      </c>
      <c r="O2008" s="156">
        <v>7.5928917609046902</v>
      </c>
      <c r="P2008" s="152" t="s">
        <v>6879</v>
      </c>
      <c r="Q2008" s="156">
        <v>13.8051155737705</v>
      </c>
      <c r="R2008" s="152" t="s">
        <v>6880</v>
      </c>
      <c r="S2008" s="156">
        <v>19.0076351428572</v>
      </c>
      <c r="T2008" s="152" t="s">
        <v>6881</v>
      </c>
      <c r="U2008" s="156">
        <v>66.610689199999996</v>
      </c>
      <c r="V2008" s="152" t="s">
        <v>157</v>
      </c>
      <c r="W2008" s="152" t="s">
        <v>197</v>
      </c>
      <c r="X2008" s="155">
        <v>18.207307996000001</v>
      </c>
      <c r="Y2008" s="152" t="s">
        <v>159</v>
      </c>
      <c r="Z2008" s="154">
        <v>41309</v>
      </c>
      <c r="AA2008" s="153" t="s">
        <v>4326</v>
      </c>
      <c r="AB2008" s="152" t="s">
        <v>1256</v>
      </c>
      <c r="AC2008" s="152" t="s">
        <v>196</v>
      </c>
      <c r="AD2008" s="152" t="s">
        <v>165</v>
      </c>
    </row>
    <row r="2009" spans="1:30">
      <c r="A2009" s="189" t="s">
        <v>9062</v>
      </c>
      <c r="B2009" s="189" t="s">
        <v>9063</v>
      </c>
      <c r="C2009" s="154">
        <v>43830</v>
      </c>
      <c r="D2009" s="155">
        <v>1.1194999999999999</v>
      </c>
      <c r="E2009" s="155">
        <v>1.1194999999999999</v>
      </c>
      <c r="F2009" s="156">
        <v>8.0457715000885097E-2</v>
      </c>
      <c r="G2009" s="154">
        <v>43829</v>
      </c>
      <c r="H2009" s="155">
        <v>1.1186</v>
      </c>
      <c r="I2009" s="156">
        <v>7.5925036040365201</v>
      </c>
      <c r="J2009" s="152" t="s">
        <v>12447</v>
      </c>
      <c r="K2009" s="156">
        <v>0.71068729758906202</v>
      </c>
      <c r="L2009" s="156">
        <v>2.1162090668612499</v>
      </c>
      <c r="M2009" s="185">
        <v>3.10370233928899</v>
      </c>
      <c r="N2009" s="156">
        <v>3.5232106528574101</v>
      </c>
      <c r="O2009" s="156">
        <v>7.5925036040365201</v>
      </c>
      <c r="P2009" s="152" t="s">
        <v>12447</v>
      </c>
      <c r="Q2009" s="156">
        <v>9.7549019607843093</v>
      </c>
      <c r="R2009" s="152" t="s">
        <v>12448</v>
      </c>
      <c r="S2009" s="156">
        <v>11.838161838161801</v>
      </c>
      <c r="T2009" s="152" t="s">
        <v>12449</v>
      </c>
      <c r="U2009" s="156">
        <v>11.95</v>
      </c>
      <c r="V2009" s="152" t="s">
        <v>163</v>
      </c>
      <c r="W2009" s="152" t="s">
        <v>189</v>
      </c>
      <c r="X2009" s="155">
        <v>3.4774588208999999</v>
      </c>
      <c r="Y2009" s="152" t="s">
        <v>159</v>
      </c>
      <c r="Z2009" s="154">
        <v>42212</v>
      </c>
      <c r="AA2009" s="153" t="s">
        <v>4326</v>
      </c>
      <c r="AB2009" s="152" t="s">
        <v>232</v>
      </c>
      <c r="AC2009" s="152" t="s">
        <v>233</v>
      </c>
      <c r="AD2009" s="152" t="s">
        <v>181</v>
      </c>
    </row>
    <row r="2010" spans="1:30">
      <c r="A2010" s="189" t="s">
        <v>16626</v>
      </c>
      <c r="B2010" s="189" t="s">
        <v>16627</v>
      </c>
      <c r="C2010" s="154">
        <v>43830</v>
      </c>
      <c r="D2010" s="155">
        <v>1.04</v>
      </c>
      <c r="E2010" s="155">
        <v>1.1000000000000001</v>
      </c>
      <c r="F2010" s="156">
        <v>4.8100048100045298E-2</v>
      </c>
      <c r="G2010" s="154">
        <v>43826</v>
      </c>
      <c r="H2010" s="155">
        <v>1.0395000000000001</v>
      </c>
      <c r="I2010" s="156">
        <v>7.5824367366878302</v>
      </c>
      <c r="J2010" s="152" t="s">
        <v>16628</v>
      </c>
      <c r="K2010" s="156">
        <v>0.15408320493066199</v>
      </c>
      <c r="L2010" s="156">
        <v>0.53165780570324805</v>
      </c>
      <c r="M2010" s="185">
        <v>0.81429671022588601</v>
      </c>
      <c r="N2010" s="156">
        <v>2.35231827477226</v>
      </c>
      <c r="O2010" s="156">
        <v>7.5824367366878302</v>
      </c>
      <c r="P2010" s="152" t="s">
        <v>16628</v>
      </c>
      <c r="Q2010" s="157">
        <v>0</v>
      </c>
      <c r="R2010" s="152"/>
      <c r="S2010" s="157">
        <v>0</v>
      </c>
      <c r="T2010" s="152"/>
      <c r="U2010" s="156">
        <v>10.110624</v>
      </c>
      <c r="V2010" s="152" t="s">
        <v>174</v>
      </c>
      <c r="W2010" s="152" t="s">
        <v>95</v>
      </c>
      <c r="X2010" s="155">
        <v>1.0574812899999999E-2</v>
      </c>
      <c r="Y2010" s="152" t="s">
        <v>159</v>
      </c>
      <c r="Z2010" s="154">
        <v>43356</v>
      </c>
      <c r="AA2010" s="153" t="s">
        <v>4326</v>
      </c>
      <c r="AB2010" s="152" t="s">
        <v>4620</v>
      </c>
      <c r="AC2010" s="152" t="s">
        <v>201</v>
      </c>
      <c r="AD2010" s="152" t="s">
        <v>185</v>
      </c>
    </row>
    <row r="2011" spans="1:30">
      <c r="A2011" s="189" t="s">
        <v>3932</v>
      </c>
      <c r="B2011" s="189" t="s">
        <v>3933</v>
      </c>
      <c r="C2011" s="154">
        <v>43830</v>
      </c>
      <c r="D2011" s="155">
        <v>1.036</v>
      </c>
      <c r="E2011" s="155">
        <v>1.171</v>
      </c>
      <c r="F2011" s="156">
        <v>9.6618357487925799E-2</v>
      </c>
      <c r="G2011" s="154">
        <v>43829</v>
      </c>
      <c r="H2011" s="155">
        <v>1.0349999999999999</v>
      </c>
      <c r="I2011" s="156">
        <v>7.5805153330520101</v>
      </c>
      <c r="J2011" s="152" t="s">
        <v>3994</v>
      </c>
      <c r="K2011" s="156">
        <v>0.48496605237634899</v>
      </c>
      <c r="L2011" s="156">
        <v>1.07317073170733</v>
      </c>
      <c r="M2011" s="185">
        <v>1.46918341403437</v>
      </c>
      <c r="N2011" s="156">
        <v>2.5742933324050199</v>
      </c>
      <c r="O2011" s="156">
        <v>7.5805153330520101</v>
      </c>
      <c r="P2011" s="152" t="s">
        <v>3994</v>
      </c>
      <c r="Q2011" s="156">
        <v>8.9826571535732107</v>
      </c>
      <c r="R2011" s="152" t="s">
        <v>6882</v>
      </c>
      <c r="S2011" s="156">
        <v>14.852828599758199</v>
      </c>
      <c r="T2011" s="152" t="s">
        <v>6883</v>
      </c>
      <c r="U2011" s="156">
        <v>18.381337200000001</v>
      </c>
      <c r="V2011" s="152" t="s">
        <v>174</v>
      </c>
      <c r="W2011" s="152" t="s">
        <v>189</v>
      </c>
      <c r="X2011" s="155">
        <v>11.2501608278</v>
      </c>
      <c r="Y2011" s="152" t="s">
        <v>159</v>
      </c>
      <c r="Z2011" s="154">
        <v>42417</v>
      </c>
      <c r="AA2011" s="153" t="s">
        <v>4326</v>
      </c>
      <c r="AB2011" s="152" t="s">
        <v>3935</v>
      </c>
      <c r="AC2011" s="152" t="s">
        <v>209</v>
      </c>
      <c r="AD2011" s="152" t="s">
        <v>173</v>
      </c>
    </row>
    <row r="2012" spans="1:30">
      <c r="A2012" s="189" t="s">
        <v>1276</v>
      </c>
      <c r="B2012" s="189" t="s">
        <v>1277</v>
      </c>
      <c r="C2012" s="154">
        <v>43830</v>
      </c>
      <c r="D2012" s="155">
        <v>1.0429999999999999</v>
      </c>
      <c r="E2012" s="155">
        <v>1.1910000000000001</v>
      </c>
      <c r="F2012" s="156">
        <v>1.9179133103195599E-2</v>
      </c>
      <c r="G2012" s="154">
        <v>43829</v>
      </c>
      <c r="H2012" s="155">
        <v>1.0427999999999999</v>
      </c>
      <c r="I2012" s="156">
        <v>7.5800071354240499</v>
      </c>
      <c r="J2012" s="152" t="s">
        <v>16629</v>
      </c>
      <c r="K2012" s="156">
        <v>0.14402304368698601</v>
      </c>
      <c r="L2012" s="156">
        <v>0.72287562209739598</v>
      </c>
      <c r="M2012" s="185">
        <v>1.61095219509961</v>
      </c>
      <c r="N2012" s="156">
        <v>4.4623299278647099</v>
      </c>
      <c r="O2012" s="156">
        <v>7.5800071354240499</v>
      </c>
      <c r="P2012" s="152" t="s">
        <v>16629</v>
      </c>
      <c r="Q2012" s="156">
        <v>16.036594362390201</v>
      </c>
      <c r="R2012" s="152" t="s">
        <v>16630</v>
      </c>
      <c r="S2012" s="156">
        <v>20.310587628865999</v>
      </c>
      <c r="T2012" s="152" t="s">
        <v>16631</v>
      </c>
      <c r="U2012" s="156">
        <v>20.2023081</v>
      </c>
      <c r="V2012" s="152" t="s">
        <v>163</v>
      </c>
      <c r="W2012" s="152" t="s">
        <v>166</v>
      </c>
      <c r="X2012" s="155">
        <v>12.550146553599999</v>
      </c>
      <c r="Y2012" s="152" t="s">
        <v>159</v>
      </c>
      <c r="Z2012" s="154">
        <v>42670</v>
      </c>
      <c r="AA2012" s="153" t="s">
        <v>4326</v>
      </c>
      <c r="AB2012" s="152" t="s">
        <v>801</v>
      </c>
      <c r="AC2012" s="152" t="s">
        <v>175</v>
      </c>
      <c r="AD2012" s="152" t="s">
        <v>165</v>
      </c>
    </row>
    <row r="2013" spans="1:30">
      <c r="A2013" s="189" t="s">
        <v>16632</v>
      </c>
      <c r="B2013" s="189" t="s">
        <v>16633</v>
      </c>
      <c r="C2013" s="154">
        <v>43830</v>
      </c>
      <c r="D2013" s="155">
        <v>1.1930000000000001</v>
      </c>
      <c r="E2013" s="155">
        <v>1.5029999999999999</v>
      </c>
      <c r="F2013" s="156">
        <v>8.3892617449664295E-2</v>
      </c>
      <c r="G2013" s="154">
        <v>43829</v>
      </c>
      <c r="H2013" s="155">
        <v>1.1919999999999999</v>
      </c>
      <c r="I2013" s="156">
        <v>7.5743913435527501</v>
      </c>
      <c r="J2013" s="152" t="s">
        <v>840</v>
      </c>
      <c r="K2013" s="156">
        <v>0.33641715727501997</v>
      </c>
      <c r="L2013" s="156">
        <v>1.27334465195247</v>
      </c>
      <c r="M2013" s="185">
        <v>6.6130473637176097</v>
      </c>
      <c r="N2013" s="156">
        <v>5.4818744473916903</v>
      </c>
      <c r="O2013" s="156">
        <v>7.5743913435527501</v>
      </c>
      <c r="P2013" s="152" t="s">
        <v>840</v>
      </c>
      <c r="Q2013" s="156">
        <v>12.866603595080401</v>
      </c>
      <c r="R2013" s="152" t="s">
        <v>758</v>
      </c>
      <c r="S2013" s="156">
        <v>18.353213091590501</v>
      </c>
      <c r="T2013" s="152" t="s">
        <v>16634</v>
      </c>
      <c r="U2013" s="156">
        <v>57.222129600000002</v>
      </c>
      <c r="V2013" s="152" t="s">
        <v>227</v>
      </c>
      <c r="W2013" s="152" t="s">
        <v>166</v>
      </c>
      <c r="X2013" s="155">
        <v>2.8027972200000001E-2</v>
      </c>
      <c r="Y2013" s="152" t="s">
        <v>159</v>
      </c>
      <c r="Z2013" s="154">
        <v>40751</v>
      </c>
      <c r="AA2013" s="153" t="s">
        <v>4326</v>
      </c>
      <c r="AB2013" s="152" t="s">
        <v>16571</v>
      </c>
      <c r="AC2013" s="152" t="s">
        <v>441</v>
      </c>
      <c r="AD2013" s="152" t="s">
        <v>247</v>
      </c>
    </row>
    <row r="2014" spans="1:30">
      <c r="A2014" s="189" t="s">
        <v>3955</v>
      </c>
      <c r="B2014" s="189" t="s">
        <v>3956</v>
      </c>
      <c r="C2014" s="154">
        <v>43830</v>
      </c>
      <c r="D2014" s="155">
        <v>1.181</v>
      </c>
      <c r="E2014" s="155">
        <v>1.7270000000000001</v>
      </c>
      <c r="F2014" s="156">
        <v>8.4745762711876602E-2</v>
      </c>
      <c r="G2014" s="154">
        <v>43829</v>
      </c>
      <c r="H2014" s="155">
        <v>1.18</v>
      </c>
      <c r="I2014" s="156">
        <v>7.5591985428050998</v>
      </c>
      <c r="J2014" s="152" t="s">
        <v>3997</v>
      </c>
      <c r="K2014" s="156">
        <v>1.11301369863015</v>
      </c>
      <c r="L2014" s="156">
        <v>1.3733905579399199</v>
      </c>
      <c r="M2014" s="185">
        <v>2.0743301642178098</v>
      </c>
      <c r="N2014" s="156">
        <v>2.9642545771578099</v>
      </c>
      <c r="O2014" s="156">
        <v>7.5591985428050998</v>
      </c>
      <c r="P2014" s="152" t="s">
        <v>3997</v>
      </c>
      <c r="Q2014" s="156">
        <v>6.4923354373309401</v>
      </c>
      <c r="R2014" s="152" t="s">
        <v>6884</v>
      </c>
      <c r="S2014" s="156">
        <v>5.8930589245432401</v>
      </c>
      <c r="T2014" s="152" t="s">
        <v>6885</v>
      </c>
      <c r="U2014" s="156">
        <v>86.739483800000002</v>
      </c>
      <c r="V2014" s="152" t="s">
        <v>157</v>
      </c>
      <c r="W2014" s="152" t="s">
        <v>158</v>
      </c>
      <c r="X2014" s="155">
        <v>4.2628775202</v>
      </c>
      <c r="Y2014" s="152" t="s">
        <v>159</v>
      </c>
      <c r="Z2014" s="154">
        <v>40890</v>
      </c>
      <c r="AA2014" s="153" t="s">
        <v>4326</v>
      </c>
      <c r="AB2014" s="152" t="s">
        <v>787</v>
      </c>
      <c r="AC2014" s="152" t="s">
        <v>246</v>
      </c>
      <c r="AD2014" s="152" t="s">
        <v>247</v>
      </c>
    </row>
    <row r="2015" spans="1:30">
      <c r="A2015" s="189" t="s">
        <v>16635</v>
      </c>
      <c r="B2015" s="189" t="s">
        <v>16636</v>
      </c>
      <c r="C2015" s="154">
        <v>43830</v>
      </c>
      <c r="D2015" s="155">
        <v>1.5089999999999999</v>
      </c>
      <c r="E2015" s="155">
        <v>1.5089999999999999</v>
      </c>
      <c r="F2015" s="156">
        <v>6.6312997347472799E-2</v>
      </c>
      <c r="G2015" s="154">
        <v>43829</v>
      </c>
      <c r="H2015" s="155">
        <v>1.508</v>
      </c>
      <c r="I2015" s="156">
        <v>7.5552387740555904</v>
      </c>
      <c r="J2015" s="152" t="s">
        <v>16637</v>
      </c>
      <c r="K2015" s="156">
        <v>0.46604527296936699</v>
      </c>
      <c r="L2015" s="156">
        <v>1.4112903225806399</v>
      </c>
      <c r="M2015" s="185">
        <v>1.8906144496961399</v>
      </c>
      <c r="N2015" s="156">
        <v>3.7113402061855498</v>
      </c>
      <c r="O2015" s="156">
        <v>7.5552387740555904</v>
      </c>
      <c r="P2015" s="152" t="s">
        <v>16637</v>
      </c>
      <c r="Q2015" s="156">
        <v>13.6295180722891</v>
      </c>
      <c r="R2015" s="152" t="s">
        <v>16638</v>
      </c>
      <c r="S2015" s="156">
        <v>19.572107765451701</v>
      </c>
      <c r="T2015" s="152" t="s">
        <v>16639</v>
      </c>
      <c r="U2015" s="156">
        <v>19.572107765451701</v>
      </c>
      <c r="V2015" s="152" t="s">
        <v>163</v>
      </c>
      <c r="W2015" s="152" t="s">
        <v>166</v>
      </c>
      <c r="X2015" s="155">
        <v>0.33963878850000001</v>
      </c>
      <c r="Y2015" s="152" t="s">
        <v>159</v>
      </c>
      <c r="Z2015" s="154">
        <v>42461</v>
      </c>
      <c r="AA2015" s="153" t="s">
        <v>4326</v>
      </c>
      <c r="AB2015" s="152" t="s">
        <v>597</v>
      </c>
      <c r="AC2015" s="152" t="s">
        <v>269</v>
      </c>
      <c r="AD2015" s="152" t="s">
        <v>162</v>
      </c>
    </row>
    <row r="2016" spans="1:30">
      <c r="A2016" s="189" t="s">
        <v>16640</v>
      </c>
      <c r="B2016" s="189" t="s">
        <v>16641</v>
      </c>
      <c r="C2016" s="154">
        <v>43830</v>
      </c>
      <c r="D2016" s="155">
        <v>1.0573999999999999</v>
      </c>
      <c r="E2016" s="155">
        <v>1.1594</v>
      </c>
      <c r="F2016" s="156">
        <v>5.6775170325495602E-2</v>
      </c>
      <c r="G2016" s="154">
        <v>43829</v>
      </c>
      <c r="H2016" s="155">
        <v>1.0568</v>
      </c>
      <c r="I2016" s="156">
        <v>7.5488455332495503</v>
      </c>
      <c r="J2016" s="152" t="s">
        <v>16642</v>
      </c>
      <c r="K2016" s="156">
        <v>0.29403395617944</v>
      </c>
      <c r="L2016" s="156">
        <v>0.63767012467877304</v>
      </c>
      <c r="M2016" s="185">
        <v>0.82657974094303399</v>
      </c>
      <c r="N2016" s="156">
        <v>2.4257523996653299</v>
      </c>
      <c r="O2016" s="156">
        <v>7.5488455332495503</v>
      </c>
      <c r="P2016" s="152" t="s">
        <v>16642</v>
      </c>
      <c r="Q2016" s="156">
        <v>12.9236714923346</v>
      </c>
      <c r="R2016" s="152" t="s">
        <v>16643</v>
      </c>
      <c r="S2016" s="157">
        <v>0</v>
      </c>
      <c r="T2016" s="152"/>
      <c r="U2016" s="156">
        <v>16.37913584</v>
      </c>
      <c r="V2016" s="152" t="s">
        <v>163</v>
      </c>
      <c r="W2016" s="152" t="s">
        <v>95</v>
      </c>
      <c r="X2016" s="155">
        <v>0.28669840470000002</v>
      </c>
      <c r="Y2016" s="152" t="s">
        <v>159</v>
      </c>
      <c r="Z2016" s="154">
        <v>42748</v>
      </c>
      <c r="AA2016" s="153" t="s">
        <v>4326</v>
      </c>
      <c r="AB2016" s="152" t="s">
        <v>16564</v>
      </c>
      <c r="AC2016" s="152" t="s">
        <v>381</v>
      </c>
      <c r="AD2016" s="152" t="s">
        <v>185</v>
      </c>
    </row>
    <row r="2017" spans="1:30">
      <c r="A2017" s="189" t="s">
        <v>1261</v>
      </c>
      <c r="B2017" s="189" t="s">
        <v>1262</v>
      </c>
      <c r="C2017" s="154">
        <v>43830</v>
      </c>
      <c r="D2017" s="155">
        <v>1.0309999999999999</v>
      </c>
      <c r="E2017" s="155">
        <v>1.522</v>
      </c>
      <c r="F2017" s="156">
        <v>0</v>
      </c>
      <c r="G2017" s="154">
        <v>43829</v>
      </c>
      <c r="H2017" s="155">
        <v>1.0309999999999999</v>
      </c>
      <c r="I2017" s="156">
        <v>7.5466674889255003</v>
      </c>
      <c r="J2017" s="152" t="s">
        <v>16644</v>
      </c>
      <c r="K2017" s="156">
        <v>-9.6899224806221998E-2</v>
      </c>
      <c r="L2017" s="156">
        <v>0.29182879377429899</v>
      </c>
      <c r="M2017" s="185">
        <v>0.97319834042278197</v>
      </c>
      <c r="N2017" s="156">
        <v>2.84269578539823</v>
      </c>
      <c r="O2017" s="156">
        <v>7.5466674889255003</v>
      </c>
      <c r="P2017" s="152" t="s">
        <v>16644</v>
      </c>
      <c r="Q2017" s="156">
        <v>19.013739909631202</v>
      </c>
      <c r="R2017" s="152" t="s">
        <v>16645</v>
      </c>
      <c r="S2017" s="156">
        <v>20.177343019730799</v>
      </c>
      <c r="T2017" s="152" t="s">
        <v>16646</v>
      </c>
      <c r="U2017" s="156">
        <v>64.881231600000007</v>
      </c>
      <c r="V2017" s="152" t="s">
        <v>174</v>
      </c>
      <c r="W2017" s="152" t="s">
        <v>166</v>
      </c>
      <c r="X2017" s="155">
        <v>2.3844634263</v>
      </c>
      <c r="Y2017" s="152" t="s">
        <v>159</v>
      </c>
      <c r="Z2017" s="154">
        <v>41046</v>
      </c>
      <c r="AA2017" s="153" t="s">
        <v>4326</v>
      </c>
      <c r="AB2017" s="152" t="s">
        <v>1263</v>
      </c>
      <c r="AC2017" s="152" t="s">
        <v>200</v>
      </c>
      <c r="AD2017" s="152" t="s">
        <v>162</v>
      </c>
    </row>
    <row r="2018" spans="1:30">
      <c r="A2018" s="189" t="s">
        <v>9064</v>
      </c>
      <c r="B2018" s="189" t="s">
        <v>9065</v>
      </c>
      <c r="C2018" s="154">
        <v>43830</v>
      </c>
      <c r="D2018" s="155">
        <v>1.1032999999999999</v>
      </c>
      <c r="E2018" s="155">
        <v>1.1921999999999999</v>
      </c>
      <c r="F2018" s="156">
        <v>1.8130722509290299E-2</v>
      </c>
      <c r="G2018" s="154">
        <v>43829</v>
      </c>
      <c r="H2018" s="155">
        <v>1.1031</v>
      </c>
      <c r="I2018" s="156">
        <v>7.5445940006783001</v>
      </c>
      <c r="J2018" s="152" t="s">
        <v>12450</v>
      </c>
      <c r="K2018" s="156">
        <v>0.55596062705068605</v>
      </c>
      <c r="L2018" s="156">
        <v>1.27593170552598</v>
      </c>
      <c r="M2018" s="185">
        <v>2.64210529844252</v>
      </c>
      <c r="N2018" s="156">
        <v>4.72709917920821</v>
      </c>
      <c r="O2018" s="156">
        <v>7.5445940006783001</v>
      </c>
      <c r="P2018" s="152" t="s">
        <v>12450</v>
      </c>
      <c r="Q2018" s="156">
        <v>12.1150775327103</v>
      </c>
      <c r="R2018" s="152" t="s">
        <v>12451</v>
      </c>
      <c r="S2018" s="156">
        <v>19.891198241055399</v>
      </c>
      <c r="T2018" s="152" t="s">
        <v>12452</v>
      </c>
      <c r="U2018" s="156">
        <v>19.963132959999999</v>
      </c>
      <c r="V2018" s="152" t="s">
        <v>157</v>
      </c>
      <c r="W2018" s="152" t="s">
        <v>166</v>
      </c>
      <c r="X2018" s="155">
        <v>1.0839202194999999</v>
      </c>
      <c r="Y2018" s="152" t="s">
        <v>159</v>
      </c>
      <c r="Z2018" s="154">
        <v>42564</v>
      </c>
      <c r="AA2018" s="153" t="s">
        <v>4326</v>
      </c>
      <c r="AB2018" s="152" t="s">
        <v>12453</v>
      </c>
      <c r="AC2018" s="152" t="s">
        <v>202</v>
      </c>
      <c r="AD2018" s="152" t="s">
        <v>207</v>
      </c>
    </row>
    <row r="2019" spans="1:30">
      <c r="A2019" s="189" t="s">
        <v>1264</v>
      </c>
      <c r="B2019" s="189" t="s">
        <v>1265</v>
      </c>
      <c r="C2019" s="154">
        <v>43830</v>
      </c>
      <c r="D2019" s="155">
        <v>1.1120000000000001</v>
      </c>
      <c r="E2019" s="155">
        <v>1.1120000000000001</v>
      </c>
      <c r="F2019" s="156">
        <v>0</v>
      </c>
      <c r="G2019" s="154">
        <v>43829</v>
      </c>
      <c r="H2019" s="155">
        <v>1.1120000000000001</v>
      </c>
      <c r="I2019" s="156">
        <v>7.5435203094777599</v>
      </c>
      <c r="J2019" s="152" t="s">
        <v>16647</v>
      </c>
      <c r="K2019" s="156">
        <v>9.0009000900100097E-2</v>
      </c>
      <c r="L2019" s="156">
        <v>0.45167118337851098</v>
      </c>
      <c r="M2019" s="185">
        <v>1.5525114155251301</v>
      </c>
      <c r="N2019" s="156">
        <v>5.40284360189575</v>
      </c>
      <c r="O2019" s="156">
        <v>7.5435203094777599</v>
      </c>
      <c r="P2019" s="152" t="s">
        <v>16647</v>
      </c>
      <c r="Q2019" s="156">
        <v>11.9838872104733</v>
      </c>
      <c r="R2019" s="152" t="s">
        <v>16648</v>
      </c>
      <c r="S2019" s="156">
        <v>11.5346038114343</v>
      </c>
      <c r="T2019" s="152" t="s">
        <v>16649</v>
      </c>
      <c r="U2019" s="156">
        <v>11.2</v>
      </c>
      <c r="V2019" s="152" t="s">
        <v>157</v>
      </c>
      <c r="W2019" s="152" t="s">
        <v>166</v>
      </c>
      <c r="X2019" s="155">
        <v>3.2353645236999999</v>
      </c>
      <c r="Y2019" s="152" t="s">
        <v>159</v>
      </c>
      <c r="Z2019" s="154">
        <v>42453</v>
      </c>
      <c r="AA2019" s="153" t="s">
        <v>4326</v>
      </c>
      <c r="AB2019" s="152" t="s">
        <v>1266</v>
      </c>
      <c r="AC2019" s="152" t="s">
        <v>445</v>
      </c>
      <c r="AD2019" s="152" t="s">
        <v>162</v>
      </c>
    </row>
    <row r="2020" spans="1:30">
      <c r="A2020" s="189" t="s">
        <v>16650</v>
      </c>
      <c r="B2020" s="189" t="s">
        <v>16651</v>
      </c>
      <c r="C2020" s="154">
        <v>43830</v>
      </c>
      <c r="D2020" s="155">
        <v>1.1375</v>
      </c>
      <c r="E2020" s="155">
        <v>1.1375</v>
      </c>
      <c r="F2020" s="156">
        <v>-8.7904360056249107E-3</v>
      </c>
      <c r="G2020" s="154">
        <v>43829</v>
      </c>
      <c r="H2020" s="155">
        <v>1.1375999999999999</v>
      </c>
      <c r="I2020" s="156">
        <v>7.5243406749219996</v>
      </c>
      <c r="J2020" s="152" t="s">
        <v>16652</v>
      </c>
      <c r="K2020" s="156">
        <v>0.132042253521132</v>
      </c>
      <c r="L2020" s="156">
        <v>0.85113928539764605</v>
      </c>
      <c r="M2020" s="185">
        <v>1.9630692004302599</v>
      </c>
      <c r="N2020" s="156">
        <v>3.6068858730303202</v>
      </c>
      <c r="O2020" s="156">
        <v>7.5243406749219996</v>
      </c>
      <c r="P2020" s="152" t="s">
        <v>16652</v>
      </c>
      <c r="Q2020" s="156">
        <v>13.977955911823599</v>
      </c>
      <c r="R2020" s="152" t="s">
        <v>16653</v>
      </c>
      <c r="S2020" s="156">
        <v>14.2297650130548</v>
      </c>
      <c r="T2020" s="152" t="s">
        <v>16654</v>
      </c>
      <c r="U2020" s="156">
        <v>13.75</v>
      </c>
      <c r="V2020" s="152" t="s">
        <v>174</v>
      </c>
      <c r="W2020" s="152" t="s">
        <v>189</v>
      </c>
      <c r="X2020" s="155">
        <v>2.8265356E-3</v>
      </c>
      <c r="Y2020" s="152" t="s">
        <v>159</v>
      </c>
      <c r="Z2020" s="154">
        <v>42689</v>
      </c>
      <c r="AA2020" s="153" t="s">
        <v>4326</v>
      </c>
      <c r="AB2020" s="152" t="s">
        <v>1269</v>
      </c>
      <c r="AC2020" s="152" t="s">
        <v>195</v>
      </c>
      <c r="AD2020" s="152" t="s">
        <v>165</v>
      </c>
    </row>
    <row r="2021" spans="1:30">
      <c r="A2021" s="189" t="s">
        <v>16655</v>
      </c>
      <c r="B2021" s="189" t="s">
        <v>16656</v>
      </c>
      <c r="C2021" s="154">
        <v>43830</v>
      </c>
      <c r="D2021" s="155">
        <v>1.1355999999999999</v>
      </c>
      <c r="E2021" s="155">
        <v>1.1355999999999999</v>
      </c>
      <c r="F2021" s="156">
        <v>8.8136788295424803E-2</v>
      </c>
      <c r="G2021" s="154">
        <v>43829</v>
      </c>
      <c r="H2021" s="155">
        <v>1.1346000000000001</v>
      </c>
      <c r="I2021" s="156">
        <v>7.5073369307961704</v>
      </c>
      <c r="J2021" s="152" t="s">
        <v>16657</v>
      </c>
      <c r="K2021" s="156">
        <v>0.442243056783999</v>
      </c>
      <c r="L2021" s="156">
        <v>0.60240963855420904</v>
      </c>
      <c r="M2021" s="185">
        <v>0.55786770565836996</v>
      </c>
      <c r="N2021" s="156">
        <v>3.4526737724332701</v>
      </c>
      <c r="O2021" s="156">
        <v>7.5073369307961704</v>
      </c>
      <c r="P2021" s="152" t="s">
        <v>16657</v>
      </c>
      <c r="Q2021" s="156">
        <v>12.091600039482801</v>
      </c>
      <c r="R2021" s="152" t="s">
        <v>16658</v>
      </c>
      <c r="S2021" s="156">
        <v>14.498890905424499</v>
      </c>
      <c r="T2021" s="152" t="s">
        <v>16659</v>
      </c>
      <c r="U2021" s="156">
        <v>13.56</v>
      </c>
      <c r="V2021" s="152" t="s">
        <v>157</v>
      </c>
      <c r="W2021" s="152" t="s">
        <v>189</v>
      </c>
      <c r="X2021" s="155">
        <v>0.15136178210000001</v>
      </c>
      <c r="Y2021" s="152" t="s">
        <v>159</v>
      </c>
      <c r="Z2021" s="154">
        <v>42544</v>
      </c>
      <c r="AA2021" s="153" t="s">
        <v>4326</v>
      </c>
      <c r="AB2021" s="152" t="s">
        <v>16660</v>
      </c>
      <c r="AC2021" s="152" t="s">
        <v>314</v>
      </c>
      <c r="AD2021" s="152" t="s">
        <v>272</v>
      </c>
    </row>
    <row r="2022" spans="1:30">
      <c r="A2022" s="189" t="s">
        <v>1339</v>
      </c>
      <c r="B2022" s="189" t="s">
        <v>1340</v>
      </c>
      <c r="C2022" s="154">
        <v>43830</v>
      </c>
      <c r="D2022" s="155">
        <v>1.0429999999999999</v>
      </c>
      <c r="E2022" s="155">
        <v>1.3340000000000001</v>
      </c>
      <c r="F2022" s="156">
        <v>9.5969289827254306E-2</v>
      </c>
      <c r="G2022" s="154">
        <v>43829</v>
      </c>
      <c r="H2022" s="155">
        <v>1.042</v>
      </c>
      <c r="I2022" s="156">
        <v>7.5057131492251896</v>
      </c>
      <c r="J2022" s="152" t="s">
        <v>16661</v>
      </c>
      <c r="K2022" s="156">
        <v>0.38498556304138198</v>
      </c>
      <c r="L2022" s="156">
        <v>1.4591439688715799</v>
      </c>
      <c r="M2022" s="185">
        <v>2.0548337026992498</v>
      </c>
      <c r="N2022" s="156">
        <v>3.98807581670853</v>
      </c>
      <c r="O2022" s="156">
        <v>7.5057131492251896</v>
      </c>
      <c r="P2022" s="152" t="s">
        <v>16661</v>
      </c>
      <c r="Q2022" s="156">
        <v>15.1060145911274</v>
      </c>
      <c r="R2022" s="152" t="s">
        <v>16662</v>
      </c>
      <c r="S2022" s="156">
        <v>13.938610792028699</v>
      </c>
      <c r="T2022" s="152" t="s">
        <v>16663</v>
      </c>
      <c r="U2022" s="156">
        <v>16.814852699999999</v>
      </c>
      <c r="V2022" s="152" t="s">
        <v>157</v>
      </c>
      <c r="W2022" s="152" t="s">
        <v>158</v>
      </c>
      <c r="X2022" s="155">
        <v>13.0644782597</v>
      </c>
      <c r="Y2022" s="152" t="s">
        <v>159</v>
      </c>
      <c r="Z2022" s="154">
        <v>42485</v>
      </c>
      <c r="AA2022" s="153" t="s">
        <v>4326</v>
      </c>
      <c r="AB2022" s="152" t="s">
        <v>580</v>
      </c>
      <c r="AC2022" s="152" t="s">
        <v>175</v>
      </c>
      <c r="AD2022" s="152" t="s">
        <v>165</v>
      </c>
    </row>
    <row r="2023" spans="1:30">
      <c r="A2023" s="189" t="s">
        <v>1270</v>
      </c>
      <c r="B2023" s="189" t="s">
        <v>1271</v>
      </c>
      <c r="C2023" s="154">
        <v>43830</v>
      </c>
      <c r="D2023" s="155">
        <v>1.0577000000000001</v>
      </c>
      <c r="E2023" s="155">
        <v>1.0823</v>
      </c>
      <c r="F2023" s="156">
        <v>-6.6137566137573101E-2</v>
      </c>
      <c r="G2023" s="154">
        <v>43826</v>
      </c>
      <c r="H2023" s="155">
        <v>1.0584</v>
      </c>
      <c r="I2023" s="156">
        <v>7.4818771153655401</v>
      </c>
      <c r="J2023" s="152" t="s">
        <v>16664</v>
      </c>
      <c r="K2023" s="156">
        <v>0.227423481474468</v>
      </c>
      <c r="L2023" s="156">
        <v>0.49406175771970801</v>
      </c>
      <c r="M2023" s="185">
        <v>1.54510651390776</v>
      </c>
      <c r="N2023" s="156">
        <v>4.5815386932933304</v>
      </c>
      <c r="O2023" s="156">
        <v>7.4818771153655401</v>
      </c>
      <c r="P2023" s="152" t="s">
        <v>16664</v>
      </c>
      <c r="Q2023" s="157">
        <v>0</v>
      </c>
      <c r="R2023" s="152"/>
      <c r="S2023" s="157">
        <v>0</v>
      </c>
      <c r="T2023" s="152"/>
      <c r="U2023" s="156">
        <v>8.3524803199999997</v>
      </c>
      <c r="V2023" s="152" t="s">
        <v>174</v>
      </c>
      <c r="W2023" s="152" t="s">
        <v>95</v>
      </c>
      <c r="X2023" s="155">
        <v>15.585850085500001</v>
      </c>
      <c r="Y2023" s="152" t="s">
        <v>159</v>
      </c>
      <c r="Z2023" s="154">
        <v>43431</v>
      </c>
      <c r="AA2023" s="153" t="s">
        <v>4326</v>
      </c>
      <c r="AB2023" s="152" t="s">
        <v>1272</v>
      </c>
      <c r="AC2023" s="152" t="s">
        <v>511</v>
      </c>
      <c r="AD2023" s="152" t="s">
        <v>162</v>
      </c>
    </row>
    <row r="2024" spans="1:30">
      <c r="A2024" s="189" t="s">
        <v>16665</v>
      </c>
      <c r="B2024" s="189" t="s">
        <v>16666</v>
      </c>
      <c r="C2024" s="154">
        <v>43830</v>
      </c>
      <c r="D2024" s="155">
        <v>1.181</v>
      </c>
      <c r="E2024" s="155">
        <v>1.282</v>
      </c>
      <c r="F2024" s="156">
        <v>8.4745762711868594E-2</v>
      </c>
      <c r="G2024" s="154">
        <v>43829</v>
      </c>
      <c r="H2024" s="155">
        <v>1.18</v>
      </c>
      <c r="I2024" s="156">
        <v>7.4613284804367597</v>
      </c>
      <c r="J2024" s="152" t="s">
        <v>16667</v>
      </c>
      <c r="K2024" s="156">
        <v>1.02651839178785</v>
      </c>
      <c r="L2024" s="156">
        <v>1.2864493996569599</v>
      </c>
      <c r="M2024" s="185">
        <v>1.9861830742659901</v>
      </c>
      <c r="N2024" s="156">
        <v>2.9642545771577899</v>
      </c>
      <c r="O2024" s="156">
        <v>7.4613284804367597</v>
      </c>
      <c r="P2024" s="152" t="s">
        <v>16667</v>
      </c>
      <c r="Q2024" s="156">
        <v>6.4923354373309197</v>
      </c>
      <c r="R2024" s="152" t="s">
        <v>16668</v>
      </c>
      <c r="S2024" s="156">
        <v>5.8971744185222201</v>
      </c>
      <c r="T2024" s="152" t="s">
        <v>16669</v>
      </c>
      <c r="U2024" s="156">
        <v>7.4342292988313803</v>
      </c>
      <c r="V2024" s="152" t="s">
        <v>157</v>
      </c>
      <c r="W2024" s="152" t="s">
        <v>158</v>
      </c>
      <c r="X2024" s="155">
        <v>1.9790669E-2</v>
      </c>
      <c r="Y2024" s="152" t="s">
        <v>159</v>
      </c>
      <c r="Z2024" s="154">
        <v>42475</v>
      </c>
      <c r="AA2024" s="153" t="s">
        <v>4326</v>
      </c>
      <c r="AB2024" s="152" t="s">
        <v>787</v>
      </c>
      <c r="AC2024" s="152" t="s">
        <v>246</v>
      </c>
      <c r="AD2024" s="152" t="s">
        <v>247</v>
      </c>
    </row>
    <row r="2025" spans="1:30">
      <c r="A2025" s="189" t="s">
        <v>16670</v>
      </c>
      <c r="B2025" s="189" t="s">
        <v>16671</v>
      </c>
      <c r="C2025" s="154">
        <v>43830</v>
      </c>
      <c r="D2025" s="155">
        <v>1.2250000000000001</v>
      </c>
      <c r="E2025" s="155">
        <v>1.2250000000000001</v>
      </c>
      <c r="F2025" s="156">
        <v>0.16353229762878199</v>
      </c>
      <c r="G2025" s="154">
        <v>43829</v>
      </c>
      <c r="H2025" s="155">
        <v>1.2230000000000001</v>
      </c>
      <c r="I2025" s="156">
        <v>7.4561403508772104</v>
      </c>
      <c r="J2025" s="152" t="s">
        <v>16672</v>
      </c>
      <c r="K2025" s="156">
        <v>0.492206726825267</v>
      </c>
      <c r="L2025" s="156">
        <v>1.9134775374376201</v>
      </c>
      <c r="M2025" s="185">
        <v>2.68231349538978</v>
      </c>
      <c r="N2025" s="156">
        <v>4.7904191616766498</v>
      </c>
      <c r="O2025" s="156">
        <v>7.4561403508772104</v>
      </c>
      <c r="P2025" s="152" t="s">
        <v>16672</v>
      </c>
      <c r="Q2025" s="156">
        <v>11.974405850091401</v>
      </c>
      <c r="R2025" s="152" t="s">
        <v>16673</v>
      </c>
      <c r="S2025" s="156">
        <v>15.894039735099399</v>
      </c>
      <c r="T2025" s="152" t="s">
        <v>16674</v>
      </c>
      <c r="U2025" s="156">
        <v>20.2158979391561</v>
      </c>
      <c r="V2025" s="152" t="s">
        <v>157</v>
      </c>
      <c r="W2025" s="152" t="s">
        <v>166</v>
      </c>
      <c r="X2025" s="155">
        <v>0.53531255030000002</v>
      </c>
      <c r="Y2025" s="152" t="s">
        <v>159</v>
      </c>
      <c r="Z2025" s="154">
        <v>42163</v>
      </c>
      <c r="AA2025" s="153" t="s">
        <v>4326</v>
      </c>
      <c r="AB2025" s="152" t="s">
        <v>12237</v>
      </c>
      <c r="AC2025" s="152" t="s">
        <v>248</v>
      </c>
      <c r="AD2025" s="152" t="s">
        <v>272</v>
      </c>
    </row>
    <row r="2026" spans="1:30">
      <c r="A2026" s="189" t="s">
        <v>16675</v>
      </c>
      <c r="B2026" s="189" t="s">
        <v>16676</v>
      </c>
      <c r="C2026" s="154">
        <v>43830</v>
      </c>
      <c r="D2026" s="155">
        <v>1.2210000000000001</v>
      </c>
      <c r="E2026" s="155">
        <v>1.911</v>
      </c>
      <c r="F2026" s="156">
        <v>0.32867707477402203</v>
      </c>
      <c r="G2026" s="154">
        <v>43829</v>
      </c>
      <c r="H2026" s="155">
        <v>1.2170000000000001</v>
      </c>
      <c r="I2026" s="156">
        <v>7.4539287883875804</v>
      </c>
      <c r="J2026" s="152" t="s">
        <v>16677</v>
      </c>
      <c r="K2026" s="156">
        <v>0.742574257425757</v>
      </c>
      <c r="L2026" s="156">
        <v>2.3470243084660498</v>
      </c>
      <c r="M2026" s="185">
        <v>2.4299438071404502</v>
      </c>
      <c r="N2026" s="156">
        <v>4.1478528009222702</v>
      </c>
      <c r="O2026" s="156">
        <v>7.4539287883875804</v>
      </c>
      <c r="P2026" s="152" t="s">
        <v>16677</v>
      </c>
      <c r="Q2026" s="156">
        <v>14.3714621610292</v>
      </c>
      <c r="R2026" s="152" t="s">
        <v>16678</v>
      </c>
      <c r="S2026" s="156">
        <v>16.0011912894802</v>
      </c>
      <c r="T2026" s="152" t="s">
        <v>16679</v>
      </c>
      <c r="U2026" s="156">
        <v>115.0682831</v>
      </c>
      <c r="V2026" s="152" t="s">
        <v>157</v>
      </c>
      <c r="W2026" s="152" t="s">
        <v>166</v>
      </c>
      <c r="X2026" s="155">
        <v>0.37690383960000001</v>
      </c>
      <c r="Y2026" s="152" t="s">
        <v>159</v>
      </c>
      <c r="Z2026" s="154">
        <v>39916</v>
      </c>
      <c r="AA2026" s="153" t="s">
        <v>4326</v>
      </c>
      <c r="AB2026" s="152" t="s">
        <v>2140</v>
      </c>
      <c r="AC2026" s="152" t="s">
        <v>228</v>
      </c>
      <c r="AD2026" s="152" t="s">
        <v>162</v>
      </c>
    </row>
    <row r="2027" spans="1:30">
      <c r="A2027" s="189" t="s">
        <v>16680</v>
      </c>
      <c r="B2027" s="189" t="s">
        <v>16681</v>
      </c>
      <c r="C2027" s="154">
        <v>43830</v>
      </c>
      <c r="D2027" s="155">
        <v>1.0616000000000001</v>
      </c>
      <c r="E2027" s="155">
        <v>1.1606000000000001</v>
      </c>
      <c r="F2027" s="156">
        <v>0.10372465818013001</v>
      </c>
      <c r="G2027" s="154">
        <v>43829</v>
      </c>
      <c r="H2027" s="155">
        <v>1.0605</v>
      </c>
      <c r="I2027" s="156">
        <v>7.4388041204513602</v>
      </c>
      <c r="J2027" s="152" t="s">
        <v>16682</v>
      </c>
      <c r="K2027" s="156">
        <v>0.52078401666510399</v>
      </c>
      <c r="L2027" s="156">
        <v>1.74429748897834</v>
      </c>
      <c r="M2027" s="185">
        <v>1.9886339953624399</v>
      </c>
      <c r="N2027" s="156">
        <v>4.00702388236465</v>
      </c>
      <c r="O2027" s="156">
        <v>7.4388041204513602</v>
      </c>
      <c r="P2027" s="152" t="s">
        <v>16682</v>
      </c>
      <c r="Q2027" s="156">
        <v>13.3295851751237</v>
      </c>
      <c r="R2027" s="152" t="s">
        <v>16683</v>
      </c>
      <c r="S2027" s="156">
        <v>16.762098600559799</v>
      </c>
      <c r="T2027" s="152" t="s">
        <v>16684</v>
      </c>
      <c r="U2027" s="156">
        <v>16.808803439999998</v>
      </c>
      <c r="V2027" s="152" t="s">
        <v>157</v>
      </c>
      <c r="W2027" s="152" t="s">
        <v>189</v>
      </c>
      <c r="X2027" s="155">
        <v>1.6021806328999999</v>
      </c>
      <c r="Y2027" s="152" t="s">
        <v>159</v>
      </c>
      <c r="Z2027" s="154">
        <v>42731</v>
      </c>
      <c r="AA2027" s="153" t="s">
        <v>4326</v>
      </c>
      <c r="AB2027" s="152" t="s">
        <v>16324</v>
      </c>
      <c r="AC2027" s="152" t="s">
        <v>14463</v>
      </c>
      <c r="AD2027" s="152" t="s">
        <v>247</v>
      </c>
    </row>
    <row r="2028" spans="1:30">
      <c r="A2028" s="189" t="s">
        <v>16685</v>
      </c>
      <c r="B2028" s="189" t="s">
        <v>16686</v>
      </c>
      <c r="C2028" s="154">
        <v>43830</v>
      </c>
      <c r="D2028" s="155">
        <v>1.3580000000000001</v>
      </c>
      <c r="E2028" s="155">
        <v>1.518</v>
      </c>
      <c r="F2028" s="156">
        <v>0.22140221402215099</v>
      </c>
      <c r="G2028" s="154">
        <v>43829</v>
      </c>
      <c r="H2028" s="155">
        <v>1.355</v>
      </c>
      <c r="I2028" s="156">
        <v>7.4367088607595004</v>
      </c>
      <c r="J2028" s="152" t="s">
        <v>16687</v>
      </c>
      <c r="K2028" s="156">
        <v>1.1922503725782401</v>
      </c>
      <c r="L2028" s="156">
        <v>3.5850495804729401</v>
      </c>
      <c r="M2028" s="185">
        <v>4.4615384615384599</v>
      </c>
      <c r="N2028" s="156">
        <v>6.1767005473025902</v>
      </c>
      <c r="O2028" s="156">
        <v>7.4367088607595004</v>
      </c>
      <c r="P2028" s="152" t="s">
        <v>16687</v>
      </c>
      <c r="Q2028" s="156">
        <v>10.0486223662885</v>
      </c>
      <c r="R2028" s="152" t="s">
        <v>16688</v>
      </c>
      <c r="S2028" s="156">
        <v>18.602620087336199</v>
      </c>
      <c r="T2028" s="152" t="s">
        <v>16689</v>
      </c>
      <c r="U2028" s="156">
        <v>55.234609599999999</v>
      </c>
      <c r="V2028" s="152" t="s">
        <v>157</v>
      </c>
      <c r="W2028" s="152" t="s">
        <v>166</v>
      </c>
      <c r="X2028" s="155">
        <v>0.79575985810000005</v>
      </c>
      <c r="Y2028" s="152" t="s">
        <v>159</v>
      </c>
      <c r="Z2028" s="154">
        <v>41163</v>
      </c>
      <c r="AA2028" s="153" t="s">
        <v>4326</v>
      </c>
      <c r="AB2028" s="152" t="s">
        <v>237</v>
      </c>
      <c r="AC2028" s="152" t="s">
        <v>179</v>
      </c>
      <c r="AD2028" s="152" t="s">
        <v>185</v>
      </c>
    </row>
    <row r="2029" spans="1:30">
      <c r="A2029" s="189" t="s">
        <v>1278</v>
      </c>
      <c r="B2029" s="189" t="s">
        <v>1279</v>
      </c>
      <c r="C2029" s="154">
        <v>43830</v>
      </c>
      <c r="D2029" s="155">
        <v>1.546</v>
      </c>
      <c r="E2029" s="155">
        <v>1.581</v>
      </c>
      <c r="F2029" s="156">
        <v>6.4724919093865393E-2</v>
      </c>
      <c r="G2029" s="154">
        <v>43829</v>
      </c>
      <c r="H2029" s="155">
        <v>1.5449999999999999</v>
      </c>
      <c r="I2029" s="156">
        <v>7.4357192494788</v>
      </c>
      <c r="J2029" s="152" t="s">
        <v>16690</v>
      </c>
      <c r="K2029" s="156">
        <v>0.19442644199612599</v>
      </c>
      <c r="L2029" s="156">
        <v>0.65104166666666896</v>
      </c>
      <c r="M2029" s="185">
        <v>1.11183780248529</v>
      </c>
      <c r="N2029" s="156">
        <v>2.79255319148937</v>
      </c>
      <c r="O2029" s="156">
        <v>7.4357192494788</v>
      </c>
      <c r="P2029" s="152" t="s">
        <v>16690</v>
      </c>
      <c r="Q2029" s="156">
        <v>10.744985673352399</v>
      </c>
      <c r="R2029" s="152" t="s">
        <v>16691</v>
      </c>
      <c r="S2029" s="156">
        <v>12.6001456664239</v>
      </c>
      <c r="T2029" s="152" t="s">
        <v>16692</v>
      </c>
      <c r="U2029" s="156">
        <v>58.561161200000001</v>
      </c>
      <c r="V2029" s="152" t="s">
        <v>157</v>
      </c>
      <c r="W2029" s="152" t="s">
        <v>158</v>
      </c>
      <c r="X2029" s="155">
        <v>7.0616410287000004</v>
      </c>
      <c r="Y2029" s="152" t="s">
        <v>159</v>
      </c>
      <c r="Z2029" s="154">
        <v>41452</v>
      </c>
      <c r="AA2029" s="153" t="s">
        <v>4326</v>
      </c>
      <c r="AB2029" s="152" t="s">
        <v>1246</v>
      </c>
      <c r="AC2029" s="152" t="s">
        <v>209</v>
      </c>
      <c r="AD2029" s="152" t="s">
        <v>173</v>
      </c>
    </row>
    <row r="2030" spans="1:30">
      <c r="A2030" s="189" t="s">
        <v>885</v>
      </c>
      <c r="B2030" s="189" t="s">
        <v>886</v>
      </c>
      <c r="C2030" s="154">
        <v>43830</v>
      </c>
      <c r="D2030" s="155">
        <v>1.4097</v>
      </c>
      <c r="E2030" s="155">
        <v>2.2427000000000001</v>
      </c>
      <c r="F2030" s="156">
        <v>0.13496235260690201</v>
      </c>
      <c r="G2030" s="154">
        <v>43829</v>
      </c>
      <c r="H2030" s="155">
        <v>1.4077999999999999</v>
      </c>
      <c r="I2030" s="156">
        <v>7.4066731757262998</v>
      </c>
      <c r="J2030" s="152" t="s">
        <v>698</v>
      </c>
      <c r="K2030" s="156">
        <v>0.52053622361664798</v>
      </c>
      <c r="L2030" s="156">
        <v>1.37350783834316</v>
      </c>
      <c r="M2030" s="185">
        <v>1.78580756985059</v>
      </c>
      <c r="N2030" s="156">
        <v>3.03462434101358</v>
      </c>
      <c r="O2030" s="156">
        <v>7.4066731757262998</v>
      </c>
      <c r="P2030" s="152" t="s">
        <v>698</v>
      </c>
      <c r="Q2030" s="156">
        <v>9.1360468771602203</v>
      </c>
      <c r="R2030" s="152" t="s">
        <v>625</v>
      </c>
      <c r="S2030" s="156">
        <v>12.5391061084855</v>
      </c>
      <c r="T2030" s="152" t="s">
        <v>6524</v>
      </c>
      <c r="U2030" s="156">
        <v>157.40304373999999</v>
      </c>
      <c r="V2030" s="152" t="s">
        <v>157</v>
      </c>
      <c r="W2030" s="152" t="s">
        <v>189</v>
      </c>
      <c r="X2030" s="155">
        <v>31.356976834499999</v>
      </c>
      <c r="Y2030" s="152" t="s">
        <v>159</v>
      </c>
      <c r="Z2030" s="154">
        <v>39596</v>
      </c>
      <c r="AA2030" s="153" t="s">
        <v>4326</v>
      </c>
      <c r="AB2030" s="152" t="s">
        <v>481</v>
      </c>
      <c r="AC2030" s="152" t="s">
        <v>263</v>
      </c>
      <c r="AD2030" s="152" t="s">
        <v>181</v>
      </c>
    </row>
    <row r="2031" spans="1:30">
      <c r="A2031" s="189" t="s">
        <v>1292</v>
      </c>
      <c r="B2031" s="189" t="s">
        <v>1293</v>
      </c>
      <c r="C2031" s="154">
        <v>43830</v>
      </c>
      <c r="D2031" s="155">
        <v>1.1539999999999999</v>
      </c>
      <c r="E2031" s="155">
        <v>1.2370000000000001</v>
      </c>
      <c r="F2031" s="156">
        <v>0.26064291920069199</v>
      </c>
      <c r="G2031" s="154">
        <v>43826</v>
      </c>
      <c r="H2031" s="155">
        <v>1.151</v>
      </c>
      <c r="I2031" s="156">
        <v>7.4055860854640203</v>
      </c>
      <c r="J2031" s="152" t="s">
        <v>16693</v>
      </c>
      <c r="K2031" s="156">
        <v>0.43516100957353199</v>
      </c>
      <c r="L2031" s="156">
        <v>0.96237970253716698</v>
      </c>
      <c r="M2031" s="185">
        <v>1.7636693714584599</v>
      </c>
      <c r="N2031" s="156">
        <v>3.77697937700888</v>
      </c>
      <c r="O2031" s="156">
        <v>7.4055860854640203</v>
      </c>
      <c r="P2031" s="152" t="s">
        <v>16693</v>
      </c>
      <c r="Q2031" s="156">
        <v>14.8381363896238</v>
      </c>
      <c r="R2031" s="152" t="s">
        <v>16694</v>
      </c>
      <c r="S2031" s="156">
        <v>13.510527876449</v>
      </c>
      <c r="T2031" s="152" t="s">
        <v>16695</v>
      </c>
      <c r="U2031" s="156">
        <v>24.782019999999999</v>
      </c>
      <c r="V2031" s="152" t="s">
        <v>174</v>
      </c>
      <c r="W2031" s="152" t="s">
        <v>189</v>
      </c>
      <c r="X2031" s="155">
        <v>13.260938315400001</v>
      </c>
      <c r="Y2031" s="152" t="s">
        <v>159</v>
      </c>
      <c r="Z2031" s="154">
        <v>42047</v>
      </c>
      <c r="AA2031" s="153" t="s">
        <v>4326</v>
      </c>
      <c r="AB2031" s="152" t="s">
        <v>1294</v>
      </c>
      <c r="AC2031" s="152" t="s">
        <v>446</v>
      </c>
      <c r="AD2031" s="152" t="s">
        <v>183</v>
      </c>
    </row>
    <row r="2032" spans="1:30">
      <c r="A2032" s="189" t="s">
        <v>16696</v>
      </c>
      <c r="B2032" s="189" t="s">
        <v>16697</v>
      </c>
      <c r="C2032" s="154">
        <v>43830</v>
      </c>
      <c r="D2032" s="155">
        <v>1.0696000000000001</v>
      </c>
      <c r="E2032" s="155">
        <v>1.2423</v>
      </c>
      <c r="F2032" s="156">
        <v>4.6768309793288602E-2</v>
      </c>
      <c r="G2032" s="154">
        <v>43829</v>
      </c>
      <c r="H2032" s="155">
        <v>1.0690999999999999</v>
      </c>
      <c r="I2032" s="156">
        <v>7.3994654230513097</v>
      </c>
      <c r="J2032" s="152" t="s">
        <v>16698</v>
      </c>
      <c r="K2032" s="156">
        <v>0.121688664232885</v>
      </c>
      <c r="L2032" s="156">
        <v>0.62088428974600296</v>
      </c>
      <c r="M2032" s="185">
        <v>1.1728673778163601</v>
      </c>
      <c r="N2032" s="156">
        <v>3.0740632088536599</v>
      </c>
      <c r="O2032" s="156">
        <v>7.3994654230513097</v>
      </c>
      <c r="P2032" s="152" t="s">
        <v>16698</v>
      </c>
      <c r="Q2032" s="156">
        <v>11.2756319100681</v>
      </c>
      <c r="R2032" s="152" t="s">
        <v>16699</v>
      </c>
      <c r="S2032" s="157">
        <v>0</v>
      </c>
      <c r="T2032" s="152"/>
      <c r="U2032" s="156">
        <v>12.84461832</v>
      </c>
      <c r="V2032" s="152" t="s">
        <v>157</v>
      </c>
      <c r="W2032" s="152" t="s">
        <v>95</v>
      </c>
      <c r="X2032" s="155">
        <v>5.9847585100000003E-2</v>
      </c>
      <c r="Y2032" s="152" t="s">
        <v>159</v>
      </c>
      <c r="Z2032" s="154">
        <v>42804</v>
      </c>
      <c r="AA2032" s="153" t="s">
        <v>4326</v>
      </c>
      <c r="AB2032" s="152" t="s">
        <v>1275</v>
      </c>
      <c r="AC2032" s="152" t="s">
        <v>283</v>
      </c>
      <c r="AD2032" s="152" t="s">
        <v>185</v>
      </c>
    </row>
    <row r="2033" spans="1:30">
      <c r="A2033" s="189" t="s">
        <v>685</v>
      </c>
      <c r="B2033" s="189" t="s">
        <v>686</v>
      </c>
      <c r="C2033" s="154">
        <v>43830</v>
      </c>
      <c r="D2033" s="155">
        <v>1.147</v>
      </c>
      <c r="E2033" s="155">
        <v>1.827</v>
      </c>
      <c r="F2033" s="156">
        <v>0.17467248908297001</v>
      </c>
      <c r="G2033" s="154">
        <v>43829</v>
      </c>
      <c r="H2033" s="155">
        <v>1.145</v>
      </c>
      <c r="I2033" s="156">
        <v>7.3970037453183499</v>
      </c>
      <c r="J2033" s="152" t="s">
        <v>719</v>
      </c>
      <c r="K2033" s="156">
        <v>0.79086115992971195</v>
      </c>
      <c r="L2033" s="156">
        <v>2.0462633451957202</v>
      </c>
      <c r="M2033" s="185">
        <v>2.6857654431513001</v>
      </c>
      <c r="N2033" s="156">
        <v>5.0366300366300303</v>
      </c>
      <c r="O2033" s="156">
        <v>7.3970037453183499</v>
      </c>
      <c r="P2033" s="152" t="s">
        <v>719</v>
      </c>
      <c r="Q2033" s="156">
        <v>14.015904572564599</v>
      </c>
      <c r="R2033" s="152" t="s">
        <v>687</v>
      </c>
      <c r="S2033" s="156">
        <v>15.1606425702811</v>
      </c>
      <c r="T2033" s="152" t="s">
        <v>6525</v>
      </c>
      <c r="U2033" s="156">
        <v>14.9298597194389</v>
      </c>
      <c r="V2033" s="152" t="s">
        <v>157</v>
      </c>
      <c r="W2033" s="152" t="s">
        <v>189</v>
      </c>
      <c r="X2033" s="155">
        <v>0.52214833819999995</v>
      </c>
      <c r="Y2033" s="152" t="s">
        <v>159</v>
      </c>
      <c r="Z2033" s="154">
        <v>42717</v>
      </c>
      <c r="AA2033" s="153" t="s">
        <v>4326</v>
      </c>
      <c r="AB2033" s="152" t="s">
        <v>684</v>
      </c>
      <c r="AC2033" s="152" t="s">
        <v>325</v>
      </c>
      <c r="AD2033" s="152" t="s">
        <v>162</v>
      </c>
    </row>
    <row r="2034" spans="1:30">
      <c r="A2034" s="189" t="s">
        <v>9066</v>
      </c>
      <c r="B2034" s="189" t="s">
        <v>9067</v>
      </c>
      <c r="C2034" s="154">
        <v>43830</v>
      </c>
      <c r="D2034" s="155">
        <v>1.1180000000000001</v>
      </c>
      <c r="E2034" s="155">
        <v>1.2010000000000001</v>
      </c>
      <c r="F2034" s="156">
        <v>8.9525514771712805E-2</v>
      </c>
      <c r="G2034" s="154">
        <v>43829</v>
      </c>
      <c r="H2034" s="155">
        <v>1.117</v>
      </c>
      <c r="I2034" s="156">
        <v>7.3967448340275999</v>
      </c>
      <c r="J2034" s="152" t="s">
        <v>12454</v>
      </c>
      <c r="K2034" s="156">
        <v>0.269058295964134</v>
      </c>
      <c r="L2034" s="156">
        <v>0.72072072072070603</v>
      </c>
      <c r="M2034" s="185">
        <v>1.5440611918462599</v>
      </c>
      <c r="N2034" s="156">
        <v>4.1938596199652496</v>
      </c>
      <c r="O2034" s="156">
        <v>7.3967448340275999</v>
      </c>
      <c r="P2034" s="152" t="s">
        <v>12454</v>
      </c>
      <c r="Q2034" s="156">
        <v>12.4632137628397</v>
      </c>
      <c r="R2034" s="152" t="s">
        <v>12455</v>
      </c>
      <c r="S2034" s="156">
        <v>21.9992962663976</v>
      </c>
      <c r="T2034" s="152" t="s">
        <v>12456</v>
      </c>
      <c r="U2034" s="156">
        <v>20.901302600000001</v>
      </c>
      <c r="V2034" s="152" t="s">
        <v>163</v>
      </c>
      <c r="W2034" s="152" t="s">
        <v>166</v>
      </c>
      <c r="X2034" s="155">
        <v>7.7088918844999998</v>
      </c>
      <c r="Y2034" s="152" t="s">
        <v>159</v>
      </c>
      <c r="Z2034" s="154">
        <v>42681</v>
      </c>
      <c r="AA2034" s="153" t="s">
        <v>4326</v>
      </c>
      <c r="AB2034" s="152" t="s">
        <v>596</v>
      </c>
      <c r="AC2034" s="152" t="s">
        <v>261</v>
      </c>
      <c r="AD2034" s="152" t="s">
        <v>229</v>
      </c>
    </row>
    <row r="2035" spans="1:30">
      <c r="A2035" s="189" t="s">
        <v>16700</v>
      </c>
      <c r="B2035" s="189" t="s">
        <v>16701</v>
      </c>
      <c r="C2035" s="154">
        <v>43830</v>
      </c>
      <c r="D2035" s="155">
        <v>1.1339999999999999</v>
      </c>
      <c r="E2035" s="155">
        <v>1.1339999999999999</v>
      </c>
      <c r="F2035" s="156">
        <v>0.17667844522968201</v>
      </c>
      <c r="G2035" s="154">
        <v>43829</v>
      </c>
      <c r="H2035" s="155">
        <v>1.1319999999999999</v>
      </c>
      <c r="I2035" s="156">
        <v>7.3863636363636198</v>
      </c>
      <c r="J2035" s="152" t="s">
        <v>16702</v>
      </c>
      <c r="K2035" s="156">
        <v>0.53191489361702204</v>
      </c>
      <c r="L2035" s="156">
        <v>2.1621621621621401</v>
      </c>
      <c r="M2035" s="185">
        <v>2.8105167724387998</v>
      </c>
      <c r="N2035" s="156">
        <v>4.0366972477063996</v>
      </c>
      <c r="O2035" s="156">
        <v>7.3863636363636198</v>
      </c>
      <c r="P2035" s="152" t="s">
        <v>16702</v>
      </c>
      <c r="Q2035" s="156">
        <v>8.5167464114832505</v>
      </c>
      <c r="R2035" s="152" t="s">
        <v>16703</v>
      </c>
      <c r="S2035" s="156">
        <v>11.394891944990199</v>
      </c>
      <c r="T2035" s="152" t="s">
        <v>16704</v>
      </c>
      <c r="U2035" s="156">
        <v>13.4</v>
      </c>
      <c r="V2035" s="152" t="s">
        <v>157</v>
      </c>
      <c r="W2035" s="152" t="s">
        <v>158</v>
      </c>
      <c r="X2035" s="155">
        <v>2.4704659999999999E-4</v>
      </c>
      <c r="Y2035" s="152" t="s">
        <v>159</v>
      </c>
      <c r="Z2035" s="154">
        <v>42338</v>
      </c>
      <c r="AA2035" s="153" t="s">
        <v>4326</v>
      </c>
      <c r="AB2035" s="152" t="s">
        <v>3988</v>
      </c>
      <c r="AC2035" s="152" t="s">
        <v>248</v>
      </c>
      <c r="AD2035" s="152" t="s">
        <v>165</v>
      </c>
    </row>
    <row r="2036" spans="1:30">
      <c r="A2036" s="189" t="s">
        <v>16705</v>
      </c>
      <c r="B2036" s="189" t="s">
        <v>16706</v>
      </c>
      <c r="C2036" s="154">
        <v>43830</v>
      </c>
      <c r="D2036" s="155">
        <v>1.0683</v>
      </c>
      <c r="E2036" s="155">
        <v>1.3249</v>
      </c>
      <c r="F2036" s="156">
        <v>0.27219823540454002</v>
      </c>
      <c r="G2036" s="154">
        <v>43829</v>
      </c>
      <c r="H2036" s="155">
        <v>1.0653999999999999</v>
      </c>
      <c r="I2036" s="156">
        <v>7.3668341708542799</v>
      </c>
      <c r="J2036" s="152" t="s">
        <v>16707</v>
      </c>
      <c r="K2036" s="156">
        <v>1.03083033856629</v>
      </c>
      <c r="L2036" s="156">
        <v>2.2003252654740399</v>
      </c>
      <c r="M2036" s="185">
        <v>2.96867469879516</v>
      </c>
      <c r="N2036" s="156">
        <v>4.8380765456329904</v>
      </c>
      <c r="O2036" s="156">
        <v>7.3668341708542799</v>
      </c>
      <c r="P2036" s="152" t="s">
        <v>16707</v>
      </c>
      <c r="Q2036" s="156">
        <v>6.2985074626865698</v>
      </c>
      <c r="R2036" s="152" t="s">
        <v>16708</v>
      </c>
      <c r="S2036" s="156">
        <v>8.0182002022244596</v>
      </c>
      <c r="T2036" s="152" t="s">
        <v>16709</v>
      </c>
      <c r="U2036" s="156">
        <v>14.515573647363899</v>
      </c>
      <c r="V2036" s="152" t="s">
        <v>3984</v>
      </c>
      <c r="W2036" s="152" t="s">
        <v>189</v>
      </c>
      <c r="X2036" s="155">
        <v>4.2569862799999997E-2</v>
      </c>
      <c r="Y2036" s="152" t="s">
        <v>159</v>
      </c>
      <c r="Z2036" s="154">
        <v>42068</v>
      </c>
      <c r="AA2036" s="153" t="s">
        <v>4326</v>
      </c>
      <c r="AB2036" s="152" t="s">
        <v>895</v>
      </c>
      <c r="AC2036" s="152" t="s">
        <v>325</v>
      </c>
      <c r="AD2036" s="152" t="s">
        <v>162</v>
      </c>
    </row>
    <row r="2037" spans="1:30">
      <c r="A2037" s="189" t="s">
        <v>16710</v>
      </c>
      <c r="B2037" s="189" t="s">
        <v>16711</v>
      </c>
      <c r="C2037" s="154">
        <v>43830</v>
      </c>
      <c r="D2037" s="155">
        <v>1.1359999999999999</v>
      </c>
      <c r="E2037" s="155">
        <v>1.4610000000000001</v>
      </c>
      <c r="F2037" s="156">
        <v>0.17636684303351</v>
      </c>
      <c r="G2037" s="154">
        <v>43829</v>
      </c>
      <c r="H2037" s="155">
        <v>1.1339999999999999</v>
      </c>
      <c r="I2037" s="156">
        <v>7.3611107145775998</v>
      </c>
      <c r="J2037" s="152" t="s">
        <v>16712</v>
      </c>
      <c r="K2037" s="156">
        <v>0.35335689045936403</v>
      </c>
      <c r="L2037" s="156">
        <v>1.61001788908764</v>
      </c>
      <c r="M2037" s="185">
        <v>2.066462806558</v>
      </c>
      <c r="N2037" s="156">
        <v>4.3158614359036402</v>
      </c>
      <c r="O2037" s="156">
        <v>7.3611107145775998</v>
      </c>
      <c r="P2037" s="152" t="s">
        <v>16712</v>
      </c>
      <c r="Q2037" s="156">
        <v>14.397687980875601</v>
      </c>
      <c r="R2037" s="152" t="s">
        <v>16713</v>
      </c>
      <c r="S2037" s="156">
        <v>17.339317635621299</v>
      </c>
      <c r="T2037" s="152" t="s">
        <v>16714</v>
      </c>
      <c r="U2037" s="156">
        <v>53.5373296</v>
      </c>
      <c r="V2037" s="152" t="s">
        <v>157</v>
      </c>
      <c r="W2037" s="152" t="s">
        <v>197</v>
      </c>
      <c r="X2037" s="155">
        <v>6.2385845199999998E-2</v>
      </c>
      <c r="Y2037" s="152" t="s">
        <v>159</v>
      </c>
      <c r="Z2037" s="154">
        <v>41586</v>
      </c>
      <c r="AA2037" s="153" t="s">
        <v>4326</v>
      </c>
      <c r="AB2037" s="152" t="s">
        <v>583</v>
      </c>
      <c r="AC2037" s="152" t="s">
        <v>381</v>
      </c>
      <c r="AD2037" s="152" t="s">
        <v>173</v>
      </c>
    </row>
    <row r="2038" spans="1:30">
      <c r="A2038" s="189" t="s">
        <v>16715</v>
      </c>
      <c r="B2038" s="189" t="s">
        <v>16716</v>
      </c>
      <c r="C2038" s="154">
        <v>43830</v>
      </c>
      <c r="D2038" s="155">
        <v>1.2225999999999999</v>
      </c>
      <c r="E2038" s="155">
        <v>1.4108000000000001</v>
      </c>
      <c r="F2038" s="156">
        <v>4.0913182227310801E-2</v>
      </c>
      <c r="G2038" s="154">
        <v>43829</v>
      </c>
      <c r="H2038" s="155">
        <v>1.2221</v>
      </c>
      <c r="I2038" s="156">
        <v>7.3397717295873504</v>
      </c>
      <c r="J2038" s="152" t="s">
        <v>16717</v>
      </c>
      <c r="K2038" s="156">
        <v>0.22954582718477501</v>
      </c>
      <c r="L2038" s="156">
        <v>0.73329488341435201</v>
      </c>
      <c r="M2038" s="185">
        <v>1.13326164281578</v>
      </c>
      <c r="N2038" s="156">
        <v>2.1984452060519901</v>
      </c>
      <c r="O2038" s="156">
        <v>7.3397717295873504</v>
      </c>
      <c r="P2038" s="152" t="s">
        <v>16717</v>
      </c>
      <c r="Q2038" s="156">
        <v>10.960148736293601</v>
      </c>
      <c r="R2038" s="152" t="s">
        <v>16718</v>
      </c>
      <c r="S2038" s="156">
        <v>12.8826386550633</v>
      </c>
      <c r="T2038" s="152" t="s">
        <v>16719</v>
      </c>
      <c r="U2038" s="156">
        <v>42.683655260000002</v>
      </c>
      <c r="V2038" s="152" t="s">
        <v>157</v>
      </c>
      <c r="W2038" s="152" t="s">
        <v>166</v>
      </c>
      <c r="X2038" s="155">
        <v>2.69219552E-2</v>
      </c>
      <c r="Y2038" s="152" t="s">
        <v>159</v>
      </c>
      <c r="Z2038" s="154">
        <v>41163</v>
      </c>
      <c r="AA2038" s="153" t="s">
        <v>4326</v>
      </c>
      <c r="AB2038" s="152" t="s">
        <v>1275</v>
      </c>
      <c r="AC2038" s="152" t="s">
        <v>283</v>
      </c>
      <c r="AD2038" s="152" t="s">
        <v>173</v>
      </c>
    </row>
    <row r="2039" spans="1:30">
      <c r="A2039" s="189" t="s">
        <v>1281</v>
      </c>
      <c r="B2039" s="189" t="s">
        <v>1282</v>
      </c>
      <c r="C2039" s="154">
        <v>43830</v>
      </c>
      <c r="D2039" s="155">
        <v>1.0117</v>
      </c>
      <c r="E2039" s="155">
        <v>1.5749</v>
      </c>
      <c r="F2039" s="156">
        <v>9.8853301700143406E-3</v>
      </c>
      <c r="G2039" s="154">
        <v>43829</v>
      </c>
      <c r="H2039" s="155">
        <v>1.0116000000000001</v>
      </c>
      <c r="I2039" s="156">
        <v>7.3225068344679602</v>
      </c>
      <c r="J2039" s="152" t="s">
        <v>16720</v>
      </c>
      <c r="K2039" s="156">
        <v>9.8941327792626099E-2</v>
      </c>
      <c r="L2039" s="156">
        <v>0.57515261923796301</v>
      </c>
      <c r="M2039" s="185">
        <v>1.4483310011353301</v>
      </c>
      <c r="N2039" s="156">
        <v>3.4163097644340401</v>
      </c>
      <c r="O2039" s="156">
        <v>7.3225068344679602</v>
      </c>
      <c r="P2039" s="152" t="s">
        <v>16720</v>
      </c>
      <c r="Q2039" s="156">
        <v>18.225213490838001</v>
      </c>
      <c r="R2039" s="152" t="s">
        <v>16721</v>
      </c>
      <c r="S2039" s="156">
        <v>16.172631508581201</v>
      </c>
      <c r="T2039" s="152" t="s">
        <v>16722</v>
      </c>
      <c r="U2039" s="156">
        <v>58.055564089999997</v>
      </c>
      <c r="V2039" s="152" t="s">
        <v>242</v>
      </c>
      <c r="W2039" s="152" t="s">
        <v>158</v>
      </c>
      <c r="X2039" s="155">
        <v>2.2536463979999999</v>
      </c>
      <c r="Y2039" s="152" t="s">
        <v>159</v>
      </c>
      <c r="Z2039" s="154">
        <v>41397</v>
      </c>
      <c r="AA2039" s="153" t="s">
        <v>4326</v>
      </c>
      <c r="AB2039" s="152" t="s">
        <v>801</v>
      </c>
      <c r="AC2039" s="152" t="s">
        <v>175</v>
      </c>
      <c r="AD2039" s="152" t="s">
        <v>181</v>
      </c>
    </row>
    <row r="2040" spans="1:30">
      <c r="A2040" s="189" t="s">
        <v>16723</v>
      </c>
      <c r="B2040" s="189" t="s">
        <v>16724</v>
      </c>
      <c r="C2040" s="154">
        <v>43830</v>
      </c>
      <c r="D2040" s="155">
        <v>1.262</v>
      </c>
      <c r="E2040" s="155">
        <v>1.3120000000000001</v>
      </c>
      <c r="F2040" s="156">
        <v>0</v>
      </c>
      <c r="G2040" s="154">
        <v>43829</v>
      </c>
      <c r="H2040" s="155">
        <v>1.262</v>
      </c>
      <c r="I2040" s="156">
        <v>7.31292517006802</v>
      </c>
      <c r="J2040" s="152" t="s">
        <v>16725</v>
      </c>
      <c r="K2040" s="156">
        <v>0.15873015873015101</v>
      </c>
      <c r="L2040" s="156">
        <v>0.23828435266084799</v>
      </c>
      <c r="M2040" s="185">
        <v>0.55776892430279601</v>
      </c>
      <c r="N2040" s="156">
        <v>2.3519870235198601</v>
      </c>
      <c r="O2040" s="156">
        <v>7.31292517006802</v>
      </c>
      <c r="P2040" s="152" t="s">
        <v>16725</v>
      </c>
      <c r="Q2040" s="156">
        <v>7.1307300509337903</v>
      </c>
      <c r="R2040" s="152" t="s">
        <v>16726</v>
      </c>
      <c r="S2040" s="156">
        <v>7.3599368163265098</v>
      </c>
      <c r="T2040" s="152" t="s">
        <v>16727</v>
      </c>
      <c r="U2040" s="156">
        <v>31.5159226</v>
      </c>
      <c r="V2040" s="152" t="s">
        <v>174</v>
      </c>
      <c r="W2040" s="152" t="s">
        <v>186</v>
      </c>
      <c r="X2040" s="155">
        <v>0.50476705050000004</v>
      </c>
      <c r="Y2040" s="152" t="s">
        <v>159</v>
      </c>
      <c r="Z2040" s="154">
        <v>41523</v>
      </c>
      <c r="AA2040" s="153" t="s">
        <v>4326</v>
      </c>
      <c r="AB2040" s="152" t="s">
        <v>1246</v>
      </c>
      <c r="AC2040" s="152" t="s">
        <v>209</v>
      </c>
      <c r="AD2040" s="152" t="s">
        <v>162</v>
      </c>
    </row>
    <row r="2041" spans="1:30">
      <c r="A2041" s="189" t="s">
        <v>16728</v>
      </c>
      <c r="B2041" s="189" t="s">
        <v>16729</v>
      </c>
      <c r="C2041" s="154">
        <v>43830</v>
      </c>
      <c r="D2041" s="155">
        <v>1.0618000000000001</v>
      </c>
      <c r="E2041" s="155">
        <v>1.0618000000000001</v>
      </c>
      <c r="F2041" s="156">
        <v>0.501656412683396</v>
      </c>
      <c r="G2041" s="154">
        <v>43829</v>
      </c>
      <c r="H2041" s="155">
        <v>1.0565</v>
      </c>
      <c r="I2041" s="156">
        <v>7.2958771220695304</v>
      </c>
      <c r="J2041" s="152" t="s">
        <v>16730</v>
      </c>
      <c r="K2041" s="156">
        <v>2.3323053199691599</v>
      </c>
      <c r="L2041" s="156">
        <v>10.0995437577769</v>
      </c>
      <c r="M2041" s="185">
        <v>9.1600699085021091</v>
      </c>
      <c r="N2041" s="156">
        <v>7.9065040650406599</v>
      </c>
      <c r="O2041" s="156">
        <v>7.2958771220695304</v>
      </c>
      <c r="P2041" s="152" t="s">
        <v>16730</v>
      </c>
      <c r="Q2041" s="157">
        <v>0</v>
      </c>
      <c r="R2041" s="152"/>
      <c r="S2041" s="157">
        <v>0</v>
      </c>
      <c r="T2041" s="152"/>
      <c r="U2041" s="156">
        <v>6.1800000000000104</v>
      </c>
      <c r="V2041" s="152" t="s">
        <v>157</v>
      </c>
      <c r="W2041" s="152" t="s">
        <v>95</v>
      </c>
      <c r="X2041" s="155">
        <v>0.2049182376</v>
      </c>
      <c r="Y2041" s="152" t="s">
        <v>159</v>
      </c>
      <c r="Z2041" s="154">
        <v>43144</v>
      </c>
      <c r="AA2041" s="153" t="s">
        <v>4326</v>
      </c>
      <c r="AB2041" s="152" t="s">
        <v>14740</v>
      </c>
      <c r="AC2041" s="152" t="s">
        <v>555</v>
      </c>
      <c r="AD2041" s="152" t="s">
        <v>229</v>
      </c>
    </row>
    <row r="2042" spans="1:30">
      <c r="A2042" s="189" t="s">
        <v>16731</v>
      </c>
      <c r="B2042" s="189" t="s">
        <v>16732</v>
      </c>
      <c r="C2042" s="154">
        <v>43830</v>
      </c>
      <c r="D2042" s="155">
        <v>1.0685</v>
      </c>
      <c r="E2042" s="155">
        <v>1.1185</v>
      </c>
      <c r="F2042" s="156">
        <v>6.5555347443331802E-2</v>
      </c>
      <c r="G2042" s="154">
        <v>43829</v>
      </c>
      <c r="H2042" s="155">
        <v>1.0678000000000001</v>
      </c>
      <c r="I2042" s="156">
        <v>7.2846249880279599</v>
      </c>
      <c r="J2042" s="152" t="s">
        <v>16733</v>
      </c>
      <c r="K2042" s="156">
        <v>0.925663549636351</v>
      </c>
      <c r="L2042" s="156">
        <v>2.54318618042227</v>
      </c>
      <c r="M2042" s="185">
        <v>3.82863265482611</v>
      </c>
      <c r="N2042" s="156">
        <v>3.8049086738949098</v>
      </c>
      <c r="O2042" s="156">
        <v>7.2846249880279599</v>
      </c>
      <c r="P2042" s="152" t="s">
        <v>16733</v>
      </c>
      <c r="Q2042" s="156">
        <v>9.4974359237536703</v>
      </c>
      <c r="R2042" s="152" t="s">
        <v>16734</v>
      </c>
      <c r="S2042" s="156">
        <v>11.2372164349553</v>
      </c>
      <c r="T2042" s="152" t="s">
        <v>16735</v>
      </c>
      <c r="U2042" s="156">
        <v>12.015876949999999</v>
      </c>
      <c r="V2042" s="152" t="s">
        <v>163</v>
      </c>
      <c r="W2042" s="152" t="s">
        <v>189</v>
      </c>
      <c r="X2042" s="155">
        <v>2.5069817741999998</v>
      </c>
      <c r="Y2042" s="152" t="s">
        <v>159</v>
      </c>
      <c r="Z2042" s="154">
        <v>42488</v>
      </c>
      <c r="AA2042" s="153" t="s">
        <v>4326</v>
      </c>
      <c r="AB2042" s="152" t="s">
        <v>232</v>
      </c>
      <c r="AC2042" s="152" t="s">
        <v>233</v>
      </c>
      <c r="AD2042" s="152" t="s">
        <v>165</v>
      </c>
    </row>
    <row r="2043" spans="1:30">
      <c r="A2043" s="189" t="s">
        <v>16736</v>
      </c>
      <c r="B2043" s="189" t="s">
        <v>16737</v>
      </c>
      <c r="C2043" s="154">
        <v>43830</v>
      </c>
      <c r="D2043" s="155">
        <v>0.877</v>
      </c>
      <c r="E2043" s="155">
        <v>0.877</v>
      </c>
      <c r="F2043" s="156">
        <v>0.492723730949922</v>
      </c>
      <c r="G2043" s="154">
        <v>43829</v>
      </c>
      <c r="H2043" s="155">
        <v>0.87270000000000003</v>
      </c>
      <c r="I2043" s="156">
        <v>7.2782874617736999</v>
      </c>
      <c r="J2043" s="152" t="s">
        <v>16738</v>
      </c>
      <c r="K2043" s="156">
        <v>0.40068689181453299</v>
      </c>
      <c r="L2043" s="156">
        <v>3.8238427844205001</v>
      </c>
      <c r="M2043" s="185">
        <v>2.8859690286250501</v>
      </c>
      <c r="N2043" s="156">
        <v>2.26212686567164</v>
      </c>
      <c r="O2043" s="156">
        <v>7.2782874617736999</v>
      </c>
      <c r="P2043" s="152" t="s">
        <v>16738</v>
      </c>
      <c r="Q2043" s="156">
        <v>-12.4313529705442</v>
      </c>
      <c r="R2043" s="152" t="s">
        <v>16739</v>
      </c>
      <c r="S2043" s="157">
        <v>0</v>
      </c>
      <c r="T2043" s="152"/>
      <c r="U2043" s="156">
        <v>-12.3</v>
      </c>
      <c r="V2043" s="152" t="s">
        <v>157</v>
      </c>
      <c r="W2043" s="152" t="s">
        <v>95</v>
      </c>
      <c r="X2043" s="155">
        <v>5.7485551099999997E-2</v>
      </c>
      <c r="Y2043" s="152" t="s">
        <v>159</v>
      </c>
      <c r="Z2043" s="154">
        <v>43075</v>
      </c>
      <c r="AA2043" s="153" t="s">
        <v>4326</v>
      </c>
      <c r="AB2043" s="152" t="s">
        <v>16260</v>
      </c>
      <c r="AC2043" s="152" t="s">
        <v>568</v>
      </c>
      <c r="AD2043" s="152" t="s">
        <v>483</v>
      </c>
    </row>
    <row r="2044" spans="1:30">
      <c r="A2044" s="189" t="s">
        <v>16740</v>
      </c>
      <c r="B2044" s="189" t="s">
        <v>16741</v>
      </c>
      <c r="C2044" s="154">
        <v>43830</v>
      </c>
      <c r="D2044" s="155">
        <v>1.115</v>
      </c>
      <c r="E2044" s="155">
        <v>1.115</v>
      </c>
      <c r="F2044" s="156">
        <v>0.10773927096427501</v>
      </c>
      <c r="G2044" s="154">
        <v>43829</v>
      </c>
      <c r="H2044" s="155">
        <v>1.1137999999999999</v>
      </c>
      <c r="I2044" s="156">
        <v>7.2734269771021598</v>
      </c>
      <c r="J2044" s="152" t="s">
        <v>16742</v>
      </c>
      <c r="K2044" s="156">
        <v>0.36907012332343098</v>
      </c>
      <c r="L2044" s="156">
        <v>1.0421386497508001</v>
      </c>
      <c r="M2044" s="185">
        <v>1.4189557940694999</v>
      </c>
      <c r="N2044" s="156">
        <v>2.9737717029922401</v>
      </c>
      <c r="O2044" s="156">
        <v>7.2734269771021598</v>
      </c>
      <c r="P2044" s="152" t="s">
        <v>16742</v>
      </c>
      <c r="Q2044" s="156">
        <v>12.082830719742701</v>
      </c>
      <c r="R2044" s="152" t="s">
        <v>16743</v>
      </c>
      <c r="S2044" s="157">
        <v>0</v>
      </c>
      <c r="T2044" s="152"/>
      <c r="U2044" s="156">
        <v>11.5</v>
      </c>
      <c r="V2044" s="152" t="s">
        <v>157</v>
      </c>
      <c r="W2044" s="152" t="s">
        <v>95</v>
      </c>
      <c r="X2044" s="155">
        <v>0.2960993744</v>
      </c>
      <c r="Y2044" s="152" t="s">
        <v>159</v>
      </c>
      <c r="Z2044" s="154">
        <v>42956</v>
      </c>
      <c r="AA2044" s="153" t="s">
        <v>4326</v>
      </c>
      <c r="AB2044" s="152" t="s">
        <v>3971</v>
      </c>
      <c r="AC2044" s="152" t="s">
        <v>284</v>
      </c>
      <c r="AD2044" s="152" t="s">
        <v>170</v>
      </c>
    </row>
    <row r="2045" spans="1:30">
      <c r="A2045" s="189" t="s">
        <v>16744</v>
      </c>
      <c r="B2045" s="189" t="s">
        <v>16745</v>
      </c>
      <c r="C2045" s="154">
        <v>43830</v>
      </c>
      <c r="D2045" s="155">
        <v>1.1962999999999999</v>
      </c>
      <c r="E2045" s="155">
        <v>1.1962999999999999</v>
      </c>
      <c r="F2045" s="156">
        <v>0.19262981574539101</v>
      </c>
      <c r="G2045" s="154">
        <v>43829</v>
      </c>
      <c r="H2045" s="155">
        <v>1.194</v>
      </c>
      <c r="I2045" s="156">
        <v>7.2530034068495599</v>
      </c>
      <c r="J2045" s="152" t="s">
        <v>16746</v>
      </c>
      <c r="K2045" s="156">
        <v>0.3523194362889</v>
      </c>
      <c r="L2045" s="156">
        <v>1.5879755434782601</v>
      </c>
      <c r="M2045" s="185">
        <v>3.0582356995175601</v>
      </c>
      <c r="N2045" s="156">
        <v>6.2810945273631802</v>
      </c>
      <c r="O2045" s="156">
        <v>7.2530034068495599</v>
      </c>
      <c r="P2045" s="152" t="s">
        <v>16746</v>
      </c>
      <c r="Q2045" s="156">
        <v>7.34924623115577</v>
      </c>
      <c r="R2045" s="152" t="s">
        <v>16747</v>
      </c>
      <c r="S2045" s="156">
        <v>14.150763358778599</v>
      </c>
      <c r="T2045" s="152" t="s">
        <v>16748</v>
      </c>
      <c r="U2045" s="156">
        <v>19.63</v>
      </c>
      <c r="V2045" s="152" t="s">
        <v>157</v>
      </c>
      <c r="W2045" s="152" t="s">
        <v>189</v>
      </c>
      <c r="X2045" s="155">
        <v>0.1101185472</v>
      </c>
      <c r="Y2045" s="152" t="s">
        <v>159</v>
      </c>
      <c r="Z2045" s="154">
        <v>42473</v>
      </c>
      <c r="AA2045" s="153" t="s">
        <v>4326</v>
      </c>
      <c r="AB2045" s="152" t="s">
        <v>16606</v>
      </c>
      <c r="AC2045" s="152" t="s">
        <v>343</v>
      </c>
      <c r="AD2045" s="152" t="s">
        <v>162</v>
      </c>
    </row>
    <row r="2046" spans="1:30">
      <c r="A2046" s="189" t="s">
        <v>9068</v>
      </c>
      <c r="B2046" s="189" t="s">
        <v>9069</v>
      </c>
      <c r="C2046" s="154">
        <v>43830</v>
      </c>
      <c r="D2046" s="155">
        <v>1.0854999999999999</v>
      </c>
      <c r="E2046" s="155">
        <v>1.1455</v>
      </c>
      <c r="F2046" s="156">
        <v>3.6862961938986603E-2</v>
      </c>
      <c r="G2046" s="154">
        <v>43829</v>
      </c>
      <c r="H2046" s="155">
        <v>1.0851</v>
      </c>
      <c r="I2046" s="156">
        <v>7.2522478016006104</v>
      </c>
      <c r="J2046" s="152" t="s">
        <v>12457</v>
      </c>
      <c r="K2046" s="156">
        <v>0.58376575240918205</v>
      </c>
      <c r="L2046" s="156">
        <v>1.56249999999999</v>
      </c>
      <c r="M2046" s="185">
        <v>2.4443186107964898</v>
      </c>
      <c r="N2046" s="156">
        <v>3.8755980861244002</v>
      </c>
      <c r="O2046" s="156">
        <v>7.2522478016006104</v>
      </c>
      <c r="P2046" s="152" t="s">
        <v>12457</v>
      </c>
      <c r="Q2046" s="156">
        <v>7.6498095417552499</v>
      </c>
      <c r="R2046" s="152" t="s">
        <v>12458</v>
      </c>
      <c r="S2046" s="156">
        <v>15.604386169464201</v>
      </c>
      <c r="T2046" s="152" t="s">
        <v>12459</v>
      </c>
      <c r="U2046" s="156">
        <v>15.014803799999999</v>
      </c>
      <c r="V2046" s="152" t="s">
        <v>157</v>
      </c>
      <c r="W2046" s="152" t="s">
        <v>189</v>
      </c>
      <c r="X2046" s="155">
        <v>0.56407207869999998</v>
      </c>
      <c r="Y2046" s="152" t="s">
        <v>159</v>
      </c>
      <c r="Z2046" s="154">
        <v>42692</v>
      </c>
      <c r="AA2046" s="153" t="s">
        <v>4326</v>
      </c>
      <c r="AB2046" s="152" t="s">
        <v>12460</v>
      </c>
      <c r="AC2046" s="152" t="s">
        <v>161</v>
      </c>
      <c r="AD2046" s="152" t="s">
        <v>170</v>
      </c>
    </row>
    <row r="2047" spans="1:30">
      <c r="A2047" s="189" t="s">
        <v>877</v>
      </c>
      <c r="B2047" s="189" t="s">
        <v>878</v>
      </c>
      <c r="C2047" s="154">
        <v>43830</v>
      </c>
      <c r="D2047" s="155">
        <v>1.1240000000000001</v>
      </c>
      <c r="E2047" s="155">
        <v>1.714</v>
      </c>
      <c r="F2047" s="156">
        <v>8.9047195013367594E-2</v>
      </c>
      <c r="G2047" s="154">
        <v>43829</v>
      </c>
      <c r="H2047" s="155">
        <v>1.123</v>
      </c>
      <c r="I2047" s="156">
        <v>7.2518907527287002</v>
      </c>
      <c r="J2047" s="152" t="s">
        <v>687</v>
      </c>
      <c r="K2047" s="156">
        <v>0.44682752457553199</v>
      </c>
      <c r="L2047" s="156">
        <v>1.1701170117011901</v>
      </c>
      <c r="M2047" s="185">
        <v>1.53566531965645</v>
      </c>
      <c r="N2047" s="156">
        <v>3.2139577594123301</v>
      </c>
      <c r="O2047" s="156">
        <v>7.2518907527287002</v>
      </c>
      <c r="P2047" s="152" t="s">
        <v>687</v>
      </c>
      <c r="Q2047" s="156">
        <v>12.0637901384444</v>
      </c>
      <c r="R2047" s="152" t="s">
        <v>677</v>
      </c>
      <c r="S2047" s="156">
        <v>11.1770341333924</v>
      </c>
      <c r="T2047" s="152" t="s">
        <v>6526</v>
      </c>
      <c r="U2047" s="156">
        <v>91.305249599999996</v>
      </c>
      <c r="V2047" s="152" t="s">
        <v>157</v>
      </c>
      <c r="W2047" s="152" t="s">
        <v>166</v>
      </c>
      <c r="X2047" s="155">
        <v>1.053936658</v>
      </c>
      <c r="Y2047" s="152" t="s">
        <v>159</v>
      </c>
      <c r="Z2047" s="154">
        <v>39548</v>
      </c>
      <c r="AA2047" s="153" t="s">
        <v>4326</v>
      </c>
      <c r="AB2047" s="152" t="s">
        <v>879</v>
      </c>
      <c r="AC2047" s="152" t="s">
        <v>286</v>
      </c>
      <c r="AD2047" s="152" t="s">
        <v>162</v>
      </c>
    </row>
    <row r="2048" spans="1:30">
      <c r="A2048" s="189" t="s">
        <v>16749</v>
      </c>
      <c r="B2048" s="189" t="s">
        <v>16750</v>
      </c>
      <c r="C2048" s="154">
        <v>43830</v>
      </c>
      <c r="D2048" s="155">
        <v>1.0289999999999999</v>
      </c>
      <c r="E2048" s="155">
        <v>1.4970000000000001</v>
      </c>
      <c r="F2048" s="156">
        <v>0</v>
      </c>
      <c r="G2048" s="154">
        <v>43829</v>
      </c>
      <c r="H2048" s="155">
        <v>1.0289999999999999</v>
      </c>
      <c r="I2048" s="156">
        <v>7.25177485445536</v>
      </c>
      <c r="J2048" s="152" t="s">
        <v>16751</v>
      </c>
      <c r="K2048" s="156">
        <v>-9.7087378640785996E-2</v>
      </c>
      <c r="L2048" s="156">
        <v>0.2923976608187</v>
      </c>
      <c r="M2048" s="185">
        <v>0.87639860380507595</v>
      </c>
      <c r="N2048" s="156">
        <v>2.7460191292568399</v>
      </c>
      <c r="O2048" s="156">
        <v>7.25177485445536</v>
      </c>
      <c r="P2048" s="152" t="s">
        <v>16751</v>
      </c>
      <c r="Q2048" s="156">
        <v>18.2534560660328</v>
      </c>
      <c r="R2048" s="152" t="s">
        <v>16752</v>
      </c>
      <c r="S2048" s="156">
        <v>19.062918732944201</v>
      </c>
      <c r="T2048" s="152" t="s">
        <v>16753</v>
      </c>
      <c r="U2048" s="156">
        <v>61.125347599999998</v>
      </c>
      <c r="V2048" s="152" t="s">
        <v>174</v>
      </c>
      <c r="W2048" s="152" t="s">
        <v>189</v>
      </c>
      <c r="X2048" s="155">
        <v>0.56558293120000003</v>
      </c>
      <c r="Y2048" s="152" t="s">
        <v>159</v>
      </c>
      <c r="Z2048" s="154">
        <v>41046</v>
      </c>
      <c r="AA2048" s="153" t="s">
        <v>4326</v>
      </c>
      <c r="AB2048" s="152" t="s">
        <v>1263</v>
      </c>
      <c r="AC2048" s="152" t="s">
        <v>200</v>
      </c>
      <c r="AD2048" s="152" t="s">
        <v>162</v>
      </c>
    </row>
    <row r="2049" spans="1:30">
      <c r="A2049" s="189" t="s">
        <v>16754</v>
      </c>
      <c r="B2049" s="189" t="s">
        <v>16755</v>
      </c>
      <c r="C2049" s="154">
        <v>43830</v>
      </c>
      <c r="D2049" s="155">
        <v>1.111</v>
      </c>
      <c r="E2049" s="155">
        <v>1.111</v>
      </c>
      <c r="F2049" s="156">
        <v>0</v>
      </c>
      <c r="G2049" s="154">
        <v>43829</v>
      </c>
      <c r="H2049" s="155">
        <v>1.111</v>
      </c>
      <c r="I2049" s="156">
        <v>7.2393822393822296</v>
      </c>
      <c r="J2049" s="152" t="s">
        <v>16756</v>
      </c>
      <c r="K2049" s="156">
        <v>9.0090090090080205E-2</v>
      </c>
      <c r="L2049" s="156">
        <v>0.54298642533936703</v>
      </c>
      <c r="M2049" s="185">
        <v>1.4611872146118701</v>
      </c>
      <c r="N2049" s="156">
        <v>3.2527881040892099</v>
      </c>
      <c r="O2049" s="156">
        <v>7.2393822393822296</v>
      </c>
      <c r="P2049" s="152" t="s">
        <v>16756</v>
      </c>
      <c r="Q2049" s="156">
        <v>7.2393822393822296</v>
      </c>
      <c r="R2049" s="152" t="s">
        <v>16757</v>
      </c>
      <c r="S2049" s="156">
        <v>11.1</v>
      </c>
      <c r="T2049" s="152" t="s">
        <v>16758</v>
      </c>
      <c r="U2049" s="156">
        <v>11.1</v>
      </c>
      <c r="V2049" s="152" t="s">
        <v>157</v>
      </c>
      <c r="W2049" s="152" t="s">
        <v>166</v>
      </c>
      <c r="X2049" s="155">
        <v>6.2870669999999995E-4</v>
      </c>
      <c r="Y2049" s="152" t="s">
        <v>159</v>
      </c>
      <c r="Z2049" s="154">
        <v>42723</v>
      </c>
      <c r="AA2049" s="153" t="s">
        <v>4326</v>
      </c>
      <c r="AB2049" s="152" t="s">
        <v>4675</v>
      </c>
      <c r="AC2049" s="152" t="s">
        <v>250</v>
      </c>
      <c r="AD2049" s="152" t="s">
        <v>165</v>
      </c>
    </row>
    <row r="2050" spans="1:30">
      <c r="A2050" s="189" t="s">
        <v>16759</v>
      </c>
      <c r="B2050" s="189" t="s">
        <v>16760</v>
      </c>
      <c r="C2050" s="154">
        <v>43830</v>
      </c>
      <c r="D2050" s="155">
        <v>1.038</v>
      </c>
      <c r="E2050" s="155">
        <v>1.1559999999999999</v>
      </c>
      <c r="F2050" s="156">
        <v>9.6432015429127105E-2</v>
      </c>
      <c r="G2050" s="154">
        <v>43829</v>
      </c>
      <c r="H2050" s="155">
        <v>1.0369999999999999</v>
      </c>
      <c r="I2050" s="156">
        <v>7.2314049586776896</v>
      </c>
      <c r="J2050" s="152" t="s">
        <v>16761</v>
      </c>
      <c r="K2050" s="156">
        <v>0.581395348837218</v>
      </c>
      <c r="L2050" s="156">
        <v>1.0710808179162701</v>
      </c>
      <c r="M2050" s="185">
        <v>1.4662756598240601</v>
      </c>
      <c r="N2050" s="156">
        <v>2.3668639053254399</v>
      </c>
      <c r="O2050" s="156">
        <v>7.2314049586776896</v>
      </c>
      <c r="P2050" s="152" t="s">
        <v>16761</v>
      </c>
      <c r="Q2050" s="156">
        <v>8.1083141392621094</v>
      </c>
      <c r="R2050" s="152" t="s">
        <v>16762</v>
      </c>
      <c r="S2050" s="156">
        <v>13.5184159617706</v>
      </c>
      <c r="T2050" s="152" t="s">
        <v>16763</v>
      </c>
      <c r="U2050" s="156">
        <v>16.663311199999999</v>
      </c>
      <c r="V2050" s="152" t="s">
        <v>174</v>
      </c>
      <c r="W2050" s="152" t="s">
        <v>189</v>
      </c>
      <c r="X2050" s="155">
        <v>1.05181905E-2</v>
      </c>
      <c r="Y2050" s="152" t="s">
        <v>159</v>
      </c>
      <c r="Z2050" s="154">
        <v>42417</v>
      </c>
      <c r="AA2050" s="153" t="s">
        <v>4326</v>
      </c>
      <c r="AB2050" s="152" t="s">
        <v>3935</v>
      </c>
      <c r="AC2050" s="152" t="s">
        <v>209</v>
      </c>
      <c r="AD2050" s="152" t="s">
        <v>173</v>
      </c>
    </row>
    <row r="2051" spans="1:30">
      <c r="A2051" s="189" t="s">
        <v>16764</v>
      </c>
      <c r="B2051" s="189" t="s">
        <v>16765</v>
      </c>
      <c r="C2051" s="154">
        <v>43830</v>
      </c>
      <c r="D2051" s="155">
        <v>1.32</v>
      </c>
      <c r="E2051" s="155">
        <v>1.6220000000000001</v>
      </c>
      <c r="F2051" s="156">
        <v>7.58150113722625E-2</v>
      </c>
      <c r="G2051" s="154">
        <v>43829</v>
      </c>
      <c r="H2051" s="155">
        <v>1.319</v>
      </c>
      <c r="I2051" s="156">
        <v>7.2298943948009802</v>
      </c>
      <c r="J2051" s="152" t="s">
        <v>16766</v>
      </c>
      <c r="K2051" s="156">
        <v>0.38022813688214302</v>
      </c>
      <c r="L2051" s="156">
        <v>0.91743119266054496</v>
      </c>
      <c r="M2051" s="185">
        <v>1.6166281755196401</v>
      </c>
      <c r="N2051" s="156">
        <v>3.5294117647059</v>
      </c>
      <c r="O2051" s="156">
        <v>7.2298943948009802</v>
      </c>
      <c r="P2051" s="152" t="s">
        <v>16766</v>
      </c>
      <c r="Q2051" s="157">
        <v>0</v>
      </c>
      <c r="R2051" s="152"/>
      <c r="S2051" s="157">
        <v>0</v>
      </c>
      <c r="T2051" s="152"/>
      <c r="U2051" s="156">
        <v>10.4226764705882</v>
      </c>
      <c r="V2051" s="152" t="s">
        <v>157</v>
      </c>
      <c r="W2051" s="152" t="s">
        <v>95</v>
      </c>
      <c r="X2051" s="155">
        <v>16.674015150700001</v>
      </c>
      <c r="Y2051" s="152" t="s">
        <v>159</v>
      </c>
      <c r="Z2051" s="154">
        <v>43202</v>
      </c>
      <c r="AA2051" s="153" t="s">
        <v>4326</v>
      </c>
      <c r="AB2051" s="152" t="s">
        <v>1256</v>
      </c>
      <c r="AC2051" s="152" t="s">
        <v>196</v>
      </c>
      <c r="AD2051" s="152" t="s">
        <v>165</v>
      </c>
    </row>
    <row r="2052" spans="1:30">
      <c r="A2052" s="189" t="s">
        <v>658</v>
      </c>
      <c r="B2052" s="189" t="s">
        <v>659</v>
      </c>
      <c r="C2052" s="154">
        <v>43830</v>
      </c>
      <c r="D2052" s="155">
        <v>1.024</v>
      </c>
      <c r="E2052" s="155">
        <v>1.4890000000000001</v>
      </c>
      <c r="F2052" s="156">
        <v>0</v>
      </c>
      <c r="G2052" s="154">
        <v>43829</v>
      </c>
      <c r="H2052" s="155">
        <v>1.024</v>
      </c>
      <c r="I2052" s="156">
        <v>7.2266099405034003</v>
      </c>
      <c r="J2052" s="152" t="s">
        <v>706</v>
      </c>
      <c r="K2052" s="156">
        <v>0.29382957884427602</v>
      </c>
      <c r="L2052" s="156">
        <v>0.78740157480314998</v>
      </c>
      <c r="M2052" s="185">
        <v>0.888598683621594</v>
      </c>
      <c r="N2052" s="156">
        <v>2.0672918774428202</v>
      </c>
      <c r="O2052" s="156">
        <v>7.2266099405034003</v>
      </c>
      <c r="P2052" s="152" t="s">
        <v>706</v>
      </c>
      <c r="Q2052" s="156">
        <v>14.776553185296001</v>
      </c>
      <c r="R2052" s="152" t="s">
        <v>693</v>
      </c>
      <c r="S2052" s="156">
        <v>15.4595202837342</v>
      </c>
      <c r="T2052" s="152" t="s">
        <v>6527</v>
      </c>
      <c r="U2052" s="156">
        <v>59.399424000000003</v>
      </c>
      <c r="V2052" s="152" t="s">
        <v>174</v>
      </c>
      <c r="W2052" s="152" t="s">
        <v>189</v>
      </c>
      <c r="X2052" s="155">
        <v>3.167387857</v>
      </c>
      <c r="Y2052" s="152" t="s">
        <v>159</v>
      </c>
      <c r="Z2052" s="154">
        <v>41116</v>
      </c>
      <c r="AA2052" s="153" t="s">
        <v>4326</v>
      </c>
      <c r="AB2052" s="152" t="s">
        <v>701</v>
      </c>
      <c r="AC2052" s="152" t="s">
        <v>209</v>
      </c>
      <c r="AD2052" s="152" t="s">
        <v>181</v>
      </c>
    </row>
    <row r="2053" spans="1:30">
      <c r="A2053" s="189" t="s">
        <v>16767</v>
      </c>
      <c r="B2053" s="189" t="s">
        <v>16768</v>
      </c>
      <c r="C2053" s="154">
        <v>43830</v>
      </c>
      <c r="D2053" s="155">
        <v>1.165</v>
      </c>
      <c r="E2053" s="155">
        <v>1.165</v>
      </c>
      <c r="F2053" s="156">
        <v>5.15286843009218E-2</v>
      </c>
      <c r="G2053" s="154">
        <v>43826</v>
      </c>
      <c r="H2053" s="155">
        <v>1.1644000000000001</v>
      </c>
      <c r="I2053" s="156">
        <v>7.2250345144960901</v>
      </c>
      <c r="J2053" s="152" t="s">
        <v>16769</v>
      </c>
      <c r="K2053" s="156">
        <v>0.154745529573592</v>
      </c>
      <c r="L2053" s="156">
        <v>0.63925362819627496</v>
      </c>
      <c r="M2053" s="185">
        <v>1.33959638135004</v>
      </c>
      <c r="N2053" s="156">
        <v>3.2801418439716401</v>
      </c>
      <c r="O2053" s="156">
        <v>7.2250345144960901</v>
      </c>
      <c r="P2053" s="152" t="s">
        <v>16769</v>
      </c>
      <c r="Q2053" s="157">
        <v>0</v>
      </c>
      <c r="R2053" s="152"/>
      <c r="S2053" s="157">
        <v>0</v>
      </c>
      <c r="T2053" s="152"/>
      <c r="U2053" s="156">
        <v>16.5</v>
      </c>
      <c r="V2053" s="152" t="s">
        <v>309</v>
      </c>
      <c r="W2053" s="152" t="s">
        <v>95</v>
      </c>
      <c r="X2053" s="155">
        <v>3.9099455599999999E-2</v>
      </c>
      <c r="Y2053" s="152" t="s">
        <v>159</v>
      </c>
      <c r="Z2053" s="154">
        <v>43144</v>
      </c>
      <c r="AA2053" s="153" t="s">
        <v>4326</v>
      </c>
      <c r="AB2053" s="152" t="s">
        <v>4631</v>
      </c>
      <c r="AC2053" s="152" t="s">
        <v>176</v>
      </c>
      <c r="AD2053" s="152" t="s">
        <v>165</v>
      </c>
    </row>
    <row r="2054" spans="1:30">
      <c r="A2054" s="189" t="s">
        <v>1337</v>
      </c>
      <c r="B2054" s="189" t="s">
        <v>1338</v>
      </c>
      <c r="C2054" s="154">
        <v>43830</v>
      </c>
      <c r="D2054" s="155">
        <v>1.0526</v>
      </c>
      <c r="E2054" s="155">
        <v>1.1026</v>
      </c>
      <c r="F2054" s="156">
        <v>0.13318112633181101</v>
      </c>
      <c r="G2054" s="154">
        <v>43826</v>
      </c>
      <c r="H2054" s="155">
        <v>1.0511999999999999</v>
      </c>
      <c r="I2054" s="156">
        <v>7.2215892988929804</v>
      </c>
      <c r="J2054" s="152" t="s">
        <v>16770</v>
      </c>
      <c r="K2054" s="156">
        <v>0.37188900543529002</v>
      </c>
      <c r="L2054" s="156">
        <v>1.1823512448332101</v>
      </c>
      <c r="M2054" s="185">
        <v>2.0851722163259199</v>
      </c>
      <c r="N2054" s="156">
        <v>3.8239705312646999</v>
      </c>
      <c r="O2054" s="156">
        <v>7.2215892988929804</v>
      </c>
      <c r="P2054" s="152" t="s">
        <v>16770</v>
      </c>
      <c r="Q2054" s="157">
        <v>0</v>
      </c>
      <c r="R2054" s="152"/>
      <c r="S2054" s="157">
        <v>0</v>
      </c>
      <c r="T2054" s="152"/>
      <c r="U2054" s="156">
        <v>10.41679266</v>
      </c>
      <c r="V2054" s="152" t="s">
        <v>174</v>
      </c>
      <c r="W2054" s="152" t="s">
        <v>95</v>
      </c>
      <c r="X2054" s="155">
        <v>1.6773270833</v>
      </c>
      <c r="Y2054" s="152" t="s">
        <v>159</v>
      </c>
      <c r="Z2054" s="154">
        <v>43322</v>
      </c>
      <c r="AA2054" s="153" t="s">
        <v>4326</v>
      </c>
      <c r="AB2054" s="152" t="s">
        <v>4658</v>
      </c>
      <c r="AC2054" s="152" t="s">
        <v>184</v>
      </c>
      <c r="AD2054" s="152" t="s">
        <v>162</v>
      </c>
    </row>
    <row r="2055" spans="1:30">
      <c r="A2055" s="189" t="s">
        <v>9070</v>
      </c>
      <c r="B2055" s="189" t="s">
        <v>9071</v>
      </c>
      <c r="C2055" s="154">
        <v>43830</v>
      </c>
      <c r="D2055" s="155">
        <v>1.1140000000000001</v>
      </c>
      <c r="E2055" s="155">
        <v>1.1140000000000001</v>
      </c>
      <c r="F2055" s="156">
        <v>6.2876134016001506E-2</v>
      </c>
      <c r="G2055" s="154">
        <v>43829</v>
      </c>
      <c r="H2055" s="155">
        <v>1.1133</v>
      </c>
      <c r="I2055" s="156">
        <v>7.2184793070259996</v>
      </c>
      <c r="J2055" s="152" t="s">
        <v>12461</v>
      </c>
      <c r="K2055" s="156">
        <v>0.86011770031689105</v>
      </c>
      <c r="L2055" s="156">
        <v>2.4367816091954202</v>
      </c>
      <c r="M2055" s="185">
        <v>3.8985263943294202</v>
      </c>
      <c r="N2055" s="156">
        <v>5.41256623769873</v>
      </c>
      <c r="O2055" s="156">
        <v>7.2184793070259996</v>
      </c>
      <c r="P2055" s="152" t="s">
        <v>12461</v>
      </c>
      <c r="Q2055" s="156">
        <v>9.3228655544651797</v>
      </c>
      <c r="R2055" s="152" t="s">
        <v>12462</v>
      </c>
      <c r="S2055" s="156">
        <v>10.625620655412099</v>
      </c>
      <c r="T2055" s="152" t="s">
        <v>12463</v>
      </c>
      <c r="U2055" s="156">
        <v>11.4</v>
      </c>
      <c r="V2055" s="152" t="s">
        <v>163</v>
      </c>
      <c r="W2055" s="152" t="s">
        <v>189</v>
      </c>
      <c r="X2055" s="155">
        <v>2.9125415683</v>
      </c>
      <c r="Y2055" s="152" t="s">
        <v>159</v>
      </c>
      <c r="Z2055" s="154">
        <v>42403</v>
      </c>
      <c r="AA2055" s="153" t="s">
        <v>4326</v>
      </c>
      <c r="AB2055" s="152" t="s">
        <v>12464</v>
      </c>
      <c r="AC2055" s="152" t="s">
        <v>268</v>
      </c>
      <c r="AD2055" s="152" t="s">
        <v>181</v>
      </c>
    </row>
    <row r="2056" spans="1:30">
      <c r="A2056" s="189" t="s">
        <v>9072</v>
      </c>
      <c r="B2056" s="189" t="s">
        <v>9073</v>
      </c>
      <c r="C2056" s="154">
        <v>43830</v>
      </c>
      <c r="D2056" s="155">
        <v>1.1769000000000001</v>
      </c>
      <c r="E2056" s="155">
        <v>1.1769000000000001</v>
      </c>
      <c r="F2056" s="156">
        <v>5.1007396072443797E-2</v>
      </c>
      <c r="G2056" s="154">
        <v>43829</v>
      </c>
      <c r="H2056" s="155">
        <v>1.1762999999999999</v>
      </c>
      <c r="I2056" s="156">
        <v>7.2150860890953998</v>
      </c>
      <c r="J2056" s="152" t="s">
        <v>12465</v>
      </c>
      <c r="K2056" s="156">
        <v>0.85697146285028802</v>
      </c>
      <c r="L2056" s="156">
        <v>2.9208570179274198</v>
      </c>
      <c r="M2056" s="185">
        <v>4.2334602780976098</v>
      </c>
      <c r="N2056" s="156">
        <v>5.8744152572868096</v>
      </c>
      <c r="O2056" s="156">
        <v>7.2150860890953998</v>
      </c>
      <c r="P2056" s="152" t="s">
        <v>12465</v>
      </c>
      <c r="Q2056" s="156">
        <v>9.1035505701307198</v>
      </c>
      <c r="R2056" s="152" t="s">
        <v>12466</v>
      </c>
      <c r="S2056" s="157">
        <v>0</v>
      </c>
      <c r="T2056" s="152"/>
      <c r="U2056" s="156">
        <v>17.690000000000001</v>
      </c>
      <c r="V2056" s="152" t="s">
        <v>163</v>
      </c>
      <c r="W2056" s="152" t="s">
        <v>95</v>
      </c>
      <c r="X2056" s="155">
        <v>4.5262728938999999</v>
      </c>
      <c r="Y2056" s="152" t="s">
        <v>159</v>
      </c>
      <c r="Z2056" s="154">
        <v>42802</v>
      </c>
      <c r="AA2056" s="153" t="s">
        <v>4326</v>
      </c>
      <c r="AB2056" s="152" t="s">
        <v>12467</v>
      </c>
      <c r="AC2056" s="152" t="s">
        <v>179</v>
      </c>
      <c r="AD2056" s="152" t="s">
        <v>181</v>
      </c>
    </row>
    <row r="2057" spans="1:30">
      <c r="A2057" s="189" t="s">
        <v>16771</v>
      </c>
      <c r="B2057" s="189" t="s">
        <v>16772</v>
      </c>
      <c r="C2057" s="154">
        <v>43830</v>
      </c>
      <c r="D2057" s="155">
        <v>1.1533</v>
      </c>
      <c r="E2057" s="155">
        <v>1.2464999999999999</v>
      </c>
      <c r="F2057" s="156">
        <v>8.6715227193983301E-3</v>
      </c>
      <c r="G2057" s="154">
        <v>43829</v>
      </c>
      <c r="H2057" s="155">
        <v>1.1532</v>
      </c>
      <c r="I2057" s="156">
        <v>7.2139082637727299</v>
      </c>
      <c r="J2057" s="152" t="s">
        <v>16773</v>
      </c>
      <c r="K2057" s="156">
        <v>0.549258936355704</v>
      </c>
      <c r="L2057" s="156">
        <v>1.2643779085082101</v>
      </c>
      <c r="M2057" s="185">
        <v>2.6158920894566702</v>
      </c>
      <c r="N2057" s="156">
        <v>4.6646711310829803</v>
      </c>
      <c r="O2057" s="156">
        <v>7.2139082637727299</v>
      </c>
      <c r="P2057" s="152" t="s">
        <v>16773</v>
      </c>
      <c r="Q2057" s="156">
        <v>11.482312477718301</v>
      </c>
      <c r="R2057" s="152" t="s">
        <v>16774</v>
      </c>
      <c r="S2057" s="156">
        <v>18.936039305374798</v>
      </c>
      <c r="T2057" s="152" t="s">
        <v>16775</v>
      </c>
      <c r="U2057" s="156">
        <v>18.828996870000001</v>
      </c>
      <c r="V2057" s="152" t="s">
        <v>157</v>
      </c>
      <c r="W2057" s="152" t="s">
        <v>166</v>
      </c>
      <c r="X2057" s="155">
        <v>1.6259594127999999</v>
      </c>
      <c r="Y2057" s="152" t="s">
        <v>159</v>
      </c>
      <c r="Z2057" s="154">
        <v>42564</v>
      </c>
      <c r="AA2057" s="153" t="s">
        <v>4326</v>
      </c>
      <c r="AB2057" s="152" t="s">
        <v>12453</v>
      </c>
      <c r="AC2057" s="152" t="s">
        <v>202</v>
      </c>
      <c r="AD2057" s="152" t="s">
        <v>207</v>
      </c>
    </row>
    <row r="2058" spans="1:30">
      <c r="A2058" s="189" t="s">
        <v>16776</v>
      </c>
      <c r="B2058" s="189" t="s">
        <v>16777</v>
      </c>
      <c r="C2058" s="154">
        <v>43830</v>
      </c>
      <c r="D2058" s="155">
        <v>1.0302</v>
      </c>
      <c r="E2058" s="155">
        <v>1.0902000000000001</v>
      </c>
      <c r="F2058" s="156">
        <v>0.18477098123115299</v>
      </c>
      <c r="G2058" s="154">
        <v>43829</v>
      </c>
      <c r="H2058" s="155">
        <v>1.0283</v>
      </c>
      <c r="I2058" s="156">
        <v>7.2008324661810601</v>
      </c>
      <c r="J2058" s="152" t="s">
        <v>16778</v>
      </c>
      <c r="K2058" s="156">
        <v>0.44851794071762102</v>
      </c>
      <c r="L2058" s="156">
        <v>0.75305623471882899</v>
      </c>
      <c r="M2058" s="185">
        <v>0.73335288941038101</v>
      </c>
      <c r="N2058" s="156">
        <v>3.70444936581438</v>
      </c>
      <c r="O2058" s="156">
        <v>7.2008324661810601</v>
      </c>
      <c r="P2058" s="152" t="s">
        <v>16778</v>
      </c>
      <c r="Q2058" s="156">
        <v>12.136714923261099</v>
      </c>
      <c r="R2058" s="152" t="s">
        <v>16779</v>
      </c>
      <c r="S2058" s="156">
        <v>13.458149779735701</v>
      </c>
      <c r="T2058" s="152" t="s">
        <v>16780</v>
      </c>
      <c r="U2058" s="156">
        <v>8.8678272800000002</v>
      </c>
      <c r="V2058" s="152" t="s">
        <v>157</v>
      </c>
      <c r="W2058" s="152" t="s">
        <v>166</v>
      </c>
      <c r="X2058" s="155">
        <v>6.7910804300000002E-2</v>
      </c>
      <c r="Y2058" s="152" t="s">
        <v>159</v>
      </c>
      <c r="Z2058" s="154">
        <v>41975</v>
      </c>
      <c r="AA2058" s="153" t="s">
        <v>4326</v>
      </c>
      <c r="AB2058" s="152" t="s">
        <v>1501</v>
      </c>
      <c r="AC2058" s="152" t="s">
        <v>570</v>
      </c>
      <c r="AD2058" s="152" t="s">
        <v>241</v>
      </c>
    </row>
    <row r="2059" spans="1:30">
      <c r="A2059" s="189" t="s">
        <v>1360</v>
      </c>
      <c r="B2059" s="189" t="s">
        <v>1361</v>
      </c>
      <c r="C2059" s="154">
        <v>43830</v>
      </c>
      <c r="D2059" s="155">
        <v>1.1819999999999999</v>
      </c>
      <c r="E2059" s="155">
        <v>1.456</v>
      </c>
      <c r="F2059" s="156">
        <v>8.4674005080438305E-2</v>
      </c>
      <c r="G2059" s="154">
        <v>43829</v>
      </c>
      <c r="H2059" s="155">
        <v>1.181</v>
      </c>
      <c r="I2059" s="156">
        <v>7.1622846781504901</v>
      </c>
      <c r="J2059" s="152" t="s">
        <v>16781</v>
      </c>
      <c r="K2059" s="156">
        <v>0.33955857385399701</v>
      </c>
      <c r="L2059" s="156">
        <v>1.2853470437018</v>
      </c>
      <c r="M2059" s="185">
        <v>2.0725388601036201</v>
      </c>
      <c r="N2059" s="156">
        <v>3.9577836411609502</v>
      </c>
      <c r="O2059" s="156">
        <v>7.1622846781504901</v>
      </c>
      <c r="P2059" s="152" t="s">
        <v>16781</v>
      </c>
      <c r="Q2059" s="156">
        <v>8.4403669724770598</v>
      </c>
      <c r="R2059" s="152" t="s">
        <v>16782</v>
      </c>
      <c r="S2059" s="156">
        <v>10.3641456582633</v>
      </c>
      <c r="T2059" s="152" t="s">
        <v>16783</v>
      </c>
      <c r="U2059" s="156">
        <v>50.985488599999996</v>
      </c>
      <c r="V2059" s="152" t="s">
        <v>157</v>
      </c>
      <c r="W2059" s="152" t="s">
        <v>158</v>
      </c>
      <c r="X2059" s="155">
        <v>1.0809581901</v>
      </c>
      <c r="Y2059" s="152" t="s">
        <v>159</v>
      </c>
      <c r="Z2059" s="154">
        <v>41439</v>
      </c>
      <c r="AA2059" s="153" t="s">
        <v>4326</v>
      </c>
      <c r="AB2059" s="152" t="s">
        <v>1362</v>
      </c>
      <c r="AC2059" s="152" t="s">
        <v>209</v>
      </c>
      <c r="AD2059" s="152" t="s">
        <v>181</v>
      </c>
    </row>
    <row r="2060" spans="1:30">
      <c r="A2060" s="189" t="s">
        <v>9074</v>
      </c>
      <c r="B2060" s="189" t="s">
        <v>9075</v>
      </c>
      <c r="C2060" s="154">
        <v>43830</v>
      </c>
      <c r="D2060" s="155">
        <v>1.0189999999999999</v>
      </c>
      <c r="E2060" s="155">
        <v>1.0189999999999999</v>
      </c>
      <c r="F2060" s="156">
        <v>9.8231827111973494E-2</v>
      </c>
      <c r="G2060" s="154">
        <v>43829</v>
      </c>
      <c r="H2060" s="155">
        <v>1.018</v>
      </c>
      <c r="I2060" s="156">
        <v>7.1503680336487898</v>
      </c>
      <c r="J2060" s="152" t="s">
        <v>12468</v>
      </c>
      <c r="K2060" s="156">
        <v>1.29224652087474</v>
      </c>
      <c r="L2060" s="156">
        <v>3.6622583926754699</v>
      </c>
      <c r="M2060" s="185">
        <v>6.0353798126951004</v>
      </c>
      <c r="N2060" s="156">
        <v>9.4522019334049308</v>
      </c>
      <c r="O2060" s="156">
        <v>7.1503680336487898</v>
      </c>
      <c r="P2060" s="152" t="s">
        <v>12468</v>
      </c>
      <c r="Q2060" s="156">
        <v>-17.4230145867099</v>
      </c>
      <c r="R2060" s="152" t="s">
        <v>12469</v>
      </c>
      <c r="S2060" s="156">
        <v>0.29527559055116998</v>
      </c>
      <c r="T2060" s="152" t="s">
        <v>12470</v>
      </c>
      <c r="U2060" s="156">
        <v>1.8999999999999899</v>
      </c>
      <c r="V2060" s="152" t="s">
        <v>227</v>
      </c>
      <c r="W2060" s="152" t="s">
        <v>158</v>
      </c>
      <c r="X2060" s="155">
        <v>1.4685015901</v>
      </c>
      <c r="Y2060" s="152" t="s">
        <v>159</v>
      </c>
      <c r="Z2060" s="154">
        <v>42188</v>
      </c>
      <c r="AA2060" s="153" t="s">
        <v>4326</v>
      </c>
      <c r="AB2060" s="152" t="s">
        <v>12471</v>
      </c>
      <c r="AC2060" s="152" t="s">
        <v>264</v>
      </c>
      <c r="AD2060" s="152" t="s">
        <v>229</v>
      </c>
    </row>
    <row r="2061" spans="1:30">
      <c r="A2061" s="189" t="s">
        <v>1299</v>
      </c>
      <c r="B2061" s="189" t="s">
        <v>1300</v>
      </c>
      <c r="C2061" s="154">
        <v>43830</v>
      </c>
      <c r="D2061" s="155">
        <v>1.1414</v>
      </c>
      <c r="E2061" s="155">
        <v>1.1414</v>
      </c>
      <c r="F2061" s="156">
        <v>5.2594670406726302E-2</v>
      </c>
      <c r="G2061" s="154">
        <v>43829</v>
      </c>
      <c r="H2061" s="155">
        <v>1.1408</v>
      </c>
      <c r="I2061" s="156">
        <v>7.1435276447948999</v>
      </c>
      <c r="J2061" s="152" t="s">
        <v>16784</v>
      </c>
      <c r="K2061" s="156">
        <v>0.22831050228309899</v>
      </c>
      <c r="L2061" s="156">
        <v>0.75918079096044699</v>
      </c>
      <c r="M2061" s="185">
        <v>1.4217167229429599</v>
      </c>
      <c r="N2061" s="156">
        <v>3.18206472608931</v>
      </c>
      <c r="O2061" s="156">
        <v>7.1435276447948999</v>
      </c>
      <c r="P2061" s="152" t="s">
        <v>16784</v>
      </c>
      <c r="Q2061" s="156">
        <v>11.1392405063291</v>
      </c>
      <c r="R2061" s="152" t="s">
        <v>16785</v>
      </c>
      <c r="S2061" s="157">
        <v>0</v>
      </c>
      <c r="T2061" s="152"/>
      <c r="U2061" s="156">
        <v>14.14</v>
      </c>
      <c r="V2061" s="152" t="s">
        <v>157</v>
      </c>
      <c r="W2061" s="152" t="s">
        <v>95</v>
      </c>
      <c r="X2061" s="155">
        <v>4.2814688056000003</v>
      </c>
      <c r="Y2061" s="152" t="s">
        <v>159</v>
      </c>
      <c r="Z2061" s="154">
        <v>42795</v>
      </c>
      <c r="AA2061" s="153" t="s">
        <v>4326</v>
      </c>
      <c r="AB2061" s="152" t="s">
        <v>1227</v>
      </c>
      <c r="AC2061" s="152" t="s">
        <v>329</v>
      </c>
      <c r="AD2061" s="152" t="s">
        <v>165</v>
      </c>
    </row>
    <row r="2062" spans="1:30">
      <c r="A2062" s="189" t="s">
        <v>1355</v>
      </c>
      <c r="B2062" s="189" t="s">
        <v>1356</v>
      </c>
      <c r="C2062" s="154">
        <v>43830</v>
      </c>
      <c r="D2062" s="155">
        <v>1.0569999999999999</v>
      </c>
      <c r="E2062" s="155">
        <v>1.4419999999999999</v>
      </c>
      <c r="F2062" s="156">
        <v>9.4696969696962396E-2</v>
      </c>
      <c r="G2062" s="154">
        <v>43826</v>
      </c>
      <c r="H2062" s="155">
        <v>1.056</v>
      </c>
      <c r="I2062" s="156">
        <v>7.1321754821232703</v>
      </c>
      <c r="J2062" s="152" t="s">
        <v>16786</v>
      </c>
      <c r="K2062" s="156">
        <v>9.4696969696962396E-2</v>
      </c>
      <c r="L2062" s="156">
        <v>1.2452107279693401</v>
      </c>
      <c r="M2062" s="185">
        <v>1.72468371288125</v>
      </c>
      <c r="N2062" s="156">
        <v>3.77750691384521</v>
      </c>
      <c r="O2062" s="156">
        <v>7.1321754821232703</v>
      </c>
      <c r="P2062" s="152" t="s">
        <v>16786</v>
      </c>
      <c r="Q2062" s="156">
        <v>14.5871792135537</v>
      </c>
      <c r="R2062" s="152" t="s">
        <v>16787</v>
      </c>
      <c r="S2062" s="156">
        <v>17.913326099339098</v>
      </c>
      <c r="T2062" s="152" t="s">
        <v>16788</v>
      </c>
      <c r="U2062" s="156">
        <v>51.376880900000003</v>
      </c>
      <c r="V2062" s="152" t="s">
        <v>174</v>
      </c>
      <c r="W2062" s="152" t="s">
        <v>197</v>
      </c>
      <c r="X2062" s="155">
        <v>0.93347047780000003</v>
      </c>
      <c r="Y2062" s="152" t="s">
        <v>159</v>
      </c>
      <c r="Z2062" s="154">
        <v>41592</v>
      </c>
      <c r="AA2062" s="153" t="s">
        <v>4326</v>
      </c>
      <c r="AB2062" s="152" t="s">
        <v>612</v>
      </c>
      <c r="AC2062" s="152" t="s">
        <v>228</v>
      </c>
      <c r="AD2062" s="152" t="s">
        <v>162</v>
      </c>
    </row>
    <row r="2063" spans="1:30">
      <c r="A2063" s="189" t="s">
        <v>16789</v>
      </c>
      <c r="B2063" s="189" t="s">
        <v>16790</v>
      </c>
      <c r="C2063" s="154">
        <v>43830</v>
      </c>
      <c r="D2063" s="155">
        <v>1.0547</v>
      </c>
      <c r="E2063" s="155">
        <v>1.0784</v>
      </c>
      <c r="F2063" s="156">
        <v>-5.6855870368609597E-2</v>
      </c>
      <c r="G2063" s="154">
        <v>43826</v>
      </c>
      <c r="H2063" s="155">
        <v>1.0552999999999999</v>
      </c>
      <c r="I2063" s="156">
        <v>7.1269371539148603</v>
      </c>
      <c r="J2063" s="152" t="s">
        <v>16791</v>
      </c>
      <c r="K2063" s="156">
        <v>0.22807184263042499</v>
      </c>
      <c r="L2063" s="156">
        <v>0.47632656949605201</v>
      </c>
      <c r="M2063" s="185">
        <v>1.4617166563330299</v>
      </c>
      <c r="N2063" s="156">
        <v>4.4090286508950296</v>
      </c>
      <c r="O2063" s="156">
        <v>7.1269371539148603</v>
      </c>
      <c r="P2063" s="152" t="s">
        <v>16791</v>
      </c>
      <c r="Q2063" s="157">
        <v>0</v>
      </c>
      <c r="R2063" s="152"/>
      <c r="S2063" s="157">
        <v>0</v>
      </c>
      <c r="T2063" s="152"/>
      <c r="U2063" s="156">
        <v>7.9518145699999998</v>
      </c>
      <c r="V2063" s="152" t="s">
        <v>174</v>
      </c>
      <c r="W2063" s="152" t="s">
        <v>95</v>
      </c>
      <c r="X2063" s="155">
        <v>1.2955677961000001</v>
      </c>
      <c r="Y2063" s="152" t="s">
        <v>159</v>
      </c>
      <c r="Z2063" s="154">
        <v>43431</v>
      </c>
      <c r="AA2063" s="153" t="s">
        <v>4326</v>
      </c>
      <c r="AB2063" s="152" t="s">
        <v>1272</v>
      </c>
      <c r="AC2063" s="152" t="s">
        <v>511</v>
      </c>
      <c r="AD2063" s="152" t="s">
        <v>162</v>
      </c>
    </row>
    <row r="2064" spans="1:30">
      <c r="A2064" s="189" t="s">
        <v>3972</v>
      </c>
      <c r="B2064" s="189" t="s">
        <v>3973</v>
      </c>
      <c r="C2064" s="154">
        <v>43830</v>
      </c>
      <c r="D2064" s="155">
        <v>0.98760000000000003</v>
      </c>
      <c r="E2064" s="155">
        <v>1.3671</v>
      </c>
      <c r="F2064" s="156">
        <v>9.1213134691391196E-2</v>
      </c>
      <c r="G2064" s="154">
        <v>43829</v>
      </c>
      <c r="H2064" s="155">
        <v>0.98670000000000002</v>
      </c>
      <c r="I2064" s="156">
        <v>7.1243621876956098</v>
      </c>
      <c r="J2064" s="152" t="s">
        <v>4008</v>
      </c>
      <c r="K2064" s="156">
        <v>0.40666937779585499</v>
      </c>
      <c r="L2064" s="156">
        <v>1.2403895438236701</v>
      </c>
      <c r="M2064" s="185">
        <v>1.6991249996131099</v>
      </c>
      <c r="N2064" s="156">
        <v>2.2889904579226199</v>
      </c>
      <c r="O2064" s="156">
        <v>7.1243621876956098</v>
      </c>
      <c r="P2064" s="152" t="s">
        <v>4008</v>
      </c>
      <c r="Q2064" s="156">
        <v>5.1393509113959004</v>
      </c>
      <c r="R2064" s="152" t="s">
        <v>6886</v>
      </c>
      <c r="S2064" s="156">
        <v>8.8887004254925408</v>
      </c>
      <c r="T2064" s="152" t="s">
        <v>6887</v>
      </c>
      <c r="U2064" s="156">
        <v>44.232461839999999</v>
      </c>
      <c r="V2064" s="152" t="s">
        <v>157</v>
      </c>
      <c r="W2064" s="152" t="s">
        <v>158</v>
      </c>
      <c r="X2064" s="155">
        <v>0.68773436139999999</v>
      </c>
      <c r="Y2064" s="152" t="s">
        <v>305</v>
      </c>
      <c r="Z2064" s="154">
        <v>40625</v>
      </c>
      <c r="AA2064" s="153" t="s">
        <v>4326</v>
      </c>
      <c r="AB2064" s="152" t="s">
        <v>3975</v>
      </c>
      <c r="AC2064" s="152" t="s">
        <v>240</v>
      </c>
      <c r="AD2064" s="152" t="s">
        <v>165</v>
      </c>
    </row>
    <row r="2065" spans="1:30">
      <c r="A2065" s="189" t="s">
        <v>4078</v>
      </c>
      <c r="B2065" s="189" t="s">
        <v>4079</v>
      </c>
      <c r="C2065" s="154">
        <v>43830</v>
      </c>
      <c r="D2065" s="155">
        <v>1.222</v>
      </c>
      <c r="E2065" s="155">
        <v>1.5720000000000001</v>
      </c>
      <c r="F2065" s="156">
        <v>0.40259633555170499</v>
      </c>
      <c r="G2065" s="154">
        <v>43829</v>
      </c>
      <c r="H2065" s="155">
        <v>1.2171000000000001</v>
      </c>
      <c r="I2065" s="156">
        <v>7.1168904824857</v>
      </c>
      <c r="J2065" s="152" t="s">
        <v>6888</v>
      </c>
      <c r="K2065" s="156">
        <v>1.2175929760622799</v>
      </c>
      <c r="L2065" s="156">
        <v>3.0047782176206299</v>
      </c>
      <c r="M2065" s="185">
        <v>2.9304665360475801</v>
      </c>
      <c r="N2065" s="156">
        <v>3.91000405569197</v>
      </c>
      <c r="O2065" s="156">
        <v>7.1168904824857</v>
      </c>
      <c r="P2065" s="152" t="s">
        <v>6888</v>
      </c>
      <c r="Q2065" s="156">
        <v>9.8372815949227395</v>
      </c>
      <c r="R2065" s="152" t="s">
        <v>6889</v>
      </c>
      <c r="S2065" s="156">
        <v>6.6944470950881199</v>
      </c>
      <c r="T2065" s="152" t="s">
        <v>6890</v>
      </c>
      <c r="U2065" s="156">
        <v>59.220123399999999</v>
      </c>
      <c r="V2065" s="152" t="s">
        <v>157</v>
      </c>
      <c r="W2065" s="152" t="s">
        <v>158</v>
      </c>
      <c r="X2065" s="155">
        <v>2.9433150350999999</v>
      </c>
      <c r="Y2065" s="152" t="s">
        <v>159</v>
      </c>
      <c r="Z2065" s="154">
        <v>41906</v>
      </c>
      <c r="AA2065" s="153" t="s">
        <v>4326</v>
      </c>
      <c r="AB2065" s="152" t="s">
        <v>6891</v>
      </c>
      <c r="AC2065" s="152" t="s">
        <v>292</v>
      </c>
      <c r="AD2065" s="152" t="s">
        <v>183</v>
      </c>
    </row>
    <row r="2066" spans="1:30">
      <c r="A2066" s="189" t="s">
        <v>16792</v>
      </c>
      <c r="B2066" s="189" t="s">
        <v>16793</v>
      </c>
      <c r="C2066" s="154">
        <v>43830</v>
      </c>
      <c r="D2066" s="155">
        <v>1.145</v>
      </c>
      <c r="E2066" s="155">
        <v>1.6779999999999999</v>
      </c>
      <c r="F2066" s="156">
        <v>8.7412587412596401E-2</v>
      </c>
      <c r="G2066" s="154">
        <v>43829</v>
      </c>
      <c r="H2066" s="155">
        <v>1.1439999999999999</v>
      </c>
      <c r="I2066" s="156">
        <v>7.1159751768777797</v>
      </c>
      <c r="J2066" s="152" t="s">
        <v>16794</v>
      </c>
      <c r="K2066" s="156">
        <v>0.88105726872246004</v>
      </c>
      <c r="L2066" s="156">
        <v>3.7137681159420199</v>
      </c>
      <c r="M2066" s="185">
        <v>2.78065104470936</v>
      </c>
      <c r="N2066" s="156">
        <v>3.5130120198876198</v>
      </c>
      <c r="O2066" s="156">
        <v>7.1159751768777797</v>
      </c>
      <c r="P2066" s="152" t="s">
        <v>16794</v>
      </c>
      <c r="Q2066" s="156">
        <v>10.544283500766999</v>
      </c>
      <c r="R2066" s="152" t="s">
        <v>16795</v>
      </c>
      <c r="S2066" s="156">
        <v>13.9857088964418</v>
      </c>
      <c r="T2066" s="152" t="s">
        <v>16796</v>
      </c>
      <c r="U2066" s="156">
        <v>84.550641999999996</v>
      </c>
      <c r="V2066" s="152" t="s">
        <v>157</v>
      </c>
      <c r="W2066" s="152" t="s">
        <v>166</v>
      </c>
      <c r="X2066" s="155">
        <v>0.16961506260000001</v>
      </c>
      <c r="Y2066" s="152" t="s">
        <v>159</v>
      </c>
      <c r="Z2066" s="154">
        <v>40450</v>
      </c>
      <c r="AA2066" s="153" t="s">
        <v>4326</v>
      </c>
      <c r="AB2066" s="152" t="s">
        <v>1212</v>
      </c>
      <c r="AC2066" s="152" t="s">
        <v>270</v>
      </c>
      <c r="AD2066" s="152" t="s">
        <v>181</v>
      </c>
    </row>
    <row r="2067" spans="1:30">
      <c r="A2067" s="189" t="s">
        <v>1301</v>
      </c>
      <c r="B2067" s="189" t="s">
        <v>1302</v>
      </c>
      <c r="C2067" s="154">
        <v>43830</v>
      </c>
      <c r="D2067" s="155">
        <v>1.0209999999999999</v>
      </c>
      <c r="E2067" s="155">
        <v>1.5589999999999999</v>
      </c>
      <c r="F2067" s="156">
        <v>9.8039215686270303E-2</v>
      </c>
      <c r="G2067" s="154">
        <v>43826</v>
      </c>
      <c r="H2067" s="155">
        <v>1.02</v>
      </c>
      <c r="I2067" s="156">
        <v>7.1120878943864101</v>
      </c>
      <c r="J2067" s="152" t="s">
        <v>16797</v>
      </c>
      <c r="K2067" s="156">
        <v>0.19627085377822001</v>
      </c>
      <c r="L2067" s="156">
        <v>0.78936754796006603</v>
      </c>
      <c r="M2067" s="185">
        <v>2.39875905716903</v>
      </c>
      <c r="N2067" s="156">
        <v>4.0365005346118901</v>
      </c>
      <c r="O2067" s="156">
        <v>7.1120878943864101</v>
      </c>
      <c r="P2067" s="152" t="s">
        <v>16797</v>
      </c>
      <c r="Q2067" s="156">
        <v>16.275953668091301</v>
      </c>
      <c r="R2067" s="152" t="s">
        <v>16798</v>
      </c>
      <c r="S2067" s="156">
        <v>13.8555387683053</v>
      </c>
      <c r="T2067" s="152" t="s">
        <v>16799</v>
      </c>
      <c r="U2067" s="156">
        <v>55.855037400000001</v>
      </c>
      <c r="V2067" s="152" t="s">
        <v>174</v>
      </c>
      <c r="W2067" s="152" t="s">
        <v>189</v>
      </c>
      <c r="X2067" s="155">
        <v>1.7726059884000001</v>
      </c>
      <c r="Y2067" s="152" t="s">
        <v>159</v>
      </c>
      <c r="Z2067" s="154">
        <v>41480</v>
      </c>
      <c r="AA2067" s="153" t="s">
        <v>4326</v>
      </c>
      <c r="AB2067" s="152" t="s">
        <v>1232</v>
      </c>
      <c r="AC2067" s="152" t="s">
        <v>195</v>
      </c>
      <c r="AD2067" s="152" t="s">
        <v>165</v>
      </c>
    </row>
    <row r="2068" spans="1:30">
      <c r="A2068" s="189" t="s">
        <v>16800</v>
      </c>
      <c r="B2068" s="189" t="s">
        <v>16801</v>
      </c>
      <c r="C2068" s="154">
        <v>43830</v>
      </c>
      <c r="D2068" s="155">
        <v>1.145</v>
      </c>
      <c r="E2068" s="155">
        <v>1.5009999999999999</v>
      </c>
      <c r="F2068" s="156">
        <v>0</v>
      </c>
      <c r="G2068" s="154">
        <v>43829</v>
      </c>
      <c r="H2068" s="155">
        <v>1.145</v>
      </c>
      <c r="I2068" s="156">
        <v>7.10944808231993</v>
      </c>
      <c r="J2068" s="152" t="s">
        <v>16802</v>
      </c>
      <c r="K2068" s="156">
        <v>0.26269702276708101</v>
      </c>
      <c r="L2068" s="156">
        <v>1.6873889875666199</v>
      </c>
      <c r="M2068" s="185">
        <v>2.3235031277926699</v>
      </c>
      <c r="N2068" s="156">
        <v>4.3755697356426504</v>
      </c>
      <c r="O2068" s="156">
        <v>7.10944808231993</v>
      </c>
      <c r="P2068" s="152" t="s">
        <v>16802</v>
      </c>
      <c r="Q2068" s="156">
        <v>13.817097415507</v>
      </c>
      <c r="R2068" s="152" t="s">
        <v>16803</v>
      </c>
      <c r="S2068" s="156">
        <v>18.370584481100199</v>
      </c>
      <c r="T2068" s="152" t="s">
        <v>16804</v>
      </c>
      <c r="U2068" s="156">
        <v>57.410020000000003</v>
      </c>
      <c r="V2068" s="152" t="s">
        <v>157</v>
      </c>
      <c r="W2068" s="152" t="s">
        <v>158</v>
      </c>
      <c r="X2068" s="155">
        <v>0.29957774780000002</v>
      </c>
      <c r="Y2068" s="152" t="s">
        <v>159</v>
      </c>
      <c r="Z2068" s="154">
        <v>41312</v>
      </c>
      <c r="AA2068" s="153" t="s">
        <v>4326</v>
      </c>
      <c r="AB2068" s="152" t="s">
        <v>626</v>
      </c>
      <c r="AC2068" s="152" t="s">
        <v>270</v>
      </c>
      <c r="AD2068" s="152" t="s">
        <v>247</v>
      </c>
    </row>
    <row r="2069" spans="1:30">
      <c r="A2069" s="189" t="s">
        <v>3966</v>
      </c>
      <c r="B2069" s="189" t="s">
        <v>3967</v>
      </c>
      <c r="C2069" s="154">
        <v>43830</v>
      </c>
      <c r="D2069" s="155">
        <v>1.4286000000000001</v>
      </c>
      <c r="E2069" s="155">
        <v>1.9767999999999999</v>
      </c>
      <c r="F2069" s="156">
        <v>0.13317445854068599</v>
      </c>
      <c r="G2069" s="154">
        <v>43829</v>
      </c>
      <c r="H2069" s="155">
        <v>1.4267000000000001</v>
      </c>
      <c r="I2069" s="156">
        <v>7.1071168572285002</v>
      </c>
      <c r="J2069" s="152" t="s">
        <v>6892</v>
      </c>
      <c r="K2069" s="156">
        <v>0.41167509528840501</v>
      </c>
      <c r="L2069" s="156">
        <v>1.11950495231443</v>
      </c>
      <c r="M2069" s="185">
        <v>1.4027723017665501</v>
      </c>
      <c r="N2069" s="156">
        <v>2.0086231531852601</v>
      </c>
      <c r="O2069" s="156">
        <v>7.1071168572285002</v>
      </c>
      <c r="P2069" s="152" t="s">
        <v>6892</v>
      </c>
      <c r="Q2069" s="156">
        <v>7.2133622062547396</v>
      </c>
      <c r="R2069" s="152" t="s">
        <v>6893</v>
      </c>
      <c r="S2069" s="156">
        <v>12.586439270526499</v>
      </c>
      <c r="T2069" s="152" t="s">
        <v>6894</v>
      </c>
      <c r="U2069" s="156">
        <v>101.15159438000001</v>
      </c>
      <c r="V2069" s="152" t="s">
        <v>157</v>
      </c>
      <c r="W2069" s="152" t="s">
        <v>166</v>
      </c>
      <c r="X2069" s="155">
        <v>7.0005610748000002</v>
      </c>
      <c r="Y2069" s="152" t="s">
        <v>159</v>
      </c>
      <c r="Z2069" s="154">
        <v>39757</v>
      </c>
      <c r="AA2069" s="153" t="s">
        <v>4326</v>
      </c>
      <c r="AB2069" s="152" t="s">
        <v>1205</v>
      </c>
      <c r="AC2069" s="152" t="s">
        <v>169</v>
      </c>
      <c r="AD2069" s="152" t="s">
        <v>173</v>
      </c>
    </row>
    <row r="2070" spans="1:30">
      <c r="A2070" s="189" t="s">
        <v>9076</v>
      </c>
      <c r="B2070" s="189" t="s">
        <v>9077</v>
      </c>
      <c r="C2070" s="154">
        <v>43830</v>
      </c>
      <c r="D2070" s="155">
        <v>1.1459999999999999</v>
      </c>
      <c r="E2070" s="155">
        <v>1.196</v>
      </c>
      <c r="F2070" s="156">
        <v>-8.7183958151711205E-2</v>
      </c>
      <c r="G2070" s="154">
        <v>43829</v>
      </c>
      <c r="H2070" s="155">
        <v>1.147</v>
      </c>
      <c r="I2070" s="156">
        <v>7.1028037383177498</v>
      </c>
      <c r="J2070" s="152" t="s">
        <v>12472</v>
      </c>
      <c r="K2070" s="156">
        <v>0.26246719160104598</v>
      </c>
      <c r="L2070" s="156">
        <v>1.59574468085108</v>
      </c>
      <c r="M2070" s="185">
        <v>3.5230352303522898</v>
      </c>
      <c r="N2070" s="156">
        <v>3.7104072398189998</v>
      </c>
      <c r="O2070" s="156">
        <v>7.1028037383177498</v>
      </c>
      <c r="P2070" s="152" t="s">
        <v>12472</v>
      </c>
      <c r="Q2070" s="156">
        <v>10.3087145220588</v>
      </c>
      <c r="R2070" s="152" t="s">
        <v>12473</v>
      </c>
      <c r="S2070" s="156">
        <v>17.203009179687498</v>
      </c>
      <c r="T2070" s="152" t="s">
        <v>12474</v>
      </c>
      <c r="U2070" s="156">
        <v>20.015881400000001</v>
      </c>
      <c r="V2070" s="152" t="s">
        <v>163</v>
      </c>
      <c r="W2070" s="152" t="s">
        <v>189</v>
      </c>
      <c r="X2070" s="155">
        <v>3.1751814838999999</v>
      </c>
      <c r="Y2070" s="152" t="s">
        <v>159</v>
      </c>
      <c r="Z2070" s="154">
        <v>42472</v>
      </c>
      <c r="AA2070" s="153" t="s">
        <v>4326</v>
      </c>
      <c r="AB2070" s="152" t="s">
        <v>327</v>
      </c>
      <c r="AC2070" s="152" t="s">
        <v>240</v>
      </c>
      <c r="AD2070" s="152" t="s">
        <v>183</v>
      </c>
    </row>
    <row r="2071" spans="1:30">
      <c r="A2071" s="189" t="s">
        <v>16805</v>
      </c>
      <c r="B2071" s="189" t="s">
        <v>16806</v>
      </c>
      <c r="C2071" s="154">
        <v>43830</v>
      </c>
      <c r="D2071" s="155">
        <v>1.131</v>
      </c>
      <c r="E2071" s="155">
        <v>1.462</v>
      </c>
      <c r="F2071" s="156">
        <v>8.84955752212538E-2</v>
      </c>
      <c r="G2071" s="154">
        <v>43829</v>
      </c>
      <c r="H2071" s="155">
        <v>1.1299999999999999</v>
      </c>
      <c r="I2071" s="156">
        <v>7.1022727272727302</v>
      </c>
      <c r="J2071" s="152" t="s">
        <v>16807</v>
      </c>
      <c r="K2071" s="156">
        <v>1.07238605898123</v>
      </c>
      <c r="L2071" s="156">
        <v>1.25335720680394</v>
      </c>
      <c r="M2071" s="185">
        <v>1.9837691614066699</v>
      </c>
      <c r="N2071" s="156">
        <v>2.8181818181818001</v>
      </c>
      <c r="O2071" s="156">
        <v>7.1022727272727302</v>
      </c>
      <c r="P2071" s="152" t="s">
        <v>16807</v>
      </c>
      <c r="Q2071" s="156">
        <v>5.7009345794392496</v>
      </c>
      <c r="R2071" s="152" t="s">
        <v>16808</v>
      </c>
      <c r="S2071" s="156">
        <v>4.8038276502789703</v>
      </c>
      <c r="T2071" s="152" t="s">
        <v>16809</v>
      </c>
      <c r="U2071" s="156">
        <v>49.366985300000003</v>
      </c>
      <c r="V2071" s="152" t="s">
        <v>157</v>
      </c>
      <c r="W2071" s="152" t="s">
        <v>158</v>
      </c>
      <c r="X2071" s="155">
        <v>0.40424867129999997</v>
      </c>
      <c r="Y2071" s="152" t="s">
        <v>159</v>
      </c>
      <c r="Z2071" s="154">
        <v>41883</v>
      </c>
      <c r="AA2071" s="153" t="s">
        <v>4326</v>
      </c>
      <c r="AB2071" s="152" t="s">
        <v>787</v>
      </c>
      <c r="AC2071" s="152" t="s">
        <v>246</v>
      </c>
      <c r="AD2071" s="152" t="s">
        <v>247</v>
      </c>
    </row>
    <row r="2072" spans="1:30">
      <c r="A2072" s="189" t="s">
        <v>16810</v>
      </c>
      <c r="B2072" s="189" t="s">
        <v>16811</v>
      </c>
      <c r="C2072" s="154">
        <v>43830</v>
      </c>
      <c r="D2072" s="155">
        <v>1.0823</v>
      </c>
      <c r="E2072" s="155">
        <v>1.1423000000000001</v>
      </c>
      <c r="F2072" s="156">
        <v>2.7726432532339099E-2</v>
      </c>
      <c r="G2072" s="154">
        <v>43829</v>
      </c>
      <c r="H2072" s="155">
        <v>1.0820000000000001</v>
      </c>
      <c r="I2072" s="156">
        <v>7.0947951711854396</v>
      </c>
      <c r="J2072" s="152" t="s">
        <v>16812</v>
      </c>
      <c r="K2072" s="156">
        <v>0.57615463246909604</v>
      </c>
      <c r="L2072" s="156">
        <v>1.5481328579470801</v>
      </c>
      <c r="M2072" s="185">
        <v>2.41294473883422</v>
      </c>
      <c r="N2072" s="156">
        <v>3.8177458033573202</v>
      </c>
      <c r="O2072" s="156">
        <v>7.0947951711854396</v>
      </c>
      <c r="P2072" s="152" t="s">
        <v>16812</v>
      </c>
      <c r="Q2072" s="156">
        <v>7.3753243877778303</v>
      </c>
      <c r="R2072" s="152" t="s">
        <v>16813</v>
      </c>
      <c r="S2072" s="156">
        <v>15.185484220570499</v>
      </c>
      <c r="T2072" s="152" t="s">
        <v>16814</v>
      </c>
      <c r="U2072" s="156">
        <v>14.67866809</v>
      </c>
      <c r="V2072" s="152" t="s">
        <v>157</v>
      </c>
      <c r="W2072" s="152" t="s">
        <v>189</v>
      </c>
      <c r="X2072" s="155">
        <v>2.5494764120000002</v>
      </c>
      <c r="Y2072" s="152" t="s">
        <v>159</v>
      </c>
      <c r="Z2072" s="154">
        <v>42692</v>
      </c>
      <c r="AA2072" s="153" t="s">
        <v>4326</v>
      </c>
      <c r="AB2072" s="152" t="s">
        <v>12460</v>
      </c>
      <c r="AC2072" s="152" t="s">
        <v>161</v>
      </c>
      <c r="AD2072" s="152" t="s">
        <v>170</v>
      </c>
    </row>
    <row r="2073" spans="1:30">
      <c r="A2073" s="189" t="s">
        <v>696</v>
      </c>
      <c r="B2073" s="189" t="s">
        <v>697</v>
      </c>
      <c r="C2073" s="154">
        <v>43830</v>
      </c>
      <c r="D2073" s="155">
        <v>1.3465</v>
      </c>
      <c r="E2073" s="155">
        <v>2.5895000000000001</v>
      </c>
      <c r="F2073" s="156">
        <v>0.118967953007661</v>
      </c>
      <c r="G2073" s="154">
        <v>43829</v>
      </c>
      <c r="H2073" s="155">
        <v>1.3449</v>
      </c>
      <c r="I2073" s="156">
        <v>7.0902489575068204</v>
      </c>
      <c r="J2073" s="152" t="s">
        <v>786</v>
      </c>
      <c r="K2073" s="156">
        <v>0.40265453732011802</v>
      </c>
      <c r="L2073" s="156">
        <v>1.2786761940579301</v>
      </c>
      <c r="M2073" s="185">
        <v>1.96124651190523</v>
      </c>
      <c r="N2073" s="156">
        <v>3.6965729688101598</v>
      </c>
      <c r="O2073" s="156">
        <v>7.0902489575068204</v>
      </c>
      <c r="P2073" s="152" t="s">
        <v>786</v>
      </c>
      <c r="Q2073" s="156">
        <v>15.0667216839199</v>
      </c>
      <c r="R2073" s="152" t="s">
        <v>623</v>
      </c>
      <c r="S2073" s="156">
        <v>16.084010971891701</v>
      </c>
      <c r="T2073" s="152" t="s">
        <v>6528</v>
      </c>
      <c r="U2073" s="156">
        <v>276.63611285000002</v>
      </c>
      <c r="V2073" s="152" t="s">
        <v>157</v>
      </c>
      <c r="W2073" s="152" t="s">
        <v>166</v>
      </c>
      <c r="X2073" s="155">
        <v>75.325677691199999</v>
      </c>
      <c r="Y2073" s="152" t="s">
        <v>159</v>
      </c>
      <c r="Z2073" s="154">
        <v>37957</v>
      </c>
      <c r="AA2073" s="153" t="s">
        <v>4326</v>
      </c>
      <c r="AB2073" s="152" t="s">
        <v>311</v>
      </c>
      <c r="AC2073" s="152" t="s">
        <v>249</v>
      </c>
      <c r="AD2073" s="152" t="s">
        <v>162</v>
      </c>
    </row>
    <row r="2074" spans="1:30">
      <c r="A2074" s="189" t="s">
        <v>16815</v>
      </c>
      <c r="B2074" s="189" t="s">
        <v>16816</v>
      </c>
      <c r="C2074" s="154">
        <v>43830</v>
      </c>
      <c r="D2074" s="155">
        <v>1.1379999999999999</v>
      </c>
      <c r="E2074" s="155">
        <v>1.1930000000000001</v>
      </c>
      <c r="F2074" s="156">
        <v>8.7950747581328703E-2</v>
      </c>
      <c r="G2074" s="154">
        <v>43829</v>
      </c>
      <c r="H2074" s="155">
        <v>1.137</v>
      </c>
      <c r="I2074" s="156">
        <v>7.0792679820627598</v>
      </c>
      <c r="J2074" s="152" t="s">
        <v>16817</v>
      </c>
      <c r="K2074" s="156">
        <v>0.70796460176991005</v>
      </c>
      <c r="L2074" s="156">
        <v>1.9713261648745199</v>
      </c>
      <c r="M2074" s="185">
        <v>2.3956979416809498</v>
      </c>
      <c r="N2074" s="156">
        <v>2.22036284246574</v>
      </c>
      <c r="O2074" s="156">
        <v>7.0792679820627598</v>
      </c>
      <c r="P2074" s="152" t="s">
        <v>16817</v>
      </c>
      <c r="Q2074" s="156">
        <v>9.73656599264703</v>
      </c>
      <c r="R2074" s="152" t="s">
        <v>16818</v>
      </c>
      <c r="S2074" s="156">
        <v>19.2741096903097</v>
      </c>
      <c r="T2074" s="152" t="s">
        <v>16819</v>
      </c>
      <c r="U2074" s="156">
        <v>19.393383799999999</v>
      </c>
      <c r="V2074" s="152" t="s">
        <v>163</v>
      </c>
      <c r="W2074" s="152" t="s">
        <v>189</v>
      </c>
      <c r="X2074" s="155">
        <v>0.38417237360000001</v>
      </c>
      <c r="Y2074" s="152" t="s">
        <v>159</v>
      </c>
      <c r="Z2074" s="154">
        <v>42725</v>
      </c>
      <c r="AA2074" s="153" t="s">
        <v>4326</v>
      </c>
      <c r="AB2074" s="152" t="s">
        <v>12446</v>
      </c>
      <c r="AC2074" s="152" t="s">
        <v>209</v>
      </c>
      <c r="AD2074" s="152" t="s">
        <v>173</v>
      </c>
    </row>
    <row r="2075" spans="1:30">
      <c r="A2075" s="189" t="s">
        <v>9078</v>
      </c>
      <c r="B2075" s="189" t="s">
        <v>9079</v>
      </c>
      <c r="C2075" s="154">
        <v>43830</v>
      </c>
      <c r="D2075" s="155">
        <v>1.1324000000000001</v>
      </c>
      <c r="E2075" s="155">
        <v>1.1324000000000001</v>
      </c>
      <c r="F2075" s="156">
        <v>0.24787535410766101</v>
      </c>
      <c r="G2075" s="154">
        <v>43829</v>
      </c>
      <c r="H2075" s="155">
        <v>1.1295999999999999</v>
      </c>
      <c r="I2075" s="156">
        <v>7.0624940909520602</v>
      </c>
      <c r="J2075" s="152" t="s">
        <v>12475</v>
      </c>
      <c r="K2075" s="156">
        <v>0.801139398255307</v>
      </c>
      <c r="L2075" s="156">
        <v>1.90784737221023</v>
      </c>
      <c r="M2075" s="185">
        <v>4.1383115688799101</v>
      </c>
      <c r="N2075" s="156">
        <v>4.8518518518518503</v>
      </c>
      <c r="O2075" s="156">
        <v>7.0624940909520602</v>
      </c>
      <c r="P2075" s="152" t="s">
        <v>12475</v>
      </c>
      <c r="Q2075" s="156">
        <v>10.9869646182495</v>
      </c>
      <c r="R2075" s="152" t="s">
        <v>12476</v>
      </c>
      <c r="S2075" s="157">
        <v>0</v>
      </c>
      <c r="T2075" s="152"/>
      <c r="U2075" s="156">
        <v>13.24</v>
      </c>
      <c r="V2075" s="152" t="s">
        <v>174</v>
      </c>
      <c r="W2075" s="152" t="s">
        <v>95</v>
      </c>
      <c r="X2075" s="155">
        <v>2.0907099042000001</v>
      </c>
      <c r="Y2075" s="152" t="s">
        <v>159</v>
      </c>
      <c r="Z2075" s="154">
        <v>43006</v>
      </c>
      <c r="AA2075" s="153" t="s">
        <v>4326</v>
      </c>
      <c r="AB2075" s="152" t="s">
        <v>327</v>
      </c>
      <c r="AC2075" s="152" t="s">
        <v>240</v>
      </c>
      <c r="AD2075" s="152" t="s">
        <v>181</v>
      </c>
    </row>
    <row r="2076" spans="1:30">
      <c r="A2076" s="189" t="s">
        <v>16820</v>
      </c>
      <c r="B2076" s="189" t="s">
        <v>16821</v>
      </c>
      <c r="C2076" s="154">
        <v>43830</v>
      </c>
      <c r="D2076" s="155">
        <v>1.137</v>
      </c>
      <c r="E2076" s="155">
        <v>1.292</v>
      </c>
      <c r="F2076" s="156">
        <v>0.17621145374449401</v>
      </c>
      <c r="G2076" s="154">
        <v>43829</v>
      </c>
      <c r="H2076" s="155">
        <v>1.135</v>
      </c>
      <c r="I2076" s="156">
        <v>7.0621468926553597</v>
      </c>
      <c r="J2076" s="152" t="s">
        <v>16822</v>
      </c>
      <c r="K2076" s="156">
        <v>0.797872340425543</v>
      </c>
      <c r="L2076" s="156">
        <v>1.97309417040359</v>
      </c>
      <c r="M2076" s="185">
        <v>2.6173285198555898</v>
      </c>
      <c r="N2076" s="156">
        <v>4.8892988929889203</v>
      </c>
      <c r="O2076" s="156">
        <v>7.0621468926553597</v>
      </c>
      <c r="P2076" s="152" t="s">
        <v>16822</v>
      </c>
      <c r="Q2076" s="156">
        <v>13.3599202392822</v>
      </c>
      <c r="R2076" s="152" t="s">
        <v>624</v>
      </c>
      <c r="S2076" s="156">
        <v>14.2713567839196</v>
      </c>
      <c r="T2076" s="152" t="s">
        <v>16823</v>
      </c>
      <c r="U2076" s="156">
        <v>13.927855711422801</v>
      </c>
      <c r="V2076" s="152" t="s">
        <v>157</v>
      </c>
      <c r="W2076" s="152" t="s">
        <v>189</v>
      </c>
      <c r="X2076" s="155">
        <v>4.3344729399999997E-2</v>
      </c>
      <c r="Y2076" s="152" t="s">
        <v>159</v>
      </c>
      <c r="Z2076" s="154">
        <v>42717</v>
      </c>
      <c r="AA2076" s="153" t="s">
        <v>4326</v>
      </c>
      <c r="AB2076" s="152" t="s">
        <v>684</v>
      </c>
      <c r="AC2076" s="152" t="s">
        <v>325</v>
      </c>
      <c r="AD2076" s="152" t="s">
        <v>162</v>
      </c>
    </row>
    <row r="2077" spans="1:30">
      <c r="A2077" s="189" t="s">
        <v>9080</v>
      </c>
      <c r="B2077" s="189" t="s">
        <v>9081</v>
      </c>
      <c r="C2077" s="154">
        <v>43830</v>
      </c>
      <c r="D2077" s="155">
        <v>1.462</v>
      </c>
      <c r="E2077" s="155">
        <v>1.806</v>
      </c>
      <c r="F2077" s="156">
        <v>0.136986301369865</v>
      </c>
      <c r="G2077" s="154">
        <v>43829</v>
      </c>
      <c r="H2077" s="155">
        <v>1.46</v>
      </c>
      <c r="I2077" s="156">
        <v>7.05896694110751</v>
      </c>
      <c r="J2077" s="152" t="s">
        <v>12477</v>
      </c>
      <c r="K2077" s="156">
        <v>0.55020632737276198</v>
      </c>
      <c r="L2077" s="156">
        <v>3.0303030303030298</v>
      </c>
      <c r="M2077" s="185">
        <v>4.1310177108989796</v>
      </c>
      <c r="N2077" s="156">
        <v>4.6527908848261701</v>
      </c>
      <c r="O2077" s="156">
        <v>7.05896694110751</v>
      </c>
      <c r="P2077" s="152" t="s">
        <v>12477</v>
      </c>
      <c r="Q2077" s="156">
        <v>10.0921647242258</v>
      </c>
      <c r="R2077" s="152" t="s">
        <v>12478</v>
      </c>
      <c r="S2077" s="156">
        <v>15.791562504837801</v>
      </c>
      <c r="T2077" s="152" t="s">
        <v>12479</v>
      </c>
      <c r="U2077" s="156">
        <v>83.923985999999999</v>
      </c>
      <c r="V2077" s="152" t="s">
        <v>163</v>
      </c>
      <c r="W2077" s="152" t="s">
        <v>166</v>
      </c>
      <c r="X2077" s="155">
        <v>1.656920105</v>
      </c>
      <c r="Y2077" s="152" t="s">
        <v>159</v>
      </c>
      <c r="Z2077" s="154">
        <v>42324</v>
      </c>
      <c r="AA2077" s="153" t="s">
        <v>4326</v>
      </c>
      <c r="AB2077" s="152" t="s">
        <v>12480</v>
      </c>
      <c r="AC2077" s="152" t="s">
        <v>211</v>
      </c>
      <c r="AD2077" s="152" t="s">
        <v>177</v>
      </c>
    </row>
    <row r="2078" spans="1:30">
      <c r="A2078" s="189" t="s">
        <v>1289</v>
      </c>
      <c r="B2078" s="189" t="s">
        <v>1290</v>
      </c>
      <c r="C2078" s="154">
        <v>43830</v>
      </c>
      <c r="D2078" s="155">
        <v>1.0869</v>
      </c>
      <c r="E2078" s="155">
        <v>1.0905</v>
      </c>
      <c r="F2078" s="156">
        <v>0</v>
      </c>
      <c r="G2078" s="154">
        <v>43829</v>
      </c>
      <c r="H2078" s="155">
        <v>1.0869</v>
      </c>
      <c r="I2078" s="156">
        <v>7.0520729596619196</v>
      </c>
      <c r="J2078" s="152" t="s">
        <v>16824</v>
      </c>
      <c r="K2078" s="156">
        <v>0.156653151492813</v>
      </c>
      <c r="L2078" s="156">
        <v>0.60162902628655801</v>
      </c>
      <c r="M2078" s="185">
        <v>1.47509072537088</v>
      </c>
      <c r="N2078" s="156">
        <v>3.6425762143079701</v>
      </c>
      <c r="O2078" s="156">
        <v>7.0520729596619196</v>
      </c>
      <c r="P2078" s="152" t="s">
        <v>16824</v>
      </c>
      <c r="Q2078" s="157">
        <v>0</v>
      </c>
      <c r="R2078" s="152"/>
      <c r="S2078" s="157">
        <v>0</v>
      </c>
      <c r="T2078" s="152"/>
      <c r="U2078" s="156">
        <v>9.0811753099999901</v>
      </c>
      <c r="V2078" s="152" t="s">
        <v>157</v>
      </c>
      <c r="W2078" s="152" t="s">
        <v>95</v>
      </c>
      <c r="X2078" s="155">
        <v>10.855306044300001</v>
      </c>
      <c r="Y2078" s="152" t="s">
        <v>159</v>
      </c>
      <c r="Z2078" s="154">
        <v>43356</v>
      </c>
      <c r="AA2078" s="153" t="s">
        <v>4326</v>
      </c>
      <c r="AB2078" s="152" t="s">
        <v>1291</v>
      </c>
      <c r="AC2078" s="152" t="s">
        <v>347</v>
      </c>
      <c r="AD2078" s="152" t="s">
        <v>256</v>
      </c>
    </row>
    <row r="2079" spans="1:30">
      <c r="A2079" s="189" t="s">
        <v>16825</v>
      </c>
      <c r="B2079" s="189" t="s">
        <v>16826</v>
      </c>
      <c r="C2079" s="154">
        <v>43830</v>
      </c>
      <c r="D2079" s="155">
        <v>1.093</v>
      </c>
      <c r="E2079" s="155">
        <v>1.093</v>
      </c>
      <c r="F2079" s="156">
        <v>0</v>
      </c>
      <c r="G2079" s="154">
        <v>43829</v>
      </c>
      <c r="H2079" s="155">
        <v>1.093</v>
      </c>
      <c r="I2079" s="156">
        <v>7.0519098922624996</v>
      </c>
      <c r="J2079" s="152" t="s">
        <v>16827</v>
      </c>
      <c r="K2079" s="156">
        <v>9.1575091575081494E-2</v>
      </c>
      <c r="L2079" s="156">
        <v>0.45955882352940203</v>
      </c>
      <c r="M2079" s="185">
        <v>1.3914656771799501</v>
      </c>
      <c r="N2079" s="156">
        <v>5.1973051010587197</v>
      </c>
      <c r="O2079" s="156">
        <v>7.0519098922624996</v>
      </c>
      <c r="P2079" s="152" t="s">
        <v>16827</v>
      </c>
      <c r="Q2079" s="156">
        <v>11.0772357723577</v>
      </c>
      <c r="R2079" s="152" t="s">
        <v>16828</v>
      </c>
      <c r="S2079" s="156">
        <v>10.181451612903199</v>
      </c>
      <c r="T2079" s="152" t="s">
        <v>16829</v>
      </c>
      <c r="U2079" s="156">
        <v>9.3000000000000007</v>
      </c>
      <c r="V2079" s="152" t="s">
        <v>157</v>
      </c>
      <c r="W2079" s="152" t="s">
        <v>166</v>
      </c>
      <c r="X2079" s="155">
        <v>0.12142606409999999</v>
      </c>
      <c r="Y2079" s="152" t="s">
        <v>159</v>
      </c>
      <c r="Z2079" s="154">
        <v>42453</v>
      </c>
      <c r="AA2079" s="153" t="s">
        <v>4326</v>
      </c>
      <c r="AB2079" s="152" t="s">
        <v>1266</v>
      </c>
      <c r="AC2079" s="152" t="s">
        <v>445</v>
      </c>
      <c r="AD2079" s="152" t="s">
        <v>162</v>
      </c>
    </row>
    <row r="2080" spans="1:30">
      <c r="A2080" s="189" t="s">
        <v>1650</v>
      </c>
      <c r="B2080" s="189" t="s">
        <v>1651</v>
      </c>
      <c r="C2080" s="154">
        <v>43830</v>
      </c>
      <c r="D2080" s="155">
        <v>1.1598999999999999</v>
      </c>
      <c r="E2080" s="155">
        <v>1.2019</v>
      </c>
      <c r="F2080" s="156">
        <v>0.41554843736472702</v>
      </c>
      <c r="G2080" s="154">
        <v>43829</v>
      </c>
      <c r="H2080" s="155">
        <v>1.1551</v>
      </c>
      <c r="I2080" s="156">
        <v>7.0510373333333396</v>
      </c>
      <c r="J2080" s="152" t="s">
        <v>16830</v>
      </c>
      <c r="K2080" s="156">
        <v>0.72073636679402697</v>
      </c>
      <c r="L2080" s="156">
        <v>2.3561595481821498</v>
      </c>
      <c r="M2080" s="185">
        <v>3.1022023624124699</v>
      </c>
      <c r="N2080" s="156">
        <v>5.5798085360586498</v>
      </c>
      <c r="O2080" s="156">
        <v>7.0510373333333396</v>
      </c>
      <c r="P2080" s="152" t="s">
        <v>16830</v>
      </c>
      <c r="Q2080" s="156">
        <v>14.1539497630332</v>
      </c>
      <c r="R2080" s="152" t="s">
        <v>16831</v>
      </c>
      <c r="S2080" s="156">
        <v>17.724747800586499</v>
      </c>
      <c r="T2080" s="152" t="s">
        <v>16832</v>
      </c>
      <c r="U2080" s="156">
        <v>20.432417000000001</v>
      </c>
      <c r="V2080" s="152" t="s">
        <v>163</v>
      </c>
      <c r="W2080" s="152" t="s">
        <v>158</v>
      </c>
      <c r="X2080" s="155">
        <v>1.0855631804999999</v>
      </c>
      <c r="Y2080" s="152" t="s">
        <v>159</v>
      </c>
      <c r="Z2080" s="154">
        <v>42466</v>
      </c>
      <c r="AA2080" s="153" t="s">
        <v>4326</v>
      </c>
      <c r="AB2080" s="152" t="s">
        <v>1652</v>
      </c>
      <c r="AC2080" s="152" t="s">
        <v>203</v>
      </c>
      <c r="AD2080" s="152" t="s">
        <v>207</v>
      </c>
    </row>
    <row r="2081" spans="1:30">
      <c r="A2081" s="189" t="s">
        <v>9082</v>
      </c>
      <c r="B2081" s="189" t="s">
        <v>9083</v>
      </c>
      <c r="C2081" s="154">
        <v>43830</v>
      </c>
      <c r="D2081" s="155">
        <v>1.1358999999999999</v>
      </c>
      <c r="E2081" s="155">
        <v>1.1358999999999999</v>
      </c>
      <c r="F2081" s="156">
        <v>8.8043669660141707E-3</v>
      </c>
      <c r="G2081" s="154">
        <v>43829</v>
      </c>
      <c r="H2081" s="155">
        <v>1.1357999999999999</v>
      </c>
      <c r="I2081" s="156">
        <v>7.04928847422486</v>
      </c>
      <c r="J2081" s="152" t="s">
        <v>12481</v>
      </c>
      <c r="K2081" s="156">
        <v>0.23826332509706399</v>
      </c>
      <c r="L2081" s="156">
        <v>1.4830697757527</v>
      </c>
      <c r="M2081" s="185">
        <v>3.02013422818791</v>
      </c>
      <c r="N2081" s="156">
        <v>4.1632278771205797</v>
      </c>
      <c r="O2081" s="156">
        <v>7.04928847422486</v>
      </c>
      <c r="P2081" s="152" t="s">
        <v>12481</v>
      </c>
      <c r="Q2081" s="156">
        <v>7.8829898375914098</v>
      </c>
      <c r="R2081" s="152" t="s">
        <v>12482</v>
      </c>
      <c r="S2081" s="156">
        <v>13.385905370333401</v>
      </c>
      <c r="T2081" s="152" t="s">
        <v>12483</v>
      </c>
      <c r="U2081" s="156">
        <v>13.59</v>
      </c>
      <c r="V2081" s="152" t="s">
        <v>157</v>
      </c>
      <c r="W2081" s="152" t="s">
        <v>158</v>
      </c>
      <c r="X2081" s="155">
        <v>0.84972557029999995</v>
      </c>
      <c r="Y2081" s="152" t="s">
        <v>159</v>
      </c>
      <c r="Z2081" s="154">
        <v>42726</v>
      </c>
      <c r="AA2081" s="153" t="s">
        <v>4326</v>
      </c>
      <c r="AB2081" s="152" t="s">
        <v>12484</v>
      </c>
      <c r="AC2081" s="152" t="s">
        <v>317</v>
      </c>
      <c r="AD2081" s="152" t="s">
        <v>170</v>
      </c>
    </row>
    <row r="2082" spans="1:30">
      <c r="A2082" s="189" t="s">
        <v>3945</v>
      </c>
      <c r="B2082" s="189" t="s">
        <v>3946</v>
      </c>
      <c r="C2082" s="154">
        <v>43830</v>
      </c>
      <c r="D2082" s="155">
        <v>1.2150000000000001</v>
      </c>
      <c r="E2082" s="155">
        <v>1.7230000000000001</v>
      </c>
      <c r="F2082" s="156">
        <v>0</v>
      </c>
      <c r="G2082" s="154">
        <v>43829</v>
      </c>
      <c r="H2082" s="155">
        <v>1.2150000000000001</v>
      </c>
      <c r="I2082" s="156">
        <v>7.0484581497797398</v>
      </c>
      <c r="J2082" s="152" t="s">
        <v>4015</v>
      </c>
      <c r="K2082" s="156">
        <v>0.24752475247526301</v>
      </c>
      <c r="L2082" s="156">
        <v>0.82987551867220599</v>
      </c>
      <c r="M2082" s="185">
        <v>1.3344453711426201</v>
      </c>
      <c r="N2082" s="156">
        <v>2.7049873203719401</v>
      </c>
      <c r="O2082" s="156">
        <v>7.0484581497797398</v>
      </c>
      <c r="P2082" s="152" t="s">
        <v>4015</v>
      </c>
      <c r="Q2082" s="156">
        <v>5.9054830949139996</v>
      </c>
      <c r="R2082" s="152" t="s">
        <v>6895</v>
      </c>
      <c r="S2082" s="156">
        <v>9.65757891608982</v>
      </c>
      <c r="T2082" s="152" t="s">
        <v>6896</v>
      </c>
      <c r="U2082" s="156">
        <v>87.862328000000005</v>
      </c>
      <c r="V2082" s="152" t="s">
        <v>163</v>
      </c>
      <c r="W2082" s="152" t="s">
        <v>158</v>
      </c>
      <c r="X2082" s="155">
        <v>1.8928895754999999</v>
      </c>
      <c r="Y2082" s="152" t="s">
        <v>159</v>
      </c>
      <c r="Z2082" s="154">
        <v>39785</v>
      </c>
      <c r="AA2082" s="153" t="s">
        <v>4326</v>
      </c>
      <c r="AB2082" s="152" t="s">
        <v>1908</v>
      </c>
      <c r="AC2082" s="152" t="s">
        <v>269</v>
      </c>
      <c r="AD2082" s="152" t="s">
        <v>181</v>
      </c>
    </row>
    <row r="2083" spans="1:30">
      <c r="A2083" s="189" t="s">
        <v>16833</v>
      </c>
      <c r="B2083" s="189" t="s">
        <v>16834</v>
      </c>
      <c r="C2083" s="154">
        <v>43830</v>
      </c>
      <c r="D2083" s="155">
        <v>1.147</v>
      </c>
      <c r="E2083" s="155">
        <v>1.2509999999999999</v>
      </c>
      <c r="F2083" s="156">
        <v>0.17467248908296901</v>
      </c>
      <c r="G2083" s="154">
        <v>43829</v>
      </c>
      <c r="H2083" s="155">
        <v>1.145</v>
      </c>
      <c r="I2083" s="156">
        <v>7.0466241535483798</v>
      </c>
      <c r="J2083" s="152" t="s">
        <v>16835</v>
      </c>
      <c r="K2083" s="156">
        <v>0.52585451358457402</v>
      </c>
      <c r="L2083" s="156">
        <v>3.05480682839173</v>
      </c>
      <c r="M2083" s="185">
        <v>4.1780474908456897</v>
      </c>
      <c r="N2083" s="156">
        <v>4.6533123060411397</v>
      </c>
      <c r="O2083" s="156">
        <v>7.0466241535483798</v>
      </c>
      <c r="P2083" s="152" t="s">
        <v>16835</v>
      </c>
      <c r="Q2083" s="156">
        <v>10.0854290524374</v>
      </c>
      <c r="R2083" s="152" t="s">
        <v>16836</v>
      </c>
      <c r="S2083" s="156">
        <v>15.3907509344826</v>
      </c>
      <c r="T2083" s="152" t="s">
        <v>16837</v>
      </c>
      <c r="U2083" s="156">
        <v>25.968701500000002</v>
      </c>
      <c r="V2083" s="152" t="s">
        <v>163</v>
      </c>
      <c r="W2083" s="152" t="s">
        <v>166</v>
      </c>
      <c r="X2083" s="155">
        <v>3.0969319536</v>
      </c>
      <c r="Y2083" s="152" t="s">
        <v>159</v>
      </c>
      <c r="Z2083" s="154">
        <v>42324</v>
      </c>
      <c r="AA2083" s="153" t="s">
        <v>4326</v>
      </c>
      <c r="AB2083" s="152" t="s">
        <v>12480</v>
      </c>
      <c r="AC2083" s="152" t="s">
        <v>211</v>
      </c>
      <c r="AD2083" s="152" t="s">
        <v>177</v>
      </c>
    </row>
    <row r="2084" spans="1:30">
      <c r="A2084" s="189" t="s">
        <v>4016</v>
      </c>
      <c r="B2084" s="189" t="s">
        <v>4017</v>
      </c>
      <c r="C2084" s="154">
        <v>43830</v>
      </c>
      <c r="D2084" s="155">
        <v>1.472</v>
      </c>
      <c r="E2084" s="155">
        <v>1.782</v>
      </c>
      <c r="F2084" s="156">
        <v>0.136054421768707</v>
      </c>
      <c r="G2084" s="154">
        <v>43829</v>
      </c>
      <c r="H2084" s="155">
        <v>1.47</v>
      </c>
      <c r="I2084" s="156">
        <v>7.0416755528989796</v>
      </c>
      <c r="J2084" s="152" t="s">
        <v>4018</v>
      </c>
      <c r="K2084" s="156">
        <v>0.75290896646132399</v>
      </c>
      <c r="L2084" s="156">
        <v>1.79806362378977</v>
      </c>
      <c r="M2084" s="185">
        <v>2.2221810503900699</v>
      </c>
      <c r="N2084" s="156">
        <v>2.7719693689107201</v>
      </c>
      <c r="O2084" s="156">
        <v>7.0416755528989796</v>
      </c>
      <c r="P2084" s="152" t="s">
        <v>4018</v>
      </c>
      <c r="Q2084" s="156">
        <v>11.4379111387679</v>
      </c>
      <c r="R2084" s="152" t="s">
        <v>6897</v>
      </c>
      <c r="S2084" s="156">
        <v>13.7020464761905</v>
      </c>
      <c r="T2084" s="152" t="s">
        <v>6898</v>
      </c>
      <c r="U2084" s="156">
        <v>79.080723199999994</v>
      </c>
      <c r="V2084" s="152" t="s">
        <v>157</v>
      </c>
      <c r="W2084" s="152" t="s">
        <v>189</v>
      </c>
      <c r="X2084" s="155">
        <v>5.5464952961999998</v>
      </c>
      <c r="Y2084" s="152" t="s">
        <v>159</v>
      </c>
      <c r="Z2084" s="154">
        <v>41472</v>
      </c>
      <c r="AA2084" s="153" t="s">
        <v>4326</v>
      </c>
      <c r="AB2084" s="152" t="s">
        <v>2901</v>
      </c>
      <c r="AC2084" s="152" t="s">
        <v>161</v>
      </c>
      <c r="AD2084" s="152" t="s">
        <v>226</v>
      </c>
    </row>
    <row r="2085" spans="1:30">
      <c r="A2085" s="189" t="s">
        <v>16838</v>
      </c>
      <c r="B2085" s="189" t="s">
        <v>16839</v>
      </c>
      <c r="C2085" s="154">
        <v>43830</v>
      </c>
      <c r="D2085" s="155">
        <v>1.0778000000000001</v>
      </c>
      <c r="E2085" s="155">
        <v>1.0878000000000001</v>
      </c>
      <c r="F2085" s="156">
        <v>7.4280408542262602E-2</v>
      </c>
      <c r="G2085" s="154">
        <v>43829</v>
      </c>
      <c r="H2085" s="155">
        <v>1.077</v>
      </c>
      <c r="I2085" s="156">
        <v>7.0414121220728401</v>
      </c>
      <c r="J2085" s="152" t="s">
        <v>16840</v>
      </c>
      <c r="K2085" s="156">
        <v>0.80433969322858601</v>
      </c>
      <c r="L2085" s="156">
        <v>0.61613144137416598</v>
      </c>
      <c r="M2085" s="185">
        <v>1.0216495132769201</v>
      </c>
      <c r="N2085" s="156">
        <v>2.09339572389423</v>
      </c>
      <c r="O2085" s="156">
        <v>7.0414121220728401</v>
      </c>
      <c r="P2085" s="152" t="s">
        <v>16840</v>
      </c>
      <c r="Q2085" s="156">
        <v>12.1883941667525</v>
      </c>
      <c r="R2085" s="152" t="s">
        <v>16841</v>
      </c>
      <c r="S2085" s="156">
        <v>10.0671373710819</v>
      </c>
      <c r="T2085" s="152" t="s">
        <v>16842</v>
      </c>
      <c r="U2085" s="156">
        <v>8.8563988600000005</v>
      </c>
      <c r="V2085" s="152" t="s">
        <v>157</v>
      </c>
      <c r="W2085" s="152" t="s">
        <v>189</v>
      </c>
      <c r="X2085" s="155">
        <v>0.18692013860000001</v>
      </c>
      <c r="Y2085" s="152" t="s">
        <v>159</v>
      </c>
      <c r="Z2085" s="154">
        <v>42676</v>
      </c>
      <c r="AA2085" s="153" t="s">
        <v>4326</v>
      </c>
      <c r="AB2085" s="152" t="s">
        <v>1591</v>
      </c>
      <c r="AC2085" s="152" t="s">
        <v>467</v>
      </c>
      <c r="AD2085" s="152" t="s">
        <v>241</v>
      </c>
    </row>
    <row r="2086" spans="1:30">
      <c r="A2086" s="189" t="s">
        <v>16843</v>
      </c>
      <c r="B2086" s="189" t="s">
        <v>16844</v>
      </c>
      <c r="C2086" s="154">
        <v>43830</v>
      </c>
      <c r="D2086" s="155">
        <v>0.99609999999999999</v>
      </c>
      <c r="E2086" s="155">
        <v>1.6082000000000001</v>
      </c>
      <c r="F2086" s="156">
        <v>5.0220972278030601E-2</v>
      </c>
      <c r="G2086" s="154">
        <v>43829</v>
      </c>
      <c r="H2086" s="155">
        <v>0.99560000000000004</v>
      </c>
      <c r="I2086" s="156">
        <v>7.03846895443374</v>
      </c>
      <c r="J2086" s="152" t="s">
        <v>16845</v>
      </c>
      <c r="K2086" s="156">
        <v>0.13067953357459899</v>
      </c>
      <c r="L2086" s="156">
        <v>0.65683104284559002</v>
      </c>
      <c r="M2086" s="185">
        <v>1.2708293325842399</v>
      </c>
      <c r="N2086" s="156">
        <v>3.3084295079131398</v>
      </c>
      <c r="O2086" s="156">
        <v>7.03846895443374</v>
      </c>
      <c r="P2086" s="152" t="s">
        <v>16845</v>
      </c>
      <c r="Q2086" s="156">
        <v>11.332637620452299</v>
      </c>
      <c r="R2086" s="152" t="s">
        <v>16846</v>
      </c>
      <c r="S2086" s="157">
        <v>0</v>
      </c>
      <c r="T2086" s="152"/>
      <c r="U2086" s="156">
        <v>13.22529246</v>
      </c>
      <c r="V2086" s="152" t="s">
        <v>157</v>
      </c>
      <c r="W2086" s="152" t="s">
        <v>95</v>
      </c>
      <c r="X2086" s="155">
        <v>0.44769658010000002</v>
      </c>
      <c r="Y2086" s="152" t="s">
        <v>159</v>
      </c>
      <c r="Z2086" s="154">
        <v>42804</v>
      </c>
      <c r="AA2086" s="153" t="s">
        <v>4326</v>
      </c>
      <c r="AB2086" s="152" t="s">
        <v>1275</v>
      </c>
      <c r="AC2086" s="152" t="s">
        <v>283</v>
      </c>
      <c r="AD2086" s="152" t="s">
        <v>185</v>
      </c>
    </row>
    <row r="2087" spans="1:30">
      <c r="A2087" s="189" t="s">
        <v>1285</v>
      </c>
      <c r="B2087" s="189" t="s">
        <v>1286</v>
      </c>
      <c r="C2087" s="154">
        <v>43830</v>
      </c>
      <c r="D2087" s="155">
        <v>1.0339</v>
      </c>
      <c r="E2087" s="155">
        <v>1.1207</v>
      </c>
      <c r="F2087" s="156">
        <v>4.8383975227398998E-2</v>
      </c>
      <c r="G2087" s="154">
        <v>43826</v>
      </c>
      <c r="H2087" s="155">
        <v>1.0334000000000001</v>
      </c>
      <c r="I2087" s="156">
        <v>7.02966028258263</v>
      </c>
      <c r="J2087" s="152" t="s">
        <v>16847</v>
      </c>
      <c r="K2087" s="156">
        <v>0.20352781546811399</v>
      </c>
      <c r="L2087" s="156">
        <v>0.49572317262831</v>
      </c>
      <c r="M2087" s="185">
        <v>1.1614273243216</v>
      </c>
      <c r="N2087" s="156">
        <v>2.98026902557024</v>
      </c>
      <c r="O2087" s="156">
        <v>7.02966028258263</v>
      </c>
      <c r="P2087" s="152" t="s">
        <v>16847</v>
      </c>
      <c r="Q2087" s="157">
        <v>0</v>
      </c>
      <c r="R2087" s="152"/>
      <c r="S2087" s="157">
        <v>0</v>
      </c>
      <c r="T2087" s="152"/>
      <c r="U2087" s="156">
        <v>12.42742329</v>
      </c>
      <c r="V2087" s="152" t="s">
        <v>174</v>
      </c>
      <c r="W2087" s="152" t="s">
        <v>95</v>
      </c>
      <c r="X2087" s="155">
        <v>6.2447344992999998</v>
      </c>
      <c r="Y2087" s="152" t="s">
        <v>159</v>
      </c>
      <c r="Z2087" s="154">
        <v>43277</v>
      </c>
      <c r="AA2087" s="153" t="s">
        <v>4326</v>
      </c>
      <c r="AB2087" s="152" t="s">
        <v>4675</v>
      </c>
      <c r="AC2087" s="152" t="s">
        <v>250</v>
      </c>
      <c r="AD2087" s="152" t="s">
        <v>165</v>
      </c>
    </row>
    <row r="2088" spans="1:30">
      <c r="A2088" s="189" t="s">
        <v>1297</v>
      </c>
      <c r="B2088" s="189" t="s">
        <v>1298</v>
      </c>
      <c r="C2088" s="154">
        <v>43830</v>
      </c>
      <c r="D2088" s="155">
        <v>1.0760000000000001</v>
      </c>
      <c r="E2088" s="155">
        <v>1.1659999999999999</v>
      </c>
      <c r="F2088" s="156">
        <v>9.2945441026061094E-3</v>
      </c>
      <c r="G2088" s="154">
        <v>43829</v>
      </c>
      <c r="H2088" s="155">
        <v>1.0759000000000001</v>
      </c>
      <c r="I2088" s="156">
        <v>7.0279068523638104</v>
      </c>
      <c r="J2088" s="152" t="s">
        <v>16848</v>
      </c>
      <c r="K2088" s="156">
        <v>0.17689228191044301</v>
      </c>
      <c r="L2088" s="156">
        <v>0.626578135228674</v>
      </c>
      <c r="M2088" s="185">
        <v>1.2801009466836</v>
      </c>
      <c r="N2088" s="156">
        <v>3.4698113173692602</v>
      </c>
      <c r="O2088" s="156">
        <v>7.0279068523638104</v>
      </c>
      <c r="P2088" s="152" t="s">
        <v>16848</v>
      </c>
      <c r="Q2088" s="156">
        <v>17.125106578684299</v>
      </c>
      <c r="R2088" s="152" t="s">
        <v>16849</v>
      </c>
      <c r="S2088" s="157">
        <v>0</v>
      </c>
      <c r="T2088" s="152"/>
      <c r="U2088" s="156">
        <v>17.148531599999998</v>
      </c>
      <c r="V2088" s="152" t="s">
        <v>174</v>
      </c>
      <c r="W2088" s="152" t="s">
        <v>95</v>
      </c>
      <c r="X2088" s="155">
        <v>14.9564305883</v>
      </c>
      <c r="Y2088" s="152" t="s">
        <v>159</v>
      </c>
      <c r="Z2088" s="154">
        <v>42977</v>
      </c>
      <c r="AA2088" s="153" t="s">
        <v>4326</v>
      </c>
      <c r="AB2088" s="152" t="s">
        <v>311</v>
      </c>
      <c r="AC2088" s="152" t="s">
        <v>249</v>
      </c>
      <c r="AD2088" s="152" t="s">
        <v>162</v>
      </c>
    </row>
    <row r="2089" spans="1:30">
      <c r="A2089" s="189" t="s">
        <v>9084</v>
      </c>
      <c r="B2089" s="189" t="s">
        <v>9085</v>
      </c>
      <c r="C2089" s="154">
        <v>43830</v>
      </c>
      <c r="D2089" s="155">
        <v>1.0127999999999999</v>
      </c>
      <c r="E2089" s="155">
        <v>1.0127999999999999</v>
      </c>
      <c r="F2089" s="156">
        <v>0.967002292892017</v>
      </c>
      <c r="G2089" s="154">
        <v>43829</v>
      </c>
      <c r="H2089" s="155">
        <v>1.0031000000000001</v>
      </c>
      <c r="I2089" s="156">
        <v>7.0273697558913604</v>
      </c>
      <c r="J2089" s="152" t="s">
        <v>12485</v>
      </c>
      <c r="K2089" s="156">
        <v>2.5308766956873798</v>
      </c>
      <c r="L2089" s="156">
        <v>6.4872253180527801</v>
      </c>
      <c r="M2089" s="185">
        <v>3.8023982781592598</v>
      </c>
      <c r="N2089" s="156">
        <v>7.8249760459916899</v>
      </c>
      <c r="O2089" s="156">
        <v>7.0273697558913604</v>
      </c>
      <c r="P2089" s="152" t="s">
        <v>12485</v>
      </c>
      <c r="Q2089" s="157">
        <v>0</v>
      </c>
      <c r="R2089" s="152"/>
      <c r="S2089" s="157">
        <v>0</v>
      </c>
      <c r="T2089" s="152"/>
      <c r="U2089" s="156">
        <v>1.27999999999999</v>
      </c>
      <c r="V2089" s="152" t="s">
        <v>157</v>
      </c>
      <c r="W2089" s="152" t="s">
        <v>95</v>
      </c>
      <c r="X2089" s="155">
        <v>0.65361406150000001</v>
      </c>
      <c r="Y2089" s="152" t="s">
        <v>159</v>
      </c>
      <c r="Z2089" s="154">
        <v>43137</v>
      </c>
      <c r="AA2089" s="153" t="s">
        <v>4326</v>
      </c>
      <c r="AB2089" s="152" t="s">
        <v>12486</v>
      </c>
      <c r="AC2089" s="152" t="s">
        <v>615</v>
      </c>
      <c r="AD2089" s="152" t="s">
        <v>177</v>
      </c>
    </row>
    <row r="2090" spans="1:30">
      <c r="A2090" s="189" t="s">
        <v>16850</v>
      </c>
      <c r="B2090" s="189" t="s">
        <v>16851</v>
      </c>
      <c r="C2090" s="154">
        <v>43830</v>
      </c>
      <c r="D2090" s="155">
        <v>1.4630000000000001</v>
      </c>
      <c r="E2090" s="155">
        <v>1.498</v>
      </c>
      <c r="F2090" s="156">
        <v>6.8399452804378605E-2</v>
      </c>
      <c r="G2090" s="154">
        <v>43829</v>
      </c>
      <c r="H2090" s="155">
        <v>1.462</v>
      </c>
      <c r="I2090" s="156">
        <v>7.02267739575713</v>
      </c>
      <c r="J2090" s="152" t="s">
        <v>16852</v>
      </c>
      <c r="K2090" s="156">
        <v>0.20547945205479801</v>
      </c>
      <c r="L2090" s="156">
        <v>0.61898211829437</v>
      </c>
      <c r="M2090" s="185">
        <v>1.0359116022099499</v>
      </c>
      <c r="N2090" s="156">
        <v>2.59467040673213</v>
      </c>
      <c r="O2090" s="156">
        <v>7.02267739575713</v>
      </c>
      <c r="P2090" s="152" t="s">
        <v>16852</v>
      </c>
      <c r="Q2090" s="156">
        <v>6.8663257852446904</v>
      </c>
      <c r="R2090" s="152" t="s">
        <v>16853</v>
      </c>
      <c r="S2090" s="156">
        <v>8.3703703703703702</v>
      </c>
      <c r="T2090" s="152" t="s">
        <v>16854</v>
      </c>
      <c r="U2090" s="156">
        <v>50.107018600000004</v>
      </c>
      <c r="V2090" s="152" t="s">
        <v>157</v>
      </c>
      <c r="W2090" s="152" t="s">
        <v>158</v>
      </c>
      <c r="X2090" s="155">
        <v>3.6317326033000001</v>
      </c>
      <c r="Y2090" s="152" t="s">
        <v>159</v>
      </c>
      <c r="Z2090" s="154">
        <v>41452</v>
      </c>
      <c r="AA2090" s="153" t="s">
        <v>4326</v>
      </c>
      <c r="AB2090" s="152" t="s">
        <v>1246</v>
      </c>
      <c r="AC2090" s="152" t="s">
        <v>209</v>
      </c>
      <c r="AD2090" s="152" t="s">
        <v>173</v>
      </c>
    </row>
    <row r="2091" spans="1:30">
      <c r="A2091" s="189" t="s">
        <v>4035</v>
      </c>
      <c r="B2091" s="189" t="s">
        <v>4036</v>
      </c>
      <c r="C2091" s="154">
        <v>43830</v>
      </c>
      <c r="D2091" s="155">
        <v>1.1067</v>
      </c>
      <c r="E2091" s="155">
        <v>1.1067</v>
      </c>
      <c r="F2091" s="156">
        <v>0.15384615384615699</v>
      </c>
      <c r="G2091" s="154">
        <v>43829</v>
      </c>
      <c r="H2091" s="155">
        <v>1.105</v>
      </c>
      <c r="I2091" s="156">
        <v>7.0205976211198102</v>
      </c>
      <c r="J2091" s="152" t="s">
        <v>4021</v>
      </c>
      <c r="K2091" s="156">
        <v>0.50858232676414905</v>
      </c>
      <c r="L2091" s="156">
        <v>2.1978021978022002</v>
      </c>
      <c r="M2091" s="185">
        <v>2.4722222222222201</v>
      </c>
      <c r="N2091" s="156">
        <v>5.2596537949400899</v>
      </c>
      <c r="O2091" s="156">
        <v>7.0205976211198102</v>
      </c>
      <c r="P2091" s="152" t="s">
        <v>4021</v>
      </c>
      <c r="Q2091" s="156">
        <v>4.0424931841684604</v>
      </c>
      <c r="R2091" s="152" t="s">
        <v>6899</v>
      </c>
      <c r="S2091" s="157">
        <v>0</v>
      </c>
      <c r="T2091" s="152"/>
      <c r="U2091" s="156">
        <v>10.67</v>
      </c>
      <c r="V2091" s="152" t="s">
        <v>163</v>
      </c>
      <c r="W2091" s="152" t="s">
        <v>95</v>
      </c>
      <c r="X2091" s="155">
        <v>2.1600165331999999</v>
      </c>
      <c r="Y2091" s="152" t="s">
        <v>159</v>
      </c>
      <c r="Z2091" s="154">
        <v>42746</v>
      </c>
      <c r="AA2091" s="153" t="s">
        <v>4326</v>
      </c>
      <c r="AB2091" s="152" t="s">
        <v>4038</v>
      </c>
      <c r="AC2091" s="152" t="s">
        <v>211</v>
      </c>
      <c r="AD2091" s="152" t="s">
        <v>183</v>
      </c>
    </row>
    <row r="2092" spans="1:30">
      <c r="A2092" s="189" t="s">
        <v>3969</v>
      </c>
      <c r="B2092" s="189" t="s">
        <v>3970</v>
      </c>
      <c r="C2092" s="154">
        <v>43830</v>
      </c>
      <c r="D2092" s="155">
        <v>1.1176999999999999</v>
      </c>
      <c r="E2092" s="155">
        <v>1.1176999999999999</v>
      </c>
      <c r="F2092" s="156">
        <v>0.116445718380496</v>
      </c>
      <c r="G2092" s="154">
        <v>43829</v>
      </c>
      <c r="H2092" s="155">
        <v>1.1164000000000001</v>
      </c>
      <c r="I2092" s="156">
        <v>7.0183837610111004</v>
      </c>
      <c r="J2092" s="152" t="s">
        <v>6900</v>
      </c>
      <c r="K2092" s="156">
        <v>0.38620441889706902</v>
      </c>
      <c r="L2092" s="156">
        <v>1.07614396816784</v>
      </c>
      <c r="M2092" s="185">
        <v>1.5075833257651401</v>
      </c>
      <c r="N2092" s="156">
        <v>3.1373996493494301</v>
      </c>
      <c r="O2092" s="156">
        <v>7.0183837610111004</v>
      </c>
      <c r="P2092" s="152" t="s">
        <v>6900</v>
      </c>
      <c r="Q2092" s="156">
        <v>12.196346115237899</v>
      </c>
      <c r="R2092" s="152" t="s">
        <v>6901</v>
      </c>
      <c r="S2092" s="157">
        <v>0</v>
      </c>
      <c r="T2092" s="152"/>
      <c r="U2092" s="156">
        <v>11.77</v>
      </c>
      <c r="V2092" s="152" t="s">
        <v>157</v>
      </c>
      <c r="W2092" s="152" t="s">
        <v>95</v>
      </c>
      <c r="X2092" s="155">
        <v>2.5200509848000001</v>
      </c>
      <c r="Y2092" s="152" t="s">
        <v>159</v>
      </c>
      <c r="Z2092" s="154">
        <v>42956</v>
      </c>
      <c r="AA2092" s="153" t="s">
        <v>4326</v>
      </c>
      <c r="AB2092" s="152" t="s">
        <v>3971</v>
      </c>
      <c r="AC2092" s="152" t="s">
        <v>284</v>
      </c>
      <c r="AD2092" s="152" t="s">
        <v>170</v>
      </c>
    </row>
    <row r="2093" spans="1:30">
      <c r="A2093" s="189" t="s">
        <v>16855</v>
      </c>
      <c r="B2093" s="189" t="s">
        <v>16856</v>
      </c>
      <c r="C2093" s="154">
        <v>43830</v>
      </c>
      <c r="D2093" s="155">
        <v>1.0882000000000001</v>
      </c>
      <c r="E2093" s="155">
        <v>1.0882000000000001</v>
      </c>
      <c r="F2093" s="156">
        <v>0.693994633108176</v>
      </c>
      <c r="G2093" s="154">
        <v>43829</v>
      </c>
      <c r="H2093" s="155">
        <v>1.0807</v>
      </c>
      <c r="I2093" s="156">
        <v>7.0009832841691404</v>
      </c>
      <c r="J2093" s="152" t="s">
        <v>16857</v>
      </c>
      <c r="K2093" s="156">
        <v>2.9712339137017501</v>
      </c>
      <c r="L2093" s="156">
        <v>5.9591041869522998</v>
      </c>
      <c r="M2093" s="185">
        <v>7.1168422088788299</v>
      </c>
      <c r="N2093" s="156">
        <v>7.9884886374913204</v>
      </c>
      <c r="O2093" s="156">
        <v>7.0009832841691404</v>
      </c>
      <c r="P2093" s="152" t="s">
        <v>16857</v>
      </c>
      <c r="Q2093" s="156">
        <v>7.8493557978196398</v>
      </c>
      <c r="R2093" s="152" t="s">
        <v>16858</v>
      </c>
      <c r="S2093" s="156">
        <v>8.7112887112887307</v>
      </c>
      <c r="T2093" s="152" t="s">
        <v>16859</v>
      </c>
      <c r="U2093" s="156">
        <v>8.8200000000000092</v>
      </c>
      <c r="V2093" s="152" t="s">
        <v>157</v>
      </c>
      <c r="W2093" s="152" t="s">
        <v>189</v>
      </c>
      <c r="X2093" s="155">
        <v>0.12571891230000001</v>
      </c>
      <c r="Y2093" s="152" t="s">
        <v>159</v>
      </c>
      <c r="Z2093" s="154">
        <v>42452</v>
      </c>
      <c r="AA2093" s="153" t="s">
        <v>4326</v>
      </c>
      <c r="AB2093" s="152" t="s">
        <v>262</v>
      </c>
      <c r="AC2093" s="152" t="s">
        <v>263</v>
      </c>
      <c r="AD2093" s="152" t="s">
        <v>181</v>
      </c>
    </row>
    <row r="2094" spans="1:30">
      <c r="A2094" s="189" t="s">
        <v>16860</v>
      </c>
      <c r="B2094" s="189" t="s">
        <v>16861</v>
      </c>
      <c r="C2094" s="154">
        <v>43830</v>
      </c>
      <c r="D2094" s="155">
        <v>1.177</v>
      </c>
      <c r="E2094" s="155">
        <v>1.177</v>
      </c>
      <c r="F2094" s="156">
        <v>8.5034013605451694E-2</v>
      </c>
      <c r="G2094" s="154">
        <v>43829</v>
      </c>
      <c r="H2094" s="155">
        <v>1.1759999999999999</v>
      </c>
      <c r="I2094" s="156">
        <v>6.9999999999999902</v>
      </c>
      <c r="J2094" s="152" t="s">
        <v>16862</v>
      </c>
      <c r="K2094" s="156">
        <v>0.42662116040956599</v>
      </c>
      <c r="L2094" s="156">
        <v>1.2908777969019001</v>
      </c>
      <c r="M2094" s="185">
        <v>1.55306298533218</v>
      </c>
      <c r="N2094" s="156">
        <v>2.2589052997393599</v>
      </c>
      <c r="O2094" s="156">
        <v>6.9999999999999902</v>
      </c>
      <c r="P2094" s="152" t="s">
        <v>16862</v>
      </c>
      <c r="Q2094" s="156">
        <v>13.0643611911624</v>
      </c>
      <c r="R2094" s="152" t="s">
        <v>16863</v>
      </c>
      <c r="S2094" s="156">
        <v>17.347956131605201</v>
      </c>
      <c r="T2094" s="152" t="s">
        <v>16864</v>
      </c>
      <c r="U2094" s="156">
        <v>17.7</v>
      </c>
      <c r="V2094" s="152" t="s">
        <v>157</v>
      </c>
      <c r="W2094" s="152" t="s">
        <v>197</v>
      </c>
      <c r="X2094" s="155">
        <v>0.49838722769999999</v>
      </c>
      <c r="Y2094" s="152" t="s">
        <v>159</v>
      </c>
      <c r="Z2094" s="154">
        <v>42346</v>
      </c>
      <c r="AA2094" s="153" t="s">
        <v>4326</v>
      </c>
      <c r="AB2094" s="152" t="s">
        <v>846</v>
      </c>
      <c r="AC2094" s="152" t="s">
        <v>246</v>
      </c>
      <c r="AD2094" s="152" t="s">
        <v>241</v>
      </c>
    </row>
    <row r="2095" spans="1:30">
      <c r="A2095" s="189" t="s">
        <v>16865</v>
      </c>
      <c r="B2095" s="189" t="s">
        <v>16866</v>
      </c>
      <c r="C2095" s="154">
        <v>43830</v>
      </c>
      <c r="D2095" s="155">
        <v>1.0610999999999999</v>
      </c>
      <c r="E2095" s="155">
        <v>1.0610999999999999</v>
      </c>
      <c r="F2095" s="156">
        <v>0.49247087792403399</v>
      </c>
      <c r="G2095" s="154">
        <v>43829</v>
      </c>
      <c r="H2095" s="155">
        <v>1.0559000000000001</v>
      </c>
      <c r="I2095" s="156">
        <v>6.9980840980135</v>
      </c>
      <c r="J2095" s="152" t="s">
        <v>16867</v>
      </c>
      <c r="K2095" s="156">
        <v>2.3338798341209399</v>
      </c>
      <c r="L2095" s="156">
        <v>10.1068797343572</v>
      </c>
      <c r="M2095" s="185">
        <v>8.7749871860584197</v>
      </c>
      <c r="N2095" s="156">
        <v>7.5511858909385703</v>
      </c>
      <c r="O2095" s="156">
        <v>6.9980840980135</v>
      </c>
      <c r="P2095" s="152" t="s">
        <v>16867</v>
      </c>
      <c r="Q2095" s="157">
        <v>0</v>
      </c>
      <c r="R2095" s="152"/>
      <c r="S2095" s="157">
        <v>0</v>
      </c>
      <c r="T2095" s="152"/>
      <c r="U2095" s="156">
        <v>6.1099999999999897</v>
      </c>
      <c r="V2095" s="152" t="s">
        <v>157</v>
      </c>
      <c r="W2095" s="152" t="s">
        <v>95</v>
      </c>
      <c r="X2095" s="155">
        <v>0.29769781400000001</v>
      </c>
      <c r="Y2095" s="152" t="s">
        <v>159</v>
      </c>
      <c r="Z2095" s="154">
        <v>43144</v>
      </c>
      <c r="AA2095" s="153" t="s">
        <v>4326</v>
      </c>
      <c r="AB2095" s="152" t="s">
        <v>14740</v>
      </c>
      <c r="AC2095" s="152" t="s">
        <v>555</v>
      </c>
      <c r="AD2095" s="152" t="s">
        <v>229</v>
      </c>
    </row>
    <row r="2096" spans="1:30">
      <c r="A2096" s="189" t="s">
        <v>9086</v>
      </c>
      <c r="B2096" s="189" t="s">
        <v>9087</v>
      </c>
      <c r="C2096" s="154">
        <v>43830</v>
      </c>
      <c r="D2096" s="155">
        <v>1.254</v>
      </c>
      <c r="E2096" s="155">
        <v>1.4770000000000001</v>
      </c>
      <c r="F2096" s="156">
        <v>7.9808459696730602E-2</v>
      </c>
      <c r="G2096" s="154">
        <v>43829</v>
      </c>
      <c r="H2096" s="155">
        <v>1.2529999999999999</v>
      </c>
      <c r="I2096" s="156">
        <v>6.9966193744909901</v>
      </c>
      <c r="J2096" s="152" t="s">
        <v>12487</v>
      </c>
      <c r="K2096" s="156">
        <v>0.64205457463883597</v>
      </c>
      <c r="L2096" s="156">
        <v>1.7031630170316101</v>
      </c>
      <c r="M2096" s="185">
        <v>2.53478160826117</v>
      </c>
      <c r="N2096" s="156">
        <v>3.8939833528611598</v>
      </c>
      <c r="O2096" s="156">
        <v>6.9966193744909901</v>
      </c>
      <c r="P2096" s="152" t="s">
        <v>12487</v>
      </c>
      <c r="Q2096" s="156">
        <v>6.9247320757184703</v>
      </c>
      <c r="R2096" s="152" t="s">
        <v>12488</v>
      </c>
      <c r="S2096" s="156">
        <v>15.7683079069767</v>
      </c>
      <c r="T2096" s="152" t="s">
        <v>12489</v>
      </c>
      <c r="U2096" s="156">
        <v>49.341117199999999</v>
      </c>
      <c r="V2096" s="152" t="s">
        <v>163</v>
      </c>
      <c r="W2096" s="152" t="s">
        <v>189</v>
      </c>
      <c r="X2096" s="155">
        <v>2.6767734086999999</v>
      </c>
      <c r="Y2096" s="152" t="s">
        <v>159</v>
      </c>
      <c r="Z2096" s="154">
        <v>42325</v>
      </c>
      <c r="AA2096" s="153" t="s">
        <v>4326</v>
      </c>
      <c r="AB2096" s="152" t="s">
        <v>12490</v>
      </c>
      <c r="AC2096" s="152" t="s">
        <v>211</v>
      </c>
      <c r="AD2096" s="152" t="s">
        <v>162</v>
      </c>
    </row>
    <row r="2097" spans="1:30">
      <c r="A2097" s="189" t="s">
        <v>9088</v>
      </c>
      <c r="B2097" s="189" t="s">
        <v>9089</v>
      </c>
      <c r="C2097" s="154">
        <v>43830</v>
      </c>
      <c r="D2097" s="155">
        <v>1.1903999999999999</v>
      </c>
      <c r="E2097" s="155">
        <v>1.2303999999999999</v>
      </c>
      <c r="F2097" s="156">
        <v>5.8838362612413903E-2</v>
      </c>
      <c r="G2097" s="154">
        <v>43829</v>
      </c>
      <c r="H2097" s="155">
        <v>1.1897</v>
      </c>
      <c r="I2097" s="156">
        <v>6.9806989663858099</v>
      </c>
      <c r="J2097" s="152" t="s">
        <v>12491</v>
      </c>
      <c r="K2097" s="156">
        <v>0.40485829959513397</v>
      </c>
      <c r="L2097" s="156">
        <v>1.9090831264446599</v>
      </c>
      <c r="M2097" s="185">
        <v>2.6118388478841101</v>
      </c>
      <c r="N2097" s="156">
        <v>7.0923212938005298</v>
      </c>
      <c r="O2097" s="156">
        <v>6.9806989663858099</v>
      </c>
      <c r="P2097" s="152" t="s">
        <v>12491</v>
      </c>
      <c r="Q2097" s="156">
        <v>9.1808161687793408</v>
      </c>
      <c r="R2097" s="152" t="s">
        <v>12492</v>
      </c>
      <c r="S2097" s="156">
        <v>18.111698043728399</v>
      </c>
      <c r="T2097" s="152" t="s">
        <v>12493</v>
      </c>
      <c r="U2097" s="156">
        <v>23.16687872</v>
      </c>
      <c r="V2097" s="152" t="s">
        <v>163</v>
      </c>
      <c r="W2097" s="152" t="s">
        <v>166</v>
      </c>
      <c r="X2097" s="155">
        <v>4.0956487944999997</v>
      </c>
      <c r="Y2097" s="152" t="s">
        <v>159</v>
      </c>
      <c r="Z2097" s="154">
        <v>42149</v>
      </c>
      <c r="AA2097" s="153" t="s">
        <v>4326</v>
      </c>
      <c r="AB2097" s="152" t="s">
        <v>10066</v>
      </c>
      <c r="AC2097" s="152" t="s">
        <v>175</v>
      </c>
      <c r="AD2097" s="152" t="s">
        <v>181</v>
      </c>
    </row>
    <row r="2098" spans="1:30">
      <c r="A2098" s="189" t="s">
        <v>16868</v>
      </c>
      <c r="B2098" s="189" t="s">
        <v>16869</v>
      </c>
      <c r="C2098" s="154">
        <v>43830</v>
      </c>
      <c r="D2098" s="155">
        <v>1.4144000000000001</v>
      </c>
      <c r="E2098" s="155">
        <v>2.1734</v>
      </c>
      <c r="F2098" s="156">
        <v>0.12742460710746401</v>
      </c>
      <c r="G2098" s="154">
        <v>43829</v>
      </c>
      <c r="H2098" s="155">
        <v>1.4126000000000001</v>
      </c>
      <c r="I2098" s="156">
        <v>6.9780143262196397</v>
      </c>
      <c r="J2098" s="152" t="s">
        <v>16870</v>
      </c>
      <c r="K2098" s="156">
        <v>0.51165434906195995</v>
      </c>
      <c r="L2098" s="156">
        <v>1.3325691359793701</v>
      </c>
      <c r="M2098" s="185">
        <v>1.6784754211845501</v>
      </c>
      <c r="N2098" s="156">
        <v>2.8317302772319</v>
      </c>
      <c r="O2098" s="156">
        <v>6.9780143262196397</v>
      </c>
      <c r="P2098" s="152" t="s">
        <v>16870</v>
      </c>
      <c r="Q2098" s="156">
        <v>8.2626918245546399</v>
      </c>
      <c r="R2098" s="152" t="s">
        <v>890</v>
      </c>
      <c r="S2098" s="156">
        <v>11.1958401149803</v>
      </c>
      <c r="T2098" s="152" t="s">
        <v>16871</v>
      </c>
      <c r="U2098" s="156">
        <v>145.55030656</v>
      </c>
      <c r="V2098" s="152" t="s">
        <v>157</v>
      </c>
      <c r="W2098" s="152" t="s">
        <v>158</v>
      </c>
      <c r="X2098" s="155">
        <v>0.62324703619999999</v>
      </c>
      <c r="Y2098" s="152" t="s">
        <v>159</v>
      </c>
      <c r="Z2098" s="154">
        <v>39596</v>
      </c>
      <c r="AA2098" s="153" t="s">
        <v>4326</v>
      </c>
      <c r="AB2098" s="152" t="s">
        <v>481</v>
      </c>
      <c r="AC2098" s="152" t="s">
        <v>263</v>
      </c>
      <c r="AD2098" s="152" t="s">
        <v>181</v>
      </c>
    </row>
    <row r="2099" spans="1:30">
      <c r="A2099" s="189" t="s">
        <v>1312</v>
      </c>
      <c r="B2099" s="189" t="s">
        <v>1313</v>
      </c>
      <c r="C2099" s="154">
        <v>43830</v>
      </c>
      <c r="D2099" s="155">
        <v>1.1274</v>
      </c>
      <c r="E2099" s="155">
        <v>1.1274</v>
      </c>
      <c r="F2099" s="156">
        <v>4.4369509273222599E-2</v>
      </c>
      <c r="G2099" s="154">
        <v>43829</v>
      </c>
      <c r="H2099" s="155">
        <v>1.1269</v>
      </c>
      <c r="I2099" s="156">
        <v>6.9639468690701998</v>
      </c>
      <c r="J2099" s="152" t="s">
        <v>16872</v>
      </c>
      <c r="K2099" s="156">
        <v>0.22224197706462301</v>
      </c>
      <c r="L2099" s="156">
        <v>0.77768838830785103</v>
      </c>
      <c r="M2099" s="185">
        <v>1.4944184371624001</v>
      </c>
      <c r="N2099" s="156">
        <v>3.4311926605504501</v>
      </c>
      <c r="O2099" s="156">
        <v>6.9639468690701998</v>
      </c>
      <c r="P2099" s="152" t="s">
        <v>16872</v>
      </c>
      <c r="Q2099" s="157">
        <v>0</v>
      </c>
      <c r="R2099" s="152"/>
      <c r="S2099" s="157">
        <v>0</v>
      </c>
      <c r="T2099" s="152"/>
      <c r="U2099" s="156">
        <v>12.74</v>
      </c>
      <c r="V2099" s="152" t="s">
        <v>157</v>
      </c>
      <c r="W2099" s="152" t="s">
        <v>95</v>
      </c>
      <c r="X2099" s="155">
        <v>45.438911894599997</v>
      </c>
      <c r="Y2099" s="152" t="s">
        <v>159</v>
      </c>
      <c r="Z2099" s="154">
        <v>43173</v>
      </c>
      <c r="AA2099" s="153" t="s">
        <v>4326</v>
      </c>
      <c r="AB2099" s="152" t="s">
        <v>4679</v>
      </c>
      <c r="AC2099" s="152" t="s">
        <v>381</v>
      </c>
      <c r="AD2099" s="152" t="s">
        <v>207</v>
      </c>
    </row>
    <row r="2100" spans="1:30">
      <c r="A2100" s="189" t="s">
        <v>16873</v>
      </c>
      <c r="B2100" s="189" t="s">
        <v>16874</v>
      </c>
      <c r="C2100" s="154">
        <v>43830</v>
      </c>
      <c r="D2100" s="155">
        <v>1.2150000000000001</v>
      </c>
      <c r="E2100" s="155">
        <v>1.8480000000000001</v>
      </c>
      <c r="F2100" s="156">
        <v>0.33030553261768503</v>
      </c>
      <c r="G2100" s="154">
        <v>43829</v>
      </c>
      <c r="H2100" s="155">
        <v>1.2110000000000001</v>
      </c>
      <c r="I2100" s="156">
        <v>6.95819252819983</v>
      </c>
      <c r="J2100" s="152" t="s">
        <v>16875</v>
      </c>
      <c r="K2100" s="156">
        <v>0.74626865671643705</v>
      </c>
      <c r="L2100" s="156">
        <v>2.3588879528222502</v>
      </c>
      <c r="M2100" s="185">
        <v>2.27141629153863</v>
      </c>
      <c r="N2100" s="156">
        <v>3.9091801629736902</v>
      </c>
      <c r="O2100" s="156">
        <v>6.95819252819983</v>
      </c>
      <c r="P2100" s="152" t="s">
        <v>16875</v>
      </c>
      <c r="Q2100" s="156">
        <v>13.416844527778601</v>
      </c>
      <c r="R2100" s="152" t="s">
        <v>16876</v>
      </c>
      <c r="S2100" s="156">
        <v>14.5048913383854</v>
      </c>
      <c r="T2100" s="152" t="s">
        <v>16877</v>
      </c>
      <c r="U2100" s="156">
        <v>105.683705</v>
      </c>
      <c r="V2100" s="152" t="s">
        <v>157</v>
      </c>
      <c r="W2100" s="152" t="s">
        <v>189</v>
      </c>
      <c r="X2100" s="155">
        <v>0.41584853160000002</v>
      </c>
      <c r="Y2100" s="152" t="s">
        <v>159</v>
      </c>
      <c r="Z2100" s="154">
        <v>39916</v>
      </c>
      <c r="AA2100" s="153" t="s">
        <v>4326</v>
      </c>
      <c r="AB2100" s="152" t="s">
        <v>2140</v>
      </c>
      <c r="AC2100" s="152" t="s">
        <v>228</v>
      </c>
      <c r="AD2100" s="152" t="s">
        <v>162</v>
      </c>
    </row>
    <row r="2101" spans="1:30">
      <c r="A2101" s="189" t="s">
        <v>16878</v>
      </c>
      <c r="B2101" s="189" t="s">
        <v>16879</v>
      </c>
      <c r="C2101" s="154">
        <v>43830</v>
      </c>
      <c r="D2101" s="155">
        <v>1.1293</v>
      </c>
      <c r="E2101" s="155">
        <v>1.1293</v>
      </c>
      <c r="F2101" s="156">
        <v>8.8558271342533603E-3</v>
      </c>
      <c r="G2101" s="154">
        <v>43829</v>
      </c>
      <c r="H2101" s="155">
        <v>1.1292</v>
      </c>
      <c r="I2101" s="156">
        <v>6.94128787878787</v>
      </c>
      <c r="J2101" s="152" t="s">
        <v>16880</v>
      </c>
      <c r="K2101" s="156">
        <v>0.23965915142907199</v>
      </c>
      <c r="L2101" s="156">
        <v>1.4736274597897401</v>
      </c>
      <c r="M2101" s="185">
        <v>3.0007296607077598</v>
      </c>
      <c r="N2101" s="156">
        <v>4.1117359638609701</v>
      </c>
      <c r="O2101" s="156">
        <v>6.94128787878787</v>
      </c>
      <c r="P2101" s="152" t="s">
        <v>16880</v>
      </c>
      <c r="Q2101" s="156">
        <v>7.6549094375595796</v>
      </c>
      <c r="R2101" s="152" t="s">
        <v>16881</v>
      </c>
      <c r="S2101" s="156">
        <v>12.7383448138165</v>
      </c>
      <c r="T2101" s="152" t="s">
        <v>16882</v>
      </c>
      <c r="U2101" s="156">
        <v>12.93</v>
      </c>
      <c r="V2101" s="152" t="s">
        <v>157</v>
      </c>
      <c r="W2101" s="152" t="s">
        <v>158</v>
      </c>
      <c r="X2101" s="155">
        <v>0.32856864940000002</v>
      </c>
      <c r="Y2101" s="152" t="s">
        <v>159</v>
      </c>
      <c r="Z2101" s="154">
        <v>42726</v>
      </c>
      <c r="AA2101" s="153" t="s">
        <v>4326</v>
      </c>
      <c r="AB2101" s="152" t="s">
        <v>12484</v>
      </c>
      <c r="AC2101" s="152" t="s">
        <v>317</v>
      </c>
      <c r="AD2101" s="152" t="s">
        <v>170</v>
      </c>
    </row>
    <row r="2102" spans="1:30">
      <c r="A2102" s="189" t="s">
        <v>832</v>
      </c>
      <c r="B2102" s="189" t="s">
        <v>833</v>
      </c>
      <c r="C2102" s="154">
        <v>43830</v>
      </c>
      <c r="D2102" s="155">
        <v>1.0940000000000001</v>
      </c>
      <c r="E2102" s="155">
        <v>1.7130000000000001</v>
      </c>
      <c r="F2102" s="156">
        <v>0.183150183150178</v>
      </c>
      <c r="G2102" s="154">
        <v>43829</v>
      </c>
      <c r="H2102" s="155">
        <v>1.0920000000000001</v>
      </c>
      <c r="I2102" s="156">
        <v>6.9403472963442896</v>
      </c>
      <c r="J2102" s="152" t="s">
        <v>720</v>
      </c>
      <c r="K2102" s="156">
        <v>0.36697247706422198</v>
      </c>
      <c r="L2102" s="156">
        <v>1.0156971375807999</v>
      </c>
      <c r="M2102" s="185">
        <v>1.4842071281634399</v>
      </c>
      <c r="N2102" s="156">
        <v>3.1102500321962299</v>
      </c>
      <c r="O2102" s="156">
        <v>6.9403472963442896</v>
      </c>
      <c r="P2102" s="152" t="s">
        <v>720</v>
      </c>
      <c r="Q2102" s="156">
        <v>14.2707458516768</v>
      </c>
      <c r="R2102" s="152" t="s">
        <v>756</v>
      </c>
      <c r="S2102" s="156">
        <v>15.5347111805251</v>
      </c>
      <c r="T2102" s="152" t="s">
        <v>6529</v>
      </c>
      <c r="U2102" s="156">
        <v>88.852953400000004</v>
      </c>
      <c r="V2102" s="152" t="s">
        <v>163</v>
      </c>
      <c r="W2102" s="152" t="s">
        <v>166</v>
      </c>
      <c r="X2102" s="155">
        <v>34.082358727100001</v>
      </c>
      <c r="Y2102" s="152" t="s">
        <v>159</v>
      </c>
      <c r="Z2102" s="154">
        <v>39765</v>
      </c>
      <c r="AA2102" s="153" t="s">
        <v>4326</v>
      </c>
      <c r="AB2102" s="152" t="s">
        <v>834</v>
      </c>
      <c r="AC2102" s="152" t="s">
        <v>196</v>
      </c>
      <c r="AD2102" s="152" t="s">
        <v>162</v>
      </c>
    </row>
    <row r="2103" spans="1:30">
      <c r="A2103" s="189" t="s">
        <v>16883</v>
      </c>
      <c r="B2103" s="189" t="s">
        <v>16884</v>
      </c>
      <c r="C2103" s="154">
        <v>43830</v>
      </c>
      <c r="D2103" s="155">
        <v>1.08</v>
      </c>
      <c r="E2103" s="155">
        <v>1.1599999999999999</v>
      </c>
      <c r="F2103" s="156">
        <v>9.2678405931427593E-2</v>
      </c>
      <c r="G2103" s="154">
        <v>43829</v>
      </c>
      <c r="H2103" s="155">
        <v>1.079</v>
      </c>
      <c r="I2103" s="156">
        <v>6.9307336953183096</v>
      </c>
      <c r="J2103" s="152" t="s">
        <v>16885</v>
      </c>
      <c r="K2103" s="156">
        <v>0.65237651444549005</v>
      </c>
      <c r="L2103" s="156">
        <v>1.6949152542372901</v>
      </c>
      <c r="M2103" s="185">
        <v>2.46683209892932</v>
      </c>
      <c r="N2103" s="156">
        <v>3.84619330026106</v>
      </c>
      <c r="O2103" s="156">
        <v>6.9307336953183096</v>
      </c>
      <c r="P2103" s="152" t="s">
        <v>16885</v>
      </c>
      <c r="Q2103" s="156">
        <v>6.6016556704021898</v>
      </c>
      <c r="R2103" s="152" t="s">
        <v>16886</v>
      </c>
      <c r="S2103" s="156">
        <v>15.394364356435601</v>
      </c>
      <c r="T2103" s="152" t="s">
        <v>16887</v>
      </c>
      <c r="U2103" s="156">
        <v>16.548307999999999</v>
      </c>
      <c r="V2103" s="152" t="s">
        <v>163</v>
      </c>
      <c r="W2103" s="152" t="s">
        <v>189</v>
      </c>
      <c r="X2103" s="155">
        <v>0.86863559749999997</v>
      </c>
      <c r="Y2103" s="152" t="s">
        <v>159</v>
      </c>
      <c r="Z2103" s="154">
        <v>42325</v>
      </c>
      <c r="AA2103" s="153" t="s">
        <v>4326</v>
      </c>
      <c r="AB2103" s="152" t="s">
        <v>12490</v>
      </c>
      <c r="AC2103" s="152" t="s">
        <v>211</v>
      </c>
      <c r="AD2103" s="152" t="s">
        <v>162</v>
      </c>
    </row>
    <row r="2104" spans="1:30">
      <c r="A2104" s="189" t="s">
        <v>16888</v>
      </c>
      <c r="B2104" s="189" t="s">
        <v>16889</v>
      </c>
      <c r="C2104" s="154">
        <v>43830</v>
      </c>
      <c r="D2104" s="155">
        <v>1.0857000000000001</v>
      </c>
      <c r="E2104" s="155">
        <v>1.0891</v>
      </c>
      <c r="F2104" s="156">
        <v>0</v>
      </c>
      <c r="G2104" s="154">
        <v>43829</v>
      </c>
      <c r="H2104" s="155">
        <v>1.0857000000000001</v>
      </c>
      <c r="I2104" s="156">
        <v>6.9233458492224003</v>
      </c>
      <c r="J2104" s="152" t="s">
        <v>16890</v>
      </c>
      <c r="K2104" s="156">
        <v>0.156826568265689</v>
      </c>
      <c r="L2104" s="156">
        <v>0.60229799851743004</v>
      </c>
      <c r="M2104" s="185">
        <v>1.4672573600938601</v>
      </c>
      <c r="N2104" s="156">
        <v>3.5775285015268401</v>
      </c>
      <c r="O2104" s="156">
        <v>6.9233458492224003</v>
      </c>
      <c r="P2104" s="152" t="s">
        <v>16890</v>
      </c>
      <c r="Q2104" s="157">
        <v>0</v>
      </c>
      <c r="R2104" s="152"/>
      <c r="S2104" s="157">
        <v>0</v>
      </c>
      <c r="T2104" s="152"/>
      <c r="U2104" s="156">
        <v>8.9390294299999997</v>
      </c>
      <c r="V2104" s="152" t="s">
        <v>157</v>
      </c>
      <c r="W2104" s="152" t="s">
        <v>95</v>
      </c>
      <c r="X2104" s="155">
        <v>6.8471000000000001E-6</v>
      </c>
      <c r="Y2104" s="152" t="s">
        <v>159</v>
      </c>
      <c r="Z2104" s="154">
        <v>43356</v>
      </c>
      <c r="AA2104" s="153" t="s">
        <v>4326</v>
      </c>
      <c r="AB2104" s="152" t="s">
        <v>1291</v>
      </c>
      <c r="AC2104" s="152" t="s">
        <v>347</v>
      </c>
      <c r="AD2104" s="152" t="s">
        <v>256</v>
      </c>
    </row>
    <row r="2105" spans="1:30">
      <c r="A2105" s="189" t="s">
        <v>16891</v>
      </c>
      <c r="B2105" s="189" t="s">
        <v>16892</v>
      </c>
      <c r="C2105" s="154">
        <v>43830</v>
      </c>
      <c r="D2105" s="155">
        <v>1.0390999999999999</v>
      </c>
      <c r="E2105" s="155">
        <v>1.7161</v>
      </c>
      <c r="F2105" s="156">
        <v>6.7411402157163E-2</v>
      </c>
      <c r="G2105" s="154">
        <v>43829</v>
      </c>
      <c r="H2105" s="155">
        <v>1.0384</v>
      </c>
      <c r="I2105" s="156">
        <v>6.8974495483233804</v>
      </c>
      <c r="J2105" s="152" t="s">
        <v>894</v>
      </c>
      <c r="K2105" s="156">
        <v>0.28954734099023999</v>
      </c>
      <c r="L2105" s="156">
        <v>0.84433229813664001</v>
      </c>
      <c r="M2105" s="185">
        <v>1.3756161262667801</v>
      </c>
      <c r="N2105" s="156">
        <v>3.5390894430207398</v>
      </c>
      <c r="O2105" s="156">
        <v>6.8974495483233804</v>
      </c>
      <c r="P2105" s="152" t="s">
        <v>894</v>
      </c>
      <c r="Q2105" s="156">
        <v>15.381055219138499</v>
      </c>
      <c r="R2105" s="152" t="s">
        <v>741</v>
      </c>
      <c r="S2105" s="156">
        <v>15.083036169600501</v>
      </c>
      <c r="T2105" s="152" t="s">
        <v>6530</v>
      </c>
      <c r="U2105" s="156">
        <v>98.436303539999997</v>
      </c>
      <c r="V2105" s="152" t="s">
        <v>157</v>
      </c>
      <c r="W2105" s="152" t="s">
        <v>166</v>
      </c>
      <c r="X2105" s="155">
        <v>4.1743969229999998</v>
      </c>
      <c r="Y2105" s="152" t="s">
        <v>305</v>
      </c>
      <c r="Z2105" s="154">
        <v>39538</v>
      </c>
      <c r="AA2105" s="153" t="s">
        <v>4326</v>
      </c>
      <c r="AB2105" s="152" t="s">
        <v>712</v>
      </c>
      <c r="AC2105" s="152" t="s">
        <v>266</v>
      </c>
      <c r="AD2105" s="152" t="s">
        <v>181</v>
      </c>
    </row>
    <row r="2106" spans="1:30">
      <c r="A2106" s="189" t="s">
        <v>713</v>
      </c>
      <c r="B2106" s="189" t="s">
        <v>714</v>
      </c>
      <c r="C2106" s="154">
        <v>43830</v>
      </c>
      <c r="D2106" s="155">
        <v>1.0390999999999999</v>
      </c>
      <c r="E2106" s="155">
        <v>1.7161</v>
      </c>
      <c r="F2106" s="156">
        <v>6.7411402157163E-2</v>
      </c>
      <c r="G2106" s="154">
        <v>43829</v>
      </c>
      <c r="H2106" s="155">
        <v>1.0384</v>
      </c>
      <c r="I2106" s="156">
        <v>6.8974495483233804</v>
      </c>
      <c r="J2106" s="152" t="s">
        <v>894</v>
      </c>
      <c r="K2106" s="156">
        <v>0.28954734099023999</v>
      </c>
      <c r="L2106" s="156">
        <v>0.84433229813664001</v>
      </c>
      <c r="M2106" s="185">
        <v>1.3756161262667801</v>
      </c>
      <c r="N2106" s="156">
        <v>3.5390894430207398</v>
      </c>
      <c r="O2106" s="156">
        <v>6.8974495483233804</v>
      </c>
      <c r="P2106" s="152" t="s">
        <v>894</v>
      </c>
      <c r="Q2106" s="156">
        <v>15.381055219138499</v>
      </c>
      <c r="R2106" s="152" t="s">
        <v>741</v>
      </c>
      <c r="S2106" s="156">
        <v>15.083036169600501</v>
      </c>
      <c r="T2106" s="152" t="s">
        <v>6530</v>
      </c>
      <c r="U2106" s="156">
        <v>98.436303539999997</v>
      </c>
      <c r="V2106" s="152" t="s">
        <v>157</v>
      </c>
      <c r="W2106" s="152" t="s">
        <v>166</v>
      </c>
      <c r="X2106" s="155">
        <v>4.1743969229999998</v>
      </c>
      <c r="Y2106" s="152" t="s">
        <v>305</v>
      </c>
      <c r="Z2106" s="154">
        <v>39538</v>
      </c>
      <c r="AA2106" s="153" t="s">
        <v>4326</v>
      </c>
      <c r="AB2106" s="152" t="s">
        <v>712</v>
      </c>
      <c r="AC2106" s="152" t="s">
        <v>266</v>
      </c>
      <c r="AD2106" s="152" t="s">
        <v>181</v>
      </c>
    </row>
    <row r="2107" spans="1:30">
      <c r="A2107" s="189" t="s">
        <v>16893</v>
      </c>
      <c r="B2107" s="189" t="s">
        <v>16894</v>
      </c>
      <c r="C2107" s="154">
        <v>43830</v>
      </c>
      <c r="D2107" s="155">
        <v>1.0435000000000001</v>
      </c>
      <c r="E2107" s="155">
        <v>1.0435000000000001</v>
      </c>
      <c r="F2107" s="156">
        <v>7.6723889901230802E-2</v>
      </c>
      <c r="G2107" s="154">
        <v>43829</v>
      </c>
      <c r="H2107" s="155">
        <v>1.0427</v>
      </c>
      <c r="I2107" s="156">
        <v>6.8940790821553097</v>
      </c>
      <c r="J2107" s="152" t="s">
        <v>16895</v>
      </c>
      <c r="K2107" s="156">
        <v>0.18241167434715899</v>
      </c>
      <c r="L2107" s="156">
        <v>0.50081864586344005</v>
      </c>
      <c r="M2107" s="185">
        <v>0.89924579385032699</v>
      </c>
      <c r="N2107" s="156">
        <v>2.3641357661369402</v>
      </c>
      <c r="O2107" s="156">
        <v>6.8940790821553097</v>
      </c>
      <c r="P2107" s="152" t="s">
        <v>16895</v>
      </c>
      <c r="Q2107" s="156">
        <v>1.82474629195942</v>
      </c>
      <c r="R2107" s="152" t="s">
        <v>16896</v>
      </c>
      <c r="S2107" s="156">
        <v>3.9860488290981602</v>
      </c>
      <c r="T2107" s="152" t="s">
        <v>16897</v>
      </c>
      <c r="U2107" s="156">
        <v>4.3500000000000103</v>
      </c>
      <c r="V2107" s="152" t="s">
        <v>157</v>
      </c>
      <c r="W2107" s="152" t="s">
        <v>158</v>
      </c>
      <c r="X2107" s="155">
        <v>1.9649728200000001E-2</v>
      </c>
      <c r="Y2107" s="152" t="s">
        <v>159</v>
      </c>
      <c r="Z2107" s="154">
        <v>42685</v>
      </c>
      <c r="AA2107" s="153" t="s">
        <v>4326</v>
      </c>
      <c r="AB2107" s="152" t="s">
        <v>15651</v>
      </c>
      <c r="AC2107" s="152" t="s">
        <v>385</v>
      </c>
      <c r="AD2107" s="152" t="s">
        <v>162</v>
      </c>
    </row>
    <row r="2108" spans="1:30">
      <c r="A2108" s="189" t="s">
        <v>1348</v>
      </c>
      <c r="B2108" s="189" t="s">
        <v>1349</v>
      </c>
      <c r="C2108" s="154">
        <v>43830</v>
      </c>
      <c r="D2108" s="155">
        <v>1.1235999999999999</v>
      </c>
      <c r="E2108" s="155">
        <v>1.1646000000000001</v>
      </c>
      <c r="F2108" s="156">
        <v>6.23385875856977E-2</v>
      </c>
      <c r="G2108" s="154">
        <v>43829</v>
      </c>
      <c r="H2108" s="155">
        <v>1.1229</v>
      </c>
      <c r="I2108" s="156">
        <v>6.8927205431690703</v>
      </c>
      <c r="J2108" s="152" t="s">
        <v>16898</v>
      </c>
      <c r="K2108" s="156">
        <v>0.32142857142855302</v>
      </c>
      <c r="L2108" s="156">
        <v>0.94331147246426905</v>
      </c>
      <c r="M2108" s="185">
        <v>1.42989388821172</v>
      </c>
      <c r="N2108" s="156">
        <v>3.2090504252303198</v>
      </c>
      <c r="O2108" s="156">
        <v>6.8927205431690703</v>
      </c>
      <c r="P2108" s="152" t="s">
        <v>16898</v>
      </c>
      <c r="Q2108" s="156">
        <v>14.882532412977</v>
      </c>
      <c r="R2108" s="152" t="s">
        <v>16899</v>
      </c>
      <c r="S2108" s="157">
        <v>0</v>
      </c>
      <c r="T2108" s="152"/>
      <c r="U2108" s="156">
        <v>16.502376120000001</v>
      </c>
      <c r="V2108" s="152" t="s">
        <v>174</v>
      </c>
      <c r="W2108" s="152" t="s">
        <v>95</v>
      </c>
      <c r="X2108" s="155">
        <v>2.3643385715999998</v>
      </c>
      <c r="Y2108" s="152" t="s">
        <v>159</v>
      </c>
      <c r="Z2108" s="154">
        <v>42880</v>
      </c>
      <c r="AA2108" s="153" t="s">
        <v>4326</v>
      </c>
      <c r="AB2108" s="152" t="s">
        <v>1224</v>
      </c>
      <c r="AC2108" s="152" t="s">
        <v>175</v>
      </c>
      <c r="AD2108" s="152" t="s">
        <v>165</v>
      </c>
    </row>
    <row r="2109" spans="1:30">
      <c r="A2109" s="189" t="s">
        <v>1303</v>
      </c>
      <c r="B2109" s="189" t="s">
        <v>1304</v>
      </c>
      <c r="C2109" s="154">
        <v>43830</v>
      </c>
      <c r="D2109" s="155">
        <v>1.0768</v>
      </c>
      <c r="E2109" s="155">
        <v>1.1791</v>
      </c>
      <c r="F2109" s="156">
        <v>7.4349442379164493E-2</v>
      </c>
      <c r="G2109" s="154">
        <v>43826</v>
      </c>
      <c r="H2109" s="155">
        <v>1.0760000000000001</v>
      </c>
      <c r="I2109" s="156">
        <v>6.8920226930149404</v>
      </c>
      <c r="J2109" s="152" t="s">
        <v>16900</v>
      </c>
      <c r="K2109" s="156">
        <v>0.24204058834481401</v>
      </c>
      <c r="L2109" s="156">
        <v>0.58851004203642399</v>
      </c>
      <c r="M2109" s="185">
        <v>1.59022506217283</v>
      </c>
      <c r="N2109" s="156">
        <v>3.4161008878224202</v>
      </c>
      <c r="O2109" s="156">
        <v>6.8920226930149404</v>
      </c>
      <c r="P2109" s="152" t="s">
        <v>16900</v>
      </c>
      <c r="Q2109" s="156">
        <v>13.963612392577399</v>
      </c>
      <c r="R2109" s="152" t="s">
        <v>16901</v>
      </c>
      <c r="S2109" s="156">
        <v>17.891148822886699</v>
      </c>
      <c r="T2109" s="152" t="s">
        <v>16902</v>
      </c>
      <c r="U2109" s="156">
        <v>18.68101952</v>
      </c>
      <c r="V2109" s="152" t="s">
        <v>174</v>
      </c>
      <c r="W2109" s="152" t="s">
        <v>166</v>
      </c>
      <c r="X2109" s="155">
        <v>10.7701400307</v>
      </c>
      <c r="Y2109" s="152" t="s">
        <v>159</v>
      </c>
      <c r="Z2109" s="154">
        <v>42685</v>
      </c>
      <c r="AA2109" s="153" t="s">
        <v>4326</v>
      </c>
      <c r="AB2109" s="152" t="s">
        <v>1305</v>
      </c>
      <c r="AC2109" s="152" t="s">
        <v>511</v>
      </c>
      <c r="AD2109" s="152" t="s">
        <v>221</v>
      </c>
    </row>
    <row r="2110" spans="1:30">
      <c r="A2110" s="189" t="s">
        <v>16903</v>
      </c>
      <c r="B2110" s="189" t="s">
        <v>16904</v>
      </c>
      <c r="C2110" s="154">
        <v>43830</v>
      </c>
      <c r="D2110" s="155">
        <v>1.1718</v>
      </c>
      <c r="E2110" s="155">
        <v>1.2118</v>
      </c>
      <c r="F2110" s="156">
        <v>5.1229508196716803E-2</v>
      </c>
      <c r="G2110" s="154">
        <v>43829</v>
      </c>
      <c r="H2110" s="155">
        <v>1.1712</v>
      </c>
      <c r="I2110" s="156">
        <v>6.88635289452814</v>
      </c>
      <c r="J2110" s="152" t="s">
        <v>16905</v>
      </c>
      <c r="K2110" s="156">
        <v>0.40270756576127498</v>
      </c>
      <c r="L2110" s="156">
        <v>1.9045134359509399</v>
      </c>
      <c r="M2110" s="185">
        <v>2.5735224757987898</v>
      </c>
      <c r="N2110" s="156">
        <v>7.0467012883868598</v>
      </c>
      <c r="O2110" s="156">
        <v>6.88635289452814</v>
      </c>
      <c r="P2110" s="152" t="s">
        <v>16905</v>
      </c>
      <c r="Q2110" s="156">
        <v>9.1562331503644305</v>
      </c>
      <c r="R2110" s="152" t="s">
        <v>16906</v>
      </c>
      <c r="S2110" s="156">
        <v>17.225861905682301</v>
      </c>
      <c r="T2110" s="152" t="s">
        <v>16907</v>
      </c>
      <c r="U2110" s="156">
        <v>21.305321899999999</v>
      </c>
      <c r="V2110" s="152" t="s">
        <v>163</v>
      </c>
      <c r="W2110" s="152" t="s">
        <v>166</v>
      </c>
      <c r="X2110" s="155">
        <v>1.7508435478</v>
      </c>
      <c r="Y2110" s="152" t="s">
        <v>159</v>
      </c>
      <c r="Z2110" s="154">
        <v>42149</v>
      </c>
      <c r="AA2110" s="153" t="s">
        <v>4326</v>
      </c>
      <c r="AB2110" s="152" t="s">
        <v>10066</v>
      </c>
      <c r="AC2110" s="152" t="s">
        <v>175</v>
      </c>
      <c r="AD2110" s="152" t="s">
        <v>181</v>
      </c>
    </row>
    <row r="2111" spans="1:30">
      <c r="A2111" s="189" t="s">
        <v>16908</v>
      </c>
      <c r="B2111" s="189" t="s">
        <v>16909</v>
      </c>
      <c r="C2111" s="154">
        <v>43830</v>
      </c>
      <c r="D2111" s="155">
        <v>1.0261</v>
      </c>
      <c r="E2111" s="155">
        <v>1.0261</v>
      </c>
      <c r="F2111" s="156">
        <v>0.13662535376208901</v>
      </c>
      <c r="G2111" s="154">
        <v>43829</v>
      </c>
      <c r="H2111" s="155">
        <v>1.0246999999999999</v>
      </c>
      <c r="I2111" s="156">
        <v>6.8854166666666901</v>
      </c>
      <c r="J2111" s="152" t="s">
        <v>16910</v>
      </c>
      <c r="K2111" s="156">
        <v>0.68688058090474102</v>
      </c>
      <c r="L2111" s="156">
        <v>1.7754413806784499</v>
      </c>
      <c r="M2111" s="185">
        <v>2.3949705618201902</v>
      </c>
      <c r="N2111" s="156">
        <v>3.3229282046118298</v>
      </c>
      <c r="O2111" s="156">
        <v>6.8854166666666901</v>
      </c>
      <c r="P2111" s="152" t="s">
        <v>16910</v>
      </c>
      <c r="Q2111" s="156">
        <v>7.9877920437802699</v>
      </c>
      <c r="R2111" s="152" t="s">
        <v>16911</v>
      </c>
      <c r="S2111" s="156">
        <v>16.9939610321921</v>
      </c>
      <c r="T2111" s="152" t="s">
        <v>16912</v>
      </c>
      <c r="U2111" s="156">
        <v>14.47859087</v>
      </c>
      <c r="V2111" s="152" t="s">
        <v>157</v>
      </c>
      <c r="W2111" s="152" t="s">
        <v>166</v>
      </c>
      <c r="X2111" s="155">
        <v>4.2361091071999999</v>
      </c>
      <c r="Y2111" s="152" t="s">
        <v>159</v>
      </c>
      <c r="Z2111" s="154">
        <v>42642</v>
      </c>
      <c r="AA2111" s="153" t="s">
        <v>4326</v>
      </c>
      <c r="AB2111" s="152" t="s">
        <v>16913</v>
      </c>
      <c r="AC2111" s="152" t="s">
        <v>270</v>
      </c>
      <c r="AD2111" s="152" t="s">
        <v>247</v>
      </c>
    </row>
    <row r="2112" spans="1:30">
      <c r="A2112" s="189" t="s">
        <v>770</v>
      </c>
      <c r="B2112" s="189" t="s">
        <v>6502</v>
      </c>
      <c r="C2112" s="154">
        <v>43830</v>
      </c>
      <c r="D2112" s="155">
        <v>1.3895</v>
      </c>
      <c r="E2112" s="155">
        <v>1.7895000000000001</v>
      </c>
      <c r="F2112" s="156">
        <v>0.29594340984554002</v>
      </c>
      <c r="G2112" s="154">
        <v>43829</v>
      </c>
      <c r="H2112" s="155">
        <v>1.3854</v>
      </c>
      <c r="I2112" s="156">
        <v>6.8763721126268598</v>
      </c>
      <c r="J2112" s="152" t="s">
        <v>705</v>
      </c>
      <c r="K2112" s="156">
        <v>0.98110465116279799</v>
      </c>
      <c r="L2112" s="156">
        <v>2.9640607632456599</v>
      </c>
      <c r="M2112" s="185">
        <v>3.5549048916575998</v>
      </c>
      <c r="N2112" s="156">
        <v>5.0661409327986302</v>
      </c>
      <c r="O2112" s="156">
        <v>6.8763721126268598</v>
      </c>
      <c r="P2112" s="152" t="s">
        <v>705</v>
      </c>
      <c r="Q2112" s="156">
        <v>12.353843980540001</v>
      </c>
      <c r="R2112" s="152" t="s">
        <v>788</v>
      </c>
      <c r="S2112" s="156">
        <v>14.4933489376082</v>
      </c>
      <c r="T2112" s="152" t="s">
        <v>6531</v>
      </c>
      <c r="U2112" s="156">
        <v>88.912390450000004</v>
      </c>
      <c r="V2112" s="152" t="s">
        <v>163</v>
      </c>
      <c r="W2112" s="152" t="s">
        <v>189</v>
      </c>
      <c r="X2112" s="155">
        <v>21.711490408300001</v>
      </c>
      <c r="Y2112" s="152" t="s">
        <v>159</v>
      </c>
      <c r="Z2112" s="154">
        <v>40017</v>
      </c>
      <c r="AA2112" s="153" t="s">
        <v>4326</v>
      </c>
      <c r="AB2112" s="152" t="s">
        <v>771</v>
      </c>
      <c r="AC2112" s="152" t="s">
        <v>191</v>
      </c>
      <c r="AD2112" s="152" t="s">
        <v>207</v>
      </c>
    </row>
    <row r="2113" spans="1:30">
      <c r="A2113" s="189" t="s">
        <v>1306</v>
      </c>
      <c r="B2113" s="189" t="s">
        <v>1307</v>
      </c>
      <c r="C2113" s="154">
        <v>43830</v>
      </c>
      <c r="D2113" s="155">
        <v>1.1214999999999999</v>
      </c>
      <c r="E2113" s="155">
        <v>1.1835</v>
      </c>
      <c r="F2113" s="156">
        <v>2.6757046022125999E-2</v>
      </c>
      <c r="G2113" s="154">
        <v>43829</v>
      </c>
      <c r="H2113" s="155">
        <v>1.1212</v>
      </c>
      <c r="I2113" s="156">
        <v>6.8705927196493004</v>
      </c>
      <c r="J2113" s="152" t="s">
        <v>16914</v>
      </c>
      <c r="K2113" s="156">
        <v>0.19655141606361801</v>
      </c>
      <c r="L2113" s="156">
        <v>0.57393955699041399</v>
      </c>
      <c r="M2113" s="185">
        <v>1.4564863397865</v>
      </c>
      <c r="N2113" s="156">
        <v>3.4403246633462299</v>
      </c>
      <c r="O2113" s="156">
        <v>6.8705927196493004</v>
      </c>
      <c r="P2113" s="152" t="s">
        <v>16914</v>
      </c>
      <c r="Q2113" s="156">
        <v>14.755111679019</v>
      </c>
      <c r="R2113" s="152" t="s">
        <v>16915</v>
      </c>
      <c r="S2113" s="156">
        <v>18.8656940677966</v>
      </c>
      <c r="T2113" s="152" t="s">
        <v>16916</v>
      </c>
      <c r="U2113" s="156">
        <v>19.22229115</v>
      </c>
      <c r="V2113" s="152" t="s">
        <v>157</v>
      </c>
      <c r="W2113" s="152" t="s">
        <v>158</v>
      </c>
      <c r="X2113" s="155">
        <v>4.8311179373000002</v>
      </c>
      <c r="Y2113" s="152" t="s">
        <v>159</v>
      </c>
      <c r="Z2113" s="154">
        <v>42631</v>
      </c>
      <c r="AA2113" s="153" t="s">
        <v>4326</v>
      </c>
      <c r="AB2113" s="152" t="s">
        <v>1044</v>
      </c>
      <c r="AC2113" s="152" t="s">
        <v>314</v>
      </c>
      <c r="AD2113" s="152" t="s">
        <v>204</v>
      </c>
    </row>
    <row r="2114" spans="1:30">
      <c r="A2114" s="189" t="s">
        <v>4045</v>
      </c>
      <c r="B2114" s="189" t="s">
        <v>4046</v>
      </c>
      <c r="C2114" s="154">
        <v>43830</v>
      </c>
      <c r="D2114" s="155">
        <v>1.0469999999999999</v>
      </c>
      <c r="E2114" s="155">
        <v>1.087</v>
      </c>
      <c r="F2114" s="156">
        <v>9.5602294455057302E-2</v>
      </c>
      <c r="G2114" s="154">
        <v>43829</v>
      </c>
      <c r="H2114" s="155">
        <v>1.046</v>
      </c>
      <c r="I2114" s="156">
        <v>6.86630265225934</v>
      </c>
      <c r="J2114" s="152" t="s">
        <v>6902</v>
      </c>
      <c r="K2114" s="156">
        <v>0.287356321839072</v>
      </c>
      <c r="L2114" s="156">
        <v>2.2461429511278199</v>
      </c>
      <c r="M2114" s="185">
        <v>2.8259887523629499</v>
      </c>
      <c r="N2114" s="156">
        <v>5.5188129000970099</v>
      </c>
      <c r="O2114" s="156">
        <v>6.86630265225934</v>
      </c>
      <c r="P2114" s="152" t="s">
        <v>6902</v>
      </c>
      <c r="Q2114" s="156">
        <v>7.0766693897637802</v>
      </c>
      <c r="R2114" s="152" t="s">
        <v>6903</v>
      </c>
      <c r="S2114" s="156">
        <v>7.92648422619048</v>
      </c>
      <c r="T2114" s="152" t="s">
        <v>6904</v>
      </c>
      <c r="U2114" s="156">
        <v>8.7898961000000106</v>
      </c>
      <c r="V2114" s="152" t="s">
        <v>174</v>
      </c>
      <c r="W2114" s="152" t="s">
        <v>189</v>
      </c>
      <c r="X2114" s="155">
        <v>3.2390521212999999</v>
      </c>
      <c r="Y2114" s="152" t="s">
        <v>159</v>
      </c>
      <c r="Z2114" s="154">
        <v>42515</v>
      </c>
      <c r="AA2114" s="153" t="s">
        <v>4326</v>
      </c>
      <c r="AB2114" s="152" t="s">
        <v>5822</v>
      </c>
      <c r="AC2114" s="152" t="s">
        <v>249</v>
      </c>
      <c r="AD2114" s="152" t="s">
        <v>207</v>
      </c>
    </row>
    <row r="2115" spans="1:30">
      <c r="A2115" s="189" t="s">
        <v>16917</v>
      </c>
      <c r="B2115" s="189" t="s">
        <v>16918</v>
      </c>
      <c r="C2115" s="154">
        <v>43830</v>
      </c>
      <c r="D2115" s="155">
        <v>1.0098</v>
      </c>
      <c r="E2115" s="155">
        <v>1.0098</v>
      </c>
      <c r="F2115" s="156">
        <v>0.96990300969903398</v>
      </c>
      <c r="G2115" s="154">
        <v>43829</v>
      </c>
      <c r="H2115" s="155">
        <v>1.0001</v>
      </c>
      <c r="I2115" s="156">
        <v>6.8571428571428701</v>
      </c>
      <c r="J2115" s="152" t="s">
        <v>16919</v>
      </c>
      <c r="K2115" s="156">
        <v>2.5281754492841899</v>
      </c>
      <c r="L2115" s="156">
        <v>6.4740615773935097</v>
      </c>
      <c r="M2115" s="185">
        <v>3.7607891491985299</v>
      </c>
      <c r="N2115" s="156">
        <v>7.7349834631387999</v>
      </c>
      <c r="O2115" s="156">
        <v>6.8571428571428701</v>
      </c>
      <c r="P2115" s="152" t="s">
        <v>16919</v>
      </c>
      <c r="Q2115" s="157">
        <v>0</v>
      </c>
      <c r="R2115" s="152"/>
      <c r="S2115" s="157">
        <v>0</v>
      </c>
      <c r="T2115" s="152"/>
      <c r="U2115" s="156">
        <v>0.98000000000000298</v>
      </c>
      <c r="V2115" s="152" t="s">
        <v>157</v>
      </c>
      <c r="W2115" s="152" t="s">
        <v>95</v>
      </c>
      <c r="X2115" s="155">
        <v>0.85768816439999995</v>
      </c>
      <c r="Y2115" s="152" t="s">
        <v>159</v>
      </c>
      <c r="Z2115" s="154">
        <v>43137</v>
      </c>
      <c r="AA2115" s="153" t="s">
        <v>4326</v>
      </c>
      <c r="AB2115" s="152" t="s">
        <v>12486</v>
      </c>
      <c r="AC2115" s="152" t="s">
        <v>615</v>
      </c>
      <c r="AD2115" s="152" t="s">
        <v>177</v>
      </c>
    </row>
    <row r="2116" spans="1:30">
      <c r="A2116" s="189" t="s">
        <v>1316</v>
      </c>
      <c r="B2116" s="189" t="s">
        <v>1317</v>
      </c>
      <c r="C2116" s="154">
        <v>43830</v>
      </c>
      <c r="D2116" s="155">
        <v>1.1759999999999999</v>
      </c>
      <c r="E2116" s="155">
        <v>1.413</v>
      </c>
      <c r="F2116" s="156">
        <v>0.17035775127767699</v>
      </c>
      <c r="G2116" s="154">
        <v>43826</v>
      </c>
      <c r="H2116" s="155">
        <v>1.1739999999999999</v>
      </c>
      <c r="I2116" s="156">
        <v>6.8120011791434001</v>
      </c>
      <c r="J2116" s="152" t="s">
        <v>16920</v>
      </c>
      <c r="K2116" s="156">
        <v>0.34129692832764902</v>
      </c>
      <c r="L2116" s="156">
        <v>0.68493150684932302</v>
      </c>
      <c r="M2116" s="185">
        <v>1.4667931822578799</v>
      </c>
      <c r="N2116" s="156">
        <v>3.06749631747316</v>
      </c>
      <c r="O2116" s="156">
        <v>6.8120011791434001</v>
      </c>
      <c r="P2116" s="152" t="s">
        <v>16920</v>
      </c>
      <c r="Q2116" s="156">
        <v>12.433491278362601</v>
      </c>
      <c r="R2116" s="152" t="s">
        <v>16921</v>
      </c>
      <c r="S2116" s="156">
        <v>15.697979600177201</v>
      </c>
      <c r="T2116" s="152" t="s">
        <v>16922</v>
      </c>
      <c r="U2116" s="156">
        <v>45.595738400000002</v>
      </c>
      <c r="V2116" s="152" t="s">
        <v>174</v>
      </c>
      <c r="W2116" s="152" t="s">
        <v>197</v>
      </c>
      <c r="X2116" s="155">
        <v>10.749009110699999</v>
      </c>
      <c r="Y2116" s="152" t="s">
        <v>159</v>
      </c>
      <c r="Z2116" s="154">
        <v>41711</v>
      </c>
      <c r="AA2116" s="153" t="s">
        <v>4326</v>
      </c>
      <c r="AB2116" s="152" t="s">
        <v>1318</v>
      </c>
      <c r="AC2116" s="152" t="s">
        <v>446</v>
      </c>
      <c r="AD2116" s="152" t="s">
        <v>207</v>
      </c>
    </row>
    <row r="2117" spans="1:30">
      <c r="A2117" s="189" t="s">
        <v>16923</v>
      </c>
      <c r="B2117" s="189" t="s">
        <v>16924</v>
      </c>
      <c r="C2117" s="154">
        <v>43830</v>
      </c>
      <c r="D2117" s="155">
        <v>1.145</v>
      </c>
      <c r="E2117" s="155">
        <v>1.419</v>
      </c>
      <c r="F2117" s="156">
        <v>8.7412587412600495E-2</v>
      </c>
      <c r="G2117" s="154">
        <v>43829</v>
      </c>
      <c r="H2117" s="155">
        <v>1.1439999999999999</v>
      </c>
      <c r="I2117" s="156">
        <v>6.8097014925373198</v>
      </c>
      <c r="J2117" s="152" t="s">
        <v>16925</v>
      </c>
      <c r="K2117" s="156">
        <v>0.35056967572305697</v>
      </c>
      <c r="L2117" s="156">
        <v>1.23784261715296</v>
      </c>
      <c r="M2117" s="185">
        <v>1.9590382902938701</v>
      </c>
      <c r="N2117" s="156">
        <v>3.8077969174977402</v>
      </c>
      <c r="O2117" s="156">
        <v>6.8097014925373198</v>
      </c>
      <c r="P2117" s="152" t="s">
        <v>16925</v>
      </c>
      <c r="Q2117" s="156">
        <v>7.5117370892019002</v>
      </c>
      <c r="R2117" s="152" t="s">
        <v>16926</v>
      </c>
      <c r="S2117" s="156">
        <v>8.8403041825095094</v>
      </c>
      <c r="T2117" s="152" t="s">
        <v>16927</v>
      </c>
      <c r="U2117" s="156">
        <v>46.675874</v>
      </c>
      <c r="V2117" s="152" t="s">
        <v>157</v>
      </c>
      <c r="W2117" s="152" t="s">
        <v>158</v>
      </c>
      <c r="X2117" s="155">
        <v>0.19044973809999999</v>
      </c>
      <c r="Y2117" s="152" t="s">
        <v>159</v>
      </c>
      <c r="Z2117" s="154">
        <v>41439</v>
      </c>
      <c r="AA2117" s="153" t="s">
        <v>4326</v>
      </c>
      <c r="AB2117" s="152" t="s">
        <v>1362</v>
      </c>
      <c r="AC2117" s="152" t="s">
        <v>209</v>
      </c>
      <c r="AD2117" s="152" t="s">
        <v>181</v>
      </c>
    </row>
    <row r="2118" spans="1:30">
      <c r="A2118" s="189" t="s">
        <v>1377</v>
      </c>
      <c r="B2118" s="189" t="s">
        <v>1378</v>
      </c>
      <c r="C2118" s="154">
        <v>43830</v>
      </c>
      <c r="D2118" s="155">
        <v>1.1061000000000001</v>
      </c>
      <c r="E2118" s="155">
        <v>1.1460999999999999</v>
      </c>
      <c r="F2118" s="156">
        <v>0.14486192847443699</v>
      </c>
      <c r="G2118" s="154">
        <v>43829</v>
      </c>
      <c r="H2118" s="155">
        <v>1.1045</v>
      </c>
      <c r="I2118" s="156">
        <v>6.8076230611324098</v>
      </c>
      <c r="J2118" s="152" t="s">
        <v>16928</v>
      </c>
      <c r="K2118" s="156">
        <v>0.435848542631458</v>
      </c>
      <c r="L2118" s="156">
        <v>1.1245200219418501</v>
      </c>
      <c r="M2118" s="185">
        <v>1.8320515946499001</v>
      </c>
      <c r="N2118" s="156">
        <v>3.4801893929354901</v>
      </c>
      <c r="O2118" s="156">
        <v>6.8076230611324098</v>
      </c>
      <c r="P2118" s="152" t="s">
        <v>16928</v>
      </c>
      <c r="Q2118" s="157">
        <v>0</v>
      </c>
      <c r="R2118" s="152"/>
      <c r="S2118" s="157">
        <v>0</v>
      </c>
      <c r="T2118" s="152"/>
      <c r="U2118" s="156">
        <v>14.88806297</v>
      </c>
      <c r="V2118" s="152" t="s">
        <v>174</v>
      </c>
      <c r="W2118" s="152" t="s">
        <v>95</v>
      </c>
      <c r="X2118" s="155">
        <v>2.3581832682999999</v>
      </c>
      <c r="Y2118" s="152" t="s">
        <v>159</v>
      </c>
      <c r="Z2118" s="154">
        <v>43124</v>
      </c>
      <c r="AA2118" s="153" t="s">
        <v>4326</v>
      </c>
      <c r="AB2118" s="152" t="s">
        <v>580</v>
      </c>
      <c r="AC2118" s="152" t="s">
        <v>175</v>
      </c>
      <c r="AD2118" s="152" t="s">
        <v>165</v>
      </c>
    </row>
    <row r="2119" spans="1:30">
      <c r="A2119" s="189" t="s">
        <v>16929</v>
      </c>
      <c r="B2119" s="189" t="s">
        <v>16930</v>
      </c>
      <c r="C2119" s="154">
        <v>43830</v>
      </c>
      <c r="D2119" s="155">
        <v>1.115</v>
      </c>
      <c r="E2119" s="155">
        <v>1.1279999999999999</v>
      </c>
      <c r="F2119" s="156">
        <v>0</v>
      </c>
      <c r="G2119" s="154">
        <v>43829</v>
      </c>
      <c r="H2119" s="155">
        <v>1.115</v>
      </c>
      <c r="I2119" s="156">
        <v>6.8007662835248901</v>
      </c>
      <c r="J2119" s="152" t="s">
        <v>16931</v>
      </c>
      <c r="K2119" s="156">
        <v>8.9766606822248393E-2</v>
      </c>
      <c r="L2119" s="156">
        <v>0.26978417266184901</v>
      </c>
      <c r="M2119" s="185">
        <v>0.45045045045044102</v>
      </c>
      <c r="N2119" s="156">
        <v>0.81374321880650402</v>
      </c>
      <c r="O2119" s="156">
        <v>6.8007662835248901</v>
      </c>
      <c r="P2119" s="152" t="s">
        <v>16931</v>
      </c>
      <c r="Q2119" s="156">
        <v>6.4947468958930399</v>
      </c>
      <c r="R2119" s="152" t="s">
        <v>16932</v>
      </c>
      <c r="S2119" s="156">
        <v>11.7035895153314</v>
      </c>
      <c r="T2119" s="152" t="s">
        <v>16933</v>
      </c>
      <c r="U2119" s="156">
        <v>12.932328999999999</v>
      </c>
      <c r="V2119" s="152" t="s">
        <v>157</v>
      </c>
      <c r="W2119" s="152" t="s">
        <v>166</v>
      </c>
      <c r="X2119" s="155">
        <v>0.18959080149999999</v>
      </c>
      <c r="Y2119" s="152" t="s">
        <v>159</v>
      </c>
      <c r="Z2119" s="154">
        <v>42458</v>
      </c>
      <c r="AA2119" s="153" t="s">
        <v>4326</v>
      </c>
      <c r="AB2119" s="152" t="s">
        <v>455</v>
      </c>
      <c r="AC2119" s="152" t="s">
        <v>193</v>
      </c>
      <c r="AD2119" s="152" t="s">
        <v>185</v>
      </c>
    </row>
    <row r="2120" spans="1:30">
      <c r="A2120" s="189" t="s">
        <v>16934</v>
      </c>
      <c r="B2120" s="189" t="s">
        <v>16935</v>
      </c>
      <c r="C2120" s="154">
        <v>43830</v>
      </c>
      <c r="D2120" s="155">
        <v>1.2197</v>
      </c>
      <c r="E2120" s="155">
        <v>1.5437000000000001</v>
      </c>
      <c r="F2120" s="156">
        <v>0.39509424644003099</v>
      </c>
      <c r="G2120" s="154">
        <v>43829</v>
      </c>
      <c r="H2120" s="155">
        <v>1.2149000000000001</v>
      </c>
      <c r="I2120" s="156">
        <v>6.7939360844812198</v>
      </c>
      <c r="J2120" s="152" t="s">
        <v>16936</v>
      </c>
      <c r="K2120" s="156">
        <v>1.20311981413873</v>
      </c>
      <c r="L2120" s="156">
        <v>2.9595587567406398</v>
      </c>
      <c r="M2120" s="185">
        <v>2.8345861375151098</v>
      </c>
      <c r="N2120" s="156">
        <v>3.7384516899279898</v>
      </c>
      <c r="O2120" s="156">
        <v>6.7939360844812198</v>
      </c>
      <c r="P2120" s="152" t="s">
        <v>16936</v>
      </c>
      <c r="Q2120" s="156">
        <v>9.0717449085067798</v>
      </c>
      <c r="R2120" s="152" t="s">
        <v>16937</v>
      </c>
      <c r="S2120" s="156">
        <v>5.5694749949300304</v>
      </c>
      <c r="T2120" s="152" t="s">
        <v>16938</v>
      </c>
      <c r="U2120" s="156">
        <v>56.168924359999998</v>
      </c>
      <c r="V2120" s="152" t="s">
        <v>157</v>
      </c>
      <c r="W2120" s="152" t="s">
        <v>158</v>
      </c>
      <c r="X2120" s="155">
        <v>0.59435938389999998</v>
      </c>
      <c r="Y2120" s="152" t="s">
        <v>159</v>
      </c>
      <c r="Z2120" s="154">
        <v>41906</v>
      </c>
      <c r="AA2120" s="153" t="s">
        <v>4326</v>
      </c>
      <c r="AB2120" s="152" t="s">
        <v>6891</v>
      </c>
      <c r="AC2120" s="152" t="s">
        <v>292</v>
      </c>
      <c r="AD2120" s="152" t="s">
        <v>183</v>
      </c>
    </row>
    <row r="2121" spans="1:30">
      <c r="A2121" s="189" t="s">
        <v>4093</v>
      </c>
      <c r="B2121" s="189" t="s">
        <v>4094</v>
      </c>
      <c r="C2121" s="154">
        <v>43830</v>
      </c>
      <c r="D2121" s="155">
        <v>1.0631999999999999</v>
      </c>
      <c r="E2121" s="155">
        <v>1.1122000000000001</v>
      </c>
      <c r="F2121" s="156">
        <v>5.6465273856561901E-2</v>
      </c>
      <c r="G2121" s="154">
        <v>43829</v>
      </c>
      <c r="H2121" s="155">
        <v>1.0626</v>
      </c>
      <c r="I2121" s="156">
        <v>6.7842701208980802</v>
      </c>
      <c r="J2121" s="152" t="s">
        <v>6905</v>
      </c>
      <c r="K2121" s="156">
        <v>0.74860229318675997</v>
      </c>
      <c r="L2121" s="156">
        <v>2.7993407722150199</v>
      </c>
      <c r="M2121" s="185">
        <v>2.7898460515378098</v>
      </c>
      <c r="N2121" s="156">
        <v>4.4981843380281603</v>
      </c>
      <c r="O2121" s="156">
        <v>6.7842701208980802</v>
      </c>
      <c r="P2121" s="152" t="s">
        <v>6905</v>
      </c>
      <c r="Q2121" s="156">
        <v>11.1571777067519</v>
      </c>
      <c r="R2121" s="152" t="s">
        <v>6906</v>
      </c>
      <c r="S2121" s="156">
        <v>13.318975990225001</v>
      </c>
      <c r="T2121" s="152" t="s">
        <v>6907</v>
      </c>
      <c r="U2121" s="156">
        <v>11.29056632</v>
      </c>
      <c r="V2121" s="152" t="s">
        <v>157</v>
      </c>
      <c r="W2121" s="152" t="s">
        <v>189</v>
      </c>
      <c r="X2121" s="155">
        <v>2.1873237086000001</v>
      </c>
      <c r="Y2121" s="152" t="s">
        <v>159</v>
      </c>
      <c r="Z2121" s="154">
        <v>42660</v>
      </c>
      <c r="AA2121" s="153" t="s">
        <v>4326</v>
      </c>
      <c r="AB2121" s="152" t="s">
        <v>1080</v>
      </c>
      <c r="AC2121" s="152" t="s">
        <v>546</v>
      </c>
      <c r="AD2121" s="152" t="s">
        <v>207</v>
      </c>
    </row>
    <row r="2122" spans="1:30">
      <c r="A2122" s="189" t="s">
        <v>16939</v>
      </c>
      <c r="B2122" s="189" t="s">
        <v>16940</v>
      </c>
      <c r="C2122" s="154">
        <v>43830</v>
      </c>
      <c r="D2122" s="155">
        <v>1.0464</v>
      </c>
      <c r="E2122" s="155">
        <v>1.0964</v>
      </c>
      <c r="F2122" s="156">
        <v>0.13397129186603601</v>
      </c>
      <c r="G2122" s="154">
        <v>43826</v>
      </c>
      <c r="H2122" s="155">
        <v>1.0449999999999999</v>
      </c>
      <c r="I2122" s="156">
        <v>6.7764593658821397</v>
      </c>
      <c r="J2122" s="152" t="s">
        <v>16941</v>
      </c>
      <c r="K2122" s="156">
        <v>0.36447343180512298</v>
      </c>
      <c r="L2122" s="156">
        <v>1.1405374057606801</v>
      </c>
      <c r="M2122" s="185">
        <v>1.97834232651018</v>
      </c>
      <c r="N2122" s="156">
        <v>3.5927113795055701</v>
      </c>
      <c r="O2122" s="156">
        <v>6.7764593658821397</v>
      </c>
      <c r="P2122" s="152" t="s">
        <v>16941</v>
      </c>
      <c r="Q2122" s="157">
        <v>0</v>
      </c>
      <c r="R2122" s="152"/>
      <c r="S2122" s="157">
        <v>0</v>
      </c>
      <c r="T2122" s="152"/>
      <c r="U2122" s="156">
        <v>9.7875555200000104</v>
      </c>
      <c r="V2122" s="152" t="s">
        <v>174</v>
      </c>
      <c r="W2122" s="152" t="s">
        <v>95</v>
      </c>
      <c r="X2122" s="155">
        <v>0.93081555039999997</v>
      </c>
      <c r="Y2122" s="152" t="s">
        <v>159</v>
      </c>
      <c r="Z2122" s="154">
        <v>43322</v>
      </c>
      <c r="AA2122" s="153" t="s">
        <v>4326</v>
      </c>
      <c r="AB2122" s="152" t="s">
        <v>4658</v>
      </c>
      <c r="AC2122" s="152" t="s">
        <v>184</v>
      </c>
      <c r="AD2122" s="152" t="s">
        <v>162</v>
      </c>
    </row>
    <row r="2123" spans="1:30">
      <c r="A2123" s="189" t="s">
        <v>1310</v>
      </c>
      <c r="B2123" s="189" t="s">
        <v>1311</v>
      </c>
      <c r="C2123" s="154">
        <v>43830</v>
      </c>
      <c r="D2123" s="155">
        <v>1.0485</v>
      </c>
      <c r="E2123" s="155">
        <v>1.0685</v>
      </c>
      <c r="F2123" s="156">
        <v>2.8620492272454699E-2</v>
      </c>
      <c r="G2123" s="154">
        <v>43829</v>
      </c>
      <c r="H2123" s="155">
        <v>1.0482</v>
      </c>
      <c r="I2123" s="156">
        <v>6.7750786870503603</v>
      </c>
      <c r="J2123" s="152" t="s">
        <v>16942</v>
      </c>
      <c r="K2123" s="156">
        <v>0.171969045571785</v>
      </c>
      <c r="L2123" s="156">
        <v>0.53673793395426905</v>
      </c>
      <c r="M2123" s="185">
        <v>0.87840909090908803</v>
      </c>
      <c r="N2123" s="156">
        <v>5.7187363969133296</v>
      </c>
      <c r="O2123" s="156">
        <v>6.7750786870503603</v>
      </c>
      <c r="P2123" s="152" t="s">
        <v>16942</v>
      </c>
      <c r="Q2123" s="157">
        <v>0</v>
      </c>
      <c r="R2123" s="152"/>
      <c r="S2123" s="157">
        <v>0</v>
      </c>
      <c r="T2123" s="152"/>
      <c r="U2123" s="156">
        <v>6.8604987499999899</v>
      </c>
      <c r="V2123" s="152" t="s">
        <v>163</v>
      </c>
      <c r="W2123" s="152" t="s">
        <v>95</v>
      </c>
      <c r="X2123" s="155">
        <v>13.8208525144</v>
      </c>
      <c r="Y2123" s="152" t="s">
        <v>159</v>
      </c>
      <c r="Z2123" s="154">
        <v>43439</v>
      </c>
      <c r="AA2123" s="153" t="s">
        <v>4326</v>
      </c>
      <c r="AB2123" s="152" t="s">
        <v>4693</v>
      </c>
      <c r="AC2123" s="152" t="s">
        <v>617</v>
      </c>
      <c r="AD2123" s="152" t="s">
        <v>173</v>
      </c>
    </row>
    <row r="2124" spans="1:30">
      <c r="A2124" s="189" t="s">
        <v>16943</v>
      </c>
      <c r="B2124" s="189" t="s">
        <v>16944</v>
      </c>
      <c r="C2124" s="154">
        <v>43830</v>
      </c>
      <c r="D2124" s="155">
        <v>1.0092000000000001</v>
      </c>
      <c r="E2124" s="155">
        <v>1.0691999999999999</v>
      </c>
      <c r="F2124" s="156">
        <v>0.18862305172243099</v>
      </c>
      <c r="G2124" s="154">
        <v>43829</v>
      </c>
      <c r="H2124" s="155">
        <v>1.0073000000000001</v>
      </c>
      <c r="I2124" s="156">
        <v>6.7710537452391204</v>
      </c>
      <c r="J2124" s="152" t="s">
        <v>16945</v>
      </c>
      <c r="K2124" s="156">
        <v>0.44789489399822102</v>
      </c>
      <c r="L2124" s="156">
        <v>0.71856287425150001</v>
      </c>
      <c r="M2124" s="185">
        <v>0.62817828297937295</v>
      </c>
      <c r="N2124" s="156">
        <v>3.49707722284895</v>
      </c>
      <c r="O2124" s="156">
        <v>6.7710537452391204</v>
      </c>
      <c r="P2124" s="152" t="s">
        <v>16945</v>
      </c>
      <c r="Q2124" s="156">
        <v>11.2188670927926</v>
      </c>
      <c r="R2124" s="152" t="s">
        <v>16946</v>
      </c>
      <c r="S2124" s="156">
        <v>12.133333333333301</v>
      </c>
      <c r="T2124" s="152" t="s">
        <v>16947</v>
      </c>
      <c r="U2124" s="156">
        <v>6.6595222400000198</v>
      </c>
      <c r="V2124" s="152" t="s">
        <v>157</v>
      </c>
      <c r="W2124" s="152" t="s">
        <v>166</v>
      </c>
      <c r="X2124" s="155">
        <v>5.3455214100000002E-2</v>
      </c>
      <c r="Y2124" s="152" t="s">
        <v>159</v>
      </c>
      <c r="Z2124" s="154">
        <v>41975</v>
      </c>
      <c r="AA2124" s="153" t="s">
        <v>4326</v>
      </c>
      <c r="AB2124" s="152" t="s">
        <v>1501</v>
      </c>
      <c r="AC2124" s="152" t="s">
        <v>570</v>
      </c>
      <c r="AD2124" s="152" t="s">
        <v>241</v>
      </c>
    </row>
    <row r="2125" spans="1:30">
      <c r="A2125" s="189" t="s">
        <v>9090</v>
      </c>
      <c r="B2125" s="189" t="s">
        <v>9091</v>
      </c>
      <c r="C2125" s="154">
        <v>43830</v>
      </c>
      <c r="D2125" s="155">
        <v>1.2</v>
      </c>
      <c r="E2125" s="155">
        <v>1.2</v>
      </c>
      <c r="F2125" s="156">
        <v>8.3402835696404498E-2</v>
      </c>
      <c r="G2125" s="154">
        <v>43829</v>
      </c>
      <c r="H2125" s="155">
        <v>1.1990000000000001</v>
      </c>
      <c r="I2125" s="156">
        <v>6.7615658362989199</v>
      </c>
      <c r="J2125" s="152" t="s">
        <v>12494</v>
      </c>
      <c r="K2125" s="156">
        <v>0.25062656641603098</v>
      </c>
      <c r="L2125" s="156">
        <v>0.92514718250629902</v>
      </c>
      <c r="M2125" s="185">
        <v>1.26582278481012</v>
      </c>
      <c r="N2125" s="156">
        <v>3.0927835051546402</v>
      </c>
      <c r="O2125" s="156">
        <v>6.7615658362989199</v>
      </c>
      <c r="P2125" s="152" t="s">
        <v>12494</v>
      </c>
      <c r="Q2125" s="156">
        <v>10.1928374655647</v>
      </c>
      <c r="R2125" s="152" t="s">
        <v>12495</v>
      </c>
      <c r="S2125" s="156">
        <v>13.314447592067999</v>
      </c>
      <c r="T2125" s="152" t="s">
        <v>12496</v>
      </c>
      <c r="U2125" s="156">
        <v>20</v>
      </c>
      <c r="V2125" s="152" t="s">
        <v>163</v>
      </c>
      <c r="W2125" s="152" t="s">
        <v>166</v>
      </c>
      <c r="X2125" s="155">
        <v>12.6063419354</v>
      </c>
      <c r="Y2125" s="152" t="s">
        <v>159</v>
      </c>
      <c r="Z2125" s="154">
        <v>42087</v>
      </c>
      <c r="AA2125" s="153" t="s">
        <v>4326</v>
      </c>
      <c r="AB2125" s="152" t="s">
        <v>599</v>
      </c>
      <c r="AC2125" s="152" t="s">
        <v>228</v>
      </c>
      <c r="AD2125" s="152" t="s">
        <v>181</v>
      </c>
    </row>
    <row r="2126" spans="1:30">
      <c r="A2126" s="189" t="s">
        <v>1325</v>
      </c>
      <c r="B2126" s="189" t="s">
        <v>1326</v>
      </c>
      <c r="C2126" s="154">
        <v>43830</v>
      </c>
      <c r="D2126" s="155">
        <v>1.0846</v>
      </c>
      <c r="E2126" s="155">
        <v>1.1426000000000001</v>
      </c>
      <c r="F2126" s="156">
        <v>4.6121206530755403E-2</v>
      </c>
      <c r="G2126" s="154">
        <v>43826</v>
      </c>
      <c r="H2126" s="155">
        <v>1.0841000000000001</v>
      </c>
      <c r="I2126" s="156">
        <v>6.7414574120780104</v>
      </c>
      <c r="J2126" s="152" t="s">
        <v>16948</v>
      </c>
      <c r="K2126" s="156">
        <v>0.203252032520335</v>
      </c>
      <c r="L2126" s="156">
        <v>0.65893271461719105</v>
      </c>
      <c r="M2126" s="185">
        <v>1.3550087621834199</v>
      </c>
      <c r="N2126" s="156">
        <v>3.5912080959049502</v>
      </c>
      <c r="O2126" s="156">
        <v>6.7414574120780104</v>
      </c>
      <c r="P2126" s="152" t="s">
        <v>16948</v>
      </c>
      <c r="Q2126" s="156">
        <v>14.0454852771707</v>
      </c>
      <c r="R2126" s="152" t="s">
        <v>16949</v>
      </c>
      <c r="S2126" s="157">
        <v>0</v>
      </c>
      <c r="T2126" s="152"/>
      <c r="U2126" s="156">
        <v>14.798185480000001</v>
      </c>
      <c r="V2126" s="152" t="s">
        <v>174</v>
      </c>
      <c r="W2126" s="152" t="s">
        <v>95</v>
      </c>
      <c r="X2126" s="155">
        <v>5.4574254758</v>
      </c>
      <c r="Y2126" s="152" t="s">
        <v>159</v>
      </c>
      <c r="Z2126" s="154">
        <v>42969</v>
      </c>
      <c r="AA2126" s="153" t="s">
        <v>4326</v>
      </c>
      <c r="AB2126" s="152" t="s">
        <v>1080</v>
      </c>
      <c r="AC2126" s="152" t="s">
        <v>546</v>
      </c>
      <c r="AD2126" s="152" t="s">
        <v>338</v>
      </c>
    </row>
    <row r="2127" spans="1:30">
      <c r="A2127" s="189" t="s">
        <v>1295</v>
      </c>
      <c r="B2127" s="189" t="s">
        <v>1296</v>
      </c>
      <c r="C2127" s="154">
        <v>43830</v>
      </c>
      <c r="D2127" s="155">
        <v>1.19</v>
      </c>
      <c r="E2127" s="155">
        <v>1.19</v>
      </c>
      <c r="F2127" s="156">
        <v>0</v>
      </c>
      <c r="G2127" s="154">
        <v>43826</v>
      </c>
      <c r="H2127" s="155">
        <v>1.19</v>
      </c>
      <c r="I2127" s="156">
        <v>6.72645739910313</v>
      </c>
      <c r="J2127" s="152" t="s">
        <v>16950</v>
      </c>
      <c r="K2127" s="156">
        <v>0.337268128161889</v>
      </c>
      <c r="L2127" s="156">
        <v>0.337268128161889</v>
      </c>
      <c r="M2127" s="185">
        <v>0.93299406276504604</v>
      </c>
      <c r="N2127" s="156">
        <v>3.0303030303030201</v>
      </c>
      <c r="O2127" s="156">
        <v>6.72645739910313</v>
      </c>
      <c r="P2127" s="152" t="s">
        <v>16950</v>
      </c>
      <c r="Q2127" s="156">
        <v>17.357001972386598</v>
      </c>
      <c r="R2127" s="152" t="s">
        <v>16951</v>
      </c>
      <c r="S2127" s="157">
        <v>0</v>
      </c>
      <c r="T2127" s="152"/>
      <c r="U2127" s="156">
        <v>19</v>
      </c>
      <c r="V2127" s="152" t="s">
        <v>174</v>
      </c>
      <c r="W2127" s="152" t="s">
        <v>95</v>
      </c>
      <c r="X2127" s="155">
        <v>4.1022035245000001</v>
      </c>
      <c r="Y2127" s="152" t="s">
        <v>159</v>
      </c>
      <c r="Z2127" s="154">
        <v>42879</v>
      </c>
      <c r="AA2127" s="153" t="s">
        <v>4326</v>
      </c>
      <c r="AB2127" s="152" t="s">
        <v>1345</v>
      </c>
      <c r="AC2127" s="152" t="s">
        <v>164</v>
      </c>
      <c r="AD2127" s="152" t="s">
        <v>162</v>
      </c>
    </row>
    <row r="2128" spans="1:30">
      <c r="A2128" s="189" t="s">
        <v>16952</v>
      </c>
      <c r="B2128" s="189" t="s">
        <v>16953</v>
      </c>
      <c r="C2128" s="154">
        <v>43830</v>
      </c>
      <c r="D2128" s="155">
        <v>1.0335000000000001</v>
      </c>
      <c r="E2128" s="155">
        <v>1.1160000000000001</v>
      </c>
      <c r="F2128" s="156">
        <v>5.8088875980266401E-2</v>
      </c>
      <c r="G2128" s="154">
        <v>43826</v>
      </c>
      <c r="H2128" s="155">
        <v>1.0328999999999999</v>
      </c>
      <c r="I2128" s="156">
        <v>6.7167428950130601</v>
      </c>
      <c r="J2128" s="152" t="s">
        <v>16954</v>
      </c>
      <c r="K2128" s="156">
        <v>0.20360674810936499</v>
      </c>
      <c r="L2128" s="156">
        <v>0.47637565623178202</v>
      </c>
      <c r="M2128" s="185">
        <v>1.0835948542257301</v>
      </c>
      <c r="N2128" s="156">
        <v>2.8338080926761902</v>
      </c>
      <c r="O2128" s="156">
        <v>6.7167428950130601</v>
      </c>
      <c r="P2128" s="152" t="s">
        <v>16954</v>
      </c>
      <c r="Q2128" s="157">
        <v>0</v>
      </c>
      <c r="R2128" s="152"/>
      <c r="S2128" s="157">
        <v>0</v>
      </c>
      <c r="T2128" s="152"/>
      <c r="U2128" s="156">
        <v>11.9253629</v>
      </c>
      <c r="V2128" s="152" t="s">
        <v>174</v>
      </c>
      <c r="W2128" s="152" t="s">
        <v>95</v>
      </c>
      <c r="X2128" s="155">
        <v>7.8073912000000004E-3</v>
      </c>
      <c r="Y2128" s="152" t="s">
        <v>159</v>
      </c>
      <c r="Z2128" s="154">
        <v>43277</v>
      </c>
      <c r="AA2128" s="153" t="s">
        <v>4326</v>
      </c>
      <c r="AB2128" s="152" t="s">
        <v>4675</v>
      </c>
      <c r="AC2128" s="152" t="s">
        <v>250</v>
      </c>
      <c r="AD2128" s="152" t="s">
        <v>165</v>
      </c>
    </row>
    <row r="2129" spans="1:30">
      <c r="A2129" s="189" t="s">
        <v>702</v>
      </c>
      <c r="B2129" s="189" t="s">
        <v>703</v>
      </c>
      <c r="C2129" s="154">
        <v>43830</v>
      </c>
      <c r="D2129" s="155">
        <v>1.4630000000000001</v>
      </c>
      <c r="E2129" s="155">
        <v>1.7030000000000001</v>
      </c>
      <c r="F2129" s="156">
        <v>6.8399452804388E-2</v>
      </c>
      <c r="G2129" s="154">
        <v>43829</v>
      </c>
      <c r="H2129" s="155">
        <v>1.462</v>
      </c>
      <c r="I2129" s="156">
        <v>6.7104303428154699</v>
      </c>
      <c r="J2129" s="152" t="s">
        <v>647</v>
      </c>
      <c r="K2129" s="156">
        <v>0.205479452054802</v>
      </c>
      <c r="L2129" s="156">
        <v>0.75757575757576301</v>
      </c>
      <c r="M2129" s="185">
        <v>1.5972222222222301</v>
      </c>
      <c r="N2129" s="156">
        <v>3.2462949894142601</v>
      </c>
      <c r="O2129" s="156">
        <v>6.7104303428154699</v>
      </c>
      <c r="P2129" s="152" t="s">
        <v>647</v>
      </c>
      <c r="Q2129" s="156">
        <v>15.9270998415214</v>
      </c>
      <c r="R2129" s="152" t="s">
        <v>651</v>
      </c>
      <c r="S2129" s="156">
        <v>19.428571428571399</v>
      </c>
      <c r="T2129" s="152" t="s">
        <v>6532</v>
      </c>
      <c r="U2129" s="156">
        <v>83.339063600000003</v>
      </c>
      <c r="V2129" s="152" t="s">
        <v>163</v>
      </c>
      <c r="W2129" s="152" t="s">
        <v>166</v>
      </c>
      <c r="X2129" s="155">
        <v>55.583073842700003</v>
      </c>
      <c r="Y2129" s="152" t="s">
        <v>159</v>
      </c>
      <c r="Z2129" s="154">
        <v>40989</v>
      </c>
      <c r="AA2129" s="153" t="s">
        <v>4326</v>
      </c>
      <c r="AB2129" s="152" t="s">
        <v>281</v>
      </c>
      <c r="AC2129" s="152" t="s">
        <v>215</v>
      </c>
      <c r="AD2129" s="152" t="s">
        <v>247</v>
      </c>
    </row>
    <row r="2130" spans="1:30">
      <c r="A2130" s="189" t="s">
        <v>898</v>
      </c>
      <c r="B2130" s="189" t="s">
        <v>899</v>
      </c>
      <c r="C2130" s="154">
        <v>43830</v>
      </c>
      <c r="D2130" s="155">
        <v>1.1897</v>
      </c>
      <c r="E2130" s="155">
        <v>1.1897</v>
      </c>
      <c r="F2130" s="156">
        <v>7.5706594885590603E-2</v>
      </c>
      <c r="G2130" s="154">
        <v>43829</v>
      </c>
      <c r="H2130" s="155">
        <v>1.1888000000000001</v>
      </c>
      <c r="I2130" s="156">
        <v>6.6995515695067303</v>
      </c>
      <c r="J2130" s="152" t="s">
        <v>624</v>
      </c>
      <c r="K2130" s="156">
        <v>0.31197301854975001</v>
      </c>
      <c r="L2130" s="156">
        <v>0.89043419267299495</v>
      </c>
      <c r="M2130" s="185">
        <v>1.29416773094933</v>
      </c>
      <c r="N2130" s="156">
        <v>2.7641012352077401</v>
      </c>
      <c r="O2130" s="156">
        <v>6.6995515695067303</v>
      </c>
      <c r="P2130" s="152" t="s">
        <v>624</v>
      </c>
      <c r="Q2130" s="156">
        <v>14.802663321432</v>
      </c>
      <c r="R2130" s="152" t="s">
        <v>660</v>
      </c>
      <c r="S2130" s="156">
        <v>16.9813176007866</v>
      </c>
      <c r="T2130" s="152" t="s">
        <v>6533</v>
      </c>
      <c r="U2130" s="156">
        <v>18.97</v>
      </c>
      <c r="V2130" s="152" t="s">
        <v>157</v>
      </c>
      <c r="W2130" s="152" t="s">
        <v>197</v>
      </c>
      <c r="X2130" s="155">
        <v>13.033903159099999</v>
      </c>
      <c r="Y2130" s="152" t="s">
        <v>159</v>
      </c>
      <c r="Z2130" s="154">
        <v>42403</v>
      </c>
      <c r="AA2130" s="153" t="s">
        <v>4326</v>
      </c>
      <c r="AB2130" s="152" t="s">
        <v>900</v>
      </c>
      <c r="AC2130" s="152" t="s">
        <v>202</v>
      </c>
      <c r="AD2130" s="152" t="s">
        <v>173</v>
      </c>
    </row>
    <row r="2131" spans="1:30">
      <c r="A2131" s="189" t="s">
        <v>1314</v>
      </c>
      <c r="B2131" s="189" t="s">
        <v>1315</v>
      </c>
      <c r="C2131" s="154">
        <v>43830</v>
      </c>
      <c r="D2131" s="155">
        <v>1.0517000000000001</v>
      </c>
      <c r="E2131" s="155">
        <v>1.4008</v>
      </c>
      <c r="F2131" s="156">
        <v>0</v>
      </c>
      <c r="G2131" s="154">
        <v>43829</v>
      </c>
      <c r="H2131" s="155">
        <v>1.0517000000000001</v>
      </c>
      <c r="I2131" s="156">
        <v>6.6977691253119698</v>
      </c>
      <c r="J2131" s="152" t="s">
        <v>16955</v>
      </c>
      <c r="K2131" s="156">
        <v>0.142829937154834</v>
      </c>
      <c r="L2131" s="156">
        <v>0.54493307839388705</v>
      </c>
      <c r="M2131" s="185">
        <v>1.72768485452235</v>
      </c>
      <c r="N2131" s="156">
        <v>3.87604349585644</v>
      </c>
      <c r="O2131" s="156">
        <v>6.6977691253119698</v>
      </c>
      <c r="P2131" s="152" t="s">
        <v>16955</v>
      </c>
      <c r="Q2131" s="156">
        <v>13.5195309195402</v>
      </c>
      <c r="R2131" s="152" t="s">
        <v>16956</v>
      </c>
      <c r="S2131" s="156">
        <v>18.030465371974898</v>
      </c>
      <c r="T2131" s="152" t="s">
        <v>16957</v>
      </c>
      <c r="U2131" s="156">
        <v>18.372343467838601</v>
      </c>
      <c r="V2131" s="152" t="s">
        <v>157</v>
      </c>
      <c r="W2131" s="152" t="s">
        <v>189</v>
      </c>
      <c r="X2131" s="155">
        <v>8.2503322132000001</v>
      </c>
      <c r="Y2131" s="152" t="s">
        <v>159</v>
      </c>
      <c r="Z2131" s="154">
        <v>42727</v>
      </c>
      <c r="AA2131" s="153" t="s">
        <v>4326</v>
      </c>
      <c r="AB2131" s="152" t="s">
        <v>1272</v>
      </c>
      <c r="AC2131" s="152" t="s">
        <v>511</v>
      </c>
      <c r="AD2131" s="152" t="s">
        <v>542</v>
      </c>
    </row>
    <row r="2132" spans="1:30">
      <c r="A2132" s="189" t="s">
        <v>16958</v>
      </c>
      <c r="B2132" s="189" t="s">
        <v>16959</v>
      </c>
      <c r="C2132" s="154">
        <v>43830</v>
      </c>
      <c r="D2132" s="155">
        <v>1.0968</v>
      </c>
      <c r="E2132" s="155">
        <v>1.0968</v>
      </c>
      <c r="F2132" s="156">
        <v>0.155236964660765</v>
      </c>
      <c r="G2132" s="154">
        <v>43829</v>
      </c>
      <c r="H2132" s="155">
        <v>1.0951</v>
      </c>
      <c r="I2132" s="156">
        <v>6.6926070038910499</v>
      </c>
      <c r="J2132" s="152" t="s">
        <v>16960</v>
      </c>
      <c r="K2132" s="156">
        <v>0.50398607165766196</v>
      </c>
      <c r="L2132" s="156">
        <v>2.1704704238472399</v>
      </c>
      <c r="M2132" s="185">
        <v>2.3898431665422</v>
      </c>
      <c r="N2132" s="156">
        <v>5.1078102539530299</v>
      </c>
      <c r="O2132" s="156">
        <v>6.6926070038910499</v>
      </c>
      <c r="P2132" s="152" t="s">
        <v>16960</v>
      </c>
      <c r="Q2132" s="156">
        <v>3.4131623609277799</v>
      </c>
      <c r="R2132" s="152" t="s">
        <v>16961</v>
      </c>
      <c r="S2132" s="157">
        <v>0</v>
      </c>
      <c r="T2132" s="152"/>
      <c r="U2132" s="156">
        <v>9.68</v>
      </c>
      <c r="V2132" s="152" t="s">
        <v>163</v>
      </c>
      <c r="W2132" s="152" t="s">
        <v>95</v>
      </c>
      <c r="X2132" s="155">
        <v>5.5291650000000004E-4</v>
      </c>
      <c r="Y2132" s="152" t="s">
        <v>159</v>
      </c>
      <c r="Z2132" s="154">
        <v>42746</v>
      </c>
      <c r="AA2132" s="153" t="s">
        <v>4326</v>
      </c>
      <c r="AB2132" s="152" t="s">
        <v>4038</v>
      </c>
      <c r="AC2132" s="152" t="s">
        <v>211</v>
      </c>
      <c r="AD2132" s="152" t="s">
        <v>183</v>
      </c>
    </row>
    <row r="2133" spans="1:30">
      <c r="A2133" s="189" t="s">
        <v>1474</v>
      </c>
      <c r="B2133" s="189" t="s">
        <v>1475</v>
      </c>
      <c r="C2133" s="154">
        <v>43830</v>
      </c>
      <c r="D2133" s="155">
        <v>1.1379999999999999</v>
      </c>
      <c r="E2133" s="155">
        <v>1.1639999999999999</v>
      </c>
      <c r="F2133" s="156">
        <v>0.176056338028176</v>
      </c>
      <c r="G2133" s="154">
        <v>43829</v>
      </c>
      <c r="H2133" s="155">
        <v>1.1359999999999999</v>
      </c>
      <c r="I2133" s="156">
        <v>6.6541705716963397</v>
      </c>
      <c r="J2133" s="152" t="s">
        <v>16962</v>
      </c>
      <c r="K2133" s="156">
        <v>0.44130626654898403</v>
      </c>
      <c r="L2133" s="156">
        <v>1.5165031222123</v>
      </c>
      <c r="M2133" s="185">
        <v>2.24618149146451</v>
      </c>
      <c r="N2133" s="156">
        <v>3.3605812897366101</v>
      </c>
      <c r="O2133" s="156">
        <v>6.6541705716963397</v>
      </c>
      <c r="P2133" s="152" t="s">
        <v>16962</v>
      </c>
      <c r="Q2133" s="156">
        <v>12.007874015748</v>
      </c>
      <c r="R2133" s="152" t="s">
        <v>16963</v>
      </c>
      <c r="S2133" s="156">
        <v>9.3179634966378408</v>
      </c>
      <c r="T2133" s="152" t="s">
        <v>16964</v>
      </c>
      <c r="U2133" s="156">
        <v>16.689268200000001</v>
      </c>
      <c r="V2133" s="152" t="s">
        <v>157</v>
      </c>
      <c r="W2133" s="152" t="s">
        <v>158</v>
      </c>
      <c r="X2133" s="155">
        <v>0.65404989499999999</v>
      </c>
      <c r="Y2133" s="152" t="s">
        <v>159</v>
      </c>
      <c r="Z2133" s="154">
        <v>42045</v>
      </c>
      <c r="AA2133" s="153" t="s">
        <v>4326</v>
      </c>
      <c r="AB2133" s="152" t="s">
        <v>251</v>
      </c>
      <c r="AC2133" s="152" t="s">
        <v>200</v>
      </c>
      <c r="AD2133" s="152" t="s">
        <v>207</v>
      </c>
    </row>
    <row r="2134" spans="1:30">
      <c r="A2134" s="189" t="s">
        <v>16965</v>
      </c>
      <c r="B2134" s="189" t="s">
        <v>16966</v>
      </c>
      <c r="C2134" s="154">
        <v>43830</v>
      </c>
      <c r="D2134" s="155">
        <v>1.1175999999999999</v>
      </c>
      <c r="E2134" s="155">
        <v>1.1755</v>
      </c>
      <c r="F2134" s="156">
        <v>2.6850443032296001E-2</v>
      </c>
      <c r="G2134" s="154">
        <v>43829</v>
      </c>
      <c r="H2134" s="155">
        <v>1.1173</v>
      </c>
      <c r="I2134" s="156">
        <v>6.6513980341635301</v>
      </c>
      <c r="J2134" s="152" t="s">
        <v>16967</v>
      </c>
      <c r="K2134" s="156">
        <v>0.18825638727027799</v>
      </c>
      <c r="L2134" s="156">
        <v>0.54880791722896605</v>
      </c>
      <c r="M2134" s="185">
        <v>1.39720558882233</v>
      </c>
      <c r="N2134" s="156">
        <v>3.3379565418400401</v>
      </c>
      <c r="O2134" s="156">
        <v>6.6513980341635301</v>
      </c>
      <c r="P2134" s="152" t="s">
        <v>16967</v>
      </c>
      <c r="Q2134" s="156">
        <v>14.256337471065899</v>
      </c>
      <c r="R2134" s="152" t="s">
        <v>16968</v>
      </c>
      <c r="S2134" s="156">
        <v>18.035616638404001</v>
      </c>
      <c r="T2134" s="152" t="s">
        <v>16969</v>
      </c>
      <c r="U2134" s="156">
        <v>18.330705680000001</v>
      </c>
      <c r="V2134" s="152" t="s">
        <v>157</v>
      </c>
      <c r="W2134" s="152" t="s">
        <v>189</v>
      </c>
      <c r="X2134" s="155">
        <v>1.49331815E-2</v>
      </c>
      <c r="Y2134" s="152" t="s">
        <v>159</v>
      </c>
      <c r="Z2134" s="154">
        <v>42631</v>
      </c>
      <c r="AA2134" s="153" t="s">
        <v>4326</v>
      </c>
      <c r="AB2134" s="152" t="s">
        <v>1044</v>
      </c>
      <c r="AC2134" s="152" t="s">
        <v>314</v>
      </c>
      <c r="AD2134" s="152" t="s">
        <v>204</v>
      </c>
    </row>
    <row r="2135" spans="1:30">
      <c r="A2135" s="189" t="s">
        <v>16970</v>
      </c>
      <c r="B2135" s="189" t="s">
        <v>16971</v>
      </c>
      <c r="C2135" s="154">
        <v>43830</v>
      </c>
      <c r="D2135" s="155">
        <v>1.0935999999999999</v>
      </c>
      <c r="E2135" s="155">
        <v>1.0935999999999999</v>
      </c>
      <c r="F2135" s="156">
        <v>3.6589828027804201E-2</v>
      </c>
      <c r="G2135" s="154">
        <v>43829</v>
      </c>
      <c r="H2135" s="155">
        <v>1.0931999999999999</v>
      </c>
      <c r="I2135" s="156">
        <v>6.6510629998049398</v>
      </c>
      <c r="J2135" s="152" t="s">
        <v>16972</v>
      </c>
      <c r="K2135" s="156">
        <v>0.20157595748579599</v>
      </c>
      <c r="L2135" s="156">
        <v>0.59792107441817199</v>
      </c>
      <c r="M2135" s="185">
        <v>1.5601783060921199</v>
      </c>
      <c r="N2135" s="156">
        <v>3.5802235271831599</v>
      </c>
      <c r="O2135" s="156">
        <v>6.6510629998049398</v>
      </c>
      <c r="P2135" s="152" t="s">
        <v>16972</v>
      </c>
      <c r="Q2135" s="157">
        <v>0</v>
      </c>
      <c r="R2135" s="152"/>
      <c r="S2135" s="157">
        <v>0</v>
      </c>
      <c r="T2135" s="152"/>
      <c r="U2135" s="156">
        <v>9.3599999999999905</v>
      </c>
      <c r="V2135" s="152" t="s">
        <v>157</v>
      </c>
      <c r="W2135" s="152" t="s">
        <v>95</v>
      </c>
      <c r="X2135" s="155">
        <v>0.80044867590000002</v>
      </c>
      <c r="Y2135" s="152" t="s">
        <v>159</v>
      </c>
      <c r="Z2135" s="154">
        <v>43349</v>
      </c>
      <c r="AA2135" s="153" t="s">
        <v>4326</v>
      </c>
      <c r="AB2135" s="152" t="s">
        <v>14093</v>
      </c>
      <c r="AC2135" s="152" t="s">
        <v>13996</v>
      </c>
      <c r="AD2135" s="152" t="s">
        <v>207</v>
      </c>
    </row>
    <row r="2136" spans="1:30">
      <c r="A2136" s="189" t="s">
        <v>4033</v>
      </c>
      <c r="B2136" s="189" t="s">
        <v>4034</v>
      </c>
      <c r="C2136" s="154">
        <v>43830</v>
      </c>
      <c r="D2136" s="155">
        <v>1.1269</v>
      </c>
      <c r="E2136" s="155">
        <v>1.1569</v>
      </c>
      <c r="F2136" s="156">
        <v>0.124389160373176</v>
      </c>
      <c r="G2136" s="154">
        <v>43829</v>
      </c>
      <c r="H2136" s="155">
        <v>1.1254999999999999</v>
      </c>
      <c r="I2136" s="156">
        <v>6.6501649433232002</v>
      </c>
      <c r="J2136" s="152" t="s">
        <v>4026</v>
      </c>
      <c r="K2136" s="156">
        <v>0.77803612949381595</v>
      </c>
      <c r="L2136" s="156">
        <v>1.8436511522819601</v>
      </c>
      <c r="M2136" s="185">
        <v>2.3245185858997899</v>
      </c>
      <c r="N2136" s="156">
        <v>2.6031509708307601</v>
      </c>
      <c r="O2136" s="156">
        <v>6.6501649433232002</v>
      </c>
      <c r="P2136" s="152" t="s">
        <v>4026</v>
      </c>
      <c r="Q2136" s="156">
        <v>11.4250856730214</v>
      </c>
      <c r="R2136" s="152" t="s">
        <v>6908</v>
      </c>
      <c r="S2136" s="156">
        <v>16.0161343157895</v>
      </c>
      <c r="T2136" s="152" t="s">
        <v>6909</v>
      </c>
      <c r="U2136" s="156">
        <v>15.72609398</v>
      </c>
      <c r="V2136" s="152" t="s">
        <v>157</v>
      </c>
      <c r="W2136" s="152" t="s">
        <v>166</v>
      </c>
      <c r="X2136" s="155">
        <v>6.9100992632000002</v>
      </c>
      <c r="Y2136" s="152" t="s">
        <v>159</v>
      </c>
      <c r="Z2136" s="154">
        <v>42685</v>
      </c>
      <c r="AA2136" s="153" t="s">
        <v>4326</v>
      </c>
      <c r="AB2136" s="152" t="s">
        <v>280</v>
      </c>
      <c r="AC2136" s="152" t="s">
        <v>200</v>
      </c>
      <c r="AD2136" s="152" t="s">
        <v>226</v>
      </c>
    </row>
    <row r="2137" spans="1:30">
      <c r="A2137" s="189" t="s">
        <v>16973</v>
      </c>
      <c r="B2137" s="189" t="s">
        <v>16974</v>
      </c>
      <c r="C2137" s="154">
        <v>43830</v>
      </c>
      <c r="D2137" s="155">
        <v>1.123</v>
      </c>
      <c r="E2137" s="155">
        <v>1.123</v>
      </c>
      <c r="F2137" s="156">
        <v>8.9126559714785197E-2</v>
      </c>
      <c r="G2137" s="154">
        <v>43829</v>
      </c>
      <c r="H2137" s="155">
        <v>1.1220000000000001</v>
      </c>
      <c r="I2137" s="156">
        <v>6.6476733143399898</v>
      </c>
      <c r="J2137" s="152" t="s">
        <v>16975</v>
      </c>
      <c r="K2137" s="156">
        <v>0.26785714285713302</v>
      </c>
      <c r="L2137" s="156">
        <v>0.53715308863026001</v>
      </c>
      <c r="M2137" s="185">
        <v>0.98920863309351603</v>
      </c>
      <c r="N2137" s="156">
        <v>2.0909090909090802</v>
      </c>
      <c r="O2137" s="156">
        <v>6.6476733143399898</v>
      </c>
      <c r="P2137" s="152" t="s">
        <v>16975</v>
      </c>
      <c r="Q2137" s="156">
        <v>4.2711234911792104</v>
      </c>
      <c r="R2137" s="152" t="s">
        <v>16976</v>
      </c>
      <c r="S2137" s="156">
        <v>12.3</v>
      </c>
      <c r="T2137" s="152" t="s">
        <v>16977</v>
      </c>
      <c r="U2137" s="156">
        <v>12.3</v>
      </c>
      <c r="V2137" s="152" t="s">
        <v>157</v>
      </c>
      <c r="W2137" s="152" t="s">
        <v>189</v>
      </c>
      <c r="X2137" s="155">
        <v>0.46355217970000001</v>
      </c>
      <c r="Y2137" s="152" t="s">
        <v>159</v>
      </c>
      <c r="Z2137" s="154">
        <v>42604</v>
      </c>
      <c r="AA2137" s="153" t="s">
        <v>4326</v>
      </c>
      <c r="AB2137" s="152" t="s">
        <v>230</v>
      </c>
      <c r="AC2137" s="152" t="s">
        <v>231</v>
      </c>
      <c r="AD2137" s="152" t="s">
        <v>540</v>
      </c>
    </row>
    <row r="2138" spans="1:30">
      <c r="A2138" s="189" t="s">
        <v>1319</v>
      </c>
      <c r="B2138" s="189" t="s">
        <v>1320</v>
      </c>
      <c r="C2138" s="154">
        <v>43830</v>
      </c>
      <c r="D2138" s="155">
        <v>1.0838000000000001</v>
      </c>
      <c r="E2138" s="155">
        <v>1.5187999999999999</v>
      </c>
      <c r="F2138" s="156">
        <v>4.6155266315901902E-2</v>
      </c>
      <c r="G2138" s="154">
        <v>43829</v>
      </c>
      <c r="H2138" s="155">
        <v>1.0832999999999999</v>
      </c>
      <c r="I2138" s="156">
        <v>6.6346872374494099</v>
      </c>
      <c r="J2138" s="152" t="s">
        <v>16978</v>
      </c>
      <c r="K2138" s="156">
        <v>0.20340236686392299</v>
      </c>
      <c r="L2138" s="156">
        <v>0.51938415878315403</v>
      </c>
      <c r="M2138" s="185">
        <v>1.0724791631760799</v>
      </c>
      <c r="N2138" s="156">
        <v>2.6325941351076798</v>
      </c>
      <c r="O2138" s="156">
        <v>6.6346872374494099</v>
      </c>
      <c r="P2138" s="152" t="s">
        <v>16978</v>
      </c>
      <c r="Q2138" s="156">
        <v>14.0284468551061</v>
      </c>
      <c r="R2138" s="152" t="s">
        <v>16979</v>
      </c>
      <c r="S2138" s="156">
        <v>16.630013732111401</v>
      </c>
      <c r="T2138" s="152" t="s">
        <v>16980</v>
      </c>
      <c r="U2138" s="156">
        <v>63.422191939999998</v>
      </c>
      <c r="V2138" s="152" t="s">
        <v>157</v>
      </c>
      <c r="W2138" s="152" t="s">
        <v>166</v>
      </c>
      <c r="X2138" s="155">
        <v>25.543885004500002</v>
      </c>
      <c r="Y2138" s="152" t="s">
        <v>159</v>
      </c>
      <c r="Z2138" s="154">
        <v>40882</v>
      </c>
      <c r="AA2138" s="153" t="s">
        <v>4326</v>
      </c>
      <c r="AB2138" s="152" t="s">
        <v>1321</v>
      </c>
      <c r="AC2138" s="152" t="s">
        <v>249</v>
      </c>
      <c r="AD2138" s="152" t="s">
        <v>162</v>
      </c>
    </row>
    <row r="2139" spans="1:30">
      <c r="A2139" s="189" t="s">
        <v>16981</v>
      </c>
      <c r="B2139" s="189" t="s">
        <v>16982</v>
      </c>
      <c r="C2139" s="154">
        <v>43830</v>
      </c>
      <c r="D2139" s="155">
        <v>1.1579999999999999</v>
      </c>
      <c r="E2139" s="155">
        <v>1.1579999999999999</v>
      </c>
      <c r="F2139" s="156">
        <v>8.6430423509065699E-2</v>
      </c>
      <c r="G2139" s="154">
        <v>43829</v>
      </c>
      <c r="H2139" s="155">
        <v>1.157</v>
      </c>
      <c r="I2139" s="156">
        <v>6.6298342541436304</v>
      </c>
      <c r="J2139" s="152" t="s">
        <v>16983</v>
      </c>
      <c r="K2139" s="156">
        <v>0.34662045060658597</v>
      </c>
      <c r="L2139" s="156">
        <v>1.22377622377623</v>
      </c>
      <c r="M2139" s="185">
        <v>1.4010507880910701</v>
      </c>
      <c r="N2139" s="156">
        <v>2.0264317180616702</v>
      </c>
      <c r="O2139" s="156">
        <v>6.6298342541436304</v>
      </c>
      <c r="P2139" s="152" t="s">
        <v>16983</v>
      </c>
      <c r="Q2139" s="156">
        <v>12.209302325581399</v>
      </c>
      <c r="R2139" s="152" t="s">
        <v>16984</v>
      </c>
      <c r="S2139" s="156">
        <v>15.9159159159159</v>
      </c>
      <c r="T2139" s="152" t="s">
        <v>16985</v>
      </c>
      <c r="U2139" s="156">
        <v>15.8</v>
      </c>
      <c r="V2139" s="152" t="s">
        <v>157</v>
      </c>
      <c r="W2139" s="152" t="s">
        <v>166</v>
      </c>
      <c r="X2139" s="155">
        <v>0.27781860330000002</v>
      </c>
      <c r="Y2139" s="152" t="s">
        <v>159</v>
      </c>
      <c r="Z2139" s="154">
        <v>42346</v>
      </c>
      <c r="AA2139" s="153" t="s">
        <v>4326</v>
      </c>
      <c r="AB2139" s="152" t="s">
        <v>846</v>
      </c>
      <c r="AC2139" s="152" t="s">
        <v>246</v>
      </c>
      <c r="AD2139" s="152" t="s">
        <v>241</v>
      </c>
    </row>
    <row r="2140" spans="1:30">
      <c r="A2140" s="189" t="s">
        <v>9092</v>
      </c>
      <c r="B2140" s="189" t="s">
        <v>9093</v>
      </c>
      <c r="C2140" s="154">
        <v>43830</v>
      </c>
      <c r="D2140" s="155">
        <v>1.0972</v>
      </c>
      <c r="E2140" s="155">
        <v>1.0972</v>
      </c>
      <c r="F2140" s="156">
        <v>9.1149393856520804E-3</v>
      </c>
      <c r="G2140" s="154">
        <v>43829</v>
      </c>
      <c r="H2140" s="155">
        <v>1.0971</v>
      </c>
      <c r="I2140" s="156">
        <v>6.6277939747327501</v>
      </c>
      <c r="J2140" s="152" t="s">
        <v>12497</v>
      </c>
      <c r="K2140" s="156">
        <v>0.16432353478181699</v>
      </c>
      <c r="L2140" s="156">
        <v>1.9418377775713</v>
      </c>
      <c r="M2140" s="185">
        <v>4.33624952453403</v>
      </c>
      <c r="N2140" s="156">
        <v>5.3986551392891498</v>
      </c>
      <c r="O2140" s="156">
        <v>6.6277939747327501</v>
      </c>
      <c r="P2140" s="152" t="s">
        <v>12497</v>
      </c>
      <c r="Q2140" s="156">
        <v>6.9395711500974597</v>
      </c>
      <c r="R2140" s="152" t="s">
        <v>12498</v>
      </c>
      <c r="S2140" s="156">
        <v>8.7413280475718604</v>
      </c>
      <c r="T2140" s="152" t="s">
        <v>12499</v>
      </c>
      <c r="U2140" s="156">
        <v>9.7200000000000006</v>
      </c>
      <c r="V2140" s="152" t="s">
        <v>163</v>
      </c>
      <c r="W2140" s="152" t="s">
        <v>189</v>
      </c>
      <c r="X2140" s="155">
        <v>1.7758208465</v>
      </c>
      <c r="Y2140" s="152" t="s">
        <v>159</v>
      </c>
      <c r="Z2140" s="154">
        <v>42384</v>
      </c>
      <c r="AA2140" s="153" t="s">
        <v>4326</v>
      </c>
      <c r="AB2140" s="152" t="s">
        <v>12500</v>
      </c>
      <c r="AC2140" s="152" t="s">
        <v>268</v>
      </c>
      <c r="AD2140" s="152" t="s">
        <v>185</v>
      </c>
    </row>
    <row r="2141" spans="1:30">
      <c r="A2141" s="189" t="s">
        <v>16986</v>
      </c>
      <c r="B2141" s="189" t="s">
        <v>16987</v>
      </c>
      <c r="C2141" s="154">
        <v>43830</v>
      </c>
      <c r="D2141" s="155">
        <v>1.0879000000000001</v>
      </c>
      <c r="E2141" s="155">
        <v>1.1718999999999999</v>
      </c>
      <c r="F2141" s="156">
        <v>7.3590286082251793E-2</v>
      </c>
      <c r="G2141" s="154">
        <v>43826</v>
      </c>
      <c r="H2141" s="155">
        <v>1.0871</v>
      </c>
      <c r="I2141" s="156">
        <v>6.6263265281052499</v>
      </c>
      <c r="J2141" s="152" t="s">
        <v>16988</v>
      </c>
      <c r="K2141" s="156">
        <v>0.23956509720815999</v>
      </c>
      <c r="L2141" s="156">
        <v>0.57317185911067403</v>
      </c>
      <c r="M2141" s="185">
        <v>1.52739106463047</v>
      </c>
      <c r="N2141" s="156">
        <v>3.2948644293253602</v>
      </c>
      <c r="O2141" s="156">
        <v>6.6263265281052499</v>
      </c>
      <c r="P2141" s="152" t="s">
        <v>16988</v>
      </c>
      <c r="Q2141" s="156">
        <v>13.3301343807229</v>
      </c>
      <c r="R2141" s="152" t="s">
        <v>16989</v>
      </c>
      <c r="S2141" s="156">
        <v>16.855510256410302</v>
      </c>
      <c r="T2141" s="152" t="s">
        <v>16990</v>
      </c>
      <c r="U2141" s="156">
        <v>17.580014420000001</v>
      </c>
      <c r="V2141" s="152" t="s">
        <v>174</v>
      </c>
      <c r="W2141" s="152" t="s">
        <v>166</v>
      </c>
      <c r="X2141" s="155">
        <v>2.9002100000000001E-5</v>
      </c>
      <c r="Y2141" s="152" t="s">
        <v>159</v>
      </c>
      <c r="Z2141" s="154">
        <v>42685</v>
      </c>
      <c r="AA2141" s="153" t="s">
        <v>4326</v>
      </c>
      <c r="AB2141" s="152" t="s">
        <v>1305</v>
      </c>
      <c r="AC2141" s="152" t="s">
        <v>511</v>
      </c>
      <c r="AD2141" s="152" t="s">
        <v>221</v>
      </c>
    </row>
    <row r="2142" spans="1:30">
      <c r="A2142" s="189" t="s">
        <v>1322</v>
      </c>
      <c r="B2142" s="189" t="s">
        <v>1323</v>
      </c>
      <c r="C2142" s="154">
        <v>43830</v>
      </c>
      <c r="D2142" s="155">
        <v>1.32</v>
      </c>
      <c r="E2142" s="155">
        <v>1.42</v>
      </c>
      <c r="F2142" s="156">
        <v>7.5815011372253702E-2</v>
      </c>
      <c r="G2142" s="154">
        <v>43826</v>
      </c>
      <c r="H2142" s="155">
        <v>1.319</v>
      </c>
      <c r="I2142" s="156">
        <v>6.6235864297253597</v>
      </c>
      <c r="J2142" s="152" t="s">
        <v>16991</v>
      </c>
      <c r="K2142" s="156">
        <v>0.22779043280182801</v>
      </c>
      <c r="L2142" s="156">
        <v>0.53313023610053201</v>
      </c>
      <c r="M2142" s="185">
        <v>1.3824884792626599</v>
      </c>
      <c r="N2142" s="156">
        <v>3.6920659858601801</v>
      </c>
      <c r="O2142" s="156">
        <v>6.6235864297253597</v>
      </c>
      <c r="P2142" s="152" t="s">
        <v>16991</v>
      </c>
      <c r="Q2142" s="156">
        <v>16.094986807387901</v>
      </c>
      <c r="R2142" s="152" t="s">
        <v>16992</v>
      </c>
      <c r="S2142" s="156">
        <v>19.3490054249548</v>
      </c>
      <c r="T2142" s="152" t="s">
        <v>16993</v>
      </c>
      <c r="U2142" s="156">
        <v>44.347940000000001</v>
      </c>
      <c r="V2142" s="152" t="s">
        <v>174</v>
      </c>
      <c r="W2142" s="152" t="s">
        <v>197</v>
      </c>
      <c r="X2142" s="155">
        <v>12.008026251900001</v>
      </c>
      <c r="Y2142" s="152" t="s">
        <v>159</v>
      </c>
      <c r="Z2142" s="154">
        <v>41884</v>
      </c>
      <c r="AA2142" s="153" t="s">
        <v>4326</v>
      </c>
      <c r="AB2142" s="152" t="s">
        <v>1324</v>
      </c>
      <c r="AC2142" s="152" t="s">
        <v>412</v>
      </c>
      <c r="AD2142" s="152" t="s">
        <v>183</v>
      </c>
    </row>
    <row r="2143" spans="1:30">
      <c r="A2143" s="189" t="s">
        <v>1341</v>
      </c>
      <c r="B2143" s="189" t="s">
        <v>1342</v>
      </c>
      <c r="C2143" s="154">
        <v>43830</v>
      </c>
      <c r="D2143" s="155">
        <v>1.0315000000000001</v>
      </c>
      <c r="E2143" s="155">
        <v>1.1103000000000001</v>
      </c>
      <c r="F2143" s="156">
        <v>2.90923196276359E-2</v>
      </c>
      <c r="G2143" s="154">
        <v>43826</v>
      </c>
      <c r="H2143" s="155">
        <v>1.0311999999999999</v>
      </c>
      <c r="I2143" s="156">
        <v>6.6206057848865099</v>
      </c>
      <c r="J2143" s="152" t="s">
        <v>16994</v>
      </c>
      <c r="K2143" s="156">
        <v>0.213737491499086</v>
      </c>
      <c r="L2143" s="156">
        <v>0.62432933372355603</v>
      </c>
      <c r="M2143" s="185">
        <v>1.23582890754495</v>
      </c>
      <c r="N2143" s="156">
        <v>3.37571313342653</v>
      </c>
      <c r="O2143" s="156">
        <v>6.6206057848865099</v>
      </c>
      <c r="P2143" s="152" t="s">
        <v>16994</v>
      </c>
      <c r="Q2143" s="157">
        <v>0</v>
      </c>
      <c r="R2143" s="152"/>
      <c r="S2143" s="157">
        <v>0</v>
      </c>
      <c r="T2143" s="152"/>
      <c r="U2143" s="156">
        <v>11.3225745</v>
      </c>
      <c r="V2143" s="152" t="s">
        <v>174</v>
      </c>
      <c r="W2143" s="152" t="s">
        <v>95</v>
      </c>
      <c r="X2143" s="155">
        <v>2.1801524407000001</v>
      </c>
      <c r="Y2143" s="152" t="s">
        <v>159</v>
      </c>
      <c r="Z2143" s="154">
        <v>43277</v>
      </c>
      <c r="AA2143" s="153" t="s">
        <v>4326</v>
      </c>
      <c r="AB2143" s="152" t="s">
        <v>4675</v>
      </c>
      <c r="AC2143" s="152" t="s">
        <v>250</v>
      </c>
      <c r="AD2143" s="152" t="s">
        <v>165</v>
      </c>
    </row>
    <row r="2144" spans="1:30">
      <c r="A2144" s="189" t="s">
        <v>1327</v>
      </c>
      <c r="B2144" s="189" t="s">
        <v>1328</v>
      </c>
      <c r="C2144" s="154">
        <v>43830</v>
      </c>
      <c r="D2144" s="155">
        <v>1.0747</v>
      </c>
      <c r="E2144" s="155">
        <v>1.1267</v>
      </c>
      <c r="F2144" s="156">
        <v>1.8613308515576701E-2</v>
      </c>
      <c r="G2144" s="154">
        <v>43829</v>
      </c>
      <c r="H2144" s="155">
        <v>1.0745</v>
      </c>
      <c r="I2144" s="156">
        <v>6.6162122483696999</v>
      </c>
      <c r="J2144" s="152" t="s">
        <v>16995</v>
      </c>
      <c r="K2144" s="156">
        <v>0.13043883350414101</v>
      </c>
      <c r="L2144" s="156">
        <v>0.54261390214237604</v>
      </c>
      <c r="M2144" s="185">
        <v>1.4154765946796699</v>
      </c>
      <c r="N2144" s="156">
        <v>2.8355644302643399</v>
      </c>
      <c r="O2144" s="156">
        <v>6.6162122483696999</v>
      </c>
      <c r="P2144" s="152" t="s">
        <v>16995</v>
      </c>
      <c r="Q2144" s="157">
        <v>0</v>
      </c>
      <c r="R2144" s="152"/>
      <c r="S2144" s="157">
        <v>0</v>
      </c>
      <c r="T2144" s="152"/>
      <c r="U2144" s="156">
        <v>12.81061418</v>
      </c>
      <c r="V2144" s="152" t="s">
        <v>157</v>
      </c>
      <c r="W2144" s="152" t="s">
        <v>95</v>
      </c>
      <c r="X2144" s="155">
        <v>5.8315783743000003</v>
      </c>
      <c r="Y2144" s="152" t="s">
        <v>159</v>
      </c>
      <c r="Z2144" s="154">
        <v>43271</v>
      </c>
      <c r="AA2144" s="153" t="s">
        <v>4326</v>
      </c>
      <c r="AB2144" s="152" t="s">
        <v>222</v>
      </c>
      <c r="AC2144" s="152" t="s">
        <v>223</v>
      </c>
      <c r="AD2144" s="152" t="s">
        <v>207</v>
      </c>
    </row>
    <row r="2145" spans="1:30">
      <c r="A2145" s="189" t="s">
        <v>760</v>
      </c>
      <c r="B2145" s="189" t="s">
        <v>761</v>
      </c>
      <c r="C2145" s="154">
        <v>43830</v>
      </c>
      <c r="D2145" s="155">
        <v>1.2410000000000001</v>
      </c>
      <c r="E2145" s="155">
        <v>1.506</v>
      </c>
      <c r="F2145" s="156">
        <v>8.0645161290329198E-2</v>
      </c>
      <c r="G2145" s="154">
        <v>43829</v>
      </c>
      <c r="H2145" s="155">
        <v>1.24</v>
      </c>
      <c r="I2145" s="156">
        <v>6.6151202749140996</v>
      </c>
      <c r="J2145" s="152" t="s">
        <v>779</v>
      </c>
      <c r="K2145" s="156">
        <v>0.323362974939368</v>
      </c>
      <c r="L2145" s="156">
        <v>0.730519480519498</v>
      </c>
      <c r="M2145" s="185">
        <v>1.5548281505728401</v>
      </c>
      <c r="N2145" s="156">
        <v>4.5492839090143304</v>
      </c>
      <c r="O2145" s="156">
        <v>6.6151202749140996</v>
      </c>
      <c r="P2145" s="152" t="s">
        <v>779</v>
      </c>
      <c r="Q2145" s="156">
        <v>13.540713632205</v>
      </c>
      <c r="R2145" s="152" t="s">
        <v>894</v>
      </c>
      <c r="S2145" s="156">
        <v>13.7802418840533</v>
      </c>
      <c r="T2145" s="152" t="s">
        <v>6534</v>
      </c>
      <c r="U2145" s="156">
        <v>58.117547399999999</v>
      </c>
      <c r="V2145" s="152" t="s">
        <v>163</v>
      </c>
      <c r="W2145" s="152" t="s">
        <v>166</v>
      </c>
      <c r="X2145" s="155">
        <v>11.431739328000001</v>
      </c>
      <c r="Y2145" s="152" t="s">
        <v>159</v>
      </c>
      <c r="Z2145" s="154">
        <v>40800</v>
      </c>
      <c r="AA2145" s="153" t="s">
        <v>4326</v>
      </c>
      <c r="AB2145" s="152" t="s">
        <v>763</v>
      </c>
      <c r="AC2145" s="152" t="s">
        <v>240</v>
      </c>
      <c r="AD2145" s="152" t="s">
        <v>185</v>
      </c>
    </row>
    <row r="2146" spans="1:30">
      <c r="A2146" s="189" t="s">
        <v>16996</v>
      </c>
      <c r="B2146" s="189" t="s">
        <v>16997</v>
      </c>
      <c r="C2146" s="154">
        <v>43830</v>
      </c>
      <c r="D2146" s="155">
        <v>0.98399999999999999</v>
      </c>
      <c r="E2146" s="155">
        <v>1.413</v>
      </c>
      <c r="F2146" s="156">
        <v>0.10172939979654901</v>
      </c>
      <c r="G2146" s="154">
        <v>43826</v>
      </c>
      <c r="H2146" s="155">
        <v>0.98299999999999998</v>
      </c>
      <c r="I2146" s="156">
        <v>6.6088840736728098</v>
      </c>
      <c r="J2146" s="152" t="s">
        <v>16998</v>
      </c>
      <c r="K2146" s="156">
        <v>0.20366598778005601</v>
      </c>
      <c r="L2146" s="156">
        <v>0.61349693251535098</v>
      </c>
      <c r="M2146" s="185">
        <v>1.65289256198348</v>
      </c>
      <c r="N2146" s="156">
        <v>3.3613445378151301</v>
      </c>
      <c r="O2146" s="156">
        <v>6.6088840736728098</v>
      </c>
      <c r="P2146" s="152" t="s">
        <v>16998</v>
      </c>
      <c r="Q2146" s="156">
        <v>9.3333333333333304</v>
      </c>
      <c r="R2146" s="152" t="s">
        <v>16999</v>
      </c>
      <c r="S2146" s="156">
        <v>10.2030882398183</v>
      </c>
      <c r="T2146" s="152" t="s">
        <v>17000</v>
      </c>
      <c r="U2146" s="156">
        <v>43.745967200000003</v>
      </c>
      <c r="V2146" s="152" t="s">
        <v>174</v>
      </c>
      <c r="W2146" s="152" t="s">
        <v>186</v>
      </c>
      <c r="X2146" s="155">
        <v>0.47476763979999997</v>
      </c>
      <c r="Y2146" s="152" t="s">
        <v>159</v>
      </c>
      <c r="Z2146" s="154">
        <v>41249</v>
      </c>
      <c r="AA2146" s="153" t="s">
        <v>4326</v>
      </c>
      <c r="AB2146" s="152" t="s">
        <v>1018</v>
      </c>
      <c r="AC2146" s="152" t="s">
        <v>195</v>
      </c>
      <c r="AD2146" s="152" t="s">
        <v>181</v>
      </c>
    </row>
    <row r="2147" spans="1:30">
      <c r="A2147" s="189" t="s">
        <v>17001</v>
      </c>
      <c r="B2147" s="189" t="s">
        <v>17002</v>
      </c>
      <c r="C2147" s="154">
        <v>43830</v>
      </c>
      <c r="D2147" s="155">
        <v>1.0653999999999999</v>
      </c>
      <c r="E2147" s="155">
        <v>1.1554</v>
      </c>
      <c r="F2147" s="156">
        <v>9.3870271285059793E-3</v>
      </c>
      <c r="G2147" s="154">
        <v>43829</v>
      </c>
      <c r="H2147" s="155">
        <v>1.0652999999999999</v>
      </c>
      <c r="I2147" s="156">
        <v>6.6025878701792999</v>
      </c>
      <c r="J2147" s="152" t="s">
        <v>17003</v>
      </c>
      <c r="K2147" s="156">
        <v>0.16923655509587601</v>
      </c>
      <c r="L2147" s="156">
        <v>0.59484467944479302</v>
      </c>
      <c r="M2147" s="185">
        <v>1.17759248825748</v>
      </c>
      <c r="N2147" s="156">
        <v>3.25892786943994</v>
      </c>
      <c r="O2147" s="156">
        <v>6.6025878701792999</v>
      </c>
      <c r="P2147" s="152" t="s">
        <v>17003</v>
      </c>
      <c r="Q2147" s="156">
        <v>16.197294193031599</v>
      </c>
      <c r="R2147" s="152" t="s">
        <v>17004</v>
      </c>
      <c r="S2147" s="157">
        <v>0</v>
      </c>
      <c r="T2147" s="152"/>
      <c r="U2147" s="156">
        <v>16.057857439999999</v>
      </c>
      <c r="V2147" s="152" t="s">
        <v>174</v>
      </c>
      <c r="W2147" s="152" t="s">
        <v>95</v>
      </c>
      <c r="X2147" s="155">
        <v>9.3440489999999999E-4</v>
      </c>
      <c r="Y2147" s="152" t="s">
        <v>159</v>
      </c>
      <c r="Z2147" s="154">
        <v>42977</v>
      </c>
      <c r="AA2147" s="153" t="s">
        <v>4326</v>
      </c>
      <c r="AB2147" s="152" t="s">
        <v>311</v>
      </c>
      <c r="AC2147" s="152" t="s">
        <v>249</v>
      </c>
      <c r="AD2147" s="152" t="s">
        <v>162</v>
      </c>
    </row>
    <row r="2148" spans="1:30">
      <c r="A2148" s="189" t="s">
        <v>4000</v>
      </c>
      <c r="B2148" s="189" t="s">
        <v>4001</v>
      </c>
      <c r="C2148" s="154">
        <v>43830</v>
      </c>
      <c r="D2148" s="155">
        <v>1.3240000000000001</v>
      </c>
      <c r="E2148" s="155">
        <v>1.3240000000000001</v>
      </c>
      <c r="F2148" s="156">
        <v>0.15128593040847199</v>
      </c>
      <c r="G2148" s="154">
        <v>43829</v>
      </c>
      <c r="H2148" s="155">
        <v>1.3220000000000001</v>
      </c>
      <c r="I2148" s="156">
        <v>6.6022544283413902</v>
      </c>
      <c r="J2148" s="152" t="s">
        <v>6910</v>
      </c>
      <c r="K2148" s="156">
        <v>0.45523520485584301</v>
      </c>
      <c r="L2148" s="156">
        <v>1.2232415902140701</v>
      </c>
      <c r="M2148" s="185">
        <v>1.4559386973180199</v>
      </c>
      <c r="N2148" s="156">
        <v>2.23938223938225</v>
      </c>
      <c r="O2148" s="156">
        <v>6.6022544283413902</v>
      </c>
      <c r="P2148" s="152" t="s">
        <v>6910</v>
      </c>
      <c r="Q2148" s="156">
        <v>12.680851063829801</v>
      </c>
      <c r="R2148" s="152" t="s">
        <v>6911</v>
      </c>
      <c r="S2148" s="156">
        <v>16.651982378854601</v>
      </c>
      <c r="T2148" s="152" t="s">
        <v>6912</v>
      </c>
      <c r="U2148" s="156">
        <v>32.4</v>
      </c>
      <c r="V2148" s="152" t="s">
        <v>163</v>
      </c>
      <c r="W2148" s="152" t="s">
        <v>197</v>
      </c>
      <c r="X2148" s="155">
        <v>3.2129796813999998</v>
      </c>
      <c r="Y2148" s="152" t="s">
        <v>159</v>
      </c>
      <c r="Z2148" s="154">
        <v>41975</v>
      </c>
      <c r="AA2148" s="153" t="s">
        <v>4326</v>
      </c>
      <c r="AB2148" s="152" t="s">
        <v>846</v>
      </c>
      <c r="AC2148" s="152" t="s">
        <v>246</v>
      </c>
      <c r="AD2148" s="152" t="s">
        <v>183</v>
      </c>
    </row>
    <row r="2149" spans="1:30">
      <c r="A2149" s="189" t="s">
        <v>9094</v>
      </c>
      <c r="B2149" s="189" t="s">
        <v>9095</v>
      </c>
      <c r="C2149" s="154">
        <v>43830</v>
      </c>
      <c r="D2149" s="155">
        <v>1.1385000000000001</v>
      </c>
      <c r="E2149" s="155">
        <v>1.1385000000000001</v>
      </c>
      <c r="F2149" s="156">
        <v>0.14073357375319301</v>
      </c>
      <c r="G2149" s="154">
        <v>43829</v>
      </c>
      <c r="H2149" s="155">
        <v>1.1369</v>
      </c>
      <c r="I2149" s="156">
        <v>6.6011235955056202</v>
      </c>
      <c r="J2149" s="152" t="s">
        <v>12501</v>
      </c>
      <c r="K2149" s="156">
        <v>0.68093385214008095</v>
      </c>
      <c r="L2149" s="156">
        <v>1.7881090746535599</v>
      </c>
      <c r="M2149" s="185">
        <v>2.4475839107351902</v>
      </c>
      <c r="N2149" s="156">
        <v>3.43417825020442</v>
      </c>
      <c r="O2149" s="156">
        <v>6.6011235955056202</v>
      </c>
      <c r="P2149" s="152" t="s">
        <v>12501</v>
      </c>
      <c r="Q2149" s="156">
        <v>7.8635717669350997</v>
      </c>
      <c r="R2149" s="152" t="s">
        <v>12502</v>
      </c>
      <c r="S2149" s="156">
        <v>16.232771822358298</v>
      </c>
      <c r="T2149" s="152" t="s">
        <v>12503</v>
      </c>
      <c r="U2149" s="156">
        <v>13.85</v>
      </c>
      <c r="V2149" s="152" t="s">
        <v>157</v>
      </c>
      <c r="W2149" s="152" t="s">
        <v>166</v>
      </c>
      <c r="X2149" s="155">
        <v>1.6159654391</v>
      </c>
      <c r="Y2149" s="152" t="s">
        <v>159</v>
      </c>
      <c r="Z2149" s="154">
        <v>42642</v>
      </c>
      <c r="AA2149" s="153" t="s">
        <v>4326</v>
      </c>
      <c r="AB2149" s="152" t="s">
        <v>16913</v>
      </c>
      <c r="AC2149" s="152" t="s">
        <v>270</v>
      </c>
      <c r="AD2149" s="152" t="s">
        <v>247</v>
      </c>
    </row>
    <row r="2150" spans="1:30">
      <c r="A2150" s="189" t="s">
        <v>17005</v>
      </c>
      <c r="B2150" s="189" t="s">
        <v>17006</v>
      </c>
      <c r="C2150" s="154">
        <v>43830</v>
      </c>
      <c r="D2150" s="155">
        <v>1.1278999999999999</v>
      </c>
      <c r="E2150" s="155">
        <v>1.2999000000000001</v>
      </c>
      <c r="F2150" s="156">
        <v>0.13316761363634799</v>
      </c>
      <c r="G2150" s="154">
        <v>43829</v>
      </c>
      <c r="H2150" s="155">
        <v>1.1264000000000001</v>
      </c>
      <c r="I2150" s="156">
        <v>6.5967299877138199</v>
      </c>
      <c r="J2150" s="152" t="s">
        <v>17007</v>
      </c>
      <c r="K2150" s="156">
        <v>0.63347608850820103</v>
      </c>
      <c r="L2150" s="156">
        <v>2.0262324739936699</v>
      </c>
      <c r="M2150" s="185">
        <v>2.4525388318648198</v>
      </c>
      <c r="N2150" s="156">
        <v>3.4960543218938902</v>
      </c>
      <c r="O2150" s="156">
        <v>6.5967299877138199</v>
      </c>
      <c r="P2150" s="152" t="s">
        <v>17007</v>
      </c>
      <c r="Q2150" s="156">
        <v>9.0601431057822399</v>
      </c>
      <c r="R2150" s="152" t="s">
        <v>17008</v>
      </c>
      <c r="S2150" s="156">
        <v>9.5124207041803004</v>
      </c>
      <c r="T2150" s="152" t="s">
        <v>17009</v>
      </c>
      <c r="U2150" s="156">
        <v>32.47670497</v>
      </c>
      <c r="V2150" s="152" t="s">
        <v>157</v>
      </c>
      <c r="W2150" s="152" t="s">
        <v>158</v>
      </c>
      <c r="X2150" s="155">
        <v>0.45648528599999999</v>
      </c>
      <c r="Y2150" s="152" t="s">
        <v>159</v>
      </c>
      <c r="Z2150" s="154">
        <v>40961</v>
      </c>
      <c r="AA2150" s="153" t="s">
        <v>4326</v>
      </c>
      <c r="AB2150" s="152" t="s">
        <v>17010</v>
      </c>
      <c r="AC2150" s="152" t="s">
        <v>182</v>
      </c>
      <c r="AD2150" s="152" t="s">
        <v>247</v>
      </c>
    </row>
    <row r="2151" spans="1:30">
      <c r="A2151" s="189" t="s">
        <v>17011</v>
      </c>
      <c r="B2151" s="189" t="s">
        <v>17012</v>
      </c>
      <c r="C2151" s="154">
        <v>43830</v>
      </c>
      <c r="D2151" s="155">
        <v>1.488</v>
      </c>
      <c r="E2151" s="155">
        <v>1.754</v>
      </c>
      <c r="F2151" s="156">
        <v>0.20202020202019599</v>
      </c>
      <c r="G2151" s="154">
        <v>43829</v>
      </c>
      <c r="H2151" s="155">
        <v>1.4850000000000001</v>
      </c>
      <c r="I2151" s="156">
        <v>6.5902578796561802</v>
      </c>
      <c r="J2151" s="152" t="s">
        <v>17013</v>
      </c>
      <c r="K2151" s="156">
        <v>0.60851926977687099</v>
      </c>
      <c r="L2151" s="156">
        <v>1.22448979591837</v>
      </c>
      <c r="M2151" s="185">
        <v>1.7088174982911799</v>
      </c>
      <c r="N2151" s="156">
        <v>3.1185031185031198</v>
      </c>
      <c r="O2151" s="156">
        <v>6.5902578796561802</v>
      </c>
      <c r="P2151" s="152" t="s">
        <v>17013</v>
      </c>
      <c r="Q2151" s="156">
        <v>9.0109890109890198</v>
      </c>
      <c r="R2151" s="152" t="s">
        <v>17014</v>
      </c>
      <c r="S2151" s="156">
        <v>12.7272727272727</v>
      </c>
      <c r="T2151" s="152" t="s">
        <v>17015</v>
      </c>
      <c r="U2151" s="156">
        <v>89.878620799999993</v>
      </c>
      <c r="V2151" s="152" t="s">
        <v>157</v>
      </c>
      <c r="W2151" s="152" t="s">
        <v>189</v>
      </c>
      <c r="X2151" s="155">
        <v>0.36228255059999998</v>
      </c>
      <c r="Y2151" s="152" t="s">
        <v>159</v>
      </c>
      <c r="Z2151" s="154">
        <v>39883</v>
      </c>
      <c r="AA2151" s="153" t="s">
        <v>4326</v>
      </c>
      <c r="AB2151" s="152" t="s">
        <v>307</v>
      </c>
      <c r="AC2151" s="152" t="s">
        <v>238</v>
      </c>
      <c r="AD2151" s="152" t="s">
        <v>181</v>
      </c>
    </row>
    <row r="2152" spans="1:30">
      <c r="A2152" s="189" t="s">
        <v>1468</v>
      </c>
      <c r="B2152" s="189" t="s">
        <v>1469</v>
      </c>
      <c r="C2152" s="154">
        <v>43830</v>
      </c>
      <c r="D2152" s="155">
        <v>1.0740000000000001</v>
      </c>
      <c r="E2152" s="155">
        <v>1.4710000000000001</v>
      </c>
      <c r="F2152" s="156">
        <v>0.18656716417910801</v>
      </c>
      <c r="G2152" s="154">
        <v>43829</v>
      </c>
      <c r="H2152" s="155">
        <v>1.0720000000000001</v>
      </c>
      <c r="I2152" s="156">
        <v>6.5760004818676796</v>
      </c>
      <c r="J2152" s="152" t="s">
        <v>17016</v>
      </c>
      <c r="K2152" s="156">
        <v>0.280112044817933</v>
      </c>
      <c r="L2152" s="156">
        <v>1.41643059490086</v>
      </c>
      <c r="M2152" s="185">
        <v>1.8695742687997601</v>
      </c>
      <c r="N2152" s="156">
        <v>3.8178994597330802</v>
      </c>
      <c r="O2152" s="156">
        <v>6.5760004818676796</v>
      </c>
      <c r="P2152" s="152" t="s">
        <v>17016</v>
      </c>
      <c r="Q2152" s="156">
        <v>13.545984587783799</v>
      </c>
      <c r="R2152" s="152" t="s">
        <v>17017</v>
      </c>
      <c r="S2152" s="156">
        <v>16.549846613915701</v>
      </c>
      <c r="T2152" s="152" t="s">
        <v>17018</v>
      </c>
      <c r="U2152" s="156">
        <v>54.304265000000001</v>
      </c>
      <c r="V2152" s="152" t="s">
        <v>157</v>
      </c>
      <c r="W2152" s="152" t="s">
        <v>166</v>
      </c>
      <c r="X2152" s="155">
        <v>2.2644525653000001</v>
      </c>
      <c r="Y2152" s="152" t="s">
        <v>159</v>
      </c>
      <c r="Z2152" s="154">
        <v>41177</v>
      </c>
      <c r="AA2152" s="153" t="s">
        <v>4326</v>
      </c>
      <c r="AB2152" s="152" t="s">
        <v>583</v>
      </c>
      <c r="AC2152" s="152" t="s">
        <v>381</v>
      </c>
      <c r="AD2152" s="152" t="s">
        <v>173</v>
      </c>
    </row>
    <row r="2153" spans="1:30">
      <c r="A2153" s="189" t="s">
        <v>4027</v>
      </c>
      <c r="B2153" s="189" t="s">
        <v>4028</v>
      </c>
      <c r="C2153" s="154">
        <v>43830</v>
      </c>
      <c r="D2153" s="155">
        <v>1.446</v>
      </c>
      <c r="E2153" s="155">
        <v>1.6060000000000001</v>
      </c>
      <c r="F2153" s="156">
        <v>0.13850415512466099</v>
      </c>
      <c r="G2153" s="154">
        <v>43829</v>
      </c>
      <c r="H2153" s="155">
        <v>1.444</v>
      </c>
      <c r="I2153" s="156">
        <v>6.5725972148541096</v>
      </c>
      <c r="J2153" s="152" t="s">
        <v>4032</v>
      </c>
      <c r="K2153" s="156">
        <v>0.48644892286309599</v>
      </c>
      <c r="L2153" s="156">
        <v>1.7161244303797401</v>
      </c>
      <c r="M2153" s="185">
        <v>1.9742871827411099</v>
      </c>
      <c r="N2153" s="156">
        <v>2.4945641581632598</v>
      </c>
      <c r="O2153" s="156">
        <v>6.5725972148541096</v>
      </c>
      <c r="P2153" s="152" t="s">
        <v>4032</v>
      </c>
      <c r="Q2153" s="156">
        <v>9.3275351020408195</v>
      </c>
      <c r="R2153" s="152" t="s">
        <v>6913</v>
      </c>
      <c r="S2153" s="156">
        <v>14.6301544935806</v>
      </c>
      <c r="T2153" s="152" t="s">
        <v>6914</v>
      </c>
      <c r="U2153" s="156">
        <v>60.711476599999997</v>
      </c>
      <c r="V2153" s="152" t="s">
        <v>157</v>
      </c>
      <c r="W2153" s="152" t="s">
        <v>166</v>
      </c>
      <c r="X2153" s="155">
        <v>8.5744121212</v>
      </c>
      <c r="Y2153" s="152" t="s">
        <v>159</v>
      </c>
      <c r="Z2153" s="154">
        <v>41591</v>
      </c>
      <c r="AA2153" s="153" t="s">
        <v>4326</v>
      </c>
      <c r="AB2153" s="152" t="s">
        <v>4029</v>
      </c>
      <c r="AC2153" s="152" t="s">
        <v>248</v>
      </c>
      <c r="AD2153" s="152" t="s">
        <v>226</v>
      </c>
    </row>
    <row r="2154" spans="1:30">
      <c r="A2154" s="189" t="s">
        <v>1308</v>
      </c>
      <c r="B2154" s="189" t="s">
        <v>1309</v>
      </c>
      <c r="C2154" s="154">
        <v>43830</v>
      </c>
      <c r="D2154" s="155">
        <v>1.0642</v>
      </c>
      <c r="E2154" s="155">
        <v>1.1272</v>
      </c>
      <c r="F2154" s="156">
        <v>1.87969924812133E-2</v>
      </c>
      <c r="G2154" s="154">
        <v>43829</v>
      </c>
      <c r="H2154" s="155">
        <v>1.0640000000000001</v>
      </c>
      <c r="I2154" s="156">
        <v>6.5713503524855703</v>
      </c>
      <c r="J2154" s="152" t="s">
        <v>17019</v>
      </c>
      <c r="K2154" s="156">
        <v>9.4055680963142402E-2</v>
      </c>
      <c r="L2154" s="156">
        <v>0.30160226201697299</v>
      </c>
      <c r="M2154" s="185">
        <v>0.89119362829112503</v>
      </c>
      <c r="N2154" s="156">
        <v>2.7616840478949398</v>
      </c>
      <c r="O2154" s="156">
        <v>6.5713503524855703</v>
      </c>
      <c r="P2154" s="152" t="s">
        <v>17019</v>
      </c>
      <c r="Q2154" s="157">
        <v>0</v>
      </c>
      <c r="R2154" s="152"/>
      <c r="S2154" s="157">
        <v>0</v>
      </c>
      <c r="T2154" s="152"/>
      <c r="U2154" s="156">
        <v>13.10945478</v>
      </c>
      <c r="V2154" s="152" t="s">
        <v>174</v>
      </c>
      <c r="W2154" s="152" t="s">
        <v>95</v>
      </c>
      <c r="X2154" s="155">
        <v>60.983779874500001</v>
      </c>
      <c r="Y2154" s="152" t="s">
        <v>159</v>
      </c>
      <c r="Z2154" s="154">
        <v>43229</v>
      </c>
      <c r="AA2154" s="153" t="s">
        <v>4326</v>
      </c>
      <c r="AB2154" s="152" t="s">
        <v>801</v>
      </c>
      <c r="AC2154" s="152" t="s">
        <v>175</v>
      </c>
      <c r="AD2154" s="152" t="s">
        <v>177</v>
      </c>
    </row>
    <row r="2155" spans="1:30">
      <c r="A2155" s="189" t="s">
        <v>9096</v>
      </c>
      <c r="B2155" s="189" t="s">
        <v>9097</v>
      </c>
      <c r="C2155" s="154">
        <v>43830</v>
      </c>
      <c r="D2155" s="155">
        <v>1.0972999999999999</v>
      </c>
      <c r="E2155" s="155">
        <v>1.1306</v>
      </c>
      <c r="F2155" s="156">
        <v>0</v>
      </c>
      <c r="G2155" s="154">
        <v>43829</v>
      </c>
      <c r="H2155" s="155">
        <v>1.0972999999999999</v>
      </c>
      <c r="I2155" s="156">
        <v>6.5652482807347896</v>
      </c>
      <c r="J2155" s="152" t="s">
        <v>12505</v>
      </c>
      <c r="K2155" s="156">
        <v>0.58667155559628203</v>
      </c>
      <c r="L2155" s="156">
        <v>1.4327971898687299</v>
      </c>
      <c r="M2155" s="185">
        <v>2.3794108516607801</v>
      </c>
      <c r="N2155" s="156">
        <v>4.3437054238538799</v>
      </c>
      <c r="O2155" s="156">
        <v>6.5652482807347896</v>
      </c>
      <c r="P2155" s="152" t="s">
        <v>12505</v>
      </c>
      <c r="Q2155" s="157">
        <v>0</v>
      </c>
      <c r="R2155" s="152"/>
      <c r="S2155" s="157">
        <v>0</v>
      </c>
      <c r="T2155" s="152"/>
      <c r="U2155" s="156">
        <v>13.119011049999999</v>
      </c>
      <c r="V2155" s="152" t="s">
        <v>163</v>
      </c>
      <c r="W2155" s="152" t="s">
        <v>95</v>
      </c>
      <c r="X2155" s="155">
        <v>3.1995875640999998</v>
      </c>
      <c r="Y2155" s="152" t="s">
        <v>159</v>
      </c>
      <c r="Z2155" s="154">
        <v>43116</v>
      </c>
      <c r="AA2155" s="153" t="s">
        <v>4326</v>
      </c>
      <c r="AB2155" s="152" t="s">
        <v>596</v>
      </c>
      <c r="AC2155" s="152" t="s">
        <v>261</v>
      </c>
      <c r="AD2155" s="152" t="s">
        <v>235</v>
      </c>
    </row>
    <row r="2156" spans="1:30">
      <c r="A2156" s="189" t="s">
        <v>1331</v>
      </c>
      <c r="B2156" s="189" t="s">
        <v>1332</v>
      </c>
      <c r="C2156" s="154">
        <v>43830</v>
      </c>
      <c r="D2156" s="155">
        <v>1.0343</v>
      </c>
      <c r="E2156" s="155">
        <v>1.1560999999999999</v>
      </c>
      <c r="F2156" s="156">
        <v>9.6693096113010506E-3</v>
      </c>
      <c r="G2156" s="154">
        <v>43829</v>
      </c>
      <c r="H2156" s="155">
        <v>1.0342</v>
      </c>
      <c r="I2156" s="156">
        <v>6.5637221411901496</v>
      </c>
      <c r="J2156" s="152" t="s">
        <v>17020</v>
      </c>
      <c r="K2156" s="156">
        <v>0.12584704743467501</v>
      </c>
      <c r="L2156" s="156">
        <v>0.51506316812439701</v>
      </c>
      <c r="M2156" s="185">
        <v>1.51143028695424</v>
      </c>
      <c r="N2156" s="156">
        <v>3.57445207669425</v>
      </c>
      <c r="O2156" s="156">
        <v>6.5637221411901496</v>
      </c>
      <c r="P2156" s="152" t="s">
        <v>17020</v>
      </c>
      <c r="Q2156" s="156">
        <v>15.601459749428299</v>
      </c>
      <c r="R2156" s="152" t="s">
        <v>17021</v>
      </c>
      <c r="S2156" s="157">
        <v>0</v>
      </c>
      <c r="T2156" s="152"/>
      <c r="U2156" s="156">
        <v>16.260388070000001</v>
      </c>
      <c r="V2156" s="152" t="s">
        <v>163</v>
      </c>
      <c r="W2156" s="152" t="s">
        <v>95</v>
      </c>
      <c r="X2156" s="155">
        <v>2.3655442373</v>
      </c>
      <c r="Y2156" s="152" t="s">
        <v>159</v>
      </c>
      <c r="Z2156" s="154">
        <v>42797</v>
      </c>
      <c r="AA2156" s="153" t="s">
        <v>4326</v>
      </c>
      <c r="AB2156" s="152" t="s">
        <v>1333</v>
      </c>
      <c r="AC2156" s="152" t="s">
        <v>195</v>
      </c>
      <c r="AD2156" s="152" t="s">
        <v>338</v>
      </c>
    </row>
    <row r="2157" spans="1:30">
      <c r="A2157" s="189" t="s">
        <v>17022</v>
      </c>
      <c r="B2157" s="189" t="s">
        <v>17023</v>
      </c>
      <c r="C2157" s="154">
        <v>43830</v>
      </c>
      <c r="D2157" s="155">
        <v>1.0848</v>
      </c>
      <c r="E2157" s="155">
        <v>1.0848</v>
      </c>
      <c r="F2157" s="156">
        <v>1.8439977872024501E-2</v>
      </c>
      <c r="G2157" s="154">
        <v>43829</v>
      </c>
      <c r="H2157" s="155">
        <v>1.0846</v>
      </c>
      <c r="I2157" s="156">
        <v>6.5618860510805499</v>
      </c>
      <c r="J2157" s="152" t="s">
        <v>17024</v>
      </c>
      <c r="K2157" s="156">
        <v>0.14771048744461299</v>
      </c>
      <c r="L2157" s="156">
        <v>0.37938373276579901</v>
      </c>
      <c r="M2157" s="185">
        <v>0.799107972495813</v>
      </c>
      <c r="N2157" s="156">
        <v>1.5065032282212001</v>
      </c>
      <c r="O2157" s="156">
        <v>6.5618860510805499</v>
      </c>
      <c r="P2157" s="152" t="s">
        <v>17024</v>
      </c>
      <c r="Q2157" s="156">
        <v>-4.67486818980667</v>
      </c>
      <c r="R2157" s="152" t="s">
        <v>17025</v>
      </c>
      <c r="S2157" s="156">
        <v>8.5885885885885909</v>
      </c>
      <c r="T2157" s="152" t="s">
        <v>17026</v>
      </c>
      <c r="U2157" s="156">
        <v>8.48</v>
      </c>
      <c r="V2157" s="152" t="s">
        <v>157</v>
      </c>
      <c r="W2157" s="152" t="s">
        <v>158</v>
      </c>
      <c r="X2157" s="155">
        <v>9.5573162200000006E-2</v>
      </c>
      <c r="Y2157" s="152" t="s">
        <v>159</v>
      </c>
      <c r="Z2157" s="154">
        <v>42349</v>
      </c>
      <c r="AA2157" s="153" t="s">
        <v>4326</v>
      </c>
      <c r="AB2157" s="152" t="s">
        <v>6431</v>
      </c>
      <c r="AC2157" s="152" t="s">
        <v>268</v>
      </c>
      <c r="AD2157" s="152" t="s">
        <v>185</v>
      </c>
    </row>
    <row r="2158" spans="1:30">
      <c r="A2158" s="189" t="s">
        <v>17027</v>
      </c>
      <c r="B2158" s="189" t="s">
        <v>17028</v>
      </c>
      <c r="C2158" s="154">
        <v>43830</v>
      </c>
      <c r="D2158" s="155">
        <v>1.0669999999999999</v>
      </c>
      <c r="E2158" s="155">
        <v>1.0669999999999999</v>
      </c>
      <c r="F2158" s="156">
        <v>0.51813471502589104</v>
      </c>
      <c r="G2158" s="154">
        <v>43829</v>
      </c>
      <c r="H2158" s="155">
        <v>1.0615000000000001</v>
      </c>
      <c r="I2158" s="156">
        <v>6.5614700888844402</v>
      </c>
      <c r="J2158" s="152" t="s">
        <v>17029</v>
      </c>
      <c r="K2158" s="156">
        <v>1.5320201731848899</v>
      </c>
      <c r="L2158" s="156">
        <v>2.9425952725518498</v>
      </c>
      <c r="M2158" s="185">
        <v>3.1914893617021201</v>
      </c>
      <c r="N2158" s="156">
        <v>4.8648648648648498</v>
      </c>
      <c r="O2158" s="156">
        <v>6.5614700888844402</v>
      </c>
      <c r="P2158" s="152" t="s">
        <v>17029</v>
      </c>
      <c r="Q2158" s="157">
        <v>0</v>
      </c>
      <c r="R2158" s="152"/>
      <c r="S2158" s="157">
        <v>0</v>
      </c>
      <c r="T2158" s="152"/>
      <c r="U2158" s="156">
        <v>6.6999999999999904</v>
      </c>
      <c r="V2158" s="152" t="s">
        <v>157</v>
      </c>
      <c r="W2158" s="152" t="s">
        <v>95</v>
      </c>
      <c r="X2158" s="155">
        <v>0.32146242650000001</v>
      </c>
      <c r="Y2158" s="152" t="s">
        <v>159</v>
      </c>
      <c r="Z2158" s="154">
        <v>43444</v>
      </c>
      <c r="AA2158" s="153" t="s">
        <v>4326</v>
      </c>
      <c r="AB2158" s="152" t="s">
        <v>17030</v>
      </c>
      <c r="AC2158" s="152" t="s">
        <v>161</v>
      </c>
      <c r="AD2158" s="152" t="s">
        <v>183</v>
      </c>
    </row>
    <row r="2159" spans="1:30">
      <c r="A2159" s="189" t="s">
        <v>17031</v>
      </c>
      <c r="B2159" s="189" t="s">
        <v>17032</v>
      </c>
      <c r="C2159" s="154">
        <v>43830</v>
      </c>
      <c r="D2159" s="155">
        <v>1.137</v>
      </c>
      <c r="E2159" s="155">
        <v>1.456</v>
      </c>
      <c r="F2159" s="156">
        <v>8.8028169014094701E-2</v>
      </c>
      <c r="G2159" s="154">
        <v>43829</v>
      </c>
      <c r="H2159" s="155">
        <v>1.1359999999999999</v>
      </c>
      <c r="I2159" s="156">
        <v>6.5604498594189398</v>
      </c>
      <c r="J2159" s="152" t="s">
        <v>17033</v>
      </c>
      <c r="K2159" s="156">
        <v>0.26455026455028102</v>
      </c>
      <c r="L2159" s="156">
        <v>1.60857908847186</v>
      </c>
      <c r="M2159" s="185">
        <v>2.24820143884891</v>
      </c>
      <c r="N2159" s="156">
        <v>4.1208791208791302</v>
      </c>
      <c r="O2159" s="156">
        <v>6.5604498594189398</v>
      </c>
      <c r="P2159" s="152" t="s">
        <v>17033</v>
      </c>
      <c r="Q2159" s="156">
        <v>12.4629080118694</v>
      </c>
      <c r="R2159" s="152" t="s">
        <v>17034</v>
      </c>
      <c r="S2159" s="156">
        <v>16.403288704090102</v>
      </c>
      <c r="T2159" s="152" t="s">
        <v>17035</v>
      </c>
      <c r="U2159" s="156">
        <v>51.420998300000001</v>
      </c>
      <c r="V2159" s="152" t="s">
        <v>157</v>
      </c>
      <c r="W2159" s="152" t="s">
        <v>158</v>
      </c>
      <c r="X2159" s="155">
        <v>0.4305824862</v>
      </c>
      <c r="Y2159" s="152" t="s">
        <v>159</v>
      </c>
      <c r="Z2159" s="154">
        <v>41312</v>
      </c>
      <c r="AA2159" s="153" t="s">
        <v>4326</v>
      </c>
      <c r="AB2159" s="152" t="s">
        <v>626</v>
      </c>
      <c r="AC2159" s="152" t="s">
        <v>270</v>
      </c>
      <c r="AD2159" s="152" t="s">
        <v>247</v>
      </c>
    </row>
    <row r="2160" spans="1:30">
      <c r="A2160" s="189" t="s">
        <v>1353</v>
      </c>
      <c r="B2160" s="189" t="s">
        <v>1354</v>
      </c>
      <c r="C2160" s="154">
        <v>43830</v>
      </c>
      <c r="D2160" s="155">
        <v>1.052</v>
      </c>
      <c r="E2160" s="155">
        <v>1.1247</v>
      </c>
      <c r="F2160" s="156">
        <v>2.8525244841690899E-2</v>
      </c>
      <c r="G2160" s="154">
        <v>43826</v>
      </c>
      <c r="H2160" s="155">
        <v>1.0517000000000001</v>
      </c>
      <c r="I2160" s="156">
        <v>6.55382120582121</v>
      </c>
      <c r="J2160" s="152" t="s">
        <v>17036</v>
      </c>
      <c r="K2160" s="156">
        <v>0.219110221968188</v>
      </c>
      <c r="L2160" s="156">
        <v>0.67949086036943696</v>
      </c>
      <c r="M2160" s="185">
        <v>1.3682705399994699</v>
      </c>
      <c r="N2160" s="156">
        <v>3.4222014434450201</v>
      </c>
      <c r="O2160" s="156">
        <v>6.55382120582121</v>
      </c>
      <c r="P2160" s="152" t="s">
        <v>17036</v>
      </c>
      <c r="Q2160" s="157">
        <v>0</v>
      </c>
      <c r="R2160" s="152"/>
      <c r="S2160" s="157">
        <v>0</v>
      </c>
      <c r="T2160" s="152"/>
      <c r="U2160" s="156">
        <v>12.7552536</v>
      </c>
      <c r="V2160" s="152" t="s">
        <v>174</v>
      </c>
      <c r="W2160" s="152" t="s">
        <v>95</v>
      </c>
      <c r="X2160" s="155">
        <v>12.650548856</v>
      </c>
      <c r="Y2160" s="152" t="s">
        <v>159</v>
      </c>
      <c r="Z2160" s="154">
        <v>43235</v>
      </c>
      <c r="AA2160" s="153" t="s">
        <v>4326</v>
      </c>
      <c r="AB2160" s="152" t="s">
        <v>216</v>
      </c>
      <c r="AC2160" s="152" t="s">
        <v>217</v>
      </c>
      <c r="AD2160" s="152" t="s">
        <v>272</v>
      </c>
    </row>
    <row r="2161" spans="1:30">
      <c r="A2161" s="189" t="s">
        <v>1346</v>
      </c>
      <c r="B2161" s="189" t="s">
        <v>1347</v>
      </c>
      <c r="C2161" s="154">
        <v>43830</v>
      </c>
      <c r="D2161" s="155">
        <v>1.1870000000000001</v>
      </c>
      <c r="E2161" s="155">
        <v>1.1870000000000001</v>
      </c>
      <c r="F2161" s="156">
        <v>0</v>
      </c>
      <c r="G2161" s="154">
        <v>43829</v>
      </c>
      <c r="H2161" s="155">
        <v>1.1870000000000001</v>
      </c>
      <c r="I2161" s="156">
        <v>6.5529622980251299</v>
      </c>
      <c r="J2161" s="152" t="s">
        <v>17037</v>
      </c>
      <c r="K2161" s="156">
        <v>0.253378378378388</v>
      </c>
      <c r="L2161" s="156">
        <v>0.59322033898306104</v>
      </c>
      <c r="M2161" s="185">
        <v>1.19352088661552</v>
      </c>
      <c r="N2161" s="156">
        <v>2.77056277056277</v>
      </c>
      <c r="O2161" s="156">
        <v>6.5529622980251299</v>
      </c>
      <c r="P2161" s="152" t="s">
        <v>17037</v>
      </c>
      <c r="Q2161" s="156">
        <v>15.354713313896999</v>
      </c>
      <c r="R2161" s="152" t="s">
        <v>17038</v>
      </c>
      <c r="S2161" s="156">
        <v>17.9920477137177</v>
      </c>
      <c r="T2161" s="152" t="s">
        <v>17039</v>
      </c>
      <c r="U2161" s="156">
        <v>18.7</v>
      </c>
      <c r="V2161" s="152" t="s">
        <v>174</v>
      </c>
      <c r="W2161" s="152" t="s">
        <v>197</v>
      </c>
      <c r="X2161" s="155">
        <v>2.4974303236000002</v>
      </c>
      <c r="Y2161" s="152" t="s">
        <v>159</v>
      </c>
      <c r="Z2161" s="154">
        <v>42517</v>
      </c>
      <c r="AA2161" s="153" t="s">
        <v>4326</v>
      </c>
      <c r="AB2161" s="152" t="s">
        <v>870</v>
      </c>
      <c r="AC2161" s="152" t="s">
        <v>217</v>
      </c>
      <c r="AD2161" s="152" t="s">
        <v>162</v>
      </c>
    </row>
    <row r="2162" spans="1:30">
      <c r="A2162" s="189" t="s">
        <v>9098</v>
      </c>
      <c r="B2162" s="189" t="s">
        <v>9099</v>
      </c>
      <c r="C2162" s="154">
        <v>43830</v>
      </c>
      <c r="D2162" s="155">
        <v>1.0968</v>
      </c>
      <c r="E2162" s="155">
        <v>1.0968</v>
      </c>
      <c r="F2162" s="156">
        <v>0.12780719371919599</v>
      </c>
      <c r="G2162" s="154">
        <v>43829</v>
      </c>
      <c r="H2162" s="155">
        <v>1.0953999999999999</v>
      </c>
      <c r="I2162" s="156">
        <v>6.5475034000388499</v>
      </c>
      <c r="J2162" s="152" t="s">
        <v>12506</v>
      </c>
      <c r="K2162" s="156">
        <v>0.219298245614031</v>
      </c>
      <c r="L2162" s="156">
        <v>0.68851556045167195</v>
      </c>
      <c r="M2162" s="185">
        <v>-0.795947901591889</v>
      </c>
      <c r="N2162" s="156">
        <v>2.9279279279279198</v>
      </c>
      <c r="O2162" s="156">
        <v>6.5475034000388499</v>
      </c>
      <c r="P2162" s="152" t="s">
        <v>12506</v>
      </c>
      <c r="Q2162" s="157">
        <v>0</v>
      </c>
      <c r="R2162" s="152"/>
      <c r="S2162" s="157">
        <v>0</v>
      </c>
      <c r="T2162" s="152"/>
      <c r="U2162" s="156">
        <v>9.68</v>
      </c>
      <c r="V2162" s="152" t="s">
        <v>174</v>
      </c>
      <c r="W2162" s="152" t="s">
        <v>95</v>
      </c>
      <c r="X2162" s="155">
        <v>200.22452943970001</v>
      </c>
      <c r="Y2162" s="152" t="s">
        <v>159</v>
      </c>
      <c r="Z2162" s="154">
        <v>43286</v>
      </c>
      <c r="AA2162" s="153" t="s">
        <v>4326</v>
      </c>
      <c r="AB2162" s="152" t="s">
        <v>12507</v>
      </c>
      <c r="AC2162" s="152" t="s">
        <v>200</v>
      </c>
      <c r="AD2162" s="152" t="s">
        <v>162</v>
      </c>
    </row>
    <row r="2163" spans="1:30">
      <c r="A2163" s="189" t="s">
        <v>3992</v>
      </c>
      <c r="B2163" s="189" t="s">
        <v>3993</v>
      </c>
      <c r="C2163" s="154">
        <v>43830</v>
      </c>
      <c r="D2163" s="155">
        <v>1.1507000000000001</v>
      </c>
      <c r="E2163" s="155">
        <v>1.1556999999999999</v>
      </c>
      <c r="F2163" s="156">
        <v>8.6979211968355105E-2</v>
      </c>
      <c r="G2163" s="154">
        <v>43829</v>
      </c>
      <c r="H2163" s="155">
        <v>1.1496999999999999</v>
      </c>
      <c r="I2163" s="156">
        <v>6.5462962962962896</v>
      </c>
      <c r="J2163" s="152" t="s">
        <v>4037</v>
      </c>
      <c r="K2163" s="156">
        <v>0.34007673526335003</v>
      </c>
      <c r="L2163" s="156">
        <v>1.08934375823596</v>
      </c>
      <c r="M2163" s="185">
        <v>1.5532609654928999</v>
      </c>
      <c r="N2163" s="156">
        <v>3.4523060325451702</v>
      </c>
      <c r="O2163" s="156">
        <v>6.5462962962962896</v>
      </c>
      <c r="P2163" s="152" t="s">
        <v>4037</v>
      </c>
      <c r="Q2163" s="156">
        <v>11.9031411066809</v>
      </c>
      <c r="R2163" s="152" t="s">
        <v>6915</v>
      </c>
      <c r="S2163" s="156">
        <v>14.554504728720801</v>
      </c>
      <c r="T2163" s="152" t="s">
        <v>6916</v>
      </c>
      <c r="U2163" s="156">
        <v>15.64385409</v>
      </c>
      <c r="V2163" s="152" t="s">
        <v>157</v>
      </c>
      <c r="W2163" s="152" t="s">
        <v>166</v>
      </c>
      <c r="X2163" s="155">
        <v>2.2411603067999999</v>
      </c>
      <c r="Y2163" s="152" t="s">
        <v>159</v>
      </c>
      <c r="Z2163" s="154">
        <v>42570</v>
      </c>
      <c r="AA2163" s="153" t="s">
        <v>4326</v>
      </c>
      <c r="AB2163" s="152" t="s">
        <v>2213</v>
      </c>
      <c r="AC2163" s="152" t="s">
        <v>248</v>
      </c>
      <c r="AD2163" s="152" t="s">
        <v>181</v>
      </c>
    </row>
    <row r="2164" spans="1:30">
      <c r="A2164" s="189" t="s">
        <v>17040</v>
      </c>
      <c r="B2164" s="189" t="s">
        <v>17041</v>
      </c>
      <c r="C2164" s="154">
        <v>43830</v>
      </c>
      <c r="D2164" s="155">
        <v>1.054</v>
      </c>
      <c r="E2164" s="155">
        <v>1.244</v>
      </c>
      <c r="F2164" s="156">
        <v>9.4966761633448402E-2</v>
      </c>
      <c r="G2164" s="154">
        <v>43826</v>
      </c>
      <c r="H2164" s="155">
        <v>1.0529999999999999</v>
      </c>
      <c r="I2164" s="156">
        <v>6.5408754976104699</v>
      </c>
      <c r="J2164" s="152" t="s">
        <v>17042</v>
      </c>
      <c r="K2164" s="156">
        <v>9.4966761633448402E-2</v>
      </c>
      <c r="L2164" s="156">
        <v>1.15163147792708</v>
      </c>
      <c r="M2164" s="185">
        <v>1.6301342303599999</v>
      </c>
      <c r="N2164" s="156">
        <v>3.4875811080828201</v>
      </c>
      <c r="O2164" s="156">
        <v>6.5408754976104699</v>
      </c>
      <c r="P2164" s="152" t="s">
        <v>17042</v>
      </c>
      <c r="Q2164" s="156">
        <v>13.3396583258347</v>
      </c>
      <c r="R2164" s="152" t="s">
        <v>17043</v>
      </c>
      <c r="S2164" s="156">
        <v>15.975254240443499</v>
      </c>
      <c r="T2164" s="152" t="s">
        <v>17044</v>
      </c>
      <c r="U2164" s="156">
        <v>18.177677528089902</v>
      </c>
      <c r="V2164" s="152" t="s">
        <v>174</v>
      </c>
      <c r="W2164" s="152" t="s">
        <v>197</v>
      </c>
      <c r="X2164" s="155">
        <v>0.50328628220000005</v>
      </c>
      <c r="Y2164" s="152" t="s">
        <v>159</v>
      </c>
      <c r="Z2164" s="154">
        <v>42353</v>
      </c>
      <c r="AA2164" s="153" t="s">
        <v>4326</v>
      </c>
      <c r="AB2164" s="152" t="s">
        <v>612</v>
      </c>
      <c r="AC2164" s="152" t="s">
        <v>228</v>
      </c>
      <c r="AD2164" s="152" t="s">
        <v>162</v>
      </c>
    </row>
    <row r="2165" spans="1:30">
      <c r="A2165" s="189" t="s">
        <v>896</v>
      </c>
      <c r="B2165" s="189" t="s">
        <v>897</v>
      </c>
      <c r="C2165" s="154">
        <v>43830</v>
      </c>
      <c r="D2165" s="155">
        <v>1.1580999999999999</v>
      </c>
      <c r="E2165" s="155">
        <v>1.5290999999999999</v>
      </c>
      <c r="F2165" s="156">
        <v>0.21633783316025801</v>
      </c>
      <c r="G2165" s="154">
        <v>43829</v>
      </c>
      <c r="H2165" s="155">
        <v>1.1556</v>
      </c>
      <c r="I2165" s="156">
        <v>6.5390609725208702</v>
      </c>
      <c r="J2165" s="152" t="s">
        <v>688</v>
      </c>
      <c r="K2165" s="156">
        <v>0.59063667158863797</v>
      </c>
      <c r="L2165" s="156">
        <v>1.23251748251749</v>
      </c>
      <c r="M2165" s="185">
        <v>1.5609725095864799</v>
      </c>
      <c r="N2165" s="156">
        <v>3.1255360219781498</v>
      </c>
      <c r="O2165" s="156">
        <v>6.5390609725208702</v>
      </c>
      <c r="P2165" s="152" t="s">
        <v>688</v>
      </c>
      <c r="Q2165" s="156">
        <v>13.0680472564301</v>
      </c>
      <c r="R2165" s="152" t="s">
        <v>768</v>
      </c>
      <c r="S2165" s="156">
        <v>14.9021976198202</v>
      </c>
      <c r="T2165" s="152" t="s">
        <v>6535</v>
      </c>
      <c r="U2165" s="156">
        <v>62.94073246</v>
      </c>
      <c r="V2165" s="152" t="s">
        <v>157</v>
      </c>
      <c r="W2165" s="152" t="s">
        <v>166</v>
      </c>
      <c r="X2165" s="155">
        <v>1.6062364042999999</v>
      </c>
      <c r="Y2165" s="152" t="s">
        <v>305</v>
      </c>
      <c r="Z2165" s="154">
        <v>40906</v>
      </c>
      <c r="AA2165" s="153" t="s">
        <v>4326</v>
      </c>
      <c r="AB2165" s="152" t="s">
        <v>307</v>
      </c>
      <c r="AC2165" s="152" t="s">
        <v>238</v>
      </c>
      <c r="AD2165" s="152" t="s">
        <v>181</v>
      </c>
    </row>
    <row r="2166" spans="1:30">
      <c r="A2166" s="189" t="s">
        <v>17045</v>
      </c>
      <c r="B2166" s="189" t="s">
        <v>17046</v>
      </c>
      <c r="C2166" s="154">
        <v>43830</v>
      </c>
      <c r="D2166" s="155">
        <v>1.446</v>
      </c>
      <c r="E2166" s="155">
        <v>1.746</v>
      </c>
      <c r="F2166" s="156">
        <v>0.138504155124651</v>
      </c>
      <c r="G2166" s="154">
        <v>43829</v>
      </c>
      <c r="H2166" s="155">
        <v>1.444</v>
      </c>
      <c r="I2166" s="156">
        <v>6.5358509113001304</v>
      </c>
      <c r="J2166" s="152" t="s">
        <v>17047</v>
      </c>
      <c r="K2166" s="156">
        <v>0.69637883008356505</v>
      </c>
      <c r="L2166" s="156">
        <v>1.7593244194229301</v>
      </c>
      <c r="M2166" s="185">
        <v>2.1186474360730698</v>
      </c>
      <c r="N2166" s="156">
        <v>2.4654547240179299</v>
      </c>
      <c r="O2166" s="156">
        <v>6.5358509113001304</v>
      </c>
      <c r="P2166" s="152" t="s">
        <v>17047</v>
      </c>
      <c r="Q2166" s="156">
        <v>10.496541020794</v>
      </c>
      <c r="R2166" s="152" t="s">
        <v>17048</v>
      </c>
      <c r="S2166" s="156">
        <v>12.3369702754645</v>
      </c>
      <c r="T2166" s="152" t="s">
        <v>17049</v>
      </c>
      <c r="U2166" s="156">
        <v>75.3580106</v>
      </c>
      <c r="V2166" s="152" t="s">
        <v>157</v>
      </c>
      <c r="W2166" s="152" t="s">
        <v>189</v>
      </c>
      <c r="X2166" s="155">
        <v>3.8071671799999998E-2</v>
      </c>
      <c r="Y2166" s="152" t="s">
        <v>159</v>
      </c>
      <c r="Z2166" s="154">
        <v>41472</v>
      </c>
      <c r="AA2166" s="153" t="s">
        <v>4326</v>
      </c>
      <c r="AB2166" s="152" t="s">
        <v>2901</v>
      </c>
      <c r="AC2166" s="152" t="s">
        <v>161</v>
      </c>
      <c r="AD2166" s="152" t="s">
        <v>226</v>
      </c>
    </row>
    <row r="2167" spans="1:30">
      <c r="A2167" s="189" t="s">
        <v>9100</v>
      </c>
      <c r="B2167" s="189" t="s">
        <v>9101</v>
      </c>
      <c r="C2167" s="154">
        <v>43830</v>
      </c>
      <c r="D2167" s="155">
        <v>0.78769999999999996</v>
      </c>
      <c r="E2167" s="155">
        <v>0.78769999999999996</v>
      </c>
      <c r="F2167" s="156">
        <v>-0.114126299771749</v>
      </c>
      <c r="G2167" s="154">
        <v>43829</v>
      </c>
      <c r="H2167" s="155">
        <v>0.78859999999999997</v>
      </c>
      <c r="I2167" s="156">
        <v>6.5323235055450404</v>
      </c>
      <c r="J2167" s="152" t="s">
        <v>12508</v>
      </c>
      <c r="K2167" s="156">
        <v>0.65167390748786003</v>
      </c>
      <c r="L2167" s="156">
        <v>2.36517218973359</v>
      </c>
      <c r="M2167" s="185">
        <v>6.3884386817936303</v>
      </c>
      <c r="N2167" s="156">
        <v>3.0077154439649401</v>
      </c>
      <c r="O2167" s="156">
        <v>6.5323235055450404</v>
      </c>
      <c r="P2167" s="152" t="s">
        <v>12508</v>
      </c>
      <c r="Q2167" s="156">
        <v>-24.2668974137102</v>
      </c>
      <c r="R2167" s="152" t="s">
        <v>12509</v>
      </c>
      <c r="S2167" s="157">
        <v>0</v>
      </c>
      <c r="T2167" s="152"/>
      <c r="U2167" s="156">
        <v>-21.23</v>
      </c>
      <c r="V2167" s="152" t="s">
        <v>163</v>
      </c>
      <c r="W2167" s="152" t="s">
        <v>95</v>
      </c>
      <c r="X2167" s="155">
        <v>1.4057250913999999</v>
      </c>
      <c r="Y2167" s="152" t="s">
        <v>159</v>
      </c>
      <c r="Z2167" s="154">
        <v>42879</v>
      </c>
      <c r="AA2167" s="153" t="s">
        <v>4326</v>
      </c>
      <c r="AB2167" s="152" t="s">
        <v>407</v>
      </c>
      <c r="AC2167" s="152" t="s">
        <v>292</v>
      </c>
      <c r="AD2167" s="152" t="s">
        <v>181</v>
      </c>
    </row>
    <row r="2168" spans="1:30">
      <c r="A2168" s="189" t="s">
        <v>17050</v>
      </c>
      <c r="B2168" s="189" t="s">
        <v>17051</v>
      </c>
      <c r="C2168" s="154">
        <v>43830</v>
      </c>
      <c r="D2168" s="155">
        <v>1.159</v>
      </c>
      <c r="E2168" s="155">
        <v>1.256</v>
      </c>
      <c r="F2168" s="156">
        <v>0.17286084701815499</v>
      </c>
      <c r="G2168" s="154">
        <v>43826</v>
      </c>
      <c r="H2168" s="155">
        <v>1.157</v>
      </c>
      <c r="I2168" s="156">
        <v>6.5257675165995197</v>
      </c>
      <c r="J2168" s="152" t="s">
        <v>17052</v>
      </c>
      <c r="K2168" s="156">
        <v>0.34632034632033798</v>
      </c>
      <c r="L2168" s="156">
        <v>0.69504778453518701</v>
      </c>
      <c r="M2168" s="185">
        <v>1.39985569384102</v>
      </c>
      <c r="N2168" s="156">
        <v>2.83942773563468</v>
      </c>
      <c r="O2168" s="156">
        <v>6.5257675165995197</v>
      </c>
      <c r="P2168" s="152" t="s">
        <v>17052</v>
      </c>
      <c r="Q2168" s="156">
        <v>11.780004934206501</v>
      </c>
      <c r="R2168" s="152" t="s">
        <v>17053</v>
      </c>
      <c r="S2168" s="156">
        <v>14.427598009049801</v>
      </c>
      <c r="T2168" s="152" t="s">
        <v>17054</v>
      </c>
      <c r="U2168" s="156">
        <v>15.8959631530706</v>
      </c>
      <c r="V2168" s="152" t="s">
        <v>174</v>
      </c>
      <c r="W2168" s="152" t="s">
        <v>197</v>
      </c>
      <c r="X2168" s="155">
        <v>1.424497361</v>
      </c>
      <c r="Y2168" s="152" t="s">
        <v>159</v>
      </c>
      <c r="Z2168" s="154">
        <v>42452</v>
      </c>
      <c r="AA2168" s="153" t="s">
        <v>4326</v>
      </c>
      <c r="AB2168" s="152" t="s">
        <v>1318</v>
      </c>
      <c r="AC2168" s="152" t="s">
        <v>446</v>
      </c>
      <c r="AD2168" s="152" t="s">
        <v>207</v>
      </c>
    </row>
    <row r="2169" spans="1:30">
      <c r="A2169" s="189" t="s">
        <v>9102</v>
      </c>
      <c r="B2169" s="189" t="s">
        <v>9103</v>
      </c>
      <c r="C2169" s="154">
        <v>43830</v>
      </c>
      <c r="D2169" s="155">
        <v>2.3837000000000002</v>
      </c>
      <c r="E2169" s="155">
        <v>2.4437000000000002</v>
      </c>
      <c r="F2169" s="156">
        <v>5.4566823371381898E-2</v>
      </c>
      <c r="G2169" s="154">
        <v>43829</v>
      </c>
      <c r="H2169" s="155">
        <v>2.3824000000000001</v>
      </c>
      <c r="I2169" s="156">
        <v>6.5253288047583604</v>
      </c>
      <c r="J2169" s="152" t="s">
        <v>12510</v>
      </c>
      <c r="K2169" s="156">
        <v>0.41282278107755799</v>
      </c>
      <c r="L2169" s="156">
        <v>1.4038371548900499</v>
      </c>
      <c r="M2169" s="185">
        <v>2.09845238322661</v>
      </c>
      <c r="N2169" s="156">
        <v>7.4477273707351097</v>
      </c>
      <c r="O2169" s="156">
        <v>6.5253288047583604</v>
      </c>
      <c r="P2169" s="152" t="s">
        <v>12510</v>
      </c>
      <c r="Q2169" s="156">
        <v>9.3315105958045805</v>
      </c>
      <c r="R2169" s="152" t="s">
        <v>12511</v>
      </c>
      <c r="S2169" s="156">
        <v>23.9844924143474</v>
      </c>
      <c r="T2169" s="152" t="s">
        <v>12512</v>
      </c>
      <c r="U2169" s="156">
        <v>23.401765300000001</v>
      </c>
      <c r="V2169" s="152" t="s">
        <v>163</v>
      </c>
      <c r="W2169" s="152" t="s">
        <v>166</v>
      </c>
      <c r="X2169" s="155">
        <v>3.3676356030000001</v>
      </c>
      <c r="Y2169" s="152" t="s">
        <v>159</v>
      </c>
      <c r="Z2169" s="154">
        <v>42592</v>
      </c>
      <c r="AA2169" s="153" t="s">
        <v>4326</v>
      </c>
      <c r="AB2169" s="152" t="s">
        <v>10066</v>
      </c>
      <c r="AC2169" s="152" t="s">
        <v>175</v>
      </c>
      <c r="AD2169" s="152" t="s">
        <v>207</v>
      </c>
    </row>
    <row r="2170" spans="1:30">
      <c r="A2170" s="189" t="s">
        <v>9104</v>
      </c>
      <c r="B2170" s="189" t="s">
        <v>9105</v>
      </c>
      <c r="C2170" s="154">
        <v>43830</v>
      </c>
      <c r="D2170" s="155">
        <v>1.0489999999999999</v>
      </c>
      <c r="E2170" s="155">
        <v>1.194</v>
      </c>
      <c r="F2170" s="156">
        <v>9.5419847328231402E-2</v>
      </c>
      <c r="G2170" s="154">
        <v>43829</v>
      </c>
      <c r="H2170" s="155">
        <v>1.048</v>
      </c>
      <c r="I2170" s="156">
        <v>6.52073134100839</v>
      </c>
      <c r="J2170" s="152" t="s">
        <v>12513</v>
      </c>
      <c r="K2170" s="156">
        <v>0.67178502879078905</v>
      </c>
      <c r="L2170" s="156">
        <v>3.1465093411996201</v>
      </c>
      <c r="M2170" s="185">
        <v>3.7586403307403198</v>
      </c>
      <c r="N2170" s="156">
        <v>3.0451722734562199</v>
      </c>
      <c r="O2170" s="156">
        <v>6.52073134100839</v>
      </c>
      <c r="P2170" s="152" t="s">
        <v>12513</v>
      </c>
      <c r="Q2170" s="156">
        <v>4.3383553818267497</v>
      </c>
      <c r="R2170" s="152" t="s">
        <v>12514</v>
      </c>
      <c r="S2170" s="156">
        <v>10.847714088397799</v>
      </c>
      <c r="T2170" s="152" t="s">
        <v>12515</v>
      </c>
      <c r="U2170" s="156">
        <v>20.3806175</v>
      </c>
      <c r="V2170" s="152" t="s">
        <v>163</v>
      </c>
      <c r="W2170" s="152" t="s">
        <v>189</v>
      </c>
      <c r="X2170" s="155">
        <v>5.0953404632000003</v>
      </c>
      <c r="Y2170" s="152" t="s">
        <v>159</v>
      </c>
      <c r="Z2170" s="154">
        <v>42111</v>
      </c>
      <c r="AA2170" s="153" t="s">
        <v>4326</v>
      </c>
      <c r="AB2170" s="152" t="s">
        <v>274</v>
      </c>
      <c r="AC2170" s="152" t="s">
        <v>246</v>
      </c>
      <c r="AD2170" s="152" t="s">
        <v>235</v>
      </c>
    </row>
    <row r="2171" spans="1:30">
      <c r="A2171" s="189" t="s">
        <v>9106</v>
      </c>
      <c r="B2171" s="189" t="s">
        <v>9107</v>
      </c>
      <c r="C2171" s="154">
        <v>43830</v>
      </c>
      <c r="D2171" s="155">
        <v>1.258</v>
      </c>
      <c r="E2171" s="155">
        <v>1.258</v>
      </c>
      <c r="F2171" s="156">
        <v>0</v>
      </c>
      <c r="G2171" s="154">
        <v>43829</v>
      </c>
      <c r="H2171" s="155">
        <v>1.258</v>
      </c>
      <c r="I2171" s="156">
        <v>6.5199083177415798</v>
      </c>
      <c r="J2171" s="152" t="s">
        <v>12516</v>
      </c>
      <c r="K2171" s="156">
        <v>0.47923322683706199</v>
      </c>
      <c r="L2171" s="156">
        <v>1.9448946515397001</v>
      </c>
      <c r="M2171" s="185">
        <v>2.77778735559871</v>
      </c>
      <c r="N2171" s="156">
        <v>3.0303126316566802</v>
      </c>
      <c r="O2171" s="156">
        <v>6.5199083177415798</v>
      </c>
      <c r="P2171" s="152" t="s">
        <v>12516</v>
      </c>
      <c r="Q2171" s="156">
        <v>9.3557546354635406</v>
      </c>
      <c r="R2171" s="152" t="s">
        <v>12517</v>
      </c>
      <c r="S2171" s="156">
        <v>16.151284321223699</v>
      </c>
      <c r="T2171" s="152" t="s">
        <v>12518</v>
      </c>
      <c r="U2171" s="156">
        <v>21.494243399999998</v>
      </c>
      <c r="V2171" s="152" t="s">
        <v>157</v>
      </c>
      <c r="W2171" s="152" t="s">
        <v>166</v>
      </c>
      <c r="X2171" s="155">
        <v>0.55183558340000005</v>
      </c>
      <c r="Y2171" s="152" t="s">
        <v>159</v>
      </c>
      <c r="Z2171" s="154">
        <v>42236</v>
      </c>
      <c r="AA2171" s="153" t="s">
        <v>4326</v>
      </c>
      <c r="AB2171" s="152" t="s">
        <v>12237</v>
      </c>
      <c r="AC2171" s="152" t="s">
        <v>248</v>
      </c>
      <c r="AD2171" s="152" t="s">
        <v>207</v>
      </c>
    </row>
    <row r="2172" spans="1:30">
      <c r="A2172" s="189" t="s">
        <v>4006</v>
      </c>
      <c r="B2172" s="189" t="s">
        <v>4007</v>
      </c>
      <c r="C2172" s="154">
        <v>43830</v>
      </c>
      <c r="D2172" s="155">
        <v>1.1165</v>
      </c>
      <c r="E2172" s="155">
        <v>1.1214999999999999</v>
      </c>
      <c r="F2172" s="156">
        <v>8.0674076730029506E-2</v>
      </c>
      <c r="G2172" s="154">
        <v>43829</v>
      </c>
      <c r="H2172" s="155">
        <v>1.1155999999999999</v>
      </c>
      <c r="I2172" s="156">
        <v>6.5057712486883599</v>
      </c>
      <c r="J2172" s="152" t="s">
        <v>6917</v>
      </c>
      <c r="K2172" s="156">
        <v>0.52219321148825004</v>
      </c>
      <c r="L2172" s="156">
        <v>1.2055837563451901</v>
      </c>
      <c r="M2172" s="185">
        <v>1.71267195044184</v>
      </c>
      <c r="N2172" s="156">
        <v>3.8121803812180701</v>
      </c>
      <c r="O2172" s="156">
        <v>6.5057712486883599</v>
      </c>
      <c r="P2172" s="152" t="s">
        <v>6917</v>
      </c>
      <c r="Q2172" s="156">
        <v>9.5037269517457901</v>
      </c>
      <c r="R2172" s="152" t="s">
        <v>6918</v>
      </c>
      <c r="S2172" s="157">
        <v>0</v>
      </c>
      <c r="T2172" s="152"/>
      <c r="U2172" s="156">
        <v>12.2024442</v>
      </c>
      <c r="V2172" s="152" t="s">
        <v>163</v>
      </c>
      <c r="W2172" s="152" t="s">
        <v>95</v>
      </c>
      <c r="X2172" s="155">
        <v>11.840451193</v>
      </c>
      <c r="Y2172" s="152" t="s">
        <v>159</v>
      </c>
      <c r="Z2172" s="154">
        <v>42824</v>
      </c>
      <c r="AA2172" s="153" t="s">
        <v>4326</v>
      </c>
      <c r="AB2172" s="152" t="s">
        <v>6919</v>
      </c>
      <c r="AC2172" s="152" t="s">
        <v>171</v>
      </c>
      <c r="AD2172" s="152" t="s">
        <v>207</v>
      </c>
    </row>
    <row r="2173" spans="1:30">
      <c r="A2173" s="189" t="s">
        <v>17055</v>
      </c>
      <c r="B2173" s="189" t="s">
        <v>17056</v>
      </c>
      <c r="C2173" s="154">
        <v>43830</v>
      </c>
      <c r="D2173" s="155">
        <v>1.0455000000000001</v>
      </c>
      <c r="E2173" s="155">
        <v>1.0654999999999999</v>
      </c>
      <c r="F2173" s="156">
        <v>1.9133263178045701E-2</v>
      </c>
      <c r="G2173" s="154">
        <v>43829</v>
      </c>
      <c r="H2173" s="155">
        <v>1.0452999999999999</v>
      </c>
      <c r="I2173" s="156">
        <v>6.4958671297221802</v>
      </c>
      <c r="J2173" s="152" t="s">
        <v>17057</v>
      </c>
      <c r="K2173" s="156">
        <v>0.15327138614810101</v>
      </c>
      <c r="L2173" s="156">
        <v>0.49963656512308702</v>
      </c>
      <c r="M2173" s="185">
        <v>0.79432902951193596</v>
      </c>
      <c r="N2173" s="156">
        <v>5.5360648212340404</v>
      </c>
      <c r="O2173" s="156">
        <v>6.4958671297221802</v>
      </c>
      <c r="P2173" s="152" t="s">
        <v>17057</v>
      </c>
      <c r="Q2173" s="157">
        <v>0</v>
      </c>
      <c r="R2173" s="152"/>
      <c r="S2173" s="157">
        <v>0</v>
      </c>
      <c r="T2173" s="152"/>
      <c r="U2173" s="156">
        <v>6.5597646500000097</v>
      </c>
      <c r="V2173" s="152" t="s">
        <v>163</v>
      </c>
      <c r="W2173" s="152" t="s">
        <v>95</v>
      </c>
      <c r="X2173" s="155">
        <v>1.4087998079999999</v>
      </c>
      <c r="Y2173" s="152" t="s">
        <v>159</v>
      </c>
      <c r="Z2173" s="154">
        <v>43439</v>
      </c>
      <c r="AA2173" s="153" t="s">
        <v>4326</v>
      </c>
      <c r="AB2173" s="152" t="s">
        <v>4693</v>
      </c>
      <c r="AC2173" s="152" t="s">
        <v>617</v>
      </c>
      <c r="AD2173" s="152" t="s">
        <v>173</v>
      </c>
    </row>
    <row r="2174" spans="1:30">
      <c r="A2174" s="189" t="s">
        <v>9108</v>
      </c>
      <c r="B2174" s="189" t="s">
        <v>9109</v>
      </c>
      <c r="C2174" s="154">
        <v>43830</v>
      </c>
      <c r="D2174" s="155">
        <v>0.93120000000000003</v>
      </c>
      <c r="E2174" s="155">
        <v>0.93120000000000003</v>
      </c>
      <c r="F2174" s="156">
        <v>0.15057001505700901</v>
      </c>
      <c r="G2174" s="154">
        <v>43829</v>
      </c>
      <c r="H2174" s="155">
        <v>0.92979999999999996</v>
      </c>
      <c r="I2174" s="156">
        <v>6.48370497427101</v>
      </c>
      <c r="J2174" s="152" t="s">
        <v>12519</v>
      </c>
      <c r="K2174" s="156">
        <v>0.2907915993538</v>
      </c>
      <c r="L2174" s="156">
        <v>1.60392798690672</v>
      </c>
      <c r="M2174" s="185">
        <v>1.3606182649395999</v>
      </c>
      <c r="N2174" s="156">
        <v>6.5446224256292904</v>
      </c>
      <c r="O2174" s="156">
        <v>6.48370497427101</v>
      </c>
      <c r="P2174" s="152" t="s">
        <v>12519</v>
      </c>
      <c r="Q2174" s="157">
        <v>0</v>
      </c>
      <c r="R2174" s="152"/>
      <c r="S2174" s="157">
        <v>0</v>
      </c>
      <c r="T2174" s="152"/>
      <c r="U2174" s="156">
        <v>-6.88</v>
      </c>
      <c r="V2174" s="152" t="s">
        <v>157</v>
      </c>
      <c r="W2174" s="152" t="s">
        <v>95</v>
      </c>
      <c r="X2174" s="155">
        <v>0.97639560810000003</v>
      </c>
      <c r="Y2174" s="152" t="s">
        <v>159</v>
      </c>
      <c r="Z2174" s="154">
        <v>43112</v>
      </c>
      <c r="AA2174" s="153" t="s">
        <v>4326</v>
      </c>
      <c r="AB2174" s="152" t="s">
        <v>12520</v>
      </c>
      <c r="AC2174" s="152" t="s">
        <v>563</v>
      </c>
      <c r="AD2174" s="152" t="s">
        <v>241</v>
      </c>
    </row>
    <row r="2175" spans="1:30">
      <c r="A2175" s="189" t="s">
        <v>17058</v>
      </c>
      <c r="B2175" s="189" t="s">
        <v>17059</v>
      </c>
      <c r="C2175" s="154">
        <v>43830</v>
      </c>
      <c r="D2175" s="155">
        <v>1.0362</v>
      </c>
      <c r="E2175" s="155">
        <v>1.6621999999999999</v>
      </c>
      <c r="F2175" s="156">
        <v>6.7600193143399906E-2</v>
      </c>
      <c r="G2175" s="154">
        <v>43829</v>
      </c>
      <c r="H2175" s="155">
        <v>1.0355000000000001</v>
      </c>
      <c r="I2175" s="156">
        <v>6.4708699698918899</v>
      </c>
      <c r="J2175" s="152" t="s">
        <v>767</v>
      </c>
      <c r="K2175" s="156">
        <v>0.28065421465206802</v>
      </c>
      <c r="L2175" s="156">
        <v>0.80747154392449605</v>
      </c>
      <c r="M2175" s="185">
        <v>1.27053107780198</v>
      </c>
      <c r="N2175" s="156">
        <v>3.32296932098552</v>
      </c>
      <c r="O2175" s="156">
        <v>6.4708699698918899</v>
      </c>
      <c r="P2175" s="152" t="s">
        <v>767</v>
      </c>
      <c r="Q2175" s="156">
        <v>14.445376538673401</v>
      </c>
      <c r="R2175" s="152" t="s">
        <v>16536</v>
      </c>
      <c r="S2175" s="156">
        <v>13.6516042583327</v>
      </c>
      <c r="T2175" s="152" t="s">
        <v>17060</v>
      </c>
      <c r="U2175" s="156">
        <v>88.655234899999996</v>
      </c>
      <c r="V2175" s="152" t="s">
        <v>157</v>
      </c>
      <c r="W2175" s="152" t="s">
        <v>189</v>
      </c>
      <c r="X2175" s="155">
        <v>1.9835971778000001</v>
      </c>
      <c r="Y2175" s="152" t="s">
        <v>159</v>
      </c>
      <c r="Z2175" s="154">
        <v>39538</v>
      </c>
      <c r="AA2175" s="153" t="s">
        <v>4326</v>
      </c>
      <c r="AB2175" s="152" t="s">
        <v>712</v>
      </c>
      <c r="AC2175" s="152" t="s">
        <v>266</v>
      </c>
      <c r="AD2175" s="152" t="s">
        <v>181</v>
      </c>
    </row>
    <row r="2176" spans="1:30">
      <c r="A2176" s="189" t="s">
        <v>3960</v>
      </c>
      <c r="B2176" s="189" t="s">
        <v>3961</v>
      </c>
      <c r="C2176" s="154">
        <v>43830</v>
      </c>
      <c r="D2176" s="155">
        <v>1.0860000000000001</v>
      </c>
      <c r="E2176" s="155">
        <v>1.101</v>
      </c>
      <c r="F2176" s="156">
        <v>0</v>
      </c>
      <c r="G2176" s="154">
        <v>43829</v>
      </c>
      <c r="H2176" s="155">
        <v>1.0860000000000001</v>
      </c>
      <c r="I2176" s="156">
        <v>6.4705882352941098</v>
      </c>
      <c r="J2176" s="152" t="s">
        <v>6920</v>
      </c>
      <c r="K2176" s="156">
        <v>0.18450184501845501</v>
      </c>
      <c r="L2176" s="156">
        <v>0.46253469010176002</v>
      </c>
      <c r="M2176" s="185">
        <v>1.68539325842697</v>
      </c>
      <c r="N2176" s="156">
        <v>3.5271687321258498</v>
      </c>
      <c r="O2176" s="156">
        <v>6.4705882352941098</v>
      </c>
      <c r="P2176" s="152" t="s">
        <v>6920</v>
      </c>
      <c r="Q2176" s="156">
        <v>6.4827721739130499</v>
      </c>
      <c r="R2176" s="152" t="s">
        <v>6921</v>
      </c>
      <c r="S2176" s="157">
        <v>0</v>
      </c>
      <c r="T2176" s="152"/>
      <c r="U2176" s="156">
        <v>10.2096692</v>
      </c>
      <c r="V2176" s="152" t="s">
        <v>157</v>
      </c>
      <c r="W2176" s="152" t="s">
        <v>95</v>
      </c>
      <c r="X2176" s="155">
        <v>0.53304732519999998</v>
      </c>
      <c r="Y2176" s="152" t="s">
        <v>159</v>
      </c>
      <c r="Z2176" s="154">
        <v>42817</v>
      </c>
      <c r="AA2176" s="153" t="s">
        <v>4326</v>
      </c>
      <c r="AB2176" s="152" t="s">
        <v>1608</v>
      </c>
      <c r="AC2176" s="152" t="s">
        <v>224</v>
      </c>
      <c r="AD2176" s="152" t="s">
        <v>181</v>
      </c>
    </row>
    <row r="2177" spans="1:30">
      <c r="A2177" s="189" t="s">
        <v>4013</v>
      </c>
      <c r="B2177" s="189" t="s">
        <v>4014</v>
      </c>
      <c r="C2177" s="154">
        <v>43830</v>
      </c>
      <c r="D2177" s="155">
        <v>1.1232</v>
      </c>
      <c r="E2177" s="155">
        <v>1.1232</v>
      </c>
      <c r="F2177" s="156">
        <v>7.1275837491082697E-2</v>
      </c>
      <c r="G2177" s="154">
        <v>43829</v>
      </c>
      <c r="H2177" s="155">
        <v>1.1224000000000001</v>
      </c>
      <c r="I2177" s="156">
        <v>6.4644549763033199</v>
      </c>
      <c r="J2177" s="152" t="s">
        <v>4043</v>
      </c>
      <c r="K2177" s="156">
        <v>0.53705692803437199</v>
      </c>
      <c r="L2177" s="156">
        <v>1.22566690699352</v>
      </c>
      <c r="M2177" s="185">
        <v>1.7760057992026199</v>
      </c>
      <c r="N2177" s="156">
        <v>3.7598152424942199</v>
      </c>
      <c r="O2177" s="156">
        <v>6.4644549763033199</v>
      </c>
      <c r="P2177" s="152" t="s">
        <v>4043</v>
      </c>
      <c r="Q2177" s="156">
        <v>7.8548108315728697</v>
      </c>
      <c r="R2177" s="152" t="s">
        <v>6922</v>
      </c>
      <c r="S2177" s="156">
        <v>12.454945935122099</v>
      </c>
      <c r="T2177" s="152" t="s">
        <v>6923</v>
      </c>
      <c r="U2177" s="156">
        <v>12.32</v>
      </c>
      <c r="V2177" s="152" t="s">
        <v>163</v>
      </c>
      <c r="W2177" s="152" t="s">
        <v>189</v>
      </c>
      <c r="X2177" s="155">
        <v>20.326658717800001</v>
      </c>
      <c r="Y2177" s="152" t="s">
        <v>159</v>
      </c>
      <c r="Z2177" s="154">
        <v>42598</v>
      </c>
      <c r="AA2177" s="153" t="s">
        <v>4326</v>
      </c>
      <c r="AB2177" s="152" t="s">
        <v>6919</v>
      </c>
      <c r="AC2177" s="152" t="s">
        <v>171</v>
      </c>
      <c r="AD2177" s="152" t="s">
        <v>162</v>
      </c>
    </row>
    <row r="2178" spans="1:30">
      <c r="A2178" s="189" t="s">
        <v>1343</v>
      </c>
      <c r="B2178" s="189" t="s">
        <v>1344</v>
      </c>
      <c r="C2178" s="154">
        <v>43830</v>
      </c>
      <c r="D2178" s="155">
        <v>1.0720000000000001</v>
      </c>
      <c r="E2178" s="155">
        <v>1.1819999999999999</v>
      </c>
      <c r="F2178" s="156">
        <v>0.18691588785047</v>
      </c>
      <c r="G2178" s="154">
        <v>43826</v>
      </c>
      <c r="H2178" s="155">
        <v>1.07</v>
      </c>
      <c r="I2178" s="156">
        <v>6.4472904847396801</v>
      </c>
      <c r="J2178" s="152" t="s">
        <v>17061</v>
      </c>
      <c r="K2178" s="156">
        <v>0.46860356138708198</v>
      </c>
      <c r="L2178" s="156">
        <v>0.46860356138708198</v>
      </c>
      <c r="M2178" s="185">
        <v>1.03679339775269</v>
      </c>
      <c r="N2178" s="156">
        <v>3.0769594182842099</v>
      </c>
      <c r="O2178" s="156">
        <v>6.4472904847396801</v>
      </c>
      <c r="P2178" s="152" t="s">
        <v>17061</v>
      </c>
      <c r="Q2178" s="156">
        <v>16.945050887573998</v>
      </c>
      <c r="R2178" s="152" t="s">
        <v>17062</v>
      </c>
      <c r="S2178" s="157">
        <v>0</v>
      </c>
      <c r="T2178" s="152"/>
      <c r="U2178" s="156">
        <v>18.582281600000002</v>
      </c>
      <c r="V2178" s="152" t="s">
        <v>174</v>
      </c>
      <c r="W2178" s="152" t="s">
        <v>95</v>
      </c>
      <c r="X2178" s="155">
        <v>6.6881087747999999</v>
      </c>
      <c r="Y2178" s="152" t="s">
        <v>159</v>
      </c>
      <c r="Z2178" s="154">
        <v>42879</v>
      </c>
      <c r="AA2178" s="153" t="s">
        <v>4326</v>
      </c>
      <c r="AB2178" s="152" t="s">
        <v>1345</v>
      </c>
      <c r="AC2178" s="152" t="s">
        <v>164</v>
      </c>
      <c r="AD2178" s="152" t="s">
        <v>162</v>
      </c>
    </row>
    <row r="2179" spans="1:30">
      <c r="A2179" s="189" t="s">
        <v>17063</v>
      </c>
      <c r="B2179" s="189" t="s">
        <v>17064</v>
      </c>
      <c r="C2179" s="154">
        <v>43830</v>
      </c>
      <c r="D2179" s="155">
        <v>1.1314</v>
      </c>
      <c r="E2179" s="155">
        <v>1.1514</v>
      </c>
      <c r="F2179" s="156">
        <v>5.3059780686231302E-2</v>
      </c>
      <c r="G2179" s="154">
        <v>43829</v>
      </c>
      <c r="H2179" s="155">
        <v>1.1308</v>
      </c>
      <c r="I2179" s="156">
        <v>6.4400625138632197</v>
      </c>
      <c r="J2179" s="152" t="s">
        <v>17065</v>
      </c>
      <c r="K2179" s="156">
        <v>0.408235711750081</v>
      </c>
      <c r="L2179" s="156">
        <v>1.3981000179243701</v>
      </c>
      <c r="M2179" s="185">
        <v>2.08132214146428</v>
      </c>
      <c r="N2179" s="156">
        <v>7.4029167583698596</v>
      </c>
      <c r="O2179" s="156">
        <v>6.4400625138632197</v>
      </c>
      <c r="P2179" s="152" t="s">
        <v>17065</v>
      </c>
      <c r="Q2179" s="156">
        <v>9.0710745714556307</v>
      </c>
      <c r="R2179" s="152" t="s">
        <v>17066</v>
      </c>
      <c r="S2179" s="156">
        <v>16.460863221761599</v>
      </c>
      <c r="T2179" s="152" t="s">
        <v>17067</v>
      </c>
      <c r="U2179" s="156">
        <v>15.168147640000001</v>
      </c>
      <c r="V2179" s="152" t="s">
        <v>163</v>
      </c>
      <c r="W2179" s="152" t="s">
        <v>189</v>
      </c>
      <c r="X2179" s="155">
        <v>2.6417390816999999</v>
      </c>
      <c r="Y2179" s="152" t="s">
        <v>159</v>
      </c>
      <c r="Z2179" s="154">
        <v>42592</v>
      </c>
      <c r="AA2179" s="153" t="s">
        <v>4326</v>
      </c>
      <c r="AB2179" s="152" t="s">
        <v>10066</v>
      </c>
      <c r="AC2179" s="152" t="s">
        <v>175</v>
      </c>
      <c r="AD2179" s="152" t="s">
        <v>207</v>
      </c>
    </row>
    <row r="2180" spans="1:30">
      <c r="A2180" s="189" t="s">
        <v>4066</v>
      </c>
      <c r="B2180" s="189" t="s">
        <v>4067</v>
      </c>
      <c r="C2180" s="154">
        <v>43830</v>
      </c>
      <c r="D2180" s="155">
        <v>1.0988</v>
      </c>
      <c r="E2180" s="155">
        <v>1.1753</v>
      </c>
      <c r="F2180" s="156">
        <v>0.21889821233126799</v>
      </c>
      <c r="G2180" s="154">
        <v>43829</v>
      </c>
      <c r="H2180" s="155">
        <v>1.0964</v>
      </c>
      <c r="I2180" s="156">
        <v>6.4263668087288401</v>
      </c>
      <c r="J2180" s="152" t="s">
        <v>4044</v>
      </c>
      <c r="K2180" s="156">
        <v>0.65958226456579905</v>
      </c>
      <c r="L2180" s="156">
        <v>2.2329735764793601</v>
      </c>
      <c r="M2180" s="185">
        <v>2.2995949114020902</v>
      </c>
      <c r="N2180" s="156">
        <v>4.5778955880241901</v>
      </c>
      <c r="O2180" s="156">
        <v>6.4263668087288401</v>
      </c>
      <c r="P2180" s="152" t="s">
        <v>4044</v>
      </c>
      <c r="Q2180" s="156">
        <v>15.816899598393601</v>
      </c>
      <c r="R2180" s="152" t="s">
        <v>6924</v>
      </c>
      <c r="S2180" s="157">
        <v>0</v>
      </c>
      <c r="T2180" s="152"/>
      <c r="U2180" s="156">
        <v>18.237472799999999</v>
      </c>
      <c r="V2180" s="152" t="s">
        <v>157</v>
      </c>
      <c r="W2180" s="152" t="s">
        <v>95</v>
      </c>
      <c r="X2180" s="155">
        <v>5.0776175321999997</v>
      </c>
      <c r="Y2180" s="152" t="s">
        <v>159</v>
      </c>
      <c r="Z2180" s="154">
        <v>42822</v>
      </c>
      <c r="AA2180" s="153" t="s">
        <v>4326</v>
      </c>
      <c r="AB2180" s="152" t="s">
        <v>2170</v>
      </c>
      <c r="AC2180" s="152" t="s">
        <v>211</v>
      </c>
      <c r="AD2180" s="152" t="s">
        <v>162</v>
      </c>
    </row>
    <row r="2181" spans="1:30">
      <c r="A2181" s="189" t="s">
        <v>9110</v>
      </c>
      <c r="B2181" s="189" t="s">
        <v>9111</v>
      </c>
      <c r="C2181" s="154">
        <v>43830</v>
      </c>
      <c r="D2181" s="155">
        <v>1.226</v>
      </c>
      <c r="E2181" s="155">
        <v>1.226</v>
      </c>
      <c r="F2181" s="156">
        <v>0</v>
      </c>
      <c r="G2181" s="154">
        <v>43829</v>
      </c>
      <c r="H2181" s="155">
        <v>1.226</v>
      </c>
      <c r="I2181" s="156">
        <v>6.4236111111111196</v>
      </c>
      <c r="J2181" s="152" t="s">
        <v>12521</v>
      </c>
      <c r="K2181" s="156">
        <v>0.24529844644316401</v>
      </c>
      <c r="L2181" s="156">
        <v>0.82236842105263197</v>
      </c>
      <c r="M2181" s="185">
        <v>1.15511551155116</v>
      </c>
      <c r="N2181" s="156">
        <v>2.6800670016750399</v>
      </c>
      <c r="O2181" s="156">
        <v>6.4236111111111196</v>
      </c>
      <c r="P2181" s="152" t="s">
        <v>12521</v>
      </c>
      <c r="Q2181" s="156">
        <v>10.1527403414196</v>
      </c>
      <c r="R2181" s="152" t="s">
        <v>12522</v>
      </c>
      <c r="S2181" s="156">
        <v>12.891344383057101</v>
      </c>
      <c r="T2181" s="152" t="s">
        <v>12523</v>
      </c>
      <c r="U2181" s="156">
        <v>22.6</v>
      </c>
      <c r="V2181" s="152" t="s">
        <v>163</v>
      </c>
      <c r="W2181" s="152" t="s">
        <v>166</v>
      </c>
      <c r="X2181" s="155">
        <v>11.89326898</v>
      </c>
      <c r="Y2181" s="152" t="s">
        <v>159</v>
      </c>
      <c r="Z2181" s="154">
        <v>42027</v>
      </c>
      <c r="AA2181" s="153" t="s">
        <v>4326</v>
      </c>
      <c r="AB2181" s="152" t="s">
        <v>599</v>
      </c>
      <c r="AC2181" s="152" t="s">
        <v>228</v>
      </c>
      <c r="AD2181" s="152" t="s">
        <v>162</v>
      </c>
    </row>
    <row r="2182" spans="1:30">
      <c r="A2182" s="189" t="s">
        <v>17068</v>
      </c>
      <c r="B2182" s="189" t="s">
        <v>17069</v>
      </c>
      <c r="C2182" s="154">
        <v>43830</v>
      </c>
      <c r="D2182" s="155">
        <v>1.2430000000000001</v>
      </c>
      <c r="E2182" s="155">
        <v>1.2430000000000001</v>
      </c>
      <c r="F2182" s="156">
        <v>8.0515297906606706E-2</v>
      </c>
      <c r="G2182" s="154">
        <v>43829</v>
      </c>
      <c r="H2182" s="155">
        <v>1.242</v>
      </c>
      <c r="I2182" s="156">
        <v>6.4212450037608901</v>
      </c>
      <c r="J2182" s="152" t="s">
        <v>17070</v>
      </c>
      <c r="K2182" s="156">
        <v>0.56634304207121</v>
      </c>
      <c r="L2182" s="156">
        <v>1.96882690730106</v>
      </c>
      <c r="M2182" s="185">
        <v>2.8122532377110701</v>
      </c>
      <c r="N2182" s="156">
        <v>2.9826132265059599</v>
      </c>
      <c r="O2182" s="156">
        <v>6.4212450037608901</v>
      </c>
      <c r="P2182" s="152" t="s">
        <v>17070</v>
      </c>
      <c r="Q2182" s="156">
        <v>8.4880509945750493</v>
      </c>
      <c r="R2182" s="152" t="s">
        <v>17071</v>
      </c>
      <c r="S2182" s="156">
        <v>15.0410205177373</v>
      </c>
      <c r="T2182" s="152" t="s">
        <v>17072</v>
      </c>
      <c r="U2182" s="156">
        <v>18.5650043478261</v>
      </c>
      <c r="V2182" s="152" t="s">
        <v>157</v>
      </c>
      <c r="W2182" s="152" t="s">
        <v>166</v>
      </c>
      <c r="X2182" s="155">
        <v>9.9796926699999997E-2</v>
      </c>
      <c r="Y2182" s="152" t="s">
        <v>159</v>
      </c>
      <c r="Z2182" s="154">
        <v>42327</v>
      </c>
      <c r="AA2182" s="153" t="s">
        <v>4326</v>
      </c>
      <c r="AB2182" s="152" t="s">
        <v>12237</v>
      </c>
      <c r="AC2182" s="152" t="s">
        <v>248</v>
      </c>
      <c r="AD2182" s="152" t="s">
        <v>207</v>
      </c>
    </row>
    <row r="2183" spans="1:30">
      <c r="A2183" s="189" t="s">
        <v>1357</v>
      </c>
      <c r="B2183" s="189" t="s">
        <v>1358</v>
      </c>
      <c r="C2183" s="154">
        <v>43830</v>
      </c>
      <c r="D2183" s="155">
        <v>1.0752999999999999</v>
      </c>
      <c r="E2183" s="155">
        <v>1.1753</v>
      </c>
      <c r="F2183" s="156">
        <v>9.3005952380968305E-3</v>
      </c>
      <c r="G2183" s="154">
        <v>43829</v>
      </c>
      <c r="H2183" s="155">
        <v>1.0751999999999999</v>
      </c>
      <c r="I2183" s="156">
        <v>6.4209992688353701</v>
      </c>
      <c r="J2183" s="152" t="s">
        <v>17073</v>
      </c>
      <c r="K2183" s="156">
        <v>0.18634119072022201</v>
      </c>
      <c r="L2183" s="156">
        <v>0.57992704143672802</v>
      </c>
      <c r="M2183" s="185">
        <v>1.7120612943054201</v>
      </c>
      <c r="N2183" s="156">
        <v>3.5136611478048501</v>
      </c>
      <c r="O2183" s="156">
        <v>6.4209992688353701</v>
      </c>
      <c r="P2183" s="152" t="s">
        <v>17073</v>
      </c>
      <c r="Q2183" s="156">
        <v>16.008878683539301</v>
      </c>
      <c r="R2183" s="152" t="s">
        <v>17074</v>
      </c>
      <c r="S2183" s="157">
        <v>0</v>
      </c>
      <c r="T2183" s="152"/>
      <c r="U2183" s="156">
        <v>18.25945093</v>
      </c>
      <c r="V2183" s="152" t="s">
        <v>163</v>
      </c>
      <c r="W2183" s="152" t="s">
        <v>95</v>
      </c>
      <c r="X2183" s="155">
        <v>16.6736089847</v>
      </c>
      <c r="Y2183" s="152" t="s">
        <v>159</v>
      </c>
      <c r="Z2183" s="154">
        <v>42811</v>
      </c>
      <c r="AA2183" s="153" t="s">
        <v>4326</v>
      </c>
      <c r="AB2183" s="152" t="s">
        <v>1359</v>
      </c>
      <c r="AC2183" s="152" t="s">
        <v>175</v>
      </c>
      <c r="AD2183" s="152" t="s">
        <v>170</v>
      </c>
    </row>
    <row r="2184" spans="1:30">
      <c r="A2184" s="189" t="s">
        <v>17075</v>
      </c>
      <c r="B2184" s="189" t="s">
        <v>17076</v>
      </c>
      <c r="C2184" s="154">
        <v>43830</v>
      </c>
      <c r="D2184" s="155">
        <v>1.1172</v>
      </c>
      <c r="E2184" s="155">
        <v>1.1172</v>
      </c>
      <c r="F2184" s="156">
        <v>0.24226110363391001</v>
      </c>
      <c r="G2184" s="154">
        <v>43829</v>
      </c>
      <c r="H2184" s="155">
        <v>1.1145</v>
      </c>
      <c r="I2184" s="156">
        <v>6.42027052771956</v>
      </c>
      <c r="J2184" s="152" t="s">
        <v>17077</v>
      </c>
      <c r="K2184" s="156">
        <v>0.78484438430310599</v>
      </c>
      <c r="L2184" s="156">
        <v>1.85067007019783</v>
      </c>
      <c r="M2184" s="185">
        <v>3.9836187639612799</v>
      </c>
      <c r="N2184" s="156">
        <v>4.53822401048002</v>
      </c>
      <c r="O2184" s="156">
        <v>6.42027052771956</v>
      </c>
      <c r="P2184" s="152" t="s">
        <v>17077</v>
      </c>
      <c r="Q2184" s="156">
        <v>9.6584216725559493</v>
      </c>
      <c r="R2184" s="152" t="s">
        <v>17078</v>
      </c>
      <c r="S2184" s="157">
        <v>0</v>
      </c>
      <c r="T2184" s="152"/>
      <c r="U2184" s="156">
        <v>11.72</v>
      </c>
      <c r="V2184" s="152" t="s">
        <v>174</v>
      </c>
      <c r="W2184" s="152" t="s">
        <v>95</v>
      </c>
      <c r="X2184" s="155">
        <v>7.0679093299999995E-2</v>
      </c>
      <c r="Y2184" s="152" t="s">
        <v>159</v>
      </c>
      <c r="Z2184" s="154">
        <v>43006</v>
      </c>
      <c r="AA2184" s="153" t="s">
        <v>4326</v>
      </c>
      <c r="AB2184" s="152" t="s">
        <v>327</v>
      </c>
      <c r="AC2184" s="152" t="s">
        <v>240</v>
      </c>
      <c r="AD2184" s="152" t="s">
        <v>181</v>
      </c>
    </row>
    <row r="2185" spans="1:30">
      <c r="A2185" s="189" t="s">
        <v>4039</v>
      </c>
      <c r="B2185" s="189" t="s">
        <v>4040</v>
      </c>
      <c r="C2185" s="154">
        <v>43830</v>
      </c>
      <c r="D2185" s="155">
        <v>1.0266999999999999</v>
      </c>
      <c r="E2185" s="155">
        <v>1.0687</v>
      </c>
      <c r="F2185" s="156">
        <v>0.17562689042834001</v>
      </c>
      <c r="G2185" s="154">
        <v>43826</v>
      </c>
      <c r="H2185" s="155">
        <v>1.0248999999999999</v>
      </c>
      <c r="I2185" s="156">
        <v>6.41957585863614</v>
      </c>
      <c r="J2185" s="152" t="s">
        <v>4047</v>
      </c>
      <c r="K2185" s="156">
        <v>0.676647155773208</v>
      </c>
      <c r="L2185" s="156">
        <v>1.62416955033748</v>
      </c>
      <c r="M2185" s="185">
        <v>1.74023408204055</v>
      </c>
      <c r="N2185" s="156">
        <v>3.3934267820872401</v>
      </c>
      <c r="O2185" s="156">
        <v>6.41957585863614</v>
      </c>
      <c r="P2185" s="152" t="s">
        <v>4047</v>
      </c>
      <c r="Q2185" s="157">
        <v>0</v>
      </c>
      <c r="R2185" s="152"/>
      <c r="S2185" s="157">
        <v>0</v>
      </c>
      <c r="T2185" s="152"/>
      <c r="U2185" s="156">
        <v>6.89846395</v>
      </c>
      <c r="V2185" s="152" t="s">
        <v>174</v>
      </c>
      <c r="W2185" s="152" t="s">
        <v>95</v>
      </c>
      <c r="X2185" s="155">
        <v>1.1186077408999999</v>
      </c>
      <c r="Y2185" s="152" t="s">
        <v>159</v>
      </c>
      <c r="Z2185" s="154">
        <v>43406</v>
      </c>
      <c r="AA2185" s="153" t="s">
        <v>4326</v>
      </c>
      <c r="AB2185" s="152" t="s">
        <v>6925</v>
      </c>
      <c r="AC2185" s="152" t="s">
        <v>264</v>
      </c>
      <c r="AD2185" s="152" t="s">
        <v>177</v>
      </c>
    </row>
    <row r="2186" spans="1:30">
      <c r="A2186" s="189" t="s">
        <v>9112</v>
      </c>
      <c r="B2186" s="189" t="s">
        <v>9113</v>
      </c>
      <c r="C2186" s="154">
        <v>43830</v>
      </c>
      <c r="D2186" s="155">
        <v>1.129</v>
      </c>
      <c r="E2186" s="155">
        <v>1.129</v>
      </c>
      <c r="F2186" s="156">
        <v>0.53428317008014303</v>
      </c>
      <c r="G2186" s="154">
        <v>43829</v>
      </c>
      <c r="H2186" s="155">
        <v>1.123</v>
      </c>
      <c r="I2186" s="156">
        <v>6.4090480678605104</v>
      </c>
      <c r="J2186" s="152" t="s">
        <v>12524</v>
      </c>
      <c r="K2186" s="156">
        <v>0.62388591800355597</v>
      </c>
      <c r="L2186" s="156">
        <v>2.1719457013574699</v>
      </c>
      <c r="M2186" s="185">
        <v>2.63636363636363</v>
      </c>
      <c r="N2186" s="156">
        <v>6.3088512241054602</v>
      </c>
      <c r="O2186" s="156">
        <v>6.4090480678605104</v>
      </c>
      <c r="P2186" s="152" t="s">
        <v>12524</v>
      </c>
      <c r="Q2186" s="156">
        <v>8.7668593448940193</v>
      </c>
      <c r="R2186" s="152" t="s">
        <v>12525</v>
      </c>
      <c r="S2186" s="156">
        <v>10.6862745098039</v>
      </c>
      <c r="T2186" s="152" t="s">
        <v>12526</v>
      </c>
      <c r="U2186" s="156">
        <v>12.9</v>
      </c>
      <c r="V2186" s="152" t="s">
        <v>157</v>
      </c>
      <c r="W2186" s="152" t="s">
        <v>166</v>
      </c>
      <c r="X2186" s="155">
        <v>2.9933204808</v>
      </c>
      <c r="Y2186" s="152" t="s">
        <v>159</v>
      </c>
      <c r="Z2186" s="154">
        <v>42391</v>
      </c>
      <c r="AA2186" s="153" t="s">
        <v>4326</v>
      </c>
      <c r="AB2186" s="152" t="s">
        <v>547</v>
      </c>
      <c r="AC2186" s="152" t="s">
        <v>329</v>
      </c>
      <c r="AD2186" s="152" t="s">
        <v>289</v>
      </c>
    </row>
    <row r="2187" spans="1:30">
      <c r="A2187" s="189" t="s">
        <v>1334</v>
      </c>
      <c r="B2187" s="189" t="s">
        <v>1335</v>
      </c>
      <c r="C2187" s="154">
        <v>43830</v>
      </c>
      <c r="D2187" s="155">
        <v>1.016</v>
      </c>
      <c r="E2187" s="155">
        <v>1.2709999999999999</v>
      </c>
      <c r="F2187" s="156">
        <v>0</v>
      </c>
      <c r="G2187" s="154">
        <v>43829</v>
      </c>
      <c r="H2187" s="155">
        <v>1.016</v>
      </c>
      <c r="I2187" s="156">
        <v>6.3948588697642403</v>
      </c>
      <c r="J2187" s="152" t="s">
        <v>17079</v>
      </c>
      <c r="K2187" s="156">
        <v>0.197238658777111</v>
      </c>
      <c r="L2187" s="156">
        <v>0.39525691699604698</v>
      </c>
      <c r="M2187" s="185">
        <v>0.87630565005392502</v>
      </c>
      <c r="N2187" s="156">
        <v>2.6306761830983301</v>
      </c>
      <c r="O2187" s="156">
        <v>6.3948588697642403</v>
      </c>
      <c r="P2187" s="152" t="s">
        <v>17079</v>
      </c>
      <c r="Q2187" s="156">
        <v>13.8830600805394</v>
      </c>
      <c r="R2187" s="152" t="s">
        <v>17080</v>
      </c>
      <c r="S2187" s="156">
        <v>16.6742799276672</v>
      </c>
      <c r="T2187" s="152" t="s">
        <v>17081</v>
      </c>
      <c r="U2187" s="156">
        <v>29.0417536</v>
      </c>
      <c r="V2187" s="152" t="s">
        <v>174</v>
      </c>
      <c r="W2187" s="152" t="s">
        <v>197</v>
      </c>
      <c r="X2187" s="155">
        <v>11.2779890612</v>
      </c>
      <c r="Y2187" s="152" t="s">
        <v>159</v>
      </c>
      <c r="Z2187" s="154">
        <v>41892</v>
      </c>
      <c r="AA2187" s="153" t="s">
        <v>4326</v>
      </c>
      <c r="AB2187" s="152" t="s">
        <v>1336</v>
      </c>
      <c r="AC2187" s="152" t="s">
        <v>167</v>
      </c>
      <c r="AD2187" s="152" t="s">
        <v>162</v>
      </c>
    </row>
    <row r="2188" spans="1:30">
      <c r="A2188" s="189" t="s">
        <v>17082</v>
      </c>
      <c r="B2188" s="189" t="s">
        <v>17083</v>
      </c>
      <c r="C2188" s="154">
        <v>43830</v>
      </c>
      <c r="D2188" s="155">
        <v>1.3663000000000001</v>
      </c>
      <c r="E2188" s="155">
        <v>1.3663000000000001</v>
      </c>
      <c r="F2188" s="156">
        <v>6.5914750256343996E-2</v>
      </c>
      <c r="G2188" s="154">
        <v>43829</v>
      </c>
      <c r="H2188" s="155">
        <v>1.3653999999999999</v>
      </c>
      <c r="I2188" s="156">
        <v>6.3765182186234801</v>
      </c>
      <c r="J2188" s="152" t="s">
        <v>17084</v>
      </c>
      <c r="K2188" s="156">
        <v>0.85627814276223102</v>
      </c>
      <c r="L2188" s="156">
        <v>2.9382957884427099</v>
      </c>
      <c r="M2188" s="185">
        <v>4.2897488741317398</v>
      </c>
      <c r="N2188" s="156">
        <v>5.5057915057915103</v>
      </c>
      <c r="O2188" s="156">
        <v>6.3765182186234801</v>
      </c>
      <c r="P2188" s="152" t="s">
        <v>17084</v>
      </c>
      <c r="Q2188" s="156">
        <v>8.4537228131449496</v>
      </c>
      <c r="R2188" s="152" t="s">
        <v>17085</v>
      </c>
      <c r="S2188" s="157">
        <v>0</v>
      </c>
      <c r="T2188" s="152"/>
      <c r="U2188" s="156">
        <v>21.19176641</v>
      </c>
      <c r="V2188" s="152" t="s">
        <v>163</v>
      </c>
      <c r="W2188" s="152" t="s">
        <v>95</v>
      </c>
      <c r="X2188" s="155">
        <v>5.6242179999999996E-4</v>
      </c>
      <c r="Y2188" s="152" t="s">
        <v>159</v>
      </c>
      <c r="Z2188" s="154">
        <v>42782</v>
      </c>
      <c r="AA2188" s="153" t="s">
        <v>4326</v>
      </c>
      <c r="AB2188" s="152" t="s">
        <v>12467</v>
      </c>
      <c r="AC2188" s="152" t="s">
        <v>179</v>
      </c>
      <c r="AD2188" s="152" t="s">
        <v>181</v>
      </c>
    </row>
    <row r="2189" spans="1:30">
      <c r="A2189" s="189" t="s">
        <v>17086</v>
      </c>
      <c r="B2189" s="189" t="s">
        <v>17087</v>
      </c>
      <c r="C2189" s="154">
        <v>43830</v>
      </c>
      <c r="D2189" s="155">
        <v>1.2869999999999999</v>
      </c>
      <c r="E2189" s="155">
        <v>1.4259999999999999</v>
      </c>
      <c r="F2189" s="156">
        <v>0</v>
      </c>
      <c r="G2189" s="154">
        <v>43829</v>
      </c>
      <c r="H2189" s="155">
        <v>1.2869999999999999</v>
      </c>
      <c r="I2189" s="156">
        <v>6.3636363636363598</v>
      </c>
      <c r="J2189" s="152" t="s">
        <v>791</v>
      </c>
      <c r="K2189" s="156">
        <v>0.23364485981307601</v>
      </c>
      <c r="L2189" s="156">
        <v>0.78308535630383802</v>
      </c>
      <c r="M2189" s="185">
        <v>1.5785319652723</v>
      </c>
      <c r="N2189" s="156">
        <v>3.1249999999999898</v>
      </c>
      <c r="O2189" s="156">
        <v>6.3636363636363598</v>
      </c>
      <c r="P2189" s="152" t="s">
        <v>791</v>
      </c>
      <c r="Q2189" s="156">
        <v>16.260162601626</v>
      </c>
      <c r="R2189" s="152" t="s">
        <v>709</v>
      </c>
      <c r="S2189" s="156">
        <v>19.387755102040799</v>
      </c>
      <c r="T2189" s="152" t="s">
        <v>17088</v>
      </c>
      <c r="U2189" s="156">
        <v>28.7</v>
      </c>
      <c r="V2189" s="152" t="s">
        <v>163</v>
      </c>
      <c r="W2189" s="152" t="s">
        <v>166</v>
      </c>
      <c r="X2189" s="155">
        <v>32.219426129799999</v>
      </c>
      <c r="Y2189" s="152" t="s">
        <v>159</v>
      </c>
      <c r="Z2189" s="154">
        <v>42065</v>
      </c>
      <c r="AA2189" s="153" t="s">
        <v>4326</v>
      </c>
      <c r="AB2189" s="152" t="s">
        <v>668</v>
      </c>
      <c r="AC2189" s="152" t="s">
        <v>215</v>
      </c>
      <c r="AD2189" s="152" t="s">
        <v>173</v>
      </c>
    </row>
    <row r="2190" spans="1:30">
      <c r="A2190" s="189" t="s">
        <v>17089</v>
      </c>
      <c r="B2190" s="189" t="s">
        <v>17090</v>
      </c>
      <c r="C2190" s="154">
        <v>43830</v>
      </c>
      <c r="D2190" s="155">
        <v>1.3123</v>
      </c>
      <c r="E2190" s="155">
        <v>1.3123</v>
      </c>
      <c r="F2190" s="156">
        <v>7.6260199801744102E-2</v>
      </c>
      <c r="G2190" s="154">
        <v>43829</v>
      </c>
      <c r="H2190" s="155">
        <v>1.3112999999999999</v>
      </c>
      <c r="I2190" s="156">
        <v>6.3624574485330099</v>
      </c>
      <c r="J2190" s="152" t="s">
        <v>737</v>
      </c>
      <c r="K2190" s="156">
        <v>0.30574027363755601</v>
      </c>
      <c r="L2190" s="156">
        <v>0.86856264411992001</v>
      </c>
      <c r="M2190" s="185">
        <v>1.2108591701372899</v>
      </c>
      <c r="N2190" s="156">
        <v>2.60359655981238</v>
      </c>
      <c r="O2190" s="156">
        <v>6.3624574485330099</v>
      </c>
      <c r="P2190" s="152" t="s">
        <v>737</v>
      </c>
      <c r="Q2190" s="156">
        <v>14.554874493444601</v>
      </c>
      <c r="R2190" s="152" t="s">
        <v>16521</v>
      </c>
      <c r="S2190" s="156">
        <v>23.341561312931901</v>
      </c>
      <c r="T2190" s="152" t="s">
        <v>17091</v>
      </c>
      <c r="U2190" s="156">
        <v>24.945001609999998</v>
      </c>
      <c r="V2190" s="152" t="s">
        <v>157</v>
      </c>
      <c r="W2190" s="152" t="s">
        <v>197</v>
      </c>
      <c r="X2190" s="155">
        <v>7.7421570253000001</v>
      </c>
      <c r="Y2190" s="152" t="s">
        <v>159</v>
      </c>
      <c r="Z2190" s="154">
        <v>42403</v>
      </c>
      <c r="AA2190" s="153" t="s">
        <v>4326</v>
      </c>
      <c r="AB2190" s="152" t="s">
        <v>900</v>
      </c>
      <c r="AC2190" s="152" t="s">
        <v>202</v>
      </c>
      <c r="AD2190" s="152" t="s">
        <v>173</v>
      </c>
    </row>
    <row r="2191" spans="1:30">
      <c r="A2191" s="189" t="s">
        <v>1329</v>
      </c>
      <c r="B2191" s="189" t="s">
        <v>1330</v>
      </c>
      <c r="C2191" s="154">
        <v>43830</v>
      </c>
      <c r="D2191" s="155">
        <v>1.0851</v>
      </c>
      <c r="E2191" s="155">
        <v>1.1611</v>
      </c>
      <c r="F2191" s="156">
        <v>-9.2148912642748201E-3</v>
      </c>
      <c r="G2191" s="154">
        <v>43829</v>
      </c>
      <c r="H2191" s="155">
        <v>1.0851999999999999</v>
      </c>
      <c r="I2191" s="156">
        <v>6.35903852108504</v>
      </c>
      <c r="J2191" s="152" t="s">
        <v>17092</v>
      </c>
      <c r="K2191" s="156">
        <v>0.230925549602811</v>
      </c>
      <c r="L2191" s="156">
        <v>0.314320051770347</v>
      </c>
      <c r="M2191" s="185">
        <v>1.25153467036153</v>
      </c>
      <c r="N2191" s="156">
        <v>2.7964524528905299</v>
      </c>
      <c r="O2191" s="156">
        <v>6.35903852108504</v>
      </c>
      <c r="P2191" s="152" t="s">
        <v>17092</v>
      </c>
      <c r="Q2191" s="156">
        <v>14.9785028331688</v>
      </c>
      <c r="R2191" s="152" t="s">
        <v>17093</v>
      </c>
      <c r="S2191" s="157">
        <v>0</v>
      </c>
      <c r="T2191" s="152"/>
      <c r="U2191" s="156">
        <v>16.473223369999999</v>
      </c>
      <c r="V2191" s="152" t="s">
        <v>157</v>
      </c>
      <c r="W2191" s="152" t="s">
        <v>95</v>
      </c>
      <c r="X2191" s="155">
        <v>2.576170984</v>
      </c>
      <c r="Y2191" s="152" t="s">
        <v>159</v>
      </c>
      <c r="Z2191" s="154">
        <v>42803</v>
      </c>
      <c r="AA2191" s="153" t="s">
        <v>4326</v>
      </c>
      <c r="AB2191" s="152" t="s">
        <v>1034</v>
      </c>
      <c r="AC2191" s="152" t="s">
        <v>555</v>
      </c>
      <c r="AD2191" s="152" t="s">
        <v>540</v>
      </c>
    </row>
    <row r="2192" spans="1:30">
      <c r="A2192" s="189" t="s">
        <v>17094</v>
      </c>
      <c r="B2192" s="189" t="s">
        <v>17095</v>
      </c>
      <c r="C2192" s="154">
        <v>43830</v>
      </c>
      <c r="D2192" s="155">
        <v>1.123</v>
      </c>
      <c r="E2192" s="155">
        <v>1.149</v>
      </c>
      <c r="F2192" s="156">
        <v>0.26785714285711698</v>
      </c>
      <c r="G2192" s="154">
        <v>43829</v>
      </c>
      <c r="H2192" s="155">
        <v>1.1200000000000001</v>
      </c>
      <c r="I2192" s="156">
        <v>6.3446969696969502</v>
      </c>
      <c r="J2192" s="152" t="s">
        <v>17096</v>
      </c>
      <c r="K2192" s="156">
        <v>0.44722719141322698</v>
      </c>
      <c r="L2192" s="156">
        <v>1.53707052441228</v>
      </c>
      <c r="M2192" s="185">
        <v>2.1838034576888101</v>
      </c>
      <c r="N2192" s="156">
        <v>3.12213039485767</v>
      </c>
      <c r="O2192" s="156">
        <v>6.3446969696969502</v>
      </c>
      <c r="P2192" s="152" t="s">
        <v>17096</v>
      </c>
      <c r="Q2192" s="156">
        <v>11.1881188118812</v>
      </c>
      <c r="R2192" s="152" t="s">
        <v>17097</v>
      </c>
      <c r="S2192" s="156">
        <v>8.1888246628130794</v>
      </c>
      <c r="T2192" s="152" t="s">
        <v>17098</v>
      </c>
      <c r="U2192" s="156">
        <v>15.154104500000001</v>
      </c>
      <c r="V2192" s="152" t="s">
        <v>157</v>
      </c>
      <c r="W2192" s="152" t="s">
        <v>158</v>
      </c>
      <c r="X2192" s="155">
        <v>4.9172624800000002E-2</v>
      </c>
      <c r="Y2192" s="152" t="s">
        <v>159</v>
      </c>
      <c r="Z2192" s="154">
        <v>42045</v>
      </c>
      <c r="AA2192" s="153" t="s">
        <v>4326</v>
      </c>
      <c r="AB2192" s="152" t="s">
        <v>251</v>
      </c>
      <c r="AC2192" s="152" t="s">
        <v>200</v>
      </c>
      <c r="AD2192" s="152" t="s">
        <v>207</v>
      </c>
    </row>
    <row r="2193" spans="1:30">
      <c r="A2193" s="189" t="s">
        <v>1410</v>
      </c>
      <c r="B2193" s="189" t="s">
        <v>1411</v>
      </c>
      <c r="C2193" s="154">
        <v>43830</v>
      </c>
      <c r="D2193" s="155">
        <v>1.028</v>
      </c>
      <c r="E2193" s="155">
        <v>1.351</v>
      </c>
      <c r="F2193" s="156">
        <v>9.7370983446951706E-2</v>
      </c>
      <c r="G2193" s="154">
        <v>43829</v>
      </c>
      <c r="H2193" s="155">
        <v>1.0269999999999999</v>
      </c>
      <c r="I2193" s="156">
        <v>6.3169967317662703</v>
      </c>
      <c r="J2193" s="152" t="s">
        <v>17099</v>
      </c>
      <c r="K2193" s="156">
        <v>0.29268292682927799</v>
      </c>
      <c r="L2193" s="156">
        <v>0.89438103064664698</v>
      </c>
      <c r="M2193" s="185">
        <v>1.8767813135978499</v>
      </c>
      <c r="N2193" s="156">
        <v>3.9391241983732899</v>
      </c>
      <c r="O2193" s="156">
        <v>6.3169967317662703</v>
      </c>
      <c r="P2193" s="152" t="s">
        <v>17099</v>
      </c>
      <c r="Q2193" s="156">
        <v>15.100310705619799</v>
      </c>
      <c r="R2193" s="152" t="s">
        <v>17100</v>
      </c>
      <c r="S2193" s="156">
        <v>18.360182315339699</v>
      </c>
      <c r="T2193" s="152" t="s">
        <v>17101</v>
      </c>
      <c r="U2193" s="156">
        <v>40.3470832</v>
      </c>
      <c r="V2193" s="152" t="s">
        <v>157</v>
      </c>
      <c r="W2193" s="152" t="s">
        <v>189</v>
      </c>
      <c r="X2193" s="155">
        <v>1.21410481</v>
      </c>
      <c r="Y2193" s="152" t="s">
        <v>159</v>
      </c>
      <c r="Z2193" s="154">
        <v>41341</v>
      </c>
      <c r="AA2193" s="153" t="s">
        <v>4326</v>
      </c>
      <c r="AB2193" s="152" t="s">
        <v>258</v>
      </c>
      <c r="AC2193" s="152" t="s">
        <v>240</v>
      </c>
      <c r="AD2193" s="152" t="s">
        <v>162</v>
      </c>
    </row>
    <row r="2194" spans="1:30">
      <c r="A2194" s="189" t="s">
        <v>17102</v>
      </c>
      <c r="B2194" s="189" t="s">
        <v>17103</v>
      </c>
      <c r="C2194" s="154">
        <v>43830</v>
      </c>
      <c r="D2194" s="155">
        <v>1.179</v>
      </c>
      <c r="E2194" s="155">
        <v>1.179</v>
      </c>
      <c r="F2194" s="156">
        <v>0</v>
      </c>
      <c r="G2194" s="154">
        <v>43826</v>
      </c>
      <c r="H2194" s="155">
        <v>1.179</v>
      </c>
      <c r="I2194" s="156">
        <v>6.3119927862939598</v>
      </c>
      <c r="J2194" s="152" t="s">
        <v>17104</v>
      </c>
      <c r="K2194" s="156">
        <v>0.25510204081633597</v>
      </c>
      <c r="L2194" s="156">
        <v>0.340425531914894</v>
      </c>
      <c r="M2194" s="185">
        <v>0.85543199315654495</v>
      </c>
      <c r="N2194" s="156">
        <v>2.8795811518324701</v>
      </c>
      <c r="O2194" s="156">
        <v>6.3119927862939598</v>
      </c>
      <c r="P2194" s="152" t="s">
        <v>17104</v>
      </c>
      <c r="Q2194" s="156">
        <v>16.501976284585002</v>
      </c>
      <c r="R2194" s="152" t="s">
        <v>17105</v>
      </c>
      <c r="S2194" s="157">
        <v>0</v>
      </c>
      <c r="T2194" s="152"/>
      <c r="U2194" s="156">
        <v>17.899999999999999</v>
      </c>
      <c r="V2194" s="152" t="s">
        <v>174</v>
      </c>
      <c r="W2194" s="152" t="s">
        <v>95</v>
      </c>
      <c r="X2194" s="155">
        <v>2.3672027999999999E-3</v>
      </c>
      <c r="Y2194" s="152" t="s">
        <v>159</v>
      </c>
      <c r="Z2194" s="154">
        <v>42879</v>
      </c>
      <c r="AA2194" s="153" t="s">
        <v>4326</v>
      </c>
      <c r="AB2194" s="152" t="s">
        <v>1345</v>
      </c>
      <c r="AC2194" s="152" t="s">
        <v>164</v>
      </c>
      <c r="AD2194" s="152" t="s">
        <v>162</v>
      </c>
    </row>
    <row r="2195" spans="1:30">
      <c r="A2195" s="189" t="s">
        <v>17106</v>
      </c>
      <c r="B2195" s="189" t="s">
        <v>17107</v>
      </c>
      <c r="C2195" s="154">
        <v>43830</v>
      </c>
      <c r="D2195" s="155">
        <v>1.0310999999999999</v>
      </c>
      <c r="E2195" s="155">
        <v>1.1054999999999999</v>
      </c>
      <c r="F2195" s="156">
        <v>1.9400523814124802E-2</v>
      </c>
      <c r="G2195" s="154">
        <v>43826</v>
      </c>
      <c r="H2195" s="155">
        <v>1.0308999999999999</v>
      </c>
      <c r="I2195" s="156">
        <v>6.3037986185725199</v>
      </c>
      <c r="J2195" s="152" t="s">
        <v>17108</v>
      </c>
      <c r="K2195" s="156">
        <v>0.20408163265306001</v>
      </c>
      <c r="L2195" s="156">
        <v>0.59512195121950795</v>
      </c>
      <c r="M2195" s="185">
        <v>1.16710871158369</v>
      </c>
      <c r="N2195" s="156">
        <v>3.21671967859346</v>
      </c>
      <c r="O2195" s="156">
        <v>6.3037986185725199</v>
      </c>
      <c r="P2195" s="152" t="s">
        <v>17108</v>
      </c>
      <c r="Q2195" s="157">
        <v>0</v>
      </c>
      <c r="R2195" s="152"/>
      <c r="S2195" s="157">
        <v>0</v>
      </c>
      <c r="T2195" s="152"/>
      <c r="U2195" s="156">
        <v>10.811079680000001</v>
      </c>
      <c r="V2195" s="152" t="s">
        <v>174</v>
      </c>
      <c r="W2195" s="152" t="s">
        <v>95</v>
      </c>
      <c r="X2195" s="155">
        <v>5.0983525000000002E-3</v>
      </c>
      <c r="Y2195" s="152" t="s">
        <v>159</v>
      </c>
      <c r="Z2195" s="154">
        <v>43277</v>
      </c>
      <c r="AA2195" s="153" t="s">
        <v>4326</v>
      </c>
      <c r="AB2195" s="152" t="s">
        <v>4675</v>
      </c>
      <c r="AC2195" s="152" t="s">
        <v>250</v>
      </c>
      <c r="AD2195" s="152" t="s">
        <v>165</v>
      </c>
    </row>
    <row r="2196" spans="1:30">
      <c r="A2196" s="189" t="s">
        <v>17109</v>
      </c>
      <c r="B2196" s="189" t="s">
        <v>17110</v>
      </c>
      <c r="C2196" s="154">
        <v>43830</v>
      </c>
      <c r="D2196" s="155">
        <v>1.012</v>
      </c>
      <c r="E2196" s="155">
        <v>1.012</v>
      </c>
      <c r="F2196" s="156">
        <v>9.8911968348181195E-2</v>
      </c>
      <c r="G2196" s="154">
        <v>43829</v>
      </c>
      <c r="H2196" s="155">
        <v>1.0109999999999999</v>
      </c>
      <c r="I2196" s="156">
        <v>6.30252100840337</v>
      </c>
      <c r="J2196" s="152" t="s">
        <v>17111</v>
      </c>
      <c r="K2196" s="156">
        <v>0.59642147117296296</v>
      </c>
      <c r="L2196" s="156">
        <v>2.0161290322580698</v>
      </c>
      <c r="M2196" s="185">
        <v>3.2653061224489801</v>
      </c>
      <c r="N2196" s="156">
        <v>5.4166666666666696</v>
      </c>
      <c r="O2196" s="156">
        <v>6.30252100840337</v>
      </c>
      <c r="P2196" s="152" t="s">
        <v>17111</v>
      </c>
      <c r="Q2196" s="156">
        <v>8.3511777301927204</v>
      </c>
      <c r="R2196" s="152" t="s">
        <v>17112</v>
      </c>
      <c r="S2196" s="156">
        <v>8.7003222341568094</v>
      </c>
      <c r="T2196" s="152" t="s">
        <v>17113</v>
      </c>
      <c r="U2196" s="156">
        <v>1.2</v>
      </c>
      <c r="V2196" s="152" t="s">
        <v>157</v>
      </c>
      <c r="W2196" s="152" t="s">
        <v>189</v>
      </c>
      <c r="X2196" s="155">
        <v>0.45094861190000002</v>
      </c>
      <c r="Y2196" s="152" t="s">
        <v>159</v>
      </c>
      <c r="Z2196" s="154">
        <v>42166</v>
      </c>
      <c r="AA2196" s="153" t="s">
        <v>4326</v>
      </c>
      <c r="AB2196" s="152" t="s">
        <v>12527</v>
      </c>
      <c r="AC2196" s="152" t="s">
        <v>270</v>
      </c>
      <c r="AD2196" s="152" t="s">
        <v>207</v>
      </c>
    </row>
    <row r="2197" spans="1:30">
      <c r="A2197" s="189" t="s">
        <v>3894</v>
      </c>
      <c r="B2197" s="189" t="s">
        <v>3895</v>
      </c>
      <c r="C2197" s="154">
        <v>43830</v>
      </c>
      <c r="D2197" s="155">
        <v>1.0808</v>
      </c>
      <c r="E2197" s="155">
        <v>1.0808</v>
      </c>
      <c r="F2197" s="156">
        <v>0.32488628979857598</v>
      </c>
      <c r="G2197" s="154">
        <v>43829</v>
      </c>
      <c r="H2197" s="155">
        <v>1.0772999999999999</v>
      </c>
      <c r="I2197" s="156">
        <v>6.2838037171796701</v>
      </c>
      <c r="J2197" s="152" t="s">
        <v>6926</v>
      </c>
      <c r="K2197" s="156">
        <v>0.94330811618567301</v>
      </c>
      <c r="L2197" s="156">
        <v>-0.94400146641004301</v>
      </c>
      <c r="M2197" s="185">
        <v>-8.3202366645106995E-2</v>
      </c>
      <c r="N2197" s="156">
        <v>0.70816250465896902</v>
      </c>
      <c r="O2197" s="156">
        <v>6.2838037171796701</v>
      </c>
      <c r="P2197" s="152" t="s">
        <v>6926</v>
      </c>
      <c r="Q2197" s="157">
        <v>0</v>
      </c>
      <c r="R2197" s="152"/>
      <c r="S2197" s="157">
        <v>0</v>
      </c>
      <c r="T2197" s="152"/>
      <c r="U2197" s="156">
        <v>8.08</v>
      </c>
      <c r="V2197" s="152" t="s">
        <v>163</v>
      </c>
      <c r="W2197" s="152" t="s">
        <v>95</v>
      </c>
      <c r="X2197" s="155">
        <v>1.6356971309999999</v>
      </c>
      <c r="Y2197" s="152" t="s">
        <v>159</v>
      </c>
      <c r="Z2197" s="154">
        <v>43321</v>
      </c>
      <c r="AA2197" s="153" t="s">
        <v>4326</v>
      </c>
      <c r="AB2197" s="152" t="s">
        <v>3896</v>
      </c>
      <c r="AC2197" s="152" t="s">
        <v>253</v>
      </c>
      <c r="AD2197" s="152" t="s">
        <v>185</v>
      </c>
    </row>
    <row r="2198" spans="1:30">
      <c r="A2198" s="189" t="s">
        <v>17114</v>
      </c>
      <c r="B2198" s="189" t="s">
        <v>17115</v>
      </c>
      <c r="C2198" s="154">
        <v>43830</v>
      </c>
      <c r="D2198" s="155">
        <v>1.032</v>
      </c>
      <c r="E2198" s="155">
        <v>1.032</v>
      </c>
      <c r="F2198" s="156">
        <v>0</v>
      </c>
      <c r="G2198" s="154">
        <v>43829</v>
      </c>
      <c r="H2198" s="155">
        <v>1.032</v>
      </c>
      <c r="I2198" s="156">
        <v>6.2821833161688998</v>
      </c>
      <c r="J2198" s="152" t="s">
        <v>17116</v>
      </c>
      <c r="K2198" s="156">
        <v>0.38910505836575898</v>
      </c>
      <c r="L2198" s="156">
        <v>3.6144578313253</v>
      </c>
      <c r="M2198" s="185">
        <v>5.1987767584097897</v>
      </c>
      <c r="N2198" s="156">
        <v>6.3917525773195898</v>
      </c>
      <c r="O2198" s="156">
        <v>6.2821833161688998</v>
      </c>
      <c r="P2198" s="152" t="s">
        <v>17116</v>
      </c>
      <c r="Q2198" s="156">
        <v>0.38910505836575898</v>
      </c>
      <c r="R2198" s="152" t="s">
        <v>17117</v>
      </c>
      <c r="S2198" s="156">
        <v>3.5105315947843598</v>
      </c>
      <c r="T2198" s="152" t="s">
        <v>17118</v>
      </c>
      <c r="U2198" s="156">
        <v>3.2</v>
      </c>
      <c r="V2198" s="152" t="s">
        <v>157</v>
      </c>
      <c r="W2198" s="152" t="s">
        <v>158</v>
      </c>
      <c r="X2198" s="155">
        <v>0.44244621369999998</v>
      </c>
      <c r="Y2198" s="152" t="s">
        <v>159</v>
      </c>
      <c r="Z2198" s="154">
        <v>42515</v>
      </c>
      <c r="AA2198" s="153" t="s">
        <v>4326</v>
      </c>
      <c r="AB2198" s="152" t="s">
        <v>17119</v>
      </c>
      <c r="AC2198" s="152" t="s">
        <v>245</v>
      </c>
      <c r="AD2198" s="152" t="s">
        <v>241</v>
      </c>
    </row>
    <row r="2199" spans="1:30">
      <c r="A2199" s="189" t="s">
        <v>17120</v>
      </c>
      <c r="B2199" s="189" t="s">
        <v>17121</v>
      </c>
      <c r="C2199" s="154">
        <v>43830</v>
      </c>
      <c r="D2199" s="155">
        <v>1.1136999999999999</v>
      </c>
      <c r="E2199" s="155">
        <v>1.2726999999999999</v>
      </c>
      <c r="F2199" s="156">
        <v>0.13486782952704299</v>
      </c>
      <c r="G2199" s="154">
        <v>43829</v>
      </c>
      <c r="H2199" s="155">
        <v>1.1122000000000001</v>
      </c>
      <c r="I2199" s="156">
        <v>6.2792251169004398</v>
      </c>
      <c r="J2199" s="152" t="s">
        <v>17122</v>
      </c>
      <c r="K2199" s="156">
        <v>0.62341886519695799</v>
      </c>
      <c r="L2199" s="156">
        <v>1.99651982782304</v>
      </c>
      <c r="M2199" s="185">
        <v>2.3809523809523498</v>
      </c>
      <c r="N2199" s="156">
        <v>3.3404472487705101</v>
      </c>
      <c r="O2199" s="156">
        <v>6.2792251169004398</v>
      </c>
      <c r="P2199" s="152" t="s">
        <v>17122</v>
      </c>
      <c r="Q2199" s="156">
        <v>8.4209501557632294</v>
      </c>
      <c r="R2199" s="152" t="s">
        <v>17123</v>
      </c>
      <c r="S2199" s="156">
        <v>8.4496099151576303</v>
      </c>
      <c r="T2199" s="152" t="s">
        <v>17124</v>
      </c>
      <c r="U2199" s="156">
        <v>29.313823029999998</v>
      </c>
      <c r="V2199" s="152" t="s">
        <v>157</v>
      </c>
      <c r="W2199" s="152" t="s">
        <v>158</v>
      </c>
      <c r="X2199" s="155">
        <v>1.52073196E-2</v>
      </c>
      <c r="Y2199" s="152" t="s">
        <v>159</v>
      </c>
      <c r="Z2199" s="154">
        <v>40961</v>
      </c>
      <c r="AA2199" s="153" t="s">
        <v>4326</v>
      </c>
      <c r="AB2199" s="152" t="s">
        <v>17010</v>
      </c>
      <c r="AC2199" s="152" t="s">
        <v>182</v>
      </c>
      <c r="AD2199" s="152" t="s">
        <v>247</v>
      </c>
    </row>
    <row r="2200" spans="1:30">
      <c r="A2200" s="189" t="s">
        <v>17125</v>
      </c>
      <c r="B2200" s="189" t="s">
        <v>17126</v>
      </c>
      <c r="C2200" s="154">
        <v>43830</v>
      </c>
      <c r="D2200" s="155">
        <v>1.2115</v>
      </c>
      <c r="E2200" s="155">
        <v>1.2115</v>
      </c>
      <c r="F2200" s="156">
        <v>6.6077475840415595E-2</v>
      </c>
      <c r="G2200" s="154">
        <v>43829</v>
      </c>
      <c r="H2200" s="155">
        <v>1.2107000000000001</v>
      </c>
      <c r="I2200" s="156">
        <v>6.2719298245614103</v>
      </c>
      <c r="J2200" s="152" t="s">
        <v>17127</v>
      </c>
      <c r="K2200" s="156">
        <v>0.85747585747585597</v>
      </c>
      <c r="L2200" s="156">
        <v>2.93992692667176</v>
      </c>
      <c r="M2200" s="185">
        <v>4.2598967297762602</v>
      </c>
      <c r="N2200" s="156">
        <v>5.4578690807799397</v>
      </c>
      <c r="O2200" s="156">
        <v>6.2719298245614103</v>
      </c>
      <c r="P2200" s="152" t="s">
        <v>17127</v>
      </c>
      <c r="Q2200" s="156">
        <v>8.2372911641204407</v>
      </c>
      <c r="R2200" s="152" t="s">
        <v>17128</v>
      </c>
      <c r="S2200" s="157">
        <v>0</v>
      </c>
      <c r="T2200" s="152"/>
      <c r="U2200" s="156">
        <v>21.15</v>
      </c>
      <c r="V2200" s="152" t="s">
        <v>227</v>
      </c>
      <c r="W2200" s="152" t="s">
        <v>95</v>
      </c>
      <c r="X2200" s="155">
        <v>5.3799212812999997</v>
      </c>
      <c r="Y2200" s="152" t="s">
        <v>159</v>
      </c>
      <c r="Z2200" s="154">
        <v>42782</v>
      </c>
      <c r="AA2200" s="153" t="s">
        <v>4326</v>
      </c>
      <c r="AB2200" s="152" t="s">
        <v>12467</v>
      </c>
      <c r="AC2200" s="152" t="s">
        <v>179</v>
      </c>
      <c r="AD2200" s="152" t="s">
        <v>181</v>
      </c>
    </row>
    <row r="2201" spans="1:30">
      <c r="A2201" s="189" t="s">
        <v>1455</v>
      </c>
      <c r="B2201" s="189" t="s">
        <v>1456</v>
      </c>
      <c r="C2201" s="154">
        <v>43830</v>
      </c>
      <c r="D2201" s="155">
        <v>1.119</v>
      </c>
      <c r="E2201" s="155">
        <v>1.119</v>
      </c>
      <c r="F2201" s="156">
        <v>0.26881720430106598</v>
      </c>
      <c r="G2201" s="154">
        <v>43826</v>
      </c>
      <c r="H2201" s="155">
        <v>1.1160000000000001</v>
      </c>
      <c r="I2201" s="156">
        <v>6.2678062678062698</v>
      </c>
      <c r="J2201" s="152" t="s">
        <v>17129</v>
      </c>
      <c r="K2201" s="156">
        <v>0.53908355795148299</v>
      </c>
      <c r="L2201" s="156">
        <v>1.0840108401084001</v>
      </c>
      <c r="M2201" s="185">
        <v>1.8198362147406799</v>
      </c>
      <c r="N2201" s="156">
        <v>3.5152636447733601</v>
      </c>
      <c r="O2201" s="156">
        <v>6.2678062678062698</v>
      </c>
      <c r="P2201" s="152" t="s">
        <v>17129</v>
      </c>
      <c r="Q2201" s="156">
        <v>14.0672782874618</v>
      </c>
      <c r="R2201" s="152" t="s">
        <v>17130</v>
      </c>
      <c r="S2201" s="156">
        <v>13.8351983723296</v>
      </c>
      <c r="T2201" s="152" t="s">
        <v>17131</v>
      </c>
      <c r="U2201" s="156">
        <v>11.9</v>
      </c>
      <c r="V2201" s="152" t="s">
        <v>174</v>
      </c>
      <c r="W2201" s="152" t="s">
        <v>189</v>
      </c>
      <c r="X2201" s="155">
        <v>5.0505498619999996</v>
      </c>
      <c r="Y2201" s="152" t="s">
        <v>159</v>
      </c>
      <c r="Z2201" s="154">
        <v>42606</v>
      </c>
      <c r="AA2201" s="153" t="s">
        <v>4326</v>
      </c>
      <c r="AB2201" s="152" t="s">
        <v>580</v>
      </c>
      <c r="AC2201" s="152" t="s">
        <v>175</v>
      </c>
      <c r="AD2201" s="152" t="s">
        <v>181</v>
      </c>
    </row>
    <row r="2202" spans="1:30">
      <c r="A2202" s="189" t="s">
        <v>17132</v>
      </c>
      <c r="B2202" s="189" t="s">
        <v>17133</v>
      </c>
      <c r="C2202" s="154">
        <v>43830</v>
      </c>
      <c r="D2202" s="155">
        <v>1.2230000000000001</v>
      </c>
      <c r="E2202" s="155">
        <v>1.4670000000000001</v>
      </c>
      <c r="F2202" s="156">
        <v>0</v>
      </c>
      <c r="G2202" s="154">
        <v>43829</v>
      </c>
      <c r="H2202" s="155">
        <v>1.2230000000000001</v>
      </c>
      <c r="I2202" s="156">
        <v>6.25543006081669</v>
      </c>
      <c r="J2202" s="152" t="s">
        <v>768</v>
      </c>
      <c r="K2202" s="156">
        <v>0.245901639344279</v>
      </c>
      <c r="L2202" s="156">
        <v>0.65843621399177199</v>
      </c>
      <c r="M2202" s="185">
        <v>1.4096185737976901</v>
      </c>
      <c r="N2202" s="156">
        <v>4.2625745950554199</v>
      </c>
      <c r="O2202" s="156">
        <v>6.25543006081669</v>
      </c>
      <c r="P2202" s="152" t="s">
        <v>768</v>
      </c>
      <c r="Q2202" s="156">
        <v>12.7188940092166</v>
      </c>
      <c r="R2202" s="152" t="s">
        <v>665</v>
      </c>
      <c r="S2202" s="156">
        <v>12.455092096925</v>
      </c>
      <c r="T2202" s="152" t="s">
        <v>17134</v>
      </c>
      <c r="U2202" s="156">
        <v>53.177447899999997</v>
      </c>
      <c r="V2202" s="152" t="s">
        <v>163</v>
      </c>
      <c r="W2202" s="152" t="s">
        <v>189</v>
      </c>
      <c r="X2202" s="155">
        <v>3.0898241963999999</v>
      </c>
      <c r="Y2202" s="152" t="s">
        <v>159</v>
      </c>
      <c r="Z2202" s="154">
        <v>40800</v>
      </c>
      <c r="AA2202" s="153" t="s">
        <v>4326</v>
      </c>
      <c r="AB2202" s="152" t="s">
        <v>763</v>
      </c>
      <c r="AC2202" s="152" t="s">
        <v>240</v>
      </c>
      <c r="AD2202" s="152" t="s">
        <v>185</v>
      </c>
    </row>
    <row r="2203" spans="1:30">
      <c r="A2203" s="189" t="s">
        <v>9114</v>
      </c>
      <c r="B2203" s="189" t="s">
        <v>9115</v>
      </c>
      <c r="C2203" s="154">
        <v>43830</v>
      </c>
      <c r="D2203" s="155">
        <v>1.0881000000000001</v>
      </c>
      <c r="E2203" s="155">
        <v>1.0881000000000001</v>
      </c>
      <c r="F2203" s="156">
        <v>5.5172413793117797E-2</v>
      </c>
      <c r="G2203" s="154">
        <v>43829</v>
      </c>
      <c r="H2203" s="155">
        <v>1.0874999999999999</v>
      </c>
      <c r="I2203" s="156">
        <v>6.2493897080363299</v>
      </c>
      <c r="J2203" s="152" t="s">
        <v>12528</v>
      </c>
      <c r="K2203" s="156">
        <v>0.48947173993351301</v>
      </c>
      <c r="L2203" s="156">
        <v>3.64831396456468</v>
      </c>
      <c r="M2203" s="185">
        <v>4.0447504302926003</v>
      </c>
      <c r="N2203" s="156">
        <v>4.2041754453169897</v>
      </c>
      <c r="O2203" s="156">
        <v>6.2493897080363299</v>
      </c>
      <c r="P2203" s="152" t="s">
        <v>12528</v>
      </c>
      <c r="Q2203" s="156">
        <v>5.6305213086108203</v>
      </c>
      <c r="R2203" s="152" t="s">
        <v>12529</v>
      </c>
      <c r="S2203" s="156">
        <v>8.4304932735426004</v>
      </c>
      <c r="T2203" s="152" t="s">
        <v>12530</v>
      </c>
      <c r="U2203" s="156">
        <v>8.8100000000000094</v>
      </c>
      <c r="V2203" s="152" t="s">
        <v>157</v>
      </c>
      <c r="W2203" s="152" t="s">
        <v>158</v>
      </c>
      <c r="X2203" s="155">
        <v>2.0925719442999999</v>
      </c>
      <c r="Y2203" s="152" t="s">
        <v>159</v>
      </c>
      <c r="Z2203" s="154">
        <v>42489</v>
      </c>
      <c r="AA2203" s="153" t="s">
        <v>4326</v>
      </c>
      <c r="AB2203" s="152" t="s">
        <v>11569</v>
      </c>
      <c r="AC2203" s="152" t="s">
        <v>284</v>
      </c>
      <c r="AD2203" s="152" t="s">
        <v>181</v>
      </c>
    </row>
    <row r="2204" spans="1:30">
      <c r="A2204" s="189" t="s">
        <v>17135</v>
      </c>
      <c r="B2204" s="189" t="s">
        <v>17136</v>
      </c>
      <c r="C2204" s="154">
        <v>43830</v>
      </c>
      <c r="D2204" s="155">
        <v>1.2929999999999999</v>
      </c>
      <c r="E2204" s="155">
        <v>1.393</v>
      </c>
      <c r="F2204" s="156">
        <v>7.7399380804938495E-2</v>
      </c>
      <c r="G2204" s="154">
        <v>43826</v>
      </c>
      <c r="H2204" s="155">
        <v>1.292</v>
      </c>
      <c r="I2204" s="156">
        <v>6.2448644207066399</v>
      </c>
      <c r="J2204" s="152" t="s">
        <v>17137</v>
      </c>
      <c r="K2204" s="156">
        <v>0.23255813953487001</v>
      </c>
      <c r="L2204" s="156">
        <v>0.54432348367028405</v>
      </c>
      <c r="M2204" s="185">
        <v>1.2529365700861299</v>
      </c>
      <c r="N2204" s="156">
        <v>3.5228182546036599</v>
      </c>
      <c r="O2204" s="156">
        <v>6.2448644207066399</v>
      </c>
      <c r="P2204" s="152" t="s">
        <v>17137</v>
      </c>
      <c r="Q2204" s="156">
        <v>15.2406417112299</v>
      </c>
      <c r="R2204" s="152" t="s">
        <v>17138</v>
      </c>
      <c r="S2204" s="156">
        <v>18.082191780821901</v>
      </c>
      <c r="T2204" s="152" t="s">
        <v>17139</v>
      </c>
      <c r="U2204" s="156">
        <v>41.475146600000002</v>
      </c>
      <c r="V2204" s="152" t="s">
        <v>174</v>
      </c>
      <c r="W2204" s="152" t="s">
        <v>197</v>
      </c>
      <c r="X2204" s="155">
        <v>3.4157164603000001</v>
      </c>
      <c r="Y2204" s="152" t="s">
        <v>159</v>
      </c>
      <c r="Z2204" s="154">
        <v>41884</v>
      </c>
      <c r="AA2204" s="153" t="s">
        <v>4326</v>
      </c>
      <c r="AB2204" s="152" t="s">
        <v>1324</v>
      </c>
      <c r="AC2204" s="152" t="s">
        <v>412</v>
      </c>
      <c r="AD2204" s="152" t="s">
        <v>183</v>
      </c>
    </row>
    <row r="2205" spans="1:30">
      <c r="A2205" s="189" t="s">
        <v>9116</v>
      </c>
      <c r="B2205" s="189" t="s">
        <v>9117</v>
      </c>
      <c r="C2205" s="154">
        <v>43830</v>
      </c>
      <c r="D2205" s="155">
        <v>1.0725</v>
      </c>
      <c r="E2205" s="155">
        <v>1.0725</v>
      </c>
      <c r="F2205" s="156">
        <v>0.10266940451746299</v>
      </c>
      <c r="G2205" s="154">
        <v>43829</v>
      </c>
      <c r="H2205" s="155">
        <v>1.0713999999999999</v>
      </c>
      <c r="I2205" s="156">
        <v>6.2407132243684904</v>
      </c>
      <c r="J2205" s="152" t="s">
        <v>12531</v>
      </c>
      <c r="K2205" s="156">
        <v>0.82730093071353905</v>
      </c>
      <c r="L2205" s="156">
        <v>3.7735849056603699</v>
      </c>
      <c r="M2205" s="185">
        <v>3.52316602316602</v>
      </c>
      <c r="N2205" s="156">
        <v>6.7164179104477704</v>
      </c>
      <c r="O2205" s="156">
        <v>6.2407132243684904</v>
      </c>
      <c r="P2205" s="152" t="s">
        <v>12531</v>
      </c>
      <c r="Q2205" s="157">
        <v>0</v>
      </c>
      <c r="R2205" s="152"/>
      <c r="S2205" s="157">
        <v>0</v>
      </c>
      <c r="T2205" s="152"/>
      <c r="U2205" s="156">
        <v>7.25</v>
      </c>
      <c r="V2205" s="152" t="s">
        <v>157</v>
      </c>
      <c r="W2205" s="152" t="s">
        <v>95</v>
      </c>
      <c r="X2205" s="155">
        <v>0.90245627289999997</v>
      </c>
      <c r="Y2205" s="152" t="s">
        <v>159</v>
      </c>
      <c r="Z2205" s="154">
        <v>43278</v>
      </c>
      <c r="AA2205" s="153" t="s">
        <v>4326</v>
      </c>
      <c r="AB2205" s="152" t="s">
        <v>12532</v>
      </c>
      <c r="AC2205" s="152" t="s">
        <v>270</v>
      </c>
      <c r="AD2205" s="152" t="s">
        <v>247</v>
      </c>
    </row>
    <row r="2206" spans="1:30">
      <c r="A2206" s="189" t="s">
        <v>9118</v>
      </c>
      <c r="B2206" s="189" t="s">
        <v>9119</v>
      </c>
      <c r="C2206" s="154">
        <v>43830</v>
      </c>
      <c r="D2206" s="155">
        <v>1.0898000000000001</v>
      </c>
      <c r="E2206" s="155">
        <v>1.0898000000000001</v>
      </c>
      <c r="F2206" s="156">
        <v>0.119430408819484</v>
      </c>
      <c r="G2206" s="154">
        <v>43829</v>
      </c>
      <c r="H2206" s="155">
        <v>1.0885</v>
      </c>
      <c r="I2206" s="156">
        <v>6.2390329498927697</v>
      </c>
      <c r="J2206" s="152" t="s">
        <v>12533</v>
      </c>
      <c r="K2206" s="156">
        <v>0.28526732308825797</v>
      </c>
      <c r="L2206" s="156">
        <v>0.98220904373611595</v>
      </c>
      <c r="M2206" s="185">
        <v>-0.51122877487674201</v>
      </c>
      <c r="N2206" s="156">
        <v>3.1323932998959099</v>
      </c>
      <c r="O2206" s="156">
        <v>6.2390329498927697</v>
      </c>
      <c r="P2206" s="152" t="s">
        <v>12533</v>
      </c>
      <c r="Q2206" s="157">
        <v>0</v>
      </c>
      <c r="R2206" s="152"/>
      <c r="S2206" s="157">
        <v>0</v>
      </c>
      <c r="T2206" s="152"/>
      <c r="U2206" s="156">
        <v>8.9800000000000093</v>
      </c>
      <c r="V2206" s="152" t="s">
        <v>174</v>
      </c>
      <c r="W2206" s="152" t="s">
        <v>95</v>
      </c>
      <c r="X2206" s="155">
        <v>267.89701479230001</v>
      </c>
      <c r="Y2206" s="152" t="s">
        <v>159</v>
      </c>
      <c r="Z2206" s="154">
        <v>43286</v>
      </c>
      <c r="AA2206" s="153" t="s">
        <v>4326</v>
      </c>
      <c r="AB2206" s="152" t="s">
        <v>12534</v>
      </c>
      <c r="AC2206" s="152" t="s">
        <v>167</v>
      </c>
      <c r="AD2206" s="152" t="s">
        <v>181</v>
      </c>
    </row>
    <row r="2207" spans="1:30">
      <c r="A2207" s="189" t="s">
        <v>17140</v>
      </c>
      <c r="B2207" s="189" t="s">
        <v>17141</v>
      </c>
      <c r="C2207" s="154">
        <v>43830</v>
      </c>
      <c r="D2207" s="155">
        <v>1.1127</v>
      </c>
      <c r="E2207" s="155">
        <v>1.1427</v>
      </c>
      <c r="F2207" s="156">
        <v>0.116969587907148</v>
      </c>
      <c r="G2207" s="154">
        <v>43829</v>
      </c>
      <c r="H2207" s="155">
        <v>1.1113999999999999</v>
      </c>
      <c r="I2207" s="156">
        <v>6.2389081791988099</v>
      </c>
      <c r="J2207" s="152" t="s">
        <v>17142</v>
      </c>
      <c r="K2207" s="156">
        <v>0.760662863352352</v>
      </c>
      <c r="L2207" s="156">
        <v>1.8023787740164701</v>
      </c>
      <c r="M2207" s="185">
        <v>2.2138616099776498</v>
      </c>
      <c r="N2207" s="156">
        <v>2.3848453152991702</v>
      </c>
      <c r="O2207" s="156">
        <v>6.2389081791988099</v>
      </c>
      <c r="P2207" s="152" t="s">
        <v>17142</v>
      </c>
      <c r="Q2207" s="156">
        <v>10.5332572381781</v>
      </c>
      <c r="R2207" s="152" t="s">
        <v>17143</v>
      </c>
      <c r="S2207" s="156">
        <v>14.6463804513541</v>
      </c>
      <c r="T2207" s="152" t="s">
        <v>17144</v>
      </c>
      <c r="U2207" s="156">
        <v>14.302441310000001</v>
      </c>
      <c r="V2207" s="152" t="s">
        <v>157</v>
      </c>
      <c r="W2207" s="152" t="s">
        <v>189</v>
      </c>
      <c r="X2207" s="155">
        <v>1.3911953899999999E-2</v>
      </c>
      <c r="Y2207" s="152" t="s">
        <v>159</v>
      </c>
      <c r="Z2207" s="154">
        <v>42685</v>
      </c>
      <c r="AA2207" s="153" t="s">
        <v>4326</v>
      </c>
      <c r="AB2207" s="152" t="s">
        <v>280</v>
      </c>
      <c r="AC2207" s="152" t="s">
        <v>200</v>
      </c>
      <c r="AD2207" s="152" t="s">
        <v>226</v>
      </c>
    </row>
    <row r="2208" spans="1:30">
      <c r="A2208" s="189" t="s">
        <v>3976</v>
      </c>
      <c r="B2208" s="189" t="s">
        <v>3977</v>
      </c>
      <c r="C2208" s="154">
        <v>43830</v>
      </c>
      <c r="D2208" s="155">
        <v>1.6355</v>
      </c>
      <c r="E2208" s="155">
        <v>1.9355</v>
      </c>
      <c r="F2208" s="156">
        <v>3.6699492323694897E-2</v>
      </c>
      <c r="G2208" s="154">
        <v>43829</v>
      </c>
      <c r="H2208" s="155">
        <v>1.6349</v>
      </c>
      <c r="I2208" s="156">
        <v>6.2343171699857001</v>
      </c>
      <c r="J2208" s="152" t="s">
        <v>4050</v>
      </c>
      <c r="K2208" s="156">
        <v>0.153092467850584</v>
      </c>
      <c r="L2208" s="156">
        <v>0.42367677760039302</v>
      </c>
      <c r="M2208" s="185">
        <v>0.70001407108138602</v>
      </c>
      <c r="N2208" s="156">
        <v>0.83107244745582998</v>
      </c>
      <c r="O2208" s="156">
        <v>6.2343171699857001</v>
      </c>
      <c r="P2208" s="152" t="s">
        <v>4050</v>
      </c>
      <c r="Q2208" s="156">
        <v>3.16901051166362</v>
      </c>
      <c r="R2208" s="152" t="s">
        <v>6927</v>
      </c>
      <c r="S2208" s="156">
        <v>6.8301771868787302</v>
      </c>
      <c r="T2208" s="152" t="s">
        <v>6928</v>
      </c>
      <c r="U2208" s="156">
        <v>7.4711582500000002</v>
      </c>
      <c r="V2208" s="152" t="s">
        <v>157</v>
      </c>
      <c r="W2208" s="152" t="s">
        <v>189</v>
      </c>
      <c r="X2208" s="155">
        <v>3.4932143315999999</v>
      </c>
      <c r="Y2208" s="152" t="s">
        <v>159</v>
      </c>
      <c r="Z2208" s="154">
        <v>42636</v>
      </c>
      <c r="AA2208" s="153" t="s">
        <v>4326</v>
      </c>
      <c r="AB2208" s="152" t="s">
        <v>3734</v>
      </c>
      <c r="AC2208" s="152" t="s">
        <v>171</v>
      </c>
      <c r="AD2208" s="152" t="s">
        <v>162</v>
      </c>
    </row>
    <row r="2209" spans="1:30">
      <c r="A2209" s="189" t="s">
        <v>1367</v>
      </c>
      <c r="B2209" s="189" t="s">
        <v>1368</v>
      </c>
      <c r="C2209" s="154">
        <v>43830</v>
      </c>
      <c r="D2209" s="155">
        <v>1.1188</v>
      </c>
      <c r="E2209" s="155">
        <v>1.1774</v>
      </c>
      <c r="F2209" s="156">
        <v>8.9389469920542492E-3</v>
      </c>
      <c r="G2209" s="154">
        <v>43829</v>
      </c>
      <c r="H2209" s="155">
        <v>1.1187</v>
      </c>
      <c r="I2209" s="156">
        <v>6.2286094050927003</v>
      </c>
      <c r="J2209" s="152" t="s">
        <v>17145</v>
      </c>
      <c r="K2209" s="156">
        <v>0.13425221516156699</v>
      </c>
      <c r="L2209" s="156">
        <v>0.53014646419265299</v>
      </c>
      <c r="M2209" s="185">
        <v>1.2763387575302101</v>
      </c>
      <c r="N2209" s="156">
        <v>2.93492632757718</v>
      </c>
      <c r="O2209" s="156">
        <v>6.2286094050927003</v>
      </c>
      <c r="P2209" s="152" t="s">
        <v>17145</v>
      </c>
      <c r="Q2209" s="156">
        <v>15.276746588693999</v>
      </c>
      <c r="R2209" s="152" t="s">
        <v>17146</v>
      </c>
      <c r="S2209" s="156">
        <v>18.868283417085401</v>
      </c>
      <c r="T2209" s="152" t="s">
        <v>17147</v>
      </c>
      <c r="U2209" s="156">
        <v>18.273942000000002</v>
      </c>
      <c r="V2209" s="152" t="s">
        <v>174</v>
      </c>
      <c r="W2209" s="152" t="s">
        <v>166</v>
      </c>
      <c r="X2209" s="155">
        <v>21.4712594346</v>
      </c>
      <c r="Y2209" s="152" t="s">
        <v>159</v>
      </c>
      <c r="Z2209" s="154">
        <v>42676</v>
      </c>
      <c r="AA2209" s="153" t="s">
        <v>4326</v>
      </c>
      <c r="AB2209" s="152" t="s">
        <v>549</v>
      </c>
      <c r="AC2209" s="152" t="s">
        <v>325</v>
      </c>
      <c r="AD2209" s="152" t="s">
        <v>207</v>
      </c>
    </row>
    <row r="2210" spans="1:30">
      <c r="A2210" s="189" t="s">
        <v>1374</v>
      </c>
      <c r="B2210" s="189" t="s">
        <v>1375</v>
      </c>
      <c r="C2210" s="154">
        <v>43830</v>
      </c>
      <c r="D2210" s="155">
        <v>1.1100000000000001</v>
      </c>
      <c r="E2210" s="155">
        <v>1.153</v>
      </c>
      <c r="F2210" s="156">
        <v>9.0171325518483197E-2</v>
      </c>
      <c r="G2210" s="154">
        <v>43829</v>
      </c>
      <c r="H2210" s="155">
        <v>1.109</v>
      </c>
      <c r="I2210" s="156">
        <v>6.2200722304845701</v>
      </c>
      <c r="J2210" s="152" t="s">
        <v>17148</v>
      </c>
      <c r="K2210" s="156">
        <v>0.180505415162451</v>
      </c>
      <c r="L2210" s="156">
        <v>0.54347826086955398</v>
      </c>
      <c r="M2210" s="185">
        <v>1.27734989129229</v>
      </c>
      <c r="N2210" s="156">
        <v>3.25579114498266</v>
      </c>
      <c r="O2210" s="156">
        <v>6.2200722304845701</v>
      </c>
      <c r="P2210" s="152" t="s">
        <v>17148</v>
      </c>
      <c r="Q2210" s="156">
        <v>13.756099409448799</v>
      </c>
      <c r="R2210" s="152" t="s">
        <v>17149</v>
      </c>
      <c r="S2210" s="156">
        <v>15.8078126252505</v>
      </c>
      <c r="T2210" s="152" t="s">
        <v>17150</v>
      </c>
      <c r="U2210" s="156">
        <v>15.576197000000001</v>
      </c>
      <c r="V2210" s="152" t="s">
        <v>163</v>
      </c>
      <c r="W2210" s="152" t="s">
        <v>189</v>
      </c>
      <c r="X2210" s="155">
        <v>5.5419531370000001</v>
      </c>
      <c r="Y2210" s="152" t="s">
        <v>159</v>
      </c>
      <c r="Z2210" s="154">
        <v>42544</v>
      </c>
      <c r="AA2210" s="153" t="s">
        <v>4326</v>
      </c>
      <c r="AB2210" s="152" t="s">
        <v>1376</v>
      </c>
      <c r="AC2210" s="152" t="s">
        <v>195</v>
      </c>
      <c r="AD2210" s="152" t="s">
        <v>338</v>
      </c>
    </row>
    <row r="2211" spans="1:30">
      <c r="A2211" s="189" t="s">
        <v>9120</v>
      </c>
      <c r="B2211" s="189" t="s">
        <v>9121</v>
      </c>
      <c r="C2211" s="154">
        <v>43830</v>
      </c>
      <c r="D2211" s="155">
        <v>1.1392</v>
      </c>
      <c r="E2211" s="155">
        <v>1.2302</v>
      </c>
      <c r="F2211" s="156">
        <v>6.1484409310489797E-2</v>
      </c>
      <c r="G2211" s="154">
        <v>43829</v>
      </c>
      <c r="H2211" s="155">
        <v>1.1385000000000001</v>
      </c>
      <c r="I2211" s="156">
        <v>6.2092112623531603</v>
      </c>
      <c r="J2211" s="152" t="s">
        <v>12535</v>
      </c>
      <c r="K2211" s="156">
        <v>0.84985835694051703</v>
      </c>
      <c r="L2211" s="156">
        <v>2.8623024830699899</v>
      </c>
      <c r="M2211" s="185">
        <v>4.2650558301299597</v>
      </c>
      <c r="N2211" s="156">
        <v>5.5988134964775602</v>
      </c>
      <c r="O2211" s="156">
        <v>6.2092112623531603</v>
      </c>
      <c r="P2211" s="152" t="s">
        <v>12535</v>
      </c>
      <c r="Q2211" s="156">
        <v>9.1644883006882001</v>
      </c>
      <c r="R2211" s="152" t="s">
        <v>12536</v>
      </c>
      <c r="S2211" s="156">
        <v>24.976799030302999</v>
      </c>
      <c r="T2211" s="152" t="s">
        <v>12537</v>
      </c>
      <c r="U2211" s="156">
        <v>23.72703104</v>
      </c>
      <c r="V2211" s="152" t="s">
        <v>163</v>
      </c>
      <c r="W2211" s="152" t="s">
        <v>166</v>
      </c>
      <c r="X2211" s="155">
        <v>5.1919247008999996</v>
      </c>
      <c r="Y2211" s="152" t="s">
        <v>159</v>
      </c>
      <c r="Z2211" s="154">
        <v>42591</v>
      </c>
      <c r="AA2211" s="153" t="s">
        <v>4326</v>
      </c>
      <c r="AB2211" s="152" t="s">
        <v>12538</v>
      </c>
      <c r="AC2211" s="152" t="s">
        <v>179</v>
      </c>
      <c r="AD2211" s="152" t="s">
        <v>207</v>
      </c>
    </row>
    <row r="2212" spans="1:30">
      <c r="A2212" s="189" t="s">
        <v>1369</v>
      </c>
      <c r="B2212" s="189" t="s">
        <v>1370</v>
      </c>
      <c r="C2212" s="154">
        <v>43830</v>
      </c>
      <c r="D2212" s="155">
        <v>1.0948</v>
      </c>
      <c r="E2212" s="155">
        <v>1.1633</v>
      </c>
      <c r="F2212" s="156">
        <v>5.4834582343252301E-2</v>
      </c>
      <c r="G2212" s="154">
        <v>43826</v>
      </c>
      <c r="H2212" s="155">
        <v>1.0942000000000001</v>
      </c>
      <c r="I2212" s="156">
        <v>6.1996924536754898</v>
      </c>
      <c r="J2212" s="152" t="s">
        <v>17151</v>
      </c>
      <c r="K2212" s="156">
        <v>0.34830430797433398</v>
      </c>
      <c r="L2212" s="156">
        <v>0.50491141099790104</v>
      </c>
      <c r="M2212" s="185">
        <v>1.20171509316787</v>
      </c>
      <c r="N2212" s="156">
        <v>2.9721739915246501</v>
      </c>
      <c r="O2212" s="156">
        <v>6.1996924536754898</v>
      </c>
      <c r="P2212" s="152" t="s">
        <v>17151</v>
      </c>
      <c r="Q2212" s="156">
        <v>14.6314461697112</v>
      </c>
      <c r="R2212" s="152" t="s">
        <v>17152</v>
      </c>
      <c r="S2212" s="157">
        <v>0</v>
      </c>
      <c r="T2212" s="152"/>
      <c r="U2212" s="156">
        <v>16.838150800000001</v>
      </c>
      <c r="V2212" s="152" t="s">
        <v>174</v>
      </c>
      <c r="W2212" s="152" t="s">
        <v>95</v>
      </c>
      <c r="X2212" s="155">
        <v>4.2322559531000001</v>
      </c>
      <c r="Y2212" s="152" t="s">
        <v>159</v>
      </c>
      <c r="Z2212" s="154">
        <v>42779</v>
      </c>
      <c r="AA2212" s="153" t="s">
        <v>4326</v>
      </c>
      <c r="AB2212" s="152" t="s">
        <v>584</v>
      </c>
      <c r="AC2212" s="152" t="s">
        <v>261</v>
      </c>
      <c r="AD2212" s="152" t="s">
        <v>165</v>
      </c>
    </row>
    <row r="2213" spans="1:30">
      <c r="A2213" s="189" t="s">
        <v>17153</v>
      </c>
      <c r="B2213" s="189" t="s">
        <v>17154</v>
      </c>
      <c r="C2213" s="154">
        <v>43830</v>
      </c>
      <c r="D2213" s="155">
        <v>1.4390000000000001</v>
      </c>
      <c r="E2213" s="155">
        <v>1.6910000000000001</v>
      </c>
      <c r="F2213" s="156">
        <v>0.20891364902508699</v>
      </c>
      <c r="G2213" s="154">
        <v>43829</v>
      </c>
      <c r="H2213" s="155">
        <v>1.4359999999999999</v>
      </c>
      <c r="I2213" s="156">
        <v>6.1992619926199399</v>
      </c>
      <c r="J2213" s="152" t="s">
        <v>17155</v>
      </c>
      <c r="K2213" s="156">
        <v>0.62937062937064403</v>
      </c>
      <c r="L2213" s="156">
        <v>1.1954992967651401</v>
      </c>
      <c r="M2213" s="185">
        <v>1.62429378531075</v>
      </c>
      <c r="N2213" s="156">
        <v>2.8591851322373198</v>
      </c>
      <c r="O2213" s="156">
        <v>6.1992619926199399</v>
      </c>
      <c r="P2213" s="152" t="s">
        <v>17155</v>
      </c>
      <c r="Q2213" s="156">
        <v>8.1141998497370604</v>
      </c>
      <c r="R2213" s="152" t="s">
        <v>17156</v>
      </c>
      <c r="S2213" s="156">
        <v>11.291569992266099</v>
      </c>
      <c r="T2213" s="152" t="s">
        <v>17157</v>
      </c>
      <c r="U2213" s="156">
        <v>81.518913600000005</v>
      </c>
      <c r="V2213" s="152" t="s">
        <v>157</v>
      </c>
      <c r="W2213" s="152" t="s">
        <v>189</v>
      </c>
      <c r="X2213" s="155">
        <v>0.24572049500000001</v>
      </c>
      <c r="Y2213" s="152" t="s">
        <v>159</v>
      </c>
      <c r="Z2213" s="154">
        <v>39883</v>
      </c>
      <c r="AA2213" s="153" t="s">
        <v>4326</v>
      </c>
      <c r="AB2213" s="152" t="s">
        <v>307</v>
      </c>
      <c r="AC2213" s="152" t="s">
        <v>238</v>
      </c>
      <c r="AD2213" s="152" t="s">
        <v>181</v>
      </c>
    </row>
    <row r="2214" spans="1:30">
      <c r="A2214" s="189" t="s">
        <v>17158</v>
      </c>
      <c r="B2214" s="189" t="s">
        <v>17159</v>
      </c>
      <c r="C2214" s="154">
        <v>43830</v>
      </c>
      <c r="D2214" s="155">
        <v>1.4239999999999999</v>
      </c>
      <c r="E2214" s="155">
        <v>1.6639999999999999</v>
      </c>
      <c r="F2214" s="156">
        <v>7.0274068868579703E-2</v>
      </c>
      <c r="G2214" s="154">
        <v>43829</v>
      </c>
      <c r="H2214" s="155">
        <v>1.423</v>
      </c>
      <c r="I2214" s="156">
        <v>6.18941088739746</v>
      </c>
      <c r="J2214" s="152" t="s">
        <v>6542</v>
      </c>
      <c r="K2214" s="156">
        <v>0.211118930330745</v>
      </c>
      <c r="L2214" s="156">
        <v>0.70721357850070798</v>
      </c>
      <c r="M2214" s="185">
        <v>1.42450142450143</v>
      </c>
      <c r="N2214" s="156">
        <v>2.9645697758496001</v>
      </c>
      <c r="O2214" s="156">
        <v>6.18941088739746</v>
      </c>
      <c r="P2214" s="152" t="s">
        <v>6542</v>
      </c>
      <c r="Q2214" s="156">
        <v>14.8387096774194</v>
      </c>
      <c r="R2214" s="152" t="s">
        <v>6517</v>
      </c>
      <c r="S2214" s="156">
        <v>17.394888705688398</v>
      </c>
      <c r="T2214" s="152" t="s">
        <v>17160</v>
      </c>
      <c r="U2214" s="156">
        <v>24.149956408020898</v>
      </c>
      <c r="V2214" s="152" t="s">
        <v>163</v>
      </c>
      <c r="W2214" s="152" t="s">
        <v>166</v>
      </c>
      <c r="X2214" s="155">
        <v>19.723826413099999</v>
      </c>
      <c r="Y2214" s="152" t="s">
        <v>159</v>
      </c>
      <c r="Z2214" s="154">
        <v>42275</v>
      </c>
      <c r="AA2214" s="153" t="s">
        <v>4326</v>
      </c>
      <c r="AB2214" s="152" t="s">
        <v>281</v>
      </c>
      <c r="AC2214" s="152" t="s">
        <v>215</v>
      </c>
      <c r="AD2214" s="152" t="s">
        <v>247</v>
      </c>
    </row>
    <row r="2215" spans="1:30">
      <c r="A2215" s="189" t="s">
        <v>765</v>
      </c>
      <c r="B2215" s="189" t="s">
        <v>766</v>
      </c>
      <c r="C2215" s="154">
        <v>43830</v>
      </c>
      <c r="D2215" s="155">
        <v>1.0854999999999999</v>
      </c>
      <c r="E2215" s="155">
        <v>1.6612</v>
      </c>
      <c r="F2215" s="156">
        <v>9.2208390963567796E-2</v>
      </c>
      <c r="G2215" s="154">
        <v>43829</v>
      </c>
      <c r="H2215" s="155">
        <v>1.0845</v>
      </c>
      <c r="I2215" s="156">
        <v>6.1890704509832197</v>
      </c>
      <c r="J2215" s="152" t="s">
        <v>758</v>
      </c>
      <c r="K2215" s="156">
        <v>0.40699287762464098</v>
      </c>
      <c r="L2215" s="156">
        <v>1.0425393279344599</v>
      </c>
      <c r="M2215" s="185">
        <v>1.4843287464094801</v>
      </c>
      <c r="N2215" s="156">
        <v>3.1934224326951601</v>
      </c>
      <c r="O2215" s="156">
        <v>6.1890704509832197</v>
      </c>
      <c r="P2215" s="152" t="s">
        <v>758</v>
      </c>
      <c r="Q2215" s="156">
        <v>14.058207845950699</v>
      </c>
      <c r="R2215" s="152" t="s">
        <v>719</v>
      </c>
      <c r="S2215" s="156">
        <v>13.4838966281967</v>
      </c>
      <c r="T2215" s="152" t="s">
        <v>6536</v>
      </c>
      <c r="U2215" s="156">
        <v>85.907940400000001</v>
      </c>
      <c r="V2215" s="152" t="s">
        <v>163</v>
      </c>
      <c r="W2215" s="152" t="s">
        <v>189</v>
      </c>
      <c r="X2215" s="155">
        <v>19.4631064985</v>
      </c>
      <c r="Y2215" s="152" t="s">
        <v>159</v>
      </c>
      <c r="Z2215" s="154">
        <v>40584</v>
      </c>
      <c r="AA2215" s="153" t="s">
        <v>4326</v>
      </c>
      <c r="AB2215" s="152" t="s">
        <v>288</v>
      </c>
      <c r="AC2215" s="152" t="s">
        <v>219</v>
      </c>
      <c r="AD2215" s="152" t="s">
        <v>173</v>
      </c>
    </row>
    <row r="2216" spans="1:30">
      <c r="A2216" s="189" t="s">
        <v>907</v>
      </c>
      <c r="B2216" s="189" t="s">
        <v>908</v>
      </c>
      <c r="C2216" s="154">
        <v>43830</v>
      </c>
      <c r="D2216" s="155">
        <v>1.8917999999999999</v>
      </c>
      <c r="E2216" s="155">
        <v>1.9268000000000001</v>
      </c>
      <c r="F2216" s="156">
        <v>8.9942331093597699E-2</v>
      </c>
      <c r="G2216" s="154">
        <v>43829</v>
      </c>
      <c r="H2216" s="155">
        <v>1.8900999999999999</v>
      </c>
      <c r="I2216" s="156">
        <v>6.1854512797485297</v>
      </c>
      <c r="J2216" s="152" t="s">
        <v>631</v>
      </c>
      <c r="K2216" s="156">
        <v>0.27031324534901402</v>
      </c>
      <c r="L2216" s="156">
        <v>1.39893873613121</v>
      </c>
      <c r="M2216" s="185">
        <v>2.0113238069560402</v>
      </c>
      <c r="N2216" s="156">
        <v>3.8423537161049501</v>
      </c>
      <c r="O2216" s="156">
        <v>6.1854512797485297</v>
      </c>
      <c r="P2216" s="152" t="s">
        <v>631</v>
      </c>
      <c r="Q2216" s="156">
        <v>13.078302450687399</v>
      </c>
      <c r="R2216" s="152" t="s">
        <v>737</v>
      </c>
      <c r="S2216" s="156">
        <v>15.6427654502109</v>
      </c>
      <c r="T2216" s="152" t="s">
        <v>6537</v>
      </c>
      <c r="U2216" s="156">
        <v>95.439587840000002</v>
      </c>
      <c r="V2216" s="152" t="s">
        <v>163</v>
      </c>
      <c r="W2216" s="152" t="s">
        <v>197</v>
      </c>
      <c r="X2216" s="155">
        <v>33.807312885499996</v>
      </c>
      <c r="Y2216" s="152" t="s">
        <v>159</v>
      </c>
      <c r="Z2216" s="154">
        <v>40176</v>
      </c>
      <c r="AA2216" s="153" t="s">
        <v>4326</v>
      </c>
      <c r="AB2216" s="152" t="s">
        <v>909</v>
      </c>
      <c r="AC2216" s="152" t="s">
        <v>412</v>
      </c>
      <c r="AD2216" s="152" t="s">
        <v>185</v>
      </c>
    </row>
    <row r="2217" spans="1:30">
      <c r="A2217" s="189" t="s">
        <v>1388</v>
      </c>
      <c r="B2217" s="189" t="s">
        <v>1389</v>
      </c>
      <c r="C2217" s="154">
        <v>43830</v>
      </c>
      <c r="D2217" s="155">
        <v>1.1315999999999999</v>
      </c>
      <c r="E2217" s="155">
        <v>1.1315999999999999</v>
      </c>
      <c r="F2217" s="156">
        <v>2.6518164942983001E-2</v>
      </c>
      <c r="G2217" s="154">
        <v>43829</v>
      </c>
      <c r="H2217" s="155">
        <v>1.1313</v>
      </c>
      <c r="I2217" s="156">
        <v>6.18372900441023</v>
      </c>
      <c r="J2217" s="152" t="s">
        <v>17161</v>
      </c>
      <c r="K2217" s="156">
        <v>0.18592297476759501</v>
      </c>
      <c r="L2217" s="156">
        <v>0.67615658362987796</v>
      </c>
      <c r="M2217" s="185">
        <v>1.5252108379687701</v>
      </c>
      <c r="N2217" s="156">
        <v>2.9569647893731199</v>
      </c>
      <c r="O2217" s="156">
        <v>6.18372900441023</v>
      </c>
      <c r="P2217" s="152" t="s">
        <v>17161</v>
      </c>
      <c r="Q2217" s="156">
        <v>13.16</v>
      </c>
      <c r="R2217" s="152" t="s">
        <v>17162</v>
      </c>
      <c r="S2217" s="156">
        <v>13.16</v>
      </c>
      <c r="T2217" s="152" t="s">
        <v>17163</v>
      </c>
      <c r="U2217" s="156">
        <v>13.16</v>
      </c>
      <c r="V2217" s="152" t="s">
        <v>163</v>
      </c>
      <c r="W2217" s="152" t="s">
        <v>166</v>
      </c>
      <c r="X2217" s="155">
        <v>9.6966186821000004</v>
      </c>
      <c r="Y2217" s="152" t="s">
        <v>159</v>
      </c>
      <c r="Z2217" s="154">
        <v>42719</v>
      </c>
      <c r="AA2217" s="153" t="s">
        <v>4326</v>
      </c>
      <c r="AB2217" s="152" t="s">
        <v>456</v>
      </c>
      <c r="AC2217" s="152" t="s">
        <v>215</v>
      </c>
      <c r="AD2217" s="152" t="s">
        <v>181</v>
      </c>
    </row>
    <row r="2218" spans="1:30">
      <c r="A2218" s="189" t="s">
        <v>1421</v>
      </c>
      <c r="B2218" s="189" t="s">
        <v>1422</v>
      </c>
      <c r="C2218" s="154">
        <v>43830</v>
      </c>
      <c r="D2218" s="155">
        <v>1.0166999999999999</v>
      </c>
      <c r="E2218" s="155">
        <v>1.1267</v>
      </c>
      <c r="F2218" s="156">
        <v>0.16748768472907699</v>
      </c>
      <c r="G2218" s="154">
        <v>43826</v>
      </c>
      <c r="H2218" s="155">
        <v>1.0149999999999999</v>
      </c>
      <c r="I2218" s="156">
        <v>6.1796012432890501</v>
      </c>
      <c r="J2218" s="152" t="s">
        <v>17164</v>
      </c>
      <c r="K2218" s="156">
        <v>0.394983706922098</v>
      </c>
      <c r="L2218" s="156">
        <v>0.83263205724506795</v>
      </c>
      <c r="M2218" s="185">
        <v>1.3402396979503699</v>
      </c>
      <c r="N2218" s="156">
        <v>2.5292247748976799</v>
      </c>
      <c r="O2218" s="156">
        <v>6.1796012432890501</v>
      </c>
      <c r="P2218" s="152" t="s">
        <v>17164</v>
      </c>
      <c r="Q2218" s="156">
        <v>12.573280047932901</v>
      </c>
      <c r="R2218" s="152" t="s">
        <v>17165</v>
      </c>
      <c r="S2218" s="157">
        <v>0</v>
      </c>
      <c r="T2218" s="152"/>
      <c r="U2218" s="156">
        <v>12.730882640000001</v>
      </c>
      <c r="V2218" s="152" t="s">
        <v>174</v>
      </c>
      <c r="W2218" s="152" t="s">
        <v>95</v>
      </c>
      <c r="X2218" s="155">
        <v>3.7060427006999999</v>
      </c>
      <c r="Y2218" s="152" t="s">
        <v>159</v>
      </c>
      <c r="Z2218" s="154">
        <v>42979</v>
      </c>
      <c r="AA2218" s="153" t="s">
        <v>4326</v>
      </c>
      <c r="AB2218" s="152" t="s">
        <v>1423</v>
      </c>
      <c r="AC2218" s="152" t="s">
        <v>217</v>
      </c>
      <c r="AD2218" s="152" t="s">
        <v>207</v>
      </c>
    </row>
    <row r="2219" spans="1:30">
      <c r="A2219" s="189" t="s">
        <v>9122</v>
      </c>
      <c r="B2219" s="189" t="s">
        <v>9123</v>
      </c>
      <c r="C2219" s="154">
        <v>43830</v>
      </c>
      <c r="D2219" s="155">
        <v>0.997</v>
      </c>
      <c r="E2219" s="155">
        <v>1.097</v>
      </c>
      <c r="F2219" s="156">
        <v>-0.29999999999999399</v>
      </c>
      <c r="G2219" s="154">
        <v>43829</v>
      </c>
      <c r="H2219" s="155">
        <v>1</v>
      </c>
      <c r="I2219" s="156">
        <v>6.1767838125665797</v>
      </c>
      <c r="J2219" s="152" t="s">
        <v>12539</v>
      </c>
      <c r="K2219" s="156">
        <v>2.3613963039014401</v>
      </c>
      <c r="L2219" s="156">
        <v>4.5073375262054602</v>
      </c>
      <c r="M2219" s="185">
        <v>6.0638297872340496</v>
      </c>
      <c r="N2219" s="156">
        <v>1.7346938775510301</v>
      </c>
      <c r="O2219" s="156">
        <v>6.1767838125665797</v>
      </c>
      <c r="P2219" s="152" t="s">
        <v>12539</v>
      </c>
      <c r="Q2219" s="156">
        <v>-4.2267050912583901</v>
      </c>
      <c r="R2219" s="152" t="s">
        <v>12540</v>
      </c>
      <c r="S2219" s="156">
        <v>10.7634675785208</v>
      </c>
      <c r="T2219" s="152" t="s">
        <v>12541</v>
      </c>
      <c r="U2219" s="156">
        <v>9.3235425000000003</v>
      </c>
      <c r="V2219" s="152" t="s">
        <v>174</v>
      </c>
      <c r="W2219" s="152" t="s">
        <v>158</v>
      </c>
      <c r="X2219" s="155">
        <v>2.5936614872999999</v>
      </c>
      <c r="Y2219" s="152" t="s">
        <v>159</v>
      </c>
      <c r="Z2219" s="154">
        <v>42612</v>
      </c>
      <c r="AA2219" s="153" t="s">
        <v>4326</v>
      </c>
      <c r="AB2219" s="152" t="s">
        <v>11183</v>
      </c>
      <c r="AC2219" s="152" t="s">
        <v>171</v>
      </c>
      <c r="AD2219" s="152" t="s">
        <v>173</v>
      </c>
    </row>
    <row r="2220" spans="1:30">
      <c r="A2220" s="189" t="s">
        <v>17166</v>
      </c>
      <c r="B2220" s="189" t="s">
        <v>17167</v>
      </c>
      <c r="C2220" s="154">
        <v>43830</v>
      </c>
      <c r="D2220" s="155">
        <v>0.98</v>
      </c>
      <c r="E2220" s="155">
        <v>1.381</v>
      </c>
      <c r="F2220" s="156">
        <v>0</v>
      </c>
      <c r="G2220" s="154">
        <v>43826</v>
      </c>
      <c r="H2220" s="155">
        <v>0.98</v>
      </c>
      <c r="I2220" s="156">
        <v>6.1755146262188498</v>
      </c>
      <c r="J2220" s="152" t="s">
        <v>17168</v>
      </c>
      <c r="K2220" s="156">
        <v>0.20449897750512</v>
      </c>
      <c r="L2220" s="156">
        <v>0.512820512820509</v>
      </c>
      <c r="M2220" s="185">
        <v>1.55440414507772</v>
      </c>
      <c r="N2220" s="156">
        <v>3.1578947368421102</v>
      </c>
      <c r="O2220" s="156">
        <v>6.1755146262188498</v>
      </c>
      <c r="P2220" s="152" t="s">
        <v>17168</v>
      </c>
      <c r="Q2220" s="156">
        <v>8.6474501108647406</v>
      </c>
      <c r="R2220" s="152" t="s">
        <v>17169</v>
      </c>
      <c r="S2220" s="156">
        <v>9.0012244460693491</v>
      </c>
      <c r="T2220" s="152" t="s">
        <v>17170</v>
      </c>
      <c r="U2220" s="156">
        <v>40.080710000000003</v>
      </c>
      <c r="V2220" s="152" t="s">
        <v>174</v>
      </c>
      <c r="W2220" s="152" t="s">
        <v>186</v>
      </c>
      <c r="X2220" s="155">
        <v>0.4057138159</v>
      </c>
      <c r="Y2220" s="152" t="s">
        <v>159</v>
      </c>
      <c r="Z2220" s="154">
        <v>41249</v>
      </c>
      <c r="AA2220" s="153" t="s">
        <v>4326</v>
      </c>
      <c r="AB2220" s="152" t="s">
        <v>1018</v>
      </c>
      <c r="AC2220" s="152" t="s">
        <v>195</v>
      </c>
      <c r="AD2220" s="152" t="s">
        <v>181</v>
      </c>
    </row>
    <row r="2221" spans="1:30">
      <c r="A2221" s="189" t="s">
        <v>17171</v>
      </c>
      <c r="B2221" s="189" t="s">
        <v>17172</v>
      </c>
      <c r="C2221" s="154">
        <v>43830</v>
      </c>
      <c r="D2221" s="155">
        <v>1.1076999999999999</v>
      </c>
      <c r="E2221" s="155">
        <v>1.1779999999999999</v>
      </c>
      <c r="F2221" s="156">
        <v>0.217135619288888</v>
      </c>
      <c r="G2221" s="154">
        <v>43829</v>
      </c>
      <c r="H2221" s="155">
        <v>1.1052999999999999</v>
      </c>
      <c r="I2221" s="156">
        <v>6.1573982736279103</v>
      </c>
      <c r="J2221" s="152" t="s">
        <v>17173</v>
      </c>
      <c r="K2221" s="156">
        <v>0.65424806905952104</v>
      </c>
      <c r="L2221" s="156">
        <v>2.2146350465996099</v>
      </c>
      <c r="M2221" s="185">
        <v>2.2429608872970199</v>
      </c>
      <c r="N2221" s="156">
        <v>4.4310585700929597</v>
      </c>
      <c r="O2221" s="156">
        <v>6.1573982736279103</v>
      </c>
      <c r="P2221" s="152" t="s">
        <v>17173</v>
      </c>
      <c r="Q2221" s="156">
        <v>16.355288899803501</v>
      </c>
      <c r="R2221" s="152" t="s">
        <v>17174</v>
      </c>
      <c r="S2221" s="157">
        <v>0</v>
      </c>
      <c r="T2221" s="152"/>
      <c r="U2221" s="156">
        <v>18.449684099999999</v>
      </c>
      <c r="V2221" s="152" t="s">
        <v>157</v>
      </c>
      <c r="W2221" s="152" t="s">
        <v>95</v>
      </c>
      <c r="X2221" s="155">
        <v>2.3636299124</v>
      </c>
      <c r="Y2221" s="152" t="s">
        <v>159</v>
      </c>
      <c r="Z2221" s="154">
        <v>42822</v>
      </c>
      <c r="AA2221" s="153" t="s">
        <v>4326</v>
      </c>
      <c r="AB2221" s="152" t="s">
        <v>2170</v>
      </c>
      <c r="AC2221" s="152" t="s">
        <v>211</v>
      </c>
      <c r="AD2221" s="152" t="s">
        <v>162</v>
      </c>
    </row>
    <row r="2222" spans="1:30">
      <c r="A2222" s="189" t="s">
        <v>1365</v>
      </c>
      <c r="B2222" s="189" t="s">
        <v>1366</v>
      </c>
      <c r="C2222" s="154">
        <v>43830</v>
      </c>
      <c r="D2222" s="155">
        <v>1.139</v>
      </c>
      <c r="E2222" s="155">
        <v>1.466</v>
      </c>
      <c r="F2222" s="156">
        <v>0</v>
      </c>
      <c r="G2222" s="154">
        <v>43826</v>
      </c>
      <c r="H2222" s="155">
        <v>1.139</v>
      </c>
      <c r="I2222" s="156">
        <v>6.1509540355601704</v>
      </c>
      <c r="J2222" s="152" t="s">
        <v>17175</v>
      </c>
      <c r="K2222" s="156">
        <v>0.17590149516271</v>
      </c>
      <c r="L2222" s="156">
        <v>0.44091710758379798</v>
      </c>
      <c r="M2222" s="185">
        <v>1.51512805718008</v>
      </c>
      <c r="N2222" s="156">
        <v>3.8285995261222099</v>
      </c>
      <c r="O2222" s="156">
        <v>6.1509540355601704</v>
      </c>
      <c r="P2222" s="152" t="s">
        <v>17175</v>
      </c>
      <c r="Q2222" s="156">
        <v>13.134561897758999</v>
      </c>
      <c r="R2222" s="152" t="s">
        <v>17176</v>
      </c>
      <c r="S2222" s="156">
        <v>16.2038982531903</v>
      </c>
      <c r="T2222" s="152" t="s">
        <v>17177</v>
      </c>
      <c r="U2222" s="156">
        <v>52.800836500000003</v>
      </c>
      <c r="V2222" s="152" t="s">
        <v>174</v>
      </c>
      <c r="W2222" s="152" t="s">
        <v>166</v>
      </c>
      <c r="X2222" s="155">
        <v>10.213421390700001</v>
      </c>
      <c r="Y2222" s="152" t="s">
        <v>159</v>
      </c>
      <c r="Z2222" s="154">
        <v>41722</v>
      </c>
      <c r="AA2222" s="153" t="s">
        <v>4326</v>
      </c>
      <c r="AB2222" s="152" t="s">
        <v>1272</v>
      </c>
      <c r="AC2222" s="152" t="s">
        <v>511</v>
      </c>
      <c r="AD2222" s="152" t="s">
        <v>272</v>
      </c>
    </row>
    <row r="2223" spans="1:30">
      <c r="A2223" s="189" t="s">
        <v>17178</v>
      </c>
      <c r="B2223" s="189" t="s">
        <v>17179</v>
      </c>
      <c r="C2223" s="154">
        <v>43830</v>
      </c>
      <c r="D2223" s="155">
        <v>1.0771999999999999</v>
      </c>
      <c r="E2223" s="155">
        <v>1.0771999999999999</v>
      </c>
      <c r="F2223" s="156">
        <v>0.31663252002233599</v>
      </c>
      <c r="G2223" s="154">
        <v>43829</v>
      </c>
      <c r="H2223" s="155">
        <v>1.0738000000000001</v>
      </c>
      <c r="I2223" s="156">
        <v>6.1489948758376096</v>
      </c>
      <c r="J2223" s="152" t="s">
        <v>17180</v>
      </c>
      <c r="K2223" s="156">
        <v>0.92757425278740901</v>
      </c>
      <c r="L2223" s="156">
        <v>-0.98354628182738801</v>
      </c>
      <c r="M2223" s="185">
        <v>-0.18532246108228301</v>
      </c>
      <c r="N2223" s="156">
        <v>0.50382534054859596</v>
      </c>
      <c r="O2223" s="156">
        <v>6.1489948758376096</v>
      </c>
      <c r="P2223" s="152" t="s">
        <v>17180</v>
      </c>
      <c r="Q2223" s="157">
        <v>0</v>
      </c>
      <c r="R2223" s="152"/>
      <c r="S2223" s="157">
        <v>0</v>
      </c>
      <c r="T2223" s="152"/>
      <c r="U2223" s="156">
        <v>7.71999999999999</v>
      </c>
      <c r="V2223" s="152" t="s">
        <v>163</v>
      </c>
      <c r="W2223" s="152" t="s">
        <v>95</v>
      </c>
      <c r="X2223" s="155">
        <v>2.58514774E-2</v>
      </c>
      <c r="Y2223" s="152" t="s">
        <v>159</v>
      </c>
      <c r="Z2223" s="154">
        <v>43321</v>
      </c>
      <c r="AA2223" s="153" t="s">
        <v>4326</v>
      </c>
      <c r="AB2223" s="152" t="s">
        <v>3896</v>
      </c>
      <c r="AC2223" s="152" t="s">
        <v>253</v>
      </c>
      <c r="AD2223" s="152" t="s">
        <v>185</v>
      </c>
    </row>
    <row r="2224" spans="1:30">
      <c r="A2224" s="189" t="s">
        <v>17181</v>
      </c>
      <c r="B2224" s="189" t="s">
        <v>17182</v>
      </c>
      <c r="C2224" s="154">
        <v>43830</v>
      </c>
      <c r="D2224" s="155">
        <v>1.0629999999999999</v>
      </c>
      <c r="E2224" s="155">
        <v>1.431</v>
      </c>
      <c r="F2224" s="156">
        <v>9.4161958568725404E-2</v>
      </c>
      <c r="G2224" s="154">
        <v>43829</v>
      </c>
      <c r="H2224" s="155">
        <v>1.0620000000000001</v>
      </c>
      <c r="I2224" s="156">
        <v>6.1392904860206201</v>
      </c>
      <c r="J2224" s="152" t="s">
        <v>17183</v>
      </c>
      <c r="K2224" s="156">
        <v>0.188501413760607</v>
      </c>
      <c r="L2224" s="156">
        <v>1.2380952380952299</v>
      </c>
      <c r="M2224" s="185">
        <v>1.6941409211946901</v>
      </c>
      <c r="N2224" s="156">
        <v>3.46516629012477</v>
      </c>
      <c r="O2224" s="156">
        <v>6.1392904860206201</v>
      </c>
      <c r="P2224" s="152" t="s">
        <v>17183</v>
      </c>
      <c r="Q2224" s="156">
        <v>12.5033568922134</v>
      </c>
      <c r="R2224" s="152" t="s">
        <v>17184</v>
      </c>
      <c r="S2224" s="156">
        <v>15.034935580157001</v>
      </c>
      <c r="T2224" s="152" t="s">
        <v>17185</v>
      </c>
      <c r="U2224" s="156">
        <v>49.399335000000001</v>
      </c>
      <c r="V2224" s="152" t="s">
        <v>157</v>
      </c>
      <c r="W2224" s="152" t="s">
        <v>166</v>
      </c>
      <c r="X2224" s="155">
        <v>0.17193901319999999</v>
      </c>
      <c r="Y2224" s="152" t="s">
        <v>159</v>
      </c>
      <c r="Z2224" s="154">
        <v>41177</v>
      </c>
      <c r="AA2224" s="153" t="s">
        <v>4326</v>
      </c>
      <c r="AB2224" s="152" t="s">
        <v>583</v>
      </c>
      <c r="AC2224" s="152" t="s">
        <v>381</v>
      </c>
      <c r="AD2224" s="152" t="s">
        <v>173</v>
      </c>
    </row>
    <row r="2225" spans="1:30">
      <c r="A2225" s="189" t="s">
        <v>17186</v>
      </c>
      <c r="B2225" s="189" t="s">
        <v>17187</v>
      </c>
      <c r="C2225" s="154">
        <v>43830</v>
      </c>
      <c r="D2225" s="155">
        <v>1.2969999999999999</v>
      </c>
      <c r="E2225" s="155">
        <v>1.2969999999999999</v>
      </c>
      <c r="F2225" s="156">
        <v>0.15444015444015499</v>
      </c>
      <c r="G2225" s="154">
        <v>43829</v>
      </c>
      <c r="H2225" s="155">
        <v>1.2949999999999999</v>
      </c>
      <c r="I2225" s="156">
        <v>6.1374795417348604</v>
      </c>
      <c r="J2225" s="152" t="s">
        <v>17188</v>
      </c>
      <c r="K2225" s="156">
        <v>0.464756003098374</v>
      </c>
      <c r="L2225" s="156">
        <v>1.24902419984387</v>
      </c>
      <c r="M2225" s="185">
        <v>1.32812499999999</v>
      </c>
      <c r="N2225" s="156">
        <v>2.0456333595594001</v>
      </c>
      <c r="O2225" s="156">
        <v>6.1374795417348604</v>
      </c>
      <c r="P2225" s="152" t="s">
        <v>17188</v>
      </c>
      <c r="Q2225" s="156">
        <v>11.714039621016401</v>
      </c>
      <c r="R2225" s="152" t="s">
        <v>17189</v>
      </c>
      <c r="S2225" s="156">
        <v>15.1865008880995</v>
      </c>
      <c r="T2225" s="152" t="s">
        <v>17190</v>
      </c>
      <c r="U2225" s="156">
        <v>29.7</v>
      </c>
      <c r="V2225" s="152" t="s">
        <v>163</v>
      </c>
      <c r="W2225" s="152" t="s">
        <v>166</v>
      </c>
      <c r="X2225" s="155">
        <v>0.93833428009999997</v>
      </c>
      <c r="Y2225" s="152" t="s">
        <v>159</v>
      </c>
      <c r="Z2225" s="154">
        <v>41975</v>
      </c>
      <c r="AA2225" s="153" t="s">
        <v>4326</v>
      </c>
      <c r="AB2225" s="152" t="s">
        <v>846</v>
      </c>
      <c r="AC2225" s="152" t="s">
        <v>246</v>
      </c>
      <c r="AD2225" s="152" t="s">
        <v>183</v>
      </c>
    </row>
    <row r="2226" spans="1:30">
      <c r="A2226" s="189" t="s">
        <v>17191</v>
      </c>
      <c r="B2226" s="189" t="s">
        <v>17192</v>
      </c>
      <c r="C2226" s="154">
        <v>43830</v>
      </c>
      <c r="D2226" s="155">
        <v>1.1759999999999999</v>
      </c>
      <c r="E2226" s="155">
        <v>1.1759999999999999</v>
      </c>
      <c r="F2226" s="156">
        <v>0</v>
      </c>
      <c r="G2226" s="154">
        <v>43829</v>
      </c>
      <c r="H2226" s="155">
        <v>1.1759999999999999</v>
      </c>
      <c r="I2226" s="156">
        <v>6.1371841155234499</v>
      </c>
      <c r="J2226" s="152" t="s">
        <v>17193</v>
      </c>
      <c r="K2226" s="156">
        <v>0.85763293310463196</v>
      </c>
      <c r="L2226" s="156">
        <v>2.88713910761154</v>
      </c>
      <c r="M2226" s="185">
        <v>4.1629760850309996</v>
      </c>
      <c r="N2226" s="156">
        <v>5.5655296229802396</v>
      </c>
      <c r="O2226" s="156">
        <v>6.1371841155234499</v>
      </c>
      <c r="P2226" s="152" t="s">
        <v>17193</v>
      </c>
      <c r="Q2226" s="156">
        <v>8.3870967741935498</v>
      </c>
      <c r="R2226" s="152" t="s">
        <v>17194</v>
      </c>
      <c r="S2226" s="156">
        <v>17.248255234297101</v>
      </c>
      <c r="T2226" s="152" t="s">
        <v>17195</v>
      </c>
      <c r="U2226" s="156">
        <v>17.600000000000001</v>
      </c>
      <c r="V2226" s="152" t="s">
        <v>163</v>
      </c>
      <c r="W2226" s="152" t="s">
        <v>189</v>
      </c>
      <c r="X2226" s="155">
        <v>8.2265910000000001E-3</v>
      </c>
      <c r="Y2226" s="152" t="s">
        <v>159</v>
      </c>
      <c r="Z2226" s="154">
        <v>42423</v>
      </c>
      <c r="AA2226" s="153" t="s">
        <v>4326</v>
      </c>
      <c r="AB2226" s="152" t="s">
        <v>17196</v>
      </c>
      <c r="AC2226" s="152" t="s">
        <v>179</v>
      </c>
      <c r="AD2226" s="152" t="s">
        <v>170</v>
      </c>
    </row>
    <row r="2227" spans="1:30">
      <c r="A2227" s="189" t="s">
        <v>1400</v>
      </c>
      <c r="B2227" s="189" t="s">
        <v>1401</v>
      </c>
      <c r="C2227" s="154">
        <v>43830</v>
      </c>
      <c r="D2227" s="155">
        <v>1.0920000000000001</v>
      </c>
      <c r="E2227" s="155">
        <v>1.45</v>
      </c>
      <c r="F2227" s="156">
        <v>0</v>
      </c>
      <c r="G2227" s="154">
        <v>43826</v>
      </c>
      <c r="H2227" s="155">
        <v>1.0920000000000001</v>
      </c>
      <c r="I2227" s="156">
        <v>6.1224821890494301</v>
      </c>
      <c r="J2227" s="152" t="s">
        <v>17197</v>
      </c>
      <c r="K2227" s="156">
        <v>0.183486238532098</v>
      </c>
      <c r="L2227" s="156">
        <v>0.64516129032258496</v>
      </c>
      <c r="M2227" s="185">
        <v>1.3927893895374699</v>
      </c>
      <c r="N2227" s="156">
        <v>3.01890016276589</v>
      </c>
      <c r="O2227" s="156">
        <v>6.1224821890494301</v>
      </c>
      <c r="P2227" s="152" t="s">
        <v>17197</v>
      </c>
      <c r="Q2227" s="156">
        <v>13.635979816504801</v>
      </c>
      <c r="R2227" s="152" t="s">
        <v>17198</v>
      </c>
      <c r="S2227" s="156">
        <v>12.300979557898</v>
      </c>
      <c r="T2227" s="152" t="s">
        <v>17199</v>
      </c>
      <c r="U2227" s="156">
        <v>46.560705200000001</v>
      </c>
      <c r="V2227" s="152" t="s">
        <v>174</v>
      </c>
      <c r="W2227" s="152" t="s">
        <v>166</v>
      </c>
      <c r="X2227" s="155">
        <v>6.5143598976000003</v>
      </c>
      <c r="Y2227" s="152" t="s">
        <v>159</v>
      </c>
      <c r="Z2227" s="154">
        <v>41451</v>
      </c>
      <c r="AA2227" s="153" t="s">
        <v>4326</v>
      </c>
      <c r="AB2227" s="152" t="s">
        <v>1402</v>
      </c>
      <c r="AC2227" s="152" t="s">
        <v>195</v>
      </c>
      <c r="AD2227" s="152" t="s">
        <v>162</v>
      </c>
    </row>
    <row r="2228" spans="1:30">
      <c r="A2228" s="189" t="s">
        <v>17200</v>
      </c>
      <c r="B2228" s="189" t="s">
        <v>17201</v>
      </c>
      <c r="C2228" s="154">
        <v>43830</v>
      </c>
      <c r="D2228" s="155">
        <v>1.1374</v>
      </c>
      <c r="E2228" s="155">
        <v>1.1404000000000001</v>
      </c>
      <c r="F2228" s="156">
        <v>8.7997184090109898E-2</v>
      </c>
      <c r="G2228" s="154">
        <v>43829</v>
      </c>
      <c r="H2228" s="155">
        <v>1.1364000000000001</v>
      </c>
      <c r="I2228" s="156">
        <v>6.1205448777756999</v>
      </c>
      <c r="J2228" s="152" t="s">
        <v>17202</v>
      </c>
      <c r="K2228" s="156">
        <v>0.32636499955896497</v>
      </c>
      <c r="L2228" s="156">
        <v>1.0573078631719299</v>
      </c>
      <c r="M2228" s="185">
        <v>1.4448804851944399</v>
      </c>
      <c r="N2228" s="156">
        <v>3.24981844589689</v>
      </c>
      <c r="O2228" s="156">
        <v>6.1205448777756999</v>
      </c>
      <c r="P2228" s="152" t="s">
        <v>17202</v>
      </c>
      <c r="Q2228" s="156">
        <v>10.998340977847199</v>
      </c>
      <c r="R2228" s="152" t="s">
        <v>17203</v>
      </c>
      <c r="S2228" s="156">
        <v>13.185391581251899</v>
      </c>
      <c r="T2228" s="152" t="s">
        <v>17204</v>
      </c>
      <c r="U2228" s="156">
        <v>14.080196340000001</v>
      </c>
      <c r="V2228" s="152" t="s">
        <v>157</v>
      </c>
      <c r="W2228" s="152" t="s">
        <v>166</v>
      </c>
      <c r="X2228" s="155">
        <v>8.7906598099999997E-2</v>
      </c>
      <c r="Y2228" s="152" t="s">
        <v>159</v>
      </c>
      <c r="Z2228" s="154">
        <v>42570</v>
      </c>
      <c r="AA2228" s="153" t="s">
        <v>4326</v>
      </c>
      <c r="AB2228" s="152" t="s">
        <v>2213</v>
      </c>
      <c r="AC2228" s="152" t="s">
        <v>248</v>
      </c>
      <c r="AD2228" s="152" t="s">
        <v>181</v>
      </c>
    </row>
    <row r="2229" spans="1:30">
      <c r="A2229" s="189" t="s">
        <v>17205</v>
      </c>
      <c r="B2229" s="189" t="s">
        <v>17206</v>
      </c>
      <c r="C2229" s="154">
        <v>43830</v>
      </c>
      <c r="D2229" s="155">
        <v>1.512</v>
      </c>
      <c r="E2229" s="155">
        <v>1.8460000000000001</v>
      </c>
      <c r="F2229" s="156">
        <v>0</v>
      </c>
      <c r="G2229" s="154">
        <v>43829</v>
      </c>
      <c r="H2229" s="155">
        <v>1.512</v>
      </c>
      <c r="I2229" s="156">
        <v>6.1052631578947301</v>
      </c>
      <c r="J2229" s="152" t="s">
        <v>17207</v>
      </c>
      <c r="K2229" s="156">
        <v>0.73284477015322902</v>
      </c>
      <c r="L2229" s="156">
        <v>2.3696682464454799</v>
      </c>
      <c r="M2229" s="185">
        <v>3.2081911262798601</v>
      </c>
      <c r="N2229" s="156">
        <v>4.4920525224602503</v>
      </c>
      <c r="O2229" s="156">
        <v>6.1052631578947301</v>
      </c>
      <c r="P2229" s="152" t="s">
        <v>17207</v>
      </c>
      <c r="Q2229" s="156">
        <v>14.719271623672199</v>
      </c>
      <c r="R2229" s="152" t="s">
        <v>17208</v>
      </c>
      <c r="S2229" s="156">
        <v>18.8944021266711</v>
      </c>
      <c r="T2229" s="152" t="s">
        <v>17209</v>
      </c>
      <c r="U2229" s="156">
        <v>93.119292799999997</v>
      </c>
      <c r="V2229" s="152" t="s">
        <v>157</v>
      </c>
      <c r="W2229" s="152" t="s">
        <v>166</v>
      </c>
      <c r="X2229" s="155">
        <v>17.777211404399999</v>
      </c>
      <c r="Y2229" s="152" t="s">
        <v>159</v>
      </c>
      <c r="Z2229" s="154">
        <v>40429</v>
      </c>
      <c r="AA2229" s="153" t="s">
        <v>4326</v>
      </c>
      <c r="AB2229" s="152" t="s">
        <v>17210</v>
      </c>
      <c r="AC2229" s="152" t="s">
        <v>193</v>
      </c>
      <c r="AD2229" s="152" t="s">
        <v>181</v>
      </c>
    </row>
    <row r="2230" spans="1:30">
      <c r="A2230" s="189" t="s">
        <v>17211</v>
      </c>
      <c r="B2230" s="189" t="s">
        <v>17212</v>
      </c>
      <c r="C2230" s="154">
        <v>43830</v>
      </c>
      <c r="D2230" s="155">
        <v>1.0673999999999999</v>
      </c>
      <c r="E2230" s="155">
        <v>1.0673999999999999</v>
      </c>
      <c r="F2230" s="156">
        <v>9.3694368968414692E-3</v>
      </c>
      <c r="G2230" s="154">
        <v>43829</v>
      </c>
      <c r="H2230" s="155">
        <v>1.0672999999999999</v>
      </c>
      <c r="I2230" s="156">
        <v>6.1033797216699703</v>
      </c>
      <c r="J2230" s="152" t="s">
        <v>17213</v>
      </c>
      <c r="K2230" s="156">
        <v>0.140726146918082</v>
      </c>
      <c r="L2230" s="156">
        <v>0.33840947546529698</v>
      </c>
      <c r="M2230" s="185">
        <v>0.698113207547156</v>
      </c>
      <c r="N2230" s="156">
        <v>1.29056747010816</v>
      </c>
      <c r="O2230" s="156">
        <v>6.1033797216699703</v>
      </c>
      <c r="P2230" s="152" t="s">
        <v>17213</v>
      </c>
      <c r="Q2230" s="156">
        <v>-5.5398230088495604</v>
      </c>
      <c r="R2230" s="152" t="s">
        <v>17214</v>
      </c>
      <c r="S2230" s="156">
        <v>7.2763819095477302</v>
      </c>
      <c r="T2230" s="152" t="s">
        <v>17215</v>
      </c>
      <c r="U2230" s="156">
        <v>6.7399999999999904</v>
      </c>
      <c r="V2230" s="152" t="s">
        <v>157</v>
      </c>
      <c r="W2230" s="152" t="s">
        <v>158</v>
      </c>
      <c r="X2230" s="155">
        <v>2.5017391999999999E-2</v>
      </c>
      <c r="Y2230" s="152" t="s">
        <v>159</v>
      </c>
      <c r="Z2230" s="154">
        <v>42349</v>
      </c>
      <c r="AA2230" s="153" t="s">
        <v>4326</v>
      </c>
      <c r="AB2230" s="152" t="s">
        <v>6431</v>
      </c>
      <c r="AC2230" s="152" t="s">
        <v>268</v>
      </c>
      <c r="AD2230" s="152" t="s">
        <v>185</v>
      </c>
    </row>
    <row r="2231" spans="1:30">
      <c r="A2231" s="189" t="s">
        <v>1383</v>
      </c>
      <c r="B2231" s="189" t="s">
        <v>1384</v>
      </c>
      <c r="C2231" s="154">
        <v>43830</v>
      </c>
      <c r="D2231" s="155">
        <v>1.0052000000000001</v>
      </c>
      <c r="E2231" s="155">
        <v>1.1884999999999999</v>
      </c>
      <c r="F2231" s="156">
        <v>9.9581756622202297E-2</v>
      </c>
      <c r="G2231" s="154">
        <v>43826</v>
      </c>
      <c r="H2231" s="155">
        <v>1.0042</v>
      </c>
      <c r="I2231" s="156">
        <v>6.0965354106475003</v>
      </c>
      <c r="J2231" s="152" t="s">
        <v>17216</v>
      </c>
      <c r="K2231" s="156">
        <v>0.22933492870677299</v>
      </c>
      <c r="L2231" s="156">
        <v>0.51924011056502595</v>
      </c>
      <c r="M2231" s="185">
        <v>1.60627747196079</v>
      </c>
      <c r="N2231" s="156">
        <v>3.3814626868600199</v>
      </c>
      <c r="O2231" s="156">
        <v>6.0965354106475003</v>
      </c>
      <c r="P2231" s="152" t="s">
        <v>17216</v>
      </c>
      <c r="Q2231" s="156">
        <v>14.1573039973738</v>
      </c>
      <c r="R2231" s="152" t="s">
        <v>17217</v>
      </c>
      <c r="S2231" s="156">
        <v>16.330520690595701</v>
      </c>
      <c r="T2231" s="152" t="s">
        <v>17218</v>
      </c>
      <c r="U2231" s="156">
        <v>20.531320560000001</v>
      </c>
      <c r="V2231" s="152" t="s">
        <v>174</v>
      </c>
      <c r="W2231" s="152" t="s">
        <v>166</v>
      </c>
      <c r="X2231" s="155">
        <v>19.841182456599999</v>
      </c>
      <c r="Y2231" s="152" t="s">
        <v>159</v>
      </c>
      <c r="Z2231" s="154">
        <v>42276</v>
      </c>
      <c r="AA2231" s="153" t="s">
        <v>4326</v>
      </c>
      <c r="AB2231" s="152" t="s">
        <v>1376</v>
      </c>
      <c r="AC2231" s="152" t="s">
        <v>195</v>
      </c>
      <c r="AD2231" s="152" t="s">
        <v>177</v>
      </c>
    </row>
    <row r="2232" spans="1:30">
      <c r="A2232" s="189" t="s">
        <v>17219</v>
      </c>
      <c r="B2232" s="189" t="s">
        <v>17220</v>
      </c>
      <c r="C2232" s="154">
        <v>43830</v>
      </c>
      <c r="D2232" s="155">
        <v>1.411</v>
      </c>
      <c r="E2232" s="155">
        <v>1.5669999999999999</v>
      </c>
      <c r="F2232" s="156">
        <v>0.14194464158978001</v>
      </c>
      <c r="G2232" s="154">
        <v>43829</v>
      </c>
      <c r="H2232" s="155">
        <v>1.409</v>
      </c>
      <c r="I2232" s="156">
        <v>6.0894431664411401</v>
      </c>
      <c r="J2232" s="152" t="s">
        <v>17221</v>
      </c>
      <c r="K2232" s="156">
        <v>0.42704626334519502</v>
      </c>
      <c r="L2232" s="156">
        <v>1.6862496757457901</v>
      </c>
      <c r="M2232" s="185">
        <v>1.8183097402597399</v>
      </c>
      <c r="N2232" s="156">
        <v>2.2832335290280601</v>
      </c>
      <c r="O2232" s="156">
        <v>6.0894431664411401</v>
      </c>
      <c r="P2232" s="152" t="s">
        <v>17221</v>
      </c>
      <c r="Q2232" s="156">
        <v>8.4372040110650204</v>
      </c>
      <c r="R2232" s="152" t="s">
        <v>17222</v>
      </c>
      <c r="S2232" s="156">
        <v>13.2131386281588</v>
      </c>
      <c r="T2232" s="152" t="s">
        <v>17223</v>
      </c>
      <c r="U2232" s="156">
        <v>56.800196999999997</v>
      </c>
      <c r="V2232" s="152" t="s">
        <v>157</v>
      </c>
      <c r="W2232" s="152" t="s">
        <v>166</v>
      </c>
      <c r="X2232" s="155">
        <v>0.31885064749999997</v>
      </c>
      <c r="Y2232" s="152" t="s">
        <v>159</v>
      </c>
      <c r="Z2232" s="154">
        <v>41591</v>
      </c>
      <c r="AA2232" s="153" t="s">
        <v>4326</v>
      </c>
      <c r="AB2232" s="152" t="s">
        <v>4029</v>
      </c>
      <c r="AC2232" s="152" t="s">
        <v>248</v>
      </c>
      <c r="AD2232" s="152" t="s">
        <v>226</v>
      </c>
    </row>
    <row r="2233" spans="1:30">
      <c r="A2233" s="189" t="s">
        <v>17224</v>
      </c>
      <c r="B2233" s="189" t="s">
        <v>17225</v>
      </c>
      <c r="C2233" s="154">
        <v>43830</v>
      </c>
      <c r="D2233" s="155">
        <v>1.0230999999999999</v>
      </c>
      <c r="E2233" s="155">
        <v>1.3625</v>
      </c>
      <c r="F2233" s="156">
        <v>1.9552253397192701E-2</v>
      </c>
      <c r="G2233" s="154">
        <v>43829</v>
      </c>
      <c r="H2233" s="155">
        <v>1.0228999999999999</v>
      </c>
      <c r="I2233" s="156">
        <v>6.0840397227529701</v>
      </c>
      <c r="J2233" s="152" t="s">
        <v>17226</v>
      </c>
      <c r="K2233" s="156">
        <v>0.12722646310430699</v>
      </c>
      <c r="L2233" s="156">
        <v>0.36295860309983402</v>
      </c>
      <c r="M2233" s="185">
        <v>0.84071528625257597</v>
      </c>
      <c r="N2233" s="156">
        <v>1.98287821329896</v>
      </c>
      <c r="O2233" s="156">
        <v>6.0840397227529701</v>
      </c>
      <c r="P2233" s="152" t="s">
        <v>17226</v>
      </c>
      <c r="Q2233" s="156">
        <v>13.6296139441181</v>
      </c>
      <c r="R2233" s="152" t="s">
        <v>17227</v>
      </c>
      <c r="S2233" s="156">
        <v>17.360238849934799</v>
      </c>
      <c r="T2233" s="152" t="s">
        <v>17228</v>
      </c>
      <c r="U2233" s="156">
        <v>41.946326339999999</v>
      </c>
      <c r="V2233" s="152" t="s">
        <v>242</v>
      </c>
      <c r="W2233" s="152" t="s">
        <v>189</v>
      </c>
      <c r="X2233" s="155">
        <v>0.13098550719999999</v>
      </c>
      <c r="Y2233" s="152" t="s">
        <v>159</v>
      </c>
      <c r="Z2233" s="154">
        <v>41583</v>
      </c>
      <c r="AA2233" s="153" t="s">
        <v>4326</v>
      </c>
      <c r="AB2233" s="152" t="s">
        <v>17229</v>
      </c>
      <c r="AC2233" s="152" t="s">
        <v>246</v>
      </c>
      <c r="AD2233" s="152" t="s">
        <v>165</v>
      </c>
    </row>
    <row r="2234" spans="1:30">
      <c r="A2234" s="189" t="s">
        <v>17230</v>
      </c>
      <c r="B2234" s="189" t="s">
        <v>17231</v>
      </c>
      <c r="C2234" s="154">
        <v>43830</v>
      </c>
      <c r="D2234" s="155">
        <v>1.151</v>
      </c>
      <c r="E2234" s="155">
        <v>1.151</v>
      </c>
      <c r="F2234" s="156">
        <v>8.6956521739140202E-2</v>
      </c>
      <c r="G2234" s="154">
        <v>43829</v>
      </c>
      <c r="H2234" s="155">
        <v>1.1499999999999999</v>
      </c>
      <c r="I2234" s="156">
        <v>6.0829493087557696</v>
      </c>
      <c r="J2234" s="152" t="s">
        <v>17232</v>
      </c>
      <c r="K2234" s="156">
        <v>0.96491228070176505</v>
      </c>
      <c r="L2234" s="156">
        <v>2.9516994633273601</v>
      </c>
      <c r="M2234" s="185">
        <v>4.1628959276018103</v>
      </c>
      <c r="N2234" s="156">
        <v>5.5963302752293496</v>
      </c>
      <c r="O2234" s="156">
        <v>6.0829493087557696</v>
      </c>
      <c r="P2234" s="152" t="s">
        <v>17232</v>
      </c>
      <c r="Q2234" s="156">
        <v>8.2784571966133704</v>
      </c>
      <c r="R2234" s="152" t="s">
        <v>17233</v>
      </c>
      <c r="S2234" s="156">
        <v>14.755732801595199</v>
      </c>
      <c r="T2234" s="152" t="s">
        <v>17234</v>
      </c>
      <c r="U2234" s="156">
        <v>15.1</v>
      </c>
      <c r="V2234" s="152" t="s">
        <v>227</v>
      </c>
      <c r="W2234" s="152" t="s">
        <v>189</v>
      </c>
      <c r="X2234" s="155">
        <v>5.2781399693999997</v>
      </c>
      <c r="Y2234" s="152" t="s">
        <v>159</v>
      </c>
      <c r="Z2234" s="154">
        <v>42423</v>
      </c>
      <c r="AA2234" s="153" t="s">
        <v>4326</v>
      </c>
      <c r="AB2234" s="152" t="s">
        <v>17196</v>
      </c>
      <c r="AC2234" s="152" t="s">
        <v>179</v>
      </c>
      <c r="AD2234" s="152" t="s">
        <v>170</v>
      </c>
    </row>
    <row r="2235" spans="1:30">
      <c r="A2235" s="189" t="s">
        <v>17235</v>
      </c>
      <c r="B2235" s="189" t="s">
        <v>17236</v>
      </c>
      <c r="C2235" s="154">
        <v>43830</v>
      </c>
      <c r="D2235" s="155">
        <v>1.1046</v>
      </c>
      <c r="E2235" s="155">
        <v>1.3146</v>
      </c>
      <c r="F2235" s="156">
        <v>8.1543897798323398E-2</v>
      </c>
      <c r="G2235" s="154">
        <v>43829</v>
      </c>
      <c r="H2235" s="155">
        <v>1.1036999999999999</v>
      </c>
      <c r="I2235" s="156">
        <v>6.0789397868049599</v>
      </c>
      <c r="J2235" s="152" t="s">
        <v>17237</v>
      </c>
      <c r="K2235" s="156">
        <v>0.50955414012739098</v>
      </c>
      <c r="L2235" s="156">
        <v>1.17237589302069</v>
      </c>
      <c r="M2235" s="185">
        <v>1.61913523459061</v>
      </c>
      <c r="N2235" s="156">
        <v>3.6112934996716799</v>
      </c>
      <c r="O2235" s="156">
        <v>6.0789397868049599</v>
      </c>
      <c r="P2235" s="152" t="s">
        <v>17237</v>
      </c>
      <c r="Q2235" s="156">
        <v>8.9671500443918308</v>
      </c>
      <c r="R2235" s="152" t="s">
        <v>17238</v>
      </c>
      <c r="S2235" s="157">
        <v>0</v>
      </c>
      <c r="T2235" s="152"/>
      <c r="U2235" s="156">
        <v>11.53996742</v>
      </c>
      <c r="V2235" s="152" t="s">
        <v>163</v>
      </c>
      <c r="W2235" s="152" t="s">
        <v>95</v>
      </c>
      <c r="X2235" s="155">
        <v>1.62433944E-2</v>
      </c>
      <c r="Y2235" s="152" t="s">
        <v>159</v>
      </c>
      <c r="Z2235" s="154">
        <v>42824</v>
      </c>
      <c r="AA2235" s="153" t="s">
        <v>4326</v>
      </c>
      <c r="AB2235" s="152" t="s">
        <v>6919</v>
      </c>
      <c r="AC2235" s="152" t="s">
        <v>171</v>
      </c>
      <c r="AD2235" s="152" t="s">
        <v>207</v>
      </c>
    </row>
    <row r="2236" spans="1:30">
      <c r="A2236" s="189" t="s">
        <v>1371</v>
      </c>
      <c r="B2236" s="189" t="s">
        <v>1372</v>
      </c>
      <c r="C2236" s="154">
        <v>43830</v>
      </c>
      <c r="D2236" s="155">
        <v>1.1711</v>
      </c>
      <c r="E2236" s="155">
        <v>1.1711</v>
      </c>
      <c r="F2236" s="156">
        <v>0</v>
      </c>
      <c r="G2236" s="154">
        <v>43829</v>
      </c>
      <c r="H2236" s="155">
        <v>1.1711</v>
      </c>
      <c r="I2236" s="156">
        <v>6.0778985507246297</v>
      </c>
      <c r="J2236" s="152" t="s">
        <v>17239</v>
      </c>
      <c r="K2236" s="156">
        <v>0.102572869476031</v>
      </c>
      <c r="L2236" s="156">
        <v>0.40294924554183198</v>
      </c>
      <c r="M2236" s="185">
        <v>1.07016483990679</v>
      </c>
      <c r="N2236" s="156">
        <v>3.0535022879267801</v>
      </c>
      <c r="O2236" s="156">
        <v>6.0778985507246297</v>
      </c>
      <c r="P2236" s="152" t="s">
        <v>17239</v>
      </c>
      <c r="Q2236" s="156">
        <v>15.0618982118294</v>
      </c>
      <c r="R2236" s="152" t="s">
        <v>17240</v>
      </c>
      <c r="S2236" s="157">
        <v>0</v>
      </c>
      <c r="T2236" s="152"/>
      <c r="U2236" s="156">
        <v>17.11</v>
      </c>
      <c r="V2236" s="152" t="s">
        <v>174</v>
      </c>
      <c r="W2236" s="152" t="s">
        <v>95</v>
      </c>
      <c r="X2236" s="155">
        <v>3.4792491633</v>
      </c>
      <c r="Y2236" s="152" t="s">
        <v>159</v>
      </c>
      <c r="Z2236" s="154">
        <v>42810</v>
      </c>
      <c r="AA2236" s="153" t="s">
        <v>4326</v>
      </c>
      <c r="AB2236" s="152" t="s">
        <v>1373</v>
      </c>
      <c r="AC2236" s="152" t="s">
        <v>175</v>
      </c>
      <c r="AD2236" s="152" t="s">
        <v>165</v>
      </c>
    </row>
    <row r="2237" spans="1:30">
      <c r="A2237" s="189" t="s">
        <v>17241</v>
      </c>
      <c r="B2237" s="189" t="s">
        <v>17242</v>
      </c>
      <c r="C2237" s="154">
        <v>43830</v>
      </c>
      <c r="D2237" s="155">
        <v>1.0690999999999999</v>
      </c>
      <c r="E2237" s="155">
        <v>1.1211</v>
      </c>
      <c r="F2237" s="156">
        <v>9.3545369504288E-3</v>
      </c>
      <c r="G2237" s="154">
        <v>43829</v>
      </c>
      <c r="H2237" s="155">
        <v>1.069</v>
      </c>
      <c r="I2237" s="156">
        <v>6.0761201871278701</v>
      </c>
      <c r="J2237" s="152" t="s">
        <v>17243</v>
      </c>
      <c r="K2237" s="156">
        <v>0.121745645251923</v>
      </c>
      <c r="L2237" s="156">
        <v>0.49821394999059998</v>
      </c>
      <c r="M2237" s="185">
        <v>1.2885245651835</v>
      </c>
      <c r="N2237" s="156">
        <v>2.5858173567315501</v>
      </c>
      <c r="O2237" s="156">
        <v>6.0761201871278701</v>
      </c>
      <c r="P2237" s="152" t="s">
        <v>17243</v>
      </c>
      <c r="Q2237" s="157">
        <v>0</v>
      </c>
      <c r="R2237" s="152"/>
      <c r="S2237" s="157">
        <v>0</v>
      </c>
      <c r="T2237" s="152"/>
      <c r="U2237" s="156">
        <v>6.4079851820250298</v>
      </c>
      <c r="V2237" s="152" t="s">
        <v>157</v>
      </c>
      <c r="W2237" s="152" t="s">
        <v>95</v>
      </c>
      <c r="X2237" s="155">
        <v>1.0218761352000001</v>
      </c>
      <c r="Y2237" s="152" t="s">
        <v>159</v>
      </c>
      <c r="Z2237" s="154">
        <v>43458</v>
      </c>
      <c r="AA2237" s="153" t="s">
        <v>4326</v>
      </c>
      <c r="AB2237" s="152" t="s">
        <v>222</v>
      </c>
      <c r="AC2237" s="152" t="s">
        <v>223</v>
      </c>
      <c r="AD2237" s="152" t="s">
        <v>207</v>
      </c>
    </row>
    <row r="2238" spans="1:30">
      <c r="A2238" s="189" t="s">
        <v>17244</v>
      </c>
      <c r="B2238" s="189" t="s">
        <v>17245</v>
      </c>
      <c r="C2238" s="154">
        <v>43830</v>
      </c>
      <c r="D2238" s="155">
        <v>1.071</v>
      </c>
      <c r="E2238" s="155">
        <v>1.171</v>
      </c>
      <c r="F2238" s="156">
        <v>9.3457943925219597E-2</v>
      </c>
      <c r="G2238" s="154">
        <v>43826</v>
      </c>
      <c r="H2238" s="155">
        <v>1.07</v>
      </c>
      <c r="I2238" s="156">
        <v>6.0685699186991702</v>
      </c>
      <c r="J2238" s="152" t="s">
        <v>17246</v>
      </c>
      <c r="K2238" s="156">
        <v>0.37488284910965403</v>
      </c>
      <c r="L2238" s="156">
        <v>0.37488284910965403</v>
      </c>
      <c r="M2238" s="185">
        <v>0.94249694084563995</v>
      </c>
      <c r="N2238" s="156">
        <v>2.78309909235815</v>
      </c>
      <c r="O2238" s="156">
        <v>6.0685699186991702</v>
      </c>
      <c r="P2238" s="152" t="s">
        <v>17246</v>
      </c>
      <c r="Q2238" s="156">
        <v>16.025599703557301</v>
      </c>
      <c r="R2238" s="152" t="s">
        <v>17247</v>
      </c>
      <c r="S2238" s="157">
        <v>0</v>
      </c>
      <c r="T2238" s="152"/>
      <c r="U2238" s="156">
        <v>17.417906899999998</v>
      </c>
      <c r="V2238" s="152" t="s">
        <v>174</v>
      </c>
      <c r="W2238" s="152" t="s">
        <v>95</v>
      </c>
      <c r="X2238" s="155">
        <v>1.66478628E-2</v>
      </c>
      <c r="Y2238" s="152" t="s">
        <v>159</v>
      </c>
      <c r="Z2238" s="154">
        <v>42879</v>
      </c>
      <c r="AA2238" s="153" t="s">
        <v>4326</v>
      </c>
      <c r="AB2238" s="152" t="s">
        <v>1345</v>
      </c>
      <c r="AC2238" s="152" t="s">
        <v>164</v>
      </c>
      <c r="AD2238" s="152" t="s">
        <v>162</v>
      </c>
    </row>
    <row r="2239" spans="1:30">
      <c r="A2239" s="189" t="s">
        <v>1381</v>
      </c>
      <c r="B2239" s="189" t="s">
        <v>1382</v>
      </c>
      <c r="C2239" s="154">
        <v>43830</v>
      </c>
      <c r="D2239" s="155">
        <v>1.0680000000000001</v>
      </c>
      <c r="E2239" s="155">
        <v>1.534</v>
      </c>
      <c r="F2239" s="156">
        <v>9.3720712277424095E-2</v>
      </c>
      <c r="G2239" s="154">
        <v>43826</v>
      </c>
      <c r="H2239" s="155">
        <v>1.0669999999999999</v>
      </c>
      <c r="I2239" s="156">
        <v>6.0611726979337996</v>
      </c>
      <c r="J2239" s="152" t="s">
        <v>17248</v>
      </c>
      <c r="K2239" s="156">
        <v>0.28169014084508898</v>
      </c>
      <c r="L2239" s="156">
        <v>0.47036688617122702</v>
      </c>
      <c r="M2239" s="185">
        <v>1.03889154770499</v>
      </c>
      <c r="N2239" s="156">
        <v>2.6557464611597501</v>
      </c>
      <c r="O2239" s="156">
        <v>6.0611726979337996</v>
      </c>
      <c r="P2239" s="152" t="s">
        <v>17248</v>
      </c>
      <c r="Q2239" s="156">
        <v>15.929962553791199</v>
      </c>
      <c r="R2239" s="152" t="s">
        <v>17249</v>
      </c>
      <c r="S2239" s="156">
        <v>19.110962942018901</v>
      </c>
      <c r="T2239" s="152" t="s">
        <v>17250</v>
      </c>
      <c r="U2239" s="156">
        <v>65.767590799999994</v>
      </c>
      <c r="V2239" s="152" t="s">
        <v>174</v>
      </c>
      <c r="W2239" s="152" t="s">
        <v>197</v>
      </c>
      <c r="X2239" s="155">
        <v>31.4745068591</v>
      </c>
      <c r="Y2239" s="152" t="s">
        <v>159</v>
      </c>
      <c r="Z2239" s="154">
        <v>41450</v>
      </c>
      <c r="AA2239" s="153" t="s">
        <v>4326</v>
      </c>
      <c r="AB2239" s="152" t="s">
        <v>1324</v>
      </c>
      <c r="AC2239" s="152" t="s">
        <v>412</v>
      </c>
      <c r="AD2239" s="152" t="s">
        <v>183</v>
      </c>
    </row>
    <row r="2240" spans="1:30">
      <c r="A2240" s="189" t="s">
        <v>17251</v>
      </c>
      <c r="B2240" s="189" t="s">
        <v>17252</v>
      </c>
      <c r="C2240" s="154">
        <v>43830</v>
      </c>
      <c r="D2240" s="155">
        <v>1.105</v>
      </c>
      <c r="E2240" s="155">
        <v>1.421</v>
      </c>
      <c r="F2240" s="156">
        <v>9.05797101449132E-2</v>
      </c>
      <c r="G2240" s="154">
        <v>43829</v>
      </c>
      <c r="H2240" s="155">
        <v>1.1040000000000001</v>
      </c>
      <c r="I2240" s="156">
        <v>6.0610585891603099</v>
      </c>
      <c r="J2240" s="152" t="s">
        <v>17253</v>
      </c>
      <c r="K2240" s="156">
        <v>0.27223230490016798</v>
      </c>
      <c r="L2240" s="156">
        <v>1.00381176188502</v>
      </c>
      <c r="M2240" s="185">
        <v>1.37063491387804</v>
      </c>
      <c r="N2240" s="156">
        <v>3.2179120529011702</v>
      </c>
      <c r="O2240" s="156">
        <v>6.0610585891603099</v>
      </c>
      <c r="P2240" s="152" t="s">
        <v>17253</v>
      </c>
      <c r="Q2240" s="156">
        <v>12.567013331661901</v>
      </c>
      <c r="R2240" s="152" t="s">
        <v>17254</v>
      </c>
      <c r="S2240" s="156">
        <v>14.502147311896101</v>
      </c>
      <c r="T2240" s="152" t="s">
        <v>17255</v>
      </c>
      <c r="U2240" s="156">
        <v>47.719935999999997</v>
      </c>
      <c r="V2240" s="152" t="s">
        <v>157</v>
      </c>
      <c r="W2240" s="152" t="s">
        <v>158</v>
      </c>
      <c r="X2240" s="155">
        <v>0.4899599214</v>
      </c>
      <c r="Y2240" s="152" t="s">
        <v>159</v>
      </c>
      <c r="Z2240" s="154">
        <v>41408</v>
      </c>
      <c r="AA2240" s="153" t="s">
        <v>4326</v>
      </c>
      <c r="AB2240" s="152" t="s">
        <v>1484</v>
      </c>
      <c r="AC2240" s="152" t="s">
        <v>193</v>
      </c>
      <c r="AD2240" s="152" t="s">
        <v>185</v>
      </c>
    </row>
    <row r="2241" spans="1:30">
      <c r="A2241" s="189" t="s">
        <v>1390</v>
      </c>
      <c r="B2241" s="189" t="s">
        <v>1391</v>
      </c>
      <c r="C2241" s="154">
        <v>43830</v>
      </c>
      <c r="D2241" s="155">
        <v>1.0254000000000001</v>
      </c>
      <c r="E2241" s="155">
        <v>1.1041000000000001</v>
      </c>
      <c r="F2241" s="156">
        <v>5.85480093677039E-2</v>
      </c>
      <c r="G2241" s="154">
        <v>43826</v>
      </c>
      <c r="H2241" s="155">
        <v>1.0247999999999999</v>
      </c>
      <c r="I2241" s="156">
        <v>6.0567808227059299</v>
      </c>
      <c r="J2241" s="152" t="s">
        <v>17256</v>
      </c>
      <c r="K2241" s="156">
        <v>0.28361858190709499</v>
      </c>
      <c r="L2241" s="156">
        <v>0.56885052961946703</v>
      </c>
      <c r="M2241" s="185">
        <v>1.3092780357841101</v>
      </c>
      <c r="N2241" s="156">
        <v>3.0148866960383498</v>
      </c>
      <c r="O2241" s="156">
        <v>6.0567808227059299</v>
      </c>
      <c r="P2241" s="152" t="s">
        <v>17256</v>
      </c>
      <c r="Q2241" s="157">
        <v>0</v>
      </c>
      <c r="R2241" s="152"/>
      <c r="S2241" s="157">
        <v>0</v>
      </c>
      <c r="T2241" s="152"/>
      <c r="U2241" s="156">
        <v>10.60661672</v>
      </c>
      <c r="V2241" s="152" t="s">
        <v>174</v>
      </c>
      <c r="W2241" s="152" t="s">
        <v>95</v>
      </c>
      <c r="X2241" s="155">
        <v>20.5761715915</v>
      </c>
      <c r="Y2241" s="152" t="s">
        <v>159</v>
      </c>
      <c r="Z2241" s="154">
        <v>43202</v>
      </c>
      <c r="AA2241" s="153" t="s">
        <v>4326</v>
      </c>
      <c r="AB2241" s="152" t="s">
        <v>1392</v>
      </c>
      <c r="AC2241" s="152" t="s">
        <v>195</v>
      </c>
      <c r="AD2241" s="152" t="s">
        <v>247</v>
      </c>
    </row>
    <row r="2242" spans="1:30">
      <c r="A2242" s="189" t="s">
        <v>820</v>
      </c>
      <c r="B2242" s="189" t="s">
        <v>821</v>
      </c>
      <c r="C2242" s="154">
        <v>43830</v>
      </c>
      <c r="D2242" s="155">
        <v>0.67449999999999999</v>
      </c>
      <c r="E2242" s="155">
        <v>1.1065</v>
      </c>
      <c r="F2242" s="156">
        <v>0.103888394182239</v>
      </c>
      <c r="G2242" s="154">
        <v>43829</v>
      </c>
      <c r="H2242" s="155">
        <v>0.67379999999999995</v>
      </c>
      <c r="I2242" s="156">
        <v>6.0534585045811902</v>
      </c>
      <c r="J2242" s="152" t="s">
        <v>678</v>
      </c>
      <c r="K2242" s="156">
        <v>0.386962345587126</v>
      </c>
      <c r="L2242" s="156">
        <v>1.3523666416228399</v>
      </c>
      <c r="M2242" s="185">
        <v>2.0269242306967601</v>
      </c>
      <c r="N2242" s="156">
        <v>4.2181699766897998</v>
      </c>
      <c r="O2242" s="156">
        <v>6.0534585045811902</v>
      </c>
      <c r="P2242" s="152" t="s">
        <v>678</v>
      </c>
      <c r="Q2242" s="156">
        <v>12.137574448405999</v>
      </c>
      <c r="R2242" s="152" t="s">
        <v>856</v>
      </c>
      <c r="S2242" s="157">
        <v>0</v>
      </c>
      <c r="T2242" s="152"/>
      <c r="U2242" s="156">
        <v>14.814319334780899</v>
      </c>
      <c r="V2242" s="152" t="s">
        <v>157</v>
      </c>
      <c r="W2242" s="152" t="s">
        <v>95</v>
      </c>
      <c r="X2242" s="155">
        <v>1.9138940980000001</v>
      </c>
      <c r="Y2242" s="152" t="s">
        <v>159</v>
      </c>
      <c r="Z2242" s="154">
        <v>42744</v>
      </c>
      <c r="AA2242" s="153" t="s">
        <v>4326</v>
      </c>
      <c r="AB2242" s="152" t="s">
        <v>824</v>
      </c>
      <c r="AC2242" s="152" t="s">
        <v>236</v>
      </c>
      <c r="AD2242" s="152" t="s">
        <v>272</v>
      </c>
    </row>
    <row r="2243" spans="1:30">
      <c r="A2243" s="189" t="s">
        <v>17257</v>
      </c>
      <c r="B2243" s="189" t="s">
        <v>17258</v>
      </c>
      <c r="C2243" s="154">
        <v>43830</v>
      </c>
      <c r="D2243" s="155">
        <v>1.0607</v>
      </c>
      <c r="E2243" s="155">
        <v>1.0607</v>
      </c>
      <c r="F2243" s="156">
        <v>8.4921683336469198E-2</v>
      </c>
      <c r="G2243" s="154">
        <v>43829</v>
      </c>
      <c r="H2243" s="155">
        <v>1.0598000000000001</v>
      </c>
      <c r="I2243" s="156">
        <v>6.0487902419516102</v>
      </c>
      <c r="J2243" s="152" t="s">
        <v>17259</v>
      </c>
      <c r="K2243" s="156">
        <v>0.81741279346069196</v>
      </c>
      <c r="L2243" s="156">
        <v>3.2814021421616402</v>
      </c>
      <c r="M2243" s="185">
        <v>3.78669275929549</v>
      </c>
      <c r="N2243" s="156">
        <v>4.6984503010561696</v>
      </c>
      <c r="O2243" s="156">
        <v>6.0487902419516102</v>
      </c>
      <c r="P2243" s="152" t="s">
        <v>17259</v>
      </c>
      <c r="Q2243" s="156">
        <v>5.61585183710047</v>
      </c>
      <c r="R2243" s="152" t="s">
        <v>17260</v>
      </c>
      <c r="S2243" s="157">
        <v>0</v>
      </c>
      <c r="T2243" s="152"/>
      <c r="U2243" s="156">
        <v>6.07</v>
      </c>
      <c r="V2243" s="152" t="s">
        <v>157</v>
      </c>
      <c r="W2243" s="152" t="s">
        <v>95</v>
      </c>
      <c r="X2243" s="155">
        <v>3.9601252999999998E-3</v>
      </c>
      <c r="Y2243" s="152" t="s">
        <v>159</v>
      </c>
      <c r="Z2243" s="154">
        <v>43053</v>
      </c>
      <c r="AA2243" s="153" t="s">
        <v>4326</v>
      </c>
      <c r="AB2243" s="152" t="s">
        <v>9970</v>
      </c>
      <c r="AC2243" s="152" t="s">
        <v>249</v>
      </c>
      <c r="AD2243" s="152" t="s">
        <v>162</v>
      </c>
    </row>
    <row r="2244" spans="1:30">
      <c r="A2244" s="189" t="s">
        <v>1397</v>
      </c>
      <c r="B2244" s="189" t="s">
        <v>1398</v>
      </c>
      <c r="C2244" s="154">
        <v>43830</v>
      </c>
      <c r="D2244" s="155">
        <v>1.0261</v>
      </c>
      <c r="E2244" s="155">
        <v>1.1561999999999999</v>
      </c>
      <c r="F2244" s="156">
        <v>1.9495077492935001E-2</v>
      </c>
      <c r="G2244" s="154">
        <v>43829</v>
      </c>
      <c r="H2244" s="155">
        <v>1.0259</v>
      </c>
      <c r="I2244" s="156">
        <v>6.0426066629421102</v>
      </c>
      <c r="J2244" s="152" t="s">
        <v>17261</v>
      </c>
      <c r="K2244" s="156">
        <v>0.20507812499999201</v>
      </c>
      <c r="L2244" s="156">
        <v>0.56843575074204999</v>
      </c>
      <c r="M2244" s="185">
        <v>1.33085257161218</v>
      </c>
      <c r="N2244" s="156">
        <v>3.2126688152448999</v>
      </c>
      <c r="O2244" s="156">
        <v>6.0426066629421102</v>
      </c>
      <c r="P2244" s="152" t="s">
        <v>17261</v>
      </c>
      <c r="Q2244" s="156">
        <v>15.493108634020601</v>
      </c>
      <c r="R2244" s="152" t="s">
        <v>17262</v>
      </c>
      <c r="S2244" s="156">
        <v>17.165575211182599</v>
      </c>
      <c r="T2244" s="152" t="s">
        <v>17263</v>
      </c>
      <c r="U2244" s="156">
        <v>16.509447990000002</v>
      </c>
      <c r="V2244" s="152" t="s">
        <v>227</v>
      </c>
      <c r="W2244" s="152" t="s">
        <v>158</v>
      </c>
      <c r="X2244" s="155">
        <v>31.350045533799999</v>
      </c>
      <c r="Y2244" s="152" t="s">
        <v>159</v>
      </c>
      <c r="Z2244" s="154">
        <v>42606</v>
      </c>
      <c r="AA2244" s="153" t="s">
        <v>4326</v>
      </c>
      <c r="AB2244" s="152" t="s">
        <v>1399</v>
      </c>
      <c r="AC2244" s="152" t="s">
        <v>215</v>
      </c>
      <c r="AD2244" s="152" t="s">
        <v>226</v>
      </c>
    </row>
    <row r="2245" spans="1:30">
      <c r="A2245" s="189" t="s">
        <v>17264</v>
      </c>
      <c r="B2245" s="189" t="s">
        <v>17265</v>
      </c>
      <c r="C2245" s="154">
        <v>43830</v>
      </c>
      <c r="D2245" s="155">
        <v>1.1084000000000001</v>
      </c>
      <c r="E2245" s="155">
        <v>1.1084000000000001</v>
      </c>
      <c r="F2245" s="156">
        <v>7.2228241242337898E-2</v>
      </c>
      <c r="G2245" s="154">
        <v>43829</v>
      </c>
      <c r="H2245" s="155">
        <v>1.1075999999999999</v>
      </c>
      <c r="I2245" s="156">
        <v>6.0365445326700602</v>
      </c>
      <c r="J2245" s="152" t="s">
        <v>17266</v>
      </c>
      <c r="K2245" s="156">
        <v>0.52602938508979002</v>
      </c>
      <c r="L2245" s="156">
        <v>1.1867810845353399</v>
      </c>
      <c r="M2245" s="185">
        <v>1.6694184553293001</v>
      </c>
      <c r="N2245" s="156">
        <v>3.55007473841555</v>
      </c>
      <c r="O2245" s="156">
        <v>6.0365445326700602</v>
      </c>
      <c r="P2245" s="152" t="s">
        <v>17266</v>
      </c>
      <c r="Q2245" s="156">
        <v>6.98841698841699</v>
      </c>
      <c r="R2245" s="152" t="s">
        <v>17267</v>
      </c>
      <c r="S2245" s="156">
        <v>11.128935231602201</v>
      </c>
      <c r="T2245" s="152" t="s">
        <v>17268</v>
      </c>
      <c r="U2245" s="156">
        <v>10.84</v>
      </c>
      <c r="V2245" s="152" t="s">
        <v>163</v>
      </c>
      <c r="W2245" s="152" t="s">
        <v>189</v>
      </c>
      <c r="X2245" s="155">
        <v>7.3033519999999999E-4</v>
      </c>
      <c r="Y2245" s="152" t="s">
        <v>159</v>
      </c>
      <c r="Z2245" s="154">
        <v>42598</v>
      </c>
      <c r="AA2245" s="153" t="s">
        <v>4326</v>
      </c>
      <c r="AB2245" s="152" t="s">
        <v>6919</v>
      </c>
      <c r="AC2245" s="152" t="s">
        <v>171</v>
      </c>
      <c r="AD2245" s="152" t="s">
        <v>162</v>
      </c>
    </row>
    <row r="2246" spans="1:30">
      <c r="A2246" s="189" t="s">
        <v>17269</v>
      </c>
      <c r="B2246" s="189" t="s">
        <v>17270</v>
      </c>
      <c r="C2246" s="154">
        <v>43830</v>
      </c>
      <c r="D2246" s="155">
        <v>1.0149999999999999</v>
      </c>
      <c r="E2246" s="155">
        <v>1.2470000000000001</v>
      </c>
      <c r="F2246" s="156">
        <v>0</v>
      </c>
      <c r="G2246" s="154">
        <v>43829</v>
      </c>
      <c r="H2246" s="155">
        <v>1.0149999999999999</v>
      </c>
      <c r="I2246" s="156">
        <v>6.0360769884922103</v>
      </c>
      <c r="J2246" s="152" t="s">
        <v>17271</v>
      </c>
      <c r="K2246" s="156">
        <v>0.19743336623888999</v>
      </c>
      <c r="L2246" s="156">
        <v>0.39564787339267199</v>
      </c>
      <c r="M2246" s="185">
        <v>0.87865926493776703</v>
      </c>
      <c r="N2246" s="156">
        <v>2.4426694860995899</v>
      </c>
      <c r="O2246" s="156">
        <v>6.0360769884922103</v>
      </c>
      <c r="P2246" s="152" t="s">
        <v>17271</v>
      </c>
      <c r="Q2246" s="156">
        <v>13.0148757686779</v>
      </c>
      <c r="R2246" s="152" t="s">
        <v>17272</v>
      </c>
      <c r="S2246" s="156">
        <v>15.283440693430601</v>
      </c>
      <c r="T2246" s="152" t="s">
        <v>17273</v>
      </c>
      <c r="U2246" s="156">
        <v>26.350650999999999</v>
      </c>
      <c r="V2246" s="152" t="s">
        <v>174</v>
      </c>
      <c r="W2246" s="152" t="s">
        <v>197</v>
      </c>
      <c r="X2246" s="155">
        <v>0.2657880406</v>
      </c>
      <c r="Y2246" s="152" t="s">
        <v>159</v>
      </c>
      <c r="Z2246" s="154">
        <v>41892</v>
      </c>
      <c r="AA2246" s="153" t="s">
        <v>4326</v>
      </c>
      <c r="AB2246" s="152" t="s">
        <v>1336</v>
      </c>
      <c r="AC2246" s="152" t="s">
        <v>167</v>
      </c>
      <c r="AD2246" s="152" t="s">
        <v>162</v>
      </c>
    </row>
    <row r="2247" spans="1:30">
      <c r="A2247" s="189" t="s">
        <v>17274</v>
      </c>
      <c r="B2247" s="189" t="s">
        <v>17275</v>
      </c>
      <c r="C2247" s="154">
        <v>43830</v>
      </c>
      <c r="D2247" s="155">
        <v>1.0615000000000001</v>
      </c>
      <c r="E2247" s="155">
        <v>1.0615000000000001</v>
      </c>
      <c r="F2247" s="156">
        <v>0.24553782226840701</v>
      </c>
      <c r="G2247" s="154">
        <v>43829</v>
      </c>
      <c r="H2247" s="155">
        <v>1.0589</v>
      </c>
      <c r="I2247" s="156">
        <v>6.0333633003695901</v>
      </c>
      <c r="J2247" s="152" t="s">
        <v>17276</v>
      </c>
      <c r="K2247" s="156">
        <v>0.96062392999811896</v>
      </c>
      <c r="L2247" s="156">
        <v>3.1784603421462099</v>
      </c>
      <c r="M2247" s="185">
        <v>3.2587548638132402</v>
      </c>
      <c r="N2247" s="156">
        <v>4.4989171096672598</v>
      </c>
      <c r="O2247" s="156">
        <v>6.0333633003695901</v>
      </c>
      <c r="P2247" s="152" t="s">
        <v>17276</v>
      </c>
      <c r="Q2247" s="157">
        <v>0</v>
      </c>
      <c r="R2247" s="152"/>
      <c r="S2247" s="157">
        <v>0</v>
      </c>
      <c r="T2247" s="152"/>
      <c r="U2247" s="156">
        <v>6.1500000000000101</v>
      </c>
      <c r="V2247" s="152" t="s">
        <v>157</v>
      </c>
      <c r="W2247" s="152" t="s">
        <v>95</v>
      </c>
      <c r="X2247" s="155">
        <v>0.2379305568</v>
      </c>
      <c r="Y2247" s="152" t="s">
        <v>159</v>
      </c>
      <c r="Z2247" s="154">
        <v>43453</v>
      </c>
      <c r="AA2247" s="153" t="s">
        <v>4326</v>
      </c>
      <c r="AB2247" s="152" t="s">
        <v>17277</v>
      </c>
      <c r="AC2247" s="152" t="s">
        <v>14463</v>
      </c>
      <c r="AD2247" s="152" t="s">
        <v>483</v>
      </c>
    </row>
    <row r="2248" spans="1:30">
      <c r="A2248" s="189" t="s">
        <v>1379</v>
      </c>
      <c r="B2248" s="189" t="s">
        <v>1380</v>
      </c>
      <c r="C2248" s="154">
        <v>43830</v>
      </c>
      <c r="D2248" s="155">
        <v>1.137</v>
      </c>
      <c r="E2248" s="155">
        <v>1.1599999999999999</v>
      </c>
      <c r="F2248" s="156">
        <v>-8.7943012927741097E-3</v>
      </c>
      <c r="G2248" s="154">
        <v>43829</v>
      </c>
      <c r="H2248" s="155">
        <v>1.1371</v>
      </c>
      <c r="I2248" s="156">
        <v>6.0238716896680202</v>
      </c>
      <c r="J2248" s="152" t="s">
        <v>17278</v>
      </c>
      <c r="K2248" s="156">
        <v>0.238032266596133</v>
      </c>
      <c r="L2248" s="156">
        <v>0.39735099337748098</v>
      </c>
      <c r="M2248" s="185">
        <v>1.0487024528972599</v>
      </c>
      <c r="N2248" s="156">
        <v>2.4970702244658698</v>
      </c>
      <c r="O2248" s="156">
        <v>6.0238716896680202</v>
      </c>
      <c r="P2248" s="152" t="s">
        <v>17278</v>
      </c>
      <c r="Q2248" s="156">
        <v>14.943070560332</v>
      </c>
      <c r="R2248" s="152" t="s">
        <v>17279</v>
      </c>
      <c r="S2248" s="157">
        <v>0</v>
      </c>
      <c r="T2248" s="152"/>
      <c r="U2248" s="156">
        <v>16.310893100000001</v>
      </c>
      <c r="V2248" s="152" t="s">
        <v>157</v>
      </c>
      <c r="W2248" s="152" t="s">
        <v>95</v>
      </c>
      <c r="X2248" s="155">
        <v>2.2382823232</v>
      </c>
      <c r="Y2248" s="152" t="s">
        <v>159</v>
      </c>
      <c r="Z2248" s="154">
        <v>42803</v>
      </c>
      <c r="AA2248" s="153" t="s">
        <v>4326</v>
      </c>
      <c r="AB2248" s="152" t="s">
        <v>1034</v>
      </c>
      <c r="AC2248" s="152" t="s">
        <v>555</v>
      </c>
      <c r="AD2248" s="152" t="s">
        <v>241</v>
      </c>
    </row>
    <row r="2249" spans="1:30">
      <c r="A2249" s="189" t="s">
        <v>4041</v>
      </c>
      <c r="B2249" s="189" t="s">
        <v>4042</v>
      </c>
      <c r="C2249" s="154">
        <v>43830</v>
      </c>
      <c r="D2249" s="155">
        <v>1.149</v>
      </c>
      <c r="E2249" s="155">
        <v>1.6120000000000001</v>
      </c>
      <c r="F2249" s="156">
        <v>0.17436791630339499</v>
      </c>
      <c r="G2249" s="154">
        <v>43829</v>
      </c>
      <c r="H2249" s="155">
        <v>1.147</v>
      </c>
      <c r="I2249" s="156">
        <v>6.0159226109065402</v>
      </c>
      <c r="J2249" s="152" t="s">
        <v>6929</v>
      </c>
      <c r="K2249" s="156">
        <v>0.70113935144610395</v>
      </c>
      <c r="L2249" s="156">
        <v>1.4028880036281699</v>
      </c>
      <c r="M2249" s="185">
        <v>1.0033494378140499</v>
      </c>
      <c r="N2249" s="156">
        <v>3.8681121852398701</v>
      </c>
      <c r="O2249" s="156">
        <v>6.0159226109065402</v>
      </c>
      <c r="P2249" s="152" t="s">
        <v>6929</v>
      </c>
      <c r="Q2249" s="156">
        <v>7.2000977614910102</v>
      </c>
      <c r="R2249" s="152" t="s">
        <v>6930</v>
      </c>
      <c r="S2249" s="156">
        <v>12.231442243862301</v>
      </c>
      <c r="T2249" s="152" t="s">
        <v>6931</v>
      </c>
      <c r="U2249" s="156">
        <v>70.203438199999994</v>
      </c>
      <c r="V2249" s="152" t="s">
        <v>157</v>
      </c>
      <c r="W2249" s="152" t="s">
        <v>189</v>
      </c>
      <c r="X2249" s="155">
        <v>0.90080001580000002</v>
      </c>
      <c r="Y2249" s="152" t="s">
        <v>159</v>
      </c>
      <c r="Z2249" s="154">
        <v>40585</v>
      </c>
      <c r="AA2249" s="153" t="s">
        <v>4326</v>
      </c>
      <c r="AB2249" s="152" t="s">
        <v>6932</v>
      </c>
      <c r="AC2249" s="152" t="s">
        <v>234</v>
      </c>
      <c r="AD2249" s="152" t="s">
        <v>235</v>
      </c>
    </row>
    <row r="2250" spans="1:30">
      <c r="A2250" s="189" t="s">
        <v>1418</v>
      </c>
      <c r="B2250" s="189" t="s">
        <v>1419</v>
      </c>
      <c r="C2250" s="154">
        <v>43830</v>
      </c>
      <c r="D2250" s="155">
        <v>1.0733999999999999</v>
      </c>
      <c r="E2250" s="155">
        <v>1.1726000000000001</v>
      </c>
      <c r="F2250" s="156">
        <v>8.3916083916065198E-2</v>
      </c>
      <c r="G2250" s="154">
        <v>43826</v>
      </c>
      <c r="H2250" s="155">
        <v>1.0725</v>
      </c>
      <c r="I2250" s="156">
        <v>6.0124836190406699</v>
      </c>
      <c r="J2250" s="152" t="s">
        <v>17280</v>
      </c>
      <c r="K2250" s="156">
        <v>0.23344850126060601</v>
      </c>
      <c r="L2250" s="156">
        <v>0.66585388727372496</v>
      </c>
      <c r="M2250" s="185">
        <v>1.2736792084000901</v>
      </c>
      <c r="N2250" s="156">
        <v>2.9447826146494198</v>
      </c>
      <c r="O2250" s="156">
        <v>6.0124836190406699</v>
      </c>
      <c r="P2250" s="152" t="s">
        <v>17280</v>
      </c>
      <c r="Q2250" s="156">
        <v>17.195957945041801</v>
      </c>
      <c r="R2250" s="152" t="s">
        <v>17281</v>
      </c>
      <c r="S2250" s="157">
        <v>0</v>
      </c>
      <c r="T2250" s="152"/>
      <c r="U2250" s="156">
        <v>17.711620159999999</v>
      </c>
      <c r="V2250" s="152" t="s">
        <v>174</v>
      </c>
      <c r="W2250" s="152" t="s">
        <v>95</v>
      </c>
      <c r="X2250" s="155">
        <v>28.005144776600002</v>
      </c>
      <c r="Y2250" s="152" t="s">
        <v>159</v>
      </c>
      <c r="Z2250" s="154">
        <v>42977</v>
      </c>
      <c r="AA2250" s="153" t="s">
        <v>4326</v>
      </c>
      <c r="AB2250" s="152" t="s">
        <v>1420</v>
      </c>
      <c r="AC2250" s="152" t="s">
        <v>202</v>
      </c>
      <c r="AD2250" s="152" t="s">
        <v>170</v>
      </c>
    </row>
    <row r="2251" spans="1:30">
      <c r="A2251" s="189" t="s">
        <v>3995</v>
      </c>
      <c r="B2251" s="189" t="s">
        <v>3996</v>
      </c>
      <c r="C2251" s="154">
        <v>43830</v>
      </c>
      <c r="D2251" s="155">
        <v>1.0208999999999999</v>
      </c>
      <c r="E2251" s="155">
        <v>1.1629</v>
      </c>
      <c r="F2251" s="156">
        <v>9.7962382445000995E-3</v>
      </c>
      <c r="G2251" s="154">
        <v>43829</v>
      </c>
      <c r="H2251" s="155">
        <v>1.0207999999999999</v>
      </c>
      <c r="I2251" s="156">
        <v>6.0119152610592401</v>
      </c>
      <c r="J2251" s="152" t="s">
        <v>4064</v>
      </c>
      <c r="K2251" s="156">
        <v>0.17662643508977399</v>
      </c>
      <c r="L2251" s="156">
        <v>0.611018034887154</v>
      </c>
      <c r="M2251" s="185">
        <v>1.3647399947838601</v>
      </c>
      <c r="N2251" s="156">
        <v>3.1695154192466202</v>
      </c>
      <c r="O2251" s="156">
        <v>6.0119152610592401</v>
      </c>
      <c r="P2251" s="152" t="s">
        <v>4064</v>
      </c>
      <c r="Q2251" s="157">
        <v>0</v>
      </c>
      <c r="R2251" s="152"/>
      <c r="S2251" s="157">
        <v>0</v>
      </c>
      <c r="T2251" s="152"/>
      <c r="U2251" s="156">
        <v>8.0872761020428108</v>
      </c>
      <c r="V2251" s="152" t="s">
        <v>309</v>
      </c>
      <c r="W2251" s="152" t="s">
        <v>95</v>
      </c>
      <c r="X2251" s="155">
        <v>15.3815241151</v>
      </c>
      <c r="Y2251" s="152" t="s">
        <v>159</v>
      </c>
      <c r="Z2251" s="154">
        <v>43385</v>
      </c>
      <c r="AA2251" s="153" t="s">
        <v>4326</v>
      </c>
      <c r="AB2251" s="152" t="s">
        <v>17282</v>
      </c>
      <c r="AC2251" s="152" t="s">
        <v>270</v>
      </c>
      <c r="AD2251" s="152" t="s">
        <v>247</v>
      </c>
    </row>
    <row r="2252" spans="1:30">
      <c r="A2252" s="189" t="s">
        <v>1393</v>
      </c>
      <c r="B2252" s="189" t="s">
        <v>1394</v>
      </c>
      <c r="C2252" s="154">
        <v>43830</v>
      </c>
      <c r="D2252" s="155">
        <v>1.0833999999999999</v>
      </c>
      <c r="E2252" s="155">
        <v>1.4621999999999999</v>
      </c>
      <c r="F2252" s="156">
        <v>6.4653181860150802E-2</v>
      </c>
      <c r="G2252" s="154">
        <v>43826</v>
      </c>
      <c r="H2252" s="155">
        <v>1.0827</v>
      </c>
      <c r="I2252" s="156">
        <v>6.0028085610789601</v>
      </c>
      <c r="J2252" s="152" t="s">
        <v>17283</v>
      </c>
      <c r="K2252" s="156">
        <v>0.22201665124883199</v>
      </c>
      <c r="L2252" s="156">
        <v>0.519576915939854</v>
      </c>
      <c r="M2252" s="185">
        <v>1.4894713164</v>
      </c>
      <c r="N2252" s="156">
        <v>2.9750124800465598</v>
      </c>
      <c r="O2252" s="156">
        <v>6.0028085610789601</v>
      </c>
      <c r="P2252" s="152" t="s">
        <v>17283</v>
      </c>
      <c r="Q2252" s="156">
        <v>14.1450653838893</v>
      </c>
      <c r="R2252" s="152" t="s">
        <v>17284</v>
      </c>
      <c r="S2252" s="156">
        <v>17.332521084247201</v>
      </c>
      <c r="T2252" s="152" t="s">
        <v>17285</v>
      </c>
      <c r="U2252" s="156">
        <v>54.583087220000003</v>
      </c>
      <c r="V2252" s="152" t="s">
        <v>174</v>
      </c>
      <c r="W2252" s="152" t="s">
        <v>197</v>
      </c>
      <c r="X2252" s="155">
        <v>3.6183476737000002</v>
      </c>
      <c r="Y2252" s="152" t="s">
        <v>159</v>
      </c>
      <c r="Z2252" s="154">
        <v>41607</v>
      </c>
      <c r="AA2252" s="153" t="s">
        <v>4326</v>
      </c>
      <c r="AB2252" s="152" t="s">
        <v>780</v>
      </c>
      <c r="AC2252" s="152" t="s">
        <v>236</v>
      </c>
      <c r="AD2252" s="152" t="s">
        <v>162</v>
      </c>
    </row>
    <row r="2253" spans="1:30">
      <c r="A2253" s="189" t="s">
        <v>1363</v>
      </c>
      <c r="B2253" s="189" t="s">
        <v>1364</v>
      </c>
      <c r="C2253" s="154">
        <v>43830</v>
      </c>
      <c r="D2253" s="155">
        <v>1.1394</v>
      </c>
      <c r="E2253" s="155">
        <v>1.1694</v>
      </c>
      <c r="F2253" s="156">
        <v>0</v>
      </c>
      <c r="G2253" s="154">
        <v>43829</v>
      </c>
      <c r="H2253" s="155">
        <v>1.1394</v>
      </c>
      <c r="I2253" s="156">
        <v>5.9906574874496998</v>
      </c>
      <c r="J2253" s="152" t="s">
        <v>17286</v>
      </c>
      <c r="K2253" s="156">
        <v>3.5118525021945901E-2</v>
      </c>
      <c r="L2253" s="156">
        <v>0.26399155227031301</v>
      </c>
      <c r="M2253" s="185">
        <v>0.92113091143350001</v>
      </c>
      <c r="N2253" s="156">
        <v>2.0053328549762002</v>
      </c>
      <c r="O2253" s="156">
        <v>5.9906574874496998</v>
      </c>
      <c r="P2253" s="152" t="s">
        <v>17286</v>
      </c>
      <c r="Q2253" s="156">
        <v>14.206585402455699</v>
      </c>
      <c r="R2253" s="152" t="s">
        <v>17287</v>
      </c>
      <c r="S2253" s="157">
        <v>0</v>
      </c>
      <c r="T2253" s="152"/>
      <c r="U2253" s="156">
        <v>17.198797939999999</v>
      </c>
      <c r="V2253" s="152" t="s">
        <v>174</v>
      </c>
      <c r="W2253" s="152" t="s">
        <v>95</v>
      </c>
      <c r="X2253" s="155">
        <v>11.2171199209</v>
      </c>
      <c r="Y2253" s="152" t="s">
        <v>159</v>
      </c>
      <c r="Z2253" s="154">
        <v>42850</v>
      </c>
      <c r="AA2253" s="153" t="s">
        <v>4326</v>
      </c>
      <c r="AB2253" s="152" t="s">
        <v>230</v>
      </c>
      <c r="AC2253" s="152" t="s">
        <v>231</v>
      </c>
      <c r="AD2253" s="152" t="s">
        <v>181</v>
      </c>
    </row>
    <row r="2254" spans="1:30">
      <c r="A2254" s="189" t="s">
        <v>9124</v>
      </c>
      <c r="B2254" s="189" t="s">
        <v>9125</v>
      </c>
      <c r="C2254" s="154">
        <v>43830</v>
      </c>
      <c r="D2254" s="155">
        <v>1.169</v>
      </c>
      <c r="E2254" s="155">
        <v>1.18</v>
      </c>
      <c r="F2254" s="156">
        <v>0.25728987993139002</v>
      </c>
      <c r="G2254" s="154">
        <v>43829</v>
      </c>
      <c r="H2254" s="155">
        <v>1.1659999999999999</v>
      </c>
      <c r="I2254" s="156">
        <v>5.98368087035358</v>
      </c>
      <c r="J2254" s="152" t="s">
        <v>12542</v>
      </c>
      <c r="K2254" s="156">
        <v>0.862812769629</v>
      </c>
      <c r="L2254" s="156">
        <v>2.0960698689956399</v>
      </c>
      <c r="M2254" s="185">
        <v>3.3598585322723298</v>
      </c>
      <c r="N2254" s="156">
        <v>3.7267080745341601</v>
      </c>
      <c r="O2254" s="156">
        <v>5.98368087035358</v>
      </c>
      <c r="P2254" s="152" t="s">
        <v>12542</v>
      </c>
      <c r="Q2254" s="156">
        <v>11.1216730038023</v>
      </c>
      <c r="R2254" s="152" t="s">
        <v>12543</v>
      </c>
      <c r="S2254" s="156">
        <v>17.190626388888901</v>
      </c>
      <c r="T2254" s="152" t="s">
        <v>12544</v>
      </c>
      <c r="U2254" s="156">
        <v>18.1281514</v>
      </c>
      <c r="V2254" s="152" t="s">
        <v>163</v>
      </c>
      <c r="W2254" s="152" t="s">
        <v>166</v>
      </c>
      <c r="X2254" s="155">
        <v>6.2674253629000001</v>
      </c>
      <c r="Y2254" s="152" t="s">
        <v>159</v>
      </c>
      <c r="Z2254" s="154">
        <v>42548</v>
      </c>
      <c r="AA2254" s="153" t="s">
        <v>4326</v>
      </c>
      <c r="AB2254" s="152" t="s">
        <v>590</v>
      </c>
      <c r="AC2254" s="152" t="s">
        <v>261</v>
      </c>
      <c r="AD2254" s="152" t="s">
        <v>181</v>
      </c>
    </row>
    <row r="2255" spans="1:30">
      <c r="A2255" s="189" t="s">
        <v>17288</v>
      </c>
      <c r="B2255" s="189" t="s">
        <v>17289</v>
      </c>
      <c r="C2255" s="154">
        <v>43830</v>
      </c>
      <c r="D2255" s="155">
        <v>1.0770999999999999</v>
      </c>
      <c r="E2255" s="155">
        <v>1.0770999999999999</v>
      </c>
      <c r="F2255" s="156">
        <v>1.8571826539138098E-2</v>
      </c>
      <c r="G2255" s="154">
        <v>43829</v>
      </c>
      <c r="H2255" s="155">
        <v>1.0769</v>
      </c>
      <c r="I2255" s="156">
        <v>5.9824854865689199</v>
      </c>
      <c r="J2255" s="152" t="s">
        <v>17290</v>
      </c>
      <c r="K2255" s="156">
        <v>9.2928166527264197E-2</v>
      </c>
      <c r="L2255" s="156">
        <v>0.65414447247919805</v>
      </c>
      <c r="M2255" s="185">
        <v>1.1551465063861699</v>
      </c>
      <c r="N2255" s="156">
        <v>2.3859315589353498</v>
      </c>
      <c r="O2255" s="156">
        <v>5.9824854865689199</v>
      </c>
      <c r="P2255" s="152" t="s">
        <v>17290</v>
      </c>
      <c r="Q2255" s="157">
        <v>0</v>
      </c>
      <c r="R2255" s="152"/>
      <c r="S2255" s="157">
        <v>0</v>
      </c>
      <c r="T2255" s="152"/>
      <c r="U2255" s="156">
        <v>7.7099999999999902</v>
      </c>
      <c r="V2255" s="152" t="s">
        <v>157</v>
      </c>
      <c r="W2255" s="152" t="s">
        <v>95</v>
      </c>
      <c r="X2255" s="155">
        <v>1.4309223978000001</v>
      </c>
      <c r="Y2255" s="152" t="s">
        <v>159</v>
      </c>
      <c r="Z2255" s="154">
        <v>43349</v>
      </c>
      <c r="AA2255" s="153" t="s">
        <v>4326</v>
      </c>
      <c r="AB2255" s="152" t="s">
        <v>1713</v>
      </c>
      <c r="AC2255" s="152" t="s">
        <v>385</v>
      </c>
      <c r="AD2255" s="152" t="s">
        <v>170</v>
      </c>
    </row>
    <row r="2256" spans="1:30">
      <c r="A2256" s="189" t="s">
        <v>17291</v>
      </c>
      <c r="B2256" s="189" t="s">
        <v>17292</v>
      </c>
      <c r="C2256" s="154">
        <v>43830</v>
      </c>
      <c r="D2256" s="155">
        <v>1.1278999999999999</v>
      </c>
      <c r="E2256" s="155">
        <v>1.4489000000000001</v>
      </c>
      <c r="F2256" s="156">
        <v>2.66051791415284E-2</v>
      </c>
      <c r="G2256" s="154">
        <v>43829</v>
      </c>
      <c r="H2256" s="155">
        <v>1.1275999999999999</v>
      </c>
      <c r="I2256" s="156">
        <v>5.9757587146481104</v>
      </c>
      <c r="J2256" s="152" t="s">
        <v>17293</v>
      </c>
      <c r="K2256" s="156">
        <v>0.177635669242381</v>
      </c>
      <c r="L2256" s="156">
        <v>0.66041945560015103</v>
      </c>
      <c r="M2256" s="185">
        <v>1.4754835807467299</v>
      </c>
      <c r="N2256" s="156">
        <v>2.8542768557358902</v>
      </c>
      <c r="O2256" s="156">
        <v>5.9757587146481104</v>
      </c>
      <c r="P2256" s="152" t="s">
        <v>17293</v>
      </c>
      <c r="Q2256" s="156">
        <v>14.148365550045501</v>
      </c>
      <c r="R2256" s="152" t="s">
        <v>17294</v>
      </c>
      <c r="S2256" s="156">
        <v>13.278276198083001</v>
      </c>
      <c r="T2256" s="152" t="s">
        <v>17295</v>
      </c>
      <c r="U2256" s="156">
        <v>13.45952144</v>
      </c>
      <c r="V2256" s="152" t="s">
        <v>163</v>
      </c>
      <c r="W2256" s="152" t="s">
        <v>158</v>
      </c>
      <c r="X2256" s="155">
        <v>2.103748591</v>
      </c>
      <c r="Y2256" s="152" t="s">
        <v>159</v>
      </c>
      <c r="Z2256" s="154">
        <v>42719</v>
      </c>
      <c r="AA2256" s="153" t="s">
        <v>4326</v>
      </c>
      <c r="AB2256" s="152" t="s">
        <v>456</v>
      </c>
      <c r="AC2256" s="152" t="s">
        <v>215</v>
      </c>
      <c r="AD2256" s="152" t="s">
        <v>181</v>
      </c>
    </row>
    <row r="2257" spans="1:30">
      <c r="A2257" s="189" t="s">
        <v>17296</v>
      </c>
      <c r="B2257" s="189" t="s">
        <v>17297</v>
      </c>
      <c r="C2257" s="154">
        <v>43830</v>
      </c>
      <c r="D2257" s="155">
        <v>1.135</v>
      </c>
      <c r="E2257" s="155">
        <v>1.4670000000000001</v>
      </c>
      <c r="F2257" s="156">
        <v>0.17652250661959201</v>
      </c>
      <c r="G2257" s="154">
        <v>43829</v>
      </c>
      <c r="H2257" s="155">
        <v>1.133</v>
      </c>
      <c r="I2257" s="156">
        <v>5.9757236227824402</v>
      </c>
      <c r="J2257" s="152" t="s">
        <v>17298</v>
      </c>
      <c r="K2257" s="156">
        <v>0.62056737588653299</v>
      </c>
      <c r="L2257" s="156">
        <v>1.61145926589078</v>
      </c>
      <c r="M2257" s="185">
        <v>1.61145926589078</v>
      </c>
      <c r="N2257" s="156">
        <v>1.52057245080499</v>
      </c>
      <c r="O2257" s="156">
        <v>5.9757236227824402</v>
      </c>
      <c r="P2257" s="152" t="s">
        <v>17298</v>
      </c>
      <c r="Q2257" s="156">
        <v>2.71493212669683</v>
      </c>
      <c r="R2257" s="152" t="s">
        <v>17299</v>
      </c>
      <c r="S2257" s="156">
        <v>6.2349069838603697</v>
      </c>
      <c r="T2257" s="152" t="s">
        <v>17300</v>
      </c>
      <c r="U2257" s="156">
        <v>51.598204500000001</v>
      </c>
      <c r="V2257" s="152" t="s">
        <v>157</v>
      </c>
      <c r="W2257" s="152" t="s">
        <v>158</v>
      </c>
      <c r="X2257" s="155">
        <v>0.19440696630000001</v>
      </c>
      <c r="Y2257" s="152" t="s">
        <v>159</v>
      </c>
      <c r="Z2257" s="154">
        <v>41618</v>
      </c>
      <c r="AA2257" s="153" t="s">
        <v>4326</v>
      </c>
      <c r="AB2257" s="152" t="s">
        <v>274</v>
      </c>
      <c r="AC2257" s="152" t="s">
        <v>246</v>
      </c>
      <c r="AD2257" s="152" t="s">
        <v>173</v>
      </c>
    </row>
    <row r="2258" spans="1:30">
      <c r="A2258" s="189" t="s">
        <v>1555</v>
      </c>
      <c r="B2258" s="189" t="s">
        <v>1556</v>
      </c>
      <c r="C2258" s="154">
        <v>43830</v>
      </c>
      <c r="D2258" s="155">
        <v>1.022</v>
      </c>
      <c r="E2258" s="155">
        <v>1.173</v>
      </c>
      <c r="F2258" s="156">
        <v>0.19607843137254699</v>
      </c>
      <c r="G2258" s="154">
        <v>43829</v>
      </c>
      <c r="H2258" s="155">
        <v>1.02</v>
      </c>
      <c r="I2258" s="156">
        <v>5.9667377882299704</v>
      </c>
      <c r="J2258" s="152" t="s">
        <v>17301</v>
      </c>
      <c r="K2258" s="156">
        <v>0.51143978587332495</v>
      </c>
      <c r="L2258" s="156">
        <v>1.10326376891085</v>
      </c>
      <c r="M2258" s="185">
        <v>1.60178909382292</v>
      </c>
      <c r="N2258" s="156">
        <v>3.4149146965568802</v>
      </c>
      <c r="O2258" s="156">
        <v>5.9667377882299704</v>
      </c>
      <c r="P2258" s="152" t="s">
        <v>17301</v>
      </c>
      <c r="Q2258" s="156">
        <v>13.1191522413923</v>
      </c>
      <c r="R2258" s="152" t="s">
        <v>17302</v>
      </c>
      <c r="S2258" s="156">
        <v>14.817897756499001</v>
      </c>
      <c r="T2258" s="152" t="s">
        <v>17303</v>
      </c>
      <c r="U2258" s="156">
        <v>18.547401000000001</v>
      </c>
      <c r="V2258" s="152" t="s">
        <v>157</v>
      </c>
      <c r="W2258" s="152" t="s">
        <v>166</v>
      </c>
      <c r="X2258" s="155">
        <v>21.744839520199999</v>
      </c>
      <c r="Y2258" s="152" t="s">
        <v>159</v>
      </c>
      <c r="Z2258" s="154">
        <v>42276</v>
      </c>
      <c r="AA2258" s="153" t="s">
        <v>4326</v>
      </c>
      <c r="AB2258" s="152" t="s">
        <v>1557</v>
      </c>
      <c r="AC2258" s="152" t="s">
        <v>196</v>
      </c>
      <c r="AD2258" s="152" t="s">
        <v>207</v>
      </c>
    </row>
    <row r="2259" spans="1:30">
      <c r="A2259" s="189" t="s">
        <v>4074</v>
      </c>
      <c r="B2259" s="189" t="s">
        <v>4075</v>
      </c>
      <c r="C2259" s="154">
        <v>43830</v>
      </c>
      <c r="D2259" s="155">
        <v>1.137</v>
      </c>
      <c r="E2259" s="155">
        <v>1.7270000000000001</v>
      </c>
      <c r="F2259" s="156">
        <v>8.8028169014100099E-2</v>
      </c>
      <c r="G2259" s="154">
        <v>43829</v>
      </c>
      <c r="H2259" s="155">
        <v>1.1359999999999999</v>
      </c>
      <c r="I2259" s="156">
        <v>5.96458527493012</v>
      </c>
      <c r="J2259" s="152" t="s">
        <v>4068</v>
      </c>
      <c r="K2259" s="156">
        <v>0.44169611307422102</v>
      </c>
      <c r="L2259" s="156">
        <v>1.8817204301075201</v>
      </c>
      <c r="M2259" s="185">
        <v>3.17604355716878</v>
      </c>
      <c r="N2259" s="156">
        <v>4.3119266055045804</v>
      </c>
      <c r="O2259" s="156">
        <v>5.96458527493012</v>
      </c>
      <c r="P2259" s="152" t="s">
        <v>4068</v>
      </c>
      <c r="Q2259" s="156">
        <v>11.1436950146628</v>
      </c>
      <c r="R2259" s="152" t="s">
        <v>6933</v>
      </c>
      <c r="S2259" s="156">
        <v>12.8902732192429</v>
      </c>
      <c r="T2259" s="152" t="s">
        <v>6934</v>
      </c>
      <c r="U2259" s="156">
        <v>80.592097699999997</v>
      </c>
      <c r="V2259" s="152" t="s">
        <v>157</v>
      </c>
      <c r="W2259" s="152" t="s">
        <v>166</v>
      </c>
      <c r="X2259" s="155">
        <v>21.031795724199998</v>
      </c>
      <c r="Y2259" s="152" t="s">
        <v>159</v>
      </c>
      <c r="Z2259" s="154">
        <v>40694</v>
      </c>
      <c r="AA2259" s="153" t="s">
        <v>4326</v>
      </c>
      <c r="AB2259" s="152" t="s">
        <v>6935</v>
      </c>
      <c r="AC2259" s="152" t="s">
        <v>161</v>
      </c>
      <c r="AD2259" s="152" t="s">
        <v>181</v>
      </c>
    </row>
    <row r="2260" spans="1:30">
      <c r="A2260" s="189" t="s">
        <v>643</v>
      </c>
      <c r="B2260" s="189" t="s">
        <v>644</v>
      </c>
      <c r="C2260" s="154">
        <v>43830</v>
      </c>
      <c r="D2260" s="155">
        <v>1.2796000000000001</v>
      </c>
      <c r="E2260" s="155">
        <v>1.8366</v>
      </c>
      <c r="F2260" s="156">
        <v>0.1565435190983</v>
      </c>
      <c r="G2260" s="154">
        <v>43829</v>
      </c>
      <c r="H2260" s="155">
        <v>1.2776000000000001</v>
      </c>
      <c r="I2260" s="156">
        <v>5.9622530756646102</v>
      </c>
      <c r="J2260" s="152" t="s">
        <v>653</v>
      </c>
      <c r="K2260" s="156">
        <v>0.66871213909212501</v>
      </c>
      <c r="L2260" s="156">
        <v>1.9764105833599099</v>
      </c>
      <c r="M2260" s="185">
        <v>2.7626219195089701</v>
      </c>
      <c r="N2260" s="156">
        <v>5.0316014118033401</v>
      </c>
      <c r="O2260" s="156">
        <v>5.9622530756646102</v>
      </c>
      <c r="P2260" s="152" t="s">
        <v>653</v>
      </c>
      <c r="Q2260" s="156">
        <v>14.834440289125499</v>
      </c>
      <c r="R2260" s="152" t="s">
        <v>621</v>
      </c>
      <c r="S2260" s="156">
        <v>6.5002220675593598</v>
      </c>
      <c r="T2260" s="152" t="s">
        <v>6538</v>
      </c>
      <c r="U2260" s="156">
        <v>104.49952992</v>
      </c>
      <c r="V2260" s="152" t="s">
        <v>163</v>
      </c>
      <c r="W2260" s="152" t="s">
        <v>158</v>
      </c>
      <c r="X2260" s="155">
        <v>7.9890966820999996</v>
      </c>
      <c r="Y2260" s="152" t="s">
        <v>159</v>
      </c>
      <c r="Z2260" s="154">
        <v>39552</v>
      </c>
      <c r="AA2260" s="153" t="s">
        <v>4326</v>
      </c>
      <c r="AB2260" s="152" t="s">
        <v>6539</v>
      </c>
      <c r="AC2260" s="152" t="s">
        <v>219</v>
      </c>
      <c r="AD2260" s="152" t="s">
        <v>181</v>
      </c>
    </row>
    <row r="2261" spans="1:30">
      <c r="A2261" s="189" t="s">
        <v>905</v>
      </c>
      <c r="B2261" s="189" t="s">
        <v>906</v>
      </c>
      <c r="C2261" s="154">
        <v>43830</v>
      </c>
      <c r="D2261" s="155">
        <v>1.194</v>
      </c>
      <c r="E2261" s="155">
        <v>1.4950000000000001</v>
      </c>
      <c r="F2261" s="156">
        <v>0.25188916876574002</v>
      </c>
      <c r="G2261" s="154">
        <v>43829</v>
      </c>
      <c r="H2261" s="155">
        <v>1.1910000000000001</v>
      </c>
      <c r="I2261" s="156">
        <v>5.9449866903283004</v>
      </c>
      <c r="J2261" s="152" t="s">
        <v>665</v>
      </c>
      <c r="K2261" s="156">
        <v>0.58972198820555199</v>
      </c>
      <c r="L2261" s="156">
        <v>2.8423772609819</v>
      </c>
      <c r="M2261" s="185">
        <v>2.9310344827586201</v>
      </c>
      <c r="N2261" s="156">
        <v>4.9209138840070397</v>
      </c>
      <c r="O2261" s="156">
        <v>5.9449866903283004</v>
      </c>
      <c r="P2261" s="152" t="s">
        <v>665</v>
      </c>
      <c r="Q2261" s="156">
        <v>11.5536405835739</v>
      </c>
      <c r="R2261" s="152" t="s">
        <v>747</v>
      </c>
      <c r="S2261" s="156">
        <v>12.6561473638249</v>
      </c>
      <c r="T2261" s="152" t="s">
        <v>6540</v>
      </c>
      <c r="U2261" s="156">
        <v>59.019785599999999</v>
      </c>
      <c r="V2261" s="152" t="s">
        <v>157</v>
      </c>
      <c r="W2261" s="152" t="s">
        <v>189</v>
      </c>
      <c r="X2261" s="155">
        <v>0.55149642700000001</v>
      </c>
      <c r="Y2261" s="152" t="s">
        <v>159</v>
      </c>
      <c r="Z2261" s="154">
        <v>39750</v>
      </c>
      <c r="AA2261" s="153" t="s">
        <v>4326</v>
      </c>
      <c r="AB2261" s="152" t="s">
        <v>901</v>
      </c>
      <c r="AC2261" s="152" t="s">
        <v>211</v>
      </c>
      <c r="AD2261" s="152" t="s">
        <v>181</v>
      </c>
    </row>
    <row r="2262" spans="1:30">
      <c r="A2262" s="189" t="s">
        <v>1633</v>
      </c>
      <c r="B2262" s="189" t="s">
        <v>1634</v>
      </c>
      <c r="C2262" s="154">
        <v>43830</v>
      </c>
      <c r="D2262" s="155">
        <v>1.212</v>
      </c>
      <c r="E2262" s="155">
        <v>1.476</v>
      </c>
      <c r="F2262" s="156">
        <v>8.2576383154413804E-2</v>
      </c>
      <c r="G2262" s="154">
        <v>43829</v>
      </c>
      <c r="H2262" s="155">
        <v>1.2110000000000001</v>
      </c>
      <c r="I2262" s="156">
        <v>5.9440559440559504</v>
      </c>
      <c r="J2262" s="152" t="s">
        <v>17304</v>
      </c>
      <c r="K2262" s="156">
        <v>0.33112582781456801</v>
      </c>
      <c r="L2262" s="156">
        <v>1.2531328320802</v>
      </c>
      <c r="M2262" s="185">
        <v>1.93439865433137</v>
      </c>
      <c r="N2262" s="156">
        <v>3.5897435897436001</v>
      </c>
      <c r="O2262" s="156">
        <v>5.9440559440559504</v>
      </c>
      <c r="P2262" s="152" t="s">
        <v>17304</v>
      </c>
      <c r="Q2262" s="156">
        <v>12.639405204460999</v>
      </c>
      <c r="R2262" s="152" t="s">
        <v>17305</v>
      </c>
      <c r="S2262" s="156">
        <v>14.9042259681093</v>
      </c>
      <c r="T2262" s="152" t="s">
        <v>17306</v>
      </c>
      <c r="U2262" s="156">
        <v>51.3288656</v>
      </c>
      <c r="V2262" s="152" t="s">
        <v>157</v>
      </c>
      <c r="W2262" s="152" t="s">
        <v>166</v>
      </c>
      <c r="X2262" s="155">
        <v>21.807577667899999</v>
      </c>
      <c r="Y2262" s="152" t="s">
        <v>159</v>
      </c>
      <c r="Z2262" s="154">
        <v>41359</v>
      </c>
      <c r="AA2262" s="153" t="s">
        <v>4326</v>
      </c>
      <c r="AB2262" s="152" t="s">
        <v>909</v>
      </c>
      <c r="AC2262" s="152" t="s">
        <v>412</v>
      </c>
      <c r="AD2262" s="152" t="s">
        <v>181</v>
      </c>
    </row>
    <row r="2263" spans="1:30">
      <c r="A2263" s="189" t="s">
        <v>1385</v>
      </c>
      <c r="B2263" s="189" t="s">
        <v>1386</v>
      </c>
      <c r="C2263" s="154">
        <v>43830</v>
      </c>
      <c r="D2263" s="155">
        <v>1.0507</v>
      </c>
      <c r="E2263" s="155">
        <v>1.0707</v>
      </c>
      <c r="F2263" s="156">
        <v>9.5183704549617401E-3</v>
      </c>
      <c r="G2263" s="154">
        <v>43829</v>
      </c>
      <c r="H2263" s="155">
        <v>1.0506</v>
      </c>
      <c r="I2263" s="156">
        <v>5.9362172318338899</v>
      </c>
      <c r="J2263" s="152" t="s">
        <v>17307</v>
      </c>
      <c r="K2263" s="156">
        <v>0.15251167667525301</v>
      </c>
      <c r="L2263" s="156">
        <v>0.43012808258458102</v>
      </c>
      <c r="M2263" s="185">
        <v>0.93176665916362</v>
      </c>
      <c r="N2263" s="156">
        <v>2.6073916915911299</v>
      </c>
      <c r="O2263" s="156">
        <v>5.9362172318338899</v>
      </c>
      <c r="P2263" s="152" t="s">
        <v>17307</v>
      </c>
      <c r="Q2263" s="157">
        <v>0</v>
      </c>
      <c r="R2263" s="152"/>
      <c r="S2263" s="157">
        <v>0</v>
      </c>
      <c r="T2263" s="152"/>
      <c r="U2263" s="156">
        <v>7.1544837299999804</v>
      </c>
      <c r="V2263" s="152" t="s">
        <v>174</v>
      </c>
      <c r="W2263" s="152" t="s">
        <v>95</v>
      </c>
      <c r="X2263" s="155">
        <v>10.5140887578</v>
      </c>
      <c r="Y2263" s="152" t="s">
        <v>159</v>
      </c>
      <c r="Z2263" s="154">
        <v>43390</v>
      </c>
      <c r="AA2263" s="153" t="s">
        <v>4326</v>
      </c>
      <c r="AB2263" s="152" t="s">
        <v>1387</v>
      </c>
      <c r="AC2263" s="152" t="s">
        <v>217</v>
      </c>
      <c r="AD2263" s="152" t="s">
        <v>177</v>
      </c>
    </row>
    <row r="2264" spans="1:30">
      <c r="A2264" s="189" t="s">
        <v>1416</v>
      </c>
      <c r="B2264" s="189" t="s">
        <v>1417</v>
      </c>
      <c r="C2264" s="154">
        <v>43830</v>
      </c>
      <c r="D2264" s="155">
        <v>1.0637000000000001</v>
      </c>
      <c r="E2264" s="155">
        <v>1.0637000000000001</v>
      </c>
      <c r="F2264" s="156">
        <v>1.8805829807259099E-2</v>
      </c>
      <c r="G2264" s="154">
        <v>43829</v>
      </c>
      <c r="H2264" s="155">
        <v>1.0634999999999999</v>
      </c>
      <c r="I2264" s="156">
        <v>5.9356637785081299</v>
      </c>
      <c r="J2264" s="152" t="s">
        <v>17308</v>
      </c>
      <c r="K2264" s="156">
        <v>0.16950748658066001</v>
      </c>
      <c r="L2264" s="156">
        <v>0.58628841607564897</v>
      </c>
      <c r="M2264" s="185">
        <v>1.2854694343934601</v>
      </c>
      <c r="N2264" s="156">
        <v>2.36743335578868</v>
      </c>
      <c r="O2264" s="156">
        <v>5.9356637785081299</v>
      </c>
      <c r="P2264" s="152" t="s">
        <v>17308</v>
      </c>
      <c r="Q2264" s="157">
        <v>0</v>
      </c>
      <c r="R2264" s="152"/>
      <c r="S2264" s="157">
        <v>0</v>
      </c>
      <c r="T2264" s="152"/>
      <c r="U2264" s="156">
        <v>6.3700000000000099</v>
      </c>
      <c r="V2264" s="152" t="s">
        <v>163</v>
      </c>
      <c r="W2264" s="152" t="s">
        <v>95</v>
      </c>
      <c r="X2264" s="155">
        <v>1.7064712927000001</v>
      </c>
      <c r="Y2264" s="152" t="s">
        <v>159</v>
      </c>
      <c r="Z2264" s="154">
        <v>43406</v>
      </c>
      <c r="AA2264" s="153" t="s">
        <v>4326</v>
      </c>
      <c r="AB2264" s="152" t="s">
        <v>4785</v>
      </c>
      <c r="AC2264" s="152" t="s">
        <v>215</v>
      </c>
      <c r="AD2264" s="152" t="s">
        <v>183</v>
      </c>
    </row>
    <row r="2265" spans="1:30">
      <c r="A2265" s="189" t="s">
        <v>17309</v>
      </c>
      <c r="B2265" s="189" t="s">
        <v>17310</v>
      </c>
      <c r="C2265" s="154">
        <v>43830</v>
      </c>
      <c r="D2265" s="155">
        <v>1.1259999999999999</v>
      </c>
      <c r="E2265" s="155">
        <v>1.1259999999999999</v>
      </c>
      <c r="F2265" s="156">
        <v>8.8888888888879095E-2</v>
      </c>
      <c r="G2265" s="154">
        <v>43829</v>
      </c>
      <c r="H2265" s="155">
        <v>1.125</v>
      </c>
      <c r="I2265" s="156">
        <v>5.9266227657572896</v>
      </c>
      <c r="J2265" s="152" t="s">
        <v>17311</v>
      </c>
      <c r="K2265" s="156">
        <v>0.53571428571426605</v>
      </c>
      <c r="L2265" s="156">
        <v>1.9004524886877701</v>
      </c>
      <c r="M2265" s="185">
        <v>3.1135531135530998</v>
      </c>
      <c r="N2265" s="156">
        <v>5.2336448598130696</v>
      </c>
      <c r="O2265" s="156">
        <v>5.9266227657572896</v>
      </c>
      <c r="P2265" s="152" t="s">
        <v>17311</v>
      </c>
      <c r="Q2265" s="156">
        <v>8.0614203454894309</v>
      </c>
      <c r="R2265" s="152" t="s">
        <v>17312</v>
      </c>
      <c r="S2265" s="156">
        <v>8.2692307692307594</v>
      </c>
      <c r="T2265" s="152" t="s">
        <v>17313</v>
      </c>
      <c r="U2265" s="156">
        <v>12.6</v>
      </c>
      <c r="V2265" s="152" t="s">
        <v>157</v>
      </c>
      <c r="W2265" s="152" t="s">
        <v>158</v>
      </c>
      <c r="X2265" s="155">
        <v>3.2697041573000001</v>
      </c>
      <c r="Y2265" s="152" t="s">
        <v>159</v>
      </c>
      <c r="Z2265" s="154">
        <v>42333</v>
      </c>
      <c r="AA2265" s="153" t="s">
        <v>4326</v>
      </c>
      <c r="AB2265" s="152" t="s">
        <v>12527</v>
      </c>
      <c r="AC2265" s="152" t="s">
        <v>270</v>
      </c>
      <c r="AD2265" s="152" t="s">
        <v>207</v>
      </c>
    </row>
    <row r="2266" spans="1:30">
      <c r="A2266" s="189" t="s">
        <v>17314</v>
      </c>
      <c r="B2266" s="189" t="s">
        <v>17315</v>
      </c>
      <c r="C2266" s="154">
        <v>43830</v>
      </c>
      <c r="D2266" s="155">
        <v>2.2017000000000002</v>
      </c>
      <c r="E2266" s="155">
        <v>2.5053000000000001</v>
      </c>
      <c r="F2266" s="156">
        <v>9.0847149670839396E-3</v>
      </c>
      <c r="G2266" s="154">
        <v>43829</v>
      </c>
      <c r="H2266" s="155">
        <v>2.2014999999999998</v>
      </c>
      <c r="I2266" s="156">
        <v>5.9248144379923096</v>
      </c>
      <c r="J2266" s="152" t="s">
        <v>17316</v>
      </c>
      <c r="K2266" s="156">
        <v>0.159221180966267</v>
      </c>
      <c r="L2266" s="156">
        <v>0.52724049996891598</v>
      </c>
      <c r="M2266" s="185">
        <v>0.78160785247032905</v>
      </c>
      <c r="N2266" s="156">
        <v>4.8988575073794198</v>
      </c>
      <c r="O2266" s="156">
        <v>5.9248144379923096</v>
      </c>
      <c r="P2266" s="152" t="s">
        <v>17316</v>
      </c>
      <c r="Q2266" s="156">
        <v>11.492865493455501</v>
      </c>
      <c r="R2266" s="152" t="s">
        <v>17317</v>
      </c>
      <c r="S2266" s="157">
        <v>0</v>
      </c>
      <c r="T2266" s="152"/>
      <c r="U2266" s="156">
        <v>15.641650459999999</v>
      </c>
      <c r="V2266" s="152" t="s">
        <v>163</v>
      </c>
      <c r="W2266" s="152" t="s">
        <v>95</v>
      </c>
      <c r="X2266" s="155">
        <v>4.6445219999999998E-4</v>
      </c>
      <c r="Y2266" s="152" t="s">
        <v>159</v>
      </c>
      <c r="Z2266" s="154">
        <v>42757</v>
      </c>
      <c r="AA2266" s="153" t="s">
        <v>4326</v>
      </c>
      <c r="AB2266" s="152" t="s">
        <v>252</v>
      </c>
      <c r="AC2266" s="152" t="s">
        <v>205</v>
      </c>
      <c r="AD2266" s="152" t="s">
        <v>226</v>
      </c>
    </row>
    <row r="2267" spans="1:30">
      <c r="A2267" s="189" t="s">
        <v>17318</v>
      </c>
      <c r="B2267" s="189" t="s">
        <v>17319</v>
      </c>
      <c r="C2267" s="154">
        <v>43830</v>
      </c>
      <c r="D2267" s="155">
        <v>1.073</v>
      </c>
      <c r="E2267" s="155">
        <v>1.0880000000000001</v>
      </c>
      <c r="F2267" s="156">
        <v>0</v>
      </c>
      <c r="G2267" s="154">
        <v>43829</v>
      </c>
      <c r="H2267" s="155">
        <v>1.073</v>
      </c>
      <c r="I2267" s="156">
        <v>5.9230009871668496</v>
      </c>
      <c r="J2267" s="152" t="s">
        <v>17320</v>
      </c>
      <c r="K2267" s="156">
        <v>0.186741363211963</v>
      </c>
      <c r="L2267" s="156">
        <v>0.37418147801684098</v>
      </c>
      <c r="M2267" s="185">
        <v>1.5137180700094699</v>
      </c>
      <c r="N2267" s="156">
        <v>3.2723772858517899</v>
      </c>
      <c r="O2267" s="156">
        <v>5.9230009871668496</v>
      </c>
      <c r="P2267" s="152" t="s">
        <v>17320</v>
      </c>
      <c r="Q2267" s="156">
        <v>5.5232076550387497</v>
      </c>
      <c r="R2267" s="152" t="s">
        <v>17321</v>
      </c>
      <c r="S2267" s="157">
        <v>0</v>
      </c>
      <c r="T2267" s="152"/>
      <c r="U2267" s="156">
        <v>8.8999502999999898</v>
      </c>
      <c r="V2267" s="152" t="s">
        <v>157</v>
      </c>
      <c r="W2267" s="152" t="s">
        <v>95</v>
      </c>
      <c r="X2267" s="155">
        <v>3.4063822E-3</v>
      </c>
      <c r="Y2267" s="152" t="s">
        <v>159</v>
      </c>
      <c r="Z2267" s="154">
        <v>42817</v>
      </c>
      <c r="AA2267" s="153" t="s">
        <v>4326</v>
      </c>
      <c r="AB2267" s="152" t="s">
        <v>1608</v>
      </c>
      <c r="AC2267" s="152" t="s">
        <v>224</v>
      </c>
      <c r="AD2267" s="152" t="s">
        <v>181</v>
      </c>
    </row>
    <row r="2268" spans="1:30">
      <c r="A2268" s="189" t="s">
        <v>1431</v>
      </c>
      <c r="B2268" s="189" t="s">
        <v>1432</v>
      </c>
      <c r="C2268" s="154">
        <v>43830</v>
      </c>
      <c r="D2268" s="155">
        <v>1.0161</v>
      </c>
      <c r="E2268" s="155">
        <v>1.1369</v>
      </c>
      <c r="F2268" s="156">
        <v>2.95333727111524E-2</v>
      </c>
      <c r="G2268" s="154">
        <v>43826</v>
      </c>
      <c r="H2268" s="155">
        <v>1.0158</v>
      </c>
      <c r="I2268" s="156">
        <v>5.9220717637098303</v>
      </c>
      <c r="J2268" s="152" t="s">
        <v>17322</v>
      </c>
      <c r="K2268" s="156">
        <v>0.207100591715976</v>
      </c>
      <c r="L2268" s="156">
        <v>0.63385163910071696</v>
      </c>
      <c r="M2268" s="185">
        <v>1.4555883212580301</v>
      </c>
      <c r="N2268" s="156">
        <v>3.6497005830928901</v>
      </c>
      <c r="O2268" s="156">
        <v>5.9220717637098303</v>
      </c>
      <c r="P2268" s="152" t="s">
        <v>17322</v>
      </c>
      <c r="Q2268" s="156">
        <v>11.176551563408999</v>
      </c>
      <c r="R2268" s="152" t="s">
        <v>17323</v>
      </c>
      <c r="S2268" s="157">
        <v>0</v>
      </c>
      <c r="T2268" s="152"/>
      <c r="U2268" s="156">
        <v>14.439380209999999</v>
      </c>
      <c r="V2268" s="152" t="s">
        <v>174</v>
      </c>
      <c r="W2268" s="152" t="s">
        <v>95</v>
      </c>
      <c r="X2268" s="155">
        <v>13.0370210354</v>
      </c>
      <c r="Y2268" s="152" t="s">
        <v>159</v>
      </c>
      <c r="Z2268" s="154">
        <v>42920</v>
      </c>
      <c r="AA2268" s="153" t="s">
        <v>4326</v>
      </c>
      <c r="AB2268" s="152" t="s">
        <v>1433</v>
      </c>
      <c r="AC2268" s="152" t="s">
        <v>238</v>
      </c>
      <c r="AD2268" s="152" t="s">
        <v>532</v>
      </c>
    </row>
    <row r="2269" spans="1:30">
      <c r="A2269" s="189" t="s">
        <v>17324</v>
      </c>
      <c r="B2269" s="189" t="s">
        <v>17325</v>
      </c>
      <c r="C2269" s="154">
        <v>43830</v>
      </c>
      <c r="D2269" s="155">
        <v>1.0444</v>
      </c>
      <c r="E2269" s="155">
        <v>1.0644</v>
      </c>
      <c r="F2269" s="156">
        <v>0</v>
      </c>
      <c r="G2269" s="154">
        <v>43829</v>
      </c>
      <c r="H2269" s="155">
        <v>1.0444</v>
      </c>
      <c r="I2269" s="156">
        <v>5.9119285174129299</v>
      </c>
      <c r="J2269" s="152" t="s">
        <v>17326</v>
      </c>
      <c r="K2269" s="156">
        <v>7.6615419330553006E-2</v>
      </c>
      <c r="L2269" s="156">
        <v>0.26515463451391902</v>
      </c>
      <c r="M2269" s="185">
        <v>0.77777708767277398</v>
      </c>
      <c r="N2269" s="156">
        <v>2.6139864648606701</v>
      </c>
      <c r="O2269" s="156">
        <v>5.9119285174129299</v>
      </c>
      <c r="P2269" s="152" t="s">
        <v>17326</v>
      </c>
      <c r="Q2269" s="157">
        <v>0</v>
      </c>
      <c r="R2269" s="152"/>
      <c r="S2269" s="157">
        <v>0</v>
      </c>
      <c r="T2269" s="152"/>
      <c r="U2269" s="156">
        <v>6.4414881599999898</v>
      </c>
      <c r="V2269" s="152" t="s">
        <v>157</v>
      </c>
      <c r="W2269" s="152" t="s">
        <v>95</v>
      </c>
      <c r="X2269" s="155">
        <v>1.6210816999999999E-2</v>
      </c>
      <c r="Y2269" s="152" t="s">
        <v>159</v>
      </c>
      <c r="Z2269" s="154">
        <v>43406</v>
      </c>
      <c r="AA2269" s="153" t="s">
        <v>4326</v>
      </c>
      <c r="AB2269" s="152" t="s">
        <v>1567</v>
      </c>
      <c r="AC2269" s="152" t="s">
        <v>228</v>
      </c>
      <c r="AD2269" s="152" t="s">
        <v>272</v>
      </c>
    </row>
    <row r="2270" spans="1:30">
      <c r="A2270" s="189" t="s">
        <v>9126</v>
      </c>
      <c r="B2270" s="189" t="s">
        <v>9127</v>
      </c>
      <c r="C2270" s="154">
        <v>43830</v>
      </c>
      <c r="D2270" s="155">
        <v>1.0895999999999999</v>
      </c>
      <c r="E2270" s="155">
        <v>1.0895999999999999</v>
      </c>
      <c r="F2270" s="156">
        <v>0.156264362533304</v>
      </c>
      <c r="G2270" s="154">
        <v>43829</v>
      </c>
      <c r="H2270" s="155">
        <v>1.0879000000000001</v>
      </c>
      <c r="I2270" s="156">
        <v>5.8892128279883398</v>
      </c>
      <c r="J2270" s="152" t="s">
        <v>12545</v>
      </c>
      <c r="K2270" s="156">
        <v>0.39620381461346799</v>
      </c>
      <c r="L2270" s="156">
        <v>0.70240295748612103</v>
      </c>
      <c r="M2270" s="185">
        <v>-0.11001100110011799</v>
      </c>
      <c r="N2270" s="156">
        <v>1.8317757009345601</v>
      </c>
      <c r="O2270" s="156">
        <v>5.8892128279883398</v>
      </c>
      <c r="P2270" s="152" t="s">
        <v>12545</v>
      </c>
      <c r="Q2270" s="157">
        <v>0</v>
      </c>
      <c r="R2270" s="152"/>
      <c r="S2270" s="157">
        <v>0</v>
      </c>
      <c r="T2270" s="152"/>
      <c r="U2270" s="156">
        <v>8.9599999999999902</v>
      </c>
      <c r="V2270" s="152" t="s">
        <v>174</v>
      </c>
      <c r="W2270" s="152" t="s">
        <v>95</v>
      </c>
      <c r="X2270" s="155">
        <v>158.3372905729</v>
      </c>
      <c r="Y2270" s="152" t="s">
        <v>159</v>
      </c>
      <c r="Z2270" s="154">
        <v>43286</v>
      </c>
      <c r="AA2270" s="153" t="s">
        <v>4326</v>
      </c>
      <c r="AB2270" s="152" t="s">
        <v>12546</v>
      </c>
      <c r="AC2270" s="152" t="s">
        <v>209</v>
      </c>
      <c r="AD2270" s="152" t="s">
        <v>162</v>
      </c>
    </row>
    <row r="2271" spans="1:30">
      <c r="A2271" s="189" t="s">
        <v>1395</v>
      </c>
      <c r="B2271" s="189" t="s">
        <v>1396</v>
      </c>
      <c r="C2271" s="154">
        <v>43830</v>
      </c>
      <c r="D2271" s="155">
        <v>1.0274000000000001</v>
      </c>
      <c r="E2271" s="155">
        <v>1.17</v>
      </c>
      <c r="F2271" s="156">
        <v>9.7342548427952497E-3</v>
      </c>
      <c r="G2271" s="154">
        <v>43829</v>
      </c>
      <c r="H2271" s="155">
        <v>1.0273000000000001</v>
      </c>
      <c r="I2271" s="156">
        <v>5.8848905105053202</v>
      </c>
      <c r="J2271" s="152" t="s">
        <v>17327</v>
      </c>
      <c r="K2271" s="156">
        <v>0.12669330474613399</v>
      </c>
      <c r="L2271" s="156">
        <v>0.410476935105546</v>
      </c>
      <c r="M2271" s="185">
        <v>1.24696496104744</v>
      </c>
      <c r="N2271" s="156">
        <v>3.0138760196442602</v>
      </c>
      <c r="O2271" s="156">
        <v>5.8848905105053202</v>
      </c>
      <c r="P2271" s="152" t="s">
        <v>17327</v>
      </c>
      <c r="Q2271" s="156">
        <v>13.983656621765601</v>
      </c>
      <c r="R2271" s="152" t="s">
        <v>17328</v>
      </c>
      <c r="S2271" s="156">
        <v>16.908986199386199</v>
      </c>
      <c r="T2271" s="152" t="s">
        <v>17329</v>
      </c>
      <c r="U2271" s="156">
        <v>18.089766959999999</v>
      </c>
      <c r="V2271" s="152" t="s">
        <v>163</v>
      </c>
      <c r="W2271" s="152" t="s">
        <v>189</v>
      </c>
      <c r="X2271" s="155">
        <v>10.291904342300001</v>
      </c>
      <c r="Y2271" s="152" t="s">
        <v>159</v>
      </c>
      <c r="Z2271" s="154">
        <v>42702</v>
      </c>
      <c r="AA2271" s="153" t="s">
        <v>4326</v>
      </c>
      <c r="AB2271" s="152" t="s">
        <v>1305</v>
      </c>
      <c r="AC2271" s="152" t="s">
        <v>511</v>
      </c>
      <c r="AD2271" s="152" t="s">
        <v>177</v>
      </c>
    </row>
    <row r="2272" spans="1:30">
      <c r="A2272" s="189" t="s">
        <v>789</v>
      </c>
      <c r="B2272" s="189" t="s">
        <v>790</v>
      </c>
      <c r="C2272" s="154">
        <v>43830</v>
      </c>
      <c r="D2272" s="155">
        <v>1.804</v>
      </c>
      <c r="E2272" s="155">
        <v>1.9670000000000001</v>
      </c>
      <c r="F2272" s="156">
        <v>0.166574125485839</v>
      </c>
      <c r="G2272" s="154">
        <v>43826</v>
      </c>
      <c r="H2272" s="155">
        <v>1.8009999999999999</v>
      </c>
      <c r="I2272" s="156">
        <v>5.8685773018955096</v>
      </c>
      <c r="J2272" s="152" t="s">
        <v>6541</v>
      </c>
      <c r="K2272" s="156">
        <v>0.33370411568408997</v>
      </c>
      <c r="L2272" s="156">
        <v>0.78212290502792403</v>
      </c>
      <c r="M2272" s="185">
        <v>1.6338342098196801</v>
      </c>
      <c r="N2272" s="156">
        <v>3.3811207578395002</v>
      </c>
      <c r="O2272" s="156">
        <v>5.8685773018955096</v>
      </c>
      <c r="P2272" s="152" t="s">
        <v>6541</v>
      </c>
      <c r="Q2272" s="156">
        <v>12.954412286689401</v>
      </c>
      <c r="R2272" s="152" t="s">
        <v>6542</v>
      </c>
      <c r="S2272" s="156">
        <v>12.3790926994907</v>
      </c>
      <c r="T2272" s="152" t="s">
        <v>6543</v>
      </c>
      <c r="U2272" s="156">
        <v>98.573856800000001</v>
      </c>
      <c r="V2272" s="152" t="s">
        <v>174</v>
      </c>
      <c r="W2272" s="152" t="s">
        <v>197</v>
      </c>
      <c r="X2272" s="155">
        <v>1.1683096587999999</v>
      </c>
      <c r="Y2272" s="152" t="s">
        <v>159</v>
      </c>
      <c r="Z2272" s="154">
        <v>41571</v>
      </c>
      <c r="AA2272" s="153" t="s">
        <v>4326</v>
      </c>
      <c r="AB2272" s="152" t="s">
        <v>792</v>
      </c>
      <c r="AC2272" s="152" t="s">
        <v>198</v>
      </c>
      <c r="AD2272" s="152" t="s">
        <v>162</v>
      </c>
    </row>
    <row r="2273" spans="1:30">
      <c r="A2273" s="189" t="s">
        <v>1437</v>
      </c>
      <c r="B2273" s="189" t="s">
        <v>1438</v>
      </c>
      <c r="C2273" s="154">
        <v>43830</v>
      </c>
      <c r="D2273" s="155">
        <v>1.0610999999999999</v>
      </c>
      <c r="E2273" s="155">
        <v>1.1131</v>
      </c>
      <c r="F2273" s="156">
        <v>3.77109456019575E-2</v>
      </c>
      <c r="G2273" s="154">
        <v>43826</v>
      </c>
      <c r="H2273" s="155">
        <v>1.0607</v>
      </c>
      <c r="I2273" s="156">
        <v>5.8650144418052204</v>
      </c>
      <c r="J2273" s="152" t="s">
        <v>17330</v>
      </c>
      <c r="K2273" s="156">
        <v>0.245630609352845</v>
      </c>
      <c r="L2273" s="156">
        <v>0.58773343444875903</v>
      </c>
      <c r="M2273" s="185">
        <v>1.3732477957845</v>
      </c>
      <c r="N2273" s="156">
        <v>2.8076468905701999</v>
      </c>
      <c r="O2273" s="156">
        <v>5.8650144418052204</v>
      </c>
      <c r="P2273" s="152" t="s">
        <v>17330</v>
      </c>
      <c r="Q2273" s="157">
        <v>0</v>
      </c>
      <c r="R2273" s="152"/>
      <c r="S2273" s="157">
        <v>0</v>
      </c>
      <c r="T2273" s="152"/>
      <c r="U2273" s="156">
        <v>11.422927700000001</v>
      </c>
      <c r="V2273" s="152" t="s">
        <v>174</v>
      </c>
      <c r="W2273" s="152" t="s">
        <v>95</v>
      </c>
      <c r="X2273" s="155">
        <v>13.557275625600001</v>
      </c>
      <c r="Y2273" s="152" t="s">
        <v>159</v>
      </c>
      <c r="Z2273" s="154">
        <v>43210</v>
      </c>
      <c r="AA2273" s="153" t="s">
        <v>4326</v>
      </c>
      <c r="AB2273" s="152" t="s">
        <v>1439</v>
      </c>
      <c r="AC2273" s="152" t="s">
        <v>424</v>
      </c>
      <c r="AD2273" s="152" t="s">
        <v>165</v>
      </c>
    </row>
    <row r="2274" spans="1:30">
      <c r="A2274" s="189" t="s">
        <v>9128</v>
      </c>
      <c r="B2274" s="189" t="s">
        <v>9129</v>
      </c>
      <c r="C2274" s="154">
        <v>43830</v>
      </c>
      <c r="D2274" s="155">
        <v>0.96230000000000004</v>
      </c>
      <c r="E2274" s="155">
        <v>0.96230000000000004</v>
      </c>
      <c r="F2274" s="156">
        <v>0.51180279924796501</v>
      </c>
      <c r="G2274" s="154">
        <v>43826</v>
      </c>
      <c r="H2274" s="155">
        <v>0.95740000000000003</v>
      </c>
      <c r="I2274" s="156">
        <v>5.8635863586358701</v>
      </c>
      <c r="J2274" s="152" t="s">
        <v>12547</v>
      </c>
      <c r="K2274" s="156">
        <v>0.95467897608056995</v>
      </c>
      <c r="L2274" s="156">
        <v>2.20924057355285</v>
      </c>
      <c r="M2274" s="185">
        <v>2.0033919864320602</v>
      </c>
      <c r="N2274" s="156">
        <v>1.1031729354906601</v>
      </c>
      <c r="O2274" s="156">
        <v>5.8635863586358701</v>
      </c>
      <c r="P2274" s="152" t="s">
        <v>12547</v>
      </c>
      <c r="Q2274" s="157">
        <v>0</v>
      </c>
      <c r="R2274" s="152"/>
      <c r="S2274" s="157">
        <v>0</v>
      </c>
      <c r="T2274" s="152"/>
      <c r="U2274" s="156">
        <v>-3.77</v>
      </c>
      <c r="V2274" s="152" t="s">
        <v>309</v>
      </c>
      <c r="W2274" s="152" t="s">
        <v>95</v>
      </c>
      <c r="X2274" s="155">
        <v>4.1815427578</v>
      </c>
      <c r="Y2274" s="152" t="s">
        <v>159</v>
      </c>
      <c r="Z2274" s="154">
        <v>43213</v>
      </c>
      <c r="AA2274" s="153" t="s">
        <v>4326</v>
      </c>
      <c r="AB2274" s="152" t="s">
        <v>605</v>
      </c>
      <c r="AC2274" s="152" t="s">
        <v>228</v>
      </c>
      <c r="AD2274" s="152" t="s">
        <v>162</v>
      </c>
    </row>
    <row r="2275" spans="1:30">
      <c r="A2275" s="189" t="s">
        <v>9130</v>
      </c>
      <c r="B2275" s="189" t="s">
        <v>9131</v>
      </c>
      <c r="C2275" s="154">
        <v>43830</v>
      </c>
      <c r="D2275" s="155">
        <v>1.0575000000000001</v>
      </c>
      <c r="E2275" s="155">
        <v>1.0814999999999999</v>
      </c>
      <c r="F2275" s="156">
        <v>0.31303357996585301</v>
      </c>
      <c r="G2275" s="154">
        <v>43829</v>
      </c>
      <c r="H2275" s="155">
        <v>1.0542</v>
      </c>
      <c r="I2275" s="156">
        <v>5.8499457000293598</v>
      </c>
      <c r="J2275" s="152" t="s">
        <v>12548</v>
      </c>
      <c r="K2275" s="156">
        <v>1.37078220858897</v>
      </c>
      <c r="L2275" s="156">
        <v>3.5997601264004699</v>
      </c>
      <c r="M2275" s="185">
        <v>3.8583368532206999</v>
      </c>
      <c r="N2275" s="156">
        <v>3.7288873441994399</v>
      </c>
      <c r="O2275" s="156">
        <v>5.8499457000293598</v>
      </c>
      <c r="P2275" s="152" t="s">
        <v>12548</v>
      </c>
      <c r="Q2275" s="156">
        <v>8.3517571357035596</v>
      </c>
      <c r="R2275" s="152" t="s">
        <v>12549</v>
      </c>
      <c r="S2275" s="156">
        <v>9.1607602663707102</v>
      </c>
      <c r="T2275" s="152" t="s">
        <v>12550</v>
      </c>
      <c r="U2275" s="156">
        <v>8.1892295000000104</v>
      </c>
      <c r="V2275" s="152" t="s">
        <v>157</v>
      </c>
      <c r="W2275" s="152" t="s">
        <v>189</v>
      </c>
      <c r="X2275" s="155">
        <v>1.9092316207</v>
      </c>
      <c r="Y2275" s="152" t="s">
        <v>159</v>
      </c>
      <c r="Z2275" s="154">
        <v>42523</v>
      </c>
      <c r="AA2275" s="153" t="s">
        <v>4326</v>
      </c>
      <c r="AB2275" s="152" t="s">
        <v>611</v>
      </c>
      <c r="AC2275" s="152" t="s">
        <v>314</v>
      </c>
      <c r="AD2275" s="152" t="s">
        <v>177</v>
      </c>
    </row>
    <row r="2276" spans="1:30">
      <c r="A2276" s="189" t="s">
        <v>1414</v>
      </c>
      <c r="B2276" s="189" t="s">
        <v>1415</v>
      </c>
      <c r="C2276" s="154">
        <v>43830</v>
      </c>
      <c r="D2276" s="155">
        <v>1.0222</v>
      </c>
      <c r="E2276" s="155">
        <v>1.2272000000000001</v>
      </c>
      <c r="F2276" s="156">
        <v>9.7837784952456101E-3</v>
      </c>
      <c r="G2276" s="154">
        <v>43829</v>
      </c>
      <c r="H2276" s="155">
        <v>1.0221</v>
      </c>
      <c r="I2276" s="156">
        <v>5.8486639016112099</v>
      </c>
      <c r="J2276" s="152" t="s">
        <v>17331</v>
      </c>
      <c r="K2276" s="156">
        <v>0.15677052714089201</v>
      </c>
      <c r="L2276" s="156">
        <v>0.46758283123496103</v>
      </c>
      <c r="M2276" s="185">
        <v>1.1490357919424801</v>
      </c>
      <c r="N2276" s="156">
        <v>2.8051405867638399</v>
      </c>
      <c r="O2276" s="156">
        <v>5.8486639016112099</v>
      </c>
      <c r="P2276" s="152" t="s">
        <v>17331</v>
      </c>
      <c r="Q2276" s="156">
        <v>14.268420547155401</v>
      </c>
      <c r="R2276" s="152" t="s">
        <v>17332</v>
      </c>
      <c r="S2276" s="156">
        <v>17.445619271990601</v>
      </c>
      <c r="T2276" s="152" t="s">
        <v>17333</v>
      </c>
      <c r="U2276" s="156">
        <v>24.781589520000001</v>
      </c>
      <c r="V2276" s="152" t="s">
        <v>163</v>
      </c>
      <c r="W2276" s="152" t="s">
        <v>166</v>
      </c>
      <c r="X2276" s="155">
        <v>40.446144175100002</v>
      </c>
      <c r="Y2276" s="152" t="s">
        <v>159</v>
      </c>
      <c r="Z2276" s="154">
        <v>42272</v>
      </c>
      <c r="AA2276" s="153" t="s">
        <v>4326</v>
      </c>
      <c r="AB2276" s="152" t="s">
        <v>870</v>
      </c>
      <c r="AC2276" s="152" t="s">
        <v>217</v>
      </c>
      <c r="AD2276" s="152" t="s">
        <v>177</v>
      </c>
    </row>
    <row r="2277" spans="1:30">
      <c r="A2277" s="189" t="s">
        <v>1405</v>
      </c>
      <c r="B2277" s="189" t="s">
        <v>1406</v>
      </c>
      <c r="C2277" s="154">
        <v>43830</v>
      </c>
      <c r="D2277" s="155">
        <v>1.18</v>
      </c>
      <c r="E2277" s="155">
        <v>1.18</v>
      </c>
      <c r="F2277" s="156">
        <v>0</v>
      </c>
      <c r="G2277" s="154">
        <v>43829</v>
      </c>
      <c r="H2277" s="155">
        <v>1.18</v>
      </c>
      <c r="I2277" s="156">
        <v>5.8295964125560502</v>
      </c>
      <c r="J2277" s="152" t="s">
        <v>17334</v>
      </c>
      <c r="K2277" s="156">
        <v>0.25488530161426398</v>
      </c>
      <c r="L2277" s="156">
        <v>0.42553191489360798</v>
      </c>
      <c r="M2277" s="185">
        <v>1.1139674378748801</v>
      </c>
      <c r="N2277" s="156">
        <v>2.6979982593559502</v>
      </c>
      <c r="O2277" s="156">
        <v>5.8295964125560502</v>
      </c>
      <c r="P2277" s="152" t="s">
        <v>17334</v>
      </c>
      <c r="Q2277" s="156">
        <v>14.2303969022265</v>
      </c>
      <c r="R2277" s="152" t="s">
        <v>17335</v>
      </c>
      <c r="S2277" s="156">
        <v>17.529880478087598</v>
      </c>
      <c r="T2277" s="152" t="s">
        <v>17336</v>
      </c>
      <c r="U2277" s="156">
        <v>18</v>
      </c>
      <c r="V2277" s="152" t="s">
        <v>157</v>
      </c>
      <c r="W2277" s="152" t="s">
        <v>197</v>
      </c>
      <c r="X2277" s="155">
        <v>27.141975453899999</v>
      </c>
      <c r="Y2277" s="152" t="s">
        <v>159</v>
      </c>
      <c r="Z2277" s="154">
        <v>42685</v>
      </c>
      <c r="AA2277" s="153" t="s">
        <v>4326</v>
      </c>
      <c r="AB2277" s="152" t="s">
        <v>1407</v>
      </c>
      <c r="AC2277" s="152" t="s">
        <v>164</v>
      </c>
      <c r="AD2277" s="152" t="s">
        <v>162</v>
      </c>
    </row>
    <row r="2278" spans="1:30">
      <c r="A2278" s="189" t="s">
        <v>1424</v>
      </c>
      <c r="B2278" s="189" t="s">
        <v>1425</v>
      </c>
      <c r="C2278" s="154">
        <v>43830</v>
      </c>
      <c r="D2278" s="155">
        <v>1.1186</v>
      </c>
      <c r="E2278" s="155">
        <v>1.1516</v>
      </c>
      <c r="F2278" s="156">
        <v>7.1569153694761495E-2</v>
      </c>
      <c r="G2278" s="154">
        <v>43826</v>
      </c>
      <c r="H2278" s="155">
        <v>1.1177999999999999</v>
      </c>
      <c r="I2278" s="156">
        <v>5.8278145695364199</v>
      </c>
      <c r="J2278" s="152" t="s">
        <v>17337</v>
      </c>
      <c r="K2278" s="156">
        <v>0.277902285970411</v>
      </c>
      <c r="L2278" s="156">
        <v>0.50314465408803999</v>
      </c>
      <c r="M2278" s="185">
        <v>1.0478771454381099</v>
      </c>
      <c r="N2278" s="156">
        <v>2.7086585253879401</v>
      </c>
      <c r="O2278" s="156">
        <v>5.8278145695364199</v>
      </c>
      <c r="P2278" s="152" t="s">
        <v>17337</v>
      </c>
      <c r="Q2278" s="156">
        <v>13.9758610977592</v>
      </c>
      <c r="R2278" s="152" t="s">
        <v>17338</v>
      </c>
      <c r="S2278" s="157">
        <v>0</v>
      </c>
      <c r="T2278" s="152"/>
      <c r="U2278" s="156">
        <v>15.51692712</v>
      </c>
      <c r="V2278" s="152" t="s">
        <v>174</v>
      </c>
      <c r="W2278" s="152" t="s">
        <v>95</v>
      </c>
      <c r="X2278" s="155">
        <v>5.5362767155999997</v>
      </c>
      <c r="Y2278" s="152" t="s">
        <v>159</v>
      </c>
      <c r="Z2278" s="154">
        <v>42825</v>
      </c>
      <c r="AA2278" s="153" t="s">
        <v>4326</v>
      </c>
      <c r="AB2278" s="152" t="s">
        <v>584</v>
      </c>
      <c r="AC2278" s="152" t="s">
        <v>261</v>
      </c>
      <c r="AD2278" s="152" t="s">
        <v>229</v>
      </c>
    </row>
    <row r="2279" spans="1:30">
      <c r="A2279" s="189" t="s">
        <v>17339</v>
      </c>
      <c r="B2279" s="189" t="s">
        <v>17340</v>
      </c>
      <c r="C2279" s="154">
        <v>43830</v>
      </c>
      <c r="D2279" s="155">
        <v>1.0259</v>
      </c>
      <c r="E2279" s="155">
        <v>1.1496</v>
      </c>
      <c r="F2279" s="156">
        <v>1.9498878814460201E-2</v>
      </c>
      <c r="G2279" s="154">
        <v>43829</v>
      </c>
      <c r="H2279" s="155">
        <v>1.0257000000000001</v>
      </c>
      <c r="I2279" s="156">
        <v>5.8189524200266796</v>
      </c>
      <c r="J2279" s="152" t="s">
        <v>17341</v>
      </c>
      <c r="K2279" s="156">
        <v>0.19533157534915199</v>
      </c>
      <c r="L2279" s="156">
        <v>0.548790098292812</v>
      </c>
      <c r="M2279" s="185">
        <v>1.28261698615542</v>
      </c>
      <c r="N2279" s="156">
        <v>3.10431801503643</v>
      </c>
      <c r="O2279" s="156">
        <v>5.8189524200266796</v>
      </c>
      <c r="P2279" s="152" t="s">
        <v>17341</v>
      </c>
      <c r="Q2279" s="156">
        <v>15.023928385494299</v>
      </c>
      <c r="R2279" s="152" t="s">
        <v>17342</v>
      </c>
      <c r="S2279" s="156">
        <v>16.482124881778802</v>
      </c>
      <c r="T2279" s="152" t="s">
        <v>17343</v>
      </c>
      <c r="U2279" s="156">
        <v>15.771583919999999</v>
      </c>
      <c r="V2279" s="152" t="s">
        <v>227</v>
      </c>
      <c r="W2279" s="152" t="s">
        <v>158</v>
      </c>
      <c r="X2279" s="155">
        <v>0.14652506870000001</v>
      </c>
      <c r="Y2279" s="152" t="s">
        <v>159</v>
      </c>
      <c r="Z2279" s="154">
        <v>42606</v>
      </c>
      <c r="AA2279" s="153" t="s">
        <v>4326</v>
      </c>
      <c r="AB2279" s="152" t="s">
        <v>1399</v>
      </c>
      <c r="AC2279" s="152" t="s">
        <v>215</v>
      </c>
      <c r="AD2279" s="152" t="s">
        <v>226</v>
      </c>
    </row>
    <row r="2280" spans="1:30">
      <c r="A2280" s="189" t="s">
        <v>1481</v>
      </c>
      <c r="B2280" s="189" t="s">
        <v>1482</v>
      </c>
      <c r="C2280" s="154">
        <v>43830</v>
      </c>
      <c r="D2280" s="155">
        <v>1.2138</v>
      </c>
      <c r="E2280" s="155">
        <v>2.0802999999999998</v>
      </c>
      <c r="F2280" s="156">
        <v>4.1209923349534099E-2</v>
      </c>
      <c r="G2280" s="154">
        <v>43829</v>
      </c>
      <c r="H2280" s="155">
        <v>1.2133</v>
      </c>
      <c r="I2280" s="156">
        <v>5.8184276768568299</v>
      </c>
      <c r="J2280" s="152" t="s">
        <v>17344</v>
      </c>
      <c r="K2280" s="156">
        <v>0.189847296739588</v>
      </c>
      <c r="L2280" s="156">
        <v>0.77210460772105505</v>
      </c>
      <c r="M2280" s="185">
        <v>1.6838260045022899</v>
      </c>
      <c r="N2280" s="156">
        <v>3.0740489130434798</v>
      </c>
      <c r="O2280" s="156">
        <v>5.8184276768568299</v>
      </c>
      <c r="P2280" s="152" t="s">
        <v>17344</v>
      </c>
      <c r="Q2280" s="156">
        <v>13.790852752213301</v>
      </c>
      <c r="R2280" s="152" t="s">
        <v>17345</v>
      </c>
      <c r="S2280" s="156">
        <v>15.7449902637268</v>
      </c>
      <c r="T2280" s="152" t="s">
        <v>17346</v>
      </c>
      <c r="U2280" s="156">
        <v>161.5587275</v>
      </c>
      <c r="V2280" s="152" t="s">
        <v>163</v>
      </c>
      <c r="W2280" s="152" t="s">
        <v>189</v>
      </c>
      <c r="X2280" s="155">
        <v>4.4330715040999999</v>
      </c>
      <c r="Y2280" s="152" t="s">
        <v>159</v>
      </c>
      <c r="Z2280" s="154">
        <v>37739</v>
      </c>
      <c r="AA2280" s="153" t="s">
        <v>4326</v>
      </c>
      <c r="AB2280" s="152" t="s">
        <v>1483</v>
      </c>
      <c r="AC2280" s="152" t="s">
        <v>215</v>
      </c>
      <c r="AD2280" s="152" t="s">
        <v>165</v>
      </c>
    </row>
    <row r="2281" spans="1:30">
      <c r="A2281" s="189" t="s">
        <v>17347</v>
      </c>
      <c r="B2281" s="189" t="s">
        <v>17348</v>
      </c>
      <c r="C2281" s="154">
        <v>43830</v>
      </c>
      <c r="D2281" s="155">
        <v>1.6569</v>
      </c>
      <c r="E2281" s="155">
        <v>1.9569000000000001</v>
      </c>
      <c r="F2281" s="156">
        <v>3.6225321499732399E-2</v>
      </c>
      <c r="G2281" s="154">
        <v>43829</v>
      </c>
      <c r="H2281" s="155">
        <v>1.6563000000000001</v>
      </c>
      <c r="I2281" s="156">
        <v>5.8175609898736003</v>
      </c>
      <c r="J2281" s="152" t="s">
        <v>17349</v>
      </c>
      <c r="K2281" s="156">
        <v>0.145058930190406</v>
      </c>
      <c r="L2281" s="156">
        <v>0.39384391662628299</v>
      </c>
      <c r="M2281" s="185">
        <v>0.60388235293933701</v>
      </c>
      <c r="N2281" s="156">
        <v>0.64007637958632801</v>
      </c>
      <c r="O2281" s="156">
        <v>5.8175609898736003</v>
      </c>
      <c r="P2281" s="152" t="s">
        <v>17349</v>
      </c>
      <c r="Q2281" s="156">
        <v>1.9381060815868401</v>
      </c>
      <c r="R2281" s="152" t="s">
        <v>17350</v>
      </c>
      <c r="S2281" s="156">
        <v>8.4201888546124195</v>
      </c>
      <c r="T2281" s="152" t="s">
        <v>17351</v>
      </c>
      <c r="U2281" s="156">
        <v>8.9514477800000094</v>
      </c>
      <c r="V2281" s="152" t="s">
        <v>157</v>
      </c>
      <c r="W2281" s="152" t="s">
        <v>189</v>
      </c>
      <c r="X2281" s="155">
        <v>20.243321591099999</v>
      </c>
      <c r="Y2281" s="152" t="s">
        <v>159</v>
      </c>
      <c r="Z2281" s="154">
        <v>42636</v>
      </c>
      <c r="AA2281" s="153" t="s">
        <v>4326</v>
      </c>
      <c r="AB2281" s="152" t="s">
        <v>3734</v>
      </c>
      <c r="AC2281" s="152" t="s">
        <v>171</v>
      </c>
      <c r="AD2281" s="152" t="s">
        <v>162</v>
      </c>
    </row>
    <row r="2282" spans="1:30">
      <c r="A2282" s="189" t="s">
        <v>3998</v>
      </c>
      <c r="B2282" s="189" t="s">
        <v>3999</v>
      </c>
      <c r="C2282" s="154">
        <v>43830</v>
      </c>
      <c r="D2282" s="155">
        <v>1.397</v>
      </c>
      <c r="E2282" s="155">
        <v>1.617</v>
      </c>
      <c r="F2282" s="156">
        <v>7.1633237822356394E-2</v>
      </c>
      <c r="G2282" s="154">
        <v>43829</v>
      </c>
      <c r="H2282" s="155">
        <v>1.3959999999999999</v>
      </c>
      <c r="I2282" s="156">
        <v>5.81410668548728</v>
      </c>
      <c r="J2282" s="152" t="s">
        <v>4071</v>
      </c>
      <c r="K2282" s="156">
        <v>0.21520803443329201</v>
      </c>
      <c r="L2282" s="156">
        <v>0.43134435657800202</v>
      </c>
      <c r="M2282" s="185">
        <v>0.93927772201764004</v>
      </c>
      <c r="N2282" s="156">
        <v>1.9273313924168001</v>
      </c>
      <c r="O2282" s="156">
        <v>5.81410668548728</v>
      </c>
      <c r="P2282" s="152" t="s">
        <v>4071</v>
      </c>
      <c r="Q2282" s="156">
        <v>1.7340431533667</v>
      </c>
      <c r="R2282" s="152" t="s">
        <v>6936</v>
      </c>
      <c r="S2282" s="156">
        <v>3.3675377447823598</v>
      </c>
      <c r="T2282" s="152" t="s">
        <v>6937</v>
      </c>
      <c r="U2282" s="156">
        <v>62.499738499999999</v>
      </c>
      <c r="V2282" s="152" t="s">
        <v>157</v>
      </c>
      <c r="W2282" s="152" t="s">
        <v>158</v>
      </c>
      <c r="X2282" s="155">
        <v>16.059118045799998</v>
      </c>
      <c r="Y2282" s="152" t="s">
        <v>159</v>
      </c>
      <c r="Z2282" s="154">
        <v>39812</v>
      </c>
      <c r="AA2282" s="153" t="s">
        <v>4326</v>
      </c>
      <c r="AB2282" s="152" t="s">
        <v>809</v>
      </c>
      <c r="AC2282" s="152" t="s">
        <v>194</v>
      </c>
      <c r="AD2282" s="152" t="s">
        <v>162</v>
      </c>
    </row>
    <row r="2283" spans="1:30">
      <c r="A2283" s="189" t="s">
        <v>9132</v>
      </c>
      <c r="B2283" s="189" t="s">
        <v>9133</v>
      </c>
      <c r="C2283" s="154">
        <v>43830</v>
      </c>
      <c r="D2283" s="155">
        <v>1.0791999999999999</v>
      </c>
      <c r="E2283" s="155">
        <v>1.3077000000000001</v>
      </c>
      <c r="F2283" s="156">
        <v>3.7078235075997397E-2</v>
      </c>
      <c r="G2283" s="154">
        <v>43829</v>
      </c>
      <c r="H2283" s="155">
        <v>1.0788</v>
      </c>
      <c r="I2283" s="156">
        <v>5.8124646471156698</v>
      </c>
      <c r="J2283" s="152" t="s">
        <v>12551</v>
      </c>
      <c r="K2283" s="156">
        <v>0.43732964278480002</v>
      </c>
      <c r="L2283" s="156">
        <v>1.1815091071974999</v>
      </c>
      <c r="M2283" s="185">
        <v>1.8727084401048499</v>
      </c>
      <c r="N2283" s="156">
        <v>3.3826371844624399</v>
      </c>
      <c r="O2283" s="156">
        <v>5.8124646471156698</v>
      </c>
      <c r="P2283" s="152" t="s">
        <v>12551</v>
      </c>
      <c r="Q2283" s="156">
        <v>11.9168565146996</v>
      </c>
      <c r="R2283" s="152" t="s">
        <v>12552</v>
      </c>
      <c r="S2283" s="156">
        <v>19.070200471441499</v>
      </c>
      <c r="T2283" s="152" t="s">
        <v>12553</v>
      </c>
      <c r="U2283" s="156">
        <v>31.334431120000001</v>
      </c>
      <c r="V2283" s="152" t="s">
        <v>163</v>
      </c>
      <c r="W2283" s="152" t="s">
        <v>166</v>
      </c>
      <c r="X2283" s="155">
        <v>6.7195634160999997</v>
      </c>
      <c r="Y2283" s="152" t="s">
        <v>159</v>
      </c>
      <c r="Z2283" s="154">
        <v>42101</v>
      </c>
      <c r="AA2283" s="153" t="s">
        <v>4326</v>
      </c>
      <c r="AB2283" s="152" t="s">
        <v>216</v>
      </c>
      <c r="AC2283" s="152" t="s">
        <v>217</v>
      </c>
      <c r="AD2283" s="152" t="s">
        <v>162</v>
      </c>
    </row>
    <row r="2284" spans="1:30">
      <c r="A2284" s="189" t="s">
        <v>17352</v>
      </c>
      <c r="B2284" s="189" t="s">
        <v>17353</v>
      </c>
      <c r="C2284" s="154">
        <v>43830</v>
      </c>
      <c r="D2284" s="155">
        <v>1.6083000000000001</v>
      </c>
      <c r="E2284" s="155">
        <v>1.6793</v>
      </c>
      <c r="F2284" s="156">
        <v>0.15568563955661899</v>
      </c>
      <c r="G2284" s="154">
        <v>43829</v>
      </c>
      <c r="H2284" s="155">
        <v>1.6057999999999999</v>
      </c>
      <c r="I2284" s="156">
        <v>5.8092105263158</v>
      </c>
      <c r="J2284" s="152" t="s">
        <v>17354</v>
      </c>
      <c r="K2284" s="156">
        <v>0.77699103953881599</v>
      </c>
      <c r="L2284" s="156">
        <v>1.86205586167586</v>
      </c>
      <c r="M2284" s="185">
        <v>2.1791613722998702</v>
      </c>
      <c r="N2284" s="156">
        <v>3.1887591428204898</v>
      </c>
      <c r="O2284" s="156">
        <v>5.8092105263158</v>
      </c>
      <c r="P2284" s="152" t="s">
        <v>17354</v>
      </c>
      <c r="Q2284" s="156">
        <v>10.8331610502378</v>
      </c>
      <c r="R2284" s="152" t="s">
        <v>17355</v>
      </c>
      <c r="S2284" s="156">
        <v>12.3899371069183</v>
      </c>
      <c r="T2284" s="152" t="s">
        <v>17356</v>
      </c>
      <c r="U2284" s="156">
        <v>70.786020320000006</v>
      </c>
      <c r="V2284" s="152" t="s">
        <v>157</v>
      </c>
      <c r="W2284" s="152" t="s">
        <v>166</v>
      </c>
      <c r="X2284" s="155">
        <v>0.287849784</v>
      </c>
      <c r="Y2284" s="152" t="s">
        <v>159</v>
      </c>
      <c r="Z2284" s="154">
        <v>40725</v>
      </c>
      <c r="AA2284" s="153" t="s">
        <v>4326</v>
      </c>
      <c r="AB2284" s="152" t="s">
        <v>17357</v>
      </c>
      <c r="AC2284" s="152" t="s">
        <v>265</v>
      </c>
      <c r="AD2284" s="152" t="s">
        <v>276</v>
      </c>
    </row>
    <row r="2285" spans="1:30">
      <c r="A2285" s="189" t="s">
        <v>17358</v>
      </c>
      <c r="B2285" s="189" t="s">
        <v>17359</v>
      </c>
      <c r="C2285" s="154">
        <v>43830</v>
      </c>
      <c r="D2285" s="155">
        <v>1.2209000000000001</v>
      </c>
      <c r="E2285" s="155">
        <v>1.8028999999999999</v>
      </c>
      <c r="F2285" s="156">
        <v>5.7367644648432699E-2</v>
      </c>
      <c r="G2285" s="154">
        <v>43829</v>
      </c>
      <c r="H2285" s="155">
        <v>1.2202</v>
      </c>
      <c r="I2285" s="156">
        <v>5.8064268182684398</v>
      </c>
      <c r="J2285" s="152" t="s">
        <v>17360</v>
      </c>
      <c r="K2285" s="156">
        <v>0.63468513023409401</v>
      </c>
      <c r="L2285" s="156">
        <v>1.31109451497801</v>
      </c>
      <c r="M2285" s="185">
        <v>1.2607082239362599</v>
      </c>
      <c r="N2285" s="156">
        <v>4.9785038693035197</v>
      </c>
      <c r="O2285" s="156">
        <v>5.8064268182684398</v>
      </c>
      <c r="P2285" s="152" t="s">
        <v>17360</v>
      </c>
      <c r="Q2285" s="156">
        <v>8.2166600829639496</v>
      </c>
      <c r="R2285" s="152" t="s">
        <v>17361</v>
      </c>
      <c r="S2285" s="156">
        <v>8.7274342377771408</v>
      </c>
      <c r="T2285" s="152" t="s">
        <v>17362</v>
      </c>
      <c r="U2285" s="156">
        <v>99.268827229999999</v>
      </c>
      <c r="V2285" s="152" t="s">
        <v>157</v>
      </c>
      <c r="W2285" s="152" t="s">
        <v>158</v>
      </c>
      <c r="X2285" s="155">
        <v>0.28936120430000001</v>
      </c>
      <c r="Y2285" s="152" t="s">
        <v>159</v>
      </c>
      <c r="Z2285" s="154">
        <v>39583</v>
      </c>
      <c r="AA2285" s="153" t="s">
        <v>4326</v>
      </c>
      <c r="AB2285" s="152" t="s">
        <v>222</v>
      </c>
      <c r="AC2285" s="152" t="s">
        <v>223</v>
      </c>
      <c r="AD2285" s="152" t="s">
        <v>181</v>
      </c>
    </row>
    <row r="2286" spans="1:30">
      <c r="A2286" s="189" t="s">
        <v>1412</v>
      </c>
      <c r="B2286" s="189" t="s">
        <v>1413</v>
      </c>
      <c r="C2286" s="154">
        <v>43830</v>
      </c>
      <c r="D2286" s="155">
        <v>1.0111000000000001</v>
      </c>
      <c r="E2286" s="155">
        <v>1.1707000000000001</v>
      </c>
      <c r="F2286" s="156">
        <v>9.8911968348321892E-3</v>
      </c>
      <c r="G2286" s="154">
        <v>43829</v>
      </c>
      <c r="H2286" s="155">
        <v>1.0109999999999999</v>
      </c>
      <c r="I2286" s="156">
        <v>5.80605049448077</v>
      </c>
      <c r="J2286" s="152" t="s">
        <v>17363</v>
      </c>
      <c r="K2286" s="156">
        <v>0.10891089108912599</v>
      </c>
      <c r="L2286" s="156">
        <v>0.417121859171733</v>
      </c>
      <c r="M2286" s="185">
        <v>0.70778213426120995</v>
      </c>
      <c r="N2286" s="156">
        <v>3.1216260531933999</v>
      </c>
      <c r="O2286" s="156">
        <v>5.80605049448077</v>
      </c>
      <c r="P2286" s="152" t="s">
        <v>17363</v>
      </c>
      <c r="Q2286" s="156">
        <v>13.481980495969299</v>
      </c>
      <c r="R2286" s="152" t="s">
        <v>17364</v>
      </c>
      <c r="S2286" s="156">
        <v>16.682396398973999</v>
      </c>
      <c r="T2286" s="152" t="s">
        <v>17365</v>
      </c>
      <c r="U2286" s="156">
        <v>18.269276990000002</v>
      </c>
      <c r="V2286" s="152" t="s">
        <v>163</v>
      </c>
      <c r="W2286" s="152" t="s">
        <v>166</v>
      </c>
      <c r="X2286" s="155">
        <v>4.2326506893999998</v>
      </c>
      <c r="Y2286" s="152" t="s">
        <v>159</v>
      </c>
      <c r="Z2286" s="154">
        <v>42387</v>
      </c>
      <c r="AA2286" s="153" t="s">
        <v>4326</v>
      </c>
      <c r="AB2286" s="152" t="s">
        <v>1018</v>
      </c>
      <c r="AC2286" s="152" t="s">
        <v>195</v>
      </c>
      <c r="AD2286" s="152" t="s">
        <v>213</v>
      </c>
    </row>
    <row r="2287" spans="1:30">
      <c r="A2287" s="189" t="s">
        <v>1453</v>
      </c>
      <c r="B2287" s="189" t="s">
        <v>1454</v>
      </c>
      <c r="C2287" s="154">
        <v>43830</v>
      </c>
      <c r="D2287" s="155">
        <v>1.0900000000000001</v>
      </c>
      <c r="E2287" s="155">
        <v>1.2068000000000001</v>
      </c>
      <c r="F2287" s="156">
        <v>1.8351991191049501E-2</v>
      </c>
      <c r="G2287" s="154">
        <v>43829</v>
      </c>
      <c r="H2287" s="155">
        <v>1.0898000000000001</v>
      </c>
      <c r="I2287" s="156">
        <v>5.8046896181985002</v>
      </c>
      <c r="J2287" s="152" t="s">
        <v>17366</v>
      </c>
      <c r="K2287" s="156">
        <v>0.137804317868639</v>
      </c>
      <c r="L2287" s="156">
        <v>0.63706028990862396</v>
      </c>
      <c r="M2287" s="185">
        <v>1.7835383739547199</v>
      </c>
      <c r="N2287" s="156">
        <v>2.4917642168952701</v>
      </c>
      <c r="O2287" s="156">
        <v>5.8046896181985002</v>
      </c>
      <c r="P2287" s="152" t="s">
        <v>17366</v>
      </c>
      <c r="Q2287" s="156">
        <v>13.228263974293601</v>
      </c>
      <c r="R2287" s="152" t="s">
        <v>17367</v>
      </c>
      <c r="S2287" s="156">
        <v>15.8808318775838</v>
      </c>
      <c r="T2287" s="152" t="s">
        <v>17368</v>
      </c>
      <c r="U2287" s="156">
        <v>22.130140000000001</v>
      </c>
      <c r="V2287" s="152" t="s">
        <v>163</v>
      </c>
      <c r="W2287" s="152" t="s">
        <v>189</v>
      </c>
      <c r="X2287" s="155">
        <v>10.703699263600001</v>
      </c>
      <c r="Y2287" s="152" t="s">
        <v>159</v>
      </c>
      <c r="Z2287" s="154">
        <v>42327</v>
      </c>
      <c r="AA2287" s="153" t="s">
        <v>4326</v>
      </c>
      <c r="AB2287" s="152" t="s">
        <v>1232</v>
      </c>
      <c r="AC2287" s="152" t="s">
        <v>195</v>
      </c>
      <c r="AD2287" s="152" t="s">
        <v>229</v>
      </c>
    </row>
    <row r="2288" spans="1:30">
      <c r="A2288" s="189" t="s">
        <v>1408</v>
      </c>
      <c r="B2288" s="189" t="s">
        <v>1409</v>
      </c>
      <c r="C2288" s="154">
        <v>43830</v>
      </c>
      <c r="D2288" s="155">
        <v>1.1375999999999999</v>
      </c>
      <c r="E2288" s="155">
        <v>1.1375999999999999</v>
      </c>
      <c r="F2288" s="156">
        <v>1.75839634253541E-2</v>
      </c>
      <c r="G2288" s="154">
        <v>43829</v>
      </c>
      <c r="H2288" s="155">
        <v>1.1374</v>
      </c>
      <c r="I2288" s="156">
        <v>5.8035714285714297</v>
      </c>
      <c r="J2288" s="152" t="s">
        <v>17369</v>
      </c>
      <c r="K2288" s="156">
        <v>0.12321774335503</v>
      </c>
      <c r="L2288" s="156">
        <v>0.40600176522506098</v>
      </c>
      <c r="M2288" s="185">
        <v>1.1379800853485</v>
      </c>
      <c r="N2288" s="156">
        <v>2.65295073091499</v>
      </c>
      <c r="O2288" s="156">
        <v>5.8035714285714297</v>
      </c>
      <c r="P2288" s="152" t="s">
        <v>17369</v>
      </c>
      <c r="Q2288" s="157">
        <v>0</v>
      </c>
      <c r="R2288" s="152"/>
      <c r="S2288" s="157">
        <v>0</v>
      </c>
      <c r="T2288" s="152"/>
      <c r="U2288" s="156">
        <v>13.76</v>
      </c>
      <c r="V2288" s="152" t="s">
        <v>174</v>
      </c>
      <c r="W2288" s="152" t="s">
        <v>95</v>
      </c>
      <c r="X2288" s="155">
        <v>11.360569872099999</v>
      </c>
      <c r="Y2288" s="152" t="s">
        <v>159</v>
      </c>
      <c r="Z2288" s="154">
        <v>43175</v>
      </c>
      <c r="AA2288" s="153" t="s">
        <v>4326</v>
      </c>
      <c r="AB2288" s="152" t="s">
        <v>1611</v>
      </c>
      <c r="AC2288" s="152" t="s">
        <v>191</v>
      </c>
      <c r="AD2288" s="152" t="s">
        <v>177</v>
      </c>
    </row>
    <row r="2289" spans="1:30">
      <c r="A2289" s="189" t="s">
        <v>9134</v>
      </c>
      <c r="B2289" s="189" t="s">
        <v>9135</v>
      </c>
      <c r="C2289" s="154">
        <v>43830</v>
      </c>
      <c r="D2289" s="155">
        <v>1.2134</v>
      </c>
      <c r="E2289" s="155">
        <v>1.2134</v>
      </c>
      <c r="F2289" s="156">
        <v>5.7722437536088501E-2</v>
      </c>
      <c r="G2289" s="154">
        <v>43829</v>
      </c>
      <c r="H2289" s="155">
        <v>1.2126999999999999</v>
      </c>
      <c r="I2289" s="156">
        <v>5.7982387304908896</v>
      </c>
      <c r="J2289" s="152" t="s">
        <v>12554</v>
      </c>
      <c r="K2289" s="156">
        <v>0.86450540315876701</v>
      </c>
      <c r="L2289" s="156">
        <v>2.9788678604769698</v>
      </c>
      <c r="M2289" s="185">
        <v>4.1008922443376896</v>
      </c>
      <c r="N2289" s="156">
        <v>5.09267278711242</v>
      </c>
      <c r="O2289" s="156">
        <v>5.7982387304908896</v>
      </c>
      <c r="P2289" s="152" t="s">
        <v>12554</v>
      </c>
      <c r="Q2289" s="156">
        <v>8.3586354706197596</v>
      </c>
      <c r="R2289" s="152" t="s">
        <v>12555</v>
      </c>
      <c r="S2289" s="156">
        <v>21.34</v>
      </c>
      <c r="T2289" s="152" t="s">
        <v>12556</v>
      </c>
      <c r="U2289" s="156">
        <v>21.34</v>
      </c>
      <c r="V2289" s="152" t="s">
        <v>157</v>
      </c>
      <c r="W2289" s="152" t="s">
        <v>189</v>
      </c>
      <c r="X2289" s="155">
        <v>5.8623991100000001</v>
      </c>
      <c r="Y2289" s="152" t="s">
        <v>159</v>
      </c>
      <c r="Z2289" s="154">
        <v>42733</v>
      </c>
      <c r="AA2289" s="153" t="s">
        <v>4326</v>
      </c>
      <c r="AB2289" s="152" t="s">
        <v>484</v>
      </c>
      <c r="AC2289" s="152" t="s">
        <v>179</v>
      </c>
      <c r="AD2289" s="152" t="s">
        <v>241</v>
      </c>
    </row>
    <row r="2290" spans="1:30">
      <c r="A2290" s="189" t="s">
        <v>17370</v>
      </c>
      <c r="B2290" s="189" t="s">
        <v>17371</v>
      </c>
      <c r="C2290" s="154">
        <v>43830</v>
      </c>
      <c r="D2290" s="155">
        <v>1.0853999999999999</v>
      </c>
      <c r="E2290" s="155">
        <v>1.151</v>
      </c>
      <c r="F2290" s="156">
        <v>4.6087196976672601E-2</v>
      </c>
      <c r="G2290" s="154">
        <v>43826</v>
      </c>
      <c r="H2290" s="155">
        <v>1.0849</v>
      </c>
      <c r="I2290" s="156">
        <v>5.7858642142308199</v>
      </c>
      <c r="J2290" s="152" t="s">
        <v>17372</v>
      </c>
      <c r="K2290" s="156">
        <v>0.332778702163055</v>
      </c>
      <c r="L2290" s="156">
        <v>0.46279155868195399</v>
      </c>
      <c r="M2290" s="185">
        <v>1.0991457031318499</v>
      </c>
      <c r="N2290" s="156">
        <v>2.7646684594606801</v>
      </c>
      <c r="O2290" s="156">
        <v>5.7858642142308199</v>
      </c>
      <c r="P2290" s="152" t="s">
        <v>17372</v>
      </c>
      <c r="Q2290" s="156">
        <v>13.7561046599879</v>
      </c>
      <c r="R2290" s="152" t="s">
        <v>17373</v>
      </c>
      <c r="S2290" s="157">
        <v>0</v>
      </c>
      <c r="T2290" s="152"/>
      <c r="U2290" s="156">
        <v>15.534751760000001</v>
      </c>
      <c r="V2290" s="152" t="s">
        <v>174</v>
      </c>
      <c r="W2290" s="152" t="s">
        <v>95</v>
      </c>
      <c r="X2290" s="155">
        <v>2.8129670000000002E-4</v>
      </c>
      <c r="Y2290" s="152" t="s">
        <v>159</v>
      </c>
      <c r="Z2290" s="154">
        <v>42779</v>
      </c>
      <c r="AA2290" s="153" t="s">
        <v>4326</v>
      </c>
      <c r="AB2290" s="152" t="s">
        <v>584</v>
      </c>
      <c r="AC2290" s="152" t="s">
        <v>261</v>
      </c>
      <c r="AD2290" s="152" t="s">
        <v>165</v>
      </c>
    </row>
    <row r="2291" spans="1:30">
      <c r="A2291" s="189" t="s">
        <v>17374</v>
      </c>
      <c r="B2291" s="189" t="s">
        <v>17375</v>
      </c>
      <c r="C2291" s="154">
        <v>43830</v>
      </c>
      <c r="D2291" s="155">
        <v>1.1339999999999999</v>
      </c>
      <c r="E2291" s="155">
        <v>1.4410000000000001</v>
      </c>
      <c r="F2291" s="156">
        <v>0</v>
      </c>
      <c r="G2291" s="154">
        <v>43826</v>
      </c>
      <c r="H2291" s="155">
        <v>1.1339999999999999</v>
      </c>
      <c r="I2291" s="156">
        <v>5.7835949171704204</v>
      </c>
      <c r="J2291" s="152" t="s">
        <v>17376</v>
      </c>
      <c r="K2291" s="156">
        <v>0.17667844522967499</v>
      </c>
      <c r="L2291" s="156">
        <v>0.44286979627988299</v>
      </c>
      <c r="M2291" s="185">
        <v>1.43113931234944</v>
      </c>
      <c r="N2291" s="156">
        <v>3.6563196994576699</v>
      </c>
      <c r="O2291" s="156">
        <v>5.7835949171704204</v>
      </c>
      <c r="P2291" s="152" t="s">
        <v>17376</v>
      </c>
      <c r="Q2291" s="156">
        <v>12.243244186419499</v>
      </c>
      <c r="R2291" s="152" t="s">
        <v>17377</v>
      </c>
      <c r="S2291" s="156">
        <v>14.994542391017299</v>
      </c>
      <c r="T2291" s="152" t="s">
        <v>17378</v>
      </c>
      <c r="U2291" s="156">
        <v>49.625403200000001</v>
      </c>
      <c r="V2291" s="152" t="s">
        <v>174</v>
      </c>
      <c r="W2291" s="152" t="s">
        <v>166</v>
      </c>
      <c r="X2291" s="155">
        <v>0.79275511860000003</v>
      </c>
      <c r="Y2291" s="152" t="s">
        <v>159</v>
      </c>
      <c r="Z2291" s="154">
        <v>41722</v>
      </c>
      <c r="AA2291" s="153" t="s">
        <v>4326</v>
      </c>
      <c r="AB2291" s="152" t="s">
        <v>1272</v>
      </c>
      <c r="AC2291" s="152" t="s">
        <v>511</v>
      </c>
      <c r="AD2291" s="152" t="s">
        <v>272</v>
      </c>
    </row>
    <row r="2292" spans="1:30">
      <c r="A2292" s="189" t="s">
        <v>1426</v>
      </c>
      <c r="B2292" s="189" t="s">
        <v>1427</v>
      </c>
      <c r="C2292" s="154">
        <v>43830</v>
      </c>
      <c r="D2292" s="155">
        <v>1.0269999999999999</v>
      </c>
      <c r="E2292" s="155">
        <v>1.1779999999999999</v>
      </c>
      <c r="F2292" s="156">
        <v>0</v>
      </c>
      <c r="G2292" s="154">
        <v>43829</v>
      </c>
      <c r="H2292" s="155">
        <v>1.0269999999999999</v>
      </c>
      <c r="I2292" s="156">
        <v>5.7785255393542299</v>
      </c>
      <c r="J2292" s="152" t="s">
        <v>17379</v>
      </c>
      <c r="K2292" s="156">
        <v>0.19512195121950501</v>
      </c>
      <c r="L2292" s="156">
        <v>0.48925346312293599</v>
      </c>
      <c r="M2292" s="185">
        <v>1.16625179234275</v>
      </c>
      <c r="N2292" s="156">
        <v>3.00916529575073</v>
      </c>
      <c r="O2292" s="156">
        <v>5.7785255393542299</v>
      </c>
      <c r="P2292" s="152" t="s">
        <v>17379</v>
      </c>
      <c r="Q2292" s="156">
        <v>13.5905124554343</v>
      </c>
      <c r="R2292" s="152" t="s">
        <v>17380</v>
      </c>
      <c r="S2292" s="156">
        <v>18.474904491017998</v>
      </c>
      <c r="T2292" s="152" t="s">
        <v>17381</v>
      </c>
      <c r="U2292" s="156">
        <v>18.711854299999999</v>
      </c>
      <c r="V2292" s="152" t="s">
        <v>163</v>
      </c>
      <c r="W2292" s="152" t="s">
        <v>166</v>
      </c>
      <c r="X2292" s="155">
        <v>12.9527504255</v>
      </c>
      <c r="Y2292" s="152" t="s">
        <v>159</v>
      </c>
      <c r="Z2292" s="154">
        <v>42720</v>
      </c>
      <c r="AA2292" s="153" t="s">
        <v>4326</v>
      </c>
      <c r="AB2292" s="152" t="s">
        <v>1305</v>
      </c>
      <c r="AC2292" s="152" t="s">
        <v>511</v>
      </c>
      <c r="AD2292" s="152" t="s">
        <v>272</v>
      </c>
    </row>
    <row r="2293" spans="1:30">
      <c r="A2293" s="189" t="s">
        <v>1462</v>
      </c>
      <c r="B2293" s="189" t="s">
        <v>1463</v>
      </c>
      <c r="C2293" s="154">
        <v>43830</v>
      </c>
      <c r="D2293" s="155">
        <v>1.1376999999999999</v>
      </c>
      <c r="E2293" s="155">
        <v>1.4577</v>
      </c>
      <c r="F2293" s="156">
        <v>6.1565523306943197E-2</v>
      </c>
      <c r="G2293" s="154">
        <v>43829</v>
      </c>
      <c r="H2293" s="155">
        <v>1.137</v>
      </c>
      <c r="I2293" s="156">
        <v>5.7744566333882696</v>
      </c>
      <c r="J2293" s="152" t="s">
        <v>17382</v>
      </c>
      <c r="K2293" s="156">
        <v>0.18492426910884099</v>
      </c>
      <c r="L2293" s="156">
        <v>0.62798514063328803</v>
      </c>
      <c r="M2293" s="185">
        <v>0.70812295169379003</v>
      </c>
      <c r="N2293" s="156">
        <v>3.1817300270858602</v>
      </c>
      <c r="O2293" s="156">
        <v>5.7744566333882696</v>
      </c>
      <c r="P2293" s="152" t="s">
        <v>17382</v>
      </c>
      <c r="Q2293" s="156">
        <v>15.515546127998</v>
      </c>
      <c r="R2293" s="152" t="s">
        <v>17383</v>
      </c>
      <c r="S2293" s="156">
        <v>16.818634106811</v>
      </c>
      <c r="T2293" s="152" t="s">
        <v>17384</v>
      </c>
      <c r="U2293" s="156">
        <v>50.68017356</v>
      </c>
      <c r="V2293" s="152" t="s">
        <v>174</v>
      </c>
      <c r="W2293" s="152" t="s">
        <v>158</v>
      </c>
      <c r="X2293" s="155">
        <v>2.285571783</v>
      </c>
      <c r="Y2293" s="152" t="s">
        <v>159</v>
      </c>
      <c r="Z2293" s="154">
        <v>41474</v>
      </c>
      <c r="AA2293" s="153" t="s">
        <v>4326</v>
      </c>
      <c r="AB2293" s="152" t="s">
        <v>831</v>
      </c>
      <c r="AC2293" s="152" t="s">
        <v>239</v>
      </c>
      <c r="AD2293" s="152" t="s">
        <v>162</v>
      </c>
    </row>
    <row r="2294" spans="1:30">
      <c r="A2294" s="189" t="s">
        <v>17385</v>
      </c>
      <c r="B2294" s="189" t="s">
        <v>17386</v>
      </c>
      <c r="C2294" s="154">
        <v>43830</v>
      </c>
      <c r="D2294" s="155">
        <v>1.028</v>
      </c>
      <c r="E2294" s="155">
        <v>1.028</v>
      </c>
      <c r="F2294" s="156">
        <v>0</v>
      </c>
      <c r="G2294" s="154">
        <v>43829</v>
      </c>
      <c r="H2294" s="155">
        <v>1.028</v>
      </c>
      <c r="I2294" s="156">
        <v>5.7613168724279902</v>
      </c>
      <c r="J2294" s="152" t="s">
        <v>17387</v>
      </c>
      <c r="K2294" s="156">
        <v>0.390625</v>
      </c>
      <c r="L2294" s="156">
        <v>3.5246727089627399</v>
      </c>
      <c r="M2294" s="185">
        <v>5.00510725229827</v>
      </c>
      <c r="N2294" s="156">
        <v>6.1983471074380203</v>
      </c>
      <c r="O2294" s="156">
        <v>5.7613168724279902</v>
      </c>
      <c r="P2294" s="152" t="s">
        <v>17387</v>
      </c>
      <c r="Q2294" s="156">
        <v>0</v>
      </c>
      <c r="R2294" s="152" t="s">
        <v>17388</v>
      </c>
      <c r="S2294" s="156">
        <v>3.1093279839518599</v>
      </c>
      <c r="T2294" s="152" t="s">
        <v>17389</v>
      </c>
      <c r="U2294" s="156">
        <v>2.8</v>
      </c>
      <c r="V2294" s="152" t="s">
        <v>157</v>
      </c>
      <c r="W2294" s="152" t="s">
        <v>158</v>
      </c>
      <c r="X2294" s="155">
        <v>8.8483160599999999E-2</v>
      </c>
      <c r="Y2294" s="152" t="s">
        <v>159</v>
      </c>
      <c r="Z2294" s="154">
        <v>42515</v>
      </c>
      <c r="AA2294" s="153" t="s">
        <v>4326</v>
      </c>
      <c r="AB2294" s="152" t="s">
        <v>17119</v>
      </c>
      <c r="AC2294" s="152" t="s">
        <v>245</v>
      </c>
      <c r="AD2294" s="152" t="s">
        <v>241</v>
      </c>
    </row>
    <row r="2295" spans="1:30">
      <c r="A2295" s="189" t="s">
        <v>1448</v>
      </c>
      <c r="B2295" s="189" t="s">
        <v>1449</v>
      </c>
      <c r="C2295" s="154">
        <v>43830</v>
      </c>
      <c r="D2295" s="155">
        <v>1.0227999999999999</v>
      </c>
      <c r="E2295" s="155">
        <v>1.1313</v>
      </c>
      <c r="F2295" s="156">
        <v>9.7780385254681197E-3</v>
      </c>
      <c r="G2295" s="154">
        <v>43826</v>
      </c>
      <c r="H2295" s="155">
        <v>1.0226999999999999</v>
      </c>
      <c r="I2295" s="156">
        <v>5.7549513278770004</v>
      </c>
      <c r="J2295" s="152" t="s">
        <v>17390</v>
      </c>
      <c r="K2295" s="156">
        <v>0.215559474818732</v>
      </c>
      <c r="L2295" s="156">
        <v>0.58550880414922202</v>
      </c>
      <c r="M2295" s="185">
        <v>0.98485368224455605</v>
      </c>
      <c r="N2295" s="156">
        <v>2.47328131831968</v>
      </c>
      <c r="O2295" s="156">
        <v>5.7549513278770004</v>
      </c>
      <c r="P2295" s="152" t="s">
        <v>17390</v>
      </c>
      <c r="Q2295" s="156">
        <v>13.5559282133226</v>
      </c>
      <c r="R2295" s="152" t="s">
        <v>17391</v>
      </c>
      <c r="S2295" s="157">
        <v>0</v>
      </c>
      <c r="T2295" s="152"/>
      <c r="U2295" s="156">
        <v>13.70355092</v>
      </c>
      <c r="V2295" s="152" t="s">
        <v>174</v>
      </c>
      <c r="W2295" s="152" t="s">
        <v>95</v>
      </c>
      <c r="X2295" s="155">
        <v>10.4307680787</v>
      </c>
      <c r="Y2295" s="152" t="s">
        <v>159</v>
      </c>
      <c r="Z2295" s="154">
        <v>43082</v>
      </c>
      <c r="AA2295" s="153" t="s">
        <v>4326</v>
      </c>
      <c r="AB2295" s="152" t="s">
        <v>1450</v>
      </c>
      <c r="AC2295" s="152" t="s">
        <v>570</v>
      </c>
      <c r="AD2295" s="152" t="s">
        <v>207</v>
      </c>
    </row>
    <row r="2296" spans="1:30">
      <c r="A2296" s="189" t="s">
        <v>17392</v>
      </c>
      <c r="B2296" s="189" t="s">
        <v>17393</v>
      </c>
      <c r="C2296" s="154">
        <v>43830</v>
      </c>
      <c r="D2296" s="155">
        <v>1.0076000000000001</v>
      </c>
      <c r="E2296" s="155">
        <v>1.2705</v>
      </c>
      <c r="F2296" s="156">
        <v>0.15904572564612801</v>
      </c>
      <c r="G2296" s="154">
        <v>43829</v>
      </c>
      <c r="H2296" s="155">
        <v>1.006</v>
      </c>
      <c r="I2296" s="156">
        <v>5.7514693534844703</v>
      </c>
      <c r="J2296" s="152" t="s">
        <v>17394</v>
      </c>
      <c r="K2296" s="156">
        <v>0.74992500749926105</v>
      </c>
      <c r="L2296" s="156">
        <v>3.06873977086744</v>
      </c>
      <c r="M2296" s="185">
        <v>2.8793138656320201</v>
      </c>
      <c r="N2296" s="156">
        <v>4.0049545829892699</v>
      </c>
      <c r="O2296" s="156">
        <v>5.7514693534844703</v>
      </c>
      <c r="P2296" s="152" t="s">
        <v>17394</v>
      </c>
      <c r="Q2296" s="156">
        <v>5.3534086156420102</v>
      </c>
      <c r="R2296" s="152" t="s">
        <v>17395</v>
      </c>
      <c r="S2296" s="156">
        <v>3.76930998970135</v>
      </c>
      <c r="T2296" s="152" t="s">
        <v>17396</v>
      </c>
      <c r="U2296" s="156">
        <v>29.290194</v>
      </c>
      <c r="V2296" s="152" t="s">
        <v>157</v>
      </c>
      <c r="W2296" s="152" t="s">
        <v>158</v>
      </c>
      <c r="X2296" s="155">
        <v>0.1899816755</v>
      </c>
      <c r="Y2296" s="152" t="s">
        <v>159</v>
      </c>
      <c r="Z2296" s="154">
        <v>41103</v>
      </c>
      <c r="AA2296" s="153" t="s">
        <v>4326</v>
      </c>
      <c r="AB2296" s="152" t="s">
        <v>1897</v>
      </c>
      <c r="AC2296" s="152" t="s">
        <v>341</v>
      </c>
      <c r="AD2296" s="152" t="s">
        <v>162</v>
      </c>
    </row>
    <row r="2297" spans="1:30">
      <c r="A2297" s="189" t="s">
        <v>735</v>
      </c>
      <c r="B2297" s="189" t="s">
        <v>736</v>
      </c>
      <c r="C2297" s="154">
        <v>43830</v>
      </c>
      <c r="D2297" s="155">
        <v>1.018</v>
      </c>
      <c r="E2297" s="155">
        <v>1.714</v>
      </c>
      <c r="F2297" s="156">
        <v>0</v>
      </c>
      <c r="G2297" s="154">
        <v>43829</v>
      </c>
      <c r="H2297" s="155">
        <v>1.018</v>
      </c>
      <c r="I2297" s="156">
        <v>5.7467579863744902</v>
      </c>
      <c r="J2297" s="152" t="s">
        <v>632</v>
      </c>
      <c r="K2297" s="156">
        <v>9.8290611921726001E-2</v>
      </c>
      <c r="L2297" s="156">
        <v>0.68768192072597101</v>
      </c>
      <c r="M2297" s="185">
        <v>1.28407468555202</v>
      </c>
      <c r="N2297" s="156">
        <v>2.78670539717114</v>
      </c>
      <c r="O2297" s="156">
        <v>5.7467579863744902</v>
      </c>
      <c r="P2297" s="152" t="s">
        <v>632</v>
      </c>
      <c r="Q2297" s="156">
        <v>14.3966881462808</v>
      </c>
      <c r="R2297" s="152" t="s">
        <v>704</v>
      </c>
      <c r="S2297" s="156">
        <v>17.284976406249299</v>
      </c>
      <c r="T2297" s="152" t="s">
        <v>6544</v>
      </c>
      <c r="U2297" s="156">
        <v>96.921512800000002</v>
      </c>
      <c r="V2297" s="152" t="s">
        <v>163</v>
      </c>
      <c r="W2297" s="152" t="s">
        <v>166</v>
      </c>
      <c r="X2297" s="155">
        <v>13.094025858</v>
      </c>
      <c r="Y2297" s="152" t="s">
        <v>159</v>
      </c>
      <c r="Z2297" s="154">
        <v>40354</v>
      </c>
      <c r="AA2297" s="153" t="s">
        <v>4326</v>
      </c>
      <c r="AB2297" s="152" t="s">
        <v>738</v>
      </c>
      <c r="AC2297" s="152" t="s">
        <v>215</v>
      </c>
      <c r="AD2297" s="152" t="s">
        <v>173</v>
      </c>
    </row>
    <row r="2298" spans="1:30">
      <c r="A2298" s="189" t="s">
        <v>1403</v>
      </c>
      <c r="B2298" s="189" t="s">
        <v>1404</v>
      </c>
      <c r="C2298" s="154">
        <v>43830</v>
      </c>
      <c r="D2298" s="155">
        <v>1.0487</v>
      </c>
      <c r="E2298" s="155">
        <v>1.1349</v>
      </c>
      <c r="F2298" s="156">
        <v>9.5365248903208702E-3</v>
      </c>
      <c r="G2298" s="154">
        <v>43829</v>
      </c>
      <c r="H2298" s="155">
        <v>1.0486</v>
      </c>
      <c r="I2298" s="156">
        <v>5.7439383311410301</v>
      </c>
      <c r="J2298" s="152" t="s">
        <v>17397</v>
      </c>
      <c r="K2298" s="156">
        <v>7.6343162515492904E-2</v>
      </c>
      <c r="L2298" s="156">
        <v>0.31566864358139701</v>
      </c>
      <c r="M2298" s="185">
        <v>0.91417217685838303</v>
      </c>
      <c r="N2298" s="156">
        <v>2.63599814155745</v>
      </c>
      <c r="O2298" s="156">
        <v>5.7439383311410301</v>
      </c>
      <c r="P2298" s="152" t="s">
        <v>17397</v>
      </c>
      <c r="Q2298" s="157">
        <v>0</v>
      </c>
      <c r="R2298" s="152"/>
      <c r="S2298" s="157">
        <v>0</v>
      </c>
      <c r="T2298" s="152"/>
      <c r="U2298" s="156">
        <v>13.87466255</v>
      </c>
      <c r="V2298" s="152" t="s">
        <v>174</v>
      </c>
      <c r="W2298" s="152" t="s">
        <v>95</v>
      </c>
      <c r="X2298" s="155">
        <v>60.892748620900001</v>
      </c>
      <c r="Y2298" s="152" t="s">
        <v>159</v>
      </c>
      <c r="Z2298" s="154">
        <v>43259</v>
      </c>
      <c r="AA2298" s="153" t="s">
        <v>4326</v>
      </c>
      <c r="AB2298" s="152" t="s">
        <v>4819</v>
      </c>
      <c r="AC2298" s="152" t="s">
        <v>240</v>
      </c>
      <c r="AD2298" s="152" t="s">
        <v>177</v>
      </c>
    </row>
    <row r="2299" spans="1:30">
      <c r="A2299" s="189" t="s">
        <v>9136</v>
      </c>
      <c r="B2299" s="189" t="s">
        <v>9137</v>
      </c>
      <c r="C2299" s="154">
        <v>43830</v>
      </c>
      <c r="D2299" s="155">
        <v>1.0852999999999999</v>
      </c>
      <c r="E2299" s="155">
        <v>1.0852999999999999</v>
      </c>
      <c r="F2299" s="156">
        <v>0.12916320693789499</v>
      </c>
      <c r="G2299" s="154">
        <v>43829</v>
      </c>
      <c r="H2299" s="155">
        <v>1.0839000000000001</v>
      </c>
      <c r="I2299" s="156">
        <v>5.7385035074045199</v>
      </c>
      <c r="J2299" s="152" t="s">
        <v>12557</v>
      </c>
      <c r="K2299" s="156">
        <v>0.24014038976631899</v>
      </c>
      <c r="L2299" s="156">
        <v>0.60252131998516401</v>
      </c>
      <c r="M2299" s="185">
        <v>-0.50421708837551005</v>
      </c>
      <c r="N2299" s="156">
        <v>3.1850161627685698</v>
      </c>
      <c r="O2299" s="156">
        <v>5.7385035074045199</v>
      </c>
      <c r="P2299" s="152" t="s">
        <v>12557</v>
      </c>
      <c r="Q2299" s="157">
        <v>0</v>
      </c>
      <c r="R2299" s="152"/>
      <c r="S2299" s="157">
        <v>0</v>
      </c>
      <c r="T2299" s="152"/>
      <c r="U2299" s="156">
        <v>8.5299999999999905</v>
      </c>
      <c r="V2299" s="152" t="s">
        <v>174</v>
      </c>
      <c r="W2299" s="152" t="s">
        <v>95</v>
      </c>
      <c r="X2299" s="155">
        <v>123.7184537588</v>
      </c>
      <c r="Y2299" s="152" t="s">
        <v>159</v>
      </c>
      <c r="Z2299" s="154">
        <v>43286</v>
      </c>
      <c r="AA2299" s="153" t="s">
        <v>4326</v>
      </c>
      <c r="AB2299" s="152" t="s">
        <v>12558</v>
      </c>
      <c r="AC2299" s="152" t="s">
        <v>179</v>
      </c>
      <c r="AD2299" s="152" t="s">
        <v>162</v>
      </c>
    </row>
    <row r="2300" spans="1:30">
      <c r="A2300" s="189" t="s">
        <v>1428</v>
      </c>
      <c r="B2300" s="189" t="s">
        <v>1429</v>
      </c>
      <c r="C2300" s="154">
        <v>43830</v>
      </c>
      <c r="D2300" s="155">
        <v>1.0943000000000001</v>
      </c>
      <c r="E2300" s="155">
        <v>1.1319999999999999</v>
      </c>
      <c r="F2300" s="156">
        <v>-9.1374269005926895E-3</v>
      </c>
      <c r="G2300" s="154">
        <v>43829</v>
      </c>
      <c r="H2300" s="155">
        <v>1.0944</v>
      </c>
      <c r="I2300" s="156">
        <v>5.7294685990338303</v>
      </c>
      <c r="J2300" s="152" t="s">
        <v>17398</v>
      </c>
      <c r="K2300" s="156">
        <v>0.13726207906295901</v>
      </c>
      <c r="L2300" s="156">
        <v>0.44978887460987299</v>
      </c>
      <c r="M2300" s="185">
        <v>1.21161672216056</v>
      </c>
      <c r="N2300" s="156">
        <v>3.0026355421686701</v>
      </c>
      <c r="O2300" s="156">
        <v>5.7294685990338303</v>
      </c>
      <c r="P2300" s="152" t="s">
        <v>17398</v>
      </c>
      <c r="Q2300" s="156">
        <v>13.6677422064271</v>
      </c>
      <c r="R2300" s="152" t="s">
        <v>17399</v>
      </c>
      <c r="S2300" s="157">
        <v>0</v>
      </c>
      <c r="T2300" s="152"/>
      <c r="U2300" s="156">
        <v>13.54270769</v>
      </c>
      <c r="V2300" s="152" t="s">
        <v>174</v>
      </c>
      <c r="W2300" s="152" t="s">
        <v>95</v>
      </c>
      <c r="X2300" s="155">
        <v>2.1520017971000001</v>
      </c>
      <c r="Y2300" s="152" t="s">
        <v>159</v>
      </c>
      <c r="Z2300" s="154">
        <v>42971</v>
      </c>
      <c r="AA2300" s="153" t="s">
        <v>4326</v>
      </c>
      <c r="AB2300" s="152" t="s">
        <v>1430</v>
      </c>
      <c r="AC2300" s="152" t="s">
        <v>271</v>
      </c>
      <c r="AD2300" s="152" t="s">
        <v>272</v>
      </c>
    </row>
    <row r="2301" spans="1:30">
      <c r="A2301" s="189" t="s">
        <v>4011</v>
      </c>
      <c r="B2301" s="189" t="s">
        <v>4012</v>
      </c>
      <c r="C2301" s="154">
        <v>43830</v>
      </c>
      <c r="D2301" s="155">
        <v>1.0371999999999999</v>
      </c>
      <c r="E2301" s="155">
        <v>1.0952</v>
      </c>
      <c r="F2301" s="156">
        <v>1.9286403085830999E-2</v>
      </c>
      <c r="G2301" s="154">
        <v>43829</v>
      </c>
      <c r="H2301" s="155">
        <v>1.0369999999999999</v>
      </c>
      <c r="I2301" s="156">
        <v>5.7266590074775303</v>
      </c>
      <c r="J2301" s="152" t="s">
        <v>4080</v>
      </c>
      <c r="K2301" s="156">
        <v>0.212560386473441</v>
      </c>
      <c r="L2301" s="156">
        <v>0.51361566043220297</v>
      </c>
      <c r="M2301" s="185">
        <v>0.90478303922248604</v>
      </c>
      <c r="N2301" s="156">
        <v>2.5764977252937902</v>
      </c>
      <c r="O2301" s="156">
        <v>5.7266590074775303</v>
      </c>
      <c r="P2301" s="152" t="s">
        <v>4080</v>
      </c>
      <c r="Q2301" s="157">
        <v>0</v>
      </c>
      <c r="R2301" s="152"/>
      <c r="S2301" s="157">
        <v>0</v>
      </c>
      <c r="T2301" s="152"/>
      <c r="U2301" s="156">
        <v>9.6660601600000007</v>
      </c>
      <c r="V2301" s="152" t="s">
        <v>174</v>
      </c>
      <c r="W2301" s="152" t="s">
        <v>95</v>
      </c>
      <c r="X2301" s="155">
        <v>7.4287540197000004</v>
      </c>
      <c r="Y2301" s="152" t="s">
        <v>159</v>
      </c>
      <c r="Z2301" s="154">
        <v>43300</v>
      </c>
      <c r="AA2301" s="153" t="s">
        <v>4326</v>
      </c>
      <c r="AB2301" s="152" t="s">
        <v>684</v>
      </c>
      <c r="AC2301" s="152" t="s">
        <v>325</v>
      </c>
      <c r="AD2301" s="152" t="s">
        <v>241</v>
      </c>
    </row>
    <row r="2302" spans="1:30">
      <c r="A2302" s="189" t="s">
        <v>17400</v>
      </c>
      <c r="B2302" s="189" t="s">
        <v>17401</v>
      </c>
      <c r="C2302" s="154">
        <v>43830</v>
      </c>
      <c r="D2302" s="155">
        <v>1.4970000000000001</v>
      </c>
      <c r="E2302" s="155">
        <v>1.8029999999999999</v>
      </c>
      <c r="F2302" s="156">
        <v>6.6844919786109597E-2</v>
      </c>
      <c r="G2302" s="154">
        <v>43829</v>
      </c>
      <c r="H2302" s="155">
        <v>1.496</v>
      </c>
      <c r="I2302" s="156">
        <v>5.7203389830508602</v>
      </c>
      <c r="J2302" s="152" t="s">
        <v>17402</v>
      </c>
      <c r="K2302" s="156">
        <v>0.80808080808081395</v>
      </c>
      <c r="L2302" s="156">
        <v>2.3939808481532299</v>
      </c>
      <c r="M2302" s="185">
        <v>3.1702274293590702</v>
      </c>
      <c r="N2302" s="156">
        <v>4.3205574912892102</v>
      </c>
      <c r="O2302" s="156">
        <v>5.7203389830508602</v>
      </c>
      <c r="P2302" s="152" t="s">
        <v>17402</v>
      </c>
      <c r="Q2302" s="156">
        <v>14.100609756097599</v>
      </c>
      <c r="R2302" s="152" t="s">
        <v>17403</v>
      </c>
      <c r="S2302" s="156">
        <v>18.0338047159571</v>
      </c>
      <c r="T2302" s="152" t="s">
        <v>17404</v>
      </c>
      <c r="U2302" s="156">
        <v>86.699253200000001</v>
      </c>
      <c r="V2302" s="152" t="s">
        <v>157</v>
      </c>
      <c r="W2302" s="152" t="s">
        <v>166</v>
      </c>
      <c r="X2302" s="155">
        <v>1.3996484821999999</v>
      </c>
      <c r="Y2302" s="152" t="s">
        <v>159</v>
      </c>
      <c r="Z2302" s="154">
        <v>40429</v>
      </c>
      <c r="AA2302" s="153" t="s">
        <v>4326</v>
      </c>
      <c r="AB2302" s="152" t="s">
        <v>17210</v>
      </c>
      <c r="AC2302" s="152" t="s">
        <v>193</v>
      </c>
      <c r="AD2302" s="152" t="s">
        <v>181</v>
      </c>
    </row>
    <row r="2303" spans="1:30">
      <c r="A2303" s="189" t="s">
        <v>4123</v>
      </c>
      <c r="B2303" s="189" t="s">
        <v>4124</v>
      </c>
      <c r="C2303" s="154">
        <v>43830</v>
      </c>
      <c r="D2303" s="155">
        <v>1.0708</v>
      </c>
      <c r="E2303" s="155">
        <v>1.0708</v>
      </c>
      <c r="F2303" s="156">
        <v>0.19650042107233001</v>
      </c>
      <c r="G2303" s="154">
        <v>43829</v>
      </c>
      <c r="H2303" s="155">
        <v>1.0687</v>
      </c>
      <c r="I2303" s="156">
        <v>5.7162602428670199</v>
      </c>
      <c r="J2303" s="152" t="s">
        <v>6938</v>
      </c>
      <c r="K2303" s="156">
        <v>0.90463626083679405</v>
      </c>
      <c r="L2303" s="156">
        <v>2.2048296268015601</v>
      </c>
      <c r="M2303" s="185">
        <v>2.74419497217424</v>
      </c>
      <c r="N2303" s="156">
        <v>2.8132501200191902</v>
      </c>
      <c r="O2303" s="156">
        <v>5.7162602428670199</v>
      </c>
      <c r="P2303" s="152" t="s">
        <v>6938</v>
      </c>
      <c r="Q2303" s="157">
        <v>0</v>
      </c>
      <c r="R2303" s="152"/>
      <c r="S2303" s="157">
        <v>0</v>
      </c>
      <c r="T2303" s="152"/>
      <c r="U2303" s="156">
        <v>7.08</v>
      </c>
      <c r="V2303" s="152" t="s">
        <v>157</v>
      </c>
      <c r="W2303" s="152" t="s">
        <v>95</v>
      </c>
      <c r="X2303" s="155">
        <v>0.58568440020000001</v>
      </c>
      <c r="Y2303" s="152" t="s">
        <v>159</v>
      </c>
      <c r="Z2303" s="154">
        <v>43307</v>
      </c>
      <c r="AA2303" s="153" t="s">
        <v>4326</v>
      </c>
      <c r="AB2303" s="152" t="s">
        <v>590</v>
      </c>
      <c r="AC2303" s="152" t="s">
        <v>261</v>
      </c>
      <c r="AD2303" s="152" t="s">
        <v>162</v>
      </c>
    </row>
    <row r="2304" spans="1:30">
      <c r="A2304" s="189" t="s">
        <v>17405</v>
      </c>
      <c r="B2304" s="189" t="s">
        <v>17406</v>
      </c>
      <c r="C2304" s="154">
        <v>43830</v>
      </c>
      <c r="D2304" s="155">
        <v>0.66249999999999998</v>
      </c>
      <c r="E2304" s="155">
        <v>1.0945</v>
      </c>
      <c r="F2304" s="156">
        <v>0.10577213659716</v>
      </c>
      <c r="G2304" s="154">
        <v>43829</v>
      </c>
      <c r="H2304" s="155">
        <v>0.66180000000000005</v>
      </c>
      <c r="I2304" s="156">
        <v>5.7124712757564797</v>
      </c>
      <c r="J2304" s="152" t="s">
        <v>822</v>
      </c>
      <c r="K2304" s="156">
        <v>0.37878787878788001</v>
      </c>
      <c r="L2304" s="156">
        <v>1.31518580822756</v>
      </c>
      <c r="M2304" s="185">
        <v>1.9544563689082599</v>
      </c>
      <c r="N2304" s="156">
        <v>4.0521528954242001</v>
      </c>
      <c r="O2304" s="156">
        <v>5.7124712757564797</v>
      </c>
      <c r="P2304" s="152" t="s">
        <v>822</v>
      </c>
      <c r="Q2304" s="156">
        <v>11.3650847888277</v>
      </c>
      <c r="R2304" s="152" t="s">
        <v>17407</v>
      </c>
      <c r="S2304" s="156">
        <v>13.359238592497301</v>
      </c>
      <c r="T2304" s="152" t="s">
        <v>17408</v>
      </c>
      <c r="U2304" s="156">
        <v>14.52683875</v>
      </c>
      <c r="V2304" s="152" t="s">
        <v>157</v>
      </c>
      <c r="W2304" s="152" t="s">
        <v>189</v>
      </c>
      <c r="X2304" s="155">
        <v>0.12999412690000001</v>
      </c>
      <c r="Y2304" s="152" t="s">
        <v>159</v>
      </c>
      <c r="Z2304" s="154">
        <v>42545</v>
      </c>
      <c r="AA2304" s="153" t="s">
        <v>4326</v>
      </c>
      <c r="AB2304" s="152" t="s">
        <v>824</v>
      </c>
      <c r="AC2304" s="152" t="s">
        <v>236</v>
      </c>
      <c r="AD2304" s="152" t="s">
        <v>272</v>
      </c>
    </row>
    <row r="2305" spans="1:30">
      <c r="A2305" s="189" t="s">
        <v>4019</v>
      </c>
      <c r="B2305" s="189" t="s">
        <v>4020</v>
      </c>
      <c r="C2305" s="154">
        <v>43830</v>
      </c>
      <c r="D2305" s="155">
        <v>1.0704</v>
      </c>
      <c r="E2305" s="155">
        <v>1.1221000000000001</v>
      </c>
      <c r="F2305" s="156">
        <v>5.6085249579357802E-2</v>
      </c>
      <c r="G2305" s="154">
        <v>43826</v>
      </c>
      <c r="H2305" s="155">
        <v>1.0698000000000001</v>
      </c>
      <c r="I2305" s="156">
        <v>5.7100846682353001</v>
      </c>
      <c r="J2305" s="152" t="s">
        <v>4083</v>
      </c>
      <c r="K2305" s="156">
        <v>0.26227051330086898</v>
      </c>
      <c r="L2305" s="156">
        <v>0.53536207382362599</v>
      </c>
      <c r="M2305" s="185">
        <v>1.10548365669686</v>
      </c>
      <c r="N2305" s="156">
        <v>2.80897401574701</v>
      </c>
      <c r="O2305" s="156">
        <v>5.7100846682353001</v>
      </c>
      <c r="P2305" s="152" t="s">
        <v>4083</v>
      </c>
      <c r="Q2305" s="156">
        <v>7.9866983559273201</v>
      </c>
      <c r="R2305" s="152" t="s">
        <v>6939</v>
      </c>
      <c r="S2305" s="157">
        <v>0</v>
      </c>
      <c r="T2305" s="152"/>
      <c r="U2305" s="156">
        <v>12.31696496</v>
      </c>
      <c r="V2305" s="152" t="s">
        <v>174</v>
      </c>
      <c r="W2305" s="152" t="s">
        <v>95</v>
      </c>
      <c r="X2305" s="155">
        <v>7.2737710525999999</v>
      </c>
      <c r="Y2305" s="152" t="s">
        <v>159</v>
      </c>
      <c r="Z2305" s="154">
        <v>42817</v>
      </c>
      <c r="AA2305" s="153" t="s">
        <v>4326</v>
      </c>
      <c r="AB2305" s="152" t="s">
        <v>3258</v>
      </c>
      <c r="AC2305" s="152" t="s">
        <v>179</v>
      </c>
      <c r="AD2305" s="152" t="s">
        <v>162</v>
      </c>
    </row>
    <row r="2306" spans="1:30">
      <c r="A2306" s="189" t="s">
        <v>1434</v>
      </c>
      <c r="B2306" s="189" t="s">
        <v>1435</v>
      </c>
      <c r="C2306" s="154">
        <v>43830</v>
      </c>
      <c r="D2306" s="155">
        <v>1.0427</v>
      </c>
      <c r="E2306" s="155">
        <v>1.0891999999999999</v>
      </c>
      <c r="F2306" s="156">
        <v>9.5914061001267405E-3</v>
      </c>
      <c r="G2306" s="154">
        <v>43829</v>
      </c>
      <c r="H2306" s="155">
        <v>1.0426</v>
      </c>
      <c r="I2306" s="156">
        <v>5.7090770433590103</v>
      </c>
      <c r="J2306" s="152" t="s">
        <v>17409</v>
      </c>
      <c r="K2306" s="156">
        <v>0.153683603880512</v>
      </c>
      <c r="L2306" s="156">
        <v>0.43344249662876699</v>
      </c>
      <c r="M2306" s="185">
        <v>0.99767725053842404</v>
      </c>
      <c r="N2306" s="156">
        <v>2.6491334650117402</v>
      </c>
      <c r="O2306" s="156">
        <v>5.7090770433590103</v>
      </c>
      <c r="P2306" s="152" t="s">
        <v>17409</v>
      </c>
      <c r="Q2306" s="157">
        <v>0</v>
      </c>
      <c r="R2306" s="152"/>
      <c r="S2306" s="157">
        <v>0</v>
      </c>
      <c r="T2306" s="152"/>
      <c r="U2306" s="156">
        <v>9.0792452099999892</v>
      </c>
      <c r="V2306" s="152" t="s">
        <v>174</v>
      </c>
      <c r="W2306" s="152" t="s">
        <v>95</v>
      </c>
      <c r="X2306" s="155">
        <v>15.351722906299999</v>
      </c>
      <c r="Y2306" s="152" t="s">
        <v>159</v>
      </c>
      <c r="Z2306" s="154">
        <v>43301</v>
      </c>
      <c r="AA2306" s="153" t="s">
        <v>4326</v>
      </c>
      <c r="AB2306" s="152" t="s">
        <v>1436</v>
      </c>
      <c r="AC2306" s="152" t="s">
        <v>372</v>
      </c>
      <c r="AD2306" s="152" t="s">
        <v>177</v>
      </c>
    </row>
    <row r="2307" spans="1:30">
      <c r="A2307" s="189" t="s">
        <v>4158</v>
      </c>
      <c r="B2307" s="189" t="s">
        <v>4159</v>
      </c>
      <c r="C2307" s="154">
        <v>43830</v>
      </c>
      <c r="D2307" s="155">
        <v>1.093</v>
      </c>
      <c r="E2307" s="155">
        <v>1.127</v>
      </c>
      <c r="F2307" s="156">
        <v>0.36730945821855998</v>
      </c>
      <c r="G2307" s="154">
        <v>43829</v>
      </c>
      <c r="H2307" s="155">
        <v>1.089</v>
      </c>
      <c r="I2307" s="156">
        <v>5.7059961315280496</v>
      </c>
      <c r="J2307" s="152" t="s">
        <v>4086</v>
      </c>
      <c r="K2307" s="156">
        <v>1.2037037037036999</v>
      </c>
      <c r="L2307" s="156">
        <v>3.21057601510861</v>
      </c>
      <c r="M2307" s="185">
        <v>3.7986704653371501</v>
      </c>
      <c r="N2307" s="156">
        <v>4.8944337811900196</v>
      </c>
      <c r="O2307" s="156">
        <v>5.7059961315280496</v>
      </c>
      <c r="P2307" s="152" t="s">
        <v>4086</v>
      </c>
      <c r="Q2307" s="156">
        <v>7.26202158979393</v>
      </c>
      <c r="R2307" s="152" t="s">
        <v>6940</v>
      </c>
      <c r="S2307" s="156">
        <v>13.1625174348698</v>
      </c>
      <c r="T2307" s="152" t="s">
        <v>6941</v>
      </c>
      <c r="U2307" s="156">
        <v>12.936192399999999</v>
      </c>
      <c r="V2307" s="152" t="s">
        <v>157</v>
      </c>
      <c r="W2307" s="152" t="s">
        <v>189</v>
      </c>
      <c r="X2307" s="155">
        <v>1.9652019404000001</v>
      </c>
      <c r="Y2307" s="152" t="s">
        <v>159</v>
      </c>
      <c r="Z2307" s="154">
        <v>42675</v>
      </c>
      <c r="AA2307" s="153" t="s">
        <v>4326</v>
      </c>
      <c r="AB2307" s="152" t="s">
        <v>2986</v>
      </c>
      <c r="AC2307" s="152" t="s">
        <v>261</v>
      </c>
      <c r="AD2307" s="152" t="s">
        <v>181</v>
      </c>
    </row>
    <row r="2308" spans="1:30">
      <c r="A2308" s="189" t="s">
        <v>9138</v>
      </c>
      <c r="B2308" s="189" t="s">
        <v>9139</v>
      </c>
      <c r="C2308" s="154">
        <v>43830</v>
      </c>
      <c r="D2308" s="155">
        <v>1.1081000000000001</v>
      </c>
      <c r="E2308" s="155">
        <v>1.1480999999999999</v>
      </c>
      <c r="F2308" s="156">
        <v>8.1286127167653197E-2</v>
      </c>
      <c r="G2308" s="154">
        <v>43829</v>
      </c>
      <c r="H2308" s="155">
        <v>1.1072</v>
      </c>
      <c r="I2308" s="156">
        <v>5.6943914536436697</v>
      </c>
      <c r="J2308" s="152" t="s">
        <v>12559</v>
      </c>
      <c r="K2308" s="156">
        <v>0.40775643349041402</v>
      </c>
      <c r="L2308" s="156">
        <v>1.5394483643361301</v>
      </c>
      <c r="M2308" s="185">
        <v>2.0255961697817799</v>
      </c>
      <c r="N2308" s="156">
        <v>3.3675373134328299</v>
      </c>
      <c r="O2308" s="156">
        <v>5.6943914536436697</v>
      </c>
      <c r="P2308" s="152" t="s">
        <v>12559</v>
      </c>
      <c r="Q2308" s="156">
        <v>8.5468625566037808</v>
      </c>
      <c r="R2308" s="152" t="s">
        <v>12560</v>
      </c>
      <c r="S2308" s="156">
        <v>14.7155277268196</v>
      </c>
      <c r="T2308" s="152" t="s">
        <v>12561</v>
      </c>
      <c r="U2308" s="156">
        <v>15.05967431</v>
      </c>
      <c r="V2308" s="152" t="s">
        <v>163</v>
      </c>
      <c r="W2308" s="152" t="s">
        <v>189</v>
      </c>
      <c r="X2308" s="155">
        <v>4.0276012036999997</v>
      </c>
      <c r="Y2308" s="152" t="s">
        <v>159</v>
      </c>
      <c r="Z2308" s="154">
        <v>42473</v>
      </c>
      <c r="AA2308" s="153" t="s">
        <v>4326</v>
      </c>
      <c r="AB2308" s="152" t="s">
        <v>12562</v>
      </c>
      <c r="AC2308" s="152" t="s">
        <v>228</v>
      </c>
      <c r="AD2308" s="152" t="s">
        <v>181</v>
      </c>
    </row>
    <row r="2309" spans="1:30">
      <c r="A2309" s="189" t="s">
        <v>4062</v>
      </c>
      <c r="B2309" s="189" t="s">
        <v>4063</v>
      </c>
      <c r="C2309" s="154">
        <v>43830</v>
      </c>
      <c r="D2309" s="155">
        <v>1.1404000000000001</v>
      </c>
      <c r="E2309" s="155">
        <v>1.1404000000000001</v>
      </c>
      <c r="F2309" s="156">
        <v>0.13170603213627699</v>
      </c>
      <c r="G2309" s="154">
        <v>43829</v>
      </c>
      <c r="H2309" s="155">
        <v>1.1389</v>
      </c>
      <c r="I2309" s="156">
        <v>5.6904541241890696</v>
      </c>
      <c r="J2309" s="152" t="s">
        <v>4089</v>
      </c>
      <c r="K2309" s="156">
        <v>0.75985156388055897</v>
      </c>
      <c r="L2309" s="156">
        <v>1.4320021346615699</v>
      </c>
      <c r="M2309" s="185">
        <v>1.6671124186502799</v>
      </c>
      <c r="N2309" s="156">
        <v>3.2129604489094099</v>
      </c>
      <c r="O2309" s="156">
        <v>5.6904541241890696</v>
      </c>
      <c r="P2309" s="152" t="s">
        <v>4089</v>
      </c>
      <c r="Q2309" s="156">
        <v>14.3716778658109</v>
      </c>
      <c r="R2309" s="152" t="s">
        <v>6942</v>
      </c>
      <c r="S2309" s="157">
        <v>0</v>
      </c>
      <c r="T2309" s="152"/>
      <c r="U2309" s="156">
        <v>14.04</v>
      </c>
      <c r="V2309" s="152" t="s">
        <v>157</v>
      </c>
      <c r="W2309" s="152" t="s">
        <v>95</v>
      </c>
      <c r="X2309" s="155">
        <v>1.4266238115000001</v>
      </c>
      <c r="Y2309" s="152" t="s">
        <v>159</v>
      </c>
      <c r="Z2309" s="154">
        <v>42824</v>
      </c>
      <c r="AA2309" s="153" t="s">
        <v>4326</v>
      </c>
      <c r="AB2309" s="152" t="s">
        <v>4065</v>
      </c>
      <c r="AC2309" s="152" t="s">
        <v>424</v>
      </c>
      <c r="AD2309" s="152" t="s">
        <v>338</v>
      </c>
    </row>
    <row r="2310" spans="1:30">
      <c r="A2310" s="189" t="s">
        <v>1470</v>
      </c>
      <c r="B2310" s="189" t="s">
        <v>1471</v>
      </c>
      <c r="C2310" s="154">
        <v>43830</v>
      </c>
      <c r="D2310" s="155">
        <v>1.034</v>
      </c>
      <c r="E2310" s="155">
        <v>1.252</v>
      </c>
      <c r="F2310" s="156">
        <v>9.6805421103589098E-2</v>
      </c>
      <c r="G2310" s="154">
        <v>43826</v>
      </c>
      <c r="H2310" s="155">
        <v>1.0329999999999999</v>
      </c>
      <c r="I2310" s="156">
        <v>5.6878692787762697</v>
      </c>
      <c r="J2310" s="152" t="s">
        <v>17410</v>
      </c>
      <c r="K2310" s="156">
        <v>0.38834951456310102</v>
      </c>
      <c r="L2310" s="156">
        <v>0.58365758754864705</v>
      </c>
      <c r="M2310" s="185">
        <v>1.1741527541888299</v>
      </c>
      <c r="N2310" s="156">
        <v>2.7611980594979499</v>
      </c>
      <c r="O2310" s="156">
        <v>5.6878692787762697</v>
      </c>
      <c r="P2310" s="152" t="s">
        <v>17410</v>
      </c>
      <c r="Q2310" s="156">
        <v>13.868271208454701</v>
      </c>
      <c r="R2310" s="152" t="s">
        <v>17411</v>
      </c>
      <c r="S2310" s="156">
        <v>16.604366921340802</v>
      </c>
      <c r="T2310" s="152" t="s">
        <v>17412</v>
      </c>
      <c r="U2310" s="156">
        <v>27.8796398</v>
      </c>
      <c r="V2310" s="152" t="s">
        <v>174</v>
      </c>
      <c r="W2310" s="152" t="s">
        <v>197</v>
      </c>
      <c r="X2310" s="155">
        <v>34.559898403600002</v>
      </c>
      <c r="Y2310" s="152" t="s">
        <v>159</v>
      </c>
      <c r="Z2310" s="154">
        <v>41936</v>
      </c>
      <c r="AA2310" s="153" t="s">
        <v>4326</v>
      </c>
      <c r="AB2310" s="152" t="s">
        <v>4826</v>
      </c>
      <c r="AC2310" s="152" t="s">
        <v>196</v>
      </c>
      <c r="AD2310" s="152" t="s">
        <v>256</v>
      </c>
    </row>
    <row r="2311" spans="1:30">
      <c r="A2311" s="189" t="s">
        <v>17413</v>
      </c>
      <c r="B2311" s="189" t="s">
        <v>17414</v>
      </c>
      <c r="C2311" s="154">
        <v>43830</v>
      </c>
      <c r="D2311" s="155">
        <v>1.1040000000000001</v>
      </c>
      <c r="E2311" s="155">
        <v>1.397</v>
      </c>
      <c r="F2311" s="156">
        <v>9.06618313690081E-2</v>
      </c>
      <c r="G2311" s="154">
        <v>43829</v>
      </c>
      <c r="H2311" s="155">
        <v>1.103</v>
      </c>
      <c r="I2311" s="156">
        <v>5.68618689481288</v>
      </c>
      <c r="J2311" s="152" t="s">
        <v>17415</v>
      </c>
      <c r="K2311" s="156">
        <v>0.27247956403271001</v>
      </c>
      <c r="L2311" s="156">
        <v>1.0047212712565901</v>
      </c>
      <c r="M2311" s="185">
        <v>1.27944598598981</v>
      </c>
      <c r="N2311" s="156">
        <v>3.0345061509251701</v>
      </c>
      <c r="O2311" s="156">
        <v>5.68618689481288</v>
      </c>
      <c r="P2311" s="152" t="s">
        <v>17415</v>
      </c>
      <c r="Q2311" s="156">
        <v>11.874718341176701</v>
      </c>
      <c r="R2311" s="152" t="s">
        <v>17416</v>
      </c>
      <c r="S2311" s="156">
        <v>13.369975501386399</v>
      </c>
      <c r="T2311" s="152" t="s">
        <v>17417</v>
      </c>
      <c r="U2311" s="156">
        <v>44.534907199999999</v>
      </c>
      <c r="V2311" s="152" t="s">
        <v>157</v>
      </c>
      <c r="W2311" s="152" t="s">
        <v>158</v>
      </c>
      <c r="X2311" s="155">
        <v>9.5148644599999999E-2</v>
      </c>
      <c r="Y2311" s="152" t="s">
        <v>159</v>
      </c>
      <c r="Z2311" s="154">
        <v>41408</v>
      </c>
      <c r="AA2311" s="153" t="s">
        <v>4326</v>
      </c>
      <c r="AB2311" s="152" t="s">
        <v>1484</v>
      </c>
      <c r="AC2311" s="152" t="s">
        <v>193</v>
      </c>
      <c r="AD2311" s="152" t="s">
        <v>185</v>
      </c>
    </row>
    <row r="2312" spans="1:30">
      <c r="A2312" s="189" t="s">
        <v>4051</v>
      </c>
      <c r="B2312" s="189" t="s">
        <v>4052</v>
      </c>
      <c r="C2312" s="154">
        <v>43830</v>
      </c>
      <c r="D2312" s="155">
        <v>1.0399</v>
      </c>
      <c r="E2312" s="155">
        <v>2.5807000000000002</v>
      </c>
      <c r="F2312" s="156">
        <v>7.6989702627281303E-2</v>
      </c>
      <c r="G2312" s="154">
        <v>43829</v>
      </c>
      <c r="H2312" s="155">
        <v>1.0390999999999999</v>
      </c>
      <c r="I2312" s="156">
        <v>5.6724784584852896</v>
      </c>
      <c r="J2312" s="152" t="s">
        <v>4092</v>
      </c>
      <c r="K2312" s="156">
        <v>0.38613765807509898</v>
      </c>
      <c r="L2312" s="156">
        <v>1.20857398707976</v>
      </c>
      <c r="M2312" s="185">
        <v>1.7219198987936599</v>
      </c>
      <c r="N2312" s="156">
        <v>3.2839047841443501</v>
      </c>
      <c r="O2312" s="156">
        <v>5.6724784584852896</v>
      </c>
      <c r="P2312" s="152" t="s">
        <v>4092</v>
      </c>
      <c r="Q2312" s="156">
        <v>13.1534709394631</v>
      </c>
      <c r="R2312" s="152" t="s">
        <v>6943</v>
      </c>
      <c r="S2312" s="156">
        <v>12.8124961976443</v>
      </c>
      <c r="T2312" s="152" t="s">
        <v>6944</v>
      </c>
      <c r="U2312" s="156">
        <v>208.58356565</v>
      </c>
      <c r="V2312" s="152" t="s">
        <v>157</v>
      </c>
      <c r="W2312" s="152" t="s">
        <v>197</v>
      </c>
      <c r="X2312" s="155">
        <v>3.3779032874000001</v>
      </c>
      <c r="Y2312" s="152" t="s">
        <v>159</v>
      </c>
      <c r="Z2312" s="154">
        <v>38860</v>
      </c>
      <c r="AA2312" s="153" t="s">
        <v>4326</v>
      </c>
      <c r="AB2312" s="152" t="s">
        <v>4053</v>
      </c>
      <c r="AC2312" s="152" t="s">
        <v>457</v>
      </c>
      <c r="AD2312" s="152" t="s">
        <v>207</v>
      </c>
    </row>
    <row r="2313" spans="1:30">
      <c r="A2313" s="189" t="s">
        <v>17418</v>
      </c>
      <c r="B2313" s="189" t="s">
        <v>17419</v>
      </c>
      <c r="C2313" s="154">
        <v>43830</v>
      </c>
      <c r="D2313" s="155">
        <v>1.1930000000000001</v>
      </c>
      <c r="E2313" s="155">
        <v>1.1930000000000001</v>
      </c>
      <c r="F2313" s="156">
        <v>0.167926112510496</v>
      </c>
      <c r="G2313" s="154">
        <v>43829</v>
      </c>
      <c r="H2313" s="155">
        <v>1.1910000000000001</v>
      </c>
      <c r="I2313" s="156">
        <v>5.6687333923826397</v>
      </c>
      <c r="J2313" s="152" t="s">
        <v>12563</v>
      </c>
      <c r="K2313" s="156">
        <v>0.84530853761623104</v>
      </c>
      <c r="L2313" s="156">
        <v>2.1404109589041198</v>
      </c>
      <c r="M2313" s="185">
        <v>2.7562446167097399</v>
      </c>
      <c r="N2313" s="156">
        <v>3.3795493934142198</v>
      </c>
      <c r="O2313" s="156">
        <v>5.6687333923826397</v>
      </c>
      <c r="P2313" s="152" t="s">
        <v>12563</v>
      </c>
      <c r="Q2313" s="156">
        <v>10.976744186046499</v>
      </c>
      <c r="R2313" s="152" t="s">
        <v>12564</v>
      </c>
      <c r="S2313" s="156">
        <v>18.235877106045599</v>
      </c>
      <c r="T2313" s="152" t="s">
        <v>17420</v>
      </c>
      <c r="U2313" s="156">
        <v>19.3</v>
      </c>
      <c r="V2313" s="152" t="s">
        <v>157</v>
      </c>
      <c r="W2313" s="152" t="s">
        <v>189</v>
      </c>
      <c r="X2313" s="155">
        <v>0</v>
      </c>
      <c r="Y2313" s="152" t="s">
        <v>159</v>
      </c>
      <c r="Z2313" s="154">
        <v>42327</v>
      </c>
      <c r="AA2313" s="153" t="s">
        <v>4326</v>
      </c>
      <c r="AB2313" s="152" t="s">
        <v>280</v>
      </c>
      <c r="AC2313" s="152" t="s">
        <v>200</v>
      </c>
      <c r="AD2313" s="152" t="s">
        <v>162</v>
      </c>
    </row>
    <row r="2314" spans="1:30">
      <c r="A2314" s="189" t="s">
        <v>9140</v>
      </c>
      <c r="B2314" s="189" t="s">
        <v>9141</v>
      </c>
      <c r="C2314" s="154">
        <v>43830</v>
      </c>
      <c r="D2314" s="155">
        <v>1.1930000000000001</v>
      </c>
      <c r="E2314" s="155">
        <v>1.1930000000000001</v>
      </c>
      <c r="F2314" s="156">
        <v>0.167926112510496</v>
      </c>
      <c r="G2314" s="154">
        <v>43829</v>
      </c>
      <c r="H2314" s="155">
        <v>1.1910000000000001</v>
      </c>
      <c r="I2314" s="156">
        <v>5.6687333923826397</v>
      </c>
      <c r="J2314" s="152" t="s">
        <v>12563</v>
      </c>
      <c r="K2314" s="156">
        <v>0.84530853761623104</v>
      </c>
      <c r="L2314" s="156">
        <v>2.1404109589041198</v>
      </c>
      <c r="M2314" s="185">
        <v>2.7562446167097399</v>
      </c>
      <c r="N2314" s="156">
        <v>3.2900432900432901</v>
      </c>
      <c r="O2314" s="156">
        <v>5.6687333923826397</v>
      </c>
      <c r="P2314" s="152" t="s">
        <v>12563</v>
      </c>
      <c r="Q2314" s="156">
        <v>10.976744186046499</v>
      </c>
      <c r="R2314" s="152" t="s">
        <v>12564</v>
      </c>
      <c r="S2314" s="156">
        <v>17.885375494071202</v>
      </c>
      <c r="T2314" s="152" t="s">
        <v>12565</v>
      </c>
      <c r="U2314" s="156">
        <v>19.3</v>
      </c>
      <c r="V2314" s="152" t="s">
        <v>157</v>
      </c>
      <c r="W2314" s="152" t="s">
        <v>166</v>
      </c>
      <c r="X2314" s="155">
        <v>6.0844636597999999</v>
      </c>
      <c r="Y2314" s="152" t="s">
        <v>159</v>
      </c>
      <c r="Z2314" s="154">
        <v>42327</v>
      </c>
      <c r="AA2314" s="153" t="s">
        <v>4326</v>
      </c>
      <c r="AB2314" s="152" t="s">
        <v>280</v>
      </c>
      <c r="AC2314" s="152" t="s">
        <v>200</v>
      </c>
      <c r="AD2314" s="152" t="s">
        <v>162</v>
      </c>
    </row>
    <row r="2315" spans="1:30">
      <c r="A2315" s="189" t="s">
        <v>1464</v>
      </c>
      <c r="B2315" s="189" t="s">
        <v>1465</v>
      </c>
      <c r="C2315" s="154">
        <v>43830</v>
      </c>
      <c r="D2315" s="155">
        <v>1.0831</v>
      </c>
      <c r="E2315" s="155">
        <v>1.3735999999999999</v>
      </c>
      <c r="F2315" s="156">
        <v>9.2336103416445804E-3</v>
      </c>
      <c r="G2315" s="154">
        <v>43829</v>
      </c>
      <c r="H2315" s="155">
        <v>1.083</v>
      </c>
      <c r="I2315" s="156">
        <v>5.6620302075148103</v>
      </c>
      <c r="J2315" s="152" t="s">
        <v>17421</v>
      </c>
      <c r="K2315" s="156">
        <v>0.138683431952662</v>
      </c>
      <c r="L2315" s="156">
        <v>0.52905142008540096</v>
      </c>
      <c r="M2315" s="185">
        <v>1.21481685680469</v>
      </c>
      <c r="N2315" s="156">
        <v>2.7121626538328099</v>
      </c>
      <c r="O2315" s="156">
        <v>5.6620302075148103</v>
      </c>
      <c r="P2315" s="152" t="s">
        <v>17421</v>
      </c>
      <c r="Q2315" s="156">
        <v>13.850105719484</v>
      </c>
      <c r="R2315" s="152" t="s">
        <v>17422</v>
      </c>
      <c r="S2315" s="156">
        <v>15.7840192403826</v>
      </c>
      <c r="T2315" s="152" t="s">
        <v>17423</v>
      </c>
      <c r="U2315" s="156">
        <v>43.753905949999996</v>
      </c>
      <c r="V2315" s="152" t="s">
        <v>163</v>
      </c>
      <c r="W2315" s="152" t="s">
        <v>166</v>
      </c>
      <c r="X2315" s="155">
        <v>113.83605143440001</v>
      </c>
      <c r="Y2315" s="152" t="s">
        <v>159</v>
      </c>
      <c r="Z2315" s="154">
        <v>41450</v>
      </c>
      <c r="AA2315" s="153" t="s">
        <v>4326</v>
      </c>
      <c r="AB2315" s="152" t="s">
        <v>311</v>
      </c>
      <c r="AC2315" s="152" t="s">
        <v>249</v>
      </c>
      <c r="AD2315" s="152" t="s">
        <v>181</v>
      </c>
    </row>
    <row r="2316" spans="1:30">
      <c r="A2316" s="189" t="s">
        <v>17424</v>
      </c>
      <c r="B2316" s="189" t="s">
        <v>17425</v>
      </c>
      <c r="C2316" s="154">
        <v>43830</v>
      </c>
      <c r="D2316" s="155">
        <v>1.1627000000000001</v>
      </c>
      <c r="E2316" s="155">
        <v>1.1627000000000001</v>
      </c>
      <c r="F2316" s="156">
        <v>-8.5999312005494502E-3</v>
      </c>
      <c r="G2316" s="154">
        <v>43829</v>
      </c>
      <c r="H2316" s="155">
        <v>1.1628000000000001</v>
      </c>
      <c r="I2316" s="156">
        <v>5.6615776081425002</v>
      </c>
      <c r="J2316" s="152" t="s">
        <v>17426</v>
      </c>
      <c r="K2316" s="156">
        <v>3.44145229286721E-2</v>
      </c>
      <c r="L2316" s="156">
        <v>0.241400120700072</v>
      </c>
      <c r="M2316" s="185">
        <v>0.85003035822708195</v>
      </c>
      <c r="N2316" s="156">
        <v>1.8572054314498601</v>
      </c>
      <c r="O2316" s="156">
        <v>5.6615776081425002</v>
      </c>
      <c r="P2316" s="152" t="s">
        <v>17426</v>
      </c>
      <c r="Q2316" s="156">
        <v>13.533834586466201</v>
      </c>
      <c r="R2316" s="152" t="s">
        <v>17427</v>
      </c>
      <c r="S2316" s="157">
        <v>0</v>
      </c>
      <c r="T2316" s="152"/>
      <c r="U2316" s="156">
        <v>16.27</v>
      </c>
      <c r="V2316" s="152" t="s">
        <v>174</v>
      </c>
      <c r="W2316" s="152" t="s">
        <v>95</v>
      </c>
      <c r="X2316" s="155">
        <v>3.3978489866000001</v>
      </c>
      <c r="Y2316" s="152" t="s">
        <v>159</v>
      </c>
      <c r="Z2316" s="154">
        <v>42850</v>
      </c>
      <c r="AA2316" s="153" t="s">
        <v>4326</v>
      </c>
      <c r="AB2316" s="152" t="s">
        <v>230</v>
      </c>
      <c r="AC2316" s="152" t="s">
        <v>231</v>
      </c>
      <c r="AD2316" s="152" t="s">
        <v>181</v>
      </c>
    </row>
    <row r="2317" spans="1:30">
      <c r="A2317" s="189" t="s">
        <v>1495</v>
      </c>
      <c r="B2317" s="189" t="s">
        <v>1496</v>
      </c>
      <c r="C2317" s="154">
        <v>43830</v>
      </c>
      <c r="D2317" s="155">
        <v>1.0466</v>
      </c>
      <c r="E2317" s="155">
        <v>1.0621</v>
      </c>
      <c r="F2317" s="156">
        <v>-1.9105846388995502E-2</v>
      </c>
      <c r="G2317" s="154">
        <v>43829</v>
      </c>
      <c r="H2317" s="155">
        <v>1.0468</v>
      </c>
      <c r="I2317" s="156">
        <v>5.6593447888999799</v>
      </c>
      <c r="J2317" s="152" t="s">
        <v>17428</v>
      </c>
      <c r="K2317" s="156">
        <v>0.153110047846893</v>
      </c>
      <c r="L2317" s="156">
        <v>0.66365297682023106</v>
      </c>
      <c r="M2317" s="185">
        <v>1.49339374772703</v>
      </c>
      <c r="N2317" s="156">
        <v>3.0422247047908799</v>
      </c>
      <c r="O2317" s="156">
        <v>5.6593447888999799</v>
      </c>
      <c r="P2317" s="152" t="s">
        <v>17428</v>
      </c>
      <c r="Q2317" s="157">
        <v>0</v>
      </c>
      <c r="R2317" s="152"/>
      <c r="S2317" s="157">
        <v>0</v>
      </c>
      <c r="T2317" s="152"/>
      <c r="U2317" s="156">
        <v>6.28359058000001</v>
      </c>
      <c r="V2317" s="152" t="s">
        <v>157</v>
      </c>
      <c r="W2317" s="152" t="s">
        <v>95</v>
      </c>
      <c r="X2317" s="155">
        <v>10.455593177900001</v>
      </c>
      <c r="Y2317" s="152" t="s">
        <v>159</v>
      </c>
      <c r="Z2317" s="154">
        <v>43385</v>
      </c>
      <c r="AA2317" s="153" t="s">
        <v>4326</v>
      </c>
      <c r="AB2317" s="152" t="s">
        <v>1291</v>
      </c>
      <c r="AC2317" s="152" t="s">
        <v>347</v>
      </c>
      <c r="AD2317" s="152" t="s">
        <v>162</v>
      </c>
    </row>
    <row r="2318" spans="1:30">
      <c r="A2318" s="189" t="s">
        <v>9142</v>
      </c>
      <c r="B2318" s="189" t="s">
        <v>9143</v>
      </c>
      <c r="C2318" s="154">
        <v>43830</v>
      </c>
      <c r="D2318" s="155">
        <v>1.0754999999999999</v>
      </c>
      <c r="E2318" s="155">
        <v>1.1874</v>
      </c>
      <c r="F2318" s="156">
        <v>2.7901785714295201E-2</v>
      </c>
      <c r="G2318" s="154">
        <v>43829</v>
      </c>
      <c r="H2318" s="155">
        <v>1.0751999999999999</v>
      </c>
      <c r="I2318" s="156">
        <v>5.6586825602204902</v>
      </c>
      <c r="J2318" s="152" t="s">
        <v>12566</v>
      </c>
      <c r="K2318" s="156">
        <v>0.17697466467956299</v>
      </c>
      <c r="L2318" s="156">
        <v>1.5101462954223499</v>
      </c>
      <c r="M2318" s="185">
        <v>1.7598381853045999</v>
      </c>
      <c r="N2318" s="156">
        <v>3.5328965903431202</v>
      </c>
      <c r="O2318" s="156">
        <v>5.6586825602204902</v>
      </c>
      <c r="P2318" s="152" t="s">
        <v>12566</v>
      </c>
      <c r="Q2318" s="156">
        <v>11.520795664579101</v>
      </c>
      <c r="R2318" s="152" t="s">
        <v>12567</v>
      </c>
      <c r="S2318" s="156">
        <v>19.964591982784501</v>
      </c>
      <c r="T2318" s="152" t="s">
        <v>12568</v>
      </c>
      <c r="U2318" s="156">
        <v>19.856623849999998</v>
      </c>
      <c r="V2318" s="152" t="s">
        <v>163</v>
      </c>
      <c r="W2318" s="152" t="s">
        <v>166</v>
      </c>
      <c r="X2318" s="155">
        <v>1.3163112785</v>
      </c>
      <c r="Y2318" s="152" t="s">
        <v>159</v>
      </c>
      <c r="Z2318" s="154">
        <v>42713</v>
      </c>
      <c r="AA2318" s="153" t="s">
        <v>4326</v>
      </c>
      <c r="AB2318" s="152" t="s">
        <v>12237</v>
      </c>
      <c r="AC2318" s="152" t="s">
        <v>248</v>
      </c>
      <c r="AD2318" s="152" t="s">
        <v>272</v>
      </c>
    </row>
    <row r="2319" spans="1:30">
      <c r="A2319" s="189" t="s">
        <v>2129</v>
      </c>
      <c r="B2319" s="189" t="s">
        <v>2130</v>
      </c>
      <c r="C2319" s="154">
        <v>43830</v>
      </c>
      <c r="D2319" s="155">
        <v>1.0101</v>
      </c>
      <c r="E2319" s="155">
        <v>1.1471</v>
      </c>
      <c r="F2319" s="156">
        <v>0.29788501638366099</v>
      </c>
      <c r="G2319" s="154">
        <v>43826</v>
      </c>
      <c r="H2319" s="155">
        <v>1.0071000000000001</v>
      </c>
      <c r="I2319" s="156">
        <v>5.6534024808144903</v>
      </c>
      <c r="J2319" s="152" t="s">
        <v>17429</v>
      </c>
      <c r="K2319" s="156">
        <v>0.75812194258105703</v>
      </c>
      <c r="L2319" s="156">
        <v>1.7611893586346401</v>
      </c>
      <c r="M2319" s="185">
        <v>2.3931740725015702</v>
      </c>
      <c r="N2319" s="156">
        <v>4.0725902305897099</v>
      </c>
      <c r="O2319" s="156">
        <v>5.6534024808144903</v>
      </c>
      <c r="P2319" s="152" t="s">
        <v>17429</v>
      </c>
      <c r="Q2319" s="156">
        <v>14.239395175151399</v>
      </c>
      <c r="R2319" s="152" t="s">
        <v>17430</v>
      </c>
      <c r="S2319" s="156">
        <v>16.755568503936999</v>
      </c>
      <c r="T2319" s="152" t="s">
        <v>17431</v>
      </c>
      <c r="U2319" s="156">
        <v>15.658066160000001</v>
      </c>
      <c r="V2319" s="152" t="s">
        <v>174</v>
      </c>
      <c r="W2319" s="152" t="s">
        <v>166</v>
      </c>
      <c r="X2319" s="155">
        <v>18.084665798500001</v>
      </c>
      <c r="Y2319" s="152" t="s">
        <v>159</v>
      </c>
      <c r="Z2319" s="154">
        <v>42566</v>
      </c>
      <c r="AA2319" s="153" t="s">
        <v>4326</v>
      </c>
      <c r="AB2319" s="152" t="s">
        <v>2131</v>
      </c>
      <c r="AC2319" s="152" t="s">
        <v>196</v>
      </c>
      <c r="AD2319" s="152" t="s">
        <v>247</v>
      </c>
    </row>
    <row r="2320" spans="1:30">
      <c r="A2320" s="189" t="s">
        <v>1479</v>
      </c>
      <c r="B2320" s="189" t="s">
        <v>1480</v>
      </c>
      <c r="C2320" s="154">
        <v>43830</v>
      </c>
      <c r="D2320" s="155">
        <v>1.0409999999999999</v>
      </c>
      <c r="E2320" s="155">
        <v>1.17</v>
      </c>
      <c r="F2320" s="156">
        <v>0</v>
      </c>
      <c r="G2320" s="154">
        <v>43829</v>
      </c>
      <c r="H2320" s="155">
        <v>1.0409999999999999</v>
      </c>
      <c r="I2320" s="156">
        <v>5.6456506497206398</v>
      </c>
      <c r="J2320" s="152" t="s">
        <v>17432</v>
      </c>
      <c r="K2320" s="156">
        <v>9.6153846153820999E-2</v>
      </c>
      <c r="L2320" s="156">
        <v>0.57971014492753603</v>
      </c>
      <c r="M2320" s="185">
        <v>1.46195344794673</v>
      </c>
      <c r="N2320" s="156">
        <v>3.0692715223696498</v>
      </c>
      <c r="O2320" s="156">
        <v>5.6456506497206398</v>
      </c>
      <c r="P2320" s="152" t="s">
        <v>17432</v>
      </c>
      <c r="Q2320" s="156">
        <v>13.2505413266642</v>
      </c>
      <c r="R2320" s="152" t="s">
        <v>17433</v>
      </c>
      <c r="S2320" s="156">
        <v>15.4088791015625</v>
      </c>
      <c r="T2320" s="152" t="s">
        <v>17434</v>
      </c>
      <c r="U2320" s="156">
        <v>18.1786922</v>
      </c>
      <c r="V2320" s="152" t="s">
        <v>163</v>
      </c>
      <c r="W2320" s="152" t="s">
        <v>166</v>
      </c>
      <c r="X2320" s="155">
        <v>17.042973957499999</v>
      </c>
      <c r="Y2320" s="152" t="s">
        <v>159</v>
      </c>
      <c r="Z2320" s="154">
        <v>42359</v>
      </c>
      <c r="AA2320" s="153" t="s">
        <v>4326</v>
      </c>
      <c r="AB2320" s="152" t="s">
        <v>4837</v>
      </c>
      <c r="AC2320" s="152" t="s">
        <v>404</v>
      </c>
      <c r="AD2320" s="152" t="s">
        <v>177</v>
      </c>
    </row>
    <row r="2321" spans="1:30">
      <c r="A2321" s="189" t="s">
        <v>17435</v>
      </c>
      <c r="B2321" s="189" t="s">
        <v>17436</v>
      </c>
      <c r="C2321" s="154">
        <v>43830</v>
      </c>
      <c r="D2321" s="155">
        <v>1.0669999999999999</v>
      </c>
      <c r="E2321" s="155">
        <v>1.27</v>
      </c>
      <c r="F2321" s="156">
        <v>0</v>
      </c>
      <c r="G2321" s="154">
        <v>43829</v>
      </c>
      <c r="H2321" s="155">
        <v>1.0669999999999999</v>
      </c>
      <c r="I2321" s="156">
        <v>5.6435952533567297</v>
      </c>
      <c r="J2321" s="152" t="s">
        <v>17437</v>
      </c>
      <c r="K2321" s="156">
        <v>1.61904761904762</v>
      </c>
      <c r="L2321" s="156">
        <v>3.9961013645224002</v>
      </c>
      <c r="M2321" s="185">
        <v>5.3307316938699998</v>
      </c>
      <c r="N2321" s="156">
        <v>4.1992492245022399</v>
      </c>
      <c r="O2321" s="156">
        <v>5.6435952533567297</v>
      </c>
      <c r="P2321" s="152" t="s">
        <v>17437</v>
      </c>
      <c r="Q2321" s="156">
        <v>6.7267325472789201</v>
      </c>
      <c r="R2321" s="152" t="s">
        <v>17438</v>
      </c>
      <c r="S2321" s="156">
        <v>12.5443443313229</v>
      </c>
      <c r="T2321" s="152" t="s">
        <v>17439</v>
      </c>
      <c r="U2321" s="156">
        <v>20.3944115</v>
      </c>
      <c r="V2321" s="152" t="s">
        <v>163</v>
      </c>
      <c r="W2321" s="152" t="s">
        <v>189</v>
      </c>
      <c r="X2321" s="155">
        <v>0.115047989</v>
      </c>
      <c r="Y2321" s="152" t="s">
        <v>159</v>
      </c>
      <c r="Z2321" s="154">
        <v>42094</v>
      </c>
      <c r="AA2321" s="153" t="s">
        <v>4326</v>
      </c>
      <c r="AB2321" s="152" t="s">
        <v>594</v>
      </c>
      <c r="AC2321" s="152" t="s">
        <v>234</v>
      </c>
      <c r="AD2321" s="152" t="s">
        <v>235</v>
      </c>
    </row>
    <row r="2322" spans="1:30">
      <c r="A2322" s="189" t="s">
        <v>1676</v>
      </c>
      <c r="B2322" s="189" t="s">
        <v>1677</v>
      </c>
      <c r="C2322" s="154">
        <v>43830</v>
      </c>
      <c r="D2322" s="155">
        <v>1.0898000000000001</v>
      </c>
      <c r="E2322" s="155">
        <v>1.3897999999999999</v>
      </c>
      <c r="F2322" s="156">
        <v>0.29449659488313601</v>
      </c>
      <c r="G2322" s="154">
        <v>43826</v>
      </c>
      <c r="H2322" s="155">
        <v>1.0866</v>
      </c>
      <c r="I2322" s="156">
        <v>5.6314820199670503</v>
      </c>
      <c r="J2322" s="152" t="s">
        <v>17440</v>
      </c>
      <c r="K2322" s="156">
        <v>0.47943942467270401</v>
      </c>
      <c r="L2322" s="156">
        <v>1.10399851563225</v>
      </c>
      <c r="M2322" s="185">
        <v>1.6889054772790899</v>
      </c>
      <c r="N2322" s="156">
        <v>3.2496447181430499</v>
      </c>
      <c r="O2322" s="156">
        <v>5.6314820199670503</v>
      </c>
      <c r="P2322" s="152" t="s">
        <v>17440</v>
      </c>
      <c r="Q2322" s="156">
        <v>11.900605811685001</v>
      </c>
      <c r="R2322" s="152" t="s">
        <v>17441</v>
      </c>
      <c r="S2322" s="156">
        <v>7.4435571329981398</v>
      </c>
      <c r="T2322" s="152" t="s">
        <v>17442</v>
      </c>
      <c r="U2322" s="156">
        <v>44.972715620000002</v>
      </c>
      <c r="V2322" s="152" t="s">
        <v>174</v>
      </c>
      <c r="W2322" s="152" t="s">
        <v>186</v>
      </c>
      <c r="X2322" s="155">
        <v>0.72870268670000005</v>
      </c>
      <c r="Y2322" s="152" t="s">
        <v>159</v>
      </c>
      <c r="Z2322" s="154">
        <v>41788</v>
      </c>
      <c r="AA2322" s="153" t="s">
        <v>4326</v>
      </c>
      <c r="AB2322" s="152" t="s">
        <v>533</v>
      </c>
      <c r="AC2322" s="152" t="s">
        <v>467</v>
      </c>
      <c r="AD2322" s="152" t="s">
        <v>241</v>
      </c>
    </row>
    <row r="2323" spans="1:30">
      <c r="A2323" s="189" t="s">
        <v>17443</v>
      </c>
      <c r="B2323" s="189" t="s">
        <v>17444</v>
      </c>
      <c r="C2323" s="154">
        <v>43830</v>
      </c>
      <c r="D2323" s="155">
        <v>1.06</v>
      </c>
      <c r="E2323" s="155">
        <v>1.06</v>
      </c>
      <c r="F2323" s="156">
        <v>2.8309899028023701E-2</v>
      </c>
      <c r="G2323" s="154">
        <v>43829</v>
      </c>
      <c r="H2323" s="155">
        <v>1.0597000000000001</v>
      </c>
      <c r="I2323" s="156">
        <v>5.6197688322040698</v>
      </c>
      <c r="J2323" s="152" t="s">
        <v>17445</v>
      </c>
      <c r="K2323" s="156">
        <v>0.170100170100172</v>
      </c>
      <c r="L2323" s="156">
        <v>0.56925996204933604</v>
      </c>
      <c r="M2323" s="185">
        <v>1.2126420318915501</v>
      </c>
      <c r="N2323" s="156">
        <v>2.2179363548698299</v>
      </c>
      <c r="O2323" s="156">
        <v>5.6197688322040698</v>
      </c>
      <c r="P2323" s="152" t="s">
        <v>17445</v>
      </c>
      <c r="Q2323" s="157">
        <v>0</v>
      </c>
      <c r="R2323" s="152"/>
      <c r="S2323" s="157">
        <v>0</v>
      </c>
      <c r="T2323" s="152"/>
      <c r="U2323" s="156">
        <v>6.0000000000000098</v>
      </c>
      <c r="V2323" s="152" t="s">
        <v>163</v>
      </c>
      <c r="W2323" s="152" t="s">
        <v>95</v>
      </c>
      <c r="X2323" s="155">
        <v>9.6763276221000005</v>
      </c>
      <c r="Y2323" s="152" t="s">
        <v>159</v>
      </c>
      <c r="Z2323" s="154">
        <v>43406</v>
      </c>
      <c r="AA2323" s="153" t="s">
        <v>4326</v>
      </c>
      <c r="AB2323" s="152" t="s">
        <v>4785</v>
      </c>
      <c r="AC2323" s="152" t="s">
        <v>215</v>
      </c>
      <c r="AD2323" s="152" t="s">
        <v>183</v>
      </c>
    </row>
    <row r="2324" spans="1:30">
      <c r="A2324" s="189" t="s">
        <v>1489</v>
      </c>
      <c r="B2324" s="189" t="s">
        <v>1490</v>
      </c>
      <c r="C2324" s="154">
        <v>43830</v>
      </c>
      <c r="D2324" s="155">
        <v>1.0526</v>
      </c>
      <c r="E2324" s="155">
        <v>1.0568</v>
      </c>
      <c r="F2324" s="156">
        <v>1.9004180919815601E-2</v>
      </c>
      <c r="G2324" s="154">
        <v>43829</v>
      </c>
      <c r="H2324" s="155">
        <v>1.0524</v>
      </c>
      <c r="I2324" s="156">
        <v>5.6171434139516396</v>
      </c>
      <c r="J2324" s="152" t="s">
        <v>17446</v>
      </c>
      <c r="K2324" s="156">
        <v>0.17110303317536199</v>
      </c>
      <c r="L2324" s="156">
        <v>0.60020342693955397</v>
      </c>
      <c r="M2324" s="185">
        <v>1.2944634333365399</v>
      </c>
      <c r="N2324" s="156">
        <v>2.9522783244033199</v>
      </c>
      <c r="O2324" s="156">
        <v>5.6171434139516396</v>
      </c>
      <c r="P2324" s="152" t="s">
        <v>17446</v>
      </c>
      <c r="Q2324" s="157">
        <v>0</v>
      </c>
      <c r="R2324" s="152"/>
      <c r="S2324" s="157">
        <v>0</v>
      </c>
      <c r="T2324" s="152"/>
      <c r="U2324" s="156">
        <v>5.6805136999999997</v>
      </c>
      <c r="V2324" s="152" t="s">
        <v>174</v>
      </c>
      <c r="W2324" s="152" t="s">
        <v>95</v>
      </c>
      <c r="X2324" s="155">
        <v>10.4565387306</v>
      </c>
      <c r="Y2324" s="152" t="s">
        <v>159</v>
      </c>
      <c r="Z2324" s="154">
        <v>43441</v>
      </c>
      <c r="AA2324" s="153" t="s">
        <v>4326</v>
      </c>
      <c r="AB2324" s="152" t="s">
        <v>1430</v>
      </c>
      <c r="AC2324" s="152" t="s">
        <v>271</v>
      </c>
      <c r="AD2324" s="152" t="s">
        <v>241</v>
      </c>
    </row>
    <row r="2325" spans="1:30">
      <c r="A2325" s="189" t="s">
        <v>1444</v>
      </c>
      <c r="B2325" s="189" t="s">
        <v>1445</v>
      </c>
      <c r="C2325" s="154">
        <v>43830</v>
      </c>
      <c r="D2325" s="155">
        <v>1.0431999999999999</v>
      </c>
      <c r="E2325" s="155">
        <v>1.1529</v>
      </c>
      <c r="F2325" s="156">
        <v>-9.5849707658209708E-3</v>
      </c>
      <c r="G2325" s="154">
        <v>43829</v>
      </c>
      <c r="H2325" s="155">
        <v>1.0432999999999999</v>
      </c>
      <c r="I2325" s="156">
        <v>5.6157207229492903</v>
      </c>
      <c r="J2325" s="152" t="s">
        <v>17447</v>
      </c>
      <c r="K2325" s="156">
        <v>0.115163147792698</v>
      </c>
      <c r="L2325" s="156">
        <v>0.42356565267616803</v>
      </c>
      <c r="M2325" s="185">
        <v>1.0167113629753901</v>
      </c>
      <c r="N2325" s="156">
        <v>2.8694979040969</v>
      </c>
      <c r="O2325" s="156">
        <v>5.6157207229492903</v>
      </c>
      <c r="P2325" s="152" t="s">
        <v>17447</v>
      </c>
      <c r="Q2325" s="156">
        <v>13.6486605461486</v>
      </c>
      <c r="R2325" s="152" t="s">
        <v>17448</v>
      </c>
      <c r="S2325" s="157">
        <v>0</v>
      </c>
      <c r="T2325" s="152"/>
      <c r="U2325" s="156">
        <v>16.114836480000001</v>
      </c>
      <c r="V2325" s="152" t="s">
        <v>174</v>
      </c>
      <c r="W2325" s="152" t="s">
        <v>95</v>
      </c>
      <c r="X2325" s="155">
        <v>10.4718776273</v>
      </c>
      <c r="Y2325" s="152" t="s">
        <v>159</v>
      </c>
      <c r="Z2325" s="154">
        <v>42814</v>
      </c>
      <c r="AA2325" s="153" t="s">
        <v>4326</v>
      </c>
      <c r="AB2325" s="152" t="s">
        <v>578</v>
      </c>
      <c r="AC2325" s="152" t="s">
        <v>446</v>
      </c>
      <c r="AD2325" s="152" t="s">
        <v>183</v>
      </c>
    </row>
    <row r="2326" spans="1:30">
      <c r="A2326" s="189" t="s">
        <v>1870</v>
      </c>
      <c r="B2326" s="189" t="s">
        <v>1871</v>
      </c>
      <c r="C2326" s="154">
        <v>43830</v>
      </c>
      <c r="D2326" s="155">
        <v>1.0724</v>
      </c>
      <c r="E2326" s="155">
        <v>1.0724</v>
      </c>
      <c r="F2326" s="156">
        <v>0.20556905251354701</v>
      </c>
      <c r="G2326" s="154">
        <v>43829</v>
      </c>
      <c r="H2326" s="155">
        <v>1.0702</v>
      </c>
      <c r="I2326" s="156">
        <v>5.6135513098286296</v>
      </c>
      <c r="J2326" s="152" t="s">
        <v>17449</v>
      </c>
      <c r="K2326" s="156">
        <v>0.761063609884431</v>
      </c>
      <c r="L2326" s="156">
        <v>1.3610586011342101</v>
      </c>
      <c r="M2326" s="185">
        <v>1.81334852368747</v>
      </c>
      <c r="N2326" s="156">
        <v>3.47356233114628</v>
      </c>
      <c r="O2326" s="156">
        <v>5.6135513098286296</v>
      </c>
      <c r="P2326" s="152" t="s">
        <v>17449</v>
      </c>
      <c r="Q2326" s="157">
        <v>0</v>
      </c>
      <c r="R2326" s="152"/>
      <c r="S2326" s="157">
        <v>0</v>
      </c>
      <c r="T2326" s="152"/>
      <c r="U2326" s="156">
        <v>7.24</v>
      </c>
      <c r="V2326" s="152" t="s">
        <v>157</v>
      </c>
      <c r="W2326" s="152" t="s">
        <v>95</v>
      </c>
      <c r="X2326" s="155">
        <v>5.3402886409999999</v>
      </c>
      <c r="Y2326" s="152" t="s">
        <v>159</v>
      </c>
      <c r="Z2326" s="154">
        <v>43343</v>
      </c>
      <c r="AA2326" s="153" t="s">
        <v>4326</v>
      </c>
      <c r="AB2326" s="152" t="s">
        <v>1872</v>
      </c>
      <c r="AC2326" s="152" t="s">
        <v>236</v>
      </c>
      <c r="AD2326" s="152" t="s">
        <v>183</v>
      </c>
    </row>
    <row r="2327" spans="1:30">
      <c r="A2327" s="189" t="s">
        <v>17450</v>
      </c>
      <c r="B2327" s="189" t="s">
        <v>17451</v>
      </c>
      <c r="C2327" s="154">
        <v>43830</v>
      </c>
      <c r="D2327" s="155">
        <v>1.0189999999999999</v>
      </c>
      <c r="E2327" s="155">
        <v>1.0980000000000001</v>
      </c>
      <c r="F2327" s="156">
        <v>9.8231827111957895E-2</v>
      </c>
      <c r="G2327" s="154">
        <v>43829</v>
      </c>
      <c r="H2327" s="155">
        <v>1.018</v>
      </c>
      <c r="I2327" s="156">
        <v>5.6095972058766304</v>
      </c>
      <c r="J2327" s="152" t="s">
        <v>17452</v>
      </c>
      <c r="K2327" s="156">
        <v>0.41382061619220201</v>
      </c>
      <c r="L2327" s="156">
        <v>1.00623253723168</v>
      </c>
      <c r="M2327" s="185">
        <v>1.50528371258258</v>
      </c>
      <c r="N2327" s="156">
        <v>3.21649246771049</v>
      </c>
      <c r="O2327" s="156">
        <v>5.6095972058766304</v>
      </c>
      <c r="P2327" s="152" t="s">
        <v>17452</v>
      </c>
      <c r="Q2327" s="157">
        <v>0</v>
      </c>
      <c r="R2327" s="152"/>
      <c r="S2327" s="157">
        <v>0</v>
      </c>
      <c r="T2327" s="152"/>
      <c r="U2327" s="156">
        <v>8.0335000000000001</v>
      </c>
      <c r="V2327" s="152" t="s">
        <v>157</v>
      </c>
      <c r="W2327" s="152" t="s">
        <v>95</v>
      </c>
      <c r="X2327" s="155">
        <v>0.29995704049999999</v>
      </c>
      <c r="Y2327" s="152" t="s">
        <v>159</v>
      </c>
      <c r="Z2327" s="154">
        <v>43332</v>
      </c>
      <c r="AA2327" s="153" t="s">
        <v>4326</v>
      </c>
      <c r="AB2327" s="152" t="s">
        <v>1557</v>
      </c>
      <c r="AC2327" s="152" t="s">
        <v>196</v>
      </c>
      <c r="AD2327" s="152" t="s">
        <v>207</v>
      </c>
    </row>
    <row r="2328" spans="1:30">
      <c r="A2328" s="189" t="s">
        <v>1440</v>
      </c>
      <c r="B2328" s="189" t="s">
        <v>1441</v>
      </c>
      <c r="C2328" s="154">
        <v>43830</v>
      </c>
      <c r="D2328" s="155">
        <v>1.095</v>
      </c>
      <c r="E2328" s="155">
        <v>1.165</v>
      </c>
      <c r="F2328" s="156">
        <v>0</v>
      </c>
      <c r="G2328" s="154">
        <v>43826</v>
      </c>
      <c r="H2328" s="155">
        <v>1.095</v>
      </c>
      <c r="I2328" s="156">
        <v>5.6074932065217196</v>
      </c>
      <c r="J2328" s="152" t="s">
        <v>17453</v>
      </c>
      <c r="K2328" s="156">
        <v>0.18298261665142301</v>
      </c>
      <c r="L2328" s="156">
        <v>0.366636113657205</v>
      </c>
      <c r="M2328" s="185">
        <v>0.828742539300375</v>
      </c>
      <c r="N2328" s="156">
        <v>1.9149235139860199</v>
      </c>
      <c r="O2328" s="156">
        <v>5.6074932065217196</v>
      </c>
      <c r="P2328" s="152" t="s">
        <v>17453</v>
      </c>
      <c r="Q2328" s="156">
        <v>13.858078613281201</v>
      </c>
      <c r="R2328" s="152" t="s">
        <v>17454</v>
      </c>
      <c r="S2328" s="156">
        <v>18.126314589665601</v>
      </c>
      <c r="T2328" s="152" t="s">
        <v>17455</v>
      </c>
      <c r="U2328" s="156">
        <v>16.5906725</v>
      </c>
      <c r="V2328" s="152" t="s">
        <v>174</v>
      </c>
      <c r="W2328" s="152" t="s">
        <v>197</v>
      </c>
      <c r="X2328" s="155">
        <v>2.1582697019000001</v>
      </c>
      <c r="Y2328" s="152" t="s">
        <v>159</v>
      </c>
      <c r="Z2328" s="154">
        <v>42583</v>
      </c>
      <c r="AA2328" s="153" t="s">
        <v>4326</v>
      </c>
      <c r="AB2328" s="152" t="s">
        <v>952</v>
      </c>
      <c r="AC2328" s="152" t="s">
        <v>470</v>
      </c>
      <c r="AD2328" s="152" t="s">
        <v>241</v>
      </c>
    </row>
    <row r="2329" spans="1:30">
      <c r="A2329" s="189" t="s">
        <v>17456</v>
      </c>
      <c r="B2329" s="189" t="s">
        <v>17457</v>
      </c>
      <c r="C2329" s="154">
        <v>43830</v>
      </c>
      <c r="D2329" s="155">
        <v>1.1299999999999999</v>
      </c>
      <c r="E2329" s="155">
        <v>1.1299999999999999</v>
      </c>
      <c r="F2329" s="156">
        <v>8.8573959255969004E-2</v>
      </c>
      <c r="G2329" s="154">
        <v>43829</v>
      </c>
      <c r="H2329" s="155">
        <v>1.129</v>
      </c>
      <c r="I2329" s="156">
        <v>5.6074766355139998</v>
      </c>
      <c r="J2329" s="152" t="s">
        <v>17458</v>
      </c>
      <c r="K2329" s="156">
        <v>0.53380782918147496</v>
      </c>
      <c r="L2329" s="156">
        <v>2.3550724637681002</v>
      </c>
      <c r="M2329" s="185">
        <v>3.0082041932543202</v>
      </c>
      <c r="N2329" s="156">
        <v>3.6697247706421798</v>
      </c>
      <c r="O2329" s="156">
        <v>5.6074766355139998</v>
      </c>
      <c r="P2329" s="152" t="s">
        <v>17458</v>
      </c>
      <c r="Q2329" s="156">
        <v>12.549800796812701</v>
      </c>
      <c r="R2329" s="152" t="s">
        <v>17459</v>
      </c>
      <c r="S2329" s="157">
        <v>0</v>
      </c>
      <c r="T2329" s="152"/>
      <c r="U2329" s="156">
        <v>13</v>
      </c>
      <c r="V2329" s="152" t="s">
        <v>157</v>
      </c>
      <c r="W2329" s="152" t="s">
        <v>95</v>
      </c>
      <c r="X2329" s="155">
        <v>6.7655966400000003E-2</v>
      </c>
      <c r="Y2329" s="152" t="s">
        <v>159</v>
      </c>
      <c r="Z2329" s="154">
        <v>42788</v>
      </c>
      <c r="AA2329" s="153" t="s">
        <v>4326</v>
      </c>
      <c r="AB2329" s="152" t="s">
        <v>17460</v>
      </c>
      <c r="AC2329" s="152" t="s">
        <v>203</v>
      </c>
      <c r="AD2329" s="152" t="s">
        <v>207</v>
      </c>
    </row>
    <row r="2330" spans="1:30">
      <c r="A2330" s="189" t="s">
        <v>17461</v>
      </c>
      <c r="B2330" s="189" t="s">
        <v>17462</v>
      </c>
      <c r="C2330" s="154">
        <v>43830</v>
      </c>
      <c r="D2330" s="155">
        <v>1.1870000000000001</v>
      </c>
      <c r="E2330" s="155">
        <v>1.4430000000000001</v>
      </c>
      <c r="F2330" s="156">
        <v>0.16877637130801401</v>
      </c>
      <c r="G2330" s="154">
        <v>43829</v>
      </c>
      <c r="H2330" s="155">
        <v>1.1850000000000001</v>
      </c>
      <c r="I2330" s="156">
        <v>5.6049822064056798</v>
      </c>
      <c r="J2330" s="152" t="s">
        <v>788</v>
      </c>
      <c r="K2330" s="156">
        <v>0.59322033898306303</v>
      </c>
      <c r="L2330" s="156">
        <v>2.77056277056277</v>
      </c>
      <c r="M2330" s="185">
        <v>2.8596187175043402</v>
      </c>
      <c r="N2330" s="156">
        <v>4.7661076787290302</v>
      </c>
      <c r="O2330" s="156">
        <v>5.6049822064056798</v>
      </c>
      <c r="P2330" s="152" t="s">
        <v>788</v>
      </c>
      <c r="Q2330" s="156">
        <v>10.665650883886499</v>
      </c>
      <c r="R2330" s="152" t="s">
        <v>819</v>
      </c>
      <c r="S2330" s="156">
        <v>11.273147595051499</v>
      </c>
      <c r="T2330" s="152" t="s">
        <v>17463</v>
      </c>
      <c r="U2330" s="156">
        <v>51.804005600000004</v>
      </c>
      <c r="V2330" s="152" t="s">
        <v>157</v>
      </c>
      <c r="W2330" s="152" t="s">
        <v>158</v>
      </c>
      <c r="X2330" s="155">
        <v>5.0023225800000001E-2</v>
      </c>
      <c r="Y2330" s="152" t="s">
        <v>159</v>
      </c>
      <c r="Z2330" s="154">
        <v>39750</v>
      </c>
      <c r="AA2330" s="153" t="s">
        <v>4326</v>
      </c>
      <c r="AB2330" s="152" t="s">
        <v>901</v>
      </c>
      <c r="AC2330" s="152" t="s">
        <v>211</v>
      </c>
      <c r="AD2330" s="152" t="s">
        <v>181</v>
      </c>
    </row>
    <row r="2331" spans="1:30">
      <c r="A2331" s="189" t="s">
        <v>1466</v>
      </c>
      <c r="B2331" s="189" t="s">
        <v>1467</v>
      </c>
      <c r="C2331" s="154">
        <v>43830</v>
      </c>
      <c r="D2331" s="155">
        <v>1.0351999999999999</v>
      </c>
      <c r="E2331" s="155">
        <v>1.1442000000000001</v>
      </c>
      <c r="F2331" s="156">
        <v>9.6609023282833804E-3</v>
      </c>
      <c r="G2331" s="154">
        <v>43829</v>
      </c>
      <c r="H2331" s="155">
        <v>1.0350999999999999</v>
      </c>
      <c r="I2331" s="156">
        <v>5.6020624270379402</v>
      </c>
      <c r="J2331" s="152" t="s">
        <v>17464</v>
      </c>
      <c r="K2331" s="156">
        <v>0.181814880284275</v>
      </c>
      <c r="L2331" s="156">
        <v>0.47613219086888398</v>
      </c>
      <c r="M2331" s="185">
        <v>1.1664075728294101</v>
      </c>
      <c r="N2331" s="156">
        <v>2.67518413357082</v>
      </c>
      <c r="O2331" s="156">
        <v>5.6020624270379402</v>
      </c>
      <c r="P2331" s="152" t="s">
        <v>17464</v>
      </c>
      <c r="Q2331" s="156">
        <v>14.6879969678835</v>
      </c>
      <c r="R2331" s="152" t="s">
        <v>17465</v>
      </c>
      <c r="S2331" s="157">
        <v>0</v>
      </c>
      <c r="T2331" s="152"/>
      <c r="U2331" s="156">
        <v>14.98618576</v>
      </c>
      <c r="V2331" s="152" t="s">
        <v>163</v>
      </c>
      <c r="W2331" s="152" t="s">
        <v>95</v>
      </c>
      <c r="X2331" s="155">
        <v>31.103812075899999</v>
      </c>
      <c r="Y2331" s="152" t="s">
        <v>159</v>
      </c>
      <c r="Z2331" s="154">
        <v>42941</v>
      </c>
      <c r="AA2331" s="153" t="s">
        <v>4326</v>
      </c>
      <c r="AB2331" s="152" t="s">
        <v>1243</v>
      </c>
      <c r="AC2331" s="152" t="s">
        <v>249</v>
      </c>
      <c r="AD2331" s="152" t="s">
        <v>185</v>
      </c>
    </row>
    <row r="2332" spans="1:30">
      <c r="A2332" s="189" t="s">
        <v>17466</v>
      </c>
      <c r="B2332" s="189" t="s">
        <v>17467</v>
      </c>
      <c r="C2332" s="154">
        <v>43830</v>
      </c>
      <c r="D2332" s="155">
        <v>1.2596000000000001</v>
      </c>
      <c r="E2332" s="155">
        <v>1.7806</v>
      </c>
      <c r="F2332" s="156">
        <v>0.159033078880402</v>
      </c>
      <c r="G2332" s="154">
        <v>43829</v>
      </c>
      <c r="H2332" s="155">
        <v>1.2576000000000001</v>
      </c>
      <c r="I2332" s="156">
        <v>5.6002750798041001</v>
      </c>
      <c r="J2332" s="152" t="s">
        <v>753</v>
      </c>
      <c r="K2332" s="156">
        <v>0.65526610196579305</v>
      </c>
      <c r="L2332" s="156">
        <v>1.93412640608561</v>
      </c>
      <c r="M2332" s="185">
        <v>2.64852751624997</v>
      </c>
      <c r="N2332" s="156">
        <v>4.7920133111480903</v>
      </c>
      <c r="O2332" s="156">
        <v>5.6002750798041001</v>
      </c>
      <c r="P2332" s="152" t="s">
        <v>753</v>
      </c>
      <c r="Q2332" s="156">
        <v>14.063214810459399</v>
      </c>
      <c r="R2332" s="152" t="s">
        <v>698</v>
      </c>
      <c r="S2332" s="156">
        <v>5.3617801047179796</v>
      </c>
      <c r="T2332" s="152" t="s">
        <v>17468</v>
      </c>
      <c r="U2332" s="156">
        <v>95.508939960000006</v>
      </c>
      <c r="V2332" s="152" t="s">
        <v>163</v>
      </c>
      <c r="W2332" s="152" t="s">
        <v>186</v>
      </c>
      <c r="X2332" s="155">
        <v>1.9625107593</v>
      </c>
      <c r="Y2332" s="152" t="s">
        <v>159</v>
      </c>
      <c r="Z2332" s="154">
        <v>39552</v>
      </c>
      <c r="AA2332" s="153" t="s">
        <v>4326</v>
      </c>
      <c r="AB2332" s="152" t="s">
        <v>6539</v>
      </c>
      <c r="AC2332" s="152" t="s">
        <v>219</v>
      </c>
      <c r="AD2332" s="152" t="s">
        <v>181</v>
      </c>
    </row>
    <row r="2333" spans="1:30">
      <c r="A2333" s="189" t="s">
        <v>1624</v>
      </c>
      <c r="B2333" s="189" t="s">
        <v>1625</v>
      </c>
      <c r="C2333" s="154">
        <v>43830</v>
      </c>
      <c r="D2333" s="155">
        <v>1.1080000000000001</v>
      </c>
      <c r="E2333" s="155">
        <v>1.4</v>
      </c>
      <c r="F2333" s="156">
        <v>0</v>
      </c>
      <c r="G2333" s="154">
        <v>43829</v>
      </c>
      <c r="H2333" s="155">
        <v>1.1080000000000001</v>
      </c>
      <c r="I2333" s="156">
        <v>5.6001000006823203</v>
      </c>
      <c r="J2333" s="152" t="s">
        <v>17469</v>
      </c>
      <c r="K2333" s="156">
        <v>0.45330915684498602</v>
      </c>
      <c r="L2333" s="156">
        <v>0.91074681238616195</v>
      </c>
      <c r="M2333" s="185">
        <v>1.7425521306585701</v>
      </c>
      <c r="N2333" s="156">
        <v>4.0760969042975201</v>
      </c>
      <c r="O2333" s="156">
        <v>5.6001000006823203</v>
      </c>
      <c r="P2333" s="152" t="s">
        <v>17469</v>
      </c>
      <c r="Q2333" s="156">
        <v>11.0309622864317</v>
      </c>
      <c r="R2333" s="152" t="s">
        <v>17470</v>
      </c>
      <c r="S2333" s="156">
        <v>10.2956579004289</v>
      </c>
      <c r="T2333" s="152" t="s">
        <v>17471</v>
      </c>
      <c r="U2333" s="156">
        <v>45.605493199999998</v>
      </c>
      <c r="V2333" s="152" t="s">
        <v>157</v>
      </c>
      <c r="W2333" s="152" t="s">
        <v>186</v>
      </c>
      <c r="X2333" s="155">
        <v>9.8207855417999994</v>
      </c>
      <c r="Y2333" s="152" t="s">
        <v>159</v>
      </c>
      <c r="Z2333" s="154">
        <v>41527</v>
      </c>
      <c r="AA2333" s="153" t="s">
        <v>4326</v>
      </c>
      <c r="AB2333" s="152" t="s">
        <v>576</v>
      </c>
      <c r="AC2333" s="152" t="s">
        <v>175</v>
      </c>
      <c r="AD2333" s="152" t="s">
        <v>247</v>
      </c>
    </row>
    <row r="2334" spans="1:30">
      <c r="A2334" s="189" t="s">
        <v>1487</v>
      </c>
      <c r="B2334" s="189" t="s">
        <v>1488</v>
      </c>
      <c r="C2334" s="154">
        <v>43830</v>
      </c>
      <c r="D2334" s="155">
        <v>1.0510999999999999</v>
      </c>
      <c r="E2334" s="155">
        <v>1.1187</v>
      </c>
      <c r="F2334" s="156">
        <v>5.7115659209893102E-2</v>
      </c>
      <c r="G2334" s="154">
        <v>43826</v>
      </c>
      <c r="H2334" s="155">
        <v>1.0505</v>
      </c>
      <c r="I2334" s="156">
        <v>5.5943469150465903</v>
      </c>
      <c r="J2334" s="152" t="s">
        <v>17472</v>
      </c>
      <c r="K2334" s="156">
        <v>0.28623222974907497</v>
      </c>
      <c r="L2334" s="156">
        <v>0.563757140271687</v>
      </c>
      <c r="M2334" s="185">
        <v>1.0039647709094099</v>
      </c>
      <c r="N2334" s="156">
        <v>2.6950137244066998</v>
      </c>
      <c r="O2334" s="156">
        <v>5.5943469150465903</v>
      </c>
      <c r="P2334" s="152" t="s">
        <v>17472</v>
      </c>
      <c r="Q2334" s="157">
        <v>0</v>
      </c>
      <c r="R2334" s="152"/>
      <c r="S2334" s="157">
        <v>0</v>
      </c>
      <c r="T2334" s="152"/>
      <c r="U2334" s="156">
        <v>12.13649839</v>
      </c>
      <c r="V2334" s="152" t="s">
        <v>174</v>
      </c>
      <c r="W2334" s="152" t="s">
        <v>95</v>
      </c>
      <c r="X2334" s="155">
        <v>6.2885363406000003</v>
      </c>
      <c r="Y2334" s="152" t="s">
        <v>159</v>
      </c>
      <c r="Z2334" s="154">
        <v>43245</v>
      </c>
      <c r="AA2334" s="153" t="s">
        <v>4326</v>
      </c>
      <c r="AB2334" s="152" t="s">
        <v>1450</v>
      </c>
      <c r="AC2334" s="152" t="s">
        <v>570</v>
      </c>
      <c r="AD2334" s="152" t="s">
        <v>207</v>
      </c>
    </row>
    <row r="2335" spans="1:30">
      <c r="A2335" s="189" t="s">
        <v>1511</v>
      </c>
      <c r="B2335" s="189" t="s">
        <v>1512</v>
      </c>
      <c r="C2335" s="154">
        <v>43830</v>
      </c>
      <c r="D2335" s="155">
        <v>1.081</v>
      </c>
      <c r="E2335" s="155">
        <v>1.492</v>
      </c>
      <c r="F2335" s="156">
        <v>0</v>
      </c>
      <c r="G2335" s="154">
        <v>43829</v>
      </c>
      <c r="H2335" s="155">
        <v>1.081</v>
      </c>
      <c r="I2335" s="156">
        <v>5.5936142767654902</v>
      </c>
      <c r="J2335" s="152" t="s">
        <v>17473</v>
      </c>
      <c r="K2335" s="156">
        <v>0.18535681186284</v>
      </c>
      <c r="L2335" s="156">
        <v>0.63520452862913102</v>
      </c>
      <c r="M2335" s="185">
        <v>1.3565773066084299</v>
      </c>
      <c r="N2335" s="156">
        <v>2.8308547947045599</v>
      </c>
      <c r="O2335" s="156">
        <v>5.5936142767654902</v>
      </c>
      <c r="P2335" s="152" t="s">
        <v>17473</v>
      </c>
      <c r="Q2335" s="156">
        <v>14.6425578203483</v>
      </c>
      <c r="R2335" s="152" t="s">
        <v>17474</v>
      </c>
      <c r="S2335" s="156">
        <v>17.2134911264606</v>
      </c>
      <c r="T2335" s="152" t="s">
        <v>17475</v>
      </c>
      <c r="U2335" s="156">
        <v>16.645953599999999</v>
      </c>
      <c r="V2335" s="152" t="s">
        <v>157</v>
      </c>
      <c r="W2335" s="152" t="s">
        <v>166</v>
      </c>
      <c r="X2335" s="155">
        <v>35.205639428399998</v>
      </c>
      <c r="Y2335" s="152" t="s">
        <v>159</v>
      </c>
      <c r="Z2335" s="154">
        <v>42597</v>
      </c>
      <c r="AA2335" s="153" t="s">
        <v>4326</v>
      </c>
      <c r="AB2335" s="152" t="s">
        <v>1345</v>
      </c>
      <c r="AC2335" s="152" t="s">
        <v>164</v>
      </c>
      <c r="AD2335" s="152" t="s">
        <v>162</v>
      </c>
    </row>
    <row r="2336" spans="1:30">
      <c r="A2336" s="189" t="s">
        <v>1508</v>
      </c>
      <c r="B2336" s="189" t="s">
        <v>1509</v>
      </c>
      <c r="C2336" s="154">
        <v>43830</v>
      </c>
      <c r="D2336" s="155">
        <v>1.0313000000000001</v>
      </c>
      <c r="E2336" s="155">
        <v>1.0643</v>
      </c>
      <c r="F2336" s="156">
        <v>1.93967607409683E-2</v>
      </c>
      <c r="G2336" s="154">
        <v>43829</v>
      </c>
      <c r="H2336" s="155">
        <v>1.0310999999999999</v>
      </c>
      <c r="I2336" s="156">
        <v>5.5927861265371002</v>
      </c>
      <c r="J2336" s="152" t="s">
        <v>17476</v>
      </c>
      <c r="K2336" s="156">
        <v>0.174842156386599</v>
      </c>
      <c r="L2336" s="156">
        <v>0.63195891327640596</v>
      </c>
      <c r="M2336" s="185">
        <v>1.0822173312511001</v>
      </c>
      <c r="N2336" s="156">
        <v>2.7258496523966</v>
      </c>
      <c r="O2336" s="156">
        <v>5.5927861265371002</v>
      </c>
      <c r="P2336" s="152" t="s">
        <v>17476</v>
      </c>
      <c r="Q2336" s="157">
        <v>0</v>
      </c>
      <c r="R2336" s="152"/>
      <c r="S2336" s="157">
        <v>0</v>
      </c>
      <c r="T2336" s="152"/>
      <c r="U2336" s="156">
        <v>6.4797655299999999</v>
      </c>
      <c r="V2336" s="152" t="s">
        <v>174</v>
      </c>
      <c r="W2336" s="152" t="s">
        <v>95</v>
      </c>
      <c r="X2336" s="155">
        <v>5.137380888</v>
      </c>
      <c r="Y2336" s="152" t="s">
        <v>159</v>
      </c>
      <c r="Z2336" s="154">
        <v>43406</v>
      </c>
      <c r="AA2336" s="153" t="s">
        <v>4326</v>
      </c>
      <c r="AB2336" s="152" t="s">
        <v>1510</v>
      </c>
      <c r="AC2336" s="152" t="s">
        <v>198</v>
      </c>
      <c r="AD2336" s="152" t="s">
        <v>207</v>
      </c>
    </row>
    <row r="2337" spans="1:30">
      <c r="A2337" s="189" t="s">
        <v>1451</v>
      </c>
      <c r="B2337" s="189" t="s">
        <v>1452</v>
      </c>
      <c r="C2337" s="154">
        <v>43830</v>
      </c>
      <c r="D2337" s="155">
        <v>1.0206</v>
      </c>
      <c r="E2337" s="155">
        <v>1.0586</v>
      </c>
      <c r="F2337" s="156">
        <v>0</v>
      </c>
      <c r="G2337" s="154">
        <v>43829</v>
      </c>
      <c r="H2337" s="155">
        <v>1.0206</v>
      </c>
      <c r="I2337" s="156">
        <v>5.5916953131232603</v>
      </c>
      <c r="J2337" s="152" t="s">
        <v>17477</v>
      </c>
      <c r="K2337" s="156">
        <v>0.15701668302258301</v>
      </c>
      <c r="L2337" s="156">
        <v>0.43298563274944502</v>
      </c>
      <c r="M2337" s="185">
        <v>0.73033692723787602</v>
      </c>
      <c r="N2337" s="156">
        <v>2.3461744248985101</v>
      </c>
      <c r="O2337" s="156">
        <v>5.5916953131232603</v>
      </c>
      <c r="P2337" s="152" t="s">
        <v>17477</v>
      </c>
      <c r="Q2337" s="157">
        <v>0</v>
      </c>
      <c r="R2337" s="152"/>
      <c r="S2337" s="157">
        <v>0</v>
      </c>
      <c r="T2337" s="152"/>
      <c r="U2337" s="156">
        <v>5.8873520600000004</v>
      </c>
      <c r="V2337" s="152" t="s">
        <v>157</v>
      </c>
      <c r="W2337" s="152" t="s">
        <v>95</v>
      </c>
      <c r="X2337" s="155">
        <v>11.2492832509</v>
      </c>
      <c r="Y2337" s="152" t="s">
        <v>159</v>
      </c>
      <c r="Z2337" s="154">
        <v>43426</v>
      </c>
      <c r="AA2337" s="153" t="s">
        <v>4326</v>
      </c>
      <c r="AB2337" s="152" t="s">
        <v>4859</v>
      </c>
      <c r="AC2337" s="152" t="s">
        <v>279</v>
      </c>
      <c r="AD2337" s="152" t="s">
        <v>173</v>
      </c>
    </row>
    <row r="2338" spans="1:30">
      <c r="A2338" s="189" t="s">
        <v>4084</v>
      </c>
      <c r="B2338" s="189" t="s">
        <v>4085</v>
      </c>
      <c r="C2338" s="154">
        <v>43830</v>
      </c>
      <c r="D2338" s="155">
        <v>1.173</v>
      </c>
      <c r="E2338" s="155">
        <v>1.669</v>
      </c>
      <c r="F2338" s="156">
        <v>0.17079419299744</v>
      </c>
      <c r="G2338" s="154">
        <v>43829</v>
      </c>
      <c r="H2338" s="155">
        <v>1.171</v>
      </c>
      <c r="I2338" s="156">
        <v>5.5805580558055903</v>
      </c>
      <c r="J2338" s="152" t="s">
        <v>4095</v>
      </c>
      <c r="K2338" s="156">
        <v>0.51413881748072598</v>
      </c>
      <c r="L2338" s="156">
        <v>1.5584415584415701</v>
      </c>
      <c r="M2338" s="185">
        <v>2.00000000000002</v>
      </c>
      <c r="N2338" s="156">
        <v>3.1662269129287601</v>
      </c>
      <c r="O2338" s="156">
        <v>5.5805580558055903</v>
      </c>
      <c r="P2338" s="152" t="s">
        <v>4095</v>
      </c>
      <c r="Q2338" s="156">
        <v>10.660377358490599</v>
      </c>
      <c r="R2338" s="152" t="s">
        <v>6945</v>
      </c>
      <c r="S2338" s="156">
        <v>13.005780346820799</v>
      </c>
      <c r="T2338" s="152" t="s">
        <v>6946</v>
      </c>
      <c r="U2338" s="156">
        <v>81.463334599999996</v>
      </c>
      <c r="V2338" s="152" t="s">
        <v>157</v>
      </c>
      <c r="W2338" s="152" t="s">
        <v>166</v>
      </c>
      <c r="X2338" s="155">
        <v>2.7501401701999999</v>
      </c>
      <c r="Y2338" s="152" t="s">
        <v>159</v>
      </c>
      <c r="Z2338" s="154">
        <v>39718</v>
      </c>
      <c r="AA2338" s="153" t="s">
        <v>4326</v>
      </c>
      <c r="AB2338" s="152" t="s">
        <v>6947</v>
      </c>
      <c r="AC2338" s="152" t="s">
        <v>270</v>
      </c>
      <c r="AD2338" s="152" t="s">
        <v>181</v>
      </c>
    </row>
    <row r="2339" spans="1:30">
      <c r="A2339" s="189" t="s">
        <v>17478</v>
      </c>
      <c r="B2339" s="189" t="s">
        <v>17479</v>
      </c>
      <c r="C2339" s="154">
        <v>43830</v>
      </c>
      <c r="D2339" s="155">
        <v>1.0772999999999999</v>
      </c>
      <c r="E2339" s="155">
        <v>1.5748</v>
      </c>
      <c r="F2339" s="156">
        <v>-9.2816038611434094E-3</v>
      </c>
      <c r="G2339" s="154">
        <v>43829</v>
      </c>
      <c r="H2339" s="155">
        <v>1.0773999999999999</v>
      </c>
      <c r="I2339" s="156">
        <v>5.5805105491927902</v>
      </c>
      <c r="J2339" s="152" t="s">
        <v>823</v>
      </c>
      <c r="K2339" s="156">
        <v>0.120817843866174</v>
      </c>
      <c r="L2339" s="156">
        <v>0.36333147009503303</v>
      </c>
      <c r="M2339" s="185">
        <v>0.90682135031395195</v>
      </c>
      <c r="N2339" s="156">
        <v>2.1714803735664798</v>
      </c>
      <c r="O2339" s="156">
        <v>5.5805105491927902</v>
      </c>
      <c r="P2339" s="152" t="s">
        <v>823</v>
      </c>
      <c r="Q2339" s="156">
        <v>13.628541541069399</v>
      </c>
      <c r="R2339" s="152" t="s">
        <v>16870</v>
      </c>
      <c r="S2339" s="156">
        <v>16.590903399247601</v>
      </c>
      <c r="T2339" s="152" t="s">
        <v>17480</v>
      </c>
      <c r="U2339" s="156">
        <v>17.217559445105799</v>
      </c>
      <c r="V2339" s="152" t="s">
        <v>157</v>
      </c>
      <c r="W2339" s="152" t="s">
        <v>166</v>
      </c>
      <c r="X2339" s="155">
        <v>1.0819521756999999</v>
      </c>
      <c r="Y2339" s="152" t="s">
        <v>159</v>
      </c>
      <c r="Z2339" s="154">
        <v>42285</v>
      </c>
      <c r="AA2339" s="153" t="s">
        <v>4326</v>
      </c>
      <c r="AB2339" s="152" t="s">
        <v>870</v>
      </c>
      <c r="AC2339" s="152" t="s">
        <v>217</v>
      </c>
      <c r="AD2339" s="152" t="s">
        <v>204</v>
      </c>
    </row>
    <row r="2340" spans="1:30">
      <c r="A2340" s="189" t="s">
        <v>1457</v>
      </c>
      <c r="B2340" s="189" t="s">
        <v>1458</v>
      </c>
      <c r="C2340" s="154">
        <v>43830</v>
      </c>
      <c r="D2340" s="155">
        <v>1.141</v>
      </c>
      <c r="E2340" s="155">
        <v>1.141</v>
      </c>
      <c r="F2340" s="156">
        <v>1.75315568022467E-2</v>
      </c>
      <c r="G2340" s="154">
        <v>43829</v>
      </c>
      <c r="H2340" s="155">
        <v>1.1408</v>
      </c>
      <c r="I2340" s="156">
        <v>5.5797168501896897</v>
      </c>
      <c r="J2340" s="152" t="s">
        <v>17481</v>
      </c>
      <c r="K2340" s="156">
        <v>0.12285012285014101</v>
      </c>
      <c r="L2340" s="156">
        <v>0.440140845070427</v>
      </c>
      <c r="M2340" s="185">
        <v>1.3411493027800201</v>
      </c>
      <c r="N2340" s="156">
        <v>2.7742749054224398</v>
      </c>
      <c r="O2340" s="156">
        <v>5.5797168501896897</v>
      </c>
      <c r="P2340" s="152" t="s">
        <v>17481</v>
      </c>
      <c r="Q2340" s="157">
        <v>0</v>
      </c>
      <c r="R2340" s="152"/>
      <c r="S2340" s="157">
        <v>0</v>
      </c>
      <c r="T2340" s="152"/>
      <c r="U2340" s="156">
        <v>8.8168277000000099</v>
      </c>
      <c r="V2340" s="152" t="s">
        <v>163</v>
      </c>
      <c r="W2340" s="152" t="s">
        <v>95</v>
      </c>
      <c r="X2340" s="155">
        <v>30.3328755894</v>
      </c>
      <c r="Y2340" s="152" t="s">
        <v>159</v>
      </c>
      <c r="Z2340" s="154">
        <v>43174</v>
      </c>
      <c r="AA2340" s="153" t="s">
        <v>4326</v>
      </c>
      <c r="AB2340" s="152" t="s">
        <v>4861</v>
      </c>
      <c r="AC2340" s="152" t="s">
        <v>1127</v>
      </c>
      <c r="AD2340" s="152" t="s">
        <v>181</v>
      </c>
    </row>
    <row r="2341" spans="1:30">
      <c r="A2341" s="189" t="s">
        <v>17482</v>
      </c>
      <c r="B2341" s="189" t="s">
        <v>17483</v>
      </c>
      <c r="C2341" s="154">
        <v>43830</v>
      </c>
      <c r="D2341" s="155">
        <v>1.0789</v>
      </c>
      <c r="E2341" s="155">
        <v>1.4347000000000001</v>
      </c>
      <c r="F2341" s="156">
        <v>5.56431419827444E-2</v>
      </c>
      <c r="G2341" s="154">
        <v>43826</v>
      </c>
      <c r="H2341" s="155">
        <v>1.0783</v>
      </c>
      <c r="I2341" s="156">
        <v>5.5674147404567904</v>
      </c>
      <c r="J2341" s="152" t="s">
        <v>17484</v>
      </c>
      <c r="K2341" s="156">
        <v>0.213635519227205</v>
      </c>
      <c r="L2341" s="156">
        <v>0.48430660333426001</v>
      </c>
      <c r="M2341" s="185">
        <v>1.3908481762482501</v>
      </c>
      <c r="N2341" s="156">
        <v>2.7719580342405701</v>
      </c>
      <c r="O2341" s="156">
        <v>5.5674147404567904</v>
      </c>
      <c r="P2341" s="152" t="s">
        <v>17484</v>
      </c>
      <c r="Q2341" s="156">
        <v>13.1834709827917</v>
      </c>
      <c r="R2341" s="152" t="s">
        <v>17485</v>
      </c>
      <c r="S2341" s="156">
        <v>15.8702519616371</v>
      </c>
      <c r="T2341" s="152" t="s">
        <v>17486</v>
      </c>
      <c r="U2341" s="156">
        <v>50.746713139999997</v>
      </c>
      <c r="V2341" s="152" t="s">
        <v>174</v>
      </c>
      <c r="W2341" s="152" t="s">
        <v>166</v>
      </c>
      <c r="X2341" s="155">
        <v>0.28422448350000001</v>
      </c>
      <c r="Y2341" s="152" t="s">
        <v>159</v>
      </c>
      <c r="Z2341" s="154">
        <v>41607</v>
      </c>
      <c r="AA2341" s="153" t="s">
        <v>4326</v>
      </c>
      <c r="AB2341" s="152" t="s">
        <v>780</v>
      </c>
      <c r="AC2341" s="152" t="s">
        <v>236</v>
      </c>
      <c r="AD2341" s="152" t="s">
        <v>162</v>
      </c>
    </row>
    <row r="2342" spans="1:30">
      <c r="A2342" s="189" t="s">
        <v>17487</v>
      </c>
      <c r="B2342" s="189" t="s">
        <v>17488</v>
      </c>
      <c r="C2342" s="154">
        <v>43830</v>
      </c>
      <c r="D2342" s="155">
        <v>1.0634999999999999</v>
      </c>
      <c r="E2342" s="155">
        <v>1.0634999999999999</v>
      </c>
      <c r="F2342" s="156">
        <v>0.188412623645764</v>
      </c>
      <c r="G2342" s="154">
        <v>43829</v>
      </c>
      <c r="H2342" s="155">
        <v>1.0615000000000001</v>
      </c>
      <c r="I2342" s="156">
        <v>5.55831265508683</v>
      </c>
      <c r="J2342" s="152" t="s">
        <v>17489</v>
      </c>
      <c r="K2342" s="156">
        <v>0.51034873830449401</v>
      </c>
      <c r="L2342" s="156">
        <v>1.6827612582464699</v>
      </c>
      <c r="M2342" s="185">
        <v>1.9068608662322499</v>
      </c>
      <c r="N2342" s="156">
        <v>3.0423408584439402</v>
      </c>
      <c r="O2342" s="156">
        <v>5.55831265508683</v>
      </c>
      <c r="P2342" s="152" t="s">
        <v>17489</v>
      </c>
      <c r="Q2342" s="157">
        <v>0</v>
      </c>
      <c r="R2342" s="152"/>
      <c r="S2342" s="157">
        <v>0</v>
      </c>
      <c r="T2342" s="152"/>
      <c r="U2342" s="156">
        <v>6.3499999999999899</v>
      </c>
      <c r="V2342" s="152" t="s">
        <v>157</v>
      </c>
      <c r="W2342" s="152" t="s">
        <v>95</v>
      </c>
      <c r="X2342" s="155">
        <v>9.7173925800000005E-2</v>
      </c>
      <c r="Y2342" s="152" t="s">
        <v>159</v>
      </c>
      <c r="Z2342" s="154">
        <v>43369</v>
      </c>
      <c r="AA2342" s="153" t="s">
        <v>4326</v>
      </c>
      <c r="AB2342" s="152" t="s">
        <v>2937</v>
      </c>
      <c r="AC2342" s="152" t="s">
        <v>381</v>
      </c>
      <c r="AD2342" s="152" t="s">
        <v>185</v>
      </c>
    </row>
    <row r="2343" spans="1:30">
      <c r="A2343" s="189" t="s">
        <v>1497</v>
      </c>
      <c r="B2343" s="189" t="s">
        <v>1498</v>
      </c>
      <c r="C2343" s="154">
        <v>43830</v>
      </c>
      <c r="D2343" s="155">
        <v>1.044</v>
      </c>
      <c r="E2343" s="155">
        <v>1.419</v>
      </c>
      <c r="F2343" s="156">
        <v>9.5877277085343895E-2</v>
      </c>
      <c r="G2343" s="154">
        <v>43826</v>
      </c>
      <c r="H2343" s="155">
        <v>1.0429999999999999</v>
      </c>
      <c r="I2343" s="156">
        <v>5.55304500262754</v>
      </c>
      <c r="J2343" s="152" t="s">
        <v>17490</v>
      </c>
      <c r="K2343" s="156">
        <v>0.28818443804035498</v>
      </c>
      <c r="L2343" s="156">
        <v>0.57803468208092901</v>
      </c>
      <c r="M2343" s="185">
        <v>0.95153325429234203</v>
      </c>
      <c r="N2343" s="156">
        <v>2.1327843184739801</v>
      </c>
      <c r="O2343" s="156">
        <v>5.55304500262754</v>
      </c>
      <c r="P2343" s="152" t="s">
        <v>17490</v>
      </c>
      <c r="Q2343" s="156">
        <v>12.2349390482934</v>
      </c>
      <c r="R2343" s="152" t="s">
        <v>17491</v>
      </c>
      <c r="S2343" s="156">
        <v>14.7272018721906</v>
      </c>
      <c r="T2343" s="152" t="s">
        <v>17492</v>
      </c>
      <c r="U2343" s="156">
        <v>48.193920800000001</v>
      </c>
      <c r="V2343" s="152" t="s">
        <v>174</v>
      </c>
      <c r="W2343" s="152" t="s">
        <v>197</v>
      </c>
      <c r="X2343" s="155">
        <v>2.7312752192</v>
      </c>
      <c r="Y2343" s="152" t="s">
        <v>159</v>
      </c>
      <c r="Z2343" s="154">
        <v>41583</v>
      </c>
      <c r="AA2343" s="153" t="s">
        <v>4326</v>
      </c>
      <c r="AB2343" s="152" t="s">
        <v>1840</v>
      </c>
      <c r="AC2343" s="152" t="s">
        <v>369</v>
      </c>
      <c r="AD2343" s="152" t="s">
        <v>173</v>
      </c>
    </row>
    <row r="2344" spans="1:30">
      <c r="A2344" s="189" t="s">
        <v>1472</v>
      </c>
      <c r="B2344" s="189" t="s">
        <v>1473</v>
      </c>
      <c r="C2344" s="154">
        <v>43830</v>
      </c>
      <c r="D2344" s="155">
        <v>1.038</v>
      </c>
      <c r="E2344" s="155">
        <v>1.246</v>
      </c>
      <c r="F2344" s="156">
        <v>0</v>
      </c>
      <c r="G2344" s="154">
        <v>43829</v>
      </c>
      <c r="H2344" s="155">
        <v>1.038</v>
      </c>
      <c r="I2344" s="156">
        <v>5.5529787242132302</v>
      </c>
      <c r="J2344" s="152" t="s">
        <v>17493</v>
      </c>
      <c r="K2344" s="156">
        <v>0.19305019305020499</v>
      </c>
      <c r="L2344" s="156">
        <v>0.463586511163399</v>
      </c>
      <c r="M2344" s="185">
        <v>0.92659036885065005</v>
      </c>
      <c r="N2344" s="156">
        <v>2.5734532587634198</v>
      </c>
      <c r="O2344" s="156">
        <v>5.5529787242132302</v>
      </c>
      <c r="P2344" s="152" t="s">
        <v>17493</v>
      </c>
      <c r="Q2344" s="156">
        <v>13.0719403147463</v>
      </c>
      <c r="R2344" s="152" t="s">
        <v>17494</v>
      </c>
      <c r="S2344" s="156">
        <v>10.486173720961499</v>
      </c>
      <c r="T2344" s="152" t="s">
        <v>17495</v>
      </c>
      <c r="U2344" s="156">
        <v>26.457256399999999</v>
      </c>
      <c r="V2344" s="152" t="s">
        <v>174</v>
      </c>
      <c r="W2344" s="152" t="s">
        <v>158</v>
      </c>
      <c r="X2344" s="155">
        <v>5.6950307424000002</v>
      </c>
      <c r="Y2344" s="152" t="s">
        <v>159</v>
      </c>
      <c r="Z2344" s="154">
        <v>41880</v>
      </c>
      <c r="AA2344" s="153" t="s">
        <v>4326</v>
      </c>
      <c r="AB2344" s="152" t="s">
        <v>684</v>
      </c>
      <c r="AC2344" s="152" t="s">
        <v>325</v>
      </c>
      <c r="AD2344" s="152" t="s">
        <v>173</v>
      </c>
    </row>
    <row r="2345" spans="1:30">
      <c r="A2345" s="189" t="s">
        <v>1506</v>
      </c>
      <c r="B2345" s="189" t="s">
        <v>1507</v>
      </c>
      <c r="C2345" s="154">
        <v>43830</v>
      </c>
      <c r="D2345" s="155">
        <v>1.014</v>
      </c>
      <c r="E2345" s="155">
        <v>1.1619999999999999</v>
      </c>
      <c r="F2345" s="156">
        <v>0</v>
      </c>
      <c r="G2345" s="154">
        <v>43829</v>
      </c>
      <c r="H2345" s="155">
        <v>1.014</v>
      </c>
      <c r="I2345" s="156">
        <v>5.5513861739494503</v>
      </c>
      <c r="J2345" s="152" t="s">
        <v>17496</v>
      </c>
      <c r="K2345" s="156">
        <v>0.197628458498016</v>
      </c>
      <c r="L2345" s="156">
        <v>0.59174693782919197</v>
      </c>
      <c r="M2345" s="185">
        <v>1.28684924806419</v>
      </c>
      <c r="N2345" s="156">
        <v>3.0817021621241998</v>
      </c>
      <c r="O2345" s="156">
        <v>5.5513861739494503</v>
      </c>
      <c r="P2345" s="152" t="s">
        <v>17496</v>
      </c>
      <c r="Q2345" s="156">
        <v>12.5648305680698</v>
      </c>
      <c r="R2345" s="152" t="s">
        <v>17497</v>
      </c>
      <c r="S2345" s="156">
        <v>16.422289285714299</v>
      </c>
      <c r="T2345" s="152" t="s">
        <v>17498</v>
      </c>
      <c r="U2345" s="156">
        <v>17.353667600000001</v>
      </c>
      <c r="V2345" s="152" t="s">
        <v>163</v>
      </c>
      <c r="W2345" s="152" t="s">
        <v>166</v>
      </c>
      <c r="X2345" s="155">
        <v>10.095642481300001</v>
      </c>
      <c r="Y2345" s="152" t="s">
        <v>159</v>
      </c>
      <c r="Z2345" s="154">
        <v>42503</v>
      </c>
      <c r="AA2345" s="153" t="s">
        <v>4326</v>
      </c>
      <c r="AB2345" s="152" t="s">
        <v>1232</v>
      </c>
      <c r="AC2345" s="152" t="s">
        <v>195</v>
      </c>
      <c r="AD2345" s="152" t="s">
        <v>213</v>
      </c>
    </row>
    <row r="2346" spans="1:30">
      <c r="A2346" s="189" t="s">
        <v>17499</v>
      </c>
      <c r="B2346" s="189" t="s">
        <v>17500</v>
      </c>
      <c r="C2346" s="154">
        <v>43830</v>
      </c>
      <c r="D2346" s="155">
        <v>1.236</v>
      </c>
      <c r="E2346" s="155">
        <v>1.5740000000000001</v>
      </c>
      <c r="F2346" s="156">
        <v>0.324675324675326</v>
      </c>
      <c r="G2346" s="154">
        <v>43829</v>
      </c>
      <c r="H2346" s="155">
        <v>1.232</v>
      </c>
      <c r="I2346" s="156">
        <v>5.5508112724167402</v>
      </c>
      <c r="J2346" s="152" t="s">
        <v>17501</v>
      </c>
      <c r="K2346" s="156">
        <v>1.22850122850122</v>
      </c>
      <c r="L2346" s="156">
        <v>2.8286189683860199</v>
      </c>
      <c r="M2346" s="185">
        <v>2.2332506203473899</v>
      </c>
      <c r="N2346" s="156">
        <v>4.6570702794242198</v>
      </c>
      <c r="O2346" s="156">
        <v>5.5508112724167402</v>
      </c>
      <c r="P2346" s="152" t="s">
        <v>17501</v>
      </c>
      <c r="Q2346" s="156">
        <v>5.6410256410256503</v>
      </c>
      <c r="R2346" s="152" t="s">
        <v>17502</v>
      </c>
      <c r="S2346" s="156">
        <v>3.77833753148614</v>
      </c>
      <c r="T2346" s="152" t="s">
        <v>17503</v>
      </c>
      <c r="U2346" s="156">
        <v>63.871722800000001</v>
      </c>
      <c r="V2346" s="152" t="s">
        <v>157</v>
      </c>
      <c r="W2346" s="152" t="s">
        <v>158</v>
      </c>
      <c r="X2346" s="155">
        <v>1.3771436581000001</v>
      </c>
      <c r="Y2346" s="152" t="s">
        <v>159</v>
      </c>
      <c r="Z2346" s="154">
        <v>40812</v>
      </c>
      <c r="AA2346" s="153" t="s">
        <v>4326</v>
      </c>
      <c r="AB2346" s="152" t="s">
        <v>860</v>
      </c>
      <c r="AC2346" s="152" t="s">
        <v>266</v>
      </c>
      <c r="AD2346" s="152" t="s">
        <v>181</v>
      </c>
    </row>
    <row r="2347" spans="1:30">
      <c r="A2347" s="189" t="s">
        <v>1446</v>
      </c>
      <c r="B2347" s="189" t="s">
        <v>1447</v>
      </c>
      <c r="C2347" s="154">
        <v>43830</v>
      </c>
      <c r="D2347" s="155">
        <v>1.0760000000000001</v>
      </c>
      <c r="E2347" s="155">
        <v>1.5229999999999999</v>
      </c>
      <c r="F2347" s="156">
        <v>0</v>
      </c>
      <c r="G2347" s="154">
        <v>43829</v>
      </c>
      <c r="H2347" s="155">
        <v>1.0760000000000001</v>
      </c>
      <c r="I2347" s="156">
        <v>5.5415649419753104</v>
      </c>
      <c r="J2347" s="152" t="s">
        <v>17504</v>
      </c>
      <c r="K2347" s="156">
        <v>0.18621973929236699</v>
      </c>
      <c r="L2347" s="156">
        <v>0.37313432835821397</v>
      </c>
      <c r="M2347" s="185">
        <v>0.93548662764363999</v>
      </c>
      <c r="N2347" s="156">
        <v>2.5444332296439698</v>
      </c>
      <c r="O2347" s="156">
        <v>5.5415649419753104</v>
      </c>
      <c r="P2347" s="152" t="s">
        <v>17504</v>
      </c>
      <c r="Q2347" s="156">
        <v>13.915716671061301</v>
      </c>
      <c r="R2347" s="152" t="s">
        <v>17505</v>
      </c>
      <c r="S2347" s="156">
        <v>16.570028743080801</v>
      </c>
      <c r="T2347" s="152" t="s">
        <v>17506</v>
      </c>
      <c r="U2347" s="156">
        <v>64.029098399999995</v>
      </c>
      <c r="V2347" s="152" t="s">
        <v>174</v>
      </c>
      <c r="W2347" s="152" t="s">
        <v>166</v>
      </c>
      <c r="X2347" s="155">
        <v>13.5007972123</v>
      </c>
      <c r="Y2347" s="152" t="s">
        <v>159</v>
      </c>
      <c r="Z2347" s="154">
        <v>41079</v>
      </c>
      <c r="AA2347" s="153" t="s">
        <v>4326</v>
      </c>
      <c r="AB2347" s="152" t="s">
        <v>589</v>
      </c>
      <c r="AC2347" s="152" t="s">
        <v>167</v>
      </c>
      <c r="AD2347" s="152" t="s">
        <v>162</v>
      </c>
    </row>
    <row r="2348" spans="1:30">
      <c r="A2348" s="189" t="s">
        <v>17507</v>
      </c>
      <c r="B2348" s="189" t="s">
        <v>17508</v>
      </c>
      <c r="C2348" s="154">
        <v>43830</v>
      </c>
      <c r="D2348" s="155">
        <v>1.0046999999999999</v>
      </c>
      <c r="E2348" s="155">
        <v>1.1365000000000001</v>
      </c>
      <c r="F2348" s="156">
        <v>9.9542106310925894E-3</v>
      </c>
      <c r="G2348" s="154">
        <v>43829</v>
      </c>
      <c r="H2348" s="155">
        <v>1.0045999999999999</v>
      </c>
      <c r="I2348" s="156">
        <v>5.5354272173115904</v>
      </c>
      <c r="J2348" s="152" t="s">
        <v>17509</v>
      </c>
      <c r="K2348" s="156">
        <v>0.14952153110045199</v>
      </c>
      <c r="L2348" s="156">
        <v>0.49002481310163898</v>
      </c>
      <c r="M2348" s="185">
        <v>0.69452392374692296</v>
      </c>
      <c r="N2348" s="156">
        <v>4.7407331603884204</v>
      </c>
      <c r="O2348" s="156">
        <v>5.5354272173115904</v>
      </c>
      <c r="P2348" s="152" t="s">
        <v>17509</v>
      </c>
      <c r="Q2348" s="156">
        <v>10.607565530682001</v>
      </c>
      <c r="R2348" s="152" t="s">
        <v>17510</v>
      </c>
      <c r="S2348" s="157">
        <v>0</v>
      </c>
      <c r="T2348" s="152"/>
      <c r="U2348" s="156">
        <v>14.409107329999999</v>
      </c>
      <c r="V2348" s="152" t="s">
        <v>163</v>
      </c>
      <c r="W2348" s="152" t="s">
        <v>95</v>
      </c>
      <c r="X2348" s="155">
        <v>6.9232600000000005E-5</v>
      </c>
      <c r="Y2348" s="152" t="s">
        <v>159</v>
      </c>
      <c r="Z2348" s="154">
        <v>42757</v>
      </c>
      <c r="AA2348" s="153" t="s">
        <v>4326</v>
      </c>
      <c r="AB2348" s="152" t="s">
        <v>252</v>
      </c>
      <c r="AC2348" s="152" t="s">
        <v>205</v>
      </c>
      <c r="AD2348" s="152" t="s">
        <v>226</v>
      </c>
    </row>
    <row r="2349" spans="1:30">
      <c r="A2349" s="189" t="s">
        <v>1485</v>
      </c>
      <c r="B2349" s="189" t="s">
        <v>1486</v>
      </c>
      <c r="C2349" s="154">
        <v>43830</v>
      </c>
      <c r="D2349" s="155">
        <v>1.1745000000000001</v>
      </c>
      <c r="E2349" s="155">
        <v>1.1745000000000001</v>
      </c>
      <c r="F2349" s="156">
        <v>-8.5135365230707503E-3</v>
      </c>
      <c r="G2349" s="154">
        <v>43829</v>
      </c>
      <c r="H2349" s="155">
        <v>1.1746000000000001</v>
      </c>
      <c r="I2349" s="156">
        <v>5.5350885075029304</v>
      </c>
      <c r="J2349" s="152" t="s">
        <v>17511</v>
      </c>
      <c r="K2349" s="156">
        <v>0.14495225102319501</v>
      </c>
      <c r="L2349" s="156">
        <v>0.50487763135375796</v>
      </c>
      <c r="M2349" s="185">
        <v>1.2325461127391999</v>
      </c>
      <c r="N2349" s="156">
        <v>2.9721199368753299</v>
      </c>
      <c r="O2349" s="156">
        <v>5.5350885075029304</v>
      </c>
      <c r="P2349" s="152" t="s">
        <v>17511</v>
      </c>
      <c r="Q2349" s="156">
        <v>13.6319659442724</v>
      </c>
      <c r="R2349" s="152" t="s">
        <v>17512</v>
      </c>
      <c r="S2349" s="156">
        <v>17.122058236936599</v>
      </c>
      <c r="T2349" s="152" t="s">
        <v>17513</v>
      </c>
      <c r="U2349" s="156">
        <v>17.45</v>
      </c>
      <c r="V2349" s="152" t="s">
        <v>163</v>
      </c>
      <c r="W2349" s="152" t="s">
        <v>166</v>
      </c>
      <c r="X2349" s="155">
        <v>7.8351541973999996</v>
      </c>
      <c r="Y2349" s="152" t="s">
        <v>159</v>
      </c>
      <c r="Z2349" s="154">
        <v>42702</v>
      </c>
      <c r="AA2349" s="153" t="s">
        <v>4326</v>
      </c>
      <c r="AB2349" s="152" t="s">
        <v>1142</v>
      </c>
      <c r="AC2349" s="152" t="s">
        <v>266</v>
      </c>
      <c r="AD2349" s="152" t="s">
        <v>272</v>
      </c>
    </row>
    <row r="2350" spans="1:30">
      <c r="A2350" s="189" t="s">
        <v>1502</v>
      </c>
      <c r="B2350" s="189" t="s">
        <v>1503</v>
      </c>
      <c r="C2350" s="154">
        <v>43830</v>
      </c>
      <c r="D2350" s="155">
        <v>1.1054999999999999</v>
      </c>
      <c r="E2350" s="155">
        <v>1.1054999999999999</v>
      </c>
      <c r="F2350" s="156">
        <v>3.6195819382857299E-2</v>
      </c>
      <c r="G2350" s="154">
        <v>43829</v>
      </c>
      <c r="H2350" s="155">
        <v>1.1051</v>
      </c>
      <c r="I2350" s="156">
        <v>5.5067761023095896</v>
      </c>
      <c r="J2350" s="152" t="s">
        <v>17514</v>
      </c>
      <c r="K2350" s="156">
        <v>0.117732294874104</v>
      </c>
      <c r="L2350" s="156">
        <v>0.54570259208731298</v>
      </c>
      <c r="M2350" s="185">
        <v>1.2640835394339101</v>
      </c>
      <c r="N2350" s="156">
        <v>2.71299823469292</v>
      </c>
      <c r="O2350" s="156">
        <v>5.5067761023095896</v>
      </c>
      <c r="P2350" s="152" t="s">
        <v>17514</v>
      </c>
      <c r="Q2350" s="157">
        <v>0</v>
      </c>
      <c r="R2350" s="152"/>
      <c r="S2350" s="157">
        <v>0</v>
      </c>
      <c r="T2350" s="152"/>
      <c r="U2350" s="156">
        <v>10.55</v>
      </c>
      <c r="V2350" s="152" t="s">
        <v>174</v>
      </c>
      <c r="W2350" s="152" t="s">
        <v>95</v>
      </c>
      <c r="X2350" s="155">
        <v>6.5217311334000003</v>
      </c>
      <c r="Y2350" s="152" t="s">
        <v>159</v>
      </c>
      <c r="Z2350" s="154">
        <v>43202</v>
      </c>
      <c r="AA2350" s="153" t="s">
        <v>4326</v>
      </c>
      <c r="AB2350" s="152" t="s">
        <v>251</v>
      </c>
      <c r="AC2350" s="152" t="s">
        <v>200</v>
      </c>
      <c r="AD2350" s="152" t="s">
        <v>183</v>
      </c>
    </row>
    <row r="2351" spans="1:30">
      <c r="A2351" s="189" t="s">
        <v>1491</v>
      </c>
      <c r="B2351" s="189" t="s">
        <v>1492</v>
      </c>
      <c r="C2351" s="154">
        <v>43830</v>
      </c>
      <c r="D2351" s="155">
        <v>1.0788</v>
      </c>
      <c r="E2351" s="155">
        <v>1.1124000000000001</v>
      </c>
      <c r="F2351" s="156">
        <v>1.8542555164102501E-2</v>
      </c>
      <c r="G2351" s="154">
        <v>43829</v>
      </c>
      <c r="H2351" s="155">
        <v>1.0786</v>
      </c>
      <c r="I2351" s="156">
        <v>5.5060930671450503</v>
      </c>
      <c r="J2351" s="152" t="s">
        <v>17515</v>
      </c>
      <c r="K2351" s="156">
        <v>0.17643235212182901</v>
      </c>
      <c r="L2351" s="156">
        <v>0.51243827448058799</v>
      </c>
      <c r="M2351" s="185">
        <v>1.4958887582611899</v>
      </c>
      <c r="N2351" s="156">
        <v>2.8211781940105101</v>
      </c>
      <c r="O2351" s="156">
        <v>5.5060930671450503</v>
      </c>
      <c r="P2351" s="152" t="s">
        <v>17515</v>
      </c>
      <c r="Q2351" s="156">
        <v>12.065149607882599</v>
      </c>
      <c r="R2351" s="152" t="s">
        <v>17516</v>
      </c>
      <c r="S2351" s="156">
        <v>12.166647680386401</v>
      </c>
      <c r="T2351" s="152" t="s">
        <v>17517</v>
      </c>
      <c r="U2351" s="156">
        <v>11.4599978</v>
      </c>
      <c r="V2351" s="152" t="s">
        <v>163</v>
      </c>
      <c r="W2351" s="152" t="s">
        <v>158</v>
      </c>
      <c r="X2351" s="155">
        <v>0.52990966250000004</v>
      </c>
      <c r="Y2351" s="152" t="s">
        <v>159</v>
      </c>
      <c r="Z2351" s="154">
        <v>42684</v>
      </c>
      <c r="AA2351" s="153" t="s">
        <v>4326</v>
      </c>
      <c r="AB2351" s="152" t="s">
        <v>1392</v>
      </c>
      <c r="AC2351" s="152" t="s">
        <v>195</v>
      </c>
      <c r="AD2351" s="152" t="s">
        <v>226</v>
      </c>
    </row>
    <row r="2352" spans="1:30">
      <c r="A2352" s="189" t="s">
        <v>17518</v>
      </c>
      <c r="B2352" s="189" t="s">
        <v>17519</v>
      </c>
      <c r="C2352" s="154">
        <v>43830</v>
      </c>
      <c r="D2352" s="155">
        <v>1.2284999999999999</v>
      </c>
      <c r="E2352" s="155">
        <v>2.0270000000000001</v>
      </c>
      <c r="F2352" s="156">
        <v>3.2570637570231403E-2</v>
      </c>
      <c r="G2352" s="154">
        <v>43829</v>
      </c>
      <c r="H2352" s="155">
        <v>1.2281</v>
      </c>
      <c r="I2352" s="156">
        <v>5.5002891033368098</v>
      </c>
      <c r="J2352" s="152" t="s">
        <v>17520</v>
      </c>
      <c r="K2352" s="156">
        <v>0.17940145152084</v>
      </c>
      <c r="L2352" s="156">
        <v>0.73800738007380196</v>
      </c>
      <c r="M2352" s="185">
        <v>1.60448687044682</v>
      </c>
      <c r="N2352" s="156">
        <v>2.9239276139410202</v>
      </c>
      <c r="O2352" s="156">
        <v>5.5002891033368098</v>
      </c>
      <c r="P2352" s="152" t="s">
        <v>17520</v>
      </c>
      <c r="Q2352" s="156">
        <v>13.1048404856414</v>
      </c>
      <c r="R2352" s="152" t="s">
        <v>17521</v>
      </c>
      <c r="S2352" s="156">
        <v>14.6371727356882</v>
      </c>
      <c r="T2352" s="152" t="s">
        <v>17522</v>
      </c>
      <c r="U2352" s="156">
        <v>120.08733067867</v>
      </c>
      <c r="V2352" s="152" t="s">
        <v>163</v>
      </c>
      <c r="W2352" s="152" t="s">
        <v>189</v>
      </c>
      <c r="X2352" s="155">
        <v>2.2439962476000002</v>
      </c>
      <c r="Y2352" s="152" t="s">
        <v>159</v>
      </c>
      <c r="Z2352" s="154">
        <v>38819</v>
      </c>
      <c r="AA2352" s="153" t="s">
        <v>4326</v>
      </c>
      <c r="AB2352" s="152" t="s">
        <v>1483</v>
      </c>
      <c r="AC2352" s="152" t="s">
        <v>215</v>
      </c>
      <c r="AD2352" s="152" t="s">
        <v>165</v>
      </c>
    </row>
    <row r="2353" spans="1:30">
      <c r="A2353" s="189" t="s">
        <v>1529</v>
      </c>
      <c r="B2353" s="189" t="s">
        <v>1530</v>
      </c>
      <c r="C2353" s="154">
        <v>43830</v>
      </c>
      <c r="D2353" s="155">
        <v>1.0608</v>
      </c>
      <c r="E2353" s="155">
        <v>1.1818</v>
      </c>
      <c r="F2353" s="156">
        <v>6.6031506461652706E-2</v>
      </c>
      <c r="G2353" s="154">
        <v>43826</v>
      </c>
      <c r="H2353" s="155">
        <v>1.0601</v>
      </c>
      <c r="I2353" s="156">
        <v>5.4935129881538201</v>
      </c>
      <c r="J2353" s="152" t="s">
        <v>17523</v>
      </c>
      <c r="K2353" s="156">
        <v>0.25517436915226299</v>
      </c>
      <c r="L2353" s="156">
        <v>0.56882821387942195</v>
      </c>
      <c r="M2353" s="185">
        <v>1.39555734610045</v>
      </c>
      <c r="N2353" s="156">
        <v>2.8604984926697199</v>
      </c>
      <c r="O2353" s="156">
        <v>5.4935129881538201</v>
      </c>
      <c r="P2353" s="152" t="s">
        <v>17523</v>
      </c>
      <c r="Q2353" s="156">
        <v>13.6374804759909</v>
      </c>
      <c r="R2353" s="152" t="s">
        <v>17524</v>
      </c>
      <c r="S2353" s="156">
        <v>17.249023074653302</v>
      </c>
      <c r="T2353" s="152" t="s">
        <v>17525</v>
      </c>
      <c r="U2353" s="156">
        <v>19.207081760000001</v>
      </c>
      <c r="V2353" s="152" t="s">
        <v>174</v>
      </c>
      <c r="W2353" s="152" t="s">
        <v>166</v>
      </c>
      <c r="X2353" s="155">
        <v>91.619551790299994</v>
      </c>
      <c r="Y2353" s="152" t="s">
        <v>159</v>
      </c>
      <c r="Z2353" s="154">
        <v>42573</v>
      </c>
      <c r="AA2353" s="153" t="s">
        <v>4326</v>
      </c>
      <c r="AB2353" s="152" t="s">
        <v>809</v>
      </c>
      <c r="AC2353" s="152" t="s">
        <v>194</v>
      </c>
      <c r="AD2353" s="152" t="s">
        <v>177</v>
      </c>
    </row>
    <row r="2354" spans="1:30">
      <c r="A2354" s="189" t="s">
        <v>17526</v>
      </c>
      <c r="B2354" s="189" t="s">
        <v>17527</v>
      </c>
      <c r="C2354" s="154">
        <v>43830</v>
      </c>
      <c r="D2354" s="155">
        <v>1.1910000000000001</v>
      </c>
      <c r="E2354" s="155">
        <v>1.4550000000000001</v>
      </c>
      <c r="F2354" s="156">
        <v>8.4033613445395894E-2</v>
      </c>
      <c r="G2354" s="154">
        <v>43829</v>
      </c>
      <c r="H2354" s="155">
        <v>1.19</v>
      </c>
      <c r="I2354" s="156">
        <v>5.4915854738706997</v>
      </c>
      <c r="J2354" s="152" t="s">
        <v>17528</v>
      </c>
      <c r="K2354" s="156">
        <v>0.33698399326033202</v>
      </c>
      <c r="L2354" s="156">
        <v>1.1894647408666199</v>
      </c>
      <c r="M2354" s="185">
        <v>1.79487179487181</v>
      </c>
      <c r="N2354" s="156">
        <v>3.3854166666666901</v>
      </c>
      <c r="O2354" s="156">
        <v>5.4915854738706997</v>
      </c>
      <c r="P2354" s="152" t="s">
        <v>17528</v>
      </c>
      <c r="Q2354" s="156">
        <v>11.830985915493001</v>
      </c>
      <c r="R2354" s="152" t="s">
        <v>17529</v>
      </c>
      <c r="S2354" s="156">
        <v>13.6230352402746</v>
      </c>
      <c r="T2354" s="152" t="s">
        <v>17530</v>
      </c>
      <c r="U2354" s="156">
        <v>48.959799199999999</v>
      </c>
      <c r="V2354" s="152" t="s">
        <v>157</v>
      </c>
      <c r="W2354" s="152" t="s">
        <v>166</v>
      </c>
      <c r="X2354" s="155">
        <v>11.005337003799999</v>
      </c>
      <c r="Y2354" s="152" t="s">
        <v>159</v>
      </c>
      <c r="Z2354" s="154">
        <v>41359</v>
      </c>
      <c r="AA2354" s="153" t="s">
        <v>4326</v>
      </c>
      <c r="AB2354" s="152" t="s">
        <v>909</v>
      </c>
      <c r="AC2354" s="152" t="s">
        <v>412</v>
      </c>
      <c r="AD2354" s="152" t="s">
        <v>181</v>
      </c>
    </row>
    <row r="2355" spans="1:30">
      <c r="A2355" s="189" t="s">
        <v>871</v>
      </c>
      <c r="B2355" s="189" t="s">
        <v>872</v>
      </c>
      <c r="C2355" s="154">
        <v>43830</v>
      </c>
      <c r="D2355" s="155">
        <v>1.0821000000000001</v>
      </c>
      <c r="E2355" s="155">
        <v>1.5732999999999999</v>
      </c>
      <c r="F2355" s="156">
        <v>-9.2404361485786107E-3</v>
      </c>
      <c r="G2355" s="154">
        <v>43829</v>
      </c>
      <c r="H2355" s="155">
        <v>1.0822000000000001</v>
      </c>
      <c r="I2355" s="156">
        <v>5.48947155727706</v>
      </c>
      <c r="J2355" s="152" t="s">
        <v>856</v>
      </c>
      <c r="K2355" s="156">
        <v>0.120281273131019</v>
      </c>
      <c r="L2355" s="156">
        <v>0.36171396772398601</v>
      </c>
      <c r="M2355" s="185">
        <v>0.90283406019519696</v>
      </c>
      <c r="N2355" s="156">
        <v>2.17185529653919</v>
      </c>
      <c r="O2355" s="156">
        <v>5.48947155727706</v>
      </c>
      <c r="P2355" s="152" t="s">
        <v>856</v>
      </c>
      <c r="Q2355" s="156">
        <v>13.442145398936701</v>
      </c>
      <c r="R2355" s="152" t="s">
        <v>647</v>
      </c>
      <c r="S2355" s="156">
        <v>16.341160264089599</v>
      </c>
      <c r="T2355" s="152" t="s">
        <v>6545</v>
      </c>
      <c r="U2355" s="156">
        <v>71.445002329999994</v>
      </c>
      <c r="V2355" s="152" t="s">
        <v>157</v>
      </c>
      <c r="W2355" s="152" t="s">
        <v>166</v>
      </c>
      <c r="X2355" s="155">
        <v>68.391867351399995</v>
      </c>
      <c r="Y2355" s="152" t="s">
        <v>159</v>
      </c>
      <c r="Z2355" s="154">
        <v>40514</v>
      </c>
      <c r="AA2355" s="153" t="s">
        <v>4326</v>
      </c>
      <c r="AB2355" s="152" t="s">
        <v>870</v>
      </c>
      <c r="AC2355" s="152" t="s">
        <v>217</v>
      </c>
      <c r="AD2355" s="152" t="s">
        <v>204</v>
      </c>
    </row>
    <row r="2356" spans="1:30">
      <c r="A2356" s="189" t="s">
        <v>1493</v>
      </c>
      <c r="B2356" s="189" t="s">
        <v>1494</v>
      </c>
      <c r="C2356" s="154">
        <v>43830</v>
      </c>
      <c r="D2356" s="155">
        <v>1.0189999999999999</v>
      </c>
      <c r="E2356" s="155">
        <v>1.1830000000000001</v>
      </c>
      <c r="F2356" s="156">
        <v>0</v>
      </c>
      <c r="G2356" s="154">
        <v>43829</v>
      </c>
      <c r="H2356" s="155">
        <v>1.0189999999999999</v>
      </c>
      <c r="I2356" s="156">
        <v>5.4811161119842202</v>
      </c>
      <c r="J2356" s="152" t="s">
        <v>17531</v>
      </c>
      <c r="K2356" s="156">
        <v>9.8231827111976394E-2</v>
      </c>
      <c r="L2356" s="156">
        <v>0.49309664694279898</v>
      </c>
      <c r="M2356" s="185">
        <v>1.0791988767026901</v>
      </c>
      <c r="N2356" s="156">
        <v>2.5685780350038101</v>
      </c>
      <c r="O2356" s="156">
        <v>5.4811161119842202</v>
      </c>
      <c r="P2356" s="152" t="s">
        <v>17531</v>
      </c>
      <c r="Q2356" s="156">
        <v>13.6614657622019</v>
      </c>
      <c r="R2356" s="152" t="s">
        <v>17532</v>
      </c>
      <c r="S2356" s="156">
        <v>16.9550028347996</v>
      </c>
      <c r="T2356" s="152" t="s">
        <v>17533</v>
      </c>
      <c r="U2356" s="156">
        <v>19.644967900000001</v>
      </c>
      <c r="V2356" s="152" t="s">
        <v>227</v>
      </c>
      <c r="W2356" s="152" t="s">
        <v>166</v>
      </c>
      <c r="X2356" s="155">
        <v>71.647947570100001</v>
      </c>
      <c r="Y2356" s="152" t="s">
        <v>159</v>
      </c>
      <c r="Z2356" s="154">
        <v>42445</v>
      </c>
      <c r="AA2356" s="153" t="s">
        <v>4326</v>
      </c>
      <c r="AB2356" s="152" t="s">
        <v>1436</v>
      </c>
      <c r="AC2356" s="152" t="s">
        <v>372</v>
      </c>
      <c r="AD2356" s="152" t="s">
        <v>177</v>
      </c>
    </row>
    <row r="2357" spans="1:30">
      <c r="A2357" s="189" t="s">
        <v>17534</v>
      </c>
      <c r="B2357" s="189" t="s">
        <v>17535</v>
      </c>
      <c r="C2357" s="154">
        <v>43830</v>
      </c>
      <c r="D2357" s="155">
        <v>1.5624</v>
      </c>
      <c r="E2357" s="155">
        <v>1.9094</v>
      </c>
      <c r="F2357" s="156">
        <v>5.1229508196710002E-2</v>
      </c>
      <c r="G2357" s="154">
        <v>43829</v>
      </c>
      <c r="H2357" s="155">
        <v>1.5616000000000001</v>
      </c>
      <c r="I2357" s="156">
        <v>5.4773404295378096</v>
      </c>
      <c r="J2357" s="152" t="s">
        <v>729</v>
      </c>
      <c r="K2357" s="156">
        <v>0.17953321364452701</v>
      </c>
      <c r="L2357" s="156">
        <v>0.72202166064983297</v>
      </c>
      <c r="M2357" s="185">
        <v>1.3886994397226</v>
      </c>
      <c r="N2357" s="156">
        <v>2.7894643661924401</v>
      </c>
      <c r="O2357" s="156">
        <v>5.4773404295378096</v>
      </c>
      <c r="P2357" s="152" t="s">
        <v>729</v>
      </c>
      <c r="Q2357" s="156">
        <v>13.7177576505954</v>
      </c>
      <c r="R2357" s="152" t="s">
        <v>16822</v>
      </c>
      <c r="S2357" s="156">
        <v>16.975918421856399</v>
      </c>
      <c r="T2357" s="152" t="s">
        <v>17536</v>
      </c>
      <c r="U2357" s="156">
        <v>106.82285623999999</v>
      </c>
      <c r="V2357" s="152" t="s">
        <v>163</v>
      </c>
      <c r="W2357" s="152" t="s">
        <v>166</v>
      </c>
      <c r="X2357" s="155">
        <v>71.969539977899998</v>
      </c>
      <c r="Y2357" s="152" t="s">
        <v>159</v>
      </c>
      <c r="Z2357" s="154">
        <v>39743</v>
      </c>
      <c r="AA2357" s="153" t="s">
        <v>4326</v>
      </c>
      <c r="AB2357" s="152" t="s">
        <v>281</v>
      </c>
      <c r="AC2357" s="152" t="s">
        <v>215</v>
      </c>
      <c r="AD2357" s="152" t="s">
        <v>162</v>
      </c>
    </row>
    <row r="2358" spans="1:30">
      <c r="A2358" s="189" t="s">
        <v>1442</v>
      </c>
      <c r="B2358" s="189" t="s">
        <v>1443</v>
      </c>
      <c r="C2358" s="154">
        <v>43830</v>
      </c>
      <c r="D2358" s="155">
        <v>1.091</v>
      </c>
      <c r="E2358" s="155">
        <v>1.125</v>
      </c>
      <c r="F2358" s="156">
        <v>3.6677058499901501E-2</v>
      </c>
      <c r="G2358" s="154">
        <v>43826</v>
      </c>
      <c r="H2358" s="155">
        <v>1.0906</v>
      </c>
      <c r="I2358" s="156">
        <v>5.4756610169491404</v>
      </c>
      <c r="J2358" s="152" t="s">
        <v>17537</v>
      </c>
      <c r="K2358" s="156">
        <v>0.12848751835536601</v>
      </c>
      <c r="L2358" s="156">
        <v>0.24809335661121701</v>
      </c>
      <c r="M2358" s="185">
        <v>0.31259744276247797</v>
      </c>
      <c r="N2358" s="156">
        <v>2.1822431195546201</v>
      </c>
      <c r="O2358" s="156">
        <v>5.4756610169491404</v>
      </c>
      <c r="P2358" s="152" t="s">
        <v>17537</v>
      </c>
      <c r="Q2358" s="157">
        <v>0</v>
      </c>
      <c r="R2358" s="152"/>
      <c r="S2358" s="157">
        <v>0</v>
      </c>
      <c r="T2358" s="152"/>
      <c r="U2358" s="156">
        <v>12.6374584</v>
      </c>
      <c r="V2358" s="152" t="s">
        <v>309</v>
      </c>
      <c r="W2358" s="152" t="s">
        <v>95</v>
      </c>
      <c r="X2358" s="155">
        <v>3.5979880744999999</v>
      </c>
      <c r="Y2358" s="152" t="s">
        <v>159</v>
      </c>
      <c r="Z2358" s="154">
        <v>43243</v>
      </c>
      <c r="AA2358" s="153" t="s">
        <v>4326</v>
      </c>
      <c r="AB2358" s="152" t="s">
        <v>712</v>
      </c>
      <c r="AC2358" s="152" t="s">
        <v>266</v>
      </c>
      <c r="AD2358" s="152" t="s">
        <v>165</v>
      </c>
    </row>
    <row r="2359" spans="1:30">
      <c r="A2359" s="189" t="s">
        <v>17538</v>
      </c>
      <c r="B2359" s="189" t="s">
        <v>17539</v>
      </c>
      <c r="C2359" s="154">
        <v>43830</v>
      </c>
      <c r="D2359" s="155">
        <v>1.0731999999999999</v>
      </c>
      <c r="E2359" s="155">
        <v>1.1811</v>
      </c>
      <c r="F2359" s="156">
        <v>2.7961599403475399E-2</v>
      </c>
      <c r="G2359" s="154">
        <v>43829</v>
      </c>
      <c r="H2359" s="155">
        <v>1.0729</v>
      </c>
      <c r="I2359" s="156">
        <v>5.4741568225411799</v>
      </c>
      <c r="J2359" s="152" t="s">
        <v>17540</v>
      </c>
      <c r="K2359" s="156">
        <v>0.16800448011946301</v>
      </c>
      <c r="L2359" s="156">
        <v>1.4942311329676601</v>
      </c>
      <c r="M2359" s="185">
        <v>1.7443634498821201</v>
      </c>
      <c r="N2359" s="156">
        <v>3.4608643275191802</v>
      </c>
      <c r="O2359" s="156">
        <v>5.4741568225411799</v>
      </c>
      <c r="P2359" s="152" t="s">
        <v>17540</v>
      </c>
      <c r="Q2359" s="156">
        <v>11.083521407853</v>
      </c>
      <c r="R2359" s="152" t="s">
        <v>17541</v>
      </c>
      <c r="S2359" s="156">
        <v>19.2673264864865</v>
      </c>
      <c r="T2359" s="152" t="s">
        <v>17542</v>
      </c>
      <c r="U2359" s="156">
        <v>19.148059159999999</v>
      </c>
      <c r="V2359" s="152" t="s">
        <v>163</v>
      </c>
      <c r="W2359" s="152" t="s">
        <v>166</v>
      </c>
      <c r="X2359" s="155">
        <v>1.5126002999999999E-3</v>
      </c>
      <c r="Y2359" s="152" t="s">
        <v>159</v>
      </c>
      <c r="Z2359" s="154">
        <v>42713</v>
      </c>
      <c r="AA2359" s="153" t="s">
        <v>4326</v>
      </c>
      <c r="AB2359" s="152" t="s">
        <v>12237</v>
      </c>
      <c r="AC2359" s="152" t="s">
        <v>248</v>
      </c>
      <c r="AD2359" s="152" t="s">
        <v>272</v>
      </c>
    </row>
    <row r="2360" spans="1:30">
      <c r="A2360" s="189" t="s">
        <v>9144</v>
      </c>
      <c r="B2360" s="189" t="s">
        <v>9145</v>
      </c>
      <c r="C2360" s="154">
        <v>43830</v>
      </c>
      <c r="D2360" s="155">
        <v>1.1000000000000001</v>
      </c>
      <c r="E2360" s="155">
        <v>1.1000000000000001</v>
      </c>
      <c r="F2360" s="156">
        <v>0.21865889212829601</v>
      </c>
      <c r="G2360" s="154">
        <v>43829</v>
      </c>
      <c r="H2360" s="155">
        <v>1.0975999999999999</v>
      </c>
      <c r="I2360" s="156">
        <v>5.4650047938638702</v>
      </c>
      <c r="J2360" s="152" t="s">
        <v>12569</v>
      </c>
      <c r="K2360" s="156">
        <v>1.0008263703975899</v>
      </c>
      <c r="L2360" s="156">
        <v>3.1507876969242399</v>
      </c>
      <c r="M2360" s="185">
        <v>4.5925644195112696</v>
      </c>
      <c r="N2360" s="156">
        <v>4.3643263757115802</v>
      </c>
      <c r="O2360" s="156">
        <v>5.4650047938638702</v>
      </c>
      <c r="P2360" s="152" t="s">
        <v>12569</v>
      </c>
      <c r="Q2360" s="156">
        <v>7.5268817204301302</v>
      </c>
      <c r="R2360" s="152" t="s">
        <v>12570</v>
      </c>
      <c r="S2360" s="156">
        <v>10.7754279959718</v>
      </c>
      <c r="T2360" s="152" t="s">
        <v>12571</v>
      </c>
      <c r="U2360" s="156">
        <v>10</v>
      </c>
      <c r="V2360" s="152" t="s">
        <v>163</v>
      </c>
      <c r="W2360" s="152" t="s">
        <v>189</v>
      </c>
      <c r="X2360" s="155">
        <v>3.4143636549999998</v>
      </c>
      <c r="Y2360" s="152" t="s">
        <v>159</v>
      </c>
      <c r="Z2360" s="154">
        <v>42570</v>
      </c>
      <c r="AA2360" s="153" t="s">
        <v>4326</v>
      </c>
      <c r="AB2360" s="152" t="s">
        <v>12118</v>
      </c>
      <c r="AC2360" s="152" t="s">
        <v>238</v>
      </c>
      <c r="AD2360" s="152" t="s">
        <v>181</v>
      </c>
    </row>
    <row r="2361" spans="1:30">
      <c r="A2361" s="189" t="s">
        <v>1522</v>
      </c>
      <c r="B2361" s="189" t="s">
        <v>1523</v>
      </c>
      <c r="C2361" s="154">
        <v>43830</v>
      </c>
      <c r="D2361" s="155">
        <v>1.1445000000000001</v>
      </c>
      <c r="E2361" s="155">
        <v>1.2775000000000001</v>
      </c>
      <c r="F2361" s="156">
        <v>2.62191924488679E-2</v>
      </c>
      <c r="G2361" s="154">
        <v>43829</v>
      </c>
      <c r="H2361" s="155">
        <v>1.1442000000000001</v>
      </c>
      <c r="I2361" s="156">
        <v>5.4644305197198797</v>
      </c>
      <c r="J2361" s="152" t="s">
        <v>17543</v>
      </c>
      <c r="K2361" s="156">
        <v>0.21013921723143</v>
      </c>
      <c r="L2361" s="156">
        <v>0.52700922266139005</v>
      </c>
      <c r="M2361" s="185">
        <v>1.1310417955288601</v>
      </c>
      <c r="N2361" s="156">
        <v>3.09881992613276</v>
      </c>
      <c r="O2361" s="156">
        <v>5.4644305197198797</v>
      </c>
      <c r="P2361" s="152" t="s">
        <v>17543</v>
      </c>
      <c r="Q2361" s="156">
        <v>14.5875050060072</v>
      </c>
      <c r="R2361" s="152" t="s">
        <v>17544</v>
      </c>
      <c r="S2361" s="156">
        <v>9.7841726618705103</v>
      </c>
      <c r="T2361" s="152" t="s">
        <v>17545</v>
      </c>
      <c r="U2361" s="156">
        <v>28.821028699999999</v>
      </c>
      <c r="V2361" s="152" t="s">
        <v>157</v>
      </c>
      <c r="W2361" s="152" t="s">
        <v>158</v>
      </c>
      <c r="X2361" s="155">
        <v>14.011399278400001</v>
      </c>
      <c r="Y2361" s="152" t="s">
        <v>159</v>
      </c>
      <c r="Z2361" s="154">
        <v>41988</v>
      </c>
      <c r="AA2361" s="153" t="s">
        <v>4326</v>
      </c>
      <c r="AB2361" s="152" t="s">
        <v>916</v>
      </c>
      <c r="AC2361" s="152" t="s">
        <v>292</v>
      </c>
      <c r="AD2361" s="152" t="s">
        <v>173</v>
      </c>
    </row>
    <row r="2362" spans="1:30">
      <c r="A2362" s="189" t="s">
        <v>1535</v>
      </c>
      <c r="B2362" s="189" t="s">
        <v>1536</v>
      </c>
      <c r="C2362" s="154">
        <v>43830</v>
      </c>
      <c r="D2362" s="155">
        <v>1.1603000000000001</v>
      </c>
      <c r="E2362" s="155">
        <v>1.1603000000000001</v>
      </c>
      <c r="F2362" s="156">
        <v>0</v>
      </c>
      <c r="G2362" s="154">
        <v>43829</v>
      </c>
      <c r="H2362" s="155">
        <v>1.1603000000000001</v>
      </c>
      <c r="I2362" s="156">
        <v>5.46264315578986</v>
      </c>
      <c r="J2362" s="152" t="s">
        <v>17546</v>
      </c>
      <c r="K2362" s="156">
        <v>0.17266683933350599</v>
      </c>
      <c r="L2362" s="156">
        <v>0.58079056865465895</v>
      </c>
      <c r="M2362" s="185">
        <v>1.38937434463475</v>
      </c>
      <c r="N2362" s="156">
        <v>3.0828002842928401</v>
      </c>
      <c r="O2362" s="156">
        <v>5.46264315578986</v>
      </c>
      <c r="P2362" s="152" t="s">
        <v>17546</v>
      </c>
      <c r="Q2362" s="156">
        <v>14.4844597927972</v>
      </c>
      <c r="R2362" s="152" t="s">
        <v>17547</v>
      </c>
      <c r="S2362" s="156">
        <v>15.6368347618098</v>
      </c>
      <c r="T2362" s="152" t="s">
        <v>17548</v>
      </c>
      <c r="U2362" s="156">
        <v>16.03</v>
      </c>
      <c r="V2362" s="152" t="s">
        <v>163</v>
      </c>
      <c r="W2362" s="152" t="s">
        <v>158</v>
      </c>
      <c r="X2362" s="155">
        <v>5.9085196031000002</v>
      </c>
      <c r="Y2362" s="152" t="s">
        <v>159</v>
      </c>
      <c r="Z2362" s="154">
        <v>42692</v>
      </c>
      <c r="AA2362" s="153" t="s">
        <v>4326</v>
      </c>
      <c r="AB2362" s="152" t="s">
        <v>1528</v>
      </c>
      <c r="AC2362" s="152" t="s">
        <v>268</v>
      </c>
      <c r="AD2362" s="152" t="s">
        <v>229</v>
      </c>
    </row>
    <row r="2363" spans="1:30">
      <c r="A2363" s="189" t="s">
        <v>17549</v>
      </c>
      <c r="B2363" s="189" t="s">
        <v>17550</v>
      </c>
      <c r="C2363" s="154">
        <v>43830</v>
      </c>
      <c r="D2363" s="155">
        <v>1.5605</v>
      </c>
      <c r="E2363" s="155">
        <v>1.6315</v>
      </c>
      <c r="F2363" s="156">
        <v>0.16046213093709599</v>
      </c>
      <c r="G2363" s="154">
        <v>43829</v>
      </c>
      <c r="H2363" s="155">
        <v>1.5580000000000001</v>
      </c>
      <c r="I2363" s="156">
        <v>5.4605663310130401</v>
      </c>
      <c r="J2363" s="152" t="s">
        <v>17551</v>
      </c>
      <c r="K2363" s="156">
        <v>0.76843600671574697</v>
      </c>
      <c r="L2363" s="156">
        <v>1.84037068459179</v>
      </c>
      <c r="M2363" s="185">
        <v>2.1069161813780002</v>
      </c>
      <c r="N2363" s="156">
        <v>3.0441098784997398</v>
      </c>
      <c r="O2363" s="156">
        <v>5.4605663310130401</v>
      </c>
      <c r="P2363" s="152" t="s">
        <v>17551</v>
      </c>
      <c r="Q2363" s="156">
        <v>10.142574816487899</v>
      </c>
      <c r="R2363" s="152" t="s">
        <v>17552</v>
      </c>
      <c r="S2363" s="156">
        <v>11.289402367707901</v>
      </c>
      <c r="T2363" s="152" t="s">
        <v>17553</v>
      </c>
      <c r="U2363" s="156">
        <v>65.790172850000005</v>
      </c>
      <c r="V2363" s="152" t="s">
        <v>157</v>
      </c>
      <c r="W2363" s="152" t="s">
        <v>166</v>
      </c>
      <c r="X2363" s="155">
        <v>0.20899495230000001</v>
      </c>
      <c r="Y2363" s="152" t="s">
        <v>159</v>
      </c>
      <c r="Z2363" s="154">
        <v>40725</v>
      </c>
      <c r="AA2363" s="153" t="s">
        <v>4326</v>
      </c>
      <c r="AB2363" s="152" t="s">
        <v>17357</v>
      </c>
      <c r="AC2363" s="152" t="s">
        <v>265</v>
      </c>
      <c r="AD2363" s="152" t="s">
        <v>276</v>
      </c>
    </row>
    <row r="2364" spans="1:30">
      <c r="A2364" s="189" t="s">
        <v>17554</v>
      </c>
      <c r="B2364" s="189" t="s">
        <v>17555</v>
      </c>
      <c r="C2364" s="154">
        <v>43830</v>
      </c>
      <c r="D2364" s="155">
        <v>1.835</v>
      </c>
      <c r="E2364" s="155">
        <v>1.998</v>
      </c>
      <c r="F2364" s="156">
        <v>0.10911074740863</v>
      </c>
      <c r="G2364" s="154">
        <v>43826</v>
      </c>
      <c r="H2364" s="155">
        <v>1.833</v>
      </c>
      <c r="I2364" s="156">
        <v>5.45976627560227</v>
      </c>
      <c r="J2364" s="152" t="s">
        <v>728</v>
      </c>
      <c r="K2364" s="156">
        <v>0.27322404371585102</v>
      </c>
      <c r="L2364" s="156">
        <v>0.713501646542262</v>
      </c>
      <c r="M2364" s="185">
        <v>1.4933591369181201</v>
      </c>
      <c r="N2364" s="156">
        <v>3.1478321076717002</v>
      </c>
      <c r="O2364" s="156">
        <v>5.45976627560227</v>
      </c>
      <c r="P2364" s="152" t="s">
        <v>728</v>
      </c>
      <c r="Q2364" s="156">
        <v>15.5395919770774</v>
      </c>
      <c r="R2364" s="152" t="s">
        <v>16094</v>
      </c>
      <c r="S2364" s="156">
        <v>14.554879545454501</v>
      </c>
      <c r="T2364" s="152" t="s">
        <v>17556</v>
      </c>
      <c r="U2364" s="156">
        <v>13.5228536036036</v>
      </c>
      <c r="V2364" s="152" t="s">
        <v>174</v>
      </c>
      <c r="W2364" s="152" t="s">
        <v>197</v>
      </c>
      <c r="X2364" s="155">
        <v>2.7852758700000001E-2</v>
      </c>
      <c r="Y2364" s="152" t="s">
        <v>159</v>
      </c>
      <c r="Z2364" s="154">
        <v>42331</v>
      </c>
      <c r="AA2364" s="153" t="s">
        <v>4326</v>
      </c>
      <c r="AB2364" s="152" t="s">
        <v>792</v>
      </c>
      <c r="AC2364" s="152" t="s">
        <v>198</v>
      </c>
      <c r="AD2364" s="152" t="s">
        <v>162</v>
      </c>
    </row>
    <row r="2365" spans="1:30">
      <c r="A2365" s="189" t="s">
        <v>17557</v>
      </c>
      <c r="B2365" s="189" t="s">
        <v>17558</v>
      </c>
      <c r="C2365" s="154">
        <v>43830</v>
      </c>
      <c r="D2365" s="155">
        <v>0.98</v>
      </c>
      <c r="E2365" s="155">
        <v>0.98</v>
      </c>
      <c r="F2365" s="156">
        <v>0.132829263308467</v>
      </c>
      <c r="G2365" s="154">
        <v>43829</v>
      </c>
      <c r="H2365" s="155">
        <v>0.97870000000000001</v>
      </c>
      <c r="I2365" s="156">
        <v>5.45571935865705</v>
      </c>
      <c r="J2365" s="152" t="s">
        <v>17559</v>
      </c>
      <c r="K2365" s="156">
        <v>0.90609555189456603</v>
      </c>
      <c r="L2365" s="156">
        <v>2.5855752119752902</v>
      </c>
      <c r="M2365" s="185">
        <v>3.4082515563997</v>
      </c>
      <c r="N2365" s="156">
        <v>4.1445270988310297</v>
      </c>
      <c r="O2365" s="156">
        <v>5.45571935865705</v>
      </c>
      <c r="P2365" s="152" t="s">
        <v>17559</v>
      </c>
      <c r="Q2365" s="156">
        <v>3.0385868993796699</v>
      </c>
      <c r="R2365" s="152" t="s">
        <v>17560</v>
      </c>
      <c r="S2365" s="156">
        <v>0.95807149479756604</v>
      </c>
      <c r="T2365" s="152" t="s">
        <v>17561</v>
      </c>
      <c r="U2365" s="156">
        <v>-2</v>
      </c>
      <c r="V2365" s="152" t="s">
        <v>157</v>
      </c>
      <c r="W2365" s="152" t="s">
        <v>158</v>
      </c>
      <c r="X2365" s="155">
        <v>0.28941143629999999</v>
      </c>
      <c r="Y2365" s="152" t="s">
        <v>159</v>
      </c>
      <c r="Z2365" s="154">
        <v>42676</v>
      </c>
      <c r="AA2365" s="153" t="s">
        <v>4326</v>
      </c>
      <c r="AB2365" s="152" t="s">
        <v>17562</v>
      </c>
      <c r="AC2365" s="152" t="s">
        <v>271</v>
      </c>
      <c r="AD2365" s="152" t="s">
        <v>162</v>
      </c>
    </row>
    <row r="2366" spans="1:30">
      <c r="A2366" s="189" t="s">
        <v>9146</v>
      </c>
      <c r="B2366" s="189" t="s">
        <v>9147</v>
      </c>
      <c r="C2366" s="154">
        <v>43830</v>
      </c>
      <c r="D2366" s="155">
        <v>1.218</v>
      </c>
      <c r="E2366" s="155">
        <v>1.218</v>
      </c>
      <c r="F2366" s="156">
        <v>0</v>
      </c>
      <c r="G2366" s="154">
        <v>43829</v>
      </c>
      <c r="H2366" s="155">
        <v>1.218</v>
      </c>
      <c r="I2366" s="156">
        <v>5.4545454545454497</v>
      </c>
      <c r="J2366" s="152" t="s">
        <v>12572</v>
      </c>
      <c r="K2366" s="156">
        <v>0.16447368421052599</v>
      </c>
      <c r="L2366" s="156">
        <v>0.49504950495049499</v>
      </c>
      <c r="M2366" s="185">
        <v>1.16279069767442</v>
      </c>
      <c r="N2366" s="156">
        <v>2.7848101265822698</v>
      </c>
      <c r="O2366" s="156">
        <v>5.4545454545454497</v>
      </c>
      <c r="P2366" s="152" t="s">
        <v>12572</v>
      </c>
      <c r="Q2366" s="156">
        <v>6.0975609756097597</v>
      </c>
      <c r="R2366" s="152" t="s">
        <v>12573</v>
      </c>
      <c r="S2366" s="156">
        <v>13.407821229050301</v>
      </c>
      <c r="T2366" s="152" t="s">
        <v>12574</v>
      </c>
      <c r="U2366" s="156">
        <v>21.8</v>
      </c>
      <c r="V2366" s="152" t="s">
        <v>157</v>
      </c>
      <c r="W2366" s="152" t="s">
        <v>189</v>
      </c>
      <c r="X2366" s="155">
        <v>7.1204930902000001</v>
      </c>
      <c r="Y2366" s="152" t="s">
        <v>159</v>
      </c>
      <c r="Z2366" s="154">
        <v>42564</v>
      </c>
      <c r="AA2366" s="153" t="s">
        <v>4326</v>
      </c>
      <c r="AB2366" s="152" t="s">
        <v>601</v>
      </c>
      <c r="AC2366" s="152" t="s">
        <v>446</v>
      </c>
      <c r="AD2366" s="152" t="s">
        <v>207</v>
      </c>
    </row>
    <row r="2367" spans="1:30">
      <c r="A2367" s="189" t="s">
        <v>17563</v>
      </c>
      <c r="B2367" s="189" t="s">
        <v>17564</v>
      </c>
      <c r="C2367" s="154">
        <v>43830</v>
      </c>
      <c r="D2367" s="155">
        <v>0.94350000000000001</v>
      </c>
      <c r="E2367" s="155">
        <v>0.94350000000000001</v>
      </c>
      <c r="F2367" s="156">
        <v>0.38301947015640497</v>
      </c>
      <c r="G2367" s="154">
        <v>43829</v>
      </c>
      <c r="H2367" s="155">
        <v>0.93989999999999996</v>
      </c>
      <c r="I2367" s="156">
        <v>5.4543422376215398</v>
      </c>
      <c r="J2367" s="152" t="s">
        <v>17565</v>
      </c>
      <c r="K2367" s="156">
        <v>1.13624182656234</v>
      </c>
      <c r="L2367" s="156">
        <v>0.21242697822623499</v>
      </c>
      <c r="M2367" s="185">
        <v>-1.5135699373695199</v>
      </c>
      <c r="N2367" s="156">
        <v>2.03309181356116</v>
      </c>
      <c r="O2367" s="156">
        <v>5.4543422376215398</v>
      </c>
      <c r="P2367" s="152" t="s">
        <v>17565</v>
      </c>
      <c r="Q2367" s="156">
        <v>-6.2779378166285804</v>
      </c>
      <c r="R2367" s="152" t="s">
        <v>17566</v>
      </c>
      <c r="S2367" s="157">
        <v>0</v>
      </c>
      <c r="T2367" s="152"/>
      <c r="U2367" s="156">
        <v>-5.65</v>
      </c>
      <c r="V2367" s="152" t="s">
        <v>157</v>
      </c>
      <c r="W2367" s="152" t="s">
        <v>95</v>
      </c>
      <c r="X2367" s="155">
        <v>3.4118449799999999E-2</v>
      </c>
      <c r="Y2367" s="152" t="s">
        <v>159</v>
      </c>
      <c r="Z2367" s="154">
        <v>43073</v>
      </c>
      <c r="AA2367" s="153" t="s">
        <v>4326</v>
      </c>
      <c r="AB2367" s="152" t="s">
        <v>6217</v>
      </c>
      <c r="AC2367" s="152" t="s">
        <v>363</v>
      </c>
      <c r="AD2367" s="152" t="s">
        <v>165</v>
      </c>
    </row>
    <row r="2368" spans="1:30">
      <c r="A2368" s="189" t="s">
        <v>1526</v>
      </c>
      <c r="B2368" s="189" t="s">
        <v>1527</v>
      </c>
      <c r="C2368" s="154">
        <v>43830</v>
      </c>
      <c r="D2368" s="155">
        <v>1.0277000000000001</v>
      </c>
      <c r="E2368" s="155">
        <v>1.0837000000000001</v>
      </c>
      <c r="F2368" s="156">
        <v>2.9199922133533E-2</v>
      </c>
      <c r="G2368" s="154">
        <v>43829</v>
      </c>
      <c r="H2368" s="155">
        <v>1.0274000000000001</v>
      </c>
      <c r="I2368" s="156">
        <v>5.4478731655165697</v>
      </c>
      <c r="J2368" s="152" t="s">
        <v>17567</v>
      </c>
      <c r="K2368" s="156">
        <v>0.20475819032759801</v>
      </c>
      <c r="L2368" s="156">
        <v>0.51838810641627697</v>
      </c>
      <c r="M2368" s="185">
        <v>1.48594691781447</v>
      </c>
      <c r="N2368" s="156">
        <v>2.8479771023829898</v>
      </c>
      <c r="O2368" s="156">
        <v>5.4478731655165697</v>
      </c>
      <c r="P2368" s="152" t="s">
        <v>17567</v>
      </c>
      <c r="Q2368" s="157">
        <v>0</v>
      </c>
      <c r="R2368" s="152"/>
      <c r="S2368" s="157">
        <v>0</v>
      </c>
      <c r="T2368" s="152"/>
      <c r="U2368" s="156">
        <v>8.4953166999999894</v>
      </c>
      <c r="V2368" s="152" t="s">
        <v>174</v>
      </c>
      <c r="W2368" s="152" t="s">
        <v>95</v>
      </c>
      <c r="X2368" s="155">
        <v>5.9634638963000004</v>
      </c>
      <c r="Y2368" s="152" t="s">
        <v>159</v>
      </c>
      <c r="Z2368" s="154">
        <v>43278</v>
      </c>
      <c r="AA2368" s="153" t="s">
        <v>4326</v>
      </c>
      <c r="AB2368" s="152" t="s">
        <v>1528</v>
      </c>
      <c r="AC2368" s="152" t="s">
        <v>268</v>
      </c>
      <c r="AD2368" s="152" t="s">
        <v>229</v>
      </c>
    </row>
    <row r="2369" spans="1:30">
      <c r="A2369" s="189" t="s">
        <v>4022</v>
      </c>
      <c r="B2369" s="189" t="s">
        <v>4023</v>
      </c>
      <c r="C2369" s="154">
        <v>43830</v>
      </c>
      <c r="D2369" s="155">
        <v>1.0727</v>
      </c>
      <c r="E2369" s="155">
        <v>1.0727</v>
      </c>
      <c r="F2369" s="156">
        <v>0.12133656897518</v>
      </c>
      <c r="G2369" s="154">
        <v>43826</v>
      </c>
      <c r="H2369" s="155">
        <v>1.0713999999999999</v>
      </c>
      <c r="I2369" s="156">
        <v>5.4354236288578601</v>
      </c>
      <c r="J2369" s="152" t="s">
        <v>4103</v>
      </c>
      <c r="K2369" s="156">
        <v>0.29920523609164001</v>
      </c>
      <c r="L2369" s="156">
        <v>0.57191074442152601</v>
      </c>
      <c r="M2369" s="185">
        <v>1.05511069241638</v>
      </c>
      <c r="N2369" s="156">
        <v>2.9857910906297902</v>
      </c>
      <c r="O2369" s="156">
        <v>5.4354236288578601</v>
      </c>
      <c r="P2369" s="152" t="s">
        <v>4103</v>
      </c>
      <c r="Q2369" s="157">
        <v>0</v>
      </c>
      <c r="R2369" s="152"/>
      <c r="S2369" s="157">
        <v>0</v>
      </c>
      <c r="T2369" s="152"/>
      <c r="U2369" s="156">
        <v>7.27</v>
      </c>
      <c r="V2369" s="152" t="s">
        <v>174</v>
      </c>
      <c r="W2369" s="152" t="s">
        <v>95</v>
      </c>
      <c r="X2369" s="155">
        <v>6.6471258329999996</v>
      </c>
      <c r="Y2369" s="152" t="s">
        <v>159</v>
      </c>
      <c r="Z2369" s="154">
        <v>43306</v>
      </c>
      <c r="AA2369" s="153" t="s">
        <v>4326</v>
      </c>
      <c r="AB2369" s="152" t="s">
        <v>288</v>
      </c>
      <c r="AC2369" s="152" t="s">
        <v>219</v>
      </c>
      <c r="AD2369" s="152" t="s">
        <v>272</v>
      </c>
    </row>
    <row r="2370" spans="1:30">
      <c r="A2370" s="189" t="s">
        <v>17568</v>
      </c>
      <c r="B2370" s="189" t="s">
        <v>17569</v>
      </c>
      <c r="C2370" s="154">
        <v>43830</v>
      </c>
      <c r="D2370" s="155">
        <v>1.087</v>
      </c>
      <c r="E2370" s="155">
        <v>1.117</v>
      </c>
      <c r="F2370" s="156">
        <v>0.462107208872442</v>
      </c>
      <c r="G2370" s="154">
        <v>43829</v>
      </c>
      <c r="H2370" s="155">
        <v>1.0820000000000001</v>
      </c>
      <c r="I2370" s="156">
        <v>5.4316197866149398</v>
      </c>
      <c r="J2370" s="152" t="s">
        <v>17570</v>
      </c>
      <c r="K2370" s="156">
        <v>1.3047530288909699</v>
      </c>
      <c r="L2370" s="156">
        <v>3.32699619771862</v>
      </c>
      <c r="M2370" s="185">
        <v>3.7213740458015101</v>
      </c>
      <c r="N2370" s="156">
        <v>4.8216007714561204</v>
      </c>
      <c r="O2370" s="156">
        <v>5.4316197866149398</v>
      </c>
      <c r="P2370" s="152" t="s">
        <v>17570</v>
      </c>
      <c r="Q2370" s="156">
        <v>6.6732090284592802</v>
      </c>
      <c r="R2370" s="152" t="s">
        <v>17571</v>
      </c>
      <c r="S2370" s="156">
        <v>12.224409428284799</v>
      </c>
      <c r="T2370" s="152" t="s">
        <v>17572</v>
      </c>
      <c r="U2370" s="156">
        <v>11.887736200000001</v>
      </c>
      <c r="V2370" s="152" t="s">
        <v>157</v>
      </c>
      <c r="W2370" s="152" t="s">
        <v>189</v>
      </c>
      <c r="X2370" s="155">
        <v>2.1160638999999999E-3</v>
      </c>
      <c r="Y2370" s="152" t="s">
        <v>159</v>
      </c>
      <c r="Z2370" s="154">
        <v>42675</v>
      </c>
      <c r="AA2370" s="153" t="s">
        <v>4326</v>
      </c>
      <c r="AB2370" s="152" t="s">
        <v>2986</v>
      </c>
      <c r="AC2370" s="152" t="s">
        <v>261</v>
      </c>
      <c r="AD2370" s="152" t="s">
        <v>181</v>
      </c>
    </row>
    <row r="2371" spans="1:30">
      <c r="A2371" s="189" t="s">
        <v>1658</v>
      </c>
      <c r="B2371" s="189" t="s">
        <v>1659</v>
      </c>
      <c r="C2371" s="154">
        <v>43830</v>
      </c>
      <c r="D2371" s="155">
        <v>1.0773999999999999</v>
      </c>
      <c r="E2371" s="155">
        <v>1.0773999999999999</v>
      </c>
      <c r="F2371" s="156">
        <v>6.5013467075315606E-2</v>
      </c>
      <c r="G2371" s="154">
        <v>43829</v>
      </c>
      <c r="H2371" s="155">
        <v>1.0767</v>
      </c>
      <c r="I2371" s="156">
        <v>5.4310597905861497</v>
      </c>
      <c r="J2371" s="152" t="s">
        <v>17573</v>
      </c>
      <c r="K2371" s="156">
        <v>0.34460277544936302</v>
      </c>
      <c r="L2371" s="156">
        <v>0.84238113066266396</v>
      </c>
      <c r="M2371" s="185">
        <v>1.1548211435545901</v>
      </c>
      <c r="N2371" s="156">
        <v>2.4241848084418498</v>
      </c>
      <c r="O2371" s="156">
        <v>5.4310597905861497</v>
      </c>
      <c r="P2371" s="152" t="s">
        <v>17573</v>
      </c>
      <c r="Q2371" s="157">
        <v>0</v>
      </c>
      <c r="R2371" s="152"/>
      <c r="S2371" s="157">
        <v>0</v>
      </c>
      <c r="T2371" s="152"/>
      <c r="U2371" s="156">
        <v>7.7399999999999904</v>
      </c>
      <c r="V2371" s="152" t="s">
        <v>174</v>
      </c>
      <c r="W2371" s="152" t="s">
        <v>95</v>
      </c>
      <c r="X2371" s="155">
        <v>4.2227231079000003</v>
      </c>
      <c r="Y2371" s="152" t="s">
        <v>159</v>
      </c>
      <c r="Z2371" s="154">
        <v>43307</v>
      </c>
      <c r="AA2371" s="153" t="s">
        <v>4326</v>
      </c>
      <c r="AB2371" s="152" t="s">
        <v>1660</v>
      </c>
      <c r="AC2371" s="152" t="s">
        <v>492</v>
      </c>
      <c r="AD2371" s="152" t="s">
        <v>207</v>
      </c>
    </row>
    <row r="2372" spans="1:30">
      <c r="A2372" s="189" t="s">
        <v>17574</v>
      </c>
      <c r="B2372" s="189" t="s">
        <v>17575</v>
      </c>
      <c r="C2372" s="154">
        <v>43830</v>
      </c>
      <c r="D2372" s="155">
        <v>1.1259999999999999</v>
      </c>
      <c r="E2372" s="155">
        <v>1.1259999999999999</v>
      </c>
      <c r="F2372" s="156">
        <v>8.8888888888879095E-2</v>
      </c>
      <c r="G2372" s="154">
        <v>43829</v>
      </c>
      <c r="H2372" s="155">
        <v>1.125</v>
      </c>
      <c r="I2372" s="156">
        <v>5.4307116104868696</v>
      </c>
      <c r="J2372" s="152" t="s">
        <v>17576</v>
      </c>
      <c r="K2372" s="156">
        <v>0.53571428571426605</v>
      </c>
      <c r="L2372" s="156">
        <v>2.2706630336057998</v>
      </c>
      <c r="M2372" s="185">
        <v>3.0192131747483901</v>
      </c>
      <c r="N2372" s="156">
        <v>3.4926470588235099</v>
      </c>
      <c r="O2372" s="156">
        <v>5.4307116104868696</v>
      </c>
      <c r="P2372" s="152" t="s">
        <v>17576</v>
      </c>
      <c r="Q2372" s="156">
        <v>12.375249500998001</v>
      </c>
      <c r="R2372" s="152" t="s">
        <v>17577</v>
      </c>
      <c r="S2372" s="157">
        <v>0</v>
      </c>
      <c r="T2372" s="152"/>
      <c r="U2372" s="156">
        <v>12.6</v>
      </c>
      <c r="V2372" s="152" t="s">
        <v>157</v>
      </c>
      <c r="W2372" s="152" t="s">
        <v>95</v>
      </c>
      <c r="X2372" s="155">
        <v>0.53629333199999996</v>
      </c>
      <c r="Y2372" s="152" t="s">
        <v>159</v>
      </c>
      <c r="Z2372" s="154">
        <v>42788</v>
      </c>
      <c r="AA2372" s="153" t="s">
        <v>4326</v>
      </c>
      <c r="AB2372" s="152" t="s">
        <v>17460</v>
      </c>
      <c r="AC2372" s="152" t="s">
        <v>203</v>
      </c>
      <c r="AD2372" s="152" t="s">
        <v>207</v>
      </c>
    </row>
    <row r="2373" spans="1:30">
      <c r="A2373" s="189" t="s">
        <v>1531</v>
      </c>
      <c r="B2373" s="189" t="s">
        <v>1532</v>
      </c>
      <c r="C2373" s="154">
        <v>43830</v>
      </c>
      <c r="D2373" s="155">
        <v>1.1140000000000001</v>
      </c>
      <c r="E2373" s="155">
        <v>1.4762</v>
      </c>
      <c r="F2373" s="156">
        <v>8.9774665589662898E-3</v>
      </c>
      <c r="G2373" s="154">
        <v>43829</v>
      </c>
      <c r="H2373" s="155">
        <v>1.1138999999999999</v>
      </c>
      <c r="I2373" s="156">
        <v>5.4305605990018098</v>
      </c>
      <c r="J2373" s="152" t="s">
        <v>17578</v>
      </c>
      <c r="K2373" s="156">
        <v>0.17084794532865999</v>
      </c>
      <c r="L2373" s="156">
        <v>0.53244292031406004</v>
      </c>
      <c r="M2373" s="185">
        <v>1.0609092121735599</v>
      </c>
      <c r="N2373" s="156">
        <v>3.1500972251548198</v>
      </c>
      <c r="O2373" s="156">
        <v>5.4305605990018098</v>
      </c>
      <c r="P2373" s="152" t="s">
        <v>17578</v>
      </c>
      <c r="Q2373" s="156">
        <v>13.4505507083975</v>
      </c>
      <c r="R2373" s="152" t="s">
        <v>17579</v>
      </c>
      <c r="S2373" s="156">
        <v>15.121239752127201</v>
      </c>
      <c r="T2373" s="152" t="s">
        <v>17580</v>
      </c>
      <c r="U2373" s="156">
        <v>56.656361400000002</v>
      </c>
      <c r="V2373" s="152" t="s">
        <v>157</v>
      </c>
      <c r="W2373" s="152" t="s">
        <v>166</v>
      </c>
      <c r="X2373" s="155">
        <v>20.251738707299999</v>
      </c>
      <c r="Y2373" s="152" t="s">
        <v>159</v>
      </c>
      <c r="Z2373" s="154">
        <v>41159</v>
      </c>
      <c r="AA2373" s="153" t="s">
        <v>4326</v>
      </c>
      <c r="AB2373" s="152" t="s">
        <v>666</v>
      </c>
      <c r="AC2373" s="152" t="s">
        <v>195</v>
      </c>
      <c r="AD2373" s="152" t="s">
        <v>162</v>
      </c>
    </row>
    <row r="2374" spans="1:30">
      <c r="A2374" s="189" t="s">
        <v>17581</v>
      </c>
      <c r="B2374" s="189" t="s">
        <v>17582</v>
      </c>
      <c r="C2374" s="154">
        <v>43830</v>
      </c>
      <c r="D2374" s="155">
        <v>1.165</v>
      </c>
      <c r="E2374" s="155">
        <v>1.165</v>
      </c>
      <c r="F2374" s="156">
        <v>0</v>
      </c>
      <c r="G2374" s="154">
        <v>43829</v>
      </c>
      <c r="H2374" s="155">
        <v>1.165</v>
      </c>
      <c r="I2374" s="156">
        <v>5.4298642533936698</v>
      </c>
      <c r="J2374" s="152" t="s">
        <v>17583</v>
      </c>
      <c r="K2374" s="156">
        <v>0.17196904557179701</v>
      </c>
      <c r="L2374" s="156">
        <v>0.43103448275863099</v>
      </c>
      <c r="M2374" s="185">
        <v>0.95320623916812097</v>
      </c>
      <c r="N2374" s="156">
        <v>2.4626209322779302</v>
      </c>
      <c r="O2374" s="156">
        <v>5.4298642533936698</v>
      </c>
      <c r="P2374" s="152" t="s">
        <v>17583</v>
      </c>
      <c r="Q2374" s="156">
        <v>13.326848249027201</v>
      </c>
      <c r="R2374" s="152" t="s">
        <v>17584</v>
      </c>
      <c r="S2374" s="156">
        <v>16.0358565737052</v>
      </c>
      <c r="T2374" s="152" t="s">
        <v>17585</v>
      </c>
      <c r="U2374" s="156">
        <v>16.5</v>
      </c>
      <c r="V2374" s="152" t="s">
        <v>157</v>
      </c>
      <c r="W2374" s="152" t="s">
        <v>166</v>
      </c>
      <c r="X2374" s="155">
        <v>4.0804679699999999E-2</v>
      </c>
      <c r="Y2374" s="152" t="s">
        <v>159</v>
      </c>
      <c r="Z2374" s="154">
        <v>42685</v>
      </c>
      <c r="AA2374" s="153" t="s">
        <v>4326</v>
      </c>
      <c r="AB2374" s="152" t="s">
        <v>1407</v>
      </c>
      <c r="AC2374" s="152" t="s">
        <v>164</v>
      </c>
      <c r="AD2374" s="152" t="s">
        <v>162</v>
      </c>
    </row>
    <row r="2375" spans="1:30">
      <c r="A2375" s="189" t="s">
        <v>1513</v>
      </c>
      <c r="B2375" s="189" t="s">
        <v>1514</v>
      </c>
      <c r="C2375" s="154">
        <v>43830</v>
      </c>
      <c r="D2375" s="155">
        <v>1.038</v>
      </c>
      <c r="E2375" s="155">
        <v>1.607</v>
      </c>
      <c r="F2375" s="156">
        <v>0</v>
      </c>
      <c r="G2375" s="154">
        <v>43829</v>
      </c>
      <c r="H2375" s="155">
        <v>1.038</v>
      </c>
      <c r="I2375" s="156">
        <v>5.4292338106892197</v>
      </c>
      <c r="J2375" s="152" t="s">
        <v>17586</v>
      </c>
      <c r="K2375" s="156">
        <v>0.193050193050192</v>
      </c>
      <c r="L2375" s="156">
        <v>0.48402710551792</v>
      </c>
      <c r="M2375" s="185">
        <v>0.87461275637732006</v>
      </c>
      <c r="N2375" s="156">
        <v>2.4678939055402398</v>
      </c>
      <c r="O2375" s="156">
        <v>5.4292338106892197</v>
      </c>
      <c r="P2375" s="152" t="s">
        <v>17586</v>
      </c>
      <c r="Q2375" s="156">
        <v>14.338746527085499</v>
      </c>
      <c r="R2375" s="152" t="s">
        <v>17587</v>
      </c>
      <c r="S2375" s="156">
        <v>16.082712155715999</v>
      </c>
      <c r="T2375" s="152" t="s">
        <v>17588</v>
      </c>
      <c r="U2375" s="156">
        <v>60.650221999999999</v>
      </c>
      <c r="V2375" s="152" t="s">
        <v>174</v>
      </c>
      <c r="W2375" s="152" t="s">
        <v>189</v>
      </c>
      <c r="X2375" s="155">
        <v>1.3211760916999999</v>
      </c>
      <c r="Y2375" s="152" t="s">
        <v>159</v>
      </c>
      <c r="Z2375" s="154">
        <v>41360</v>
      </c>
      <c r="AA2375" s="153" t="s">
        <v>4326</v>
      </c>
      <c r="AB2375" s="152" t="s">
        <v>588</v>
      </c>
      <c r="AC2375" s="152" t="s">
        <v>394</v>
      </c>
      <c r="AD2375" s="152" t="s">
        <v>162</v>
      </c>
    </row>
    <row r="2376" spans="1:30">
      <c r="A2376" s="189" t="s">
        <v>1602</v>
      </c>
      <c r="B2376" s="189" t="s">
        <v>1603</v>
      </c>
      <c r="C2376" s="154">
        <v>43830</v>
      </c>
      <c r="D2376" s="155">
        <v>1.1850000000000001</v>
      </c>
      <c r="E2376" s="155">
        <v>1.1850000000000001</v>
      </c>
      <c r="F2376" s="156">
        <v>8.4459459459468894E-2</v>
      </c>
      <c r="G2376" s="154">
        <v>43826</v>
      </c>
      <c r="H2376" s="155">
        <v>1.1839999999999999</v>
      </c>
      <c r="I2376" s="156">
        <v>5.4270462633451899</v>
      </c>
      <c r="J2376" s="152" t="s">
        <v>17589</v>
      </c>
      <c r="K2376" s="156">
        <v>0.25380710659899403</v>
      </c>
      <c r="L2376" s="156">
        <v>0.67969413763806397</v>
      </c>
      <c r="M2376" s="185">
        <v>0.76530612244898999</v>
      </c>
      <c r="N2376" s="156">
        <v>2.8645833333333499</v>
      </c>
      <c r="O2376" s="156">
        <v>5.4270462633451899</v>
      </c>
      <c r="P2376" s="152" t="s">
        <v>17589</v>
      </c>
      <c r="Q2376" s="157">
        <v>0</v>
      </c>
      <c r="R2376" s="152"/>
      <c r="S2376" s="157">
        <v>0</v>
      </c>
      <c r="T2376" s="152"/>
      <c r="U2376" s="156">
        <v>6.8530207394048803</v>
      </c>
      <c r="V2376" s="152" t="s">
        <v>157</v>
      </c>
      <c r="W2376" s="152" t="s">
        <v>95</v>
      </c>
      <c r="X2376" s="155">
        <v>1.7895766035</v>
      </c>
      <c r="Y2376" s="152" t="s">
        <v>159</v>
      </c>
      <c r="Z2376" s="154">
        <v>43368</v>
      </c>
      <c r="AA2376" s="153" t="s">
        <v>4326</v>
      </c>
      <c r="AB2376" s="152" t="s">
        <v>4903</v>
      </c>
      <c r="AC2376" s="152" t="s">
        <v>219</v>
      </c>
      <c r="AD2376" s="152" t="s">
        <v>170</v>
      </c>
    </row>
    <row r="2377" spans="1:30">
      <c r="A2377" s="189" t="s">
        <v>1533</v>
      </c>
      <c r="B2377" s="189" t="s">
        <v>1534</v>
      </c>
      <c r="C2377" s="154">
        <v>43830</v>
      </c>
      <c r="D2377" s="155">
        <v>1.0397000000000001</v>
      </c>
      <c r="E2377" s="155">
        <v>1.1136999999999999</v>
      </c>
      <c r="F2377" s="156">
        <v>6.7372473532243599E-2</v>
      </c>
      <c r="G2377" s="154">
        <v>43826</v>
      </c>
      <c r="H2377" s="155">
        <v>1.0389999999999999</v>
      </c>
      <c r="I2377" s="156">
        <v>5.4236414287602601</v>
      </c>
      <c r="J2377" s="152" t="s">
        <v>17590</v>
      </c>
      <c r="K2377" s="156">
        <v>0.27970679012346999</v>
      </c>
      <c r="L2377" s="156">
        <v>0.53181202862115595</v>
      </c>
      <c r="M2377" s="185">
        <v>1.3010933104704301</v>
      </c>
      <c r="N2377" s="156">
        <v>2.6454184075787901</v>
      </c>
      <c r="O2377" s="156">
        <v>5.4236414287602601</v>
      </c>
      <c r="P2377" s="152" t="s">
        <v>17590</v>
      </c>
      <c r="Q2377" s="156">
        <v>11.910209646044301</v>
      </c>
      <c r="R2377" s="152" t="s">
        <v>17591</v>
      </c>
      <c r="S2377" s="157">
        <v>0</v>
      </c>
      <c r="T2377" s="152"/>
      <c r="U2377" s="156">
        <v>11.842922216654999</v>
      </c>
      <c r="V2377" s="152" t="s">
        <v>174</v>
      </c>
      <c r="W2377" s="152" t="s">
        <v>95</v>
      </c>
      <c r="X2377" s="155">
        <v>0.55051303699999998</v>
      </c>
      <c r="Y2377" s="152" t="s">
        <v>159</v>
      </c>
      <c r="Z2377" s="154">
        <v>42963</v>
      </c>
      <c r="AA2377" s="153" t="s">
        <v>4326</v>
      </c>
      <c r="AB2377" s="152" t="s">
        <v>824</v>
      </c>
      <c r="AC2377" s="152" t="s">
        <v>236</v>
      </c>
      <c r="AD2377" s="152" t="s">
        <v>276</v>
      </c>
    </row>
    <row r="2378" spans="1:30">
      <c r="A2378" s="189" t="s">
        <v>17592</v>
      </c>
      <c r="B2378" s="189" t="s">
        <v>17593</v>
      </c>
      <c r="C2378" s="154">
        <v>43830</v>
      </c>
      <c r="D2378" s="155">
        <v>1.0185999999999999</v>
      </c>
      <c r="E2378" s="155">
        <v>1.0566</v>
      </c>
      <c r="F2378" s="156">
        <v>0</v>
      </c>
      <c r="G2378" s="154">
        <v>43829</v>
      </c>
      <c r="H2378" s="155">
        <v>1.0185999999999999</v>
      </c>
      <c r="I2378" s="156">
        <v>5.4114861559944298</v>
      </c>
      <c r="J2378" s="152" t="s">
        <v>17594</v>
      </c>
      <c r="K2378" s="156">
        <v>0.15732546705997899</v>
      </c>
      <c r="L2378" s="156">
        <v>0.42393769101842999</v>
      </c>
      <c r="M2378" s="185">
        <v>0.69198960992396497</v>
      </c>
      <c r="N2378" s="156">
        <v>2.2598510111272301</v>
      </c>
      <c r="O2378" s="156">
        <v>5.4114861559944298</v>
      </c>
      <c r="P2378" s="152" t="s">
        <v>17594</v>
      </c>
      <c r="Q2378" s="157">
        <v>0</v>
      </c>
      <c r="R2378" s="152"/>
      <c r="S2378" s="157">
        <v>0</v>
      </c>
      <c r="T2378" s="152"/>
      <c r="U2378" s="156">
        <v>5.6855560199999999</v>
      </c>
      <c r="V2378" s="152" t="s">
        <v>157</v>
      </c>
      <c r="W2378" s="152" t="s">
        <v>95</v>
      </c>
      <c r="X2378" s="155">
        <v>0.3711934757</v>
      </c>
      <c r="Y2378" s="152" t="s">
        <v>159</v>
      </c>
      <c r="Z2378" s="154">
        <v>43426</v>
      </c>
      <c r="AA2378" s="153" t="s">
        <v>4326</v>
      </c>
      <c r="AB2378" s="152" t="s">
        <v>4859</v>
      </c>
      <c r="AC2378" s="152" t="s">
        <v>279</v>
      </c>
      <c r="AD2378" s="152" t="s">
        <v>173</v>
      </c>
    </row>
    <row r="2379" spans="1:30">
      <c r="A2379" s="189" t="s">
        <v>1719</v>
      </c>
      <c r="B2379" s="189" t="s">
        <v>1720</v>
      </c>
      <c r="C2379" s="154">
        <v>43830</v>
      </c>
      <c r="D2379" s="155">
        <v>1.1503000000000001</v>
      </c>
      <c r="E2379" s="155">
        <v>1.4642999999999999</v>
      </c>
      <c r="F2379" s="156">
        <v>5.2187527181008997E-2</v>
      </c>
      <c r="G2379" s="154">
        <v>43829</v>
      </c>
      <c r="H2379" s="155">
        <v>1.1496999999999999</v>
      </c>
      <c r="I2379" s="156">
        <v>5.4111827458080004</v>
      </c>
      <c r="J2379" s="152" t="s">
        <v>17595</v>
      </c>
      <c r="K2379" s="156">
        <v>0.24400871459695</v>
      </c>
      <c r="L2379" s="156">
        <v>0.94778411584028799</v>
      </c>
      <c r="M2379" s="185">
        <v>1.7424001692667701</v>
      </c>
      <c r="N2379" s="156">
        <v>3.4852179057969699</v>
      </c>
      <c r="O2379" s="156">
        <v>5.4111827458080004</v>
      </c>
      <c r="P2379" s="152" t="s">
        <v>17595</v>
      </c>
      <c r="Q2379" s="156">
        <v>15.9921540195365</v>
      </c>
      <c r="R2379" s="152" t="s">
        <v>17596</v>
      </c>
      <c r="S2379" s="156">
        <v>18.455307869372302</v>
      </c>
      <c r="T2379" s="152" t="s">
        <v>17597</v>
      </c>
      <c r="U2379" s="156">
        <v>53.029010200000002</v>
      </c>
      <c r="V2379" s="152" t="s">
        <v>174</v>
      </c>
      <c r="W2379" s="152" t="s">
        <v>166</v>
      </c>
      <c r="X2379" s="155">
        <v>16.768433939200001</v>
      </c>
      <c r="Y2379" s="152" t="s">
        <v>159</v>
      </c>
      <c r="Z2379" s="154">
        <v>41487</v>
      </c>
      <c r="AA2379" s="153" t="s">
        <v>4326</v>
      </c>
      <c r="AB2379" s="152" t="s">
        <v>312</v>
      </c>
      <c r="AC2379" s="152" t="s">
        <v>231</v>
      </c>
      <c r="AD2379" s="152" t="s">
        <v>181</v>
      </c>
    </row>
    <row r="2380" spans="1:30">
      <c r="A2380" s="189" t="s">
        <v>674</v>
      </c>
      <c r="B2380" s="189" t="s">
        <v>675</v>
      </c>
      <c r="C2380" s="154">
        <v>43830</v>
      </c>
      <c r="D2380" s="155">
        <v>1.0650999999999999</v>
      </c>
      <c r="E2380" s="155">
        <v>1.7643</v>
      </c>
      <c r="F2380" s="156">
        <v>0.103383458646615</v>
      </c>
      <c r="G2380" s="154">
        <v>43829</v>
      </c>
      <c r="H2380" s="155">
        <v>1.0640000000000001</v>
      </c>
      <c r="I2380" s="156">
        <v>5.4081742815810703</v>
      </c>
      <c r="J2380" s="152" t="s">
        <v>677</v>
      </c>
      <c r="K2380" s="156">
        <v>0.40535444947209898</v>
      </c>
      <c r="L2380" s="156">
        <v>1.58321411540295</v>
      </c>
      <c r="M2380" s="185">
        <v>2.3760578265677501</v>
      </c>
      <c r="N2380" s="156">
        <v>3.3336812131334002</v>
      </c>
      <c r="O2380" s="156">
        <v>5.4081742815810703</v>
      </c>
      <c r="P2380" s="152" t="s">
        <v>677</v>
      </c>
      <c r="Q2380" s="156">
        <v>12.3887798399566</v>
      </c>
      <c r="R2380" s="152" t="s">
        <v>822</v>
      </c>
      <c r="S2380" s="156">
        <v>14.2462001834941</v>
      </c>
      <c r="T2380" s="152" t="s">
        <v>6546</v>
      </c>
      <c r="U2380" s="156">
        <v>82.3504798709195</v>
      </c>
      <c r="V2380" s="152" t="s">
        <v>157</v>
      </c>
      <c r="W2380" s="152" t="s">
        <v>166</v>
      </c>
      <c r="X2380" s="155">
        <v>0.56894254759999996</v>
      </c>
      <c r="Y2380" s="152" t="s">
        <v>159</v>
      </c>
      <c r="Z2380" s="154">
        <v>39591</v>
      </c>
      <c r="AA2380" s="153" t="s">
        <v>4326</v>
      </c>
      <c r="AB2380" s="152" t="s">
        <v>679</v>
      </c>
      <c r="AC2380" s="152" t="s">
        <v>161</v>
      </c>
      <c r="AD2380" s="152" t="s">
        <v>247</v>
      </c>
    </row>
    <row r="2381" spans="1:30">
      <c r="A2381" s="189" t="s">
        <v>17598</v>
      </c>
      <c r="B2381" s="189" t="s">
        <v>17599</v>
      </c>
      <c r="C2381" s="154">
        <v>43830</v>
      </c>
      <c r="D2381" s="155">
        <v>0.78</v>
      </c>
      <c r="E2381" s="155">
        <v>0.78</v>
      </c>
      <c r="F2381" s="156">
        <v>0</v>
      </c>
      <c r="G2381" s="154">
        <v>43829</v>
      </c>
      <c r="H2381" s="155">
        <v>0.78</v>
      </c>
      <c r="I2381" s="156">
        <v>5.4054054054054097</v>
      </c>
      <c r="J2381" s="152" t="s">
        <v>17600</v>
      </c>
      <c r="K2381" s="156">
        <v>0.38610038610038599</v>
      </c>
      <c r="L2381" s="156">
        <v>3.4482758620689702</v>
      </c>
      <c r="M2381" s="185">
        <v>3.8615179760319598</v>
      </c>
      <c r="N2381" s="156">
        <v>3.0383091149273498</v>
      </c>
      <c r="O2381" s="156">
        <v>5.4054054054054097</v>
      </c>
      <c r="P2381" s="152" t="s">
        <v>17600</v>
      </c>
      <c r="Q2381" s="156">
        <v>-21.8436873747495</v>
      </c>
      <c r="R2381" s="152" t="s">
        <v>17601</v>
      </c>
      <c r="S2381" s="156">
        <v>-31.937172774869101</v>
      </c>
      <c r="T2381" s="152" t="s">
        <v>17602</v>
      </c>
      <c r="U2381" s="156">
        <v>-22</v>
      </c>
      <c r="V2381" s="152" t="s">
        <v>163</v>
      </c>
      <c r="W2381" s="152" t="s">
        <v>186</v>
      </c>
      <c r="X2381" s="155">
        <v>0.135627259</v>
      </c>
      <c r="Y2381" s="152" t="s">
        <v>159</v>
      </c>
      <c r="Z2381" s="154">
        <v>42503</v>
      </c>
      <c r="AA2381" s="153" t="s">
        <v>4326</v>
      </c>
      <c r="AB2381" s="152" t="s">
        <v>12585</v>
      </c>
      <c r="AC2381" s="152" t="s">
        <v>203</v>
      </c>
      <c r="AD2381" s="152" t="s">
        <v>185</v>
      </c>
    </row>
    <row r="2382" spans="1:30">
      <c r="A2382" s="189" t="s">
        <v>17603</v>
      </c>
      <c r="B2382" s="189" t="s">
        <v>17604</v>
      </c>
      <c r="C2382" s="154">
        <v>43830</v>
      </c>
      <c r="D2382" s="155">
        <v>1.0869</v>
      </c>
      <c r="E2382" s="155">
        <v>1.0869</v>
      </c>
      <c r="F2382" s="156">
        <v>1.84043434250463E-2</v>
      </c>
      <c r="G2382" s="154">
        <v>43829</v>
      </c>
      <c r="H2382" s="155">
        <v>1.0867</v>
      </c>
      <c r="I2382" s="156">
        <v>5.4014740108611399</v>
      </c>
      <c r="J2382" s="152" t="s">
        <v>17605</v>
      </c>
      <c r="K2382" s="156">
        <v>0.11974944731025</v>
      </c>
      <c r="L2382" s="156">
        <v>0.42502078906032897</v>
      </c>
      <c r="M2382" s="185">
        <v>1.2859938495946399</v>
      </c>
      <c r="N2382" s="156">
        <v>2.6733421500094501</v>
      </c>
      <c r="O2382" s="156">
        <v>5.4014740108611399</v>
      </c>
      <c r="P2382" s="152" t="s">
        <v>17605</v>
      </c>
      <c r="Q2382" s="157">
        <v>0</v>
      </c>
      <c r="R2382" s="152"/>
      <c r="S2382" s="157">
        <v>0</v>
      </c>
      <c r="T2382" s="152"/>
      <c r="U2382" s="156">
        <v>8.69</v>
      </c>
      <c r="V2382" s="152" t="s">
        <v>163</v>
      </c>
      <c r="W2382" s="152" t="s">
        <v>95</v>
      </c>
      <c r="X2382" s="155">
        <v>7.0481161429999997</v>
      </c>
      <c r="Y2382" s="152" t="s">
        <v>159</v>
      </c>
      <c r="Z2382" s="154">
        <v>43174</v>
      </c>
      <c r="AA2382" s="153" t="s">
        <v>4326</v>
      </c>
      <c r="AB2382" s="152" t="s">
        <v>4861</v>
      </c>
      <c r="AC2382" s="152" t="s">
        <v>1127</v>
      </c>
      <c r="AD2382" s="152" t="s">
        <v>181</v>
      </c>
    </row>
    <row r="2383" spans="1:30">
      <c r="A2383" s="189" t="s">
        <v>17606</v>
      </c>
      <c r="B2383" s="189" t="s">
        <v>17607</v>
      </c>
      <c r="C2383" s="154">
        <v>43830</v>
      </c>
      <c r="D2383" s="155">
        <v>1.1104000000000001</v>
      </c>
      <c r="E2383" s="155">
        <v>1.1395999999999999</v>
      </c>
      <c r="F2383" s="156">
        <v>7.2098053352572203E-2</v>
      </c>
      <c r="G2383" s="154">
        <v>43826</v>
      </c>
      <c r="H2383" s="155">
        <v>1.1095999999999999</v>
      </c>
      <c r="I2383" s="156">
        <v>5.4010441385856698</v>
      </c>
      <c r="J2383" s="152" t="s">
        <v>17608</v>
      </c>
      <c r="K2383" s="156">
        <v>0.261851015801364</v>
      </c>
      <c r="L2383" s="156">
        <v>0.47050307636628302</v>
      </c>
      <c r="M2383" s="185">
        <v>0.945454545454535</v>
      </c>
      <c r="N2383" s="156">
        <v>2.5016154343210699</v>
      </c>
      <c r="O2383" s="156">
        <v>5.4010441385856698</v>
      </c>
      <c r="P2383" s="152" t="s">
        <v>17608</v>
      </c>
      <c r="Q2383" s="156">
        <v>13.074308443830301</v>
      </c>
      <c r="R2383" s="152" t="s">
        <v>17609</v>
      </c>
      <c r="S2383" s="157">
        <v>0</v>
      </c>
      <c r="T2383" s="152"/>
      <c r="U2383" s="156">
        <v>14.25160992</v>
      </c>
      <c r="V2383" s="152" t="s">
        <v>174</v>
      </c>
      <c r="W2383" s="152" t="s">
        <v>95</v>
      </c>
      <c r="X2383" s="155">
        <v>9.1122100000000006E-5</v>
      </c>
      <c r="Y2383" s="152" t="s">
        <v>159</v>
      </c>
      <c r="Z2383" s="154">
        <v>42825</v>
      </c>
      <c r="AA2383" s="153" t="s">
        <v>4326</v>
      </c>
      <c r="AB2383" s="152" t="s">
        <v>584</v>
      </c>
      <c r="AC2383" s="152" t="s">
        <v>261</v>
      </c>
      <c r="AD2383" s="152" t="s">
        <v>229</v>
      </c>
    </row>
    <row r="2384" spans="1:30">
      <c r="A2384" s="189" t="s">
        <v>17610</v>
      </c>
      <c r="B2384" s="189" t="s">
        <v>17611</v>
      </c>
      <c r="C2384" s="154">
        <v>43830</v>
      </c>
      <c r="D2384" s="155">
        <v>1.0445</v>
      </c>
      <c r="E2384" s="155">
        <v>1.0589999999999999</v>
      </c>
      <c r="F2384" s="156">
        <v>-1.9144251938365001E-2</v>
      </c>
      <c r="G2384" s="154">
        <v>43829</v>
      </c>
      <c r="H2384" s="155">
        <v>1.0447</v>
      </c>
      <c r="I2384" s="156">
        <v>5.3947625036835296</v>
      </c>
      <c r="J2384" s="152" t="s">
        <v>17612</v>
      </c>
      <c r="K2384" s="156">
        <v>0.15341835267043</v>
      </c>
      <c r="L2384" s="156">
        <v>0.64559645403736798</v>
      </c>
      <c r="M2384" s="185">
        <v>1.4471209483418299</v>
      </c>
      <c r="N2384" s="156">
        <v>2.9367849890733901</v>
      </c>
      <c r="O2384" s="156">
        <v>5.3947625036835296</v>
      </c>
      <c r="P2384" s="152" t="s">
        <v>17612</v>
      </c>
      <c r="Q2384" s="157">
        <v>0</v>
      </c>
      <c r="R2384" s="152"/>
      <c r="S2384" s="157">
        <v>0</v>
      </c>
      <c r="T2384" s="152"/>
      <c r="U2384" s="156">
        <v>5.9644205499999901</v>
      </c>
      <c r="V2384" s="152" t="s">
        <v>157</v>
      </c>
      <c r="W2384" s="152" t="s">
        <v>95</v>
      </c>
      <c r="X2384" s="155">
        <v>3.4080900000000001E-5</v>
      </c>
      <c r="Y2384" s="152" t="s">
        <v>159</v>
      </c>
      <c r="Z2384" s="154">
        <v>43385</v>
      </c>
      <c r="AA2384" s="153" t="s">
        <v>4326</v>
      </c>
      <c r="AB2384" s="152" t="s">
        <v>1291</v>
      </c>
      <c r="AC2384" s="152" t="s">
        <v>347</v>
      </c>
      <c r="AD2384" s="152" t="s">
        <v>162</v>
      </c>
    </row>
    <row r="2385" spans="1:30">
      <c r="A2385" s="189" t="s">
        <v>17613</v>
      </c>
      <c r="B2385" s="189" t="s">
        <v>17614</v>
      </c>
      <c r="C2385" s="154">
        <v>43830</v>
      </c>
      <c r="D2385" s="155">
        <v>1.0863</v>
      </c>
      <c r="E2385" s="155">
        <v>1.1240000000000001</v>
      </c>
      <c r="F2385" s="156">
        <v>-9.2047128129555799E-3</v>
      </c>
      <c r="G2385" s="154">
        <v>43829</v>
      </c>
      <c r="H2385" s="155">
        <v>1.0864</v>
      </c>
      <c r="I2385" s="156">
        <v>5.39439216066752</v>
      </c>
      <c r="J2385" s="152" t="s">
        <v>17615</v>
      </c>
      <c r="K2385" s="156">
        <v>0.13827433628319499</v>
      </c>
      <c r="L2385" s="156">
        <v>0.41597337770381398</v>
      </c>
      <c r="M2385" s="185">
        <v>1.1264196611431601</v>
      </c>
      <c r="N2385" s="156">
        <v>2.83036728511928</v>
      </c>
      <c r="O2385" s="156">
        <v>5.39439216066752</v>
      </c>
      <c r="P2385" s="152" t="s">
        <v>17615</v>
      </c>
      <c r="Q2385" s="156">
        <v>12.9738935658449</v>
      </c>
      <c r="R2385" s="152" t="s">
        <v>17616</v>
      </c>
      <c r="S2385" s="157">
        <v>0</v>
      </c>
      <c r="T2385" s="152"/>
      <c r="U2385" s="156">
        <v>12.725351</v>
      </c>
      <c r="V2385" s="152" t="s">
        <v>174</v>
      </c>
      <c r="W2385" s="152" t="s">
        <v>95</v>
      </c>
      <c r="X2385" s="155">
        <v>1.180852E-3</v>
      </c>
      <c r="Y2385" s="152" t="s">
        <v>159</v>
      </c>
      <c r="Z2385" s="154">
        <v>42971</v>
      </c>
      <c r="AA2385" s="153" t="s">
        <v>4326</v>
      </c>
      <c r="AB2385" s="152" t="s">
        <v>1430</v>
      </c>
      <c r="AC2385" s="152" t="s">
        <v>271</v>
      </c>
      <c r="AD2385" s="152" t="s">
        <v>272</v>
      </c>
    </row>
    <row r="2386" spans="1:30">
      <c r="A2386" s="189" t="s">
        <v>17617</v>
      </c>
      <c r="B2386" s="189" t="s">
        <v>17618</v>
      </c>
      <c r="C2386" s="154">
        <v>43830</v>
      </c>
      <c r="D2386" s="155">
        <v>1.0572999999999999</v>
      </c>
      <c r="E2386" s="155">
        <v>1.0572999999999999</v>
      </c>
      <c r="F2386" s="156">
        <v>0.32261125343959102</v>
      </c>
      <c r="G2386" s="154">
        <v>43829</v>
      </c>
      <c r="H2386" s="155">
        <v>1.0539000000000001</v>
      </c>
      <c r="I2386" s="156">
        <v>5.3927432216905702</v>
      </c>
      <c r="J2386" s="152" t="s">
        <v>17619</v>
      </c>
      <c r="K2386" s="156">
        <v>1.1189747513389301</v>
      </c>
      <c r="L2386" s="156">
        <v>-1.80180180180181</v>
      </c>
      <c r="M2386" s="185">
        <v>-1.0759730538922201</v>
      </c>
      <c r="N2386" s="156">
        <v>-0.48941176470589098</v>
      </c>
      <c r="O2386" s="156">
        <v>5.3927432216905702</v>
      </c>
      <c r="P2386" s="152" t="s">
        <v>17619</v>
      </c>
      <c r="Q2386" s="157">
        <v>0</v>
      </c>
      <c r="R2386" s="152"/>
      <c r="S2386" s="157">
        <v>0</v>
      </c>
      <c r="T2386" s="152"/>
      <c r="U2386" s="156">
        <v>5.7299999999999898</v>
      </c>
      <c r="V2386" s="152" t="s">
        <v>163</v>
      </c>
      <c r="W2386" s="152" t="s">
        <v>95</v>
      </c>
      <c r="X2386" s="155">
        <v>3.7204302699999997E-2</v>
      </c>
      <c r="Y2386" s="152" t="s">
        <v>159</v>
      </c>
      <c r="Z2386" s="154">
        <v>43417</v>
      </c>
      <c r="AA2386" s="153" t="s">
        <v>4326</v>
      </c>
      <c r="AB2386" s="152" t="s">
        <v>3896</v>
      </c>
      <c r="AC2386" s="152" t="s">
        <v>253</v>
      </c>
      <c r="AD2386" s="152" t="s">
        <v>181</v>
      </c>
    </row>
    <row r="2387" spans="1:30">
      <c r="A2387" s="189" t="s">
        <v>4081</v>
      </c>
      <c r="B2387" s="189" t="s">
        <v>4082</v>
      </c>
      <c r="C2387" s="154">
        <v>43830</v>
      </c>
      <c r="D2387" s="155">
        <v>1.0948</v>
      </c>
      <c r="E2387" s="155">
        <v>1.0948</v>
      </c>
      <c r="F2387" s="156">
        <v>9.1424392027782894E-2</v>
      </c>
      <c r="G2387" s="154">
        <v>43829</v>
      </c>
      <c r="H2387" s="155">
        <v>1.0938000000000001</v>
      </c>
      <c r="I2387" s="156">
        <v>5.3908355795148299</v>
      </c>
      <c r="J2387" s="152" t="s">
        <v>6948</v>
      </c>
      <c r="K2387" s="156">
        <v>0.53259871441689899</v>
      </c>
      <c r="L2387" s="156">
        <v>1.3609850939727699</v>
      </c>
      <c r="M2387" s="185">
        <v>1.5772870662460501</v>
      </c>
      <c r="N2387" s="156">
        <v>2.9624753127057399</v>
      </c>
      <c r="O2387" s="156">
        <v>5.3908355795148299</v>
      </c>
      <c r="P2387" s="152" t="s">
        <v>6948</v>
      </c>
      <c r="Q2387" s="156">
        <v>8.2781129462960994</v>
      </c>
      <c r="R2387" s="152" t="s">
        <v>6949</v>
      </c>
      <c r="S2387" s="156">
        <v>9.5238095238095202</v>
      </c>
      <c r="T2387" s="152" t="s">
        <v>6950</v>
      </c>
      <c r="U2387" s="156">
        <v>9.48</v>
      </c>
      <c r="V2387" s="152" t="s">
        <v>163</v>
      </c>
      <c r="W2387" s="152" t="s">
        <v>189</v>
      </c>
      <c r="X2387" s="155">
        <v>2.1585992009999999</v>
      </c>
      <c r="Y2387" s="152" t="s">
        <v>159</v>
      </c>
      <c r="Z2387" s="154">
        <v>42681</v>
      </c>
      <c r="AA2387" s="153" t="s">
        <v>4326</v>
      </c>
      <c r="AB2387" s="152" t="s">
        <v>562</v>
      </c>
      <c r="AC2387" s="152" t="s">
        <v>179</v>
      </c>
      <c r="AD2387" s="152" t="s">
        <v>181</v>
      </c>
    </row>
    <row r="2388" spans="1:30">
      <c r="A2388" s="189" t="s">
        <v>17620</v>
      </c>
      <c r="B2388" s="189" t="s">
        <v>17621</v>
      </c>
      <c r="C2388" s="154">
        <v>43830</v>
      </c>
      <c r="D2388" s="155">
        <v>1.056</v>
      </c>
      <c r="E2388" s="155">
        <v>1.3169999999999999</v>
      </c>
      <c r="F2388" s="156">
        <v>0.18975332068311601</v>
      </c>
      <c r="G2388" s="154">
        <v>43829</v>
      </c>
      <c r="H2388" s="155">
        <v>1.054</v>
      </c>
      <c r="I2388" s="156">
        <v>5.3892215568862296</v>
      </c>
      <c r="J2388" s="152" t="s">
        <v>17622</v>
      </c>
      <c r="K2388" s="156">
        <v>0.66730219256436196</v>
      </c>
      <c r="L2388" s="156">
        <v>1.5384615384615401</v>
      </c>
      <c r="M2388" s="185">
        <v>1.4409221902017499</v>
      </c>
      <c r="N2388" s="156">
        <v>1.3435700575815701</v>
      </c>
      <c r="O2388" s="156">
        <v>5.3892215568862296</v>
      </c>
      <c r="P2388" s="152" t="s">
        <v>17622</v>
      </c>
      <c r="Q2388" s="156">
        <v>1.5384615384615401</v>
      </c>
      <c r="R2388" s="152" t="s">
        <v>17623</v>
      </c>
      <c r="S2388" s="156">
        <v>4.2725333968007604</v>
      </c>
      <c r="T2388" s="152" t="s">
        <v>17624</v>
      </c>
      <c r="U2388" s="156">
        <v>34.361004800000003</v>
      </c>
      <c r="V2388" s="152" t="s">
        <v>157</v>
      </c>
      <c r="W2388" s="152" t="s">
        <v>158</v>
      </c>
      <c r="X2388" s="155">
        <v>6.8253750500000002E-2</v>
      </c>
      <c r="Y2388" s="152" t="s">
        <v>159</v>
      </c>
      <c r="Z2388" s="154">
        <v>41883</v>
      </c>
      <c r="AA2388" s="153" t="s">
        <v>4326</v>
      </c>
      <c r="AB2388" s="152" t="s">
        <v>274</v>
      </c>
      <c r="AC2388" s="152" t="s">
        <v>246</v>
      </c>
      <c r="AD2388" s="152" t="s">
        <v>173</v>
      </c>
    </row>
    <row r="2389" spans="1:30">
      <c r="A2389" s="189" t="s">
        <v>17625</v>
      </c>
      <c r="B2389" s="189" t="s">
        <v>17626</v>
      </c>
      <c r="C2389" s="154">
        <v>43830</v>
      </c>
      <c r="D2389" s="155">
        <v>1.1527000000000001</v>
      </c>
      <c r="E2389" s="155">
        <v>1.7346999999999999</v>
      </c>
      <c r="F2389" s="156">
        <v>6.0763888888893801E-2</v>
      </c>
      <c r="G2389" s="154">
        <v>43829</v>
      </c>
      <c r="H2389" s="155">
        <v>1.1519999999999999</v>
      </c>
      <c r="I2389" s="156">
        <v>5.3848966904370004</v>
      </c>
      <c r="J2389" s="152" t="s">
        <v>17627</v>
      </c>
      <c r="K2389" s="156">
        <v>0.62854648625055598</v>
      </c>
      <c r="L2389" s="156">
        <v>1.28283982075391</v>
      </c>
      <c r="M2389" s="185">
        <v>1.1584028082492399</v>
      </c>
      <c r="N2389" s="156">
        <v>4.7718596618796498</v>
      </c>
      <c r="O2389" s="156">
        <v>5.3848966904370004</v>
      </c>
      <c r="P2389" s="152" t="s">
        <v>17627</v>
      </c>
      <c r="Q2389" s="156">
        <v>7.3577349352705497</v>
      </c>
      <c r="R2389" s="152" t="s">
        <v>17628</v>
      </c>
      <c r="S2389" s="156">
        <v>7.3777363763390902</v>
      </c>
      <c r="T2389" s="152" t="s">
        <v>17629</v>
      </c>
      <c r="U2389" s="156">
        <v>82.743888663850996</v>
      </c>
      <c r="V2389" s="152" t="s">
        <v>157</v>
      </c>
      <c r="W2389" s="152" t="s">
        <v>158</v>
      </c>
      <c r="X2389" s="155">
        <v>0.15125004459999999</v>
      </c>
      <c r="Y2389" s="152" t="s">
        <v>159</v>
      </c>
      <c r="Z2389" s="154">
        <v>39741</v>
      </c>
      <c r="AA2389" s="153" t="s">
        <v>4326</v>
      </c>
      <c r="AB2389" s="152" t="s">
        <v>222</v>
      </c>
      <c r="AC2389" s="152" t="s">
        <v>223</v>
      </c>
      <c r="AD2389" s="152" t="s">
        <v>181</v>
      </c>
    </row>
    <row r="2390" spans="1:30">
      <c r="A2390" s="189" t="s">
        <v>1515</v>
      </c>
      <c r="B2390" s="189" t="s">
        <v>1516</v>
      </c>
      <c r="C2390" s="154">
        <v>43830</v>
      </c>
      <c r="D2390" s="155">
        <v>1.1319999999999999</v>
      </c>
      <c r="E2390" s="155">
        <v>1.381</v>
      </c>
      <c r="F2390" s="156">
        <v>0</v>
      </c>
      <c r="G2390" s="154">
        <v>43829</v>
      </c>
      <c r="H2390" s="155">
        <v>1.1319999999999999</v>
      </c>
      <c r="I2390" s="156">
        <v>5.3848041177146699</v>
      </c>
      <c r="J2390" s="152" t="s">
        <v>17630</v>
      </c>
      <c r="K2390" s="156">
        <v>8.8417329796636995E-2</v>
      </c>
      <c r="L2390" s="156">
        <v>0.44365572315881302</v>
      </c>
      <c r="M2390" s="185">
        <v>1.0669996898494301</v>
      </c>
      <c r="N2390" s="156">
        <v>2.8184052428661199</v>
      </c>
      <c r="O2390" s="156">
        <v>5.3848041177146699</v>
      </c>
      <c r="P2390" s="152" t="s">
        <v>17630</v>
      </c>
      <c r="Q2390" s="156">
        <v>14.258350992209801</v>
      </c>
      <c r="R2390" s="152" t="s">
        <v>17631</v>
      </c>
      <c r="S2390" s="156">
        <v>16.896643288655099</v>
      </c>
      <c r="T2390" s="152" t="s">
        <v>17632</v>
      </c>
      <c r="U2390" s="156">
        <v>40.172730000000001</v>
      </c>
      <c r="V2390" s="152" t="s">
        <v>163</v>
      </c>
      <c r="W2390" s="152" t="s">
        <v>166</v>
      </c>
      <c r="X2390" s="155">
        <v>81.956253523499996</v>
      </c>
      <c r="Y2390" s="152" t="s">
        <v>159</v>
      </c>
      <c r="Z2390" s="154">
        <v>41509</v>
      </c>
      <c r="AA2390" s="153" t="s">
        <v>4326</v>
      </c>
      <c r="AB2390" s="152" t="s">
        <v>324</v>
      </c>
      <c r="AC2390" s="152" t="s">
        <v>167</v>
      </c>
      <c r="AD2390" s="152" t="s">
        <v>181</v>
      </c>
    </row>
    <row r="2391" spans="1:30">
      <c r="A2391" s="189" t="s">
        <v>17633</v>
      </c>
      <c r="B2391" s="189" t="s">
        <v>17634</v>
      </c>
      <c r="C2391" s="154">
        <v>43830</v>
      </c>
      <c r="D2391" s="155">
        <v>1.1216999999999999</v>
      </c>
      <c r="E2391" s="155">
        <v>1.4254</v>
      </c>
      <c r="F2391" s="156">
        <v>6.2444246208742102E-2</v>
      </c>
      <c r="G2391" s="154">
        <v>43829</v>
      </c>
      <c r="H2391" s="155">
        <v>1.121</v>
      </c>
      <c r="I2391" s="156">
        <v>5.3834206872721397</v>
      </c>
      <c r="J2391" s="152" t="s">
        <v>17635</v>
      </c>
      <c r="K2391" s="156">
        <v>0.17861927301956501</v>
      </c>
      <c r="L2391" s="156">
        <v>0.60089686098653505</v>
      </c>
      <c r="M2391" s="185">
        <v>0.60993476476070096</v>
      </c>
      <c r="N2391" s="156">
        <v>2.9747079534055199</v>
      </c>
      <c r="O2391" s="156">
        <v>5.3834206872721397</v>
      </c>
      <c r="P2391" s="152" t="s">
        <v>17635</v>
      </c>
      <c r="Q2391" s="156">
        <v>14.6555664998703</v>
      </c>
      <c r="R2391" s="152" t="s">
        <v>17636</v>
      </c>
      <c r="S2391" s="156">
        <v>15.449692193569099</v>
      </c>
      <c r="T2391" s="152" t="s">
        <v>17637</v>
      </c>
      <c r="U2391" s="156">
        <v>46.940007919999999</v>
      </c>
      <c r="V2391" s="152" t="s">
        <v>174</v>
      </c>
      <c r="W2391" s="152" t="s">
        <v>158</v>
      </c>
      <c r="X2391" s="155">
        <v>0.17284532969999999</v>
      </c>
      <c r="Y2391" s="152" t="s">
        <v>159</v>
      </c>
      <c r="Z2391" s="154">
        <v>41474</v>
      </c>
      <c r="AA2391" s="153" t="s">
        <v>4326</v>
      </c>
      <c r="AB2391" s="152" t="s">
        <v>831</v>
      </c>
      <c r="AC2391" s="152" t="s">
        <v>239</v>
      </c>
      <c r="AD2391" s="152" t="s">
        <v>162</v>
      </c>
    </row>
    <row r="2392" spans="1:30">
      <c r="A2392" s="189" t="s">
        <v>9148</v>
      </c>
      <c r="B2392" s="189" t="s">
        <v>9149</v>
      </c>
      <c r="C2392" s="154">
        <v>43830</v>
      </c>
      <c r="D2392" s="155">
        <v>1.214</v>
      </c>
      <c r="E2392" s="155">
        <v>1.214</v>
      </c>
      <c r="F2392" s="156">
        <v>0</v>
      </c>
      <c r="G2392" s="154">
        <v>43829</v>
      </c>
      <c r="H2392" s="155">
        <v>1.214</v>
      </c>
      <c r="I2392" s="156">
        <v>5.38194444444445</v>
      </c>
      <c r="J2392" s="152" t="s">
        <v>12575</v>
      </c>
      <c r="K2392" s="156">
        <v>0.41356492969395298</v>
      </c>
      <c r="L2392" s="156">
        <v>1.9311502938706899</v>
      </c>
      <c r="M2392" s="185">
        <v>4.0274207369323003</v>
      </c>
      <c r="N2392" s="156">
        <v>5.1082251082251</v>
      </c>
      <c r="O2392" s="156">
        <v>5.38194444444445</v>
      </c>
      <c r="P2392" s="152" t="s">
        <v>12575</v>
      </c>
      <c r="Q2392" s="156">
        <v>7.24381625441697</v>
      </c>
      <c r="R2392" s="152" t="s">
        <v>12576</v>
      </c>
      <c r="S2392" s="156">
        <v>18.208373904576401</v>
      </c>
      <c r="T2392" s="152" t="s">
        <v>12577</v>
      </c>
      <c r="U2392" s="156">
        <v>21.4</v>
      </c>
      <c r="V2392" s="152" t="s">
        <v>163</v>
      </c>
      <c r="W2392" s="152" t="s">
        <v>189</v>
      </c>
      <c r="X2392" s="155">
        <v>3.6986345105999998</v>
      </c>
      <c r="Y2392" s="152" t="s">
        <v>159</v>
      </c>
      <c r="Z2392" s="154">
        <v>42468</v>
      </c>
      <c r="AA2392" s="153" t="s">
        <v>4326</v>
      </c>
      <c r="AB2392" s="152" t="s">
        <v>258</v>
      </c>
      <c r="AC2392" s="152" t="s">
        <v>240</v>
      </c>
      <c r="AD2392" s="152" t="s">
        <v>165</v>
      </c>
    </row>
    <row r="2393" spans="1:30">
      <c r="A2393" s="189" t="s">
        <v>1587</v>
      </c>
      <c r="B2393" s="189" t="s">
        <v>1588</v>
      </c>
      <c r="C2393" s="154">
        <v>43830</v>
      </c>
      <c r="D2393" s="155">
        <v>1.0407</v>
      </c>
      <c r="E2393" s="155">
        <v>1.1016999999999999</v>
      </c>
      <c r="F2393" s="156">
        <v>3.8450446986435599E-2</v>
      </c>
      <c r="G2393" s="154">
        <v>43829</v>
      </c>
      <c r="H2393" s="155">
        <v>1.0403</v>
      </c>
      <c r="I2393" s="156">
        <v>5.3783853087363704</v>
      </c>
      <c r="J2393" s="152" t="s">
        <v>17638</v>
      </c>
      <c r="K2393" s="156">
        <v>0.18290335001924801</v>
      </c>
      <c r="L2393" s="156">
        <v>0.61149903606971601</v>
      </c>
      <c r="M2393" s="185">
        <v>1.3745420462118201</v>
      </c>
      <c r="N2393" s="156">
        <v>2.71766207956769</v>
      </c>
      <c r="O2393" s="156">
        <v>5.3783853087363704</v>
      </c>
      <c r="P2393" s="152" t="s">
        <v>17638</v>
      </c>
      <c r="Q2393" s="157">
        <v>0</v>
      </c>
      <c r="R2393" s="152"/>
      <c r="S2393" s="157">
        <v>0</v>
      </c>
      <c r="T2393" s="152"/>
      <c r="U2393" s="156">
        <v>10.246866710000001</v>
      </c>
      <c r="V2393" s="152" t="s">
        <v>174</v>
      </c>
      <c r="W2393" s="152" t="s">
        <v>95</v>
      </c>
      <c r="X2393" s="155">
        <v>14.6129490626</v>
      </c>
      <c r="Y2393" s="152" t="s">
        <v>159</v>
      </c>
      <c r="Z2393" s="154">
        <v>43252</v>
      </c>
      <c r="AA2393" s="153" t="s">
        <v>4326</v>
      </c>
      <c r="AB2393" s="152" t="s">
        <v>1094</v>
      </c>
      <c r="AC2393" s="152" t="s">
        <v>381</v>
      </c>
      <c r="AD2393" s="152" t="s">
        <v>185</v>
      </c>
    </row>
    <row r="2394" spans="1:30">
      <c r="A2394" s="189" t="s">
        <v>17639</v>
      </c>
      <c r="B2394" s="189" t="s">
        <v>17640</v>
      </c>
      <c r="C2394" s="154">
        <v>43830</v>
      </c>
      <c r="D2394" s="155">
        <v>1.353</v>
      </c>
      <c r="E2394" s="155">
        <v>1.5529999999999999</v>
      </c>
      <c r="F2394" s="156">
        <v>0</v>
      </c>
      <c r="G2394" s="154">
        <v>43829</v>
      </c>
      <c r="H2394" s="155">
        <v>1.353</v>
      </c>
      <c r="I2394" s="156">
        <v>5.3781509944775596</v>
      </c>
      <c r="J2394" s="152" t="s">
        <v>17641</v>
      </c>
      <c r="K2394" s="156">
        <v>0.14803849000740199</v>
      </c>
      <c r="L2394" s="156">
        <v>0.37091988130562298</v>
      </c>
      <c r="M2394" s="185">
        <v>0.81969924081036305</v>
      </c>
      <c r="N2394" s="156">
        <v>1.7013623159342299</v>
      </c>
      <c r="O2394" s="156">
        <v>5.3781509944775596</v>
      </c>
      <c r="P2394" s="152" t="s">
        <v>17641</v>
      </c>
      <c r="Q2394" s="156">
        <v>0.97017605091771197</v>
      </c>
      <c r="R2394" s="152" t="s">
        <v>17642</v>
      </c>
      <c r="S2394" s="156">
        <v>2.2398208854428199</v>
      </c>
      <c r="T2394" s="152" t="s">
        <v>17643</v>
      </c>
      <c r="U2394" s="156">
        <v>56.140398498498499</v>
      </c>
      <c r="V2394" s="152" t="s">
        <v>157</v>
      </c>
      <c r="W2394" s="152" t="s">
        <v>158</v>
      </c>
      <c r="X2394" s="155">
        <v>0.124331944</v>
      </c>
      <c r="Y2394" s="152" t="s">
        <v>159</v>
      </c>
      <c r="Z2394" s="154">
        <v>40078</v>
      </c>
      <c r="AA2394" s="153" t="s">
        <v>4326</v>
      </c>
      <c r="AB2394" s="152" t="s">
        <v>809</v>
      </c>
      <c r="AC2394" s="152" t="s">
        <v>194</v>
      </c>
      <c r="AD2394" s="152" t="s">
        <v>162</v>
      </c>
    </row>
    <row r="2395" spans="1:30">
      <c r="A2395" s="189" t="s">
        <v>1589</v>
      </c>
      <c r="B2395" s="189" t="s">
        <v>1590</v>
      </c>
      <c r="C2395" s="154">
        <v>43830</v>
      </c>
      <c r="D2395" s="155">
        <v>1.1406000000000001</v>
      </c>
      <c r="E2395" s="155">
        <v>1.1506000000000001</v>
      </c>
      <c r="F2395" s="156">
        <v>8.7750087750101305E-2</v>
      </c>
      <c r="G2395" s="154">
        <v>43829</v>
      </c>
      <c r="H2395" s="155">
        <v>1.1395999999999999</v>
      </c>
      <c r="I2395" s="156">
        <v>5.3745465630909504</v>
      </c>
      <c r="J2395" s="152" t="s">
        <v>17644</v>
      </c>
      <c r="K2395" s="156">
        <v>0.82206311323257597</v>
      </c>
      <c r="L2395" s="156">
        <v>0.60862662079917396</v>
      </c>
      <c r="M2395" s="185">
        <v>1.14394400008432</v>
      </c>
      <c r="N2395" s="156">
        <v>2.4521922652430401</v>
      </c>
      <c r="O2395" s="156">
        <v>5.3745465630909504</v>
      </c>
      <c r="P2395" s="152" t="s">
        <v>17644</v>
      </c>
      <c r="Q2395" s="156">
        <v>9.4049321076417502</v>
      </c>
      <c r="R2395" s="152" t="s">
        <v>17645</v>
      </c>
      <c r="S2395" s="156">
        <v>7.6469347145022804</v>
      </c>
      <c r="T2395" s="152" t="s">
        <v>17646</v>
      </c>
      <c r="U2395" s="156">
        <v>6.5166419000000104</v>
      </c>
      <c r="V2395" s="152" t="s">
        <v>157</v>
      </c>
      <c r="W2395" s="152" t="s">
        <v>158</v>
      </c>
      <c r="X2395" s="155">
        <v>0.66578991300000001</v>
      </c>
      <c r="Y2395" s="152" t="s">
        <v>159</v>
      </c>
      <c r="Z2395" s="154">
        <v>42676</v>
      </c>
      <c r="AA2395" s="153" t="s">
        <v>4326</v>
      </c>
      <c r="AB2395" s="152" t="s">
        <v>1591</v>
      </c>
      <c r="AC2395" s="152" t="s">
        <v>467</v>
      </c>
      <c r="AD2395" s="152" t="s">
        <v>241</v>
      </c>
    </row>
    <row r="2396" spans="1:30">
      <c r="A2396" s="189" t="s">
        <v>1520</v>
      </c>
      <c r="B2396" s="189" t="s">
        <v>1521</v>
      </c>
      <c r="C2396" s="154">
        <v>43830</v>
      </c>
      <c r="D2396" s="155">
        <v>1.0304</v>
      </c>
      <c r="E2396" s="155">
        <v>1.1122000000000001</v>
      </c>
      <c r="F2396" s="156">
        <v>3.8834951456313702E-2</v>
      </c>
      <c r="G2396" s="154">
        <v>43826</v>
      </c>
      <c r="H2396" s="155">
        <v>1.03</v>
      </c>
      <c r="I2396" s="156">
        <v>5.3718141261124703</v>
      </c>
      <c r="J2396" s="152" t="s">
        <v>17647</v>
      </c>
      <c r="K2396" s="156">
        <v>0.184735051045231</v>
      </c>
      <c r="L2396" s="156">
        <v>0.43863924359100198</v>
      </c>
      <c r="M2396" s="185">
        <v>1.0383205447117601</v>
      </c>
      <c r="N2396" s="156">
        <v>2.5087133462282298</v>
      </c>
      <c r="O2396" s="156">
        <v>5.3718141261124703</v>
      </c>
      <c r="P2396" s="152" t="s">
        <v>17647</v>
      </c>
      <c r="Q2396" s="157">
        <v>0</v>
      </c>
      <c r="R2396" s="152"/>
      <c r="S2396" s="157">
        <v>0</v>
      </c>
      <c r="T2396" s="152"/>
      <c r="U2396" s="156">
        <v>11.29371008</v>
      </c>
      <c r="V2396" s="152" t="s">
        <v>174</v>
      </c>
      <c r="W2396" s="152" t="s">
        <v>95</v>
      </c>
      <c r="X2396" s="155">
        <v>12.054187149600001</v>
      </c>
      <c r="Y2396" s="152" t="s">
        <v>159</v>
      </c>
      <c r="Z2396" s="154">
        <v>43123</v>
      </c>
      <c r="AA2396" s="153" t="s">
        <v>4326</v>
      </c>
      <c r="AB2396" s="152" t="s">
        <v>2004</v>
      </c>
      <c r="AC2396" s="152" t="s">
        <v>394</v>
      </c>
      <c r="AD2396" s="152" t="s">
        <v>165</v>
      </c>
    </row>
    <row r="2397" spans="1:30">
      <c r="A2397" s="189" t="s">
        <v>805</v>
      </c>
      <c r="B2397" s="189" t="s">
        <v>806</v>
      </c>
      <c r="C2397" s="154">
        <v>43830</v>
      </c>
      <c r="D2397" s="155">
        <v>1.292</v>
      </c>
      <c r="E2397" s="155">
        <v>2.0059999999999998</v>
      </c>
      <c r="F2397" s="156">
        <v>0</v>
      </c>
      <c r="G2397" s="154">
        <v>43829</v>
      </c>
      <c r="H2397" s="155">
        <v>1.292</v>
      </c>
      <c r="I2397" s="156">
        <v>5.3683371845036696</v>
      </c>
      <c r="J2397" s="152" t="s">
        <v>717</v>
      </c>
      <c r="K2397" s="156">
        <v>0.155038759689936</v>
      </c>
      <c r="L2397" s="156">
        <v>0.44163026355924401</v>
      </c>
      <c r="M2397" s="185">
        <v>0.74552057580380304</v>
      </c>
      <c r="N2397" s="156">
        <v>2.0579323597544601</v>
      </c>
      <c r="O2397" s="156">
        <v>5.3683371845036696</v>
      </c>
      <c r="P2397" s="152" t="s">
        <v>717</v>
      </c>
      <c r="Q2397" s="156">
        <v>13.528930351111301</v>
      </c>
      <c r="R2397" s="152" t="s">
        <v>852</v>
      </c>
      <c r="S2397" s="156">
        <v>14.881615388958</v>
      </c>
      <c r="T2397" s="152" t="s">
        <v>6547</v>
      </c>
      <c r="U2397" s="156">
        <v>141.25399719999999</v>
      </c>
      <c r="V2397" s="152" t="s">
        <v>163</v>
      </c>
      <c r="W2397" s="152" t="s">
        <v>189</v>
      </c>
      <c r="X2397" s="155">
        <v>27.272553413600001</v>
      </c>
      <c r="Y2397" s="152" t="s">
        <v>159</v>
      </c>
      <c r="Z2397" s="154">
        <v>37814</v>
      </c>
      <c r="AA2397" s="153" t="s">
        <v>4326</v>
      </c>
      <c r="AB2397" s="152" t="s">
        <v>801</v>
      </c>
      <c r="AC2397" s="152" t="s">
        <v>175</v>
      </c>
      <c r="AD2397" s="152" t="s">
        <v>207</v>
      </c>
    </row>
    <row r="2398" spans="1:30">
      <c r="A2398" s="189" t="s">
        <v>1563</v>
      </c>
      <c r="B2398" s="189" t="s">
        <v>1564</v>
      </c>
      <c r="C2398" s="154">
        <v>43830</v>
      </c>
      <c r="D2398" s="155">
        <v>1.1140000000000001</v>
      </c>
      <c r="E2398" s="155">
        <v>1.5109999999999999</v>
      </c>
      <c r="F2398" s="156">
        <v>8.9847259658589002E-2</v>
      </c>
      <c r="G2398" s="154">
        <v>43826</v>
      </c>
      <c r="H2398" s="155">
        <v>1.113</v>
      </c>
      <c r="I2398" s="156">
        <v>5.3662671711510903</v>
      </c>
      <c r="J2398" s="152" t="s">
        <v>17648</v>
      </c>
      <c r="K2398" s="156">
        <v>0.27002700270028202</v>
      </c>
      <c r="L2398" s="156">
        <v>0.54151624548735999</v>
      </c>
      <c r="M2398" s="185">
        <v>0.99516962909728102</v>
      </c>
      <c r="N2398" s="156">
        <v>2.8351066497912698</v>
      </c>
      <c r="O2398" s="156">
        <v>5.3662671711510903</v>
      </c>
      <c r="P2398" s="152" t="s">
        <v>17648</v>
      </c>
      <c r="Q2398" s="156">
        <v>12.5875450179807</v>
      </c>
      <c r="R2398" s="152" t="s">
        <v>17649</v>
      </c>
      <c r="S2398" s="156">
        <v>15.0332702439875</v>
      </c>
      <c r="T2398" s="152" t="s">
        <v>17650</v>
      </c>
      <c r="U2398" s="156">
        <v>58.718263999999998</v>
      </c>
      <c r="V2398" s="152" t="s">
        <v>174</v>
      </c>
      <c r="W2398" s="152" t="s">
        <v>197</v>
      </c>
      <c r="X2398" s="155">
        <v>11.435232839699999</v>
      </c>
      <c r="Y2398" s="152" t="s">
        <v>159</v>
      </c>
      <c r="Z2398" s="154">
        <v>41507</v>
      </c>
      <c r="AA2398" s="153" t="s">
        <v>4326</v>
      </c>
      <c r="AB2398" s="152" t="s">
        <v>584</v>
      </c>
      <c r="AC2398" s="152" t="s">
        <v>261</v>
      </c>
      <c r="AD2398" s="152" t="s">
        <v>162</v>
      </c>
    </row>
    <row r="2399" spans="1:30">
      <c r="A2399" s="189" t="s">
        <v>17651</v>
      </c>
      <c r="B2399" s="189" t="s">
        <v>17652</v>
      </c>
      <c r="C2399" s="154">
        <v>43830</v>
      </c>
      <c r="D2399" s="155">
        <v>1.1495</v>
      </c>
      <c r="E2399" s="155">
        <v>1.1591</v>
      </c>
      <c r="F2399" s="156">
        <v>1.74018968067352E-2</v>
      </c>
      <c r="G2399" s="154">
        <v>43829</v>
      </c>
      <c r="H2399" s="155">
        <v>1.1493</v>
      </c>
      <c r="I2399" s="156">
        <v>5.36205316223647</v>
      </c>
      <c r="J2399" s="152" t="s">
        <v>17653</v>
      </c>
      <c r="K2399" s="156">
        <v>0.13938496384702501</v>
      </c>
      <c r="L2399" s="156">
        <v>0.63030727479645399</v>
      </c>
      <c r="M2399" s="185">
        <v>0.68319173162827196</v>
      </c>
      <c r="N2399" s="156">
        <v>2.51493801837153</v>
      </c>
      <c r="O2399" s="156">
        <v>5.36205316223647</v>
      </c>
      <c r="P2399" s="152" t="s">
        <v>17653</v>
      </c>
      <c r="Q2399" s="156">
        <v>12.9951833284183</v>
      </c>
      <c r="R2399" s="152" t="s">
        <v>17654</v>
      </c>
      <c r="S2399" s="156">
        <v>15.7175941270316</v>
      </c>
      <c r="T2399" s="152" t="s">
        <v>17655</v>
      </c>
      <c r="U2399" s="156">
        <v>16.053175150000001</v>
      </c>
      <c r="V2399" s="152" t="s">
        <v>157</v>
      </c>
      <c r="W2399" s="152" t="s">
        <v>189</v>
      </c>
      <c r="X2399" s="155">
        <v>0.1021597955</v>
      </c>
      <c r="Y2399" s="152" t="s">
        <v>159</v>
      </c>
      <c r="Z2399" s="154">
        <v>42572</v>
      </c>
      <c r="AA2399" s="153" t="s">
        <v>4326</v>
      </c>
      <c r="AB2399" s="152" t="s">
        <v>17656</v>
      </c>
      <c r="AC2399" s="152" t="s">
        <v>236</v>
      </c>
      <c r="AD2399" s="152" t="s">
        <v>552</v>
      </c>
    </row>
    <row r="2400" spans="1:30">
      <c r="A2400" s="189" t="s">
        <v>1547</v>
      </c>
      <c r="B2400" s="189" t="s">
        <v>1548</v>
      </c>
      <c r="C2400" s="154">
        <v>43830</v>
      </c>
      <c r="D2400" s="155">
        <v>1.012</v>
      </c>
      <c r="E2400" s="155">
        <v>1.2270000000000001</v>
      </c>
      <c r="F2400" s="156">
        <v>0</v>
      </c>
      <c r="G2400" s="154">
        <v>43829</v>
      </c>
      <c r="H2400" s="155">
        <v>1.012</v>
      </c>
      <c r="I2400" s="156">
        <v>5.3560914783559301</v>
      </c>
      <c r="J2400" s="152" t="s">
        <v>17657</v>
      </c>
      <c r="K2400" s="156">
        <v>9.8911968348176393E-2</v>
      </c>
      <c r="L2400" s="156">
        <v>0.49652432969216898</v>
      </c>
      <c r="M2400" s="185">
        <v>1.19052597091583</v>
      </c>
      <c r="N2400" s="156">
        <v>2.796724795851</v>
      </c>
      <c r="O2400" s="156">
        <v>5.3560914783559301</v>
      </c>
      <c r="P2400" s="152" t="s">
        <v>17657</v>
      </c>
      <c r="Q2400" s="156">
        <v>13.681891455421701</v>
      </c>
      <c r="R2400" s="152" t="s">
        <v>17658</v>
      </c>
      <c r="S2400" s="156">
        <v>15.8401732872751</v>
      </c>
      <c r="T2400" s="152" t="s">
        <v>17659</v>
      </c>
      <c r="U2400" s="156">
        <v>25.022986</v>
      </c>
      <c r="V2400" s="152" t="s">
        <v>163</v>
      </c>
      <c r="W2400" s="152" t="s">
        <v>166</v>
      </c>
      <c r="X2400" s="155">
        <v>85.930374794700001</v>
      </c>
      <c r="Y2400" s="152" t="s">
        <v>159</v>
      </c>
      <c r="Z2400" s="154">
        <v>42165</v>
      </c>
      <c r="AA2400" s="153" t="s">
        <v>4326</v>
      </c>
      <c r="AB2400" s="152" t="s">
        <v>1549</v>
      </c>
      <c r="AC2400" s="152" t="s">
        <v>446</v>
      </c>
      <c r="AD2400" s="152" t="s">
        <v>162</v>
      </c>
    </row>
    <row r="2401" spans="1:30">
      <c r="A2401" s="189" t="s">
        <v>1504</v>
      </c>
      <c r="B2401" s="189" t="s">
        <v>1505</v>
      </c>
      <c r="C2401" s="154">
        <v>43830</v>
      </c>
      <c r="D2401" s="155">
        <v>1.0344</v>
      </c>
      <c r="E2401" s="155">
        <v>1.1283000000000001</v>
      </c>
      <c r="F2401" s="156">
        <v>5.8038305281474599E-2</v>
      </c>
      <c r="G2401" s="154">
        <v>43826</v>
      </c>
      <c r="H2401" s="155">
        <v>1.0338000000000001</v>
      </c>
      <c r="I2401" s="156">
        <v>5.3515431517118399</v>
      </c>
      <c r="J2401" s="152" t="s">
        <v>17660</v>
      </c>
      <c r="K2401" s="156">
        <v>0.20342923568730001</v>
      </c>
      <c r="L2401" s="156">
        <v>0.39794234688924401</v>
      </c>
      <c r="M2401" s="185">
        <v>1.09458761430024</v>
      </c>
      <c r="N2401" s="156">
        <v>2.5628844182575801</v>
      </c>
      <c r="O2401" s="156">
        <v>5.3515431517118399</v>
      </c>
      <c r="P2401" s="152" t="s">
        <v>17660</v>
      </c>
      <c r="Q2401" s="156">
        <v>12.517928934817199</v>
      </c>
      <c r="R2401" s="152" t="s">
        <v>17661</v>
      </c>
      <c r="S2401" s="157">
        <v>0</v>
      </c>
      <c r="T2401" s="152"/>
      <c r="U2401" s="156">
        <v>13.238043680000001</v>
      </c>
      <c r="V2401" s="152" t="s">
        <v>174</v>
      </c>
      <c r="W2401" s="152" t="s">
        <v>95</v>
      </c>
      <c r="X2401" s="155">
        <v>5.5827032286999998</v>
      </c>
      <c r="Y2401" s="152" t="s">
        <v>159</v>
      </c>
      <c r="Z2401" s="154">
        <v>42965</v>
      </c>
      <c r="AA2401" s="153" t="s">
        <v>4326</v>
      </c>
      <c r="AB2401" s="152" t="s">
        <v>313</v>
      </c>
      <c r="AC2401" s="152" t="s">
        <v>314</v>
      </c>
      <c r="AD2401" s="152" t="s">
        <v>229</v>
      </c>
    </row>
    <row r="2402" spans="1:30">
      <c r="A2402" s="189" t="s">
        <v>854</v>
      </c>
      <c r="B2402" s="189" t="s">
        <v>855</v>
      </c>
      <c r="C2402" s="154">
        <v>43830</v>
      </c>
      <c r="D2402" s="155">
        <v>1.1009</v>
      </c>
      <c r="E2402" s="155">
        <v>1.6549</v>
      </c>
      <c r="F2402" s="156">
        <v>0.182000182000183</v>
      </c>
      <c r="G2402" s="154">
        <v>43829</v>
      </c>
      <c r="H2402" s="155">
        <v>1.0989</v>
      </c>
      <c r="I2402" s="156">
        <v>5.3492822966507303</v>
      </c>
      <c r="J2402" s="152" t="s">
        <v>723</v>
      </c>
      <c r="K2402" s="156">
        <v>0.43791624851746302</v>
      </c>
      <c r="L2402" s="156">
        <v>1.0185355111029499</v>
      </c>
      <c r="M2402" s="185">
        <v>1.43739058324888</v>
      </c>
      <c r="N2402" s="156">
        <v>2.7246430904170902</v>
      </c>
      <c r="O2402" s="156">
        <v>5.3492822966507303</v>
      </c>
      <c r="P2402" s="152" t="s">
        <v>723</v>
      </c>
      <c r="Q2402" s="156">
        <v>10.288294246583501</v>
      </c>
      <c r="R2402" s="152" t="s">
        <v>745</v>
      </c>
      <c r="S2402" s="156">
        <v>11.1904889822854</v>
      </c>
      <c r="T2402" s="152" t="s">
        <v>6548</v>
      </c>
      <c r="U2402" s="156">
        <v>80.122652599999995</v>
      </c>
      <c r="V2402" s="152" t="s">
        <v>157</v>
      </c>
      <c r="W2402" s="152" t="s">
        <v>158</v>
      </c>
      <c r="X2402" s="155">
        <v>3.0105851494999998</v>
      </c>
      <c r="Y2402" s="152" t="s">
        <v>159</v>
      </c>
      <c r="Z2402" s="154">
        <v>40037</v>
      </c>
      <c r="AA2402" s="153" t="s">
        <v>4326</v>
      </c>
      <c r="AB2402" s="152" t="s">
        <v>683</v>
      </c>
      <c r="AC2402" s="152" t="s">
        <v>314</v>
      </c>
      <c r="AD2402" s="152" t="s">
        <v>185</v>
      </c>
    </row>
    <row r="2403" spans="1:30">
      <c r="A2403" s="189" t="s">
        <v>17662</v>
      </c>
      <c r="B2403" s="189" t="s">
        <v>17663</v>
      </c>
      <c r="C2403" s="154">
        <v>43830</v>
      </c>
      <c r="D2403" s="155">
        <v>1.038</v>
      </c>
      <c r="E2403" s="155">
        <v>1.159</v>
      </c>
      <c r="F2403" s="156">
        <v>0</v>
      </c>
      <c r="G2403" s="154">
        <v>43829</v>
      </c>
      <c r="H2403" s="155">
        <v>1.038</v>
      </c>
      <c r="I2403" s="156">
        <v>5.3448759051489203</v>
      </c>
      <c r="J2403" s="152" t="s">
        <v>17664</v>
      </c>
      <c r="K2403" s="156">
        <v>0.193050193050188</v>
      </c>
      <c r="L2403" s="156">
        <v>0.48402710551790601</v>
      </c>
      <c r="M2403" s="185">
        <v>1.36714340400932</v>
      </c>
      <c r="N2403" s="156">
        <v>2.8740880532265098</v>
      </c>
      <c r="O2403" s="156">
        <v>5.3448759051489203</v>
      </c>
      <c r="P2403" s="152" t="s">
        <v>17664</v>
      </c>
      <c r="Q2403" s="156">
        <v>12.4860420582821</v>
      </c>
      <c r="R2403" s="152" t="s">
        <v>17665</v>
      </c>
      <c r="S2403" s="156">
        <v>14.292018768328401</v>
      </c>
      <c r="T2403" s="152" t="s">
        <v>17666</v>
      </c>
      <c r="U2403" s="156">
        <v>16.920735199999999</v>
      </c>
      <c r="V2403" s="152" t="s">
        <v>163</v>
      </c>
      <c r="W2403" s="152" t="s">
        <v>166</v>
      </c>
      <c r="X2403" s="155">
        <v>2.5305379000000001E-3</v>
      </c>
      <c r="Y2403" s="152" t="s">
        <v>159</v>
      </c>
      <c r="Z2403" s="154">
        <v>42359</v>
      </c>
      <c r="AA2403" s="153" t="s">
        <v>4326</v>
      </c>
      <c r="AB2403" s="152" t="s">
        <v>4837</v>
      </c>
      <c r="AC2403" s="152" t="s">
        <v>404</v>
      </c>
      <c r="AD2403" s="152" t="s">
        <v>177</v>
      </c>
    </row>
    <row r="2404" spans="1:30">
      <c r="A2404" s="189" t="s">
        <v>9150</v>
      </c>
      <c r="B2404" s="189" t="s">
        <v>9151</v>
      </c>
      <c r="C2404" s="154">
        <v>43830</v>
      </c>
      <c r="D2404" s="155">
        <v>3.407</v>
      </c>
      <c r="E2404" s="155">
        <v>3.6579999999999999</v>
      </c>
      <c r="F2404" s="156">
        <v>5.8737151248174399E-2</v>
      </c>
      <c r="G2404" s="154">
        <v>43829</v>
      </c>
      <c r="H2404" s="155">
        <v>3.4049999999999998</v>
      </c>
      <c r="I2404" s="156">
        <v>5.34465832324614</v>
      </c>
      <c r="J2404" s="152" t="s">
        <v>12578</v>
      </c>
      <c r="K2404" s="156">
        <v>0.82864752885468096</v>
      </c>
      <c r="L2404" s="156">
        <v>1.9754564501646099</v>
      </c>
      <c r="M2404" s="185">
        <v>2.8682780184119698</v>
      </c>
      <c r="N2404" s="156">
        <v>3.7453522524300999</v>
      </c>
      <c r="O2404" s="156">
        <v>5.34465832324614</v>
      </c>
      <c r="P2404" s="152" t="s">
        <v>12578</v>
      </c>
      <c r="Q2404" s="156">
        <v>11.492479962546801</v>
      </c>
      <c r="R2404" s="152" t="s">
        <v>12579</v>
      </c>
      <c r="S2404" s="156">
        <v>19.792724949698201</v>
      </c>
      <c r="T2404" s="152" t="s">
        <v>12580</v>
      </c>
      <c r="U2404" s="156">
        <v>19.073968600000001</v>
      </c>
      <c r="V2404" s="152" t="s">
        <v>163</v>
      </c>
      <c r="W2404" s="152" t="s">
        <v>166</v>
      </c>
      <c r="X2404" s="155">
        <v>1.6108751394</v>
      </c>
      <c r="Y2404" s="152" t="s">
        <v>159</v>
      </c>
      <c r="Z2404" s="154">
        <v>42601</v>
      </c>
      <c r="AA2404" s="153" t="s">
        <v>4326</v>
      </c>
      <c r="AB2404" s="152" t="s">
        <v>12581</v>
      </c>
      <c r="AC2404" s="152" t="s">
        <v>211</v>
      </c>
      <c r="AD2404" s="152" t="s">
        <v>338</v>
      </c>
    </row>
    <row r="2405" spans="1:30">
      <c r="A2405" s="189" t="s">
        <v>17667</v>
      </c>
      <c r="B2405" s="189" t="s">
        <v>17668</v>
      </c>
      <c r="C2405" s="154">
        <v>43830</v>
      </c>
      <c r="D2405" s="155">
        <v>1.0355000000000001</v>
      </c>
      <c r="E2405" s="155">
        <v>1.0355000000000001</v>
      </c>
      <c r="F2405" s="156">
        <v>0.154753844665833</v>
      </c>
      <c r="G2405" s="154">
        <v>43829</v>
      </c>
      <c r="H2405" s="155">
        <v>1.0339</v>
      </c>
      <c r="I2405" s="156">
        <v>5.3407934893184201</v>
      </c>
      <c r="J2405" s="152" t="s">
        <v>17669</v>
      </c>
      <c r="K2405" s="156">
        <v>0.74917299085425604</v>
      </c>
      <c r="L2405" s="156">
        <v>3.0348258706467899</v>
      </c>
      <c r="M2405" s="185">
        <v>2.7689559348947999</v>
      </c>
      <c r="N2405" s="156">
        <v>3.7991178829190102</v>
      </c>
      <c r="O2405" s="156">
        <v>5.3407934893184201</v>
      </c>
      <c r="P2405" s="152" t="s">
        <v>17669</v>
      </c>
      <c r="Q2405" s="156">
        <v>4.1226747109100099</v>
      </c>
      <c r="R2405" s="152" t="s">
        <v>17670</v>
      </c>
      <c r="S2405" s="157">
        <v>0</v>
      </c>
      <c r="T2405" s="152"/>
      <c r="U2405" s="156">
        <v>3.55000000000001</v>
      </c>
      <c r="V2405" s="152" t="s">
        <v>157</v>
      </c>
      <c r="W2405" s="152" t="s">
        <v>95</v>
      </c>
      <c r="X2405" s="155">
        <v>1.6622619999999999E-4</v>
      </c>
      <c r="Y2405" s="152" t="s">
        <v>159</v>
      </c>
      <c r="Z2405" s="154">
        <v>42839</v>
      </c>
      <c r="AA2405" s="153" t="s">
        <v>4326</v>
      </c>
      <c r="AB2405" s="152" t="s">
        <v>1897</v>
      </c>
      <c r="AC2405" s="152" t="s">
        <v>341</v>
      </c>
      <c r="AD2405" s="152" t="s">
        <v>162</v>
      </c>
    </row>
    <row r="2406" spans="1:30">
      <c r="A2406" s="189" t="s">
        <v>1570</v>
      </c>
      <c r="B2406" s="189" t="s">
        <v>1571</v>
      </c>
      <c r="C2406" s="154">
        <v>43830</v>
      </c>
      <c r="D2406" s="155">
        <v>1.0265</v>
      </c>
      <c r="E2406" s="155">
        <v>1.1345000000000001</v>
      </c>
      <c r="F2406" s="156">
        <v>0</v>
      </c>
      <c r="G2406" s="154">
        <v>43829</v>
      </c>
      <c r="H2406" s="155">
        <v>1.0265</v>
      </c>
      <c r="I2406" s="156">
        <v>5.3407748383847302</v>
      </c>
      <c r="J2406" s="152" t="s">
        <v>17671</v>
      </c>
      <c r="K2406" s="156">
        <v>0.136572041752027</v>
      </c>
      <c r="L2406" s="156">
        <v>0.53868756121449402</v>
      </c>
      <c r="M2406" s="185">
        <v>1.22666536787298</v>
      </c>
      <c r="N2406" s="156">
        <v>2.8934264671716798</v>
      </c>
      <c r="O2406" s="156">
        <v>5.3407748383847302</v>
      </c>
      <c r="P2406" s="152" t="s">
        <v>17671</v>
      </c>
      <c r="Q2406" s="156">
        <v>12.5971841732605</v>
      </c>
      <c r="R2406" s="152" t="s">
        <v>17672</v>
      </c>
      <c r="S2406" s="156">
        <v>15.240936791497999</v>
      </c>
      <c r="T2406" s="152" t="s">
        <v>17673</v>
      </c>
      <c r="U2406" s="156">
        <v>13.85804555</v>
      </c>
      <c r="V2406" s="152" t="s">
        <v>163</v>
      </c>
      <c r="W2406" s="152" t="s">
        <v>189</v>
      </c>
      <c r="X2406" s="155">
        <v>10.614757210100001</v>
      </c>
      <c r="Y2406" s="152" t="s">
        <v>159</v>
      </c>
      <c r="Z2406" s="154">
        <v>42615</v>
      </c>
      <c r="AA2406" s="153" t="s">
        <v>4326</v>
      </c>
      <c r="AB2406" s="152" t="s">
        <v>1212</v>
      </c>
      <c r="AC2406" s="152" t="s">
        <v>270</v>
      </c>
      <c r="AD2406" s="152" t="s">
        <v>247</v>
      </c>
    </row>
    <row r="2407" spans="1:30">
      <c r="A2407" s="189" t="s">
        <v>1609</v>
      </c>
      <c r="B2407" s="189" t="s">
        <v>1610</v>
      </c>
      <c r="C2407" s="154">
        <v>43830</v>
      </c>
      <c r="D2407" s="155">
        <v>1.0704</v>
      </c>
      <c r="E2407" s="155">
        <v>1.2713000000000001</v>
      </c>
      <c r="F2407" s="156">
        <v>9.3431748107957804E-3</v>
      </c>
      <c r="G2407" s="154">
        <v>43829</v>
      </c>
      <c r="H2407" s="155">
        <v>1.0703</v>
      </c>
      <c r="I2407" s="156">
        <v>5.3383838010996598</v>
      </c>
      <c r="J2407" s="152" t="s">
        <v>17674</v>
      </c>
      <c r="K2407" s="156">
        <v>0.187195806813931</v>
      </c>
      <c r="L2407" s="156">
        <v>0.64134659051769005</v>
      </c>
      <c r="M2407" s="185">
        <v>1.3414734318630701</v>
      </c>
      <c r="N2407" s="156">
        <v>2.6960037625112299</v>
      </c>
      <c r="O2407" s="156">
        <v>5.3383838010996598</v>
      </c>
      <c r="P2407" s="152" t="s">
        <v>17674</v>
      </c>
      <c r="Q2407" s="156">
        <v>14.5195407695272</v>
      </c>
      <c r="R2407" s="152" t="s">
        <v>17675</v>
      </c>
      <c r="S2407" s="156">
        <v>17.9194810181504</v>
      </c>
      <c r="T2407" s="152" t="s">
        <v>17676</v>
      </c>
      <c r="U2407" s="156">
        <v>29.634859519999999</v>
      </c>
      <c r="V2407" s="152" t="s">
        <v>174</v>
      </c>
      <c r="W2407" s="152" t="s">
        <v>166</v>
      </c>
      <c r="X2407" s="155">
        <v>108.1922872455</v>
      </c>
      <c r="Y2407" s="152" t="s">
        <v>159</v>
      </c>
      <c r="Z2407" s="154">
        <v>42257</v>
      </c>
      <c r="AA2407" s="153" t="s">
        <v>4326</v>
      </c>
      <c r="AB2407" s="152" t="s">
        <v>1611</v>
      </c>
      <c r="AC2407" s="152" t="s">
        <v>191</v>
      </c>
      <c r="AD2407" s="152" t="s">
        <v>177</v>
      </c>
    </row>
    <row r="2408" spans="1:30">
      <c r="A2408" s="189" t="s">
        <v>17677</v>
      </c>
      <c r="B2408" s="189" t="s">
        <v>17678</v>
      </c>
      <c r="C2408" s="154">
        <v>43830</v>
      </c>
      <c r="D2408" s="155">
        <v>1.0265</v>
      </c>
      <c r="E2408" s="155">
        <v>1.139</v>
      </c>
      <c r="F2408" s="156">
        <v>7.7995515257853504E-2</v>
      </c>
      <c r="G2408" s="154">
        <v>43826</v>
      </c>
      <c r="H2408" s="155">
        <v>1.0257000000000001</v>
      </c>
      <c r="I2408" s="156">
        <v>5.3303792212585304</v>
      </c>
      <c r="J2408" s="152" t="s">
        <v>17679</v>
      </c>
      <c r="K2408" s="156">
        <v>0.371565463967925</v>
      </c>
      <c r="L2408" s="156">
        <v>0.72613089981356904</v>
      </c>
      <c r="M2408" s="185">
        <v>1.1031176842880599</v>
      </c>
      <c r="N2408" s="156">
        <v>2.9399911744741201</v>
      </c>
      <c r="O2408" s="156">
        <v>5.3303792212585304</v>
      </c>
      <c r="P2408" s="152" t="s">
        <v>17679</v>
      </c>
      <c r="Q2408" s="156">
        <v>14.225600360216101</v>
      </c>
      <c r="R2408" s="152" t="s">
        <v>17680</v>
      </c>
      <c r="S2408" s="156">
        <v>13.9292065868263</v>
      </c>
      <c r="T2408" s="152" t="s">
        <v>17681</v>
      </c>
      <c r="U2408" s="156">
        <v>14.157064999999999</v>
      </c>
      <c r="V2408" s="152" t="s">
        <v>174</v>
      </c>
      <c r="W2408" s="152" t="s">
        <v>158</v>
      </c>
      <c r="X2408" s="155">
        <v>9.7551232399999993E-2</v>
      </c>
      <c r="Y2408" s="152" t="s">
        <v>159</v>
      </c>
      <c r="Z2408" s="154">
        <v>42516</v>
      </c>
      <c r="AA2408" s="153" t="s">
        <v>4326</v>
      </c>
      <c r="AB2408" s="152" t="s">
        <v>1232</v>
      </c>
      <c r="AC2408" s="152" t="s">
        <v>195</v>
      </c>
      <c r="AD2408" s="152" t="s">
        <v>165</v>
      </c>
    </row>
    <row r="2409" spans="1:30">
      <c r="A2409" s="189" t="s">
        <v>1540</v>
      </c>
      <c r="B2409" s="189" t="s">
        <v>1541</v>
      </c>
      <c r="C2409" s="154">
        <v>43830</v>
      </c>
      <c r="D2409" s="155">
        <v>1.022</v>
      </c>
      <c r="E2409" s="155">
        <v>1.147</v>
      </c>
      <c r="F2409" s="156">
        <v>9.7856933163740795E-3</v>
      </c>
      <c r="G2409" s="154">
        <v>43829</v>
      </c>
      <c r="H2409" s="155">
        <v>1.0219</v>
      </c>
      <c r="I2409" s="156">
        <v>5.3290912374312098</v>
      </c>
      <c r="J2409" s="152" t="s">
        <v>17682</v>
      </c>
      <c r="K2409" s="156">
        <v>0.17643599294255</v>
      </c>
      <c r="L2409" s="156">
        <v>0.46173515803993398</v>
      </c>
      <c r="M2409" s="185">
        <v>1.0970367062587301</v>
      </c>
      <c r="N2409" s="156">
        <v>2.7825978973854602</v>
      </c>
      <c r="O2409" s="156">
        <v>5.3290912374312098</v>
      </c>
      <c r="P2409" s="152" t="s">
        <v>17682</v>
      </c>
      <c r="Q2409" s="156">
        <v>14.5659362842398</v>
      </c>
      <c r="R2409" s="152" t="s">
        <v>17683</v>
      </c>
      <c r="S2409" s="156">
        <v>16.4497502269747</v>
      </c>
      <c r="T2409" s="152" t="s">
        <v>17684</v>
      </c>
      <c r="U2409" s="156">
        <v>15.4366374</v>
      </c>
      <c r="V2409" s="152" t="s">
        <v>157</v>
      </c>
      <c r="W2409" s="152" t="s">
        <v>189</v>
      </c>
      <c r="X2409" s="155">
        <v>44.367404502399999</v>
      </c>
      <c r="Y2409" s="152" t="s">
        <v>159</v>
      </c>
      <c r="Z2409" s="154">
        <v>42606</v>
      </c>
      <c r="AA2409" s="153" t="s">
        <v>4326</v>
      </c>
      <c r="AB2409" s="152" t="s">
        <v>180</v>
      </c>
      <c r="AC2409" s="152" t="s">
        <v>167</v>
      </c>
      <c r="AD2409" s="152" t="s">
        <v>185</v>
      </c>
    </row>
    <row r="2410" spans="1:30">
      <c r="A2410" s="189" t="s">
        <v>1517</v>
      </c>
      <c r="B2410" s="189" t="s">
        <v>1518</v>
      </c>
      <c r="C2410" s="154">
        <v>43830</v>
      </c>
      <c r="D2410" s="155">
        <v>1.024</v>
      </c>
      <c r="E2410" s="155">
        <v>1.1901999999999999</v>
      </c>
      <c r="F2410" s="156">
        <v>1.9535065442477701E-2</v>
      </c>
      <c r="G2410" s="154">
        <v>43829</v>
      </c>
      <c r="H2410" s="155">
        <v>1.0238</v>
      </c>
      <c r="I2410" s="156">
        <v>5.3282250729894702</v>
      </c>
      <c r="J2410" s="152" t="s">
        <v>17685</v>
      </c>
      <c r="K2410" s="156">
        <v>0.15649452269171699</v>
      </c>
      <c r="L2410" s="156">
        <v>0.38999308542036798</v>
      </c>
      <c r="M2410" s="185">
        <v>1.1576963208429001</v>
      </c>
      <c r="N2410" s="156">
        <v>2.9865854671280401</v>
      </c>
      <c r="O2410" s="156">
        <v>5.3282250729894702</v>
      </c>
      <c r="P2410" s="152" t="s">
        <v>17685</v>
      </c>
      <c r="Q2410" s="156">
        <v>14.264797773298801</v>
      </c>
      <c r="R2410" s="152" t="s">
        <v>17686</v>
      </c>
      <c r="S2410" s="156">
        <v>18.743759026530999</v>
      </c>
      <c r="T2410" s="152" t="s">
        <v>17687</v>
      </c>
      <c r="U2410" s="156">
        <v>19.0524928</v>
      </c>
      <c r="V2410" s="152" t="s">
        <v>163</v>
      </c>
      <c r="W2410" s="152" t="s">
        <v>189</v>
      </c>
      <c r="X2410" s="155">
        <v>4.4818484114999997</v>
      </c>
      <c r="Y2410" s="152" t="s">
        <v>159</v>
      </c>
      <c r="Z2410" s="154">
        <v>42704</v>
      </c>
      <c r="AA2410" s="153" t="s">
        <v>4326</v>
      </c>
      <c r="AB2410" s="152" t="s">
        <v>1519</v>
      </c>
      <c r="AC2410" s="152" t="s">
        <v>228</v>
      </c>
      <c r="AD2410" s="152" t="s">
        <v>207</v>
      </c>
    </row>
    <row r="2411" spans="1:30">
      <c r="A2411" s="189" t="s">
        <v>17688</v>
      </c>
      <c r="B2411" s="189" t="s">
        <v>17689</v>
      </c>
      <c r="C2411" s="154">
        <v>43830</v>
      </c>
      <c r="D2411" s="155">
        <v>1.1191</v>
      </c>
      <c r="E2411" s="155">
        <v>1.3090999999999999</v>
      </c>
      <c r="F2411" s="156">
        <v>0</v>
      </c>
      <c r="G2411" s="154">
        <v>43829</v>
      </c>
      <c r="H2411" s="155">
        <v>1.1191</v>
      </c>
      <c r="I2411" s="156">
        <v>5.3270588235294101</v>
      </c>
      <c r="J2411" s="152" t="s">
        <v>17690</v>
      </c>
      <c r="K2411" s="156">
        <v>8.9437438511751205E-2</v>
      </c>
      <c r="L2411" s="156">
        <v>0.484870252312119</v>
      </c>
      <c r="M2411" s="185">
        <v>1.17530060573184</v>
      </c>
      <c r="N2411" s="156">
        <v>2.6320616287600802</v>
      </c>
      <c r="O2411" s="156">
        <v>5.3270588235294101</v>
      </c>
      <c r="P2411" s="152" t="s">
        <v>17690</v>
      </c>
      <c r="Q2411" s="156">
        <v>5.8450770831363004</v>
      </c>
      <c r="R2411" s="152" t="s">
        <v>17691</v>
      </c>
      <c r="S2411" s="156">
        <v>7.5437247741687496</v>
      </c>
      <c r="T2411" s="152" t="s">
        <v>17692</v>
      </c>
      <c r="U2411" s="156">
        <v>6.2773029439696204</v>
      </c>
      <c r="V2411" s="152" t="s">
        <v>163</v>
      </c>
      <c r="W2411" s="152" t="s">
        <v>186</v>
      </c>
      <c r="X2411" s="155">
        <v>24.6568308823</v>
      </c>
      <c r="Y2411" s="152" t="s">
        <v>159</v>
      </c>
      <c r="Z2411" s="154">
        <v>42466</v>
      </c>
      <c r="AA2411" s="153" t="s">
        <v>4326</v>
      </c>
      <c r="AB2411" s="152" t="s">
        <v>17693</v>
      </c>
      <c r="AC2411" s="152" t="s">
        <v>217</v>
      </c>
      <c r="AD2411" s="152" t="s">
        <v>272</v>
      </c>
    </row>
    <row r="2412" spans="1:30">
      <c r="A2412" s="189" t="s">
        <v>1552</v>
      </c>
      <c r="B2412" s="189" t="s">
        <v>1553</v>
      </c>
      <c r="C2412" s="154">
        <v>43830</v>
      </c>
      <c r="D2412" s="155">
        <v>1.0162</v>
      </c>
      <c r="E2412" s="155">
        <v>1.1196999999999999</v>
      </c>
      <c r="F2412" s="156">
        <v>9.8415510284405698E-3</v>
      </c>
      <c r="G2412" s="154">
        <v>43829</v>
      </c>
      <c r="H2412" s="155">
        <v>1.0161</v>
      </c>
      <c r="I2412" s="156">
        <v>5.3210795700555602</v>
      </c>
      <c r="J2412" s="152" t="s">
        <v>17694</v>
      </c>
      <c r="K2412" s="156">
        <v>0.14782694392431001</v>
      </c>
      <c r="L2412" s="156">
        <v>0.474589677674497</v>
      </c>
      <c r="M2412" s="185">
        <v>1.01438732030554</v>
      </c>
      <c r="N2412" s="156">
        <v>2.56092542075208</v>
      </c>
      <c r="O2412" s="156">
        <v>5.3210795700555602</v>
      </c>
      <c r="P2412" s="152" t="s">
        <v>17694</v>
      </c>
      <c r="Q2412" s="156">
        <v>11.788874413052101</v>
      </c>
      <c r="R2412" s="152" t="s">
        <v>17695</v>
      </c>
      <c r="S2412" s="157">
        <v>0</v>
      </c>
      <c r="T2412" s="152"/>
      <c r="U2412" s="156">
        <v>12.370176560000001</v>
      </c>
      <c r="V2412" s="152" t="s">
        <v>163</v>
      </c>
      <c r="W2412" s="152" t="s">
        <v>95</v>
      </c>
      <c r="X2412" s="155">
        <v>15.4223728672</v>
      </c>
      <c r="Y2412" s="152" t="s">
        <v>159</v>
      </c>
      <c r="Z2412" s="154">
        <v>43048</v>
      </c>
      <c r="AA2412" s="153" t="s">
        <v>4326</v>
      </c>
      <c r="AB2412" s="152" t="s">
        <v>1554</v>
      </c>
      <c r="AC2412" s="152" t="s">
        <v>249</v>
      </c>
      <c r="AD2412" s="152" t="s">
        <v>181</v>
      </c>
    </row>
    <row r="2413" spans="1:30">
      <c r="A2413" s="189" t="s">
        <v>17696</v>
      </c>
      <c r="B2413" s="189" t="s">
        <v>17697</v>
      </c>
      <c r="C2413" s="154">
        <v>43830</v>
      </c>
      <c r="D2413" s="155">
        <v>1.0402</v>
      </c>
      <c r="E2413" s="155">
        <v>1.1787000000000001</v>
      </c>
      <c r="F2413" s="156">
        <v>6.7340067340064494E-2</v>
      </c>
      <c r="G2413" s="154">
        <v>43826</v>
      </c>
      <c r="H2413" s="155">
        <v>1.0395000000000001</v>
      </c>
      <c r="I2413" s="156">
        <v>5.3144638087535503</v>
      </c>
      <c r="J2413" s="152" t="s">
        <v>17698</v>
      </c>
      <c r="K2413" s="156">
        <v>0.26990553306341603</v>
      </c>
      <c r="L2413" s="156">
        <v>0.52183996907616603</v>
      </c>
      <c r="M2413" s="185">
        <v>1.2714378231600101</v>
      </c>
      <c r="N2413" s="156">
        <v>2.5873943598451401</v>
      </c>
      <c r="O2413" s="156">
        <v>5.3144638087535503</v>
      </c>
      <c r="P2413" s="152" t="s">
        <v>17698</v>
      </c>
      <c r="Q2413" s="156">
        <v>11.376036269606001</v>
      </c>
      <c r="R2413" s="152" t="s">
        <v>17699</v>
      </c>
      <c r="S2413" s="156">
        <v>12.790730358997401</v>
      </c>
      <c r="T2413" s="152" t="s">
        <v>17700</v>
      </c>
      <c r="U2413" s="156">
        <v>18.80113798</v>
      </c>
      <c r="V2413" s="152" t="s">
        <v>174</v>
      </c>
      <c r="W2413" s="152" t="s">
        <v>189</v>
      </c>
      <c r="X2413" s="155">
        <v>1.654347987</v>
      </c>
      <c r="Y2413" s="152" t="s">
        <v>159</v>
      </c>
      <c r="Z2413" s="154">
        <v>42277</v>
      </c>
      <c r="AA2413" s="153" t="s">
        <v>4326</v>
      </c>
      <c r="AB2413" s="152" t="s">
        <v>824</v>
      </c>
      <c r="AC2413" s="152" t="s">
        <v>236</v>
      </c>
      <c r="AD2413" s="152" t="s">
        <v>276</v>
      </c>
    </row>
    <row r="2414" spans="1:30">
      <c r="A2414" s="189" t="s">
        <v>1499</v>
      </c>
      <c r="B2414" s="189" t="s">
        <v>1500</v>
      </c>
      <c r="C2414" s="154">
        <v>43830</v>
      </c>
      <c r="D2414" s="155">
        <v>1.3032999999999999</v>
      </c>
      <c r="E2414" s="155">
        <v>1.3532999999999999</v>
      </c>
      <c r="F2414" s="156">
        <v>7.6734192756268702E-3</v>
      </c>
      <c r="G2414" s="154">
        <v>43829</v>
      </c>
      <c r="H2414" s="155">
        <v>1.3031999999999999</v>
      </c>
      <c r="I2414" s="156">
        <v>5.3075924972787796</v>
      </c>
      <c r="J2414" s="152" t="s">
        <v>17701</v>
      </c>
      <c r="K2414" s="156">
        <v>0.107535140947829</v>
      </c>
      <c r="L2414" s="156">
        <v>0.34647366800122398</v>
      </c>
      <c r="M2414" s="185">
        <v>1.17219867676127</v>
      </c>
      <c r="N2414" s="156">
        <v>2.54892903543305</v>
      </c>
      <c r="O2414" s="156">
        <v>5.3075924972787796</v>
      </c>
      <c r="P2414" s="152" t="s">
        <v>17701</v>
      </c>
      <c r="Q2414" s="156">
        <v>14.9508830263939</v>
      </c>
      <c r="R2414" s="152" t="s">
        <v>17702</v>
      </c>
      <c r="S2414" s="156">
        <v>15.9645766010274</v>
      </c>
      <c r="T2414" s="152" t="s">
        <v>17703</v>
      </c>
      <c r="U2414" s="156">
        <v>35.446625470000001</v>
      </c>
      <c r="V2414" s="152" t="s">
        <v>157</v>
      </c>
      <c r="W2414" s="152" t="s">
        <v>166</v>
      </c>
      <c r="X2414" s="155">
        <v>9.1826441414000008</v>
      </c>
      <c r="Y2414" s="152" t="s">
        <v>159</v>
      </c>
      <c r="Z2414" s="154">
        <v>41816</v>
      </c>
      <c r="AA2414" s="153" t="s">
        <v>4326</v>
      </c>
      <c r="AB2414" s="152" t="s">
        <v>1501</v>
      </c>
      <c r="AC2414" s="152" t="s">
        <v>570</v>
      </c>
      <c r="AD2414" s="152" t="s">
        <v>162</v>
      </c>
    </row>
    <row r="2415" spans="1:30">
      <c r="A2415" s="189" t="s">
        <v>1542</v>
      </c>
      <c r="B2415" s="189" t="s">
        <v>1543</v>
      </c>
      <c r="C2415" s="154">
        <v>43830</v>
      </c>
      <c r="D2415" s="155">
        <v>1.0958000000000001</v>
      </c>
      <c r="E2415" s="155">
        <v>1.1391</v>
      </c>
      <c r="F2415" s="156">
        <v>5.4784514243988801E-2</v>
      </c>
      <c r="G2415" s="154">
        <v>43829</v>
      </c>
      <c r="H2415" s="155">
        <v>1.0952</v>
      </c>
      <c r="I2415" s="156">
        <v>5.3046572155400904</v>
      </c>
      <c r="J2415" s="152" t="s">
        <v>17704</v>
      </c>
      <c r="K2415" s="156">
        <v>0.15537885019652201</v>
      </c>
      <c r="L2415" s="156">
        <v>0.43996333638865798</v>
      </c>
      <c r="M2415" s="185">
        <v>1.1165694366439001</v>
      </c>
      <c r="N2415" s="156">
        <v>2.73769576082038</v>
      </c>
      <c r="O2415" s="156">
        <v>5.3046572155400904</v>
      </c>
      <c r="P2415" s="152" t="s">
        <v>17704</v>
      </c>
      <c r="Q2415" s="156">
        <v>12.428777799665101</v>
      </c>
      <c r="R2415" s="152" t="s">
        <v>17705</v>
      </c>
      <c r="S2415" s="156">
        <v>14.584358662919101</v>
      </c>
      <c r="T2415" s="152" t="s">
        <v>17706</v>
      </c>
      <c r="U2415" s="156">
        <v>14.148938100000001</v>
      </c>
      <c r="V2415" s="152" t="s">
        <v>163</v>
      </c>
      <c r="W2415" s="152" t="s">
        <v>189</v>
      </c>
      <c r="X2415" s="155">
        <v>5.4245419578999998</v>
      </c>
      <c r="Y2415" s="152" t="s">
        <v>159</v>
      </c>
      <c r="Z2415" s="154">
        <v>42676</v>
      </c>
      <c r="AA2415" s="153" t="s">
        <v>4326</v>
      </c>
      <c r="AB2415" s="152" t="s">
        <v>1544</v>
      </c>
      <c r="AC2415" s="152" t="s">
        <v>215</v>
      </c>
      <c r="AD2415" s="152" t="s">
        <v>177</v>
      </c>
    </row>
    <row r="2416" spans="1:30">
      <c r="A2416" s="189" t="s">
        <v>1741</v>
      </c>
      <c r="B2416" s="189" t="s">
        <v>1742</v>
      </c>
      <c r="C2416" s="154">
        <v>43830</v>
      </c>
      <c r="D2416" s="155">
        <v>1.1237999999999999</v>
      </c>
      <c r="E2416" s="155">
        <v>1.1348</v>
      </c>
      <c r="F2416" s="156">
        <v>0.196148359486437</v>
      </c>
      <c r="G2416" s="154">
        <v>43826</v>
      </c>
      <c r="H2416" s="155">
        <v>1.1215999999999999</v>
      </c>
      <c r="I2416" s="156">
        <v>5.3035982008995299</v>
      </c>
      <c r="J2416" s="152" t="s">
        <v>17707</v>
      </c>
      <c r="K2416" s="156">
        <v>0.39306771484723801</v>
      </c>
      <c r="L2416" s="156">
        <v>0.88876918933476101</v>
      </c>
      <c r="M2416" s="185">
        <v>1.3802435723951201</v>
      </c>
      <c r="N2416" s="156">
        <v>3.19559228650136</v>
      </c>
      <c r="O2416" s="156">
        <v>5.3035982008995299</v>
      </c>
      <c r="P2416" s="152" t="s">
        <v>17707</v>
      </c>
      <c r="Q2416" s="156">
        <v>11.7875261116085</v>
      </c>
      <c r="R2416" s="152" t="s">
        <v>17708</v>
      </c>
      <c r="S2416" s="157">
        <v>0</v>
      </c>
      <c r="T2416" s="152"/>
      <c r="U2416" s="156">
        <v>13.6099991</v>
      </c>
      <c r="V2416" s="152" t="s">
        <v>174</v>
      </c>
      <c r="W2416" s="152" t="s">
        <v>95</v>
      </c>
      <c r="X2416" s="155">
        <v>1.0679810911000001</v>
      </c>
      <c r="Y2416" s="152" t="s">
        <v>159</v>
      </c>
      <c r="Z2416" s="154">
        <v>42832</v>
      </c>
      <c r="AA2416" s="153" t="s">
        <v>4326</v>
      </c>
      <c r="AB2416" s="152" t="s">
        <v>1423</v>
      </c>
      <c r="AC2416" s="152" t="s">
        <v>217</v>
      </c>
      <c r="AD2416" s="152" t="s">
        <v>185</v>
      </c>
    </row>
    <row r="2417" spans="1:30">
      <c r="A2417" s="189" t="s">
        <v>1577</v>
      </c>
      <c r="B2417" s="189" t="s">
        <v>1578</v>
      </c>
      <c r="C2417" s="154">
        <v>43830</v>
      </c>
      <c r="D2417" s="155">
        <v>1.0282</v>
      </c>
      <c r="E2417" s="155">
        <v>1.1355999999999999</v>
      </c>
      <c r="F2417" s="156">
        <v>1.9455252918283501E-2</v>
      </c>
      <c r="G2417" s="154">
        <v>43829</v>
      </c>
      <c r="H2417" s="155">
        <v>1.028</v>
      </c>
      <c r="I2417" s="156">
        <v>5.29321512834301</v>
      </c>
      <c r="J2417" s="152" t="s">
        <v>17709</v>
      </c>
      <c r="K2417" s="156">
        <v>0.175370226032734</v>
      </c>
      <c r="L2417" s="156">
        <v>0.49848499657902701</v>
      </c>
      <c r="M2417" s="185">
        <v>1.0880387185454099</v>
      </c>
      <c r="N2417" s="156">
        <v>2.66008314552281</v>
      </c>
      <c r="O2417" s="156">
        <v>5.29321512834301</v>
      </c>
      <c r="P2417" s="152" t="s">
        <v>17709</v>
      </c>
      <c r="Q2417" s="156">
        <v>15.048276413098201</v>
      </c>
      <c r="R2417" s="152" t="s">
        <v>17710</v>
      </c>
      <c r="S2417" s="156">
        <v>15.689376231002999</v>
      </c>
      <c r="T2417" s="152" t="s">
        <v>17711</v>
      </c>
      <c r="U2417" s="156">
        <v>14.185414339999999</v>
      </c>
      <c r="V2417" s="152" t="s">
        <v>157</v>
      </c>
      <c r="W2417" s="152" t="s">
        <v>158</v>
      </c>
      <c r="X2417" s="155">
        <v>27.815428132400001</v>
      </c>
      <c r="Y2417" s="152" t="s">
        <v>159</v>
      </c>
      <c r="Z2417" s="154">
        <v>42607</v>
      </c>
      <c r="AA2417" s="153" t="s">
        <v>4326</v>
      </c>
      <c r="AB2417" s="152" t="s">
        <v>288</v>
      </c>
      <c r="AC2417" s="152" t="s">
        <v>219</v>
      </c>
      <c r="AD2417" s="152" t="s">
        <v>165</v>
      </c>
    </row>
    <row r="2418" spans="1:30">
      <c r="A2418" s="189" t="s">
        <v>17712</v>
      </c>
      <c r="B2418" s="189" t="s">
        <v>17713</v>
      </c>
      <c r="C2418" s="154">
        <v>43830</v>
      </c>
      <c r="D2418" s="155">
        <v>1.0807</v>
      </c>
      <c r="E2418" s="155">
        <v>1.1140000000000001</v>
      </c>
      <c r="F2418" s="156">
        <v>0</v>
      </c>
      <c r="G2418" s="154">
        <v>43829</v>
      </c>
      <c r="H2418" s="155">
        <v>1.0807</v>
      </c>
      <c r="I2418" s="156">
        <v>5.2917280680207801</v>
      </c>
      <c r="J2418" s="152" t="s">
        <v>17714</v>
      </c>
      <c r="K2418" s="156">
        <v>0.58637379002232803</v>
      </c>
      <c r="L2418" s="156">
        <v>1.3124589856566899</v>
      </c>
      <c r="M2418" s="185">
        <v>2.1177333333333301</v>
      </c>
      <c r="N2418" s="156">
        <v>3.9754586808470802</v>
      </c>
      <c r="O2418" s="156">
        <v>5.2917280680207801</v>
      </c>
      <c r="P2418" s="152" t="s">
        <v>17714</v>
      </c>
      <c r="Q2418" s="157">
        <v>0</v>
      </c>
      <c r="R2418" s="152"/>
      <c r="S2418" s="157">
        <v>0</v>
      </c>
      <c r="T2418" s="152"/>
      <c r="U2418" s="156">
        <v>11.45129416</v>
      </c>
      <c r="V2418" s="152" t="s">
        <v>163</v>
      </c>
      <c r="W2418" s="152" t="s">
        <v>95</v>
      </c>
      <c r="X2418" s="155">
        <v>0.80171869340000002</v>
      </c>
      <c r="Y2418" s="152" t="s">
        <v>159</v>
      </c>
      <c r="Z2418" s="154">
        <v>43116</v>
      </c>
      <c r="AA2418" s="153" t="s">
        <v>4326</v>
      </c>
      <c r="AB2418" s="152" t="s">
        <v>596</v>
      </c>
      <c r="AC2418" s="152" t="s">
        <v>261</v>
      </c>
      <c r="AD2418" s="152" t="s">
        <v>235</v>
      </c>
    </row>
    <row r="2419" spans="1:30">
      <c r="A2419" s="189" t="s">
        <v>17715</v>
      </c>
      <c r="B2419" s="189" t="s">
        <v>17716</v>
      </c>
      <c r="C2419" s="154">
        <v>43830</v>
      </c>
      <c r="D2419" s="155">
        <v>1.0549999999999999</v>
      </c>
      <c r="E2419" s="155">
        <v>1.1020000000000001</v>
      </c>
      <c r="F2419" s="156">
        <v>9.4876660341542005E-2</v>
      </c>
      <c r="G2419" s="154">
        <v>43829</v>
      </c>
      <c r="H2419" s="155">
        <v>1.054</v>
      </c>
      <c r="I2419" s="156">
        <v>5.2894211576846297</v>
      </c>
      <c r="J2419" s="152" t="s">
        <v>17717</v>
      </c>
      <c r="K2419" s="156">
        <v>0.28517110266159501</v>
      </c>
      <c r="L2419" s="156">
        <v>0.57197330791229395</v>
      </c>
      <c r="M2419" s="185">
        <v>0.76408787010507095</v>
      </c>
      <c r="N2419" s="156">
        <v>2.1297192642787901</v>
      </c>
      <c r="O2419" s="156">
        <v>5.2894211576846297</v>
      </c>
      <c r="P2419" s="152" t="s">
        <v>17717</v>
      </c>
      <c r="Q2419" s="156">
        <v>2.3266502119120398</v>
      </c>
      <c r="R2419" s="152" t="s">
        <v>17718</v>
      </c>
      <c r="S2419" s="156">
        <v>4.5376707089417199</v>
      </c>
      <c r="T2419" s="152" t="s">
        <v>17719</v>
      </c>
      <c r="U2419" s="156">
        <v>10.404484</v>
      </c>
      <c r="V2419" s="152" t="s">
        <v>174</v>
      </c>
      <c r="W2419" s="152" t="s">
        <v>158</v>
      </c>
      <c r="X2419" s="155">
        <v>0.44537305739999999</v>
      </c>
      <c r="Y2419" s="152" t="s">
        <v>159</v>
      </c>
      <c r="Z2419" s="154">
        <v>42242</v>
      </c>
      <c r="AA2419" s="153" t="s">
        <v>4326</v>
      </c>
      <c r="AB2419" s="152" t="s">
        <v>836</v>
      </c>
      <c r="AC2419" s="152" t="s">
        <v>248</v>
      </c>
      <c r="AD2419" s="152" t="s">
        <v>177</v>
      </c>
    </row>
    <row r="2420" spans="1:30">
      <c r="A2420" s="189" t="s">
        <v>1584</v>
      </c>
      <c r="B2420" s="189" t="s">
        <v>1585</v>
      </c>
      <c r="C2420" s="154">
        <v>43830</v>
      </c>
      <c r="D2420" s="155">
        <v>1.3540000000000001</v>
      </c>
      <c r="E2420" s="155">
        <v>1.3540000000000001</v>
      </c>
      <c r="F2420" s="156">
        <v>7.3909830007399299E-2</v>
      </c>
      <c r="G2420" s="154">
        <v>43826</v>
      </c>
      <c r="H2420" s="155">
        <v>1.353</v>
      </c>
      <c r="I2420" s="156">
        <v>5.28771384136859</v>
      </c>
      <c r="J2420" s="152" t="s">
        <v>17720</v>
      </c>
      <c r="K2420" s="156">
        <v>0.296296296296297</v>
      </c>
      <c r="L2420" s="156">
        <v>0.51967334818115196</v>
      </c>
      <c r="M2420" s="185">
        <v>1.1958146487294501</v>
      </c>
      <c r="N2420" s="156">
        <v>2.6535253980288198</v>
      </c>
      <c r="O2420" s="156">
        <v>5.28771384136859</v>
      </c>
      <c r="P2420" s="152" t="s">
        <v>17720</v>
      </c>
      <c r="Q2420" s="156">
        <v>14.165261382799301</v>
      </c>
      <c r="R2420" s="152" t="s">
        <v>17721</v>
      </c>
      <c r="S2420" s="156">
        <v>12.551953449709099</v>
      </c>
      <c r="T2420" s="152" t="s">
        <v>17722</v>
      </c>
      <c r="U2420" s="156">
        <v>35.4</v>
      </c>
      <c r="V2420" s="152" t="s">
        <v>174</v>
      </c>
      <c r="W2420" s="152" t="s">
        <v>166</v>
      </c>
      <c r="X2420" s="155">
        <v>6.5498629335</v>
      </c>
      <c r="Y2420" s="152" t="s">
        <v>159</v>
      </c>
      <c r="Z2420" s="154">
        <v>41449</v>
      </c>
      <c r="AA2420" s="153" t="s">
        <v>4326</v>
      </c>
      <c r="AB2420" s="152" t="s">
        <v>1586</v>
      </c>
      <c r="AC2420" s="152" t="s">
        <v>219</v>
      </c>
      <c r="AD2420" s="152" t="s">
        <v>207</v>
      </c>
    </row>
    <row r="2421" spans="1:30">
      <c r="A2421" s="189" t="s">
        <v>1574</v>
      </c>
      <c r="B2421" s="189" t="s">
        <v>1575</v>
      </c>
      <c r="C2421" s="154">
        <v>43830</v>
      </c>
      <c r="D2421" s="155">
        <v>1.012</v>
      </c>
      <c r="E2421" s="155">
        <v>1.2450000000000001</v>
      </c>
      <c r="F2421" s="156">
        <v>9.8911968348169704E-2</v>
      </c>
      <c r="G2421" s="154">
        <v>43826</v>
      </c>
      <c r="H2421" s="155">
        <v>1.0109999999999999</v>
      </c>
      <c r="I2421" s="156">
        <v>5.2822440581341201</v>
      </c>
      <c r="J2421" s="152" t="s">
        <v>17723</v>
      </c>
      <c r="K2421" s="156">
        <v>0.198019801980197</v>
      </c>
      <c r="L2421" s="156">
        <v>0.48761262318808701</v>
      </c>
      <c r="M2421" s="185">
        <v>1.25615441919974</v>
      </c>
      <c r="N2421" s="156">
        <v>2.8290655558086599</v>
      </c>
      <c r="O2421" s="156">
        <v>5.2822440581341201</v>
      </c>
      <c r="P2421" s="152" t="s">
        <v>17723</v>
      </c>
      <c r="Q2421" s="156">
        <v>13.4516305302591</v>
      </c>
      <c r="R2421" s="152" t="s">
        <v>17724</v>
      </c>
      <c r="S2421" s="156">
        <v>16.508839825565602</v>
      </c>
      <c r="T2421" s="152" t="s">
        <v>17725</v>
      </c>
      <c r="U2421" s="156">
        <v>27.013590000000001</v>
      </c>
      <c r="V2421" s="152" t="s">
        <v>174</v>
      </c>
      <c r="W2421" s="152" t="s">
        <v>197</v>
      </c>
      <c r="X2421" s="155">
        <v>50.763670059900001</v>
      </c>
      <c r="Y2421" s="152" t="s">
        <v>159</v>
      </c>
      <c r="Z2421" s="154">
        <v>42164</v>
      </c>
      <c r="AA2421" s="153" t="s">
        <v>4326</v>
      </c>
      <c r="AB2421" s="152" t="s">
        <v>1576</v>
      </c>
      <c r="AC2421" s="152" t="s">
        <v>548</v>
      </c>
      <c r="AD2421" s="152" t="s">
        <v>177</v>
      </c>
    </row>
    <row r="2422" spans="1:30">
      <c r="A2422" s="189" t="s">
        <v>4118</v>
      </c>
      <c r="B2422" s="189" t="s">
        <v>4119</v>
      </c>
      <c r="C2422" s="154">
        <v>43830</v>
      </c>
      <c r="D2422" s="155">
        <v>1.196</v>
      </c>
      <c r="E2422" s="155">
        <v>1.3779999999999999</v>
      </c>
      <c r="F2422" s="156">
        <v>8.3682008368193006E-2</v>
      </c>
      <c r="G2422" s="154">
        <v>43829</v>
      </c>
      <c r="H2422" s="155">
        <v>1.1950000000000001</v>
      </c>
      <c r="I2422" s="156">
        <v>5.2816794516805103</v>
      </c>
      <c r="J2422" s="152" t="s">
        <v>6951</v>
      </c>
      <c r="K2422" s="156">
        <v>0.33557046979865801</v>
      </c>
      <c r="L2422" s="156">
        <v>1.7006802721088401</v>
      </c>
      <c r="M2422" s="185">
        <v>1.7006699465213</v>
      </c>
      <c r="N2422" s="156">
        <v>2.2222118436829499</v>
      </c>
      <c r="O2422" s="156">
        <v>5.2816794516805103</v>
      </c>
      <c r="P2422" s="152" t="s">
        <v>6951</v>
      </c>
      <c r="Q2422" s="156">
        <v>8.2987188118112698</v>
      </c>
      <c r="R2422" s="152" t="s">
        <v>6952</v>
      </c>
      <c r="S2422" s="156">
        <v>13.4465502889646</v>
      </c>
      <c r="T2422" s="152" t="s">
        <v>6953</v>
      </c>
      <c r="U2422" s="156">
        <v>41.358349599999997</v>
      </c>
      <c r="V2422" s="152" t="s">
        <v>157</v>
      </c>
      <c r="W2422" s="152" t="s">
        <v>189</v>
      </c>
      <c r="X2422" s="155">
        <v>0.5574630478</v>
      </c>
      <c r="Y2422" s="152" t="s">
        <v>159</v>
      </c>
      <c r="Z2422" s="154">
        <v>41485</v>
      </c>
      <c r="AA2422" s="153" t="s">
        <v>4326</v>
      </c>
      <c r="AB2422" s="152" t="s">
        <v>2213</v>
      </c>
      <c r="AC2422" s="152" t="s">
        <v>248</v>
      </c>
      <c r="AD2422" s="152" t="s">
        <v>173</v>
      </c>
    </row>
    <row r="2423" spans="1:30">
      <c r="A2423" s="189" t="s">
        <v>17726</v>
      </c>
      <c r="B2423" s="189" t="s">
        <v>17727</v>
      </c>
      <c r="C2423" s="154">
        <v>43830</v>
      </c>
      <c r="D2423" s="155">
        <v>1.0583</v>
      </c>
      <c r="E2423" s="155">
        <v>1.0583</v>
      </c>
      <c r="F2423" s="156">
        <v>0.104048429814614</v>
      </c>
      <c r="G2423" s="154">
        <v>43829</v>
      </c>
      <c r="H2423" s="155">
        <v>1.0571999999999999</v>
      </c>
      <c r="I2423" s="156">
        <v>5.2720580921118003</v>
      </c>
      <c r="J2423" s="152" t="s">
        <v>17728</v>
      </c>
      <c r="K2423" s="156">
        <v>0.80967803391121695</v>
      </c>
      <c r="L2423" s="156">
        <v>3.6939055457574002</v>
      </c>
      <c r="M2423" s="185">
        <v>3.2790084902898502</v>
      </c>
      <c r="N2423" s="156">
        <v>6.2336880144549296</v>
      </c>
      <c r="O2423" s="156">
        <v>5.2720580921118003</v>
      </c>
      <c r="P2423" s="152" t="s">
        <v>17728</v>
      </c>
      <c r="Q2423" s="157">
        <v>0</v>
      </c>
      <c r="R2423" s="152"/>
      <c r="S2423" s="157">
        <v>0</v>
      </c>
      <c r="T2423" s="152"/>
      <c r="U2423" s="156">
        <v>5.83</v>
      </c>
      <c r="V2423" s="152" t="s">
        <v>157</v>
      </c>
      <c r="W2423" s="152" t="s">
        <v>95</v>
      </c>
      <c r="X2423" s="155">
        <v>6.6705113999999998E-3</v>
      </c>
      <c r="Y2423" s="152" t="s">
        <v>159</v>
      </c>
      <c r="Z2423" s="154">
        <v>43278</v>
      </c>
      <c r="AA2423" s="153" t="s">
        <v>4326</v>
      </c>
      <c r="AB2423" s="152" t="s">
        <v>12532</v>
      </c>
      <c r="AC2423" s="152" t="s">
        <v>270</v>
      </c>
      <c r="AD2423" s="152" t="s">
        <v>247</v>
      </c>
    </row>
    <row r="2424" spans="1:30">
      <c r="A2424" s="189" t="s">
        <v>17729</v>
      </c>
      <c r="B2424" s="189" t="s">
        <v>17730</v>
      </c>
      <c r="C2424" s="154">
        <v>43830</v>
      </c>
      <c r="D2424" s="155">
        <v>1.0721000000000001</v>
      </c>
      <c r="E2424" s="155">
        <v>1.206</v>
      </c>
      <c r="F2424" s="156">
        <v>2.79902966971497E-2</v>
      </c>
      <c r="G2424" s="154">
        <v>43829</v>
      </c>
      <c r="H2424" s="155">
        <v>1.0718000000000001</v>
      </c>
      <c r="I2424" s="156">
        <v>5.2676641259897501</v>
      </c>
      <c r="J2424" s="152" t="s">
        <v>17731</v>
      </c>
      <c r="K2424" s="156">
        <v>0.42155741132283198</v>
      </c>
      <c r="L2424" s="156">
        <v>1.1117399364865601</v>
      </c>
      <c r="M2424" s="185">
        <v>1.71631522364906</v>
      </c>
      <c r="N2424" s="156">
        <v>3.0907441846516002</v>
      </c>
      <c r="O2424" s="156">
        <v>5.2676641259897501</v>
      </c>
      <c r="P2424" s="152" t="s">
        <v>17731</v>
      </c>
      <c r="Q2424" s="156">
        <v>7.16992327044027</v>
      </c>
      <c r="R2424" s="152" t="s">
        <v>17732</v>
      </c>
      <c r="S2424" s="156">
        <v>12.543373376744199</v>
      </c>
      <c r="T2424" s="152" t="s">
        <v>17733</v>
      </c>
      <c r="U2424" s="156">
        <v>20.984126379999999</v>
      </c>
      <c r="V2424" s="152" t="s">
        <v>163</v>
      </c>
      <c r="W2424" s="152" t="s">
        <v>166</v>
      </c>
      <c r="X2424" s="155">
        <v>0.46276324029999999</v>
      </c>
      <c r="Y2424" s="152" t="s">
        <v>159</v>
      </c>
      <c r="Z2424" s="154">
        <v>42101</v>
      </c>
      <c r="AA2424" s="153" t="s">
        <v>4326</v>
      </c>
      <c r="AB2424" s="152" t="s">
        <v>216</v>
      </c>
      <c r="AC2424" s="152" t="s">
        <v>217</v>
      </c>
      <c r="AD2424" s="152" t="s">
        <v>162</v>
      </c>
    </row>
    <row r="2425" spans="1:30">
      <c r="A2425" s="189" t="s">
        <v>1568</v>
      </c>
      <c r="B2425" s="189" t="s">
        <v>1569</v>
      </c>
      <c r="C2425" s="154">
        <v>43830</v>
      </c>
      <c r="D2425" s="155">
        <v>1.1478999999999999</v>
      </c>
      <c r="E2425" s="155">
        <v>1.1672</v>
      </c>
      <c r="F2425" s="156">
        <v>8.7123192193876604E-3</v>
      </c>
      <c r="G2425" s="154">
        <v>43829</v>
      </c>
      <c r="H2425" s="155">
        <v>1.1477999999999999</v>
      </c>
      <c r="I2425" s="156">
        <v>5.2636405318661099</v>
      </c>
      <c r="J2425" s="152" t="s">
        <v>17734</v>
      </c>
      <c r="K2425" s="156">
        <v>0.157054358258439</v>
      </c>
      <c r="L2425" s="156">
        <v>0.46385436723262702</v>
      </c>
      <c r="M2425" s="185">
        <v>0.95866314863675905</v>
      </c>
      <c r="N2425" s="156">
        <v>2.38137709596861</v>
      </c>
      <c r="O2425" s="156">
        <v>5.2636405318661099</v>
      </c>
      <c r="P2425" s="152" t="s">
        <v>17734</v>
      </c>
      <c r="Q2425" s="156">
        <v>12.2530803833366</v>
      </c>
      <c r="R2425" s="152" t="s">
        <v>17735</v>
      </c>
      <c r="S2425" s="157">
        <v>0</v>
      </c>
      <c r="T2425" s="152"/>
      <c r="U2425" s="156">
        <v>17.003839939999999</v>
      </c>
      <c r="V2425" s="152" t="s">
        <v>174</v>
      </c>
      <c r="W2425" s="152" t="s">
        <v>95</v>
      </c>
      <c r="X2425" s="155">
        <v>3.6373610932</v>
      </c>
      <c r="Y2425" s="152" t="s">
        <v>159</v>
      </c>
      <c r="Z2425" s="154">
        <v>42914</v>
      </c>
      <c r="AA2425" s="153" t="s">
        <v>4326</v>
      </c>
      <c r="AB2425" s="152" t="s">
        <v>1321</v>
      </c>
      <c r="AC2425" s="152" t="s">
        <v>249</v>
      </c>
      <c r="AD2425" s="152" t="s">
        <v>181</v>
      </c>
    </row>
    <row r="2426" spans="1:30">
      <c r="A2426" s="189" t="s">
        <v>17736</v>
      </c>
      <c r="B2426" s="189" t="s">
        <v>17737</v>
      </c>
      <c r="C2426" s="154">
        <v>43830</v>
      </c>
      <c r="D2426" s="155">
        <v>1.1281000000000001</v>
      </c>
      <c r="E2426" s="155">
        <v>1.2381</v>
      </c>
      <c r="F2426" s="156">
        <v>2.6600461074663601E-2</v>
      </c>
      <c r="G2426" s="154">
        <v>43829</v>
      </c>
      <c r="H2426" s="155">
        <v>1.1277999999999999</v>
      </c>
      <c r="I2426" s="156">
        <v>5.2626667910795799</v>
      </c>
      <c r="J2426" s="152" t="s">
        <v>17738</v>
      </c>
      <c r="K2426" s="156">
        <v>0.15092329545454999</v>
      </c>
      <c r="L2426" s="156">
        <v>0.74120378639043405</v>
      </c>
      <c r="M2426" s="185">
        <v>1.7131007122892401</v>
      </c>
      <c r="N2426" s="156">
        <v>2.9570137811445001</v>
      </c>
      <c r="O2426" s="156">
        <v>5.2626667910795799</v>
      </c>
      <c r="P2426" s="152" t="s">
        <v>17738</v>
      </c>
      <c r="Q2426" s="156">
        <v>10.8915757397031</v>
      </c>
      <c r="R2426" s="152" t="s">
        <v>17739</v>
      </c>
      <c r="S2426" s="156">
        <v>22.688400953436101</v>
      </c>
      <c r="T2426" s="152" t="s">
        <v>17740</v>
      </c>
      <c r="U2426" s="156">
        <v>25.254071100000001</v>
      </c>
      <c r="V2426" s="152" t="s">
        <v>157</v>
      </c>
      <c r="W2426" s="152" t="s">
        <v>166</v>
      </c>
      <c r="X2426" s="155">
        <v>1.9397583999999999E-3</v>
      </c>
      <c r="Y2426" s="152" t="s">
        <v>159</v>
      </c>
      <c r="Z2426" s="154">
        <v>42486</v>
      </c>
      <c r="AA2426" s="153" t="s">
        <v>4326</v>
      </c>
      <c r="AB2426" s="152" t="s">
        <v>6443</v>
      </c>
      <c r="AC2426" s="152" t="s">
        <v>314</v>
      </c>
      <c r="AD2426" s="152" t="s">
        <v>338</v>
      </c>
    </row>
    <row r="2427" spans="1:30">
      <c r="A2427" s="189" t="s">
        <v>1594</v>
      </c>
      <c r="B2427" s="189" t="s">
        <v>1595</v>
      </c>
      <c r="C2427" s="154">
        <v>43830</v>
      </c>
      <c r="D2427" s="155">
        <v>1.0822000000000001</v>
      </c>
      <c r="E2427" s="155">
        <v>1.1484000000000001</v>
      </c>
      <c r="F2427" s="156">
        <v>2.7728995286072599E-2</v>
      </c>
      <c r="G2427" s="154">
        <v>43826</v>
      </c>
      <c r="H2427" s="155">
        <v>1.0819000000000001</v>
      </c>
      <c r="I2427" s="156">
        <v>5.2604187356663497</v>
      </c>
      <c r="J2427" s="152" t="s">
        <v>17741</v>
      </c>
      <c r="K2427" s="156">
        <v>0.120270145249344</v>
      </c>
      <c r="L2427" s="156">
        <v>0.50148588410105399</v>
      </c>
      <c r="M2427" s="185">
        <v>1.18746317948129</v>
      </c>
      <c r="N2427" s="156">
        <v>2.6755141085913099</v>
      </c>
      <c r="O2427" s="156">
        <v>5.2604187356663497</v>
      </c>
      <c r="P2427" s="152" t="s">
        <v>17741</v>
      </c>
      <c r="Q2427" s="156">
        <v>12.7123910269198</v>
      </c>
      <c r="R2427" s="152" t="s">
        <v>17742</v>
      </c>
      <c r="S2427" s="156">
        <v>15.1342958041958</v>
      </c>
      <c r="T2427" s="152" t="s">
        <v>17743</v>
      </c>
      <c r="U2427" s="156">
        <v>15.2494301</v>
      </c>
      <c r="V2427" s="152" t="s">
        <v>174</v>
      </c>
      <c r="W2427" s="152" t="s">
        <v>166</v>
      </c>
      <c r="X2427" s="155">
        <v>12.637265730099999</v>
      </c>
      <c r="Y2427" s="152" t="s">
        <v>159</v>
      </c>
      <c r="Z2427" s="154">
        <v>42382</v>
      </c>
      <c r="AA2427" s="153" t="s">
        <v>4326</v>
      </c>
      <c r="AB2427" s="152" t="s">
        <v>1596</v>
      </c>
      <c r="AC2427" s="152" t="s">
        <v>570</v>
      </c>
      <c r="AD2427" s="152" t="s">
        <v>241</v>
      </c>
    </row>
    <row r="2428" spans="1:30">
      <c r="A2428" s="189" t="s">
        <v>1592</v>
      </c>
      <c r="B2428" s="189" t="s">
        <v>1593</v>
      </c>
      <c r="C2428" s="154">
        <v>43830</v>
      </c>
      <c r="D2428" s="155">
        <v>1.0704</v>
      </c>
      <c r="E2428" s="155">
        <v>1.1256999999999999</v>
      </c>
      <c r="F2428" s="156">
        <v>1.8688095683032899E-2</v>
      </c>
      <c r="G2428" s="154">
        <v>43829</v>
      </c>
      <c r="H2428" s="155">
        <v>1.0702</v>
      </c>
      <c r="I2428" s="156">
        <v>5.2564006386860704</v>
      </c>
      <c r="J2428" s="152" t="s">
        <v>17744</v>
      </c>
      <c r="K2428" s="156">
        <v>0.196573996068509</v>
      </c>
      <c r="L2428" s="156">
        <v>0.49760585860481799</v>
      </c>
      <c r="M2428" s="185">
        <v>1.11467497035003</v>
      </c>
      <c r="N2428" s="156">
        <v>2.6270325250359901</v>
      </c>
      <c r="O2428" s="156">
        <v>5.2564006386860704</v>
      </c>
      <c r="P2428" s="152" t="s">
        <v>17744</v>
      </c>
      <c r="Q2428" s="156">
        <v>13.338879903585401</v>
      </c>
      <c r="R2428" s="152" t="s">
        <v>17745</v>
      </c>
      <c r="S2428" s="156">
        <v>13.2592560417503</v>
      </c>
      <c r="T2428" s="152" t="s">
        <v>17746</v>
      </c>
      <c r="U2428" s="156">
        <v>12.85152272</v>
      </c>
      <c r="V2428" s="152" t="s">
        <v>163</v>
      </c>
      <c r="W2428" s="152" t="s">
        <v>186</v>
      </c>
      <c r="X2428" s="155">
        <v>17.895741401999999</v>
      </c>
      <c r="Y2428" s="152" t="s">
        <v>159</v>
      </c>
      <c r="Z2428" s="154">
        <v>42711</v>
      </c>
      <c r="AA2428" s="153" t="s">
        <v>4326</v>
      </c>
      <c r="AB2428" s="152" t="s">
        <v>668</v>
      </c>
      <c r="AC2428" s="152" t="s">
        <v>215</v>
      </c>
      <c r="AD2428" s="152" t="s">
        <v>207</v>
      </c>
    </row>
    <row r="2429" spans="1:30">
      <c r="A2429" s="189" t="s">
        <v>17747</v>
      </c>
      <c r="B2429" s="189" t="s">
        <v>17748</v>
      </c>
      <c r="C2429" s="154">
        <v>43830</v>
      </c>
      <c r="D2429" s="155">
        <v>3.403</v>
      </c>
      <c r="E2429" s="155">
        <v>3.6539999999999999</v>
      </c>
      <c r="F2429" s="156">
        <v>5.8806233460747599E-2</v>
      </c>
      <c r="G2429" s="154">
        <v>43829</v>
      </c>
      <c r="H2429" s="155">
        <v>3.4009999999999998</v>
      </c>
      <c r="I2429" s="156">
        <v>5.2559205904289197</v>
      </c>
      <c r="J2429" s="152" t="s">
        <v>17749</v>
      </c>
      <c r="K2429" s="156">
        <v>0.85951393005334098</v>
      </c>
      <c r="L2429" s="156">
        <v>1.9472738166566901</v>
      </c>
      <c r="M2429" s="185">
        <v>2.8407667994221599</v>
      </c>
      <c r="N2429" s="156">
        <v>3.6868060144082802</v>
      </c>
      <c r="O2429" s="156">
        <v>5.2559205904289197</v>
      </c>
      <c r="P2429" s="152" t="s">
        <v>17749</v>
      </c>
      <c r="Q2429" s="156">
        <v>11.6037153846154</v>
      </c>
      <c r="R2429" s="152" t="s">
        <v>17750</v>
      </c>
      <c r="S2429" s="156">
        <v>19.8082181268882</v>
      </c>
      <c r="T2429" s="152" t="s">
        <v>17751</v>
      </c>
      <c r="U2429" s="156">
        <v>18.969560600000001</v>
      </c>
      <c r="V2429" s="152" t="s">
        <v>163</v>
      </c>
      <c r="W2429" s="152" t="s">
        <v>166</v>
      </c>
      <c r="X2429" s="155">
        <v>1.8494313683000001</v>
      </c>
      <c r="Y2429" s="152" t="s">
        <v>159</v>
      </c>
      <c r="Z2429" s="154">
        <v>42601</v>
      </c>
      <c r="AA2429" s="153" t="s">
        <v>4326</v>
      </c>
      <c r="AB2429" s="152" t="s">
        <v>12581</v>
      </c>
      <c r="AC2429" s="152" t="s">
        <v>211</v>
      </c>
      <c r="AD2429" s="152" t="s">
        <v>338</v>
      </c>
    </row>
    <row r="2430" spans="1:30">
      <c r="A2430" s="189" t="s">
        <v>17752</v>
      </c>
      <c r="B2430" s="189" t="s">
        <v>17753</v>
      </c>
      <c r="C2430" s="154">
        <v>43830</v>
      </c>
      <c r="D2430" s="155">
        <v>1.0309999999999999</v>
      </c>
      <c r="E2430" s="155">
        <v>1.1379999999999999</v>
      </c>
      <c r="F2430" s="156">
        <v>0</v>
      </c>
      <c r="G2430" s="154">
        <v>43829</v>
      </c>
      <c r="H2430" s="155">
        <v>1.0309999999999999</v>
      </c>
      <c r="I2430" s="156">
        <v>5.2556995276429097</v>
      </c>
      <c r="J2430" s="152" t="s">
        <v>17754</v>
      </c>
      <c r="K2430" s="156">
        <v>0.12625036418371499</v>
      </c>
      <c r="L2430" s="156">
        <v>0.51672028858339103</v>
      </c>
      <c r="M2430" s="185">
        <v>1.20198127656664</v>
      </c>
      <c r="N2430" s="156">
        <v>2.8608720398916798</v>
      </c>
      <c r="O2430" s="156">
        <v>5.2556995276429097</v>
      </c>
      <c r="P2430" s="152" t="s">
        <v>17754</v>
      </c>
      <c r="Q2430" s="156">
        <v>13.0420190614704</v>
      </c>
      <c r="R2430" s="152" t="s">
        <v>17755</v>
      </c>
      <c r="S2430" s="156">
        <v>15.6168848840741</v>
      </c>
      <c r="T2430" s="152" t="s">
        <v>17756</v>
      </c>
      <c r="U2430" s="156">
        <v>14.1947972</v>
      </c>
      <c r="V2430" s="152" t="s">
        <v>163</v>
      </c>
      <c r="W2430" s="152" t="s">
        <v>189</v>
      </c>
      <c r="X2430" s="155">
        <v>3.5163967E-3</v>
      </c>
      <c r="Y2430" s="152" t="s">
        <v>159</v>
      </c>
      <c r="Z2430" s="154">
        <v>42615</v>
      </c>
      <c r="AA2430" s="153" t="s">
        <v>4326</v>
      </c>
      <c r="AB2430" s="152" t="s">
        <v>1212</v>
      </c>
      <c r="AC2430" s="152" t="s">
        <v>270</v>
      </c>
      <c r="AD2430" s="152" t="s">
        <v>247</v>
      </c>
    </row>
    <row r="2431" spans="1:30">
      <c r="A2431" s="189" t="s">
        <v>1560</v>
      </c>
      <c r="B2431" s="189" t="s">
        <v>1561</v>
      </c>
      <c r="C2431" s="154">
        <v>43830</v>
      </c>
      <c r="D2431" s="155">
        <v>1.0124</v>
      </c>
      <c r="E2431" s="155">
        <v>1.1153999999999999</v>
      </c>
      <c r="F2431" s="156">
        <v>0</v>
      </c>
      <c r="G2431" s="154">
        <v>43829</v>
      </c>
      <c r="H2431" s="155">
        <v>1.0124</v>
      </c>
      <c r="I2431" s="156">
        <v>5.2535211446363803</v>
      </c>
      <c r="J2431" s="152" t="s">
        <v>17757</v>
      </c>
      <c r="K2431" s="156">
        <v>8.8531354133366394E-2</v>
      </c>
      <c r="L2431" s="156">
        <v>0.43230943042332598</v>
      </c>
      <c r="M2431" s="185">
        <v>1.08704673677591</v>
      </c>
      <c r="N2431" s="156">
        <v>2.4329471539261398</v>
      </c>
      <c r="O2431" s="156">
        <v>5.2535211446363803</v>
      </c>
      <c r="P2431" s="152" t="s">
        <v>17757</v>
      </c>
      <c r="Q2431" s="157">
        <v>0</v>
      </c>
      <c r="R2431" s="152"/>
      <c r="S2431" s="157">
        <v>0</v>
      </c>
      <c r="T2431" s="152"/>
      <c r="U2431" s="156">
        <v>11.948661</v>
      </c>
      <c r="V2431" s="152" t="s">
        <v>174</v>
      </c>
      <c r="W2431" s="152" t="s">
        <v>95</v>
      </c>
      <c r="X2431" s="155">
        <v>10.2343674862</v>
      </c>
      <c r="Y2431" s="152" t="s">
        <v>159</v>
      </c>
      <c r="Z2431" s="154">
        <v>43207</v>
      </c>
      <c r="AA2431" s="153" t="s">
        <v>4326</v>
      </c>
      <c r="AB2431" s="152" t="s">
        <v>1562</v>
      </c>
      <c r="AC2431" s="152" t="s">
        <v>325</v>
      </c>
      <c r="AD2431" s="152" t="s">
        <v>177</v>
      </c>
    </row>
    <row r="2432" spans="1:30">
      <c r="A2432" s="189" t="s">
        <v>9152</v>
      </c>
      <c r="B2432" s="189" t="s">
        <v>9153</v>
      </c>
      <c r="C2432" s="154">
        <v>43830</v>
      </c>
      <c r="D2432" s="155">
        <v>0.76200000000000001</v>
      </c>
      <c r="E2432" s="155">
        <v>1.1080000000000001</v>
      </c>
      <c r="F2432" s="156">
        <v>0</v>
      </c>
      <c r="G2432" s="154">
        <v>43829</v>
      </c>
      <c r="H2432" s="155">
        <v>0.76200000000000001</v>
      </c>
      <c r="I2432" s="156">
        <v>5.2486187845303904</v>
      </c>
      <c r="J2432" s="152" t="s">
        <v>12582</v>
      </c>
      <c r="K2432" s="156">
        <v>0.26315789473684198</v>
      </c>
      <c r="L2432" s="156">
        <v>3.5326086956521801</v>
      </c>
      <c r="M2432" s="185">
        <v>3.9563437926330201</v>
      </c>
      <c r="N2432" s="156">
        <v>2.9729729729729799</v>
      </c>
      <c r="O2432" s="156">
        <v>5.2486187845303904</v>
      </c>
      <c r="P2432" s="152" t="s">
        <v>12582</v>
      </c>
      <c r="Q2432" s="156">
        <v>-22.639593908629401</v>
      </c>
      <c r="R2432" s="152" t="s">
        <v>12583</v>
      </c>
      <c r="S2432" s="156">
        <v>-33.449781659388599</v>
      </c>
      <c r="T2432" s="152" t="s">
        <v>12584</v>
      </c>
      <c r="U2432" s="156">
        <v>-24.2544731610338</v>
      </c>
      <c r="V2432" s="152" t="s">
        <v>163</v>
      </c>
      <c r="W2432" s="152" t="s">
        <v>186</v>
      </c>
      <c r="X2432" s="155">
        <v>3.3260906013999998</v>
      </c>
      <c r="Y2432" s="152" t="s">
        <v>159</v>
      </c>
      <c r="Z2432" s="154">
        <v>42194</v>
      </c>
      <c r="AA2432" s="153" t="s">
        <v>4326</v>
      </c>
      <c r="AB2432" s="152" t="s">
        <v>12585</v>
      </c>
      <c r="AC2432" s="152" t="s">
        <v>203</v>
      </c>
      <c r="AD2432" s="152" t="s">
        <v>185</v>
      </c>
    </row>
    <row r="2433" spans="1:30">
      <c r="A2433" s="189" t="s">
        <v>1572</v>
      </c>
      <c r="B2433" s="189" t="s">
        <v>1573</v>
      </c>
      <c r="C2433" s="154">
        <v>43830</v>
      </c>
      <c r="D2433" s="155">
        <v>1.117</v>
      </c>
      <c r="E2433" s="155">
        <v>1.3819999999999999</v>
      </c>
      <c r="F2433" s="156">
        <v>0</v>
      </c>
      <c r="G2433" s="154">
        <v>43829</v>
      </c>
      <c r="H2433" s="155">
        <v>1.117</v>
      </c>
      <c r="I2433" s="156">
        <v>5.2468138665648496</v>
      </c>
      <c r="J2433" s="152" t="s">
        <v>17758</v>
      </c>
      <c r="K2433" s="156">
        <v>8.96057347670286E-2</v>
      </c>
      <c r="L2433" s="156">
        <v>0.44964028776978598</v>
      </c>
      <c r="M2433" s="185">
        <v>1.08434277660606</v>
      </c>
      <c r="N2433" s="156">
        <v>2.08096608301312</v>
      </c>
      <c r="O2433" s="156">
        <v>5.2468138665648496</v>
      </c>
      <c r="P2433" s="152" t="s">
        <v>17758</v>
      </c>
      <c r="Q2433" s="156">
        <v>13.752642056365101</v>
      </c>
      <c r="R2433" s="152" t="s">
        <v>17759</v>
      </c>
      <c r="S2433" s="156">
        <v>14.5255933555892</v>
      </c>
      <c r="T2433" s="152" t="s">
        <v>17760</v>
      </c>
      <c r="U2433" s="156">
        <v>43.425480800000003</v>
      </c>
      <c r="V2433" s="152" t="s">
        <v>157</v>
      </c>
      <c r="W2433" s="152" t="s">
        <v>166</v>
      </c>
      <c r="X2433" s="155">
        <v>26.862614132499999</v>
      </c>
      <c r="Y2433" s="152" t="s">
        <v>159</v>
      </c>
      <c r="Z2433" s="154">
        <v>41754</v>
      </c>
      <c r="AA2433" s="153" t="s">
        <v>4326</v>
      </c>
      <c r="AB2433" s="152" t="s">
        <v>251</v>
      </c>
      <c r="AC2433" s="152" t="s">
        <v>200</v>
      </c>
      <c r="AD2433" s="152" t="s">
        <v>272</v>
      </c>
    </row>
    <row r="2434" spans="1:30">
      <c r="A2434" s="189" t="s">
        <v>1545</v>
      </c>
      <c r="B2434" s="189" t="s">
        <v>1546</v>
      </c>
      <c r="C2434" s="154">
        <v>43830</v>
      </c>
      <c r="D2434" s="155">
        <v>1.0329999999999999</v>
      </c>
      <c r="E2434" s="155">
        <v>1.325</v>
      </c>
      <c r="F2434" s="156">
        <v>0</v>
      </c>
      <c r="G2434" s="154">
        <v>43829</v>
      </c>
      <c r="H2434" s="155">
        <v>1.0329999999999999</v>
      </c>
      <c r="I2434" s="156">
        <v>5.24651736433065</v>
      </c>
      <c r="J2434" s="152" t="s">
        <v>17761</v>
      </c>
      <c r="K2434" s="156">
        <v>9.6899224806189996E-2</v>
      </c>
      <c r="L2434" s="156">
        <v>0.38872691933916698</v>
      </c>
      <c r="M2434" s="185">
        <v>1.16868435532964</v>
      </c>
      <c r="N2434" s="156">
        <v>2.2447361027619701</v>
      </c>
      <c r="O2434" s="156">
        <v>5.24651736433065</v>
      </c>
      <c r="P2434" s="152" t="s">
        <v>17761</v>
      </c>
      <c r="Q2434" s="156">
        <v>9.8288878239578708</v>
      </c>
      <c r="R2434" s="152" t="s">
        <v>17762</v>
      </c>
      <c r="S2434" s="156">
        <v>9.7180614992111796</v>
      </c>
      <c r="T2434" s="152" t="s">
        <v>17763</v>
      </c>
      <c r="U2434" s="156">
        <v>36.918571800000002</v>
      </c>
      <c r="V2434" s="152" t="s">
        <v>174</v>
      </c>
      <c r="W2434" s="152" t="s">
        <v>158</v>
      </c>
      <c r="X2434" s="155">
        <v>20.238009082200001</v>
      </c>
      <c r="Y2434" s="152" t="s">
        <v>159</v>
      </c>
      <c r="Z2434" s="154">
        <v>41478</v>
      </c>
      <c r="AA2434" s="153" t="s">
        <v>4326</v>
      </c>
      <c r="AB2434" s="152" t="s">
        <v>251</v>
      </c>
      <c r="AC2434" s="152" t="s">
        <v>200</v>
      </c>
      <c r="AD2434" s="152" t="s">
        <v>173</v>
      </c>
    </row>
    <row r="2435" spans="1:30">
      <c r="A2435" s="189" t="s">
        <v>17764</v>
      </c>
      <c r="B2435" s="189" t="s">
        <v>17765</v>
      </c>
      <c r="C2435" s="154">
        <v>43830</v>
      </c>
      <c r="D2435" s="155">
        <v>1.1135999999999999</v>
      </c>
      <c r="E2435" s="155">
        <v>1.3236000000000001</v>
      </c>
      <c r="F2435" s="156">
        <v>0</v>
      </c>
      <c r="G2435" s="154">
        <v>43829</v>
      </c>
      <c r="H2435" s="155">
        <v>1.1135999999999999</v>
      </c>
      <c r="I2435" s="156">
        <v>5.2452509214629899</v>
      </c>
      <c r="J2435" s="152" t="s">
        <v>17766</v>
      </c>
      <c r="K2435" s="156">
        <v>0.20696481598128499</v>
      </c>
      <c r="L2435" s="156">
        <v>0.58711950140005897</v>
      </c>
      <c r="M2435" s="185">
        <v>0.72358900144717997</v>
      </c>
      <c r="N2435" s="156">
        <v>2.4565277394424601</v>
      </c>
      <c r="O2435" s="156">
        <v>5.2452509214629899</v>
      </c>
      <c r="P2435" s="152" t="s">
        <v>17766</v>
      </c>
      <c r="Q2435" s="156">
        <v>2.9205175600739199</v>
      </c>
      <c r="R2435" s="152" t="s">
        <v>17767</v>
      </c>
      <c r="S2435" s="156">
        <v>3.1111111111111098</v>
      </c>
      <c r="T2435" s="152" t="s">
        <v>17768</v>
      </c>
      <c r="U2435" s="156">
        <v>35.981695999999999</v>
      </c>
      <c r="V2435" s="152" t="s">
        <v>157</v>
      </c>
      <c r="W2435" s="152" t="s">
        <v>186</v>
      </c>
      <c r="X2435" s="155">
        <v>2.24769028E-2</v>
      </c>
      <c r="Y2435" s="152" t="s">
        <v>159</v>
      </c>
      <c r="Z2435" s="154">
        <v>41506</v>
      </c>
      <c r="AA2435" s="153" t="s">
        <v>4326</v>
      </c>
      <c r="AB2435" s="152" t="s">
        <v>17769</v>
      </c>
      <c r="AC2435" s="152" t="s">
        <v>17770</v>
      </c>
      <c r="AD2435" s="152" t="s">
        <v>162</v>
      </c>
    </row>
    <row r="2436" spans="1:30">
      <c r="A2436" s="189" t="s">
        <v>1476</v>
      </c>
      <c r="B2436" s="189" t="s">
        <v>1477</v>
      </c>
      <c r="C2436" s="154">
        <v>43830</v>
      </c>
      <c r="D2436" s="155">
        <v>1.0665</v>
      </c>
      <c r="E2436" s="155">
        <v>1.0965</v>
      </c>
      <c r="F2436" s="156">
        <v>2.8137310073154599E-2</v>
      </c>
      <c r="G2436" s="154">
        <v>43826</v>
      </c>
      <c r="H2436" s="155">
        <v>1.0662</v>
      </c>
      <c r="I2436" s="156">
        <v>5.2451818181818197</v>
      </c>
      <c r="J2436" s="152" t="s">
        <v>17771</v>
      </c>
      <c r="K2436" s="156">
        <v>0.19729425028185299</v>
      </c>
      <c r="L2436" s="156">
        <v>0.19729425028185299</v>
      </c>
      <c r="M2436" s="185">
        <v>0.82244897625137803</v>
      </c>
      <c r="N2436" s="156">
        <v>2.2825228033746301</v>
      </c>
      <c r="O2436" s="156">
        <v>5.2451818181818197</v>
      </c>
      <c r="P2436" s="152" t="s">
        <v>17771</v>
      </c>
      <c r="Q2436" s="157">
        <v>0</v>
      </c>
      <c r="R2436" s="152"/>
      <c r="S2436" s="157">
        <v>0</v>
      </c>
      <c r="T2436" s="152"/>
      <c r="U2436" s="156">
        <v>9.7496755999999998</v>
      </c>
      <c r="V2436" s="152" t="s">
        <v>174</v>
      </c>
      <c r="W2436" s="152" t="s">
        <v>95</v>
      </c>
      <c r="X2436" s="155">
        <v>10.6842447941</v>
      </c>
      <c r="Y2436" s="152" t="s">
        <v>159</v>
      </c>
      <c r="Z2436" s="154">
        <v>43229</v>
      </c>
      <c r="AA2436" s="153" t="s">
        <v>4326</v>
      </c>
      <c r="AB2436" s="152" t="s">
        <v>1478</v>
      </c>
      <c r="AC2436" s="152" t="s">
        <v>424</v>
      </c>
      <c r="AD2436" s="152" t="s">
        <v>165</v>
      </c>
    </row>
    <row r="2437" spans="1:30">
      <c r="A2437" s="189" t="s">
        <v>1683</v>
      </c>
      <c r="B2437" s="189" t="s">
        <v>1684</v>
      </c>
      <c r="C2437" s="154">
        <v>43830</v>
      </c>
      <c r="D2437" s="155">
        <v>1.0900000000000001</v>
      </c>
      <c r="E2437" s="155">
        <v>1.0900000000000001</v>
      </c>
      <c r="F2437" s="156">
        <v>6.4261452308835496E-2</v>
      </c>
      <c r="G2437" s="154">
        <v>43829</v>
      </c>
      <c r="H2437" s="155">
        <v>1.0892999999999999</v>
      </c>
      <c r="I2437" s="156">
        <v>5.2428309355991098</v>
      </c>
      <c r="J2437" s="152" t="s">
        <v>17772</v>
      </c>
      <c r="K2437" s="156">
        <v>0.29444239970556602</v>
      </c>
      <c r="L2437" s="156">
        <v>0.74868287272391099</v>
      </c>
      <c r="M2437" s="185">
        <v>1.5181149296823999</v>
      </c>
      <c r="N2437" s="156">
        <v>2.8204886331478201</v>
      </c>
      <c r="O2437" s="156">
        <v>5.2428309355991098</v>
      </c>
      <c r="P2437" s="152" t="s">
        <v>17772</v>
      </c>
      <c r="Q2437" s="157">
        <v>0</v>
      </c>
      <c r="R2437" s="152"/>
      <c r="S2437" s="157">
        <v>0</v>
      </c>
      <c r="T2437" s="152"/>
      <c r="U2437" s="156">
        <v>9.0000000000000107</v>
      </c>
      <c r="V2437" s="152" t="s">
        <v>157</v>
      </c>
      <c r="W2437" s="152" t="s">
        <v>95</v>
      </c>
      <c r="X2437" s="155">
        <v>1.4398835663</v>
      </c>
      <c r="Y2437" s="152" t="s">
        <v>159</v>
      </c>
      <c r="Z2437" s="154">
        <v>43257</v>
      </c>
      <c r="AA2437" s="153" t="s">
        <v>4326</v>
      </c>
      <c r="AB2437" s="152" t="s">
        <v>1685</v>
      </c>
      <c r="AC2437" s="152" t="s">
        <v>214</v>
      </c>
      <c r="AD2437" s="152" t="s">
        <v>207</v>
      </c>
    </row>
    <row r="2438" spans="1:30">
      <c r="A2438" s="189" t="s">
        <v>1550</v>
      </c>
      <c r="B2438" s="189" t="s">
        <v>1551</v>
      </c>
      <c r="C2438" s="154">
        <v>43830</v>
      </c>
      <c r="D2438" s="155">
        <v>1.0369999999999999</v>
      </c>
      <c r="E2438" s="155">
        <v>1.087</v>
      </c>
      <c r="F2438" s="156">
        <v>5.7892705519099301E-2</v>
      </c>
      <c r="G2438" s="154">
        <v>43826</v>
      </c>
      <c r="H2438" s="155">
        <v>1.0364</v>
      </c>
      <c r="I2438" s="156">
        <v>5.2396997194543697</v>
      </c>
      <c r="J2438" s="152" t="s">
        <v>17773</v>
      </c>
      <c r="K2438" s="156">
        <v>0.22228665313618201</v>
      </c>
      <c r="L2438" s="156">
        <v>0.38722168441432597</v>
      </c>
      <c r="M2438" s="185">
        <v>0.89507153951746299</v>
      </c>
      <c r="N2438" s="156">
        <v>1.60294909872046</v>
      </c>
      <c r="O2438" s="156">
        <v>5.2396997194543697</v>
      </c>
      <c r="P2438" s="152" t="s">
        <v>17773</v>
      </c>
      <c r="Q2438" s="157">
        <v>0</v>
      </c>
      <c r="R2438" s="152"/>
      <c r="S2438" s="157">
        <v>0</v>
      </c>
      <c r="T2438" s="152"/>
      <c r="U2438" s="156">
        <v>8.7862775999999894</v>
      </c>
      <c r="V2438" s="152" t="s">
        <v>174</v>
      </c>
      <c r="W2438" s="152" t="s">
        <v>95</v>
      </c>
      <c r="X2438" s="155">
        <v>4.8260808099999997</v>
      </c>
      <c r="Y2438" s="152" t="s">
        <v>159</v>
      </c>
      <c r="Z2438" s="154">
        <v>43318</v>
      </c>
      <c r="AA2438" s="153" t="s">
        <v>4326</v>
      </c>
      <c r="AB2438" s="152" t="s">
        <v>952</v>
      </c>
      <c r="AC2438" s="152" t="s">
        <v>470</v>
      </c>
      <c r="AD2438" s="152" t="s">
        <v>241</v>
      </c>
    </row>
    <row r="2439" spans="1:30">
      <c r="A2439" s="189" t="s">
        <v>1628</v>
      </c>
      <c r="B2439" s="189" t="s">
        <v>1629</v>
      </c>
      <c r="C2439" s="154">
        <v>43830</v>
      </c>
      <c r="D2439" s="155">
        <v>1.0412999999999999</v>
      </c>
      <c r="E2439" s="155">
        <v>1.0824</v>
      </c>
      <c r="F2439" s="156">
        <v>1.9210450485062602E-2</v>
      </c>
      <c r="G2439" s="154">
        <v>43829</v>
      </c>
      <c r="H2439" s="155">
        <v>1.0410999999999999</v>
      </c>
      <c r="I2439" s="156">
        <v>5.2359840265982003</v>
      </c>
      <c r="J2439" s="152" t="s">
        <v>17774</v>
      </c>
      <c r="K2439" s="156">
        <v>0.192437217357845</v>
      </c>
      <c r="L2439" s="156">
        <v>0.56982808576394905</v>
      </c>
      <c r="M2439" s="185">
        <v>1.3036530787487799</v>
      </c>
      <c r="N2439" s="156">
        <v>3.0684202708560502</v>
      </c>
      <c r="O2439" s="156">
        <v>5.2359840265982003</v>
      </c>
      <c r="P2439" s="152" t="s">
        <v>17774</v>
      </c>
      <c r="Q2439" s="157">
        <v>0</v>
      </c>
      <c r="R2439" s="152"/>
      <c r="S2439" s="157">
        <v>0</v>
      </c>
      <c r="T2439" s="152"/>
      <c r="U2439" s="156">
        <v>8.4321309499999906</v>
      </c>
      <c r="V2439" s="152" t="s">
        <v>174</v>
      </c>
      <c r="W2439" s="152" t="s">
        <v>95</v>
      </c>
      <c r="X2439" s="155">
        <v>20.6606412563</v>
      </c>
      <c r="Y2439" s="152" t="s">
        <v>159</v>
      </c>
      <c r="Z2439" s="154">
        <v>43283</v>
      </c>
      <c r="AA2439" s="153" t="s">
        <v>4326</v>
      </c>
      <c r="AB2439" s="152" t="s">
        <v>1333</v>
      </c>
      <c r="AC2439" s="152" t="s">
        <v>195</v>
      </c>
      <c r="AD2439" s="152" t="s">
        <v>177</v>
      </c>
    </row>
    <row r="2440" spans="1:30">
      <c r="A2440" s="189" t="s">
        <v>2863</v>
      </c>
      <c r="B2440" s="189" t="s">
        <v>2864</v>
      </c>
      <c r="C2440" s="154">
        <v>43830</v>
      </c>
      <c r="D2440" s="155">
        <v>1.1338999999999999</v>
      </c>
      <c r="E2440" s="155">
        <v>1.1338999999999999</v>
      </c>
      <c r="F2440" s="156">
        <v>0.52304964539007204</v>
      </c>
      <c r="G2440" s="154">
        <v>43826</v>
      </c>
      <c r="H2440" s="155">
        <v>1.1279999999999999</v>
      </c>
      <c r="I2440" s="156">
        <v>5.2343387470997698</v>
      </c>
      <c r="J2440" s="152" t="s">
        <v>17775</v>
      </c>
      <c r="K2440" s="156">
        <v>0.844895055140505</v>
      </c>
      <c r="L2440" s="156">
        <v>2.3190759790651398</v>
      </c>
      <c r="M2440" s="185">
        <v>2.8480725623582699</v>
      </c>
      <c r="N2440" s="156">
        <v>3.50524874486536</v>
      </c>
      <c r="O2440" s="156">
        <v>5.2343387470997698</v>
      </c>
      <c r="P2440" s="152" t="s">
        <v>17775</v>
      </c>
      <c r="Q2440" s="156">
        <v>13.902561526870899</v>
      </c>
      <c r="R2440" s="152" t="s">
        <v>17776</v>
      </c>
      <c r="S2440" s="157">
        <v>0</v>
      </c>
      <c r="T2440" s="152"/>
      <c r="U2440" s="156">
        <v>13.39</v>
      </c>
      <c r="V2440" s="152" t="s">
        <v>174</v>
      </c>
      <c r="W2440" s="152" t="s">
        <v>95</v>
      </c>
      <c r="X2440" s="155">
        <v>1.2769612422000001</v>
      </c>
      <c r="Y2440" s="152" t="s">
        <v>159</v>
      </c>
      <c r="Z2440" s="154">
        <v>43024</v>
      </c>
      <c r="AA2440" s="153" t="s">
        <v>4326</v>
      </c>
      <c r="AB2440" s="152" t="s">
        <v>4977</v>
      </c>
      <c r="AC2440" s="152" t="s">
        <v>462</v>
      </c>
      <c r="AD2440" s="152" t="s">
        <v>177</v>
      </c>
    </row>
    <row r="2441" spans="1:30">
      <c r="A2441" s="189" t="s">
        <v>1524</v>
      </c>
      <c r="B2441" s="189" t="s">
        <v>1525</v>
      </c>
      <c r="C2441" s="154">
        <v>43830</v>
      </c>
      <c r="D2441" s="155">
        <v>1.2568999999999999</v>
      </c>
      <c r="E2441" s="155">
        <v>1.2568999999999999</v>
      </c>
      <c r="F2441" s="156">
        <v>1.5914697222881202E-2</v>
      </c>
      <c r="G2441" s="154">
        <v>43829</v>
      </c>
      <c r="H2441" s="155">
        <v>1.2566999999999999</v>
      </c>
      <c r="I2441" s="156">
        <v>5.2327528466175401</v>
      </c>
      <c r="J2441" s="152" t="s">
        <v>17777</v>
      </c>
      <c r="K2441" s="156">
        <v>0.11150935882115701</v>
      </c>
      <c r="L2441" s="156">
        <v>0.31125299281723501</v>
      </c>
      <c r="M2441" s="185">
        <v>0.64862267777064497</v>
      </c>
      <c r="N2441" s="156">
        <v>1.3956114875766199</v>
      </c>
      <c r="O2441" s="156">
        <v>5.2327528466175401</v>
      </c>
      <c r="P2441" s="152" t="s">
        <v>17777</v>
      </c>
      <c r="Q2441" s="156">
        <v>13.197717451851799</v>
      </c>
      <c r="R2441" s="152" t="s">
        <v>17778</v>
      </c>
      <c r="S2441" s="156">
        <v>15.467145798911901</v>
      </c>
      <c r="T2441" s="152" t="s">
        <v>17779</v>
      </c>
      <c r="U2441" s="156">
        <v>14.61268892</v>
      </c>
      <c r="V2441" s="152" t="s">
        <v>174</v>
      </c>
      <c r="W2441" s="152" t="s">
        <v>189</v>
      </c>
      <c r="X2441" s="155">
        <v>50.612316562700002</v>
      </c>
      <c r="Y2441" s="152" t="s">
        <v>159</v>
      </c>
      <c r="Z2441" s="154">
        <v>42642</v>
      </c>
      <c r="AA2441" s="153" t="s">
        <v>4326</v>
      </c>
      <c r="AB2441" s="152" t="s">
        <v>911</v>
      </c>
      <c r="AC2441" s="152" t="s">
        <v>200</v>
      </c>
      <c r="AD2441" s="152" t="s">
        <v>207</v>
      </c>
    </row>
    <row r="2442" spans="1:30">
      <c r="A2442" s="189" t="s">
        <v>17780</v>
      </c>
      <c r="B2442" s="189" t="s">
        <v>17781</v>
      </c>
      <c r="C2442" s="154">
        <v>43830</v>
      </c>
      <c r="D2442" s="155">
        <v>1.0640000000000001</v>
      </c>
      <c r="E2442" s="155">
        <v>1.0640000000000001</v>
      </c>
      <c r="F2442" s="156">
        <v>0.19775873434409899</v>
      </c>
      <c r="G2442" s="154">
        <v>43829</v>
      </c>
      <c r="H2442" s="155">
        <v>1.0619000000000001</v>
      </c>
      <c r="I2442" s="156">
        <v>5.23192562555632</v>
      </c>
      <c r="J2442" s="152" t="s">
        <v>17782</v>
      </c>
      <c r="K2442" s="156">
        <v>0.89133320690309803</v>
      </c>
      <c r="L2442" s="156">
        <v>2.1799673485066902</v>
      </c>
      <c r="M2442" s="185">
        <v>2.6432568010804598</v>
      </c>
      <c r="N2442" s="156">
        <v>2.5937710924694</v>
      </c>
      <c r="O2442" s="156">
        <v>5.23192562555632</v>
      </c>
      <c r="P2442" s="152" t="s">
        <v>17782</v>
      </c>
      <c r="Q2442" s="157">
        <v>0</v>
      </c>
      <c r="R2442" s="152"/>
      <c r="S2442" s="157">
        <v>0</v>
      </c>
      <c r="T2442" s="152"/>
      <c r="U2442" s="156">
        <v>6.4000000000000101</v>
      </c>
      <c r="V2442" s="152" t="s">
        <v>157</v>
      </c>
      <c r="W2442" s="152" t="s">
        <v>95</v>
      </c>
      <c r="X2442" s="155">
        <v>0.1397480458</v>
      </c>
      <c r="Y2442" s="152" t="s">
        <v>159</v>
      </c>
      <c r="Z2442" s="154">
        <v>43307</v>
      </c>
      <c r="AA2442" s="153" t="s">
        <v>4326</v>
      </c>
      <c r="AB2442" s="152" t="s">
        <v>590</v>
      </c>
      <c r="AC2442" s="152" t="s">
        <v>261</v>
      </c>
      <c r="AD2442" s="152" t="s">
        <v>162</v>
      </c>
    </row>
    <row r="2443" spans="1:30">
      <c r="A2443" s="189" t="s">
        <v>1537</v>
      </c>
      <c r="B2443" s="189" t="s">
        <v>1538</v>
      </c>
      <c r="C2443" s="154">
        <v>43830</v>
      </c>
      <c r="D2443" s="155">
        <v>1.1060000000000001</v>
      </c>
      <c r="E2443" s="155">
        <v>1.407</v>
      </c>
      <c r="F2443" s="156">
        <v>0</v>
      </c>
      <c r="G2443" s="154">
        <v>43829</v>
      </c>
      <c r="H2443" s="155">
        <v>1.1060000000000001</v>
      </c>
      <c r="I2443" s="156">
        <v>5.2302427780739702</v>
      </c>
      <c r="J2443" s="152" t="s">
        <v>17783</v>
      </c>
      <c r="K2443" s="156">
        <v>9.0497737556579999E-2</v>
      </c>
      <c r="L2443" s="156">
        <v>0.36297640653357399</v>
      </c>
      <c r="M2443" s="185">
        <v>1.00289747361584</v>
      </c>
      <c r="N2443" s="156">
        <v>2.6482205109263499</v>
      </c>
      <c r="O2443" s="156">
        <v>5.2302427780739702</v>
      </c>
      <c r="P2443" s="152" t="s">
        <v>17783</v>
      </c>
      <c r="Q2443" s="156">
        <v>13.170342914965</v>
      </c>
      <c r="R2443" s="152" t="s">
        <v>17784</v>
      </c>
      <c r="S2443" s="156">
        <v>16.234712611075199</v>
      </c>
      <c r="T2443" s="152" t="s">
        <v>17785</v>
      </c>
      <c r="U2443" s="156">
        <v>44.934553399999999</v>
      </c>
      <c r="V2443" s="152" t="s">
        <v>157</v>
      </c>
      <c r="W2443" s="152" t="s">
        <v>166</v>
      </c>
      <c r="X2443" s="155">
        <v>36.201513419400001</v>
      </c>
      <c r="Y2443" s="152" t="s">
        <v>159</v>
      </c>
      <c r="Z2443" s="154">
        <v>41032</v>
      </c>
      <c r="AA2443" s="153" t="s">
        <v>4326</v>
      </c>
      <c r="AB2443" s="152" t="s">
        <v>1539</v>
      </c>
      <c r="AC2443" s="152" t="s">
        <v>167</v>
      </c>
      <c r="AD2443" s="152" t="s">
        <v>165</v>
      </c>
    </row>
    <row r="2444" spans="1:30">
      <c r="A2444" s="189" t="s">
        <v>1558</v>
      </c>
      <c r="B2444" s="189" t="s">
        <v>1559</v>
      </c>
      <c r="C2444" s="154">
        <v>43830</v>
      </c>
      <c r="D2444" s="155">
        <v>1.0727</v>
      </c>
      <c r="E2444" s="155">
        <v>1.1637</v>
      </c>
      <c r="F2444" s="156">
        <v>0</v>
      </c>
      <c r="G2444" s="154">
        <v>43829</v>
      </c>
      <c r="H2444" s="155">
        <v>1.0727</v>
      </c>
      <c r="I2444" s="156">
        <v>5.22822485118082</v>
      </c>
      <c r="J2444" s="152" t="s">
        <v>17786</v>
      </c>
      <c r="K2444" s="156">
        <v>0.14002987303957901</v>
      </c>
      <c r="L2444" s="156">
        <v>0.40247098464993603</v>
      </c>
      <c r="M2444" s="185">
        <v>0.65668325539191796</v>
      </c>
      <c r="N2444" s="156">
        <v>2.48800619936135</v>
      </c>
      <c r="O2444" s="156">
        <v>5.22822485118082</v>
      </c>
      <c r="P2444" s="152" t="s">
        <v>17786</v>
      </c>
      <c r="Q2444" s="156">
        <v>14.805556821530301</v>
      </c>
      <c r="R2444" s="152" t="s">
        <v>17787</v>
      </c>
      <c r="S2444" s="157">
        <v>0</v>
      </c>
      <c r="T2444" s="152"/>
      <c r="U2444" s="156">
        <v>16.883537400000002</v>
      </c>
      <c r="V2444" s="152" t="s">
        <v>163</v>
      </c>
      <c r="W2444" s="152" t="s">
        <v>95</v>
      </c>
      <c r="X2444" s="155">
        <v>3.3525540967</v>
      </c>
      <c r="Y2444" s="152" t="s">
        <v>159</v>
      </c>
      <c r="Z2444" s="154">
        <v>42803</v>
      </c>
      <c r="AA2444" s="153" t="s">
        <v>4326</v>
      </c>
      <c r="AB2444" s="152" t="s">
        <v>273</v>
      </c>
      <c r="AC2444" s="152" t="s">
        <v>175</v>
      </c>
      <c r="AD2444" s="152" t="s">
        <v>165</v>
      </c>
    </row>
    <row r="2445" spans="1:30">
      <c r="A2445" s="189" t="s">
        <v>887</v>
      </c>
      <c r="B2445" s="189" t="s">
        <v>888</v>
      </c>
      <c r="C2445" s="154">
        <v>43830</v>
      </c>
      <c r="D2445" s="155">
        <v>1.3220000000000001</v>
      </c>
      <c r="E2445" s="155">
        <v>2.3340000000000001</v>
      </c>
      <c r="F2445" s="156">
        <v>7.57002271007019E-2</v>
      </c>
      <c r="G2445" s="154">
        <v>43829</v>
      </c>
      <c r="H2445" s="155">
        <v>1.321</v>
      </c>
      <c r="I2445" s="156">
        <v>5.2259274729234999</v>
      </c>
      <c r="J2445" s="152" t="s">
        <v>6549</v>
      </c>
      <c r="K2445" s="156">
        <v>0.227445034116771</v>
      </c>
      <c r="L2445" s="156">
        <v>0.99312452253629602</v>
      </c>
      <c r="M2445" s="185">
        <v>1.3803639642237999</v>
      </c>
      <c r="N2445" s="156">
        <v>2.6397515527950501</v>
      </c>
      <c r="O2445" s="156">
        <v>5.2259274729234999</v>
      </c>
      <c r="P2445" s="152" t="s">
        <v>6549</v>
      </c>
      <c r="Q2445" s="156">
        <v>12.658394686767799</v>
      </c>
      <c r="R2445" s="152" t="s">
        <v>6541</v>
      </c>
      <c r="S2445" s="156">
        <v>14.997323296181699</v>
      </c>
      <c r="T2445" s="152" t="s">
        <v>6550</v>
      </c>
      <c r="U2445" s="156">
        <v>191.7857588</v>
      </c>
      <c r="V2445" s="152" t="s">
        <v>163</v>
      </c>
      <c r="W2445" s="152" t="s">
        <v>166</v>
      </c>
      <c r="X2445" s="155">
        <v>34.253352888099997</v>
      </c>
      <c r="Y2445" s="152" t="s">
        <v>159</v>
      </c>
      <c r="Z2445" s="154">
        <v>37811</v>
      </c>
      <c r="AA2445" s="153" t="s">
        <v>4326</v>
      </c>
      <c r="AB2445" s="152" t="s">
        <v>889</v>
      </c>
      <c r="AC2445" s="152" t="s">
        <v>240</v>
      </c>
      <c r="AD2445" s="152" t="s">
        <v>185</v>
      </c>
    </row>
    <row r="2446" spans="1:30">
      <c r="A2446" s="189" t="s">
        <v>9154</v>
      </c>
      <c r="B2446" s="189" t="s">
        <v>9155</v>
      </c>
      <c r="C2446" s="154">
        <v>43830</v>
      </c>
      <c r="D2446" s="155">
        <v>1.0794999999999999</v>
      </c>
      <c r="E2446" s="155">
        <v>1.0794999999999999</v>
      </c>
      <c r="F2446" s="156">
        <v>0.10200296735903901</v>
      </c>
      <c r="G2446" s="154">
        <v>43829</v>
      </c>
      <c r="H2446" s="155">
        <v>1.0784</v>
      </c>
      <c r="I2446" s="156">
        <v>5.2144249512670404</v>
      </c>
      <c r="J2446" s="152" t="s">
        <v>12586</v>
      </c>
      <c r="K2446" s="156">
        <v>0.27868091035762999</v>
      </c>
      <c r="L2446" s="156">
        <v>0.87842257732920803</v>
      </c>
      <c r="M2446" s="185">
        <v>0.43729065872719802</v>
      </c>
      <c r="N2446" s="156">
        <v>1.8973003586935999</v>
      </c>
      <c r="O2446" s="156">
        <v>5.2144249512670404</v>
      </c>
      <c r="P2446" s="152" t="s">
        <v>12586</v>
      </c>
      <c r="Q2446" s="157">
        <v>0</v>
      </c>
      <c r="R2446" s="152"/>
      <c r="S2446" s="157">
        <v>0</v>
      </c>
      <c r="T2446" s="152"/>
      <c r="U2446" s="156">
        <v>7.9499999999999904</v>
      </c>
      <c r="V2446" s="152" t="s">
        <v>174</v>
      </c>
      <c r="W2446" s="152" t="s">
        <v>95</v>
      </c>
      <c r="X2446" s="155">
        <v>265.6433141755</v>
      </c>
      <c r="Y2446" s="152" t="s">
        <v>159</v>
      </c>
      <c r="Z2446" s="154">
        <v>43286</v>
      </c>
      <c r="AA2446" s="153" t="s">
        <v>4326</v>
      </c>
      <c r="AB2446" s="152" t="s">
        <v>12587</v>
      </c>
      <c r="AC2446" s="152" t="s">
        <v>215</v>
      </c>
      <c r="AD2446" s="152" t="s">
        <v>185</v>
      </c>
    </row>
    <row r="2447" spans="1:30">
      <c r="A2447" s="189" t="s">
        <v>1617</v>
      </c>
      <c r="B2447" s="189" t="s">
        <v>1618</v>
      </c>
      <c r="C2447" s="154">
        <v>43830</v>
      </c>
      <c r="D2447" s="155">
        <v>1.0326</v>
      </c>
      <c r="E2447" s="155">
        <v>1.1246</v>
      </c>
      <c r="F2447" s="156">
        <v>1.9372336303757499E-2</v>
      </c>
      <c r="G2447" s="154">
        <v>43829</v>
      </c>
      <c r="H2447" s="155">
        <v>1.0324</v>
      </c>
      <c r="I2447" s="156">
        <v>5.2126587887601303</v>
      </c>
      <c r="J2447" s="152" t="s">
        <v>17788</v>
      </c>
      <c r="K2447" s="156">
        <v>0.18434073930338901</v>
      </c>
      <c r="L2447" s="156">
        <v>0.531258497717635</v>
      </c>
      <c r="M2447" s="185">
        <v>1.32411316404713</v>
      </c>
      <c r="N2447" s="156">
        <v>3.0152102508876499</v>
      </c>
      <c r="O2447" s="156">
        <v>5.2126587887601303</v>
      </c>
      <c r="P2447" s="152" t="s">
        <v>17788</v>
      </c>
      <c r="Q2447" s="157">
        <v>0</v>
      </c>
      <c r="R2447" s="152"/>
      <c r="S2447" s="157">
        <v>0</v>
      </c>
      <c r="T2447" s="152"/>
      <c r="U2447" s="156">
        <v>12.64447532</v>
      </c>
      <c r="V2447" s="152" t="s">
        <v>174</v>
      </c>
      <c r="W2447" s="152" t="s">
        <v>95</v>
      </c>
      <c r="X2447" s="155">
        <v>31.997315672399999</v>
      </c>
      <c r="Y2447" s="152" t="s">
        <v>159</v>
      </c>
      <c r="Z2447" s="154">
        <v>43119</v>
      </c>
      <c r="AA2447" s="153" t="s">
        <v>4326</v>
      </c>
      <c r="AB2447" s="152" t="s">
        <v>1187</v>
      </c>
      <c r="AC2447" s="152" t="s">
        <v>268</v>
      </c>
      <c r="AD2447" s="152" t="s">
        <v>229</v>
      </c>
    </row>
    <row r="2448" spans="1:30">
      <c r="A2448" s="189" t="s">
        <v>17789</v>
      </c>
      <c r="B2448" s="189" t="s">
        <v>17790</v>
      </c>
      <c r="C2448" s="154">
        <v>43830</v>
      </c>
      <c r="D2448" s="155">
        <v>1.0860000000000001</v>
      </c>
      <c r="E2448" s="155">
        <v>1.389</v>
      </c>
      <c r="F2448" s="156">
        <v>0.23998523167805699</v>
      </c>
      <c r="G2448" s="154">
        <v>43829</v>
      </c>
      <c r="H2448" s="155">
        <v>1.0833999999999999</v>
      </c>
      <c r="I2448" s="156">
        <v>5.2121681844603698</v>
      </c>
      <c r="J2448" s="152" t="s">
        <v>747</v>
      </c>
      <c r="K2448" s="156">
        <v>0.74211502782930205</v>
      </c>
      <c r="L2448" s="156">
        <v>1.5048135339751301</v>
      </c>
      <c r="M2448" s="185">
        <v>0.57418040377846702</v>
      </c>
      <c r="N2448" s="156">
        <v>1.26818351361433</v>
      </c>
      <c r="O2448" s="156">
        <v>5.2121681844603698</v>
      </c>
      <c r="P2448" s="152" t="s">
        <v>747</v>
      </c>
      <c r="Q2448" s="156">
        <v>7.0689145223306804</v>
      </c>
      <c r="R2448" s="152" t="s">
        <v>867</v>
      </c>
      <c r="S2448" s="156">
        <v>7.1111549462471597</v>
      </c>
      <c r="T2448" s="152" t="s">
        <v>17791</v>
      </c>
      <c r="U2448" s="156">
        <v>44.916925999999997</v>
      </c>
      <c r="V2448" s="152" t="s">
        <v>157</v>
      </c>
      <c r="W2448" s="152" t="s">
        <v>166</v>
      </c>
      <c r="X2448" s="155">
        <v>1.6033794300000001E-2</v>
      </c>
      <c r="Y2448" s="152" t="s">
        <v>159</v>
      </c>
      <c r="Z2448" s="154">
        <v>40023</v>
      </c>
      <c r="AA2448" s="153" t="s">
        <v>4326</v>
      </c>
      <c r="AB2448" s="152" t="s">
        <v>277</v>
      </c>
      <c r="AC2448" s="152" t="s">
        <v>278</v>
      </c>
      <c r="AD2448" s="152" t="s">
        <v>185</v>
      </c>
    </row>
    <row r="2449" spans="1:30">
      <c r="A2449" s="189" t="s">
        <v>17792</v>
      </c>
      <c r="B2449" s="189" t="s">
        <v>17793</v>
      </c>
      <c r="C2449" s="154">
        <v>43830</v>
      </c>
      <c r="D2449" s="155">
        <v>1.0584</v>
      </c>
      <c r="E2449" s="155">
        <v>1.0584</v>
      </c>
      <c r="F2449" s="156">
        <v>0.17983909133932899</v>
      </c>
      <c r="G2449" s="154">
        <v>43829</v>
      </c>
      <c r="H2449" s="155">
        <v>1.0565</v>
      </c>
      <c r="I2449" s="156">
        <v>5.2087475149105398</v>
      </c>
      <c r="J2449" s="152" t="s">
        <v>17794</v>
      </c>
      <c r="K2449" s="156">
        <v>0.49373338397266398</v>
      </c>
      <c r="L2449" s="156">
        <v>1.62265962554008</v>
      </c>
      <c r="M2449" s="185">
        <v>1.7888055395268301</v>
      </c>
      <c r="N2449" s="156">
        <v>2.8571428571428701</v>
      </c>
      <c r="O2449" s="156">
        <v>5.2087475149105398</v>
      </c>
      <c r="P2449" s="152" t="s">
        <v>17794</v>
      </c>
      <c r="Q2449" s="157">
        <v>0</v>
      </c>
      <c r="R2449" s="152"/>
      <c r="S2449" s="157">
        <v>0</v>
      </c>
      <c r="T2449" s="152"/>
      <c r="U2449" s="156">
        <v>5.84</v>
      </c>
      <c r="V2449" s="152" t="s">
        <v>157</v>
      </c>
      <c r="W2449" s="152" t="s">
        <v>95</v>
      </c>
      <c r="X2449" s="155">
        <v>6.3273237100000004E-2</v>
      </c>
      <c r="Y2449" s="152" t="s">
        <v>159</v>
      </c>
      <c r="Z2449" s="154">
        <v>43369</v>
      </c>
      <c r="AA2449" s="153" t="s">
        <v>4326</v>
      </c>
      <c r="AB2449" s="152" t="s">
        <v>2937</v>
      </c>
      <c r="AC2449" s="152" t="s">
        <v>381</v>
      </c>
      <c r="AD2449" s="152" t="s">
        <v>185</v>
      </c>
    </row>
    <row r="2450" spans="1:30">
      <c r="A2450" s="189" t="s">
        <v>751</v>
      </c>
      <c r="B2450" s="189" t="s">
        <v>752</v>
      </c>
      <c r="C2450" s="154">
        <v>43830</v>
      </c>
      <c r="D2450" s="155">
        <v>1.333</v>
      </c>
      <c r="E2450" s="155">
        <v>1.7363999999999999</v>
      </c>
      <c r="F2450" s="156">
        <v>8.2588782941653602E-2</v>
      </c>
      <c r="G2450" s="154">
        <v>43829</v>
      </c>
      <c r="H2450" s="155">
        <v>1.3319000000000001</v>
      </c>
      <c r="I2450" s="156">
        <v>5.2054800168623396</v>
      </c>
      <c r="J2450" s="152" t="s">
        <v>837</v>
      </c>
      <c r="K2450" s="156">
        <v>0.39918656322963902</v>
      </c>
      <c r="L2450" s="156">
        <v>0.80157289776164398</v>
      </c>
      <c r="M2450" s="185">
        <v>1.33801006004081</v>
      </c>
      <c r="N2450" s="156">
        <v>2.52270299413758</v>
      </c>
      <c r="O2450" s="156">
        <v>5.2054800168623396</v>
      </c>
      <c r="P2450" s="152" t="s">
        <v>837</v>
      </c>
      <c r="Q2450" s="156">
        <v>10.9546667108488</v>
      </c>
      <c r="R2450" s="152" t="s">
        <v>859</v>
      </c>
      <c r="S2450" s="156">
        <v>13.6823303461585</v>
      </c>
      <c r="T2450" s="152" t="s">
        <v>6551</v>
      </c>
      <c r="U2450" s="156">
        <v>83.154866499999997</v>
      </c>
      <c r="V2450" s="152" t="s">
        <v>157</v>
      </c>
      <c r="W2450" s="152" t="s">
        <v>166</v>
      </c>
      <c r="X2450" s="155">
        <v>1.0649158408999999</v>
      </c>
      <c r="Y2450" s="152" t="s">
        <v>159</v>
      </c>
      <c r="Z2450" s="154">
        <v>39805</v>
      </c>
      <c r="AA2450" s="153" t="s">
        <v>4326</v>
      </c>
      <c r="AB2450" s="152" t="s">
        <v>754</v>
      </c>
      <c r="AC2450" s="152" t="s">
        <v>265</v>
      </c>
      <c r="AD2450" s="152" t="s">
        <v>207</v>
      </c>
    </row>
    <row r="2451" spans="1:30">
      <c r="A2451" s="189" t="s">
        <v>9156</v>
      </c>
      <c r="B2451" s="189" t="s">
        <v>9157</v>
      </c>
      <c r="C2451" s="154">
        <v>43830</v>
      </c>
      <c r="D2451" s="155">
        <v>1.0369999999999999</v>
      </c>
      <c r="E2451" s="155">
        <v>1.1819999999999999</v>
      </c>
      <c r="F2451" s="156">
        <v>9.6525096525087603E-2</v>
      </c>
      <c r="G2451" s="154">
        <v>43829</v>
      </c>
      <c r="H2451" s="155">
        <v>1.036</v>
      </c>
      <c r="I2451" s="156">
        <v>5.1993503283728897</v>
      </c>
      <c r="J2451" s="152" t="s">
        <v>12588</v>
      </c>
      <c r="K2451" s="156">
        <v>0.58195926285160304</v>
      </c>
      <c r="L2451" s="156">
        <v>2.6732673267326499</v>
      </c>
      <c r="M2451" s="185">
        <v>2.7749826850716999</v>
      </c>
      <c r="N2451" s="156">
        <v>1.96652657742118</v>
      </c>
      <c r="O2451" s="156">
        <v>5.1993503283728897</v>
      </c>
      <c r="P2451" s="152" t="s">
        <v>12588</v>
      </c>
      <c r="Q2451" s="156">
        <v>3.0461472514763401</v>
      </c>
      <c r="R2451" s="152" t="s">
        <v>12589</v>
      </c>
      <c r="S2451" s="156">
        <v>9.8845607571560308</v>
      </c>
      <c r="T2451" s="152" t="s">
        <v>12590</v>
      </c>
      <c r="U2451" s="156">
        <v>19.004979299999999</v>
      </c>
      <c r="V2451" s="152" t="s">
        <v>227</v>
      </c>
      <c r="W2451" s="152" t="s">
        <v>189</v>
      </c>
      <c r="X2451" s="155">
        <v>5.9682321098999997</v>
      </c>
      <c r="Y2451" s="152" t="s">
        <v>159</v>
      </c>
      <c r="Z2451" s="154">
        <v>42138</v>
      </c>
      <c r="AA2451" s="153" t="s">
        <v>4326</v>
      </c>
      <c r="AB2451" s="152" t="s">
        <v>274</v>
      </c>
      <c r="AC2451" s="152" t="s">
        <v>246</v>
      </c>
      <c r="AD2451" s="152" t="s">
        <v>183</v>
      </c>
    </row>
    <row r="2452" spans="1:30">
      <c r="A2452" s="189" t="s">
        <v>17795</v>
      </c>
      <c r="B2452" s="189" t="s">
        <v>17796</v>
      </c>
      <c r="C2452" s="154">
        <v>43830</v>
      </c>
      <c r="D2452" s="155">
        <v>1.0793999999999999</v>
      </c>
      <c r="E2452" s="155">
        <v>1.0884</v>
      </c>
      <c r="F2452" s="156">
        <v>9.26526452330724E-3</v>
      </c>
      <c r="G2452" s="154">
        <v>43829</v>
      </c>
      <c r="H2452" s="155">
        <v>1.0792999999999999</v>
      </c>
      <c r="I2452" s="156">
        <v>5.1974896811594098</v>
      </c>
      <c r="J2452" s="152" t="s">
        <v>17797</v>
      </c>
      <c r="K2452" s="156">
        <v>0.13915947676034199</v>
      </c>
      <c r="L2452" s="156">
        <v>0.49343636532909702</v>
      </c>
      <c r="M2452" s="185">
        <v>1.1242170687003199</v>
      </c>
      <c r="N2452" s="156">
        <v>2.52658558048131</v>
      </c>
      <c r="O2452" s="156">
        <v>5.1974896811594098</v>
      </c>
      <c r="P2452" s="152" t="s">
        <v>17797</v>
      </c>
      <c r="Q2452" s="157">
        <v>0</v>
      </c>
      <c r="R2452" s="152"/>
      <c r="S2452" s="157">
        <v>0</v>
      </c>
      <c r="T2452" s="152"/>
      <c r="U2452" s="156">
        <v>5.4011634269118902</v>
      </c>
      <c r="V2452" s="152" t="s">
        <v>163</v>
      </c>
      <c r="W2452" s="152" t="s">
        <v>95</v>
      </c>
      <c r="X2452" s="155">
        <v>5.0481458009000004</v>
      </c>
      <c r="Y2452" s="152" t="s">
        <v>159</v>
      </c>
      <c r="Z2452" s="154">
        <v>43439</v>
      </c>
      <c r="AA2452" s="153" t="s">
        <v>4326</v>
      </c>
      <c r="AB2452" s="152" t="s">
        <v>311</v>
      </c>
      <c r="AC2452" s="152" t="s">
        <v>249</v>
      </c>
      <c r="AD2452" s="152" t="s">
        <v>181</v>
      </c>
    </row>
    <row r="2453" spans="1:30">
      <c r="A2453" s="189" t="s">
        <v>17798</v>
      </c>
      <c r="B2453" s="189" t="s">
        <v>17799</v>
      </c>
      <c r="C2453" s="154">
        <v>43830</v>
      </c>
      <c r="D2453" s="155">
        <v>1.038</v>
      </c>
      <c r="E2453" s="155">
        <v>1.2270000000000001</v>
      </c>
      <c r="F2453" s="156">
        <v>0</v>
      </c>
      <c r="G2453" s="154">
        <v>43829</v>
      </c>
      <c r="H2453" s="155">
        <v>1.038</v>
      </c>
      <c r="I2453" s="156">
        <v>5.1961793237252696</v>
      </c>
      <c r="J2453" s="152" t="s">
        <v>17800</v>
      </c>
      <c r="K2453" s="156">
        <v>0.193050193050186</v>
      </c>
      <c r="L2453" s="156">
        <v>0.48306809460376499</v>
      </c>
      <c r="M2453" s="185">
        <v>0.88840055541844298</v>
      </c>
      <c r="N2453" s="156">
        <v>2.4968757772189201</v>
      </c>
      <c r="O2453" s="156">
        <v>5.1961793237252696</v>
      </c>
      <c r="P2453" s="152" t="s">
        <v>17800</v>
      </c>
      <c r="Q2453" s="156">
        <v>12.3970615611924</v>
      </c>
      <c r="R2453" s="152" t="s">
        <v>17801</v>
      </c>
      <c r="S2453" s="156">
        <v>9.4886242248728099</v>
      </c>
      <c r="T2453" s="152" t="s">
        <v>17802</v>
      </c>
      <c r="U2453" s="156">
        <v>24.257319200000001</v>
      </c>
      <c r="V2453" s="152" t="s">
        <v>174</v>
      </c>
      <c r="W2453" s="152" t="s">
        <v>158</v>
      </c>
      <c r="X2453" s="155">
        <v>4.3491360899999998E-2</v>
      </c>
      <c r="Y2453" s="152" t="s">
        <v>159</v>
      </c>
      <c r="Z2453" s="154">
        <v>41880</v>
      </c>
      <c r="AA2453" s="153" t="s">
        <v>4326</v>
      </c>
      <c r="AB2453" s="152" t="s">
        <v>684</v>
      </c>
      <c r="AC2453" s="152" t="s">
        <v>325</v>
      </c>
      <c r="AD2453" s="152" t="s">
        <v>173</v>
      </c>
    </row>
    <row r="2454" spans="1:30">
      <c r="A2454" s="189" t="s">
        <v>1604</v>
      </c>
      <c r="B2454" s="189" t="s">
        <v>1605</v>
      </c>
      <c r="C2454" s="154">
        <v>43830</v>
      </c>
      <c r="D2454" s="155">
        <v>1.0113000000000001</v>
      </c>
      <c r="E2454" s="155">
        <v>1.1525000000000001</v>
      </c>
      <c r="F2454" s="156">
        <v>0</v>
      </c>
      <c r="G2454" s="154">
        <v>43829</v>
      </c>
      <c r="H2454" s="155">
        <v>1.0113000000000001</v>
      </c>
      <c r="I2454" s="156">
        <v>5.1910637779041204</v>
      </c>
      <c r="J2454" s="152" t="s">
        <v>17803</v>
      </c>
      <c r="K2454" s="156">
        <v>0.14854426619133301</v>
      </c>
      <c r="L2454" s="156">
        <v>0.48688394276630798</v>
      </c>
      <c r="M2454" s="185">
        <v>1.0289824791102999</v>
      </c>
      <c r="N2454" s="156">
        <v>2.6096631467046798</v>
      </c>
      <c r="O2454" s="156">
        <v>5.1910637779041204</v>
      </c>
      <c r="P2454" s="152" t="s">
        <v>17803</v>
      </c>
      <c r="Q2454" s="156">
        <v>12.3740572538329</v>
      </c>
      <c r="R2454" s="152" t="s">
        <v>17804</v>
      </c>
      <c r="S2454" s="157">
        <v>0</v>
      </c>
      <c r="T2454" s="152"/>
      <c r="U2454" s="156">
        <v>16.000155199999998</v>
      </c>
      <c r="V2454" s="152" t="s">
        <v>163</v>
      </c>
      <c r="W2454" s="152" t="s">
        <v>95</v>
      </c>
      <c r="X2454" s="155">
        <v>29.926575177699998</v>
      </c>
      <c r="Y2454" s="152" t="s">
        <v>159</v>
      </c>
      <c r="Z2454" s="154">
        <v>42783</v>
      </c>
      <c r="AA2454" s="153" t="s">
        <v>4326</v>
      </c>
      <c r="AB2454" s="152" t="s">
        <v>4989</v>
      </c>
      <c r="AC2454" s="152" t="s">
        <v>261</v>
      </c>
      <c r="AD2454" s="152" t="s">
        <v>241</v>
      </c>
    </row>
    <row r="2455" spans="1:30">
      <c r="A2455" s="189" t="s">
        <v>17805</v>
      </c>
      <c r="B2455" s="189" t="s">
        <v>17806</v>
      </c>
      <c r="C2455" s="154">
        <v>43830</v>
      </c>
      <c r="D2455" s="155">
        <v>1.0449999999999999</v>
      </c>
      <c r="E2455" s="155">
        <v>1.4</v>
      </c>
      <c r="F2455" s="156">
        <v>0</v>
      </c>
      <c r="G2455" s="154">
        <v>43826</v>
      </c>
      <c r="H2455" s="155">
        <v>1.0449999999999999</v>
      </c>
      <c r="I2455" s="156">
        <v>5.1905712341780896</v>
      </c>
      <c r="J2455" s="152" t="s">
        <v>17807</v>
      </c>
      <c r="K2455" s="156">
        <v>0.19175455417066201</v>
      </c>
      <c r="L2455" s="156">
        <v>0.57747834456208103</v>
      </c>
      <c r="M2455" s="185">
        <v>0.85475915821733595</v>
      </c>
      <c r="N2455" s="156">
        <v>2.0434371900005202</v>
      </c>
      <c r="O2455" s="156">
        <v>5.1905712341780896</v>
      </c>
      <c r="P2455" s="152" t="s">
        <v>17807</v>
      </c>
      <c r="Q2455" s="156">
        <v>11.771510646048201</v>
      </c>
      <c r="R2455" s="152" t="s">
        <v>17808</v>
      </c>
      <c r="S2455" s="156">
        <v>14.059193608486</v>
      </c>
      <c r="T2455" s="152" t="s">
        <v>17809</v>
      </c>
      <c r="U2455" s="156">
        <v>45.877297499999997</v>
      </c>
      <c r="V2455" s="152" t="s">
        <v>174</v>
      </c>
      <c r="W2455" s="152" t="s">
        <v>197</v>
      </c>
      <c r="X2455" s="155">
        <v>0.37954062230000002</v>
      </c>
      <c r="Y2455" s="152" t="s">
        <v>159</v>
      </c>
      <c r="Z2455" s="154">
        <v>41583</v>
      </c>
      <c r="AA2455" s="153" t="s">
        <v>4326</v>
      </c>
      <c r="AB2455" s="152" t="s">
        <v>1840</v>
      </c>
      <c r="AC2455" s="152" t="s">
        <v>369</v>
      </c>
      <c r="AD2455" s="152" t="s">
        <v>173</v>
      </c>
    </row>
    <row r="2456" spans="1:30">
      <c r="A2456" s="189" t="s">
        <v>17810</v>
      </c>
      <c r="B2456" s="189" t="s">
        <v>17811</v>
      </c>
      <c r="C2456" s="154">
        <v>43830</v>
      </c>
      <c r="D2456" s="155">
        <v>1.0518000000000001</v>
      </c>
      <c r="E2456" s="155">
        <v>1.0518000000000001</v>
      </c>
      <c r="F2456" s="156">
        <v>0.44885875274569298</v>
      </c>
      <c r="G2456" s="154">
        <v>43829</v>
      </c>
      <c r="H2456" s="155">
        <v>1.0470999999999999</v>
      </c>
      <c r="I2456" s="156">
        <v>5.1905190519052002</v>
      </c>
      <c r="J2456" s="152" t="s">
        <v>17812</v>
      </c>
      <c r="K2456" s="156">
        <v>1.26119187445847</v>
      </c>
      <c r="L2456" s="156">
        <v>3.1884626704601202</v>
      </c>
      <c r="M2456" s="185">
        <v>2.7349091619457</v>
      </c>
      <c r="N2456" s="156">
        <v>3.7585084344480602</v>
      </c>
      <c r="O2456" s="156">
        <v>5.1905190519052002</v>
      </c>
      <c r="P2456" s="152" t="s">
        <v>17812</v>
      </c>
      <c r="Q2456" s="157">
        <v>0</v>
      </c>
      <c r="R2456" s="152"/>
      <c r="S2456" s="157">
        <v>0</v>
      </c>
      <c r="T2456" s="152"/>
      <c r="U2456" s="156">
        <v>5.1800000000000104</v>
      </c>
      <c r="V2456" s="152" t="s">
        <v>157</v>
      </c>
      <c r="W2456" s="152" t="s">
        <v>95</v>
      </c>
      <c r="X2456" s="155">
        <v>0.31679091999999998</v>
      </c>
      <c r="Y2456" s="152" t="s">
        <v>159</v>
      </c>
      <c r="Z2456" s="154">
        <v>43441</v>
      </c>
      <c r="AA2456" s="153" t="s">
        <v>4326</v>
      </c>
      <c r="AB2456" s="152" t="s">
        <v>4693</v>
      </c>
      <c r="AC2456" s="152" t="s">
        <v>617</v>
      </c>
      <c r="AD2456" s="152" t="s">
        <v>181</v>
      </c>
    </row>
    <row r="2457" spans="1:30">
      <c r="A2457" s="189" t="s">
        <v>17813</v>
      </c>
      <c r="B2457" s="189" t="s">
        <v>17814</v>
      </c>
      <c r="C2457" s="154">
        <v>43830</v>
      </c>
      <c r="D2457" s="155">
        <v>1.081</v>
      </c>
      <c r="E2457" s="155">
        <v>1.151</v>
      </c>
      <c r="F2457" s="156">
        <v>9.2592592592573894E-2</v>
      </c>
      <c r="G2457" s="154">
        <v>43826</v>
      </c>
      <c r="H2457" s="155">
        <v>1.08</v>
      </c>
      <c r="I2457" s="156">
        <v>5.18593990867579</v>
      </c>
      <c r="J2457" s="152" t="s">
        <v>17815</v>
      </c>
      <c r="K2457" s="156">
        <v>0.18535681186281799</v>
      </c>
      <c r="L2457" s="156">
        <v>0.37140204271121802</v>
      </c>
      <c r="M2457" s="185">
        <v>0.74559585232870496</v>
      </c>
      <c r="N2457" s="156">
        <v>1.74788356890459</v>
      </c>
      <c r="O2457" s="156">
        <v>5.18593990867579</v>
      </c>
      <c r="P2457" s="152" t="s">
        <v>17815</v>
      </c>
      <c r="Q2457" s="156">
        <v>13.031014916584899</v>
      </c>
      <c r="R2457" s="152" t="s">
        <v>17816</v>
      </c>
      <c r="S2457" s="156">
        <v>16.8140002028398</v>
      </c>
      <c r="T2457" s="152" t="s">
        <v>17817</v>
      </c>
      <c r="U2457" s="156">
        <v>15.178604200000001</v>
      </c>
      <c r="V2457" s="152" t="s">
        <v>174</v>
      </c>
      <c r="W2457" s="152" t="s">
        <v>197</v>
      </c>
      <c r="X2457" s="155">
        <v>6.0046737476000001</v>
      </c>
      <c r="Y2457" s="152" t="s">
        <v>159</v>
      </c>
      <c r="Z2457" s="154">
        <v>42583</v>
      </c>
      <c r="AA2457" s="153" t="s">
        <v>4326</v>
      </c>
      <c r="AB2457" s="152" t="s">
        <v>952</v>
      </c>
      <c r="AC2457" s="152" t="s">
        <v>470</v>
      </c>
      <c r="AD2457" s="152" t="s">
        <v>241</v>
      </c>
    </row>
    <row r="2458" spans="1:30">
      <c r="A2458" s="189" t="s">
        <v>1648</v>
      </c>
      <c r="B2458" s="189" t="s">
        <v>1649</v>
      </c>
      <c r="C2458" s="154">
        <v>43830</v>
      </c>
      <c r="D2458" s="155">
        <v>1.0609999999999999</v>
      </c>
      <c r="E2458" s="155">
        <v>1.48</v>
      </c>
      <c r="F2458" s="156">
        <v>0</v>
      </c>
      <c r="G2458" s="154">
        <v>43829</v>
      </c>
      <c r="H2458" s="155">
        <v>1.0609999999999999</v>
      </c>
      <c r="I2458" s="156">
        <v>5.18552539570591</v>
      </c>
      <c r="J2458" s="152" t="s">
        <v>17818</v>
      </c>
      <c r="K2458" s="156">
        <v>0.18885741265345601</v>
      </c>
      <c r="L2458" s="156">
        <v>0.56872037914691898</v>
      </c>
      <c r="M2458" s="185">
        <v>0.94942183509259503</v>
      </c>
      <c r="N2458" s="156">
        <v>2.56544874322852</v>
      </c>
      <c r="O2458" s="156">
        <v>5.18552539570591</v>
      </c>
      <c r="P2458" s="152" t="s">
        <v>17818</v>
      </c>
      <c r="Q2458" s="156">
        <v>12.378589074896899</v>
      </c>
      <c r="R2458" s="152" t="s">
        <v>17819</v>
      </c>
      <c r="S2458" s="156">
        <v>11.934843412212199</v>
      </c>
      <c r="T2458" s="152" t="s">
        <v>17820</v>
      </c>
      <c r="U2458" s="156">
        <v>57.093675900000001</v>
      </c>
      <c r="V2458" s="152" t="s">
        <v>174</v>
      </c>
      <c r="W2458" s="152" t="s">
        <v>158</v>
      </c>
      <c r="X2458" s="155">
        <v>15.1819899967</v>
      </c>
      <c r="Y2458" s="152" t="s">
        <v>159</v>
      </c>
      <c r="Z2458" s="154">
        <v>41508</v>
      </c>
      <c r="AA2458" s="153" t="s">
        <v>4326</v>
      </c>
      <c r="AB2458" s="152" t="s">
        <v>1376</v>
      </c>
      <c r="AC2458" s="152" t="s">
        <v>195</v>
      </c>
      <c r="AD2458" s="152" t="s">
        <v>170</v>
      </c>
    </row>
    <row r="2459" spans="1:30">
      <c r="A2459" s="189" t="s">
        <v>1721</v>
      </c>
      <c r="B2459" s="189" t="s">
        <v>1722</v>
      </c>
      <c r="C2459" s="154">
        <v>43830</v>
      </c>
      <c r="D2459" s="155">
        <v>1.1180000000000001</v>
      </c>
      <c r="E2459" s="155">
        <v>1.139</v>
      </c>
      <c r="F2459" s="156">
        <v>8.9525514771733997E-2</v>
      </c>
      <c r="G2459" s="154">
        <v>43826</v>
      </c>
      <c r="H2459" s="155">
        <v>1.117</v>
      </c>
      <c r="I2459" s="156">
        <v>5.1740357478833703</v>
      </c>
      <c r="J2459" s="152" t="s">
        <v>17821</v>
      </c>
      <c r="K2459" s="156">
        <v>0.35906642728906701</v>
      </c>
      <c r="L2459" s="156">
        <v>0.72072072072073801</v>
      </c>
      <c r="M2459" s="185">
        <v>1.4519056261343199</v>
      </c>
      <c r="N2459" s="156">
        <v>2.7573529411764701</v>
      </c>
      <c r="O2459" s="156">
        <v>5.1740357478833703</v>
      </c>
      <c r="P2459" s="152" t="s">
        <v>17821</v>
      </c>
      <c r="Q2459" s="156">
        <v>11.022840119165901</v>
      </c>
      <c r="R2459" s="152" t="s">
        <v>17822</v>
      </c>
      <c r="S2459" s="156">
        <v>14.496544232698101</v>
      </c>
      <c r="T2459" s="152" t="s">
        <v>17823</v>
      </c>
      <c r="U2459" s="156">
        <v>14.153054600000001</v>
      </c>
      <c r="V2459" s="152" t="s">
        <v>174</v>
      </c>
      <c r="W2459" s="152" t="s">
        <v>197</v>
      </c>
      <c r="X2459" s="155">
        <v>5.5619430844000002</v>
      </c>
      <c r="Y2459" s="152" t="s">
        <v>159</v>
      </c>
      <c r="Z2459" s="154">
        <v>42583</v>
      </c>
      <c r="AA2459" s="153" t="s">
        <v>4326</v>
      </c>
      <c r="AB2459" s="152" t="s">
        <v>1723</v>
      </c>
      <c r="AC2459" s="152" t="s">
        <v>378</v>
      </c>
      <c r="AD2459" s="152" t="s">
        <v>221</v>
      </c>
    </row>
    <row r="2460" spans="1:30">
      <c r="A2460" s="189" t="s">
        <v>17824</v>
      </c>
      <c r="B2460" s="189" t="s">
        <v>17825</v>
      </c>
      <c r="C2460" s="154">
        <v>43830</v>
      </c>
      <c r="D2460" s="155">
        <v>1.0790999999999999</v>
      </c>
      <c r="E2460" s="155">
        <v>1.3446</v>
      </c>
      <c r="F2460" s="156">
        <v>9.26784059313745E-3</v>
      </c>
      <c r="G2460" s="154">
        <v>43829</v>
      </c>
      <c r="H2460" s="155">
        <v>1.079</v>
      </c>
      <c r="I2460" s="156">
        <v>5.1704377712810397</v>
      </c>
      <c r="J2460" s="152" t="s">
        <v>17826</v>
      </c>
      <c r="K2460" s="156">
        <v>0.13919821826280501</v>
      </c>
      <c r="L2460" s="156">
        <v>0.493574222387758</v>
      </c>
      <c r="M2460" s="185">
        <v>1.1245642154444899</v>
      </c>
      <c r="N2460" s="156">
        <v>2.5078583397936902</v>
      </c>
      <c r="O2460" s="156">
        <v>5.1704377712810397</v>
      </c>
      <c r="P2460" s="152" t="s">
        <v>17826</v>
      </c>
      <c r="Q2460" s="156">
        <v>12.9902626311238</v>
      </c>
      <c r="R2460" s="152" t="s">
        <v>17827</v>
      </c>
      <c r="S2460" s="156">
        <v>14.3468848683376</v>
      </c>
      <c r="T2460" s="152" t="s">
        <v>17828</v>
      </c>
      <c r="U2460" s="156">
        <v>39.894631910000001</v>
      </c>
      <c r="V2460" s="152" t="s">
        <v>163</v>
      </c>
      <c r="W2460" s="152" t="s">
        <v>166</v>
      </c>
      <c r="X2460" s="155">
        <v>5.3530885465000004</v>
      </c>
      <c r="Y2460" s="152" t="s">
        <v>159</v>
      </c>
      <c r="Z2460" s="154">
        <v>41450</v>
      </c>
      <c r="AA2460" s="153" t="s">
        <v>4326</v>
      </c>
      <c r="AB2460" s="152" t="s">
        <v>311</v>
      </c>
      <c r="AC2460" s="152" t="s">
        <v>249</v>
      </c>
      <c r="AD2460" s="152" t="s">
        <v>181</v>
      </c>
    </row>
    <row r="2461" spans="1:30">
      <c r="A2461" s="189" t="s">
        <v>17829</v>
      </c>
      <c r="B2461" s="189" t="s">
        <v>17830</v>
      </c>
      <c r="C2461" s="154">
        <v>43830</v>
      </c>
      <c r="D2461" s="155">
        <v>1.0599000000000001</v>
      </c>
      <c r="E2461" s="155">
        <v>1.1777</v>
      </c>
      <c r="F2461" s="156">
        <v>-9.4339622641518E-3</v>
      </c>
      <c r="G2461" s="154">
        <v>43829</v>
      </c>
      <c r="H2461" s="155">
        <v>1.06</v>
      </c>
      <c r="I2461" s="156">
        <v>5.1696765231196604</v>
      </c>
      <c r="J2461" s="152" t="s">
        <v>17831</v>
      </c>
      <c r="K2461" s="156">
        <v>0.65527065527065798</v>
      </c>
      <c r="L2461" s="156">
        <v>1.6593132553232299</v>
      </c>
      <c r="M2461" s="185">
        <v>3.1633248978002699</v>
      </c>
      <c r="N2461" s="156">
        <v>3.1532846715328402</v>
      </c>
      <c r="O2461" s="156">
        <v>5.1696765231196604</v>
      </c>
      <c r="P2461" s="152" t="s">
        <v>17831</v>
      </c>
      <c r="Q2461" s="156">
        <v>5.6599273331616304</v>
      </c>
      <c r="R2461" s="152" t="s">
        <v>17832</v>
      </c>
      <c r="S2461" s="156">
        <v>11.633382254379301</v>
      </c>
      <c r="T2461" s="152" t="s">
        <v>17833</v>
      </c>
      <c r="U2461" s="156">
        <v>15.697784627528399</v>
      </c>
      <c r="V2461" s="152" t="s">
        <v>163</v>
      </c>
      <c r="W2461" s="152" t="s">
        <v>189</v>
      </c>
      <c r="X2461" s="155">
        <v>1.3274031969</v>
      </c>
      <c r="Y2461" s="152" t="s">
        <v>159</v>
      </c>
      <c r="Z2461" s="154">
        <v>42327</v>
      </c>
      <c r="AA2461" s="153" t="s">
        <v>4326</v>
      </c>
      <c r="AB2461" s="152" t="s">
        <v>12051</v>
      </c>
      <c r="AC2461" s="152" t="s">
        <v>331</v>
      </c>
      <c r="AD2461" s="152" t="s">
        <v>185</v>
      </c>
    </row>
    <row r="2462" spans="1:30">
      <c r="A2462" s="189" t="s">
        <v>1601</v>
      </c>
      <c r="B2462" s="189" t="s">
        <v>4563</v>
      </c>
      <c r="C2462" s="154">
        <v>43830</v>
      </c>
      <c r="D2462" s="155">
        <v>1.0388999999999999</v>
      </c>
      <c r="E2462" s="155">
        <v>1.1138999999999999</v>
      </c>
      <c r="F2462" s="156">
        <v>9.6264921062726092E-3</v>
      </c>
      <c r="G2462" s="154">
        <v>43829</v>
      </c>
      <c r="H2462" s="155">
        <v>1.0387999999999999</v>
      </c>
      <c r="I2462" s="156">
        <v>5.1679002940557801</v>
      </c>
      <c r="J2462" s="152" t="s">
        <v>17834</v>
      </c>
      <c r="K2462" s="156">
        <v>0.13493975903613001</v>
      </c>
      <c r="L2462" s="156">
        <v>0.42529556137975399</v>
      </c>
      <c r="M2462" s="185">
        <v>1.0454051847649699</v>
      </c>
      <c r="N2462" s="156">
        <v>2.5711620151901999</v>
      </c>
      <c r="O2462" s="156">
        <v>5.1679002940557801</v>
      </c>
      <c r="P2462" s="152" t="s">
        <v>17834</v>
      </c>
      <c r="Q2462" s="157">
        <v>0</v>
      </c>
      <c r="R2462" s="152"/>
      <c r="S2462" s="157">
        <v>0</v>
      </c>
      <c r="T2462" s="152"/>
      <c r="U2462" s="156">
        <v>11.590119019999999</v>
      </c>
      <c r="V2462" s="152" t="s">
        <v>174</v>
      </c>
      <c r="W2462" s="152" t="s">
        <v>95</v>
      </c>
      <c r="X2462" s="155">
        <v>65.903208887999995</v>
      </c>
      <c r="Y2462" s="152" t="s">
        <v>159</v>
      </c>
      <c r="Z2462" s="154">
        <v>43130</v>
      </c>
      <c r="AA2462" s="153" t="s">
        <v>4326</v>
      </c>
      <c r="AB2462" s="152" t="s">
        <v>626</v>
      </c>
      <c r="AC2462" s="152" t="s">
        <v>270</v>
      </c>
      <c r="AD2462" s="152" t="s">
        <v>247</v>
      </c>
    </row>
    <row r="2463" spans="1:30">
      <c r="A2463" s="189" t="s">
        <v>17835</v>
      </c>
      <c r="B2463" s="189" t="s">
        <v>17836</v>
      </c>
      <c r="C2463" s="154">
        <v>43830</v>
      </c>
      <c r="D2463" s="155">
        <v>1.1399999999999999</v>
      </c>
      <c r="E2463" s="155">
        <v>1.607</v>
      </c>
      <c r="F2463" s="156">
        <v>0.17574692442881801</v>
      </c>
      <c r="G2463" s="154">
        <v>43829</v>
      </c>
      <c r="H2463" s="155">
        <v>1.1379999999999999</v>
      </c>
      <c r="I2463" s="156">
        <v>5.1660516605165796</v>
      </c>
      <c r="J2463" s="152" t="s">
        <v>17837</v>
      </c>
      <c r="K2463" s="156">
        <v>0.52910052910052996</v>
      </c>
      <c r="L2463" s="156">
        <v>1.5138023152270601</v>
      </c>
      <c r="M2463" s="185">
        <v>1.8766756032171501</v>
      </c>
      <c r="N2463" s="156">
        <v>2.9810298102980899</v>
      </c>
      <c r="O2463" s="156">
        <v>5.1660516605165796</v>
      </c>
      <c r="P2463" s="152" t="s">
        <v>17837</v>
      </c>
      <c r="Q2463" s="156">
        <v>9.7208854667949893</v>
      </c>
      <c r="R2463" s="152" t="s">
        <v>17838</v>
      </c>
      <c r="S2463" s="156">
        <v>11.6552399608227</v>
      </c>
      <c r="T2463" s="152" t="s">
        <v>17839</v>
      </c>
      <c r="U2463" s="156">
        <v>72.402428</v>
      </c>
      <c r="V2463" s="152" t="s">
        <v>157</v>
      </c>
      <c r="W2463" s="152" t="s">
        <v>166</v>
      </c>
      <c r="X2463" s="155">
        <v>15.042572916499999</v>
      </c>
      <c r="Y2463" s="152" t="s">
        <v>159</v>
      </c>
      <c r="Z2463" s="154">
        <v>39718</v>
      </c>
      <c r="AA2463" s="153" t="s">
        <v>4326</v>
      </c>
      <c r="AB2463" s="152" t="s">
        <v>6947</v>
      </c>
      <c r="AC2463" s="152" t="s">
        <v>270</v>
      </c>
      <c r="AD2463" s="152" t="s">
        <v>181</v>
      </c>
    </row>
    <row r="2464" spans="1:30">
      <c r="A2464" s="189" t="s">
        <v>1582</v>
      </c>
      <c r="B2464" s="189" t="s">
        <v>1583</v>
      </c>
      <c r="C2464" s="154">
        <v>43830</v>
      </c>
      <c r="D2464" s="155">
        <v>1.0391999999999999</v>
      </c>
      <c r="E2464" s="155">
        <v>1.1579999999999999</v>
      </c>
      <c r="F2464" s="156">
        <v>9.6237128283956502E-3</v>
      </c>
      <c r="G2464" s="154">
        <v>43829</v>
      </c>
      <c r="H2464" s="155">
        <v>1.0390999999999999</v>
      </c>
      <c r="I2464" s="156">
        <v>5.1653339442640496</v>
      </c>
      <c r="J2464" s="152" t="s">
        <v>17840</v>
      </c>
      <c r="K2464" s="156">
        <v>0.115606936416175</v>
      </c>
      <c r="L2464" s="156">
        <v>0.39609699545937299</v>
      </c>
      <c r="M2464" s="185">
        <v>0.96178899098375004</v>
      </c>
      <c r="N2464" s="156">
        <v>2.8197975743738</v>
      </c>
      <c r="O2464" s="156">
        <v>5.1653339442640496</v>
      </c>
      <c r="P2464" s="152" t="s">
        <v>17840</v>
      </c>
      <c r="Q2464" s="156">
        <v>11.707758499119301</v>
      </c>
      <c r="R2464" s="152" t="s">
        <v>17841</v>
      </c>
      <c r="S2464" s="156">
        <v>15.349224364215001</v>
      </c>
      <c r="T2464" s="152" t="s">
        <v>17842</v>
      </c>
      <c r="U2464" s="156">
        <v>16.495774879999999</v>
      </c>
      <c r="V2464" s="152" t="s">
        <v>163</v>
      </c>
      <c r="W2464" s="152" t="s">
        <v>166</v>
      </c>
      <c r="X2464" s="155">
        <v>8.2948518296000007</v>
      </c>
      <c r="Y2464" s="152" t="s">
        <v>159</v>
      </c>
      <c r="Z2464" s="154">
        <v>42433</v>
      </c>
      <c r="AA2464" s="153" t="s">
        <v>4326</v>
      </c>
      <c r="AB2464" s="152" t="s">
        <v>1392</v>
      </c>
      <c r="AC2464" s="152" t="s">
        <v>195</v>
      </c>
      <c r="AD2464" s="152" t="s">
        <v>213</v>
      </c>
    </row>
    <row r="2465" spans="1:30">
      <c r="A2465" s="189" t="s">
        <v>17843</v>
      </c>
      <c r="B2465" s="189" t="s">
        <v>17844</v>
      </c>
      <c r="C2465" s="154">
        <v>43830</v>
      </c>
      <c r="D2465" s="155">
        <v>1.2478</v>
      </c>
      <c r="E2465" s="155">
        <v>1.2578</v>
      </c>
      <c r="F2465" s="156">
        <v>8.0147471347295808E-3</v>
      </c>
      <c r="G2465" s="154">
        <v>43829</v>
      </c>
      <c r="H2465" s="155">
        <v>1.2477</v>
      </c>
      <c r="I2465" s="156">
        <v>5.1647140517401802</v>
      </c>
      <c r="J2465" s="152" t="s">
        <v>17845</v>
      </c>
      <c r="K2465" s="156">
        <v>0.104292017649421</v>
      </c>
      <c r="L2465" s="156">
        <v>0.70212250827212197</v>
      </c>
      <c r="M2465" s="185">
        <v>1.33181184928388</v>
      </c>
      <c r="N2465" s="156">
        <v>2.77555999635406</v>
      </c>
      <c r="O2465" s="156">
        <v>5.1647140517401802</v>
      </c>
      <c r="P2465" s="152" t="s">
        <v>17845</v>
      </c>
      <c r="Q2465" s="156">
        <v>10.8049825669183</v>
      </c>
      <c r="R2465" s="152" t="s">
        <v>17846</v>
      </c>
      <c r="S2465" s="156">
        <v>12.750675167115601</v>
      </c>
      <c r="T2465" s="152" t="s">
        <v>17847</v>
      </c>
      <c r="U2465" s="156">
        <v>13.01000172</v>
      </c>
      <c r="V2465" s="152" t="s">
        <v>157</v>
      </c>
      <c r="W2465" s="152" t="s">
        <v>189</v>
      </c>
      <c r="X2465" s="155">
        <v>0.14187111820000001</v>
      </c>
      <c r="Y2465" s="152" t="s">
        <v>159</v>
      </c>
      <c r="Z2465" s="154">
        <v>42711</v>
      </c>
      <c r="AA2465" s="153" t="s">
        <v>4326</v>
      </c>
      <c r="AB2465" s="152" t="s">
        <v>1713</v>
      </c>
      <c r="AC2465" s="152" t="s">
        <v>385</v>
      </c>
      <c r="AD2465" s="152" t="s">
        <v>162</v>
      </c>
    </row>
    <row r="2466" spans="1:30">
      <c r="A2466" s="189" t="s">
        <v>1615</v>
      </c>
      <c r="B2466" s="189" t="s">
        <v>1616</v>
      </c>
      <c r="C2466" s="154">
        <v>43830</v>
      </c>
      <c r="D2466" s="155">
        <v>1.034</v>
      </c>
      <c r="E2466" s="155">
        <v>1.1619999999999999</v>
      </c>
      <c r="F2466" s="156">
        <v>9.6805421103587794E-2</v>
      </c>
      <c r="G2466" s="154">
        <v>43826</v>
      </c>
      <c r="H2466" s="155">
        <v>1.0329999999999999</v>
      </c>
      <c r="I2466" s="156">
        <v>5.1642455639169302</v>
      </c>
      <c r="J2466" s="152" t="s">
        <v>17848</v>
      </c>
      <c r="K2466" s="156">
        <v>0.29102103000874902</v>
      </c>
      <c r="L2466" s="156">
        <v>0.47726248038944802</v>
      </c>
      <c r="M2466" s="185">
        <v>1.0401575025868499</v>
      </c>
      <c r="N2466" s="156">
        <v>2.2816717252084202</v>
      </c>
      <c r="O2466" s="156">
        <v>5.1642455639169302</v>
      </c>
      <c r="P2466" s="152" t="s">
        <v>17848</v>
      </c>
      <c r="Q2466" s="156">
        <v>12.912772180911199</v>
      </c>
      <c r="R2466" s="152" t="s">
        <v>17849</v>
      </c>
      <c r="S2466" s="156">
        <v>15.478999999999999</v>
      </c>
      <c r="T2466" s="152" t="s">
        <v>17850</v>
      </c>
      <c r="U2466" s="156">
        <v>16.864747999999999</v>
      </c>
      <c r="V2466" s="152" t="s">
        <v>174</v>
      </c>
      <c r="W2466" s="152" t="s">
        <v>197</v>
      </c>
      <c r="X2466" s="155">
        <v>3.5199409418999998</v>
      </c>
      <c r="Y2466" s="152" t="s">
        <v>159</v>
      </c>
      <c r="Z2466" s="154">
        <v>42562</v>
      </c>
      <c r="AA2466" s="153" t="s">
        <v>4326</v>
      </c>
      <c r="AB2466" s="152" t="s">
        <v>809</v>
      </c>
      <c r="AC2466" s="152" t="s">
        <v>194</v>
      </c>
      <c r="AD2466" s="152" t="s">
        <v>247</v>
      </c>
    </row>
    <row r="2467" spans="1:30">
      <c r="A2467" s="189" t="s">
        <v>17851</v>
      </c>
      <c r="B2467" s="189" t="s">
        <v>17852</v>
      </c>
      <c r="C2467" s="154">
        <v>43830</v>
      </c>
      <c r="D2467" s="155">
        <v>1.0549999999999999</v>
      </c>
      <c r="E2467" s="155">
        <v>1.0549999999999999</v>
      </c>
      <c r="F2467" s="156">
        <v>4.7415836889515901E-2</v>
      </c>
      <c r="G2467" s="154">
        <v>43829</v>
      </c>
      <c r="H2467" s="155">
        <v>1.0545</v>
      </c>
      <c r="I2467" s="156">
        <v>5.1634768740031696</v>
      </c>
      <c r="J2467" s="152" t="s">
        <v>17853</v>
      </c>
      <c r="K2467" s="156">
        <v>0.199449140469179</v>
      </c>
      <c r="L2467" s="156">
        <v>0.50490616366579599</v>
      </c>
      <c r="M2467" s="185">
        <v>0.79296837680328403</v>
      </c>
      <c r="N2467" s="156">
        <v>2.31791290854428</v>
      </c>
      <c r="O2467" s="156">
        <v>5.1634768740031696</v>
      </c>
      <c r="P2467" s="152" t="s">
        <v>17853</v>
      </c>
      <c r="Q2467" s="156">
        <v>6.6949838187702202</v>
      </c>
      <c r="R2467" s="152" t="s">
        <v>17854</v>
      </c>
      <c r="S2467" s="156">
        <v>6.8787356904062404</v>
      </c>
      <c r="T2467" s="152" t="s">
        <v>17855</v>
      </c>
      <c r="U2467" s="156">
        <v>5.4999999999999902</v>
      </c>
      <c r="V2467" s="152" t="s">
        <v>174</v>
      </c>
      <c r="W2467" s="152" t="s">
        <v>186</v>
      </c>
      <c r="X2467" s="155">
        <v>0.4299110397</v>
      </c>
      <c r="Y2467" s="152" t="s">
        <v>159</v>
      </c>
      <c r="Z2467" s="154">
        <v>42653</v>
      </c>
      <c r="AA2467" s="153" t="s">
        <v>4326</v>
      </c>
      <c r="AB2467" s="152" t="s">
        <v>16564</v>
      </c>
      <c r="AC2467" s="152" t="s">
        <v>381</v>
      </c>
      <c r="AD2467" s="152" t="s">
        <v>173</v>
      </c>
    </row>
    <row r="2468" spans="1:30">
      <c r="A2468" s="189" t="s">
        <v>1619</v>
      </c>
      <c r="B2468" s="189" t="s">
        <v>1620</v>
      </c>
      <c r="C2468" s="154">
        <v>43830</v>
      </c>
      <c r="D2468" s="155">
        <v>1.0349999999999999</v>
      </c>
      <c r="E2468" s="155">
        <v>1.425</v>
      </c>
      <c r="F2468" s="156">
        <v>9.6711798839447194E-2</v>
      </c>
      <c r="G2468" s="154">
        <v>43829</v>
      </c>
      <c r="H2468" s="155">
        <v>1.034</v>
      </c>
      <c r="I2468" s="156">
        <v>5.1621366351439999</v>
      </c>
      <c r="J2468" s="152" t="s">
        <v>17856</v>
      </c>
      <c r="K2468" s="156">
        <v>0.19361084220717101</v>
      </c>
      <c r="L2468" s="156">
        <v>0.48543689320387201</v>
      </c>
      <c r="M2468" s="185">
        <v>1.00436970884256</v>
      </c>
      <c r="N2468" s="156">
        <v>1.8921034576637701</v>
      </c>
      <c r="O2468" s="156">
        <v>5.1621366351439999</v>
      </c>
      <c r="P2468" s="152" t="s">
        <v>17856</v>
      </c>
      <c r="Q2468" s="156">
        <v>11.985887231732899</v>
      </c>
      <c r="R2468" s="152" t="s">
        <v>17857</v>
      </c>
      <c r="S2468" s="156">
        <v>12.1664630702449</v>
      </c>
      <c r="T2468" s="152" t="s">
        <v>17858</v>
      </c>
      <c r="U2468" s="156">
        <v>48.908555</v>
      </c>
      <c r="V2468" s="152" t="s">
        <v>163</v>
      </c>
      <c r="W2468" s="152" t="s">
        <v>158</v>
      </c>
      <c r="X2468" s="155">
        <v>5.3776588294999996</v>
      </c>
      <c r="Y2468" s="152" t="s">
        <v>159</v>
      </c>
      <c r="Z2468" s="154">
        <v>41155</v>
      </c>
      <c r="AA2468" s="153" t="s">
        <v>4326</v>
      </c>
      <c r="AB2468" s="152" t="s">
        <v>580</v>
      </c>
      <c r="AC2468" s="152" t="s">
        <v>175</v>
      </c>
      <c r="AD2468" s="152" t="s">
        <v>181</v>
      </c>
    </row>
    <row r="2469" spans="1:30">
      <c r="A2469" s="189" t="s">
        <v>17859</v>
      </c>
      <c r="B2469" s="189" t="s">
        <v>17860</v>
      </c>
      <c r="C2469" s="154">
        <v>43830</v>
      </c>
      <c r="D2469" s="155">
        <v>1.202</v>
      </c>
      <c r="E2469" s="155">
        <v>1.202</v>
      </c>
      <c r="F2469" s="156">
        <v>0.16666666666666699</v>
      </c>
      <c r="G2469" s="154">
        <v>43826</v>
      </c>
      <c r="H2469" s="155">
        <v>1.2</v>
      </c>
      <c r="I2469" s="156">
        <v>5.1618547681539804</v>
      </c>
      <c r="J2469" s="152" t="s">
        <v>17861</v>
      </c>
      <c r="K2469" s="156">
        <v>0.333889816360601</v>
      </c>
      <c r="L2469" s="156">
        <v>0.83892617449664497</v>
      </c>
      <c r="M2469" s="185">
        <v>0.83892617449664497</v>
      </c>
      <c r="N2469" s="156">
        <v>2.2978723404255201</v>
      </c>
      <c r="O2469" s="156">
        <v>5.1618547681539804</v>
      </c>
      <c r="P2469" s="152" t="s">
        <v>17861</v>
      </c>
      <c r="Q2469" s="156">
        <v>8.9755213055303695</v>
      </c>
      <c r="R2469" s="152" t="s">
        <v>17862</v>
      </c>
      <c r="S2469" s="156">
        <v>10.783410138248801</v>
      </c>
      <c r="T2469" s="152" t="s">
        <v>17863</v>
      </c>
      <c r="U2469" s="156">
        <v>20.2</v>
      </c>
      <c r="V2469" s="152" t="s">
        <v>174</v>
      </c>
      <c r="W2469" s="152" t="s">
        <v>189</v>
      </c>
      <c r="X2469" s="155">
        <v>0.20213081729999999</v>
      </c>
      <c r="Y2469" s="152" t="s">
        <v>159</v>
      </c>
      <c r="Z2469" s="154">
        <v>41978</v>
      </c>
      <c r="AA2469" s="153" t="s">
        <v>4326</v>
      </c>
      <c r="AB2469" s="152" t="s">
        <v>1771</v>
      </c>
      <c r="AC2469" s="152" t="s">
        <v>194</v>
      </c>
      <c r="AD2469" s="152" t="s">
        <v>256</v>
      </c>
    </row>
    <row r="2470" spans="1:30">
      <c r="A2470" s="189" t="s">
        <v>1597</v>
      </c>
      <c r="B2470" s="189" t="s">
        <v>1598</v>
      </c>
      <c r="C2470" s="154">
        <v>43830</v>
      </c>
      <c r="D2470" s="155">
        <v>1.0405</v>
      </c>
      <c r="E2470" s="155">
        <v>1.1005</v>
      </c>
      <c r="F2470" s="156">
        <v>1.92252234932123E-2</v>
      </c>
      <c r="G2470" s="154">
        <v>43829</v>
      </c>
      <c r="H2470" s="155">
        <v>1.0403</v>
      </c>
      <c r="I2470" s="156">
        <v>5.1588506264261502</v>
      </c>
      <c r="J2470" s="152" t="s">
        <v>17864</v>
      </c>
      <c r="K2470" s="156">
        <v>0.14436958614051901</v>
      </c>
      <c r="L2470" s="156">
        <v>0.40528804400269702</v>
      </c>
      <c r="M2470" s="185">
        <v>0.97322911911560295</v>
      </c>
      <c r="N2470" s="156">
        <v>2.4210105384256102</v>
      </c>
      <c r="O2470" s="156">
        <v>5.1588506264261502</v>
      </c>
      <c r="P2470" s="152" t="s">
        <v>17864</v>
      </c>
      <c r="Q2470" s="157">
        <v>0</v>
      </c>
      <c r="R2470" s="152"/>
      <c r="S2470" s="157">
        <v>0</v>
      </c>
      <c r="T2470" s="152"/>
      <c r="U2470" s="156">
        <v>10.17573565</v>
      </c>
      <c r="V2470" s="152" t="s">
        <v>174</v>
      </c>
      <c r="W2470" s="152" t="s">
        <v>95</v>
      </c>
      <c r="X2470" s="155">
        <v>35.286209891200002</v>
      </c>
      <c r="Y2470" s="152" t="s">
        <v>159</v>
      </c>
      <c r="Z2470" s="154">
        <v>43216</v>
      </c>
      <c r="AA2470" s="153" t="s">
        <v>4326</v>
      </c>
      <c r="AB2470" s="152" t="s">
        <v>1321</v>
      </c>
      <c r="AC2470" s="152" t="s">
        <v>249</v>
      </c>
      <c r="AD2470" s="152" t="s">
        <v>247</v>
      </c>
    </row>
    <row r="2471" spans="1:30">
      <c r="A2471" s="189" t="s">
        <v>17865</v>
      </c>
      <c r="B2471" s="189" t="s">
        <v>17866</v>
      </c>
      <c r="C2471" s="154">
        <v>43830</v>
      </c>
      <c r="D2471" s="155">
        <v>1.05</v>
      </c>
      <c r="E2471" s="155">
        <v>1.1439999999999999</v>
      </c>
      <c r="F2471" s="156">
        <v>0</v>
      </c>
      <c r="G2471" s="154">
        <v>43829</v>
      </c>
      <c r="H2471" s="155">
        <v>1.05</v>
      </c>
      <c r="I2471" s="156">
        <v>5.1570002916545397</v>
      </c>
      <c r="J2471" s="152" t="s">
        <v>17867</v>
      </c>
      <c r="K2471" s="156">
        <v>9.5328884652058493E-2</v>
      </c>
      <c r="L2471" s="156">
        <v>0.56750506567946901</v>
      </c>
      <c r="M2471" s="185">
        <v>1.2335452432626</v>
      </c>
      <c r="N2471" s="156">
        <v>2.69084195981628</v>
      </c>
      <c r="O2471" s="156">
        <v>5.1570002916545397</v>
      </c>
      <c r="P2471" s="152" t="s">
        <v>17867</v>
      </c>
      <c r="Q2471" s="156">
        <v>13.830520833333299</v>
      </c>
      <c r="R2471" s="152" t="s">
        <v>17868</v>
      </c>
      <c r="S2471" s="156">
        <v>15.550015105740201</v>
      </c>
      <c r="T2471" s="152" t="s">
        <v>17869</v>
      </c>
      <c r="U2471" s="156">
        <v>14.741165000000001</v>
      </c>
      <c r="V2471" s="152" t="s">
        <v>157</v>
      </c>
      <c r="W2471" s="152" t="s">
        <v>166</v>
      </c>
      <c r="X2471" s="155">
        <v>0.1287754519</v>
      </c>
      <c r="Y2471" s="152" t="s">
        <v>159</v>
      </c>
      <c r="Z2471" s="154">
        <v>42597</v>
      </c>
      <c r="AA2471" s="153" t="s">
        <v>4326</v>
      </c>
      <c r="AB2471" s="152" t="s">
        <v>1345</v>
      </c>
      <c r="AC2471" s="152" t="s">
        <v>164</v>
      </c>
      <c r="AD2471" s="152" t="s">
        <v>162</v>
      </c>
    </row>
    <row r="2472" spans="1:30">
      <c r="A2472" s="189" t="s">
        <v>807</v>
      </c>
      <c r="B2472" s="189" t="s">
        <v>808</v>
      </c>
      <c r="C2472" s="154">
        <v>43830</v>
      </c>
      <c r="D2472" s="155">
        <v>1.095</v>
      </c>
      <c r="E2472" s="155">
        <v>1.151</v>
      </c>
      <c r="F2472" s="156">
        <v>0</v>
      </c>
      <c r="G2472" s="154">
        <v>43829</v>
      </c>
      <c r="H2472" s="155">
        <v>1.095</v>
      </c>
      <c r="I2472" s="156">
        <v>5.1565000000000003</v>
      </c>
      <c r="J2472" s="152" t="s">
        <v>645</v>
      </c>
      <c r="K2472" s="156">
        <v>0.18298261665142401</v>
      </c>
      <c r="L2472" s="156">
        <v>1.0055855263158</v>
      </c>
      <c r="M2472" s="185">
        <v>1.36123899647888</v>
      </c>
      <c r="N2472" s="156">
        <v>2.8092566964285601</v>
      </c>
      <c r="O2472" s="156">
        <v>5.1565000000000003</v>
      </c>
      <c r="P2472" s="152" t="s">
        <v>645</v>
      </c>
      <c r="Q2472" s="156">
        <v>10.611304034582099</v>
      </c>
      <c r="R2472" s="152" t="s">
        <v>710</v>
      </c>
      <c r="S2472" s="157">
        <v>0</v>
      </c>
      <c r="T2472" s="152"/>
      <c r="U2472" s="156">
        <v>12.010085116731499</v>
      </c>
      <c r="V2472" s="152" t="s">
        <v>157</v>
      </c>
      <c r="W2472" s="152" t="s">
        <v>95</v>
      </c>
      <c r="X2472" s="155">
        <v>6.4985201096000003</v>
      </c>
      <c r="Y2472" s="152" t="s">
        <v>159</v>
      </c>
      <c r="Z2472" s="154">
        <v>42758</v>
      </c>
      <c r="AA2472" s="153" t="s">
        <v>4326</v>
      </c>
      <c r="AB2472" s="152" t="s">
        <v>809</v>
      </c>
      <c r="AC2472" s="152" t="s">
        <v>194</v>
      </c>
      <c r="AD2472" s="152" t="s">
        <v>256</v>
      </c>
    </row>
    <row r="2473" spans="1:30">
      <c r="A2473" s="189" t="s">
        <v>1579</v>
      </c>
      <c r="B2473" s="189" t="s">
        <v>1580</v>
      </c>
      <c r="C2473" s="154">
        <v>43830</v>
      </c>
      <c r="D2473" s="155">
        <v>1.0509999999999999</v>
      </c>
      <c r="E2473" s="155">
        <v>1.1017999999999999</v>
      </c>
      <c r="F2473" s="156">
        <v>1.9033117624668999E-2</v>
      </c>
      <c r="G2473" s="154">
        <v>43829</v>
      </c>
      <c r="H2473" s="155">
        <v>1.0508</v>
      </c>
      <c r="I2473" s="156">
        <v>5.1504315558529701</v>
      </c>
      <c r="J2473" s="152" t="s">
        <v>17870</v>
      </c>
      <c r="K2473" s="156">
        <v>0.14292520247736501</v>
      </c>
      <c r="L2473" s="156">
        <v>0.37245726291662601</v>
      </c>
      <c r="M2473" s="185">
        <v>0.78631280980392904</v>
      </c>
      <c r="N2473" s="156">
        <v>2.4066715366496401</v>
      </c>
      <c r="O2473" s="156">
        <v>5.1504315558529701</v>
      </c>
      <c r="P2473" s="152" t="s">
        <v>17870</v>
      </c>
      <c r="Q2473" s="157">
        <v>0</v>
      </c>
      <c r="R2473" s="152"/>
      <c r="S2473" s="157">
        <v>0</v>
      </c>
      <c r="T2473" s="152"/>
      <c r="U2473" s="156">
        <v>10.453583800000001</v>
      </c>
      <c r="V2473" s="152" t="s">
        <v>157</v>
      </c>
      <c r="W2473" s="152" t="s">
        <v>95</v>
      </c>
      <c r="X2473" s="155">
        <v>10.441244875800001</v>
      </c>
      <c r="Y2473" s="152" t="s">
        <v>159</v>
      </c>
      <c r="Z2473" s="154">
        <v>43203</v>
      </c>
      <c r="AA2473" s="153" t="s">
        <v>4326</v>
      </c>
      <c r="AB2473" s="152" t="s">
        <v>1581</v>
      </c>
      <c r="AC2473" s="152" t="s">
        <v>198</v>
      </c>
      <c r="AD2473" s="152" t="s">
        <v>177</v>
      </c>
    </row>
    <row r="2474" spans="1:30">
      <c r="A2474" s="189" t="s">
        <v>1661</v>
      </c>
      <c r="B2474" s="189" t="s">
        <v>1662</v>
      </c>
      <c r="C2474" s="154">
        <v>43830</v>
      </c>
      <c r="D2474" s="155">
        <v>1.0407999999999999</v>
      </c>
      <c r="E2474" s="155">
        <v>1.1385000000000001</v>
      </c>
      <c r="F2474" s="156">
        <v>0.14432791301838899</v>
      </c>
      <c r="G2474" s="154">
        <v>43826</v>
      </c>
      <c r="H2474" s="155">
        <v>1.0392999999999999</v>
      </c>
      <c r="I2474" s="156">
        <v>5.1496081565640601</v>
      </c>
      <c r="J2474" s="152" t="s">
        <v>17871</v>
      </c>
      <c r="K2474" s="156">
        <v>0.35676405361102997</v>
      </c>
      <c r="L2474" s="156">
        <v>0.58954286266550804</v>
      </c>
      <c r="M2474" s="185">
        <v>0.47199691136396998</v>
      </c>
      <c r="N2474" s="156">
        <v>2.2864532979919501</v>
      </c>
      <c r="O2474" s="156">
        <v>5.1496081565640601</v>
      </c>
      <c r="P2474" s="152" t="s">
        <v>17871</v>
      </c>
      <c r="Q2474" s="156">
        <v>14.5761874510591</v>
      </c>
      <c r="R2474" s="152" t="s">
        <v>17872</v>
      </c>
      <c r="S2474" s="157">
        <v>0</v>
      </c>
      <c r="T2474" s="152"/>
      <c r="U2474" s="156">
        <v>14.129340320000001</v>
      </c>
      <c r="V2474" s="152" t="s">
        <v>174</v>
      </c>
      <c r="W2474" s="152" t="s">
        <v>95</v>
      </c>
      <c r="X2474" s="155">
        <v>53.128274962699997</v>
      </c>
      <c r="Y2474" s="152" t="s">
        <v>159</v>
      </c>
      <c r="Z2474" s="154">
        <v>42969</v>
      </c>
      <c r="AA2474" s="153" t="s">
        <v>4326</v>
      </c>
      <c r="AB2474" s="152" t="s">
        <v>5010</v>
      </c>
      <c r="AC2474" s="152" t="s">
        <v>224</v>
      </c>
      <c r="AD2474" s="152" t="s">
        <v>204</v>
      </c>
    </row>
    <row r="2475" spans="1:30">
      <c r="A2475" s="189" t="s">
        <v>1612</v>
      </c>
      <c r="B2475" s="189" t="s">
        <v>1613</v>
      </c>
      <c r="C2475" s="154">
        <v>43830</v>
      </c>
      <c r="D2475" s="155">
        <v>1.0728</v>
      </c>
      <c r="E2475" s="155">
        <v>1.0728</v>
      </c>
      <c r="F2475" s="156">
        <v>6.5292416752161506E-2</v>
      </c>
      <c r="G2475" s="154">
        <v>43826</v>
      </c>
      <c r="H2475" s="155">
        <v>1.0721000000000001</v>
      </c>
      <c r="I2475" s="156">
        <v>5.13524108192866</v>
      </c>
      <c r="J2475" s="152" t="s">
        <v>17873</v>
      </c>
      <c r="K2475" s="156">
        <v>0.21485287248948801</v>
      </c>
      <c r="L2475" s="156">
        <v>0.44943820224718301</v>
      </c>
      <c r="M2475" s="185">
        <v>0.798646998026868</v>
      </c>
      <c r="N2475" s="156">
        <v>2.2201048118151401</v>
      </c>
      <c r="O2475" s="156">
        <v>5.13524108192866</v>
      </c>
      <c r="P2475" s="152" t="s">
        <v>17873</v>
      </c>
      <c r="Q2475" s="157">
        <v>0</v>
      </c>
      <c r="R2475" s="152"/>
      <c r="S2475" s="157">
        <v>0</v>
      </c>
      <c r="T2475" s="152"/>
      <c r="U2475" s="156">
        <v>7.28</v>
      </c>
      <c r="V2475" s="152" t="s">
        <v>309</v>
      </c>
      <c r="W2475" s="152" t="s">
        <v>95</v>
      </c>
      <c r="X2475" s="155">
        <v>2.2533956915000002</v>
      </c>
      <c r="Y2475" s="152" t="s">
        <v>159</v>
      </c>
      <c r="Z2475" s="154">
        <v>43306</v>
      </c>
      <c r="AA2475" s="153" t="s">
        <v>4326</v>
      </c>
      <c r="AB2475" s="152" t="s">
        <v>1614</v>
      </c>
      <c r="AC2475" s="152" t="s">
        <v>269</v>
      </c>
      <c r="AD2475" s="152" t="s">
        <v>165</v>
      </c>
    </row>
    <row r="2476" spans="1:30">
      <c r="A2476" s="189" t="s">
        <v>17874</v>
      </c>
      <c r="B2476" s="189" t="s">
        <v>17875</v>
      </c>
      <c r="C2476" s="154">
        <v>43830</v>
      </c>
      <c r="D2476" s="155">
        <v>1.0578000000000001</v>
      </c>
      <c r="E2476" s="155">
        <v>1.1698</v>
      </c>
      <c r="F2476" s="156">
        <v>5.6753688989799503E-2</v>
      </c>
      <c r="G2476" s="154">
        <v>43826</v>
      </c>
      <c r="H2476" s="155">
        <v>1.0571999999999999</v>
      </c>
      <c r="I2476" s="156">
        <v>5.1297944433857898</v>
      </c>
      <c r="J2476" s="152" t="s">
        <v>17876</v>
      </c>
      <c r="K2476" s="156">
        <v>0.23689945986924801</v>
      </c>
      <c r="L2476" s="156">
        <v>0.53221820946589105</v>
      </c>
      <c r="M2476" s="185">
        <v>1.30247248948295</v>
      </c>
      <c r="N2476" s="156">
        <v>2.6791319874957198</v>
      </c>
      <c r="O2476" s="156">
        <v>5.1297944433857898</v>
      </c>
      <c r="P2476" s="152" t="s">
        <v>17876</v>
      </c>
      <c r="Q2476" s="156">
        <v>12.9108764831162</v>
      </c>
      <c r="R2476" s="152" t="s">
        <v>17877</v>
      </c>
      <c r="S2476" s="156">
        <v>16.104778248448401</v>
      </c>
      <c r="T2476" s="152" t="s">
        <v>17878</v>
      </c>
      <c r="U2476" s="156">
        <v>17.8579604</v>
      </c>
      <c r="V2476" s="152" t="s">
        <v>174</v>
      </c>
      <c r="W2476" s="152" t="s">
        <v>166</v>
      </c>
      <c r="X2476" s="155">
        <v>4.3373900000000002E-5</v>
      </c>
      <c r="Y2476" s="152" t="s">
        <v>159</v>
      </c>
      <c r="Z2476" s="154">
        <v>42573</v>
      </c>
      <c r="AA2476" s="153" t="s">
        <v>4326</v>
      </c>
      <c r="AB2476" s="152" t="s">
        <v>809</v>
      </c>
      <c r="AC2476" s="152" t="s">
        <v>194</v>
      </c>
      <c r="AD2476" s="152" t="s">
        <v>177</v>
      </c>
    </row>
    <row r="2477" spans="1:30">
      <c r="A2477" s="189" t="s">
        <v>17879</v>
      </c>
      <c r="B2477" s="189" t="s">
        <v>17880</v>
      </c>
      <c r="C2477" s="154">
        <v>43830</v>
      </c>
      <c r="D2477" s="155">
        <v>1.0862000000000001</v>
      </c>
      <c r="E2477" s="155">
        <v>1.1262000000000001</v>
      </c>
      <c r="F2477" s="156">
        <v>7.3705546342384506E-2</v>
      </c>
      <c r="G2477" s="154">
        <v>43829</v>
      </c>
      <c r="H2477" s="155">
        <v>1.0853999999999999</v>
      </c>
      <c r="I2477" s="156">
        <v>5.1296941540844099</v>
      </c>
      <c r="J2477" s="152" t="s">
        <v>17881</v>
      </c>
      <c r="K2477" s="156">
        <v>0.397448932433693</v>
      </c>
      <c r="L2477" s="156">
        <v>1.4855647949173301</v>
      </c>
      <c r="M2477" s="185">
        <v>1.8758206715437999</v>
      </c>
      <c r="N2477" s="156">
        <v>3.0648069076762501</v>
      </c>
      <c r="O2477" s="156">
        <v>5.1296941540844099</v>
      </c>
      <c r="P2477" s="152" t="s">
        <v>17881</v>
      </c>
      <c r="Q2477" s="156">
        <v>7.3588298192198103</v>
      </c>
      <c r="R2477" s="152" t="s">
        <v>17882</v>
      </c>
      <c r="S2477" s="156">
        <v>12.947077217217201</v>
      </c>
      <c r="T2477" s="152" t="s">
        <v>17883</v>
      </c>
      <c r="U2477" s="156">
        <v>12.834130139999999</v>
      </c>
      <c r="V2477" s="152" t="s">
        <v>163</v>
      </c>
      <c r="W2477" s="152" t="s">
        <v>189</v>
      </c>
      <c r="X2477" s="155">
        <v>9.7203757599999996E-2</v>
      </c>
      <c r="Y2477" s="152" t="s">
        <v>159</v>
      </c>
      <c r="Z2477" s="154">
        <v>42473</v>
      </c>
      <c r="AA2477" s="153" t="s">
        <v>4326</v>
      </c>
      <c r="AB2477" s="152" t="s">
        <v>12562</v>
      </c>
      <c r="AC2477" s="152" t="s">
        <v>228</v>
      </c>
      <c r="AD2477" s="152" t="s">
        <v>181</v>
      </c>
    </row>
    <row r="2478" spans="1:30">
      <c r="A2478" s="189" t="s">
        <v>17884</v>
      </c>
      <c r="B2478" s="189" t="s">
        <v>17885</v>
      </c>
      <c r="C2478" s="154">
        <v>43830</v>
      </c>
      <c r="D2478" s="155">
        <v>1.0397000000000001</v>
      </c>
      <c r="E2478" s="155">
        <v>1.1409</v>
      </c>
      <c r="F2478" s="156">
        <v>0</v>
      </c>
      <c r="G2478" s="154">
        <v>43829</v>
      </c>
      <c r="H2478" s="155">
        <v>1.0397000000000001</v>
      </c>
      <c r="I2478" s="156">
        <v>5.12878060722303</v>
      </c>
      <c r="J2478" s="152" t="s">
        <v>17886</v>
      </c>
      <c r="K2478" s="156">
        <v>0.11555127587867201</v>
      </c>
      <c r="L2478" s="156">
        <v>0.38621222361686702</v>
      </c>
      <c r="M2478" s="185">
        <v>0.88298718297384404</v>
      </c>
      <c r="N2478" s="156">
        <v>2.62561108555211</v>
      </c>
      <c r="O2478" s="156">
        <v>5.12878060722303</v>
      </c>
      <c r="P2478" s="152" t="s">
        <v>17886</v>
      </c>
      <c r="Q2478" s="156">
        <v>12.613532437469299</v>
      </c>
      <c r="R2478" s="152" t="s">
        <v>17887</v>
      </c>
      <c r="S2478" s="157">
        <v>0</v>
      </c>
      <c r="T2478" s="152"/>
      <c r="U2478" s="156">
        <v>14.809496319999999</v>
      </c>
      <c r="V2478" s="152" t="s">
        <v>174</v>
      </c>
      <c r="W2478" s="152" t="s">
        <v>95</v>
      </c>
      <c r="X2478" s="155">
        <v>1.39832E-5</v>
      </c>
      <c r="Y2478" s="152" t="s">
        <v>159</v>
      </c>
      <c r="Z2478" s="154">
        <v>42814</v>
      </c>
      <c r="AA2478" s="153" t="s">
        <v>4326</v>
      </c>
      <c r="AB2478" s="152" t="s">
        <v>578</v>
      </c>
      <c r="AC2478" s="152" t="s">
        <v>446</v>
      </c>
      <c r="AD2478" s="152" t="s">
        <v>183</v>
      </c>
    </row>
    <row r="2479" spans="1:30">
      <c r="A2479" s="189" t="s">
        <v>17888</v>
      </c>
      <c r="B2479" s="189" t="s">
        <v>17889</v>
      </c>
      <c r="C2479" s="154">
        <v>43830</v>
      </c>
      <c r="D2479" s="155">
        <v>1.131</v>
      </c>
      <c r="E2479" s="155">
        <v>1.373</v>
      </c>
      <c r="F2479" s="156">
        <v>0</v>
      </c>
      <c r="G2479" s="154">
        <v>43829</v>
      </c>
      <c r="H2479" s="155">
        <v>1.131</v>
      </c>
      <c r="I2479" s="156">
        <v>5.1276900866902402</v>
      </c>
      <c r="J2479" s="152" t="s">
        <v>17890</v>
      </c>
      <c r="K2479" s="156">
        <v>0.17714791851196501</v>
      </c>
      <c r="L2479" s="156">
        <v>0.44404973357017002</v>
      </c>
      <c r="M2479" s="185">
        <v>0.98011913984398602</v>
      </c>
      <c r="N2479" s="156">
        <v>2.7345258158618302</v>
      </c>
      <c r="O2479" s="156">
        <v>5.1276900866902402</v>
      </c>
      <c r="P2479" s="152" t="s">
        <v>17890</v>
      </c>
      <c r="Q2479" s="156">
        <v>15.7334924494183</v>
      </c>
      <c r="R2479" s="152" t="s">
        <v>17891</v>
      </c>
      <c r="S2479" s="156">
        <v>18.031449880724399</v>
      </c>
      <c r="T2479" s="152" t="s">
        <v>17892</v>
      </c>
      <c r="U2479" s="156">
        <v>39.366570199999998</v>
      </c>
      <c r="V2479" s="152" t="s">
        <v>163</v>
      </c>
      <c r="W2479" s="152" t="s">
        <v>166</v>
      </c>
      <c r="X2479" s="155">
        <v>19.146537172799999</v>
      </c>
      <c r="Y2479" s="152" t="s">
        <v>159</v>
      </c>
      <c r="Z2479" s="154">
        <v>41509</v>
      </c>
      <c r="AA2479" s="153" t="s">
        <v>4326</v>
      </c>
      <c r="AB2479" s="152" t="s">
        <v>324</v>
      </c>
      <c r="AC2479" s="152" t="s">
        <v>167</v>
      </c>
      <c r="AD2479" s="152" t="s">
        <v>181</v>
      </c>
    </row>
    <row r="2480" spans="1:30">
      <c r="A2480" s="189" t="s">
        <v>17893</v>
      </c>
      <c r="B2480" s="189" t="s">
        <v>17894</v>
      </c>
      <c r="C2480" s="154">
        <v>43830</v>
      </c>
      <c r="D2480" s="155">
        <v>1.0464</v>
      </c>
      <c r="E2480" s="155">
        <v>1.0583</v>
      </c>
      <c r="F2480" s="156">
        <v>3.8240917782026797E-2</v>
      </c>
      <c r="G2480" s="154">
        <v>43829</v>
      </c>
      <c r="H2480" s="155">
        <v>1.046</v>
      </c>
      <c r="I2480" s="156">
        <v>5.1244482922954697</v>
      </c>
      <c r="J2480" s="152" t="s">
        <v>17895</v>
      </c>
      <c r="K2480" s="156">
        <v>0.239486540856404</v>
      </c>
      <c r="L2480" s="156">
        <v>0.84811102544333195</v>
      </c>
      <c r="M2480" s="185">
        <v>1.63167953486688</v>
      </c>
      <c r="N2480" s="156">
        <v>3.03266763400842</v>
      </c>
      <c r="O2480" s="156">
        <v>5.1244482922954697</v>
      </c>
      <c r="P2480" s="152" t="s">
        <v>17895</v>
      </c>
      <c r="Q2480" s="157">
        <v>0</v>
      </c>
      <c r="R2480" s="152"/>
      <c r="S2480" s="157">
        <v>0</v>
      </c>
      <c r="T2480" s="152"/>
      <c r="U2480" s="156">
        <v>5.8813443200000002</v>
      </c>
      <c r="V2480" s="152" t="s">
        <v>157</v>
      </c>
      <c r="W2480" s="152" t="s">
        <v>95</v>
      </c>
      <c r="X2480" s="155">
        <v>6.2969999999999998E-7</v>
      </c>
      <c r="Y2480" s="152" t="s">
        <v>159</v>
      </c>
      <c r="Z2480" s="154">
        <v>43426</v>
      </c>
      <c r="AA2480" s="153" t="s">
        <v>4326</v>
      </c>
      <c r="AB2480" s="152" t="s">
        <v>2651</v>
      </c>
      <c r="AC2480" s="152" t="s">
        <v>347</v>
      </c>
      <c r="AD2480" s="152" t="s">
        <v>532</v>
      </c>
    </row>
    <row r="2481" spans="1:30">
      <c r="A2481" s="189" t="s">
        <v>17896</v>
      </c>
      <c r="B2481" s="189" t="s">
        <v>17897</v>
      </c>
      <c r="C2481" s="154">
        <v>43830</v>
      </c>
      <c r="D2481" s="155">
        <v>1.0899000000000001</v>
      </c>
      <c r="E2481" s="155">
        <v>1.133</v>
      </c>
      <c r="F2481" s="156">
        <v>5.5081244836145397E-2</v>
      </c>
      <c r="G2481" s="154">
        <v>43829</v>
      </c>
      <c r="H2481" s="155">
        <v>1.0892999999999999</v>
      </c>
      <c r="I2481" s="156">
        <v>5.1215641079182399</v>
      </c>
      <c r="J2481" s="152" t="s">
        <v>17898</v>
      </c>
      <c r="K2481" s="156">
        <v>0.147018285399246</v>
      </c>
      <c r="L2481" s="156">
        <v>0.42384594121443198</v>
      </c>
      <c r="M2481" s="185">
        <v>1.01959186865292</v>
      </c>
      <c r="N2481" s="156">
        <v>2.5981715777930998</v>
      </c>
      <c r="O2481" s="156">
        <v>5.1215641079182399</v>
      </c>
      <c r="P2481" s="152" t="s">
        <v>17898</v>
      </c>
      <c r="Q2481" s="156">
        <v>12.051767045005899</v>
      </c>
      <c r="R2481" s="152" t="s">
        <v>17899</v>
      </c>
      <c r="S2481" s="156">
        <v>14.0096910725045</v>
      </c>
      <c r="T2481" s="152" t="s">
        <v>17900</v>
      </c>
      <c r="U2481" s="156">
        <v>13.53085037</v>
      </c>
      <c r="V2481" s="152" t="s">
        <v>163</v>
      </c>
      <c r="W2481" s="152" t="s">
        <v>158</v>
      </c>
      <c r="X2481" s="155">
        <v>2.3523207E-3</v>
      </c>
      <c r="Y2481" s="152" t="s">
        <v>159</v>
      </c>
      <c r="Z2481" s="154">
        <v>42676</v>
      </c>
      <c r="AA2481" s="153" t="s">
        <v>4326</v>
      </c>
      <c r="AB2481" s="152" t="s">
        <v>1544</v>
      </c>
      <c r="AC2481" s="152" t="s">
        <v>215</v>
      </c>
      <c r="AD2481" s="152" t="s">
        <v>177</v>
      </c>
    </row>
    <row r="2482" spans="1:30">
      <c r="A2482" s="189" t="s">
        <v>17901</v>
      </c>
      <c r="B2482" s="189" t="s">
        <v>17902</v>
      </c>
      <c r="C2482" s="154">
        <v>43830</v>
      </c>
      <c r="D2482" s="155">
        <v>1.087</v>
      </c>
      <c r="E2482" s="155">
        <v>1.3740000000000001</v>
      </c>
      <c r="F2482" s="156">
        <v>0</v>
      </c>
      <c r="G2482" s="154">
        <v>43829</v>
      </c>
      <c r="H2482" s="155">
        <v>1.087</v>
      </c>
      <c r="I2482" s="156">
        <v>5.1191716393816096</v>
      </c>
      <c r="J2482" s="152" t="s">
        <v>17903</v>
      </c>
      <c r="K2482" s="156">
        <v>0.46210720887245799</v>
      </c>
      <c r="L2482" s="156">
        <v>0.83487940630797997</v>
      </c>
      <c r="M2482" s="185">
        <v>1.5888180064715101</v>
      </c>
      <c r="N2482" s="156">
        <v>3.86319452900445</v>
      </c>
      <c r="O2482" s="156">
        <v>5.1191716393816096</v>
      </c>
      <c r="P2482" s="152" t="s">
        <v>17903</v>
      </c>
      <c r="Q2482" s="156">
        <v>10.1778420743855</v>
      </c>
      <c r="R2482" s="152" t="s">
        <v>17904</v>
      </c>
      <c r="S2482" s="156">
        <v>9.0235980145586208</v>
      </c>
      <c r="T2482" s="152" t="s">
        <v>17905</v>
      </c>
      <c r="U2482" s="156">
        <v>42.355911399999997</v>
      </c>
      <c r="V2482" s="152" t="s">
        <v>157</v>
      </c>
      <c r="W2482" s="152" t="s">
        <v>186</v>
      </c>
      <c r="X2482" s="155">
        <v>0.25981215590000001</v>
      </c>
      <c r="Y2482" s="152" t="s">
        <v>159</v>
      </c>
      <c r="Z2482" s="154">
        <v>41527</v>
      </c>
      <c r="AA2482" s="153" t="s">
        <v>4326</v>
      </c>
      <c r="AB2482" s="152" t="s">
        <v>576</v>
      </c>
      <c r="AC2482" s="152" t="s">
        <v>175</v>
      </c>
      <c r="AD2482" s="152" t="s">
        <v>247</v>
      </c>
    </row>
    <row r="2483" spans="1:30">
      <c r="A2483" s="189" t="s">
        <v>1711</v>
      </c>
      <c r="B2483" s="189" t="s">
        <v>1712</v>
      </c>
      <c r="C2483" s="154">
        <v>43830</v>
      </c>
      <c r="D2483" s="155">
        <v>1.0263</v>
      </c>
      <c r="E2483" s="155">
        <v>1.1694</v>
      </c>
      <c r="F2483" s="156">
        <v>-1.9483682415961601E-2</v>
      </c>
      <c r="G2483" s="154">
        <v>43829</v>
      </c>
      <c r="H2483" s="155">
        <v>1.0265</v>
      </c>
      <c r="I2483" s="156">
        <v>5.1186577941374498</v>
      </c>
      <c r="J2483" s="152" t="s">
        <v>17906</v>
      </c>
      <c r="K2483" s="156">
        <v>0.156143261442385</v>
      </c>
      <c r="L2483" s="156">
        <v>0.65712043938800102</v>
      </c>
      <c r="M2483" s="185">
        <v>1.4253268204737899</v>
      </c>
      <c r="N2483" s="156">
        <v>2.70707003877473</v>
      </c>
      <c r="O2483" s="156">
        <v>5.1186577941374498</v>
      </c>
      <c r="P2483" s="152" t="s">
        <v>17906</v>
      </c>
      <c r="Q2483" s="156">
        <v>13.4795064930346</v>
      </c>
      <c r="R2483" s="152" t="s">
        <v>17907</v>
      </c>
      <c r="S2483" s="156">
        <v>16.076954330708698</v>
      </c>
      <c r="T2483" s="152" t="s">
        <v>17908</v>
      </c>
      <c r="U2483" s="156">
        <v>17.934185599999999</v>
      </c>
      <c r="V2483" s="152" t="s">
        <v>157</v>
      </c>
      <c r="W2483" s="152" t="s">
        <v>166</v>
      </c>
      <c r="X2483" s="155">
        <v>5.2510975569999996</v>
      </c>
      <c r="Y2483" s="152" t="s">
        <v>159</v>
      </c>
      <c r="Z2483" s="154">
        <v>42345</v>
      </c>
      <c r="AA2483" s="153" t="s">
        <v>4326</v>
      </c>
      <c r="AB2483" s="152" t="s">
        <v>5015</v>
      </c>
      <c r="AC2483" s="152" t="s">
        <v>548</v>
      </c>
      <c r="AD2483" s="152" t="s">
        <v>177</v>
      </c>
    </row>
    <row r="2484" spans="1:30">
      <c r="A2484" s="189" t="s">
        <v>1644</v>
      </c>
      <c r="B2484" s="189" t="s">
        <v>1645</v>
      </c>
      <c r="C2484" s="154">
        <v>43830</v>
      </c>
      <c r="D2484" s="155">
        <v>1.3436999999999999</v>
      </c>
      <c r="E2484" s="155">
        <v>1.5627</v>
      </c>
      <c r="F2484" s="156">
        <v>1.48864905098716E-2</v>
      </c>
      <c r="G2484" s="154">
        <v>43829</v>
      </c>
      <c r="H2484" s="155">
        <v>1.3434999999999999</v>
      </c>
      <c r="I2484" s="156">
        <v>5.1184091831860199</v>
      </c>
      <c r="J2484" s="152" t="s">
        <v>17909</v>
      </c>
      <c r="K2484" s="156">
        <v>0.16399552739471099</v>
      </c>
      <c r="L2484" s="156">
        <v>0.49047159201030699</v>
      </c>
      <c r="M2484" s="185">
        <v>1.2381251674624001</v>
      </c>
      <c r="N2484" s="156">
        <v>2.7284946682668201</v>
      </c>
      <c r="O2484" s="156">
        <v>5.1184091831860199</v>
      </c>
      <c r="P2484" s="152" t="s">
        <v>17909</v>
      </c>
      <c r="Q2484" s="156">
        <v>12.2865826086956</v>
      </c>
      <c r="R2484" s="152" t="s">
        <v>17910</v>
      </c>
      <c r="S2484" s="156">
        <v>14.4067359477124</v>
      </c>
      <c r="T2484" s="152" t="s">
        <v>17911</v>
      </c>
      <c r="U2484" s="156">
        <v>57.538075399999997</v>
      </c>
      <c r="V2484" s="152" t="s">
        <v>157</v>
      </c>
      <c r="W2484" s="152" t="s">
        <v>166</v>
      </c>
      <c r="X2484" s="155">
        <v>24.2252241463</v>
      </c>
      <c r="Y2484" s="152" t="s">
        <v>159</v>
      </c>
      <c r="Z2484" s="154">
        <v>41240</v>
      </c>
      <c r="AA2484" s="153" t="s">
        <v>4326</v>
      </c>
      <c r="AB2484" s="152" t="s">
        <v>1280</v>
      </c>
      <c r="AC2484" s="152" t="s">
        <v>268</v>
      </c>
      <c r="AD2484" s="152" t="s">
        <v>185</v>
      </c>
    </row>
    <row r="2485" spans="1:30">
      <c r="A2485" s="189" t="s">
        <v>17912</v>
      </c>
      <c r="B2485" s="189" t="s">
        <v>17913</v>
      </c>
      <c r="C2485" s="154">
        <v>43830</v>
      </c>
      <c r="D2485" s="155">
        <v>1.1919999999999999</v>
      </c>
      <c r="E2485" s="155">
        <v>1.5269999999999999</v>
      </c>
      <c r="F2485" s="156">
        <v>0.336700336700337</v>
      </c>
      <c r="G2485" s="154">
        <v>43829</v>
      </c>
      <c r="H2485" s="155">
        <v>1.1879999999999999</v>
      </c>
      <c r="I2485" s="156">
        <v>5.1146384479717897</v>
      </c>
      <c r="J2485" s="152" t="s">
        <v>17914</v>
      </c>
      <c r="K2485" s="156">
        <v>1.18845500848896</v>
      </c>
      <c r="L2485" s="156">
        <v>2.7586206896551699</v>
      </c>
      <c r="M2485" s="185">
        <v>2.1422450728363298</v>
      </c>
      <c r="N2485" s="156">
        <v>4.3782837127845804</v>
      </c>
      <c r="O2485" s="156">
        <v>5.1146384479717897</v>
      </c>
      <c r="P2485" s="152" t="s">
        <v>17914</v>
      </c>
      <c r="Q2485" s="156">
        <v>4.8372911169744901</v>
      </c>
      <c r="R2485" s="152" t="s">
        <v>17915</v>
      </c>
      <c r="S2485" s="156">
        <v>2.5817555938037802</v>
      </c>
      <c r="T2485" s="152" t="s">
        <v>17916</v>
      </c>
      <c r="U2485" s="156">
        <v>58.133104000000003</v>
      </c>
      <c r="V2485" s="152" t="s">
        <v>157</v>
      </c>
      <c r="W2485" s="152" t="s">
        <v>158</v>
      </c>
      <c r="X2485" s="155">
        <v>0.1204068163</v>
      </c>
      <c r="Y2485" s="152" t="s">
        <v>159</v>
      </c>
      <c r="Z2485" s="154">
        <v>40812</v>
      </c>
      <c r="AA2485" s="153" t="s">
        <v>4326</v>
      </c>
      <c r="AB2485" s="152" t="s">
        <v>860</v>
      </c>
      <c r="AC2485" s="152" t="s">
        <v>266</v>
      </c>
      <c r="AD2485" s="152" t="s">
        <v>181</v>
      </c>
    </row>
    <row r="2486" spans="1:30">
      <c r="A2486" s="189" t="s">
        <v>1665</v>
      </c>
      <c r="B2486" s="189" t="s">
        <v>1666</v>
      </c>
      <c r="C2486" s="154">
        <v>43830</v>
      </c>
      <c r="D2486" s="155">
        <v>1.0920000000000001</v>
      </c>
      <c r="E2486" s="155">
        <v>1.1827000000000001</v>
      </c>
      <c r="F2486" s="156">
        <v>6.4143681847346298E-2</v>
      </c>
      <c r="G2486" s="154">
        <v>43826</v>
      </c>
      <c r="H2486" s="155">
        <v>1.0912999999999999</v>
      </c>
      <c r="I2486" s="156">
        <v>5.11258118820904</v>
      </c>
      <c r="J2486" s="152" t="s">
        <v>17917</v>
      </c>
      <c r="K2486" s="156">
        <v>0.13755158184319599</v>
      </c>
      <c r="L2486" s="156">
        <v>0.58027079303673101</v>
      </c>
      <c r="M2486" s="185">
        <v>1.3163701593116801</v>
      </c>
      <c r="N2486" s="156">
        <v>2.7340432492273998</v>
      </c>
      <c r="O2486" s="156">
        <v>5.11258118820904</v>
      </c>
      <c r="P2486" s="152" t="s">
        <v>17917</v>
      </c>
      <c r="Q2486" s="156">
        <v>13.2074252243007</v>
      </c>
      <c r="R2486" s="152" t="s">
        <v>17918</v>
      </c>
      <c r="S2486" s="156">
        <v>15.6255914396887</v>
      </c>
      <c r="T2486" s="152" t="s">
        <v>17919</v>
      </c>
      <c r="U2486" s="156">
        <v>18.863108</v>
      </c>
      <c r="V2486" s="152" t="s">
        <v>174</v>
      </c>
      <c r="W2486" s="152" t="s">
        <v>189</v>
      </c>
      <c r="X2486" s="155">
        <v>29.6928871476</v>
      </c>
      <c r="Y2486" s="152" t="s">
        <v>159</v>
      </c>
      <c r="Z2486" s="154">
        <v>42508</v>
      </c>
      <c r="AA2486" s="153" t="s">
        <v>4326</v>
      </c>
      <c r="AB2486" s="152" t="s">
        <v>1544</v>
      </c>
      <c r="AC2486" s="152" t="s">
        <v>215</v>
      </c>
      <c r="AD2486" s="152" t="s">
        <v>177</v>
      </c>
    </row>
    <row r="2487" spans="1:30">
      <c r="A2487" s="189" t="s">
        <v>17920</v>
      </c>
      <c r="B2487" s="189" t="s">
        <v>17921</v>
      </c>
      <c r="C2487" s="154">
        <v>43830</v>
      </c>
      <c r="D2487" s="155">
        <v>1.1679999999999999</v>
      </c>
      <c r="E2487" s="155">
        <v>1.1679999999999999</v>
      </c>
      <c r="F2487" s="156">
        <v>-8.5609108809167906E-3</v>
      </c>
      <c r="G2487" s="154">
        <v>43829</v>
      </c>
      <c r="H2487" s="155">
        <v>1.1680999999999999</v>
      </c>
      <c r="I2487" s="156">
        <v>5.1115910727141802</v>
      </c>
      <c r="J2487" s="152" t="s">
        <v>17922</v>
      </c>
      <c r="K2487" s="156">
        <v>0.13717421124827001</v>
      </c>
      <c r="L2487" s="156">
        <v>0.47311827956987901</v>
      </c>
      <c r="M2487" s="185">
        <v>1.1255411255411201</v>
      </c>
      <c r="N2487" s="156">
        <v>2.76262537392221</v>
      </c>
      <c r="O2487" s="156">
        <v>5.1115910727141802</v>
      </c>
      <c r="P2487" s="152" t="s">
        <v>17922</v>
      </c>
      <c r="Q2487" s="156">
        <v>13.685030173252899</v>
      </c>
      <c r="R2487" s="152" t="s">
        <v>17923</v>
      </c>
      <c r="S2487" s="156">
        <v>16.508728179551099</v>
      </c>
      <c r="T2487" s="152" t="s">
        <v>17924</v>
      </c>
      <c r="U2487" s="156">
        <v>16.8</v>
      </c>
      <c r="V2487" s="152" t="s">
        <v>163</v>
      </c>
      <c r="W2487" s="152" t="s">
        <v>166</v>
      </c>
      <c r="X2487" s="155">
        <v>1.7466329134</v>
      </c>
      <c r="Y2487" s="152" t="s">
        <v>159</v>
      </c>
      <c r="Z2487" s="154">
        <v>42702</v>
      </c>
      <c r="AA2487" s="153" t="s">
        <v>4326</v>
      </c>
      <c r="AB2487" s="152" t="s">
        <v>1142</v>
      </c>
      <c r="AC2487" s="152" t="s">
        <v>266</v>
      </c>
      <c r="AD2487" s="152" t="s">
        <v>272</v>
      </c>
    </row>
    <row r="2488" spans="1:30">
      <c r="A2488" s="189" t="s">
        <v>17925</v>
      </c>
      <c r="B2488" s="189" t="s">
        <v>17926</v>
      </c>
      <c r="C2488" s="154">
        <v>43830</v>
      </c>
      <c r="D2488" s="155">
        <v>1.0334000000000001</v>
      </c>
      <c r="E2488" s="155">
        <v>1.1232</v>
      </c>
      <c r="F2488" s="156">
        <v>4.8407396650222902E-2</v>
      </c>
      <c r="G2488" s="154">
        <v>43826</v>
      </c>
      <c r="H2488" s="155">
        <v>1.0328999999999999</v>
      </c>
      <c r="I2488" s="156">
        <v>5.10522816372288</v>
      </c>
      <c r="J2488" s="152" t="s">
        <v>17927</v>
      </c>
      <c r="K2488" s="156">
        <v>0.19391118867558599</v>
      </c>
      <c r="L2488" s="156">
        <v>0.36907536907537097</v>
      </c>
      <c r="M2488" s="185">
        <v>1.03640410173512</v>
      </c>
      <c r="N2488" s="156">
        <v>2.4377848732041398</v>
      </c>
      <c r="O2488" s="156">
        <v>5.10522816372288</v>
      </c>
      <c r="P2488" s="152" t="s">
        <v>17927</v>
      </c>
      <c r="Q2488" s="156">
        <v>12.041601988466899</v>
      </c>
      <c r="R2488" s="152" t="s">
        <v>17928</v>
      </c>
      <c r="S2488" s="157">
        <v>0</v>
      </c>
      <c r="T2488" s="152"/>
      <c r="U2488" s="156">
        <v>12.69144328</v>
      </c>
      <c r="V2488" s="152" t="s">
        <v>174</v>
      </c>
      <c r="W2488" s="152" t="s">
        <v>95</v>
      </c>
      <c r="X2488" s="155">
        <v>0.12525870389999999</v>
      </c>
      <c r="Y2488" s="152" t="s">
        <v>159</v>
      </c>
      <c r="Z2488" s="154">
        <v>42965</v>
      </c>
      <c r="AA2488" s="153" t="s">
        <v>4326</v>
      </c>
      <c r="AB2488" s="152" t="s">
        <v>313</v>
      </c>
      <c r="AC2488" s="152" t="s">
        <v>314</v>
      </c>
      <c r="AD2488" s="152" t="s">
        <v>229</v>
      </c>
    </row>
    <row r="2489" spans="1:30">
      <c r="A2489" s="189" t="s">
        <v>4054</v>
      </c>
      <c r="B2489" s="189" t="s">
        <v>4055</v>
      </c>
      <c r="C2489" s="154">
        <v>43830</v>
      </c>
      <c r="D2489" s="155">
        <v>1.044</v>
      </c>
      <c r="E2489" s="155">
        <v>1.0940000000000001</v>
      </c>
      <c r="F2489" s="156">
        <v>9.5877277085347101E-2</v>
      </c>
      <c r="G2489" s="154">
        <v>43829</v>
      </c>
      <c r="H2489" s="155">
        <v>1.0429999999999999</v>
      </c>
      <c r="I2489" s="156">
        <v>5.1033474088291797</v>
      </c>
      <c r="J2489" s="152" t="s">
        <v>4117</v>
      </c>
      <c r="K2489" s="156">
        <v>0.28818443804035399</v>
      </c>
      <c r="L2489" s="156">
        <v>0.67502410800387003</v>
      </c>
      <c r="M2489" s="185">
        <v>1.2609493825248499</v>
      </c>
      <c r="N2489" s="156">
        <v>2.4534237619068899</v>
      </c>
      <c r="O2489" s="156">
        <v>5.1033474088291797</v>
      </c>
      <c r="P2489" s="152" t="s">
        <v>4117</v>
      </c>
      <c r="Q2489" s="156">
        <v>5.7120540540540601</v>
      </c>
      <c r="R2489" s="152" t="s">
        <v>6954</v>
      </c>
      <c r="S2489" s="156">
        <v>12.7885561277034</v>
      </c>
      <c r="T2489" s="152" t="s">
        <v>6955</v>
      </c>
      <c r="U2489" s="156">
        <v>9.5176880000000104</v>
      </c>
      <c r="V2489" s="152" t="s">
        <v>163</v>
      </c>
      <c r="W2489" s="152" t="s">
        <v>189</v>
      </c>
      <c r="X2489" s="155">
        <v>2.1236197459000001</v>
      </c>
      <c r="Y2489" s="152" t="s">
        <v>159</v>
      </c>
      <c r="Z2489" s="154">
        <v>42524</v>
      </c>
      <c r="AA2489" s="153" t="s">
        <v>4326</v>
      </c>
      <c r="AB2489" s="152" t="s">
        <v>4056</v>
      </c>
      <c r="AC2489" s="152" t="s">
        <v>240</v>
      </c>
      <c r="AD2489" s="152" t="s">
        <v>229</v>
      </c>
    </row>
    <row r="2490" spans="1:30">
      <c r="A2490" s="189" t="s">
        <v>17929</v>
      </c>
      <c r="B2490" s="189" t="s">
        <v>17930</v>
      </c>
      <c r="C2490" s="154">
        <v>43830</v>
      </c>
      <c r="D2490" s="155">
        <v>0.96799999999999997</v>
      </c>
      <c r="E2490" s="155">
        <v>0.96799999999999997</v>
      </c>
      <c r="F2490" s="156">
        <v>0.134478121444085</v>
      </c>
      <c r="G2490" s="154">
        <v>43829</v>
      </c>
      <c r="H2490" s="155">
        <v>0.9667</v>
      </c>
      <c r="I2490" s="156">
        <v>5.0917381391814098</v>
      </c>
      <c r="J2490" s="152" t="s">
        <v>17931</v>
      </c>
      <c r="K2490" s="156">
        <v>0.90691128948190602</v>
      </c>
      <c r="L2490" s="156">
        <v>2.5532365716707299</v>
      </c>
      <c r="M2490" s="185">
        <v>3.30843116328708</v>
      </c>
      <c r="N2490" s="156">
        <v>3.94072801460324</v>
      </c>
      <c r="O2490" s="156">
        <v>5.0917381391814098</v>
      </c>
      <c r="P2490" s="152" t="s">
        <v>17931</v>
      </c>
      <c r="Q2490" s="156">
        <v>2.2715266772319</v>
      </c>
      <c r="R2490" s="152" t="s">
        <v>17932</v>
      </c>
      <c r="S2490" s="156">
        <v>-0.20618556701030899</v>
      </c>
      <c r="T2490" s="152" t="s">
        <v>17933</v>
      </c>
      <c r="U2490" s="156">
        <v>-3.2</v>
      </c>
      <c r="V2490" s="152" t="s">
        <v>157</v>
      </c>
      <c r="W2490" s="152" t="s">
        <v>186</v>
      </c>
      <c r="X2490" s="155">
        <v>0.40988076449999999</v>
      </c>
      <c r="Y2490" s="152" t="s">
        <v>159</v>
      </c>
      <c r="Z2490" s="154">
        <v>42676</v>
      </c>
      <c r="AA2490" s="153" t="s">
        <v>4326</v>
      </c>
      <c r="AB2490" s="152" t="s">
        <v>17562</v>
      </c>
      <c r="AC2490" s="152" t="s">
        <v>271</v>
      </c>
      <c r="AD2490" s="152" t="s">
        <v>162</v>
      </c>
    </row>
    <row r="2491" spans="1:30">
      <c r="A2491" s="189" t="s">
        <v>1653</v>
      </c>
      <c r="B2491" s="189" t="s">
        <v>1654</v>
      </c>
      <c r="C2491" s="154">
        <v>43830</v>
      </c>
      <c r="D2491" s="155">
        <v>1.0328999999999999</v>
      </c>
      <c r="E2491" s="155">
        <v>1.0929</v>
      </c>
      <c r="F2491" s="156">
        <v>2.9052876234740701E-2</v>
      </c>
      <c r="G2491" s="154">
        <v>43829</v>
      </c>
      <c r="H2491" s="155">
        <v>1.0326</v>
      </c>
      <c r="I2491" s="156">
        <v>5.0908460777617996</v>
      </c>
      <c r="J2491" s="152" t="s">
        <v>17934</v>
      </c>
      <c r="K2491" s="156">
        <v>0.174570846668608</v>
      </c>
      <c r="L2491" s="156">
        <v>0.49620548744891002</v>
      </c>
      <c r="M2491" s="185">
        <v>0.81994261457259698</v>
      </c>
      <c r="N2491" s="156">
        <v>2.59794243230772</v>
      </c>
      <c r="O2491" s="156">
        <v>5.0908460777617996</v>
      </c>
      <c r="P2491" s="152" t="s">
        <v>17934</v>
      </c>
      <c r="Q2491" s="157">
        <v>0</v>
      </c>
      <c r="R2491" s="152"/>
      <c r="S2491" s="157">
        <v>0</v>
      </c>
      <c r="T2491" s="152"/>
      <c r="U2491" s="156">
        <v>9.3936126799999897</v>
      </c>
      <c r="V2491" s="152" t="s">
        <v>174</v>
      </c>
      <c r="W2491" s="152" t="s">
        <v>95</v>
      </c>
      <c r="X2491" s="155">
        <v>7.2275373071000004</v>
      </c>
      <c r="Y2491" s="152" t="s">
        <v>159</v>
      </c>
      <c r="Z2491" s="154">
        <v>43277</v>
      </c>
      <c r="AA2491" s="153" t="s">
        <v>4326</v>
      </c>
      <c r="AB2491" s="152" t="s">
        <v>589</v>
      </c>
      <c r="AC2491" s="152" t="s">
        <v>167</v>
      </c>
      <c r="AD2491" s="152" t="s">
        <v>183</v>
      </c>
    </row>
    <row r="2492" spans="1:30">
      <c r="A2492" s="189" t="s">
        <v>1667</v>
      </c>
      <c r="B2492" s="189" t="s">
        <v>1668</v>
      </c>
      <c r="C2492" s="154">
        <v>43830</v>
      </c>
      <c r="D2492" s="155">
        <v>1.0125999999999999</v>
      </c>
      <c r="E2492" s="155">
        <v>1.1426000000000001</v>
      </c>
      <c r="F2492" s="156">
        <v>1.9755037534573101E-2</v>
      </c>
      <c r="G2492" s="154">
        <v>43829</v>
      </c>
      <c r="H2492" s="155">
        <v>1.0124</v>
      </c>
      <c r="I2492" s="156">
        <v>5.0880907916138796</v>
      </c>
      <c r="J2492" s="152" t="s">
        <v>17935</v>
      </c>
      <c r="K2492" s="156">
        <v>0.13786466077402601</v>
      </c>
      <c r="L2492" s="156">
        <v>0.55717795130019998</v>
      </c>
      <c r="M2492" s="185">
        <v>1.11844026027818</v>
      </c>
      <c r="N2492" s="156">
        <v>2.5748993680303101</v>
      </c>
      <c r="O2492" s="156">
        <v>5.0880907916138796</v>
      </c>
      <c r="P2492" s="152" t="s">
        <v>17935</v>
      </c>
      <c r="Q2492" s="156">
        <v>12.0077057091951</v>
      </c>
      <c r="R2492" s="152" t="s">
        <v>17936</v>
      </c>
      <c r="S2492" s="157">
        <v>0</v>
      </c>
      <c r="T2492" s="152"/>
      <c r="U2492" s="156">
        <v>14.931720159999999</v>
      </c>
      <c r="V2492" s="152" t="s">
        <v>157</v>
      </c>
      <c r="W2492" s="152" t="s">
        <v>95</v>
      </c>
      <c r="X2492" s="155">
        <v>5.6251665385000003</v>
      </c>
      <c r="Y2492" s="152" t="s">
        <v>159</v>
      </c>
      <c r="Z2492" s="154">
        <v>42797</v>
      </c>
      <c r="AA2492" s="153" t="s">
        <v>4326</v>
      </c>
      <c r="AB2492" s="152" t="s">
        <v>1669</v>
      </c>
      <c r="AC2492" s="152" t="s">
        <v>201</v>
      </c>
      <c r="AD2492" s="152" t="s">
        <v>173</v>
      </c>
    </row>
    <row r="2493" spans="1:30">
      <c r="A2493" s="189" t="s">
        <v>1637</v>
      </c>
      <c r="B2493" s="189" t="s">
        <v>1638</v>
      </c>
      <c r="C2493" s="154">
        <v>43830</v>
      </c>
      <c r="D2493" s="155">
        <v>1.0518000000000001</v>
      </c>
      <c r="E2493" s="155">
        <v>1.1317999999999999</v>
      </c>
      <c r="F2493" s="156">
        <v>9.5084149472084208E-3</v>
      </c>
      <c r="G2493" s="154">
        <v>43829</v>
      </c>
      <c r="H2493" s="155">
        <v>1.0517000000000001</v>
      </c>
      <c r="I2493" s="156">
        <v>5.0843580489512004</v>
      </c>
      <c r="J2493" s="152" t="s">
        <v>17937</v>
      </c>
      <c r="K2493" s="156">
        <v>0.17142857142856599</v>
      </c>
      <c r="L2493" s="156">
        <v>0.44885875274568399</v>
      </c>
      <c r="M2493" s="185">
        <v>0.85342443464306605</v>
      </c>
      <c r="N2493" s="156">
        <v>2.6545477209089001</v>
      </c>
      <c r="O2493" s="156">
        <v>5.0843580489512004</v>
      </c>
      <c r="P2493" s="152" t="s">
        <v>17937</v>
      </c>
      <c r="Q2493" s="157">
        <v>0</v>
      </c>
      <c r="R2493" s="152"/>
      <c r="S2493" s="157">
        <v>0</v>
      </c>
      <c r="T2493" s="152"/>
      <c r="U2493" s="156">
        <v>13.48995626</v>
      </c>
      <c r="V2493" s="152" t="s">
        <v>174</v>
      </c>
      <c r="W2493" s="152" t="s">
        <v>95</v>
      </c>
      <c r="X2493" s="155">
        <v>1.4088777527</v>
      </c>
      <c r="Y2493" s="152" t="s">
        <v>159</v>
      </c>
      <c r="Z2493" s="154">
        <v>43126</v>
      </c>
      <c r="AA2493" s="153" t="s">
        <v>4326</v>
      </c>
      <c r="AB2493" s="152" t="s">
        <v>1639</v>
      </c>
      <c r="AC2493" s="152" t="s">
        <v>249</v>
      </c>
      <c r="AD2493" s="152" t="s">
        <v>173</v>
      </c>
    </row>
    <row r="2494" spans="1:30">
      <c r="A2494" s="189" t="s">
        <v>1599</v>
      </c>
      <c r="B2494" s="189" t="s">
        <v>1600</v>
      </c>
      <c r="C2494" s="154">
        <v>43830</v>
      </c>
      <c r="D2494" s="155">
        <v>1.0203</v>
      </c>
      <c r="E2494" s="155">
        <v>1.1083000000000001</v>
      </c>
      <c r="F2494" s="156">
        <v>2.9411764705876399E-2</v>
      </c>
      <c r="G2494" s="154">
        <v>43829</v>
      </c>
      <c r="H2494" s="155">
        <v>1.02</v>
      </c>
      <c r="I2494" s="156">
        <v>5.0794497432478396</v>
      </c>
      <c r="J2494" s="152" t="s">
        <v>17938</v>
      </c>
      <c r="K2494" s="156">
        <v>0.12757605495584001</v>
      </c>
      <c r="L2494" s="156">
        <v>0.33327273929433798</v>
      </c>
      <c r="M2494" s="185">
        <v>0.73549242752587396</v>
      </c>
      <c r="N2494" s="156">
        <v>2.2575109942816001</v>
      </c>
      <c r="O2494" s="156">
        <v>5.0794497432478396</v>
      </c>
      <c r="P2494" s="152" t="s">
        <v>17938</v>
      </c>
      <c r="Q2494" s="157">
        <v>0</v>
      </c>
      <c r="R2494" s="152"/>
      <c r="S2494" s="157">
        <v>0</v>
      </c>
      <c r="T2494" s="152"/>
      <c r="U2494" s="156">
        <v>11.14046276</v>
      </c>
      <c r="V2494" s="152" t="s">
        <v>174</v>
      </c>
      <c r="W2494" s="152" t="s">
        <v>95</v>
      </c>
      <c r="X2494" s="155">
        <v>30.411850695199998</v>
      </c>
      <c r="Y2494" s="152" t="s">
        <v>159</v>
      </c>
      <c r="Z2494" s="154">
        <v>43202</v>
      </c>
      <c r="AA2494" s="153" t="s">
        <v>4326</v>
      </c>
      <c r="AB2494" s="152" t="s">
        <v>1321</v>
      </c>
      <c r="AC2494" s="152" t="s">
        <v>249</v>
      </c>
      <c r="AD2494" s="152" t="s">
        <v>177</v>
      </c>
    </row>
    <row r="2495" spans="1:30">
      <c r="A2495" s="189" t="s">
        <v>17939</v>
      </c>
      <c r="B2495" s="189" t="s">
        <v>17940</v>
      </c>
      <c r="C2495" s="154">
        <v>43830</v>
      </c>
      <c r="D2495" s="155">
        <v>1.18</v>
      </c>
      <c r="E2495" s="155">
        <v>1.226</v>
      </c>
      <c r="F2495" s="156">
        <v>8.4817642069534599E-2</v>
      </c>
      <c r="G2495" s="154">
        <v>43826</v>
      </c>
      <c r="H2495" s="155">
        <v>1.179</v>
      </c>
      <c r="I2495" s="156">
        <v>5.0756901157613399</v>
      </c>
      <c r="J2495" s="152" t="s">
        <v>17941</v>
      </c>
      <c r="K2495" s="156">
        <v>0.25488530161426198</v>
      </c>
      <c r="L2495" s="156">
        <v>0.68259385665529004</v>
      </c>
      <c r="M2495" s="185">
        <v>0.76857386848845499</v>
      </c>
      <c r="N2495" s="156">
        <v>2.7874564459930302</v>
      </c>
      <c r="O2495" s="156">
        <v>5.0756901157613399</v>
      </c>
      <c r="P2495" s="152" t="s">
        <v>17941</v>
      </c>
      <c r="Q2495" s="156">
        <v>10.7981220657277</v>
      </c>
      <c r="R2495" s="152" t="s">
        <v>17942</v>
      </c>
      <c r="S2495" s="156">
        <v>9.4023626666666598</v>
      </c>
      <c r="T2495" s="152" t="s">
        <v>17943</v>
      </c>
      <c r="U2495" s="156">
        <v>23.077658</v>
      </c>
      <c r="V2495" s="152" t="s">
        <v>174</v>
      </c>
      <c r="W2495" s="152" t="s">
        <v>186</v>
      </c>
      <c r="X2495" s="155">
        <v>0.98251604849999996</v>
      </c>
      <c r="Y2495" s="152" t="s">
        <v>159</v>
      </c>
      <c r="Z2495" s="154">
        <v>41863</v>
      </c>
      <c r="AA2495" s="153" t="s">
        <v>4326</v>
      </c>
      <c r="AB2495" s="152" t="s">
        <v>4903</v>
      </c>
      <c r="AC2495" s="152" t="s">
        <v>219</v>
      </c>
      <c r="AD2495" s="152" t="s">
        <v>170</v>
      </c>
    </row>
    <row r="2496" spans="1:30">
      <c r="A2496" s="189" t="s">
        <v>1565</v>
      </c>
      <c r="B2496" s="189" t="s">
        <v>1566</v>
      </c>
      <c r="C2496" s="154">
        <v>43830</v>
      </c>
      <c r="D2496" s="155">
        <v>1.0362</v>
      </c>
      <c r="E2496" s="155">
        <v>1.0562</v>
      </c>
      <c r="F2496" s="156">
        <v>9.6515780330025391E-3</v>
      </c>
      <c r="G2496" s="154">
        <v>43829</v>
      </c>
      <c r="H2496" s="155">
        <v>1.0361</v>
      </c>
      <c r="I2496" s="156">
        <v>5.0751332272184699</v>
      </c>
      <c r="J2496" s="152" t="s">
        <v>17944</v>
      </c>
      <c r="K2496" s="156">
        <v>7.7244570778876406E-2</v>
      </c>
      <c r="L2496" s="156">
        <v>0.27677197379666302</v>
      </c>
      <c r="M2496" s="185">
        <v>0.80313410956290199</v>
      </c>
      <c r="N2496" s="156">
        <v>2.6647783048211702</v>
      </c>
      <c r="O2496" s="156">
        <v>5.0751332272184699</v>
      </c>
      <c r="P2496" s="152" t="s">
        <v>17944</v>
      </c>
      <c r="Q2496" s="157">
        <v>0</v>
      </c>
      <c r="R2496" s="152"/>
      <c r="S2496" s="157">
        <v>0</v>
      </c>
      <c r="T2496" s="152"/>
      <c r="U2496" s="156">
        <v>5.62152392000002</v>
      </c>
      <c r="V2496" s="152" t="s">
        <v>157</v>
      </c>
      <c r="W2496" s="152" t="s">
        <v>95</v>
      </c>
      <c r="X2496" s="155">
        <v>1.1336779735</v>
      </c>
      <c r="Y2496" s="152" t="s">
        <v>159</v>
      </c>
      <c r="Z2496" s="154">
        <v>43406</v>
      </c>
      <c r="AA2496" s="153" t="s">
        <v>4326</v>
      </c>
      <c r="AB2496" s="152" t="s">
        <v>1567</v>
      </c>
      <c r="AC2496" s="152" t="s">
        <v>228</v>
      </c>
      <c r="AD2496" s="152" t="s">
        <v>272</v>
      </c>
    </row>
    <row r="2497" spans="1:30">
      <c r="A2497" s="189" t="s">
        <v>1674</v>
      </c>
      <c r="B2497" s="189" t="s">
        <v>1675</v>
      </c>
      <c r="C2497" s="154">
        <v>43830</v>
      </c>
      <c r="D2497" s="155">
        <v>1.0920000000000001</v>
      </c>
      <c r="E2497" s="155">
        <v>1.147</v>
      </c>
      <c r="F2497" s="156">
        <v>9.1659028414293797E-2</v>
      </c>
      <c r="G2497" s="154">
        <v>43826</v>
      </c>
      <c r="H2497" s="155">
        <v>1.091</v>
      </c>
      <c r="I2497" s="156">
        <v>5.0707627056672697</v>
      </c>
      <c r="J2497" s="152" t="s">
        <v>17945</v>
      </c>
      <c r="K2497" s="156">
        <v>0.27548209366391602</v>
      </c>
      <c r="L2497" s="156">
        <v>0.55248618784529302</v>
      </c>
      <c r="M2497" s="185">
        <v>1.77077686001862</v>
      </c>
      <c r="N2497" s="156">
        <v>3.3112994993377298</v>
      </c>
      <c r="O2497" s="156">
        <v>5.0707627056672697</v>
      </c>
      <c r="P2497" s="152" t="s">
        <v>17945</v>
      </c>
      <c r="Q2497" s="156">
        <v>13.5844015810277</v>
      </c>
      <c r="R2497" s="152" t="s">
        <v>17946</v>
      </c>
      <c r="S2497" s="156">
        <v>13.696750148368</v>
      </c>
      <c r="T2497" s="152" t="s">
        <v>17947</v>
      </c>
      <c r="U2497" s="156">
        <v>14.9474144</v>
      </c>
      <c r="V2497" s="152" t="s">
        <v>174</v>
      </c>
      <c r="W2497" s="152" t="s">
        <v>197</v>
      </c>
      <c r="X2497" s="155">
        <v>0.5102449282</v>
      </c>
      <c r="Y2497" s="152" t="s">
        <v>159</v>
      </c>
      <c r="Z2497" s="154">
        <v>42459</v>
      </c>
      <c r="AA2497" s="153" t="s">
        <v>4326</v>
      </c>
      <c r="AB2497" s="152" t="s">
        <v>5031</v>
      </c>
      <c r="AC2497" s="152" t="s">
        <v>195</v>
      </c>
      <c r="AD2497" s="152" t="s">
        <v>162</v>
      </c>
    </row>
    <row r="2498" spans="1:30">
      <c r="A2498" s="189" t="s">
        <v>726</v>
      </c>
      <c r="B2498" s="189" t="s">
        <v>727</v>
      </c>
      <c r="C2498" s="154">
        <v>43830</v>
      </c>
      <c r="D2498" s="155">
        <v>1.3934</v>
      </c>
      <c r="E2498" s="155">
        <v>1.8685</v>
      </c>
      <c r="F2498" s="156">
        <v>5.0262080850141701E-2</v>
      </c>
      <c r="G2498" s="154">
        <v>43829</v>
      </c>
      <c r="H2498" s="155">
        <v>1.3927</v>
      </c>
      <c r="I2498" s="156">
        <v>5.0652815053551503</v>
      </c>
      <c r="J2498" s="152" t="s">
        <v>690</v>
      </c>
      <c r="K2498" s="156">
        <v>0.24460431654676801</v>
      </c>
      <c r="L2498" s="156">
        <v>0.80696295369093796</v>
      </c>
      <c r="M2498" s="185">
        <v>1.63908389588866</v>
      </c>
      <c r="N2498" s="156">
        <v>3.5248204951661402</v>
      </c>
      <c r="O2498" s="156">
        <v>5.0652815053551503</v>
      </c>
      <c r="P2498" s="152" t="s">
        <v>690</v>
      </c>
      <c r="Q2498" s="156">
        <v>13.125486390424101</v>
      </c>
      <c r="R2498" s="152" t="s">
        <v>791</v>
      </c>
      <c r="S2498" s="156">
        <v>15.311877322808799</v>
      </c>
      <c r="T2498" s="152" t="s">
        <v>6552</v>
      </c>
      <c r="U2498" s="156">
        <v>98.489829999999998</v>
      </c>
      <c r="V2498" s="152" t="s">
        <v>163</v>
      </c>
      <c r="W2498" s="152" t="s">
        <v>189</v>
      </c>
      <c r="X2498" s="155">
        <v>13.2236935012</v>
      </c>
      <c r="Y2498" s="152" t="s">
        <v>159</v>
      </c>
      <c r="Z2498" s="154">
        <v>40760</v>
      </c>
      <c r="AA2498" s="153" t="s">
        <v>4326</v>
      </c>
      <c r="AB2498" s="152" t="s">
        <v>584</v>
      </c>
      <c r="AC2498" s="152" t="s">
        <v>261</v>
      </c>
      <c r="AD2498" s="152" t="s">
        <v>181</v>
      </c>
    </row>
    <row r="2499" spans="1:30">
      <c r="A2499" s="189" t="s">
        <v>1640</v>
      </c>
      <c r="B2499" s="189" t="s">
        <v>1641</v>
      </c>
      <c r="C2499" s="154">
        <v>43830</v>
      </c>
      <c r="D2499" s="155">
        <v>1.0069999999999999</v>
      </c>
      <c r="E2499" s="155">
        <v>1.0536000000000001</v>
      </c>
      <c r="F2499" s="156">
        <v>4.96770988574156E-2</v>
      </c>
      <c r="G2499" s="154">
        <v>43826</v>
      </c>
      <c r="H2499" s="155">
        <v>1.0065</v>
      </c>
      <c r="I2499" s="156">
        <v>5.0608909036564604</v>
      </c>
      <c r="J2499" s="152" t="s">
        <v>17948</v>
      </c>
      <c r="K2499" s="156">
        <v>0.23890105514632401</v>
      </c>
      <c r="L2499" s="156">
        <v>0.428842126259106</v>
      </c>
      <c r="M2499" s="185">
        <v>0.93786918355534898</v>
      </c>
      <c r="N2499" s="156">
        <v>2.3740637453741802</v>
      </c>
      <c r="O2499" s="156">
        <v>5.0608909036564604</v>
      </c>
      <c r="P2499" s="152" t="s">
        <v>17948</v>
      </c>
      <c r="Q2499" s="157">
        <v>0</v>
      </c>
      <c r="R2499" s="152"/>
      <c r="S2499" s="157">
        <v>0</v>
      </c>
      <c r="T2499" s="152"/>
      <c r="U2499" s="156">
        <v>5.4496162000000004</v>
      </c>
      <c r="V2499" s="152" t="s">
        <v>174</v>
      </c>
      <c r="W2499" s="152" t="s">
        <v>95</v>
      </c>
      <c r="X2499" s="155">
        <v>6.6622031496999998</v>
      </c>
      <c r="Y2499" s="152" t="s">
        <v>159</v>
      </c>
      <c r="Z2499" s="154">
        <v>43402</v>
      </c>
      <c r="AA2499" s="153" t="s">
        <v>4326</v>
      </c>
      <c r="AB2499" s="152" t="s">
        <v>5033</v>
      </c>
      <c r="AC2499" s="152" t="s">
        <v>261</v>
      </c>
      <c r="AD2499" s="152" t="s">
        <v>165</v>
      </c>
    </row>
    <row r="2500" spans="1:30">
      <c r="A2500" s="189" t="s">
        <v>1680</v>
      </c>
      <c r="B2500" s="189" t="s">
        <v>1681</v>
      </c>
      <c r="C2500" s="154">
        <v>43830</v>
      </c>
      <c r="D2500" s="155">
        <v>1.0284</v>
      </c>
      <c r="E2500" s="155">
        <v>1.1251</v>
      </c>
      <c r="F2500" s="156">
        <v>2.9180040852066901E-2</v>
      </c>
      <c r="G2500" s="154">
        <v>43829</v>
      </c>
      <c r="H2500" s="155">
        <v>1.0281</v>
      </c>
      <c r="I2500" s="156">
        <v>5.0568477948123496</v>
      </c>
      <c r="J2500" s="152" t="s">
        <v>17949</v>
      </c>
      <c r="K2500" s="156">
        <v>0.155823918971568</v>
      </c>
      <c r="L2500" s="156">
        <v>0.56718169372189098</v>
      </c>
      <c r="M2500" s="185">
        <v>1.3510686008364301</v>
      </c>
      <c r="N2500" s="156">
        <v>2.8826999195708098</v>
      </c>
      <c r="O2500" s="156">
        <v>5.0568477948123496</v>
      </c>
      <c r="P2500" s="152" t="s">
        <v>17949</v>
      </c>
      <c r="Q2500" s="156">
        <v>11.361157599837</v>
      </c>
      <c r="R2500" s="152" t="s">
        <v>17950</v>
      </c>
      <c r="S2500" s="157">
        <v>0</v>
      </c>
      <c r="T2500" s="152"/>
      <c r="U2500" s="156">
        <v>13.053863120000001</v>
      </c>
      <c r="V2500" s="152" t="s">
        <v>163</v>
      </c>
      <c r="W2500" s="152" t="s">
        <v>95</v>
      </c>
      <c r="X2500" s="155">
        <v>12.5874608731</v>
      </c>
      <c r="Y2500" s="152" t="s">
        <v>159</v>
      </c>
      <c r="Z2500" s="154">
        <v>42943</v>
      </c>
      <c r="AA2500" s="153" t="s">
        <v>4326</v>
      </c>
      <c r="AB2500" s="152" t="s">
        <v>1682</v>
      </c>
      <c r="AC2500" s="152" t="s">
        <v>511</v>
      </c>
      <c r="AD2500" s="152" t="s">
        <v>235</v>
      </c>
    </row>
    <row r="2501" spans="1:30">
      <c r="A2501" s="189" t="s">
        <v>4148</v>
      </c>
      <c r="B2501" s="189" t="s">
        <v>4149</v>
      </c>
      <c r="C2501" s="154">
        <v>43830</v>
      </c>
      <c r="D2501" s="155">
        <v>1.6419999999999999</v>
      </c>
      <c r="E2501" s="155">
        <v>1.7569999999999999</v>
      </c>
      <c r="F2501" s="156">
        <v>0.183038438071985</v>
      </c>
      <c r="G2501" s="154">
        <v>43829</v>
      </c>
      <c r="H2501" s="155">
        <v>1.639</v>
      </c>
      <c r="I2501" s="156">
        <v>5.0543825975687797</v>
      </c>
      <c r="J2501" s="152" t="s">
        <v>6956</v>
      </c>
      <c r="K2501" s="156">
        <v>0.92194222495390299</v>
      </c>
      <c r="L2501" s="156">
        <v>2.3052959501557599</v>
      </c>
      <c r="M2501" s="185">
        <v>1.9875776397515399</v>
      </c>
      <c r="N2501" s="156">
        <v>2.05096333126165</v>
      </c>
      <c r="O2501" s="156">
        <v>5.0543825975687797</v>
      </c>
      <c r="P2501" s="152" t="s">
        <v>6956</v>
      </c>
      <c r="Q2501" s="156">
        <v>2.4329382407984999</v>
      </c>
      <c r="R2501" s="152" t="s">
        <v>6957</v>
      </c>
      <c r="S2501" s="156">
        <v>6.6926575698505504</v>
      </c>
      <c r="T2501" s="152" t="s">
        <v>6958</v>
      </c>
      <c r="U2501" s="156">
        <v>82.785633799999999</v>
      </c>
      <c r="V2501" s="152" t="s">
        <v>157</v>
      </c>
      <c r="W2501" s="152" t="s">
        <v>158</v>
      </c>
      <c r="X2501" s="155">
        <v>1.3242544869999999</v>
      </c>
      <c r="Y2501" s="152" t="s">
        <v>159</v>
      </c>
      <c r="Z2501" s="154">
        <v>39966</v>
      </c>
      <c r="AA2501" s="153" t="s">
        <v>4326</v>
      </c>
      <c r="AB2501" s="152" t="s">
        <v>287</v>
      </c>
      <c r="AC2501" s="152" t="s">
        <v>246</v>
      </c>
      <c r="AD2501" s="152" t="s">
        <v>173</v>
      </c>
    </row>
    <row r="2502" spans="1:30">
      <c r="A2502" s="189" t="s">
        <v>17951</v>
      </c>
      <c r="B2502" s="189" t="s">
        <v>17952</v>
      </c>
      <c r="C2502" s="154">
        <v>43830</v>
      </c>
      <c r="D2502" s="155">
        <v>1.1499999999999999</v>
      </c>
      <c r="E2502" s="155">
        <v>1.1950000000000001</v>
      </c>
      <c r="F2502" s="156">
        <v>0</v>
      </c>
      <c r="G2502" s="154">
        <v>43829</v>
      </c>
      <c r="H2502" s="155">
        <v>1.1499999999999999</v>
      </c>
      <c r="I2502" s="156">
        <v>5.0527524143985696</v>
      </c>
      <c r="J2502" s="152" t="s">
        <v>17953</v>
      </c>
      <c r="K2502" s="156">
        <v>0.17421602787455201</v>
      </c>
      <c r="L2502" s="156">
        <v>0.52447552447550705</v>
      </c>
      <c r="M2502" s="185">
        <v>1.14335777438845</v>
      </c>
      <c r="N2502" s="156">
        <v>2.4955417018535302</v>
      </c>
      <c r="O2502" s="156">
        <v>5.0527524143985696</v>
      </c>
      <c r="P2502" s="152" t="s">
        <v>17953</v>
      </c>
      <c r="Q2502" s="156">
        <v>15.1637006737247</v>
      </c>
      <c r="R2502" s="152" t="s">
        <v>17954</v>
      </c>
      <c r="S2502" s="156">
        <v>17.539376227897801</v>
      </c>
      <c r="T2502" s="152" t="s">
        <v>17955</v>
      </c>
      <c r="U2502" s="156">
        <v>19.655085</v>
      </c>
      <c r="V2502" s="152" t="s">
        <v>163</v>
      </c>
      <c r="W2502" s="152" t="s">
        <v>166</v>
      </c>
      <c r="X2502" s="155">
        <v>2.9567272000000002E-3</v>
      </c>
      <c r="Y2502" s="152" t="s">
        <v>159</v>
      </c>
      <c r="Z2502" s="154">
        <v>42438</v>
      </c>
      <c r="AA2502" s="153" t="s">
        <v>4326</v>
      </c>
      <c r="AB2502" s="152" t="s">
        <v>668</v>
      </c>
      <c r="AC2502" s="152" t="s">
        <v>215</v>
      </c>
      <c r="AD2502" s="152" t="s">
        <v>185</v>
      </c>
    </row>
    <row r="2503" spans="1:30">
      <c r="A2503" s="189" t="s">
        <v>9158</v>
      </c>
      <c r="B2503" s="189" t="s">
        <v>9159</v>
      </c>
      <c r="C2503" s="154">
        <v>43830</v>
      </c>
      <c r="D2503" s="155">
        <v>1.0608</v>
      </c>
      <c r="E2503" s="155">
        <v>1.1786000000000001</v>
      </c>
      <c r="F2503" s="156">
        <v>0</v>
      </c>
      <c r="G2503" s="154">
        <v>43829</v>
      </c>
      <c r="H2503" s="155">
        <v>1.0608</v>
      </c>
      <c r="I2503" s="156">
        <v>5.0505050505050297</v>
      </c>
      <c r="J2503" s="152" t="s">
        <v>12591</v>
      </c>
      <c r="K2503" s="156">
        <v>0.67381607668215104</v>
      </c>
      <c r="L2503" s="156">
        <v>1.7066155321188801</v>
      </c>
      <c r="M2503" s="185">
        <v>3.2609753723352202</v>
      </c>
      <c r="N2503" s="156">
        <v>3.2408759124087299</v>
      </c>
      <c r="O2503" s="156">
        <v>5.0505050505050297</v>
      </c>
      <c r="P2503" s="152" t="s">
        <v>12591</v>
      </c>
      <c r="Q2503" s="156">
        <v>6.0211870254995299</v>
      </c>
      <c r="R2503" s="152" t="s">
        <v>12592</v>
      </c>
      <c r="S2503" s="156">
        <v>13.3022352469195</v>
      </c>
      <c r="T2503" s="152" t="s">
        <v>12593</v>
      </c>
      <c r="U2503" s="156">
        <v>18.616110079999999</v>
      </c>
      <c r="V2503" s="152" t="s">
        <v>163</v>
      </c>
      <c r="W2503" s="152" t="s">
        <v>166</v>
      </c>
      <c r="X2503" s="155">
        <v>1.3793684841</v>
      </c>
      <c r="Y2503" s="152" t="s">
        <v>159</v>
      </c>
      <c r="Z2503" s="154">
        <v>42122</v>
      </c>
      <c r="AA2503" s="153" t="s">
        <v>4326</v>
      </c>
      <c r="AB2503" s="152" t="s">
        <v>12051</v>
      </c>
      <c r="AC2503" s="152" t="s">
        <v>331</v>
      </c>
      <c r="AD2503" s="152" t="s">
        <v>185</v>
      </c>
    </row>
    <row r="2504" spans="1:30">
      <c r="A2504" s="189" t="s">
        <v>17956</v>
      </c>
      <c r="B2504" s="189" t="s">
        <v>17957</v>
      </c>
      <c r="C2504" s="154">
        <v>43830</v>
      </c>
      <c r="D2504" s="155">
        <v>1.0349999999999999</v>
      </c>
      <c r="E2504" s="155">
        <v>1.5629999999999999</v>
      </c>
      <c r="F2504" s="156">
        <v>0</v>
      </c>
      <c r="G2504" s="154">
        <v>43829</v>
      </c>
      <c r="H2504" s="155">
        <v>1.0349999999999999</v>
      </c>
      <c r="I2504" s="156">
        <v>5.04796938038454</v>
      </c>
      <c r="J2504" s="152" t="s">
        <v>17958</v>
      </c>
      <c r="K2504" s="156">
        <v>0.19361084220716701</v>
      </c>
      <c r="L2504" s="156">
        <v>0.38797284190107401</v>
      </c>
      <c r="M2504" s="185">
        <v>0.68092052221546495</v>
      </c>
      <c r="N2504" s="156">
        <v>2.2727137320528499</v>
      </c>
      <c r="O2504" s="156">
        <v>5.04796938038454</v>
      </c>
      <c r="P2504" s="152" t="s">
        <v>17958</v>
      </c>
      <c r="Q2504" s="156">
        <v>13.388261845367801</v>
      </c>
      <c r="R2504" s="152" t="s">
        <v>17959</v>
      </c>
      <c r="S2504" s="156">
        <v>14.689083204970499</v>
      </c>
      <c r="T2504" s="152" t="s">
        <v>17960</v>
      </c>
      <c r="U2504" s="156">
        <v>56.347099999999998</v>
      </c>
      <c r="V2504" s="152" t="s">
        <v>174</v>
      </c>
      <c r="W2504" s="152" t="s">
        <v>166</v>
      </c>
      <c r="X2504" s="155">
        <v>0.26067499659999999</v>
      </c>
      <c r="Y2504" s="152" t="s">
        <v>159</v>
      </c>
      <c r="Z2504" s="154">
        <v>41360</v>
      </c>
      <c r="AA2504" s="153" t="s">
        <v>4326</v>
      </c>
      <c r="AB2504" s="152" t="s">
        <v>588</v>
      </c>
      <c r="AC2504" s="152" t="s">
        <v>394</v>
      </c>
      <c r="AD2504" s="152" t="s">
        <v>162</v>
      </c>
    </row>
    <row r="2505" spans="1:30">
      <c r="A2505" s="189" t="s">
        <v>1672</v>
      </c>
      <c r="B2505" s="189" t="s">
        <v>1673</v>
      </c>
      <c r="C2505" s="154">
        <v>43830</v>
      </c>
      <c r="D2505" s="155">
        <v>1.143</v>
      </c>
      <c r="E2505" s="155">
        <v>1.4119999999999999</v>
      </c>
      <c r="F2505" s="156">
        <v>0</v>
      </c>
      <c r="G2505" s="154">
        <v>43829</v>
      </c>
      <c r="H2505" s="155">
        <v>1.143</v>
      </c>
      <c r="I2505" s="156">
        <v>5.0472962941357702</v>
      </c>
      <c r="J2505" s="152" t="s">
        <v>17961</v>
      </c>
      <c r="K2505" s="156">
        <v>0.175284837861515</v>
      </c>
      <c r="L2505" s="156">
        <v>0.52770448548812598</v>
      </c>
      <c r="M2505" s="185">
        <v>1.1494690115738699</v>
      </c>
      <c r="N2505" s="156">
        <v>2.5834140524454901</v>
      </c>
      <c r="O2505" s="156">
        <v>5.0472962941357702</v>
      </c>
      <c r="P2505" s="152" t="s">
        <v>17961</v>
      </c>
      <c r="Q2505" s="156">
        <v>12.245731556104399</v>
      </c>
      <c r="R2505" s="152" t="s">
        <v>17962</v>
      </c>
      <c r="S2505" s="156">
        <v>14.2055706991615</v>
      </c>
      <c r="T2505" s="152" t="s">
        <v>17963</v>
      </c>
      <c r="U2505" s="156">
        <v>45.694323799999999</v>
      </c>
      <c r="V2505" s="152" t="s">
        <v>157</v>
      </c>
      <c r="W2505" s="152" t="s">
        <v>166</v>
      </c>
      <c r="X2505" s="155">
        <v>19.491986662399999</v>
      </c>
      <c r="Y2505" s="152" t="s">
        <v>159</v>
      </c>
      <c r="Z2505" s="154">
        <v>41527</v>
      </c>
      <c r="AA2505" s="153" t="s">
        <v>4326</v>
      </c>
      <c r="AB2505" s="152" t="s">
        <v>639</v>
      </c>
      <c r="AC2505" s="152" t="s">
        <v>167</v>
      </c>
      <c r="AD2505" s="152" t="s">
        <v>173</v>
      </c>
    </row>
    <row r="2506" spans="1:30">
      <c r="A2506" s="189" t="s">
        <v>1845</v>
      </c>
      <c r="B2506" s="189" t="s">
        <v>1846</v>
      </c>
      <c r="C2506" s="154">
        <v>43830</v>
      </c>
      <c r="D2506" s="155">
        <v>1.0448</v>
      </c>
      <c r="E2506" s="155">
        <v>1.0448</v>
      </c>
      <c r="F2506" s="156">
        <v>5.7460256655806702E-2</v>
      </c>
      <c r="G2506" s="154">
        <v>43826</v>
      </c>
      <c r="H2506" s="155">
        <v>1.0442</v>
      </c>
      <c r="I2506" s="156">
        <v>5.04725517796098</v>
      </c>
      <c r="J2506" s="152" t="s">
        <v>17964</v>
      </c>
      <c r="K2506" s="156">
        <v>0.26871401151630703</v>
      </c>
      <c r="L2506" s="156">
        <v>0.79104765579779901</v>
      </c>
      <c r="M2506" s="185">
        <v>1.7926734216679601</v>
      </c>
      <c r="N2506" s="156">
        <v>3.2309060369528702</v>
      </c>
      <c r="O2506" s="156">
        <v>5.04725517796098</v>
      </c>
      <c r="P2506" s="152" t="s">
        <v>17964</v>
      </c>
      <c r="Q2506" s="156">
        <v>4.8259255543292801</v>
      </c>
      <c r="R2506" s="152" t="s">
        <v>17965</v>
      </c>
      <c r="S2506" s="157">
        <v>0</v>
      </c>
      <c r="T2506" s="152"/>
      <c r="U2506" s="156">
        <v>4.4800000000000004</v>
      </c>
      <c r="V2506" s="152" t="s">
        <v>174</v>
      </c>
      <c r="W2506" s="152" t="s">
        <v>95</v>
      </c>
      <c r="X2506" s="155">
        <v>10.6051059205</v>
      </c>
      <c r="Y2506" s="152" t="s">
        <v>159</v>
      </c>
      <c r="Z2506" s="154">
        <v>43005</v>
      </c>
      <c r="AA2506" s="153" t="s">
        <v>4326</v>
      </c>
      <c r="AB2506" s="152" t="s">
        <v>1049</v>
      </c>
      <c r="AC2506" s="152" t="s">
        <v>211</v>
      </c>
      <c r="AD2506" s="152" t="s">
        <v>338</v>
      </c>
    </row>
    <row r="2507" spans="1:30">
      <c r="A2507" s="189" t="s">
        <v>1678</v>
      </c>
      <c r="B2507" s="189" t="s">
        <v>1679</v>
      </c>
      <c r="C2507" s="154">
        <v>43830</v>
      </c>
      <c r="D2507" s="155">
        <v>1.0170999999999999</v>
      </c>
      <c r="E2507" s="155">
        <v>1.0550999999999999</v>
      </c>
      <c r="F2507" s="156">
        <v>9.8415510284421401E-2</v>
      </c>
      <c r="G2507" s="154">
        <v>43826</v>
      </c>
      <c r="H2507" s="155">
        <v>1.0161</v>
      </c>
      <c r="I2507" s="156">
        <v>5.0458289693593104</v>
      </c>
      <c r="J2507" s="152" t="s">
        <v>17966</v>
      </c>
      <c r="K2507" s="156">
        <v>0.31561297958377499</v>
      </c>
      <c r="L2507" s="156">
        <v>0.55357633919098104</v>
      </c>
      <c r="M2507" s="185">
        <v>1.1905111471262799</v>
      </c>
      <c r="N2507" s="156">
        <v>3.4420625239876199</v>
      </c>
      <c r="O2507" s="156">
        <v>5.0458289693593104</v>
      </c>
      <c r="P2507" s="152" t="s">
        <v>17966</v>
      </c>
      <c r="Q2507" s="157">
        <v>0</v>
      </c>
      <c r="R2507" s="152"/>
      <c r="S2507" s="157">
        <v>0</v>
      </c>
      <c r="T2507" s="152"/>
      <c r="U2507" s="156">
        <v>5.5920672799999904</v>
      </c>
      <c r="V2507" s="152" t="s">
        <v>174</v>
      </c>
      <c r="W2507" s="152" t="s">
        <v>95</v>
      </c>
      <c r="X2507" s="155">
        <v>51.555695182000001</v>
      </c>
      <c r="Y2507" s="152" t="s">
        <v>159</v>
      </c>
      <c r="Z2507" s="154">
        <v>43426</v>
      </c>
      <c r="AA2507" s="153" t="s">
        <v>4326</v>
      </c>
      <c r="AB2507" s="152" t="s">
        <v>5042</v>
      </c>
      <c r="AC2507" s="152" t="s">
        <v>182</v>
      </c>
      <c r="AD2507" s="152" t="s">
        <v>241</v>
      </c>
    </row>
    <row r="2508" spans="1:30">
      <c r="A2508" s="189" t="s">
        <v>1693</v>
      </c>
      <c r="B2508" s="189" t="s">
        <v>1694</v>
      </c>
      <c r="C2508" s="154">
        <v>43830</v>
      </c>
      <c r="D2508" s="155">
        <v>1.077</v>
      </c>
      <c r="E2508" s="155">
        <v>1.145</v>
      </c>
      <c r="F2508" s="156">
        <v>0</v>
      </c>
      <c r="G2508" s="154">
        <v>43826</v>
      </c>
      <c r="H2508" s="155">
        <v>1.077</v>
      </c>
      <c r="I2508" s="156">
        <v>5.0425745454786197</v>
      </c>
      <c r="J2508" s="152" t="s">
        <v>17967</v>
      </c>
      <c r="K2508" s="156">
        <v>0.27932960893853398</v>
      </c>
      <c r="L2508" s="156">
        <v>0.56022408963584602</v>
      </c>
      <c r="M2508" s="185">
        <v>1.7958469338642999</v>
      </c>
      <c r="N2508" s="156">
        <v>3.5576981307965698</v>
      </c>
      <c r="O2508" s="156">
        <v>5.0425745454786197</v>
      </c>
      <c r="P2508" s="152" t="s">
        <v>17967</v>
      </c>
      <c r="Q2508" s="156">
        <v>13.454392326898301</v>
      </c>
      <c r="R2508" s="152" t="s">
        <v>17968</v>
      </c>
      <c r="S2508" s="156">
        <v>12.777013935230601</v>
      </c>
      <c r="T2508" s="152" t="s">
        <v>17969</v>
      </c>
      <c r="U2508" s="156">
        <v>14.9197772</v>
      </c>
      <c r="V2508" s="152" t="s">
        <v>174</v>
      </c>
      <c r="W2508" s="152" t="s">
        <v>166</v>
      </c>
      <c r="X2508" s="155">
        <v>2.3445473323999999</v>
      </c>
      <c r="Y2508" s="152" t="s">
        <v>159</v>
      </c>
      <c r="Z2508" s="154">
        <v>42404</v>
      </c>
      <c r="AA2508" s="153" t="s">
        <v>4326</v>
      </c>
      <c r="AB2508" s="152" t="s">
        <v>1376</v>
      </c>
      <c r="AC2508" s="152" t="s">
        <v>195</v>
      </c>
      <c r="AD2508" s="152" t="s">
        <v>241</v>
      </c>
    </row>
    <row r="2509" spans="1:30">
      <c r="A2509" s="189" t="s">
        <v>937</v>
      </c>
      <c r="B2509" s="189" t="s">
        <v>938</v>
      </c>
      <c r="C2509" s="154">
        <v>43830</v>
      </c>
      <c r="D2509" s="155">
        <v>1.0544</v>
      </c>
      <c r="E2509" s="155">
        <v>1.0544</v>
      </c>
      <c r="F2509" s="156">
        <v>9.4849663283684896E-3</v>
      </c>
      <c r="G2509" s="154">
        <v>43829</v>
      </c>
      <c r="H2509" s="155">
        <v>1.0543</v>
      </c>
      <c r="I2509" s="156">
        <v>5.0408447897987596</v>
      </c>
      <c r="J2509" s="152" t="s">
        <v>939</v>
      </c>
      <c r="K2509" s="156">
        <v>0.12344506694521699</v>
      </c>
      <c r="L2509" s="156">
        <v>0.505194928986758</v>
      </c>
      <c r="M2509" s="185">
        <v>1.2483195698098599</v>
      </c>
      <c r="N2509" s="156">
        <v>2.4883359253499302</v>
      </c>
      <c r="O2509" s="156">
        <v>5.0408447897987596</v>
      </c>
      <c r="P2509" s="152" t="s">
        <v>939</v>
      </c>
      <c r="Q2509" s="157">
        <v>0</v>
      </c>
      <c r="R2509" s="152"/>
      <c r="S2509" s="157">
        <v>0</v>
      </c>
      <c r="T2509" s="152"/>
      <c r="U2509" s="156">
        <v>5.44</v>
      </c>
      <c r="V2509" s="152" t="s">
        <v>163</v>
      </c>
      <c r="W2509" s="152" t="s">
        <v>95</v>
      </c>
      <c r="X2509" s="155">
        <v>3.7528761578999998</v>
      </c>
      <c r="Y2509" s="152" t="s">
        <v>159</v>
      </c>
      <c r="Z2509" s="154">
        <v>43434</v>
      </c>
      <c r="AA2509" s="153" t="s">
        <v>4326</v>
      </c>
      <c r="AB2509" s="152" t="s">
        <v>6454</v>
      </c>
      <c r="AC2509" s="152" t="s">
        <v>215</v>
      </c>
      <c r="AD2509" s="152" t="s">
        <v>183</v>
      </c>
    </row>
    <row r="2510" spans="1:30">
      <c r="A2510" s="189" t="s">
        <v>17970</v>
      </c>
      <c r="B2510" s="189" t="s">
        <v>17971</v>
      </c>
      <c r="C2510" s="154">
        <v>43830</v>
      </c>
      <c r="D2510" s="155">
        <v>1.0867</v>
      </c>
      <c r="E2510" s="155">
        <v>1.0867</v>
      </c>
      <c r="F2510" s="156">
        <v>6.4456721915278306E-2</v>
      </c>
      <c r="G2510" s="154">
        <v>43829</v>
      </c>
      <c r="H2510" s="155">
        <v>1.0860000000000001</v>
      </c>
      <c r="I2510" s="156">
        <v>5.0357626135704701</v>
      </c>
      <c r="J2510" s="152" t="s">
        <v>17972</v>
      </c>
      <c r="K2510" s="156">
        <v>0.28608342561831901</v>
      </c>
      <c r="L2510" s="156">
        <v>0.74163344766849004</v>
      </c>
      <c r="M2510" s="185">
        <v>1.4753945279671301</v>
      </c>
      <c r="N2510" s="156">
        <v>2.7223745155496699</v>
      </c>
      <c r="O2510" s="156">
        <v>5.0357626135704701</v>
      </c>
      <c r="P2510" s="152" t="s">
        <v>17972</v>
      </c>
      <c r="Q2510" s="157">
        <v>0</v>
      </c>
      <c r="R2510" s="152"/>
      <c r="S2510" s="157">
        <v>0</v>
      </c>
      <c r="T2510" s="152"/>
      <c r="U2510" s="156">
        <v>8.67</v>
      </c>
      <c r="V2510" s="152" t="s">
        <v>157</v>
      </c>
      <c r="W2510" s="152" t="s">
        <v>95</v>
      </c>
      <c r="X2510" s="155">
        <v>0.65488696000000002</v>
      </c>
      <c r="Y2510" s="152" t="s">
        <v>159</v>
      </c>
      <c r="Z2510" s="154">
        <v>43257</v>
      </c>
      <c r="AA2510" s="153" t="s">
        <v>4326</v>
      </c>
      <c r="AB2510" s="152" t="s">
        <v>1685</v>
      </c>
      <c r="AC2510" s="152" t="s">
        <v>214</v>
      </c>
      <c r="AD2510" s="152" t="s">
        <v>207</v>
      </c>
    </row>
    <row r="2511" spans="1:30">
      <c r="A2511" s="189" t="s">
        <v>1697</v>
      </c>
      <c r="B2511" s="189" t="s">
        <v>1698</v>
      </c>
      <c r="C2511" s="154">
        <v>43830</v>
      </c>
      <c r="D2511" s="155">
        <v>1.1066</v>
      </c>
      <c r="E2511" s="155">
        <v>1.1151</v>
      </c>
      <c r="F2511" s="156">
        <v>4.5203869451214997E-2</v>
      </c>
      <c r="G2511" s="154">
        <v>43829</v>
      </c>
      <c r="H2511" s="155">
        <v>1.1061000000000001</v>
      </c>
      <c r="I2511" s="156">
        <v>5.0303720577069004</v>
      </c>
      <c r="J2511" s="152" t="s">
        <v>17973</v>
      </c>
      <c r="K2511" s="156">
        <v>0.144796380090501</v>
      </c>
      <c r="L2511" s="156">
        <v>0.55429350295319602</v>
      </c>
      <c r="M2511" s="185">
        <v>1.09629088251416</v>
      </c>
      <c r="N2511" s="156">
        <v>2.65306122448979</v>
      </c>
      <c r="O2511" s="156">
        <v>5.0303720577069004</v>
      </c>
      <c r="P2511" s="152" t="s">
        <v>17973</v>
      </c>
      <c r="Q2511" s="156">
        <v>11.5374918724383</v>
      </c>
      <c r="R2511" s="152" t="s">
        <v>17974</v>
      </c>
      <c r="S2511" s="156">
        <v>12.255712969111601</v>
      </c>
      <c r="T2511" s="152" t="s">
        <v>17975</v>
      </c>
      <c r="U2511" s="156">
        <v>11.57095312</v>
      </c>
      <c r="V2511" s="152" t="s">
        <v>174</v>
      </c>
      <c r="W2511" s="152" t="s">
        <v>189</v>
      </c>
      <c r="X2511" s="155">
        <v>10.947233820399999</v>
      </c>
      <c r="Y2511" s="152" t="s">
        <v>159</v>
      </c>
      <c r="Z2511" s="154">
        <v>42597</v>
      </c>
      <c r="AA2511" s="153" t="s">
        <v>4326</v>
      </c>
      <c r="AB2511" s="152" t="s">
        <v>754</v>
      </c>
      <c r="AC2511" s="152" t="s">
        <v>265</v>
      </c>
      <c r="AD2511" s="152" t="s">
        <v>181</v>
      </c>
    </row>
    <row r="2512" spans="1:30">
      <c r="A2512" s="189" t="s">
        <v>17976</v>
      </c>
      <c r="B2512" s="189" t="s">
        <v>17977</v>
      </c>
      <c r="C2512" s="154">
        <v>43830</v>
      </c>
      <c r="D2512" s="155">
        <v>1.1177999999999999</v>
      </c>
      <c r="E2512" s="155">
        <v>1.3078000000000001</v>
      </c>
      <c r="F2512" s="156">
        <v>0</v>
      </c>
      <c r="G2512" s="154">
        <v>43829</v>
      </c>
      <c r="H2512" s="155">
        <v>1.1177999999999999</v>
      </c>
      <c r="I2512" s="156">
        <v>5.0267781640514801</v>
      </c>
      <c r="J2512" s="152" t="s">
        <v>17978</v>
      </c>
      <c r="K2512" s="156">
        <v>8.0580177276391607E-2</v>
      </c>
      <c r="L2512" s="156">
        <v>0.44931703810207502</v>
      </c>
      <c r="M2512" s="185">
        <v>1.1034732272069501</v>
      </c>
      <c r="N2512" s="156">
        <v>2.4940399779937499</v>
      </c>
      <c r="O2512" s="156">
        <v>5.0267781640514801</v>
      </c>
      <c r="P2512" s="152" t="s">
        <v>17978</v>
      </c>
      <c r="Q2512" s="156">
        <v>5.3038153556288101</v>
      </c>
      <c r="R2512" s="152" t="s">
        <v>17979</v>
      </c>
      <c r="S2512" s="156">
        <v>7.6049287639584104</v>
      </c>
      <c r="T2512" s="152" t="s">
        <v>17980</v>
      </c>
      <c r="U2512" s="156">
        <v>11.5569088758389</v>
      </c>
      <c r="V2512" s="152" t="s">
        <v>227</v>
      </c>
      <c r="W2512" s="152" t="s">
        <v>158</v>
      </c>
      <c r="X2512" s="155">
        <v>0.31177190580000003</v>
      </c>
      <c r="Y2512" s="152" t="s">
        <v>159</v>
      </c>
      <c r="Z2512" s="154">
        <v>42114</v>
      </c>
      <c r="AA2512" s="153" t="s">
        <v>4326</v>
      </c>
      <c r="AB2512" s="152" t="s">
        <v>17693</v>
      </c>
      <c r="AC2512" s="152" t="s">
        <v>217</v>
      </c>
      <c r="AD2512" s="152" t="s">
        <v>272</v>
      </c>
    </row>
    <row r="2513" spans="1:30">
      <c r="A2513" s="189" t="s">
        <v>9160</v>
      </c>
      <c r="B2513" s="189" t="s">
        <v>9161</v>
      </c>
      <c r="C2513" s="154">
        <v>43830</v>
      </c>
      <c r="D2513" s="155">
        <v>0.98299999999999998</v>
      </c>
      <c r="E2513" s="155">
        <v>0.98299999999999998</v>
      </c>
      <c r="F2513" s="156">
        <v>0.51124744376278197</v>
      </c>
      <c r="G2513" s="154">
        <v>43829</v>
      </c>
      <c r="H2513" s="155">
        <v>0.97799999999999998</v>
      </c>
      <c r="I2513" s="156">
        <v>5.0213675213675097</v>
      </c>
      <c r="J2513" s="152" t="s">
        <v>12594</v>
      </c>
      <c r="K2513" s="156">
        <v>1.4447884416924699</v>
      </c>
      <c r="L2513" s="156">
        <v>6.6160520607375197</v>
      </c>
      <c r="M2513" s="185">
        <v>12.7293577981651</v>
      </c>
      <c r="N2513" s="156">
        <v>17.023809523809501</v>
      </c>
      <c r="O2513" s="156">
        <v>5.0213675213675097</v>
      </c>
      <c r="P2513" s="152" t="s">
        <v>12594</v>
      </c>
      <c r="Q2513" s="156">
        <v>-11.0407239819005</v>
      </c>
      <c r="R2513" s="152" t="s">
        <v>12595</v>
      </c>
      <c r="S2513" s="156">
        <v>-6.55893536121674</v>
      </c>
      <c r="T2513" s="152" t="s">
        <v>12596</v>
      </c>
      <c r="U2513" s="156">
        <v>-1.7</v>
      </c>
      <c r="V2513" s="152" t="s">
        <v>163</v>
      </c>
      <c r="W2513" s="152" t="s">
        <v>186</v>
      </c>
      <c r="X2513" s="155">
        <v>0.78519584350000005</v>
      </c>
      <c r="Y2513" s="152" t="s">
        <v>159</v>
      </c>
      <c r="Z2513" s="154">
        <v>42142</v>
      </c>
      <c r="AA2513" s="153" t="s">
        <v>4326</v>
      </c>
      <c r="AB2513" s="152" t="s">
        <v>620</v>
      </c>
      <c r="AC2513" s="152" t="s">
        <v>231</v>
      </c>
      <c r="AD2513" s="152" t="s">
        <v>540</v>
      </c>
    </row>
    <row r="2514" spans="1:30">
      <c r="A2514" s="189" t="s">
        <v>1635</v>
      </c>
      <c r="B2514" s="189" t="s">
        <v>1636</v>
      </c>
      <c r="C2514" s="154">
        <v>43830</v>
      </c>
      <c r="D2514" s="155">
        <v>1.0303</v>
      </c>
      <c r="E2514" s="155">
        <v>1.1503000000000001</v>
      </c>
      <c r="F2514" s="156">
        <v>0</v>
      </c>
      <c r="G2514" s="154">
        <v>43829</v>
      </c>
      <c r="H2514" s="155">
        <v>1.0303</v>
      </c>
      <c r="I2514" s="156">
        <v>5.0198805286849497</v>
      </c>
      <c r="J2514" s="152" t="s">
        <v>17981</v>
      </c>
      <c r="K2514" s="156">
        <v>7.7707625060705304E-2</v>
      </c>
      <c r="L2514" s="156">
        <v>0.37840922080278699</v>
      </c>
      <c r="M2514" s="185">
        <v>0.97962650534038498</v>
      </c>
      <c r="N2514" s="156">
        <v>2.6756795583227202</v>
      </c>
      <c r="O2514" s="156">
        <v>5.0198805286849497</v>
      </c>
      <c r="P2514" s="152" t="s">
        <v>17981</v>
      </c>
      <c r="Q2514" s="156">
        <v>12.497926386655299</v>
      </c>
      <c r="R2514" s="152" t="s">
        <v>17982</v>
      </c>
      <c r="S2514" s="157">
        <v>0</v>
      </c>
      <c r="T2514" s="152"/>
      <c r="U2514" s="156">
        <v>15.715980869999999</v>
      </c>
      <c r="V2514" s="152" t="s">
        <v>163</v>
      </c>
      <c r="W2514" s="152" t="s">
        <v>95</v>
      </c>
      <c r="X2514" s="155">
        <v>10.3708355685</v>
      </c>
      <c r="Y2514" s="152" t="s">
        <v>159</v>
      </c>
      <c r="Z2514" s="154">
        <v>42850</v>
      </c>
      <c r="AA2514" s="153" t="s">
        <v>4326</v>
      </c>
      <c r="AB2514" s="152" t="s">
        <v>801</v>
      </c>
      <c r="AC2514" s="152" t="s">
        <v>175</v>
      </c>
      <c r="AD2514" s="152" t="s">
        <v>165</v>
      </c>
    </row>
    <row r="2515" spans="1:30">
      <c r="A2515" s="189" t="s">
        <v>1606</v>
      </c>
      <c r="B2515" s="189" t="s">
        <v>1607</v>
      </c>
      <c r="C2515" s="154">
        <v>43830</v>
      </c>
      <c r="D2515" s="155">
        <v>1.0143</v>
      </c>
      <c r="E2515" s="155">
        <v>1.2242999999999999</v>
      </c>
      <c r="F2515" s="156">
        <v>9.8599881680075004E-3</v>
      </c>
      <c r="G2515" s="154">
        <v>43829</v>
      </c>
      <c r="H2515" s="155">
        <v>1.0142</v>
      </c>
      <c r="I2515" s="156">
        <v>5.0188828575697197</v>
      </c>
      <c r="J2515" s="152" t="s">
        <v>17983</v>
      </c>
      <c r="K2515" s="156">
        <v>0.108566916699546</v>
      </c>
      <c r="L2515" s="156">
        <v>0.32640949554895499</v>
      </c>
      <c r="M2515" s="185">
        <v>0.69177514722375799</v>
      </c>
      <c r="N2515" s="156">
        <v>3.8149452792363698</v>
      </c>
      <c r="O2515" s="156">
        <v>5.0188828575697197</v>
      </c>
      <c r="P2515" s="152" t="s">
        <v>17983</v>
      </c>
      <c r="Q2515" s="156">
        <v>10.3694952708925</v>
      </c>
      <c r="R2515" s="152" t="s">
        <v>17984</v>
      </c>
      <c r="S2515" s="156">
        <v>12.9288518869644</v>
      </c>
      <c r="T2515" s="152" t="s">
        <v>17985</v>
      </c>
      <c r="U2515" s="156">
        <v>23.882950520000001</v>
      </c>
      <c r="V2515" s="152" t="s">
        <v>157</v>
      </c>
      <c r="W2515" s="152" t="s">
        <v>166</v>
      </c>
      <c r="X2515" s="155">
        <v>26.695177209699999</v>
      </c>
      <c r="Y2515" s="152" t="s">
        <v>159</v>
      </c>
      <c r="Z2515" s="154">
        <v>42026</v>
      </c>
      <c r="AA2515" s="153" t="s">
        <v>4326</v>
      </c>
      <c r="AB2515" s="152" t="s">
        <v>1608</v>
      </c>
      <c r="AC2515" s="152" t="s">
        <v>224</v>
      </c>
      <c r="AD2515" s="152" t="s">
        <v>170</v>
      </c>
    </row>
    <row r="2516" spans="1:30">
      <c r="A2516" s="189" t="s">
        <v>17986</v>
      </c>
      <c r="B2516" s="189" t="s">
        <v>17987</v>
      </c>
      <c r="C2516" s="154">
        <v>43830</v>
      </c>
      <c r="D2516" s="155">
        <v>1.25</v>
      </c>
      <c r="E2516" s="155">
        <v>1.9119999999999999</v>
      </c>
      <c r="F2516" s="156">
        <v>0</v>
      </c>
      <c r="G2516" s="154">
        <v>43829</v>
      </c>
      <c r="H2516" s="155">
        <v>1.25</v>
      </c>
      <c r="I2516" s="156">
        <v>5.01601836590158</v>
      </c>
      <c r="J2516" s="152" t="s">
        <v>17988</v>
      </c>
      <c r="K2516" s="156">
        <v>8.0064051240977097E-2</v>
      </c>
      <c r="L2516" s="156">
        <v>0.35410164943435801</v>
      </c>
      <c r="M2516" s="185">
        <v>0.58911361043033605</v>
      </c>
      <c r="N2516" s="156">
        <v>1.8613964568171999</v>
      </c>
      <c r="O2516" s="156">
        <v>5.01601836590158</v>
      </c>
      <c r="P2516" s="152" t="s">
        <v>17988</v>
      </c>
      <c r="Q2516" s="156">
        <v>12.7987468491012</v>
      </c>
      <c r="R2516" s="152" t="s">
        <v>653</v>
      </c>
      <c r="S2516" s="156">
        <v>13.78302899286</v>
      </c>
      <c r="T2516" s="152" t="s">
        <v>17989</v>
      </c>
      <c r="U2516" s="156">
        <v>105.17275419545901</v>
      </c>
      <c r="V2516" s="152" t="s">
        <v>163</v>
      </c>
      <c r="W2516" s="152" t="s">
        <v>189</v>
      </c>
      <c r="X2516" s="155">
        <v>27.993875430599999</v>
      </c>
      <c r="Y2516" s="152" t="s">
        <v>159</v>
      </c>
      <c r="Z2516" s="154">
        <v>38852</v>
      </c>
      <c r="AA2516" s="153" t="s">
        <v>4326</v>
      </c>
      <c r="AB2516" s="152" t="s">
        <v>801</v>
      </c>
      <c r="AC2516" s="152" t="s">
        <v>175</v>
      </c>
      <c r="AD2516" s="152" t="s">
        <v>207</v>
      </c>
    </row>
    <row r="2517" spans="1:30">
      <c r="A2517" s="189" t="s">
        <v>17990</v>
      </c>
      <c r="B2517" s="189" t="s">
        <v>17991</v>
      </c>
      <c r="C2517" s="154">
        <v>43830</v>
      </c>
      <c r="D2517" s="155">
        <v>1.0602</v>
      </c>
      <c r="E2517" s="155">
        <v>1.2643</v>
      </c>
      <c r="F2517" s="156">
        <v>9.4330723516696403E-3</v>
      </c>
      <c r="G2517" s="154">
        <v>43829</v>
      </c>
      <c r="H2517" s="155">
        <v>1.0601</v>
      </c>
      <c r="I2517" s="156">
        <v>5.0144207985848004</v>
      </c>
      <c r="J2517" s="152" t="s">
        <v>17992</v>
      </c>
      <c r="K2517" s="156">
        <v>0.16060462919226401</v>
      </c>
      <c r="L2517" s="156">
        <v>0.49289099526066699</v>
      </c>
      <c r="M2517" s="185">
        <v>0.96141718489068395</v>
      </c>
      <c r="N2517" s="156">
        <v>2.94832154035501</v>
      </c>
      <c r="O2517" s="156">
        <v>5.0144207985848004</v>
      </c>
      <c r="P2517" s="152" t="s">
        <v>17992</v>
      </c>
      <c r="Q2517" s="156">
        <v>12.473137297073601</v>
      </c>
      <c r="R2517" s="152" t="s">
        <v>17993</v>
      </c>
      <c r="S2517" s="156">
        <v>12.781128767097099</v>
      </c>
      <c r="T2517" s="152" t="s">
        <v>17994</v>
      </c>
      <c r="U2517" s="156">
        <v>19.5486039851715</v>
      </c>
      <c r="V2517" s="152" t="s">
        <v>163</v>
      </c>
      <c r="W2517" s="152" t="s">
        <v>158</v>
      </c>
      <c r="X2517" s="155">
        <v>9.2257318775999995</v>
      </c>
      <c r="Y2517" s="152" t="s">
        <v>159</v>
      </c>
      <c r="Z2517" s="154">
        <v>42268</v>
      </c>
      <c r="AA2517" s="153" t="s">
        <v>4326</v>
      </c>
      <c r="AB2517" s="152" t="s">
        <v>666</v>
      </c>
      <c r="AC2517" s="152" t="s">
        <v>195</v>
      </c>
      <c r="AD2517" s="152" t="s">
        <v>162</v>
      </c>
    </row>
    <row r="2518" spans="1:30">
      <c r="A2518" s="189" t="s">
        <v>1833</v>
      </c>
      <c r="B2518" s="189" t="s">
        <v>1834</v>
      </c>
      <c r="C2518" s="154">
        <v>43830</v>
      </c>
      <c r="D2518" s="155">
        <v>1.077</v>
      </c>
      <c r="E2518" s="155">
        <v>1.6259999999999999</v>
      </c>
      <c r="F2518" s="156">
        <v>9.2936802973967697E-2</v>
      </c>
      <c r="G2518" s="154">
        <v>43826</v>
      </c>
      <c r="H2518" s="155">
        <v>1.0760000000000001</v>
      </c>
      <c r="I2518" s="156">
        <v>5.0133173465309602</v>
      </c>
      <c r="J2518" s="152" t="s">
        <v>17995</v>
      </c>
      <c r="K2518" s="156">
        <v>0.18604651162790001</v>
      </c>
      <c r="L2518" s="156">
        <v>0.74836295603367398</v>
      </c>
      <c r="M2518" s="185">
        <v>1.7958603111303399</v>
      </c>
      <c r="N2518" s="156">
        <v>3.1609388976780699</v>
      </c>
      <c r="O2518" s="156">
        <v>5.0133173465309602</v>
      </c>
      <c r="P2518" s="152" t="s">
        <v>17995</v>
      </c>
      <c r="Q2518" s="156">
        <v>10.6646364326495</v>
      </c>
      <c r="R2518" s="152" t="s">
        <v>17996</v>
      </c>
      <c r="S2518" s="156">
        <v>15.4882417088421</v>
      </c>
      <c r="T2518" s="152" t="s">
        <v>17997</v>
      </c>
      <c r="U2518" s="156">
        <v>72.188498300000006</v>
      </c>
      <c r="V2518" s="152" t="s">
        <v>174</v>
      </c>
      <c r="W2518" s="152" t="s">
        <v>197</v>
      </c>
      <c r="X2518" s="155">
        <v>27.286183219600002</v>
      </c>
      <c r="Y2518" s="152" t="s">
        <v>159</v>
      </c>
      <c r="Z2518" s="154">
        <v>41591</v>
      </c>
      <c r="AA2518" s="153" t="s">
        <v>4326</v>
      </c>
      <c r="AB2518" s="152" t="s">
        <v>1835</v>
      </c>
      <c r="AC2518" s="152" t="s">
        <v>343</v>
      </c>
      <c r="AD2518" s="152" t="s">
        <v>204</v>
      </c>
    </row>
    <row r="2519" spans="1:30">
      <c r="A2519" s="189" t="s">
        <v>2256</v>
      </c>
      <c r="B2519" s="189" t="s">
        <v>2257</v>
      </c>
      <c r="C2519" s="154">
        <v>43830</v>
      </c>
      <c r="D2519" s="155">
        <v>1.0766</v>
      </c>
      <c r="E2519" s="155">
        <v>1.3704000000000001</v>
      </c>
      <c r="F2519" s="156">
        <v>2.7873269534516101E-2</v>
      </c>
      <c r="G2519" s="154">
        <v>43829</v>
      </c>
      <c r="H2519" s="155">
        <v>1.0763</v>
      </c>
      <c r="I2519" s="156">
        <v>5.0116660384681504</v>
      </c>
      <c r="J2519" s="152" t="s">
        <v>17998</v>
      </c>
      <c r="K2519" s="156">
        <v>0.18611576400520399</v>
      </c>
      <c r="L2519" s="156">
        <v>1.3652198474719801</v>
      </c>
      <c r="M2519" s="185">
        <v>2.14424504085195</v>
      </c>
      <c r="N2519" s="156">
        <v>3.3697748252380899</v>
      </c>
      <c r="O2519" s="156">
        <v>5.0116660384681504</v>
      </c>
      <c r="P2519" s="152" t="s">
        <v>17998</v>
      </c>
      <c r="Q2519" s="156">
        <v>12.199701084317899</v>
      </c>
      <c r="R2519" s="152" t="s">
        <v>17999</v>
      </c>
      <c r="S2519" s="156">
        <v>14.686840860215099</v>
      </c>
      <c r="T2519" s="152" t="s">
        <v>18000</v>
      </c>
      <c r="U2519" s="156">
        <v>38.656390600000002</v>
      </c>
      <c r="V2519" s="152" t="s">
        <v>157</v>
      </c>
      <c r="W2519" s="152" t="s">
        <v>166</v>
      </c>
      <c r="X2519" s="155">
        <v>1.4750231544000001</v>
      </c>
      <c r="Y2519" s="152" t="s">
        <v>159</v>
      </c>
      <c r="Z2519" s="154">
        <v>41857</v>
      </c>
      <c r="AA2519" s="153" t="s">
        <v>4326</v>
      </c>
      <c r="AB2519" s="152" t="s">
        <v>252</v>
      </c>
      <c r="AC2519" s="152" t="s">
        <v>205</v>
      </c>
      <c r="AD2519" s="152" t="s">
        <v>185</v>
      </c>
    </row>
    <row r="2520" spans="1:30">
      <c r="A2520" s="189" t="s">
        <v>1730</v>
      </c>
      <c r="B2520" s="189" t="s">
        <v>1731</v>
      </c>
      <c r="C2520" s="154">
        <v>43830</v>
      </c>
      <c r="D2520" s="155">
        <v>1.016</v>
      </c>
      <c r="E2520" s="155">
        <v>1.1499999999999999</v>
      </c>
      <c r="F2520" s="156">
        <v>9.85221674876951E-2</v>
      </c>
      <c r="G2520" s="154">
        <v>43829</v>
      </c>
      <c r="H2520" s="155">
        <v>1.0149999999999999</v>
      </c>
      <c r="I2520" s="156">
        <v>5.0102759708584896</v>
      </c>
      <c r="J2520" s="152" t="s">
        <v>18001</v>
      </c>
      <c r="K2520" s="156">
        <v>0.197238658777103</v>
      </c>
      <c r="L2520" s="156">
        <v>0.59119459919531503</v>
      </c>
      <c r="M2520" s="185">
        <v>1.18638279646522</v>
      </c>
      <c r="N2520" s="156">
        <v>2.76896586664847</v>
      </c>
      <c r="O2520" s="156">
        <v>5.0102759708584896</v>
      </c>
      <c r="P2520" s="152" t="s">
        <v>18001</v>
      </c>
      <c r="Q2520" s="156">
        <v>11.6584205772321</v>
      </c>
      <c r="R2520" s="152" t="s">
        <v>18002</v>
      </c>
      <c r="S2520" s="156">
        <v>15.8087752247752</v>
      </c>
      <c r="T2520" s="152" t="s">
        <v>18003</v>
      </c>
      <c r="U2520" s="156">
        <v>15.924583999999999</v>
      </c>
      <c r="V2520" s="152" t="s">
        <v>163</v>
      </c>
      <c r="W2520" s="152" t="s">
        <v>166</v>
      </c>
      <c r="X2520" s="155">
        <v>10.1227921819</v>
      </c>
      <c r="Y2520" s="152" t="s">
        <v>159</v>
      </c>
      <c r="Z2520" s="154">
        <v>42572</v>
      </c>
      <c r="AA2520" s="153" t="s">
        <v>4326</v>
      </c>
      <c r="AB2520" s="152" t="s">
        <v>1732</v>
      </c>
      <c r="AC2520" s="152" t="s">
        <v>325</v>
      </c>
      <c r="AD2520" s="152" t="s">
        <v>338</v>
      </c>
    </row>
    <row r="2521" spans="1:30">
      <c r="A2521" s="189" t="s">
        <v>18004</v>
      </c>
      <c r="B2521" s="189" t="s">
        <v>18005</v>
      </c>
      <c r="C2521" s="154">
        <v>43830</v>
      </c>
      <c r="D2521" s="155">
        <v>1.0509999999999999</v>
      </c>
      <c r="E2521" s="157">
        <v>0</v>
      </c>
      <c r="F2521" s="156">
        <v>0.28625954198472398</v>
      </c>
      <c r="G2521" s="154">
        <v>43829</v>
      </c>
      <c r="H2521" s="155">
        <v>1.048</v>
      </c>
      <c r="I2521" s="156">
        <v>5.00617869394714</v>
      </c>
      <c r="J2521" s="152" t="s">
        <v>18006</v>
      </c>
      <c r="K2521" s="156">
        <v>0.47801147227532598</v>
      </c>
      <c r="L2521" s="156">
        <v>2.3369036027263999</v>
      </c>
      <c r="M2521" s="185">
        <v>2.7370256627787501</v>
      </c>
      <c r="N2521" s="156">
        <v>4.8000604958282604</v>
      </c>
      <c r="O2521" s="156">
        <v>5.00617869394714</v>
      </c>
      <c r="P2521" s="152" t="s">
        <v>18006</v>
      </c>
      <c r="Q2521" s="156">
        <v>5.5859361759960802</v>
      </c>
      <c r="R2521" s="152" t="s">
        <v>18007</v>
      </c>
      <c r="S2521" s="156">
        <v>8.2961947922330701</v>
      </c>
      <c r="T2521" s="152" t="s">
        <v>18008</v>
      </c>
      <c r="U2521" s="156">
        <v>40.824961399999999</v>
      </c>
      <c r="V2521" s="152" t="s">
        <v>309</v>
      </c>
      <c r="W2521" s="152" t="s">
        <v>186</v>
      </c>
      <c r="X2521" s="155">
        <v>0.12030819669999999</v>
      </c>
      <c r="Y2521" s="152" t="s">
        <v>159</v>
      </c>
      <c r="Z2521" s="154">
        <v>41403</v>
      </c>
      <c r="AA2521" s="153" t="s">
        <v>4326</v>
      </c>
      <c r="AB2521" s="152" t="s">
        <v>15926</v>
      </c>
      <c r="AC2521" s="152" t="s">
        <v>270</v>
      </c>
      <c r="AD2521" s="152" t="s">
        <v>181</v>
      </c>
    </row>
    <row r="2522" spans="1:30">
      <c r="A2522" s="189" t="s">
        <v>18009</v>
      </c>
      <c r="B2522" s="189" t="s">
        <v>18010</v>
      </c>
      <c r="C2522" s="154">
        <v>43830</v>
      </c>
      <c r="D2522" s="155">
        <v>0.93159999999999998</v>
      </c>
      <c r="E2522" s="155">
        <v>0.93159999999999998</v>
      </c>
      <c r="F2522" s="156">
        <v>0.377114535071646</v>
      </c>
      <c r="G2522" s="154">
        <v>43829</v>
      </c>
      <c r="H2522" s="155">
        <v>0.92810000000000004</v>
      </c>
      <c r="I2522" s="156">
        <v>5.0045085662759199</v>
      </c>
      <c r="J2522" s="152" t="s">
        <v>18011</v>
      </c>
      <c r="K2522" s="156">
        <v>1.1179854553348501</v>
      </c>
      <c r="L2522" s="156">
        <v>0.172043010752681</v>
      </c>
      <c r="M2522" s="185">
        <v>-1.62618796198521</v>
      </c>
      <c r="N2522" s="156">
        <v>1.8587360594795601</v>
      </c>
      <c r="O2522" s="156">
        <v>5.0045085662759199</v>
      </c>
      <c r="P2522" s="152" t="s">
        <v>18011</v>
      </c>
      <c r="Q2522" s="156">
        <v>-7.20191254108975</v>
      </c>
      <c r="R2522" s="152" t="s">
        <v>18012</v>
      </c>
      <c r="S2522" s="157">
        <v>0</v>
      </c>
      <c r="T2522" s="152"/>
      <c r="U2522" s="156">
        <v>-6.84</v>
      </c>
      <c r="V2522" s="152" t="s">
        <v>157</v>
      </c>
      <c r="W2522" s="152" t="s">
        <v>95</v>
      </c>
      <c r="X2522" s="155">
        <v>5.6453630900000003E-2</v>
      </c>
      <c r="Y2522" s="152" t="s">
        <v>159</v>
      </c>
      <c r="Z2522" s="154">
        <v>43073</v>
      </c>
      <c r="AA2522" s="153" t="s">
        <v>4326</v>
      </c>
      <c r="AB2522" s="152" t="s">
        <v>6217</v>
      </c>
      <c r="AC2522" s="152" t="s">
        <v>363</v>
      </c>
      <c r="AD2522" s="152" t="s">
        <v>165</v>
      </c>
    </row>
    <row r="2523" spans="1:30">
      <c r="A2523" s="189" t="s">
        <v>1909</v>
      </c>
      <c r="B2523" s="189" t="s">
        <v>1910</v>
      </c>
      <c r="C2523" s="154">
        <v>43830</v>
      </c>
      <c r="D2523" s="155">
        <v>1.0497000000000001</v>
      </c>
      <c r="E2523" s="155">
        <v>1.1501999999999999</v>
      </c>
      <c r="F2523" s="156">
        <v>0.38247236833306097</v>
      </c>
      <c r="G2523" s="154">
        <v>43829</v>
      </c>
      <c r="H2523" s="155">
        <v>1.0589</v>
      </c>
      <c r="I2523" s="156">
        <v>5.0034767260834601</v>
      </c>
      <c r="J2523" s="152" t="s">
        <v>18013</v>
      </c>
      <c r="K2523" s="156">
        <v>0.51536642158663304</v>
      </c>
      <c r="L2523" s="156">
        <v>0.84914610135471502</v>
      </c>
      <c r="M2523" s="185">
        <v>1.40719279699893</v>
      </c>
      <c r="N2523" s="156">
        <v>2.6013701639133999</v>
      </c>
      <c r="O2523" s="156">
        <v>5.0034767260834601</v>
      </c>
      <c r="P2523" s="152" t="s">
        <v>18013</v>
      </c>
      <c r="Q2523" s="156">
        <v>12.1897160736681</v>
      </c>
      <c r="R2523" s="152" t="s">
        <v>18014</v>
      </c>
      <c r="S2523" s="156">
        <v>15.692721653189601</v>
      </c>
      <c r="T2523" s="152" t="s">
        <v>18015</v>
      </c>
      <c r="U2523" s="156">
        <v>15.889399279999999</v>
      </c>
      <c r="V2523" s="152" t="s">
        <v>163</v>
      </c>
      <c r="W2523" s="152" t="s">
        <v>189</v>
      </c>
      <c r="X2523" s="155">
        <v>159.00182090050001</v>
      </c>
      <c r="Y2523" s="152" t="s">
        <v>159</v>
      </c>
      <c r="Z2523" s="154">
        <v>42631</v>
      </c>
      <c r="AA2523" s="153" t="s">
        <v>4326</v>
      </c>
      <c r="AB2523" s="152" t="s">
        <v>611</v>
      </c>
      <c r="AC2523" s="152" t="s">
        <v>314</v>
      </c>
      <c r="AD2523" s="152" t="s">
        <v>204</v>
      </c>
    </row>
    <row r="2524" spans="1:30">
      <c r="A2524" s="189" t="s">
        <v>1699</v>
      </c>
      <c r="B2524" s="189" t="s">
        <v>1700</v>
      </c>
      <c r="C2524" s="154">
        <v>43830</v>
      </c>
      <c r="D2524" s="155">
        <v>1.0528999999999999</v>
      </c>
      <c r="E2524" s="155">
        <v>1.0829</v>
      </c>
      <c r="F2524" s="156">
        <v>6.6527276183220699E-2</v>
      </c>
      <c r="G2524" s="154">
        <v>43826</v>
      </c>
      <c r="H2524" s="155">
        <v>1.0522</v>
      </c>
      <c r="I2524" s="156">
        <v>5.0012588115548597</v>
      </c>
      <c r="J2524" s="152" t="s">
        <v>18016</v>
      </c>
      <c r="K2524" s="156">
        <v>0.276190476190461</v>
      </c>
      <c r="L2524" s="156">
        <v>0.53470829752698201</v>
      </c>
      <c r="M2524" s="185">
        <v>0.96850107511305505</v>
      </c>
      <c r="N2524" s="156">
        <v>2.11095266779789</v>
      </c>
      <c r="O2524" s="156">
        <v>5.0012588115548597</v>
      </c>
      <c r="P2524" s="152" t="s">
        <v>18016</v>
      </c>
      <c r="Q2524" s="157">
        <v>0</v>
      </c>
      <c r="R2524" s="152"/>
      <c r="S2524" s="157">
        <v>0</v>
      </c>
      <c r="T2524" s="152"/>
      <c r="U2524" s="156">
        <v>8.3192985900000007</v>
      </c>
      <c r="V2524" s="152" t="s">
        <v>174</v>
      </c>
      <c r="W2524" s="152" t="s">
        <v>95</v>
      </c>
      <c r="X2524" s="155">
        <v>3.4995733416000001</v>
      </c>
      <c r="Y2524" s="152" t="s">
        <v>159</v>
      </c>
      <c r="Z2524" s="154">
        <v>43245</v>
      </c>
      <c r="AA2524" s="153" t="s">
        <v>4326</v>
      </c>
      <c r="AB2524" s="152" t="s">
        <v>597</v>
      </c>
      <c r="AC2524" s="152" t="s">
        <v>269</v>
      </c>
      <c r="AD2524" s="152" t="s">
        <v>226</v>
      </c>
    </row>
    <row r="2525" spans="1:30">
      <c r="A2525" s="189" t="s">
        <v>1691</v>
      </c>
      <c r="B2525" s="189" t="s">
        <v>1692</v>
      </c>
      <c r="C2525" s="154">
        <v>43830</v>
      </c>
      <c r="D2525" s="155">
        <v>1.0445</v>
      </c>
      <c r="E2525" s="155">
        <v>1.1115999999999999</v>
      </c>
      <c r="F2525" s="156">
        <v>1.9151584793626199E-2</v>
      </c>
      <c r="G2525" s="154">
        <v>43829</v>
      </c>
      <c r="H2525" s="155">
        <v>1.0443</v>
      </c>
      <c r="I2525" s="156">
        <v>5.0004624304704297</v>
      </c>
      <c r="J2525" s="152" t="s">
        <v>18017</v>
      </c>
      <c r="K2525" s="156">
        <v>0.20145817344588099</v>
      </c>
      <c r="L2525" s="156">
        <v>0.519680492734097</v>
      </c>
      <c r="M2525" s="185">
        <v>1.1524696515266699</v>
      </c>
      <c r="N2525" s="156">
        <v>2.4949151232705402</v>
      </c>
      <c r="O2525" s="156">
        <v>5.0004624304704297</v>
      </c>
      <c r="P2525" s="152" t="s">
        <v>18017</v>
      </c>
      <c r="Q2525" s="157">
        <v>0</v>
      </c>
      <c r="R2525" s="152"/>
      <c r="S2525" s="157">
        <v>0</v>
      </c>
      <c r="T2525" s="152"/>
      <c r="U2525" s="156">
        <v>11.3739905</v>
      </c>
      <c r="V2525" s="152" t="s">
        <v>174</v>
      </c>
      <c r="W2525" s="152" t="s">
        <v>95</v>
      </c>
      <c r="X2525" s="155">
        <v>5.2664263918999996</v>
      </c>
      <c r="Y2525" s="152" t="s">
        <v>159</v>
      </c>
      <c r="Z2525" s="154">
        <v>43142</v>
      </c>
      <c r="AA2525" s="153" t="s">
        <v>4326</v>
      </c>
      <c r="AB2525" s="152" t="s">
        <v>597</v>
      </c>
      <c r="AC2525" s="152" t="s">
        <v>269</v>
      </c>
      <c r="AD2525" s="152" t="s">
        <v>177</v>
      </c>
    </row>
    <row r="2526" spans="1:30">
      <c r="A2526" s="189" t="s">
        <v>1733</v>
      </c>
      <c r="B2526" s="189" t="s">
        <v>1734</v>
      </c>
      <c r="C2526" s="154">
        <v>43830</v>
      </c>
      <c r="D2526" s="155">
        <v>1.0184</v>
      </c>
      <c r="E2526" s="155">
        <v>1.0565</v>
      </c>
      <c r="F2526" s="156">
        <v>0.10812936203674001</v>
      </c>
      <c r="G2526" s="154">
        <v>43826</v>
      </c>
      <c r="H2526" s="155">
        <v>1.0173000000000001</v>
      </c>
      <c r="I2526" s="156">
        <v>5.0003773584905602</v>
      </c>
      <c r="J2526" s="152" t="s">
        <v>18018</v>
      </c>
      <c r="K2526" s="156">
        <v>0.32509112402720097</v>
      </c>
      <c r="L2526" s="156">
        <v>0.58278733189005605</v>
      </c>
      <c r="M2526" s="185">
        <v>1.1582519038124599</v>
      </c>
      <c r="N2526" s="156">
        <v>3.3985598136449799</v>
      </c>
      <c r="O2526" s="156">
        <v>5.0003773584905602</v>
      </c>
      <c r="P2526" s="152" t="s">
        <v>18018</v>
      </c>
      <c r="Q2526" s="157">
        <v>0</v>
      </c>
      <c r="R2526" s="152"/>
      <c r="S2526" s="157">
        <v>0</v>
      </c>
      <c r="T2526" s="152"/>
      <c r="U2526" s="156">
        <v>5.7353799999999797</v>
      </c>
      <c r="V2526" s="152" t="s">
        <v>174</v>
      </c>
      <c r="W2526" s="152" t="s">
        <v>95</v>
      </c>
      <c r="X2526" s="155">
        <v>51.549687449899999</v>
      </c>
      <c r="Y2526" s="152" t="s">
        <v>159</v>
      </c>
      <c r="Z2526" s="154">
        <v>43418</v>
      </c>
      <c r="AA2526" s="153" t="s">
        <v>4326</v>
      </c>
      <c r="AB2526" s="152" t="s">
        <v>5042</v>
      </c>
      <c r="AC2526" s="152" t="s">
        <v>182</v>
      </c>
      <c r="AD2526" s="152" t="s">
        <v>181</v>
      </c>
    </row>
    <row r="2527" spans="1:30">
      <c r="A2527" s="189" t="s">
        <v>3010</v>
      </c>
      <c r="B2527" s="189" t="s">
        <v>3011</v>
      </c>
      <c r="C2527" s="154">
        <v>43830</v>
      </c>
      <c r="D2527" s="155">
        <v>1.258</v>
      </c>
      <c r="E2527" s="155">
        <v>2.3959999999999999</v>
      </c>
      <c r="F2527" s="156">
        <v>0.39904229848363998</v>
      </c>
      <c r="G2527" s="154">
        <v>43829</v>
      </c>
      <c r="H2527" s="155">
        <v>1.2529999999999999</v>
      </c>
      <c r="I2527" s="156">
        <v>4.9980403029824396</v>
      </c>
      <c r="J2527" s="152" t="s">
        <v>18019</v>
      </c>
      <c r="K2527" s="156">
        <v>0.80128205128205299</v>
      </c>
      <c r="L2527" s="156">
        <v>2.6693557910657901</v>
      </c>
      <c r="M2527" s="185">
        <v>2.6693436418083101</v>
      </c>
      <c r="N2527" s="156">
        <v>2.9809349730429302</v>
      </c>
      <c r="O2527" s="156">
        <v>4.9980403029824396</v>
      </c>
      <c r="P2527" s="152" t="s">
        <v>18019</v>
      </c>
      <c r="Q2527" s="156">
        <v>11.807832833583401</v>
      </c>
      <c r="R2527" s="152" t="s">
        <v>18020</v>
      </c>
      <c r="S2527" s="156">
        <v>14.519969469934701</v>
      </c>
      <c r="T2527" s="152" t="s">
        <v>18021</v>
      </c>
      <c r="U2527" s="156">
        <v>152.3399556</v>
      </c>
      <c r="V2527" s="152" t="s">
        <v>163</v>
      </c>
      <c r="W2527" s="152" t="s">
        <v>158</v>
      </c>
      <c r="X2527" s="155">
        <v>19.321774090400002</v>
      </c>
      <c r="Y2527" s="152" t="s">
        <v>159</v>
      </c>
      <c r="Z2527" s="154">
        <v>41731</v>
      </c>
      <c r="AA2527" s="153" t="s">
        <v>4326</v>
      </c>
      <c r="AB2527" s="152" t="s">
        <v>3012</v>
      </c>
      <c r="AC2527" s="152" t="s">
        <v>198</v>
      </c>
      <c r="AD2527" s="152" t="s">
        <v>185</v>
      </c>
    </row>
    <row r="2528" spans="1:30">
      <c r="A2528" s="189" t="s">
        <v>1626</v>
      </c>
      <c r="B2528" s="189" t="s">
        <v>1627</v>
      </c>
      <c r="C2528" s="154">
        <v>43830</v>
      </c>
      <c r="D2528" s="155">
        <v>1.492</v>
      </c>
      <c r="E2528" s="155">
        <v>1.492</v>
      </c>
      <c r="F2528" s="156">
        <v>6.7069081153580803E-2</v>
      </c>
      <c r="G2528" s="154">
        <v>43826</v>
      </c>
      <c r="H2528" s="155">
        <v>1.4910000000000001</v>
      </c>
      <c r="I2528" s="156">
        <v>4.9964813511611501</v>
      </c>
      <c r="J2528" s="152" t="s">
        <v>18022</v>
      </c>
      <c r="K2528" s="156">
        <v>0.20147750167897199</v>
      </c>
      <c r="L2528" s="156">
        <v>0.33624747814390699</v>
      </c>
      <c r="M2528" s="185">
        <v>0.60687795010113899</v>
      </c>
      <c r="N2528" s="156">
        <v>2.1917808219178099</v>
      </c>
      <c r="O2528" s="156">
        <v>4.9964813511611501</v>
      </c>
      <c r="P2528" s="152" t="s">
        <v>18022</v>
      </c>
      <c r="Q2528" s="156">
        <v>14.9460708782743</v>
      </c>
      <c r="R2528" s="152" t="s">
        <v>18023</v>
      </c>
      <c r="S2528" s="156">
        <v>16.018662519440099</v>
      </c>
      <c r="T2528" s="152" t="s">
        <v>18024</v>
      </c>
      <c r="U2528" s="156">
        <v>49.2</v>
      </c>
      <c r="V2528" s="152" t="s">
        <v>174</v>
      </c>
      <c r="W2528" s="152" t="s">
        <v>197</v>
      </c>
      <c r="X2528" s="155">
        <v>3.3911139510999999</v>
      </c>
      <c r="Y2528" s="152" t="s">
        <v>159</v>
      </c>
      <c r="Z2528" s="154">
        <v>41416</v>
      </c>
      <c r="AA2528" s="153" t="s">
        <v>4326</v>
      </c>
      <c r="AB2528" s="152" t="s">
        <v>288</v>
      </c>
      <c r="AC2528" s="152" t="s">
        <v>219</v>
      </c>
      <c r="AD2528" s="152" t="s">
        <v>165</v>
      </c>
    </row>
    <row r="2529" spans="1:30">
      <c r="A2529" s="189" t="s">
        <v>1670</v>
      </c>
      <c r="B2529" s="189" t="s">
        <v>1671</v>
      </c>
      <c r="C2529" s="154">
        <v>43830</v>
      </c>
      <c r="D2529" s="155">
        <v>1.2049000000000001</v>
      </c>
      <c r="E2529" s="155">
        <v>1.4212</v>
      </c>
      <c r="F2529" s="156">
        <v>8.3001328021244797E-3</v>
      </c>
      <c r="G2529" s="154">
        <v>43829</v>
      </c>
      <c r="H2529" s="155">
        <v>1.2048000000000001</v>
      </c>
      <c r="I2529" s="156">
        <v>4.9962038453197604</v>
      </c>
      <c r="J2529" s="152" t="s">
        <v>18025</v>
      </c>
      <c r="K2529" s="156">
        <v>0.166264859921848</v>
      </c>
      <c r="L2529" s="156">
        <v>0.47531687791860799</v>
      </c>
      <c r="M2529" s="185">
        <v>1.13709525538615</v>
      </c>
      <c r="N2529" s="156">
        <v>2.4454474899426999</v>
      </c>
      <c r="O2529" s="156">
        <v>4.9962038453197604</v>
      </c>
      <c r="P2529" s="152" t="s">
        <v>18025</v>
      </c>
      <c r="Q2529" s="156">
        <v>12.4863191352201</v>
      </c>
      <c r="R2529" s="152" t="s">
        <v>18026</v>
      </c>
      <c r="S2529" s="156">
        <v>16.5167735667752</v>
      </c>
      <c r="T2529" s="152" t="s">
        <v>18027</v>
      </c>
      <c r="U2529" s="156">
        <v>43.082597939999999</v>
      </c>
      <c r="V2529" s="152" t="s">
        <v>163</v>
      </c>
      <c r="W2529" s="152" t="s">
        <v>166</v>
      </c>
      <c r="X2529" s="155">
        <v>103.242600055</v>
      </c>
      <c r="Y2529" s="152" t="s">
        <v>159</v>
      </c>
      <c r="Z2529" s="154">
        <v>41172</v>
      </c>
      <c r="AA2529" s="153" t="s">
        <v>4326</v>
      </c>
      <c r="AB2529" s="152" t="s">
        <v>584</v>
      </c>
      <c r="AC2529" s="152" t="s">
        <v>261</v>
      </c>
      <c r="AD2529" s="152" t="s">
        <v>185</v>
      </c>
    </row>
    <row r="2530" spans="1:30">
      <c r="A2530" s="189" t="s">
        <v>1703</v>
      </c>
      <c r="B2530" s="189" t="s">
        <v>1704</v>
      </c>
      <c r="C2530" s="154">
        <v>43830</v>
      </c>
      <c r="D2530" s="155">
        <v>1.0382</v>
      </c>
      <c r="E2530" s="155">
        <v>1.1674</v>
      </c>
      <c r="F2530" s="156">
        <v>-9.6311278050565594E-3</v>
      </c>
      <c r="G2530" s="154">
        <v>43829</v>
      </c>
      <c r="H2530" s="155">
        <v>1.0383</v>
      </c>
      <c r="I2530" s="156">
        <v>4.9919388556413899</v>
      </c>
      <c r="J2530" s="152" t="s">
        <v>18028</v>
      </c>
      <c r="K2530" s="156">
        <v>0.16401350699470299</v>
      </c>
      <c r="L2530" s="156">
        <v>0.53258448726639895</v>
      </c>
      <c r="M2530" s="185">
        <v>1.2186451278710999</v>
      </c>
      <c r="N2530" s="156">
        <v>2.8697923543581001</v>
      </c>
      <c r="O2530" s="156">
        <v>4.9919388556413899</v>
      </c>
      <c r="P2530" s="152" t="s">
        <v>18028</v>
      </c>
      <c r="Q2530" s="156">
        <v>11.223706918607499</v>
      </c>
      <c r="R2530" s="152" t="s">
        <v>18029</v>
      </c>
      <c r="S2530" s="156">
        <v>17.211932742834399</v>
      </c>
      <c r="T2530" s="152" t="s">
        <v>18030</v>
      </c>
      <c r="U2530" s="156">
        <v>17.77455002</v>
      </c>
      <c r="V2530" s="152" t="s">
        <v>163</v>
      </c>
      <c r="W2530" s="152" t="s">
        <v>189</v>
      </c>
      <c r="X2530" s="155">
        <v>7.2472189863000001</v>
      </c>
      <c r="Y2530" s="152" t="s">
        <v>159</v>
      </c>
      <c r="Z2530" s="154">
        <v>42702</v>
      </c>
      <c r="AA2530" s="153" t="s">
        <v>4326</v>
      </c>
      <c r="AB2530" s="152" t="s">
        <v>1705</v>
      </c>
      <c r="AC2530" s="152" t="s">
        <v>261</v>
      </c>
      <c r="AD2530" s="152" t="s">
        <v>177</v>
      </c>
    </row>
    <row r="2531" spans="1:30">
      <c r="A2531" s="189" t="s">
        <v>1646</v>
      </c>
      <c r="B2531" s="189" t="s">
        <v>1647</v>
      </c>
      <c r="C2531" s="154">
        <v>43830</v>
      </c>
      <c r="D2531" s="155">
        <v>1.0286999999999999</v>
      </c>
      <c r="E2531" s="155">
        <v>1.1162000000000001</v>
      </c>
      <c r="F2531" s="156">
        <v>9.72195216799112E-3</v>
      </c>
      <c r="G2531" s="154">
        <v>43829</v>
      </c>
      <c r="H2531" s="155">
        <v>1.0286</v>
      </c>
      <c r="I2531" s="156">
        <v>4.9911411368691496</v>
      </c>
      <c r="J2531" s="152" t="s">
        <v>18031</v>
      </c>
      <c r="K2531" s="156">
        <v>0</v>
      </c>
      <c r="L2531" s="156">
        <v>0.38056206088994399</v>
      </c>
      <c r="M2531" s="185">
        <v>0.98163029022606796</v>
      </c>
      <c r="N2531" s="156">
        <v>2.6473146075186098</v>
      </c>
      <c r="O2531" s="156">
        <v>4.9911411368691496</v>
      </c>
      <c r="P2531" s="152" t="s">
        <v>18031</v>
      </c>
      <c r="Q2531" s="156">
        <v>12.026468883111701</v>
      </c>
      <c r="R2531" s="152" t="s">
        <v>18032</v>
      </c>
      <c r="S2531" s="157">
        <v>0</v>
      </c>
      <c r="T2531" s="152"/>
      <c r="U2531" s="156">
        <v>12.037671530000001</v>
      </c>
      <c r="V2531" s="152" t="s">
        <v>174</v>
      </c>
      <c r="W2531" s="152" t="s">
        <v>95</v>
      </c>
      <c r="X2531" s="155">
        <v>40.180952618399999</v>
      </c>
      <c r="Y2531" s="152" t="s">
        <v>159</v>
      </c>
      <c r="Z2531" s="154">
        <v>43098</v>
      </c>
      <c r="AA2531" s="153" t="s">
        <v>4326</v>
      </c>
      <c r="AB2531" s="152" t="s">
        <v>559</v>
      </c>
      <c r="AC2531" s="152" t="s">
        <v>446</v>
      </c>
      <c r="AD2531" s="152" t="s">
        <v>183</v>
      </c>
    </row>
    <row r="2532" spans="1:30">
      <c r="A2532" s="189" t="s">
        <v>18033</v>
      </c>
      <c r="B2532" s="189" t="s">
        <v>18034</v>
      </c>
      <c r="C2532" s="154">
        <v>43830</v>
      </c>
      <c r="D2532" s="155">
        <v>1.1351</v>
      </c>
      <c r="E2532" s="155">
        <v>1.4340999999999999</v>
      </c>
      <c r="F2532" s="156">
        <v>4.4068394147724101E-2</v>
      </c>
      <c r="G2532" s="154">
        <v>43829</v>
      </c>
      <c r="H2532" s="155">
        <v>1.1346000000000001</v>
      </c>
      <c r="I2532" s="156">
        <v>4.9875127061087197</v>
      </c>
      <c r="J2532" s="152" t="s">
        <v>18035</v>
      </c>
      <c r="K2532" s="156">
        <v>0.23843164959378699</v>
      </c>
      <c r="L2532" s="156">
        <v>0.90674726642368497</v>
      </c>
      <c r="M2532" s="185">
        <v>1.6385755088588101</v>
      </c>
      <c r="N2532" s="156">
        <v>3.2640176770824501</v>
      </c>
      <c r="O2532" s="156">
        <v>4.9875127061087197</v>
      </c>
      <c r="P2532" s="152" t="s">
        <v>18035</v>
      </c>
      <c r="Q2532" s="156">
        <v>15.0874510129737</v>
      </c>
      <c r="R2532" s="152" t="s">
        <v>18036</v>
      </c>
      <c r="S2532" s="156">
        <v>17.088971900155901</v>
      </c>
      <c r="T2532" s="152" t="s">
        <v>18037</v>
      </c>
      <c r="U2532" s="156">
        <v>49.158156030000001</v>
      </c>
      <c r="V2532" s="152" t="s">
        <v>174</v>
      </c>
      <c r="W2532" s="152" t="s">
        <v>166</v>
      </c>
      <c r="X2532" s="155">
        <v>0.38473401959999998</v>
      </c>
      <c r="Y2532" s="152" t="s">
        <v>159</v>
      </c>
      <c r="Z2532" s="154">
        <v>41487</v>
      </c>
      <c r="AA2532" s="153" t="s">
        <v>4326</v>
      </c>
      <c r="AB2532" s="152" t="s">
        <v>312</v>
      </c>
      <c r="AC2532" s="152" t="s">
        <v>231</v>
      </c>
      <c r="AD2532" s="152" t="s">
        <v>181</v>
      </c>
    </row>
    <row r="2533" spans="1:30">
      <c r="A2533" s="189" t="s">
        <v>1849</v>
      </c>
      <c r="B2533" s="189" t="s">
        <v>1850</v>
      </c>
      <c r="C2533" s="154">
        <v>43830</v>
      </c>
      <c r="D2533" s="155">
        <v>1.095</v>
      </c>
      <c r="E2533" s="155">
        <v>1.1379999999999999</v>
      </c>
      <c r="F2533" s="156">
        <v>9.1407678244962903E-2</v>
      </c>
      <c r="G2533" s="154">
        <v>43826</v>
      </c>
      <c r="H2533" s="155">
        <v>1.0940000000000001</v>
      </c>
      <c r="I2533" s="156">
        <v>4.9855791472286199</v>
      </c>
      <c r="J2533" s="152" t="s">
        <v>18038</v>
      </c>
      <c r="K2533" s="156">
        <v>0.45871559633026598</v>
      </c>
      <c r="L2533" s="156">
        <v>0.735970561177553</v>
      </c>
      <c r="M2533" s="185">
        <v>1.1079954298794601</v>
      </c>
      <c r="N2533" s="156">
        <v>3.1073060739731102</v>
      </c>
      <c r="O2533" s="156">
        <v>4.9855791472286199</v>
      </c>
      <c r="P2533" s="152" t="s">
        <v>18038</v>
      </c>
      <c r="Q2533" s="156">
        <v>13.2880699404762</v>
      </c>
      <c r="R2533" s="152" t="s">
        <v>18039</v>
      </c>
      <c r="S2533" s="157">
        <v>0</v>
      </c>
      <c r="T2533" s="152"/>
      <c r="U2533" s="156">
        <v>14.1943745</v>
      </c>
      <c r="V2533" s="152" t="s">
        <v>174</v>
      </c>
      <c r="W2533" s="152" t="s">
        <v>95</v>
      </c>
      <c r="X2533" s="155">
        <v>2.3560534773000001</v>
      </c>
      <c r="Y2533" s="152" t="s">
        <v>159</v>
      </c>
      <c r="Z2533" s="154">
        <v>42944</v>
      </c>
      <c r="AA2533" s="153" t="s">
        <v>4326</v>
      </c>
      <c r="AB2533" s="152" t="s">
        <v>1510</v>
      </c>
      <c r="AC2533" s="152" t="s">
        <v>198</v>
      </c>
      <c r="AD2533" s="152" t="s">
        <v>338</v>
      </c>
    </row>
    <row r="2534" spans="1:30">
      <c r="A2534" s="189" t="s">
        <v>18040</v>
      </c>
      <c r="B2534" s="189" t="s">
        <v>18041</v>
      </c>
      <c r="C2534" s="154">
        <v>43830</v>
      </c>
      <c r="D2534" s="155">
        <v>1.0625</v>
      </c>
      <c r="E2534" s="155">
        <v>1.7129000000000001</v>
      </c>
      <c r="F2534" s="156">
        <v>9.4206311822882402E-2</v>
      </c>
      <c r="G2534" s="154">
        <v>43829</v>
      </c>
      <c r="H2534" s="155">
        <v>1.0615000000000001</v>
      </c>
      <c r="I2534" s="156">
        <v>4.98375630876144</v>
      </c>
      <c r="J2534" s="152" t="s">
        <v>17407</v>
      </c>
      <c r="K2534" s="156">
        <v>0.39686289331948099</v>
      </c>
      <c r="L2534" s="156">
        <v>1.5483131033164499</v>
      </c>
      <c r="M2534" s="185">
        <v>2.27448358552122</v>
      </c>
      <c r="N2534" s="156">
        <v>3.11671198332958</v>
      </c>
      <c r="O2534" s="156">
        <v>4.98375630876144</v>
      </c>
      <c r="P2534" s="152" t="s">
        <v>17407</v>
      </c>
      <c r="Q2534" s="156">
        <v>11.4236238629402</v>
      </c>
      <c r="R2534" s="152" t="s">
        <v>17988</v>
      </c>
      <c r="S2534" s="156">
        <v>12.8276172682022</v>
      </c>
      <c r="T2534" s="152" t="s">
        <v>18042</v>
      </c>
      <c r="U2534" s="156">
        <v>96.240456249999994</v>
      </c>
      <c r="V2534" s="152" t="s">
        <v>157</v>
      </c>
      <c r="W2534" s="152" t="s">
        <v>166</v>
      </c>
      <c r="X2534" s="155">
        <v>0.65327213380000004</v>
      </c>
      <c r="Y2534" s="152" t="s">
        <v>159</v>
      </c>
      <c r="Z2534" s="154">
        <v>39155</v>
      </c>
      <c r="AA2534" s="153" t="s">
        <v>4326</v>
      </c>
      <c r="AB2534" s="152" t="s">
        <v>679</v>
      </c>
      <c r="AC2534" s="152" t="s">
        <v>161</v>
      </c>
      <c r="AD2534" s="152" t="s">
        <v>247</v>
      </c>
    </row>
    <row r="2535" spans="1:30">
      <c r="A2535" s="189" t="s">
        <v>18043</v>
      </c>
      <c r="B2535" s="189" t="s">
        <v>18044</v>
      </c>
      <c r="C2535" s="154">
        <v>43830</v>
      </c>
      <c r="D2535" s="155">
        <v>1.1254</v>
      </c>
      <c r="E2535" s="155">
        <v>1.1254</v>
      </c>
      <c r="F2535" s="156">
        <v>0</v>
      </c>
      <c r="G2535" s="154">
        <v>43829</v>
      </c>
      <c r="H2535" s="155">
        <v>1.1254</v>
      </c>
      <c r="I2535" s="156">
        <v>4.97155116127227</v>
      </c>
      <c r="J2535" s="152" t="s">
        <v>18045</v>
      </c>
      <c r="K2535" s="156">
        <v>0.19586894586895701</v>
      </c>
      <c r="L2535" s="156">
        <v>0.57193923145665604</v>
      </c>
      <c r="M2535" s="185">
        <v>0.65289330113584498</v>
      </c>
      <c r="N2535" s="156">
        <v>2.3370010002728101</v>
      </c>
      <c r="O2535" s="156">
        <v>4.97155116127227</v>
      </c>
      <c r="P2535" s="152" t="s">
        <v>18045</v>
      </c>
      <c r="Q2535" s="157">
        <v>0</v>
      </c>
      <c r="R2535" s="152"/>
      <c r="S2535" s="157">
        <v>0</v>
      </c>
      <c r="T2535" s="152"/>
      <c r="U2535" s="156">
        <v>4.81109042000001</v>
      </c>
      <c r="V2535" s="152" t="s">
        <v>157</v>
      </c>
      <c r="W2535" s="152" t="s">
        <v>95</v>
      </c>
      <c r="X2535" s="155">
        <v>0.68575209540000004</v>
      </c>
      <c r="Y2535" s="152" t="s">
        <v>159</v>
      </c>
      <c r="Z2535" s="154">
        <v>43336</v>
      </c>
      <c r="AA2535" s="153" t="s">
        <v>4326</v>
      </c>
      <c r="AB2535" s="152" t="s">
        <v>17769</v>
      </c>
      <c r="AC2535" s="152" t="s">
        <v>17770</v>
      </c>
      <c r="AD2535" s="152" t="s">
        <v>162</v>
      </c>
    </row>
    <row r="2536" spans="1:30">
      <c r="A2536" s="189" t="s">
        <v>9162</v>
      </c>
      <c r="B2536" s="189" t="s">
        <v>9163</v>
      </c>
      <c r="C2536" s="154">
        <v>43830</v>
      </c>
      <c r="D2536" s="155">
        <v>0.95660000000000001</v>
      </c>
      <c r="E2536" s="155">
        <v>0.95660000000000001</v>
      </c>
      <c r="F2536" s="156">
        <v>0.136082905893433</v>
      </c>
      <c r="G2536" s="154">
        <v>43829</v>
      </c>
      <c r="H2536" s="155">
        <v>0.95530000000000004</v>
      </c>
      <c r="I2536" s="156">
        <v>4.9709206627894202</v>
      </c>
      <c r="J2536" s="152" t="s">
        <v>12597</v>
      </c>
      <c r="K2536" s="156">
        <v>0.70533740393726096</v>
      </c>
      <c r="L2536" s="156">
        <v>1.80928054491273</v>
      </c>
      <c r="M2536" s="185">
        <v>2.9376950392768699</v>
      </c>
      <c r="N2536" s="156">
        <v>4.0574350048950301</v>
      </c>
      <c r="O2536" s="156">
        <v>4.9709206627894202</v>
      </c>
      <c r="P2536" s="152" t="s">
        <v>12597</v>
      </c>
      <c r="Q2536" s="157">
        <v>0</v>
      </c>
      <c r="R2536" s="152"/>
      <c r="S2536" s="157">
        <v>0</v>
      </c>
      <c r="T2536" s="152"/>
      <c r="U2536" s="156">
        <v>-4.34</v>
      </c>
      <c r="V2536" s="152" t="s">
        <v>163</v>
      </c>
      <c r="W2536" s="152" t="s">
        <v>95</v>
      </c>
      <c r="X2536" s="155">
        <v>3.4367754831999999</v>
      </c>
      <c r="Y2536" s="152" t="s">
        <v>159</v>
      </c>
      <c r="Z2536" s="154">
        <v>43213</v>
      </c>
      <c r="AA2536" s="153" t="s">
        <v>4326</v>
      </c>
      <c r="AB2536" s="152" t="s">
        <v>606</v>
      </c>
      <c r="AC2536" s="152" t="s">
        <v>250</v>
      </c>
      <c r="AD2536" s="152" t="s">
        <v>165</v>
      </c>
    </row>
    <row r="2537" spans="1:30">
      <c r="A2537" s="189" t="s">
        <v>18046</v>
      </c>
      <c r="B2537" s="189" t="s">
        <v>18047</v>
      </c>
      <c r="C2537" s="154">
        <v>43830</v>
      </c>
      <c r="D2537" s="155">
        <v>1.0809</v>
      </c>
      <c r="E2537" s="155">
        <v>1.0809</v>
      </c>
      <c r="F2537" s="156">
        <v>8.33333333333241E-2</v>
      </c>
      <c r="G2537" s="154">
        <v>43829</v>
      </c>
      <c r="H2537" s="155">
        <v>1.08</v>
      </c>
      <c r="I2537" s="156">
        <v>4.9621285686540997</v>
      </c>
      <c r="J2537" s="152" t="s">
        <v>18048</v>
      </c>
      <c r="K2537" s="156">
        <v>0.51143760461224297</v>
      </c>
      <c r="L2537" s="156">
        <v>1.31221295341644</v>
      </c>
      <c r="M2537" s="185">
        <v>1.4643762320473199</v>
      </c>
      <c r="N2537" s="156">
        <v>2.74714828897338</v>
      </c>
      <c r="O2537" s="156">
        <v>4.9621285686540997</v>
      </c>
      <c r="P2537" s="152" t="s">
        <v>18048</v>
      </c>
      <c r="Q2537" s="156">
        <v>7.4026232114467403</v>
      </c>
      <c r="R2537" s="152" t="s">
        <v>18049</v>
      </c>
      <c r="S2537" s="156">
        <v>8.1981981981982006</v>
      </c>
      <c r="T2537" s="152" t="s">
        <v>18050</v>
      </c>
      <c r="U2537" s="156">
        <v>8.09</v>
      </c>
      <c r="V2537" s="152" t="s">
        <v>163</v>
      </c>
      <c r="W2537" s="152" t="s">
        <v>189</v>
      </c>
      <c r="X2537" s="155">
        <v>9.235116E-4</v>
      </c>
      <c r="Y2537" s="152" t="s">
        <v>159</v>
      </c>
      <c r="Z2537" s="154">
        <v>42681</v>
      </c>
      <c r="AA2537" s="153" t="s">
        <v>4326</v>
      </c>
      <c r="AB2537" s="152" t="s">
        <v>562</v>
      </c>
      <c r="AC2537" s="152" t="s">
        <v>179</v>
      </c>
      <c r="AD2537" s="152" t="s">
        <v>181</v>
      </c>
    </row>
    <row r="2538" spans="1:30">
      <c r="A2538" s="189" t="s">
        <v>18051</v>
      </c>
      <c r="B2538" s="189" t="s">
        <v>18052</v>
      </c>
      <c r="C2538" s="154">
        <v>43830</v>
      </c>
      <c r="D2538" s="155">
        <v>1.0479000000000001</v>
      </c>
      <c r="E2538" s="155">
        <v>1.0479000000000001</v>
      </c>
      <c r="F2538" s="156">
        <v>4.77372541531359E-2</v>
      </c>
      <c r="G2538" s="154">
        <v>43829</v>
      </c>
      <c r="H2538" s="155">
        <v>1.0474000000000001</v>
      </c>
      <c r="I2538" s="156">
        <v>4.9579326923076996</v>
      </c>
      <c r="J2538" s="152" t="s">
        <v>18053</v>
      </c>
      <c r="K2538" s="156">
        <v>0.21038538777852001</v>
      </c>
      <c r="L2538" s="156">
        <v>0.49870528435792599</v>
      </c>
      <c r="M2538" s="185">
        <v>0.75961538461538602</v>
      </c>
      <c r="N2538" s="156">
        <v>2.2341463414634299</v>
      </c>
      <c r="O2538" s="156">
        <v>4.9579326923076996</v>
      </c>
      <c r="P2538" s="152" t="s">
        <v>18053</v>
      </c>
      <c r="Q2538" s="156">
        <v>6.2778904665314501</v>
      </c>
      <c r="R2538" s="152" t="s">
        <v>18054</v>
      </c>
      <c r="S2538" s="156">
        <v>6.2132576525440903</v>
      </c>
      <c r="T2538" s="152" t="s">
        <v>18055</v>
      </c>
      <c r="U2538" s="156">
        <v>4.7900000000000098</v>
      </c>
      <c r="V2538" s="152" t="s">
        <v>174</v>
      </c>
      <c r="W2538" s="152" t="s">
        <v>186</v>
      </c>
      <c r="X2538" s="155">
        <v>0.30798028630000002</v>
      </c>
      <c r="Y2538" s="152" t="s">
        <v>159</v>
      </c>
      <c r="Z2538" s="154">
        <v>42653</v>
      </c>
      <c r="AA2538" s="153" t="s">
        <v>4326</v>
      </c>
      <c r="AB2538" s="152" t="s">
        <v>16564</v>
      </c>
      <c r="AC2538" s="152" t="s">
        <v>381</v>
      </c>
      <c r="AD2538" s="152" t="s">
        <v>173</v>
      </c>
    </row>
    <row r="2539" spans="1:30">
      <c r="A2539" s="189" t="s">
        <v>18056</v>
      </c>
      <c r="B2539" s="189" t="s">
        <v>18057</v>
      </c>
      <c r="C2539" s="154">
        <v>43830</v>
      </c>
      <c r="D2539" s="155">
        <v>1.1375999999999999</v>
      </c>
      <c r="E2539" s="155">
        <v>1.1433</v>
      </c>
      <c r="F2539" s="156">
        <v>1.7583963425348799E-2</v>
      </c>
      <c r="G2539" s="154">
        <v>43829</v>
      </c>
      <c r="H2539" s="155">
        <v>1.1374</v>
      </c>
      <c r="I2539" s="156">
        <v>4.9543315804040704</v>
      </c>
      <c r="J2539" s="152" t="s">
        <v>18058</v>
      </c>
      <c r="K2539" s="156">
        <v>0.13203063110639099</v>
      </c>
      <c r="L2539" s="156">
        <v>0.60134418111070298</v>
      </c>
      <c r="M2539" s="185">
        <v>0.58355437665781695</v>
      </c>
      <c r="N2539" s="156">
        <v>2.30215827338127</v>
      </c>
      <c r="O2539" s="156">
        <v>4.9543315804040704</v>
      </c>
      <c r="P2539" s="152" t="s">
        <v>18058</v>
      </c>
      <c r="Q2539" s="156">
        <v>12.100906582577901</v>
      </c>
      <c r="R2539" s="152" t="s">
        <v>18059</v>
      </c>
      <c r="S2539" s="156">
        <v>14.282607371890901</v>
      </c>
      <c r="T2539" s="152" t="s">
        <v>18060</v>
      </c>
      <c r="U2539" s="156">
        <v>14.40831824</v>
      </c>
      <c r="V2539" s="152" t="s">
        <v>157</v>
      </c>
      <c r="W2539" s="152" t="s">
        <v>158</v>
      </c>
      <c r="X2539" s="155">
        <v>0.1819008449</v>
      </c>
      <c r="Y2539" s="152" t="s">
        <v>159</v>
      </c>
      <c r="Z2539" s="154">
        <v>42572</v>
      </c>
      <c r="AA2539" s="153" t="s">
        <v>4326</v>
      </c>
      <c r="AB2539" s="152" t="s">
        <v>17656</v>
      </c>
      <c r="AC2539" s="152" t="s">
        <v>236</v>
      </c>
      <c r="AD2539" s="152" t="s">
        <v>552</v>
      </c>
    </row>
    <row r="2540" spans="1:30">
      <c r="A2540" s="189" t="s">
        <v>1714</v>
      </c>
      <c r="B2540" s="189" t="s">
        <v>1715</v>
      </c>
      <c r="C2540" s="154">
        <v>43830</v>
      </c>
      <c r="D2540" s="155">
        <v>1.0009999999999999</v>
      </c>
      <c r="E2540" s="155">
        <v>1.655</v>
      </c>
      <c r="F2540" s="156">
        <v>0</v>
      </c>
      <c r="G2540" s="154">
        <v>43826</v>
      </c>
      <c r="H2540" s="155">
        <v>1.0009999999999999</v>
      </c>
      <c r="I2540" s="156">
        <v>4.9528994408381903</v>
      </c>
      <c r="J2540" s="152" t="s">
        <v>18061</v>
      </c>
      <c r="K2540" s="156">
        <v>0.20020020020019899</v>
      </c>
      <c r="L2540" s="156">
        <v>0.50200803212850498</v>
      </c>
      <c r="M2540" s="185">
        <v>0.51217364434048296</v>
      </c>
      <c r="N2540" s="156">
        <v>2.1058401605694801</v>
      </c>
      <c r="O2540" s="156">
        <v>4.9528994408381903</v>
      </c>
      <c r="P2540" s="152" t="s">
        <v>18061</v>
      </c>
      <c r="Q2540" s="156">
        <v>14.3800791876291</v>
      </c>
      <c r="R2540" s="152" t="s">
        <v>18062</v>
      </c>
      <c r="S2540" s="156">
        <v>14.5886055804504</v>
      </c>
      <c r="T2540" s="152" t="s">
        <v>18063</v>
      </c>
      <c r="U2540" s="156">
        <v>65.549083699999997</v>
      </c>
      <c r="V2540" s="152" t="s">
        <v>174</v>
      </c>
      <c r="W2540" s="152" t="s">
        <v>197</v>
      </c>
      <c r="X2540" s="155">
        <v>13.5992679967</v>
      </c>
      <c r="Y2540" s="152" t="s">
        <v>159</v>
      </c>
      <c r="Z2540" s="154">
        <v>41569</v>
      </c>
      <c r="AA2540" s="153" t="s">
        <v>4326</v>
      </c>
      <c r="AB2540" s="152" t="s">
        <v>1232</v>
      </c>
      <c r="AC2540" s="152" t="s">
        <v>195</v>
      </c>
      <c r="AD2540" s="152" t="s">
        <v>181</v>
      </c>
    </row>
    <row r="2541" spans="1:30">
      <c r="A2541" s="189" t="s">
        <v>1706</v>
      </c>
      <c r="B2541" s="189" t="s">
        <v>1707</v>
      </c>
      <c r="C2541" s="154">
        <v>43830</v>
      </c>
      <c r="D2541" s="155">
        <v>1.0089999999999999</v>
      </c>
      <c r="E2541" s="155">
        <v>1.169</v>
      </c>
      <c r="F2541" s="156">
        <v>0</v>
      </c>
      <c r="G2541" s="154">
        <v>43829</v>
      </c>
      <c r="H2541" s="155">
        <v>1.0089999999999999</v>
      </c>
      <c r="I2541" s="156">
        <v>4.9519843261431298</v>
      </c>
      <c r="J2541" s="152" t="s">
        <v>18064</v>
      </c>
      <c r="K2541" s="156">
        <v>9.92063492063366E-2</v>
      </c>
      <c r="L2541" s="156">
        <v>0.49678437997504798</v>
      </c>
      <c r="M2541" s="185">
        <v>1.1981603579414799</v>
      </c>
      <c r="N2541" s="156">
        <v>2.5953070874880901</v>
      </c>
      <c r="O2541" s="156">
        <v>4.9519843261431298</v>
      </c>
      <c r="P2541" s="152" t="s">
        <v>18064</v>
      </c>
      <c r="Q2541" s="156">
        <v>11.920960597576499</v>
      </c>
      <c r="R2541" s="152" t="s">
        <v>18065</v>
      </c>
      <c r="S2541" s="156">
        <v>15.752657884427</v>
      </c>
      <c r="T2541" s="152" t="s">
        <v>18066</v>
      </c>
      <c r="U2541" s="156">
        <v>18.183463700000001</v>
      </c>
      <c r="V2541" s="152" t="s">
        <v>163</v>
      </c>
      <c r="W2541" s="152" t="s">
        <v>166</v>
      </c>
      <c r="X2541" s="155">
        <v>9.8579783167000006</v>
      </c>
      <c r="Y2541" s="152" t="s">
        <v>159</v>
      </c>
      <c r="Z2541" s="154">
        <v>42426</v>
      </c>
      <c r="AA2541" s="153" t="s">
        <v>4326</v>
      </c>
      <c r="AB2541" s="152" t="s">
        <v>1708</v>
      </c>
      <c r="AC2541" s="152" t="s">
        <v>250</v>
      </c>
      <c r="AD2541" s="152" t="s">
        <v>165</v>
      </c>
    </row>
    <row r="2542" spans="1:30">
      <c r="A2542" s="189" t="s">
        <v>1853</v>
      </c>
      <c r="B2542" s="189" t="s">
        <v>1854</v>
      </c>
      <c r="C2542" s="154">
        <v>43830</v>
      </c>
      <c r="D2542" s="155">
        <v>1.0705</v>
      </c>
      <c r="E2542" s="155">
        <v>1.1487000000000001</v>
      </c>
      <c r="F2542" s="156">
        <v>5.6080007477339898E-2</v>
      </c>
      <c r="G2542" s="154">
        <v>43829</v>
      </c>
      <c r="H2542" s="155">
        <v>1.0699000000000001</v>
      </c>
      <c r="I2542" s="156">
        <v>4.9509376289428602</v>
      </c>
      <c r="J2542" s="152" t="s">
        <v>18067</v>
      </c>
      <c r="K2542" s="156">
        <v>0.177802732547272</v>
      </c>
      <c r="L2542" s="156">
        <v>0.70555032925684202</v>
      </c>
      <c r="M2542" s="185">
        <v>1.5654235118802</v>
      </c>
      <c r="N2542" s="156">
        <v>2.82389432477355</v>
      </c>
      <c r="O2542" s="156">
        <v>4.9509376289428602</v>
      </c>
      <c r="P2542" s="152" t="s">
        <v>18067</v>
      </c>
      <c r="Q2542" s="156">
        <v>12.778535685555701</v>
      </c>
      <c r="R2542" s="152" t="s">
        <v>18068</v>
      </c>
      <c r="S2542" s="157">
        <v>0</v>
      </c>
      <c r="T2542" s="152"/>
      <c r="U2542" s="156">
        <v>15.599334150000001</v>
      </c>
      <c r="V2542" s="152" t="s">
        <v>157</v>
      </c>
      <c r="W2542" s="152" t="s">
        <v>95</v>
      </c>
      <c r="X2542" s="155">
        <v>42.033518310700003</v>
      </c>
      <c r="Y2542" s="152" t="s">
        <v>159</v>
      </c>
      <c r="Z2542" s="154">
        <v>42815</v>
      </c>
      <c r="AA2542" s="153" t="s">
        <v>4326</v>
      </c>
      <c r="AB2542" s="152" t="s">
        <v>1771</v>
      </c>
      <c r="AC2542" s="152" t="s">
        <v>194</v>
      </c>
      <c r="AD2542" s="152" t="s">
        <v>542</v>
      </c>
    </row>
    <row r="2543" spans="1:30">
      <c r="A2543" s="189" t="s">
        <v>1819</v>
      </c>
      <c r="B2543" s="189" t="s">
        <v>1820</v>
      </c>
      <c r="C2543" s="154">
        <v>43830</v>
      </c>
      <c r="D2543" s="155">
        <v>1.0602</v>
      </c>
      <c r="E2543" s="155">
        <v>1.147</v>
      </c>
      <c r="F2543" s="156">
        <v>0</v>
      </c>
      <c r="G2543" s="154">
        <v>43829</v>
      </c>
      <c r="H2543" s="155">
        <v>1.0602</v>
      </c>
      <c r="I2543" s="156">
        <v>4.9495043385770003</v>
      </c>
      <c r="J2543" s="152" t="s">
        <v>18069</v>
      </c>
      <c r="K2543" s="156">
        <v>0.132225160559136</v>
      </c>
      <c r="L2543" s="156">
        <v>0.66464109380936598</v>
      </c>
      <c r="M2543" s="185">
        <v>1.3091154159870799</v>
      </c>
      <c r="N2543" s="156">
        <v>2.7126422038659999</v>
      </c>
      <c r="O2543" s="156">
        <v>4.9495043385770003</v>
      </c>
      <c r="P2543" s="152" t="s">
        <v>18069</v>
      </c>
      <c r="Q2543" s="156">
        <v>10.7152638809584</v>
      </c>
      <c r="R2543" s="152" t="s">
        <v>18070</v>
      </c>
      <c r="S2543" s="156">
        <v>15.035135686509101</v>
      </c>
      <c r="T2543" s="152" t="s">
        <v>18071</v>
      </c>
      <c r="U2543" s="156">
        <v>15.368737579999999</v>
      </c>
      <c r="V2543" s="152" t="s">
        <v>157</v>
      </c>
      <c r="W2543" s="152" t="s">
        <v>197</v>
      </c>
      <c r="X2543" s="155">
        <v>5.3032656985999997</v>
      </c>
      <c r="Y2543" s="152" t="s">
        <v>159</v>
      </c>
      <c r="Z2543" s="154">
        <v>42711</v>
      </c>
      <c r="AA2543" s="153" t="s">
        <v>4326</v>
      </c>
      <c r="AB2543" s="152" t="s">
        <v>1821</v>
      </c>
      <c r="AC2543" s="152" t="s">
        <v>467</v>
      </c>
      <c r="AD2543" s="152" t="s">
        <v>241</v>
      </c>
    </row>
    <row r="2544" spans="1:30">
      <c r="A2544" s="189" t="s">
        <v>18072</v>
      </c>
      <c r="B2544" s="189" t="s">
        <v>18073</v>
      </c>
      <c r="C2544" s="154">
        <v>43830</v>
      </c>
      <c r="D2544" s="155">
        <v>1.0385</v>
      </c>
      <c r="E2544" s="155">
        <v>1.0863</v>
      </c>
      <c r="F2544" s="156">
        <v>0.26066808264144198</v>
      </c>
      <c r="G2544" s="154">
        <v>43829</v>
      </c>
      <c r="H2544" s="155">
        <v>1.0358000000000001</v>
      </c>
      <c r="I2544" s="156">
        <v>4.9377042362250299</v>
      </c>
      <c r="J2544" s="152" t="s">
        <v>18074</v>
      </c>
      <c r="K2544" s="156">
        <v>0.98210812913265</v>
      </c>
      <c r="L2544" s="156">
        <v>3.0053560801428398</v>
      </c>
      <c r="M2544" s="185">
        <v>3.2203568151632198</v>
      </c>
      <c r="N2544" s="156">
        <v>5.1965164016771697</v>
      </c>
      <c r="O2544" s="156">
        <v>4.9377042362250299</v>
      </c>
      <c r="P2544" s="152" t="s">
        <v>18074</v>
      </c>
      <c r="Q2544" s="157">
        <v>0</v>
      </c>
      <c r="R2544" s="152"/>
      <c r="S2544" s="157">
        <v>0</v>
      </c>
      <c r="T2544" s="152"/>
      <c r="U2544" s="156">
        <v>8.7469429000000005</v>
      </c>
      <c r="V2544" s="152" t="s">
        <v>157</v>
      </c>
      <c r="W2544" s="152" t="s">
        <v>95</v>
      </c>
      <c r="X2544" s="155">
        <v>7.1037918999999998E-3</v>
      </c>
      <c r="Y2544" s="152" t="s">
        <v>159</v>
      </c>
      <c r="Z2544" s="154">
        <v>43193</v>
      </c>
      <c r="AA2544" s="153" t="s">
        <v>4326</v>
      </c>
      <c r="AB2544" s="152" t="s">
        <v>1034</v>
      </c>
      <c r="AC2544" s="152" t="s">
        <v>555</v>
      </c>
      <c r="AD2544" s="152" t="s">
        <v>542</v>
      </c>
    </row>
    <row r="2545" spans="1:30">
      <c r="A2545" s="189" t="s">
        <v>18075</v>
      </c>
      <c r="B2545" s="189" t="s">
        <v>18076</v>
      </c>
      <c r="C2545" s="154">
        <v>43830</v>
      </c>
      <c r="D2545" s="155">
        <v>1.0948</v>
      </c>
      <c r="E2545" s="155">
        <v>1.6088</v>
      </c>
      <c r="F2545" s="156">
        <v>0.183016105417282</v>
      </c>
      <c r="G2545" s="154">
        <v>43829</v>
      </c>
      <c r="H2545" s="155">
        <v>1.0928</v>
      </c>
      <c r="I2545" s="156">
        <v>4.9362599444071797</v>
      </c>
      <c r="J2545" s="152" t="s">
        <v>676</v>
      </c>
      <c r="K2545" s="156">
        <v>0.43115310521969102</v>
      </c>
      <c r="L2545" s="156">
        <v>0.98699381975831402</v>
      </c>
      <c r="M2545" s="185">
        <v>1.3328396890040699</v>
      </c>
      <c r="N2545" s="156">
        <v>2.51896244966757</v>
      </c>
      <c r="O2545" s="156">
        <v>4.9362599444071797</v>
      </c>
      <c r="P2545" s="152" t="s">
        <v>676</v>
      </c>
      <c r="Q2545" s="156">
        <v>9.4351293930159503</v>
      </c>
      <c r="R2545" s="152" t="s">
        <v>18077</v>
      </c>
      <c r="S2545" s="156">
        <v>9.8777793004706798</v>
      </c>
      <c r="T2545" s="152" t="s">
        <v>18078</v>
      </c>
      <c r="U2545" s="156">
        <v>73.142072600000006</v>
      </c>
      <c r="V2545" s="152" t="s">
        <v>157</v>
      </c>
      <c r="W2545" s="152" t="s">
        <v>158</v>
      </c>
      <c r="X2545" s="155">
        <v>7.8529775299999993E-2</v>
      </c>
      <c r="Y2545" s="152" t="s">
        <v>159</v>
      </c>
      <c r="Z2545" s="154">
        <v>40037</v>
      </c>
      <c r="AA2545" s="153" t="s">
        <v>4326</v>
      </c>
      <c r="AB2545" s="152" t="s">
        <v>683</v>
      </c>
      <c r="AC2545" s="152" t="s">
        <v>314</v>
      </c>
      <c r="AD2545" s="152" t="s">
        <v>185</v>
      </c>
    </row>
    <row r="2546" spans="1:30">
      <c r="A2546" s="189" t="s">
        <v>1739</v>
      </c>
      <c r="B2546" s="189" t="s">
        <v>1740</v>
      </c>
      <c r="C2546" s="154">
        <v>43830</v>
      </c>
      <c r="D2546" s="155">
        <v>1.0203</v>
      </c>
      <c r="E2546" s="155">
        <v>1.0603</v>
      </c>
      <c r="F2546" s="156">
        <v>2.9411764705884899E-2</v>
      </c>
      <c r="G2546" s="154">
        <v>43829</v>
      </c>
      <c r="H2546" s="155">
        <v>1.02</v>
      </c>
      <c r="I2546" s="156">
        <v>4.9350540303792103</v>
      </c>
      <c r="J2546" s="152" t="s">
        <v>18079</v>
      </c>
      <c r="K2546" s="156">
        <v>0.20624631703005</v>
      </c>
      <c r="L2546" s="156">
        <v>0.532072125332549</v>
      </c>
      <c r="M2546" s="185">
        <v>1.1765774456536999</v>
      </c>
      <c r="N2546" s="156">
        <v>2.79540268478417</v>
      </c>
      <c r="O2546" s="156">
        <v>4.9350540303792103</v>
      </c>
      <c r="P2546" s="152" t="s">
        <v>18079</v>
      </c>
      <c r="Q2546" s="157">
        <v>0</v>
      </c>
      <c r="R2546" s="152"/>
      <c r="S2546" s="157">
        <v>0</v>
      </c>
      <c r="T2546" s="152"/>
      <c r="U2546" s="156">
        <v>6.10181324000001</v>
      </c>
      <c r="V2546" s="152" t="s">
        <v>163</v>
      </c>
      <c r="W2546" s="152" t="s">
        <v>95</v>
      </c>
      <c r="X2546" s="155">
        <v>10.385247057699999</v>
      </c>
      <c r="Y2546" s="152" t="s">
        <v>159</v>
      </c>
      <c r="Z2546" s="154">
        <v>43336</v>
      </c>
      <c r="AA2546" s="153" t="s">
        <v>4326</v>
      </c>
      <c r="AB2546" s="152" t="s">
        <v>916</v>
      </c>
      <c r="AC2546" s="152" t="s">
        <v>292</v>
      </c>
      <c r="AD2546" s="152" t="s">
        <v>483</v>
      </c>
    </row>
    <row r="2547" spans="1:30">
      <c r="A2547" s="189" t="s">
        <v>4096</v>
      </c>
      <c r="B2547" s="189" t="s">
        <v>4097</v>
      </c>
      <c r="C2547" s="154">
        <v>43830</v>
      </c>
      <c r="D2547" s="155">
        <v>1.0390999999999999</v>
      </c>
      <c r="E2547" s="155">
        <v>1.0390999999999999</v>
      </c>
      <c r="F2547" s="156">
        <v>0.22183641975308299</v>
      </c>
      <c r="G2547" s="154">
        <v>43829</v>
      </c>
      <c r="H2547" s="155">
        <v>1.0367999999999999</v>
      </c>
      <c r="I2547" s="156">
        <v>4.9277996566696904</v>
      </c>
      <c r="J2547" s="152" t="s">
        <v>4120</v>
      </c>
      <c r="K2547" s="156">
        <v>0.54184808901788395</v>
      </c>
      <c r="L2547" s="156">
        <v>1.0404511863088199</v>
      </c>
      <c r="M2547" s="185">
        <v>9.62463907603359E-3</v>
      </c>
      <c r="N2547" s="156">
        <v>3.40332371380237</v>
      </c>
      <c r="O2547" s="156">
        <v>4.9277996566696904</v>
      </c>
      <c r="P2547" s="152" t="s">
        <v>4120</v>
      </c>
      <c r="Q2547" s="156">
        <v>2.6880126494712799</v>
      </c>
      <c r="R2547" s="152" t="s">
        <v>6959</v>
      </c>
      <c r="S2547" s="156">
        <v>4.2017649418371397</v>
      </c>
      <c r="T2547" s="152" t="s">
        <v>6960</v>
      </c>
      <c r="U2547" s="156">
        <v>3.9099999999999899</v>
      </c>
      <c r="V2547" s="152" t="s">
        <v>174</v>
      </c>
      <c r="W2547" s="152" t="s">
        <v>158</v>
      </c>
      <c r="X2547" s="155">
        <v>0.52163434630000005</v>
      </c>
      <c r="Y2547" s="152" t="s">
        <v>159</v>
      </c>
      <c r="Z2547" s="154">
        <v>42682</v>
      </c>
      <c r="AA2547" s="153" t="s">
        <v>4326</v>
      </c>
      <c r="AB2547" s="152" t="s">
        <v>3179</v>
      </c>
      <c r="AC2547" s="152" t="s">
        <v>245</v>
      </c>
      <c r="AD2547" s="152" t="s">
        <v>185</v>
      </c>
    </row>
    <row r="2548" spans="1:30">
      <c r="A2548" s="189" t="s">
        <v>18080</v>
      </c>
      <c r="B2548" s="189" t="s">
        <v>18081</v>
      </c>
      <c r="C2548" s="154">
        <v>43830</v>
      </c>
      <c r="D2548" s="155">
        <v>1.173</v>
      </c>
      <c r="E2548" s="155">
        <v>1.349</v>
      </c>
      <c r="F2548" s="156">
        <v>8.5324232081915599E-2</v>
      </c>
      <c r="G2548" s="154">
        <v>43829</v>
      </c>
      <c r="H2548" s="155">
        <v>1.1719999999999999</v>
      </c>
      <c r="I2548" s="156">
        <v>4.9195267254666399</v>
      </c>
      <c r="J2548" s="152" t="s">
        <v>18082</v>
      </c>
      <c r="K2548" s="156">
        <v>0.25641025641026899</v>
      </c>
      <c r="L2548" s="156">
        <v>1.6464471403812999</v>
      </c>
      <c r="M2548" s="185">
        <v>1.5584682935686001</v>
      </c>
      <c r="N2548" s="156">
        <v>2.0000268513667199</v>
      </c>
      <c r="O2548" s="156">
        <v>4.9195267254666399</v>
      </c>
      <c r="P2548" s="152" t="s">
        <v>18082</v>
      </c>
      <c r="Q2548" s="156">
        <v>7.4984609388068701</v>
      </c>
      <c r="R2548" s="152" t="s">
        <v>18083</v>
      </c>
      <c r="S2548" s="156">
        <v>12.163855265264999</v>
      </c>
      <c r="T2548" s="152" t="s">
        <v>18084</v>
      </c>
      <c r="U2548" s="156">
        <v>38.131776199999997</v>
      </c>
      <c r="V2548" s="152" t="s">
        <v>157</v>
      </c>
      <c r="W2548" s="152" t="s">
        <v>189</v>
      </c>
      <c r="X2548" s="155">
        <v>2.91586437E-2</v>
      </c>
      <c r="Y2548" s="152" t="s">
        <v>159</v>
      </c>
      <c r="Z2548" s="154">
        <v>41485</v>
      </c>
      <c r="AA2548" s="153" t="s">
        <v>4326</v>
      </c>
      <c r="AB2548" s="152" t="s">
        <v>2213</v>
      </c>
      <c r="AC2548" s="152" t="s">
        <v>248</v>
      </c>
      <c r="AD2548" s="152" t="s">
        <v>173</v>
      </c>
    </row>
    <row r="2549" spans="1:30">
      <c r="A2549" s="189" t="s">
        <v>1743</v>
      </c>
      <c r="B2549" s="189" t="s">
        <v>1744</v>
      </c>
      <c r="C2549" s="154">
        <v>43830</v>
      </c>
      <c r="D2549" s="155">
        <v>1.0432999999999999</v>
      </c>
      <c r="E2549" s="155">
        <v>1.1457999999999999</v>
      </c>
      <c r="F2549" s="156">
        <v>5.7542917425897601E-2</v>
      </c>
      <c r="G2549" s="154">
        <v>43826</v>
      </c>
      <c r="H2549" s="155">
        <v>1.0427</v>
      </c>
      <c r="I2549" s="156">
        <v>4.9173183211730098</v>
      </c>
      <c r="J2549" s="152" t="s">
        <v>18085</v>
      </c>
      <c r="K2549" s="156">
        <v>0.17282765242435999</v>
      </c>
      <c r="L2549" s="156">
        <v>0.52601066276722197</v>
      </c>
      <c r="M2549" s="185">
        <v>1.15215609804427</v>
      </c>
      <c r="N2549" s="156">
        <v>2.7280323850971802</v>
      </c>
      <c r="O2549" s="156">
        <v>4.9173183211730098</v>
      </c>
      <c r="P2549" s="152" t="s">
        <v>18085</v>
      </c>
      <c r="Q2549" s="156">
        <v>12.146857784285</v>
      </c>
      <c r="R2549" s="152" t="s">
        <v>18086</v>
      </c>
      <c r="S2549" s="156">
        <v>14.5393837104974</v>
      </c>
      <c r="T2549" s="152" t="s">
        <v>18087</v>
      </c>
      <c r="U2549" s="156">
        <v>14.894455799999999</v>
      </c>
      <c r="V2549" s="152" t="s">
        <v>174</v>
      </c>
      <c r="W2549" s="152" t="s">
        <v>197</v>
      </c>
      <c r="X2549" s="155">
        <v>6.6569504844000003</v>
      </c>
      <c r="Y2549" s="152" t="s">
        <v>159</v>
      </c>
      <c r="Z2549" s="154">
        <v>42689</v>
      </c>
      <c r="AA2549" s="153" t="s">
        <v>4326</v>
      </c>
      <c r="AB2549" s="152" t="s">
        <v>1745</v>
      </c>
      <c r="AC2549" s="152" t="s">
        <v>314</v>
      </c>
      <c r="AD2549" s="152" t="s">
        <v>177</v>
      </c>
    </row>
    <row r="2550" spans="1:30">
      <c r="A2550" s="189" t="s">
        <v>829</v>
      </c>
      <c r="B2550" s="189" t="s">
        <v>830</v>
      </c>
      <c r="C2550" s="154">
        <v>43830</v>
      </c>
      <c r="D2550" s="155">
        <v>1.0820000000000001</v>
      </c>
      <c r="E2550" s="155">
        <v>1.8004</v>
      </c>
      <c r="F2550" s="156">
        <v>0.10176704598021601</v>
      </c>
      <c r="G2550" s="154">
        <v>43829</v>
      </c>
      <c r="H2550" s="155">
        <v>1.0809</v>
      </c>
      <c r="I2550" s="156">
        <v>4.9161631973680304</v>
      </c>
      <c r="J2550" s="152" t="s">
        <v>646</v>
      </c>
      <c r="K2550" s="156">
        <v>0.35243925060285602</v>
      </c>
      <c r="L2550" s="156">
        <v>0.98935971625911201</v>
      </c>
      <c r="M2550" s="185">
        <v>1.3488564119948101</v>
      </c>
      <c r="N2550" s="156">
        <v>3.4516101973856701</v>
      </c>
      <c r="O2550" s="156">
        <v>4.9161631973680304</v>
      </c>
      <c r="P2550" s="152" t="s">
        <v>646</v>
      </c>
      <c r="Q2550" s="156">
        <v>12.0966698014629</v>
      </c>
      <c r="R2550" s="152" t="s">
        <v>728</v>
      </c>
      <c r="S2550" s="156">
        <v>15.082974789915999</v>
      </c>
      <c r="T2550" s="152" t="s">
        <v>6553</v>
      </c>
      <c r="U2550" s="156">
        <v>28.731815600000001</v>
      </c>
      <c r="V2550" s="152" t="s">
        <v>157</v>
      </c>
      <c r="W2550" s="152" t="s">
        <v>166</v>
      </c>
      <c r="X2550" s="155">
        <v>3.7238628178000002</v>
      </c>
      <c r="Y2550" s="152" t="s">
        <v>159</v>
      </c>
      <c r="Z2550" s="154">
        <v>41967</v>
      </c>
      <c r="AA2550" s="153" t="s">
        <v>4326</v>
      </c>
      <c r="AB2550" s="152" t="s">
        <v>6554</v>
      </c>
      <c r="AC2550" s="152" t="s">
        <v>239</v>
      </c>
      <c r="AD2550" s="152" t="s">
        <v>272</v>
      </c>
    </row>
    <row r="2551" spans="1:30">
      <c r="A2551" s="189" t="s">
        <v>18088</v>
      </c>
      <c r="B2551" s="189" t="s">
        <v>18089</v>
      </c>
      <c r="C2551" s="154">
        <v>43830</v>
      </c>
      <c r="D2551" s="155">
        <v>1.1152</v>
      </c>
      <c r="E2551" s="155">
        <v>1.4561999999999999</v>
      </c>
      <c r="F2551" s="156">
        <v>0.143678160919533</v>
      </c>
      <c r="G2551" s="154">
        <v>43829</v>
      </c>
      <c r="H2551" s="155">
        <v>1.1135999999999999</v>
      </c>
      <c r="I2551" s="156">
        <v>4.9125151795500299</v>
      </c>
      <c r="J2551" s="152" t="s">
        <v>18090</v>
      </c>
      <c r="K2551" s="156">
        <v>0.66799061202383103</v>
      </c>
      <c r="L2551" s="156">
        <v>1.3449654671028599</v>
      </c>
      <c r="M2551" s="185">
        <v>1.53873121951503</v>
      </c>
      <c r="N2551" s="156">
        <v>2.4152709141274502</v>
      </c>
      <c r="O2551" s="156">
        <v>4.9125151795500299</v>
      </c>
      <c r="P2551" s="152" t="s">
        <v>18090</v>
      </c>
      <c r="Q2551" s="156">
        <v>10.4175108300165</v>
      </c>
      <c r="R2551" s="152" t="s">
        <v>18091</v>
      </c>
      <c r="S2551" s="156">
        <v>12.0884685822711</v>
      </c>
      <c r="T2551" s="152" t="s">
        <v>18092</v>
      </c>
      <c r="U2551" s="156">
        <v>51.382266399999999</v>
      </c>
      <c r="V2551" s="152" t="s">
        <v>157</v>
      </c>
      <c r="W2551" s="152" t="s">
        <v>166</v>
      </c>
      <c r="X2551" s="155">
        <v>0.27952407740000002</v>
      </c>
      <c r="Y2551" s="152" t="s">
        <v>159</v>
      </c>
      <c r="Z2551" s="154">
        <v>41079</v>
      </c>
      <c r="AA2551" s="153" t="s">
        <v>4326</v>
      </c>
      <c r="AB2551" s="152" t="s">
        <v>863</v>
      </c>
      <c r="AC2551" s="152" t="s">
        <v>265</v>
      </c>
      <c r="AD2551" s="152" t="s">
        <v>247</v>
      </c>
    </row>
    <row r="2552" spans="1:30">
      <c r="A2552" s="189" t="s">
        <v>1761</v>
      </c>
      <c r="B2552" s="189" t="s">
        <v>1762</v>
      </c>
      <c r="C2552" s="154">
        <v>43830</v>
      </c>
      <c r="D2552" s="155">
        <v>1.0766</v>
      </c>
      <c r="E2552" s="155">
        <v>1.0886</v>
      </c>
      <c r="F2552" s="156">
        <v>3.7167812674225698E-2</v>
      </c>
      <c r="G2552" s="154">
        <v>43829</v>
      </c>
      <c r="H2552" s="155">
        <v>1.0762</v>
      </c>
      <c r="I2552" s="156">
        <v>4.9113036277751299</v>
      </c>
      <c r="J2552" s="152" t="s">
        <v>18093</v>
      </c>
      <c r="K2552" s="156">
        <v>0.111586386460857</v>
      </c>
      <c r="L2552" s="156">
        <v>0.54165110197983102</v>
      </c>
      <c r="M2552" s="185">
        <v>1.1651755147743299</v>
      </c>
      <c r="N2552" s="156">
        <v>2.5235499312664</v>
      </c>
      <c r="O2552" s="156">
        <v>4.9113036277751299</v>
      </c>
      <c r="P2552" s="152" t="s">
        <v>18093</v>
      </c>
      <c r="Q2552" s="157">
        <v>0</v>
      </c>
      <c r="R2552" s="152"/>
      <c r="S2552" s="157">
        <v>0</v>
      </c>
      <c r="T2552" s="152"/>
      <c r="U2552" s="156">
        <v>8.9285577800000109</v>
      </c>
      <c r="V2552" s="152" t="s">
        <v>174</v>
      </c>
      <c r="W2552" s="152" t="s">
        <v>95</v>
      </c>
      <c r="X2552" s="155">
        <v>25.506925627000001</v>
      </c>
      <c r="Y2552" s="152" t="s">
        <v>159</v>
      </c>
      <c r="Z2552" s="154">
        <v>43297</v>
      </c>
      <c r="AA2552" s="153" t="s">
        <v>4326</v>
      </c>
      <c r="AB2552" s="152" t="s">
        <v>1528</v>
      </c>
      <c r="AC2552" s="152" t="s">
        <v>268</v>
      </c>
      <c r="AD2552" s="152" t="s">
        <v>177</v>
      </c>
    </row>
    <row r="2553" spans="1:30">
      <c r="A2553" s="189" t="s">
        <v>1817</v>
      </c>
      <c r="B2553" s="189" t="s">
        <v>1818</v>
      </c>
      <c r="C2553" s="154">
        <v>43830</v>
      </c>
      <c r="D2553" s="155">
        <v>1.0487</v>
      </c>
      <c r="E2553" s="155">
        <v>1.0884</v>
      </c>
      <c r="F2553" s="156">
        <v>2.8615032430368E-2</v>
      </c>
      <c r="G2553" s="154">
        <v>43829</v>
      </c>
      <c r="H2553" s="155">
        <v>1.0484</v>
      </c>
      <c r="I2553" s="156">
        <v>4.9105822035858502</v>
      </c>
      <c r="J2553" s="152" t="s">
        <v>18094</v>
      </c>
      <c r="K2553" s="156">
        <v>0.28688916515252899</v>
      </c>
      <c r="L2553" s="156">
        <v>0.62368067549414197</v>
      </c>
      <c r="M2553" s="185">
        <v>1.1575657431619299</v>
      </c>
      <c r="N2553" s="156">
        <v>2.2723311936180601</v>
      </c>
      <c r="O2553" s="156">
        <v>4.9105822035858502</v>
      </c>
      <c r="P2553" s="152" t="s">
        <v>18094</v>
      </c>
      <c r="Q2553" s="157">
        <v>0</v>
      </c>
      <c r="R2553" s="152"/>
      <c r="S2553" s="157">
        <v>0</v>
      </c>
      <c r="T2553" s="152"/>
      <c r="U2553" s="156">
        <v>9.0549422200000098</v>
      </c>
      <c r="V2553" s="152" t="s">
        <v>174</v>
      </c>
      <c r="W2553" s="152" t="s">
        <v>95</v>
      </c>
      <c r="X2553" s="155">
        <v>28.088930859800001</v>
      </c>
      <c r="Y2553" s="152" t="s">
        <v>159</v>
      </c>
      <c r="Z2553" s="154">
        <v>43174</v>
      </c>
      <c r="AA2553" s="153" t="s">
        <v>4326</v>
      </c>
      <c r="AB2553" s="152" t="s">
        <v>5102</v>
      </c>
      <c r="AC2553" s="152" t="s">
        <v>171</v>
      </c>
      <c r="AD2553" s="152" t="s">
        <v>483</v>
      </c>
    </row>
    <row r="2554" spans="1:30">
      <c r="A2554" s="189" t="s">
        <v>18095</v>
      </c>
      <c r="B2554" s="189" t="s">
        <v>18096</v>
      </c>
      <c r="C2554" s="154">
        <v>43830</v>
      </c>
      <c r="D2554" s="155">
        <v>1.1100000000000001</v>
      </c>
      <c r="E2554" s="155">
        <v>1.4810000000000001</v>
      </c>
      <c r="F2554" s="156">
        <v>0</v>
      </c>
      <c r="G2554" s="154">
        <v>43826</v>
      </c>
      <c r="H2554" s="155">
        <v>1.1100000000000001</v>
      </c>
      <c r="I2554" s="156">
        <v>4.9075071980885996</v>
      </c>
      <c r="J2554" s="152" t="s">
        <v>18097</v>
      </c>
      <c r="K2554" s="156">
        <v>0.18050541516245</v>
      </c>
      <c r="L2554" s="156">
        <v>0.45248868778281398</v>
      </c>
      <c r="M2554" s="185">
        <v>0.90714265184021103</v>
      </c>
      <c r="N2554" s="156">
        <v>2.56461383028685</v>
      </c>
      <c r="O2554" s="156">
        <v>4.9075071980885996</v>
      </c>
      <c r="P2554" s="152" t="s">
        <v>18097</v>
      </c>
      <c r="Q2554" s="156">
        <v>11.602887996567899</v>
      </c>
      <c r="R2554" s="152" t="s">
        <v>18098</v>
      </c>
      <c r="S2554" s="156">
        <v>13.713935558495301</v>
      </c>
      <c r="T2554" s="152" t="s">
        <v>18099</v>
      </c>
      <c r="U2554" s="156">
        <v>54.656188999999998</v>
      </c>
      <c r="V2554" s="152" t="s">
        <v>174</v>
      </c>
      <c r="W2554" s="152" t="s">
        <v>197</v>
      </c>
      <c r="X2554" s="155">
        <v>2.1641296882000001</v>
      </c>
      <c r="Y2554" s="152" t="s">
        <v>159</v>
      </c>
      <c r="Z2554" s="154">
        <v>41507</v>
      </c>
      <c r="AA2554" s="153" t="s">
        <v>4326</v>
      </c>
      <c r="AB2554" s="152" t="s">
        <v>584</v>
      </c>
      <c r="AC2554" s="152" t="s">
        <v>261</v>
      </c>
      <c r="AD2554" s="152" t="s">
        <v>162</v>
      </c>
    </row>
    <row r="2555" spans="1:30">
      <c r="A2555" s="189" t="s">
        <v>1774</v>
      </c>
      <c r="B2555" s="189" t="s">
        <v>1775</v>
      </c>
      <c r="C2555" s="154">
        <v>43830</v>
      </c>
      <c r="D2555" s="155">
        <v>1.0172000000000001</v>
      </c>
      <c r="E2555" s="155">
        <v>1.0680000000000001</v>
      </c>
      <c r="F2555" s="156">
        <v>9.8318749385567297E-3</v>
      </c>
      <c r="G2555" s="154">
        <v>43829</v>
      </c>
      <c r="H2555" s="155">
        <v>1.0170999999999999</v>
      </c>
      <c r="I2555" s="156">
        <v>4.9038529683053902</v>
      </c>
      <c r="J2555" s="152" t="s">
        <v>18100</v>
      </c>
      <c r="K2555" s="156">
        <v>0.177270041363013</v>
      </c>
      <c r="L2555" s="156">
        <v>0.55357848952155098</v>
      </c>
      <c r="M2555" s="185">
        <v>1.13209900347028</v>
      </c>
      <c r="N2555" s="156">
        <v>2.8314660441694501</v>
      </c>
      <c r="O2555" s="156">
        <v>4.9038529683053902</v>
      </c>
      <c r="P2555" s="152" t="s">
        <v>18100</v>
      </c>
      <c r="Q2555" s="157">
        <v>0</v>
      </c>
      <c r="R2555" s="152"/>
      <c r="S2555" s="157">
        <v>0</v>
      </c>
      <c r="T2555" s="152"/>
      <c r="U2555" s="156">
        <v>6.9075165600000199</v>
      </c>
      <c r="V2555" s="152" t="s">
        <v>157</v>
      </c>
      <c r="W2555" s="152" t="s">
        <v>95</v>
      </c>
      <c r="X2555" s="155">
        <v>30.8875500768</v>
      </c>
      <c r="Y2555" s="152" t="s">
        <v>159</v>
      </c>
      <c r="Z2555" s="154">
        <v>43306</v>
      </c>
      <c r="AA2555" s="153" t="s">
        <v>4326</v>
      </c>
      <c r="AB2555" s="152" t="s">
        <v>1682</v>
      </c>
      <c r="AC2555" s="152" t="s">
        <v>511</v>
      </c>
      <c r="AD2555" s="152" t="s">
        <v>241</v>
      </c>
    </row>
    <row r="2556" spans="1:30">
      <c r="A2556" s="189" t="s">
        <v>18101</v>
      </c>
      <c r="B2556" s="189" t="s">
        <v>18102</v>
      </c>
      <c r="C2556" s="154">
        <v>43830</v>
      </c>
      <c r="D2556" s="155">
        <v>1.0528</v>
      </c>
      <c r="E2556" s="155">
        <v>1.0528</v>
      </c>
      <c r="F2556" s="156">
        <v>1.90005700170984E-2</v>
      </c>
      <c r="G2556" s="154">
        <v>43829</v>
      </c>
      <c r="H2556" s="155">
        <v>1.0526</v>
      </c>
      <c r="I2556" s="156">
        <v>4.9023515344758799</v>
      </c>
      <c r="J2556" s="152" t="s">
        <v>18103</v>
      </c>
      <c r="K2556" s="156">
        <v>0.12363290537326301</v>
      </c>
      <c r="L2556" s="156">
        <v>0.49637266132110303</v>
      </c>
      <c r="M2556" s="185">
        <v>1.2015764683264401</v>
      </c>
      <c r="N2556" s="156">
        <v>2.3925306360630199</v>
      </c>
      <c r="O2556" s="156">
        <v>4.9023515344758799</v>
      </c>
      <c r="P2556" s="152" t="s">
        <v>18103</v>
      </c>
      <c r="Q2556" s="157">
        <v>0</v>
      </c>
      <c r="R2556" s="152"/>
      <c r="S2556" s="157">
        <v>0</v>
      </c>
      <c r="T2556" s="152"/>
      <c r="U2556" s="156">
        <v>5.28</v>
      </c>
      <c r="V2556" s="152" t="s">
        <v>163</v>
      </c>
      <c r="W2556" s="152" t="s">
        <v>95</v>
      </c>
      <c r="X2556" s="155">
        <v>9.8759478017000006</v>
      </c>
      <c r="Y2556" s="152" t="s">
        <v>159</v>
      </c>
      <c r="Z2556" s="154">
        <v>43434</v>
      </c>
      <c r="AA2556" s="153" t="s">
        <v>4326</v>
      </c>
      <c r="AB2556" s="152" t="s">
        <v>6454</v>
      </c>
      <c r="AC2556" s="152" t="s">
        <v>215</v>
      </c>
      <c r="AD2556" s="152" t="s">
        <v>183</v>
      </c>
    </row>
    <row r="2557" spans="1:30">
      <c r="A2557" s="189" t="s">
        <v>1753</v>
      </c>
      <c r="B2557" s="189" t="s">
        <v>1754</v>
      </c>
      <c r="C2557" s="154">
        <v>43830</v>
      </c>
      <c r="D2557" s="155">
        <v>1.0248999999999999</v>
      </c>
      <c r="E2557" s="155">
        <v>1.0548999999999999</v>
      </c>
      <c r="F2557" s="156">
        <v>0</v>
      </c>
      <c r="G2557" s="154">
        <v>43829</v>
      </c>
      <c r="H2557" s="155">
        <v>1.0248999999999999</v>
      </c>
      <c r="I2557" s="156">
        <v>4.90208691458683</v>
      </c>
      <c r="J2557" s="152" t="s">
        <v>18104</v>
      </c>
      <c r="K2557" s="156">
        <v>0.12700273544351701</v>
      </c>
      <c r="L2557" s="156">
        <v>0.52408652691755098</v>
      </c>
      <c r="M2557" s="185">
        <v>1.20877667881809</v>
      </c>
      <c r="N2557" s="156">
        <v>2.7964813504823001</v>
      </c>
      <c r="O2557" s="156">
        <v>4.90208691458683</v>
      </c>
      <c r="P2557" s="152" t="s">
        <v>18104</v>
      </c>
      <c r="Q2557" s="157">
        <v>0</v>
      </c>
      <c r="R2557" s="152"/>
      <c r="S2557" s="157">
        <v>0</v>
      </c>
      <c r="T2557" s="152"/>
      <c r="U2557" s="156">
        <v>5.5000288099999803</v>
      </c>
      <c r="V2557" s="152" t="s">
        <v>157</v>
      </c>
      <c r="W2557" s="152" t="s">
        <v>95</v>
      </c>
      <c r="X2557" s="155">
        <v>1.8764609028000001</v>
      </c>
      <c r="Y2557" s="152" t="s">
        <v>159</v>
      </c>
      <c r="Z2557" s="154">
        <v>43402</v>
      </c>
      <c r="AA2557" s="153" t="s">
        <v>4326</v>
      </c>
      <c r="AB2557" s="152" t="s">
        <v>1755</v>
      </c>
      <c r="AC2557" s="152" t="s">
        <v>615</v>
      </c>
      <c r="AD2557" s="152" t="s">
        <v>162</v>
      </c>
    </row>
    <row r="2558" spans="1:30">
      <c r="A2558" s="189" t="s">
        <v>1724</v>
      </c>
      <c r="B2558" s="189" t="s">
        <v>1725</v>
      </c>
      <c r="C2558" s="154">
        <v>43830</v>
      </c>
      <c r="D2558" s="155">
        <v>1.0432999999999999</v>
      </c>
      <c r="E2558" s="155">
        <v>1.1203000000000001</v>
      </c>
      <c r="F2558" s="156">
        <v>4.7947832757959198E-2</v>
      </c>
      <c r="G2558" s="154">
        <v>43826</v>
      </c>
      <c r="H2558" s="155">
        <v>1.0427999999999999</v>
      </c>
      <c r="I2558" s="156">
        <v>4.9018861921251098</v>
      </c>
      <c r="J2558" s="152" t="s">
        <v>18105</v>
      </c>
      <c r="K2558" s="156">
        <v>0.22094140249760999</v>
      </c>
      <c r="L2558" s="156">
        <v>0.47187981510014798</v>
      </c>
      <c r="M2558" s="185">
        <v>1.26175525190994</v>
      </c>
      <c r="N2558" s="156">
        <v>2.4894394220140201</v>
      </c>
      <c r="O2558" s="156">
        <v>4.9018861921251098</v>
      </c>
      <c r="P2558" s="152" t="s">
        <v>18105</v>
      </c>
      <c r="Q2558" s="156">
        <v>11.0997459319531</v>
      </c>
      <c r="R2558" s="152" t="s">
        <v>18106</v>
      </c>
      <c r="S2558" s="156">
        <v>13.184175770703201</v>
      </c>
      <c r="T2558" s="152" t="s">
        <v>18107</v>
      </c>
      <c r="U2558" s="156">
        <v>12.34661287</v>
      </c>
      <c r="V2558" s="152" t="s">
        <v>174</v>
      </c>
      <c r="W2558" s="152" t="s">
        <v>189</v>
      </c>
      <c r="X2558" s="155">
        <v>1.3327743485000001</v>
      </c>
      <c r="Y2558" s="152" t="s">
        <v>159</v>
      </c>
      <c r="Z2558" s="154">
        <v>42597</v>
      </c>
      <c r="AA2558" s="153" t="s">
        <v>4326</v>
      </c>
      <c r="AB2558" s="152" t="s">
        <v>824</v>
      </c>
      <c r="AC2558" s="152" t="s">
        <v>236</v>
      </c>
      <c r="AD2558" s="152" t="s">
        <v>229</v>
      </c>
    </row>
    <row r="2559" spans="1:30">
      <c r="A2559" s="189" t="s">
        <v>18108</v>
      </c>
      <c r="B2559" s="189" t="s">
        <v>18109</v>
      </c>
      <c r="C2559" s="154">
        <v>43830</v>
      </c>
      <c r="D2559" s="155">
        <v>1.0750999999999999</v>
      </c>
      <c r="E2559" s="155">
        <v>2.2052999999999998</v>
      </c>
      <c r="F2559" s="156">
        <v>0.13039023935921901</v>
      </c>
      <c r="G2559" s="154">
        <v>43829</v>
      </c>
      <c r="H2559" s="155">
        <v>1.0737000000000001</v>
      </c>
      <c r="I2559" s="156">
        <v>4.90034652467358</v>
      </c>
      <c r="J2559" s="152" t="s">
        <v>671</v>
      </c>
      <c r="K2559" s="156">
        <v>0.45785834423472199</v>
      </c>
      <c r="L2559" s="156">
        <v>1.3671506694324</v>
      </c>
      <c r="M2559" s="185">
        <v>1.72202581462336</v>
      </c>
      <c r="N2559" s="156">
        <v>3.2856182150062501</v>
      </c>
      <c r="O2559" s="156">
        <v>4.90034652467358</v>
      </c>
      <c r="P2559" s="152" t="s">
        <v>671</v>
      </c>
      <c r="Q2559" s="156">
        <v>15.457116649378699</v>
      </c>
      <c r="R2559" s="152" t="s">
        <v>16111</v>
      </c>
      <c r="S2559" s="156">
        <v>17.575654821026301</v>
      </c>
      <c r="T2559" s="152" t="s">
        <v>18110</v>
      </c>
      <c r="U2559" s="156">
        <v>205.39150837</v>
      </c>
      <c r="V2559" s="152" t="s">
        <v>163</v>
      </c>
      <c r="W2559" s="152" t="s">
        <v>166</v>
      </c>
      <c r="X2559" s="155">
        <v>21.162251906000002</v>
      </c>
      <c r="Y2559" s="152" t="s">
        <v>159</v>
      </c>
      <c r="Z2559" s="154">
        <v>37784</v>
      </c>
      <c r="AA2559" s="153" t="s">
        <v>4326</v>
      </c>
      <c r="AB2559" s="152" t="s">
        <v>18111</v>
      </c>
      <c r="AC2559" s="152" t="s">
        <v>245</v>
      </c>
      <c r="AD2559" s="152" t="s">
        <v>173</v>
      </c>
    </row>
    <row r="2560" spans="1:30">
      <c r="A2560" s="189" t="s">
        <v>18112</v>
      </c>
      <c r="B2560" s="189" t="s">
        <v>18113</v>
      </c>
      <c r="C2560" s="154">
        <v>43830</v>
      </c>
      <c r="D2560" s="155">
        <v>1.3008</v>
      </c>
      <c r="E2560" s="155">
        <v>1.6375</v>
      </c>
      <c r="F2560" s="156">
        <v>8.4634915749768197E-2</v>
      </c>
      <c r="G2560" s="154">
        <v>43829</v>
      </c>
      <c r="H2560" s="155">
        <v>1.2997000000000001</v>
      </c>
      <c r="I2560" s="156">
        <v>4.8954522179448601</v>
      </c>
      <c r="J2560" s="152" t="s">
        <v>859</v>
      </c>
      <c r="K2560" s="156">
        <v>0.40135844396417197</v>
      </c>
      <c r="L2560" s="156">
        <v>0.77471335605824798</v>
      </c>
      <c r="M2560" s="185">
        <v>1.2768825742513099</v>
      </c>
      <c r="N2560" s="156">
        <v>2.3929691265494202</v>
      </c>
      <c r="O2560" s="156">
        <v>4.8954522179448601</v>
      </c>
      <c r="P2560" s="152" t="s">
        <v>859</v>
      </c>
      <c r="Q2560" s="156">
        <v>10.281610955343499</v>
      </c>
      <c r="R2560" s="152" t="s">
        <v>774</v>
      </c>
      <c r="S2560" s="156">
        <v>12.6195408719796</v>
      </c>
      <c r="T2560" s="152" t="s">
        <v>18114</v>
      </c>
      <c r="U2560" s="156">
        <v>57.1882711222501</v>
      </c>
      <c r="V2560" s="152" t="s">
        <v>157</v>
      </c>
      <c r="W2560" s="152" t="s">
        <v>166</v>
      </c>
      <c r="X2560" s="155">
        <v>0.1255844451</v>
      </c>
      <c r="Y2560" s="152" t="s">
        <v>159</v>
      </c>
      <c r="Z2560" s="154">
        <v>40476</v>
      </c>
      <c r="AA2560" s="153" t="s">
        <v>4326</v>
      </c>
      <c r="AB2560" s="152" t="s">
        <v>754</v>
      </c>
      <c r="AC2560" s="152" t="s">
        <v>265</v>
      </c>
      <c r="AD2560" s="152" t="s">
        <v>207</v>
      </c>
    </row>
    <row r="2561" spans="1:30">
      <c r="A2561" s="189" t="s">
        <v>18115</v>
      </c>
      <c r="B2561" s="189" t="s">
        <v>18116</v>
      </c>
      <c r="C2561" s="154">
        <v>43830</v>
      </c>
      <c r="D2561" s="155">
        <v>1.0229999999999999</v>
      </c>
      <c r="E2561" s="155">
        <v>1.121</v>
      </c>
      <c r="F2561" s="156">
        <v>9.7847358121318104E-2</v>
      </c>
      <c r="G2561" s="154">
        <v>43829</v>
      </c>
      <c r="H2561" s="155">
        <v>1.022</v>
      </c>
      <c r="I2561" s="156">
        <v>4.8909330552300601</v>
      </c>
      <c r="J2561" s="152" t="s">
        <v>18117</v>
      </c>
      <c r="K2561" s="156">
        <v>0.19588638589617499</v>
      </c>
      <c r="L2561" s="156">
        <v>0.58997050147493002</v>
      </c>
      <c r="M2561" s="185">
        <v>0.88761984254566595</v>
      </c>
      <c r="N2561" s="156">
        <v>2.3664208100397701</v>
      </c>
      <c r="O2561" s="156">
        <v>4.8909330552300601</v>
      </c>
      <c r="P2561" s="152" t="s">
        <v>18117</v>
      </c>
      <c r="Q2561" s="156">
        <v>10.604416561835601</v>
      </c>
      <c r="R2561" s="152" t="s">
        <v>18118</v>
      </c>
      <c r="S2561" s="156">
        <v>9.7024437458369395</v>
      </c>
      <c r="T2561" s="152" t="s">
        <v>18119</v>
      </c>
      <c r="U2561" s="156">
        <v>7.0733510941959903</v>
      </c>
      <c r="V2561" s="152" t="s">
        <v>174</v>
      </c>
      <c r="W2561" s="152" t="s">
        <v>158</v>
      </c>
      <c r="X2561" s="155">
        <v>9.0724879499999994E-2</v>
      </c>
      <c r="Y2561" s="152" t="s">
        <v>159</v>
      </c>
      <c r="Z2561" s="154">
        <v>42620</v>
      </c>
      <c r="AA2561" s="153" t="s">
        <v>4326</v>
      </c>
      <c r="AB2561" s="152" t="s">
        <v>1376</v>
      </c>
      <c r="AC2561" s="152" t="s">
        <v>195</v>
      </c>
      <c r="AD2561" s="152" t="s">
        <v>170</v>
      </c>
    </row>
    <row r="2562" spans="1:30">
      <c r="A2562" s="189" t="s">
        <v>18120</v>
      </c>
      <c r="B2562" s="189" t="s">
        <v>18121</v>
      </c>
      <c r="C2562" s="154">
        <v>43830</v>
      </c>
      <c r="D2562" s="155">
        <v>1.0488999999999999</v>
      </c>
      <c r="E2562" s="155">
        <v>1.0488999999999999</v>
      </c>
      <c r="F2562" s="156">
        <v>0</v>
      </c>
      <c r="G2562" s="154">
        <v>43829</v>
      </c>
      <c r="H2562" s="155">
        <v>1.0488999999999999</v>
      </c>
      <c r="I2562" s="156">
        <v>4.8899999999999899</v>
      </c>
      <c r="J2562" s="152" t="s">
        <v>18122</v>
      </c>
      <c r="K2562" s="156">
        <v>0.59461014673443802</v>
      </c>
      <c r="L2562" s="156">
        <v>1.9141080450835699</v>
      </c>
      <c r="M2562" s="185">
        <v>2.96456267792284</v>
      </c>
      <c r="N2562" s="156">
        <v>4.2126179831097899</v>
      </c>
      <c r="O2562" s="156">
        <v>4.8899999999999899</v>
      </c>
      <c r="P2562" s="152" t="s">
        <v>18122</v>
      </c>
      <c r="Q2562" s="156">
        <v>2.8232526222919301</v>
      </c>
      <c r="R2562" s="152" t="s">
        <v>18123</v>
      </c>
      <c r="S2562" s="156">
        <v>4.7329006490264502</v>
      </c>
      <c r="T2562" s="152" t="s">
        <v>18124</v>
      </c>
      <c r="U2562" s="156">
        <v>4.8899999999999899</v>
      </c>
      <c r="V2562" s="152" t="s">
        <v>157</v>
      </c>
      <c r="W2562" s="152" t="s">
        <v>189</v>
      </c>
      <c r="X2562" s="155">
        <v>2.4467606220999998</v>
      </c>
      <c r="Y2562" s="152" t="s">
        <v>159</v>
      </c>
      <c r="Z2562" s="154">
        <v>42599</v>
      </c>
      <c r="AA2562" s="153" t="s">
        <v>4326</v>
      </c>
      <c r="AB2562" s="152" t="s">
        <v>12230</v>
      </c>
      <c r="AC2562" s="152" t="s">
        <v>161</v>
      </c>
      <c r="AD2562" s="152" t="s">
        <v>207</v>
      </c>
    </row>
    <row r="2563" spans="1:30">
      <c r="A2563" s="189" t="s">
        <v>4110</v>
      </c>
      <c r="B2563" s="189" t="s">
        <v>4111</v>
      </c>
      <c r="C2563" s="154">
        <v>43830</v>
      </c>
      <c r="D2563" s="155">
        <v>1.1276999999999999</v>
      </c>
      <c r="E2563" s="155">
        <v>1.1276999999999999</v>
      </c>
      <c r="F2563" s="156">
        <v>0.26673779674578901</v>
      </c>
      <c r="G2563" s="154">
        <v>43826</v>
      </c>
      <c r="H2563" s="155">
        <v>1.1247</v>
      </c>
      <c r="I2563" s="156">
        <v>4.8828125</v>
      </c>
      <c r="J2563" s="152" t="s">
        <v>6961</v>
      </c>
      <c r="K2563" s="156">
        <v>0.42746460058775598</v>
      </c>
      <c r="L2563" s="156">
        <v>1.2025486852732501</v>
      </c>
      <c r="M2563" s="185">
        <v>1.6037480854130799</v>
      </c>
      <c r="N2563" s="156">
        <v>2.6675163874726802</v>
      </c>
      <c r="O2563" s="156">
        <v>4.8828125</v>
      </c>
      <c r="P2563" s="152" t="s">
        <v>6961</v>
      </c>
      <c r="Q2563" s="157">
        <v>0</v>
      </c>
      <c r="R2563" s="152"/>
      <c r="S2563" s="157">
        <v>0</v>
      </c>
      <c r="T2563" s="152"/>
      <c r="U2563" s="156">
        <v>12.77</v>
      </c>
      <c r="V2563" s="152" t="s">
        <v>174</v>
      </c>
      <c r="W2563" s="152" t="s">
        <v>95</v>
      </c>
      <c r="X2563" s="155">
        <v>0.5238130406</v>
      </c>
      <c r="Y2563" s="152" t="s">
        <v>159</v>
      </c>
      <c r="Z2563" s="154">
        <v>43124</v>
      </c>
      <c r="AA2563" s="153" t="s">
        <v>4326</v>
      </c>
      <c r="AB2563" s="152" t="s">
        <v>6962</v>
      </c>
      <c r="AC2563" s="152" t="s">
        <v>238</v>
      </c>
      <c r="AD2563" s="152" t="s">
        <v>165</v>
      </c>
    </row>
    <row r="2564" spans="1:30">
      <c r="A2564" s="189" t="s">
        <v>18125</v>
      </c>
      <c r="B2564" s="189" t="s">
        <v>18126</v>
      </c>
      <c r="C2564" s="154">
        <v>43830</v>
      </c>
      <c r="D2564" s="155">
        <v>1.0186999999999999</v>
      </c>
      <c r="E2564" s="155">
        <v>1.1456999999999999</v>
      </c>
      <c r="F2564" s="156">
        <v>1.9636720667636401E-2</v>
      </c>
      <c r="G2564" s="154">
        <v>43829</v>
      </c>
      <c r="H2564" s="155">
        <v>1.0185</v>
      </c>
      <c r="I2564" s="156">
        <v>4.8818340654894303</v>
      </c>
      <c r="J2564" s="152" t="s">
        <v>18127</v>
      </c>
      <c r="K2564" s="156">
        <v>0.137619188046783</v>
      </c>
      <c r="L2564" s="156">
        <v>0.51434811107407297</v>
      </c>
      <c r="M2564" s="185">
        <v>1.0419487348511201</v>
      </c>
      <c r="N2564" s="156">
        <v>2.16657412720267</v>
      </c>
      <c r="O2564" s="156">
        <v>4.8818340654894303</v>
      </c>
      <c r="P2564" s="152" t="s">
        <v>18127</v>
      </c>
      <c r="Q2564" s="156">
        <v>13.3801158156705</v>
      </c>
      <c r="R2564" s="152" t="s">
        <v>18128</v>
      </c>
      <c r="S2564" s="157">
        <v>0</v>
      </c>
      <c r="T2564" s="152"/>
      <c r="U2564" s="156">
        <v>15.236260830000001</v>
      </c>
      <c r="V2564" s="152" t="s">
        <v>163</v>
      </c>
      <c r="W2564" s="152" t="s">
        <v>95</v>
      </c>
      <c r="X2564" s="155">
        <v>5.7544902999999998E-3</v>
      </c>
      <c r="Y2564" s="152" t="s">
        <v>159</v>
      </c>
      <c r="Z2564" s="154">
        <v>42796</v>
      </c>
      <c r="AA2564" s="153" t="s">
        <v>4326</v>
      </c>
      <c r="AB2564" s="152" t="s">
        <v>1212</v>
      </c>
      <c r="AC2564" s="152" t="s">
        <v>270</v>
      </c>
      <c r="AD2564" s="152" t="s">
        <v>247</v>
      </c>
    </row>
    <row r="2565" spans="1:30">
      <c r="A2565" s="189" t="s">
        <v>1656</v>
      </c>
      <c r="B2565" s="189" t="s">
        <v>1657</v>
      </c>
      <c r="C2565" s="154">
        <v>43830</v>
      </c>
      <c r="D2565" s="155">
        <v>1.1584000000000001</v>
      </c>
      <c r="E2565" s="155">
        <v>1.1664000000000001</v>
      </c>
      <c r="F2565" s="156">
        <v>1.72681747539613E-2</v>
      </c>
      <c r="G2565" s="154">
        <v>43829</v>
      </c>
      <c r="H2565" s="155">
        <v>1.1581999999999999</v>
      </c>
      <c r="I2565" s="156">
        <v>4.8800362154821304</v>
      </c>
      <c r="J2565" s="152" t="s">
        <v>18129</v>
      </c>
      <c r="K2565" s="156">
        <v>0.10369858278604201</v>
      </c>
      <c r="L2565" s="156">
        <v>0.31174229303777501</v>
      </c>
      <c r="M2565" s="185">
        <v>0.86199390509360596</v>
      </c>
      <c r="N2565" s="156">
        <v>1.6675443215727701</v>
      </c>
      <c r="O2565" s="156">
        <v>4.8800362154821304</v>
      </c>
      <c r="P2565" s="152" t="s">
        <v>18129</v>
      </c>
      <c r="Q2565" s="156">
        <v>12.7067522864371</v>
      </c>
      <c r="R2565" s="152" t="s">
        <v>18130</v>
      </c>
      <c r="S2565" s="156">
        <v>16.2978218326693</v>
      </c>
      <c r="T2565" s="152" t="s">
        <v>18131</v>
      </c>
      <c r="U2565" s="156">
        <v>16.76301312</v>
      </c>
      <c r="V2565" s="152" t="s">
        <v>163</v>
      </c>
      <c r="W2565" s="152" t="s">
        <v>166</v>
      </c>
      <c r="X2565" s="155">
        <v>84.958306615500007</v>
      </c>
      <c r="Y2565" s="152" t="s">
        <v>159</v>
      </c>
      <c r="Z2565" s="154">
        <v>42674</v>
      </c>
      <c r="AA2565" s="153" t="s">
        <v>4326</v>
      </c>
      <c r="AB2565" s="152" t="s">
        <v>315</v>
      </c>
      <c r="AC2565" s="152" t="s">
        <v>231</v>
      </c>
      <c r="AD2565" s="152" t="s">
        <v>181</v>
      </c>
    </row>
    <row r="2566" spans="1:30">
      <c r="A2566" s="189" t="s">
        <v>1737</v>
      </c>
      <c r="B2566" s="189" t="s">
        <v>1738</v>
      </c>
      <c r="C2566" s="154">
        <v>43830</v>
      </c>
      <c r="D2566" s="155">
        <v>1.0363</v>
      </c>
      <c r="E2566" s="155">
        <v>1.1083000000000001</v>
      </c>
      <c r="F2566" s="156">
        <v>9.6506465933233095E-3</v>
      </c>
      <c r="G2566" s="154">
        <v>43829</v>
      </c>
      <c r="H2566" s="155">
        <v>1.0362</v>
      </c>
      <c r="I2566" s="156">
        <v>4.8798871138288904</v>
      </c>
      <c r="J2566" s="152" t="s">
        <v>18132</v>
      </c>
      <c r="K2566" s="156">
        <v>0.16431471099942699</v>
      </c>
      <c r="L2566" s="156">
        <v>0.475082412255183</v>
      </c>
      <c r="M2566" s="185">
        <v>0.99617700829799705</v>
      </c>
      <c r="N2566" s="156">
        <v>2.4305903506139299</v>
      </c>
      <c r="O2566" s="156">
        <v>4.8798871138288904</v>
      </c>
      <c r="P2566" s="152" t="s">
        <v>18132</v>
      </c>
      <c r="Q2566" s="156">
        <v>12.4789164623645</v>
      </c>
      <c r="R2566" s="152" t="s">
        <v>18133</v>
      </c>
      <c r="S2566" s="156">
        <v>13.2938147346939</v>
      </c>
      <c r="T2566" s="152" t="s">
        <v>18134</v>
      </c>
      <c r="U2566" s="156">
        <v>11.02793844</v>
      </c>
      <c r="V2566" s="152" t="s">
        <v>163</v>
      </c>
      <c r="W2566" s="152" t="s">
        <v>189</v>
      </c>
      <c r="X2566" s="155">
        <v>15.937103260800001</v>
      </c>
      <c r="Y2566" s="152" t="s">
        <v>159</v>
      </c>
      <c r="Z2566" s="154">
        <v>42586</v>
      </c>
      <c r="AA2566" s="153" t="s">
        <v>4326</v>
      </c>
      <c r="AB2566" s="152" t="s">
        <v>1212</v>
      </c>
      <c r="AC2566" s="152" t="s">
        <v>270</v>
      </c>
      <c r="AD2566" s="152" t="s">
        <v>247</v>
      </c>
    </row>
    <row r="2567" spans="1:30">
      <c r="A2567" s="189" t="s">
        <v>4048</v>
      </c>
      <c r="B2567" s="189" t="s">
        <v>4049</v>
      </c>
      <c r="C2567" s="154">
        <v>43830</v>
      </c>
      <c r="D2567" s="155">
        <v>1.1736</v>
      </c>
      <c r="E2567" s="155">
        <v>1.2706999999999999</v>
      </c>
      <c r="F2567" s="156">
        <v>-8.5200647525040096E-3</v>
      </c>
      <c r="G2567" s="154">
        <v>43829</v>
      </c>
      <c r="H2567" s="155">
        <v>1.1737</v>
      </c>
      <c r="I2567" s="156">
        <v>4.8793565683646101</v>
      </c>
      <c r="J2567" s="152" t="s">
        <v>4121</v>
      </c>
      <c r="K2567" s="156">
        <v>0.12797542871768799</v>
      </c>
      <c r="L2567" s="156">
        <v>0.436456996148889</v>
      </c>
      <c r="M2567" s="185">
        <v>1.11139829413284</v>
      </c>
      <c r="N2567" s="156">
        <v>2.6681830111101301</v>
      </c>
      <c r="O2567" s="156">
        <v>4.8793565683646101</v>
      </c>
      <c r="P2567" s="152" t="s">
        <v>4121</v>
      </c>
      <c r="Q2567" s="156">
        <v>10.900900048852</v>
      </c>
      <c r="R2567" s="152" t="s">
        <v>6963</v>
      </c>
      <c r="S2567" s="157">
        <v>0</v>
      </c>
      <c r="T2567" s="152"/>
      <c r="U2567" s="156">
        <v>13.5070712</v>
      </c>
      <c r="V2567" s="152" t="s">
        <v>163</v>
      </c>
      <c r="W2567" s="152" t="s">
        <v>95</v>
      </c>
      <c r="X2567" s="155">
        <v>0.74861944540000003</v>
      </c>
      <c r="Y2567" s="152" t="s">
        <v>159</v>
      </c>
      <c r="Z2567" s="154">
        <v>42821</v>
      </c>
      <c r="AA2567" s="153" t="s">
        <v>4326</v>
      </c>
      <c r="AB2567" s="152" t="s">
        <v>1430</v>
      </c>
      <c r="AC2567" s="152" t="s">
        <v>271</v>
      </c>
      <c r="AD2567" s="152" t="s">
        <v>272</v>
      </c>
    </row>
    <row r="2568" spans="1:30">
      <c r="A2568" s="189" t="s">
        <v>1788</v>
      </c>
      <c r="B2568" s="189" t="s">
        <v>1789</v>
      </c>
      <c r="C2568" s="154">
        <v>43830</v>
      </c>
      <c r="D2568" s="155">
        <v>1.0179</v>
      </c>
      <c r="E2568" s="155">
        <v>1.1398999999999999</v>
      </c>
      <c r="F2568" s="156">
        <v>-9.8231827111989398E-3</v>
      </c>
      <c r="G2568" s="154">
        <v>43829</v>
      </c>
      <c r="H2568" s="155">
        <v>1.018</v>
      </c>
      <c r="I2568" s="156">
        <v>4.8787420205571799</v>
      </c>
      <c r="J2568" s="152" t="s">
        <v>18135</v>
      </c>
      <c r="K2568" s="156">
        <v>0.13772749631087799</v>
      </c>
      <c r="L2568" s="156">
        <v>0.550057054701374</v>
      </c>
      <c r="M2568" s="185">
        <v>1.14248908463331</v>
      </c>
      <c r="N2568" s="156">
        <v>2.8106188501600302</v>
      </c>
      <c r="O2568" s="156">
        <v>4.8787420205571799</v>
      </c>
      <c r="P2568" s="152" t="s">
        <v>18135</v>
      </c>
      <c r="Q2568" s="156">
        <v>10.744133777872699</v>
      </c>
      <c r="R2568" s="152" t="s">
        <v>18136</v>
      </c>
      <c r="S2568" s="157">
        <v>0</v>
      </c>
      <c r="T2568" s="152"/>
      <c r="U2568" s="156">
        <v>14.757435259999999</v>
      </c>
      <c r="V2568" s="152" t="s">
        <v>157</v>
      </c>
      <c r="W2568" s="152" t="s">
        <v>95</v>
      </c>
      <c r="X2568" s="155">
        <v>10.150663197</v>
      </c>
      <c r="Y2568" s="152" t="s">
        <v>159</v>
      </c>
      <c r="Z2568" s="154">
        <v>42753</v>
      </c>
      <c r="AA2568" s="153" t="s">
        <v>4326</v>
      </c>
      <c r="AB2568" s="152" t="s">
        <v>1790</v>
      </c>
      <c r="AC2568" s="152" t="s">
        <v>427</v>
      </c>
      <c r="AD2568" s="152" t="s">
        <v>165</v>
      </c>
    </row>
    <row r="2569" spans="1:30">
      <c r="A2569" s="189" t="s">
        <v>1726</v>
      </c>
      <c r="B2569" s="189" t="s">
        <v>1727</v>
      </c>
      <c r="C2569" s="154">
        <v>43830</v>
      </c>
      <c r="D2569" s="155">
        <v>1.1444000000000001</v>
      </c>
      <c r="E2569" s="155">
        <v>1.1444000000000001</v>
      </c>
      <c r="F2569" s="156">
        <v>1.7479461632579799E-2</v>
      </c>
      <c r="G2569" s="154">
        <v>43829</v>
      </c>
      <c r="H2569" s="155">
        <v>1.1442000000000001</v>
      </c>
      <c r="I2569" s="156">
        <v>4.8753665689149699</v>
      </c>
      <c r="J2569" s="152" t="s">
        <v>18137</v>
      </c>
      <c r="K2569" s="156">
        <v>0.140007000350022</v>
      </c>
      <c r="L2569" s="156">
        <v>0.44764328973932299</v>
      </c>
      <c r="M2569" s="185">
        <v>1.10433783903173</v>
      </c>
      <c r="N2569" s="156">
        <v>2.4254900205853498</v>
      </c>
      <c r="O2569" s="156">
        <v>4.8753665689149699</v>
      </c>
      <c r="P2569" s="152" t="s">
        <v>18137</v>
      </c>
      <c r="Q2569" s="156">
        <v>12.6377952755906</v>
      </c>
      <c r="R2569" s="152" t="s">
        <v>18138</v>
      </c>
      <c r="S2569" s="156">
        <v>15.7245424208717</v>
      </c>
      <c r="T2569" s="152" t="s">
        <v>18139</v>
      </c>
      <c r="U2569" s="156">
        <v>14.44</v>
      </c>
      <c r="V2569" s="152" t="s">
        <v>174</v>
      </c>
      <c r="W2569" s="152" t="s">
        <v>189</v>
      </c>
      <c r="X2569" s="155">
        <v>13.7700962684</v>
      </c>
      <c r="Y2569" s="152" t="s">
        <v>159</v>
      </c>
      <c r="Z2569" s="154">
        <v>42676</v>
      </c>
      <c r="AA2569" s="153" t="s">
        <v>4326</v>
      </c>
      <c r="AB2569" s="152" t="s">
        <v>1280</v>
      </c>
      <c r="AC2569" s="152" t="s">
        <v>268</v>
      </c>
      <c r="AD2569" s="152" t="s">
        <v>229</v>
      </c>
    </row>
    <row r="2570" spans="1:30">
      <c r="A2570" s="189" t="s">
        <v>1735</v>
      </c>
      <c r="B2570" s="189" t="s">
        <v>1736</v>
      </c>
      <c r="C2570" s="154">
        <v>43830</v>
      </c>
      <c r="D2570" s="155">
        <v>1.0363</v>
      </c>
      <c r="E2570" s="155">
        <v>1.0952999999999999</v>
      </c>
      <c r="F2570" s="156">
        <v>9.6506465933301894E-3</v>
      </c>
      <c r="G2570" s="154">
        <v>43829</v>
      </c>
      <c r="H2570" s="155">
        <v>1.0362</v>
      </c>
      <c r="I2570" s="156">
        <v>4.8749715465972896</v>
      </c>
      <c r="J2570" s="152" t="s">
        <v>18140</v>
      </c>
      <c r="K2570" s="156">
        <v>0.18368136117557901</v>
      </c>
      <c r="L2570" s="156">
        <v>0.465341735336888</v>
      </c>
      <c r="M2570" s="185">
        <v>0.97031397330656199</v>
      </c>
      <c r="N2570" s="156">
        <v>2.4012229310793201</v>
      </c>
      <c r="O2570" s="156">
        <v>4.8749715465972896</v>
      </c>
      <c r="P2570" s="152" t="s">
        <v>18140</v>
      </c>
      <c r="Q2570" s="157">
        <v>0</v>
      </c>
      <c r="R2570" s="152"/>
      <c r="S2570" s="157">
        <v>0</v>
      </c>
      <c r="T2570" s="152"/>
      <c r="U2570" s="156">
        <v>9.6884170600000097</v>
      </c>
      <c r="V2570" s="152" t="s">
        <v>174</v>
      </c>
      <c r="W2570" s="152" t="s">
        <v>95</v>
      </c>
      <c r="X2570" s="155">
        <v>58.743549052299997</v>
      </c>
      <c r="Y2570" s="152" t="s">
        <v>159</v>
      </c>
      <c r="Z2570" s="154">
        <v>43186</v>
      </c>
      <c r="AA2570" s="153" t="s">
        <v>4326</v>
      </c>
      <c r="AB2570" s="152" t="s">
        <v>589</v>
      </c>
      <c r="AC2570" s="152" t="s">
        <v>167</v>
      </c>
      <c r="AD2570" s="152" t="s">
        <v>247</v>
      </c>
    </row>
    <row r="2571" spans="1:30">
      <c r="A2571" s="189" t="s">
        <v>18141</v>
      </c>
      <c r="B2571" s="189" t="s">
        <v>18142</v>
      </c>
      <c r="C2571" s="154">
        <v>43830</v>
      </c>
      <c r="D2571" s="155">
        <v>1.3340000000000001</v>
      </c>
      <c r="E2571" s="155">
        <v>1.3440000000000001</v>
      </c>
      <c r="F2571" s="156">
        <v>0</v>
      </c>
      <c r="G2571" s="154">
        <v>43829</v>
      </c>
      <c r="H2571" s="155">
        <v>1.3340000000000001</v>
      </c>
      <c r="I2571" s="156">
        <v>4.8742138364779901</v>
      </c>
      <c r="J2571" s="152" t="s">
        <v>18143</v>
      </c>
      <c r="K2571" s="156">
        <v>7.5018754688691694E-2</v>
      </c>
      <c r="L2571" s="156">
        <v>0.30075187969925998</v>
      </c>
      <c r="M2571" s="185">
        <v>0.52750565184629095</v>
      </c>
      <c r="N2571" s="156">
        <v>2.8527370855821301</v>
      </c>
      <c r="O2571" s="156">
        <v>4.8742138364779901</v>
      </c>
      <c r="P2571" s="152" t="s">
        <v>18143</v>
      </c>
      <c r="Q2571" s="156">
        <v>11.4452798663325</v>
      </c>
      <c r="R2571" s="152" t="s">
        <v>18144</v>
      </c>
      <c r="S2571" s="156">
        <v>12.859560067681899</v>
      </c>
      <c r="T2571" s="152" t="s">
        <v>18145</v>
      </c>
      <c r="U2571" s="156">
        <v>34.719459399999998</v>
      </c>
      <c r="V2571" s="152" t="s">
        <v>174</v>
      </c>
      <c r="W2571" s="152" t="s">
        <v>189</v>
      </c>
      <c r="X2571" s="155">
        <v>0.34697109479999999</v>
      </c>
      <c r="Y2571" s="152" t="s">
        <v>159</v>
      </c>
      <c r="Z2571" s="154">
        <v>41408</v>
      </c>
      <c r="AA2571" s="153" t="s">
        <v>4326</v>
      </c>
      <c r="AB2571" s="152" t="s">
        <v>1655</v>
      </c>
      <c r="AC2571" s="152" t="s">
        <v>246</v>
      </c>
      <c r="AD2571" s="152" t="s">
        <v>162</v>
      </c>
    </row>
    <row r="2572" spans="1:30">
      <c r="A2572" s="189" t="s">
        <v>1756</v>
      </c>
      <c r="B2572" s="189" t="s">
        <v>1757</v>
      </c>
      <c r="C2572" s="154">
        <v>43830</v>
      </c>
      <c r="D2572" s="155">
        <v>1.0331999999999999</v>
      </c>
      <c r="E2572" s="155">
        <v>1.1969000000000001</v>
      </c>
      <c r="F2572" s="156">
        <v>0</v>
      </c>
      <c r="G2572" s="154">
        <v>43829</v>
      </c>
      <c r="H2572" s="155">
        <v>1.0331999999999999</v>
      </c>
      <c r="I2572" s="156">
        <v>4.8711425798754604</v>
      </c>
      <c r="J2572" s="152" t="s">
        <v>18146</v>
      </c>
      <c r="K2572" s="156">
        <v>0.17452006980802001</v>
      </c>
      <c r="L2572" s="156">
        <v>0.49606069448496398</v>
      </c>
      <c r="M2572" s="185">
        <v>0.91972169262043801</v>
      </c>
      <c r="N2572" s="156">
        <v>2.3905138917889901</v>
      </c>
      <c r="O2572" s="156">
        <v>4.8711425798754604</v>
      </c>
      <c r="P2572" s="152" t="s">
        <v>18146</v>
      </c>
      <c r="Q2572" s="156">
        <v>11.778699070168001</v>
      </c>
      <c r="R2572" s="152" t="s">
        <v>18147</v>
      </c>
      <c r="S2572" s="157">
        <v>0</v>
      </c>
      <c r="T2572" s="152"/>
      <c r="U2572" s="156">
        <v>20.939056279999999</v>
      </c>
      <c r="V2572" s="152" t="s">
        <v>163</v>
      </c>
      <c r="W2572" s="152" t="s">
        <v>95</v>
      </c>
      <c r="X2572" s="155">
        <v>28.7097861791</v>
      </c>
      <c r="Y2572" s="152" t="s">
        <v>159</v>
      </c>
      <c r="Z2572" s="154">
        <v>42796</v>
      </c>
      <c r="AA2572" s="153" t="s">
        <v>4326</v>
      </c>
      <c r="AB2572" s="152" t="s">
        <v>1758</v>
      </c>
      <c r="AC2572" s="152" t="s">
        <v>347</v>
      </c>
      <c r="AD2572" s="152" t="s">
        <v>177</v>
      </c>
    </row>
    <row r="2573" spans="1:30">
      <c r="A2573" s="189" t="s">
        <v>2808</v>
      </c>
      <c r="B2573" s="189" t="s">
        <v>2809</v>
      </c>
      <c r="C2573" s="154">
        <v>43830</v>
      </c>
      <c r="D2573" s="155">
        <v>1.0389999999999999</v>
      </c>
      <c r="E2573" s="155">
        <v>1.4279999999999999</v>
      </c>
      <c r="F2573" s="156">
        <v>0.192864030858243</v>
      </c>
      <c r="G2573" s="154">
        <v>43829</v>
      </c>
      <c r="H2573" s="155">
        <v>1.0369999999999999</v>
      </c>
      <c r="I2573" s="156">
        <v>4.8708087519000598</v>
      </c>
      <c r="J2573" s="152" t="s">
        <v>18148</v>
      </c>
      <c r="K2573" s="156">
        <v>0.58083252662148399</v>
      </c>
      <c r="L2573" s="156">
        <v>1.8712703212603099</v>
      </c>
      <c r="M2573" s="185">
        <v>0.21562572962718499</v>
      </c>
      <c r="N2573" s="156">
        <v>2.1201231961138598</v>
      </c>
      <c r="O2573" s="156">
        <v>4.8708087519000598</v>
      </c>
      <c r="P2573" s="152" t="s">
        <v>18148</v>
      </c>
      <c r="Q2573" s="156">
        <v>12.1119784325494</v>
      </c>
      <c r="R2573" s="152" t="s">
        <v>18149</v>
      </c>
      <c r="S2573" s="156">
        <v>13.4138082103528</v>
      </c>
      <c r="T2573" s="152" t="s">
        <v>18150</v>
      </c>
      <c r="U2573" s="156">
        <v>49.448824899999998</v>
      </c>
      <c r="V2573" s="152" t="s">
        <v>174</v>
      </c>
      <c r="W2573" s="152" t="s">
        <v>158</v>
      </c>
      <c r="X2573" s="155">
        <v>22.432019306099999</v>
      </c>
      <c r="Y2573" s="152" t="s">
        <v>159</v>
      </c>
      <c r="Z2573" s="154">
        <v>41494</v>
      </c>
      <c r="AA2573" s="153" t="s">
        <v>4326</v>
      </c>
      <c r="AB2573" s="152" t="s">
        <v>2810</v>
      </c>
      <c r="AC2573" s="152" t="s">
        <v>196</v>
      </c>
      <c r="AD2573" s="152" t="s">
        <v>162</v>
      </c>
    </row>
    <row r="2574" spans="1:30">
      <c r="A2574" s="189" t="s">
        <v>18151</v>
      </c>
      <c r="B2574" s="189" t="s">
        <v>18152</v>
      </c>
      <c r="C2574" s="154">
        <v>43830</v>
      </c>
      <c r="D2574" s="155">
        <v>1.0851999999999999</v>
      </c>
      <c r="E2574" s="155">
        <v>1.3431999999999999</v>
      </c>
      <c r="F2574" s="156">
        <v>9.2157404847422603E-3</v>
      </c>
      <c r="G2574" s="154">
        <v>43829</v>
      </c>
      <c r="H2574" s="155">
        <v>1.0851</v>
      </c>
      <c r="I2574" s="156">
        <v>4.8706866977135501</v>
      </c>
      <c r="J2574" s="152" t="s">
        <v>18153</v>
      </c>
      <c r="K2574" s="156">
        <v>0.14765596160945499</v>
      </c>
      <c r="L2574" s="156">
        <v>0.49078618390590301</v>
      </c>
      <c r="M2574" s="185">
        <v>1.1641715128787</v>
      </c>
      <c r="N2574" s="156">
        <v>2.55460617368544</v>
      </c>
      <c r="O2574" s="156">
        <v>4.8706866977135501</v>
      </c>
      <c r="P2574" s="152" t="s">
        <v>18153</v>
      </c>
      <c r="Q2574" s="156">
        <v>12.9512922638035</v>
      </c>
      <c r="R2574" s="152" t="s">
        <v>18154</v>
      </c>
      <c r="S2574" s="156">
        <v>14.9543693679892</v>
      </c>
      <c r="T2574" s="152" t="s">
        <v>18155</v>
      </c>
      <c r="U2574" s="156">
        <v>38.7601832</v>
      </c>
      <c r="V2574" s="152" t="s">
        <v>163</v>
      </c>
      <c r="W2574" s="152" t="s">
        <v>166</v>
      </c>
      <c r="X2574" s="155">
        <v>2.5660737833999998</v>
      </c>
      <c r="Y2574" s="152" t="s">
        <v>159</v>
      </c>
      <c r="Z2574" s="154">
        <v>41235</v>
      </c>
      <c r="AA2574" s="153" t="s">
        <v>4326</v>
      </c>
      <c r="AB2574" s="152" t="s">
        <v>1639</v>
      </c>
      <c r="AC2574" s="152" t="s">
        <v>249</v>
      </c>
      <c r="AD2574" s="152" t="s">
        <v>162</v>
      </c>
    </row>
    <row r="2575" spans="1:30">
      <c r="A2575" s="189" t="s">
        <v>1769</v>
      </c>
      <c r="B2575" s="189" t="s">
        <v>1770</v>
      </c>
      <c r="C2575" s="154">
        <v>43830</v>
      </c>
      <c r="D2575" s="155">
        <v>1.3779999999999999</v>
      </c>
      <c r="E2575" s="155">
        <v>1.3779999999999999</v>
      </c>
      <c r="F2575" s="156">
        <v>7.2621641249084198E-2</v>
      </c>
      <c r="G2575" s="154">
        <v>43826</v>
      </c>
      <c r="H2575" s="155">
        <v>1.377</v>
      </c>
      <c r="I2575" s="156">
        <v>4.8706240487062296</v>
      </c>
      <c r="J2575" s="152" t="s">
        <v>18156</v>
      </c>
      <c r="K2575" s="156">
        <v>0.21818181818181001</v>
      </c>
      <c r="L2575" s="156">
        <v>0.51057622173595196</v>
      </c>
      <c r="M2575" s="185">
        <v>0.73099415204676799</v>
      </c>
      <c r="N2575" s="156">
        <v>1.99851961509992</v>
      </c>
      <c r="O2575" s="156">
        <v>4.8706240487062296</v>
      </c>
      <c r="P2575" s="152" t="s">
        <v>18156</v>
      </c>
      <c r="Q2575" s="156">
        <v>5.9999999999999902</v>
      </c>
      <c r="R2575" s="152" t="s">
        <v>18157</v>
      </c>
      <c r="S2575" s="156">
        <v>9.1053048297703896</v>
      </c>
      <c r="T2575" s="152" t="s">
        <v>18158</v>
      </c>
      <c r="U2575" s="156">
        <v>37.799999999999997</v>
      </c>
      <c r="V2575" s="152" t="s">
        <v>174</v>
      </c>
      <c r="W2575" s="152" t="s">
        <v>158</v>
      </c>
      <c r="X2575" s="155">
        <v>0.52547965780000006</v>
      </c>
      <c r="Y2575" s="152" t="s">
        <v>159</v>
      </c>
      <c r="Z2575" s="154">
        <v>41439</v>
      </c>
      <c r="AA2575" s="153" t="s">
        <v>4326</v>
      </c>
      <c r="AB2575" s="152" t="s">
        <v>1771</v>
      </c>
      <c r="AC2575" s="152" t="s">
        <v>194</v>
      </c>
      <c r="AD2575" s="152" t="s">
        <v>256</v>
      </c>
    </row>
    <row r="2576" spans="1:30">
      <c r="A2576" s="189" t="s">
        <v>1686</v>
      </c>
      <c r="B2576" s="189" t="s">
        <v>1687</v>
      </c>
      <c r="C2576" s="154">
        <v>43830</v>
      </c>
      <c r="D2576" s="155">
        <v>1.0247999999999999</v>
      </c>
      <c r="E2576" s="155">
        <v>1.1594</v>
      </c>
      <c r="F2576" s="156">
        <v>1.9519812609800302E-2</v>
      </c>
      <c r="G2576" s="154">
        <v>43829</v>
      </c>
      <c r="H2576" s="155">
        <v>1.0246</v>
      </c>
      <c r="I2576" s="156">
        <v>4.8682155351867804</v>
      </c>
      <c r="J2576" s="152" t="s">
        <v>18159</v>
      </c>
      <c r="K2576" s="156">
        <v>0.10745335547521601</v>
      </c>
      <c r="L2576" s="156">
        <v>0.39075776044791899</v>
      </c>
      <c r="M2576" s="185">
        <v>0.85063422013595202</v>
      </c>
      <c r="N2576" s="156">
        <v>2.1244603470593701</v>
      </c>
      <c r="O2576" s="156">
        <v>4.8682155351867804</v>
      </c>
      <c r="P2576" s="152" t="s">
        <v>18159</v>
      </c>
      <c r="Q2576" s="156">
        <v>12.7213222950414</v>
      </c>
      <c r="R2576" s="152" t="s">
        <v>18160</v>
      </c>
      <c r="S2576" s="156">
        <v>15.988936941196201</v>
      </c>
      <c r="T2576" s="152" t="s">
        <v>18161</v>
      </c>
      <c r="U2576" s="156">
        <v>16.337038159999999</v>
      </c>
      <c r="V2576" s="152" t="s">
        <v>157</v>
      </c>
      <c r="W2576" s="152" t="s">
        <v>186</v>
      </c>
      <c r="X2576" s="155">
        <v>8.3744582176000009</v>
      </c>
      <c r="Y2576" s="152" t="s">
        <v>159</v>
      </c>
      <c r="Z2576" s="154">
        <v>42706</v>
      </c>
      <c r="AA2576" s="153" t="s">
        <v>4326</v>
      </c>
      <c r="AB2576" s="152" t="s">
        <v>1688</v>
      </c>
      <c r="AC2576" s="152" t="s">
        <v>317</v>
      </c>
      <c r="AD2576" s="152" t="s">
        <v>170</v>
      </c>
    </row>
    <row r="2577" spans="1:30">
      <c r="A2577" s="189" t="s">
        <v>1847</v>
      </c>
      <c r="B2577" s="189" t="s">
        <v>1848</v>
      </c>
      <c r="C2577" s="154">
        <v>43830</v>
      </c>
      <c r="D2577" s="155">
        <v>1.0214000000000001</v>
      </c>
      <c r="E2577" s="155">
        <v>1.0871</v>
      </c>
      <c r="F2577" s="156">
        <v>6.8580386009606406E-2</v>
      </c>
      <c r="G2577" s="154">
        <v>43826</v>
      </c>
      <c r="H2577" s="155">
        <v>1.0206999999999999</v>
      </c>
      <c r="I2577" s="156">
        <v>4.8674437535051398</v>
      </c>
      <c r="J2577" s="152" t="s">
        <v>18162</v>
      </c>
      <c r="K2577" s="156">
        <v>0.284732449680901</v>
      </c>
      <c r="L2577" s="156">
        <v>0.62062850950645798</v>
      </c>
      <c r="M2577" s="185">
        <v>1.36775888445936</v>
      </c>
      <c r="N2577" s="156">
        <v>2.5687986816685902</v>
      </c>
      <c r="O2577" s="156">
        <v>4.8674437535051398</v>
      </c>
      <c r="P2577" s="152" t="s">
        <v>18162</v>
      </c>
      <c r="Q2577" s="157">
        <v>0</v>
      </c>
      <c r="R2577" s="152"/>
      <c r="S2577" s="157">
        <v>0</v>
      </c>
      <c r="T2577" s="152"/>
      <c r="U2577" s="156">
        <v>8.9294500800000094</v>
      </c>
      <c r="V2577" s="152" t="s">
        <v>174</v>
      </c>
      <c r="W2577" s="152" t="s">
        <v>95</v>
      </c>
      <c r="X2577" s="155">
        <v>35.902143308699998</v>
      </c>
      <c r="Y2577" s="152" t="s">
        <v>159</v>
      </c>
      <c r="Z2577" s="154">
        <v>43264</v>
      </c>
      <c r="AA2577" s="153" t="s">
        <v>4326</v>
      </c>
      <c r="AB2577" s="152" t="s">
        <v>5132</v>
      </c>
      <c r="AC2577" s="152" t="s">
        <v>161</v>
      </c>
      <c r="AD2577" s="152" t="s">
        <v>177</v>
      </c>
    </row>
    <row r="2578" spans="1:30">
      <c r="A2578" s="189" t="s">
        <v>1772</v>
      </c>
      <c r="B2578" s="189" t="s">
        <v>1773</v>
      </c>
      <c r="C2578" s="154">
        <v>43830</v>
      </c>
      <c r="D2578" s="155">
        <v>1.0367</v>
      </c>
      <c r="E2578" s="155">
        <v>1.0784</v>
      </c>
      <c r="F2578" s="156">
        <v>9.6469226316777002E-3</v>
      </c>
      <c r="G2578" s="154">
        <v>43829</v>
      </c>
      <c r="H2578" s="155">
        <v>1.0366</v>
      </c>
      <c r="I2578" s="156">
        <v>4.8655849916536997</v>
      </c>
      <c r="J2578" s="152" t="s">
        <v>18163</v>
      </c>
      <c r="K2578" s="156">
        <v>0.15457443725245601</v>
      </c>
      <c r="L2578" s="156">
        <v>0.51386464999030002</v>
      </c>
      <c r="M2578" s="185">
        <v>1.1710443595200599</v>
      </c>
      <c r="N2578" s="156">
        <v>2.3698717835491299</v>
      </c>
      <c r="O2578" s="156">
        <v>4.8655849916536997</v>
      </c>
      <c r="P2578" s="152" t="s">
        <v>18163</v>
      </c>
      <c r="Q2578" s="157">
        <v>0</v>
      </c>
      <c r="R2578" s="152"/>
      <c r="S2578" s="157">
        <v>0</v>
      </c>
      <c r="T2578" s="152"/>
      <c r="U2578" s="156">
        <v>8.0154317200000094</v>
      </c>
      <c r="V2578" s="152" t="s">
        <v>174</v>
      </c>
      <c r="W2578" s="152" t="s">
        <v>95</v>
      </c>
      <c r="X2578" s="155">
        <v>30.842012348699999</v>
      </c>
      <c r="Y2578" s="152" t="s">
        <v>159</v>
      </c>
      <c r="Z2578" s="154">
        <v>43278</v>
      </c>
      <c r="AA2578" s="153" t="s">
        <v>4326</v>
      </c>
      <c r="AB2578" s="152" t="s">
        <v>5134</v>
      </c>
      <c r="AC2578" s="152" t="s">
        <v>215</v>
      </c>
      <c r="AD2578" s="152" t="s">
        <v>177</v>
      </c>
    </row>
    <row r="2579" spans="1:30">
      <c r="A2579" s="189" t="s">
        <v>18164</v>
      </c>
      <c r="B2579" s="189" t="s">
        <v>18165</v>
      </c>
      <c r="C2579" s="154">
        <v>43830</v>
      </c>
      <c r="D2579" s="155">
        <v>1.0913999999999999</v>
      </c>
      <c r="E2579" s="155">
        <v>1.1731</v>
      </c>
      <c r="F2579" s="156">
        <v>5.5005500550045397E-2</v>
      </c>
      <c r="G2579" s="154">
        <v>43826</v>
      </c>
      <c r="H2579" s="155">
        <v>1.0908</v>
      </c>
      <c r="I2579" s="156">
        <v>4.8619666394893404</v>
      </c>
      <c r="J2579" s="152" t="s">
        <v>18166</v>
      </c>
      <c r="K2579" s="156">
        <v>0.128440366972461</v>
      </c>
      <c r="L2579" s="156">
        <v>0.56205657421910904</v>
      </c>
      <c r="M2579" s="185">
        <v>1.2609055589064899</v>
      </c>
      <c r="N2579" s="156">
        <v>2.6299341189103602</v>
      </c>
      <c r="O2579" s="156">
        <v>4.8619666394893404</v>
      </c>
      <c r="P2579" s="152" t="s">
        <v>18166</v>
      </c>
      <c r="Q2579" s="156">
        <v>12.878183650371399</v>
      </c>
      <c r="R2579" s="152" t="s">
        <v>18167</v>
      </c>
      <c r="S2579" s="156">
        <v>14.729838364167501</v>
      </c>
      <c r="T2579" s="152" t="s">
        <v>18168</v>
      </c>
      <c r="U2579" s="156">
        <v>17.827544</v>
      </c>
      <c r="V2579" s="152" t="s">
        <v>174</v>
      </c>
      <c r="W2579" s="152" t="s">
        <v>189</v>
      </c>
      <c r="X2579" s="155">
        <v>2.7935150000000001E-4</v>
      </c>
      <c r="Y2579" s="152" t="s">
        <v>159</v>
      </c>
      <c r="Z2579" s="154">
        <v>42508</v>
      </c>
      <c r="AA2579" s="153" t="s">
        <v>4326</v>
      </c>
      <c r="AB2579" s="152" t="s">
        <v>1544</v>
      </c>
      <c r="AC2579" s="152" t="s">
        <v>215</v>
      </c>
      <c r="AD2579" s="152" t="s">
        <v>177</v>
      </c>
    </row>
    <row r="2580" spans="1:30">
      <c r="A2580" s="189" t="s">
        <v>4101</v>
      </c>
      <c r="B2580" s="189" t="s">
        <v>4102</v>
      </c>
      <c r="C2580" s="154">
        <v>43830</v>
      </c>
      <c r="D2580" s="155">
        <v>1.0716000000000001</v>
      </c>
      <c r="E2580" s="155">
        <v>1.1254</v>
      </c>
      <c r="F2580" s="156">
        <v>0.102755721625401</v>
      </c>
      <c r="G2580" s="154">
        <v>43829</v>
      </c>
      <c r="H2580" s="155">
        <v>1.0705</v>
      </c>
      <c r="I2580" s="156">
        <v>4.8605935772130602</v>
      </c>
      <c r="J2580" s="152" t="s">
        <v>6964</v>
      </c>
      <c r="K2580" s="156">
        <v>0.34647438898771898</v>
      </c>
      <c r="L2580" s="156">
        <v>1.0180995475113099</v>
      </c>
      <c r="M2580" s="185">
        <v>1.4004677053744801</v>
      </c>
      <c r="N2580" s="156">
        <v>3.0483837590535301</v>
      </c>
      <c r="O2580" s="156">
        <v>4.8605935772130602</v>
      </c>
      <c r="P2580" s="152" t="s">
        <v>6964</v>
      </c>
      <c r="Q2580" s="156">
        <v>7.1954854695974904</v>
      </c>
      <c r="R2580" s="152" t="s">
        <v>6965</v>
      </c>
      <c r="S2580" s="157">
        <v>0</v>
      </c>
      <c r="T2580" s="152"/>
      <c r="U2580" s="156">
        <v>12.65173568</v>
      </c>
      <c r="V2580" s="152" t="s">
        <v>157</v>
      </c>
      <c r="W2580" s="152" t="s">
        <v>95</v>
      </c>
      <c r="X2580" s="155">
        <v>1.7562965021000001</v>
      </c>
      <c r="Y2580" s="152" t="s">
        <v>159</v>
      </c>
      <c r="Z2580" s="154">
        <v>42753</v>
      </c>
      <c r="AA2580" s="153" t="s">
        <v>4326</v>
      </c>
      <c r="AB2580" s="152" t="s">
        <v>2213</v>
      </c>
      <c r="AC2580" s="152" t="s">
        <v>248</v>
      </c>
      <c r="AD2580" s="152" t="s">
        <v>226</v>
      </c>
    </row>
    <row r="2581" spans="1:30">
      <c r="A2581" s="189" t="s">
        <v>18169</v>
      </c>
      <c r="B2581" s="189" t="s">
        <v>18170</v>
      </c>
      <c r="C2581" s="154">
        <v>43830</v>
      </c>
      <c r="D2581" s="155">
        <v>1.03</v>
      </c>
      <c r="E2581" s="155">
        <v>1.3009999999999999</v>
      </c>
      <c r="F2581" s="156">
        <v>0</v>
      </c>
      <c r="G2581" s="154">
        <v>43829</v>
      </c>
      <c r="H2581" s="155">
        <v>1.03</v>
      </c>
      <c r="I2581" s="156">
        <v>4.8602081261551797</v>
      </c>
      <c r="J2581" s="152" t="s">
        <v>18171</v>
      </c>
      <c r="K2581" s="156">
        <v>9.7181729834788594E-2</v>
      </c>
      <c r="L2581" s="156">
        <v>0.38986354775827498</v>
      </c>
      <c r="M2581" s="185">
        <v>1.1730072505984701</v>
      </c>
      <c r="N2581" s="156">
        <v>2.05543503029712</v>
      </c>
      <c r="O2581" s="156">
        <v>4.8602081261551797</v>
      </c>
      <c r="P2581" s="152" t="s">
        <v>18171</v>
      </c>
      <c r="Q2581" s="156">
        <v>9.0204808798886909</v>
      </c>
      <c r="R2581" s="152" t="s">
        <v>18172</v>
      </c>
      <c r="S2581" s="156">
        <v>8.4687577985127493</v>
      </c>
      <c r="T2581" s="152" t="s">
        <v>18173</v>
      </c>
      <c r="U2581" s="156">
        <v>22.875057899901901</v>
      </c>
      <c r="V2581" s="152" t="s">
        <v>174</v>
      </c>
      <c r="W2581" s="152" t="s">
        <v>158</v>
      </c>
      <c r="X2581" s="155">
        <v>0.169584917</v>
      </c>
      <c r="Y2581" s="152" t="s">
        <v>159</v>
      </c>
      <c r="Z2581" s="154">
        <v>41844</v>
      </c>
      <c r="AA2581" s="153" t="s">
        <v>4326</v>
      </c>
      <c r="AB2581" s="152" t="s">
        <v>251</v>
      </c>
      <c r="AC2581" s="152" t="s">
        <v>200</v>
      </c>
      <c r="AD2581" s="152" t="s">
        <v>173</v>
      </c>
    </row>
    <row r="2582" spans="1:30">
      <c r="A2582" s="189" t="s">
        <v>1766</v>
      </c>
      <c r="B2582" s="189" t="s">
        <v>1767</v>
      </c>
      <c r="C2582" s="154">
        <v>43830</v>
      </c>
      <c r="D2582" s="155">
        <v>1.008</v>
      </c>
      <c r="E2582" s="155">
        <v>1.1319999999999999</v>
      </c>
      <c r="F2582" s="156">
        <v>0</v>
      </c>
      <c r="G2582" s="154">
        <v>43829</v>
      </c>
      <c r="H2582" s="155">
        <v>1.008</v>
      </c>
      <c r="I2582" s="156">
        <v>4.8595252131534501</v>
      </c>
      <c r="J2582" s="152" t="s">
        <v>18174</v>
      </c>
      <c r="K2582" s="156">
        <v>9.9304865938438305E-2</v>
      </c>
      <c r="L2582" s="156">
        <v>0.49575805622623398</v>
      </c>
      <c r="M2582" s="185">
        <v>1.38510952572428</v>
      </c>
      <c r="N2582" s="156">
        <v>2.5932736908769201</v>
      </c>
      <c r="O2582" s="156">
        <v>4.8595252131534501</v>
      </c>
      <c r="P2582" s="152" t="s">
        <v>18174</v>
      </c>
      <c r="Q2582" s="156">
        <v>10.6302973954205</v>
      </c>
      <c r="R2582" s="152" t="s">
        <v>18175</v>
      </c>
      <c r="S2582" s="156">
        <v>14.549525226130701</v>
      </c>
      <c r="T2582" s="152" t="s">
        <v>18176</v>
      </c>
      <c r="U2582" s="156">
        <v>13.9767776</v>
      </c>
      <c r="V2582" s="152" t="s">
        <v>163</v>
      </c>
      <c r="W2582" s="152" t="s">
        <v>166</v>
      </c>
      <c r="X2582" s="155">
        <v>6.2122568742000004</v>
      </c>
      <c r="Y2582" s="152" t="s">
        <v>159</v>
      </c>
      <c r="Z2582" s="154">
        <v>42622</v>
      </c>
      <c r="AA2582" s="153" t="s">
        <v>4326</v>
      </c>
      <c r="AB2582" s="152" t="s">
        <v>1768</v>
      </c>
      <c r="AC2582" s="152" t="s">
        <v>231</v>
      </c>
      <c r="AD2582" s="152" t="s">
        <v>185</v>
      </c>
    </row>
    <row r="2583" spans="1:30">
      <c r="A2583" s="189" t="s">
        <v>18177</v>
      </c>
      <c r="B2583" s="189" t="s">
        <v>18178</v>
      </c>
      <c r="C2583" s="154">
        <v>43830</v>
      </c>
      <c r="D2583" s="155">
        <v>1.2310000000000001</v>
      </c>
      <c r="E2583" s="155">
        <v>1.4550000000000001</v>
      </c>
      <c r="F2583" s="156">
        <v>0</v>
      </c>
      <c r="G2583" s="154">
        <v>43829</v>
      </c>
      <c r="H2583" s="155">
        <v>1.2310000000000001</v>
      </c>
      <c r="I2583" s="156">
        <v>4.8551959114139898</v>
      </c>
      <c r="J2583" s="152" t="s">
        <v>18179</v>
      </c>
      <c r="K2583" s="156">
        <v>0.162733930024413</v>
      </c>
      <c r="L2583" s="156">
        <v>0.57189542483661304</v>
      </c>
      <c r="M2583" s="185">
        <v>1.0673234811165899</v>
      </c>
      <c r="N2583" s="156">
        <v>2.2425249169435402</v>
      </c>
      <c r="O2583" s="156">
        <v>4.8551959114139898</v>
      </c>
      <c r="P2583" s="152" t="s">
        <v>18179</v>
      </c>
      <c r="Q2583" s="156">
        <v>8.9380530973451506</v>
      </c>
      <c r="R2583" s="152" t="s">
        <v>18180</v>
      </c>
      <c r="S2583" s="156">
        <v>11.2779179242815</v>
      </c>
      <c r="T2583" s="152" t="s">
        <v>18181</v>
      </c>
      <c r="U2583" s="156">
        <v>9.2005269770879501</v>
      </c>
      <c r="V2583" s="152" t="s">
        <v>157</v>
      </c>
      <c r="W2583" s="152" t="s">
        <v>189</v>
      </c>
      <c r="X2583" s="155">
        <v>0.97090327779999996</v>
      </c>
      <c r="Y2583" s="152" t="s">
        <v>159</v>
      </c>
      <c r="Z2583" s="154">
        <v>42466</v>
      </c>
      <c r="AA2583" s="153" t="s">
        <v>4326</v>
      </c>
      <c r="AB2583" s="152" t="s">
        <v>18182</v>
      </c>
      <c r="AC2583" s="152" t="s">
        <v>217</v>
      </c>
      <c r="AD2583" s="152" t="s">
        <v>272</v>
      </c>
    </row>
    <row r="2584" spans="1:30">
      <c r="A2584" s="189" t="s">
        <v>1709</v>
      </c>
      <c r="B2584" s="189" t="s">
        <v>1710</v>
      </c>
      <c r="C2584" s="154">
        <v>43830</v>
      </c>
      <c r="D2584" s="155">
        <v>1.0178</v>
      </c>
      <c r="E2584" s="155">
        <v>1.0935999999999999</v>
      </c>
      <c r="F2584" s="156">
        <v>1.9654088050328901E-2</v>
      </c>
      <c r="G2584" s="154">
        <v>43829</v>
      </c>
      <c r="H2584" s="155">
        <v>1.0176000000000001</v>
      </c>
      <c r="I2584" s="156">
        <v>4.8550037751118502</v>
      </c>
      <c r="J2584" s="152" t="s">
        <v>18183</v>
      </c>
      <c r="K2584" s="156">
        <v>0.16730636748352701</v>
      </c>
      <c r="L2584" s="156">
        <v>0.40413595262404001</v>
      </c>
      <c r="M2584" s="185">
        <v>0.923075315669038</v>
      </c>
      <c r="N2584" s="156">
        <v>2.62869820501869</v>
      </c>
      <c r="O2584" s="156">
        <v>4.8550037751118502</v>
      </c>
      <c r="P2584" s="152" t="s">
        <v>18183</v>
      </c>
      <c r="Q2584" s="157">
        <v>0</v>
      </c>
      <c r="R2584" s="152"/>
      <c r="S2584" s="157">
        <v>0</v>
      </c>
      <c r="T2584" s="152"/>
      <c r="U2584" s="156">
        <v>9.5970093400000103</v>
      </c>
      <c r="V2584" s="152" t="s">
        <v>174</v>
      </c>
      <c r="W2584" s="152" t="s">
        <v>95</v>
      </c>
      <c r="X2584" s="155">
        <v>30.399520779300001</v>
      </c>
      <c r="Y2584" s="152" t="s">
        <v>159</v>
      </c>
      <c r="Z2584" s="154">
        <v>43259</v>
      </c>
      <c r="AA2584" s="153" t="s">
        <v>4326</v>
      </c>
      <c r="AB2584" s="152" t="s">
        <v>1305</v>
      </c>
      <c r="AC2584" s="152" t="s">
        <v>511</v>
      </c>
      <c r="AD2584" s="152" t="s">
        <v>177</v>
      </c>
    </row>
    <row r="2585" spans="1:30">
      <c r="A2585" s="189" t="s">
        <v>1695</v>
      </c>
      <c r="B2585" s="189" t="s">
        <v>1696</v>
      </c>
      <c r="C2585" s="154">
        <v>43830</v>
      </c>
      <c r="D2585" s="155">
        <v>1.052</v>
      </c>
      <c r="E2585" s="155">
        <v>1.333</v>
      </c>
      <c r="F2585" s="156">
        <v>0</v>
      </c>
      <c r="G2585" s="154">
        <v>43829</v>
      </c>
      <c r="H2585" s="155">
        <v>1.052</v>
      </c>
      <c r="I2585" s="156">
        <v>4.8514020755834304</v>
      </c>
      <c r="J2585" s="152" t="s">
        <v>18184</v>
      </c>
      <c r="K2585" s="156">
        <v>9.51474785918386E-2</v>
      </c>
      <c r="L2585" s="156">
        <v>0.38167938931298101</v>
      </c>
      <c r="M2585" s="185">
        <v>0.76628891637956298</v>
      </c>
      <c r="N2585" s="156">
        <v>2.2351852562684802</v>
      </c>
      <c r="O2585" s="156">
        <v>4.8514020755834304</v>
      </c>
      <c r="P2585" s="152" t="s">
        <v>18184</v>
      </c>
      <c r="Q2585" s="156">
        <v>9.94024666570275</v>
      </c>
      <c r="R2585" s="152" t="s">
        <v>18185</v>
      </c>
      <c r="S2585" s="156">
        <v>8.15333675466327</v>
      </c>
      <c r="T2585" s="152" t="s">
        <v>18186</v>
      </c>
      <c r="U2585" s="156">
        <v>37.632634000000003</v>
      </c>
      <c r="V2585" s="152" t="s">
        <v>174</v>
      </c>
      <c r="W2585" s="152" t="s">
        <v>158</v>
      </c>
      <c r="X2585" s="155">
        <v>2.2410862918999999</v>
      </c>
      <c r="Y2585" s="152" t="s">
        <v>159</v>
      </c>
      <c r="Z2585" s="154">
        <v>41081</v>
      </c>
      <c r="AA2585" s="153" t="s">
        <v>4326</v>
      </c>
      <c r="AB2585" s="152" t="s">
        <v>1632</v>
      </c>
      <c r="AC2585" s="152" t="s">
        <v>219</v>
      </c>
      <c r="AD2585" s="152" t="s">
        <v>207</v>
      </c>
    </row>
    <row r="2586" spans="1:30">
      <c r="A2586" s="189" t="s">
        <v>18187</v>
      </c>
      <c r="B2586" s="189" t="s">
        <v>18188</v>
      </c>
      <c r="C2586" s="154">
        <v>43830</v>
      </c>
      <c r="D2586" s="155">
        <v>1.1263000000000001</v>
      </c>
      <c r="E2586" s="155">
        <v>1.1263000000000001</v>
      </c>
      <c r="F2586" s="156">
        <v>0.51762605979473697</v>
      </c>
      <c r="G2586" s="154">
        <v>43826</v>
      </c>
      <c r="H2586" s="155">
        <v>1.1205000000000001</v>
      </c>
      <c r="I2586" s="156">
        <v>4.8501210202941802</v>
      </c>
      <c r="J2586" s="152" t="s">
        <v>18189</v>
      </c>
      <c r="K2586" s="156">
        <v>0.83258728737691001</v>
      </c>
      <c r="L2586" s="156">
        <v>2.2886204704386599</v>
      </c>
      <c r="M2586" s="185">
        <v>2.7833546267567</v>
      </c>
      <c r="N2586" s="156">
        <v>3.3302752293578002</v>
      </c>
      <c r="O2586" s="156">
        <v>4.8501210202941802</v>
      </c>
      <c r="P2586" s="152" t="s">
        <v>18189</v>
      </c>
      <c r="Q2586" s="156">
        <v>13.241504122260199</v>
      </c>
      <c r="R2586" s="152" t="s">
        <v>18190</v>
      </c>
      <c r="S2586" s="157">
        <v>0</v>
      </c>
      <c r="T2586" s="152"/>
      <c r="U2586" s="156">
        <v>12.63</v>
      </c>
      <c r="V2586" s="152" t="s">
        <v>174</v>
      </c>
      <c r="W2586" s="152" t="s">
        <v>95</v>
      </c>
      <c r="X2586" s="155">
        <v>6.7977285999999998E-2</v>
      </c>
      <c r="Y2586" s="152" t="s">
        <v>159</v>
      </c>
      <c r="Z2586" s="154">
        <v>43024</v>
      </c>
      <c r="AA2586" s="153" t="s">
        <v>4326</v>
      </c>
      <c r="AB2586" s="152" t="s">
        <v>4977</v>
      </c>
      <c r="AC2586" s="152" t="s">
        <v>462</v>
      </c>
      <c r="AD2586" s="152" t="s">
        <v>177</v>
      </c>
    </row>
    <row r="2587" spans="1:30">
      <c r="A2587" s="189" t="s">
        <v>18191</v>
      </c>
      <c r="B2587" s="189" t="s">
        <v>18192</v>
      </c>
      <c r="C2587" s="154">
        <v>43830</v>
      </c>
      <c r="D2587" s="155">
        <v>1.0432999999999999</v>
      </c>
      <c r="E2587" s="155">
        <v>1.1153</v>
      </c>
      <c r="F2587" s="156">
        <v>1.9173617102866702E-2</v>
      </c>
      <c r="G2587" s="154">
        <v>43829</v>
      </c>
      <c r="H2587" s="155">
        <v>1.0430999999999999</v>
      </c>
      <c r="I2587" s="156">
        <v>4.8466060219822502</v>
      </c>
      <c r="J2587" s="152" t="s">
        <v>18193</v>
      </c>
      <c r="K2587" s="156">
        <v>0.163210445468492</v>
      </c>
      <c r="L2587" s="156">
        <v>0.47187981510013899</v>
      </c>
      <c r="M2587" s="185">
        <v>1.0083664290968599</v>
      </c>
      <c r="N2587" s="156">
        <v>2.4143156635516498</v>
      </c>
      <c r="O2587" s="156">
        <v>4.8466060219822502</v>
      </c>
      <c r="P2587" s="152" t="s">
        <v>18193</v>
      </c>
      <c r="Q2587" s="156">
        <v>13.256269630005001</v>
      </c>
      <c r="R2587" s="152" t="s">
        <v>18194</v>
      </c>
      <c r="S2587" s="156">
        <v>14.030730751173699</v>
      </c>
      <c r="T2587" s="152" t="s">
        <v>18195</v>
      </c>
      <c r="U2587" s="156">
        <v>11.72730999</v>
      </c>
      <c r="V2587" s="152" t="s">
        <v>163</v>
      </c>
      <c r="W2587" s="152" t="s">
        <v>189</v>
      </c>
      <c r="X2587" s="155">
        <v>1.1150864000000001E-3</v>
      </c>
      <c r="Y2587" s="152" t="s">
        <v>159</v>
      </c>
      <c r="Z2587" s="154">
        <v>42586</v>
      </c>
      <c r="AA2587" s="153" t="s">
        <v>4326</v>
      </c>
      <c r="AB2587" s="152" t="s">
        <v>1212</v>
      </c>
      <c r="AC2587" s="152" t="s">
        <v>270</v>
      </c>
      <c r="AD2587" s="152" t="s">
        <v>247</v>
      </c>
    </row>
    <row r="2588" spans="1:30">
      <c r="A2588" s="189" t="s">
        <v>1749</v>
      </c>
      <c r="B2588" s="189" t="s">
        <v>1750</v>
      </c>
      <c r="C2588" s="154">
        <v>43830</v>
      </c>
      <c r="D2588" s="155">
        <v>1.0820000000000001</v>
      </c>
      <c r="E2588" s="155">
        <v>1.1359999999999999</v>
      </c>
      <c r="F2588" s="156">
        <v>0</v>
      </c>
      <c r="G2588" s="154">
        <v>43826</v>
      </c>
      <c r="H2588" s="155">
        <v>1.0820000000000001</v>
      </c>
      <c r="I2588" s="156">
        <v>4.8437881496369899</v>
      </c>
      <c r="J2588" s="152" t="s">
        <v>18196</v>
      </c>
      <c r="K2588" s="156">
        <v>0.18518518518518201</v>
      </c>
      <c r="L2588" s="156">
        <v>0.46425255338904597</v>
      </c>
      <c r="M2588" s="185">
        <v>0.93283102094272996</v>
      </c>
      <c r="N2588" s="156">
        <v>2.2436468812275998</v>
      </c>
      <c r="O2588" s="156">
        <v>4.8437881496369899</v>
      </c>
      <c r="P2588" s="152" t="s">
        <v>18196</v>
      </c>
      <c r="Q2588" s="156">
        <v>11.8592239921337</v>
      </c>
      <c r="R2588" s="152" t="s">
        <v>18197</v>
      </c>
      <c r="S2588" s="156">
        <v>12.7461157581764</v>
      </c>
      <c r="T2588" s="152" t="s">
        <v>18198</v>
      </c>
      <c r="U2588" s="156">
        <v>13.760830800000001</v>
      </c>
      <c r="V2588" s="152" t="s">
        <v>174</v>
      </c>
      <c r="W2588" s="152" t="s">
        <v>166</v>
      </c>
      <c r="X2588" s="155">
        <v>13.0725703984</v>
      </c>
      <c r="Y2588" s="152" t="s">
        <v>159</v>
      </c>
      <c r="Z2588" s="154">
        <v>42451</v>
      </c>
      <c r="AA2588" s="153" t="s">
        <v>4326</v>
      </c>
      <c r="AB2588" s="152" t="s">
        <v>1614</v>
      </c>
      <c r="AC2588" s="152" t="s">
        <v>269</v>
      </c>
      <c r="AD2588" s="152" t="s">
        <v>241</v>
      </c>
    </row>
    <row r="2589" spans="1:30">
      <c r="A2589" s="189" t="s">
        <v>18199</v>
      </c>
      <c r="B2589" s="189" t="s">
        <v>18200</v>
      </c>
      <c r="C2589" s="154">
        <v>43830</v>
      </c>
      <c r="D2589" s="155">
        <v>1.1160000000000001</v>
      </c>
      <c r="E2589" s="155">
        <v>1.37</v>
      </c>
      <c r="F2589" s="156">
        <v>8.96860986547241E-2</v>
      </c>
      <c r="G2589" s="154">
        <v>43829</v>
      </c>
      <c r="H2589" s="155">
        <v>1.115</v>
      </c>
      <c r="I2589" s="156">
        <v>4.84343490771563</v>
      </c>
      <c r="J2589" s="152" t="s">
        <v>18201</v>
      </c>
      <c r="K2589" s="156">
        <v>0.17953321364452399</v>
      </c>
      <c r="L2589" s="156">
        <v>0.45004500450046597</v>
      </c>
      <c r="M2589" s="185">
        <v>1.08544049900433</v>
      </c>
      <c r="N2589" s="156">
        <v>1.9544852565795701</v>
      </c>
      <c r="O2589" s="156">
        <v>4.84343490771563</v>
      </c>
      <c r="P2589" s="152" t="s">
        <v>18201</v>
      </c>
      <c r="Q2589" s="156">
        <v>12.8295559260768</v>
      </c>
      <c r="R2589" s="152" t="s">
        <v>18202</v>
      </c>
      <c r="S2589" s="156">
        <v>13.0458597464629</v>
      </c>
      <c r="T2589" s="152" t="s">
        <v>18203</v>
      </c>
      <c r="U2589" s="156">
        <v>41.836680800000003</v>
      </c>
      <c r="V2589" s="152" t="s">
        <v>157</v>
      </c>
      <c r="W2589" s="152" t="s">
        <v>166</v>
      </c>
      <c r="X2589" s="155">
        <v>2.7854261108</v>
      </c>
      <c r="Y2589" s="152" t="s">
        <v>159</v>
      </c>
      <c r="Z2589" s="154">
        <v>41754</v>
      </c>
      <c r="AA2589" s="153" t="s">
        <v>4326</v>
      </c>
      <c r="AB2589" s="152" t="s">
        <v>251</v>
      </c>
      <c r="AC2589" s="152" t="s">
        <v>200</v>
      </c>
      <c r="AD2589" s="152" t="s">
        <v>272</v>
      </c>
    </row>
    <row r="2590" spans="1:30">
      <c r="A2590" s="189" t="s">
        <v>18204</v>
      </c>
      <c r="B2590" s="189" t="s">
        <v>18205</v>
      </c>
      <c r="C2590" s="154">
        <v>43830</v>
      </c>
      <c r="D2590" s="155">
        <v>1.0845</v>
      </c>
      <c r="E2590" s="155">
        <v>1.1145</v>
      </c>
      <c r="F2590" s="156">
        <v>2.76701715550574E-2</v>
      </c>
      <c r="G2590" s="154">
        <v>43826</v>
      </c>
      <c r="H2590" s="155">
        <v>1.0842000000000001</v>
      </c>
      <c r="I2590" s="156">
        <v>4.8433240131578996</v>
      </c>
      <c r="J2590" s="152" t="s">
        <v>18206</v>
      </c>
      <c r="K2590" s="156">
        <v>0.110772639158143</v>
      </c>
      <c r="L2590" s="156">
        <v>0.19401330376939799</v>
      </c>
      <c r="M2590" s="185">
        <v>0.15699744829062101</v>
      </c>
      <c r="N2590" s="156">
        <v>1.87881337436269</v>
      </c>
      <c r="O2590" s="156">
        <v>4.8433240131578996</v>
      </c>
      <c r="P2590" s="152" t="s">
        <v>18206</v>
      </c>
      <c r="Q2590" s="157">
        <v>0</v>
      </c>
      <c r="R2590" s="152"/>
      <c r="S2590" s="157">
        <v>0</v>
      </c>
      <c r="T2590" s="152"/>
      <c r="U2590" s="156">
        <v>11.553296749999999</v>
      </c>
      <c r="V2590" s="152" t="s">
        <v>309</v>
      </c>
      <c r="W2590" s="152" t="s">
        <v>95</v>
      </c>
      <c r="X2590" s="155">
        <v>8.4097191000000009E-3</v>
      </c>
      <c r="Y2590" s="152" t="s">
        <v>159</v>
      </c>
      <c r="Z2590" s="154">
        <v>43243</v>
      </c>
      <c r="AA2590" s="153" t="s">
        <v>4326</v>
      </c>
      <c r="AB2590" s="152" t="s">
        <v>712</v>
      </c>
      <c r="AC2590" s="152" t="s">
        <v>266</v>
      </c>
      <c r="AD2590" s="152" t="s">
        <v>165</v>
      </c>
    </row>
    <row r="2591" spans="1:30">
      <c r="A2591" s="189" t="s">
        <v>18207</v>
      </c>
      <c r="B2591" s="189" t="s">
        <v>18208</v>
      </c>
      <c r="C2591" s="154">
        <v>43830</v>
      </c>
      <c r="D2591" s="155">
        <v>1.321</v>
      </c>
      <c r="E2591" s="155">
        <v>1.321</v>
      </c>
      <c r="F2591" s="156">
        <v>7.5757575757567405E-2</v>
      </c>
      <c r="G2591" s="154">
        <v>43826</v>
      </c>
      <c r="H2591" s="155">
        <v>1.32</v>
      </c>
      <c r="I2591" s="156">
        <v>4.8412698412698401</v>
      </c>
      <c r="J2591" s="152" t="s">
        <v>18209</v>
      </c>
      <c r="K2591" s="156">
        <v>0.22761760242791301</v>
      </c>
      <c r="L2591" s="156">
        <v>0.45627376425855598</v>
      </c>
      <c r="M2591" s="185">
        <v>1.07115531752104</v>
      </c>
      <c r="N2591" s="156">
        <v>2.4031007751937898</v>
      </c>
      <c r="O2591" s="156">
        <v>4.8412698412698401</v>
      </c>
      <c r="P2591" s="152" t="s">
        <v>18209</v>
      </c>
      <c r="Q2591" s="156">
        <v>13.1962296486718</v>
      </c>
      <c r="R2591" s="152" t="s">
        <v>18210</v>
      </c>
      <c r="S2591" s="156">
        <v>11.288963774220701</v>
      </c>
      <c r="T2591" s="152" t="s">
        <v>18211</v>
      </c>
      <c r="U2591" s="156">
        <v>32.1</v>
      </c>
      <c r="V2591" s="152" t="s">
        <v>174</v>
      </c>
      <c r="W2591" s="152" t="s">
        <v>166</v>
      </c>
      <c r="X2591" s="155">
        <v>0.1687761116</v>
      </c>
      <c r="Y2591" s="152" t="s">
        <v>159</v>
      </c>
      <c r="Z2591" s="154">
        <v>41449</v>
      </c>
      <c r="AA2591" s="153" t="s">
        <v>4326</v>
      </c>
      <c r="AB2591" s="152" t="s">
        <v>1586</v>
      </c>
      <c r="AC2591" s="152" t="s">
        <v>219</v>
      </c>
      <c r="AD2591" s="152" t="s">
        <v>207</v>
      </c>
    </row>
    <row r="2592" spans="1:30">
      <c r="A2592" s="189" t="s">
        <v>1824</v>
      </c>
      <c r="B2592" s="189" t="s">
        <v>1825</v>
      </c>
      <c r="C2592" s="154">
        <v>43830</v>
      </c>
      <c r="D2592" s="155">
        <v>1.1183000000000001</v>
      </c>
      <c r="E2592" s="155">
        <v>1.1727000000000001</v>
      </c>
      <c r="F2592" s="156">
        <v>5.3681667710498301E-2</v>
      </c>
      <c r="G2592" s="154">
        <v>43826</v>
      </c>
      <c r="H2592" s="155">
        <v>1.1176999999999999</v>
      </c>
      <c r="I2592" s="156">
        <v>4.8391014432064701</v>
      </c>
      <c r="J2592" s="152" t="s">
        <v>18212</v>
      </c>
      <c r="K2592" s="156">
        <v>0.24207649187222399</v>
      </c>
      <c r="L2592" s="156">
        <v>0.56342241829318795</v>
      </c>
      <c r="M2592" s="185">
        <v>1.14884019222749</v>
      </c>
      <c r="N2592" s="156">
        <v>2.5728247725903701</v>
      </c>
      <c r="O2592" s="156">
        <v>4.8391014432064701</v>
      </c>
      <c r="P2592" s="152" t="s">
        <v>18212</v>
      </c>
      <c r="Q2592" s="156">
        <v>13.0041623716375</v>
      </c>
      <c r="R2592" s="152" t="s">
        <v>18213</v>
      </c>
      <c r="S2592" s="156">
        <v>15.52044938801</v>
      </c>
      <c r="T2592" s="152" t="s">
        <v>18214</v>
      </c>
      <c r="U2592" s="156">
        <v>17.814917940000001</v>
      </c>
      <c r="V2592" s="152" t="s">
        <v>174</v>
      </c>
      <c r="W2592" s="152" t="s">
        <v>197</v>
      </c>
      <c r="X2592" s="155">
        <v>21.837277331300001</v>
      </c>
      <c r="Y2592" s="152" t="s">
        <v>159</v>
      </c>
      <c r="Z2592" s="154">
        <v>42303</v>
      </c>
      <c r="AA2592" s="153" t="s">
        <v>4326</v>
      </c>
      <c r="AB2592" s="152" t="s">
        <v>190</v>
      </c>
      <c r="AC2592" s="152" t="s">
        <v>188</v>
      </c>
      <c r="AD2592" s="152" t="s">
        <v>165</v>
      </c>
    </row>
    <row r="2593" spans="1:30">
      <c r="A2593" s="189" t="s">
        <v>18215</v>
      </c>
      <c r="B2593" s="189" t="s">
        <v>18216</v>
      </c>
      <c r="C2593" s="154">
        <v>43830</v>
      </c>
      <c r="D2593" s="155">
        <v>1.0452999999999999</v>
      </c>
      <c r="E2593" s="155">
        <v>1.0452999999999999</v>
      </c>
      <c r="F2593" s="156">
        <v>9.5675468809786595E-3</v>
      </c>
      <c r="G2593" s="154">
        <v>43829</v>
      </c>
      <c r="H2593" s="155">
        <v>1.0451999999999999</v>
      </c>
      <c r="I2593" s="156">
        <v>4.8340186540968704</v>
      </c>
      <c r="J2593" s="152" t="s">
        <v>18217</v>
      </c>
      <c r="K2593" s="156">
        <v>1.1515386104122101</v>
      </c>
      <c r="L2593" s="156">
        <v>3.2089257503949402</v>
      </c>
      <c r="M2593" s="185">
        <v>4.4882047181127502</v>
      </c>
      <c r="N2593" s="156">
        <v>5.70330670441904</v>
      </c>
      <c r="O2593" s="156">
        <v>4.8340186540968704</v>
      </c>
      <c r="P2593" s="152" t="s">
        <v>18217</v>
      </c>
      <c r="Q2593" s="157">
        <v>0</v>
      </c>
      <c r="R2593" s="152"/>
      <c r="S2593" s="157">
        <v>0</v>
      </c>
      <c r="T2593" s="152"/>
      <c r="U2593" s="156">
        <v>4.5299999999999896</v>
      </c>
      <c r="V2593" s="152" t="s">
        <v>163</v>
      </c>
      <c r="W2593" s="152" t="s">
        <v>95</v>
      </c>
      <c r="X2593" s="155">
        <v>0.81496955140000005</v>
      </c>
      <c r="Y2593" s="152" t="s">
        <v>159</v>
      </c>
      <c r="Z2593" s="154">
        <v>43417</v>
      </c>
      <c r="AA2593" s="153" t="s">
        <v>4326</v>
      </c>
      <c r="AB2593" s="152" t="s">
        <v>18218</v>
      </c>
      <c r="AC2593" s="152" t="s">
        <v>464</v>
      </c>
      <c r="AD2593" s="152" t="s">
        <v>229</v>
      </c>
    </row>
    <row r="2594" spans="1:30">
      <c r="A2594" s="189" t="s">
        <v>4106</v>
      </c>
      <c r="B2594" s="189" t="s">
        <v>4107</v>
      </c>
      <c r="C2594" s="154">
        <v>43830</v>
      </c>
      <c r="D2594" s="155">
        <v>1.0866</v>
      </c>
      <c r="E2594" s="155">
        <v>1.1766000000000001</v>
      </c>
      <c r="F2594" s="156">
        <v>8.2895827576668704E-2</v>
      </c>
      <c r="G2594" s="154">
        <v>43829</v>
      </c>
      <c r="H2594" s="155">
        <v>1.0857000000000001</v>
      </c>
      <c r="I2594" s="156">
        <v>4.8335447181231199</v>
      </c>
      <c r="J2594" s="152" t="s">
        <v>6966</v>
      </c>
      <c r="K2594" s="156">
        <v>0.34167513159110302</v>
      </c>
      <c r="L2594" s="156">
        <v>1.0884733463578</v>
      </c>
      <c r="M2594" s="185">
        <v>1.67490324724863</v>
      </c>
      <c r="N2594" s="156">
        <v>2.8003491961538498</v>
      </c>
      <c r="O2594" s="156">
        <v>4.8335447181231199</v>
      </c>
      <c r="P2594" s="152" t="s">
        <v>6966</v>
      </c>
      <c r="Q2594" s="156">
        <v>11.790802575700299</v>
      </c>
      <c r="R2594" s="152" t="s">
        <v>6967</v>
      </c>
      <c r="S2594" s="156">
        <v>16.933177176702898</v>
      </c>
      <c r="T2594" s="152" t="s">
        <v>6968</v>
      </c>
      <c r="U2594" s="156">
        <v>18.45330848</v>
      </c>
      <c r="V2594" s="152" t="s">
        <v>163</v>
      </c>
      <c r="W2594" s="152" t="s">
        <v>189</v>
      </c>
      <c r="X2594" s="155">
        <v>1.4733641113</v>
      </c>
      <c r="Y2594" s="152" t="s">
        <v>159</v>
      </c>
      <c r="Z2594" s="154">
        <v>42570</v>
      </c>
      <c r="AA2594" s="153" t="s">
        <v>4326</v>
      </c>
      <c r="AB2594" s="152" t="s">
        <v>2236</v>
      </c>
      <c r="AC2594" s="152" t="s">
        <v>184</v>
      </c>
      <c r="AD2594" s="152" t="s">
        <v>162</v>
      </c>
    </row>
    <row r="2595" spans="1:30">
      <c r="A2595" s="189" t="s">
        <v>1746</v>
      </c>
      <c r="B2595" s="189" t="s">
        <v>1747</v>
      </c>
      <c r="C2595" s="154">
        <v>43830</v>
      </c>
      <c r="D2595" s="155">
        <v>1.1361000000000001</v>
      </c>
      <c r="E2595" s="155">
        <v>1.3379000000000001</v>
      </c>
      <c r="F2595" s="156">
        <v>2.64131008980725E-2</v>
      </c>
      <c r="G2595" s="154">
        <v>43829</v>
      </c>
      <c r="H2595" s="155">
        <v>1.1357999999999999</v>
      </c>
      <c r="I2595" s="156">
        <v>4.8327169353369399</v>
      </c>
      <c r="J2595" s="152" t="s">
        <v>18219</v>
      </c>
      <c r="K2595" s="156">
        <v>0.15868817773077401</v>
      </c>
      <c r="L2595" s="156">
        <v>0.45092838196288099</v>
      </c>
      <c r="M2595" s="185">
        <v>1.00463068707162</v>
      </c>
      <c r="N2595" s="156">
        <v>2.2784537567477399</v>
      </c>
      <c r="O2595" s="156">
        <v>4.8327169353369399</v>
      </c>
      <c r="P2595" s="152" t="s">
        <v>18219</v>
      </c>
      <c r="Q2595" s="156">
        <v>13.1692369256316</v>
      </c>
      <c r="R2595" s="152" t="s">
        <v>18220</v>
      </c>
      <c r="S2595" s="156">
        <v>8.3606166960705703</v>
      </c>
      <c r="T2595" s="152" t="s">
        <v>18221</v>
      </c>
      <c r="U2595" s="156">
        <v>35.125689020000003</v>
      </c>
      <c r="V2595" s="152" t="s">
        <v>163</v>
      </c>
      <c r="W2595" s="152" t="s">
        <v>158</v>
      </c>
      <c r="X2595" s="155">
        <v>49.595024617500002</v>
      </c>
      <c r="Y2595" s="152" t="s">
        <v>159</v>
      </c>
      <c r="Z2595" s="154">
        <v>41775</v>
      </c>
      <c r="AA2595" s="153" t="s">
        <v>4326</v>
      </c>
      <c r="AB2595" s="152" t="s">
        <v>1748</v>
      </c>
      <c r="AC2595" s="152" t="s">
        <v>219</v>
      </c>
      <c r="AD2595" s="152" t="s">
        <v>177</v>
      </c>
    </row>
    <row r="2596" spans="1:30">
      <c r="A2596" s="189" t="s">
        <v>1689</v>
      </c>
      <c r="B2596" s="189" t="s">
        <v>1690</v>
      </c>
      <c r="C2596" s="154">
        <v>43830</v>
      </c>
      <c r="D2596" s="155">
        <v>1.0428999999999999</v>
      </c>
      <c r="E2596" s="155">
        <v>1.0847</v>
      </c>
      <c r="F2596" s="156">
        <v>9.5895665515785909E-3</v>
      </c>
      <c r="G2596" s="154">
        <v>43829</v>
      </c>
      <c r="H2596" s="155">
        <v>1.0427999999999999</v>
      </c>
      <c r="I2596" s="156">
        <v>4.8305013626584596</v>
      </c>
      <c r="J2596" s="152" t="s">
        <v>18222</v>
      </c>
      <c r="K2596" s="156">
        <v>8.6372360844512497E-2</v>
      </c>
      <c r="L2596" s="156">
        <v>0.35604311008467998</v>
      </c>
      <c r="M2596" s="185">
        <v>0.87046325651971601</v>
      </c>
      <c r="N2596" s="156">
        <v>2.72747851773061</v>
      </c>
      <c r="O2596" s="156">
        <v>4.8305013626584596</v>
      </c>
      <c r="P2596" s="152" t="s">
        <v>18222</v>
      </c>
      <c r="Q2596" s="157">
        <v>0</v>
      </c>
      <c r="R2596" s="152"/>
      <c r="S2596" s="157">
        <v>0</v>
      </c>
      <c r="T2596" s="152"/>
      <c r="U2596" s="156">
        <v>8.6124033400000002</v>
      </c>
      <c r="V2596" s="152" t="s">
        <v>174</v>
      </c>
      <c r="W2596" s="152" t="s">
        <v>95</v>
      </c>
      <c r="X2596" s="155">
        <v>41.106712663899998</v>
      </c>
      <c r="Y2596" s="152" t="s">
        <v>159</v>
      </c>
      <c r="Z2596" s="154">
        <v>43257</v>
      </c>
      <c r="AA2596" s="153" t="s">
        <v>4326</v>
      </c>
      <c r="AB2596" s="152" t="s">
        <v>578</v>
      </c>
      <c r="AC2596" s="152" t="s">
        <v>446</v>
      </c>
      <c r="AD2596" s="152" t="s">
        <v>170</v>
      </c>
    </row>
    <row r="2597" spans="1:30">
      <c r="A2597" s="189" t="s">
        <v>1841</v>
      </c>
      <c r="B2597" s="189" t="s">
        <v>1842</v>
      </c>
      <c r="C2597" s="154">
        <v>43830</v>
      </c>
      <c r="D2597" s="155">
        <v>1.0810999999999999</v>
      </c>
      <c r="E2597" s="155">
        <v>1.1291</v>
      </c>
      <c r="F2597" s="156">
        <v>7.4053503656395001E-2</v>
      </c>
      <c r="G2597" s="154">
        <v>43826</v>
      </c>
      <c r="H2597" s="155">
        <v>1.0803</v>
      </c>
      <c r="I2597" s="156">
        <v>4.8295036631735</v>
      </c>
      <c r="J2597" s="152" t="s">
        <v>18223</v>
      </c>
      <c r="K2597" s="156">
        <v>0.250370919881299</v>
      </c>
      <c r="L2597" s="156">
        <v>0.57679784165970005</v>
      </c>
      <c r="M2597" s="185">
        <v>0.95249691961139704</v>
      </c>
      <c r="N2597" s="156">
        <v>2.2123749184190502</v>
      </c>
      <c r="O2597" s="156">
        <v>4.8295036631735</v>
      </c>
      <c r="P2597" s="152" t="s">
        <v>18223</v>
      </c>
      <c r="Q2597" s="156">
        <v>12.396990951576001</v>
      </c>
      <c r="R2597" s="152" t="s">
        <v>18224</v>
      </c>
      <c r="S2597" s="156">
        <v>13.697096962381799</v>
      </c>
      <c r="T2597" s="152" t="s">
        <v>18225</v>
      </c>
      <c r="U2597" s="156">
        <v>13.037653799999999</v>
      </c>
      <c r="V2597" s="152" t="s">
        <v>174</v>
      </c>
      <c r="W2597" s="152" t="s">
        <v>197</v>
      </c>
      <c r="X2597" s="155">
        <v>14.672812476600001</v>
      </c>
      <c r="Y2597" s="152" t="s">
        <v>159</v>
      </c>
      <c r="Z2597" s="154">
        <v>42685</v>
      </c>
      <c r="AA2597" s="153" t="s">
        <v>4326</v>
      </c>
      <c r="AB2597" s="152" t="s">
        <v>1614</v>
      </c>
      <c r="AC2597" s="152" t="s">
        <v>269</v>
      </c>
      <c r="AD2597" s="152" t="s">
        <v>181</v>
      </c>
    </row>
    <row r="2598" spans="1:30">
      <c r="A2598" s="189" t="s">
        <v>1716</v>
      </c>
      <c r="B2598" s="189" t="s">
        <v>1717</v>
      </c>
      <c r="C2598" s="154">
        <v>43830</v>
      </c>
      <c r="D2598" s="155">
        <v>1.0556000000000001</v>
      </c>
      <c r="E2598" s="155">
        <v>1.1283000000000001</v>
      </c>
      <c r="F2598" s="156">
        <v>9.4741828517299394E-3</v>
      </c>
      <c r="G2598" s="154">
        <v>43829</v>
      </c>
      <c r="H2598" s="155">
        <v>1.0555000000000001</v>
      </c>
      <c r="I2598" s="156">
        <v>4.8294584399392404</v>
      </c>
      <c r="J2598" s="152" t="s">
        <v>18226</v>
      </c>
      <c r="K2598" s="156">
        <v>0.15180265654650399</v>
      </c>
      <c r="L2598" s="156">
        <v>0.38991916310033098</v>
      </c>
      <c r="M2598" s="185">
        <v>1.0433584722673199</v>
      </c>
      <c r="N2598" s="156">
        <v>2.53987615492747</v>
      </c>
      <c r="O2598" s="156">
        <v>4.8294584399392404</v>
      </c>
      <c r="P2598" s="152" t="s">
        <v>18226</v>
      </c>
      <c r="Q2598" s="156">
        <v>12.6311430847356</v>
      </c>
      <c r="R2598" s="152" t="s">
        <v>18227</v>
      </c>
      <c r="S2598" s="157">
        <v>0</v>
      </c>
      <c r="T2598" s="152"/>
      <c r="U2598" s="156">
        <v>13.115456999999999</v>
      </c>
      <c r="V2598" s="152" t="s">
        <v>174</v>
      </c>
      <c r="W2598" s="152" t="s">
        <v>95</v>
      </c>
      <c r="X2598" s="155">
        <v>14.2681191915</v>
      </c>
      <c r="Y2598" s="152" t="s">
        <v>159</v>
      </c>
      <c r="Z2598" s="154">
        <v>43040</v>
      </c>
      <c r="AA2598" s="153" t="s">
        <v>4326</v>
      </c>
      <c r="AB2598" s="152" t="s">
        <v>1718</v>
      </c>
      <c r="AC2598" s="152" t="s">
        <v>202</v>
      </c>
      <c r="AD2598" s="152" t="s">
        <v>165</v>
      </c>
    </row>
    <row r="2599" spans="1:30">
      <c r="A2599" s="189" t="s">
        <v>1791</v>
      </c>
      <c r="B2599" s="189" t="s">
        <v>1792</v>
      </c>
      <c r="C2599" s="154">
        <v>43830</v>
      </c>
      <c r="D2599" s="155">
        <v>1.0389999999999999</v>
      </c>
      <c r="E2599" s="155">
        <v>1.1335</v>
      </c>
      <c r="F2599" s="156">
        <v>1.9252984212552199E-2</v>
      </c>
      <c r="G2599" s="154">
        <v>43829</v>
      </c>
      <c r="H2599" s="155">
        <v>1.0387999999999999</v>
      </c>
      <c r="I2599" s="156">
        <v>4.82630912410833</v>
      </c>
      <c r="J2599" s="152" t="s">
        <v>18228</v>
      </c>
      <c r="K2599" s="156">
        <v>0.16388701436418901</v>
      </c>
      <c r="L2599" s="156">
        <v>0.50299864577285702</v>
      </c>
      <c r="M2599" s="185">
        <v>0.83464296432420904</v>
      </c>
      <c r="N2599" s="156">
        <v>2.33128048062621</v>
      </c>
      <c r="O2599" s="156">
        <v>4.82630912410833</v>
      </c>
      <c r="P2599" s="152" t="s">
        <v>18228</v>
      </c>
      <c r="Q2599" s="156">
        <v>12.350597604060599</v>
      </c>
      <c r="R2599" s="152" t="s">
        <v>18229</v>
      </c>
      <c r="S2599" s="157">
        <v>0</v>
      </c>
      <c r="T2599" s="152"/>
      <c r="U2599" s="156">
        <v>13.912843000000001</v>
      </c>
      <c r="V2599" s="152" t="s">
        <v>174</v>
      </c>
      <c r="W2599" s="152" t="s">
        <v>95</v>
      </c>
      <c r="X2599" s="155">
        <v>20.610172713000001</v>
      </c>
      <c r="Y2599" s="152" t="s">
        <v>159</v>
      </c>
      <c r="Z2599" s="154">
        <v>42801</v>
      </c>
      <c r="AA2599" s="153" t="s">
        <v>4326</v>
      </c>
      <c r="AB2599" s="152" t="s">
        <v>1614</v>
      </c>
      <c r="AC2599" s="152" t="s">
        <v>269</v>
      </c>
      <c r="AD2599" s="152" t="s">
        <v>177</v>
      </c>
    </row>
    <row r="2600" spans="1:30">
      <c r="A2600" s="189" t="s">
        <v>18230</v>
      </c>
      <c r="B2600" s="189" t="s">
        <v>18231</v>
      </c>
      <c r="C2600" s="154">
        <v>43830</v>
      </c>
      <c r="D2600" s="155">
        <v>1.286</v>
      </c>
      <c r="E2600" s="155">
        <v>1.383</v>
      </c>
      <c r="F2600" s="156">
        <v>3.1113876789042299E-2</v>
      </c>
      <c r="G2600" s="154">
        <v>43829</v>
      </c>
      <c r="H2600" s="155">
        <v>1.2856000000000001</v>
      </c>
      <c r="I2600" s="156">
        <v>4.8215220494747504</v>
      </c>
      <c r="J2600" s="152" t="s">
        <v>18232</v>
      </c>
      <c r="K2600" s="156">
        <v>0.20258687860371399</v>
      </c>
      <c r="L2600" s="156">
        <v>0.52372391151409903</v>
      </c>
      <c r="M2600" s="185">
        <v>1.15045475027889</v>
      </c>
      <c r="N2600" s="156">
        <v>2.7419828844615899</v>
      </c>
      <c r="O2600" s="156">
        <v>4.8215220494747504</v>
      </c>
      <c r="P2600" s="152" t="s">
        <v>18232</v>
      </c>
      <c r="Q2600" s="157">
        <v>0</v>
      </c>
      <c r="R2600" s="152"/>
      <c r="S2600" s="157">
        <v>0</v>
      </c>
      <c r="T2600" s="152"/>
      <c r="U2600" s="156">
        <v>5.9258910000000098</v>
      </c>
      <c r="V2600" s="152" t="s">
        <v>163</v>
      </c>
      <c r="W2600" s="152" t="s">
        <v>95</v>
      </c>
      <c r="X2600" s="155">
        <v>2.9630106100000001E-2</v>
      </c>
      <c r="Y2600" s="152" t="s">
        <v>159</v>
      </c>
      <c r="Z2600" s="154">
        <v>43336</v>
      </c>
      <c r="AA2600" s="153" t="s">
        <v>4326</v>
      </c>
      <c r="AB2600" s="152" t="s">
        <v>916</v>
      </c>
      <c r="AC2600" s="152" t="s">
        <v>292</v>
      </c>
      <c r="AD2600" s="152" t="s">
        <v>483</v>
      </c>
    </row>
    <row r="2601" spans="1:30">
      <c r="A2601" s="189" t="s">
        <v>1759</v>
      </c>
      <c r="B2601" s="189" t="s">
        <v>1760</v>
      </c>
      <c r="C2601" s="154">
        <v>43830</v>
      </c>
      <c r="D2601" s="155">
        <v>1.109</v>
      </c>
      <c r="E2601" s="155">
        <v>1.1419999999999999</v>
      </c>
      <c r="F2601" s="156">
        <v>0</v>
      </c>
      <c r="G2601" s="154">
        <v>43829</v>
      </c>
      <c r="H2601" s="155">
        <v>1.109</v>
      </c>
      <c r="I2601" s="156">
        <v>4.8204158790170002</v>
      </c>
      <c r="J2601" s="152" t="s">
        <v>18233</v>
      </c>
      <c r="K2601" s="156">
        <v>0.18066847335139999</v>
      </c>
      <c r="L2601" s="156">
        <v>0.45289855072461699</v>
      </c>
      <c r="M2601" s="185">
        <v>1.2785388127853801</v>
      </c>
      <c r="N2601" s="156">
        <v>2.5901942645698401</v>
      </c>
      <c r="O2601" s="156">
        <v>4.8204158790170002</v>
      </c>
      <c r="P2601" s="152" t="s">
        <v>18233</v>
      </c>
      <c r="Q2601" s="156">
        <v>12.0013710412788</v>
      </c>
      <c r="R2601" s="152" t="s">
        <v>18234</v>
      </c>
      <c r="S2601" s="156">
        <v>13.2320779644269</v>
      </c>
      <c r="T2601" s="152" t="s">
        <v>18235</v>
      </c>
      <c r="U2601" s="156">
        <v>14.590862899999999</v>
      </c>
      <c r="V2601" s="152" t="s">
        <v>157</v>
      </c>
      <c r="W2601" s="152" t="s">
        <v>166</v>
      </c>
      <c r="X2601" s="155">
        <v>1.4672091045</v>
      </c>
      <c r="Y2601" s="152" t="s">
        <v>159</v>
      </c>
      <c r="Z2601" s="154">
        <v>42423</v>
      </c>
      <c r="AA2601" s="153" t="s">
        <v>4326</v>
      </c>
      <c r="AB2601" s="152" t="s">
        <v>4837</v>
      </c>
      <c r="AC2601" s="152" t="s">
        <v>404</v>
      </c>
      <c r="AD2601" s="152" t="s">
        <v>177</v>
      </c>
    </row>
    <row r="2602" spans="1:30">
      <c r="A2602" s="189" t="s">
        <v>18236</v>
      </c>
      <c r="B2602" s="189" t="s">
        <v>18237</v>
      </c>
      <c r="C2602" s="154">
        <v>43830</v>
      </c>
      <c r="D2602" s="155">
        <v>1.139</v>
      </c>
      <c r="E2602" s="155">
        <v>1.18</v>
      </c>
      <c r="F2602" s="156">
        <v>0</v>
      </c>
      <c r="G2602" s="154">
        <v>43829</v>
      </c>
      <c r="H2602" s="155">
        <v>1.139</v>
      </c>
      <c r="I2602" s="156">
        <v>4.8193300798580303</v>
      </c>
      <c r="J2602" s="152" t="s">
        <v>18238</v>
      </c>
      <c r="K2602" s="156">
        <v>0.17590149516269701</v>
      </c>
      <c r="L2602" s="156">
        <v>0.440917107583783</v>
      </c>
      <c r="M2602" s="185">
        <v>1.0647873778414501</v>
      </c>
      <c r="N2602" s="156">
        <v>2.3360425649841101</v>
      </c>
      <c r="O2602" s="156">
        <v>4.8193300798580303</v>
      </c>
      <c r="P2602" s="152" t="s">
        <v>18238</v>
      </c>
      <c r="Q2602" s="156">
        <v>14.4683963178295</v>
      </c>
      <c r="R2602" s="152" t="s">
        <v>18239</v>
      </c>
      <c r="S2602" s="156">
        <v>16.3856009852217</v>
      </c>
      <c r="T2602" s="152" t="s">
        <v>18240</v>
      </c>
      <c r="U2602" s="156">
        <v>18.249634634634599</v>
      </c>
      <c r="V2602" s="152" t="s">
        <v>163</v>
      </c>
      <c r="W2602" s="152" t="s">
        <v>166</v>
      </c>
      <c r="X2602" s="155">
        <v>31.3542734989</v>
      </c>
      <c r="Y2602" s="152" t="s">
        <v>159</v>
      </c>
      <c r="Z2602" s="154">
        <v>42445</v>
      </c>
      <c r="AA2602" s="153" t="s">
        <v>4326</v>
      </c>
      <c r="AB2602" s="152" t="s">
        <v>668</v>
      </c>
      <c r="AC2602" s="152" t="s">
        <v>215</v>
      </c>
      <c r="AD2602" s="152" t="s">
        <v>185</v>
      </c>
    </row>
    <row r="2603" spans="1:30">
      <c r="A2603" s="189" t="s">
        <v>18241</v>
      </c>
      <c r="B2603" s="189" t="s">
        <v>18242</v>
      </c>
      <c r="C2603" s="154">
        <v>43830</v>
      </c>
      <c r="D2603" s="155">
        <v>1.2684</v>
      </c>
      <c r="E2603" s="155">
        <v>1.2684</v>
      </c>
      <c r="F2603" s="156">
        <v>1.5770383220308801E-2</v>
      </c>
      <c r="G2603" s="154">
        <v>43829</v>
      </c>
      <c r="H2603" s="155">
        <v>1.2682</v>
      </c>
      <c r="I2603" s="156">
        <v>4.8178068161635998</v>
      </c>
      <c r="J2603" s="152" t="s">
        <v>18243</v>
      </c>
      <c r="K2603" s="156">
        <v>8.6798705910183599E-2</v>
      </c>
      <c r="L2603" s="156">
        <v>0.30049027360429698</v>
      </c>
      <c r="M2603" s="185">
        <v>0.82673134200283105</v>
      </c>
      <c r="N2603" s="156">
        <v>2.53013339927214</v>
      </c>
      <c r="O2603" s="156">
        <v>4.8178068161635998</v>
      </c>
      <c r="P2603" s="152" t="s">
        <v>18243</v>
      </c>
      <c r="Q2603" s="156">
        <v>5.2105129461701702</v>
      </c>
      <c r="R2603" s="152" t="s">
        <v>18244</v>
      </c>
      <c r="S2603" s="156">
        <v>9.4332909090908998</v>
      </c>
      <c r="T2603" s="152" t="s">
        <v>18245</v>
      </c>
      <c r="U2603" s="156">
        <v>9.0612177199999895</v>
      </c>
      <c r="V2603" s="152" t="s">
        <v>157</v>
      </c>
      <c r="W2603" s="152" t="s">
        <v>189</v>
      </c>
      <c r="X2603" s="155">
        <v>9.5548969999999997E-3</v>
      </c>
      <c r="Y2603" s="152" t="s">
        <v>159</v>
      </c>
      <c r="Z2603" s="154">
        <v>42642</v>
      </c>
      <c r="AA2603" s="153" t="s">
        <v>4326</v>
      </c>
      <c r="AB2603" s="152" t="s">
        <v>18246</v>
      </c>
      <c r="AC2603" s="152" t="s">
        <v>175</v>
      </c>
      <c r="AD2603" s="152" t="s">
        <v>165</v>
      </c>
    </row>
    <row r="2604" spans="1:30">
      <c r="A2604" s="189" t="s">
        <v>1663</v>
      </c>
      <c r="B2604" s="189" t="s">
        <v>1664</v>
      </c>
      <c r="C2604" s="154">
        <v>43830</v>
      </c>
      <c r="D2604" s="155">
        <v>1.0868</v>
      </c>
      <c r="E2604" s="155">
        <v>1.1498999999999999</v>
      </c>
      <c r="F2604" s="156">
        <v>9.2021717125186694E-3</v>
      </c>
      <c r="G2604" s="154">
        <v>43829</v>
      </c>
      <c r="H2604" s="155">
        <v>1.0867</v>
      </c>
      <c r="I2604" s="156">
        <v>4.8168269275763702</v>
      </c>
      <c r="J2604" s="152" t="s">
        <v>18247</v>
      </c>
      <c r="K2604" s="156">
        <v>4.6027800791670001E-2</v>
      </c>
      <c r="L2604" s="156">
        <v>0.28606910202163299</v>
      </c>
      <c r="M2604" s="185">
        <v>0.89494397190653296</v>
      </c>
      <c r="N2604" s="156">
        <v>2.1714842406959001</v>
      </c>
      <c r="O2604" s="156">
        <v>4.8168269275763702</v>
      </c>
      <c r="P2604" s="152" t="s">
        <v>18247</v>
      </c>
      <c r="Q2604" s="156">
        <v>13.19756597666</v>
      </c>
      <c r="R2604" s="152" t="s">
        <v>18248</v>
      </c>
      <c r="S2604" s="156">
        <v>14.7853156389774</v>
      </c>
      <c r="T2604" s="152" t="s">
        <v>18249</v>
      </c>
      <c r="U2604" s="156">
        <v>15.35534296</v>
      </c>
      <c r="V2604" s="152" t="s">
        <v>157</v>
      </c>
      <c r="W2604" s="152" t="s">
        <v>166</v>
      </c>
      <c r="X2604" s="155">
        <v>15.6860966553</v>
      </c>
      <c r="Y2604" s="152" t="s">
        <v>159</v>
      </c>
      <c r="Z2604" s="154">
        <v>42503</v>
      </c>
      <c r="AA2604" s="153" t="s">
        <v>4326</v>
      </c>
      <c r="AB2604" s="152" t="s">
        <v>190</v>
      </c>
      <c r="AC2604" s="152" t="s">
        <v>188</v>
      </c>
      <c r="AD2604" s="152" t="s">
        <v>165</v>
      </c>
    </row>
    <row r="2605" spans="1:30">
      <c r="A2605" s="189" t="s">
        <v>1805</v>
      </c>
      <c r="B2605" s="189" t="s">
        <v>1806</v>
      </c>
      <c r="C2605" s="154">
        <v>43830</v>
      </c>
      <c r="D2605" s="155">
        <v>1.0576000000000001</v>
      </c>
      <c r="E2605" s="155">
        <v>1.1021000000000001</v>
      </c>
      <c r="F2605" s="156">
        <v>1.8914318138845001E-2</v>
      </c>
      <c r="G2605" s="154">
        <v>43829</v>
      </c>
      <c r="H2605" s="155">
        <v>1.0573999999999999</v>
      </c>
      <c r="I2605" s="156">
        <v>4.8166180323760299</v>
      </c>
      <c r="J2605" s="152" t="s">
        <v>18250</v>
      </c>
      <c r="K2605" s="156">
        <v>8.5170814800817105E-2</v>
      </c>
      <c r="L2605" s="156">
        <v>0.51321041627068398</v>
      </c>
      <c r="M2605" s="185">
        <v>1.1863448092876001</v>
      </c>
      <c r="N2605" s="156">
        <v>2.5402051528673502</v>
      </c>
      <c r="O2605" s="156">
        <v>4.8166180323760299</v>
      </c>
      <c r="P2605" s="152" t="s">
        <v>18250</v>
      </c>
      <c r="Q2605" s="156">
        <v>12.3971476137173</v>
      </c>
      <c r="R2605" s="152" t="s">
        <v>18251</v>
      </c>
      <c r="S2605" s="156">
        <v>13.3196644711193</v>
      </c>
      <c r="T2605" s="152" t="s">
        <v>18252</v>
      </c>
      <c r="U2605" s="156">
        <v>10.45267696</v>
      </c>
      <c r="V2605" s="152" t="s">
        <v>163</v>
      </c>
      <c r="W2605" s="152" t="s">
        <v>189</v>
      </c>
      <c r="X2605" s="155">
        <v>15.9751873891</v>
      </c>
      <c r="Y2605" s="152" t="s">
        <v>159</v>
      </c>
      <c r="Z2605" s="154">
        <v>42681</v>
      </c>
      <c r="AA2605" s="153" t="s">
        <v>4326</v>
      </c>
      <c r="AB2605" s="152" t="s">
        <v>1723</v>
      </c>
      <c r="AC2605" s="152" t="s">
        <v>378</v>
      </c>
      <c r="AD2605" s="152" t="s">
        <v>221</v>
      </c>
    </row>
    <row r="2606" spans="1:30">
      <c r="A2606" s="189" t="s">
        <v>18253</v>
      </c>
      <c r="B2606" s="189" t="s">
        <v>18254</v>
      </c>
      <c r="C2606" s="154">
        <v>43830</v>
      </c>
      <c r="D2606" s="155">
        <v>1.0477000000000001</v>
      </c>
      <c r="E2606" s="155">
        <v>1.1435</v>
      </c>
      <c r="F2606" s="156">
        <v>0.39285791004211301</v>
      </c>
      <c r="G2606" s="154">
        <v>43829</v>
      </c>
      <c r="H2606" s="155">
        <v>1.0568</v>
      </c>
      <c r="I2606" s="156">
        <v>4.8163811025512198</v>
      </c>
      <c r="J2606" s="152" t="s">
        <v>18255</v>
      </c>
      <c r="K2606" s="156">
        <v>0.51650614811225604</v>
      </c>
      <c r="L2606" s="156">
        <v>0.841338503310048</v>
      </c>
      <c r="M2606" s="185">
        <v>1.3518732823866599</v>
      </c>
      <c r="N2606" s="156">
        <v>2.5073825623211201</v>
      </c>
      <c r="O2606" s="156">
        <v>4.8163811025512198</v>
      </c>
      <c r="P2606" s="152" t="s">
        <v>18255</v>
      </c>
      <c r="Q2606" s="156">
        <v>11.7608223870836</v>
      </c>
      <c r="R2606" s="152" t="s">
        <v>18256</v>
      </c>
      <c r="S2606" s="156">
        <v>14.9992818999101</v>
      </c>
      <c r="T2606" s="152" t="s">
        <v>18257</v>
      </c>
      <c r="U2606" s="156">
        <v>15.12578111</v>
      </c>
      <c r="V2606" s="152" t="s">
        <v>163</v>
      </c>
      <c r="W2606" s="152" t="s">
        <v>189</v>
      </c>
      <c r="X2606" s="155">
        <v>3.1970900000000003E-5</v>
      </c>
      <c r="Y2606" s="152" t="s">
        <v>159</v>
      </c>
      <c r="Z2606" s="154">
        <v>42631</v>
      </c>
      <c r="AA2606" s="153" t="s">
        <v>4326</v>
      </c>
      <c r="AB2606" s="152" t="s">
        <v>611</v>
      </c>
      <c r="AC2606" s="152" t="s">
        <v>314</v>
      </c>
      <c r="AD2606" s="152" t="s">
        <v>204</v>
      </c>
    </row>
    <row r="2607" spans="1:30">
      <c r="A2607" s="189" t="s">
        <v>18258</v>
      </c>
      <c r="B2607" s="189" t="s">
        <v>18259</v>
      </c>
      <c r="C2607" s="154">
        <v>43830</v>
      </c>
      <c r="D2607" s="155">
        <v>1.0123</v>
      </c>
      <c r="E2607" s="155">
        <v>1.1353</v>
      </c>
      <c r="F2607" s="156">
        <v>1.9760893192384599E-2</v>
      </c>
      <c r="G2607" s="154">
        <v>43829</v>
      </c>
      <c r="H2607" s="155">
        <v>1.0121</v>
      </c>
      <c r="I2607" s="156">
        <v>4.81610022776694</v>
      </c>
      <c r="J2607" s="152" t="s">
        <v>18260</v>
      </c>
      <c r="K2607" s="156">
        <v>0.12823743379956801</v>
      </c>
      <c r="L2607" s="156">
        <v>0.53779976066163204</v>
      </c>
      <c r="M2607" s="185">
        <v>1.0495161665310799</v>
      </c>
      <c r="N2607" s="156">
        <v>2.4433717532283001</v>
      </c>
      <c r="O2607" s="156">
        <v>4.81610022776694</v>
      </c>
      <c r="P2607" s="152" t="s">
        <v>18260</v>
      </c>
      <c r="Q2607" s="156">
        <v>11.4339653141077</v>
      </c>
      <c r="R2607" s="152" t="s">
        <v>18261</v>
      </c>
      <c r="S2607" s="157">
        <v>0</v>
      </c>
      <c r="T2607" s="152"/>
      <c r="U2607" s="156">
        <v>14.130953659999999</v>
      </c>
      <c r="V2607" s="152" t="s">
        <v>157</v>
      </c>
      <c r="W2607" s="152" t="s">
        <v>95</v>
      </c>
      <c r="X2607" s="155">
        <v>2.7097496999999998E-3</v>
      </c>
      <c r="Y2607" s="152" t="s">
        <v>159</v>
      </c>
      <c r="Z2607" s="154">
        <v>42797</v>
      </c>
      <c r="AA2607" s="153" t="s">
        <v>4326</v>
      </c>
      <c r="AB2607" s="152" t="s">
        <v>1669</v>
      </c>
      <c r="AC2607" s="152" t="s">
        <v>201</v>
      </c>
      <c r="AD2607" s="152" t="s">
        <v>173</v>
      </c>
    </row>
    <row r="2608" spans="1:30">
      <c r="A2608" s="189" t="s">
        <v>18262</v>
      </c>
      <c r="B2608" s="189" t="s">
        <v>18263</v>
      </c>
      <c r="C2608" s="154">
        <v>43830</v>
      </c>
      <c r="D2608" s="155">
        <v>1.0309999999999999</v>
      </c>
      <c r="E2608" s="155">
        <v>1.081</v>
      </c>
      <c r="F2608" s="156">
        <v>5.8229813664578398E-2</v>
      </c>
      <c r="G2608" s="154">
        <v>43826</v>
      </c>
      <c r="H2608" s="155">
        <v>1.0304</v>
      </c>
      <c r="I2608" s="156">
        <v>4.81327206666018</v>
      </c>
      <c r="J2608" s="152" t="s">
        <v>18264</v>
      </c>
      <c r="K2608" s="156">
        <v>0.21384136858474101</v>
      </c>
      <c r="L2608" s="156">
        <v>0.35039906560246598</v>
      </c>
      <c r="M2608" s="185">
        <v>0.79182975950471801</v>
      </c>
      <c r="N2608" s="156">
        <v>1.4039914698162499</v>
      </c>
      <c r="O2608" s="156">
        <v>4.81327206666018</v>
      </c>
      <c r="P2608" s="152" t="s">
        <v>18264</v>
      </c>
      <c r="Q2608" s="157">
        <v>0</v>
      </c>
      <c r="R2608" s="152"/>
      <c r="S2608" s="157">
        <v>0</v>
      </c>
      <c r="T2608" s="152"/>
      <c r="U2608" s="156">
        <v>8.1777780999999798</v>
      </c>
      <c r="V2608" s="152" t="s">
        <v>174</v>
      </c>
      <c r="W2608" s="152" t="s">
        <v>95</v>
      </c>
      <c r="X2608" s="155">
        <v>7.4244669892999999</v>
      </c>
      <c r="Y2608" s="152" t="s">
        <v>159</v>
      </c>
      <c r="Z2608" s="154">
        <v>43318</v>
      </c>
      <c r="AA2608" s="153" t="s">
        <v>4326</v>
      </c>
      <c r="AB2608" s="152" t="s">
        <v>952</v>
      </c>
      <c r="AC2608" s="152" t="s">
        <v>470</v>
      </c>
      <c r="AD2608" s="152" t="s">
        <v>241</v>
      </c>
    </row>
    <row r="2609" spans="1:30">
      <c r="A2609" s="189" t="s">
        <v>1701</v>
      </c>
      <c r="B2609" s="189" t="s">
        <v>1702</v>
      </c>
      <c r="C2609" s="154">
        <v>43830</v>
      </c>
      <c r="D2609" s="155">
        <v>1.032</v>
      </c>
      <c r="E2609" s="155">
        <v>1.1043000000000001</v>
      </c>
      <c r="F2609" s="156">
        <v>1.9383601473169199E-2</v>
      </c>
      <c r="G2609" s="154">
        <v>43829</v>
      </c>
      <c r="H2609" s="155">
        <v>1.0318000000000001</v>
      </c>
      <c r="I2609" s="156">
        <v>4.8131503508150901</v>
      </c>
      <c r="J2609" s="152" t="s">
        <v>18265</v>
      </c>
      <c r="K2609" s="156">
        <v>0.13584319813701601</v>
      </c>
      <c r="L2609" s="156">
        <v>0.359817173976482</v>
      </c>
      <c r="M2609" s="185">
        <v>0.89946431321952103</v>
      </c>
      <c r="N2609" s="156">
        <v>2.2458464472142099</v>
      </c>
      <c r="O2609" s="156">
        <v>4.8131503508150901</v>
      </c>
      <c r="P2609" s="152" t="s">
        <v>18265</v>
      </c>
      <c r="Q2609" s="157">
        <v>0</v>
      </c>
      <c r="R2609" s="152"/>
      <c r="S2609" s="157">
        <v>0</v>
      </c>
      <c r="T2609" s="152"/>
      <c r="U2609" s="156">
        <v>10.699647199999999</v>
      </c>
      <c r="V2609" s="152" t="s">
        <v>174</v>
      </c>
      <c r="W2609" s="152" t="s">
        <v>95</v>
      </c>
      <c r="X2609" s="155">
        <v>20.401751677099998</v>
      </c>
      <c r="Y2609" s="152" t="s">
        <v>159</v>
      </c>
      <c r="Z2609" s="154">
        <v>43203</v>
      </c>
      <c r="AA2609" s="153" t="s">
        <v>4326</v>
      </c>
      <c r="AB2609" s="152" t="s">
        <v>237</v>
      </c>
      <c r="AC2609" s="152" t="s">
        <v>179</v>
      </c>
      <c r="AD2609" s="152" t="s">
        <v>177</v>
      </c>
    </row>
    <row r="2610" spans="1:30">
      <c r="A2610" s="189" t="s">
        <v>942</v>
      </c>
      <c r="B2610" s="189" t="s">
        <v>943</v>
      </c>
      <c r="C2610" s="154">
        <v>43830</v>
      </c>
      <c r="D2610" s="155">
        <v>1.0091000000000001</v>
      </c>
      <c r="E2610" s="155">
        <v>1.1012</v>
      </c>
      <c r="F2610" s="156">
        <v>9.9108027750414406E-3</v>
      </c>
      <c r="G2610" s="154">
        <v>43829</v>
      </c>
      <c r="H2610" s="155">
        <v>1.0089999999999999</v>
      </c>
      <c r="I2610" s="156">
        <v>4.8127283323196304</v>
      </c>
      <c r="J2610" s="152" t="s">
        <v>6455</v>
      </c>
      <c r="K2610" s="156">
        <v>6.9416898056342893E-2</v>
      </c>
      <c r="L2610" s="156">
        <v>0.45793927327030598</v>
      </c>
      <c r="M2610" s="185">
        <v>0.849510582280667</v>
      </c>
      <c r="N2610" s="156">
        <v>2.2375268430171298</v>
      </c>
      <c r="O2610" s="156">
        <v>4.8127283323196304</v>
      </c>
      <c r="P2610" s="152" t="s">
        <v>6455</v>
      </c>
      <c r="Q2610" s="156">
        <v>8.9898719672293197</v>
      </c>
      <c r="R2610" s="152" t="s">
        <v>6456</v>
      </c>
      <c r="S2610" s="157">
        <v>0</v>
      </c>
      <c r="T2610" s="152"/>
      <c r="U2610" s="156">
        <v>10.41763929</v>
      </c>
      <c r="V2610" s="152" t="s">
        <v>174</v>
      </c>
      <c r="W2610" s="152" t="s">
        <v>95</v>
      </c>
      <c r="X2610" s="155">
        <v>2.1050781770999998</v>
      </c>
      <c r="Y2610" s="152" t="s">
        <v>159</v>
      </c>
      <c r="Z2610" s="154">
        <v>42964</v>
      </c>
      <c r="AA2610" s="153" t="s">
        <v>4326</v>
      </c>
      <c r="AB2610" s="152" t="s">
        <v>456</v>
      </c>
      <c r="AC2610" s="152" t="s">
        <v>215</v>
      </c>
      <c r="AD2610" s="152" t="s">
        <v>185</v>
      </c>
    </row>
    <row r="2611" spans="1:30">
      <c r="A2611" s="189" t="s">
        <v>1783</v>
      </c>
      <c r="B2611" s="189" t="s">
        <v>1784</v>
      </c>
      <c r="C2611" s="154">
        <v>43830</v>
      </c>
      <c r="D2611" s="155">
        <v>1.042</v>
      </c>
      <c r="E2611" s="155">
        <v>1.1299999999999999</v>
      </c>
      <c r="F2611" s="156">
        <v>0</v>
      </c>
      <c r="G2611" s="154">
        <v>43829</v>
      </c>
      <c r="H2611" s="155">
        <v>1.042</v>
      </c>
      <c r="I2611" s="156">
        <v>4.8126252795868396</v>
      </c>
      <c r="J2611" s="152" t="s">
        <v>18266</v>
      </c>
      <c r="K2611" s="156">
        <v>0.19230769230769701</v>
      </c>
      <c r="L2611" s="156">
        <v>0.48216007714561399</v>
      </c>
      <c r="M2611" s="185">
        <v>1.0669206681866701</v>
      </c>
      <c r="N2611" s="156">
        <v>2.5590504024610699</v>
      </c>
      <c r="O2611" s="156">
        <v>4.8126252795868396</v>
      </c>
      <c r="P2611" s="152" t="s">
        <v>18266</v>
      </c>
      <c r="Q2611" s="156">
        <v>14.339574772956601</v>
      </c>
      <c r="R2611" s="152" t="s">
        <v>18267</v>
      </c>
      <c r="S2611" s="156">
        <v>15.1529660569106</v>
      </c>
      <c r="T2611" s="152" t="s">
        <v>18268</v>
      </c>
      <c r="U2611" s="156">
        <v>13.3105186</v>
      </c>
      <c r="V2611" s="152" t="s">
        <v>163</v>
      </c>
      <c r="W2611" s="152" t="s">
        <v>158</v>
      </c>
      <c r="X2611" s="155">
        <v>11.725740397399999</v>
      </c>
      <c r="Y2611" s="152" t="s">
        <v>159</v>
      </c>
      <c r="Z2611" s="154">
        <v>42524</v>
      </c>
      <c r="AA2611" s="153" t="s">
        <v>4326</v>
      </c>
      <c r="AB2611" s="152" t="s">
        <v>1528</v>
      </c>
      <c r="AC2611" s="152" t="s">
        <v>268</v>
      </c>
      <c r="AD2611" s="152" t="s">
        <v>229</v>
      </c>
    </row>
    <row r="2612" spans="1:30">
      <c r="A2612" s="189" t="s">
        <v>802</v>
      </c>
      <c r="B2612" s="189" t="s">
        <v>803</v>
      </c>
      <c r="C2612" s="154">
        <v>43830</v>
      </c>
      <c r="D2612" s="155">
        <v>1.143</v>
      </c>
      <c r="E2612" s="155">
        <v>1.736</v>
      </c>
      <c r="F2612" s="156">
        <v>8.7565674255694406E-2</v>
      </c>
      <c r="G2612" s="154">
        <v>43829</v>
      </c>
      <c r="H2612" s="155">
        <v>1.1419999999999999</v>
      </c>
      <c r="I2612" s="156">
        <v>4.8103484727121</v>
      </c>
      <c r="J2612" s="152" t="s">
        <v>694</v>
      </c>
      <c r="K2612" s="156">
        <v>0.35118525021948299</v>
      </c>
      <c r="L2612" s="156">
        <v>1.2400354295836999</v>
      </c>
      <c r="M2612" s="185">
        <v>1.5999999999999901</v>
      </c>
      <c r="N2612" s="156">
        <v>2.88028802880287</v>
      </c>
      <c r="O2612" s="156">
        <v>4.8103484727121</v>
      </c>
      <c r="P2612" s="152" t="s">
        <v>694</v>
      </c>
      <c r="Q2612" s="156">
        <v>10.7337627121063</v>
      </c>
      <c r="R2612" s="152" t="s">
        <v>652</v>
      </c>
      <c r="S2612" s="156">
        <v>13.9241553290083</v>
      </c>
      <c r="T2612" s="152" t="s">
        <v>6555</v>
      </c>
      <c r="U2612" s="156">
        <v>12.2595101369863</v>
      </c>
      <c r="V2612" s="152" t="s">
        <v>157</v>
      </c>
      <c r="W2612" s="152" t="s">
        <v>189</v>
      </c>
      <c r="X2612" s="155">
        <v>20.718705577600002</v>
      </c>
      <c r="Y2612" s="152" t="s">
        <v>159</v>
      </c>
      <c r="Z2612" s="154">
        <v>42451</v>
      </c>
      <c r="AA2612" s="153" t="s">
        <v>4326</v>
      </c>
      <c r="AB2612" s="152" t="s">
        <v>6556</v>
      </c>
      <c r="AC2612" s="152" t="s">
        <v>228</v>
      </c>
      <c r="AD2612" s="152" t="s">
        <v>162</v>
      </c>
    </row>
    <row r="2613" spans="1:30">
      <c r="A2613" s="189" t="s">
        <v>18269</v>
      </c>
      <c r="B2613" s="189" t="s">
        <v>18270</v>
      </c>
      <c r="C2613" s="154">
        <v>43830</v>
      </c>
      <c r="D2613" s="155">
        <v>0.94620000000000004</v>
      </c>
      <c r="E2613" s="155">
        <v>0.94620000000000004</v>
      </c>
      <c r="F2613" s="156">
        <v>0.50987890376036005</v>
      </c>
      <c r="G2613" s="154">
        <v>43826</v>
      </c>
      <c r="H2613" s="155">
        <v>0.94140000000000001</v>
      </c>
      <c r="I2613" s="156">
        <v>4.8072662826761201</v>
      </c>
      <c r="J2613" s="152" t="s">
        <v>18271</v>
      </c>
      <c r="K2613" s="156">
        <v>0.92800000000000404</v>
      </c>
      <c r="L2613" s="156">
        <v>2.1262817053426901</v>
      </c>
      <c r="M2613" s="185">
        <v>1.7528766534036</v>
      </c>
      <c r="N2613" s="156">
        <v>0.59536466085477902</v>
      </c>
      <c r="O2613" s="156">
        <v>4.8072662826761201</v>
      </c>
      <c r="P2613" s="152" t="s">
        <v>18271</v>
      </c>
      <c r="Q2613" s="157">
        <v>0</v>
      </c>
      <c r="R2613" s="152"/>
      <c r="S2613" s="157">
        <v>0</v>
      </c>
      <c r="T2613" s="152"/>
      <c r="U2613" s="156">
        <v>-5.38</v>
      </c>
      <c r="V2613" s="152" t="s">
        <v>309</v>
      </c>
      <c r="W2613" s="152" t="s">
        <v>95</v>
      </c>
      <c r="X2613" s="155">
        <v>0.30978837990000002</v>
      </c>
      <c r="Y2613" s="152" t="s">
        <v>159</v>
      </c>
      <c r="Z2613" s="154">
        <v>43213</v>
      </c>
      <c r="AA2613" s="153" t="s">
        <v>4326</v>
      </c>
      <c r="AB2613" s="152" t="s">
        <v>605</v>
      </c>
      <c r="AC2613" s="152" t="s">
        <v>228</v>
      </c>
      <c r="AD2613" s="152" t="s">
        <v>162</v>
      </c>
    </row>
    <row r="2614" spans="1:30">
      <c r="A2614" s="189" t="s">
        <v>18272</v>
      </c>
      <c r="B2614" s="189" t="s">
        <v>18273</v>
      </c>
      <c r="C2614" s="154">
        <v>43830</v>
      </c>
      <c r="D2614" s="155">
        <v>1.0238</v>
      </c>
      <c r="E2614" s="155">
        <v>1.0538000000000001</v>
      </c>
      <c r="F2614" s="156">
        <v>0</v>
      </c>
      <c r="G2614" s="154">
        <v>43829</v>
      </c>
      <c r="H2614" s="155">
        <v>1.0238</v>
      </c>
      <c r="I2614" s="156">
        <v>4.8027693516308503</v>
      </c>
      <c r="J2614" s="152" t="s">
        <v>18274</v>
      </c>
      <c r="K2614" s="156">
        <v>0.12713936430317399</v>
      </c>
      <c r="L2614" s="156">
        <v>0.51470182164996503</v>
      </c>
      <c r="M2614" s="185">
        <v>1.1805538210445301</v>
      </c>
      <c r="N2614" s="156">
        <v>2.7490151701276999</v>
      </c>
      <c r="O2614" s="156">
        <v>4.8027693516308503</v>
      </c>
      <c r="P2614" s="152" t="s">
        <v>18274</v>
      </c>
      <c r="Q2614" s="157">
        <v>0</v>
      </c>
      <c r="R2614" s="152"/>
      <c r="S2614" s="157">
        <v>0</v>
      </c>
      <c r="T2614" s="152"/>
      <c r="U2614" s="156">
        <v>5.3896648599999901</v>
      </c>
      <c r="V2614" s="152" t="s">
        <v>157</v>
      </c>
      <c r="W2614" s="152" t="s">
        <v>95</v>
      </c>
      <c r="X2614" s="155">
        <v>0.59085276330000003</v>
      </c>
      <c r="Y2614" s="152" t="s">
        <v>159</v>
      </c>
      <c r="Z2614" s="154">
        <v>43402</v>
      </c>
      <c r="AA2614" s="153" t="s">
        <v>4326</v>
      </c>
      <c r="AB2614" s="152" t="s">
        <v>1755</v>
      </c>
      <c r="AC2614" s="152" t="s">
        <v>615</v>
      </c>
      <c r="AD2614" s="152" t="s">
        <v>162</v>
      </c>
    </row>
    <row r="2615" spans="1:30">
      <c r="A2615" s="189" t="s">
        <v>18275</v>
      </c>
      <c r="B2615" s="189" t="s">
        <v>18276</v>
      </c>
      <c r="C2615" s="154">
        <v>43830</v>
      </c>
      <c r="D2615" s="155">
        <v>1.0349999999999999</v>
      </c>
      <c r="E2615" s="155">
        <v>1.1259999999999999</v>
      </c>
      <c r="F2615" s="156">
        <v>0</v>
      </c>
      <c r="G2615" s="154">
        <v>43829</v>
      </c>
      <c r="H2615" s="155">
        <v>1.0349999999999999</v>
      </c>
      <c r="I2615" s="156">
        <v>4.7995700948557403</v>
      </c>
      <c r="J2615" s="152" t="s">
        <v>18277</v>
      </c>
      <c r="K2615" s="156">
        <v>9.6711798839444002E-2</v>
      </c>
      <c r="L2615" s="156">
        <v>0.19361084220715499</v>
      </c>
      <c r="M2615" s="185">
        <v>0.48543505176072699</v>
      </c>
      <c r="N2615" s="156">
        <v>1.4705863757975901</v>
      </c>
      <c r="O2615" s="156">
        <v>4.7995700948557403</v>
      </c>
      <c r="P2615" s="152" t="s">
        <v>18277</v>
      </c>
      <c r="Q2615" s="156">
        <v>13.0705900900901</v>
      </c>
      <c r="R2615" s="152" t="s">
        <v>18278</v>
      </c>
      <c r="S2615" s="156">
        <v>13.7537960725075</v>
      </c>
      <c r="T2615" s="152" t="s">
        <v>18279</v>
      </c>
      <c r="U2615" s="156">
        <v>12.9575195</v>
      </c>
      <c r="V2615" s="152" t="s">
        <v>157</v>
      </c>
      <c r="W2615" s="152" t="s">
        <v>166</v>
      </c>
      <c r="X2615" s="155">
        <v>4.8825442390999996</v>
      </c>
      <c r="Y2615" s="152" t="s">
        <v>159</v>
      </c>
      <c r="Z2615" s="154">
        <v>42367</v>
      </c>
      <c r="AA2615" s="153" t="s">
        <v>4326</v>
      </c>
      <c r="AB2615" s="152" t="s">
        <v>2801</v>
      </c>
      <c r="AC2615" s="152" t="s">
        <v>266</v>
      </c>
      <c r="AD2615" s="152" t="s">
        <v>177</v>
      </c>
    </row>
    <row r="2616" spans="1:30">
      <c r="A2616" s="189" t="s">
        <v>1851</v>
      </c>
      <c r="B2616" s="189" t="s">
        <v>1852</v>
      </c>
      <c r="C2616" s="154">
        <v>43830</v>
      </c>
      <c r="D2616" s="155">
        <v>1.0091000000000001</v>
      </c>
      <c r="E2616" s="155">
        <v>1.1274999999999999</v>
      </c>
      <c r="F2616" s="156">
        <v>3.9655001487083799E-2</v>
      </c>
      <c r="G2616" s="154">
        <v>43829</v>
      </c>
      <c r="H2616" s="155">
        <v>1.0086999999999999</v>
      </c>
      <c r="I2616" s="156">
        <v>4.7979843317939901</v>
      </c>
      <c r="J2616" s="152" t="s">
        <v>18280</v>
      </c>
      <c r="K2616" s="156">
        <v>0.178695522684411</v>
      </c>
      <c r="L2616" s="156">
        <v>0.55610287038902595</v>
      </c>
      <c r="M2616" s="185">
        <v>1.0947037656252601</v>
      </c>
      <c r="N2616" s="156">
        <v>2.5205309619598602</v>
      </c>
      <c r="O2616" s="156">
        <v>4.7979843317939901</v>
      </c>
      <c r="P2616" s="152" t="s">
        <v>18280</v>
      </c>
      <c r="Q2616" s="156">
        <v>12.7651139976851</v>
      </c>
      <c r="R2616" s="152" t="s">
        <v>18281</v>
      </c>
      <c r="S2616" s="157">
        <v>0</v>
      </c>
      <c r="T2616" s="152"/>
      <c r="U2616" s="156">
        <v>13.37399956</v>
      </c>
      <c r="V2616" s="152" t="s">
        <v>174</v>
      </c>
      <c r="W2616" s="152" t="s">
        <v>95</v>
      </c>
      <c r="X2616" s="155">
        <v>60.5960140595</v>
      </c>
      <c r="Y2616" s="152" t="s">
        <v>159</v>
      </c>
      <c r="Z2616" s="154">
        <v>42978</v>
      </c>
      <c r="AA2616" s="153" t="s">
        <v>4326</v>
      </c>
      <c r="AB2616" s="152" t="s">
        <v>3531</v>
      </c>
      <c r="AC2616" s="152" t="s">
        <v>191</v>
      </c>
      <c r="AD2616" s="152" t="s">
        <v>177</v>
      </c>
    </row>
    <row r="2617" spans="1:30">
      <c r="A2617" s="189" t="s">
        <v>18282</v>
      </c>
      <c r="B2617" s="189" t="s">
        <v>18283</v>
      </c>
      <c r="C2617" s="154">
        <v>43830</v>
      </c>
      <c r="D2617" s="155">
        <v>1.0684</v>
      </c>
      <c r="E2617" s="155">
        <v>1.3453999999999999</v>
      </c>
      <c r="F2617" s="156">
        <v>0.23454357819682001</v>
      </c>
      <c r="G2617" s="154">
        <v>43829</v>
      </c>
      <c r="H2617" s="155">
        <v>1.0659000000000001</v>
      </c>
      <c r="I2617" s="156">
        <v>4.7964688572829699</v>
      </c>
      <c r="J2617" s="152" t="s">
        <v>672</v>
      </c>
      <c r="K2617" s="156">
        <v>0.73543277390157002</v>
      </c>
      <c r="L2617" s="156">
        <v>1.46248812915481</v>
      </c>
      <c r="M2617" s="185">
        <v>0.470189956742538</v>
      </c>
      <c r="N2617" s="156">
        <v>1.0594021944759799</v>
      </c>
      <c r="O2617" s="156">
        <v>4.7964688572829699</v>
      </c>
      <c r="P2617" s="152" t="s">
        <v>672</v>
      </c>
      <c r="Q2617" s="156">
        <v>6.1711219318294797</v>
      </c>
      <c r="R2617" s="152" t="s">
        <v>18284</v>
      </c>
      <c r="S2617" s="156">
        <v>5.7926527378948398</v>
      </c>
      <c r="T2617" s="152" t="s">
        <v>18285</v>
      </c>
      <c r="U2617" s="156">
        <v>39.222135600000001</v>
      </c>
      <c r="V2617" s="152" t="s">
        <v>157</v>
      </c>
      <c r="W2617" s="152" t="s">
        <v>158</v>
      </c>
      <c r="X2617" s="155">
        <v>1.6668405300000001E-2</v>
      </c>
      <c r="Y2617" s="152" t="s">
        <v>159</v>
      </c>
      <c r="Z2617" s="154">
        <v>40023</v>
      </c>
      <c r="AA2617" s="153" t="s">
        <v>4326</v>
      </c>
      <c r="AB2617" s="152" t="s">
        <v>277</v>
      </c>
      <c r="AC2617" s="152" t="s">
        <v>278</v>
      </c>
      <c r="AD2617" s="152" t="s">
        <v>185</v>
      </c>
    </row>
    <row r="2618" spans="1:30">
      <c r="A2618" s="189" t="s">
        <v>18286</v>
      </c>
      <c r="B2618" s="189" t="s">
        <v>18287</v>
      </c>
      <c r="C2618" s="154">
        <v>43830</v>
      </c>
      <c r="D2618" s="155">
        <v>1.18</v>
      </c>
      <c r="E2618" s="155">
        <v>1.18</v>
      </c>
      <c r="F2618" s="156">
        <v>8.4817642069541094E-2</v>
      </c>
      <c r="G2618" s="154">
        <v>43826</v>
      </c>
      <c r="H2618" s="155">
        <v>1.179</v>
      </c>
      <c r="I2618" s="156">
        <v>4.7957371225577301</v>
      </c>
      <c r="J2618" s="152" t="s">
        <v>18288</v>
      </c>
      <c r="K2618" s="156">
        <v>0.34013605442176897</v>
      </c>
      <c r="L2618" s="156">
        <v>0.854700854700855</v>
      </c>
      <c r="M2618" s="185">
        <v>0.76857386848846299</v>
      </c>
      <c r="N2618" s="156">
        <v>2.0761245674740501</v>
      </c>
      <c r="O2618" s="156">
        <v>4.7957371225577301</v>
      </c>
      <c r="P2618" s="152" t="s">
        <v>18288</v>
      </c>
      <c r="Q2618" s="156">
        <v>8.15765352887259</v>
      </c>
      <c r="R2618" s="152" t="s">
        <v>18289</v>
      </c>
      <c r="S2618" s="156">
        <v>9.5636025998143008</v>
      </c>
      <c r="T2618" s="152" t="s">
        <v>18290</v>
      </c>
      <c r="U2618" s="156">
        <v>18</v>
      </c>
      <c r="V2618" s="152" t="s">
        <v>174</v>
      </c>
      <c r="W2618" s="152" t="s">
        <v>189</v>
      </c>
      <c r="X2618" s="155">
        <v>1.33107495E-2</v>
      </c>
      <c r="Y2618" s="152" t="s">
        <v>159</v>
      </c>
      <c r="Z2618" s="154">
        <v>41978</v>
      </c>
      <c r="AA2618" s="153" t="s">
        <v>4326</v>
      </c>
      <c r="AB2618" s="152" t="s">
        <v>1771</v>
      </c>
      <c r="AC2618" s="152" t="s">
        <v>194</v>
      </c>
      <c r="AD2618" s="152" t="s">
        <v>256</v>
      </c>
    </row>
    <row r="2619" spans="1:30">
      <c r="A2619" s="189" t="s">
        <v>1763</v>
      </c>
      <c r="B2619" s="189" t="s">
        <v>1764</v>
      </c>
      <c r="C2619" s="154">
        <v>43830</v>
      </c>
      <c r="D2619" s="155">
        <v>1.0074000000000001</v>
      </c>
      <c r="E2619" s="155">
        <v>1.1194</v>
      </c>
      <c r="F2619" s="156">
        <v>1.98570293884128E-2</v>
      </c>
      <c r="G2619" s="154">
        <v>43829</v>
      </c>
      <c r="H2619" s="155">
        <v>1.0072000000000001</v>
      </c>
      <c r="I2619" s="156">
        <v>4.7940426434527401</v>
      </c>
      <c r="J2619" s="152" t="s">
        <v>18291</v>
      </c>
      <c r="K2619" s="156">
        <v>0.17655679696639601</v>
      </c>
      <c r="L2619" s="156">
        <v>0.43041551789437699</v>
      </c>
      <c r="M2619" s="185">
        <v>0.83331053230576102</v>
      </c>
      <c r="N2619" s="156">
        <v>2.4917229190401202</v>
      </c>
      <c r="O2619" s="156">
        <v>4.7940426434527401</v>
      </c>
      <c r="P2619" s="152" t="s">
        <v>18291</v>
      </c>
      <c r="Q2619" s="156">
        <v>11.736273247837801</v>
      </c>
      <c r="R2619" s="152" t="s">
        <v>18292</v>
      </c>
      <c r="S2619" s="157">
        <v>0</v>
      </c>
      <c r="T2619" s="152"/>
      <c r="U2619" s="156">
        <v>12.39551726</v>
      </c>
      <c r="V2619" s="152" t="s">
        <v>174</v>
      </c>
      <c r="W2619" s="152" t="s">
        <v>95</v>
      </c>
      <c r="X2619" s="155">
        <v>61.008609790100003</v>
      </c>
      <c r="Y2619" s="152" t="s">
        <v>159</v>
      </c>
      <c r="Z2619" s="154">
        <v>43033</v>
      </c>
      <c r="AA2619" s="153" t="s">
        <v>4326</v>
      </c>
      <c r="AB2619" s="152" t="s">
        <v>1765</v>
      </c>
      <c r="AC2619" s="152" t="s">
        <v>167</v>
      </c>
      <c r="AD2619" s="152" t="s">
        <v>177</v>
      </c>
    </row>
    <row r="2620" spans="1:30">
      <c r="A2620" s="189" t="s">
        <v>18293</v>
      </c>
      <c r="B2620" s="189" t="s">
        <v>18294</v>
      </c>
      <c r="C2620" s="154">
        <v>43830</v>
      </c>
      <c r="D2620" s="155">
        <v>1.103</v>
      </c>
      <c r="E2620" s="155">
        <v>1.3720000000000001</v>
      </c>
      <c r="F2620" s="156">
        <v>0</v>
      </c>
      <c r="G2620" s="154">
        <v>43829</v>
      </c>
      <c r="H2620" s="155">
        <v>1.103</v>
      </c>
      <c r="I2620" s="156">
        <v>4.7897920438358401</v>
      </c>
      <c r="J2620" s="152" t="s">
        <v>18295</v>
      </c>
      <c r="K2620" s="156">
        <v>9.0744101633387295E-2</v>
      </c>
      <c r="L2620" s="156">
        <v>0.36396724294813998</v>
      </c>
      <c r="M2620" s="185">
        <v>0.91356069389779904</v>
      </c>
      <c r="N2620" s="156">
        <v>2.3827707159401399</v>
      </c>
      <c r="O2620" s="156">
        <v>4.7897920438358401</v>
      </c>
      <c r="P2620" s="152" t="s">
        <v>18295</v>
      </c>
      <c r="Q2620" s="156">
        <v>12.3361854544676</v>
      </c>
      <c r="R2620" s="152" t="s">
        <v>18296</v>
      </c>
      <c r="S2620" s="156">
        <v>14.6351585521404</v>
      </c>
      <c r="T2620" s="152" t="s">
        <v>18297</v>
      </c>
      <c r="U2620" s="156">
        <v>40.6165065</v>
      </c>
      <c r="V2620" s="152" t="s">
        <v>157</v>
      </c>
      <c r="W2620" s="152" t="s">
        <v>166</v>
      </c>
      <c r="X2620" s="155">
        <v>12.9537811842</v>
      </c>
      <c r="Y2620" s="152" t="s">
        <v>159</v>
      </c>
      <c r="Z2620" s="154">
        <v>41032</v>
      </c>
      <c r="AA2620" s="153" t="s">
        <v>4326</v>
      </c>
      <c r="AB2620" s="152" t="s">
        <v>1539</v>
      </c>
      <c r="AC2620" s="152" t="s">
        <v>167</v>
      </c>
      <c r="AD2620" s="152" t="s">
        <v>165</v>
      </c>
    </row>
    <row r="2621" spans="1:30">
      <c r="A2621" s="189" t="s">
        <v>1781</v>
      </c>
      <c r="B2621" s="189" t="s">
        <v>1782</v>
      </c>
      <c r="C2621" s="154">
        <v>43830</v>
      </c>
      <c r="D2621" s="155">
        <v>1.0721000000000001</v>
      </c>
      <c r="E2621" s="155">
        <v>1.0809</v>
      </c>
      <c r="F2621" s="156">
        <v>9.3283582089699092E-3</v>
      </c>
      <c r="G2621" s="154">
        <v>43829</v>
      </c>
      <c r="H2621" s="155">
        <v>1.0720000000000001</v>
      </c>
      <c r="I2621" s="156">
        <v>4.7894072036928996</v>
      </c>
      <c r="J2621" s="152" t="s">
        <v>18298</v>
      </c>
      <c r="K2621" s="156">
        <v>0.13075558046140101</v>
      </c>
      <c r="L2621" s="156">
        <v>0.45914542728637903</v>
      </c>
      <c r="M2621" s="185">
        <v>1.0652738594440101</v>
      </c>
      <c r="N2621" s="156">
        <v>2.29965888368148</v>
      </c>
      <c r="O2621" s="156">
        <v>4.7894072036928996</v>
      </c>
      <c r="P2621" s="152" t="s">
        <v>18298</v>
      </c>
      <c r="Q2621" s="157">
        <v>0</v>
      </c>
      <c r="R2621" s="152"/>
      <c r="S2621" s="157">
        <v>0</v>
      </c>
      <c r="T2621" s="152"/>
      <c r="U2621" s="156">
        <v>8.1530191600000208</v>
      </c>
      <c r="V2621" s="152" t="s">
        <v>163</v>
      </c>
      <c r="W2621" s="152" t="s">
        <v>95</v>
      </c>
      <c r="X2621" s="155">
        <v>5.3038376835000003</v>
      </c>
      <c r="Y2621" s="152" t="s">
        <v>159</v>
      </c>
      <c r="Z2621" s="154">
        <v>43277</v>
      </c>
      <c r="AA2621" s="153" t="s">
        <v>4326</v>
      </c>
      <c r="AB2621" s="152" t="s">
        <v>1174</v>
      </c>
      <c r="AC2621" s="152" t="s">
        <v>341</v>
      </c>
      <c r="AD2621" s="152" t="s">
        <v>532</v>
      </c>
    </row>
    <row r="2622" spans="1:30">
      <c r="A2622" s="189" t="s">
        <v>1997</v>
      </c>
      <c r="B2622" s="189" t="s">
        <v>1998</v>
      </c>
      <c r="C2622" s="154">
        <v>43830</v>
      </c>
      <c r="D2622" s="155">
        <v>1.026</v>
      </c>
      <c r="E2622" s="155">
        <v>1.0967</v>
      </c>
      <c r="F2622" s="156">
        <v>2.92483182217004E-2</v>
      </c>
      <c r="G2622" s="154">
        <v>43826</v>
      </c>
      <c r="H2622" s="155">
        <v>1.0257000000000001</v>
      </c>
      <c r="I2622" s="156">
        <v>4.7888982417320998</v>
      </c>
      <c r="J2622" s="152" t="s">
        <v>18299</v>
      </c>
      <c r="K2622" s="156">
        <v>0.46019778713403597</v>
      </c>
      <c r="L2622" s="156">
        <v>0.74832621563535395</v>
      </c>
      <c r="M2622" s="185">
        <v>1.3022262080940299</v>
      </c>
      <c r="N2622" s="156">
        <v>2.48750208777061</v>
      </c>
      <c r="O2622" s="156">
        <v>4.7888982417320998</v>
      </c>
      <c r="P2622" s="152" t="s">
        <v>18299</v>
      </c>
      <c r="Q2622" s="157">
        <v>0</v>
      </c>
      <c r="R2622" s="152"/>
      <c r="S2622" s="157">
        <v>0</v>
      </c>
      <c r="T2622" s="152"/>
      <c r="U2622" s="156">
        <v>9.8415080000000099</v>
      </c>
      <c r="V2622" s="152" t="s">
        <v>174</v>
      </c>
      <c r="W2622" s="152" t="s">
        <v>95</v>
      </c>
      <c r="X2622" s="155">
        <v>6.3386622978</v>
      </c>
      <c r="Y2622" s="152" t="s">
        <v>159</v>
      </c>
      <c r="Z2622" s="154">
        <v>43181</v>
      </c>
      <c r="AA2622" s="153" t="s">
        <v>4326</v>
      </c>
      <c r="AB2622" s="152" t="s">
        <v>1450</v>
      </c>
      <c r="AC2622" s="152" t="s">
        <v>570</v>
      </c>
      <c r="AD2622" s="152" t="s">
        <v>207</v>
      </c>
    </row>
    <row r="2623" spans="1:30">
      <c r="A2623" s="189" t="s">
        <v>1751</v>
      </c>
      <c r="B2623" s="189" t="s">
        <v>1752</v>
      </c>
      <c r="C2623" s="154">
        <v>43830</v>
      </c>
      <c r="D2623" s="155">
        <v>1.0250999999999999</v>
      </c>
      <c r="E2623" s="155">
        <v>1.1478999999999999</v>
      </c>
      <c r="F2623" s="156">
        <v>9.7560975609762395E-3</v>
      </c>
      <c r="G2623" s="154">
        <v>43829</v>
      </c>
      <c r="H2623" s="155">
        <v>1.0249999999999999</v>
      </c>
      <c r="I2623" s="156">
        <v>4.7869184681564896</v>
      </c>
      <c r="J2623" s="152" t="s">
        <v>18300</v>
      </c>
      <c r="K2623" s="156">
        <v>0.117198945209482</v>
      </c>
      <c r="L2623" s="156">
        <v>0.41140170437847801</v>
      </c>
      <c r="M2623" s="185">
        <v>1.0448246175262099</v>
      </c>
      <c r="N2623" s="156">
        <v>2.32179246564466</v>
      </c>
      <c r="O2623" s="156">
        <v>4.7869184681564896</v>
      </c>
      <c r="P2623" s="152" t="s">
        <v>18300</v>
      </c>
      <c r="Q2623" s="156">
        <v>12.0468740786733</v>
      </c>
      <c r="R2623" s="152" t="s">
        <v>18301</v>
      </c>
      <c r="S2623" s="157">
        <v>0</v>
      </c>
      <c r="T2623" s="152"/>
      <c r="U2623" s="156">
        <v>15.72323147</v>
      </c>
      <c r="V2623" s="152" t="s">
        <v>157</v>
      </c>
      <c r="W2623" s="152" t="s">
        <v>95</v>
      </c>
      <c r="X2623" s="155">
        <v>30.486598033300002</v>
      </c>
      <c r="Y2623" s="152" t="s">
        <v>159</v>
      </c>
      <c r="Z2623" s="154">
        <v>42782</v>
      </c>
      <c r="AA2623" s="153" t="s">
        <v>4326</v>
      </c>
      <c r="AB2623" s="152" t="s">
        <v>1018</v>
      </c>
      <c r="AC2623" s="152" t="s">
        <v>195</v>
      </c>
      <c r="AD2623" s="152" t="s">
        <v>542</v>
      </c>
    </row>
    <row r="2624" spans="1:30">
      <c r="A2624" s="189" t="s">
        <v>1793</v>
      </c>
      <c r="B2624" s="189" t="s">
        <v>1794</v>
      </c>
      <c r="C2624" s="154">
        <v>43830</v>
      </c>
      <c r="D2624" s="155">
        <v>1.0780000000000001</v>
      </c>
      <c r="E2624" s="155">
        <v>1.2929999999999999</v>
      </c>
      <c r="F2624" s="156">
        <v>0</v>
      </c>
      <c r="G2624" s="154">
        <v>43829</v>
      </c>
      <c r="H2624" s="155">
        <v>1.0780000000000001</v>
      </c>
      <c r="I2624" s="156">
        <v>4.7867455681738198</v>
      </c>
      <c r="J2624" s="152" t="s">
        <v>18302</v>
      </c>
      <c r="K2624" s="156">
        <v>9.2850510677818507E-2</v>
      </c>
      <c r="L2624" s="156">
        <v>0.46598322460391201</v>
      </c>
      <c r="M2624" s="185">
        <v>0.54627474931784603</v>
      </c>
      <c r="N2624" s="156">
        <v>1.9211098643951401</v>
      </c>
      <c r="O2624" s="156">
        <v>4.7867455681738198</v>
      </c>
      <c r="P2624" s="152" t="s">
        <v>18302</v>
      </c>
      <c r="Q2624" s="156">
        <v>12.3550206234718</v>
      </c>
      <c r="R2624" s="152" t="s">
        <v>18303</v>
      </c>
      <c r="S2624" s="156">
        <v>15.2958050164724</v>
      </c>
      <c r="T2624" s="152" t="s">
        <v>18304</v>
      </c>
      <c r="U2624" s="156">
        <v>31.876052000000001</v>
      </c>
      <c r="V2624" s="152" t="s">
        <v>174</v>
      </c>
      <c r="W2624" s="152" t="s">
        <v>166</v>
      </c>
      <c r="X2624" s="155">
        <v>13.9405468037</v>
      </c>
      <c r="Y2624" s="152" t="s">
        <v>159</v>
      </c>
      <c r="Z2624" s="154">
        <v>41845</v>
      </c>
      <c r="AA2624" s="153" t="s">
        <v>4326</v>
      </c>
      <c r="AB2624" s="152" t="s">
        <v>311</v>
      </c>
      <c r="AC2624" s="152" t="s">
        <v>249</v>
      </c>
      <c r="AD2624" s="152" t="s">
        <v>162</v>
      </c>
    </row>
    <row r="2625" spans="1:30">
      <c r="A2625" s="189" t="s">
        <v>1798</v>
      </c>
      <c r="B2625" s="189" t="s">
        <v>1799</v>
      </c>
      <c r="C2625" s="154">
        <v>43830</v>
      </c>
      <c r="D2625" s="155">
        <v>1.0651999999999999</v>
      </c>
      <c r="E2625" s="155">
        <v>1.0782</v>
      </c>
      <c r="F2625" s="156">
        <v>2.8171659310737202E-2</v>
      </c>
      <c r="G2625" s="154">
        <v>43829</v>
      </c>
      <c r="H2625" s="155">
        <v>1.0649</v>
      </c>
      <c r="I2625" s="156">
        <v>4.7841606761220099</v>
      </c>
      <c r="J2625" s="152" t="s">
        <v>18305</v>
      </c>
      <c r="K2625" s="156">
        <v>0.22581859239742999</v>
      </c>
      <c r="L2625" s="156">
        <v>0.47160913035275898</v>
      </c>
      <c r="M2625" s="185">
        <v>0.86165684340696302</v>
      </c>
      <c r="N2625" s="156">
        <v>2.2952038723923001</v>
      </c>
      <c r="O2625" s="156">
        <v>4.7841606761220099</v>
      </c>
      <c r="P2625" s="152" t="s">
        <v>18305</v>
      </c>
      <c r="Q2625" s="157">
        <v>0</v>
      </c>
      <c r="R2625" s="152"/>
      <c r="S2625" s="157">
        <v>0</v>
      </c>
      <c r="T2625" s="152"/>
      <c r="U2625" s="156">
        <v>7.8648150000000001</v>
      </c>
      <c r="V2625" s="152" t="s">
        <v>174</v>
      </c>
      <c r="W2625" s="152" t="s">
        <v>95</v>
      </c>
      <c r="X2625" s="155">
        <v>25.639259818199999</v>
      </c>
      <c r="Y2625" s="152" t="s">
        <v>159</v>
      </c>
      <c r="Z2625" s="154">
        <v>43167</v>
      </c>
      <c r="AA2625" s="153" t="s">
        <v>4326</v>
      </c>
      <c r="AB2625" s="152" t="s">
        <v>701</v>
      </c>
      <c r="AC2625" s="152" t="s">
        <v>209</v>
      </c>
      <c r="AD2625" s="152" t="s">
        <v>181</v>
      </c>
    </row>
    <row r="2626" spans="1:30">
      <c r="A2626" s="189" t="s">
        <v>1826</v>
      </c>
      <c r="B2626" s="189" t="s">
        <v>1827</v>
      </c>
      <c r="C2626" s="154">
        <v>43830</v>
      </c>
      <c r="D2626" s="155">
        <v>1.0159</v>
      </c>
      <c r="E2626" s="155">
        <v>1.1417999999999999</v>
      </c>
      <c r="F2626" s="156">
        <v>0</v>
      </c>
      <c r="G2626" s="154">
        <v>43829</v>
      </c>
      <c r="H2626" s="155">
        <v>1.0159</v>
      </c>
      <c r="I2626" s="156">
        <v>4.7750762776995801</v>
      </c>
      <c r="J2626" s="152" t="s">
        <v>18306</v>
      </c>
      <c r="K2626" s="156">
        <v>0.15774425712314</v>
      </c>
      <c r="L2626" s="156">
        <v>0.50199801383688802</v>
      </c>
      <c r="M2626" s="185">
        <v>1.1749749478557201</v>
      </c>
      <c r="N2626" s="156">
        <v>2.4391895915713699</v>
      </c>
      <c r="O2626" s="156">
        <v>4.7750762776995801</v>
      </c>
      <c r="P2626" s="152" t="s">
        <v>18306</v>
      </c>
      <c r="Q2626" s="156">
        <v>12.2236605749247</v>
      </c>
      <c r="R2626" s="152" t="s">
        <v>18307</v>
      </c>
      <c r="S2626" s="157">
        <v>0</v>
      </c>
      <c r="T2626" s="152"/>
      <c r="U2626" s="156">
        <v>14.94918659</v>
      </c>
      <c r="V2626" s="152" t="s">
        <v>174</v>
      </c>
      <c r="W2626" s="152" t="s">
        <v>95</v>
      </c>
      <c r="X2626" s="155">
        <v>30.5798882711</v>
      </c>
      <c r="Y2626" s="152" t="s">
        <v>159</v>
      </c>
      <c r="Z2626" s="154">
        <v>42809</v>
      </c>
      <c r="AA2626" s="153" t="s">
        <v>4326</v>
      </c>
      <c r="AB2626" s="152" t="s">
        <v>1576</v>
      </c>
      <c r="AC2626" s="152" t="s">
        <v>548</v>
      </c>
      <c r="AD2626" s="152" t="s">
        <v>177</v>
      </c>
    </row>
    <row r="2627" spans="1:30">
      <c r="A2627" s="189" t="s">
        <v>1913</v>
      </c>
      <c r="B2627" s="189" t="s">
        <v>1914</v>
      </c>
      <c r="C2627" s="154">
        <v>43830</v>
      </c>
      <c r="D2627" s="155">
        <v>1.0824</v>
      </c>
      <c r="E2627" s="155">
        <v>1.1518999999999999</v>
      </c>
      <c r="F2627" s="156">
        <v>4.62149921434509E-2</v>
      </c>
      <c r="G2627" s="154">
        <v>43826</v>
      </c>
      <c r="H2627" s="155">
        <v>1.0819000000000001</v>
      </c>
      <c r="I2627" s="156">
        <v>4.7749931311925602</v>
      </c>
      <c r="J2627" s="152" t="s">
        <v>18308</v>
      </c>
      <c r="K2627" s="156">
        <v>0.26864289022697302</v>
      </c>
      <c r="L2627" s="156">
        <v>0.63220528077353499</v>
      </c>
      <c r="M2627" s="185">
        <v>1.25355146603612</v>
      </c>
      <c r="N2627" s="156">
        <v>2.3933842750852401</v>
      </c>
      <c r="O2627" s="156">
        <v>4.7749931311925602</v>
      </c>
      <c r="P2627" s="152" t="s">
        <v>18308</v>
      </c>
      <c r="Q2627" s="156">
        <v>13.317162859308</v>
      </c>
      <c r="R2627" s="152" t="s">
        <v>18309</v>
      </c>
      <c r="S2627" s="156">
        <v>16.1700750426151</v>
      </c>
      <c r="T2627" s="152" t="s">
        <v>18310</v>
      </c>
      <c r="U2627" s="156">
        <v>15.85641584</v>
      </c>
      <c r="V2627" s="152" t="s">
        <v>174</v>
      </c>
      <c r="W2627" s="152" t="s">
        <v>197</v>
      </c>
      <c r="X2627" s="155">
        <v>58.858807359700002</v>
      </c>
      <c r="Y2627" s="152" t="s">
        <v>159</v>
      </c>
      <c r="Z2627" s="154">
        <v>42702</v>
      </c>
      <c r="AA2627" s="153" t="s">
        <v>4326</v>
      </c>
      <c r="AB2627" s="152" t="s">
        <v>2605</v>
      </c>
      <c r="AC2627" s="152" t="s">
        <v>261</v>
      </c>
      <c r="AD2627" s="152" t="s">
        <v>170</v>
      </c>
    </row>
    <row r="2628" spans="1:30">
      <c r="A2628" s="189" t="s">
        <v>18311</v>
      </c>
      <c r="B2628" s="189" t="s">
        <v>18312</v>
      </c>
      <c r="C2628" s="154">
        <v>43830</v>
      </c>
      <c r="D2628" s="155">
        <v>1.1399999999999999</v>
      </c>
      <c r="E2628" s="155">
        <v>1.3979999999999999</v>
      </c>
      <c r="F2628" s="156">
        <v>0</v>
      </c>
      <c r="G2628" s="154">
        <v>43829</v>
      </c>
      <c r="H2628" s="155">
        <v>1.1399999999999999</v>
      </c>
      <c r="I2628" s="156">
        <v>4.77372799542474</v>
      </c>
      <c r="J2628" s="152" t="s">
        <v>18313</v>
      </c>
      <c r="K2628" s="156">
        <v>0.17574692442882001</v>
      </c>
      <c r="L2628" s="156">
        <v>0.44052863436121797</v>
      </c>
      <c r="M2628" s="185">
        <v>1.0619472555442599</v>
      </c>
      <c r="N2628" s="156">
        <v>2.4060924289681398</v>
      </c>
      <c r="O2628" s="156">
        <v>4.77372799542474</v>
      </c>
      <c r="P2628" s="152" t="s">
        <v>18313</v>
      </c>
      <c r="Q2628" s="156">
        <v>11.951557776861501</v>
      </c>
      <c r="R2628" s="152" t="s">
        <v>18314</v>
      </c>
      <c r="S2628" s="156">
        <v>13.704262862560601</v>
      </c>
      <c r="T2628" s="152" t="s">
        <v>18315</v>
      </c>
      <c r="U2628" s="156">
        <v>43.881452000000003</v>
      </c>
      <c r="V2628" s="152" t="s">
        <v>157</v>
      </c>
      <c r="W2628" s="152" t="s">
        <v>189</v>
      </c>
      <c r="X2628" s="155">
        <v>4.8470132325000002</v>
      </c>
      <c r="Y2628" s="152" t="s">
        <v>159</v>
      </c>
      <c r="Z2628" s="154">
        <v>41527</v>
      </c>
      <c r="AA2628" s="153" t="s">
        <v>4326</v>
      </c>
      <c r="AB2628" s="152" t="s">
        <v>639</v>
      </c>
      <c r="AC2628" s="152" t="s">
        <v>167</v>
      </c>
      <c r="AD2628" s="152" t="s">
        <v>173</v>
      </c>
    </row>
    <row r="2629" spans="1:30">
      <c r="A2629" s="189" t="s">
        <v>1858</v>
      </c>
      <c r="B2629" s="189" t="s">
        <v>1859</v>
      </c>
      <c r="C2629" s="154">
        <v>43830</v>
      </c>
      <c r="D2629" s="155">
        <v>1.0198</v>
      </c>
      <c r="E2629" s="155">
        <v>1.1428</v>
      </c>
      <c r="F2629" s="156">
        <v>1.9615535504130699E-2</v>
      </c>
      <c r="G2629" s="154">
        <v>43829</v>
      </c>
      <c r="H2629" s="155">
        <v>1.0196000000000001</v>
      </c>
      <c r="I2629" s="156">
        <v>4.7731902256275003</v>
      </c>
      <c r="J2629" s="152" t="s">
        <v>18316</v>
      </c>
      <c r="K2629" s="156">
        <v>0.166977703565485</v>
      </c>
      <c r="L2629" s="156">
        <v>0.53986071839013605</v>
      </c>
      <c r="M2629" s="185">
        <v>1.23168681915982</v>
      </c>
      <c r="N2629" s="156">
        <v>2.6685271852239398</v>
      </c>
      <c r="O2629" s="156">
        <v>4.7731902256275003</v>
      </c>
      <c r="P2629" s="152" t="s">
        <v>18316</v>
      </c>
      <c r="Q2629" s="156">
        <v>11.3273157519574</v>
      </c>
      <c r="R2629" s="152" t="s">
        <v>18317</v>
      </c>
      <c r="S2629" s="157">
        <v>0</v>
      </c>
      <c r="T2629" s="152"/>
      <c r="U2629" s="156">
        <v>15.07637358</v>
      </c>
      <c r="V2629" s="152" t="s">
        <v>163</v>
      </c>
      <c r="W2629" s="152" t="s">
        <v>95</v>
      </c>
      <c r="X2629" s="155">
        <v>7.1159172789999996</v>
      </c>
      <c r="Y2629" s="152" t="s">
        <v>159</v>
      </c>
      <c r="Z2629" s="154">
        <v>42793</v>
      </c>
      <c r="AA2629" s="153" t="s">
        <v>4326</v>
      </c>
      <c r="AB2629" s="152" t="s">
        <v>1433</v>
      </c>
      <c r="AC2629" s="152" t="s">
        <v>238</v>
      </c>
      <c r="AD2629" s="152" t="s">
        <v>170</v>
      </c>
    </row>
    <row r="2630" spans="1:30">
      <c r="A2630" s="189" t="s">
        <v>18318</v>
      </c>
      <c r="B2630" s="189" t="s">
        <v>18319</v>
      </c>
      <c r="C2630" s="154">
        <v>43830</v>
      </c>
      <c r="D2630" s="155">
        <v>1.0487</v>
      </c>
      <c r="E2630" s="155">
        <v>1.1193</v>
      </c>
      <c r="F2630" s="156">
        <v>9.5365248903360299E-3</v>
      </c>
      <c r="G2630" s="154">
        <v>43829</v>
      </c>
      <c r="H2630" s="155">
        <v>1.0486</v>
      </c>
      <c r="I2630" s="156">
        <v>4.7710900822583602</v>
      </c>
      <c r="J2630" s="152" t="s">
        <v>18320</v>
      </c>
      <c r="K2630" s="156">
        <v>0.105001909125608</v>
      </c>
      <c r="L2630" s="156">
        <v>0.69131060969755198</v>
      </c>
      <c r="M2630" s="185">
        <v>1.25522193770672</v>
      </c>
      <c r="N2630" s="156">
        <v>2.4838123741459799</v>
      </c>
      <c r="O2630" s="156">
        <v>4.7710900822583602</v>
      </c>
      <c r="P2630" s="152" t="s">
        <v>18320</v>
      </c>
      <c r="Q2630" s="156">
        <v>9.8648423544403094</v>
      </c>
      <c r="R2630" s="152" t="s">
        <v>18321</v>
      </c>
      <c r="S2630" s="156">
        <v>11.5153837130634</v>
      </c>
      <c r="T2630" s="152" t="s">
        <v>18322</v>
      </c>
      <c r="U2630" s="156">
        <v>12.084112169999999</v>
      </c>
      <c r="V2630" s="152" t="s">
        <v>157</v>
      </c>
      <c r="W2630" s="152" t="s">
        <v>189</v>
      </c>
      <c r="X2630" s="155">
        <v>9.9208725134000009</v>
      </c>
      <c r="Y2630" s="152" t="s">
        <v>159</v>
      </c>
      <c r="Z2630" s="154">
        <v>42711</v>
      </c>
      <c r="AA2630" s="153" t="s">
        <v>4326</v>
      </c>
      <c r="AB2630" s="152" t="s">
        <v>1713</v>
      </c>
      <c r="AC2630" s="152" t="s">
        <v>385</v>
      </c>
      <c r="AD2630" s="152" t="s">
        <v>162</v>
      </c>
    </row>
    <row r="2631" spans="1:30">
      <c r="A2631" s="189" t="s">
        <v>1795</v>
      </c>
      <c r="B2631" s="189" t="s">
        <v>1796</v>
      </c>
      <c r="C2631" s="154">
        <v>43830</v>
      </c>
      <c r="D2631" s="155">
        <v>1.0165999999999999</v>
      </c>
      <c r="E2631" s="155">
        <v>1.0995999999999999</v>
      </c>
      <c r="F2631" s="156">
        <v>9.83767830792792E-3</v>
      </c>
      <c r="G2631" s="154">
        <v>43829</v>
      </c>
      <c r="H2631" s="155">
        <v>1.0165</v>
      </c>
      <c r="I2631" s="156">
        <v>4.7606979431840504</v>
      </c>
      <c r="J2631" s="152" t="s">
        <v>18323</v>
      </c>
      <c r="K2631" s="156">
        <v>0.177374852187617</v>
      </c>
      <c r="L2631" s="156">
        <v>0.44304844798227599</v>
      </c>
      <c r="M2631" s="185">
        <v>0.88721527220608698</v>
      </c>
      <c r="N2631" s="156">
        <v>2.4103598842734799</v>
      </c>
      <c r="O2631" s="156">
        <v>4.7606979431840504</v>
      </c>
      <c r="P2631" s="152" t="s">
        <v>18323</v>
      </c>
      <c r="Q2631" s="157">
        <v>0</v>
      </c>
      <c r="R2631" s="152"/>
      <c r="S2631" s="157">
        <v>0</v>
      </c>
      <c r="T2631" s="152"/>
      <c r="U2631" s="156">
        <v>10.2741601</v>
      </c>
      <c r="V2631" s="152" t="s">
        <v>174</v>
      </c>
      <c r="W2631" s="152" t="s">
        <v>95</v>
      </c>
      <c r="X2631" s="155">
        <v>30.628942648700001</v>
      </c>
      <c r="Y2631" s="152" t="s">
        <v>159</v>
      </c>
      <c r="Z2631" s="154">
        <v>43206</v>
      </c>
      <c r="AA2631" s="153" t="s">
        <v>4326</v>
      </c>
      <c r="AB2631" s="152" t="s">
        <v>1797</v>
      </c>
      <c r="AC2631" s="152" t="s">
        <v>209</v>
      </c>
      <c r="AD2631" s="152" t="s">
        <v>177</v>
      </c>
    </row>
    <row r="2632" spans="1:30">
      <c r="A2632" s="189" t="s">
        <v>875</v>
      </c>
      <c r="B2632" s="189" t="s">
        <v>876</v>
      </c>
      <c r="C2632" s="154">
        <v>43830</v>
      </c>
      <c r="D2632" s="155">
        <v>1.1344000000000001</v>
      </c>
      <c r="E2632" s="155">
        <v>1.7533000000000001</v>
      </c>
      <c r="F2632" s="156">
        <v>0.17661603673614301</v>
      </c>
      <c r="G2632" s="154">
        <v>43829</v>
      </c>
      <c r="H2632" s="155">
        <v>1.1324000000000001</v>
      </c>
      <c r="I2632" s="156">
        <v>4.7601743405092396</v>
      </c>
      <c r="J2632" s="152" t="s">
        <v>689</v>
      </c>
      <c r="K2632" s="156">
        <v>0.38938053097347503</v>
      </c>
      <c r="L2632" s="156">
        <v>1.0601336302895401</v>
      </c>
      <c r="M2632" s="185">
        <v>1.4850337535346601</v>
      </c>
      <c r="N2632" s="156">
        <v>2.5863363444574499</v>
      </c>
      <c r="O2632" s="156">
        <v>4.7601743405092396</v>
      </c>
      <c r="P2632" s="152" t="s">
        <v>689</v>
      </c>
      <c r="Q2632" s="156">
        <v>11.353681478256901</v>
      </c>
      <c r="R2632" s="152" t="s">
        <v>676</v>
      </c>
      <c r="S2632" s="156">
        <v>11.843819515994801</v>
      </c>
      <c r="T2632" s="152" t="s">
        <v>6557</v>
      </c>
      <c r="U2632" s="156">
        <v>75.773482437835199</v>
      </c>
      <c r="V2632" s="152" t="s">
        <v>157</v>
      </c>
      <c r="W2632" s="152" t="s">
        <v>189</v>
      </c>
      <c r="X2632" s="155">
        <v>16.110860573299998</v>
      </c>
      <c r="Y2632" s="152" t="s">
        <v>159</v>
      </c>
      <c r="Z2632" s="154">
        <v>40079</v>
      </c>
      <c r="AA2632" s="153" t="s">
        <v>4326</v>
      </c>
      <c r="AB2632" s="152" t="s">
        <v>280</v>
      </c>
      <c r="AC2632" s="152" t="s">
        <v>200</v>
      </c>
      <c r="AD2632" s="152" t="s">
        <v>162</v>
      </c>
    </row>
    <row r="2633" spans="1:30">
      <c r="A2633" s="189" t="s">
        <v>18324</v>
      </c>
      <c r="B2633" s="189" t="s">
        <v>18325</v>
      </c>
      <c r="C2633" s="154">
        <v>43830</v>
      </c>
      <c r="D2633" s="155">
        <v>1.0375000000000001</v>
      </c>
      <c r="E2633" s="155">
        <v>1.1545000000000001</v>
      </c>
      <c r="F2633" s="156">
        <v>5.7864789275742602E-2</v>
      </c>
      <c r="G2633" s="154">
        <v>43829</v>
      </c>
      <c r="H2633" s="155">
        <v>1.0368999999999999</v>
      </c>
      <c r="I2633" s="156">
        <v>4.7601271471621498</v>
      </c>
      <c r="J2633" s="152" t="s">
        <v>18326</v>
      </c>
      <c r="K2633" s="156">
        <v>0.20282016611937601</v>
      </c>
      <c r="L2633" s="156">
        <v>0.50372953598760095</v>
      </c>
      <c r="M2633" s="185">
        <v>0.86524565707864098</v>
      </c>
      <c r="N2633" s="156">
        <v>2.3074565455784399</v>
      </c>
      <c r="O2633" s="156">
        <v>4.7601271471621498</v>
      </c>
      <c r="P2633" s="152" t="s">
        <v>18326</v>
      </c>
      <c r="Q2633" s="156">
        <v>11.9288692256841</v>
      </c>
      <c r="R2633" s="152" t="s">
        <v>18327</v>
      </c>
      <c r="S2633" s="157">
        <v>0</v>
      </c>
      <c r="T2633" s="152"/>
      <c r="U2633" s="156">
        <v>16.478361249999999</v>
      </c>
      <c r="V2633" s="152" t="s">
        <v>163</v>
      </c>
      <c r="W2633" s="152" t="s">
        <v>95</v>
      </c>
      <c r="X2633" s="155">
        <v>7.9985079400000006E-2</v>
      </c>
      <c r="Y2633" s="152" t="s">
        <v>159</v>
      </c>
      <c r="Z2633" s="154">
        <v>42746</v>
      </c>
      <c r="AA2633" s="153" t="s">
        <v>4326</v>
      </c>
      <c r="AB2633" s="152" t="s">
        <v>1832</v>
      </c>
      <c r="AC2633" s="152" t="s">
        <v>203</v>
      </c>
      <c r="AD2633" s="152" t="s">
        <v>207</v>
      </c>
    </row>
    <row r="2634" spans="1:30">
      <c r="A2634" s="189" t="s">
        <v>18328</v>
      </c>
      <c r="B2634" s="189" t="s">
        <v>18329</v>
      </c>
      <c r="C2634" s="154">
        <v>43830</v>
      </c>
      <c r="D2634" s="155">
        <v>1.01</v>
      </c>
      <c r="E2634" s="155">
        <v>1.1405000000000001</v>
      </c>
      <c r="F2634" s="156">
        <v>0</v>
      </c>
      <c r="G2634" s="154">
        <v>43829</v>
      </c>
      <c r="H2634" s="155">
        <v>1.01</v>
      </c>
      <c r="I2634" s="156">
        <v>4.7585442323954297</v>
      </c>
      <c r="J2634" s="152" t="s">
        <v>18330</v>
      </c>
      <c r="K2634" s="156">
        <v>0.14873574615767299</v>
      </c>
      <c r="L2634" s="156">
        <v>0.44753853804077698</v>
      </c>
      <c r="M2634" s="185">
        <v>0.92938856789161395</v>
      </c>
      <c r="N2634" s="156">
        <v>2.4119118255420999</v>
      </c>
      <c r="O2634" s="156">
        <v>4.7585442323954297</v>
      </c>
      <c r="P2634" s="152" t="s">
        <v>18330</v>
      </c>
      <c r="Q2634" s="156">
        <v>11.465423218471701</v>
      </c>
      <c r="R2634" s="152" t="s">
        <v>18331</v>
      </c>
      <c r="S2634" s="157">
        <v>0</v>
      </c>
      <c r="T2634" s="152"/>
      <c r="U2634" s="156">
        <v>14.676914999999999</v>
      </c>
      <c r="V2634" s="152" t="s">
        <v>163</v>
      </c>
      <c r="W2634" s="152" t="s">
        <v>95</v>
      </c>
      <c r="X2634" s="155">
        <v>5.1012639999999999E-4</v>
      </c>
      <c r="Y2634" s="152" t="s">
        <v>159</v>
      </c>
      <c r="Z2634" s="154">
        <v>42783</v>
      </c>
      <c r="AA2634" s="153" t="s">
        <v>4326</v>
      </c>
      <c r="AB2634" s="152" t="s">
        <v>4989</v>
      </c>
      <c r="AC2634" s="152" t="s">
        <v>261</v>
      </c>
      <c r="AD2634" s="152" t="s">
        <v>241</v>
      </c>
    </row>
    <row r="2635" spans="1:30">
      <c r="A2635" s="189" t="s">
        <v>18332</v>
      </c>
      <c r="B2635" s="189" t="s">
        <v>18333</v>
      </c>
      <c r="C2635" s="154">
        <v>43830</v>
      </c>
      <c r="D2635" s="155">
        <v>1.018</v>
      </c>
      <c r="E2635" s="155">
        <v>1.141</v>
      </c>
      <c r="F2635" s="156">
        <v>-9.8222178567921401E-3</v>
      </c>
      <c r="G2635" s="154">
        <v>43829</v>
      </c>
      <c r="H2635" s="155">
        <v>1.0181</v>
      </c>
      <c r="I2635" s="156">
        <v>4.7529041358739397</v>
      </c>
      <c r="J2635" s="152" t="s">
        <v>18334</v>
      </c>
      <c r="K2635" s="156">
        <v>0.137713948455637</v>
      </c>
      <c r="L2635" s="156">
        <v>0.530291285088343</v>
      </c>
      <c r="M2635" s="185">
        <v>1.10259564596852</v>
      </c>
      <c r="N2635" s="156">
        <v>2.7592378962688699</v>
      </c>
      <c r="O2635" s="156">
        <v>4.7529041358739397</v>
      </c>
      <c r="P2635" s="152" t="s">
        <v>18334</v>
      </c>
      <c r="Q2635" s="156">
        <v>10.9346707336463</v>
      </c>
      <c r="R2635" s="152" t="s">
        <v>18335</v>
      </c>
      <c r="S2635" s="157">
        <v>0</v>
      </c>
      <c r="T2635" s="152"/>
      <c r="U2635" s="156">
        <v>14.875192</v>
      </c>
      <c r="V2635" s="152" t="s">
        <v>157</v>
      </c>
      <c r="W2635" s="152" t="s">
        <v>95</v>
      </c>
      <c r="X2635" s="155">
        <v>5.8961479999999997E-4</v>
      </c>
      <c r="Y2635" s="152" t="s">
        <v>159</v>
      </c>
      <c r="Z2635" s="154">
        <v>42753</v>
      </c>
      <c r="AA2635" s="153" t="s">
        <v>4326</v>
      </c>
      <c r="AB2635" s="152" t="s">
        <v>1790</v>
      </c>
      <c r="AC2635" s="152" t="s">
        <v>427</v>
      </c>
      <c r="AD2635" s="152" t="s">
        <v>165</v>
      </c>
    </row>
    <row r="2636" spans="1:30">
      <c r="A2636" s="189" t="s">
        <v>1815</v>
      </c>
      <c r="B2636" s="189" t="s">
        <v>1816</v>
      </c>
      <c r="C2636" s="154">
        <v>43830</v>
      </c>
      <c r="D2636" s="155">
        <v>1.0649999999999999</v>
      </c>
      <c r="E2636" s="155">
        <v>1.1639999999999999</v>
      </c>
      <c r="F2636" s="156">
        <v>0</v>
      </c>
      <c r="G2636" s="154">
        <v>43829</v>
      </c>
      <c r="H2636" s="155">
        <v>1.0649999999999999</v>
      </c>
      <c r="I2636" s="156">
        <v>4.75216221628538</v>
      </c>
      <c r="J2636" s="152" t="s">
        <v>18336</v>
      </c>
      <c r="K2636" s="156">
        <v>9.3984962405994396E-2</v>
      </c>
      <c r="L2636" s="156">
        <v>0.47169811320751998</v>
      </c>
      <c r="M2636" s="185">
        <v>1.3320821785188699</v>
      </c>
      <c r="N2636" s="156">
        <v>2.3826505356154102</v>
      </c>
      <c r="O2636" s="156">
        <v>4.75216221628538</v>
      </c>
      <c r="P2636" s="152" t="s">
        <v>18336</v>
      </c>
      <c r="Q2636" s="156">
        <v>11.215380823729999</v>
      </c>
      <c r="R2636" s="152" t="s">
        <v>18337</v>
      </c>
      <c r="S2636" s="156">
        <v>15.2494756759293</v>
      </c>
      <c r="T2636" s="152" t="s">
        <v>18338</v>
      </c>
      <c r="U2636" s="156">
        <v>17.3147555</v>
      </c>
      <c r="V2636" s="152" t="s">
        <v>163</v>
      </c>
      <c r="W2636" s="152" t="s">
        <v>166</v>
      </c>
      <c r="X2636" s="155">
        <v>4.9880121477000001</v>
      </c>
      <c r="Y2636" s="152" t="s">
        <v>159</v>
      </c>
      <c r="Z2636" s="154">
        <v>42510</v>
      </c>
      <c r="AA2636" s="153" t="s">
        <v>4326</v>
      </c>
      <c r="AB2636" s="152" t="s">
        <v>1232</v>
      </c>
      <c r="AC2636" s="152" t="s">
        <v>195</v>
      </c>
      <c r="AD2636" s="152" t="s">
        <v>213</v>
      </c>
    </row>
    <row r="2637" spans="1:30">
      <c r="A2637" s="189" t="s">
        <v>18339</v>
      </c>
      <c r="B2637" s="189" t="s">
        <v>18340</v>
      </c>
      <c r="C2637" s="154">
        <v>43830</v>
      </c>
      <c r="D2637" s="155">
        <v>1.143</v>
      </c>
      <c r="E2637" s="155">
        <v>1.143</v>
      </c>
      <c r="F2637" s="156">
        <v>8.7496718873032592E-3</v>
      </c>
      <c r="G2637" s="154">
        <v>43829</v>
      </c>
      <c r="H2637" s="155">
        <v>1.1429</v>
      </c>
      <c r="I2637" s="156">
        <v>4.7470674486803599</v>
      </c>
      <c r="J2637" s="152" t="s">
        <v>18341</v>
      </c>
      <c r="K2637" s="156">
        <v>0.140178727878049</v>
      </c>
      <c r="L2637" s="156">
        <v>0.439367311072066</v>
      </c>
      <c r="M2637" s="185">
        <v>1.06994429215669</v>
      </c>
      <c r="N2637" s="156">
        <v>2.36432025792584</v>
      </c>
      <c r="O2637" s="156">
        <v>4.7470674486803599</v>
      </c>
      <c r="P2637" s="152" t="s">
        <v>18341</v>
      </c>
      <c r="Q2637" s="157">
        <v>0</v>
      </c>
      <c r="R2637" s="152"/>
      <c r="S2637" s="157">
        <v>0</v>
      </c>
      <c r="T2637" s="152"/>
      <c r="U2637" s="156">
        <v>5.3262071507556303</v>
      </c>
      <c r="V2637" s="152" t="s">
        <v>174</v>
      </c>
      <c r="W2637" s="152" t="s">
        <v>95</v>
      </c>
      <c r="X2637" s="155">
        <v>4.9351652030000004</v>
      </c>
      <c r="Y2637" s="152" t="s">
        <v>159</v>
      </c>
      <c r="Z2637" s="154">
        <v>43439</v>
      </c>
      <c r="AA2637" s="153" t="s">
        <v>4326</v>
      </c>
      <c r="AB2637" s="152" t="s">
        <v>1280</v>
      </c>
      <c r="AC2637" s="152" t="s">
        <v>268</v>
      </c>
      <c r="AD2637" s="152" t="s">
        <v>229</v>
      </c>
    </row>
    <row r="2638" spans="1:30">
      <c r="A2638" s="189" t="s">
        <v>1860</v>
      </c>
      <c r="B2638" s="189" t="s">
        <v>1861</v>
      </c>
      <c r="C2638" s="154">
        <v>43830</v>
      </c>
      <c r="D2638" s="155">
        <v>1.1367</v>
      </c>
      <c r="E2638" s="155">
        <v>1.1556999999999999</v>
      </c>
      <c r="F2638" s="156">
        <v>1.75978882534196E-2</v>
      </c>
      <c r="G2638" s="154">
        <v>43829</v>
      </c>
      <c r="H2638" s="155">
        <v>1.1365000000000001</v>
      </c>
      <c r="I2638" s="156">
        <v>4.7466886623164797</v>
      </c>
      <c r="J2638" s="152" t="s">
        <v>18342</v>
      </c>
      <c r="K2638" s="156">
        <v>0.140956743899219</v>
      </c>
      <c r="L2638" s="156">
        <v>0.51965234823448303</v>
      </c>
      <c r="M2638" s="185">
        <v>0.94104477729257696</v>
      </c>
      <c r="N2638" s="156">
        <v>1.8124526691331999</v>
      </c>
      <c r="O2638" s="156">
        <v>4.7466886623164797</v>
      </c>
      <c r="P2638" s="152" t="s">
        <v>18342</v>
      </c>
      <c r="Q2638" s="156">
        <v>12.2874733022442</v>
      </c>
      <c r="R2638" s="152" t="s">
        <v>18343</v>
      </c>
      <c r="S2638" s="157">
        <v>0</v>
      </c>
      <c r="T2638" s="152"/>
      <c r="U2638" s="156">
        <v>15.577496269999999</v>
      </c>
      <c r="V2638" s="152" t="s">
        <v>174</v>
      </c>
      <c r="W2638" s="152" t="s">
        <v>95</v>
      </c>
      <c r="X2638" s="155">
        <v>20.418215975599999</v>
      </c>
      <c r="Y2638" s="152" t="s">
        <v>159</v>
      </c>
      <c r="Z2638" s="154">
        <v>42753</v>
      </c>
      <c r="AA2638" s="153" t="s">
        <v>4326</v>
      </c>
      <c r="AB2638" s="152" t="s">
        <v>1862</v>
      </c>
      <c r="AC2638" s="152" t="s">
        <v>200</v>
      </c>
      <c r="AD2638" s="152" t="s">
        <v>272</v>
      </c>
    </row>
    <row r="2639" spans="1:30">
      <c r="A2639" s="189" t="s">
        <v>18344</v>
      </c>
      <c r="B2639" s="189" t="s">
        <v>18345</v>
      </c>
      <c r="C2639" s="154">
        <v>43830</v>
      </c>
      <c r="D2639" s="155">
        <v>1.1367</v>
      </c>
      <c r="E2639" s="155">
        <v>1.1556999999999999</v>
      </c>
      <c r="F2639" s="156">
        <v>1.75978882534196E-2</v>
      </c>
      <c r="G2639" s="154">
        <v>43829</v>
      </c>
      <c r="H2639" s="155">
        <v>1.1365000000000001</v>
      </c>
      <c r="I2639" s="156">
        <v>4.7466886623164797</v>
      </c>
      <c r="J2639" s="152" t="s">
        <v>18342</v>
      </c>
      <c r="K2639" s="156">
        <v>0.140956743899219</v>
      </c>
      <c r="L2639" s="156">
        <v>0.51965234823448303</v>
      </c>
      <c r="M2639" s="185">
        <v>0.94104477729257696</v>
      </c>
      <c r="N2639" s="156">
        <v>1.8124526691331999</v>
      </c>
      <c r="O2639" s="156">
        <v>4.7466886623164797</v>
      </c>
      <c r="P2639" s="152" t="s">
        <v>18342</v>
      </c>
      <c r="Q2639" s="156">
        <v>12.2874733022442</v>
      </c>
      <c r="R2639" s="152" t="s">
        <v>18343</v>
      </c>
      <c r="S2639" s="157">
        <v>0</v>
      </c>
      <c r="T2639" s="152"/>
      <c r="U2639" s="156">
        <v>15.577496269999999</v>
      </c>
      <c r="V2639" s="152" t="s">
        <v>174</v>
      </c>
      <c r="W2639" s="152" t="s">
        <v>95</v>
      </c>
      <c r="X2639" s="155">
        <v>0</v>
      </c>
      <c r="Y2639" s="152" t="s">
        <v>159</v>
      </c>
      <c r="Z2639" s="154">
        <v>42753</v>
      </c>
      <c r="AA2639" s="153" t="s">
        <v>4326</v>
      </c>
      <c r="AB2639" s="152" t="s">
        <v>1862</v>
      </c>
      <c r="AC2639" s="152" t="s">
        <v>200</v>
      </c>
      <c r="AD2639" s="152" t="s">
        <v>272</v>
      </c>
    </row>
    <row r="2640" spans="1:30">
      <c r="A2640" s="189" t="s">
        <v>1800</v>
      </c>
      <c r="B2640" s="189" t="s">
        <v>1801</v>
      </c>
      <c r="C2640" s="154">
        <v>43830</v>
      </c>
      <c r="D2640" s="155">
        <v>1.0364</v>
      </c>
      <c r="E2640" s="155">
        <v>1.1194</v>
      </c>
      <c r="F2640" s="156">
        <v>4.8267207259392701E-2</v>
      </c>
      <c r="G2640" s="154">
        <v>43826</v>
      </c>
      <c r="H2640" s="155">
        <v>1.0359</v>
      </c>
      <c r="I2640" s="156">
        <v>4.7466245526659101</v>
      </c>
      <c r="J2640" s="152" t="s">
        <v>18346</v>
      </c>
      <c r="K2640" s="156">
        <v>0.22241562711537199</v>
      </c>
      <c r="L2640" s="156">
        <v>0.436088768291504</v>
      </c>
      <c r="M2640" s="185">
        <v>0.92942812865594104</v>
      </c>
      <c r="N2640" s="156">
        <v>2.06055857971314</v>
      </c>
      <c r="O2640" s="156">
        <v>4.7466245526659101</v>
      </c>
      <c r="P2640" s="152" t="s">
        <v>18346</v>
      </c>
      <c r="Q2640" s="156">
        <v>12.093043660705399</v>
      </c>
      <c r="R2640" s="152" t="s">
        <v>18347</v>
      </c>
      <c r="S2640" s="157">
        <v>0</v>
      </c>
      <c r="T2640" s="152"/>
      <c r="U2640" s="156">
        <v>12.1939274</v>
      </c>
      <c r="V2640" s="152" t="s">
        <v>174</v>
      </c>
      <c r="W2640" s="152" t="s">
        <v>95</v>
      </c>
      <c r="X2640" s="155">
        <v>41.675154910300002</v>
      </c>
      <c r="Y2640" s="152" t="s">
        <v>159</v>
      </c>
      <c r="Z2640" s="154">
        <v>43095</v>
      </c>
      <c r="AA2640" s="153" t="s">
        <v>4326</v>
      </c>
      <c r="AB2640" s="152" t="s">
        <v>1802</v>
      </c>
      <c r="AC2640" s="152" t="s">
        <v>224</v>
      </c>
      <c r="AD2640" s="152" t="s">
        <v>247</v>
      </c>
    </row>
    <row r="2641" spans="1:30">
      <c r="A2641" s="189" t="s">
        <v>1923</v>
      </c>
      <c r="B2641" s="189" t="s">
        <v>1924</v>
      </c>
      <c r="C2641" s="154">
        <v>43830</v>
      </c>
      <c r="D2641" s="155">
        <v>1.0881000000000001</v>
      </c>
      <c r="E2641" s="155">
        <v>1.0881000000000001</v>
      </c>
      <c r="F2641" s="156">
        <v>2.7578599007167401E-2</v>
      </c>
      <c r="G2641" s="154">
        <v>43829</v>
      </c>
      <c r="H2641" s="155">
        <v>1.0878000000000001</v>
      </c>
      <c r="I2641" s="156">
        <v>4.7458606083943096</v>
      </c>
      <c r="J2641" s="152" t="s">
        <v>18348</v>
      </c>
      <c r="K2641" s="156">
        <v>0.11040574109854499</v>
      </c>
      <c r="L2641" s="156">
        <v>0.61956722766785199</v>
      </c>
      <c r="M2641" s="185">
        <v>1.2186046511627999</v>
      </c>
      <c r="N2641" s="156">
        <v>2.4190512048192798</v>
      </c>
      <c r="O2641" s="156">
        <v>4.7458606083943096</v>
      </c>
      <c r="P2641" s="152" t="s">
        <v>18348</v>
      </c>
      <c r="Q2641" s="157">
        <v>0</v>
      </c>
      <c r="R2641" s="152"/>
      <c r="S2641" s="157">
        <v>0</v>
      </c>
      <c r="T2641" s="152"/>
      <c r="U2641" s="156">
        <v>8.8100000000000094</v>
      </c>
      <c r="V2641" s="152" t="s">
        <v>157</v>
      </c>
      <c r="W2641" s="152" t="s">
        <v>95</v>
      </c>
      <c r="X2641" s="155">
        <v>22.546534694000002</v>
      </c>
      <c r="Y2641" s="152" t="s">
        <v>159</v>
      </c>
      <c r="Z2641" s="154">
        <v>43200</v>
      </c>
      <c r="AA2641" s="153" t="s">
        <v>4326</v>
      </c>
      <c r="AB2641" s="152" t="s">
        <v>1713</v>
      </c>
      <c r="AC2641" s="152" t="s">
        <v>385</v>
      </c>
      <c r="AD2641" s="152" t="s">
        <v>483</v>
      </c>
    </row>
    <row r="2642" spans="1:30">
      <c r="A2642" s="189" t="s">
        <v>1776</v>
      </c>
      <c r="B2642" s="189" t="s">
        <v>1777</v>
      </c>
      <c r="C2642" s="154">
        <v>43830</v>
      </c>
      <c r="D2642" s="155">
        <v>1.0247999999999999</v>
      </c>
      <c r="E2642" s="155">
        <v>1.1169</v>
      </c>
      <c r="F2642" s="156">
        <v>4.8813824074974602E-2</v>
      </c>
      <c r="G2642" s="154">
        <v>43826</v>
      </c>
      <c r="H2642" s="155">
        <v>1.0243</v>
      </c>
      <c r="I2642" s="156">
        <v>4.7431755101173998</v>
      </c>
      <c r="J2642" s="152" t="s">
        <v>18349</v>
      </c>
      <c r="K2642" s="156">
        <v>0.21513788382552801</v>
      </c>
      <c r="L2642" s="156">
        <v>0.40168511805622797</v>
      </c>
      <c r="M2642" s="185">
        <v>0.66950416263381096</v>
      </c>
      <c r="N2642" s="156">
        <v>2.0206449557428701</v>
      </c>
      <c r="O2642" s="156">
        <v>4.7431755101173998</v>
      </c>
      <c r="P2642" s="152" t="s">
        <v>18349</v>
      </c>
      <c r="Q2642" s="156">
        <v>12.041108135695</v>
      </c>
      <c r="R2642" s="152" t="s">
        <v>18350</v>
      </c>
      <c r="S2642" s="157">
        <v>0</v>
      </c>
      <c r="T2642" s="152"/>
      <c r="U2642" s="156">
        <v>11.962679359999999</v>
      </c>
      <c r="V2642" s="152" t="s">
        <v>174</v>
      </c>
      <c r="W2642" s="152" t="s">
        <v>95</v>
      </c>
      <c r="X2642" s="155">
        <v>35.683245630099997</v>
      </c>
      <c r="Y2642" s="152" t="s">
        <v>159</v>
      </c>
      <c r="Z2642" s="154">
        <v>43094</v>
      </c>
      <c r="AA2642" s="153" t="s">
        <v>4326</v>
      </c>
      <c r="AB2642" s="152" t="s">
        <v>1124</v>
      </c>
      <c r="AC2642" s="152" t="s">
        <v>239</v>
      </c>
      <c r="AD2642" s="152" t="s">
        <v>241</v>
      </c>
    </row>
    <row r="2643" spans="1:30">
      <c r="A2643" s="189" t="s">
        <v>3916</v>
      </c>
      <c r="B2643" s="189" t="s">
        <v>3917</v>
      </c>
      <c r="C2643" s="154">
        <v>43830</v>
      </c>
      <c r="D2643" s="155">
        <v>1.0519000000000001</v>
      </c>
      <c r="E2643" s="155">
        <v>1.0519000000000001</v>
      </c>
      <c r="F2643" s="156">
        <v>0.31470532138089602</v>
      </c>
      <c r="G2643" s="154">
        <v>43829</v>
      </c>
      <c r="H2643" s="155">
        <v>1.0486</v>
      </c>
      <c r="I2643" s="156">
        <v>4.7396196355670703</v>
      </c>
      <c r="J2643" s="152" t="s">
        <v>4122</v>
      </c>
      <c r="K2643" s="156">
        <v>1.1150629626069499</v>
      </c>
      <c r="L2643" s="156">
        <v>-1.78338001867413</v>
      </c>
      <c r="M2643" s="185">
        <v>-0.98832831325300796</v>
      </c>
      <c r="N2643" s="156">
        <v>-0.30328878779261398</v>
      </c>
      <c r="O2643" s="156">
        <v>4.7396196355670703</v>
      </c>
      <c r="P2643" s="152" t="s">
        <v>4122</v>
      </c>
      <c r="Q2643" s="157">
        <v>0</v>
      </c>
      <c r="R2643" s="152"/>
      <c r="S2643" s="157">
        <v>0</v>
      </c>
      <c r="T2643" s="152"/>
      <c r="U2643" s="156">
        <v>5.1900000000000102</v>
      </c>
      <c r="V2643" s="152" t="s">
        <v>163</v>
      </c>
      <c r="W2643" s="152" t="s">
        <v>95</v>
      </c>
      <c r="X2643" s="155">
        <v>2.2841002770999999</v>
      </c>
      <c r="Y2643" s="152" t="s">
        <v>159</v>
      </c>
      <c r="Z2643" s="154">
        <v>43417</v>
      </c>
      <c r="AA2643" s="153" t="s">
        <v>4326</v>
      </c>
      <c r="AB2643" s="152" t="s">
        <v>3896</v>
      </c>
      <c r="AC2643" s="152" t="s">
        <v>253</v>
      </c>
      <c r="AD2643" s="152" t="s">
        <v>181</v>
      </c>
    </row>
    <row r="2644" spans="1:30">
      <c r="A2644" s="189" t="s">
        <v>18351</v>
      </c>
      <c r="B2644" s="189" t="s">
        <v>18352</v>
      </c>
      <c r="C2644" s="154">
        <v>43830</v>
      </c>
      <c r="D2644" s="155">
        <v>1.105</v>
      </c>
      <c r="E2644" s="155">
        <v>1.2050000000000001</v>
      </c>
      <c r="F2644" s="156">
        <v>9.0579710144907399E-2</v>
      </c>
      <c r="G2644" s="154">
        <v>43829</v>
      </c>
      <c r="H2644" s="155">
        <v>1.1040000000000001</v>
      </c>
      <c r="I2644" s="156">
        <v>4.7393479677280004</v>
      </c>
      <c r="J2644" s="152" t="s">
        <v>18353</v>
      </c>
      <c r="K2644" s="156">
        <v>0.36330608537692299</v>
      </c>
      <c r="L2644" s="156">
        <v>0.72926162260711402</v>
      </c>
      <c r="M2644" s="185">
        <v>1.37615789536976</v>
      </c>
      <c r="N2644" s="156">
        <v>2.7906976744186101</v>
      </c>
      <c r="O2644" s="156">
        <v>4.7393479677280004</v>
      </c>
      <c r="P2644" s="152" t="s">
        <v>18353</v>
      </c>
      <c r="Q2644" s="156">
        <v>18.081809268292702</v>
      </c>
      <c r="R2644" s="152" t="s">
        <v>18354</v>
      </c>
      <c r="S2644" s="156">
        <v>20.6718389830509</v>
      </c>
      <c r="T2644" s="152" t="s">
        <v>18355</v>
      </c>
      <c r="U2644" s="156">
        <v>21.0338545</v>
      </c>
      <c r="V2644" s="152" t="s">
        <v>157</v>
      </c>
      <c r="W2644" s="152" t="s">
        <v>189</v>
      </c>
      <c r="X2644" s="155">
        <v>3.9791352824000001</v>
      </c>
      <c r="Y2644" s="152" t="s">
        <v>159</v>
      </c>
      <c r="Z2644" s="154">
        <v>42501</v>
      </c>
      <c r="AA2644" s="153" t="s">
        <v>4326</v>
      </c>
      <c r="AB2644" s="152" t="s">
        <v>1179</v>
      </c>
      <c r="AC2644" s="152" t="s">
        <v>325</v>
      </c>
      <c r="AD2644" s="152" t="s">
        <v>272</v>
      </c>
    </row>
    <row r="2645" spans="1:30">
      <c r="A2645" s="189" t="s">
        <v>18356</v>
      </c>
      <c r="B2645" s="189" t="s">
        <v>18357</v>
      </c>
      <c r="C2645" s="154">
        <v>43830</v>
      </c>
      <c r="D2645" s="155">
        <v>1.0631999999999999</v>
      </c>
      <c r="E2645" s="155">
        <v>1.0731999999999999</v>
      </c>
      <c r="F2645" s="156">
        <v>7.5301204819276504E-2</v>
      </c>
      <c r="G2645" s="154">
        <v>43829</v>
      </c>
      <c r="H2645" s="155">
        <v>1.0624</v>
      </c>
      <c r="I2645" s="156">
        <v>4.7384971223427499</v>
      </c>
      <c r="J2645" s="152" t="s">
        <v>18358</v>
      </c>
      <c r="K2645" s="156">
        <v>0.33028215532697702</v>
      </c>
      <c r="L2645" s="156">
        <v>1.0742466013879599</v>
      </c>
      <c r="M2645" s="185">
        <v>1.64440576375727</v>
      </c>
      <c r="N2645" s="156">
        <v>2.7445384894570202</v>
      </c>
      <c r="O2645" s="156">
        <v>4.7384971223427499</v>
      </c>
      <c r="P2645" s="152" t="s">
        <v>18358</v>
      </c>
      <c r="Q2645" s="157">
        <v>0</v>
      </c>
      <c r="R2645" s="152"/>
      <c r="S2645" s="157">
        <v>0</v>
      </c>
      <c r="T2645" s="152"/>
      <c r="U2645" s="156">
        <v>7.3701226399999902</v>
      </c>
      <c r="V2645" s="152" t="s">
        <v>163</v>
      </c>
      <c r="W2645" s="152" t="s">
        <v>95</v>
      </c>
      <c r="X2645" s="155">
        <v>6.8130925468000001</v>
      </c>
      <c r="Y2645" s="152" t="s">
        <v>159</v>
      </c>
      <c r="Z2645" s="154">
        <v>43301</v>
      </c>
      <c r="AA2645" s="153" t="s">
        <v>4326</v>
      </c>
      <c r="AB2645" s="152" t="s">
        <v>2236</v>
      </c>
      <c r="AC2645" s="152" t="s">
        <v>184</v>
      </c>
      <c r="AD2645" s="152" t="s">
        <v>162</v>
      </c>
    </row>
    <row r="2646" spans="1:30">
      <c r="A2646" s="189" t="s">
        <v>669</v>
      </c>
      <c r="B2646" s="189" t="s">
        <v>670</v>
      </c>
      <c r="C2646" s="154">
        <v>43830</v>
      </c>
      <c r="D2646" s="155">
        <v>0.84</v>
      </c>
      <c r="E2646" s="155">
        <v>1.24</v>
      </c>
      <c r="F2646" s="156">
        <v>0</v>
      </c>
      <c r="G2646" s="154">
        <v>43829</v>
      </c>
      <c r="H2646" s="155">
        <v>0.84</v>
      </c>
      <c r="I2646" s="156">
        <v>4.7381546134663202</v>
      </c>
      <c r="J2646" s="152" t="s">
        <v>699</v>
      </c>
      <c r="K2646" s="156">
        <v>0.23866348448687399</v>
      </c>
      <c r="L2646" s="156">
        <v>0.96153846153846301</v>
      </c>
      <c r="M2646" s="185">
        <v>1.6949152542372901</v>
      </c>
      <c r="N2646" s="156">
        <v>3.1941031941031999</v>
      </c>
      <c r="O2646" s="156">
        <v>4.7381546134663202</v>
      </c>
      <c r="P2646" s="152" t="s">
        <v>699</v>
      </c>
      <c r="Q2646" s="156">
        <v>10.671936758893301</v>
      </c>
      <c r="R2646" s="152" t="s">
        <v>764</v>
      </c>
      <c r="S2646" s="156">
        <v>13.207547169811299</v>
      </c>
      <c r="T2646" s="152" t="s">
        <v>6558</v>
      </c>
      <c r="U2646" s="156">
        <v>29.344124000000001</v>
      </c>
      <c r="V2646" s="152" t="s">
        <v>157</v>
      </c>
      <c r="W2646" s="152" t="s">
        <v>166</v>
      </c>
      <c r="X2646" s="155">
        <v>24.8894248185</v>
      </c>
      <c r="Y2646" s="152" t="s">
        <v>159</v>
      </c>
      <c r="Z2646" s="154">
        <v>42108</v>
      </c>
      <c r="AA2646" s="153" t="s">
        <v>4326</v>
      </c>
      <c r="AB2646" s="152" t="s">
        <v>673</v>
      </c>
      <c r="AC2646" s="152" t="s">
        <v>270</v>
      </c>
      <c r="AD2646" s="152" t="s">
        <v>185</v>
      </c>
    </row>
    <row r="2647" spans="1:30">
      <c r="A2647" s="189" t="s">
        <v>18359</v>
      </c>
      <c r="B2647" s="189" t="s">
        <v>18360</v>
      </c>
      <c r="C2647" s="154">
        <v>43830</v>
      </c>
      <c r="D2647" s="155">
        <v>1.08</v>
      </c>
      <c r="E2647" s="155">
        <v>1.3180000000000001</v>
      </c>
      <c r="F2647" s="156">
        <v>0</v>
      </c>
      <c r="G2647" s="154">
        <v>43829</v>
      </c>
      <c r="H2647" s="155">
        <v>1.08</v>
      </c>
      <c r="I2647" s="156">
        <v>4.7372070300472497</v>
      </c>
      <c r="J2647" s="152" t="s">
        <v>18361</v>
      </c>
      <c r="K2647" s="156">
        <v>0.18552875695733601</v>
      </c>
      <c r="L2647" s="156">
        <v>0.46511627906978797</v>
      </c>
      <c r="M2647" s="185">
        <v>1.0278306034443201</v>
      </c>
      <c r="N2647" s="156">
        <v>2.7326690448448399</v>
      </c>
      <c r="O2647" s="156">
        <v>4.7372070300472497</v>
      </c>
      <c r="P2647" s="152" t="s">
        <v>18361</v>
      </c>
      <c r="Q2647" s="156">
        <v>14.4486330059141</v>
      </c>
      <c r="R2647" s="152" t="s">
        <v>18362</v>
      </c>
      <c r="S2647" s="156">
        <v>14.107334895558401</v>
      </c>
      <c r="T2647" s="152" t="s">
        <v>18363</v>
      </c>
      <c r="U2647" s="156">
        <v>34.909388</v>
      </c>
      <c r="V2647" s="152" t="s">
        <v>157</v>
      </c>
      <c r="W2647" s="152" t="s">
        <v>166</v>
      </c>
      <c r="X2647" s="155">
        <v>6.8573622495000004</v>
      </c>
      <c r="Y2647" s="152" t="s">
        <v>159</v>
      </c>
      <c r="Z2647" s="154">
        <v>41262</v>
      </c>
      <c r="AA2647" s="153" t="s">
        <v>4326</v>
      </c>
      <c r="AB2647" s="152" t="s">
        <v>712</v>
      </c>
      <c r="AC2647" s="152" t="s">
        <v>266</v>
      </c>
      <c r="AD2647" s="152" t="s">
        <v>173</v>
      </c>
    </row>
    <row r="2648" spans="1:30">
      <c r="A2648" s="189" t="s">
        <v>1988</v>
      </c>
      <c r="B2648" s="189" t="s">
        <v>1989</v>
      </c>
      <c r="C2648" s="154">
        <v>43830</v>
      </c>
      <c r="D2648" s="155">
        <v>1.0430999999999999</v>
      </c>
      <c r="E2648" s="155">
        <v>1.0971</v>
      </c>
      <c r="F2648" s="156">
        <v>5.7553956834518402E-2</v>
      </c>
      <c r="G2648" s="154">
        <v>43826</v>
      </c>
      <c r="H2648" s="155">
        <v>1.0425</v>
      </c>
      <c r="I2648" s="156">
        <v>4.7369514706720199</v>
      </c>
      <c r="J2648" s="152" t="s">
        <v>18364</v>
      </c>
      <c r="K2648" s="156">
        <v>0.32701740886792402</v>
      </c>
      <c r="L2648" s="156">
        <v>0.66438462023899103</v>
      </c>
      <c r="M2648" s="185">
        <v>1.28101373542353</v>
      </c>
      <c r="N2648" s="156">
        <v>2.6267123952773899</v>
      </c>
      <c r="O2648" s="156">
        <v>4.7369514706720199</v>
      </c>
      <c r="P2648" s="152" t="s">
        <v>18364</v>
      </c>
      <c r="Q2648" s="157">
        <v>0</v>
      </c>
      <c r="R2648" s="152"/>
      <c r="S2648" s="157">
        <v>0</v>
      </c>
      <c r="T2648" s="152"/>
      <c r="U2648" s="156">
        <v>9.8888117299999791</v>
      </c>
      <c r="V2648" s="152" t="s">
        <v>309</v>
      </c>
      <c r="W2648" s="152" t="s">
        <v>95</v>
      </c>
      <c r="X2648" s="155">
        <v>21.9297135833</v>
      </c>
      <c r="Y2648" s="152" t="s">
        <v>159</v>
      </c>
      <c r="Z2648" s="154">
        <v>43272</v>
      </c>
      <c r="AA2648" s="153" t="s">
        <v>4326</v>
      </c>
      <c r="AB2648" s="152" t="s">
        <v>1990</v>
      </c>
      <c r="AC2648" s="152" t="s">
        <v>176</v>
      </c>
      <c r="AD2648" s="152" t="s">
        <v>483</v>
      </c>
    </row>
    <row r="2649" spans="1:30">
      <c r="A2649" s="189" t="s">
        <v>18365</v>
      </c>
      <c r="B2649" s="189" t="s">
        <v>18366</v>
      </c>
      <c r="C2649" s="154">
        <v>43830</v>
      </c>
      <c r="D2649" s="155">
        <v>1.0029999999999999</v>
      </c>
      <c r="E2649" s="155">
        <v>1.69</v>
      </c>
      <c r="F2649" s="156">
        <v>0</v>
      </c>
      <c r="G2649" s="154">
        <v>43829</v>
      </c>
      <c r="H2649" s="155">
        <v>1.0029999999999999</v>
      </c>
      <c r="I2649" s="156">
        <v>4.7365923089712698</v>
      </c>
      <c r="J2649" s="152" t="s">
        <v>18367</v>
      </c>
      <c r="K2649" s="156">
        <v>9.9816086959534506E-2</v>
      </c>
      <c r="L2649" s="156">
        <v>0.18678378121404501</v>
      </c>
      <c r="M2649" s="185">
        <v>0.36117330911868001</v>
      </c>
      <c r="N2649" s="156">
        <v>3.2363367342680101</v>
      </c>
      <c r="O2649" s="156">
        <v>4.7365923089712698</v>
      </c>
      <c r="P2649" s="152" t="s">
        <v>18367</v>
      </c>
      <c r="Q2649" s="156">
        <v>2.7762817577338299</v>
      </c>
      <c r="R2649" s="152" t="s">
        <v>18368</v>
      </c>
      <c r="S2649" s="156">
        <v>4.5466800835696999</v>
      </c>
      <c r="T2649" s="152" t="s">
        <v>18369</v>
      </c>
      <c r="U2649" s="156">
        <v>60.955622599999998</v>
      </c>
      <c r="V2649" s="152" t="s">
        <v>163</v>
      </c>
      <c r="W2649" s="152" t="s">
        <v>158</v>
      </c>
      <c r="X2649" s="155">
        <v>0.13861553939999999</v>
      </c>
      <c r="Y2649" s="152" t="s">
        <v>159</v>
      </c>
      <c r="Z2649" s="154">
        <v>41563</v>
      </c>
      <c r="AA2649" s="153" t="s">
        <v>4326</v>
      </c>
      <c r="AB2649" s="152" t="s">
        <v>2869</v>
      </c>
      <c r="AC2649" s="152" t="s">
        <v>245</v>
      </c>
      <c r="AD2649" s="152" t="s">
        <v>173</v>
      </c>
    </row>
    <row r="2650" spans="1:30">
      <c r="A2650" s="189" t="s">
        <v>1863</v>
      </c>
      <c r="B2650" s="189" t="s">
        <v>1864</v>
      </c>
      <c r="C2650" s="154">
        <v>43830</v>
      </c>
      <c r="D2650" s="155">
        <v>1.0201</v>
      </c>
      <c r="E2650" s="155">
        <v>1.1309</v>
      </c>
      <c r="F2650" s="156">
        <v>1.9609765663285501E-2</v>
      </c>
      <c r="G2650" s="154">
        <v>43829</v>
      </c>
      <c r="H2650" s="155">
        <v>1.0199</v>
      </c>
      <c r="I2650" s="156">
        <v>4.7347217004818596</v>
      </c>
      <c r="J2650" s="152" t="s">
        <v>18370</v>
      </c>
      <c r="K2650" s="156">
        <v>0.15709376534118599</v>
      </c>
      <c r="L2650" s="156">
        <v>0.51046227539139999</v>
      </c>
      <c r="M2650" s="185">
        <v>0.95792117216206096</v>
      </c>
      <c r="N2650" s="156">
        <v>2.6394257461025501</v>
      </c>
      <c r="O2650" s="156">
        <v>4.7347217004818596</v>
      </c>
      <c r="P2650" s="152" t="s">
        <v>18370</v>
      </c>
      <c r="Q2650" s="156">
        <v>13.120838145048801</v>
      </c>
      <c r="R2650" s="152" t="s">
        <v>18371</v>
      </c>
      <c r="S2650" s="157">
        <v>0</v>
      </c>
      <c r="T2650" s="152"/>
      <c r="U2650" s="156">
        <v>13.55069733</v>
      </c>
      <c r="V2650" s="152" t="s">
        <v>163</v>
      </c>
      <c r="W2650" s="152" t="s">
        <v>95</v>
      </c>
      <c r="X2650" s="155">
        <v>4.2217814432000003</v>
      </c>
      <c r="Y2650" s="152" t="s">
        <v>159</v>
      </c>
      <c r="Z2650" s="154">
        <v>42913</v>
      </c>
      <c r="AA2650" s="153" t="s">
        <v>4326</v>
      </c>
      <c r="AB2650" s="152" t="s">
        <v>1018</v>
      </c>
      <c r="AC2650" s="152" t="s">
        <v>195</v>
      </c>
      <c r="AD2650" s="152" t="s">
        <v>170</v>
      </c>
    </row>
    <row r="2651" spans="1:30">
      <c r="A2651" s="189" t="s">
        <v>18372</v>
      </c>
      <c r="B2651" s="189" t="s">
        <v>18373</v>
      </c>
      <c r="C2651" s="154">
        <v>43830</v>
      </c>
      <c r="D2651" s="155">
        <v>1.0562</v>
      </c>
      <c r="E2651" s="155">
        <v>1.1536</v>
      </c>
      <c r="F2651" s="156">
        <v>3.7885963250615301E-2</v>
      </c>
      <c r="G2651" s="154">
        <v>43826</v>
      </c>
      <c r="H2651" s="155">
        <v>1.0558000000000001</v>
      </c>
      <c r="I2651" s="156">
        <v>4.7343823765553896</v>
      </c>
      <c r="J2651" s="152" t="s">
        <v>18374</v>
      </c>
      <c r="K2651" s="156">
        <v>0.418330481080049</v>
      </c>
      <c r="L2651" s="156">
        <v>0.56174426354375395</v>
      </c>
      <c r="M2651" s="185">
        <v>0.96550744251349196</v>
      </c>
      <c r="N2651" s="156">
        <v>2.1964367059635701</v>
      </c>
      <c r="O2651" s="156">
        <v>4.7343823765553896</v>
      </c>
      <c r="P2651" s="152" t="s">
        <v>18374</v>
      </c>
      <c r="Q2651" s="156">
        <v>12.512012658863799</v>
      </c>
      <c r="R2651" s="152" t="s">
        <v>18375</v>
      </c>
      <c r="S2651" s="156">
        <v>14.957558535133</v>
      </c>
      <c r="T2651" s="152" t="s">
        <v>18376</v>
      </c>
      <c r="U2651" s="156">
        <v>15.831235980000001</v>
      </c>
      <c r="V2651" s="152" t="s">
        <v>174</v>
      </c>
      <c r="W2651" s="152" t="s">
        <v>197</v>
      </c>
      <c r="X2651" s="155">
        <v>0.19490940479999999</v>
      </c>
      <c r="Y2651" s="152" t="s">
        <v>159</v>
      </c>
      <c r="Z2651" s="154">
        <v>42438</v>
      </c>
      <c r="AA2651" s="153" t="s">
        <v>4326</v>
      </c>
      <c r="AB2651" s="152" t="s">
        <v>17656</v>
      </c>
      <c r="AC2651" s="152" t="s">
        <v>236</v>
      </c>
      <c r="AD2651" s="152" t="s">
        <v>162</v>
      </c>
    </row>
    <row r="2652" spans="1:30">
      <c r="A2652" s="189" t="s">
        <v>1925</v>
      </c>
      <c r="B2652" s="189" t="s">
        <v>1926</v>
      </c>
      <c r="C2652" s="154">
        <v>43830</v>
      </c>
      <c r="D2652" s="155">
        <v>1.0248999999999999</v>
      </c>
      <c r="E2652" s="155">
        <v>1.1141000000000001</v>
      </c>
      <c r="F2652" s="156">
        <v>1.9517907680287098E-2</v>
      </c>
      <c r="G2652" s="154">
        <v>43829</v>
      </c>
      <c r="H2652" s="155">
        <v>1.0246999999999999</v>
      </c>
      <c r="I2652" s="156">
        <v>4.72999748705214</v>
      </c>
      <c r="J2652" s="152" t="s">
        <v>18377</v>
      </c>
      <c r="K2652" s="156">
        <v>0.107442859933568</v>
      </c>
      <c r="L2652" s="156">
        <v>0.60795108817974097</v>
      </c>
      <c r="M2652" s="185">
        <v>1.4908142691192801</v>
      </c>
      <c r="N2652" s="156">
        <v>2.71514571882927</v>
      </c>
      <c r="O2652" s="156">
        <v>4.72999748705214</v>
      </c>
      <c r="P2652" s="152" t="s">
        <v>18377</v>
      </c>
      <c r="Q2652" s="156">
        <v>11.4897498803827</v>
      </c>
      <c r="R2652" s="152" t="s">
        <v>18378</v>
      </c>
      <c r="S2652" s="157">
        <v>0</v>
      </c>
      <c r="T2652" s="152"/>
      <c r="U2652" s="156">
        <v>11.84651708</v>
      </c>
      <c r="V2652" s="152" t="s">
        <v>157</v>
      </c>
      <c r="W2652" s="152" t="s">
        <v>95</v>
      </c>
      <c r="X2652" s="155">
        <v>90.711101778599996</v>
      </c>
      <c r="Y2652" s="152" t="s">
        <v>159</v>
      </c>
      <c r="Z2652" s="154">
        <v>43075</v>
      </c>
      <c r="AA2652" s="153" t="s">
        <v>4326</v>
      </c>
      <c r="AB2652" s="152" t="s">
        <v>1927</v>
      </c>
      <c r="AC2652" s="152" t="s">
        <v>385</v>
      </c>
      <c r="AD2652" s="152" t="s">
        <v>483</v>
      </c>
    </row>
    <row r="2653" spans="1:30">
      <c r="A2653" s="189" t="s">
        <v>940</v>
      </c>
      <c r="B2653" s="189" t="s">
        <v>941</v>
      </c>
      <c r="C2653" s="154">
        <v>43830</v>
      </c>
      <c r="D2653" s="155">
        <v>1.0158</v>
      </c>
      <c r="E2653" s="155">
        <v>1.0478000000000001</v>
      </c>
      <c r="F2653" s="156">
        <v>9.8454267992438508E-3</v>
      </c>
      <c r="G2653" s="154">
        <v>43829</v>
      </c>
      <c r="H2653" s="155">
        <v>1.0157</v>
      </c>
      <c r="I2653" s="156">
        <v>4.7298429985007697</v>
      </c>
      <c r="J2653" s="152" t="s">
        <v>944</v>
      </c>
      <c r="K2653" s="156">
        <v>9.7638440962953002E-2</v>
      </c>
      <c r="L2653" s="156">
        <v>0.308451005169459</v>
      </c>
      <c r="M2653" s="185">
        <v>0.70370775588660905</v>
      </c>
      <c r="N2653" s="156">
        <v>2.2864192893401198</v>
      </c>
      <c r="O2653" s="156">
        <v>4.7298429985007697</v>
      </c>
      <c r="P2653" s="152" t="s">
        <v>944</v>
      </c>
      <c r="Q2653" s="157">
        <v>0</v>
      </c>
      <c r="R2653" s="152"/>
      <c r="S2653" s="157">
        <v>0</v>
      </c>
      <c r="T2653" s="152"/>
      <c r="U2653" s="156">
        <v>4.78220792000001</v>
      </c>
      <c r="V2653" s="152" t="s">
        <v>157</v>
      </c>
      <c r="W2653" s="152" t="s">
        <v>95</v>
      </c>
      <c r="X2653" s="155">
        <v>21.224718184299999</v>
      </c>
      <c r="Y2653" s="152" t="s">
        <v>159</v>
      </c>
      <c r="Z2653" s="154">
        <v>43453</v>
      </c>
      <c r="AA2653" s="153" t="s">
        <v>4326</v>
      </c>
      <c r="AB2653" s="152" t="s">
        <v>275</v>
      </c>
      <c r="AC2653" s="152" t="s">
        <v>193</v>
      </c>
      <c r="AD2653" s="152" t="s">
        <v>185</v>
      </c>
    </row>
    <row r="2654" spans="1:30">
      <c r="A2654" s="189" t="s">
        <v>2023</v>
      </c>
      <c r="B2654" s="189" t="s">
        <v>2024</v>
      </c>
      <c r="C2654" s="154">
        <v>43830</v>
      </c>
      <c r="D2654" s="155">
        <v>1.0518000000000001</v>
      </c>
      <c r="E2654" s="155">
        <v>1.0985</v>
      </c>
      <c r="F2654" s="156">
        <v>3.8044512079140003E-2</v>
      </c>
      <c r="G2654" s="154">
        <v>43829</v>
      </c>
      <c r="H2654" s="155">
        <v>1.0513999999999999</v>
      </c>
      <c r="I2654" s="156">
        <v>4.7273511866412603</v>
      </c>
      <c r="J2654" s="152" t="s">
        <v>18379</v>
      </c>
      <c r="K2654" s="156">
        <v>0.14281633818908099</v>
      </c>
      <c r="L2654" s="156">
        <v>0.72215734868106696</v>
      </c>
      <c r="M2654" s="185">
        <v>1.4623547089420299</v>
      </c>
      <c r="N2654" s="156">
        <v>2.5541789239796899</v>
      </c>
      <c r="O2654" s="156">
        <v>4.7273511866412603</v>
      </c>
      <c r="P2654" s="152" t="s">
        <v>18379</v>
      </c>
      <c r="Q2654" s="156">
        <v>9.9103152362873494</v>
      </c>
      <c r="R2654" s="152" t="s">
        <v>18380</v>
      </c>
      <c r="S2654" s="157">
        <v>0</v>
      </c>
      <c r="T2654" s="152"/>
      <c r="U2654" s="156">
        <v>10.00923452</v>
      </c>
      <c r="V2654" s="152" t="s">
        <v>157</v>
      </c>
      <c r="W2654" s="152" t="s">
        <v>95</v>
      </c>
      <c r="X2654" s="155">
        <v>4.4854889263000004</v>
      </c>
      <c r="Y2654" s="152" t="s">
        <v>159</v>
      </c>
      <c r="Z2654" s="154">
        <v>43095</v>
      </c>
      <c r="AA2654" s="153" t="s">
        <v>4326</v>
      </c>
      <c r="AB2654" s="152" t="s">
        <v>2025</v>
      </c>
      <c r="AC2654" s="152" t="s">
        <v>248</v>
      </c>
      <c r="AD2654" s="152" t="s">
        <v>272</v>
      </c>
    </row>
    <row r="2655" spans="1:30">
      <c r="A2655" s="189" t="s">
        <v>18381</v>
      </c>
      <c r="B2655" s="189" t="s">
        <v>18382</v>
      </c>
      <c r="C2655" s="154">
        <v>43830</v>
      </c>
      <c r="D2655" s="155">
        <v>1.0630999999999999</v>
      </c>
      <c r="E2655" s="155">
        <v>1.3544</v>
      </c>
      <c r="F2655" s="156">
        <v>2.8227324049666699E-2</v>
      </c>
      <c r="G2655" s="154">
        <v>43829</v>
      </c>
      <c r="H2655" s="155">
        <v>1.0628</v>
      </c>
      <c r="I2655" s="156">
        <v>4.7260346353473901</v>
      </c>
      <c r="J2655" s="152" t="s">
        <v>18383</v>
      </c>
      <c r="K2655" s="156">
        <v>0.179042593290616</v>
      </c>
      <c r="L2655" s="156">
        <v>1.3344771709084</v>
      </c>
      <c r="M2655" s="185">
        <v>2.0543160423967199</v>
      </c>
      <c r="N2655" s="156">
        <v>3.2267813540818402</v>
      </c>
      <c r="O2655" s="156">
        <v>4.7260346353473901</v>
      </c>
      <c r="P2655" s="152" t="s">
        <v>18383</v>
      </c>
      <c r="Q2655" s="156">
        <v>11.598993962356399</v>
      </c>
      <c r="R2655" s="152" t="s">
        <v>18384</v>
      </c>
      <c r="S2655" s="156">
        <v>13.7586754900332</v>
      </c>
      <c r="T2655" s="152" t="s">
        <v>18385</v>
      </c>
      <c r="U2655" s="156">
        <v>36.965445289999998</v>
      </c>
      <c r="V2655" s="152" t="s">
        <v>157</v>
      </c>
      <c r="W2655" s="152" t="s">
        <v>166</v>
      </c>
      <c r="X2655" s="155">
        <v>0.22062838930000001</v>
      </c>
      <c r="Y2655" s="152" t="s">
        <v>159</v>
      </c>
      <c r="Z2655" s="154">
        <v>41857</v>
      </c>
      <c r="AA2655" s="153" t="s">
        <v>4326</v>
      </c>
      <c r="AB2655" s="152" t="s">
        <v>252</v>
      </c>
      <c r="AC2655" s="152" t="s">
        <v>205</v>
      </c>
      <c r="AD2655" s="152" t="s">
        <v>185</v>
      </c>
    </row>
    <row r="2656" spans="1:30">
      <c r="A2656" s="189" t="s">
        <v>1642</v>
      </c>
      <c r="B2656" s="189" t="s">
        <v>1643</v>
      </c>
      <c r="C2656" s="154">
        <v>43830</v>
      </c>
      <c r="D2656" s="155">
        <v>1.0155000000000001</v>
      </c>
      <c r="E2656" s="155">
        <v>1.0894999999999999</v>
      </c>
      <c r="F2656" s="156">
        <v>-9.8463962189876599E-3</v>
      </c>
      <c r="G2656" s="154">
        <v>43826</v>
      </c>
      <c r="H2656" s="155">
        <v>1.0156000000000001</v>
      </c>
      <c r="I2656" s="156">
        <v>4.7234496171671703</v>
      </c>
      <c r="J2656" s="152" t="s">
        <v>18386</v>
      </c>
      <c r="K2656" s="156">
        <v>0.17753148407111299</v>
      </c>
      <c r="L2656" s="156">
        <v>0.110065376664088</v>
      </c>
      <c r="M2656" s="185">
        <v>0.44834791913566502</v>
      </c>
      <c r="N2656" s="156">
        <v>1.9142444754482399</v>
      </c>
      <c r="O2656" s="156">
        <v>4.7234496171671703</v>
      </c>
      <c r="P2656" s="152" t="s">
        <v>18386</v>
      </c>
      <c r="Q2656" s="157">
        <v>0</v>
      </c>
      <c r="R2656" s="152"/>
      <c r="S2656" s="157">
        <v>0</v>
      </c>
      <c r="T2656" s="152"/>
      <c r="U2656" s="156">
        <v>9.1649298499999894</v>
      </c>
      <c r="V2656" s="152" t="s">
        <v>174</v>
      </c>
      <c r="W2656" s="152" t="s">
        <v>95</v>
      </c>
      <c r="X2656" s="155">
        <v>3.2112363139000002</v>
      </c>
      <c r="Y2656" s="152" t="s">
        <v>159</v>
      </c>
      <c r="Z2656" s="154">
        <v>43202</v>
      </c>
      <c r="AA2656" s="153" t="s">
        <v>4326</v>
      </c>
      <c r="AB2656" s="152" t="s">
        <v>1080</v>
      </c>
      <c r="AC2656" s="152" t="s">
        <v>546</v>
      </c>
      <c r="AD2656" s="152" t="s">
        <v>483</v>
      </c>
    </row>
    <row r="2657" spans="1:30">
      <c r="A2657" s="189" t="s">
        <v>18387</v>
      </c>
      <c r="B2657" s="189" t="s">
        <v>18388</v>
      </c>
      <c r="C2657" s="154">
        <v>43830</v>
      </c>
      <c r="D2657" s="155">
        <v>1.085</v>
      </c>
      <c r="E2657" s="155">
        <v>1.1759999999999999</v>
      </c>
      <c r="F2657" s="156">
        <v>0</v>
      </c>
      <c r="G2657" s="154">
        <v>43829</v>
      </c>
      <c r="H2657" s="155">
        <v>1.085</v>
      </c>
      <c r="I2657" s="156">
        <v>4.7170885707665899</v>
      </c>
      <c r="J2657" s="152" t="s">
        <v>652</v>
      </c>
      <c r="K2657" s="156">
        <v>0.18467220683288599</v>
      </c>
      <c r="L2657" s="156">
        <v>0.92097837500937396</v>
      </c>
      <c r="M2657" s="185">
        <v>1.27917173215226</v>
      </c>
      <c r="N2657" s="156">
        <v>2.5531235778397199</v>
      </c>
      <c r="O2657" s="156">
        <v>4.7170885707665899</v>
      </c>
      <c r="P2657" s="152" t="s">
        <v>652</v>
      </c>
      <c r="Q2657" s="156">
        <v>9.8571959019591997</v>
      </c>
      <c r="R2657" s="152" t="s">
        <v>718</v>
      </c>
      <c r="S2657" s="156">
        <v>11.3576844313518</v>
      </c>
      <c r="T2657" s="152" t="s">
        <v>18389</v>
      </c>
      <c r="U2657" s="156">
        <v>18.172574074074099</v>
      </c>
      <c r="V2657" s="152" t="s">
        <v>157</v>
      </c>
      <c r="W2657" s="152" t="s">
        <v>166</v>
      </c>
      <c r="X2657" s="155">
        <v>0.28446479590000001</v>
      </c>
      <c r="Y2657" s="152" t="s">
        <v>159</v>
      </c>
      <c r="Z2657" s="154">
        <v>41988</v>
      </c>
      <c r="AA2657" s="153" t="s">
        <v>4326</v>
      </c>
      <c r="AB2657" s="152" t="s">
        <v>809</v>
      </c>
      <c r="AC2657" s="152" t="s">
        <v>194</v>
      </c>
      <c r="AD2657" s="152" t="s">
        <v>256</v>
      </c>
    </row>
    <row r="2658" spans="1:30">
      <c r="A2658" s="189" t="s">
        <v>1930</v>
      </c>
      <c r="B2658" s="189" t="s">
        <v>1931</v>
      </c>
      <c r="C2658" s="154">
        <v>43830</v>
      </c>
      <c r="D2658" s="155">
        <v>1.0512999999999999</v>
      </c>
      <c r="E2658" s="155">
        <v>1.1476</v>
      </c>
      <c r="F2658" s="156">
        <v>9.5130761189436402E-3</v>
      </c>
      <c r="G2658" s="154">
        <v>43829</v>
      </c>
      <c r="H2658" s="155">
        <v>1.0664</v>
      </c>
      <c r="I2658" s="156">
        <v>4.7129164082010604</v>
      </c>
      <c r="J2658" s="152" t="s">
        <v>18390</v>
      </c>
      <c r="K2658" s="156">
        <v>0.15038477262959299</v>
      </c>
      <c r="L2658" s="156">
        <v>0.59436402978046399</v>
      </c>
      <c r="M2658" s="185">
        <v>1.23408197603489</v>
      </c>
      <c r="N2658" s="156">
        <v>2.36117224469985</v>
      </c>
      <c r="O2658" s="156">
        <v>4.7129164082010604</v>
      </c>
      <c r="P2658" s="152" t="s">
        <v>18390</v>
      </c>
      <c r="Q2658" s="156">
        <v>12.266784611361199</v>
      </c>
      <c r="R2658" s="152" t="s">
        <v>18391</v>
      </c>
      <c r="S2658" s="156">
        <v>15.1800297008973</v>
      </c>
      <c r="T2658" s="152" t="s">
        <v>18392</v>
      </c>
      <c r="U2658" s="156">
        <v>15.52556979</v>
      </c>
      <c r="V2658" s="152" t="s">
        <v>163</v>
      </c>
      <c r="W2658" s="152" t="s">
        <v>166</v>
      </c>
      <c r="X2658" s="155">
        <v>208.64198901660001</v>
      </c>
      <c r="Y2658" s="152" t="s">
        <v>159</v>
      </c>
      <c r="Z2658" s="154">
        <v>42615</v>
      </c>
      <c r="AA2658" s="153" t="s">
        <v>4326</v>
      </c>
      <c r="AB2658" s="152" t="s">
        <v>1932</v>
      </c>
      <c r="AC2658" s="152" t="s">
        <v>224</v>
      </c>
      <c r="AD2658" s="152" t="s">
        <v>204</v>
      </c>
    </row>
    <row r="2659" spans="1:30">
      <c r="A2659" s="189" t="s">
        <v>1809</v>
      </c>
      <c r="B2659" s="189" t="s">
        <v>4564</v>
      </c>
      <c r="C2659" s="154">
        <v>43830</v>
      </c>
      <c r="D2659" s="155">
        <v>1.1620999999999999</v>
      </c>
      <c r="E2659" s="155">
        <v>1.1620999999999999</v>
      </c>
      <c r="F2659" s="156">
        <v>8.6058519793450108E-3</v>
      </c>
      <c r="G2659" s="154">
        <v>43829</v>
      </c>
      <c r="H2659" s="155">
        <v>1.1619999999999999</v>
      </c>
      <c r="I2659" s="156">
        <v>4.7125608217696904</v>
      </c>
      <c r="J2659" s="152" t="s">
        <v>18393</v>
      </c>
      <c r="K2659" s="156">
        <v>0.15513229337238699</v>
      </c>
      <c r="L2659" s="156">
        <v>0.42343587970963598</v>
      </c>
      <c r="M2659" s="185">
        <v>0.81547670686213702</v>
      </c>
      <c r="N2659" s="156">
        <v>2.3696264975334702</v>
      </c>
      <c r="O2659" s="156">
        <v>4.7125608217696904</v>
      </c>
      <c r="P2659" s="152" t="s">
        <v>18393</v>
      </c>
      <c r="Q2659" s="156">
        <v>12.106887902759</v>
      </c>
      <c r="R2659" s="152" t="s">
        <v>18394</v>
      </c>
      <c r="S2659" s="156">
        <v>15.7700737198645</v>
      </c>
      <c r="T2659" s="152" t="s">
        <v>18395</v>
      </c>
      <c r="U2659" s="156">
        <v>16.21</v>
      </c>
      <c r="V2659" s="152" t="s">
        <v>174</v>
      </c>
      <c r="W2659" s="152" t="s">
        <v>166</v>
      </c>
      <c r="X2659" s="155">
        <v>9.4683719129000004</v>
      </c>
      <c r="Y2659" s="152" t="s">
        <v>159</v>
      </c>
      <c r="Z2659" s="154">
        <v>42685</v>
      </c>
      <c r="AA2659" s="153" t="s">
        <v>4326</v>
      </c>
      <c r="AB2659" s="152" t="s">
        <v>5216</v>
      </c>
      <c r="AC2659" s="152" t="s">
        <v>248</v>
      </c>
      <c r="AD2659" s="152" t="s">
        <v>241</v>
      </c>
    </row>
    <row r="2660" spans="1:30">
      <c r="A2660" s="189" t="s">
        <v>1812</v>
      </c>
      <c r="B2660" s="189" t="s">
        <v>1813</v>
      </c>
      <c r="C2660" s="154">
        <v>43830</v>
      </c>
      <c r="D2660" s="155">
        <v>1.0407</v>
      </c>
      <c r="E2660" s="155">
        <v>1.1094999999999999</v>
      </c>
      <c r="F2660" s="156">
        <v>2.8835063437131301E-2</v>
      </c>
      <c r="G2660" s="154">
        <v>43829</v>
      </c>
      <c r="H2660" s="155">
        <v>1.0404</v>
      </c>
      <c r="I2660" s="156">
        <v>4.7061528451494796</v>
      </c>
      <c r="J2660" s="152" t="s">
        <v>18396</v>
      </c>
      <c r="K2660" s="156">
        <v>0.173260179035508</v>
      </c>
      <c r="L2660" s="156">
        <v>0.42458747466949498</v>
      </c>
      <c r="M2660" s="185">
        <v>0.73986267392996097</v>
      </c>
      <c r="N2660" s="156">
        <v>1.9960181503099701</v>
      </c>
      <c r="O2660" s="156">
        <v>4.7061528451494796</v>
      </c>
      <c r="P2660" s="152" t="s">
        <v>18396</v>
      </c>
      <c r="Q2660" s="157">
        <v>0</v>
      </c>
      <c r="R2660" s="152"/>
      <c r="S2660" s="157">
        <v>0</v>
      </c>
      <c r="T2660" s="152"/>
      <c r="U2660" s="156">
        <v>11.16080945</v>
      </c>
      <c r="V2660" s="152" t="s">
        <v>174</v>
      </c>
      <c r="W2660" s="152" t="s">
        <v>95</v>
      </c>
      <c r="X2660" s="155">
        <v>58.205333395300002</v>
      </c>
      <c r="Y2660" s="152" t="s">
        <v>159</v>
      </c>
      <c r="Z2660" s="154">
        <v>43125</v>
      </c>
      <c r="AA2660" s="153" t="s">
        <v>4326</v>
      </c>
      <c r="AB2660" s="152" t="s">
        <v>1814</v>
      </c>
      <c r="AC2660" s="152" t="s">
        <v>209</v>
      </c>
      <c r="AD2660" s="152" t="s">
        <v>183</v>
      </c>
    </row>
    <row r="2661" spans="1:30">
      <c r="A2661" s="189" t="s">
        <v>2031</v>
      </c>
      <c r="B2661" s="189" t="s">
        <v>2032</v>
      </c>
      <c r="C2661" s="154">
        <v>43830</v>
      </c>
      <c r="D2661" s="155">
        <v>1.133</v>
      </c>
      <c r="E2661" s="155">
        <v>1.159</v>
      </c>
      <c r="F2661" s="156">
        <v>8.8339222614840299E-2</v>
      </c>
      <c r="G2661" s="154">
        <v>43829</v>
      </c>
      <c r="H2661" s="155">
        <v>1.1319999999999999</v>
      </c>
      <c r="I2661" s="156">
        <v>4.7055551517042202</v>
      </c>
      <c r="J2661" s="152" t="s">
        <v>18397</v>
      </c>
      <c r="K2661" s="156">
        <v>0.17683465959327899</v>
      </c>
      <c r="L2661" s="156">
        <v>0.71111111111110503</v>
      </c>
      <c r="M2661" s="185">
        <v>1.4323815220304199</v>
      </c>
      <c r="N2661" s="156">
        <v>2.62678456531519</v>
      </c>
      <c r="O2661" s="156">
        <v>4.7055551517042202</v>
      </c>
      <c r="P2661" s="152" t="s">
        <v>18397</v>
      </c>
      <c r="Q2661" s="156">
        <v>14.091400044360499</v>
      </c>
      <c r="R2661" s="152" t="s">
        <v>18398</v>
      </c>
      <c r="S2661" s="156">
        <v>15.1151513907206</v>
      </c>
      <c r="T2661" s="152" t="s">
        <v>18399</v>
      </c>
      <c r="U2661" s="156">
        <v>16.151874299999999</v>
      </c>
      <c r="V2661" s="152" t="s">
        <v>163</v>
      </c>
      <c r="W2661" s="152" t="s">
        <v>166</v>
      </c>
      <c r="X2661" s="155">
        <v>31.762486958299998</v>
      </c>
      <c r="Y2661" s="152" t="s">
        <v>159</v>
      </c>
      <c r="Z2661" s="154">
        <v>42440</v>
      </c>
      <c r="AA2661" s="153" t="s">
        <v>4326</v>
      </c>
      <c r="AB2661" s="152" t="s">
        <v>1708</v>
      </c>
      <c r="AC2661" s="152" t="s">
        <v>250</v>
      </c>
      <c r="AD2661" s="152" t="s">
        <v>165</v>
      </c>
    </row>
    <row r="2662" spans="1:30">
      <c r="A2662" s="189" t="s">
        <v>9164</v>
      </c>
      <c r="B2662" s="189" t="s">
        <v>9165</v>
      </c>
      <c r="C2662" s="154">
        <v>43830</v>
      </c>
      <c r="D2662" s="155">
        <v>1.0949</v>
      </c>
      <c r="E2662" s="155">
        <v>1.0949</v>
      </c>
      <c r="F2662" s="156">
        <v>0.421902228744376</v>
      </c>
      <c r="G2662" s="154">
        <v>43829</v>
      </c>
      <c r="H2662" s="155">
        <v>1.0903</v>
      </c>
      <c r="I2662" s="156">
        <v>4.7049823085014699</v>
      </c>
      <c r="J2662" s="152" t="s">
        <v>12598</v>
      </c>
      <c r="K2662" s="156">
        <v>1.75650557620817</v>
      </c>
      <c r="L2662" s="156">
        <v>4.83531214094217</v>
      </c>
      <c r="M2662" s="185">
        <v>2.2888639760837002</v>
      </c>
      <c r="N2662" s="156">
        <v>-0.61722792048651298</v>
      </c>
      <c r="O2662" s="156">
        <v>4.7049823085014699</v>
      </c>
      <c r="P2662" s="152" t="s">
        <v>12598</v>
      </c>
      <c r="Q2662" s="156">
        <v>5.2788461538461497</v>
      </c>
      <c r="R2662" s="152" t="s">
        <v>12599</v>
      </c>
      <c r="S2662" s="156">
        <v>8.8369781312127191</v>
      </c>
      <c r="T2662" s="152" t="s">
        <v>12600</v>
      </c>
      <c r="U2662" s="156">
        <v>9.49</v>
      </c>
      <c r="V2662" s="152" t="s">
        <v>157</v>
      </c>
      <c r="W2662" s="152" t="s">
        <v>189</v>
      </c>
      <c r="X2662" s="155">
        <v>0.80383976759999998</v>
      </c>
      <c r="Y2662" s="152" t="s">
        <v>159</v>
      </c>
      <c r="Z2662" s="154">
        <v>42529</v>
      </c>
      <c r="AA2662" s="153" t="s">
        <v>4326</v>
      </c>
      <c r="AB2662" s="152" t="s">
        <v>287</v>
      </c>
      <c r="AC2662" s="152" t="s">
        <v>246</v>
      </c>
      <c r="AD2662" s="152" t="s">
        <v>247</v>
      </c>
    </row>
    <row r="2663" spans="1:30">
      <c r="A2663" s="189" t="s">
        <v>810</v>
      </c>
      <c r="B2663" s="189" t="s">
        <v>811</v>
      </c>
      <c r="C2663" s="154">
        <v>43830</v>
      </c>
      <c r="D2663" s="155">
        <v>1.153</v>
      </c>
      <c r="E2663" s="155">
        <v>1.6160000000000001</v>
      </c>
      <c r="F2663" s="156">
        <v>0</v>
      </c>
      <c r="G2663" s="154">
        <v>43829</v>
      </c>
      <c r="H2663" s="155">
        <v>1.153</v>
      </c>
      <c r="I2663" s="156">
        <v>4.7042889472028602</v>
      </c>
      <c r="J2663" s="152" t="s">
        <v>732</v>
      </c>
      <c r="K2663" s="156">
        <v>0.17376194613379101</v>
      </c>
      <c r="L2663" s="156">
        <v>0.61082024432809801</v>
      </c>
      <c r="M2663" s="185">
        <v>1.1403564357412701</v>
      </c>
      <c r="N2663" s="156">
        <v>2.8071447988928702</v>
      </c>
      <c r="O2663" s="156">
        <v>4.7042889472028602</v>
      </c>
      <c r="P2663" s="152" t="s">
        <v>732</v>
      </c>
      <c r="Q2663" s="156">
        <v>11.712713971915999</v>
      </c>
      <c r="R2663" s="152" t="s">
        <v>6549</v>
      </c>
      <c r="S2663" s="156">
        <v>14.0656374346944</v>
      </c>
      <c r="T2663" s="152" t="s">
        <v>6559</v>
      </c>
      <c r="U2663" s="156">
        <v>67.834946099999996</v>
      </c>
      <c r="V2663" s="152" t="s">
        <v>163</v>
      </c>
      <c r="W2663" s="152" t="s">
        <v>189</v>
      </c>
      <c r="X2663" s="155">
        <v>18.872454767299999</v>
      </c>
      <c r="Y2663" s="152" t="s">
        <v>159</v>
      </c>
      <c r="Z2663" s="154">
        <v>40981</v>
      </c>
      <c r="AA2663" s="153" t="s">
        <v>4326</v>
      </c>
      <c r="AB2663" s="152" t="s">
        <v>584</v>
      </c>
      <c r="AC2663" s="152" t="s">
        <v>261</v>
      </c>
      <c r="AD2663" s="152" t="s">
        <v>162</v>
      </c>
    </row>
    <row r="2664" spans="1:30">
      <c r="A2664" s="189" t="s">
        <v>18400</v>
      </c>
      <c r="B2664" s="189" t="s">
        <v>18401</v>
      </c>
      <c r="C2664" s="154">
        <v>43830</v>
      </c>
      <c r="D2664" s="155">
        <v>1.1941999999999999</v>
      </c>
      <c r="E2664" s="155">
        <v>1.3973</v>
      </c>
      <c r="F2664" s="156">
        <v>8.3745079976596699E-3</v>
      </c>
      <c r="G2664" s="154">
        <v>43829</v>
      </c>
      <c r="H2664" s="155">
        <v>1.1940999999999999</v>
      </c>
      <c r="I2664" s="156">
        <v>4.7034166344690096</v>
      </c>
      <c r="J2664" s="152" t="s">
        <v>18402</v>
      </c>
      <c r="K2664" s="156">
        <v>0.15935586681205099</v>
      </c>
      <c r="L2664" s="156">
        <v>0.454239569313585</v>
      </c>
      <c r="M2664" s="185">
        <v>1.05398588575767</v>
      </c>
      <c r="N2664" s="156">
        <v>2.30553336985361</v>
      </c>
      <c r="O2664" s="156">
        <v>4.7034166344690096</v>
      </c>
      <c r="P2664" s="152" t="s">
        <v>18402</v>
      </c>
      <c r="Q2664" s="156">
        <v>11.8421027207637</v>
      </c>
      <c r="R2664" s="152" t="s">
        <v>18403</v>
      </c>
      <c r="S2664" s="156">
        <v>15.423253793103401</v>
      </c>
      <c r="T2664" s="152" t="s">
        <v>18404</v>
      </c>
      <c r="U2664" s="156">
        <v>40.585523119999998</v>
      </c>
      <c r="V2664" s="152" t="s">
        <v>163</v>
      </c>
      <c r="W2664" s="152" t="s">
        <v>166</v>
      </c>
      <c r="X2664" s="155">
        <v>2.8714096435999998</v>
      </c>
      <c r="Y2664" s="152" t="s">
        <v>159</v>
      </c>
      <c r="Z2664" s="154">
        <v>41172</v>
      </c>
      <c r="AA2664" s="153" t="s">
        <v>4326</v>
      </c>
      <c r="AB2664" s="152" t="s">
        <v>584</v>
      </c>
      <c r="AC2664" s="152" t="s">
        <v>261</v>
      </c>
      <c r="AD2664" s="152" t="s">
        <v>185</v>
      </c>
    </row>
    <row r="2665" spans="1:30">
      <c r="A2665" s="189" t="s">
        <v>2088</v>
      </c>
      <c r="B2665" s="189" t="s">
        <v>2089</v>
      </c>
      <c r="C2665" s="154">
        <v>43830</v>
      </c>
      <c r="D2665" s="155">
        <v>1.0764</v>
      </c>
      <c r="E2665" s="155">
        <v>1.1499999999999999</v>
      </c>
      <c r="F2665" s="156">
        <v>1.85839063371049E-2</v>
      </c>
      <c r="G2665" s="154">
        <v>43829</v>
      </c>
      <c r="H2665" s="155">
        <v>1.0762</v>
      </c>
      <c r="I2665" s="156">
        <v>4.6979719700370097</v>
      </c>
      <c r="J2665" s="152" t="s">
        <v>18405</v>
      </c>
      <c r="K2665" s="156">
        <v>0.14886490509862299</v>
      </c>
      <c r="L2665" s="156">
        <v>0.78651685393257198</v>
      </c>
      <c r="M2665" s="185">
        <v>1.56631910020292</v>
      </c>
      <c r="N2665" s="156">
        <v>2.6413511799323501</v>
      </c>
      <c r="O2665" s="156">
        <v>4.6979719700370097</v>
      </c>
      <c r="P2665" s="152" t="s">
        <v>18405</v>
      </c>
      <c r="Q2665" s="156">
        <v>13.1811504275001</v>
      </c>
      <c r="R2665" s="152" t="s">
        <v>18406</v>
      </c>
      <c r="S2665" s="157">
        <v>0</v>
      </c>
      <c r="T2665" s="152"/>
      <c r="U2665" s="156">
        <v>15.72785432</v>
      </c>
      <c r="V2665" s="152" t="s">
        <v>157</v>
      </c>
      <c r="W2665" s="152" t="s">
        <v>95</v>
      </c>
      <c r="X2665" s="155">
        <v>42.982736853500001</v>
      </c>
      <c r="Y2665" s="152" t="s">
        <v>159</v>
      </c>
      <c r="Z2665" s="154">
        <v>42793</v>
      </c>
      <c r="AA2665" s="153" t="s">
        <v>4326</v>
      </c>
      <c r="AB2665" s="152" t="s">
        <v>1291</v>
      </c>
      <c r="AC2665" s="152" t="s">
        <v>347</v>
      </c>
      <c r="AD2665" s="152" t="s">
        <v>177</v>
      </c>
    </row>
    <row r="2666" spans="1:30">
      <c r="A2666" s="189" t="s">
        <v>1933</v>
      </c>
      <c r="B2666" s="189" t="s">
        <v>1934</v>
      </c>
      <c r="C2666" s="154">
        <v>43830</v>
      </c>
      <c r="D2666" s="155">
        <v>0.85199999999999998</v>
      </c>
      <c r="E2666" s="155">
        <v>1.6879999999999999</v>
      </c>
      <c r="F2666" s="156">
        <v>0.117508813160988</v>
      </c>
      <c r="G2666" s="154">
        <v>43829</v>
      </c>
      <c r="H2666" s="155">
        <v>0.85099999999999998</v>
      </c>
      <c r="I2666" s="156">
        <v>4.6961370440338897</v>
      </c>
      <c r="J2666" s="152" t="s">
        <v>18407</v>
      </c>
      <c r="K2666" s="156">
        <v>0.117508813160988</v>
      </c>
      <c r="L2666" s="156">
        <v>0.57887322769548799</v>
      </c>
      <c r="M2666" s="185">
        <v>1.1471154493208899</v>
      </c>
      <c r="N2666" s="156">
        <v>2.4201340648157799</v>
      </c>
      <c r="O2666" s="156">
        <v>4.6961370440338897</v>
      </c>
      <c r="P2666" s="152" t="s">
        <v>18407</v>
      </c>
      <c r="Q2666" s="156">
        <v>8.6349480250594404</v>
      </c>
      <c r="R2666" s="152" t="s">
        <v>18408</v>
      </c>
      <c r="S2666" s="156">
        <v>11.0201065868263</v>
      </c>
      <c r="T2666" s="152" t="s">
        <v>18409</v>
      </c>
      <c r="U2666" s="156">
        <v>11.353500300300301</v>
      </c>
      <c r="V2666" s="152" t="s">
        <v>163</v>
      </c>
      <c r="W2666" s="152" t="s">
        <v>158</v>
      </c>
      <c r="X2666" s="155">
        <v>22.5507222775</v>
      </c>
      <c r="Y2666" s="152" t="s">
        <v>159</v>
      </c>
      <c r="Z2666" s="154">
        <v>42681</v>
      </c>
      <c r="AA2666" s="153" t="s">
        <v>4326</v>
      </c>
      <c r="AB2666" s="152" t="s">
        <v>1814</v>
      </c>
      <c r="AC2666" s="152" t="s">
        <v>209</v>
      </c>
      <c r="AD2666" s="152" t="s">
        <v>162</v>
      </c>
    </row>
    <row r="2667" spans="1:30">
      <c r="A2667" s="189" t="s">
        <v>18410</v>
      </c>
      <c r="B2667" s="189" t="s">
        <v>18411</v>
      </c>
      <c r="C2667" s="154">
        <v>43830</v>
      </c>
      <c r="D2667" s="155">
        <v>1.0450999999999999</v>
      </c>
      <c r="E2667" s="155">
        <v>1.1688000000000001</v>
      </c>
      <c r="F2667" s="156">
        <v>9.5693779904419598E-3</v>
      </c>
      <c r="G2667" s="154">
        <v>43829</v>
      </c>
      <c r="H2667" s="155">
        <v>1.0449999999999999</v>
      </c>
      <c r="I2667" s="156">
        <v>4.6950296366388802</v>
      </c>
      <c r="J2667" s="152" t="s">
        <v>18412</v>
      </c>
      <c r="K2667" s="156">
        <v>0.191736171028665</v>
      </c>
      <c r="L2667" s="156">
        <v>0.403496973772701</v>
      </c>
      <c r="M2667" s="185">
        <v>3.3218277701842802</v>
      </c>
      <c r="N2667" s="156">
        <v>2.66895031221395</v>
      </c>
      <c r="O2667" s="156">
        <v>4.6950296366388802</v>
      </c>
      <c r="P2667" s="152" t="s">
        <v>18412</v>
      </c>
      <c r="Q2667" s="156">
        <v>13.6214828808811</v>
      </c>
      <c r="R2667" s="152" t="s">
        <v>18413</v>
      </c>
      <c r="S2667" s="156">
        <v>17.0244745572139</v>
      </c>
      <c r="T2667" s="152" t="s">
        <v>18414</v>
      </c>
      <c r="U2667" s="156">
        <v>17.609596929999999</v>
      </c>
      <c r="V2667" s="152" t="s">
        <v>157</v>
      </c>
      <c r="W2667" s="152" t="s">
        <v>166</v>
      </c>
      <c r="X2667" s="155">
        <v>2.249505E-4</v>
      </c>
      <c r="Y2667" s="152" t="s">
        <v>159</v>
      </c>
      <c r="Z2667" s="154">
        <v>42572</v>
      </c>
      <c r="AA2667" s="153" t="s">
        <v>4326</v>
      </c>
      <c r="AB2667" s="152" t="s">
        <v>1528</v>
      </c>
      <c r="AC2667" s="152" t="s">
        <v>268</v>
      </c>
      <c r="AD2667" s="152" t="s">
        <v>229</v>
      </c>
    </row>
    <row r="2668" spans="1:30">
      <c r="A2668" s="189" t="s">
        <v>1900</v>
      </c>
      <c r="B2668" s="189" t="s">
        <v>1901</v>
      </c>
      <c r="C2668" s="154">
        <v>43830</v>
      </c>
      <c r="D2668" s="155">
        <v>1.1037999999999999</v>
      </c>
      <c r="E2668" s="155">
        <v>1.1243000000000001</v>
      </c>
      <c r="F2668" s="156">
        <v>1.8122508155138901E-2</v>
      </c>
      <c r="G2668" s="154">
        <v>43829</v>
      </c>
      <c r="H2668" s="155">
        <v>1.1035999999999999</v>
      </c>
      <c r="I2668" s="156">
        <v>4.6909237501163696</v>
      </c>
      <c r="J2668" s="152" t="s">
        <v>18415</v>
      </c>
      <c r="K2668" s="156">
        <v>0.14516421702048701</v>
      </c>
      <c r="L2668" s="156">
        <v>0.51690036514205795</v>
      </c>
      <c r="M2668" s="185">
        <v>1.37652514601987</v>
      </c>
      <c r="N2668" s="156">
        <v>2.8053768513439201</v>
      </c>
      <c r="O2668" s="156">
        <v>4.6909237501163696</v>
      </c>
      <c r="P2668" s="152" t="s">
        <v>18415</v>
      </c>
      <c r="Q2668" s="156">
        <v>10.7321725258493</v>
      </c>
      <c r="R2668" s="152" t="s">
        <v>18416</v>
      </c>
      <c r="S2668" s="156">
        <v>12.583621545854999</v>
      </c>
      <c r="T2668" s="152" t="s">
        <v>18417</v>
      </c>
      <c r="U2668" s="156">
        <v>12.4485212</v>
      </c>
      <c r="V2668" s="152" t="s">
        <v>163</v>
      </c>
      <c r="W2668" s="152" t="s">
        <v>158</v>
      </c>
      <c r="X2668" s="155">
        <v>7.1108341614999997</v>
      </c>
      <c r="Y2668" s="152" t="s">
        <v>159</v>
      </c>
      <c r="Z2668" s="154">
        <v>42635</v>
      </c>
      <c r="AA2668" s="153" t="s">
        <v>4326</v>
      </c>
      <c r="AB2668" s="152" t="s">
        <v>273</v>
      </c>
      <c r="AC2668" s="152" t="s">
        <v>175</v>
      </c>
      <c r="AD2668" s="152" t="s">
        <v>247</v>
      </c>
    </row>
    <row r="2669" spans="1:30">
      <c r="A2669" s="189" t="s">
        <v>1970</v>
      </c>
      <c r="B2669" s="189" t="s">
        <v>1971</v>
      </c>
      <c r="C2669" s="154">
        <v>43830</v>
      </c>
      <c r="D2669" s="155">
        <v>1.0602</v>
      </c>
      <c r="E2669" s="155">
        <v>1.1041000000000001</v>
      </c>
      <c r="F2669" s="156">
        <v>2.8304557033674099E-2</v>
      </c>
      <c r="G2669" s="154">
        <v>43829</v>
      </c>
      <c r="H2669" s="155">
        <v>1.0599000000000001</v>
      </c>
      <c r="I2669" s="156">
        <v>4.6908300341297098</v>
      </c>
      <c r="J2669" s="152" t="s">
        <v>18418</v>
      </c>
      <c r="K2669" s="156">
        <v>0.20793950850662199</v>
      </c>
      <c r="L2669" s="156">
        <v>0.60849810495628798</v>
      </c>
      <c r="M2669" s="185">
        <v>1.16149461341153</v>
      </c>
      <c r="N2669" s="156">
        <v>2.31435886222553</v>
      </c>
      <c r="O2669" s="156">
        <v>4.6908300341297098</v>
      </c>
      <c r="P2669" s="152" t="s">
        <v>18418</v>
      </c>
      <c r="Q2669" s="157">
        <v>0</v>
      </c>
      <c r="R2669" s="152"/>
      <c r="S2669" s="157">
        <v>0</v>
      </c>
      <c r="T2669" s="152"/>
      <c r="U2669" s="156">
        <v>10.427887520000001</v>
      </c>
      <c r="V2669" s="152" t="s">
        <v>174</v>
      </c>
      <c r="W2669" s="152" t="s">
        <v>95</v>
      </c>
      <c r="X2669" s="155">
        <v>10.6313672656</v>
      </c>
      <c r="Y2669" s="152" t="s">
        <v>159</v>
      </c>
      <c r="Z2669" s="154">
        <v>43185</v>
      </c>
      <c r="AA2669" s="153" t="s">
        <v>4326</v>
      </c>
      <c r="AB2669" s="152" t="s">
        <v>1528</v>
      </c>
      <c r="AC2669" s="152" t="s">
        <v>268</v>
      </c>
      <c r="AD2669" s="152" t="s">
        <v>409</v>
      </c>
    </row>
    <row r="2670" spans="1:30">
      <c r="A2670" s="189" t="s">
        <v>1778</v>
      </c>
      <c r="B2670" s="189" t="s">
        <v>1779</v>
      </c>
      <c r="C2670" s="154">
        <v>43830</v>
      </c>
      <c r="D2670" s="155">
        <v>1.0283</v>
      </c>
      <c r="E2670" s="155">
        <v>1.0483</v>
      </c>
      <c r="F2670" s="156">
        <v>-1.9445794846856001E-2</v>
      </c>
      <c r="G2670" s="154">
        <v>43829</v>
      </c>
      <c r="H2670" s="155">
        <v>1.0285</v>
      </c>
      <c r="I2670" s="156">
        <v>4.6892370481326102</v>
      </c>
      <c r="J2670" s="152" t="s">
        <v>18419</v>
      </c>
      <c r="K2670" s="156">
        <v>0.10708722741434799</v>
      </c>
      <c r="L2670" s="156">
        <v>0.35015026323346599</v>
      </c>
      <c r="M2670" s="185">
        <v>0.87155006254210499</v>
      </c>
      <c r="N2670" s="156">
        <v>2.3587209334114401</v>
      </c>
      <c r="O2670" s="156">
        <v>4.6892370481326102</v>
      </c>
      <c r="P2670" s="152" t="s">
        <v>18419</v>
      </c>
      <c r="Q2670" s="157">
        <v>0</v>
      </c>
      <c r="R2670" s="152"/>
      <c r="S2670" s="157">
        <v>0</v>
      </c>
      <c r="T2670" s="152"/>
      <c r="U2670" s="156">
        <v>4.8358019800000003</v>
      </c>
      <c r="V2670" s="152" t="s">
        <v>157</v>
      </c>
      <c r="W2670" s="152" t="s">
        <v>95</v>
      </c>
      <c r="X2670" s="155">
        <v>11.6295648764</v>
      </c>
      <c r="Y2670" s="152" t="s">
        <v>159</v>
      </c>
      <c r="Z2670" s="154">
        <v>43447</v>
      </c>
      <c r="AA2670" s="153" t="s">
        <v>4326</v>
      </c>
      <c r="AB2670" s="152" t="s">
        <v>1780</v>
      </c>
      <c r="AC2670" s="152" t="s">
        <v>200</v>
      </c>
      <c r="AD2670" s="152" t="s">
        <v>207</v>
      </c>
    </row>
    <row r="2671" spans="1:30">
      <c r="A2671" s="189" t="s">
        <v>18420</v>
      </c>
      <c r="B2671" s="189" t="s">
        <v>18421</v>
      </c>
      <c r="C2671" s="154">
        <v>43830</v>
      </c>
      <c r="D2671" s="155">
        <v>1.3045</v>
      </c>
      <c r="E2671" s="155">
        <v>1.5155000000000001</v>
      </c>
      <c r="F2671" s="156">
        <v>2.3002606962116302E-2</v>
      </c>
      <c r="G2671" s="154">
        <v>43829</v>
      </c>
      <c r="H2671" s="155">
        <v>1.3042</v>
      </c>
      <c r="I2671" s="156">
        <v>4.6881565280816204</v>
      </c>
      <c r="J2671" s="152" t="s">
        <v>18422</v>
      </c>
      <c r="K2671" s="156">
        <v>0.161240786240788</v>
      </c>
      <c r="L2671" s="156">
        <v>0.46698186509772299</v>
      </c>
      <c r="M2671" s="185">
        <v>1.1441533961913899</v>
      </c>
      <c r="N2671" s="156">
        <v>2.5342081482005399</v>
      </c>
      <c r="O2671" s="156">
        <v>4.6881565280816204</v>
      </c>
      <c r="P2671" s="152" t="s">
        <v>18422</v>
      </c>
      <c r="Q2671" s="156">
        <v>11.366335339168501</v>
      </c>
      <c r="R2671" s="152" t="s">
        <v>18423</v>
      </c>
      <c r="S2671" s="156">
        <v>12.931394785502899</v>
      </c>
      <c r="T2671" s="152" t="s">
        <v>18424</v>
      </c>
      <c r="U2671" s="156">
        <v>52.683245749999998</v>
      </c>
      <c r="V2671" s="152" t="s">
        <v>157</v>
      </c>
      <c r="W2671" s="152" t="s">
        <v>158</v>
      </c>
      <c r="X2671" s="155">
        <v>13.3491939462</v>
      </c>
      <c r="Y2671" s="152" t="s">
        <v>159</v>
      </c>
      <c r="Z2671" s="154">
        <v>41240</v>
      </c>
      <c r="AA2671" s="153" t="s">
        <v>4326</v>
      </c>
      <c r="AB2671" s="152" t="s">
        <v>1280</v>
      </c>
      <c r="AC2671" s="152" t="s">
        <v>268</v>
      </c>
      <c r="AD2671" s="152" t="s">
        <v>185</v>
      </c>
    </row>
    <row r="2672" spans="1:30">
      <c r="A2672" s="189" t="s">
        <v>1855</v>
      </c>
      <c r="B2672" s="189" t="s">
        <v>1856</v>
      </c>
      <c r="C2672" s="154">
        <v>43830</v>
      </c>
      <c r="D2672" s="155">
        <v>1.1100000000000001</v>
      </c>
      <c r="E2672" s="155">
        <v>1.391</v>
      </c>
      <c r="F2672" s="156">
        <v>0</v>
      </c>
      <c r="G2672" s="154">
        <v>43829</v>
      </c>
      <c r="H2672" s="155">
        <v>1.1100000000000001</v>
      </c>
      <c r="I2672" s="156">
        <v>4.6868750000000201</v>
      </c>
      <c r="J2672" s="152" t="s">
        <v>18425</v>
      </c>
      <c r="K2672" s="156">
        <v>0.18050541516246299</v>
      </c>
      <c r="L2672" s="156">
        <v>0.45248868778281798</v>
      </c>
      <c r="M2672" s="185">
        <v>0.80836463320102003</v>
      </c>
      <c r="N2672" s="156">
        <v>2.3083724373591301</v>
      </c>
      <c r="O2672" s="156">
        <v>4.6868750000000201</v>
      </c>
      <c r="P2672" s="152" t="s">
        <v>18425</v>
      </c>
      <c r="Q2672" s="156">
        <v>13.432007299270101</v>
      </c>
      <c r="R2672" s="152" t="s">
        <v>18426</v>
      </c>
      <c r="S2672" s="156">
        <v>14.5468181818182</v>
      </c>
      <c r="T2672" s="152" t="s">
        <v>18427</v>
      </c>
      <c r="U2672" s="156">
        <v>39.861665000000002</v>
      </c>
      <c r="V2672" s="152" t="s">
        <v>157</v>
      </c>
      <c r="W2672" s="152" t="s">
        <v>166</v>
      </c>
      <c r="X2672" s="155">
        <v>31.943643671299998</v>
      </c>
      <c r="Y2672" s="152" t="s">
        <v>159</v>
      </c>
      <c r="Z2672" s="154">
        <v>41388</v>
      </c>
      <c r="AA2672" s="153" t="s">
        <v>4326</v>
      </c>
      <c r="AB2672" s="152" t="s">
        <v>1857</v>
      </c>
      <c r="AC2672" s="152" t="s">
        <v>167</v>
      </c>
      <c r="AD2672" s="152" t="s">
        <v>162</v>
      </c>
    </row>
    <row r="2673" spans="1:30">
      <c r="A2673" s="189" t="s">
        <v>1630</v>
      </c>
      <c r="B2673" s="189" t="s">
        <v>1631</v>
      </c>
      <c r="C2673" s="154">
        <v>43830</v>
      </c>
      <c r="D2673" s="155">
        <v>1.0938000000000001</v>
      </c>
      <c r="E2673" s="155">
        <v>1.1942999999999999</v>
      </c>
      <c r="F2673" s="156">
        <v>1.8288222384819201E-2</v>
      </c>
      <c r="G2673" s="154">
        <v>43829</v>
      </c>
      <c r="H2673" s="155">
        <v>1.0935999999999999</v>
      </c>
      <c r="I2673" s="156">
        <v>4.6863256339182504</v>
      </c>
      <c r="J2673" s="152" t="s">
        <v>18428</v>
      </c>
      <c r="K2673" s="156">
        <v>4.57331016189714E-2</v>
      </c>
      <c r="L2673" s="156">
        <v>4.5510939616933498E-2</v>
      </c>
      <c r="M2673" s="185">
        <v>0.52815686418070795</v>
      </c>
      <c r="N2673" s="156">
        <v>2.17675341754896</v>
      </c>
      <c r="O2673" s="156">
        <v>4.6863256339182504</v>
      </c>
      <c r="P2673" s="152" t="s">
        <v>18428</v>
      </c>
      <c r="Q2673" s="156">
        <v>13.8468573956263</v>
      </c>
      <c r="R2673" s="152" t="s">
        <v>18429</v>
      </c>
      <c r="S2673" s="156">
        <v>14.8745622266801</v>
      </c>
      <c r="T2673" s="152" t="s">
        <v>18430</v>
      </c>
      <c r="U2673" s="156">
        <v>14.52993854</v>
      </c>
      <c r="V2673" s="152" t="s">
        <v>174</v>
      </c>
      <c r="W2673" s="152" t="s">
        <v>189</v>
      </c>
      <c r="X2673" s="155">
        <v>26.406003630000001</v>
      </c>
      <c r="Y2673" s="152" t="s">
        <v>159</v>
      </c>
      <c r="Z2673" s="154">
        <v>42482</v>
      </c>
      <c r="AA2673" s="153" t="s">
        <v>4326</v>
      </c>
      <c r="AB2673" s="152" t="s">
        <v>1632</v>
      </c>
      <c r="AC2673" s="152" t="s">
        <v>219</v>
      </c>
      <c r="AD2673" s="152" t="s">
        <v>241</v>
      </c>
    </row>
    <row r="2674" spans="1:30">
      <c r="A2674" s="189" t="s">
        <v>1843</v>
      </c>
      <c r="B2674" s="189" t="s">
        <v>1844</v>
      </c>
      <c r="C2674" s="154">
        <v>43830</v>
      </c>
      <c r="D2674" s="155">
        <v>1.0124</v>
      </c>
      <c r="E2674" s="155">
        <v>1.1415999999999999</v>
      </c>
      <c r="F2674" s="156">
        <v>1.9758940920775101E-2</v>
      </c>
      <c r="G2674" s="154">
        <v>43829</v>
      </c>
      <c r="H2674" s="155">
        <v>1.0122</v>
      </c>
      <c r="I2674" s="156">
        <v>4.6791750934076504</v>
      </c>
      <c r="J2674" s="152" t="s">
        <v>18431</v>
      </c>
      <c r="K2674" s="156">
        <v>0.138476755687439</v>
      </c>
      <c r="L2674" s="156">
        <v>0.43650793650792802</v>
      </c>
      <c r="M2674" s="185">
        <v>1.0554051022998101</v>
      </c>
      <c r="N2674" s="156">
        <v>2.35858148697189</v>
      </c>
      <c r="O2674" s="156">
        <v>4.6791750934076504</v>
      </c>
      <c r="P2674" s="152" t="s">
        <v>18431</v>
      </c>
      <c r="Q2674" s="156">
        <v>10.5362690887338</v>
      </c>
      <c r="R2674" s="152" t="s">
        <v>18432</v>
      </c>
      <c r="S2674" s="156">
        <v>14.730144100618899</v>
      </c>
      <c r="T2674" s="152" t="s">
        <v>18433</v>
      </c>
      <c r="U2674" s="156">
        <v>14.936658359999999</v>
      </c>
      <c r="V2674" s="152" t="s">
        <v>157</v>
      </c>
      <c r="W2674" s="152" t="s">
        <v>166</v>
      </c>
      <c r="X2674" s="155">
        <v>42.581801576799997</v>
      </c>
      <c r="Y2674" s="152" t="s">
        <v>159</v>
      </c>
      <c r="Z2674" s="154">
        <v>42720</v>
      </c>
      <c r="AA2674" s="153" t="s">
        <v>4326</v>
      </c>
      <c r="AB2674" s="152" t="s">
        <v>364</v>
      </c>
      <c r="AC2674" s="152" t="s">
        <v>191</v>
      </c>
      <c r="AD2674" s="152" t="s">
        <v>207</v>
      </c>
    </row>
    <row r="2675" spans="1:30">
      <c r="A2675" s="189" t="s">
        <v>1807</v>
      </c>
      <c r="B2675" s="189" t="s">
        <v>1808</v>
      </c>
      <c r="C2675" s="154">
        <v>43830</v>
      </c>
      <c r="D2675" s="155">
        <v>1.0469999999999999</v>
      </c>
      <c r="E2675" s="155">
        <v>1.3759999999999999</v>
      </c>
      <c r="F2675" s="156">
        <v>0</v>
      </c>
      <c r="G2675" s="154">
        <v>43829</v>
      </c>
      <c r="H2675" s="155">
        <v>1.0469999999999999</v>
      </c>
      <c r="I2675" s="156">
        <v>4.6780157360002397</v>
      </c>
      <c r="J2675" s="152" t="s">
        <v>18434</v>
      </c>
      <c r="K2675" s="156">
        <v>0.19138755980862099</v>
      </c>
      <c r="L2675" s="156">
        <v>0.38350910834132501</v>
      </c>
      <c r="M2675" s="185">
        <v>0.96432609687361703</v>
      </c>
      <c r="N2675" s="156">
        <v>1.94742566938455</v>
      </c>
      <c r="O2675" s="156">
        <v>4.6780157360002397</v>
      </c>
      <c r="P2675" s="152" t="s">
        <v>18434</v>
      </c>
      <c r="Q2675" s="156">
        <v>12.2161934063987</v>
      </c>
      <c r="R2675" s="152" t="s">
        <v>18435</v>
      </c>
      <c r="S2675" s="156">
        <v>15.867246588999301</v>
      </c>
      <c r="T2675" s="152" t="s">
        <v>18436</v>
      </c>
      <c r="U2675" s="156">
        <v>42.308030600000002</v>
      </c>
      <c r="V2675" s="152" t="s">
        <v>174</v>
      </c>
      <c r="W2675" s="152" t="s">
        <v>197</v>
      </c>
      <c r="X2675" s="155">
        <v>19.883495609600001</v>
      </c>
      <c r="Y2675" s="152" t="s">
        <v>159</v>
      </c>
      <c r="Z2675" s="154">
        <v>41485</v>
      </c>
      <c r="AA2675" s="153" t="s">
        <v>4326</v>
      </c>
      <c r="AB2675" s="152" t="s">
        <v>589</v>
      </c>
      <c r="AC2675" s="152" t="s">
        <v>167</v>
      </c>
      <c r="AD2675" s="152" t="s">
        <v>181</v>
      </c>
    </row>
    <row r="2676" spans="1:30">
      <c r="A2676" s="189" t="s">
        <v>2108</v>
      </c>
      <c r="B2676" s="189" t="s">
        <v>2109</v>
      </c>
      <c r="C2676" s="154">
        <v>43830</v>
      </c>
      <c r="D2676" s="155">
        <v>1.1553</v>
      </c>
      <c r="E2676" s="155">
        <v>1.1553</v>
      </c>
      <c r="F2676" s="156">
        <v>0.11265164644714699</v>
      </c>
      <c r="G2676" s="154">
        <v>43826</v>
      </c>
      <c r="H2676" s="155">
        <v>1.1539999999999999</v>
      </c>
      <c r="I2676" s="156">
        <v>4.6751834737700504</v>
      </c>
      <c r="J2676" s="152" t="s">
        <v>18437</v>
      </c>
      <c r="K2676" s="156">
        <v>0.42593880389428901</v>
      </c>
      <c r="L2676" s="156">
        <v>0.79392776129819298</v>
      </c>
      <c r="M2676" s="185">
        <v>1.31544330439357</v>
      </c>
      <c r="N2676" s="156">
        <v>2.60213143872115</v>
      </c>
      <c r="O2676" s="156">
        <v>4.6751834737700504</v>
      </c>
      <c r="P2676" s="152" t="s">
        <v>18437</v>
      </c>
      <c r="Q2676" s="156">
        <v>11.3864249903587</v>
      </c>
      <c r="R2676" s="152" t="s">
        <v>18438</v>
      </c>
      <c r="S2676" s="156">
        <v>15.472263868065999</v>
      </c>
      <c r="T2676" s="152" t="s">
        <v>18439</v>
      </c>
      <c r="U2676" s="156">
        <v>15.53</v>
      </c>
      <c r="V2676" s="152" t="s">
        <v>174</v>
      </c>
      <c r="W2676" s="152" t="s">
        <v>197</v>
      </c>
      <c r="X2676" s="155">
        <v>1.0448351120999999</v>
      </c>
      <c r="Y2676" s="152" t="s">
        <v>159</v>
      </c>
      <c r="Z2676" s="154">
        <v>42731</v>
      </c>
      <c r="AA2676" s="153" t="s">
        <v>4326</v>
      </c>
      <c r="AB2676" s="152" t="s">
        <v>754</v>
      </c>
      <c r="AC2676" s="152" t="s">
        <v>265</v>
      </c>
      <c r="AD2676" s="152" t="s">
        <v>177</v>
      </c>
    </row>
    <row r="2677" spans="1:30">
      <c r="A2677" s="189" t="s">
        <v>1968</v>
      </c>
      <c r="B2677" s="189" t="s">
        <v>1969</v>
      </c>
      <c r="C2677" s="154">
        <v>43830</v>
      </c>
      <c r="D2677" s="155">
        <v>1.109</v>
      </c>
      <c r="E2677" s="155">
        <v>1.109</v>
      </c>
      <c r="F2677" s="156">
        <v>1.80375180375161E-2</v>
      </c>
      <c r="G2677" s="154">
        <v>43829</v>
      </c>
      <c r="H2677" s="155">
        <v>1.1088</v>
      </c>
      <c r="I2677" s="156">
        <v>4.6720151014629403</v>
      </c>
      <c r="J2677" s="152" t="s">
        <v>18440</v>
      </c>
      <c r="K2677" s="156">
        <v>0.18971903514319199</v>
      </c>
      <c r="L2677" s="156">
        <v>0.58956916099772805</v>
      </c>
      <c r="M2677" s="185">
        <v>1.1399908800729599</v>
      </c>
      <c r="N2677" s="156">
        <v>2.51432797189868</v>
      </c>
      <c r="O2677" s="156">
        <v>4.6720151014629403</v>
      </c>
      <c r="P2677" s="152" t="s">
        <v>18440</v>
      </c>
      <c r="Q2677" s="156">
        <v>8.9926289926289904</v>
      </c>
      <c r="R2677" s="152" t="s">
        <v>18441</v>
      </c>
      <c r="S2677" s="156">
        <v>10.877824435113</v>
      </c>
      <c r="T2677" s="152" t="s">
        <v>18442</v>
      </c>
      <c r="U2677" s="156">
        <v>10.9</v>
      </c>
      <c r="V2677" s="152" t="s">
        <v>157</v>
      </c>
      <c r="W2677" s="152" t="s">
        <v>189</v>
      </c>
      <c r="X2677" s="155">
        <v>2.3799692431000001</v>
      </c>
      <c r="Y2677" s="152" t="s">
        <v>159</v>
      </c>
      <c r="Z2677" s="154">
        <v>42670</v>
      </c>
      <c r="AA2677" s="153" t="s">
        <v>4326</v>
      </c>
      <c r="AB2677" s="152" t="s">
        <v>601</v>
      </c>
      <c r="AC2677" s="152" t="s">
        <v>446</v>
      </c>
      <c r="AD2677" s="152" t="s">
        <v>170</v>
      </c>
    </row>
    <row r="2678" spans="1:30">
      <c r="A2678" s="189" t="s">
        <v>2051</v>
      </c>
      <c r="B2678" s="189" t="s">
        <v>2052</v>
      </c>
      <c r="C2678" s="154">
        <v>43830</v>
      </c>
      <c r="D2678" s="155">
        <v>1.0608</v>
      </c>
      <c r="E2678" s="155">
        <v>1.0608</v>
      </c>
      <c r="F2678" s="156">
        <v>1.88572506128586E-2</v>
      </c>
      <c r="G2678" s="154">
        <v>43829</v>
      </c>
      <c r="H2678" s="155">
        <v>1.0606</v>
      </c>
      <c r="I2678" s="156">
        <v>4.6669955599407897</v>
      </c>
      <c r="J2678" s="152" t="s">
        <v>18443</v>
      </c>
      <c r="K2678" s="156">
        <v>9.4357425929410196E-2</v>
      </c>
      <c r="L2678" s="156">
        <v>0.69292833412433397</v>
      </c>
      <c r="M2678" s="185">
        <v>1.3374092472296499</v>
      </c>
      <c r="N2678" s="156">
        <v>2.6911907066795799</v>
      </c>
      <c r="O2678" s="156">
        <v>4.6669955599407897</v>
      </c>
      <c r="P2678" s="152" t="s">
        <v>18443</v>
      </c>
      <c r="Q2678" s="157">
        <v>0</v>
      </c>
      <c r="R2678" s="152"/>
      <c r="S2678" s="157">
        <v>0</v>
      </c>
      <c r="T2678" s="152"/>
      <c r="U2678" s="156">
        <v>6.08</v>
      </c>
      <c r="V2678" s="152" t="s">
        <v>157</v>
      </c>
      <c r="W2678" s="152" t="s">
        <v>95</v>
      </c>
      <c r="X2678" s="155">
        <v>6.2018086440999998</v>
      </c>
      <c r="Y2678" s="152" t="s">
        <v>159</v>
      </c>
      <c r="Z2678" s="154">
        <v>43349</v>
      </c>
      <c r="AA2678" s="153" t="s">
        <v>4326</v>
      </c>
      <c r="AB2678" s="152" t="s">
        <v>1713</v>
      </c>
      <c r="AC2678" s="152" t="s">
        <v>385</v>
      </c>
      <c r="AD2678" s="152" t="s">
        <v>170</v>
      </c>
    </row>
    <row r="2679" spans="1:30">
      <c r="A2679" s="189" t="s">
        <v>1828</v>
      </c>
      <c r="B2679" s="189" t="s">
        <v>1829</v>
      </c>
      <c r="C2679" s="154">
        <v>43830</v>
      </c>
      <c r="D2679" s="155">
        <v>1.3324</v>
      </c>
      <c r="E2679" s="155">
        <v>1.6974</v>
      </c>
      <c r="F2679" s="156">
        <v>1.50127608467181E-2</v>
      </c>
      <c r="G2679" s="154">
        <v>43829</v>
      </c>
      <c r="H2679" s="155">
        <v>1.3322000000000001</v>
      </c>
      <c r="I2679" s="156">
        <v>4.6661429693637198</v>
      </c>
      <c r="J2679" s="152" t="s">
        <v>18444</v>
      </c>
      <c r="K2679" s="156">
        <v>0.157859129519657</v>
      </c>
      <c r="L2679" s="156">
        <v>0.39936704091628999</v>
      </c>
      <c r="M2679" s="185">
        <v>0.76382061559404102</v>
      </c>
      <c r="N2679" s="156">
        <v>2.3663183773816798</v>
      </c>
      <c r="O2679" s="156">
        <v>4.6661429693637198</v>
      </c>
      <c r="P2679" s="152" t="s">
        <v>18444</v>
      </c>
      <c r="Q2679" s="156">
        <v>15.9617058311575</v>
      </c>
      <c r="R2679" s="152" t="s">
        <v>18445</v>
      </c>
      <c r="S2679" s="156">
        <v>18.120567375886498</v>
      </c>
      <c r="T2679" s="152" t="s">
        <v>18446</v>
      </c>
      <c r="U2679" s="156">
        <v>33.24</v>
      </c>
      <c r="V2679" s="152" t="s">
        <v>163</v>
      </c>
      <c r="W2679" s="152" t="s">
        <v>166</v>
      </c>
      <c r="X2679" s="155">
        <v>53.671736187900002</v>
      </c>
      <c r="Y2679" s="152" t="s">
        <v>159</v>
      </c>
      <c r="Z2679" s="154">
        <v>41981</v>
      </c>
      <c r="AA2679" s="153" t="s">
        <v>4326</v>
      </c>
      <c r="AB2679" s="152" t="s">
        <v>1224</v>
      </c>
      <c r="AC2679" s="152" t="s">
        <v>175</v>
      </c>
      <c r="AD2679" s="152" t="s">
        <v>272</v>
      </c>
    </row>
    <row r="2680" spans="1:30">
      <c r="A2680" s="189" t="s">
        <v>1966</v>
      </c>
      <c r="B2680" s="189" t="s">
        <v>1967</v>
      </c>
      <c r="C2680" s="154">
        <v>43830</v>
      </c>
      <c r="D2680" s="155">
        <v>1.0722</v>
      </c>
      <c r="E2680" s="155">
        <v>1.1463000000000001</v>
      </c>
      <c r="F2680" s="156">
        <v>1.8656716417911199E-2</v>
      </c>
      <c r="G2680" s="154">
        <v>43829</v>
      </c>
      <c r="H2680" s="155">
        <v>1.0720000000000001</v>
      </c>
      <c r="I2680" s="156">
        <v>4.6657410403506203</v>
      </c>
      <c r="J2680" s="152" t="s">
        <v>18447</v>
      </c>
      <c r="K2680" s="156">
        <v>0.11204481792717499</v>
      </c>
      <c r="L2680" s="156">
        <v>0.58162334176124098</v>
      </c>
      <c r="M2680" s="185">
        <v>1.0841362140263999</v>
      </c>
      <c r="N2680" s="156">
        <v>2.45561981257329</v>
      </c>
      <c r="O2680" s="156">
        <v>4.6657410403506203</v>
      </c>
      <c r="P2680" s="152" t="s">
        <v>18447</v>
      </c>
      <c r="Q2680" s="156">
        <v>12.801948626670701</v>
      </c>
      <c r="R2680" s="152" t="s">
        <v>18448</v>
      </c>
      <c r="S2680" s="157">
        <v>0</v>
      </c>
      <c r="T2680" s="152"/>
      <c r="U2680" s="156">
        <v>15.3301208</v>
      </c>
      <c r="V2680" s="152" t="s">
        <v>163</v>
      </c>
      <c r="W2680" s="152" t="s">
        <v>95</v>
      </c>
      <c r="X2680" s="155">
        <v>8.2773331195999997</v>
      </c>
      <c r="Y2680" s="152" t="s">
        <v>159</v>
      </c>
      <c r="Z2680" s="154">
        <v>42757</v>
      </c>
      <c r="AA2680" s="153" t="s">
        <v>4326</v>
      </c>
      <c r="AB2680" s="152" t="s">
        <v>478</v>
      </c>
      <c r="AC2680" s="152" t="s">
        <v>205</v>
      </c>
      <c r="AD2680" s="152" t="s">
        <v>226</v>
      </c>
    </row>
    <row r="2681" spans="1:30">
      <c r="A2681" s="189" t="s">
        <v>715</v>
      </c>
      <c r="B2681" s="189" t="s">
        <v>716</v>
      </c>
      <c r="C2681" s="154">
        <v>43830</v>
      </c>
      <c r="D2681" s="155">
        <v>1.23</v>
      </c>
      <c r="E2681" s="155">
        <v>1.65</v>
      </c>
      <c r="F2681" s="156">
        <v>0</v>
      </c>
      <c r="G2681" s="154">
        <v>43829</v>
      </c>
      <c r="H2681" s="155">
        <v>1.23</v>
      </c>
      <c r="I2681" s="156">
        <v>4.66446847949328</v>
      </c>
      <c r="J2681" s="152" t="s">
        <v>664</v>
      </c>
      <c r="K2681" s="156">
        <v>0.162866449511402</v>
      </c>
      <c r="L2681" s="156">
        <v>0.49019607843137702</v>
      </c>
      <c r="M2681" s="185">
        <v>1.06817962469885</v>
      </c>
      <c r="N2681" s="156">
        <v>1.99004975124379</v>
      </c>
      <c r="O2681" s="156">
        <v>4.66446847949328</v>
      </c>
      <c r="P2681" s="152" t="s">
        <v>664</v>
      </c>
      <c r="Q2681" s="156">
        <v>8.7035362312087106</v>
      </c>
      <c r="R2681" s="152" t="s">
        <v>784</v>
      </c>
      <c r="S2681" s="156">
        <v>9.94081225335254</v>
      </c>
      <c r="T2681" s="152" t="s">
        <v>6560</v>
      </c>
      <c r="U2681" s="156">
        <v>78.711866000000001</v>
      </c>
      <c r="V2681" s="152" t="s">
        <v>157</v>
      </c>
      <c r="W2681" s="152" t="s">
        <v>158</v>
      </c>
      <c r="X2681" s="155">
        <v>3.4319715892999998</v>
      </c>
      <c r="Y2681" s="152" t="s">
        <v>159</v>
      </c>
      <c r="Z2681" s="154">
        <v>39513</v>
      </c>
      <c r="AA2681" s="153" t="s">
        <v>4326</v>
      </c>
      <c r="AB2681" s="152" t="s">
        <v>701</v>
      </c>
      <c r="AC2681" s="152" t="s">
        <v>209</v>
      </c>
      <c r="AD2681" s="152" t="s">
        <v>162</v>
      </c>
    </row>
    <row r="2682" spans="1:30">
      <c r="A2682" s="189" t="s">
        <v>1943</v>
      </c>
      <c r="B2682" s="189" t="s">
        <v>1944</v>
      </c>
      <c r="C2682" s="154">
        <v>43830</v>
      </c>
      <c r="D2682" s="155">
        <v>1.014</v>
      </c>
      <c r="E2682" s="155">
        <v>1.0962000000000001</v>
      </c>
      <c r="F2682" s="156">
        <v>9.8629056119963494E-3</v>
      </c>
      <c r="G2682" s="154">
        <v>43829</v>
      </c>
      <c r="H2682" s="155">
        <v>1.0139</v>
      </c>
      <c r="I2682" s="156">
        <v>4.6639373699138096</v>
      </c>
      <c r="J2682" s="152" t="s">
        <v>18449</v>
      </c>
      <c r="K2682" s="156">
        <v>0.10859907197158</v>
      </c>
      <c r="L2682" s="156">
        <v>0.56021956777532</v>
      </c>
      <c r="M2682" s="185">
        <v>1.2664847053978501</v>
      </c>
      <c r="N2682" s="156">
        <v>2.53011527533562</v>
      </c>
      <c r="O2682" s="156">
        <v>4.6639373699138096</v>
      </c>
      <c r="P2682" s="152" t="s">
        <v>18449</v>
      </c>
      <c r="Q2682" s="157">
        <v>0</v>
      </c>
      <c r="R2682" s="152"/>
      <c r="S2682" s="157">
        <v>0</v>
      </c>
      <c r="T2682" s="152"/>
      <c r="U2682" s="156">
        <v>9.8852533999999892</v>
      </c>
      <c r="V2682" s="152" t="s">
        <v>157</v>
      </c>
      <c r="W2682" s="152" t="s">
        <v>95</v>
      </c>
      <c r="X2682" s="155">
        <v>50.650069390799999</v>
      </c>
      <c r="Y2682" s="152" t="s">
        <v>159</v>
      </c>
      <c r="Z2682" s="154">
        <v>43165</v>
      </c>
      <c r="AA2682" s="153" t="s">
        <v>4326</v>
      </c>
      <c r="AB2682" s="152" t="s">
        <v>1291</v>
      </c>
      <c r="AC2682" s="152" t="s">
        <v>347</v>
      </c>
      <c r="AD2682" s="152" t="s">
        <v>532</v>
      </c>
    </row>
    <row r="2683" spans="1:30">
      <c r="A2683" s="189" t="s">
        <v>1977</v>
      </c>
      <c r="B2683" s="189" t="s">
        <v>1978</v>
      </c>
      <c r="C2683" s="154">
        <v>43830</v>
      </c>
      <c r="D2683" s="155">
        <v>1.0244</v>
      </c>
      <c r="E2683" s="155">
        <v>1.1364000000000001</v>
      </c>
      <c r="F2683" s="156">
        <v>9.7627648149952902E-3</v>
      </c>
      <c r="G2683" s="154">
        <v>43829</v>
      </c>
      <c r="H2683" s="155">
        <v>1.0243</v>
      </c>
      <c r="I2683" s="156">
        <v>4.6638643031557301</v>
      </c>
      <c r="J2683" s="152" t="s">
        <v>18450</v>
      </c>
      <c r="K2683" s="156">
        <v>0.14664190047904499</v>
      </c>
      <c r="L2683" s="156">
        <v>0.58915946582875101</v>
      </c>
      <c r="M2683" s="185">
        <v>1.3554570594859801</v>
      </c>
      <c r="N2683" s="156">
        <v>2.8062983210527199</v>
      </c>
      <c r="O2683" s="156">
        <v>4.6638643031557301</v>
      </c>
      <c r="P2683" s="152" t="s">
        <v>18450</v>
      </c>
      <c r="Q2683" s="156">
        <v>13.120736069799699</v>
      </c>
      <c r="R2683" s="152" t="s">
        <v>18451</v>
      </c>
      <c r="S2683" s="156">
        <v>13.3229781485896</v>
      </c>
      <c r="T2683" s="152" t="s">
        <v>18452</v>
      </c>
      <c r="U2683" s="156">
        <v>14.0935744</v>
      </c>
      <c r="V2683" s="152" t="s">
        <v>163</v>
      </c>
      <c r="W2683" s="152" t="s">
        <v>158</v>
      </c>
      <c r="X2683" s="155">
        <v>7.3872637219000001</v>
      </c>
      <c r="Y2683" s="152" t="s">
        <v>159</v>
      </c>
      <c r="Z2683" s="154">
        <v>42510</v>
      </c>
      <c r="AA2683" s="153" t="s">
        <v>4326</v>
      </c>
      <c r="AB2683" s="152" t="s">
        <v>1376</v>
      </c>
      <c r="AC2683" s="152" t="s">
        <v>195</v>
      </c>
      <c r="AD2683" s="152" t="s">
        <v>177</v>
      </c>
    </row>
    <row r="2684" spans="1:30">
      <c r="A2684" s="189" t="s">
        <v>2276</v>
      </c>
      <c r="B2684" s="189" t="s">
        <v>2277</v>
      </c>
      <c r="C2684" s="154">
        <v>43830</v>
      </c>
      <c r="D2684" s="155">
        <v>1.2371000000000001</v>
      </c>
      <c r="E2684" s="155">
        <v>1.5570999999999999</v>
      </c>
      <c r="F2684" s="156">
        <v>7.2803753437956406E-2</v>
      </c>
      <c r="G2684" s="154">
        <v>43829</v>
      </c>
      <c r="H2684" s="155">
        <v>1.2362</v>
      </c>
      <c r="I2684" s="156">
        <v>4.6615905245346996</v>
      </c>
      <c r="J2684" s="152" t="s">
        <v>18453</v>
      </c>
      <c r="K2684" s="156">
        <v>0.31625040544923899</v>
      </c>
      <c r="L2684" s="156">
        <v>1.04549538511804</v>
      </c>
      <c r="M2684" s="185">
        <v>1.2771182971756101</v>
      </c>
      <c r="N2684" s="156">
        <v>1.9615923514382301</v>
      </c>
      <c r="O2684" s="156">
        <v>4.6615905245346996</v>
      </c>
      <c r="P2684" s="152" t="s">
        <v>18453</v>
      </c>
      <c r="Q2684" s="156">
        <v>11.25</v>
      </c>
      <c r="R2684" s="152" t="s">
        <v>18454</v>
      </c>
      <c r="S2684" s="156">
        <v>13.3721006868169</v>
      </c>
      <c r="T2684" s="152" t="s">
        <v>18455</v>
      </c>
      <c r="U2684" s="156">
        <v>60.067379320000001</v>
      </c>
      <c r="V2684" s="152" t="s">
        <v>157</v>
      </c>
      <c r="W2684" s="152" t="s">
        <v>158</v>
      </c>
      <c r="X2684" s="155">
        <v>2.4767838288999999</v>
      </c>
      <c r="Y2684" s="152" t="s">
        <v>159</v>
      </c>
      <c r="Z2684" s="154">
        <v>41439</v>
      </c>
      <c r="AA2684" s="153" t="s">
        <v>4326</v>
      </c>
      <c r="AB2684" s="152" t="s">
        <v>2278</v>
      </c>
      <c r="AC2684" s="152" t="s">
        <v>228</v>
      </c>
      <c r="AD2684" s="152" t="s">
        <v>207</v>
      </c>
    </row>
    <row r="2685" spans="1:30">
      <c r="A2685" s="189" t="s">
        <v>1898</v>
      </c>
      <c r="B2685" s="189" t="s">
        <v>1899</v>
      </c>
      <c r="C2685" s="154">
        <v>43830</v>
      </c>
      <c r="D2685" s="155">
        <v>1.0135000000000001</v>
      </c>
      <c r="E2685" s="155">
        <v>1.0488999999999999</v>
      </c>
      <c r="F2685" s="156">
        <v>1.9737491364846201E-2</v>
      </c>
      <c r="G2685" s="154">
        <v>43829</v>
      </c>
      <c r="H2685" s="155">
        <v>1.0133000000000001</v>
      </c>
      <c r="I2685" s="156">
        <v>4.6564632564165302</v>
      </c>
      <c r="J2685" s="152" t="s">
        <v>18456</v>
      </c>
      <c r="K2685" s="156">
        <v>5.9235857439053602E-2</v>
      </c>
      <c r="L2685" s="156">
        <v>0.48203903085143501</v>
      </c>
      <c r="M2685" s="185">
        <v>1.09831021740738</v>
      </c>
      <c r="N2685" s="156">
        <v>2.8098052225728698</v>
      </c>
      <c r="O2685" s="156">
        <v>4.6564632564165302</v>
      </c>
      <c r="P2685" s="152" t="s">
        <v>18456</v>
      </c>
      <c r="Q2685" s="157">
        <v>0</v>
      </c>
      <c r="R2685" s="152"/>
      <c r="S2685" s="157">
        <v>0</v>
      </c>
      <c r="T2685" s="152"/>
      <c r="U2685" s="156">
        <v>4.9389048500000099</v>
      </c>
      <c r="V2685" s="152" t="s">
        <v>157</v>
      </c>
      <c r="W2685" s="152" t="s">
        <v>95</v>
      </c>
      <c r="X2685" s="155">
        <v>10.6944125148</v>
      </c>
      <c r="Y2685" s="152" t="s">
        <v>159</v>
      </c>
      <c r="Z2685" s="154">
        <v>43411</v>
      </c>
      <c r="AA2685" s="153" t="s">
        <v>4326</v>
      </c>
      <c r="AB2685" s="152" t="s">
        <v>1758</v>
      </c>
      <c r="AC2685" s="152" t="s">
        <v>347</v>
      </c>
      <c r="AD2685" s="152" t="s">
        <v>483</v>
      </c>
    </row>
    <row r="2686" spans="1:30">
      <c r="A2686" s="189" t="s">
        <v>18457</v>
      </c>
      <c r="B2686" s="189" t="s">
        <v>18458</v>
      </c>
      <c r="C2686" s="154">
        <v>43830</v>
      </c>
      <c r="D2686" s="155">
        <v>1.5740000000000001</v>
      </c>
      <c r="E2686" s="155">
        <v>1.6890000000000001</v>
      </c>
      <c r="F2686" s="156">
        <v>0.19096117122853101</v>
      </c>
      <c r="G2686" s="154">
        <v>43829</v>
      </c>
      <c r="H2686" s="155">
        <v>1.571</v>
      </c>
      <c r="I2686" s="156">
        <v>4.65425531914895</v>
      </c>
      <c r="J2686" s="152" t="s">
        <v>18459</v>
      </c>
      <c r="K2686" s="156">
        <v>0.962155227710079</v>
      </c>
      <c r="L2686" s="156">
        <v>2.3407022106632098</v>
      </c>
      <c r="M2686" s="185">
        <v>1.8770226537217001</v>
      </c>
      <c r="N2686" s="156">
        <v>1.8770226537217001</v>
      </c>
      <c r="O2686" s="156">
        <v>4.65425531914895</v>
      </c>
      <c r="P2686" s="152" t="s">
        <v>18459</v>
      </c>
      <c r="Q2686" s="156">
        <v>1.6139444803098899</v>
      </c>
      <c r="R2686" s="152" t="s">
        <v>18460</v>
      </c>
      <c r="S2686" s="156">
        <v>5.4253181513730802</v>
      </c>
      <c r="T2686" s="152" t="s">
        <v>18461</v>
      </c>
      <c r="U2686" s="156">
        <v>75.482899000000003</v>
      </c>
      <c r="V2686" s="152" t="s">
        <v>157</v>
      </c>
      <c r="W2686" s="152" t="s">
        <v>158</v>
      </c>
      <c r="X2686" s="155">
        <v>0.7712601577</v>
      </c>
      <c r="Y2686" s="152" t="s">
        <v>159</v>
      </c>
      <c r="Z2686" s="154">
        <v>39966</v>
      </c>
      <c r="AA2686" s="153" t="s">
        <v>4326</v>
      </c>
      <c r="AB2686" s="152" t="s">
        <v>287</v>
      </c>
      <c r="AC2686" s="152" t="s">
        <v>246</v>
      </c>
      <c r="AD2686" s="152" t="s">
        <v>173</v>
      </c>
    </row>
    <row r="2687" spans="1:30">
      <c r="A2687" s="189" t="s">
        <v>18462</v>
      </c>
      <c r="B2687" s="189" t="s">
        <v>18463</v>
      </c>
      <c r="C2687" s="154">
        <v>43830</v>
      </c>
      <c r="D2687" s="155">
        <v>1.2509999999999999</v>
      </c>
      <c r="E2687" s="155">
        <v>2.3540000000000001</v>
      </c>
      <c r="F2687" s="156">
        <v>0.40128410914926399</v>
      </c>
      <c r="G2687" s="154">
        <v>43829</v>
      </c>
      <c r="H2687" s="155">
        <v>1.246</v>
      </c>
      <c r="I2687" s="156">
        <v>4.6512319820556396</v>
      </c>
      <c r="J2687" s="152" t="s">
        <v>18464</v>
      </c>
      <c r="K2687" s="156">
        <v>0.72463768115940697</v>
      </c>
      <c r="L2687" s="156">
        <v>2.60182483327976</v>
      </c>
      <c r="M2687" s="185">
        <v>2.5235441371410401</v>
      </c>
      <c r="N2687" s="156">
        <v>2.7586898805748499</v>
      </c>
      <c r="O2687" s="156">
        <v>4.6512319820556396</v>
      </c>
      <c r="P2687" s="152" t="s">
        <v>18464</v>
      </c>
      <c r="Q2687" s="156">
        <v>11.1013716393373</v>
      </c>
      <c r="R2687" s="152" t="s">
        <v>18465</v>
      </c>
      <c r="S2687" s="156">
        <v>13.1386828552175</v>
      </c>
      <c r="T2687" s="152" t="s">
        <v>18466</v>
      </c>
      <c r="U2687" s="156">
        <v>146.67743419999999</v>
      </c>
      <c r="V2687" s="152" t="s">
        <v>163</v>
      </c>
      <c r="W2687" s="152" t="s">
        <v>158</v>
      </c>
      <c r="X2687" s="155">
        <v>0.27430587210000001</v>
      </c>
      <c r="Y2687" s="152" t="s">
        <v>159</v>
      </c>
      <c r="Z2687" s="154">
        <v>41731</v>
      </c>
      <c r="AA2687" s="153" t="s">
        <v>4326</v>
      </c>
      <c r="AB2687" s="152" t="s">
        <v>3012</v>
      </c>
      <c r="AC2687" s="152" t="s">
        <v>198</v>
      </c>
      <c r="AD2687" s="152" t="s">
        <v>185</v>
      </c>
    </row>
    <row r="2688" spans="1:30">
      <c r="A2688" s="189" t="s">
        <v>18467</v>
      </c>
      <c r="B2688" s="189" t="s">
        <v>18468</v>
      </c>
      <c r="C2688" s="154">
        <v>43830</v>
      </c>
      <c r="D2688" s="155">
        <v>1.1700999999999999</v>
      </c>
      <c r="E2688" s="155">
        <v>1.2672000000000001</v>
      </c>
      <c r="F2688" s="156">
        <v>0</v>
      </c>
      <c r="G2688" s="154">
        <v>43829</v>
      </c>
      <c r="H2688" s="155">
        <v>1.1700999999999999</v>
      </c>
      <c r="I2688" s="156">
        <v>4.6507468026115504</v>
      </c>
      <c r="J2688" s="152" t="s">
        <v>18469</v>
      </c>
      <c r="K2688" s="156">
        <v>0.12835871983567601</v>
      </c>
      <c r="L2688" s="156">
        <v>0.41191109585514402</v>
      </c>
      <c r="M2688" s="185">
        <v>1.071089228643</v>
      </c>
      <c r="N2688" s="156">
        <v>2.5593829432903701</v>
      </c>
      <c r="O2688" s="156">
        <v>4.6507468026115504</v>
      </c>
      <c r="P2688" s="152" t="s">
        <v>18469</v>
      </c>
      <c r="Q2688" s="156">
        <v>10.4898596407303</v>
      </c>
      <c r="R2688" s="152" t="s">
        <v>18470</v>
      </c>
      <c r="S2688" s="157">
        <v>0</v>
      </c>
      <c r="T2688" s="152"/>
      <c r="U2688" s="156">
        <v>13.17476323</v>
      </c>
      <c r="V2688" s="152" t="s">
        <v>163</v>
      </c>
      <c r="W2688" s="152" t="s">
        <v>95</v>
      </c>
      <c r="X2688" s="155">
        <v>0.4995873213</v>
      </c>
      <c r="Y2688" s="152" t="s">
        <v>159</v>
      </c>
      <c r="Z2688" s="154">
        <v>42821</v>
      </c>
      <c r="AA2688" s="153" t="s">
        <v>4326</v>
      </c>
      <c r="AB2688" s="152" t="s">
        <v>1430</v>
      </c>
      <c r="AC2688" s="152" t="s">
        <v>271</v>
      </c>
      <c r="AD2688" s="152" t="s">
        <v>272</v>
      </c>
    </row>
    <row r="2689" spans="1:30">
      <c r="A2689" s="189" t="s">
        <v>18471</v>
      </c>
      <c r="B2689" s="189" t="s">
        <v>18472</v>
      </c>
      <c r="C2689" s="154">
        <v>43830</v>
      </c>
      <c r="D2689" s="155">
        <v>1.0529999999999999</v>
      </c>
      <c r="E2689" s="155">
        <v>1.595</v>
      </c>
      <c r="F2689" s="156">
        <v>9.5057034220519199E-2</v>
      </c>
      <c r="G2689" s="154">
        <v>43826</v>
      </c>
      <c r="H2689" s="155">
        <v>1.052</v>
      </c>
      <c r="I2689" s="156">
        <v>4.6495504039773401</v>
      </c>
      <c r="J2689" s="152" t="s">
        <v>18473</v>
      </c>
      <c r="K2689" s="156">
        <v>0.19029495718363501</v>
      </c>
      <c r="L2689" s="156">
        <v>0.76555023923445098</v>
      </c>
      <c r="M2689" s="185">
        <v>1.6409520749772799</v>
      </c>
      <c r="N2689" s="156">
        <v>2.9325770769075898</v>
      </c>
      <c r="O2689" s="156">
        <v>4.6495504039773401</v>
      </c>
      <c r="P2689" s="152" t="s">
        <v>18473</v>
      </c>
      <c r="Q2689" s="156">
        <v>9.9504263231330494</v>
      </c>
      <c r="R2689" s="152" t="s">
        <v>18474</v>
      </c>
      <c r="S2689" s="156">
        <v>14.3409701100381</v>
      </c>
      <c r="T2689" s="152" t="s">
        <v>18475</v>
      </c>
      <c r="U2689" s="156">
        <v>68.322260600000007</v>
      </c>
      <c r="V2689" s="152" t="s">
        <v>174</v>
      </c>
      <c r="W2689" s="152" t="s">
        <v>197</v>
      </c>
      <c r="X2689" s="155">
        <v>0.10346752889999999</v>
      </c>
      <c r="Y2689" s="152" t="s">
        <v>159</v>
      </c>
      <c r="Z2689" s="154">
        <v>41591</v>
      </c>
      <c r="AA2689" s="153" t="s">
        <v>4326</v>
      </c>
      <c r="AB2689" s="152" t="s">
        <v>1835</v>
      </c>
      <c r="AC2689" s="152" t="s">
        <v>343</v>
      </c>
      <c r="AD2689" s="152" t="s">
        <v>204</v>
      </c>
    </row>
    <row r="2690" spans="1:30">
      <c r="A2690" s="189" t="s">
        <v>2063</v>
      </c>
      <c r="B2690" s="189" t="s">
        <v>2064</v>
      </c>
      <c r="C2690" s="154">
        <v>43830</v>
      </c>
      <c r="D2690" s="155">
        <v>1.1254999999999999</v>
      </c>
      <c r="E2690" s="155">
        <v>1.1254999999999999</v>
      </c>
      <c r="F2690" s="156">
        <v>0.124544079708197</v>
      </c>
      <c r="G2690" s="154">
        <v>43829</v>
      </c>
      <c r="H2690" s="155">
        <v>1.1241000000000001</v>
      </c>
      <c r="I2690" s="156">
        <v>4.64900046490005</v>
      </c>
      <c r="J2690" s="152" t="s">
        <v>18476</v>
      </c>
      <c r="K2690" s="156">
        <v>0.22261798753338799</v>
      </c>
      <c r="L2690" s="156">
        <v>0.68885310431204505</v>
      </c>
      <c r="M2690" s="185">
        <v>1.5977613287597101</v>
      </c>
      <c r="N2690" s="156">
        <v>2.7197225517933798</v>
      </c>
      <c r="O2690" s="156">
        <v>4.64900046490005</v>
      </c>
      <c r="P2690" s="152" t="s">
        <v>18476</v>
      </c>
      <c r="Q2690" s="156">
        <v>15.839851790860401</v>
      </c>
      <c r="R2690" s="152" t="s">
        <v>18477</v>
      </c>
      <c r="S2690" s="157">
        <v>0</v>
      </c>
      <c r="T2690" s="152"/>
      <c r="U2690" s="156">
        <v>12.55</v>
      </c>
      <c r="V2690" s="152" t="s">
        <v>157</v>
      </c>
      <c r="W2690" s="152" t="s">
        <v>95</v>
      </c>
      <c r="X2690" s="155">
        <v>1.1077912741</v>
      </c>
      <c r="Y2690" s="152" t="s">
        <v>159</v>
      </c>
      <c r="Z2690" s="154">
        <v>42907</v>
      </c>
      <c r="AA2690" s="153" t="s">
        <v>4326</v>
      </c>
      <c r="AB2690" s="152" t="s">
        <v>1768</v>
      </c>
      <c r="AC2690" s="152" t="s">
        <v>231</v>
      </c>
      <c r="AD2690" s="152" t="s">
        <v>272</v>
      </c>
    </row>
    <row r="2691" spans="1:30">
      <c r="A2691" s="189" t="s">
        <v>9166</v>
      </c>
      <c r="B2691" s="189" t="s">
        <v>9167</v>
      </c>
      <c r="C2691" s="154">
        <v>43830</v>
      </c>
      <c r="D2691" s="155">
        <v>1.1571</v>
      </c>
      <c r="E2691" s="155">
        <v>1.1571</v>
      </c>
      <c r="F2691" s="156">
        <v>1.7287578874576701E-2</v>
      </c>
      <c r="G2691" s="154">
        <v>43829</v>
      </c>
      <c r="H2691" s="155">
        <v>1.1569</v>
      </c>
      <c r="I2691" s="156">
        <v>4.6486388713032598</v>
      </c>
      <c r="J2691" s="152" t="s">
        <v>12601</v>
      </c>
      <c r="K2691" s="156">
        <v>0.12113870381587501</v>
      </c>
      <c r="L2691" s="156">
        <v>0.41655818797187499</v>
      </c>
      <c r="M2691" s="185">
        <v>0.95096841737915805</v>
      </c>
      <c r="N2691" s="156">
        <v>2.19023227059966</v>
      </c>
      <c r="O2691" s="156">
        <v>4.6486388713032598</v>
      </c>
      <c r="P2691" s="152" t="s">
        <v>12601</v>
      </c>
      <c r="Q2691" s="156">
        <v>7.92836489133476</v>
      </c>
      <c r="R2691" s="152" t="s">
        <v>12602</v>
      </c>
      <c r="S2691" s="156">
        <v>15.536694957563601</v>
      </c>
      <c r="T2691" s="152" t="s">
        <v>12603</v>
      </c>
      <c r="U2691" s="156">
        <v>15.71</v>
      </c>
      <c r="V2691" s="152" t="s">
        <v>163</v>
      </c>
      <c r="W2691" s="152" t="s">
        <v>189</v>
      </c>
      <c r="X2691" s="155">
        <v>0.60860394259999995</v>
      </c>
      <c r="Y2691" s="152" t="s">
        <v>159</v>
      </c>
      <c r="Z2691" s="154">
        <v>42685</v>
      </c>
      <c r="AA2691" s="153" t="s">
        <v>4326</v>
      </c>
      <c r="AB2691" s="152" t="s">
        <v>602</v>
      </c>
      <c r="AC2691" s="152" t="s">
        <v>314</v>
      </c>
      <c r="AD2691" s="152" t="s">
        <v>338</v>
      </c>
    </row>
    <row r="2692" spans="1:30">
      <c r="A2692" s="189" t="s">
        <v>2127</v>
      </c>
      <c r="B2692" s="189" t="s">
        <v>2128</v>
      </c>
      <c r="C2692" s="154">
        <v>43830</v>
      </c>
      <c r="D2692" s="155">
        <v>1.0202</v>
      </c>
      <c r="E2692" s="155">
        <v>1.1002000000000001</v>
      </c>
      <c r="F2692" s="156">
        <v>4.90340296165548E-2</v>
      </c>
      <c r="G2692" s="154">
        <v>43829</v>
      </c>
      <c r="H2692" s="155">
        <v>1.0197000000000001</v>
      </c>
      <c r="I2692" s="156">
        <v>4.6477438526535702</v>
      </c>
      <c r="J2692" s="152" t="s">
        <v>18478</v>
      </c>
      <c r="K2692" s="156">
        <v>0.21611001964637</v>
      </c>
      <c r="L2692" s="156">
        <v>0.79035763683066096</v>
      </c>
      <c r="M2692" s="185">
        <v>1.27192141360036</v>
      </c>
      <c r="N2692" s="156">
        <v>2.458779661406</v>
      </c>
      <c r="O2692" s="156">
        <v>4.6477438526535702</v>
      </c>
      <c r="P2692" s="152" t="s">
        <v>18478</v>
      </c>
      <c r="Q2692" s="157">
        <v>0</v>
      </c>
      <c r="R2692" s="152"/>
      <c r="S2692" s="157">
        <v>0</v>
      </c>
      <c r="T2692" s="152"/>
      <c r="U2692" s="156">
        <v>10.225468599999999</v>
      </c>
      <c r="V2692" s="152" t="s">
        <v>174</v>
      </c>
      <c r="W2692" s="152" t="s">
        <v>95</v>
      </c>
      <c r="X2692" s="155">
        <v>16.459948599000001</v>
      </c>
      <c r="Y2692" s="152" t="s">
        <v>159</v>
      </c>
      <c r="Z2692" s="154">
        <v>43200</v>
      </c>
      <c r="AA2692" s="153" t="s">
        <v>4326</v>
      </c>
      <c r="AB2692" s="152" t="s">
        <v>891</v>
      </c>
      <c r="AC2692" s="152" t="s">
        <v>271</v>
      </c>
      <c r="AD2692" s="152" t="s">
        <v>338</v>
      </c>
    </row>
    <row r="2693" spans="1:30">
      <c r="A2693" s="189" t="s">
        <v>1822</v>
      </c>
      <c r="B2693" s="189" t="s">
        <v>1823</v>
      </c>
      <c r="C2693" s="154">
        <v>43830</v>
      </c>
      <c r="D2693" s="155">
        <v>1.0405</v>
      </c>
      <c r="E2693" s="155">
        <v>1.0528999999999999</v>
      </c>
      <c r="F2693" s="156">
        <v>-9.6098404766488503E-3</v>
      </c>
      <c r="G2693" s="154">
        <v>43829</v>
      </c>
      <c r="H2693" s="155">
        <v>1.0406</v>
      </c>
      <c r="I2693" s="156">
        <v>4.6440545897079399</v>
      </c>
      <c r="J2693" s="152" t="s">
        <v>18479</v>
      </c>
      <c r="K2693" s="156">
        <v>0.16365036580669201</v>
      </c>
      <c r="L2693" s="156">
        <v>0.37622998263552698</v>
      </c>
      <c r="M2693" s="185">
        <v>0.73580138472993495</v>
      </c>
      <c r="N2693" s="156">
        <v>2.3207879341995801</v>
      </c>
      <c r="O2693" s="156">
        <v>4.6440545897079399</v>
      </c>
      <c r="P2693" s="152" t="s">
        <v>18479</v>
      </c>
      <c r="Q2693" s="157">
        <v>0</v>
      </c>
      <c r="R2693" s="152"/>
      <c r="S2693" s="157">
        <v>0</v>
      </c>
      <c r="T2693" s="152"/>
      <c r="U2693" s="156">
        <v>5.3347053500000001</v>
      </c>
      <c r="V2693" s="152" t="s">
        <v>157</v>
      </c>
      <c r="W2693" s="152" t="s">
        <v>95</v>
      </c>
      <c r="X2693" s="155">
        <v>4.3203218980000004</v>
      </c>
      <c r="Y2693" s="152" t="s">
        <v>159</v>
      </c>
      <c r="Z2693" s="154">
        <v>43419</v>
      </c>
      <c r="AA2693" s="153" t="s">
        <v>4326</v>
      </c>
      <c r="AB2693" s="152" t="s">
        <v>684</v>
      </c>
      <c r="AC2693" s="152" t="s">
        <v>325</v>
      </c>
      <c r="AD2693" s="152" t="s">
        <v>170</v>
      </c>
    </row>
    <row r="2694" spans="1:30">
      <c r="A2694" s="189" t="s">
        <v>1958</v>
      </c>
      <c r="B2694" s="189" t="s">
        <v>1959</v>
      </c>
      <c r="C2694" s="154">
        <v>43830</v>
      </c>
      <c r="D2694" s="155">
        <v>1.0337000000000001</v>
      </c>
      <c r="E2694" s="155">
        <v>1.0962000000000001</v>
      </c>
      <c r="F2694" s="156">
        <v>5.8077630432697903E-2</v>
      </c>
      <c r="G2694" s="154">
        <v>43826</v>
      </c>
      <c r="H2694" s="155">
        <v>1.0330999999999999</v>
      </c>
      <c r="I2694" s="156">
        <v>4.6389067725553197</v>
      </c>
      <c r="J2694" s="152" t="s">
        <v>18480</v>
      </c>
      <c r="K2694" s="156">
        <v>0.19383056617168901</v>
      </c>
      <c r="L2694" s="156">
        <v>0.55082685598104897</v>
      </c>
      <c r="M2694" s="185">
        <v>1.02726831977286</v>
      </c>
      <c r="N2694" s="156">
        <v>2.4663772254570802</v>
      </c>
      <c r="O2694" s="156">
        <v>4.6389067725553197</v>
      </c>
      <c r="P2694" s="152" t="s">
        <v>18480</v>
      </c>
      <c r="Q2694" s="157">
        <v>0</v>
      </c>
      <c r="R2694" s="152"/>
      <c r="S2694" s="157">
        <v>0</v>
      </c>
      <c r="T2694" s="152"/>
      <c r="U2694" s="156">
        <v>9.8045757600000201</v>
      </c>
      <c r="V2694" s="152" t="s">
        <v>174</v>
      </c>
      <c r="W2694" s="152" t="s">
        <v>95</v>
      </c>
      <c r="X2694" s="155">
        <v>3.1660752888000001</v>
      </c>
      <c r="Y2694" s="152" t="s">
        <v>159</v>
      </c>
      <c r="Z2694" s="154">
        <v>43249</v>
      </c>
      <c r="AA2694" s="153" t="s">
        <v>4326</v>
      </c>
      <c r="AB2694" s="152" t="s">
        <v>1960</v>
      </c>
      <c r="AC2694" s="152" t="s">
        <v>284</v>
      </c>
      <c r="AD2694" s="152" t="s">
        <v>229</v>
      </c>
    </row>
    <row r="2695" spans="1:30">
      <c r="A2695" s="189" t="s">
        <v>18481</v>
      </c>
      <c r="B2695" s="189" t="s">
        <v>18482</v>
      </c>
      <c r="C2695" s="154">
        <v>43830</v>
      </c>
      <c r="D2695" s="155">
        <v>1.0355000000000001</v>
      </c>
      <c r="E2695" s="155">
        <v>1.0355000000000001</v>
      </c>
      <c r="F2695" s="156">
        <v>4.8309178743977499E-2</v>
      </c>
      <c r="G2695" s="154">
        <v>43826</v>
      </c>
      <c r="H2695" s="155">
        <v>1.0349999999999999</v>
      </c>
      <c r="I2695" s="156">
        <v>4.6382376717865901</v>
      </c>
      <c r="J2695" s="152" t="s">
        <v>18483</v>
      </c>
      <c r="K2695" s="156">
        <v>0.26142525174284897</v>
      </c>
      <c r="L2695" s="156">
        <v>0.75897635496740601</v>
      </c>
      <c r="M2695" s="185">
        <v>1.6890896592359901</v>
      </c>
      <c r="N2695" s="156">
        <v>3.0245746691871398</v>
      </c>
      <c r="O2695" s="156">
        <v>4.6382376717865901</v>
      </c>
      <c r="P2695" s="152" t="s">
        <v>18483</v>
      </c>
      <c r="Q2695" s="156">
        <v>4.0076335877862599</v>
      </c>
      <c r="R2695" s="152" t="s">
        <v>18484</v>
      </c>
      <c r="S2695" s="157">
        <v>0</v>
      </c>
      <c r="T2695" s="152"/>
      <c r="U2695" s="156">
        <v>3.55000000000001</v>
      </c>
      <c r="V2695" s="152" t="s">
        <v>174</v>
      </c>
      <c r="W2695" s="152" t="s">
        <v>95</v>
      </c>
      <c r="X2695" s="155">
        <v>4.1078156400000003E-2</v>
      </c>
      <c r="Y2695" s="152" t="s">
        <v>159</v>
      </c>
      <c r="Z2695" s="154">
        <v>43005</v>
      </c>
      <c r="AA2695" s="153" t="s">
        <v>4326</v>
      </c>
      <c r="AB2695" s="152" t="s">
        <v>1049</v>
      </c>
      <c r="AC2695" s="152" t="s">
        <v>211</v>
      </c>
      <c r="AD2695" s="152" t="s">
        <v>338</v>
      </c>
    </row>
    <row r="2696" spans="1:30">
      <c r="A2696" s="189" t="s">
        <v>2018</v>
      </c>
      <c r="B2696" s="189" t="s">
        <v>2019</v>
      </c>
      <c r="C2696" s="154">
        <v>43830</v>
      </c>
      <c r="D2696" s="155">
        <v>1.0183</v>
      </c>
      <c r="E2696" s="155">
        <v>1.0592999999999999</v>
      </c>
      <c r="F2696" s="156">
        <v>1.9644435713575301E-2</v>
      </c>
      <c r="G2696" s="154">
        <v>43826</v>
      </c>
      <c r="H2696" s="155">
        <v>1.0181</v>
      </c>
      <c r="I2696" s="156">
        <v>4.6372081211762204</v>
      </c>
      <c r="J2696" s="152" t="s">
        <v>18485</v>
      </c>
      <c r="K2696" s="156">
        <v>0.26585269791256</v>
      </c>
      <c r="L2696" s="156">
        <v>0.63247356458146997</v>
      </c>
      <c r="M2696" s="185">
        <v>1.49627071535902</v>
      </c>
      <c r="N2696" s="156">
        <v>2.6822503561292002</v>
      </c>
      <c r="O2696" s="156">
        <v>4.6372081211762204</v>
      </c>
      <c r="P2696" s="152" t="s">
        <v>18485</v>
      </c>
      <c r="Q2696" s="157">
        <v>0</v>
      </c>
      <c r="R2696" s="152"/>
      <c r="S2696" s="157">
        <v>0</v>
      </c>
      <c r="T2696" s="152"/>
      <c r="U2696" s="156">
        <v>6.0393467099999896</v>
      </c>
      <c r="V2696" s="152" t="s">
        <v>174</v>
      </c>
      <c r="W2696" s="152" t="s">
        <v>95</v>
      </c>
      <c r="X2696" s="155">
        <v>60.958729441300001</v>
      </c>
      <c r="Y2696" s="152" t="s">
        <v>159</v>
      </c>
      <c r="Z2696" s="154">
        <v>43390</v>
      </c>
      <c r="AA2696" s="153" t="s">
        <v>4326</v>
      </c>
      <c r="AB2696" s="152" t="s">
        <v>2020</v>
      </c>
      <c r="AC2696" s="152" t="s">
        <v>193</v>
      </c>
      <c r="AD2696" s="152" t="s">
        <v>276</v>
      </c>
    </row>
    <row r="2697" spans="1:30">
      <c r="A2697" s="189" t="s">
        <v>2049</v>
      </c>
      <c r="B2697" s="189" t="s">
        <v>2050</v>
      </c>
      <c r="C2697" s="154">
        <v>43830</v>
      </c>
      <c r="D2697" s="155">
        <v>1.0577000000000001</v>
      </c>
      <c r="E2697" s="155">
        <v>1.1693</v>
      </c>
      <c r="F2697" s="156">
        <v>2.8371477208259301E-2</v>
      </c>
      <c r="G2697" s="154">
        <v>43829</v>
      </c>
      <c r="H2697" s="155">
        <v>1.0573999999999999</v>
      </c>
      <c r="I2697" s="156">
        <v>4.6363763801264897</v>
      </c>
      <c r="J2697" s="152" t="s">
        <v>18486</v>
      </c>
      <c r="K2697" s="156">
        <v>0.14201855709146699</v>
      </c>
      <c r="L2697" s="156">
        <v>0.66329619326636302</v>
      </c>
      <c r="M2697" s="185">
        <v>1.2629241398293101</v>
      </c>
      <c r="N2697" s="156">
        <v>2.4935836006674501</v>
      </c>
      <c r="O2697" s="156">
        <v>4.6363763801264897</v>
      </c>
      <c r="P2697" s="152" t="s">
        <v>18486</v>
      </c>
      <c r="Q2697" s="156">
        <v>12.793875956329501</v>
      </c>
      <c r="R2697" s="152" t="s">
        <v>18487</v>
      </c>
      <c r="S2697" s="156">
        <v>14.9683831866289</v>
      </c>
      <c r="T2697" s="152" t="s">
        <v>18488</v>
      </c>
      <c r="U2697" s="156">
        <v>17.810645260000001</v>
      </c>
      <c r="V2697" s="152" t="s">
        <v>163</v>
      </c>
      <c r="W2697" s="152" t="s">
        <v>166</v>
      </c>
      <c r="X2697" s="155">
        <v>15.853501088</v>
      </c>
      <c r="Y2697" s="152" t="s">
        <v>159</v>
      </c>
      <c r="Z2697" s="154">
        <v>42341</v>
      </c>
      <c r="AA2697" s="153" t="s">
        <v>4326</v>
      </c>
      <c r="AB2697" s="152" t="s">
        <v>1392</v>
      </c>
      <c r="AC2697" s="152" t="s">
        <v>195</v>
      </c>
      <c r="AD2697" s="152" t="s">
        <v>204</v>
      </c>
    </row>
    <row r="2698" spans="1:30">
      <c r="A2698" s="189" t="s">
        <v>18489</v>
      </c>
      <c r="B2698" s="189" t="s">
        <v>18490</v>
      </c>
      <c r="C2698" s="154">
        <v>43830</v>
      </c>
      <c r="D2698" s="155">
        <v>1.0145999999999999</v>
      </c>
      <c r="E2698" s="155">
        <v>1.0637000000000001</v>
      </c>
      <c r="F2698" s="156">
        <v>9.8570724494782599E-3</v>
      </c>
      <c r="G2698" s="154">
        <v>43829</v>
      </c>
      <c r="H2698" s="155">
        <v>1.0145</v>
      </c>
      <c r="I2698" s="156">
        <v>4.6330306240786001</v>
      </c>
      <c r="J2698" s="152" t="s">
        <v>18491</v>
      </c>
      <c r="K2698" s="156">
        <v>0.167834929410594</v>
      </c>
      <c r="L2698" s="156">
        <v>0.51515751931839504</v>
      </c>
      <c r="M2698" s="185">
        <v>1.0255498773673599</v>
      </c>
      <c r="N2698" s="156">
        <v>2.7658353602308701</v>
      </c>
      <c r="O2698" s="156">
        <v>4.6330306240786001</v>
      </c>
      <c r="P2698" s="152" t="s">
        <v>18491</v>
      </c>
      <c r="Q2698" s="157">
        <v>0</v>
      </c>
      <c r="R2698" s="152"/>
      <c r="S2698" s="157">
        <v>0</v>
      </c>
      <c r="T2698" s="152"/>
      <c r="U2698" s="156">
        <v>6.4641086599999804</v>
      </c>
      <c r="V2698" s="152" t="s">
        <v>157</v>
      </c>
      <c r="W2698" s="152" t="s">
        <v>95</v>
      </c>
      <c r="X2698" s="155">
        <v>8.2046720000000003E-4</v>
      </c>
      <c r="Y2698" s="152" t="s">
        <v>159</v>
      </c>
      <c r="Z2698" s="154">
        <v>43306</v>
      </c>
      <c r="AA2698" s="153" t="s">
        <v>4326</v>
      </c>
      <c r="AB2698" s="152" t="s">
        <v>1682</v>
      </c>
      <c r="AC2698" s="152" t="s">
        <v>511</v>
      </c>
      <c r="AD2698" s="152" t="s">
        <v>241</v>
      </c>
    </row>
    <row r="2699" spans="1:30">
      <c r="A2699" s="189" t="s">
        <v>1810</v>
      </c>
      <c r="B2699" s="189" t="s">
        <v>1811</v>
      </c>
      <c r="C2699" s="154">
        <v>43830</v>
      </c>
      <c r="D2699" s="155">
        <v>1.224</v>
      </c>
      <c r="E2699" s="155">
        <v>1.337</v>
      </c>
      <c r="F2699" s="156">
        <v>0</v>
      </c>
      <c r="G2699" s="154">
        <v>43829</v>
      </c>
      <c r="H2699" s="155">
        <v>1.224</v>
      </c>
      <c r="I2699" s="156">
        <v>4.6299142355373304</v>
      </c>
      <c r="J2699" s="152" t="s">
        <v>18492</v>
      </c>
      <c r="K2699" s="156">
        <v>0.16366612111293699</v>
      </c>
      <c r="L2699" s="156">
        <v>0.35074652733405698</v>
      </c>
      <c r="M2699" s="185">
        <v>0.75473222681371199</v>
      </c>
      <c r="N2699" s="156">
        <v>2.2364194654433298</v>
      </c>
      <c r="O2699" s="156">
        <v>4.6299142355373304</v>
      </c>
      <c r="P2699" s="152" t="s">
        <v>18492</v>
      </c>
      <c r="Q2699" s="156">
        <v>12.460356227316099</v>
      </c>
      <c r="R2699" s="152" t="s">
        <v>18493</v>
      </c>
      <c r="S2699" s="156">
        <v>13.630802259170199</v>
      </c>
      <c r="T2699" s="152" t="s">
        <v>18494</v>
      </c>
      <c r="U2699" s="156">
        <v>34.458113599999997</v>
      </c>
      <c r="V2699" s="152" t="s">
        <v>163</v>
      </c>
      <c r="W2699" s="152" t="s">
        <v>166</v>
      </c>
      <c r="X2699" s="155">
        <v>32.551344659599998</v>
      </c>
      <c r="Y2699" s="152" t="s">
        <v>159</v>
      </c>
      <c r="Z2699" s="154">
        <v>41341</v>
      </c>
      <c r="AA2699" s="153" t="s">
        <v>4326</v>
      </c>
      <c r="AB2699" s="152" t="s">
        <v>237</v>
      </c>
      <c r="AC2699" s="152" t="s">
        <v>179</v>
      </c>
      <c r="AD2699" s="152" t="s">
        <v>181</v>
      </c>
    </row>
    <row r="2700" spans="1:30">
      <c r="A2700" s="189" t="s">
        <v>924</v>
      </c>
      <c r="B2700" s="189" t="s">
        <v>925</v>
      </c>
      <c r="C2700" s="154">
        <v>43830</v>
      </c>
      <c r="D2700" s="155">
        <v>1.1209</v>
      </c>
      <c r="E2700" s="155">
        <v>1.8782000000000001</v>
      </c>
      <c r="F2700" s="156">
        <v>0.31322713441919903</v>
      </c>
      <c r="G2700" s="154">
        <v>43829</v>
      </c>
      <c r="H2700" s="155">
        <v>1.1173999999999999</v>
      </c>
      <c r="I2700" s="156">
        <v>4.6298685441877803</v>
      </c>
      <c r="J2700" s="152" t="s">
        <v>764</v>
      </c>
      <c r="K2700" s="156">
        <v>1.2282127698004099</v>
      </c>
      <c r="L2700" s="156">
        <v>3.2897161813490601</v>
      </c>
      <c r="M2700" s="185">
        <v>3.21360789262279</v>
      </c>
      <c r="N2700" s="156">
        <v>4.1535030663445296</v>
      </c>
      <c r="O2700" s="156">
        <v>4.6298685441877803</v>
      </c>
      <c r="P2700" s="152" t="s">
        <v>764</v>
      </c>
      <c r="Q2700" s="156">
        <v>4.4176491484107698</v>
      </c>
      <c r="R2700" s="152" t="s">
        <v>926</v>
      </c>
      <c r="S2700" s="156">
        <v>4.8256417802491702</v>
      </c>
      <c r="T2700" s="152" t="s">
        <v>6561</v>
      </c>
      <c r="U2700" s="156">
        <v>118.72132909</v>
      </c>
      <c r="V2700" s="152" t="s">
        <v>157</v>
      </c>
      <c r="W2700" s="152" t="s">
        <v>186</v>
      </c>
      <c r="X2700" s="155">
        <v>4.3019894110000001</v>
      </c>
      <c r="Y2700" s="152" t="s">
        <v>159</v>
      </c>
      <c r="Z2700" s="154">
        <v>39213</v>
      </c>
      <c r="AA2700" s="153" t="s">
        <v>4326</v>
      </c>
      <c r="AB2700" s="152" t="s">
        <v>6562</v>
      </c>
      <c r="AC2700" s="152" t="s">
        <v>219</v>
      </c>
      <c r="AD2700" s="152" t="s">
        <v>181</v>
      </c>
    </row>
    <row r="2701" spans="1:30">
      <c r="A2701" s="189" t="s">
        <v>1865</v>
      </c>
      <c r="B2701" s="189" t="s">
        <v>1866</v>
      </c>
      <c r="C2701" s="154">
        <v>43830</v>
      </c>
      <c r="D2701" s="155">
        <v>1.0628</v>
      </c>
      <c r="E2701" s="155">
        <v>1.1495</v>
      </c>
      <c r="F2701" s="156">
        <v>1.88217579521829E-2</v>
      </c>
      <c r="G2701" s="154">
        <v>43829</v>
      </c>
      <c r="H2701" s="155">
        <v>1.0626</v>
      </c>
      <c r="I2701" s="156">
        <v>4.6237007080892996</v>
      </c>
      <c r="J2701" s="152" t="s">
        <v>18495</v>
      </c>
      <c r="K2701" s="156">
        <v>0.16021110168692199</v>
      </c>
      <c r="L2701" s="156">
        <v>0.40623523854511001</v>
      </c>
      <c r="M2701" s="185">
        <v>0.94985916078457</v>
      </c>
      <c r="N2701" s="156">
        <v>2.2709889573460198</v>
      </c>
      <c r="O2701" s="156">
        <v>4.6237007080892996</v>
      </c>
      <c r="P2701" s="152" t="s">
        <v>18495</v>
      </c>
      <c r="Q2701" s="156">
        <v>11.8270104101735</v>
      </c>
      <c r="R2701" s="152" t="s">
        <v>18496</v>
      </c>
      <c r="S2701" s="156">
        <v>15.504878888999899</v>
      </c>
      <c r="T2701" s="152" t="s">
        <v>18497</v>
      </c>
      <c r="U2701" s="156">
        <v>15.608833280000001</v>
      </c>
      <c r="V2701" s="152" t="s">
        <v>163</v>
      </c>
      <c r="W2701" s="152" t="s">
        <v>166</v>
      </c>
      <c r="X2701" s="155">
        <v>17.767016987000002</v>
      </c>
      <c r="Y2701" s="152" t="s">
        <v>159</v>
      </c>
      <c r="Z2701" s="154">
        <v>42711</v>
      </c>
      <c r="AA2701" s="153" t="s">
        <v>4326</v>
      </c>
      <c r="AB2701" s="152" t="s">
        <v>281</v>
      </c>
      <c r="AC2701" s="152" t="s">
        <v>215</v>
      </c>
      <c r="AD2701" s="152" t="s">
        <v>1867</v>
      </c>
    </row>
    <row r="2702" spans="1:30">
      <c r="A2702" s="189" t="s">
        <v>1956</v>
      </c>
      <c r="B2702" s="189" t="s">
        <v>1957</v>
      </c>
      <c r="C2702" s="154">
        <v>43830</v>
      </c>
      <c r="D2702" s="155">
        <v>1.0123</v>
      </c>
      <c r="E2702" s="155">
        <v>1.0583</v>
      </c>
      <c r="F2702" s="156">
        <v>5.9306118414542898E-2</v>
      </c>
      <c r="G2702" s="154">
        <v>43826</v>
      </c>
      <c r="H2702" s="155">
        <v>1.0117</v>
      </c>
      <c r="I2702" s="156">
        <v>4.6227175951024702</v>
      </c>
      <c r="J2702" s="152" t="s">
        <v>18498</v>
      </c>
      <c r="K2702" s="156">
        <v>0.23770551936894699</v>
      </c>
      <c r="L2702" s="156">
        <v>0.53342104356808195</v>
      </c>
      <c r="M2702" s="185">
        <v>1.0600943670277201</v>
      </c>
      <c r="N2702" s="156">
        <v>2.3327303787835501</v>
      </c>
      <c r="O2702" s="156">
        <v>4.6227175951024702</v>
      </c>
      <c r="P2702" s="152" t="s">
        <v>18498</v>
      </c>
      <c r="Q2702" s="157">
        <v>0</v>
      </c>
      <c r="R2702" s="152"/>
      <c r="S2702" s="157">
        <v>0</v>
      </c>
      <c r="T2702" s="152"/>
      <c r="U2702" s="156">
        <v>5.9329433400000102</v>
      </c>
      <c r="V2702" s="152" t="s">
        <v>174</v>
      </c>
      <c r="W2702" s="152" t="s">
        <v>95</v>
      </c>
      <c r="X2702" s="155">
        <v>10.1562896367</v>
      </c>
      <c r="Y2702" s="152" t="s">
        <v>159</v>
      </c>
      <c r="Z2702" s="154">
        <v>43328</v>
      </c>
      <c r="AA2702" s="153" t="s">
        <v>4326</v>
      </c>
      <c r="AB2702" s="152" t="s">
        <v>1080</v>
      </c>
      <c r="AC2702" s="152" t="s">
        <v>546</v>
      </c>
      <c r="AD2702" s="152" t="s">
        <v>483</v>
      </c>
    </row>
    <row r="2703" spans="1:30">
      <c r="A2703" s="189" t="s">
        <v>1838</v>
      </c>
      <c r="B2703" s="189" t="s">
        <v>1839</v>
      </c>
      <c r="C2703" s="154">
        <v>43830</v>
      </c>
      <c r="D2703" s="155">
        <v>1.0669999999999999</v>
      </c>
      <c r="E2703" s="155">
        <v>1.1379999999999999</v>
      </c>
      <c r="F2703" s="156">
        <v>9.3808630393976897E-2</v>
      </c>
      <c r="G2703" s="154">
        <v>43829</v>
      </c>
      <c r="H2703" s="155">
        <v>1.0660000000000001</v>
      </c>
      <c r="I2703" s="156">
        <v>4.6217207389329404</v>
      </c>
      <c r="J2703" s="152" t="s">
        <v>18499</v>
      </c>
      <c r="K2703" s="156">
        <v>0.18779342723004699</v>
      </c>
      <c r="L2703" s="156">
        <v>0.376293508936971</v>
      </c>
      <c r="M2703" s="185">
        <v>0.75546731342832996</v>
      </c>
      <c r="N2703" s="156">
        <v>2.2330969777701002</v>
      </c>
      <c r="O2703" s="156">
        <v>4.6217207389329404</v>
      </c>
      <c r="P2703" s="152" t="s">
        <v>18499</v>
      </c>
      <c r="Q2703" s="156">
        <v>11.6104099607759</v>
      </c>
      <c r="R2703" s="152" t="s">
        <v>18500</v>
      </c>
      <c r="S2703" s="157">
        <v>0</v>
      </c>
      <c r="T2703" s="152"/>
      <c r="U2703" s="156">
        <v>14.1774293</v>
      </c>
      <c r="V2703" s="152" t="s">
        <v>157</v>
      </c>
      <c r="W2703" s="152" t="s">
        <v>95</v>
      </c>
      <c r="X2703" s="155">
        <v>0.85600941429999999</v>
      </c>
      <c r="Y2703" s="152" t="s">
        <v>159</v>
      </c>
      <c r="Z2703" s="154">
        <v>42838</v>
      </c>
      <c r="AA2703" s="153" t="s">
        <v>4326</v>
      </c>
      <c r="AB2703" s="152" t="s">
        <v>1840</v>
      </c>
      <c r="AC2703" s="152" t="s">
        <v>369</v>
      </c>
      <c r="AD2703" s="152" t="s">
        <v>173</v>
      </c>
    </row>
    <row r="2704" spans="1:30">
      <c r="A2704" s="189" t="s">
        <v>18501</v>
      </c>
      <c r="B2704" s="189" t="s">
        <v>18502</v>
      </c>
      <c r="C2704" s="154">
        <v>43830</v>
      </c>
      <c r="D2704" s="155">
        <v>1.0459000000000001</v>
      </c>
      <c r="E2704" s="155">
        <v>1.0459000000000001</v>
      </c>
      <c r="F2704" s="156">
        <v>0.45140222819824699</v>
      </c>
      <c r="G2704" s="154">
        <v>43829</v>
      </c>
      <c r="H2704" s="155">
        <v>1.0411999999999999</v>
      </c>
      <c r="I2704" s="156">
        <v>4.6213864159247802</v>
      </c>
      <c r="J2704" s="152" t="s">
        <v>18503</v>
      </c>
      <c r="K2704" s="156">
        <v>1.25859231290542</v>
      </c>
      <c r="L2704" s="156">
        <v>3.1459566074950698</v>
      </c>
      <c r="M2704" s="185">
        <v>2.6297713668923701</v>
      </c>
      <c r="N2704" s="156">
        <v>3.5339536725401</v>
      </c>
      <c r="O2704" s="156">
        <v>4.6213864159247802</v>
      </c>
      <c r="P2704" s="152" t="s">
        <v>18503</v>
      </c>
      <c r="Q2704" s="157">
        <v>0</v>
      </c>
      <c r="R2704" s="152"/>
      <c r="S2704" s="157">
        <v>0</v>
      </c>
      <c r="T2704" s="152"/>
      <c r="U2704" s="156">
        <v>4.5900000000000096</v>
      </c>
      <c r="V2704" s="152" t="s">
        <v>157</v>
      </c>
      <c r="W2704" s="152" t="s">
        <v>95</v>
      </c>
      <c r="X2704" s="155">
        <v>9.8531950000000008E-4</v>
      </c>
      <c r="Y2704" s="152" t="s">
        <v>159</v>
      </c>
      <c r="Z2704" s="154">
        <v>43441</v>
      </c>
      <c r="AA2704" s="153" t="s">
        <v>4326</v>
      </c>
      <c r="AB2704" s="152" t="s">
        <v>4693</v>
      </c>
      <c r="AC2704" s="152" t="s">
        <v>617</v>
      </c>
      <c r="AD2704" s="152" t="s">
        <v>181</v>
      </c>
    </row>
    <row r="2705" spans="1:30">
      <c r="A2705" s="189" t="s">
        <v>2035</v>
      </c>
      <c r="B2705" s="189" t="s">
        <v>2036</v>
      </c>
      <c r="C2705" s="154">
        <v>43830</v>
      </c>
      <c r="D2705" s="155">
        <v>1.0980000000000001</v>
      </c>
      <c r="E2705" s="155">
        <v>1.1415</v>
      </c>
      <c r="F2705" s="156">
        <v>2.7329871549619099E-2</v>
      </c>
      <c r="G2705" s="154">
        <v>43829</v>
      </c>
      <c r="H2705" s="155">
        <v>1.0976999999999999</v>
      </c>
      <c r="I2705" s="156">
        <v>4.6212231015529799</v>
      </c>
      <c r="J2705" s="152" t="s">
        <v>18504</v>
      </c>
      <c r="K2705" s="156">
        <v>0.118537430473246</v>
      </c>
      <c r="L2705" s="156">
        <v>0.63238933186692703</v>
      </c>
      <c r="M2705" s="185">
        <v>1.54441287809108</v>
      </c>
      <c r="N2705" s="156">
        <v>2.85711816869311</v>
      </c>
      <c r="O2705" s="156">
        <v>4.6212231015529799</v>
      </c>
      <c r="P2705" s="152" t="s">
        <v>18504</v>
      </c>
      <c r="Q2705" s="156">
        <v>12.528091901997399</v>
      </c>
      <c r="R2705" s="152" t="s">
        <v>18505</v>
      </c>
      <c r="S2705" s="156">
        <v>14.717925368642801</v>
      </c>
      <c r="T2705" s="152" t="s">
        <v>18506</v>
      </c>
      <c r="U2705" s="156">
        <v>14.362299800000001</v>
      </c>
      <c r="V2705" s="152" t="s">
        <v>163</v>
      </c>
      <c r="W2705" s="152" t="s">
        <v>189</v>
      </c>
      <c r="X2705" s="155">
        <v>11.184317527599999</v>
      </c>
      <c r="Y2705" s="152" t="s">
        <v>159</v>
      </c>
      <c r="Z2705" s="154">
        <v>42578</v>
      </c>
      <c r="AA2705" s="153" t="s">
        <v>4326</v>
      </c>
      <c r="AB2705" s="152" t="s">
        <v>1392</v>
      </c>
      <c r="AC2705" s="152" t="s">
        <v>195</v>
      </c>
      <c r="AD2705" s="152" t="s">
        <v>165</v>
      </c>
    </row>
    <row r="2706" spans="1:30">
      <c r="A2706" s="189" t="s">
        <v>1975</v>
      </c>
      <c r="B2706" s="189" t="s">
        <v>1976</v>
      </c>
      <c r="C2706" s="154">
        <v>43830</v>
      </c>
      <c r="D2706" s="155">
        <v>1.0414000000000001</v>
      </c>
      <c r="E2706" s="155">
        <v>1.0488999999999999</v>
      </c>
      <c r="F2706" s="156">
        <v>1.9208605455248599E-2</v>
      </c>
      <c r="G2706" s="154">
        <v>43829</v>
      </c>
      <c r="H2706" s="155">
        <v>1.0411999999999999</v>
      </c>
      <c r="I2706" s="156">
        <v>4.6181779838468602</v>
      </c>
      <c r="J2706" s="152" t="s">
        <v>18507</v>
      </c>
      <c r="K2706" s="156">
        <v>0.153875745335636</v>
      </c>
      <c r="L2706" s="156">
        <v>0.54064491214520405</v>
      </c>
      <c r="M2706" s="185">
        <v>1.32322670141237</v>
      </c>
      <c r="N2706" s="156">
        <v>2.8543332382337399</v>
      </c>
      <c r="O2706" s="156">
        <v>4.6181779838468602</v>
      </c>
      <c r="P2706" s="152" t="s">
        <v>18507</v>
      </c>
      <c r="Q2706" s="157">
        <v>0</v>
      </c>
      <c r="R2706" s="152"/>
      <c r="S2706" s="157">
        <v>0</v>
      </c>
      <c r="T2706" s="152"/>
      <c r="U2706" s="156">
        <v>4.92157070000001</v>
      </c>
      <c r="V2706" s="152" t="s">
        <v>157</v>
      </c>
      <c r="W2706" s="152" t="s">
        <v>95</v>
      </c>
      <c r="X2706" s="155">
        <v>10.690185248200001</v>
      </c>
      <c r="Y2706" s="152" t="s">
        <v>159</v>
      </c>
      <c r="Z2706" s="154">
        <v>43439</v>
      </c>
      <c r="AA2706" s="153" t="s">
        <v>4326</v>
      </c>
      <c r="AB2706" s="152" t="s">
        <v>1758</v>
      </c>
      <c r="AC2706" s="152" t="s">
        <v>347</v>
      </c>
      <c r="AD2706" s="152" t="s">
        <v>185</v>
      </c>
    </row>
    <row r="2707" spans="1:30">
      <c r="A2707" s="189" t="s">
        <v>1893</v>
      </c>
      <c r="B2707" s="189" t="s">
        <v>1894</v>
      </c>
      <c r="C2707" s="154">
        <v>43830</v>
      </c>
      <c r="D2707" s="155">
        <v>1.1066</v>
      </c>
      <c r="E2707" s="155">
        <v>1.1629</v>
      </c>
      <c r="F2707" s="156">
        <v>1.8076644974688302E-2</v>
      </c>
      <c r="G2707" s="154">
        <v>43829</v>
      </c>
      <c r="H2707" s="155">
        <v>1.1064000000000001</v>
      </c>
      <c r="I2707" s="156">
        <v>4.6172866191453501</v>
      </c>
      <c r="J2707" s="152" t="s">
        <v>18508</v>
      </c>
      <c r="K2707" s="156">
        <v>0.162925416364951</v>
      </c>
      <c r="L2707" s="156">
        <v>0.43588029220430502</v>
      </c>
      <c r="M2707" s="185">
        <v>0.96031067095401001</v>
      </c>
      <c r="N2707" s="156">
        <v>2.3736100665631898</v>
      </c>
      <c r="O2707" s="156">
        <v>4.6172866191453501</v>
      </c>
      <c r="P2707" s="152" t="s">
        <v>18508</v>
      </c>
      <c r="Q2707" s="156">
        <v>14.837163719220801</v>
      </c>
      <c r="R2707" s="152" t="s">
        <v>18509</v>
      </c>
      <c r="S2707" s="157">
        <v>0</v>
      </c>
      <c r="T2707" s="152"/>
      <c r="U2707" s="156">
        <v>16.4967617</v>
      </c>
      <c r="V2707" s="152" t="s">
        <v>163</v>
      </c>
      <c r="W2707" s="152" t="s">
        <v>95</v>
      </c>
      <c r="X2707" s="155">
        <v>37.202802917100001</v>
      </c>
      <c r="Y2707" s="152" t="s">
        <v>159</v>
      </c>
      <c r="Z2707" s="154">
        <v>42809</v>
      </c>
      <c r="AA2707" s="153" t="s">
        <v>4326</v>
      </c>
      <c r="AB2707" s="152" t="s">
        <v>965</v>
      </c>
      <c r="AC2707" s="152" t="s">
        <v>179</v>
      </c>
      <c r="AD2707" s="152" t="s">
        <v>165</v>
      </c>
    </row>
    <row r="2708" spans="1:30">
      <c r="A2708" s="189" t="s">
        <v>1904</v>
      </c>
      <c r="B2708" s="189" t="s">
        <v>1905</v>
      </c>
      <c r="C2708" s="154">
        <v>43830</v>
      </c>
      <c r="D2708" s="155">
        <v>1.1359999999999999</v>
      </c>
      <c r="E2708" s="155">
        <v>1.1442000000000001</v>
      </c>
      <c r="F2708" s="156">
        <v>8.8035918654750505E-3</v>
      </c>
      <c r="G2708" s="154">
        <v>43829</v>
      </c>
      <c r="H2708" s="155">
        <v>1.1358999999999999</v>
      </c>
      <c r="I2708" s="156">
        <v>4.6136845013352801</v>
      </c>
      <c r="J2708" s="152" t="s">
        <v>18510</v>
      </c>
      <c r="K2708" s="156">
        <v>0.14104372355428199</v>
      </c>
      <c r="L2708" s="156">
        <v>0.45985143261405298</v>
      </c>
      <c r="M2708" s="185">
        <v>0.99573257467992204</v>
      </c>
      <c r="N2708" s="156">
        <v>2.49007578491516</v>
      </c>
      <c r="O2708" s="156">
        <v>4.6136845013352801</v>
      </c>
      <c r="P2708" s="152" t="s">
        <v>18510</v>
      </c>
      <c r="Q2708" s="156">
        <v>11.5803948531578</v>
      </c>
      <c r="R2708" s="152" t="s">
        <v>18511</v>
      </c>
      <c r="S2708" s="156">
        <v>14.4946723982805</v>
      </c>
      <c r="T2708" s="152" t="s">
        <v>18512</v>
      </c>
      <c r="U2708" s="156">
        <v>14.5290208</v>
      </c>
      <c r="V2708" s="152" t="s">
        <v>174</v>
      </c>
      <c r="W2708" s="152" t="s">
        <v>189</v>
      </c>
      <c r="X2708" s="155">
        <v>69.770214259400007</v>
      </c>
      <c r="Y2708" s="152" t="s">
        <v>159</v>
      </c>
      <c r="Z2708" s="154">
        <v>42711</v>
      </c>
      <c r="AA2708" s="153" t="s">
        <v>4326</v>
      </c>
      <c r="AB2708" s="152" t="s">
        <v>1399</v>
      </c>
      <c r="AC2708" s="152" t="s">
        <v>215</v>
      </c>
      <c r="AD2708" s="152" t="s">
        <v>207</v>
      </c>
    </row>
    <row r="2709" spans="1:30">
      <c r="A2709" s="189" t="s">
        <v>1917</v>
      </c>
      <c r="B2709" s="189" t="s">
        <v>1918</v>
      </c>
      <c r="C2709" s="154">
        <v>43830</v>
      </c>
      <c r="D2709" s="155">
        <v>1.0362</v>
      </c>
      <c r="E2709" s="155">
        <v>1.1092</v>
      </c>
      <c r="F2709" s="156">
        <v>9.6515780330144792E-3</v>
      </c>
      <c r="G2709" s="154">
        <v>43829</v>
      </c>
      <c r="H2709" s="155">
        <v>1.0361</v>
      </c>
      <c r="I2709" s="156">
        <v>4.61351622199851</v>
      </c>
      <c r="J2709" s="152" t="s">
        <v>18513</v>
      </c>
      <c r="K2709" s="156">
        <v>0.16433059449009499</v>
      </c>
      <c r="L2709" s="156">
        <v>0.48487199379364299</v>
      </c>
      <c r="M2709" s="185">
        <v>0.96009639148936499</v>
      </c>
      <c r="N2709" s="156">
        <v>2.4508856589639501</v>
      </c>
      <c r="O2709" s="156">
        <v>4.61351622199851</v>
      </c>
      <c r="P2709" s="152" t="s">
        <v>18513</v>
      </c>
      <c r="Q2709" s="156">
        <v>12.0904541162228</v>
      </c>
      <c r="R2709" s="152" t="s">
        <v>18514</v>
      </c>
      <c r="S2709" s="156">
        <v>13.1060349384099</v>
      </c>
      <c r="T2709" s="152" t="s">
        <v>18515</v>
      </c>
      <c r="U2709" s="156">
        <v>11.104058119999999</v>
      </c>
      <c r="V2709" s="152" t="s">
        <v>163</v>
      </c>
      <c r="W2709" s="152" t="s">
        <v>158</v>
      </c>
      <c r="X2709" s="155">
        <v>15.968157141700001</v>
      </c>
      <c r="Y2709" s="152" t="s">
        <v>159</v>
      </c>
      <c r="Z2709" s="154">
        <v>42622</v>
      </c>
      <c r="AA2709" s="153" t="s">
        <v>4326</v>
      </c>
      <c r="AB2709" s="152" t="s">
        <v>1212</v>
      </c>
      <c r="AC2709" s="152" t="s">
        <v>270</v>
      </c>
      <c r="AD2709" s="152" t="s">
        <v>247</v>
      </c>
    </row>
    <row r="2710" spans="1:30">
      <c r="A2710" s="189" t="s">
        <v>1836</v>
      </c>
      <c r="B2710" s="189" t="s">
        <v>1837</v>
      </c>
      <c r="C2710" s="154">
        <v>43830</v>
      </c>
      <c r="D2710" s="155">
        <v>1.089</v>
      </c>
      <c r="E2710" s="155">
        <v>1.137</v>
      </c>
      <c r="F2710" s="156">
        <v>0</v>
      </c>
      <c r="G2710" s="154">
        <v>43829</v>
      </c>
      <c r="H2710" s="155">
        <v>1.089</v>
      </c>
      <c r="I2710" s="156">
        <v>4.6120249310027699</v>
      </c>
      <c r="J2710" s="152" t="s">
        <v>18516</v>
      </c>
      <c r="K2710" s="156">
        <v>9.1911764705869703E-2</v>
      </c>
      <c r="L2710" s="156">
        <v>0.36475825242718501</v>
      </c>
      <c r="M2710" s="185">
        <v>0.89908704525288496</v>
      </c>
      <c r="N2710" s="156">
        <v>2.16825795148248</v>
      </c>
      <c r="O2710" s="156">
        <v>4.6120249310027699</v>
      </c>
      <c r="P2710" s="152" t="s">
        <v>18516</v>
      </c>
      <c r="Q2710" s="156">
        <v>13.486298502994</v>
      </c>
      <c r="R2710" s="152" t="s">
        <v>18517</v>
      </c>
      <c r="S2710" s="157">
        <v>0</v>
      </c>
      <c r="T2710" s="152"/>
      <c r="U2710" s="156">
        <v>13.7132711</v>
      </c>
      <c r="V2710" s="152" t="s">
        <v>157</v>
      </c>
      <c r="W2710" s="152" t="s">
        <v>95</v>
      </c>
      <c r="X2710" s="155">
        <v>14.2223426705</v>
      </c>
      <c r="Y2710" s="152" t="s">
        <v>159</v>
      </c>
      <c r="Z2710" s="154">
        <v>42950</v>
      </c>
      <c r="AA2710" s="153" t="s">
        <v>4326</v>
      </c>
      <c r="AB2710" s="152" t="s">
        <v>257</v>
      </c>
      <c r="AC2710" s="152" t="s">
        <v>200</v>
      </c>
      <c r="AD2710" s="152" t="s">
        <v>173</v>
      </c>
    </row>
    <row r="2711" spans="1:30">
      <c r="A2711" s="189" t="s">
        <v>1986</v>
      </c>
      <c r="B2711" s="189" t="s">
        <v>1987</v>
      </c>
      <c r="C2711" s="154">
        <v>43830</v>
      </c>
      <c r="D2711" s="155">
        <v>1.0933999999999999</v>
      </c>
      <c r="E2711" s="155">
        <v>1.0933999999999999</v>
      </c>
      <c r="F2711" s="156">
        <v>5.4904831625177002E-2</v>
      </c>
      <c r="G2711" s="154">
        <v>43826</v>
      </c>
      <c r="H2711" s="155">
        <v>1.0928</v>
      </c>
      <c r="I2711" s="156">
        <v>4.6115575966322302</v>
      </c>
      <c r="J2711" s="152" t="s">
        <v>18518</v>
      </c>
      <c r="K2711" s="156">
        <v>0.201612903225805</v>
      </c>
      <c r="L2711" s="156">
        <v>0.54252873563218595</v>
      </c>
      <c r="M2711" s="185">
        <v>1.1096726465692599</v>
      </c>
      <c r="N2711" s="156">
        <v>2.2251308900523399</v>
      </c>
      <c r="O2711" s="156">
        <v>4.6115575966322302</v>
      </c>
      <c r="P2711" s="152" t="s">
        <v>18518</v>
      </c>
      <c r="Q2711" s="157">
        <v>0</v>
      </c>
      <c r="R2711" s="152"/>
      <c r="S2711" s="157">
        <v>0</v>
      </c>
      <c r="T2711" s="152"/>
      <c r="U2711" s="156">
        <v>9.3399999999999892</v>
      </c>
      <c r="V2711" s="152" t="s">
        <v>174</v>
      </c>
      <c r="W2711" s="152" t="s">
        <v>95</v>
      </c>
      <c r="X2711" s="155">
        <v>5.5151936297999997</v>
      </c>
      <c r="Y2711" s="152" t="s">
        <v>159</v>
      </c>
      <c r="Z2711" s="154">
        <v>43209</v>
      </c>
      <c r="AA2711" s="153" t="s">
        <v>4326</v>
      </c>
      <c r="AB2711" s="152" t="s">
        <v>1596</v>
      </c>
      <c r="AC2711" s="152" t="s">
        <v>570</v>
      </c>
      <c r="AD2711" s="152" t="s">
        <v>207</v>
      </c>
    </row>
    <row r="2712" spans="1:30">
      <c r="A2712" s="189" t="s">
        <v>18519</v>
      </c>
      <c r="B2712" s="189" t="s">
        <v>18520</v>
      </c>
      <c r="C2712" s="154">
        <v>43830</v>
      </c>
      <c r="D2712" s="155">
        <v>1.452</v>
      </c>
      <c r="E2712" s="155">
        <v>1.452</v>
      </c>
      <c r="F2712" s="156">
        <v>0</v>
      </c>
      <c r="G2712" s="154">
        <v>43826</v>
      </c>
      <c r="H2712" s="155">
        <v>1.452</v>
      </c>
      <c r="I2712" s="156">
        <v>4.6109510086455403</v>
      </c>
      <c r="J2712" s="152" t="s">
        <v>18521</v>
      </c>
      <c r="K2712" s="156">
        <v>0.13793103448275901</v>
      </c>
      <c r="L2712" s="156">
        <v>0.27624309392265201</v>
      </c>
      <c r="M2712" s="185">
        <v>0.48442906574393702</v>
      </c>
      <c r="N2712" s="156">
        <v>1.8947368421052599</v>
      </c>
      <c r="O2712" s="156">
        <v>4.6109510086455403</v>
      </c>
      <c r="P2712" s="152" t="s">
        <v>18521</v>
      </c>
      <c r="Q2712" s="156">
        <v>14.061272584446201</v>
      </c>
      <c r="R2712" s="152" t="s">
        <v>18522</v>
      </c>
      <c r="S2712" s="156">
        <v>14.5110410094637</v>
      </c>
      <c r="T2712" s="152" t="s">
        <v>18523</v>
      </c>
      <c r="U2712" s="156">
        <v>45.2</v>
      </c>
      <c r="V2712" s="152" t="s">
        <v>174</v>
      </c>
      <c r="W2712" s="152" t="s">
        <v>197</v>
      </c>
      <c r="X2712" s="155">
        <v>0.61575475879999997</v>
      </c>
      <c r="Y2712" s="152" t="s">
        <v>159</v>
      </c>
      <c r="Z2712" s="154">
        <v>41416</v>
      </c>
      <c r="AA2712" s="153" t="s">
        <v>4326</v>
      </c>
      <c r="AB2712" s="152" t="s">
        <v>288</v>
      </c>
      <c r="AC2712" s="152" t="s">
        <v>219</v>
      </c>
      <c r="AD2712" s="152" t="s">
        <v>165</v>
      </c>
    </row>
    <row r="2713" spans="1:30">
      <c r="A2713" s="189" t="s">
        <v>1785</v>
      </c>
      <c r="B2713" s="189" t="s">
        <v>1786</v>
      </c>
      <c r="C2713" s="154">
        <v>43830</v>
      </c>
      <c r="D2713" s="155">
        <v>1.036</v>
      </c>
      <c r="E2713" s="155">
        <v>1.1403000000000001</v>
      </c>
      <c r="F2713" s="156">
        <v>9.6534414518842006E-3</v>
      </c>
      <c r="G2713" s="154">
        <v>43829</v>
      </c>
      <c r="H2713" s="155">
        <v>1.0359</v>
      </c>
      <c r="I2713" s="156">
        <v>4.6101022118780399</v>
      </c>
      <c r="J2713" s="152" t="s">
        <v>18524</v>
      </c>
      <c r="K2713" s="156">
        <v>9.6618357487950002E-2</v>
      </c>
      <c r="L2713" s="156">
        <v>0.29041626331076897</v>
      </c>
      <c r="M2713" s="185">
        <v>0.86654110151211605</v>
      </c>
      <c r="N2713" s="156">
        <v>2.13931122630225</v>
      </c>
      <c r="O2713" s="156">
        <v>4.6101022118780399</v>
      </c>
      <c r="P2713" s="152" t="s">
        <v>18524</v>
      </c>
      <c r="Q2713" s="156">
        <v>11.650273939883</v>
      </c>
      <c r="R2713" s="152" t="s">
        <v>18525</v>
      </c>
      <c r="S2713" s="156">
        <v>14.461537477513501</v>
      </c>
      <c r="T2713" s="152" t="s">
        <v>18526</v>
      </c>
      <c r="U2713" s="156">
        <v>14.5302144</v>
      </c>
      <c r="V2713" s="152" t="s">
        <v>157</v>
      </c>
      <c r="W2713" s="152" t="s">
        <v>166</v>
      </c>
      <c r="X2713" s="155">
        <v>37.9808040932</v>
      </c>
      <c r="Y2713" s="152" t="s">
        <v>159</v>
      </c>
      <c r="Z2713" s="154">
        <v>42730</v>
      </c>
      <c r="AA2713" s="153" t="s">
        <v>4326</v>
      </c>
      <c r="AB2713" s="152" t="s">
        <v>1787</v>
      </c>
      <c r="AC2713" s="152" t="s">
        <v>202</v>
      </c>
      <c r="AD2713" s="152" t="s">
        <v>207</v>
      </c>
    </row>
    <row r="2714" spans="1:30">
      <c r="A2714" s="189" t="s">
        <v>777</v>
      </c>
      <c r="B2714" s="189" t="s">
        <v>778</v>
      </c>
      <c r="C2714" s="154">
        <v>43830</v>
      </c>
      <c r="D2714" s="155">
        <v>1.2030000000000001</v>
      </c>
      <c r="E2714" s="155">
        <v>1.593</v>
      </c>
      <c r="F2714" s="156">
        <v>0.16652789342214999</v>
      </c>
      <c r="G2714" s="154">
        <v>43829</v>
      </c>
      <c r="H2714" s="155">
        <v>1.2010000000000001</v>
      </c>
      <c r="I2714" s="156">
        <v>4.60869565217393</v>
      </c>
      <c r="J2714" s="152" t="s">
        <v>819</v>
      </c>
      <c r="K2714" s="156">
        <v>0.50125313283207296</v>
      </c>
      <c r="L2714" s="156">
        <v>1.60472972972974</v>
      </c>
      <c r="M2714" s="185">
        <v>2.3829787234042601</v>
      </c>
      <c r="N2714" s="156">
        <v>3.3505154639175299</v>
      </c>
      <c r="O2714" s="156">
        <v>4.60869565217393</v>
      </c>
      <c r="P2714" s="152" t="s">
        <v>819</v>
      </c>
      <c r="Q2714" s="156">
        <v>12.1155638397018</v>
      </c>
      <c r="R2714" s="152" t="s">
        <v>729</v>
      </c>
      <c r="S2714" s="156">
        <v>13.4905660377358</v>
      </c>
      <c r="T2714" s="152" t="s">
        <v>6563</v>
      </c>
      <c r="U2714" s="156">
        <v>67.442201600000004</v>
      </c>
      <c r="V2714" s="152" t="s">
        <v>157</v>
      </c>
      <c r="W2714" s="152" t="s">
        <v>189</v>
      </c>
      <c r="X2714" s="155">
        <v>8.7136986970999999</v>
      </c>
      <c r="Y2714" s="152" t="s">
        <v>159</v>
      </c>
      <c r="Z2714" s="154">
        <v>41754</v>
      </c>
      <c r="AA2714" s="153" t="s">
        <v>4326</v>
      </c>
      <c r="AB2714" s="152" t="s">
        <v>759</v>
      </c>
      <c r="AC2714" s="152" t="s">
        <v>161</v>
      </c>
      <c r="AD2714" s="152" t="s">
        <v>226</v>
      </c>
    </row>
    <row r="2715" spans="1:30">
      <c r="A2715" s="189" t="s">
        <v>1911</v>
      </c>
      <c r="B2715" s="189" t="s">
        <v>1912</v>
      </c>
      <c r="C2715" s="154">
        <v>43830</v>
      </c>
      <c r="D2715" s="155">
        <v>1.0822000000000001</v>
      </c>
      <c r="E2715" s="155">
        <v>1.0822000000000001</v>
      </c>
      <c r="F2715" s="156">
        <v>5.54733727810795E-2</v>
      </c>
      <c r="G2715" s="154">
        <v>43826</v>
      </c>
      <c r="H2715" s="155">
        <v>1.0815999999999999</v>
      </c>
      <c r="I2715" s="156">
        <v>4.6008119079837702</v>
      </c>
      <c r="J2715" s="152" t="s">
        <v>18527</v>
      </c>
      <c r="K2715" s="156">
        <v>0.24082993701372299</v>
      </c>
      <c r="L2715" s="156">
        <v>0.46416635722243899</v>
      </c>
      <c r="M2715" s="185">
        <v>0.77288388118074103</v>
      </c>
      <c r="N2715" s="156">
        <v>2.0269633261054101</v>
      </c>
      <c r="O2715" s="156">
        <v>4.6008119079837702</v>
      </c>
      <c r="P2715" s="152" t="s">
        <v>18527</v>
      </c>
      <c r="Q2715" s="157">
        <v>0</v>
      </c>
      <c r="R2715" s="152"/>
      <c r="S2715" s="157">
        <v>0</v>
      </c>
      <c r="T2715" s="152"/>
      <c r="U2715" s="156">
        <v>8.2200000000000095</v>
      </c>
      <c r="V2715" s="152" t="s">
        <v>174</v>
      </c>
      <c r="W2715" s="152" t="s">
        <v>95</v>
      </c>
      <c r="X2715" s="155">
        <v>15.8249331596</v>
      </c>
      <c r="Y2715" s="152" t="s">
        <v>159</v>
      </c>
      <c r="Z2715" s="154">
        <v>43234</v>
      </c>
      <c r="AA2715" s="153" t="s">
        <v>4326</v>
      </c>
      <c r="AB2715" s="152" t="s">
        <v>1124</v>
      </c>
      <c r="AC2715" s="152" t="s">
        <v>239</v>
      </c>
      <c r="AD2715" s="152" t="s">
        <v>213</v>
      </c>
    </row>
    <row r="2716" spans="1:30">
      <c r="A2716" s="189" t="s">
        <v>1952</v>
      </c>
      <c r="B2716" s="189" t="s">
        <v>1953</v>
      </c>
      <c r="C2716" s="154">
        <v>43830</v>
      </c>
      <c r="D2716" s="155">
        <v>1.0427</v>
      </c>
      <c r="E2716" s="155">
        <v>1.0928</v>
      </c>
      <c r="F2716" s="156">
        <v>2.8779739063699399E-2</v>
      </c>
      <c r="G2716" s="154">
        <v>43829</v>
      </c>
      <c r="H2716" s="155">
        <v>1.0424</v>
      </c>
      <c r="I2716" s="156">
        <v>4.6007698087647304</v>
      </c>
      <c r="J2716" s="152" t="s">
        <v>18528</v>
      </c>
      <c r="K2716" s="156">
        <v>0.17292727447401399</v>
      </c>
      <c r="L2716" s="156">
        <v>0.51089261615576398</v>
      </c>
      <c r="M2716" s="185">
        <v>1.09555295281565</v>
      </c>
      <c r="N2716" s="156">
        <v>2.2411638862036201</v>
      </c>
      <c r="O2716" s="156">
        <v>4.6007698087647304</v>
      </c>
      <c r="P2716" s="152" t="s">
        <v>18528</v>
      </c>
      <c r="Q2716" s="157">
        <v>0</v>
      </c>
      <c r="R2716" s="152"/>
      <c r="S2716" s="157">
        <v>0</v>
      </c>
      <c r="T2716" s="152"/>
      <c r="U2716" s="156">
        <v>9.4571196900000007</v>
      </c>
      <c r="V2716" s="152" t="s">
        <v>174</v>
      </c>
      <c r="W2716" s="152" t="s">
        <v>95</v>
      </c>
      <c r="X2716" s="155">
        <v>51.179505851199998</v>
      </c>
      <c r="Y2716" s="152" t="s">
        <v>159</v>
      </c>
      <c r="Z2716" s="154">
        <v>43262</v>
      </c>
      <c r="AA2716" s="153" t="s">
        <v>4326</v>
      </c>
      <c r="AB2716" s="152" t="s">
        <v>1632</v>
      </c>
      <c r="AC2716" s="152" t="s">
        <v>219</v>
      </c>
      <c r="AD2716" s="152" t="s">
        <v>177</v>
      </c>
    </row>
    <row r="2717" spans="1:30">
      <c r="A2717" s="189" t="s">
        <v>2002</v>
      </c>
      <c r="B2717" s="189" t="s">
        <v>2003</v>
      </c>
      <c r="C2717" s="154">
        <v>43830</v>
      </c>
      <c r="D2717" s="155">
        <v>1.046</v>
      </c>
      <c r="E2717" s="155">
        <v>1.0964</v>
      </c>
      <c r="F2717" s="156">
        <v>1.9124115509658202E-2</v>
      </c>
      <c r="G2717" s="154">
        <v>43826</v>
      </c>
      <c r="H2717" s="155">
        <v>1.0458000000000001</v>
      </c>
      <c r="I2717" s="156">
        <v>4.6000000000000103</v>
      </c>
      <c r="J2717" s="152" t="s">
        <v>18529</v>
      </c>
      <c r="K2717" s="156">
        <v>0.287631831256001</v>
      </c>
      <c r="L2717" s="156">
        <v>0.57692307692307399</v>
      </c>
      <c r="M2717" s="185">
        <v>1.21924241347496</v>
      </c>
      <c r="N2717" s="156">
        <v>2.27917351337463</v>
      </c>
      <c r="O2717" s="156">
        <v>4.6000000000000103</v>
      </c>
      <c r="P2717" s="152" t="s">
        <v>18529</v>
      </c>
      <c r="Q2717" s="157">
        <v>0</v>
      </c>
      <c r="R2717" s="152"/>
      <c r="S2717" s="157">
        <v>0</v>
      </c>
      <c r="T2717" s="152"/>
      <c r="U2717" s="156">
        <v>9.7567799999999991</v>
      </c>
      <c r="V2717" s="152" t="s">
        <v>174</v>
      </c>
      <c r="W2717" s="152" t="s">
        <v>95</v>
      </c>
      <c r="X2717" s="155">
        <v>55.686880404</v>
      </c>
      <c r="Y2717" s="152" t="s">
        <v>159</v>
      </c>
      <c r="Z2717" s="154">
        <v>43138</v>
      </c>
      <c r="AA2717" s="153" t="s">
        <v>4326</v>
      </c>
      <c r="AB2717" s="152" t="s">
        <v>2004</v>
      </c>
      <c r="AC2717" s="152" t="s">
        <v>394</v>
      </c>
      <c r="AD2717" s="152" t="s">
        <v>213</v>
      </c>
    </row>
    <row r="2718" spans="1:30">
      <c r="A2718" s="189" t="s">
        <v>1884</v>
      </c>
      <c r="B2718" s="189" t="s">
        <v>1885</v>
      </c>
      <c r="C2718" s="154">
        <v>43830</v>
      </c>
      <c r="D2718" s="155">
        <v>1.0407</v>
      </c>
      <c r="E2718" s="155">
        <v>1.1467000000000001</v>
      </c>
      <c r="F2718" s="156">
        <v>0</v>
      </c>
      <c r="G2718" s="154">
        <v>43829</v>
      </c>
      <c r="H2718" s="155">
        <v>1.0407</v>
      </c>
      <c r="I2718" s="156">
        <v>4.5957874548956203</v>
      </c>
      <c r="J2718" s="152" t="s">
        <v>18530</v>
      </c>
      <c r="K2718" s="156">
        <v>0.144341801385689</v>
      </c>
      <c r="L2718" s="156">
        <v>0.40520984081042899</v>
      </c>
      <c r="M2718" s="185">
        <v>0.92124857688627104</v>
      </c>
      <c r="N2718" s="156">
        <v>2.3389852324151201</v>
      </c>
      <c r="O2718" s="156">
        <v>4.5957874548956203</v>
      </c>
      <c r="P2718" s="152" t="s">
        <v>18530</v>
      </c>
      <c r="Q2718" s="156">
        <v>12.6274436454359</v>
      </c>
      <c r="R2718" s="152" t="s">
        <v>18531</v>
      </c>
      <c r="S2718" s="157">
        <v>0</v>
      </c>
      <c r="T2718" s="152"/>
      <c r="U2718" s="156">
        <v>15.11651015</v>
      </c>
      <c r="V2718" s="152" t="s">
        <v>174</v>
      </c>
      <c r="W2718" s="152" t="s">
        <v>95</v>
      </c>
      <c r="X2718" s="155">
        <v>31.321842990899999</v>
      </c>
      <c r="Y2718" s="152" t="s">
        <v>159</v>
      </c>
      <c r="Z2718" s="154">
        <v>42817</v>
      </c>
      <c r="AA2718" s="153" t="s">
        <v>4326</v>
      </c>
      <c r="AB2718" s="152" t="s">
        <v>1886</v>
      </c>
      <c r="AC2718" s="152" t="s">
        <v>446</v>
      </c>
      <c r="AD2718" s="152" t="s">
        <v>170</v>
      </c>
    </row>
    <row r="2719" spans="1:30">
      <c r="A2719" s="189" t="s">
        <v>18532</v>
      </c>
      <c r="B2719" s="189" t="s">
        <v>18533</v>
      </c>
      <c r="C2719" s="154">
        <v>43830</v>
      </c>
      <c r="D2719" s="155">
        <v>1.1379999999999999</v>
      </c>
      <c r="E2719" s="155">
        <v>1.1379999999999999</v>
      </c>
      <c r="F2719" s="156">
        <v>8.7950747581344704E-2</v>
      </c>
      <c r="G2719" s="154">
        <v>43829</v>
      </c>
      <c r="H2719" s="155">
        <v>1.137</v>
      </c>
      <c r="I2719" s="156">
        <v>4.5955882352941</v>
      </c>
      <c r="J2719" s="152" t="s">
        <v>18534</v>
      </c>
      <c r="K2719" s="156">
        <v>0.53003533568904604</v>
      </c>
      <c r="L2719" s="156">
        <v>1.3357079252003501</v>
      </c>
      <c r="M2719" s="185">
        <v>1.6979445933869399</v>
      </c>
      <c r="N2719" s="156">
        <v>2.6149684400360602</v>
      </c>
      <c r="O2719" s="156">
        <v>4.5955882352941</v>
      </c>
      <c r="P2719" s="152" t="s">
        <v>18534</v>
      </c>
      <c r="Q2719" s="156">
        <v>6.4546304957904503</v>
      </c>
      <c r="R2719" s="152" t="s">
        <v>18535</v>
      </c>
      <c r="S2719" s="156">
        <v>11.678115799803701</v>
      </c>
      <c r="T2719" s="152" t="s">
        <v>18536</v>
      </c>
      <c r="U2719" s="156">
        <v>13.8</v>
      </c>
      <c r="V2719" s="152" t="s">
        <v>157</v>
      </c>
      <c r="W2719" s="152" t="s">
        <v>166</v>
      </c>
      <c r="X2719" s="155">
        <v>0.14593217929999999</v>
      </c>
      <c r="Y2719" s="152" t="s">
        <v>159</v>
      </c>
      <c r="Z2719" s="154">
        <v>42395</v>
      </c>
      <c r="AA2719" s="153" t="s">
        <v>4326</v>
      </c>
      <c r="AB2719" s="152" t="s">
        <v>836</v>
      </c>
      <c r="AC2719" s="152" t="s">
        <v>248</v>
      </c>
      <c r="AD2719" s="152" t="s">
        <v>162</v>
      </c>
    </row>
    <row r="2720" spans="1:30">
      <c r="A2720" s="189" t="s">
        <v>18537</v>
      </c>
      <c r="B2720" s="189" t="s">
        <v>18538</v>
      </c>
      <c r="C2720" s="154">
        <v>43830</v>
      </c>
      <c r="D2720" s="155">
        <v>1.0896999999999999</v>
      </c>
      <c r="E2720" s="155">
        <v>2.1474000000000002</v>
      </c>
      <c r="F2720" s="156">
        <v>0.13784230839917</v>
      </c>
      <c r="G2720" s="154">
        <v>43829</v>
      </c>
      <c r="H2720" s="155">
        <v>1.0882000000000001</v>
      </c>
      <c r="I2720" s="156">
        <v>4.5943231294764502</v>
      </c>
      <c r="J2720" s="152" t="s">
        <v>710</v>
      </c>
      <c r="K2720" s="156">
        <v>0.46095694662117598</v>
      </c>
      <c r="L2720" s="156">
        <v>1.3485863095238</v>
      </c>
      <c r="M2720" s="185">
        <v>1.6511002683429901</v>
      </c>
      <c r="N2720" s="156">
        <v>3.1326897596062699</v>
      </c>
      <c r="O2720" s="156">
        <v>4.5943231294764502</v>
      </c>
      <c r="P2720" s="152" t="s">
        <v>710</v>
      </c>
      <c r="Q2720" s="156">
        <v>14.768138450580601</v>
      </c>
      <c r="R2720" s="152" t="s">
        <v>622</v>
      </c>
      <c r="S2720" s="156">
        <v>16.5371156165812</v>
      </c>
      <c r="T2720" s="152" t="s">
        <v>18539</v>
      </c>
      <c r="U2720" s="156">
        <v>142.09427522652601</v>
      </c>
      <c r="V2720" s="152" t="s">
        <v>163</v>
      </c>
      <c r="W2720" s="152" t="s">
        <v>166</v>
      </c>
      <c r="X2720" s="155">
        <v>6.6034480594999998</v>
      </c>
      <c r="Y2720" s="152" t="s">
        <v>159</v>
      </c>
      <c r="Z2720" s="154">
        <v>38831</v>
      </c>
      <c r="AA2720" s="153" t="s">
        <v>4326</v>
      </c>
      <c r="AB2720" s="152" t="s">
        <v>18111</v>
      </c>
      <c r="AC2720" s="152" t="s">
        <v>245</v>
      </c>
      <c r="AD2720" s="152" t="s">
        <v>173</v>
      </c>
    </row>
    <row r="2721" spans="1:30">
      <c r="A2721" s="189" t="s">
        <v>1906</v>
      </c>
      <c r="B2721" s="189" t="s">
        <v>1907</v>
      </c>
      <c r="C2721" s="154">
        <v>43830</v>
      </c>
      <c r="D2721" s="155">
        <v>1.139</v>
      </c>
      <c r="E2721" s="155">
        <v>1.139</v>
      </c>
      <c r="F2721" s="156">
        <v>0</v>
      </c>
      <c r="G2721" s="154">
        <v>43829</v>
      </c>
      <c r="H2721" s="155">
        <v>1.139</v>
      </c>
      <c r="I2721" s="156">
        <v>4.5913682277318699</v>
      </c>
      <c r="J2721" s="152" t="s">
        <v>18540</v>
      </c>
      <c r="K2721" s="156">
        <v>0.175901495162709</v>
      </c>
      <c r="L2721" s="156">
        <v>0.440917107583784</v>
      </c>
      <c r="M2721" s="185">
        <v>0.88573959255978796</v>
      </c>
      <c r="N2721" s="156">
        <v>2.1524663677130098</v>
      </c>
      <c r="O2721" s="156">
        <v>4.5913682277318699</v>
      </c>
      <c r="P2721" s="152" t="s">
        <v>18540</v>
      </c>
      <c r="Q2721" s="156">
        <v>10.797665369649801</v>
      </c>
      <c r="R2721" s="152" t="s">
        <v>18541</v>
      </c>
      <c r="S2721" s="156">
        <v>12.4383020730504</v>
      </c>
      <c r="T2721" s="152" t="s">
        <v>18542</v>
      </c>
      <c r="U2721" s="156">
        <v>13.9</v>
      </c>
      <c r="V2721" s="152" t="s">
        <v>157</v>
      </c>
      <c r="W2721" s="152" t="s">
        <v>166</v>
      </c>
      <c r="X2721" s="155">
        <v>8.0655668844000008</v>
      </c>
      <c r="Y2721" s="152" t="s">
        <v>159</v>
      </c>
      <c r="Z2721" s="154">
        <v>42387</v>
      </c>
      <c r="AA2721" s="153" t="s">
        <v>4326</v>
      </c>
      <c r="AB2721" s="152" t="s">
        <v>1908</v>
      </c>
      <c r="AC2721" s="152" t="s">
        <v>269</v>
      </c>
      <c r="AD2721" s="152" t="s">
        <v>181</v>
      </c>
    </row>
    <row r="2722" spans="1:30">
      <c r="A2722" s="189" t="s">
        <v>1954</v>
      </c>
      <c r="B2722" s="189" t="s">
        <v>1955</v>
      </c>
      <c r="C2722" s="154">
        <v>43830</v>
      </c>
      <c r="D2722" s="155">
        <v>1.0219</v>
      </c>
      <c r="E2722" s="155">
        <v>1.1373</v>
      </c>
      <c r="F2722" s="156">
        <v>9.7866510080348492E-3</v>
      </c>
      <c r="G2722" s="154">
        <v>43829</v>
      </c>
      <c r="H2722" s="155">
        <v>1.0218</v>
      </c>
      <c r="I2722" s="156">
        <v>4.5902188219292803</v>
      </c>
      <c r="J2722" s="152" t="s">
        <v>18543</v>
      </c>
      <c r="K2722" s="156">
        <v>0.12737605330199001</v>
      </c>
      <c r="L2722" s="156">
        <v>0.501573564122753</v>
      </c>
      <c r="M2722" s="185">
        <v>1.2180406542287201</v>
      </c>
      <c r="N2722" s="156">
        <v>2.37382896116896</v>
      </c>
      <c r="O2722" s="156">
        <v>4.5902188219292803</v>
      </c>
      <c r="P2722" s="152" t="s">
        <v>18543</v>
      </c>
      <c r="Q2722" s="156">
        <v>12.0112205220859</v>
      </c>
      <c r="R2722" s="152" t="s">
        <v>18544</v>
      </c>
      <c r="S2722" s="157">
        <v>0</v>
      </c>
      <c r="T2722" s="152"/>
      <c r="U2722" s="156">
        <v>14.43634741</v>
      </c>
      <c r="V2722" s="152" t="s">
        <v>157</v>
      </c>
      <c r="W2722" s="152" t="s">
        <v>95</v>
      </c>
      <c r="X2722" s="155">
        <v>81.091326245900007</v>
      </c>
      <c r="Y2722" s="152" t="s">
        <v>159</v>
      </c>
      <c r="Z2722" s="154">
        <v>42782</v>
      </c>
      <c r="AA2722" s="153" t="s">
        <v>4326</v>
      </c>
      <c r="AB2722" s="152" t="s">
        <v>1291</v>
      </c>
      <c r="AC2722" s="152" t="s">
        <v>347</v>
      </c>
      <c r="AD2722" s="152" t="s">
        <v>177</v>
      </c>
    </row>
    <row r="2723" spans="1:30">
      <c r="A2723" s="189" t="s">
        <v>1919</v>
      </c>
      <c r="B2723" s="189" t="s">
        <v>1920</v>
      </c>
      <c r="C2723" s="154">
        <v>43830</v>
      </c>
      <c r="D2723" s="155">
        <v>1.0619000000000001</v>
      </c>
      <c r="E2723" s="155">
        <v>1.0619000000000001</v>
      </c>
      <c r="F2723" s="156">
        <v>3.7682524729152699E-2</v>
      </c>
      <c r="G2723" s="154">
        <v>43829</v>
      </c>
      <c r="H2723" s="155">
        <v>1.0615000000000001</v>
      </c>
      <c r="I2723" s="156">
        <v>4.5897764207623304</v>
      </c>
      <c r="J2723" s="152" t="s">
        <v>18545</v>
      </c>
      <c r="K2723" s="156">
        <v>0.132013201320138</v>
      </c>
      <c r="L2723" s="156">
        <v>0.46357615894040899</v>
      </c>
      <c r="M2723" s="185">
        <v>1.0851975249881101</v>
      </c>
      <c r="N2723" s="156">
        <v>2.3320805627830801</v>
      </c>
      <c r="O2723" s="156">
        <v>4.5897764207623304</v>
      </c>
      <c r="P2723" s="152" t="s">
        <v>18545</v>
      </c>
      <c r="Q2723" s="157">
        <v>0</v>
      </c>
      <c r="R2723" s="152"/>
      <c r="S2723" s="157">
        <v>0</v>
      </c>
      <c r="T2723" s="152"/>
      <c r="U2723" s="156">
        <v>6.1900000000000102</v>
      </c>
      <c r="V2723" s="152" t="s">
        <v>174</v>
      </c>
      <c r="W2723" s="152" t="s">
        <v>95</v>
      </c>
      <c r="X2723" s="155">
        <v>20.713854280100001</v>
      </c>
      <c r="Y2723" s="152" t="s">
        <v>159</v>
      </c>
      <c r="Z2723" s="154">
        <v>43362</v>
      </c>
      <c r="AA2723" s="153" t="s">
        <v>4326</v>
      </c>
      <c r="AB2723" s="152" t="s">
        <v>5310</v>
      </c>
      <c r="AC2723" s="152" t="s">
        <v>268</v>
      </c>
      <c r="AD2723" s="152" t="s">
        <v>483</v>
      </c>
    </row>
    <row r="2724" spans="1:30">
      <c r="A2724" s="189" t="s">
        <v>1902</v>
      </c>
      <c r="B2724" s="189" t="s">
        <v>1903</v>
      </c>
      <c r="C2724" s="154">
        <v>43830</v>
      </c>
      <c r="D2724" s="155">
        <v>1.0382</v>
      </c>
      <c r="E2724" s="155">
        <v>1.1343000000000001</v>
      </c>
      <c r="F2724" s="156">
        <v>1.9267822736013299E-2</v>
      </c>
      <c r="G2724" s="154">
        <v>43829</v>
      </c>
      <c r="H2724" s="155">
        <v>1.038</v>
      </c>
      <c r="I2724" s="156">
        <v>4.5895863343184597</v>
      </c>
      <c r="J2724" s="152" t="s">
        <v>18546</v>
      </c>
      <c r="K2724" s="156">
        <v>0.154350762106884</v>
      </c>
      <c r="L2724" s="156">
        <v>0.43532939924542502</v>
      </c>
      <c r="M2724" s="185">
        <v>0.91908757396984997</v>
      </c>
      <c r="N2724" s="156">
        <v>2.2819511436801299</v>
      </c>
      <c r="O2724" s="156">
        <v>4.5895863343184597</v>
      </c>
      <c r="P2724" s="152" t="s">
        <v>18546</v>
      </c>
      <c r="Q2724" s="156">
        <v>12.164227107939601</v>
      </c>
      <c r="R2724" s="152" t="s">
        <v>18547</v>
      </c>
      <c r="S2724" s="156">
        <v>13.633109092723799</v>
      </c>
      <c r="T2724" s="152" t="s">
        <v>18548</v>
      </c>
      <c r="U2724" s="156">
        <v>13.849012</v>
      </c>
      <c r="V2724" s="152" t="s">
        <v>163</v>
      </c>
      <c r="W2724" s="152" t="s">
        <v>189</v>
      </c>
      <c r="X2724" s="155">
        <v>15.9876596571</v>
      </c>
      <c r="Y2724" s="152" t="s">
        <v>159</v>
      </c>
      <c r="Z2724" s="154">
        <v>42713</v>
      </c>
      <c r="AA2724" s="153" t="s">
        <v>4326</v>
      </c>
      <c r="AB2724" s="152" t="s">
        <v>1875</v>
      </c>
      <c r="AC2724" s="152" t="s">
        <v>175</v>
      </c>
      <c r="AD2724" s="152" t="s">
        <v>247</v>
      </c>
    </row>
    <row r="2725" spans="1:30">
      <c r="A2725" s="189" t="s">
        <v>1937</v>
      </c>
      <c r="B2725" s="189" t="s">
        <v>1938</v>
      </c>
      <c r="C2725" s="154">
        <v>43830</v>
      </c>
      <c r="D2725" s="155">
        <v>1.0451999999999999</v>
      </c>
      <c r="E2725" s="155">
        <v>1.1131</v>
      </c>
      <c r="F2725" s="156">
        <v>3.8284839203660097E-2</v>
      </c>
      <c r="G2725" s="154">
        <v>43829</v>
      </c>
      <c r="H2725" s="155">
        <v>1.0448</v>
      </c>
      <c r="I2725" s="156">
        <v>4.5878061722856396</v>
      </c>
      <c r="J2725" s="152" t="s">
        <v>18549</v>
      </c>
      <c r="K2725" s="156">
        <v>9.5767094426336796E-2</v>
      </c>
      <c r="L2725" s="156">
        <v>0.47914441506021099</v>
      </c>
      <c r="M2725" s="185">
        <v>0.96555017004899801</v>
      </c>
      <c r="N2725" s="156">
        <v>2.1091415426796201</v>
      </c>
      <c r="O2725" s="156">
        <v>4.5878061722856396</v>
      </c>
      <c r="P2725" s="152" t="s">
        <v>18549</v>
      </c>
      <c r="Q2725" s="156">
        <v>9.2104139877423403</v>
      </c>
      <c r="R2725" s="152" t="s">
        <v>18550</v>
      </c>
      <c r="S2725" s="157">
        <v>0</v>
      </c>
      <c r="T2725" s="152"/>
      <c r="U2725" s="156">
        <v>11.5824164</v>
      </c>
      <c r="V2725" s="152" t="s">
        <v>174</v>
      </c>
      <c r="W2725" s="152" t="s">
        <v>95</v>
      </c>
      <c r="X2725" s="155">
        <v>8.5471330939999994</v>
      </c>
      <c r="Y2725" s="152" t="s">
        <v>159</v>
      </c>
      <c r="Z2725" s="154">
        <v>42909</v>
      </c>
      <c r="AA2725" s="153" t="s">
        <v>4326</v>
      </c>
      <c r="AB2725" s="152" t="s">
        <v>1939</v>
      </c>
      <c r="AC2725" s="152" t="s">
        <v>209</v>
      </c>
      <c r="AD2725" s="152" t="s">
        <v>177</v>
      </c>
    </row>
    <row r="2726" spans="1:30">
      <c r="A2726" s="189" t="s">
        <v>1882</v>
      </c>
      <c r="B2726" s="189" t="s">
        <v>1883</v>
      </c>
      <c r="C2726" s="154">
        <v>43830</v>
      </c>
      <c r="D2726" s="155">
        <v>1.0307999999999999</v>
      </c>
      <c r="E2726" s="155">
        <v>1.1223000000000001</v>
      </c>
      <c r="F2726" s="156">
        <v>9.70214417385761E-3</v>
      </c>
      <c r="G2726" s="154">
        <v>43829</v>
      </c>
      <c r="H2726" s="155">
        <v>1.0306999999999999</v>
      </c>
      <c r="I2726" s="156">
        <v>4.5868276523358196</v>
      </c>
      <c r="J2726" s="152" t="s">
        <v>18551</v>
      </c>
      <c r="K2726" s="156">
        <v>0.14573010784026699</v>
      </c>
      <c r="L2726" s="156">
        <v>0.38955979742891</v>
      </c>
      <c r="M2726" s="185">
        <v>0.243113296493152</v>
      </c>
      <c r="N2726" s="156">
        <v>1.7370641559256701</v>
      </c>
      <c r="O2726" s="156">
        <v>4.5868276523358196</v>
      </c>
      <c r="P2726" s="152" t="s">
        <v>18551</v>
      </c>
      <c r="Q2726" s="156">
        <v>12.4385167248429</v>
      </c>
      <c r="R2726" s="152" t="s">
        <v>18552</v>
      </c>
      <c r="S2726" s="157">
        <v>0</v>
      </c>
      <c r="T2726" s="152"/>
      <c r="U2726" s="156">
        <v>12.74210072</v>
      </c>
      <c r="V2726" s="152" t="s">
        <v>174</v>
      </c>
      <c r="W2726" s="152" t="s">
        <v>95</v>
      </c>
      <c r="X2726" s="155">
        <v>30.952304043200002</v>
      </c>
      <c r="Y2726" s="152" t="s">
        <v>159</v>
      </c>
      <c r="Z2726" s="154">
        <v>42990</v>
      </c>
      <c r="AA2726" s="153" t="s">
        <v>4326</v>
      </c>
      <c r="AB2726" s="152" t="s">
        <v>1263</v>
      </c>
      <c r="AC2726" s="152" t="s">
        <v>200</v>
      </c>
      <c r="AD2726" s="152" t="s">
        <v>177</v>
      </c>
    </row>
    <row r="2727" spans="1:30">
      <c r="A2727" s="189" t="s">
        <v>18553</v>
      </c>
      <c r="B2727" s="189" t="s">
        <v>18554</v>
      </c>
      <c r="C2727" s="154">
        <v>43830</v>
      </c>
      <c r="D2727" s="155">
        <v>1.0666</v>
      </c>
      <c r="E2727" s="155">
        <v>1.1387</v>
      </c>
      <c r="F2727" s="156">
        <v>4.6899915580139E-2</v>
      </c>
      <c r="G2727" s="154">
        <v>43829</v>
      </c>
      <c r="H2727" s="155">
        <v>1.0661</v>
      </c>
      <c r="I2727" s="156">
        <v>4.5788997672320404</v>
      </c>
      <c r="J2727" s="152" t="s">
        <v>18555</v>
      </c>
      <c r="K2727" s="156">
        <v>0.16904583020286301</v>
      </c>
      <c r="L2727" s="156">
        <v>0.67012741859365998</v>
      </c>
      <c r="M2727" s="185">
        <v>1.4746645158405201</v>
      </c>
      <c r="N2727" s="156">
        <v>2.6366626949576499</v>
      </c>
      <c r="O2727" s="156">
        <v>4.5788997672320404</v>
      </c>
      <c r="P2727" s="152" t="s">
        <v>18555</v>
      </c>
      <c r="Q2727" s="156">
        <v>11.986932719166701</v>
      </c>
      <c r="R2727" s="152" t="s">
        <v>18556</v>
      </c>
      <c r="S2727" s="157">
        <v>0</v>
      </c>
      <c r="T2727" s="152"/>
      <c r="U2727" s="156">
        <v>14.492897080000001</v>
      </c>
      <c r="V2727" s="152" t="s">
        <v>157</v>
      </c>
      <c r="W2727" s="152" t="s">
        <v>95</v>
      </c>
      <c r="X2727" s="155">
        <v>8.7940700000000002E-4</v>
      </c>
      <c r="Y2727" s="152" t="s">
        <v>159</v>
      </c>
      <c r="Z2727" s="154">
        <v>42815</v>
      </c>
      <c r="AA2727" s="153" t="s">
        <v>4326</v>
      </c>
      <c r="AB2727" s="152" t="s">
        <v>1771</v>
      </c>
      <c r="AC2727" s="152" t="s">
        <v>194</v>
      </c>
      <c r="AD2727" s="152" t="s">
        <v>542</v>
      </c>
    </row>
    <row r="2728" spans="1:30">
      <c r="A2728" s="189" t="s">
        <v>1935</v>
      </c>
      <c r="B2728" s="189" t="s">
        <v>1936</v>
      </c>
      <c r="C2728" s="154">
        <v>43830</v>
      </c>
      <c r="D2728" s="155">
        <v>1.0115000000000001</v>
      </c>
      <c r="E2728" s="155">
        <v>1.1145</v>
      </c>
      <c r="F2728" s="156">
        <v>0</v>
      </c>
      <c r="G2728" s="154">
        <v>43829</v>
      </c>
      <c r="H2728" s="155">
        <v>1.0115000000000001</v>
      </c>
      <c r="I2728" s="156">
        <v>4.5772045892349098</v>
      </c>
      <c r="J2728" s="152" t="s">
        <v>18557</v>
      </c>
      <c r="K2728" s="156">
        <v>0.16835016835018299</v>
      </c>
      <c r="L2728" s="156">
        <v>0.46682558601511398</v>
      </c>
      <c r="M2728" s="185">
        <v>0.91825635185681698</v>
      </c>
      <c r="N2728" s="156">
        <v>2.2940348493094702</v>
      </c>
      <c r="O2728" s="156">
        <v>4.5772045892349098</v>
      </c>
      <c r="P2728" s="152" t="s">
        <v>18557</v>
      </c>
      <c r="Q2728" s="156">
        <v>10.470623748876401</v>
      </c>
      <c r="R2728" s="152" t="s">
        <v>18558</v>
      </c>
      <c r="S2728" s="157">
        <v>0</v>
      </c>
      <c r="T2728" s="152"/>
      <c r="U2728" s="156">
        <v>11.9194405</v>
      </c>
      <c r="V2728" s="152" t="s">
        <v>163</v>
      </c>
      <c r="W2728" s="152" t="s">
        <v>95</v>
      </c>
      <c r="X2728" s="155">
        <v>30.4236158117</v>
      </c>
      <c r="Y2728" s="152" t="s">
        <v>159</v>
      </c>
      <c r="Z2728" s="154">
        <v>42985</v>
      </c>
      <c r="AA2728" s="153" t="s">
        <v>4326</v>
      </c>
      <c r="AB2728" s="152" t="s">
        <v>1758</v>
      </c>
      <c r="AC2728" s="152" t="s">
        <v>347</v>
      </c>
      <c r="AD2728" s="152" t="s">
        <v>170</v>
      </c>
    </row>
    <row r="2729" spans="1:30">
      <c r="A2729" s="189" t="s">
        <v>1868</v>
      </c>
      <c r="B2729" s="189" t="s">
        <v>1869</v>
      </c>
      <c r="C2729" s="154">
        <v>43830</v>
      </c>
      <c r="D2729" s="155">
        <v>1.1040000000000001</v>
      </c>
      <c r="E2729" s="155">
        <v>1.21</v>
      </c>
      <c r="F2729" s="156">
        <v>0</v>
      </c>
      <c r="G2729" s="154">
        <v>43826</v>
      </c>
      <c r="H2729" s="155">
        <v>1.1040000000000001</v>
      </c>
      <c r="I2729" s="156">
        <v>4.5743062068965701</v>
      </c>
      <c r="J2729" s="152" t="s">
        <v>18559</v>
      </c>
      <c r="K2729" s="156">
        <v>9.0661831368990503E-2</v>
      </c>
      <c r="L2729" s="156">
        <v>0.36363636363635099</v>
      </c>
      <c r="M2729" s="185">
        <v>1.00636394447186</v>
      </c>
      <c r="N2729" s="156">
        <v>2.2221812882479099</v>
      </c>
      <c r="O2729" s="156">
        <v>4.5743062068965701</v>
      </c>
      <c r="P2729" s="152" t="s">
        <v>18559</v>
      </c>
      <c r="Q2729" s="156">
        <v>13.7956803001876</v>
      </c>
      <c r="R2729" s="152" t="s">
        <v>18560</v>
      </c>
      <c r="S2729" s="156">
        <v>16.416694049903999</v>
      </c>
      <c r="T2729" s="152" t="s">
        <v>18561</v>
      </c>
      <c r="U2729" s="156">
        <v>21.306195200000001</v>
      </c>
      <c r="V2729" s="152" t="s">
        <v>174</v>
      </c>
      <c r="W2729" s="152" t="s">
        <v>197</v>
      </c>
      <c r="X2729" s="155">
        <v>9.9020295880999996</v>
      </c>
      <c r="Y2729" s="152" t="s">
        <v>159</v>
      </c>
      <c r="Z2729" s="154">
        <v>42431</v>
      </c>
      <c r="AA2729" s="153" t="s">
        <v>4326</v>
      </c>
      <c r="AB2729" s="152" t="s">
        <v>909</v>
      </c>
      <c r="AC2729" s="152" t="s">
        <v>412</v>
      </c>
      <c r="AD2729" s="152" t="s">
        <v>183</v>
      </c>
    </row>
    <row r="2730" spans="1:30">
      <c r="A2730" s="189" t="s">
        <v>2078</v>
      </c>
      <c r="B2730" s="189" t="s">
        <v>2079</v>
      </c>
      <c r="C2730" s="154">
        <v>43830</v>
      </c>
      <c r="D2730" s="155">
        <v>1.0261</v>
      </c>
      <c r="E2730" s="155">
        <v>1.1367</v>
      </c>
      <c r="F2730" s="156">
        <v>-1.9487479294534701E-2</v>
      </c>
      <c r="G2730" s="154">
        <v>43829</v>
      </c>
      <c r="H2730" s="155">
        <v>1.0263</v>
      </c>
      <c r="I2730" s="156">
        <v>4.5731400896391703</v>
      </c>
      <c r="J2730" s="152" t="s">
        <v>18562</v>
      </c>
      <c r="K2730" s="156">
        <v>9.7486193342955094E-2</v>
      </c>
      <c r="L2730" s="156">
        <v>0.64362926915616803</v>
      </c>
      <c r="M2730" s="185">
        <v>1.24540073458052</v>
      </c>
      <c r="N2730" s="156">
        <v>2.41664338738352</v>
      </c>
      <c r="O2730" s="156">
        <v>4.5731400896391703</v>
      </c>
      <c r="P2730" s="152" t="s">
        <v>18562</v>
      </c>
      <c r="Q2730" s="156">
        <v>13.390096903868599</v>
      </c>
      <c r="R2730" s="152" t="s">
        <v>18563</v>
      </c>
      <c r="S2730" s="156">
        <v>13.341669380460701</v>
      </c>
      <c r="T2730" s="152" t="s">
        <v>18564</v>
      </c>
      <c r="U2730" s="156">
        <v>14.157729399999999</v>
      </c>
      <c r="V2730" s="152" t="s">
        <v>157</v>
      </c>
      <c r="W2730" s="152" t="s">
        <v>189</v>
      </c>
      <c r="X2730" s="155">
        <v>166.85645664270001</v>
      </c>
      <c r="Y2730" s="152" t="s">
        <v>159</v>
      </c>
      <c r="Z2730" s="154">
        <v>42705</v>
      </c>
      <c r="AA2730" s="153" t="s">
        <v>4326</v>
      </c>
      <c r="AB2730" s="152" t="s">
        <v>2080</v>
      </c>
      <c r="AC2730" s="152" t="s">
        <v>196</v>
      </c>
      <c r="AD2730" s="152" t="s">
        <v>181</v>
      </c>
    </row>
    <row r="2731" spans="1:30">
      <c r="A2731" s="189" t="s">
        <v>1876</v>
      </c>
      <c r="B2731" s="189" t="s">
        <v>1877</v>
      </c>
      <c r="C2731" s="154">
        <v>43830</v>
      </c>
      <c r="D2731" s="155">
        <v>1.0740000000000001</v>
      </c>
      <c r="E2731" s="155">
        <v>1.304</v>
      </c>
      <c r="F2731" s="156">
        <v>0</v>
      </c>
      <c r="G2731" s="154">
        <v>43829</v>
      </c>
      <c r="H2731" s="155">
        <v>1.0740000000000001</v>
      </c>
      <c r="I2731" s="156">
        <v>4.5708644883652196</v>
      </c>
      <c r="J2731" s="152" t="s">
        <v>18565</v>
      </c>
      <c r="K2731" s="156">
        <v>9.3196644920798197E-2</v>
      </c>
      <c r="L2731" s="156">
        <v>0.36561552725243301</v>
      </c>
      <c r="M2731" s="185">
        <v>0.99739969469804701</v>
      </c>
      <c r="N2731" s="156">
        <v>2.47181428878124</v>
      </c>
      <c r="O2731" s="156">
        <v>4.5708644883652196</v>
      </c>
      <c r="P2731" s="152" t="s">
        <v>18565</v>
      </c>
      <c r="Q2731" s="156">
        <v>12.248186030664399</v>
      </c>
      <c r="R2731" s="152" t="s">
        <v>18566</v>
      </c>
      <c r="S2731" s="156">
        <v>16.1051721585903</v>
      </c>
      <c r="T2731" s="152" t="s">
        <v>18567</v>
      </c>
      <c r="U2731" s="156">
        <v>31.779370400000001</v>
      </c>
      <c r="V2731" s="152" t="s">
        <v>157</v>
      </c>
      <c r="W2731" s="152" t="s">
        <v>197</v>
      </c>
      <c r="X2731" s="155">
        <v>23.245487656400002</v>
      </c>
      <c r="Y2731" s="152" t="s">
        <v>159</v>
      </c>
      <c r="Z2731" s="154">
        <v>41968</v>
      </c>
      <c r="AA2731" s="153" t="s">
        <v>4326</v>
      </c>
      <c r="AB2731" s="152" t="s">
        <v>1878</v>
      </c>
      <c r="AC2731" s="152" t="s">
        <v>412</v>
      </c>
      <c r="AD2731" s="152" t="s">
        <v>181</v>
      </c>
    </row>
    <row r="2732" spans="1:30">
      <c r="A2732" s="189" t="s">
        <v>2041</v>
      </c>
      <c r="B2732" s="189" t="s">
        <v>2042</v>
      </c>
      <c r="C2732" s="154">
        <v>43830</v>
      </c>
      <c r="D2732" s="155">
        <v>1.0743</v>
      </c>
      <c r="E2732" s="155">
        <v>1.0987</v>
      </c>
      <c r="F2732" s="156">
        <v>2.7932960893856901E-2</v>
      </c>
      <c r="G2732" s="154">
        <v>43826</v>
      </c>
      <c r="H2732" s="155">
        <v>1.0740000000000001</v>
      </c>
      <c r="I2732" s="156">
        <v>4.5685715549215304</v>
      </c>
      <c r="J2732" s="152" t="s">
        <v>18568</v>
      </c>
      <c r="K2732" s="156">
        <v>0.121155638397034</v>
      </c>
      <c r="L2732" s="156">
        <v>0.58988764044944297</v>
      </c>
      <c r="M2732" s="185">
        <v>1.3681668293546001</v>
      </c>
      <c r="N2732" s="156">
        <v>2.4997454496231502</v>
      </c>
      <c r="O2732" s="156">
        <v>4.5685715549215304</v>
      </c>
      <c r="P2732" s="152" t="s">
        <v>18568</v>
      </c>
      <c r="Q2732" s="157">
        <v>0</v>
      </c>
      <c r="R2732" s="152"/>
      <c r="S2732" s="157">
        <v>0</v>
      </c>
      <c r="T2732" s="152"/>
      <c r="U2732" s="156">
        <v>9.9538529899999997</v>
      </c>
      <c r="V2732" s="152" t="s">
        <v>174</v>
      </c>
      <c r="W2732" s="152" t="s">
        <v>95</v>
      </c>
      <c r="X2732" s="155">
        <v>61.425145263499999</v>
      </c>
      <c r="Y2732" s="152" t="s">
        <v>159</v>
      </c>
      <c r="Z2732" s="154">
        <v>43139</v>
      </c>
      <c r="AA2732" s="153" t="s">
        <v>4326</v>
      </c>
      <c r="AB2732" s="152" t="s">
        <v>1018</v>
      </c>
      <c r="AC2732" s="152" t="s">
        <v>195</v>
      </c>
      <c r="AD2732" s="152" t="s">
        <v>213</v>
      </c>
    </row>
    <row r="2733" spans="1:30">
      <c r="A2733" s="189" t="s">
        <v>2007</v>
      </c>
      <c r="B2733" s="189" t="s">
        <v>2008</v>
      </c>
      <c r="C2733" s="154">
        <v>43830</v>
      </c>
      <c r="D2733" s="155">
        <v>1.1013999999999999</v>
      </c>
      <c r="E2733" s="155">
        <v>1.1013999999999999</v>
      </c>
      <c r="F2733" s="156">
        <v>9.0801779714872397E-3</v>
      </c>
      <c r="G2733" s="154">
        <v>43829</v>
      </c>
      <c r="H2733" s="155">
        <v>1.1012999999999999</v>
      </c>
      <c r="I2733" s="156">
        <v>4.5666002088673698</v>
      </c>
      <c r="J2733" s="152" t="s">
        <v>18569</v>
      </c>
      <c r="K2733" s="156">
        <v>0.14548099654481</v>
      </c>
      <c r="L2733" s="156">
        <v>0.55692504336711302</v>
      </c>
      <c r="M2733" s="185">
        <v>1.02733443404879</v>
      </c>
      <c r="N2733" s="156">
        <v>2.29404662394353</v>
      </c>
      <c r="O2733" s="156">
        <v>4.5666002088673698</v>
      </c>
      <c r="P2733" s="152" t="s">
        <v>18569</v>
      </c>
      <c r="Q2733" s="157">
        <v>0</v>
      </c>
      <c r="R2733" s="152"/>
      <c r="S2733" s="157">
        <v>0</v>
      </c>
      <c r="T2733" s="152"/>
      <c r="U2733" s="156">
        <v>10.14</v>
      </c>
      <c r="V2733" s="152" t="s">
        <v>174</v>
      </c>
      <c r="W2733" s="152" t="s">
        <v>95</v>
      </c>
      <c r="X2733" s="155">
        <v>85.354867980600005</v>
      </c>
      <c r="Y2733" s="152" t="s">
        <v>159</v>
      </c>
      <c r="Z2733" s="154">
        <v>43119</v>
      </c>
      <c r="AA2733" s="153" t="s">
        <v>4326</v>
      </c>
      <c r="AB2733" s="152" t="s">
        <v>1887</v>
      </c>
      <c r="AC2733" s="152" t="s">
        <v>200</v>
      </c>
      <c r="AD2733" s="152" t="s">
        <v>241</v>
      </c>
    </row>
    <row r="2734" spans="1:30">
      <c r="A2734" s="189" t="s">
        <v>18570</v>
      </c>
      <c r="B2734" s="189" t="s">
        <v>18571</v>
      </c>
      <c r="C2734" s="154">
        <v>43830</v>
      </c>
      <c r="D2734" s="155">
        <v>3.9832999999999998</v>
      </c>
      <c r="E2734" s="155">
        <v>3.9832999999999998</v>
      </c>
      <c r="F2734" s="156">
        <v>1.50651568031846E-2</v>
      </c>
      <c r="G2734" s="154">
        <v>43829</v>
      </c>
      <c r="H2734" s="155">
        <v>3.9826999999999999</v>
      </c>
      <c r="I2734" s="156">
        <v>4.5655894917137196</v>
      </c>
      <c r="J2734" s="152" t="s">
        <v>18572</v>
      </c>
      <c r="K2734" s="156">
        <v>1.1528987531425401</v>
      </c>
      <c r="L2734" s="156">
        <v>3.2156923714759502</v>
      </c>
      <c r="M2734" s="185">
        <v>4.5156454915031397</v>
      </c>
      <c r="N2734" s="156">
        <v>4.3723253026522402</v>
      </c>
      <c r="O2734" s="156">
        <v>4.5655894917137196</v>
      </c>
      <c r="P2734" s="152" t="s">
        <v>18572</v>
      </c>
      <c r="Q2734" s="157">
        <v>0</v>
      </c>
      <c r="R2734" s="152"/>
      <c r="S2734" s="157">
        <v>0</v>
      </c>
      <c r="T2734" s="152"/>
      <c r="U2734" s="156">
        <v>12.94129321</v>
      </c>
      <c r="V2734" s="152" t="s">
        <v>163</v>
      </c>
      <c r="W2734" s="152" t="s">
        <v>95</v>
      </c>
      <c r="X2734" s="155">
        <v>6.6686265000000002E-3</v>
      </c>
      <c r="Y2734" s="152" t="s">
        <v>159</v>
      </c>
      <c r="Z2734" s="154">
        <v>43417</v>
      </c>
      <c r="AA2734" s="153" t="s">
        <v>4326</v>
      </c>
      <c r="AB2734" s="152" t="s">
        <v>18218</v>
      </c>
      <c r="AC2734" s="152" t="s">
        <v>464</v>
      </c>
      <c r="AD2734" s="152" t="s">
        <v>229</v>
      </c>
    </row>
    <row r="2735" spans="1:30">
      <c r="A2735" s="189" t="s">
        <v>1873</v>
      </c>
      <c r="B2735" s="189" t="s">
        <v>1874</v>
      </c>
      <c r="C2735" s="154">
        <v>43830</v>
      </c>
      <c r="D2735" s="155">
        <v>1.0324</v>
      </c>
      <c r="E2735" s="155">
        <v>1.1142000000000001</v>
      </c>
      <c r="F2735" s="156">
        <v>9.6871064613026098E-3</v>
      </c>
      <c r="G2735" s="154">
        <v>43829</v>
      </c>
      <c r="H2735" s="155">
        <v>1.0323</v>
      </c>
      <c r="I2735" s="156">
        <v>4.5649370390740103</v>
      </c>
      <c r="J2735" s="152" t="s">
        <v>18573</v>
      </c>
      <c r="K2735" s="156">
        <v>0.15521924718667299</v>
      </c>
      <c r="L2735" s="156">
        <v>0.35967726256441901</v>
      </c>
      <c r="M2735" s="185">
        <v>0.74624961488585295</v>
      </c>
      <c r="N2735" s="156">
        <v>2.2319263783343399</v>
      </c>
      <c r="O2735" s="156">
        <v>4.5649370390740103</v>
      </c>
      <c r="P2735" s="152" t="s">
        <v>18573</v>
      </c>
      <c r="Q2735" s="156">
        <v>11.879753181825899</v>
      </c>
      <c r="R2735" s="152" t="s">
        <v>18574</v>
      </c>
      <c r="S2735" s="156">
        <v>12.510918743708499</v>
      </c>
      <c r="T2735" s="152" t="s">
        <v>18575</v>
      </c>
      <c r="U2735" s="156">
        <v>11.768346680000001</v>
      </c>
      <c r="V2735" s="152" t="s">
        <v>163</v>
      </c>
      <c r="W2735" s="152" t="s">
        <v>158</v>
      </c>
      <c r="X2735" s="155">
        <v>10.469611757999999</v>
      </c>
      <c r="Y2735" s="152" t="s">
        <v>159</v>
      </c>
      <c r="Z2735" s="154">
        <v>42549</v>
      </c>
      <c r="AA2735" s="153" t="s">
        <v>4326</v>
      </c>
      <c r="AB2735" s="152" t="s">
        <v>1875</v>
      </c>
      <c r="AC2735" s="152" t="s">
        <v>175</v>
      </c>
      <c r="AD2735" s="152" t="s">
        <v>247</v>
      </c>
    </row>
    <row r="2736" spans="1:30">
      <c r="A2736" s="189" t="s">
        <v>1961</v>
      </c>
      <c r="B2736" s="189" t="s">
        <v>1962</v>
      </c>
      <c r="C2736" s="154">
        <v>43830</v>
      </c>
      <c r="D2736" s="155">
        <v>1.1112</v>
      </c>
      <c r="E2736" s="155">
        <v>1.1112</v>
      </c>
      <c r="F2736" s="156">
        <v>1.8001800180016E-2</v>
      </c>
      <c r="G2736" s="154">
        <v>43829</v>
      </c>
      <c r="H2736" s="155">
        <v>1.111</v>
      </c>
      <c r="I2736" s="156">
        <v>4.5638468053072296</v>
      </c>
      <c r="J2736" s="152" t="s">
        <v>18576</v>
      </c>
      <c r="K2736" s="156">
        <v>0.13517166801838801</v>
      </c>
      <c r="L2736" s="156">
        <v>0.479247671579696</v>
      </c>
      <c r="M2736" s="185">
        <v>1.11930111930112</v>
      </c>
      <c r="N2736" s="156">
        <v>2.19810539869402</v>
      </c>
      <c r="O2736" s="156">
        <v>4.5638468053072296</v>
      </c>
      <c r="P2736" s="152" t="s">
        <v>18576</v>
      </c>
      <c r="Q2736" s="156">
        <v>9.6398618648248497</v>
      </c>
      <c r="R2736" s="152" t="s">
        <v>18577</v>
      </c>
      <c r="S2736" s="157">
        <v>0</v>
      </c>
      <c r="T2736" s="152"/>
      <c r="U2736" s="156">
        <v>11.12</v>
      </c>
      <c r="V2736" s="152" t="s">
        <v>157</v>
      </c>
      <c r="W2736" s="152" t="s">
        <v>95</v>
      </c>
      <c r="X2736" s="155">
        <v>1.3057882448</v>
      </c>
      <c r="Y2736" s="152" t="s">
        <v>159</v>
      </c>
      <c r="Z2736" s="154">
        <v>42950</v>
      </c>
      <c r="AA2736" s="153" t="s">
        <v>4326</v>
      </c>
      <c r="AB2736" s="152" t="s">
        <v>1963</v>
      </c>
      <c r="AC2736" s="152" t="s">
        <v>171</v>
      </c>
      <c r="AD2736" s="152" t="s">
        <v>272</v>
      </c>
    </row>
    <row r="2737" spans="1:30">
      <c r="A2737" s="189" t="s">
        <v>18578</v>
      </c>
      <c r="B2737" s="189" t="s">
        <v>18579</v>
      </c>
      <c r="C2737" s="154">
        <v>43830</v>
      </c>
      <c r="D2737" s="155">
        <v>1.123</v>
      </c>
      <c r="E2737" s="155">
        <v>1.149</v>
      </c>
      <c r="F2737" s="156">
        <v>0</v>
      </c>
      <c r="G2737" s="154">
        <v>43829</v>
      </c>
      <c r="H2737" s="155">
        <v>1.123</v>
      </c>
      <c r="I2737" s="156">
        <v>4.5623836126629298</v>
      </c>
      <c r="J2737" s="152" t="s">
        <v>18580</v>
      </c>
      <c r="K2737" s="156">
        <v>0.17841213202497599</v>
      </c>
      <c r="L2737" s="156">
        <v>0.35746201966040803</v>
      </c>
      <c r="M2737" s="185">
        <v>1.1711711711711501</v>
      </c>
      <c r="N2737" s="156">
        <v>2.4635036496350202</v>
      </c>
      <c r="O2737" s="156">
        <v>4.5623836126629298</v>
      </c>
      <c r="P2737" s="152" t="s">
        <v>18580</v>
      </c>
      <c r="Q2737" s="156">
        <v>13.3074422162604</v>
      </c>
      <c r="R2737" s="152" t="s">
        <v>18581</v>
      </c>
      <c r="S2737" s="156">
        <v>14.098579009901</v>
      </c>
      <c r="T2737" s="152" t="s">
        <v>18582</v>
      </c>
      <c r="U2737" s="156">
        <v>15.2395648</v>
      </c>
      <c r="V2737" s="152" t="s">
        <v>157</v>
      </c>
      <c r="W2737" s="152" t="s">
        <v>166</v>
      </c>
      <c r="X2737" s="155">
        <v>0.60957714740000002</v>
      </c>
      <c r="Y2737" s="152" t="s">
        <v>159</v>
      </c>
      <c r="Z2737" s="154">
        <v>42423</v>
      </c>
      <c r="AA2737" s="153" t="s">
        <v>4326</v>
      </c>
      <c r="AB2737" s="152" t="s">
        <v>4837</v>
      </c>
      <c r="AC2737" s="152" t="s">
        <v>404</v>
      </c>
      <c r="AD2737" s="152" t="s">
        <v>177</v>
      </c>
    </row>
    <row r="2738" spans="1:30">
      <c r="A2738" s="189" t="s">
        <v>1964</v>
      </c>
      <c r="B2738" s="189" t="s">
        <v>1965</v>
      </c>
      <c r="C2738" s="154">
        <v>43830</v>
      </c>
      <c r="D2738" s="155">
        <v>1.1560999999999999</v>
      </c>
      <c r="E2738" s="155">
        <v>1.3997999999999999</v>
      </c>
      <c r="F2738" s="156">
        <v>2.5956047759125699E-2</v>
      </c>
      <c r="G2738" s="154">
        <v>43829</v>
      </c>
      <c r="H2738" s="155">
        <v>1.1557999999999999</v>
      </c>
      <c r="I2738" s="156">
        <v>4.5607522724996503</v>
      </c>
      <c r="J2738" s="152" t="s">
        <v>18583</v>
      </c>
      <c r="K2738" s="156">
        <v>0.17329520838748899</v>
      </c>
      <c r="L2738" s="156">
        <v>0.47801147227532598</v>
      </c>
      <c r="M2738" s="185">
        <v>1.0108245297663101</v>
      </c>
      <c r="N2738" s="156">
        <v>2.2136245965782502</v>
      </c>
      <c r="O2738" s="156">
        <v>4.5607522724996503</v>
      </c>
      <c r="P2738" s="152" t="s">
        <v>18583</v>
      </c>
      <c r="Q2738" s="156">
        <v>11.0266783114535</v>
      </c>
      <c r="R2738" s="152" t="s">
        <v>18584</v>
      </c>
      <c r="S2738" s="156">
        <v>12.181920158856199</v>
      </c>
      <c r="T2738" s="152" t="s">
        <v>18585</v>
      </c>
      <c r="U2738" s="156">
        <v>41.237037479999998</v>
      </c>
      <c r="V2738" s="152" t="s">
        <v>157</v>
      </c>
      <c r="W2738" s="152" t="s">
        <v>189</v>
      </c>
      <c r="X2738" s="155">
        <v>10.976141592999999</v>
      </c>
      <c r="Y2738" s="152" t="s">
        <v>159</v>
      </c>
      <c r="Z2738" s="154">
        <v>41173</v>
      </c>
      <c r="AA2738" s="153" t="s">
        <v>4326</v>
      </c>
      <c r="AB2738" s="152" t="s">
        <v>577</v>
      </c>
      <c r="AC2738" s="152" t="s">
        <v>314</v>
      </c>
      <c r="AD2738" s="152" t="s">
        <v>181</v>
      </c>
    </row>
    <row r="2739" spans="1:30">
      <c r="A2739" s="189" t="s">
        <v>1928</v>
      </c>
      <c r="B2739" s="189" t="s">
        <v>1929</v>
      </c>
      <c r="C2739" s="154">
        <v>43830</v>
      </c>
      <c r="D2739" s="155">
        <v>1.0591999999999999</v>
      </c>
      <c r="E2739" s="155">
        <v>1.1213</v>
      </c>
      <c r="F2739" s="156">
        <v>9.4419790388175703E-3</v>
      </c>
      <c r="G2739" s="154">
        <v>43829</v>
      </c>
      <c r="H2739" s="155">
        <v>1.0590999999999999</v>
      </c>
      <c r="I2739" s="156">
        <v>4.5583514481698302</v>
      </c>
      <c r="J2739" s="152" t="s">
        <v>18586</v>
      </c>
      <c r="K2739" s="156">
        <v>0.141817150420712</v>
      </c>
      <c r="L2739" s="156">
        <v>0.44570886676150401</v>
      </c>
      <c r="M2739" s="185">
        <v>0.99163514120876195</v>
      </c>
      <c r="N2739" s="156">
        <v>2.29865456451587</v>
      </c>
      <c r="O2739" s="156">
        <v>4.5583514481698302</v>
      </c>
      <c r="P2739" s="152" t="s">
        <v>18586</v>
      </c>
      <c r="Q2739" s="156">
        <v>11.8111970943578</v>
      </c>
      <c r="R2739" s="152" t="s">
        <v>18587</v>
      </c>
      <c r="S2739" s="156">
        <v>11.6638277827425</v>
      </c>
      <c r="T2739" s="152" t="s">
        <v>18588</v>
      </c>
      <c r="U2739" s="156">
        <v>12.45664096</v>
      </c>
      <c r="V2739" s="152" t="s">
        <v>163</v>
      </c>
      <c r="W2739" s="152" t="s">
        <v>186</v>
      </c>
      <c r="X2739" s="155">
        <v>17.737432943599998</v>
      </c>
      <c r="Y2739" s="152" t="s">
        <v>159</v>
      </c>
      <c r="Z2739" s="154">
        <v>42711</v>
      </c>
      <c r="AA2739" s="153" t="s">
        <v>4326</v>
      </c>
      <c r="AB2739" s="152" t="s">
        <v>1483</v>
      </c>
      <c r="AC2739" s="152" t="s">
        <v>215</v>
      </c>
      <c r="AD2739" s="152" t="s">
        <v>170</v>
      </c>
    </row>
    <row r="2740" spans="1:30">
      <c r="A2740" s="189" t="s">
        <v>18589</v>
      </c>
      <c r="B2740" s="189" t="s">
        <v>18590</v>
      </c>
      <c r="C2740" s="154">
        <v>43830</v>
      </c>
      <c r="D2740" s="155">
        <v>1.216</v>
      </c>
      <c r="E2740" s="155">
        <v>1.4390000000000001</v>
      </c>
      <c r="F2740" s="156">
        <v>0</v>
      </c>
      <c r="G2740" s="154">
        <v>43829</v>
      </c>
      <c r="H2740" s="155">
        <v>1.216</v>
      </c>
      <c r="I2740" s="156">
        <v>4.5571797076526197</v>
      </c>
      <c r="J2740" s="152" t="s">
        <v>18591</v>
      </c>
      <c r="K2740" s="156">
        <v>0.16474464579900699</v>
      </c>
      <c r="L2740" s="156">
        <v>0.495867768595044</v>
      </c>
      <c r="M2740" s="185">
        <v>0.91286307053941196</v>
      </c>
      <c r="N2740" s="156">
        <v>2.0990764063811902</v>
      </c>
      <c r="O2740" s="156">
        <v>4.5571797076526197</v>
      </c>
      <c r="P2740" s="152" t="s">
        <v>18591</v>
      </c>
      <c r="Q2740" s="156">
        <v>8.2813891362422201</v>
      </c>
      <c r="R2740" s="152" t="s">
        <v>18592</v>
      </c>
      <c r="S2740" s="156">
        <v>10.2462646574674</v>
      </c>
      <c r="T2740" s="152" t="s">
        <v>18593</v>
      </c>
      <c r="U2740" s="156">
        <v>9.5606870870870697</v>
      </c>
      <c r="V2740" s="152" t="s">
        <v>157</v>
      </c>
      <c r="W2740" s="152" t="s">
        <v>158</v>
      </c>
      <c r="X2740" s="155">
        <v>0.14158242709999999</v>
      </c>
      <c r="Y2740" s="152" t="s">
        <v>159</v>
      </c>
      <c r="Z2740" s="154">
        <v>42402</v>
      </c>
      <c r="AA2740" s="153" t="s">
        <v>4326</v>
      </c>
      <c r="AB2740" s="152" t="s">
        <v>18182</v>
      </c>
      <c r="AC2740" s="152" t="s">
        <v>217</v>
      </c>
      <c r="AD2740" s="152" t="s">
        <v>272</v>
      </c>
    </row>
    <row r="2741" spans="1:30">
      <c r="A2741" s="189" t="s">
        <v>4090</v>
      </c>
      <c r="B2741" s="189" t="s">
        <v>4091</v>
      </c>
      <c r="C2741" s="154">
        <v>43830</v>
      </c>
      <c r="D2741" s="155">
        <v>1.0985</v>
      </c>
      <c r="E2741" s="155">
        <v>1.1485000000000001</v>
      </c>
      <c r="F2741" s="156">
        <v>3.6426554958546298E-2</v>
      </c>
      <c r="G2741" s="154">
        <v>43829</v>
      </c>
      <c r="H2741" s="155">
        <v>1.0981000000000001</v>
      </c>
      <c r="I2741" s="156">
        <v>4.5564283636363401</v>
      </c>
      <c r="J2741" s="152" t="s">
        <v>4131</v>
      </c>
      <c r="K2741" s="156">
        <v>0.20981572705709201</v>
      </c>
      <c r="L2741" s="156">
        <v>0.65054059006779896</v>
      </c>
      <c r="M2741" s="185">
        <v>0.14581970882192399</v>
      </c>
      <c r="N2741" s="156">
        <v>0.22805623960469701</v>
      </c>
      <c r="O2741" s="156">
        <v>4.5564283636363401</v>
      </c>
      <c r="P2741" s="152" t="s">
        <v>4131</v>
      </c>
      <c r="Q2741" s="156">
        <v>8.1957396048918092</v>
      </c>
      <c r="R2741" s="152" t="s">
        <v>6969</v>
      </c>
      <c r="S2741" s="156">
        <v>12.426267057673501</v>
      </c>
      <c r="T2741" s="152" t="s">
        <v>6970</v>
      </c>
      <c r="U2741" s="156">
        <v>15.012071199999999</v>
      </c>
      <c r="V2741" s="152" t="s">
        <v>174</v>
      </c>
      <c r="W2741" s="152" t="s">
        <v>166</v>
      </c>
      <c r="X2741" s="155">
        <v>2.751052563</v>
      </c>
      <c r="Y2741" s="152" t="s">
        <v>159</v>
      </c>
      <c r="Z2741" s="154">
        <v>42503</v>
      </c>
      <c r="AA2741" s="153" t="s">
        <v>4326</v>
      </c>
      <c r="AB2741" s="152" t="s">
        <v>1732</v>
      </c>
      <c r="AC2741" s="152" t="s">
        <v>325</v>
      </c>
      <c r="AD2741" s="152" t="s">
        <v>532</v>
      </c>
    </row>
    <row r="2742" spans="1:30">
      <c r="A2742" s="189" t="s">
        <v>2156</v>
      </c>
      <c r="B2742" s="189" t="s">
        <v>2157</v>
      </c>
      <c r="C2742" s="154">
        <v>43830</v>
      </c>
      <c r="D2742" s="155">
        <v>1.0113000000000001</v>
      </c>
      <c r="E2742" s="155">
        <v>1.0455000000000001</v>
      </c>
      <c r="F2742" s="156">
        <v>1.97804371476407E-2</v>
      </c>
      <c r="G2742" s="154">
        <v>43829</v>
      </c>
      <c r="H2742" s="155">
        <v>1.0111000000000001</v>
      </c>
      <c r="I2742" s="156">
        <v>4.5562512492504501</v>
      </c>
      <c r="J2742" s="152" t="s">
        <v>18594</v>
      </c>
      <c r="K2742" s="156">
        <v>0.13862758688979801</v>
      </c>
      <c r="L2742" s="156">
        <v>0.74697326204442405</v>
      </c>
      <c r="M2742" s="185">
        <v>1.3997190307865099</v>
      </c>
      <c r="N2742" s="156">
        <v>2.74106806472845</v>
      </c>
      <c r="O2742" s="156">
        <v>4.5562512492504501</v>
      </c>
      <c r="P2742" s="152" t="s">
        <v>18594</v>
      </c>
      <c r="Q2742" s="157">
        <v>0</v>
      </c>
      <c r="R2742" s="152"/>
      <c r="S2742" s="157">
        <v>0</v>
      </c>
      <c r="T2742" s="152"/>
      <c r="U2742" s="156">
        <v>4.6189850000000003</v>
      </c>
      <c r="V2742" s="152" t="s">
        <v>157</v>
      </c>
      <c r="W2742" s="152" t="s">
        <v>95</v>
      </c>
      <c r="X2742" s="155">
        <v>16.499422866100002</v>
      </c>
      <c r="Y2742" s="152" t="s">
        <v>159</v>
      </c>
      <c r="Z2742" s="154">
        <v>43455</v>
      </c>
      <c r="AA2742" s="153" t="s">
        <v>4326</v>
      </c>
      <c r="AB2742" s="152" t="s">
        <v>2158</v>
      </c>
      <c r="AC2742" s="152" t="s">
        <v>265</v>
      </c>
      <c r="AD2742" s="152" t="s">
        <v>207</v>
      </c>
    </row>
    <row r="2743" spans="1:30">
      <c r="A2743" s="189" t="s">
        <v>1888</v>
      </c>
      <c r="B2743" s="189" t="s">
        <v>1889</v>
      </c>
      <c r="C2743" s="154">
        <v>43830</v>
      </c>
      <c r="D2743" s="155">
        <v>1.0840000000000001</v>
      </c>
      <c r="E2743" s="155">
        <v>1.444</v>
      </c>
      <c r="F2743" s="156">
        <v>0</v>
      </c>
      <c r="G2743" s="154">
        <v>43829</v>
      </c>
      <c r="H2743" s="155">
        <v>1.0840000000000001</v>
      </c>
      <c r="I2743" s="156">
        <v>4.5523946168551204</v>
      </c>
      <c r="J2743" s="152" t="s">
        <v>18595</v>
      </c>
      <c r="K2743" s="156">
        <v>0.18484288354898201</v>
      </c>
      <c r="L2743" s="156">
        <v>0.37037037037036702</v>
      </c>
      <c r="M2743" s="185">
        <v>0.74261866733797799</v>
      </c>
      <c r="N2743" s="156">
        <v>2.0547806419962402</v>
      </c>
      <c r="O2743" s="156">
        <v>4.5523946168551204</v>
      </c>
      <c r="P2743" s="152" t="s">
        <v>18595</v>
      </c>
      <c r="Q2743" s="156">
        <v>11.9422882847373</v>
      </c>
      <c r="R2743" s="152" t="s">
        <v>18596</v>
      </c>
      <c r="S2743" s="156">
        <v>13.1517709371581</v>
      </c>
      <c r="T2743" s="152" t="s">
        <v>18597</v>
      </c>
      <c r="U2743" s="156">
        <v>52.405413600000003</v>
      </c>
      <c r="V2743" s="152" t="s">
        <v>157</v>
      </c>
      <c r="W2743" s="152" t="s">
        <v>166</v>
      </c>
      <c r="X2743" s="155">
        <v>9.0875985120999996</v>
      </c>
      <c r="Y2743" s="152" t="s">
        <v>159</v>
      </c>
      <c r="Z2743" s="154">
        <v>41493</v>
      </c>
      <c r="AA2743" s="153" t="s">
        <v>4326</v>
      </c>
      <c r="AB2743" s="152" t="s">
        <v>1614</v>
      </c>
      <c r="AC2743" s="152" t="s">
        <v>269</v>
      </c>
      <c r="AD2743" s="152" t="s">
        <v>181</v>
      </c>
    </row>
    <row r="2744" spans="1:30">
      <c r="A2744" s="189" t="s">
        <v>2776</v>
      </c>
      <c r="B2744" s="189" t="s">
        <v>2777</v>
      </c>
      <c r="C2744" s="154">
        <v>43830</v>
      </c>
      <c r="D2744" s="155">
        <v>1.0458000000000001</v>
      </c>
      <c r="E2744" s="155">
        <v>1.0458000000000001</v>
      </c>
      <c r="F2744" s="156">
        <v>0.20120724346076399</v>
      </c>
      <c r="G2744" s="154">
        <v>43829</v>
      </c>
      <c r="H2744" s="155">
        <v>1.0437000000000001</v>
      </c>
      <c r="I2744" s="156">
        <v>4.5486354093771997</v>
      </c>
      <c r="J2744" s="152" t="s">
        <v>18598</v>
      </c>
      <c r="K2744" s="156">
        <v>0.68354674111871605</v>
      </c>
      <c r="L2744" s="156">
        <v>1.49456521739131</v>
      </c>
      <c r="M2744" s="185">
        <v>1.6919486581096901</v>
      </c>
      <c r="N2744" s="156">
        <v>3.36034789484088</v>
      </c>
      <c r="O2744" s="156">
        <v>4.5486354093771997</v>
      </c>
      <c r="P2744" s="152" t="s">
        <v>18598</v>
      </c>
      <c r="Q2744" s="157">
        <v>0</v>
      </c>
      <c r="R2744" s="152"/>
      <c r="S2744" s="157">
        <v>0</v>
      </c>
      <c r="T2744" s="152"/>
      <c r="U2744" s="156">
        <v>4.5800000000000098</v>
      </c>
      <c r="V2744" s="152" t="s">
        <v>157</v>
      </c>
      <c r="W2744" s="152" t="s">
        <v>95</v>
      </c>
      <c r="X2744" s="155">
        <v>0.95857887480000004</v>
      </c>
      <c r="Y2744" s="152" t="s">
        <v>159</v>
      </c>
      <c r="Z2744" s="154">
        <v>43460</v>
      </c>
      <c r="AA2744" s="153" t="s">
        <v>4326</v>
      </c>
      <c r="AB2744" s="152" t="s">
        <v>15926</v>
      </c>
      <c r="AC2744" s="152" t="s">
        <v>270</v>
      </c>
      <c r="AD2744" s="152" t="s">
        <v>185</v>
      </c>
    </row>
    <row r="2745" spans="1:30">
      <c r="A2745" s="189" t="s">
        <v>1879</v>
      </c>
      <c r="B2745" s="189" t="s">
        <v>1880</v>
      </c>
      <c r="C2745" s="154">
        <v>43830</v>
      </c>
      <c r="D2745" s="155">
        <v>1.1102000000000001</v>
      </c>
      <c r="E2745" s="155">
        <v>1.1102000000000001</v>
      </c>
      <c r="F2745" s="156">
        <v>1.8018018018015999E-2</v>
      </c>
      <c r="G2745" s="154">
        <v>43829</v>
      </c>
      <c r="H2745" s="155">
        <v>1.1100000000000001</v>
      </c>
      <c r="I2745" s="156">
        <v>4.5484508899143004</v>
      </c>
      <c r="J2745" s="152" t="s">
        <v>18599</v>
      </c>
      <c r="K2745" s="156">
        <v>0.171433727330146</v>
      </c>
      <c r="L2745" s="156">
        <v>0.35252643948296303</v>
      </c>
      <c r="M2745" s="185">
        <v>0.75324439604319604</v>
      </c>
      <c r="N2745" s="156">
        <v>2.2566086395873599</v>
      </c>
      <c r="O2745" s="156">
        <v>4.5484508899143004</v>
      </c>
      <c r="P2745" s="152" t="s">
        <v>18599</v>
      </c>
      <c r="Q2745" s="157">
        <v>0</v>
      </c>
      <c r="R2745" s="152"/>
      <c r="S2745" s="157">
        <v>0</v>
      </c>
      <c r="T2745" s="152"/>
      <c r="U2745" s="156">
        <v>11.02</v>
      </c>
      <c r="V2745" s="152" t="s">
        <v>174</v>
      </c>
      <c r="W2745" s="152" t="s">
        <v>95</v>
      </c>
      <c r="X2745" s="155">
        <v>11.128985870499999</v>
      </c>
      <c r="Y2745" s="152" t="s">
        <v>159</v>
      </c>
      <c r="Z2745" s="154">
        <v>43132</v>
      </c>
      <c r="AA2745" s="153" t="s">
        <v>4326</v>
      </c>
      <c r="AB2745" s="152" t="s">
        <v>1881</v>
      </c>
      <c r="AC2745" s="152" t="s">
        <v>179</v>
      </c>
      <c r="AD2745" s="152" t="s">
        <v>229</v>
      </c>
    </row>
    <row r="2746" spans="1:30">
      <c r="A2746" s="189" t="s">
        <v>1945</v>
      </c>
      <c r="B2746" s="189" t="s">
        <v>1946</v>
      </c>
      <c r="C2746" s="154">
        <v>43830</v>
      </c>
      <c r="D2746" s="155">
        <v>1.0270999999999999</v>
      </c>
      <c r="E2746" s="155">
        <v>1.1205000000000001</v>
      </c>
      <c r="F2746" s="156">
        <v>2.9216984807176299E-2</v>
      </c>
      <c r="G2746" s="154">
        <v>43829</v>
      </c>
      <c r="H2746" s="155">
        <v>1.0267999999999999</v>
      </c>
      <c r="I2746" s="156">
        <v>4.5465977461632097</v>
      </c>
      <c r="J2746" s="152" t="s">
        <v>18600</v>
      </c>
      <c r="K2746" s="156">
        <v>0.185329691767461</v>
      </c>
      <c r="L2746" s="156">
        <v>0.44987775061124402</v>
      </c>
      <c r="M2746" s="185">
        <v>0.96336841797610695</v>
      </c>
      <c r="N2746" s="156">
        <v>2.3142971285181999</v>
      </c>
      <c r="O2746" s="156">
        <v>4.5465977461632097</v>
      </c>
      <c r="P2746" s="152" t="s">
        <v>18600</v>
      </c>
      <c r="Q2746" s="156">
        <v>11.6865726027397</v>
      </c>
      <c r="R2746" s="152" t="s">
        <v>18601</v>
      </c>
      <c r="S2746" s="157">
        <v>0</v>
      </c>
      <c r="T2746" s="152"/>
      <c r="U2746" s="156">
        <v>12.51305324</v>
      </c>
      <c r="V2746" s="152" t="s">
        <v>174</v>
      </c>
      <c r="W2746" s="152" t="s">
        <v>95</v>
      </c>
      <c r="X2746" s="155">
        <v>40.627940537500002</v>
      </c>
      <c r="Y2746" s="152" t="s">
        <v>159</v>
      </c>
      <c r="Z2746" s="154">
        <v>43007</v>
      </c>
      <c r="AA2746" s="153" t="s">
        <v>4326</v>
      </c>
      <c r="AB2746" s="152" t="s">
        <v>1031</v>
      </c>
      <c r="AC2746" s="152" t="s">
        <v>196</v>
      </c>
      <c r="AD2746" s="152" t="s">
        <v>177</v>
      </c>
    </row>
    <row r="2747" spans="1:30">
      <c r="A2747" s="189" t="s">
        <v>1979</v>
      </c>
      <c r="B2747" s="189" t="s">
        <v>1980</v>
      </c>
      <c r="C2747" s="154">
        <v>43830</v>
      </c>
      <c r="D2747" s="155">
        <v>1.054</v>
      </c>
      <c r="E2747" s="155">
        <v>1.3740000000000001</v>
      </c>
      <c r="F2747" s="156">
        <v>0</v>
      </c>
      <c r="G2747" s="154">
        <v>43829</v>
      </c>
      <c r="H2747" s="155">
        <v>1.054</v>
      </c>
      <c r="I2747" s="156">
        <v>4.5461584651134599</v>
      </c>
      <c r="J2747" s="152" t="s">
        <v>18602</v>
      </c>
      <c r="K2747" s="156">
        <v>9.4966761633439298E-2</v>
      </c>
      <c r="L2747" s="156">
        <v>0.47664442326025602</v>
      </c>
      <c r="M2747" s="185">
        <v>0.66776889024404895</v>
      </c>
      <c r="N2747" s="156">
        <v>1.5353094939474701</v>
      </c>
      <c r="O2747" s="156">
        <v>4.5461584651134599</v>
      </c>
      <c r="P2747" s="152" t="s">
        <v>18602</v>
      </c>
      <c r="Q2747" s="156">
        <v>12.142320035392901</v>
      </c>
      <c r="R2747" s="152" t="s">
        <v>18603</v>
      </c>
      <c r="S2747" s="156">
        <v>13.8033515855624</v>
      </c>
      <c r="T2747" s="152" t="s">
        <v>18604</v>
      </c>
      <c r="U2747" s="156">
        <v>43.384895200000003</v>
      </c>
      <c r="V2747" s="152" t="s">
        <v>174</v>
      </c>
      <c r="W2747" s="152" t="s">
        <v>189</v>
      </c>
      <c r="X2747" s="155">
        <v>1.1002062256</v>
      </c>
      <c r="Y2747" s="152" t="s">
        <v>159</v>
      </c>
      <c r="Z2747" s="154">
        <v>41606</v>
      </c>
      <c r="AA2747" s="153" t="s">
        <v>4326</v>
      </c>
      <c r="AB2747" s="152" t="s">
        <v>1120</v>
      </c>
      <c r="AC2747" s="152" t="s">
        <v>200</v>
      </c>
      <c r="AD2747" s="152" t="s">
        <v>185</v>
      </c>
    </row>
    <row r="2748" spans="1:30">
      <c r="A2748" s="189" t="s">
        <v>2011</v>
      </c>
      <c r="B2748" s="189" t="s">
        <v>2012</v>
      </c>
      <c r="C2748" s="154">
        <v>43830</v>
      </c>
      <c r="D2748" s="155">
        <v>1.0935999999999999</v>
      </c>
      <c r="E2748" s="155">
        <v>1.1506000000000001</v>
      </c>
      <c r="F2748" s="156">
        <v>9.1449474165511795E-3</v>
      </c>
      <c r="G2748" s="154">
        <v>43829</v>
      </c>
      <c r="H2748" s="155">
        <v>1.0934999999999999</v>
      </c>
      <c r="I2748" s="156">
        <v>4.5406748876780396</v>
      </c>
      <c r="J2748" s="152" t="s">
        <v>18605</v>
      </c>
      <c r="K2748" s="156">
        <v>0.100686498855822</v>
      </c>
      <c r="L2748" s="156">
        <v>0.53318624747195098</v>
      </c>
      <c r="M2748" s="185">
        <v>1.2124016658954</v>
      </c>
      <c r="N2748" s="156">
        <v>2.4737631184407798</v>
      </c>
      <c r="O2748" s="156">
        <v>4.5406748876780396</v>
      </c>
      <c r="P2748" s="152" t="s">
        <v>18605</v>
      </c>
      <c r="Q2748" s="156">
        <v>12.074384331975899</v>
      </c>
      <c r="R2748" s="152" t="s">
        <v>18606</v>
      </c>
      <c r="S2748" s="157">
        <v>0</v>
      </c>
      <c r="T2748" s="152"/>
      <c r="U2748" s="156">
        <v>15.59352</v>
      </c>
      <c r="V2748" s="152" t="s">
        <v>157</v>
      </c>
      <c r="W2748" s="152" t="s">
        <v>95</v>
      </c>
      <c r="X2748" s="155">
        <v>2.1720117122999998</v>
      </c>
      <c r="Y2748" s="152" t="s">
        <v>159</v>
      </c>
      <c r="Z2748" s="154">
        <v>42801</v>
      </c>
      <c r="AA2748" s="153" t="s">
        <v>4326</v>
      </c>
      <c r="AB2748" s="152" t="s">
        <v>2013</v>
      </c>
      <c r="AC2748" s="152" t="s">
        <v>203</v>
      </c>
      <c r="AD2748" s="152" t="s">
        <v>229</v>
      </c>
    </row>
    <row r="2749" spans="1:30">
      <c r="A2749" s="189" t="s">
        <v>2102</v>
      </c>
      <c r="B2749" s="189" t="s">
        <v>2103</v>
      </c>
      <c r="C2749" s="154">
        <v>43830</v>
      </c>
      <c r="D2749" s="155">
        <v>1.0097</v>
      </c>
      <c r="E2749" s="155">
        <v>1.0658000000000001</v>
      </c>
      <c r="F2749" s="156">
        <v>1.9811788013884401E-2</v>
      </c>
      <c r="G2749" s="154">
        <v>43829</v>
      </c>
      <c r="H2749" s="155">
        <v>1.0095000000000001</v>
      </c>
      <c r="I2749" s="156">
        <v>4.53932858963051</v>
      </c>
      <c r="J2749" s="152" t="s">
        <v>18607</v>
      </c>
      <c r="K2749" s="156">
        <v>0.20841603811036399</v>
      </c>
      <c r="L2749" s="156">
        <v>0.65796032299871698</v>
      </c>
      <c r="M2749" s="185">
        <v>1.2328999094934801</v>
      </c>
      <c r="N2749" s="156">
        <v>2.3579292124454998</v>
      </c>
      <c r="O2749" s="156">
        <v>4.53932858963051</v>
      </c>
      <c r="P2749" s="152" t="s">
        <v>18607</v>
      </c>
      <c r="Q2749" s="157">
        <v>0</v>
      </c>
      <c r="R2749" s="152"/>
      <c r="S2749" s="157">
        <v>0</v>
      </c>
      <c r="T2749" s="152"/>
      <c r="U2749" s="156">
        <v>6.6614769600000097</v>
      </c>
      <c r="V2749" s="152" t="s">
        <v>174</v>
      </c>
      <c r="W2749" s="152" t="s">
        <v>95</v>
      </c>
      <c r="X2749" s="155">
        <v>10.4754468146</v>
      </c>
      <c r="Y2749" s="152" t="s">
        <v>159</v>
      </c>
      <c r="Z2749" s="154">
        <v>43363</v>
      </c>
      <c r="AA2749" s="153" t="s">
        <v>4326</v>
      </c>
      <c r="AB2749" s="152" t="s">
        <v>478</v>
      </c>
      <c r="AC2749" s="152" t="s">
        <v>205</v>
      </c>
      <c r="AD2749" s="152" t="s">
        <v>483</v>
      </c>
    </row>
    <row r="2750" spans="1:30">
      <c r="A2750" s="189" t="s">
        <v>1972</v>
      </c>
      <c r="B2750" s="189" t="s">
        <v>1973</v>
      </c>
      <c r="C2750" s="154">
        <v>43830</v>
      </c>
      <c r="D2750" s="155">
        <v>1.1336999999999999</v>
      </c>
      <c r="E2750" s="155">
        <v>1.1336999999999999</v>
      </c>
      <c r="F2750" s="156">
        <v>4.4122837980934103E-2</v>
      </c>
      <c r="G2750" s="154">
        <v>43829</v>
      </c>
      <c r="H2750" s="155">
        <v>1.1332</v>
      </c>
      <c r="I2750" s="156">
        <v>4.5366528354080096</v>
      </c>
      <c r="J2750" s="152" t="s">
        <v>18608</v>
      </c>
      <c r="K2750" s="156">
        <v>0.21214531954388399</v>
      </c>
      <c r="L2750" s="156">
        <v>0.46078865750995801</v>
      </c>
      <c r="M2750" s="185">
        <v>0.83607578048562203</v>
      </c>
      <c r="N2750" s="156">
        <v>2.0707661834878799</v>
      </c>
      <c r="O2750" s="156">
        <v>4.5366528354080096</v>
      </c>
      <c r="P2750" s="152" t="s">
        <v>18608</v>
      </c>
      <c r="Q2750" s="156">
        <v>12.5819265143992</v>
      </c>
      <c r="R2750" s="152" t="s">
        <v>18609</v>
      </c>
      <c r="S2750" s="156">
        <v>12.6938369781312</v>
      </c>
      <c r="T2750" s="152" t="s">
        <v>18610</v>
      </c>
      <c r="U2750" s="156">
        <v>13.37</v>
      </c>
      <c r="V2750" s="152" t="s">
        <v>163</v>
      </c>
      <c r="W2750" s="152" t="s">
        <v>158</v>
      </c>
      <c r="X2750" s="155">
        <v>7.0084611834999997</v>
      </c>
      <c r="Y2750" s="152" t="s">
        <v>159</v>
      </c>
      <c r="Z2750" s="154">
        <v>42340</v>
      </c>
      <c r="AA2750" s="153" t="s">
        <v>4326</v>
      </c>
      <c r="AB2750" s="152" t="s">
        <v>1974</v>
      </c>
      <c r="AC2750" s="152" t="s">
        <v>219</v>
      </c>
      <c r="AD2750" s="152" t="s">
        <v>173</v>
      </c>
    </row>
    <row r="2751" spans="1:30">
      <c r="A2751" s="189" t="s">
        <v>1830</v>
      </c>
      <c r="B2751" s="189" t="s">
        <v>1831</v>
      </c>
      <c r="C2751" s="154">
        <v>43830</v>
      </c>
      <c r="D2751" s="155">
        <v>1.0315000000000001</v>
      </c>
      <c r="E2751" s="155">
        <v>1.1105</v>
      </c>
      <c r="F2751" s="156">
        <v>1.9392999127313699E-2</v>
      </c>
      <c r="G2751" s="154">
        <v>43829</v>
      </c>
      <c r="H2751" s="155">
        <v>1.0313000000000001</v>
      </c>
      <c r="I2751" s="156">
        <v>4.5341594413152997</v>
      </c>
      <c r="J2751" s="152" t="s">
        <v>18611</v>
      </c>
      <c r="K2751" s="156">
        <v>0.116470930796867</v>
      </c>
      <c r="L2751" s="156">
        <v>0.27609268210036197</v>
      </c>
      <c r="M2751" s="185">
        <v>0.80435516925248696</v>
      </c>
      <c r="N2751" s="156">
        <v>1.75199842836901</v>
      </c>
      <c r="O2751" s="156">
        <v>4.5341594413152997</v>
      </c>
      <c r="P2751" s="152" t="s">
        <v>18611</v>
      </c>
      <c r="Q2751" s="156">
        <v>9.1081816026835405</v>
      </c>
      <c r="R2751" s="152" t="s">
        <v>18612</v>
      </c>
      <c r="S2751" s="157">
        <v>0</v>
      </c>
      <c r="T2751" s="152"/>
      <c r="U2751" s="156">
        <v>11.2912169</v>
      </c>
      <c r="V2751" s="152" t="s">
        <v>163</v>
      </c>
      <c r="W2751" s="152" t="s">
        <v>95</v>
      </c>
      <c r="X2751" s="155">
        <v>3.2160400482</v>
      </c>
      <c r="Y2751" s="152" t="s">
        <v>159</v>
      </c>
      <c r="Z2751" s="154">
        <v>42902</v>
      </c>
      <c r="AA2751" s="153" t="s">
        <v>4326</v>
      </c>
      <c r="AB2751" s="152" t="s">
        <v>1708</v>
      </c>
      <c r="AC2751" s="152" t="s">
        <v>250</v>
      </c>
      <c r="AD2751" s="152" t="s">
        <v>165</v>
      </c>
    </row>
    <row r="2752" spans="1:30">
      <c r="A2752" s="189" t="s">
        <v>2058</v>
      </c>
      <c r="B2752" s="189" t="s">
        <v>2059</v>
      </c>
      <c r="C2752" s="154">
        <v>43830</v>
      </c>
      <c r="D2752" s="155">
        <v>1.0549999999999999</v>
      </c>
      <c r="E2752" s="155">
        <v>1.141</v>
      </c>
      <c r="F2752" s="156">
        <v>0</v>
      </c>
      <c r="G2752" s="154">
        <v>43829</v>
      </c>
      <c r="H2752" s="155">
        <v>1.0549999999999999</v>
      </c>
      <c r="I2752" s="156">
        <v>4.53371141443818</v>
      </c>
      <c r="J2752" s="152" t="s">
        <v>18613</v>
      </c>
      <c r="K2752" s="156">
        <v>9.4876660341543601E-2</v>
      </c>
      <c r="L2752" s="156">
        <v>0.57197330791230105</v>
      </c>
      <c r="M2752" s="185">
        <v>1.0536454251484</v>
      </c>
      <c r="N2752" s="156">
        <v>2.4271901202474999</v>
      </c>
      <c r="O2752" s="156">
        <v>4.53371141443818</v>
      </c>
      <c r="P2752" s="152" t="s">
        <v>18613</v>
      </c>
      <c r="Q2752" s="156">
        <v>12.524207018298</v>
      </c>
      <c r="R2752" s="152" t="s">
        <v>18614</v>
      </c>
      <c r="S2752" s="157">
        <v>0</v>
      </c>
      <c r="T2752" s="152"/>
      <c r="U2752" s="156">
        <v>14.6688995</v>
      </c>
      <c r="V2752" s="152" t="s">
        <v>157</v>
      </c>
      <c r="W2752" s="152" t="s">
        <v>95</v>
      </c>
      <c r="X2752" s="155">
        <v>9.9857007082999996</v>
      </c>
      <c r="Y2752" s="152" t="s">
        <v>159</v>
      </c>
      <c r="Z2752" s="154">
        <v>42874</v>
      </c>
      <c r="AA2752" s="153" t="s">
        <v>4326</v>
      </c>
      <c r="AB2752" s="152" t="s">
        <v>257</v>
      </c>
      <c r="AC2752" s="152" t="s">
        <v>200</v>
      </c>
      <c r="AD2752" s="152" t="s">
        <v>229</v>
      </c>
    </row>
    <row r="2753" spans="1:30">
      <c r="A2753" s="189" t="s">
        <v>1947</v>
      </c>
      <c r="B2753" s="189" t="s">
        <v>1948</v>
      </c>
      <c r="C2753" s="154">
        <v>43830</v>
      </c>
      <c r="D2753" s="155">
        <v>1.0601</v>
      </c>
      <c r="E2753" s="155">
        <v>1.1113</v>
      </c>
      <c r="F2753" s="156">
        <v>2.8307227778820599E-2</v>
      </c>
      <c r="G2753" s="154">
        <v>43829</v>
      </c>
      <c r="H2753" s="155">
        <v>1.0598000000000001</v>
      </c>
      <c r="I2753" s="156">
        <v>4.5307397463598003</v>
      </c>
      <c r="J2753" s="152" t="s">
        <v>18615</v>
      </c>
      <c r="K2753" s="156">
        <v>0.15115729806328701</v>
      </c>
      <c r="L2753" s="156">
        <v>0.43581241117953001</v>
      </c>
      <c r="M2753" s="185">
        <v>0.91384285609159799</v>
      </c>
      <c r="N2753" s="156">
        <v>2.31637092975991</v>
      </c>
      <c r="O2753" s="156">
        <v>4.5307397463598003</v>
      </c>
      <c r="P2753" s="152" t="s">
        <v>18615</v>
      </c>
      <c r="Q2753" s="157">
        <v>0</v>
      </c>
      <c r="R2753" s="152"/>
      <c r="S2753" s="157">
        <v>0</v>
      </c>
      <c r="T2753" s="152"/>
      <c r="U2753" s="156">
        <v>11.27297246</v>
      </c>
      <c r="V2753" s="152" t="s">
        <v>174</v>
      </c>
      <c r="W2753" s="152" t="s">
        <v>95</v>
      </c>
      <c r="X2753" s="155">
        <v>20.499670892499999</v>
      </c>
      <c r="Y2753" s="152" t="s">
        <v>159</v>
      </c>
      <c r="Z2753" s="154">
        <v>43133</v>
      </c>
      <c r="AA2753" s="153" t="s">
        <v>4326</v>
      </c>
      <c r="AB2753" s="152" t="s">
        <v>1018</v>
      </c>
      <c r="AC2753" s="152" t="s">
        <v>195</v>
      </c>
      <c r="AD2753" s="152" t="s">
        <v>229</v>
      </c>
    </row>
    <row r="2754" spans="1:30">
      <c r="A2754" s="189" t="s">
        <v>2056</v>
      </c>
      <c r="B2754" s="189" t="s">
        <v>2057</v>
      </c>
      <c r="C2754" s="154">
        <v>43830</v>
      </c>
      <c r="D2754" s="155">
        <v>1.05</v>
      </c>
      <c r="E2754" s="155">
        <v>1.1532</v>
      </c>
      <c r="F2754" s="156">
        <v>9.5247166396765798E-3</v>
      </c>
      <c r="G2754" s="154">
        <v>43826</v>
      </c>
      <c r="H2754" s="155">
        <v>1.0499000000000001</v>
      </c>
      <c r="I2754" s="156">
        <v>4.5272579559425496</v>
      </c>
      <c r="J2754" s="152" t="s">
        <v>18616</v>
      </c>
      <c r="K2754" s="156">
        <v>0.229095074455894</v>
      </c>
      <c r="L2754" s="156">
        <v>0.56507997318265601</v>
      </c>
      <c r="M2754" s="185">
        <v>1.18531641504489</v>
      </c>
      <c r="N2754" s="156">
        <v>2.3292104511179001</v>
      </c>
      <c r="O2754" s="156">
        <v>4.5272579559425496</v>
      </c>
      <c r="P2754" s="152" t="s">
        <v>18616</v>
      </c>
      <c r="Q2754" s="156">
        <v>12.0469510974348</v>
      </c>
      <c r="R2754" s="152" t="s">
        <v>18617</v>
      </c>
      <c r="S2754" s="156">
        <v>14.3718663207819</v>
      </c>
      <c r="T2754" s="152" t="s">
        <v>18618</v>
      </c>
      <c r="U2754" s="156">
        <v>16.301884999999999</v>
      </c>
      <c r="V2754" s="152" t="s">
        <v>174</v>
      </c>
      <c r="W2754" s="152" t="s">
        <v>166</v>
      </c>
      <c r="X2754" s="155">
        <v>30.8173662218</v>
      </c>
      <c r="Y2754" s="152" t="s">
        <v>159</v>
      </c>
      <c r="Z2754" s="154">
        <v>42340</v>
      </c>
      <c r="AA2754" s="153" t="s">
        <v>4326</v>
      </c>
      <c r="AB2754" s="152" t="s">
        <v>1376</v>
      </c>
      <c r="AC2754" s="152" t="s">
        <v>195</v>
      </c>
      <c r="AD2754" s="152" t="s">
        <v>177</v>
      </c>
    </row>
    <row r="2755" spans="1:30">
      <c r="A2755" s="189" t="s">
        <v>2098</v>
      </c>
      <c r="B2755" s="189" t="s">
        <v>2099</v>
      </c>
      <c r="C2755" s="154">
        <v>43830</v>
      </c>
      <c r="D2755" s="155">
        <v>1.1153</v>
      </c>
      <c r="E2755" s="155">
        <v>1.1153</v>
      </c>
      <c r="F2755" s="156">
        <v>8.07609475951096E-2</v>
      </c>
      <c r="G2755" s="154">
        <v>43826</v>
      </c>
      <c r="H2755" s="155">
        <v>1.1144000000000001</v>
      </c>
      <c r="I2755" s="156">
        <v>4.5267104029990604</v>
      </c>
      <c r="J2755" s="152" t="s">
        <v>18619</v>
      </c>
      <c r="K2755" s="156">
        <v>0.341880341880344</v>
      </c>
      <c r="L2755" s="156">
        <v>0.64067857787401905</v>
      </c>
      <c r="M2755" s="185">
        <v>0.95039826212888801</v>
      </c>
      <c r="N2755" s="156">
        <v>2.0589311859443602</v>
      </c>
      <c r="O2755" s="156">
        <v>4.5267104029990604</v>
      </c>
      <c r="P2755" s="152" t="s">
        <v>18619</v>
      </c>
      <c r="Q2755" s="156">
        <v>10.9751243781095</v>
      </c>
      <c r="R2755" s="152" t="s">
        <v>18620</v>
      </c>
      <c r="S2755" s="156">
        <v>13.5974740272968</v>
      </c>
      <c r="T2755" s="152" t="s">
        <v>18621</v>
      </c>
      <c r="U2755" s="156">
        <v>11.53</v>
      </c>
      <c r="V2755" s="152" t="s">
        <v>174</v>
      </c>
      <c r="W2755" s="152" t="s">
        <v>197</v>
      </c>
      <c r="X2755" s="155">
        <v>3.4384001479999999</v>
      </c>
      <c r="Y2755" s="152" t="s">
        <v>159</v>
      </c>
      <c r="Z2755" s="154">
        <v>42591</v>
      </c>
      <c r="AA2755" s="153" t="s">
        <v>4326</v>
      </c>
      <c r="AB2755" s="152" t="s">
        <v>591</v>
      </c>
      <c r="AC2755" s="152" t="s">
        <v>228</v>
      </c>
      <c r="AD2755" s="152" t="s">
        <v>183</v>
      </c>
    </row>
    <row r="2756" spans="1:30">
      <c r="A2756" s="189" t="s">
        <v>18622</v>
      </c>
      <c r="B2756" s="189" t="s">
        <v>18623</v>
      </c>
      <c r="C2756" s="154">
        <v>43830</v>
      </c>
      <c r="D2756" s="155">
        <v>1.1111</v>
      </c>
      <c r="E2756" s="155">
        <v>1.1614</v>
      </c>
      <c r="F2756" s="156">
        <v>1.8003420649928398E-2</v>
      </c>
      <c r="G2756" s="154">
        <v>43829</v>
      </c>
      <c r="H2756" s="155">
        <v>1.1109</v>
      </c>
      <c r="I2756" s="156">
        <v>4.5212526388571401</v>
      </c>
      <c r="J2756" s="152" t="s">
        <v>18624</v>
      </c>
      <c r="K2756" s="156">
        <v>0.16226449112053301</v>
      </c>
      <c r="L2756" s="156">
        <v>0.43388549837788698</v>
      </c>
      <c r="M2756" s="185">
        <v>0.93835104593190999</v>
      </c>
      <c r="N2756" s="156">
        <v>2.3178568708562302</v>
      </c>
      <c r="O2756" s="156">
        <v>4.5212526388571401</v>
      </c>
      <c r="P2756" s="152" t="s">
        <v>18624</v>
      </c>
      <c r="Q2756" s="156">
        <v>14.6073028298166</v>
      </c>
      <c r="R2756" s="152" t="s">
        <v>18625</v>
      </c>
      <c r="S2756" s="157">
        <v>0</v>
      </c>
      <c r="T2756" s="152"/>
      <c r="U2756" s="156">
        <v>16.23472653</v>
      </c>
      <c r="V2756" s="152" t="s">
        <v>163</v>
      </c>
      <c r="W2756" s="152" t="s">
        <v>95</v>
      </c>
      <c r="X2756" s="155">
        <v>26.5589588709</v>
      </c>
      <c r="Y2756" s="152" t="s">
        <v>159</v>
      </c>
      <c r="Z2756" s="154">
        <v>42809</v>
      </c>
      <c r="AA2756" s="153" t="s">
        <v>4326</v>
      </c>
      <c r="AB2756" s="152" t="s">
        <v>965</v>
      </c>
      <c r="AC2756" s="152" t="s">
        <v>179</v>
      </c>
      <c r="AD2756" s="152" t="s">
        <v>165</v>
      </c>
    </row>
    <row r="2757" spans="1:30">
      <c r="A2757" s="189" t="s">
        <v>18626</v>
      </c>
      <c r="B2757" s="189" t="s">
        <v>18627</v>
      </c>
      <c r="C2757" s="154">
        <v>43830</v>
      </c>
      <c r="D2757" s="155">
        <v>1.0364</v>
      </c>
      <c r="E2757" s="155">
        <v>1.1093999999999999</v>
      </c>
      <c r="F2757" s="156">
        <v>9.6497153333924505E-3</v>
      </c>
      <c r="G2757" s="154">
        <v>43829</v>
      </c>
      <c r="H2757" s="155">
        <v>1.0363</v>
      </c>
      <c r="I2757" s="156">
        <v>4.5203804860752603</v>
      </c>
      <c r="J2757" s="152" t="s">
        <v>18628</v>
      </c>
      <c r="K2757" s="156">
        <v>0.154619250096654</v>
      </c>
      <c r="L2757" s="156">
        <v>0.47503635482305701</v>
      </c>
      <c r="M2757" s="185">
        <v>0.94024357941069403</v>
      </c>
      <c r="N2757" s="156">
        <v>2.40091732503811</v>
      </c>
      <c r="O2757" s="156">
        <v>4.5203804860752603</v>
      </c>
      <c r="P2757" s="152" t="s">
        <v>18628</v>
      </c>
      <c r="Q2757" s="156">
        <v>12.232249025351001</v>
      </c>
      <c r="R2757" s="152" t="s">
        <v>18629</v>
      </c>
      <c r="S2757" s="156">
        <v>13.1579936456212</v>
      </c>
      <c r="T2757" s="152" t="s">
        <v>18630</v>
      </c>
      <c r="U2757" s="156">
        <v>11.12114976</v>
      </c>
      <c r="V2757" s="152" t="s">
        <v>163</v>
      </c>
      <c r="W2757" s="152" t="s">
        <v>189</v>
      </c>
      <c r="X2757" s="155">
        <v>8.3726120000000002E-4</v>
      </c>
      <c r="Y2757" s="152" t="s">
        <v>159</v>
      </c>
      <c r="Z2757" s="154">
        <v>42622</v>
      </c>
      <c r="AA2757" s="153" t="s">
        <v>4326</v>
      </c>
      <c r="AB2757" s="152" t="s">
        <v>1212</v>
      </c>
      <c r="AC2757" s="152" t="s">
        <v>270</v>
      </c>
      <c r="AD2757" s="152" t="s">
        <v>247</v>
      </c>
    </row>
    <row r="2758" spans="1:30">
      <c r="A2758" s="189" t="s">
        <v>2085</v>
      </c>
      <c r="B2758" s="189" t="s">
        <v>2086</v>
      </c>
      <c r="C2758" s="154">
        <v>43830</v>
      </c>
      <c r="D2758" s="155">
        <v>1.0237000000000001</v>
      </c>
      <c r="E2758" s="155">
        <v>1.0542</v>
      </c>
      <c r="F2758" s="156">
        <v>2.9314051201878001E-2</v>
      </c>
      <c r="G2758" s="154">
        <v>43826</v>
      </c>
      <c r="H2758" s="155">
        <v>1.0234000000000001</v>
      </c>
      <c r="I2758" s="156">
        <v>4.5201758275520403</v>
      </c>
      <c r="J2758" s="152" t="s">
        <v>18631</v>
      </c>
      <c r="K2758" s="156">
        <v>0.26436092468475902</v>
      </c>
      <c r="L2758" s="156">
        <v>0.61163021401403705</v>
      </c>
      <c r="M2758" s="185">
        <v>1.38222868317293</v>
      </c>
      <c r="N2758" s="156">
        <v>2.56548537337475</v>
      </c>
      <c r="O2758" s="156">
        <v>4.5201758275520403</v>
      </c>
      <c r="P2758" s="152" t="s">
        <v>18631</v>
      </c>
      <c r="Q2758" s="157">
        <v>0</v>
      </c>
      <c r="R2758" s="152"/>
      <c r="S2758" s="157">
        <v>0</v>
      </c>
      <c r="T2758" s="152"/>
      <c r="U2758" s="156">
        <v>5.46085741</v>
      </c>
      <c r="V2758" s="152" t="s">
        <v>174</v>
      </c>
      <c r="W2758" s="152" t="s">
        <v>95</v>
      </c>
      <c r="X2758" s="155">
        <v>3.0943510478</v>
      </c>
      <c r="Y2758" s="152" t="s">
        <v>159</v>
      </c>
      <c r="Z2758" s="154">
        <v>43340</v>
      </c>
      <c r="AA2758" s="153" t="s">
        <v>4326</v>
      </c>
      <c r="AB2758" s="152" t="s">
        <v>2087</v>
      </c>
      <c r="AC2758" s="152" t="s">
        <v>598</v>
      </c>
      <c r="AD2758" s="152" t="s">
        <v>213</v>
      </c>
    </row>
    <row r="2759" spans="1:30">
      <c r="A2759" s="189" t="s">
        <v>1921</v>
      </c>
      <c r="B2759" s="189" t="s">
        <v>1922</v>
      </c>
      <c r="C2759" s="154">
        <v>43830</v>
      </c>
      <c r="D2759" s="155">
        <v>1.0105</v>
      </c>
      <c r="E2759" s="155">
        <v>1.3404</v>
      </c>
      <c r="F2759" s="156">
        <v>9.8970704671500608E-3</v>
      </c>
      <c r="G2759" s="154">
        <v>43829</v>
      </c>
      <c r="H2759" s="155">
        <v>1.0104</v>
      </c>
      <c r="I2759" s="156">
        <v>4.5166982684317203</v>
      </c>
      <c r="J2759" s="152" t="s">
        <v>18632</v>
      </c>
      <c r="K2759" s="156">
        <v>0.13873748885144099</v>
      </c>
      <c r="L2759" s="156">
        <v>0.39690770549035798</v>
      </c>
      <c r="M2759" s="185">
        <v>0.77345849878656603</v>
      </c>
      <c r="N2759" s="156">
        <v>1.89688932673613</v>
      </c>
      <c r="O2759" s="156">
        <v>4.5166982684317203</v>
      </c>
      <c r="P2759" s="152" t="s">
        <v>18632</v>
      </c>
      <c r="Q2759" s="156">
        <v>11.362593964069401</v>
      </c>
      <c r="R2759" s="152" t="s">
        <v>18633</v>
      </c>
      <c r="S2759" s="156">
        <v>13.7839327214693</v>
      </c>
      <c r="T2759" s="152" t="s">
        <v>18634</v>
      </c>
      <c r="U2759" s="156">
        <v>39.591783650000004</v>
      </c>
      <c r="V2759" s="152" t="s">
        <v>174</v>
      </c>
      <c r="W2759" s="152" t="s">
        <v>189</v>
      </c>
      <c r="X2759" s="155">
        <v>9.1439232848999996</v>
      </c>
      <c r="Y2759" s="152" t="s">
        <v>159</v>
      </c>
      <c r="Z2759" s="154">
        <v>41415</v>
      </c>
      <c r="AA2759" s="153" t="s">
        <v>4326</v>
      </c>
      <c r="AB2759" s="152" t="s">
        <v>5375</v>
      </c>
      <c r="AC2759" s="152" t="s">
        <v>240</v>
      </c>
      <c r="AD2759" s="152" t="s">
        <v>185</v>
      </c>
    </row>
    <row r="2760" spans="1:30">
      <c r="A2760" s="189" t="s">
        <v>2026</v>
      </c>
      <c r="B2760" s="189" t="s">
        <v>2027</v>
      </c>
      <c r="C2760" s="154">
        <v>43830</v>
      </c>
      <c r="D2760" s="155">
        <v>1.0130999999999999</v>
      </c>
      <c r="E2760" s="155">
        <v>1.0430999999999999</v>
      </c>
      <c r="F2760" s="156">
        <v>2.9620853080571798E-2</v>
      </c>
      <c r="G2760" s="154">
        <v>43826</v>
      </c>
      <c r="H2760" s="155">
        <v>1.0127999999999999</v>
      </c>
      <c r="I2760" s="156">
        <v>4.5166111567350802</v>
      </c>
      <c r="J2760" s="152" t="s">
        <v>18635</v>
      </c>
      <c r="K2760" s="156">
        <v>0.23745918670228899</v>
      </c>
      <c r="L2760" s="156">
        <v>0.52589799563405104</v>
      </c>
      <c r="M2760" s="185">
        <v>1.0741084955111599</v>
      </c>
      <c r="N2760" s="156">
        <v>2.3487000732025298</v>
      </c>
      <c r="O2760" s="156">
        <v>4.5166111567350802</v>
      </c>
      <c r="P2760" s="152" t="s">
        <v>18635</v>
      </c>
      <c r="Q2760" s="157">
        <v>0</v>
      </c>
      <c r="R2760" s="152"/>
      <c r="S2760" s="157">
        <v>0</v>
      </c>
      <c r="T2760" s="152"/>
      <c r="U2760" s="156">
        <v>4.3598362399999804</v>
      </c>
      <c r="V2760" s="152" t="s">
        <v>174</v>
      </c>
      <c r="W2760" s="152" t="s">
        <v>95</v>
      </c>
      <c r="X2760" s="155">
        <v>40.796511816500001</v>
      </c>
      <c r="Y2760" s="152" t="s">
        <v>159</v>
      </c>
      <c r="Z2760" s="154">
        <v>43439</v>
      </c>
      <c r="AA2760" s="153" t="s">
        <v>4326</v>
      </c>
      <c r="AB2760" s="152" t="s">
        <v>2028</v>
      </c>
      <c r="AC2760" s="152" t="s">
        <v>253</v>
      </c>
      <c r="AD2760" s="152" t="s">
        <v>241</v>
      </c>
    </row>
    <row r="2761" spans="1:30">
      <c r="A2761" s="189" t="s">
        <v>2113</v>
      </c>
      <c r="B2761" s="189" t="s">
        <v>2114</v>
      </c>
      <c r="C2761" s="154">
        <v>43830</v>
      </c>
      <c r="D2761" s="155">
        <v>1.0486</v>
      </c>
      <c r="E2761" s="155">
        <v>1.0547</v>
      </c>
      <c r="F2761" s="156">
        <v>1.9076688286919399E-2</v>
      </c>
      <c r="G2761" s="154">
        <v>43829</v>
      </c>
      <c r="H2761" s="155">
        <v>1.0484</v>
      </c>
      <c r="I2761" s="156">
        <v>4.5151053635277503</v>
      </c>
      <c r="J2761" s="152" t="s">
        <v>18636</v>
      </c>
      <c r="K2761" s="156">
        <v>0.28691660290742699</v>
      </c>
      <c r="L2761" s="156">
        <v>0.64305595546598704</v>
      </c>
      <c r="M2761" s="185">
        <v>1.2846568252944901</v>
      </c>
      <c r="N2761" s="156">
        <v>2.6027448250757401</v>
      </c>
      <c r="O2761" s="156">
        <v>4.5151053635277503</v>
      </c>
      <c r="P2761" s="152" t="s">
        <v>18636</v>
      </c>
      <c r="Q2761" s="157">
        <v>0</v>
      </c>
      <c r="R2761" s="152"/>
      <c r="S2761" s="157">
        <v>0</v>
      </c>
      <c r="T2761" s="152"/>
      <c r="U2761" s="156">
        <v>5.4993314200000096</v>
      </c>
      <c r="V2761" s="152" t="s">
        <v>157</v>
      </c>
      <c r="W2761" s="152" t="s">
        <v>95</v>
      </c>
      <c r="X2761" s="155">
        <v>5.1581792575999996</v>
      </c>
      <c r="Y2761" s="152" t="s">
        <v>159</v>
      </c>
      <c r="Z2761" s="154">
        <v>43369</v>
      </c>
      <c r="AA2761" s="153" t="s">
        <v>4326</v>
      </c>
      <c r="AB2761" s="152" t="s">
        <v>2115</v>
      </c>
      <c r="AC2761" s="152" t="s">
        <v>341</v>
      </c>
      <c r="AD2761" s="152" t="s">
        <v>532</v>
      </c>
    </row>
    <row r="2762" spans="1:30">
      <c r="A2762" s="189" t="s">
        <v>2134</v>
      </c>
      <c r="B2762" s="189" t="s">
        <v>2135</v>
      </c>
      <c r="C2762" s="154">
        <v>43830</v>
      </c>
      <c r="D2762" s="155">
        <v>1.0608</v>
      </c>
      <c r="E2762" s="155">
        <v>1.0608</v>
      </c>
      <c r="F2762" s="156">
        <v>4.7156465151367101E-2</v>
      </c>
      <c r="G2762" s="154">
        <v>43829</v>
      </c>
      <c r="H2762" s="155">
        <v>1.0603</v>
      </c>
      <c r="I2762" s="156">
        <v>4.5123152709359697</v>
      </c>
      <c r="J2762" s="152" t="s">
        <v>18637</v>
      </c>
      <c r="K2762" s="156">
        <v>0.19835647492207301</v>
      </c>
      <c r="L2762" s="156">
        <v>0.66426266843802395</v>
      </c>
      <c r="M2762" s="185">
        <v>1.1152416356877399</v>
      </c>
      <c r="N2762" s="156">
        <v>2.4531581997295602</v>
      </c>
      <c r="O2762" s="156">
        <v>4.5123152709359697</v>
      </c>
      <c r="P2762" s="152" t="s">
        <v>18637</v>
      </c>
      <c r="Q2762" s="157">
        <v>0</v>
      </c>
      <c r="R2762" s="152"/>
      <c r="S2762" s="157">
        <v>0</v>
      </c>
      <c r="T2762" s="152"/>
      <c r="U2762" s="156">
        <v>6.08</v>
      </c>
      <c r="V2762" s="152" t="s">
        <v>174</v>
      </c>
      <c r="W2762" s="152" t="s">
        <v>95</v>
      </c>
      <c r="X2762" s="155">
        <v>10.596166201300001</v>
      </c>
      <c r="Y2762" s="152" t="s">
        <v>159</v>
      </c>
      <c r="Z2762" s="154">
        <v>43369</v>
      </c>
      <c r="AA2762" s="153" t="s">
        <v>4326</v>
      </c>
      <c r="AB2762" s="152" t="s">
        <v>5379</v>
      </c>
      <c r="AC2762" s="152" t="s">
        <v>203</v>
      </c>
      <c r="AD2762" s="152" t="s">
        <v>483</v>
      </c>
    </row>
    <row r="2763" spans="1:30">
      <c r="A2763" s="189" t="s">
        <v>18638</v>
      </c>
      <c r="B2763" s="189" t="s">
        <v>18639</v>
      </c>
      <c r="C2763" s="154">
        <v>43830</v>
      </c>
      <c r="D2763" s="155">
        <v>1.0261</v>
      </c>
      <c r="E2763" s="155">
        <v>1.0261</v>
      </c>
      <c r="F2763" s="156">
        <v>0.224653252588393</v>
      </c>
      <c r="G2763" s="154">
        <v>43829</v>
      </c>
      <c r="H2763" s="155">
        <v>1.0238</v>
      </c>
      <c r="I2763" s="156">
        <v>4.5121205948258298</v>
      </c>
      <c r="J2763" s="152" t="s">
        <v>18640</v>
      </c>
      <c r="K2763" s="156">
        <v>0.53889868704684096</v>
      </c>
      <c r="L2763" s="156">
        <v>1.0139791297499501</v>
      </c>
      <c r="M2763" s="185">
        <v>-8.76338851022299E-2</v>
      </c>
      <c r="N2763" s="156">
        <v>3.1982299104898</v>
      </c>
      <c r="O2763" s="156">
        <v>4.5121205948258298</v>
      </c>
      <c r="P2763" s="152" t="s">
        <v>18640</v>
      </c>
      <c r="Q2763" s="156">
        <v>1.86637545914821</v>
      </c>
      <c r="R2763" s="152" t="s">
        <v>18641</v>
      </c>
      <c r="S2763" s="156">
        <v>2.9497341226045899</v>
      </c>
      <c r="T2763" s="152" t="s">
        <v>18642</v>
      </c>
      <c r="U2763" s="156">
        <v>2.61</v>
      </c>
      <c r="V2763" s="152" t="s">
        <v>174</v>
      </c>
      <c r="W2763" s="152" t="s">
        <v>158</v>
      </c>
      <c r="X2763" s="155">
        <v>1.6567139200000001E-2</v>
      </c>
      <c r="Y2763" s="152" t="s">
        <v>159</v>
      </c>
      <c r="Z2763" s="154">
        <v>42682</v>
      </c>
      <c r="AA2763" s="153" t="s">
        <v>4326</v>
      </c>
      <c r="AB2763" s="152" t="s">
        <v>3179</v>
      </c>
      <c r="AC2763" s="152" t="s">
        <v>245</v>
      </c>
      <c r="AD2763" s="152" t="s">
        <v>185</v>
      </c>
    </row>
    <row r="2764" spans="1:30">
      <c r="A2764" s="189" t="s">
        <v>2181</v>
      </c>
      <c r="B2764" s="189" t="s">
        <v>2182</v>
      </c>
      <c r="C2764" s="154">
        <v>43830</v>
      </c>
      <c r="D2764" s="155">
        <v>1.0607</v>
      </c>
      <c r="E2764" s="155">
        <v>1.1571</v>
      </c>
      <c r="F2764" s="156">
        <v>0</v>
      </c>
      <c r="G2764" s="154">
        <v>43829</v>
      </c>
      <c r="H2764" s="155">
        <v>1.0607</v>
      </c>
      <c r="I2764" s="156">
        <v>4.5091744694022102</v>
      </c>
      <c r="J2764" s="152" t="s">
        <v>18643</v>
      </c>
      <c r="K2764" s="156">
        <v>8.4921683336468601E-2</v>
      </c>
      <c r="L2764" s="156">
        <v>0.75023914496588895</v>
      </c>
      <c r="M2764" s="185">
        <v>1.4527832375888601</v>
      </c>
      <c r="N2764" s="156">
        <v>2.5284226170078301</v>
      </c>
      <c r="O2764" s="156">
        <v>4.5091744694022102</v>
      </c>
      <c r="P2764" s="152" t="s">
        <v>18643</v>
      </c>
      <c r="Q2764" s="156">
        <v>13.4983465281609</v>
      </c>
      <c r="R2764" s="152" t="s">
        <v>18644</v>
      </c>
      <c r="S2764" s="156">
        <v>16.233027947641901</v>
      </c>
      <c r="T2764" s="152" t="s">
        <v>18645</v>
      </c>
      <c r="U2764" s="156">
        <v>16.326014369999999</v>
      </c>
      <c r="V2764" s="152" t="s">
        <v>163</v>
      </c>
      <c r="W2764" s="152" t="s">
        <v>158</v>
      </c>
      <c r="X2764" s="155">
        <v>10.8128644581</v>
      </c>
      <c r="Y2764" s="152" t="s">
        <v>159</v>
      </c>
      <c r="Z2764" s="154">
        <v>42699</v>
      </c>
      <c r="AA2764" s="153" t="s">
        <v>4326</v>
      </c>
      <c r="AB2764" s="152" t="s">
        <v>1232</v>
      </c>
      <c r="AC2764" s="152" t="s">
        <v>195</v>
      </c>
      <c r="AD2764" s="152" t="s">
        <v>247</v>
      </c>
    </row>
    <row r="2765" spans="1:30">
      <c r="A2765" s="189" t="s">
        <v>1991</v>
      </c>
      <c r="B2765" s="189" t="s">
        <v>1992</v>
      </c>
      <c r="C2765" s="154">
        <v>43830</v>
      </c>
      <c r="D2765" s="155">
        <v>1.0645</v>
      </c>
      <c r="E2765" s="155">
        <v>1.1294999999999999</v>
      </c>
      <c r="F2765" s="156">
        <v>8.4618277547939894E-2</v>
      </c>
      <c r="G2765" s="154">
        <v>43826</v>
      </c>
      <c r="H2765" s="155">
        <v>1.0636000000000001</v>
      </c>
      <c r="I2765" s="156">
        <v>4.5077423094688198</v>
      </c>
      <c r="J2765" s="152" t="s">
        <v>18646</v>
      </c>
      <c r="K2765" s="156">
        <v>0.22596742302984499</v>
      </c>
      <c r="L2765" s="156">
        <v>0.46243865609663998</v>
      </c>
      <c r="M2765" s="185">
        <v>1.20879323963402</v>
      </c>
      <c r="N2765" s="156">
        <v>2.97937596560958</v>
      </c>
      <c r="O2765" s="156">
        <v>4.5077423094688198</v>
      </c>
      <c r="P2765" s="152" t="s">
        <v>18646</v>
      </c>
      <c r="Q2765" s="156">
        <v>12.009535693069299</v>
      </c>
      <c r="R2765" s="152" t="s">
        <v>18647</v>
      </c>
      <c r="S2765" s="156">
        <v>15.1798320606801</v>
      </c>
      <c r="T2765" s="152" t="s">
        <v>18648</v>
      </c>
      <c r="U2765" s="156">
        <v>13.12963105</v>
      </c>
      <c r="V2765" s="152" t="s">
        <v>174</v>
      </c>
      <c r="W2765" s="152" t="s">
        <v>189</v>
      </c>
      <c r="X2765" s="155">
        <v>13.7794873908</v>
      </c>
      <c r="Y2765" s="152" t="s">
        <v>159</v>
      </c>
      <c r="Z2765" s="154">
        <v>42681</v>
      </c>
      <c r="AA2765" s="153" t="s">
        <v>4326</v>
      </c>
      <c r="AB2765" s="152" t="s">
        <v>1669</v>
      </c>
      <c r="AC2765" s="152" t="s">
        <v>201</v>
      </c>
      <c r="AD2765" s="152" t="s">
        <v>170</v>
      </c>
    </row>
    <row r="2766" spans="1:30">
      <c r="A2766" s="189" t="s">
        <v>18649</v>
      </c>
      <c r="B2766" s="189" t="s">
        <v>18650</v>
      </c>
      <c r="C2766" s="154">
        <v>43830</v>
      </c>
      <c r="D2766" s="155">
        <v>1.0114000000000001</v>
      </c>
      <c r="E2766" s="155">
        <v>1.1158999999999999</v>
      </c>
      <c r="F2766" s="156">
        <v>0</v>
      </c>
      <c r="G2766" s="154">
        <v>43829</v>
      </c>
      <c r="H2766" s="155">
        <v>1.0114000000000001</v>
      </c>
      <c r="I2766" s="156">
        <v>4.5064827198523298</v>
      </c>
      <c r="J2766" s="152" t="s">
        <v>18651</v>
      </c>
      <c r="K2766" s="156">
        <v>0.158447217270756</v>
      </c>
      <c r="L2766" s="156">
        <v>0.446916277683997</v>
      </c>
      <c r="M2766" s="185">
        <v>0.92847010450424905</v>
      </c>
      <c r="N2766" s="156">
        <v>2.2505238763644</v>
      </c>
      <c r="O2766" s="156">
        <v>4.5064827198523298</v>
      </c>
      <c r="P2766" s="152" t="s">
        <v>18651</v>
      </c>
      <c r="Q2766" s="156">
        <v>10.5775048359328</v>
      </c>
      <c r="R2766" s="152" t="s">
        <v>18652</v>
      </c>
      <c r="S2766" s="157">
        <v>0</v>
      </c>
      <c r="T2766" s="152"/>
      <c r="U2766" s="156">
        <v>12.060894920000001</v>
      </c>
      <c r="V2766" s="152" t="s">
        <v>163</v>
      </c>
      <c r="W2766" s="152" t="s">
        <v>95</v>
      </c>
      <c r="X2766" s="155">
        <v>5.6087500000000001E-5</v>
      </c>
      <c r="Y2766" s="152" t="s">
        <v>159</v>
      </c>
      <c r="Z2766" s="154">
        <v>42985</v>
      </c>
      <c r="AA2766" s="153" t="s">
        <v>4326</v>
      </c>
      <c r="AB2766" s="152" t="s">
        <v>1758</v>
      </c>
      <c r="AC2766" s="152" t="s">
        <v>347</v>
      </c>
      <c r="AD2766" s="152" t="s">
        <v>170</v>
      </c>
    </row>
    <row r="2767" spans="1:30">
      <c r="A2767" s="189" t="s">
        <v>2074</v>
      </c>
      <c r="B2767" s="189" t="s">
        <v>2075</v>
      </c>
      <c r="C2767" s="154">
        <v>43830</v>
      </c>
      <c r="D2767" s="155">
        <v>1.0311999999999999</v>
      </c>
      <c r="E2767" s="155">
        <v>1.1209</v>
      </c>
      <c r="F2767" s="156">
        <v>2.91007857212209E-2</v>
      </c>
      <c r="G2767" s="154">
        <v>43829</v>
      </c>
      <c r="H2767" s="155">
        <v>1.0308999999999999</v>
      </c>
      <c r="I2767" s="156">
        <v>4.5062290957154598</v>
      </c>
      <c r="J2767" s="152" t="s">
        <v>18653</v>
      </c>
      <c r="K2767" s="156">
        <v>0.12622584716963001</v>
      </c>
      <c r="L2767" s="156">
        <v>0.57544133424363098</v>
      </c>
      <c r="M2767" s="185">
        <v>1.09807907862954</v>
      </c>
      <c r="N2767" s="156">
        <v>2.4300767240747301</v>
      </c>
      <c r="O2767" s="156">
        <v>4.5062290957154598</v>
      </c>
      <c r="P2767" s="152" t="s">
        <v>18653</v>
      </c>
      <c r="Q2767" s="157">
        <v>0</v>
      </c>
      <c r="R2767" s="152"/>
      <c r="S2767" s="157">
        <v>0</v>
      </c>
      <c r="T2767" s="152"/>
      <c r="U2767" s="156">
        <v>12.45658792</v>
      </c>
      <c r="V2767" s="152" t="s">
        <v>174</v>
      </c>
      <c r="W2767" s="152" t="s">
        <v>95</v>
      </c>
      <c r="X2767" s="155">
        <v>10.2221831814</v>
      </c>
      <c r="Y2767" s="152" t="s">
        <v>159</v>
      </c>
      <c r="Z2767" s="154">
        <v>43142</v>
      </c>
      <c r="AA2767" s="153" t="s">
        <v>4326</v>
      </c>
      <c r="AB2767" s="152" t="s">
        <v>5387</v>
      </c>
      <c r="AC2767" s="152" t="s">
        <v>198</v>
      </c>
      <c r="AD2767" s="152" t="s">
        <v>221</v>
      </c>
    </row>
    <row r="2768" spans="1:30">
      <c r="A2768" s="189" t="s">
        <v>18654</v>
      </c>
      <c r="B2768" s="189" t="s">
        <v>18655</v>
      </c>
      <c r="C2768" s="154">
        <v>43830</v>
      </c>
      <c r="D2768" s="155">
        <v>1.0556000000000001</v>
      </c>
      <c r="E2768" s="155">
        <v>1.0556000000000001</v>
      </c>
      <c r="F2768" s="156">
        <v>0.18982536066818501</v>
      </c>
      <c r="G2768" s="154">
        <v>43829</v>
      </c>
      <c r="H2768" s="155">
        <v>1.0536000000000001</v>
      </c>
      <c r="I2768" s="156">
        <v>4.50450450450451</v>
      </c>
      <c r="J2768" s="152" t="s">
        <v>18656</v>
      </c>
      <c r="K2768" s="156">
        <v>0.370828182941905</v>
      </c>
      <c r="L2768" s="156">
        <v>1.0820645408407601</v>
      </c>
      <c r="M2768" s="185">
        <v>1.23717272465715</v>
      </c>
      <c r="N2768" s="156">
        <v>2.3959646910466699</v>
      </c>
      <c r="O2768" s="156">
        <v>4.50450450450451</v>
      </c>
      <c r="P2768" s="152" t="s">
        <v>18656</v>
      </c>
      <c r="Q2768" s="156">
        <v>3.6629676912501301</v>
      </c>
      <c r="R2768" s="152" t="s">
        <v>18657</v>
      </c>
      <c r="S2768" s="156">
        <v>5.3177691309987196</v>
      </c>
      <c r="T2768" s="152" t="s">
        <v>18658</v>
      </c>
      <c r="U2768" s="156">
        <v>5.5600000000000103</v>
      </c>
      <c r="V2768" s="152" t="s">
        <v>157</v>
      </c>
      <c r="W2768" s="152" t="s">
        <v>158</v>
      </c>
      <c r="X2768" s="155">
        <v>0.36432378539999999</v>
      </c>
      <c r="Y2768" s="152" t="s">
        <v>159</v>
      </c>
      <c r="Z2768" s="154">
        <v>42702</v>
      </c>
      <c r="AA2768" s="153" t="s">
        <v>4326</v>
      </c>
      <c r="AB2768" s="152" t="s">
        <v>18659</v>
      </c>
      <c r="AC2768" s="152" t="s">
        <v>548</v>
      </c>
      <c r="AD2768" s="152" t="s">
        <v>162</v>
      </c>
    </row>
    <row r="2769" spans="1:30">
      <c r="A2769" s="189" t="s">
        <v>1728</v>
      </c>
      <c r="B2769" s="189" t="s">
        <v>1729</v>
      </c>
      <c r="C2769" s="154">
        <v>43830</v>
      </c>
      <c r="D2769" s="155">
        <v>1.0192000000000001</v>
      </c>
      <c r="E2769" s="155">
        <v>1.0542</v>
      </c>
      <c r="F2769" s="156">
        <v>2.94435175189268E-2</v>
      </c>
      <c r="G2769" s="154">
        <v>43829</v>
      </c>
      <c r="H2769" s="155">
        <v>1.0188999999999999</v>
      </c>
      <c r="I2769" s="156">
        <v>4.5044797855325296</v>
      </c>
      <c r="J2769" s="152" t="s">
        <v>18660</v>
      </c>
      <c r="K2769" s="156">
        <v>-8.8226644446598099E-2</v>
      </c>
      <c r="L2769" s="156">
        <v>9.8212531919094501E-2</v>
      </c>
      <c r="M2769" s="185">
        <v>0.63193291828490405</v>
      </c>
      <c r="N2769" s="156">
        <v>1.83525127850967</v>
      </c>
      <c r="O2769" s="156">
        <v>4.5044797855325296</v>
      </c>
      <c r="P2769" s="152" t="s">
        <v>18660</v>
      </c>
      <c r="Q2769" s="157">
        <v>0</v>
      </c>
      <c r="R2769" s="152"/>
      <c r="S2769" s="157">
        <v>0</v>
      </c>
      <c r="T2769" s="152"/>
      <c r="U2769" s="156">
        <v>5.5092147200000099</v>
      </c>
      <c r="V2769" s="152" t="s">
        <v>174</v>
      </c>
      <c r="W2769" s="152" t="s">
        <v>95</v>
      </c>
      <c r="X2769" s="155">
        <v>25.4222324831</v>
      </c>
      <c r="Y2769" s="152" t="s">
        <v>159</v>
      </c>
      <c r="Z2769" s="154">
        <v>43364</v>
      </c>
      <c r="AA2769" s="153" t="s">
        <v>4326</v>
      </c>
      <c r="AB2769" s="152" t="s">
        <v>1280</v>
      </c>
      <c r="AC2769" s="152" t="s">
        <v>268</v>
      </c>
      <c r="AD2769" s="152" t="s">
        <v>221</v>
      </c>
    </row>
    <row r="2770" spans="1:30">
      <c r="A2770" s="189" t="s">
        <v>1949</v>
      </c>
      <c r="B2770" s="189" t="s">
        <v>1950</v>
      </c>
      <c r="C2770" s="154">
        <v>43830</v>
      </c>
      <c r="D2770" s="155">
        <v>1.038</v>
      </c>
      <c r="E2770" s="155">
        <v>1.1364000000000001</v>
      </c>
      <c r="F2770" s="156">
        <v>2.8910089621273401E-2</v>
      </c>
      <c r="G2770" s="154">
        <v>43829</v>
      </c>
      <c r="H2770" s="155">
        <v>1.0377000000000001</v>
      </c>
      <c r="I2770" s="156">
        <v>4.5034429407187702</v>
      </c>
      <c r="J2770" s="152" t="s">
        <v>18661</v>
      </c>
      <c r="K2770" s="156">
        <v>0.115740740740743</v>
      </c>
      <c r="L2770" s="156">
        <v>0.41598142594562099</v>
      </c>
      <c r="M2770" s="185">
        <v>0.80608111604187405</v>
      </c>
      <c r="N2770" s="156">
        <v>2.1118783310265798</v>
      </c>
      <c r="O2770" s="156">
        <v>4.5034429407187702</v>
      </c>
      <c r="P2770" s="152" t="s">
        <v>18661</v>
      </c>
      <c r="Q2770" s="156">
        <v>13.612304980079699</v>
      </c>
      <c r="R2770" s="152" t="s">
        <v>18662</v>
      </c>
      <c r="S2770" s="157">
        <v>0</v>
      </c>
      <c r="T2770" s="152"/>
      <c r="U2770" s="156">
        <v>14.0667542</v>
      </c>
      <c r="V2770" s="152" t="s">
        <v>174</v>
      </c>
      <c r="W2770" s="152" t="s">
        <v>95</v>
      </c>
      <c r="X2770" s="155">
        <v>60.758829739799999</v>
      </c>
      <c r="Y2770" s="152" t="s">
        <v>159</v>
      </c>
      <c r="Z2770" s="154">
        <v>43053</v>
      </c>
      <c r="AA2770" s="153" t="s">
        <v>4326</v>
      </c>
      <c r="AB2770" s="152" t="s">
        <v>1951</v>
      </c>
      <c r="AC2770" s="152" t="s">
        <v>224</v>
      </c>
      <c r="AD2770" s="152" t="s">
        <v>177</v>
      </c>
    </row>
    <row r="2771" spans="1:30">
      <c r="A2771" s="189" t="s">
        <v>18663</v>
      </c>
      <c r="B2771" s="189" t="s">
        <v>18664</v>
      </c>
      <c r="C2771" s="154">
        <v>43830</v>
      </c>
      <c r="D2771" s="155">
        <v>1.3</v>
      </c>
      <c r="E2771" s="155">
        <v>1.31</v>
      </c>
      <c r="F2771" s="156">
        <v>0</v>
      </c>
      <c r="G2771" s="154">
        <v>43829</v>
      </c>
      <c r="H2771" s="155">
        <v>1.3</v>
      </c>
      <c r="I2771" s="156">
        <v>4.5016077170418001</v>
      </c>
      <c r="J2771" s="152" t="s">
        <v>18665</v>
      </c>
      <c r="K2771" s="156">
        <v>7.6982294072369506E-2</v>
      </c>
      <c r="L2771" s="156">
        <v>0.30864197530865001</v>
      </c>
      <c r="M2771" s="185">
        <v>0.463678516228751</v>
      </c>
      <c r="N2771" s="156">
        <v>2.68562401263824</v>
      </c>
      <c r="O2771" s="156">
        <v>4.5016077170418001</v>
      </c>
      <c r="P2771" s="152" t="s">
        <v>18665</v>
      </c>
      <c r="Q2771" s="156">
        <v>10.6382978723404</v>
      </c>
      <c r="R2771" s="152" t="s">
        <v>18666</v>
      </c>
      <c r="S2771" s="156">
        <v>11.683848797250899</v>
      </c>
      <c r="T2771" s="152" t="s">
        <v>18667</v>
      </c>
      <c r="U2771" s="156">
        <v>31.289729999999999</v>
      </c>
      <c r="V2771" s="152" t="s">
        <v>174</v>
      </c>
      <c r="W2771" s="152" t="s">
        <v>189</v>
      </c>
      <c r="X2771" s="155">
        <v>0.31289729529999999</v>
      </c>
      <c r="Y2771" s="152" t="s">
        <v>159</v>
      </c>
      <c r="Z2771" s="154">
        <v>41408</v>
      </c>
      <c r="AA2771" s="153" t="s">
        <v>4326</v>
      </c>
      <c r="AB2771" s="152" t="s">
        <v>1655</v>
      </c>
      <c r="AC2771" s="152" t="s">
        <v>246</v>
      </c>
      <c r="AD2771" s="152" t="s">
        <v>162</v>
      </c>
    </row>
    <row r="2772" spans="1:30">
      <c r="A2772" s="189" t="s">
        <v>1981</v>
      </c>
      <c r="B2772" s="189" t="s">
        <v>1982</v>
      </c>
      <c r="C2772" s="154">
        <v>43830</v>
      </c>
      <c r="D2772" s="155">
        <v>1.0129999999999999</v>
      </c>
      <c r="E2772" s="155">
        <v>1.1355</v>
      </c>
      <c r="F2772" s="156">
        <v>9.8726429065089903E-3</v>
      </c>
      <c r="G2772" s="154">
        <v>43829</v>
      </c>
      <c r="H2772" s="155">
        <v>1.0128999999999999</v>
      </c>
      <c r="I2772" s="156">
        <v>4.5015788345905001</v>
      </c>
      <c r="J2772" s="152" t="s">
        <v>18668</v>
      </c>
      <c r="K2772" s="156">
        <v>0.148294611962417</v>
      </c>
      <c r="L2772" s="156">
        <v>0.43399131388109902</v>
      </c>
      <c r="M2772" s="185">
        <v>1.1169518636139799</v>
      </c>
      <c r="N2772" s="156">
        <v>2.3226941548739699</v>
      </c>
      <c r="O2772" s="156">
        <v>4.5015788345905001</v>
      </c>
      <c r="P2772" s="152" t="s">
        <v>18668</v>
      </c>
      <c r="Q2772" s="156">
        <v>12.137707780313001</v>
      </c>
      <c r="R2772" s="152" t="s">
        <v>18669</v>
      </c>
      <c r="S2772" s="157">
        <v>0</v>
      </c>
      <c r="T2772" s="152"/>
      <c r="U2772" s="156">
        <v>14.2270956</v>
      </c>
      <c r="V2772" s="152" t="s">
        <v>174</v>
      </c>
      <c r="W2772" s="152" t="s">
        <v>95</v>
      </c>
      <c r="X2772" s="155">
        <v>20.3228233454</v>
      </c>
      <c r="Y2772" s="152" t="s">
        <v>159</v>
      </c>
      <c r="Z2772" s="154">
        <v>42809</v>
      </c>
      <c r="AA2772" s="153" t="s">
        <v>4326</v>
      </c>
      <c r="AB2772" s="152" t="s">
        <v>5393</v>
      </c>
      <c r="AC2772" s="152" t="s">
        <v>548</v>
      </c>
      <c r="AD2772" s="152" t="s">
        <v>177</v>
      </c>
    </row>
    <row r="2773" spans="1:30">
      <c r="A2773" s="189" t="s">
        <v>18670</v>
      </c>
      <c r="B2773" s="189" t="s">
        <v>18671</v>
      </c>
      <c r="C2773" s="154">
        <v>43830</v>
      </c>
      <c r="D2773" s="155">
        <v>1.347</v>
      </c>
      <c r="E2773" s="155">
        <v>1.347</v>
      </c>
      <c r="F2773" s="156">
        <v>7.4294205051997797E-2</v>
      </c>
      <c r="G2773" s="154">
        <v>43826</v>
      </c>
      <c r="H2773" s="155">
        <v>1.3460000000000001</v>
      </c>
      <c r="I2773" s="156">
        <v>4.4996121024049698</v>
      </c>
      <c r="J2773" s="152" t="s">
        <v>18672</v>
      </c>
      <c r="K2773" s="156">
        <v>0.22321428571427801</v>
      </c>
      <c r="L2773" s="156">
        <v>0.52238805970148505</v>
      </c>
      <c r="M2773" s="185">
        <v>0.59746079163554899</v>
      </c>
      <c r="N2773" s="156">
        <v>1.73716012084591</v>
      </c>
      <c r="O2773" s="156">
        <v>4.4996121024049698</v>
      </c>
      <c r="P2773" s="152" t="s">
        <v>18672</v>
      </c>
      <c r="Q2773" s="156">
        <v>5.234375</v>
      </c>
      <c r="R2773" s="152" t="s">
        <v>18673</v>
      </c>
      <c r="S2773" s="156">
        <v>7.9326923076923102</v>
      </c>
      <c r="T2773" s="152" t="s">
        <v>18674</v>
      </c>
      <c r="U2773" s="156">
        <v>34.700000000000003</v>
      </c>
      <c r="V2773" s="152" t="s">
        <v>174</v>
      </c>
      <c r="W2773" s="152" t="s">
        <v>158</v>
      </c>
      <c r="X2773" s="155">
        <v>4.3447138500000003E-2</v>
      </c>
      <c r="Y2773" s="152" t="s">
        <v>159</v>
      </c>
      <c r="Z2773" s="154">
        <v>41439</v>
      </c>
      <c r="AA2773" s="153" t="s">
        <v>4326</v>
      </c>
      <c r="AB2773" s="152" t="s">
        <v>1771</v>
      </c>
      <c r="AC2773" s="152" t="s">
        <v>194</v>
      </c>
      <c r="AD2773" s="152" t="s">
        <v>256</v>
      </c>
    </row>
    <row r="2774" spans="1:30">
      <c r="A2774" s="189" t="s">
        <v>1915</v>
      </c>
      <c r="B2774" s="189" t="s">
        <v>1916</v>
      </c>
      <c r="C2774" s="154">
        <v>43830</v>
      </c>
      <c r="D2774" s="155">
        <v>1.0063</v>
      </c>
      <c r="E2774" s="155">
        <v>1.1151</v>
      </c>
      <c r="F2774" s="156">
        <v>4.9711672300645202E-2</v>
      </c>
      <c r="G2774" s="154">
        <v>43826</v>
      </c>
      <c r="H2774" s="155">
        <v>1.0058</v>
      </c>
      <c r="I2774" s="156">
        <v>4.4991181888794296</v>
      </c>
      <c r="J2774" s="152" t="s">
        <v>18675</v>
      </c>
      <c r="K2774" s="156">
        <v>0.17919362867097299</v>
      </c>
      <c r="L2774" s="156">
        <v>0.36904049471375</v>
      </c>
      <c r="M2774" s="185">
        <v>0.74020486567793398</v>
      </c>
      <c r="N2774" s="156">
        <v>2.0115985031916699</v>
      </c>
      <c r="O2774" s="156">
        <v>4.4991181888794296</v>
      </c>
      <c r="P2774" s="152" t="s">
        <v>18675</v>
      </c>
      <c r="Q2774" s="156">
        <v>11.108608783582801</v>
      </c>
      <c r="R2774" s="152" t="s">
        <v>18676</v>
      </c>
      <c r="S2774" s="156">
        <v>12.086462326232599</v>
      </c>
      <c r="T2774" s="152" t="s">
        <v>18677</v>
      </c>
      <c r="U2774" s="156">
        <v>12.075253679999999</v>
      </c>
      <c r="V2774" s="152" t="s">
        <v>174</v>
      </c>
      <c r="W2774" s="152" t="s">
        <v>189</v>
      </c>
      <c r="X2774" s="155">
        <v>74.980685649099996</v>
      </c>
      <c r="Y2774" s="152" t="s">
        <v>159</v>
      </c>
      <c r="Z2774" s="154">
        <v>42682</v>
      </c>
      <c r="AA2774" s="153" t="s">
        <v>4326</v>
      </c>
      <c r="AB2774" s="152" t="s">
        <v>1376</v>
      </c>
      <c r="AC2774" s="152" t="s">
        <v>195</v>
      </c>
      <c r="AD2774" s="152" t="s">
        <v>229</v>
      </c>
    </row>
    <row r="2775" spans="1:30">
      <c r="A2775" s="189" t="s">
        <v>18678</v>
      </c>
      <c r="B2775" s="189" t="s">
        <v>18679</v>
      </c>
      <c r="C2775" s="154">
        <v>43830</v>
      </c>
      <c r="D2775" s="155">
        <v>1.105</v>
      </c>
      <c r="E2775" s="155">
        <v>1.5649999999999999</v>
      </c>
      <c r="F2775" s="156">
        <v>9.0579710144918404E-2</v>
      </c>
      <c r="G2775" s="154">
        <v>43829</v>
      </c>
      <c r="H2775" s="155">
        <v>1.1040000000000001</v>
      </c>
      <c r="I2775" s="156">
        <v>4.4911229136905204</v>
      </c>
      <c r="J2775" s="152" t="s">
        <v>18091</v>
      </c>
      <c r="K2775" s="156">
        <v>0.36330608537693398</v>
      </c>
      <c r="L2775" s="156">
        <v>1.19047619047618</v>
      </c>
      <c r="M2775" s="185">
        <v>1.4692228694200899</v>
      </c>
      <c r="N2775" s="156">
        <v>2.6951521420060098</v>
      </c>
      <c r="O2775" s="156">
        <v>4.4911229136905204</v>
      </c>
      <c r="P2775" s="152" t="s">
        <v>18091</v>
      </c>
      <c r="Q2775" s="156">
        <v>9.7975634913202594</v>
      </c>
      <c r="R2775" s="152" t="s">
        <v>775</v>
      </c>
      <c r="S2775" s="156">
        <v>11.327515402592001</v>
      </c>
      <c r="T2775" s="152" t="s">
        <v>18680</v>
      </c>
      <c r="U2775" s="156">
        <v>64.849424999999997</v>
      </c>
      <c r="V2775" s="152" t="s">
        <v>157</v>
      </c>
      <c r="W2775" s="152" t="s">
        <v>158</v>
      </c>
      <c r="X2775" s="155">
        <v>1.9956534673999999</v>
      </c>
      <c r="Y2775" s="152" t="s">
        <v>159</v>
      </c>
      <c r="Z2775" s="154">
        <v>40533</v>
      </c>
      <c r="AA2775" s="153" t="s">
        <v>4326</v>
      </c>
      <c r="AB2775" s="152" t="s">
        <v>6556</v>
      </c>
      <c r="AC2775" s="152" t="s">
        <v>228</v>
      </c>
      <c r="AD2775" s="152" t="s">
        <v>162</v>
      </c>
    </row>
    <row r="2776" spans="1:30">
      <c r="A2776" s="189" t="s">
        <v>2060</v>
      </c>
      <c r="B2776" s="189" t="s">
        <v>2061</v>
      </c>
      <c r="C2776" s="154">
        <v>43830</v>
      </c>
      <c r="D2776" s="155">
        <v>1.0357000000000001</v>
      </c>
      <c r="E2776" s="155">
        <v>1.1064000000000001</v>
      </c>
      <c r="F2776" s="156">
        <v>3.8636144112832303E-2</v>
      </c>
      <c r="G2776" s="154">
        <v>43826</v>
      </c>
      <c r="H2776" s="155">
        <v>1.0353000000000001</v>
      </c>
      <c r="I2776" s="156">
        <v>4.4886907422178197</v>
      </c>
      <c r="J2776" s="152" t="s">
        <v>18681</v>
      </c>
      <c r="K2776" s="156">
        <v>0.251669731874955</v>
      </c>
      <c r="L2776" s="156">
        <v>0.53387691710349805</v>
      </c>
      <c r="M2776" s="185">
        <v>1.1030960584576199</v>
      </c>
      <c r="N2776" s="156">
        <v>2.3156959068379002</v>
      </c>
      <c r="O2776" s="156">
        <v>4.4886907422178197</v>
      </c>
      <c r="P2776" s="152" t="s">
        <v>18681</v>
      </c>
      <c r="Q2776" s="157">
        <v>0</v>
      </c>
      <c r="R2776" s="152"/>
      <c r="S2776" s="157">
        <v>0</v>
      </c>
      <c r="T2776" s="152"/>
      <c r="U2776" s="156">
        <v>10.944494710000001</v>
      </c>
      <c r="V2776" s="152" t="s">
        <v>174</v>
      </c>
      <c r="W2776" s="152" t="s">
        <v>95</v>
      </c>
      <c r="X2776" s="155">
        <v>102.6632919793</v>
      </c>
      <c r="Y2776" s="152" t="s">
        <v>159</v>
      </c>
      <c r="Z2776" s="154">
        <v>43110</v>
      </c>
      <c r="AA2776" s="153" t="s">
        <v>4326</v>
      </c>
      <c r="AB2776" s="152" t="s">
        <v>2062</v>
      </c>
      <c r="AC2776" s="152" t="s">
        <v>196</v>
      </c>
      <c r="AD2776" s="152" t="s">
        <v>181</v>
      </c>
    </row>
    <row r="2777" spans="1:30">
      <c r="A2777" s="189" t="s">
        <v>18682</v>
      </c>
      <c r="B2777" s="189" t="s">
        <v>18683</v>
      </c>
      <c r="C2777" s="154">
        <v>43830</v>
      </c>
      <c r="D2777" s="155">
        <v>1.1431</v>
      </c>
      <c r="E2777" s="155">
        <v>1.1431</v>
      </c>
      <c r="F2777" s="156">
        <v>8.7489063867007E-3</v>
      </c>
      <c r="G2777" s="154">
        <v>43829</v>
      </c>
      <c r="H2777" s="155">
        <v>1.143</v>
      </c>
      <c r="I2777" s="156">
        <v>4.48811700182815</v>
      </c>
      <c r="J2777" s="152" t="s">
        <v>18684</v>
      </c>
      <c r="K2777" s="156">
        <v>0.113855316167462</v>
      </c>
      <c r="L2777" s="156">
        <v>0.37759044608359399</v>
      </c>
      <c r="M2777" s="185">
        <v>0.93598233995584501</v>
      </c>
      <c r="N2777" s="156">
        <v>2.0351691511202299</v>
      </c>
      <c r="O2777" s="156">
        <v>4.48811700182815</v>
      </c>
      <c r="P2777" s="152" t="s">
        <v>18684</v>
      </c>
      <c r="Q2777" s="156">
        <v>10.252700617284001</v>
      </c>
      <c r="R2777" s="152" t="s">
        <v>18685</v>
      </c>
      <c r="S2777" s="157">
        <v>0</v>
      </c>
      <c r="T2777" s="152"/>
      <c r="U2777" s="156">
        <v>14.31</v>
      </c>
      <c r="V2777" s="152" t="s">
        <v>157</v>
      </c>
      <c r="W2777" s="152" t="s">
        <v>95</v>
      </c>
      <c r="X2777" s="155">
        <v>0.1849024595</v>
      </c>
      <c r="Y2777" s="152" t="s">
        <v>159</v>
      </c>
      <c r="Z2777" s="154">
        <v>42770</v>
      </c>
      <c r="AA2777" s="153" t="s">
        <v>4326</v>
      </c>
      <c r="AB2777" s="152" t="s">
        <v>3188</v>
      </c>
      <c r="AC2777" s="152" t="s">
        <v>329</v>
      </c>
      <c r="AD2777" s="152" t="s">
        <v>338</v>
      </c>
    </row>
    <row r="2778" spans="1:30">
      <c r="A2778" s="189" t="s">
        <v>1940</v>
      </c>
      <c r="B2778" s="189" t="s">
        <v>1941</v>
      </c>
      <c r="C2778" s="154">
        <v>43830</v>
      </c>
      <c r="D2778" s="155">
        <v>1.048</v>
      </c>
      <c r="E2778" s="155">
        <v>1.1180000000000001</v>
      </c>
      <c r="F2778" s="156">
        <v>0</v>
      </c>
      <c r="G2778" s="154">
        <v>43829</v>
      </c>
      <c r="H2778" s="155">
        <v>1.048</v>
      </c>
      <c r="I2778" s="156">
        <v>4.4865706254022104</v>
      </c>
      <c r="J2778" s="152" t="s">
        <v>18686</v>
      </c>
      <c r="K2778" s="156">
        <v>0</v>
      </c>
      <c r="L2778" s="156">
        <v>0.383141762452123</v>
      </c>
      <c r="M2778" s="185">
        <v>1.4521106846838601</v>
      </c>
      <c r="N2778" s="156">
        <v>2.8459571514017998</v>
      </c>
      <c r="O2778" s="156">
        <v>4.4865706254022104</v>
      </c>
      <c r="P2778" s="152" t="s">
        <v>18686</v>
      </c>
      <c r="Q2778" s="156">
        <v>8.3269868293036708</v>
      </c>
      <c r="R2778" s="152" t="s">
        <v>18687</v>
      </c>
      <c r="S2778" s="156">
        <v>12.0056798403194</v>
      </c>
      <c r="T2778" s="152" t="s">
        <v>18688</v>
      </c>
      <c r="U2778" s="156">
        <v>12.2296912</v>
      </c>
      <c r="V2778" s="152" t="s">
        <v>174</v>
      </c>
      <c r="W2778" s="152" t="s">
        <v>197</v>
      </c>
      <c r="X2778" s="155">
        <v>28.587891725199999</v>
      </c>
      <c r="Y2778" s="152" t="s">
        <v>159</v>
      </c>
      <c r="Z2778" s="154">
        <v>42705</v>
      </c>
      <c r="AA2778" s="153" t="s">
        <v>4326</v>
      </c>
      <c r="AB2778" s="152" t="s">
        <v>1942</v>
      </c>
      <c r="AC2778" s="152" t="s">
        <v>249</v>
      </c>
      <c r="AD2778" s="152" t="s">
        <v>165</v>
      </c>
    </row>
    <row r="2779" spans="1:30">
      <c r="A2779" s="189" t="s">
        <v>18689</v>
      </c>
      <c r="B2779" s="189" t="s">
        <v>18690</v>
      </c>
      <c r="C2779" s="154">
        <v>43830</v>
      </c>
      <c r="D2779" s="155">
        <v>1.0821000000000001</v>
      </c>
      <c r="E2779" s="155">
        <v>1.3101</v>
      </c>
      <c r="F2779" s="156">
        <v>9.2421441774417808E-3</v>
      </c>
      <c r="G2779" s="154">
        <v>43829</v>
      </c>
      <c r="H2779" s="155">
        <v>1.0820000000000001</v>
      </c>
      <c r="I2779" s="156">
        <v>4.4853453553979596</v>
      </c>
      <c r="J2779" s="152" t="s">
        <v>18691</v>
      </c>
      <c r="K2779" s="156">
        <v>0.14807959278111699</v>
      </c>
      <c r="L2779" s="156">
        <v>0.45488303007799702</v>
      </c>
      <c r="M2779" s="185">
        <v>1.06393694651541</v>
      </c>
      <c r="N2779" s="156">
        <v>2.3620783503381699</v>
      </c>
      <c r="O2779" s="156">
        <v>4.4853453553979596</v>
      </c>
      <c r="P2779" s="152" t="s">
        <v>18691</v>
      </c>
      <c r="Q2779" s="156">
        <v>12.063715176089</v>
      </c>
      <c r="R2779" s="152" t="s">
        <v>18692</v>
      </c>
      <c r="S2779" s="156">
        <v>13.2805965847139</v>
      </c>
      <c r="T2779" s="152" t="s">
        <v>18693</v>
      </c>
      <c r="U2779" s="156">
        <v>34.594195040000002</v>
      </c>
      <c r="V2779" s="152" t="s">
        <v>163</v>
      </c>
      <c r="W2779" s="152" t="s">
        <v>166</v>
      </c>
      <c r="X2779" s="155">
        <v>2.0024234403999999</v>
      </c>
      <c r="Y2779" s="152" t="s">
        <v>159</v>
      </c>
      <c r="Z2779" s="154">
        <v>41235</v>
      </c>
      <c r="AA2779" s="153" t="s">
        <v>4326</v>
      </c>
      <c r="AB2779" s="152" t="s">
        <v>1639</v>
      </c>
      <c r="AC2779" s="152" t="s">
        <v>249</v>
      </c>
      <c r="AD2779" s="152" t="s">
        <v>162</v>
      </c>
    </row>
    <row r="2780" spans="1:30">
      <c r="A2780" s="189" t="s">
        <v>1995</v>
      </c>
      <c r="B2780" s="189" t="s">
        <v>1996</v>
      </c>
      <c r="C2780" s="154">
        <v>43830</v>
      </c>
      <c r="D2780" s="155">
        <v>1.1040000000000001</v>
      </c>
      <c r="E2780" s="155">
        <v>1.462</v>
      </c>
      <c r="F2780" s="156">
        <v>9.0661831369002202E-2</v>
      </c>
      <c r="G2780" s="154">
        <v>43829</v>
      </c>
      <c r="H2780" s="155">
        <v>1.103</v>
      </c>
      <c r="I2780" s="156">
        <v>4.4848518936283401</v>
      </c>
      <c r="J2780" s="152" t="s">
        <v>18694</v>
      </c>
      <c r="K2780" s="156">
        <v>0.18148820326678999</v>
      </c>
      <c r="L2780" s="156">
        <v>0.44853180366069201</v>
      </c>
      <c r="M2780" s="185">
        <v>0.80256636433746498</v>
      </c>
      <c r="N2780" s="156">
        <v>1.97051053789929</v>
      </c>
      <c r="O2780" s="156">
        <v>4.4848518936283401</v>
      </c>
      <c r="P2780" s="152" t="s">
        <v>18694</v>
      </c>
      <c r="Q2780" s="156">
        <v>12.0403511176103</v>
      </c>
      <c r="R2780" s="152" t="s">
        <v>18695</v>
      </c>
      <c r="S2780" s="156">
        <v>14.6654764952488</v>
      </c>
      <c r="T2780" s="152" t="s">
        <v>18696</v>
      </c>
      <c r="U2780" s="156">
        <v>52.905104000000001</v>
      </c>
      <c r="V2780" s="152" t="s">
        <v>157</v>
      </c>
      <c r="W2780" s="152" t="s">
        <v>166</v>
      </c>
      <c r="X2780" s="155">
        <v>28.393762072000001</v>
      </c>
      <c r="Y2780" s="152" t="s">
        <v>159</v>
      </c>
      <c r="Z2780" s="154">
        <v>41130</v>
      </c>
      <c r="AA2780" s="153" t="s">
        <v>4326</v>
      </c>
      <c r="AB2780" s="152" t="s">
        <v>1614</v>
      </c>
      <c r="AC2780" s="152" t="s">
        <v>269</v>
      </c>
      <c r="AD2780" s="152" t="s">
        <v>162</v>
      </c>
    </row>
    <row r="2781" spans="1:30">
      <c r="A2781" s="189" t="s">
        <v>18697</v>
      </c>
      <c r="B2781" s="189" t="s">
        <v>18698</v>
      </c>
      <c r="C2781" s="154">
        <v>43830</v>
      </c>
      <c r="D2781" s="155">
        <v>1.1511</v>
      </c>
      <c r="E2781" s="155">
        <v>1.1591</v>
      </c>
      <c r="F2781" s="156">
        <v>8.6880973066928904E-3</v>
      </c>
      <c r="G2781" s="154">
        <v>43829</v>
      </c>
      <c r="H2781" s="155">
        <v>1.151</v>
      </c>
      <c r="I2781" s="156">
        <v>4.4839793047109202</v>
      </c>
      <c r="J2781" s="152" t="s">
        <v>18699</v>
      </c>
      <c r="K2781" s="156">
        <v>9.5652173913057997E-2</v>
      </c>
      <c r="L2781" s="156">
        <v>0.278769927694071</v>
      </c>
      <c r="M2781" s="185">
        <v>0.76155462184873701</v>
      </c>
      <c r="N2781" s="156">
        <v>1.4631996474217801</v>
      </c>
      <c r="O2781" s="156">
        <v>4.4839793047109202</v>
      </c>
      <c r="P2781" s="152" t="s">
        <v>18699</v>
      </c>
      <c r="Q2781" s="156">
        <v>12.401132701884601</v>
      </c>
      <c r="R2781" s="152" t="s">
        <v>18700</v>
      </c>
      <c r="S2781" s="156">
        <v>15.5658539442231</v>
      </c>
      <c r="T2781" s="152" t="s">
        <v>18701</v>
      </c>
      <c r="U2781" s="156">
        <v>16.02811736</v>
      </c>
      <c r="V2781" s="152" t="s">
        <v>163</v>
      </c>
      <c r="W2781" s="152" t="s">
        <v>166</v>
      </c>
      <c r="X2781" s="155">
        <v>81.748108072500003</v>
      </c>
      <c r="Y2781" s="152" t="s">
        <v>159</v>
      </c>
      <c r="Z2781" s="154">
        <v>42674</v>
      </c>
      <c r="AA2781" s="153" t="s">
        <v>4326</v>
      </c>
      <c r="AB2781" s="152" t="s">
        <v>315</v>
      </c>
      <c r="AC2781" s="152" t="s">
        <v>231</v>
      </c>
      <c r="AD2781" s="152" t="s">
        <v>181</v>
      </c>
    </row>
    <row r="2782" spans="1:30">
      <c r="A2782" s="189" t="s">
        <v>18702</v>
      </c>
      <c r="B2782" s="189" t="s">
        <v>18703</v>
      </c>
      <c r="C2782" s="154">
        <v>43830</v>
      </c>
      <c r="D2782" s="155">
        <v>1.0385</v>
      </c>
      <c r="E2782" s="155">
        <v>1.1268</v>
      </c>
      <c r="F2782" s="156">
        <v>4.8169556840072299E-2</v>
      </c>
      <c r="G2782" s="154">
        <v>43826</v>
      </c>
      <c r="H2782" s="155">
        <v>1.038</v>
      </c>
      <c r="I2782" s="156">
        <v>4.4838492538712904</v>
      </c>
      <c r="J2782" s="152" t="s">
        <v>18704</v>
      </c>
      <c r="K2782" s="156">
        <v>0.15430610473526901</v>
      </c>
      <c r="L2782" s="156">
        <v>0.48016149762680599</v>
      </c>
      <c r="M2782" s="185">
        <v>1.04264765034296</v>
      </c>
      <c r="N2782" s="156">
        <v>2.5156283146891201</v>
      </c>
      <c r="O2782" s="156">
        <v>4.4838492538712904</v>
      </c>
      <c r="P2782" s="152" t="s">
        <v>18704</v>
      </c>
      <c r="Q2782" s="156">
        <v>11.243927628337801</v>
      </c>
      <c r="R2782" s="152" t="s">
        <v>18705</v>
      </c>
      <c r="S2782" s="156">
        <v>12.608679583083999</v>
      </c>
      <c r="T2782" s="152" t="s">
        <v>18706</v>
      </c>
      <c r="U2782" s="156">
        <v>12.90146215</v>
      </c>
      <c r="V2782" s="152" t="s">
        <v>174</v>
      </c>
      <c r="W2782" s="152" t="s">
        <v>197</v>
      </c>
      <c r="X2782" s="155">
        <v>1.781555E-4</v>
      </c>
      <c r="Y2782" s="152" t="s">
        <v>159</v>
      </c>
      <c r="Z2782" s="154">
        <v>42689</v>
      </c>
      <c r="AA2782" s="153" t="s">
        <v>4326</v>
      </c>
      <c r="AB2782" s="152" t="s">
        <v>1745</v>
      </c>
      <c r="AC2782" s="152" t="s">
        <v>314</v>
      </c>
      <c r="AD2782" s="152" t="s">
        <v>177</v>
      </c>
    </row>
    <row r="2783" spans="1:30">
      <c r="A2783" s="189" t="s">
        <v>945</v>
      </c>
      <c r="B2783" s="189" t="s">
        <v>946</v>
      </c>
      <c r="C2783" s="154">
        <v>43830</v>
      </c>
      <c r="D2783" s="155">
        <v>1.0146999999999999</v>
      </c>
      <c r="E2783" s="155">
        <v>1.0467</v>
      </c>
      <c r="F2783" s="156">
        <v>1.9714144898948901E-2</v>
      </c>
      <c r="G2783" s="154">
        <v>43829</v>
      </c>
      <c r="H2783" s="155">
        <v>1.0145</v>
      </c>
      <c r="I2783" s="156">
        <v>4.4838180057889803</v>
      </c>
      <c r="J2783" s="152" t="s">
        <v>947</v>
      </c>
      <c r="K2783" s="156">
        <v>0.128281034142471</v>
      </c>
      <c r="L2783" s="156">
        <v>0.38582399309549797</v>
      </c>
      <c r="M2783" s="185">
        <v>0.98624084507040699</v>
      </c>
      <c r="N2783" s="156">
        <v>1.98980637178486</v>
      </c>
      <c r="O2783" s="156">
        <v>4.4838180057889803</v>
      </c>
      <c r="P2783" s="152" t="s">
        <v>947</v>
      </c>
      <c r="Q2783" s="157">
        <v>0</v>
      </c>
      <c r="R2783" s="152"/>
      <c r="S2783" s="157">
        <v>0</v>
      </c>
      <c r="T2783" s="152"/>
      <c r="U2783" s="156">
        <v>4.6823372599999802</v>
      </c>
      <c r="V2783" s="152" t="s">
        <v>163</v>
      </c>
      <c r="W2783" s="152" t="s">
        <v>95</v>
      </c>
      <c r="X2783" s="155">
        <v>9.4948672713000004</v>
      </c>
      <c r="Y2783" s="152" t="s">
        <v>159</v>
      </c>
      <c r="Z2783" s="154">
        <v>43441</v>
      </c>
      <c r="AA2783" s="153" t="s">
        <v>4326</v>
      </c>
      <c r="AB2783" s="152" t="s">
        <v>948</v>
      </c>
      <c r="AC2783" s="152" t="s">
        <v>223</v>
      </c>
      <c r="AD2783" s="152" t="s">
        <v>165</v>
      </c>
    </row>
    <row r="2784" spans="1:30">
      <c r="A2784" s="189" t="s">
        <v>4072</v>
      </c>
      <c r="B2784" s="189" t="s">
        <v>4073</v>
      </c>
      <c r="C2784" s="154">
        <v>43830</v>
      </c>
      <c r="D2784" s="155">
        <v>1.0740000000000001</v>
      </c>
      <c r="E2784" s="155">
        <v>1.1399999999999999</v>
      </c>
      <c r="F2784" s="156">
        <v>2.7940765576979699E-2</v>
      </c>
      <c r="G2784" s="154">
        <v>43829</v>
      </c>
      <c r="H2784" s="155">
        <v>1.0737000000000001</v>
      </c>
      <c r="I2784" s="156">
        <v>4.47964256215782</v>
      </c>
      <c r="J2784" s="152" t="s">
        <v>6971</v>
      </c>
      <c r="K2784" s="156">
        <v>0.14919806042521699</v>
      </c>
      <c r="L2784" s="156">
        <v>0.44893378226712299</v>
      </c>
      <c r="M2784" s="185">
        <v>0.93037032031751399</v>
      </c>
      <c r="N2784" s="156">
        <v>2.0621562841868801</v>
      </c>
      <c r="O2784" s="156">
        <v>4.47964256215782</v>
      </c>
      <c r="P2784" s="152" t="s">
        <v>6971</v>
      </c>
      <c r="Q2784" s="156">
        <v>11.9059172659161</v>
      </c>
      <c r="R2784" s="152" t="s">
        <v>6972</v>
      </c>
      <c r="S2784" s="156">
        <v>14.0599778664008</v>
      </c>
      <c r="T2784" s="152" t="s">
        <v>6973</v>
      </c>
      <c r="U2784" s="156">
        <v>14.402157799999999</v>
      </c>
      <c r="V2784" s="152" t="s">
        <v>163</v>
      </c>
      <c r="W2784" s="152" t="s">
        <v>166</v>
      </c>
      <c r="X2784" s="155">
        <v>5.8434485104</v>
      </c>
      <c r="Y2784" s="152" t="s">
        <v>159</v>
      </c>
      <c r="Z2784" s="154">
        <v>42692</v>
      </c>
      <c r="AA2784" s="153" t="s">
        <v>4326</v>
      </c>
      <c r="AB2784" s="152" t="s">
        <v>1705</v>
      </c>
      <c r="AC2784" s="152" t="s">
        <v>261</v>
      </c>
      <c r="AD2784" s="152" t="s">
        <v>183</v>
      </c>
    </row>
    <row r="2785" spans="1:30">
      <c r="A2785" s="189" t="s">
        <v>18707</v>
      </c>
      <c r="B2785" s="189" t="s">
        <v>18708</v>
      </c>
      <c r="C2785" s="154">
        <v>43830</v>
      </c>
      <c r="D2785" s="155">
        <v>1.0417000000000001</v>
      </c>
      <c r="E2785" s="155">
        <v>1.1057999999999999</v>
      </c>
      <c r="F2785" s="156">
        <v>4.8021513638130599E-2</v>
      </c>
      <c r="G2785" s="154">
        <v>43826</v>
      </c>
      <c r="H2785" s="155">
        <v>1.0411999999999999</v>
      </c>
      <c r="I2785" s="156">
        <v>4.4727643137401696</v>
      </c>
      <c r="J2785" s="152" t="s">
        <v>18709</v>
      </c>
      <c r="K2785" s="156">
        <v>0.22128150856263201</v>
      </c>
      <c r="L2785" s="156">
        <v>0.44354449908400301</v>
      </c>
      <c r="M2785" s="185">
        <v>1.1653527830443</v>
      </c>
      <c r="N2785" s="156">
        <v>2.2690728228241501</v>
      </c>
      <c r="O2785" s="156">
        <v>4.4727643137401696</v>
      </c>
      <c r="P2785" s="152" t="s">
        <v>18709</v>
      </c>
      <c r="Q2785" s="156">
        <v>10.1963464476789</v>
      </c>
      <c r="R2785" s="152" t="s">
        <v>18710</v>
      </c>
      <c r="S2785" s="156">
        <v>11.7865706992231</v>
      </c>
      <c r="T2785" s="152" t="s">
        <v>18711</v>
      </c>
      <c r="U2785" s="156">
        <v>10.79167022</v>
      </c>
      <c r="V2785" s="152" t="s">
        <v>174</v>
      </c>
      <c r="W2785" s="152" t="s">
        <v>189</v>
      </c>
      <c r="X2785" s="155">
        <v>0.31456246240000002</v>
      </c>
      <c r="Y2785" s="152" t="s">
        <v>159</v>
      </c>
      <c r="Z2785" s="154">
        <v>42597</v>
      </c>
      <c r="AA2785" s="153" t="s">
        <v>4326</v>
      </c>
      <c r="AB2785" s="152" t="s">
        <v>824</v>
      </c>
      <c r="AC2785" s="152" t="s">
        <v>236</v>
      </c>
      <c r="AD2785" s="152" t="s">
        <v>229</v>
      </c>
    </row>
    <row r="2786" spans="1:30">
      <c r="A2786" s="189" t="s">
        <v>18712</v>
      </c>
      <c r="B2786" s="189" t="s">
        <v>18713</v>
      </c>
      <c r="C2786" s="154">
        <v>43830</v>
      </c>
      <c r="D2786" s="155">
        <v>0.86499999999999999</v>
      </c>
      <c r="E2786" s="155">
        <v>0.86499999999999999</v>
      </c>
      <c r="F2786" s="156">
        <v>0.81585081585081698</v>
      </c>
      <c r="G2786" s="154">
        <v>43829</v>
      </c>
      <c r="H2786" s="155">
        <v>0.85799999999999998</v>
      </c>
      <c r="I2786" s="156">
        <v>4.4685990338164299</v>
      </c>
      <c r="J2786" s="152" t="s">
        <v>18714</v>
      </c>
      <c r="K2786" s="156">
        <v>2.9761904761904798</v>
      </c>
      <c r="L2786" s="156">
        <v>6.0049019607843199</v>
      </c>
      <c r="M2786" s="185">
        <v>4.8484848484848504</v>
      </c>
      <c r="N2786" s="156">
        <v>-2.9180695847362501</v>
      </c>
      <c r="O2786" s="156">
        <v>4.4685990338164299</v>
      </c>
      <c r="P2786" s="152" t="s">
        <v>18714</v>
      </c>
      <c r="Q2786" s="156">
        <v>-12.6262626262626</v>
      </c>
      <c r="R2786" s="152" t="s">
        <v>18715</v>
      </c>
      <c r="S2786" s="156">
        <v>-17.304015296367101</v>
      </c>
      <c r="T2786" s="152" t="s">
        <v>18716</v>
      </c>
      <c r="U2786" s="156">
        <v>-13.5</v>
      </c>
      <c r="V2786" s="152" t="s">
        <v>157</v>
      </c>
      <c r="W2786" s="152" t="s">
        <v>158</v>
      </c>
      <c r="X2786" s="155">
        <v>0.18081216889999999</v>
      </c>
      <c r="Y2786" s="152" t="s">
        <v>159</v>
      </c>
      <c r="Z2786" s="154">
        <v>42368</v>
      </c>
      <c r="AA2786" s="153" t="s">
        <v>4326</v>
      </c>
      <c r="AB2786" s="152" t="s">
        <v>18717</v>
      </c>
      <c r="AC2786" s="152" t="s">
        <v>441</v>
      </c>
      <c r="AD2786" s="152" t="s">
        <v>181</v>
      </c>
    </row>
    <row r="2787" spans="1:30">
      <c r="A2787" s="189" t="s">
        <v>2204</v>
      </c>
      <c r="B2787" s="189" t="s">
        <v>2205</v>
      </c>
      <c r="C2787" s="154">
        <v>43830</v>
      </c>
      <c r="D2787" s="155">
        <v>1.0840000000000001</v>
      </c>
      <c r="E2787" s="155">
        <v>1.165</v>
      </c>
      <c r="F2787" s="156">
        <v>9.2336103416438595E-2</v>
      </c>
      <c r="G2787" s="154">
        <v>43829</v>
      </c>
      <c r="H2787" s="155">
        <v>1.083</v>
      </c>
      <c r="I2787" s="156">
        <v>4.46135412479412</v>
      </c>
      <c r="J2787" s="152" t="s">
        <v>18718</v>
      </c>
      <c r="K2787" s="156">
        <v>0.18484288354898901</v>
      </c>
      <c r="L2787" s="156">
        <v>0.74349442379182495</v>
      </c>
      <c r="M2787" s="185">
        <v>1.4031812334340701</v>
      </c>
      <c r="N2787" s="156">
        <v>2.5436106381212298</v>
      </c>
      <c r="O2787" s="156">
        <v>4.46135412479412</v>
      </c>
      <c r="P2787" s="152" t="s">
        <v>18718</v>
      </c>
      <c r="Q2787" s="156">
        <v>12.455208930176999</v>
      </c>
      <c r="R2787" s="152" t="s">
        <v>18719</v>
      </c>
      <c r="S2787" s="156">
        <v>14.949423748773301</v>
      </c>
      <c r="T2787" s="152" t="s">
        <v>18720</v>
      </c>
      <c r="U2787" s="156">
        <v>17.1334628</v>
      </c>
      <c r="V2787" s="152" t="s">
        <v>157</v>
      </c>
      <c r="W2787" s="152" t="s">
        <v>189</v>
      </c>
      <c r="X2787" s="155">
        <v>113.58430031260001</v>
      </c>
      <c r="Y2787" s="152" t="s">
        <v>159</v>
      </c>
      <c r="Z2787" s="154">
        <v>42481</v>
      </c>
      <c r="AA2787" s="153" t="s">
        <v>4326</v>
      </c>
      <c r="AB2787" s="152" t="s">
        <v>2206</v>
      </c>
      <c r="AC2787" s="152" t="s">
        <v>446</v>
      </c>
      <c r="AD2787" s="152" t="s">
        <v>165</v>
      </c>
    </row>
    <row r="2788" spans="1:30">
      <c r="A2788" s="189" t="s">
        <v>18721</v>
      </c>
      <c r="B2788" s="189" t="s">
        <v>18722</v>
      </c>
      <c r="C2788" s="154">
        <v>43830</v>
      </c>
      <c r="D2788" s="155">
        <v>1.0164</v>
      </c>
      <c r="E2788" s="155">
        <v>1.0465</v>
      </c>
      <c r="F2788" s="156">
        <v>1.96811651249745E-2</v>
      </c>
      <c r="G2788" s="154">
        <v>43829</v>
      </c>
      <c r="H2788" s="155">
        <v>1.0162</v>
      </c>
      <c r="I2788" s="156">
        <v>4.4535387278509297</v>
      </c>
      <c r="J2788" s="152" t="s">
        <v>18723</v>
      </c>
      <c r="K2788" s="156">
        <v>5.90667454223033E-2</v>
      </c>
      <c r="L2788" s="156">
        <v>0.48116920544075498</v>
      </c>
      <c r="M2788" s="185">
        <v>1.0887889108203901</v>
      </c>
      <c r="N2788" s="156">
        <v>2.7523894817727399</v>
      </c>
      <c r="O2788" s="156">
        <v>4.4535387278509297</v>
      </c>
      <c r="P2788" s="152" t="s">
        <v>18723</v>
      </c>
      <c r="Q2788" s="157">
        <v>0</v>
      </c>
      <c r="R2788" s="152"/>
      <c r="S2788" s="157">
        <v>0</v>
      </c>
      <c r="T2788" s="152"/>
      <c r="U2788" s="156">
        <v>4.6936721599999798</v>
      </c>
      <c r="V2788" s="152" t="s">
        <v>157</v>
      </c>
      <c r="W2788" s="152" t="s">
        <v>95</v>
      </c>
      <c r="X2788" s="155">
        <v>6.3076999999999998E-6</v>
      </c>
      <c r="Y2788" s="152" t="s">
        <v>159</v>
      </c>
      <c r="Z2788" s="154">
        <v>43411</v>
      </c>
      <c r="AA2788" s="153" t="s">
        <v>4326</v>
      </c>
      <c r="AB2788" s="152" t="s">
        <v>1758</v>
      </c>
      <c r="AC2788" s="152" t="s">
        <v>347</v>
      </c>
      <c r="AD2788" s="152" t="s">
        <v>483</v>
      </c>
    </row>
    <row r="2789" spans="1:30">
      <c r="A2789" s="189" t="s">
        <v>4104</v>
      </c>
      <c r="B2789" s="189" t="s">
        <v>4105</v>
      </c>
      <c r="C2789" s="154">
        <v>43830</v>
      </c>
      <c r="D2789" s="155">
        <v>1.1516999999999999</v>
      </c>
      <c r="E2789" s="155">
        <v>1.2717000000000001</v>
      </c>
      <c r="F2789" s="156">
        <v>6.9510817620989596E-2</v>
      </c>
      <c r="G2789" s="154">
        <v>43829</v>
      </c>
      <c r="H2789" s="155">
        <v>1.1509</v>
      </c>
      <c r="I2789" s="156">
        <v>4.4524164055450699</v>
      </c>
      <c r="J2789" s="152" t="s">
        <v>6974</v>
      </c>
      <c r="K2789" s="156">
        <v>0.30482494338963501</v>
      </c>
      <c r="L2789" s="156">
        <v>0.664277598112054</v>
      </c>
      <c r="M2789" s="185">
        <v>0.94658456841274197</v>
      </c>
      <c r="N2789" s="156">
        <v>1.5535057341095799</v>
      </c>
      <c r="O2789" s="156">
        <v>4.4524164055450699</v>
      </c>
      <c r="P2789" s="152" t="s">
        <v>6974</v>
      </c>
      <c r="Q2789" s="156">
        <v>3.1159938780468002</v>
      </c>
      <c r="R2789" s="152" t="s">
        <v>6975</v>
      </c>
      <c r="S2789" s="156">
        <v>2.5265224154589401</v>
      </c>
      <c r="T2789" s="152" t="s">
        <v>6976</v>
      </c>
      <c r="U2789" s="156">
        <v>1.7076204792332299</v>
      </c>
      <c r="V2789" s="152" t="s">
        <v>157</v>
      </c>
      <c r="W2789" s="152" t="s">
        <v>158</v>
      </c>
      <c r="X2789" s="155">
        <v>3.8404287637999999</v>
      </c>
      <c r="Y2789" s="152" t="s">
        <v>159</v>
      </c>
      <c r="Z2789" s="154">
        <v>42363</v>
      </c>
      <c r="AA2789" s="153" t="s">
        <v>4326</v>
      </c>
      <c r="AB2789" s="152" t="s">
        <v>1897</v>
      </c>
      <c r="AC2789" s="152" t="s">
        <v>341</v>
      </c>
      <c r="AD2789" s="152" t="s">
        <v>162</v>
      </c>
    </row>
    <row r="2790" spans="1:30">
      <c r="A2790" s="189" t="s">
        <v>18724</v>
      </c>
      <c r="B2790" s="189" t="s">
        <v>18725</v>
      </c>
      <c r="C2790" s="154">
        <v>43830</v>
      </c>
      <c r="D2790" s="155">
        <v>1.1301000000000001</v>
      </c>
      <c r="E2790" s="155">
        <v>1.7179</v>
      </c>
      <c r="F2790" s="156">
        <v>0.168409856408441</v>
      </c>
      <c r="G2790" s="154">
        <v>43829</v>
      </c>
      <c r="H2790" s="155">
        <v>1.1282000000000001</v>
      </c>
      <c r="I2790" s="156">
        <v>4.4518189182086596</v>
      </c>
      <c r="J2790" s="152" t="s">
        <v>745</v>
      </c>
      <c r="K2790" s="156">
        <v>0.39086790441504499</v>
      </c>
      <c r="L2790" s="156">
        <v>1.03710326329907</v>
      </c>
      <c r="M2790" s="185">
        <v>1.4088216208030599</v>
      </c>
      <c r="N2790" s="156">
        <v>2.4383611312545499</v>
      </c>
      <c r="O2790" s="156">
        <v>4.4518189182086596</v>
      </c>
      <c r="P2790" s="152" t="s">
        <v>745</v>
      </c>
      <c r="Q2790" s="156">
        <v>10.6746435059716</v>
      </c>
      <c r="R2790" s="152" t="s">
        <v>664</v>
      </c>
      <c r="S2790" s="156">
        <v>10.840939410136301</v>
      </c>
      <c r="T2790" s="152" t="s">
        <v>18726</v>
      </c>
      <c r="U2790" s="156">
        <v>94.646163799999997</v>
      </c>
      <c r="V2790" s="152" t="s">
        <v>157</v>
      </c>
      <c r="W2790" s="152" t="s">
        <v>158</v>
      </c>
      <c r="X2790" s="155">
        <v>4.0340959333999997</v>
      </c>
      <c r="Y2790" s="152" t="s">
        <v>159</v>
      </c>
      <c r="Z2790" s="154">
        <v>38803</v>
      </c>
      <c r="AA2790" s="153" t="s">
        <v>4326</v>
      </c>
      <c r="AB2790" s="152" t="s">
        <v>280</v>
      </c>
      <c r="AC2790" s="152" t="s">
        <v>200</v>
      </c>
      <c r="AD2790" s="152" t="s">
        <v>162</v>
      </c>
    </row>
    <row r="2791" spans="1:30">
      <c r="A2791" s="189" t="s">
        <v>18727</v>
      </c>
      <c r="B2791" s="189" t="s">
        <v>18728</v>
      </c>
      <c r="C2791" s="154">
        <v>43830</v>
      </c>
      <c r="D2791" s="155">
        <v>1.1053999999999999</v>
      </c>
      <c r="E2791" s="155">
        <v>1.1053999999999999</v>
      </c>
      <c r="F2791" s="156">
        <v>1.8096272167931401E-2</v>
      </c>
      <c r="G2791" s="154">
        <v>43829</v>
      </c>
      <c r="H2791" s="155">
        <v>1.1052</v>
      </c>
      <c r="I2791" s="156">
        <v>4.4505338750826704</v>
      </c>
      <c r="J2791" s="152" t="s">
        <v>18729</v>
      </c>
      <c r="K2791" s="156">
        <v>0.135881873358079</v>
      </c>
      <c r="L2791" s="156">
        <v>0.463509951831308</v>
      </c>
      <c r="M2791" s="185">
        <v>1.08824874256973</v>
      </c>
      <c r="N2791" s="156">
        <v>2.1343435276725402</v>
      </c>
      <c r="O2791" s="156">
        <v>4.4505338750826704</v>
      </c>
      <c r="P2791" s="152" t="s">
        <v>18729</v>
      </c>
      <c r="Q2791" s="156">
        <v>9.2508400869736995</v>
      </c>
      <c r="R2791" s="152" t="s">
        <v>18730</v>
      </c>
      <c r="S2791" s="157">
        <v>0</v>
      </c>
      <c r="T2791" s="152"/>
      <c r="U2791" s="156">
        <v>10.54</v>
      </c>
      <c r="V2791" s="152" t="s">
        <v>157</v>
      </c>
      <c r="W2791" s="152" t="s">
        <v>95</v>
      </c>
      <c r="X2791" s="155">
        <v>6.2723987999999996E-3</v>
      </c>
      <c r="Y2791" s="152" t="s">
        <v>159</v>
      </c>
      <c r="Z2791" s="154">
        <v>42950</v>
      </c>
      <c r="AA2791" s="153" t="s">
        <v>4326</v>
      </c>
      <c r="AB2791" s="152" t="s">
        <v>1963</v>
      </c>
      <c r="AC2791" s="152" t="s">
        <v>171</v>
      </c>
      <c r="AD2791" s="152" t="s">
        <v>272</v>
      </c>
    </row>
    <row r="2792" spans="1:30">
      <c r="A2792" s="189" t="s">
        <v>2072</v>
      </c>
      <c r="B2792" s="189" t="s">
        <v>2073</v>
      </c>
      <c r="C2792" s="154">
        <v>43830</v>
      </c>
      <c r="D2792" s="155">
        <v>1.1501999999999999</v>
      </c>
      <c r="E2792" s="155">
        <v>1.1789000000000001</v>
      </c>
      <c r="F2792" s="156">
        <v>0</v>
      </c>
      <c r="G2792" s="154">
        <v>43829</v>
      </c>
      <c r="H2792" s="155">
        <v>1.1501999999999999</v>
      </c>
      <c r="I2792" s="156">
        <v>4.4490698247907101</v>
      </c>
      <c r="J2792" s="152" t="s">
        <v>18731</v>
      </c>
      <c r="K2792" s="156">
        <v>0.13058239749278999</v>
      </c>
      <c r="L2792" s="156">
        <v>0.50681579867177895</v>
      </c>
      <c r="M2792" s="185">
        <v>0.93896410963348298</v>
      </c>
      <c r="N2792" s="156">
        <v>2.2217824412792102</v>
      </c>
      <c r="O2792" s="156">
        <v>4.4490698247907101</v>
      </c>
      <c r="P2792" s="152" t="s">
        <v>18731</v>
      </c>
      <c r="Q2792" s="156">
        <v>8.6704883972042399</v>
      </c>
      <c r="R2792" s="152" t="s">
        <v>18732</v>
      </c>
      <c r="S2792" s="156">
        <v>12.101837356404699</v>
      </c>
      <c r="T2792" s="152" t="s">
        <v>18733</v>
      </c>
      <c r="U2792" s="156">
        <v>12.87809756</v>
      </c>
      <c r="V2792" s="152" t="s">
        <v>163</v>
      </c>
      <c r="W2792" s="152" t="s">
        <v>166</v>
      </c>
      <c r="X2792" s="155">
        <v>4.1201761676000004</v>
      </c>
      <c r="Y2792" s="152" t="s">
        <v>159</v>
      </c>
      <c r="Z2792" s="154">
        <v>42340</v>
      </c>
      <c r="AA2792" s="153" t="s">
        <v>4326</v>
      </c>
      <c r="AB2792" s="152" t="s">
        <v>5410</v>
      </c>
      <c r="AC2792" s="152" t="s">
        <v>175</v>
      </c>
      <c r="AD2792" s="152" t="s">
        <v>165</v>
      </c>
    </row>
    <row r="2793" spans="1:30">
      <c r="A2793" s="189" t="s">
        <v>2100</v>
      </c>
      <c r="B2793" s="189" t="s">
        <v>2101</v>
      </c>
      <c r="C2793" s="154">
        <v>43830</v>
      </c>
      <c r="D2793" s="155">
        <v>1.0942000000000001</v>
      </c>
      <c r="E2793" s="155">
        <v>1.0942000000000001</v>
      </c>
      <c r="F2793" s="156">
        <v>1.82815356489925E-2</v>
      </c>
      <c r="G2793" s="154">
        <v>43829</v>
      </c>
      <c r="H2793" s="155">
        <v>1.0940000000000001</v>
      </c>
      <c r="I2793" s="156">
        <v>4.4482626956853704</v>
      </c>
      <c r="J2793" s="152" t="s">
        <v>18734</v>
      </c>
      <c r="K2793" s="156">
        <v>0.26573811051041202</v>
      </c>
      <c r="L2793" s="156">
        <v>0.56985294117646901</v>
      </c>
      <c r="M2793" s="185">
        <v>1.14623775189499</v>
      </c>
      <c r="N2793" s="156">
        <v>2.5588152591620701</v>
      </c>
      <c r="O2793" s="156">
        <v>4.4482626956853704</v>
      </c>
      <c r="P2793" s="152" t="s">
        <v>18734</v>
      </c>
      <c r="Q2793" s="157">
        <v>0</v>
      </c>
      <c r="R2793" s="152"/>
      <c r="S2793" s="157">
        <v>0</v>
      </c>
      <c r="T2793" s="152"/>
      <c r="U2793" s="156">
        <v>9.4200000000000106</v>
      </c>
      <c r="V2793" s="152" t="s">
        <v>157</v>
      </c>
      <c r="W2793" s="152" t="s">
        <v>95</v>
      </c>
      <c r="X2793" s="155">
        <v>415.62982928909997</v>
      </c>
      <c r="Y2793" s="152" t="s">
        <v>159</v>
      </c>
      <c r="Z2793" s="154">
        <v>43185</v>
      </c>
      <c r="AA2793" s="153" t="s">
        <v>4326</v>
      </c>
      <c r="AB2793" s="152" t="s">
        <v>5412</v>
      </c>
      <c r="AC2793" s="152" t="s">
        <v>284</v>
      </c>
      <c r="AD2793" s="152" t="s">
        <v>165</v>
      </c>
    </row>
    <row r="2794" spans="1:30">
      <c r="A2794" s="189" t="s">
        <v>18735</v>
      </c>
      <c r="B2794" s="189" t="s">
        <v>18736</v>
      </c>
      <c r="C2794" s="154">
        <v>43830</v>
      </c>
      <c r="D2794" s="155">
        <v>1.0668</v>
      </c>
      <c r="E2794" s="155">
        <v>1.1205000000000001</v>
      </c>
      <c r="F2794" s="156">
        <v>0.103218541803502</v>
      </c>
      <c r="G2794" s="154">
        <v>43829</v>
      </c>
      <c r="H2794" s="155">
        <v>1.0657000000000001</v>
      </c>
      <c r="I2794" s="156">
        <v>4.4470426376082504</v>
      </c>
      <c r="J2794" s="152" t="s">
        <v>18737</v>
      </c>
      <c r="K2794" s="156">
        <v>0.34803875458564498</v>
      </c>
      <c r="L2794" s="156">
        <v>0.99403578528825298</v>
      </c>
      <c r="M2794" s="185">
        <v>1.31056154902279</v>
      </c>
      <c r="N2794" s="156">
        <v>2.8538578009265398</v>
      </c>
      <c r="O2794" s="156">
        <v>4.4470426376082504</v>
      </c>
      <c r="P2794" s="152" t="s">
        <v>18737</v>
      </c>
      <c r="Q2794" s="156">
        <v>6.3487811095305702</v>
      </c>
      <c r="R2794" s="152" t="s">
        <v>18738</v>
      </c>
      <c r="S2794" s="157">
        <v>0</v>
      </c>
      <c r="T2794" s="152"/>
      <c r="U2794" s="156">
        <v>12.144789680000001</v>
      </c>
      <c r="V2794" s="152" t="s">
        <v>157</v>
      </c>
      <c r="W2794" s="152" t="s">
        <v>95</v>
      </c>
      <c r="X2794" s="155">
        <v>1.712517E-3</v>
      </c>
      <c r="Y2794" s="152" t="s">
        <v>159</v>
      </c>
      <c r="Z2794" s="154">
        <v>42753</v>
      </c>
      <c r="AA2794" s="153" t="s">
        <v>4326</v>
      </c>
      <c r="AB2794" s="152" t="s">
        <v>2213</v>
      </c>
      <c r="AC2794" s="152" t="s">
        <v>248</v>
      </c>
      <c r="AD2794" s="152" t="s">
        <v>226</v>
      </c>
    </row>
    <row r="2795" spans="1:30">
      <c r="A2795" s="189" t="s">
        <v>953</v>
      </c>
      <c r="B2795" s="189" t="s">
        <v>954</v>
      </c>
      <c r="C2795" s="154">
        <v>43830</v>
      </c>
      <c r="D2795" s="155">
        <v>1.0369999999999999</v>
      </c>
      <c r="E2795" s="155">
        <v>1.0569999999999999</v>
      </c>
      <c r="F2795" s="156">
        <v>2.8937976270839199E-2</v>
      </c>
      <c r="G2795" s="154">
        <v>43829</v>
      </c>
      <c r="H2795" s="155">
        <v>1.0367</v>
      </c>
      <c r="I2795" s="156">
        <v>4.4456158024691197</v>
      </c>
      <c r="J2795" s="152" t="s">
        <v>6457</v>
      </c>
      <c r="K2795" s="156">
        <v>0.13518733101581901</v>
      </c>
      <c r="L2795" s="156">
        <v>0.46502615772136302</v>
      </c>
      <c r="M2795" s="185">
        <v>1.0425831147403699</v>
      </c>
      <c r="N2795" s="156">
        <v>2.1459913185720101</v>
      </c>
      <c r="O2795" s="156">
        <v>4.4456158024691197</v>
      </c>
      <c r="P2795" s="152" t="s">
        <v>6457</v>
      </c>
      <c r="Q2795" s="157">
        <v>0</v>
      </c>
      <c r="R2795" s="152"/>
      <c r="S2795" s="157">
        <v>0</v>
      </c>
      <c r="T2795" s="152"/>
      <c r="U2795" s="156">
        <v>5.7511859999999704</v>
      </c>
      <c r="V2795" s="152" t="s">
        <v>163</v>
      </c>
      <c r="W2795" s="152" t="s">
        <v>95</v>
      </c>
      <c r="X2795" s="155">
        <v>2.7576345786999998</v>
      </c>
      <c r="Y2795" s="152" t="s">
        <v>159</v>
      </c>
      <c r="Z2795" s="154">
        <v>43362</v>
      </c>
      <c r="AA2795" s="153" t="s">
        <v>4326</v>
      </c>
      <c r="AB2795" s="152" t="s">
        <v>603</v>
      </c>
      <c r="AC2795" s="152" t="s">
        <v>203</v>
      </c>
      <c r="AD2795" s="152" t="s">
        <v>241</v>
      </c>
    </row>
    <row r="2796" spans="1:30">
      <c r="A2796" s="189" t="s">
        <v>2122</v>
      </c>
      <c r="B2796" s="189" t="s">
        <v>2123</v>
      </c>
      <c r="C2796" s="154">
        <v>43830</v>
      </c>
      <c r="D2796" s="155">
        <v>1.036</v>
      </c>
      <c r="E2796" s="155">
        <v>1.393</v>
      </c>
      <c r="F2796" s="156">
        <v>9.66183574879277E-2</v>
      </c>
      <c r="G2796" s="154">
        <v>43826</v>
      </c>
      <c r="H2796" s="155">
        <v>1.0349999999999999</v>
      </c>
      <c r="I2796" s="156">
        <v>4.4454199732503401</v>
      </c>
      <c r="J2796" s="152" t="s">
        <v>18739</v>
      </c>
      <c r="K2796" s="156">
        <v>0.29041626331075998</v>
      </c>
      <c r="L2796" s="156">
        <v>0.58252427184465805</v>
      </c>
      <c r="M2796" s="185">
        <v>1.270742858735</v>
      </c>
      <c r="N2796" s="156">
        <v>2.9820774796082499</v>
      </c>
      <c r="O2796" s="156">
        <v>4.4454199732503401</v>
      </c>
      <c r="P2796" s="152" t="s">
        <v>18739</v>
      </c>
      <c r="Q2796" s="156">
        <v>13.1601244090264</v>
      </c>
      <c r="R2796" s="152" t="s">
        <v>18740</v>
      </c>
      <c r="S2796" s="156">
        <v>15.5224629670642</v>
      </c>
      <c r="T2796" s="152" t="s">
        <v>18741</v>
      </c>
      <c r="U2796" s="156">
        <v>39.270723199999999</v>
      </c>
      <c r="V2796" s="152" t="s">
        <v>174</v>
      </c>
      <c r="W2796" s="152" t="s">
        <v>197</v>
      </c>
      <c r="X2796" s="155">
        <v>4.2225222973000003</v>
      </c>
      <c r="Y2796" s="152" t="s">
        <v>159</v>
      </c>
      <c r="Z2796" s="154">
        <v>41583</v>
      </c>
      <c r="AA2796" s="153" t="s">
        <v>4326</v>
      </c>
      <c r="AB2796" s="152" t="s">
        <v>2124</v>
      </c>
      <c r="AC2796" s="152" t="s">
        <v>394</v>
      </c>
      <c r="AD2796" s="152" t="s">
        <v>162</v>
      </c>
    </row>
    <row r="2797" spans="1:30">
      <c r="A2797" s="189" t="s">
        <v>2029</v>
      </c>
      <c r="B2797" s="189" t="s">
        <v>2030</v>
      </c>
      <c r="C2797" s="154">
        <v>43830</v>
      </c>
      <c r="D2797" s="155">
        <v>1.0366</v>
      </c>
      <c r="E2797" s="155">
        <v>1.1298999999999999</v>
      </c>
      <c r="F2797" s="156">
        <v>9.6478533526195096E-3</v>
      </c>
      <c r="G2797" s="154">
        <v>43829</v>
      </c>
      <c r="H2797" s="155">
        <v>1.0365</v>
      </c>
      <c r="I2797" s="156">
        <v>4.4432068633644803</v>
      </c>
      <c r="J2797" s="152" t="s">
        <v>18742</v>
      </c>
      <c r="K2797" s="156">
        <v>0.18362810476466099</v>
      </c>
      <c r="L2797" s="156">
        <v>0.45547049132666101</v>
      </c>
      <c r="M2797" s="185">
        <v>0.910686051960647</v>
      </c>
      <c r="N2797" s="156">
        <v>2.2156495658540001</v>
      </c>
      <c r="O2797" s="156">
        <v>4.4432068633644803</v>
      </c>
      <c r="P2797" s="152" t="s">
        <v>18742</v>
      </c>
      <c r="Q2797" s="156">
        <v>10.848332336066299</v>
      </c>
      <c r="R2797" s="152" t="s">
        <v>18743</v>
      </c>
      <c r="S2797" s="156">
        <v>13.5538287</v>
      </c>
      <c r="T2797" s="152" t="s">
        <v>18744</v>
      </c>
      <c r="U2797" s="156">
        <v>13.5538287</v>
      </c>
      <c r="V2797" s="152" t="s">
        <v>163</v>
      </c>
      <c r="W2797" s="152" t="s">
        <v>166</v>
      </c>
      <c r="X2797" s="155">
        <v>9.3819548899999994</v>
      </c>
      <c r="Y2797" s="152" t="s">
        <v>159</v>
      </c>
      <c r="Z2797" s="154">
        <v>42726</v>
      </c>
      <c r="AA2797" s="153" t="s">
        <v>4326</v>
      </c>
      <c r="AB2797" s="152" t="s">
        <v>1596</v>
      </c>
      <c r="AC2797" s="152" t="s">
        <v>570</v>
      </c>
      <c r="AD2797" s="152" t="s">
        <v>165</v>
      </c>
    </row>
    <row r="2798" spans="1:30">
      <c r="A2798" s="189" t="s">
        <v>9168</v>
      </c>
      <c r="B2798" s="189" t="s">
        <v>9169</v>
      </c>
      <c r="C2798" s="154">
        <v>43830</v>
      </c>
      <c r="D2798" s="155">
        <v>1.1289</v>
      </c>
      <c r="E2798" s="155">
        <v>1.1839</v>
      </c>
      <c r="F2798" s="156">
        <v>8.8660342228941702E-2</v>
      </c>
      <c r="G2798" s="154">
        <v>43829</v>
      </c>
      <c r="H2798" s="155">
        <v>1.1278999999999999</v>
      </c>
      <c r="I2798" s="156">
        <v>4.4407438245906201</v>
      </c>
      <c r="J2798" s="152" t="s">
        <v>12604</v>
      </c>
      <c r="K2798" s="156">
        <v>0.78564413891617502</v>
      </c>
      <c r="L2798" s="156">
        <v>2.3481414324569401</v>
      </c>
      <c r="M2798" s="185">
        <v>3.2373113854595501</v>
      </c>
      <c r="N2798" s="156">
        <v>4.67315716272602</v>
      </c>
      <c r="O2798" s="156">
        <v>4.4407438245906201</v>
      </c>
      <c r="P2798" s="152" t="s">
        <v>12604</v>
      </c>
      <c r="Q2798" s="156">
        <v>6.5834513069253804</v>
      </c>
      <c r="R2798" s="152" t="s">
        <v>12605</v>
      </c>
      <c r="S2798" s="156">
        <v>10.6690508673755</v>
      </c>
      <c r="T2798" s="152" t="s">
        <v>12606</v>
      </c>
      <c r="U2798" s="156">
        <v>18.659356339999999</v>
      </c>
      <c r="V2798" s="152" t="s">
        <v>163</v>
      </c>
      <c r="W2798" s="152" t="s">
        <v>189</v>
      </c>
      <c r="X2798" s="155">
        <v>1.7302521983000001</v>
      </c>
      <c r="Y2798" s="152" t="s">
        <v>159</v>
      </c>
      <c r="Z2798" s="154">
        <v>42149</v>
      </c>
      <c r="AA2798" s="153" t="s">
        <v>4326</v>
      </c>
      <c r="AB2798" s="152" t="s">
        <v>12607</v>
      </c>
      <c r="AC2798" s="152" t="s">
        <v>175</v>
      </c>
      <c r="AD2798" s="152" t="s">
        <v>181</v>
      </c>
    </row>
    <row r="2799" spans="1:30">
      <c r="A2799" s="189" t="s">
        <v>2190</v>
      </c>
      <c r="B2799" s="189" t="s">
        <v>2191</v>
      </c>
      <c r="C2799" s="154">
        <v>43830</v>
      </c>
      <c r="D2799" s="155">
        <v>1.0185999999999999</v>
      </c>
      <c r="E2799" s="155">
        <v>1.1015999999999999</v>
      </c>
      <c r="F2799" s="156">
        <v>5.8939096267181301E-2</v>
      </c>
      <c r="G2799" s="154">
        <v>43826</v>
      </c>
      <c r="H2799" s="155">
        <v>1.018</v>
      </c>
      <c r="I2799" s="156">
        <v>4.4407297425217598</v>
      </c>
      <c r="J2799" s="152" t="s">
        <v>18745</v>
      </c>
      <c r="K2799" s="156">
        <v>0.29539188656950999</v>
      </c>
      <c r="L2799" s="156">
        <v>0.69786368987513603</v>
      </c>
      <c r="M2799" s="185">
        <v>1.2202119529777899</v>
      </c>
      <c r="N2799" s="156">
        <v>2.5699461400089199</v>
      </c>
      <c r="O2799" s="156">
        <v>4.4407297425217598</v>
      </c>
      <c r="P2799" s="152" t="s">
        <v>18745</v>
      </c>
      <c r="Q2799" s="157">
        <v>0</v>
      </c>
      <c r="R2799" s="152"/>
      <c r="S2799" s="157">
        <v>0</v>
      </c>
      <c r="T2799" s="152"/>
      <c r="U2799" s="156">
        <v>10.331186900000001</v>
      </c>
      <c r="V2799" s="152" t="s">
        <v>174</v>
      </c>
      <c r="W2799" s="152" t="s">
        <v>95</v>
      </c>
      <c r="X2799" s="155">
        <v>10.336780109299999</v>
      </c>
      <c r="Y2799" s="152" t="s">
        <v>159</v>
      </c>
      <c r="Z2799" s="154">
        <v>43119</v>
      </c>
      <c r="AA2799" s="153" t="s">
        <v>4326</v>
      </c>
      <c r="AB2799" s="152" t="s">
        <v>293</v>
      </c>
      <c r="AC2799" s="152" t="s">
        <v>236</v>
      </c>
      <c r="AD2799" s="152" t="s">
        <v>532</v>
      </c>
    </row>
    <row r="2800" spans="1:30">
      <c r="A2800" s="189" t="s">
        <v>1993</v>
      </c>
      <c r="B2800" s="189" t="s">
        <v>1994</v>
      </c>
      <c r="C2800" s="154">
        <v>43830</v>
      </c>
      <c r="D2800" s="155">
        <v>1.0492999999999999</v>
      </c>
      <c r="E2800" s="155">
        <v>1.1245000000000001</v>
      </c>
      <c r="F2800" s="156">
        <v>9.5310712924209905E-3</v>
      </c>
      <c r="G2800" s="154">
        <v>43829</v>
      </c>
      <c r="H2800" s="155">
        <v>1.0491999999999999</v>
      </c>
      <c r="I2800" s="156">
        <v>4.4391312091454598</v>
      </c>
      <c r="J2800" s="152" t="s">
        <v>18746</v>
      </c>
      <c r="K2800" s="156">
        <v>0.152715471986241</v>
      </c>
      <c r="L2800" s="156">
        <v>0.40187541862023801</v>
      </c>
      <c r="M2800" s="185">
        <v>0.87482707732017495</v>
      </c>
      <c r="N2800" s="156">
        <v>2.2310942379466399</v>
      </c>
      <c r="O2800" s="156">
        <v>4.4391312091454598</v>
      </c>
      <c r="P2800" s="152" t="s">
        <v>18746</v>
      </c>
      <c r="Q2800" s="156">
        <v>13.2398163625426</v>
      </c>
      <c r="R2800" s="152" t="s">
        <v>18747</v>
      </c>
      <c r="S2800" s="156">
        <v>12.5626797289216</v>
      </c>
      <c r="T2800" s="152" t="s">
        <v>18748</v>
      </c>
      <c r="U2800" s="156">
        <v>12.94539284</v>
      </c>
      <c r="V2800" s="152" t="s">
        <v>163</v>
      </c>
      <c r="W2800" s="152" t="s">
        <v>158</v>
      </c>
      <c r="X2800" s="155">
        <v>10.5160957906</v>
      </c>
      <c r="Y2800" s="152" t="s">
        <v>159</v>
      </c>
      <c r="Z2800" s="154">
        <v>42341</v>
      </c>
      <c r="AA2800" s="153" t="s">
        <v>4326</v>
      </c>
      <c r="AB2800" s="152" t="s">
        <v>1392</v>
      </c>
      <c r="AC2800" s="152" t="s">
        <v>195</v>
      </c>
      <c r="AD2800" s="152" t="s">
        <v>207</v>
      </c>
    </row>
    <row r="2801" spans="1:30">
      <c r="A2801" s="189" t="s">
        <v>2929</v>
      </c>
      <c r="B2801" s="189" t="s">
        <v>2930</v>
      </c>
      <c r="C2801" s="154">
        <v>43830</v>
      </c>
      <c r="D2801" s="155">
        <v>1.1930000000000001</v>
      </c>
      <c r="E2801" s="155">
        <v>1.526</v>
      </c>
      <c r="F2801" s="156">
        <v>8.3892617449661699E-2</v>
      </c>
      <c r="G2801" s="154">
        <v>43829</v>
      </c>
      <c r="H2801" s="155">
        <v>1.1919999999999999</v>
      </c>
      <c r="I2801" s="156">
        <v>4.4366154700334901</v>
      </c>
      <c r="J2801" s="152" t="s">
        <v>18749</v>
      </c>
      <c r="K2801" s="156">
        <v>0.50547598989047804</v>
      </c>
      <c r="L2801" s="156">
        <v>1.70502983802217</v>
      </c>
      <c r="M2801" s="185">
        <v>2.0530296691285002</v>
      </c>
      <c r="N2801" s="156">
        <v>2.9335562409070102</v>
      </c>
      <c r="O2801" s="156">
        <v>4.4366154700334901</v>
      </c>
      <c r="P2801" s="152" t="s">
        <v>18749</v>
      </c>
      <c r="Q2801" s="156">
        <v>8.6920662667607491</v>
      </c>
      <c r="R2801" s="152" t="s">
        <v>18750</v>
      </c>
      <c r="S2801" s="156">
        <v>11.2837123554913</v>
      </c>
      <c r="T2801" s="152" t="s">
        <v>18751</v>
      </c>
      <c r="U2801" s="156">
        <v>54.016657899999998</v>
      </c>
      <c r="V2801" s="152" t="s">
        <v>157</v>
      </c>
      <c r="W2801" s="152" t="s">
        <v>189</v>
      </c>
      <c r="X2801" s="155">
        <v>5.4475475211999997</v>
      </c>
      <c r="Y2801" s="152" t="s">
        <v>159</v>
      </c>
      <c r="Z2801" s="154">
        <v>39988</v>
      </c>
      <c r="AA2801" s="153" t="s">
        <v>4326</v>
      </c>
      <c r="AB2801" s="152" t="s">
        <v>259</v>
      </c>
      <c r="AC2801" s="152" t="s">
        <v>210</v>
      </c>
      <c r="AD2801" s="152" t="s">
        <v>162</v>
      </c>
    </row>
    <row r="2802" spans="1:30">
      <c r="A2802" s="189" t="s">
        <v>2083</v>
      </c>
      <c r="B2802" s="189" t="s">
        <v>2084</v>
      </c>
      <c r="C2802" s="154">
        <v>43830</v>
      </c>
      <c r="D2802" s="155">
        <v>1.0136000000000001</v>
      </c>
      <c r="E2802" s="155">
        <v>1.1426000000000001</v>
      </c>
      <c r="F2802" s="156">
        <v>1.9735543714241501E-2</v>
      </c>
      <c r="G2802" s="154">
        <v>43829</v>
      </c>
      <c r="H2802" s="155">
        <v>1.0134000000000001</v>
      </c>
      <c r="I2802" s="156">
        <v>4.4319681440209804</v>
      </c>
      <c r="J2802" s="152" t="s">
        <v>18752</v>
      </c>
      <c r="K2802" s="156">
        <v>0.138312586445374</v>
      </c>
      <c r="L2802" s="156">
        <v>0.52642160122822401</v>
      </c>
      <c r="M2802" s="185">
        <v>1.0664095512928999</v>
      </c>
      <c r="N2802" s="156">
        <v>2.2261443944443</v>
      </c>
      <c r="O2802" s="156">
        <v>4.4319681440209804</v>
      </c>
      <c r="P2802" s="152" t="s">
        <v>18752</v>
      </c>
      <c r="Q2802" s="156">
        <v>12.995052397649699</v>
      </c>
      <c r="R2802" s="152" t="s">
        <v>18753</v>
      </c>
      <c r="S2802" s="157">
        <v>0</v>
      </c>
      <c r="T2802" s="152"/>
      <c r="U2802" s="156">
        <v>14.92490744</v>
      </c>
      <c r="V2802" s="152" t="s">
        <v>163</v>
      </c>
      <c r="W2802" s="152" t="s">
        <v>95</v>
      </c>
      <c r="X2802" s="155">
        <v>22.9359937712</v>
      </c>
      <c r="Y2802" s="152" t="s">
        <v>159</v>
      </c>
      <c r="Z2802" s="154">
        <v>42796</v>
      </c>
      <c r="AA2802" s="153" t="s">
        <v>4326</v>
      </c>
      <c r="AB2802" s="152" t="s">
        <v>1212</v>
      </c>
      <c r="AC2802" s="152" t="s">
        <v>270</v>
      </c>
      <c r="AD2802" s="152" t="s">
        <v>247</v>
      </c>
    </row>
    <row r="2803" spans="1:30">
      <c r="A2803" s="189" t="s">
        <v>2021</v>
      </c>
      <c r="B2803" s="189" t="s">
        <v>2022</v>
      </c>
      <c r="C2803" s="154">
        <v>43830</v>
      </c>
      <c r="D2803" s="155">
        <v>1.0099</v>
      </c>
      <c r="E2803" s="155">
        <v>1.0659000000000001</v>
      </c>
      <c r="F2803" s="156">
        <v>9.9029510794248002E-3</v>
      </c>
      <c r="G2803" s="154">
        <v>43829</v>
      </c>
      <c r="H2803" s="155">
        <v>1.0098</v>
      </c>
      <c r="I2803" s="156">
        <v>4.43170826467877</v>
      </c>
      <c r="J2803" s="152" t="s">
        <v>18754</v>
      </c>
      <c r="K2803" s="156">
        <v>0.168617337829786</v>
      </c>
      <c r="L2803" s="156">
        <v>0.43759323719541698</v>
      </c>
      <c r="M2803" s="185">
        <v>0.872633696229554</v>
      </c>
      <c r="N2803" s="156">
        <v>2.2595080792986502</v>
      </c>
      <c r="O2803" s="156">
        <v>4.43170826467877</v>
      </c>
      <c r="P2803" s="152" t="s">
        <v>18754</v>
      </c>
      <c r="Q2803" s="157">
        <v>0</v>
      </c>
      <c r="R2803" s="152"/>
      <c r="S2803" s="157">
        <v>0</v>
      </c>
      <c r="T2803" s="152"/>
      <c r="U2803" s="156">
        <v>6.7253230899999998</v>
      </c>
      <c r="V2803" s="152" t="s">
        <v>163</v>
      </c>
      <c r="W2803" s="152" t="s">
        <v>95</v>
      </c>
      <c r="X2803" s="155">
        <v>4.9975676350000002</v>
      </c>
      <c r="Y2803" s="152" t="s">
        <v>159</v>
      </c>
      <c r="Z2803" s="154">
        <v>43276</v>
      </c>
      <c r="AA2803" s="153" t="s">
        <v>4326</v>
      </c>
      <c r="AB2803" s="152" t="s">
        <v>1291</v>
      </c>
      <c r="AC2803" s="152" t="s">
        <v>347</v>
      </c>
      <c r="AD2803" s="152" t="s">
        <v>207</v>
      </c>
    </row>
    <row r="2804" spans="1:30">
      <c r="A2804" s="189" t="s">
        <v>2132</v>
      </c>
      <c r="B2804" s="189" t="s">
        <v>2133</v>
      </c>
      <c r="C2804" s="154">
        <v>43830</v>
      </c>
      <c r="D2804" s="155">
        <v>1.0703</v>
      </c>
      <c r="E2804" s="155">
        <v>1.1393</v>
      </c>
      <c r="F2804" s="156">
        <v>2.8037383177568001E-2</v>
      </c>
      <c r="G2804" s="154">
        <v>43829</v>
      </c>
      <c r="H2804" s="155">
        <v>1.07</v>
      </c>
      <c r="I2804" s="156">
        <v>4.4280860712280496</v>
      </c>
      <c r="J2804" s="152" t="s">
        <v>18755</v>
      </c>
      <c r="K2804" s="156">
        <v>0.14034431137725401</v>
      </c>
      <c r="L2804" s="156">
        <v>0.58265200639037895</v>
      </c>
      <c r="M2804" s="185">
        <v>1.3253354626729601</v>
      </c>
      <c r="N2804" s="156">
        <v>2.5435836065813899</v>
      </c>
      <c r="O2804" s="156">
        <v>4.4280860712280496</v>
      </c>
      <c r="P2804" s="152" t="s">
        <v>18755</v>
      </c>
      <c r="Q2804" s="156">
        <v>12.5333265984608</v>
      </c>
      <c r="R2804" s="152" t="s">
        <v>18756</v>
      </c>
      <c r="S2804" s="157">
        <v>0</v>
      </c>
      <c r="T2804" s="152"/>
      <c r="U2804" s="156">
        <v>14.195444439999999</v>
      </c>
      <c r="V2804" s="152" t="s">
        <v>157</v>
      </c>
      <c r="W2804" s="152" t="s">
        <v>95</v>
      </c>
      <c r="X2804" s="155">
        <v>49.714723095399997</v>
      </c>
      <c r="Y2804" s="152" t="s">
        <v>159</v>
      </c>
      <c r="Z2804" s="154">
        <v>42814</v>
      </c>
      <c r="AA2804" s="153" t="s">
        <v>4326</v>
      </c>
      <c r="AB2804" s="152" t="s">
        <v>1031</v>
      </c>
      <c r="AC2804" s="152" t="s">
        <v>196</v>
      </c>
      <c r="AD2804" s="152" t="s">
        <v>181</v>
      </c>
    </row>
    <row r="2805" spans="1:30">
      <c r="A2805" s="189" t="s">
        <v>18757</v>
      </c>
      <c r="B2805" s="189" t="s">
        <v>18758</v>
      </c>
      <c r="C2805" s="154">
        <v>43830</v>
      </c>
      <c r="D2805" s="155">
        <v>1.1259999999999999</v>
      </c>
      <c r="E2805" s="155">
        <v>1.3105</v>
      </c>
      <c r="F2805" s="156">
        <v>2.6650084391927599E-2</v>
      </c>
      <c r="G2805" s="154">
        <v>43829</v>
      </c>
      <c r="H2805" s="155">
        <v>1.1256999999999999</v>
      </c>
      <c r="I2805" s="156">
        <v>4.4274961521857499</v>
      </c>
      <c r="J2805" s="152" t="s">
        <v>18759</v>
      </c>
      <c r="K2805" s="156">
        <v>0.16011385874397499</v>
      </c>
      <c r="L2805" s="156">
        <v>0.41915633639525302</v>
      </c>
      <c r="M2805" s="185">
        <v>0.90508698459547998</v>
      </c>
      <c r="N2805" s="156">
        <v>2.0728027184302098</v>
      </c>
      <c r="O2805" s="156">
        <v>4.4274961521857499</v>
      </c>
      <c r="P2805" s="152" t="s">
        <v>18759</v>
      </c>
      <c r="Q2805" s="156">
        <v>12.3085652787792</v>
      </c>
      <c r="R2805" s="152" t="s">
        <v>18760</v>
      </c>
      <c r="S2805" s="156">
        <v>7.1617761557177504</v>
      </c>
      <c r="T2805" s="152" t="s">
        <v>18761</v>
      </c>
      <c r="U2805" s="156">
        <v>32.130470000000003</v>
      </c>
      <c r="V2805" s="152" t="s">
        <v>163</v>
      </c>
      <c r="W2805" s="152" t="s">
        <v>158</v>
      </c>
      <c r="X2805" s="155">
        <v>1.6725426206</v>
      </c>
      <c r="Y2805" s="152" t="s">
        <v>159</v>
      </c>
      <c r="Z2805" s="154">
        <v>41775</v>
      </c>
      <c r="AA2805" s="153" t="s">
        <v>4326</v>
      </c>
      <c r="AB2805" s="152" t="s">
        <v>1748</v>
      </c>
      <c r="AC2805" s="152" t="s">
        <v>219</v>
      </c>
      <c r="AD2805" s="152" t="s">
        <v>177</v>
      </c>
    </row>
    <row r="2806" spans="1:30">
      <c r="A2806" s="189" t="s">
        <v>2120</v>
      </c>
      <c r="B2806" s="189" t="s">
        <v>2121</v>
      </c>
      <c r="C2806" s="154">
        <v>43830</v>
      </c>
      <c r="D2806" s="155">
        <v>1.0404</v>
      </c>
      <c r="E2806" s="155">
        <v>1.1012999999999999</v>
      </c>
      <c r="F2806" s="156">
        <v>2.8843380444168801E-2</v>
      </c>
      <c r="G2806" s="154">
        <v>43826</v>
      </c>
      <c r="H2806" s="155">
        <v>1.0401</v>
      </c>
      <c r="I2806" s="156">
        <v>4.4273306772101098</v>
      </c>
      <c r="J2806" s="152" t="s">
        <v>18762</v>
      </c>
      <c r="K2806" s="156">
        <v>9.6209351548960098E-2</v>
      </c>
      <c r="L2806" s="156">
        <v>0.56060313164508402</v>
      </c>
      <c r="M2806" s="185">
        <v>1.0980058873976699</v>
      </c>
      <c r="N2806" s="156">
        <v>2.3209656360355302</v>
      </c>
      <c r="O2806" s="156">
        <v>4.4273306772101098</v>
      </c>
      <c r="P2806" s="152" t="s">
        <v>18762</v>
      </c>
      <c r="Q2806" s="156">
        <v>10.272428115016</v>
      </c>
      <c r="R2806" s="152" t="s">
        <v>18763</v>
      </c>
      <c r="S2806" s="157">
        <v>0</v>
      </c>
      <c r="T2806" s="152"/>
      <c r="U2806" s="156">
        <v>10.448864</v>
      </c>
      <c r="V2806" s="152" t="s">
        <v>174</v>
      </c>
      <c r="W2806" s="152" t="s">
        <v>95</v>
      </c>
      <c r="X2806" s="155">
        <v>32.056743428300003</v>
      </c>
      <c r="Y2806" s="152" t="s">
        <v>159</v>
      </c>
      <c r="Z2806" s="154">
        <v>43089</v>
      </c>
      <c r="AA2806" s="153" t="s">
        <v>4326</v>
      </c>
      <c r="AB2806" s="152" t="s">
        <v>460</v>
      </c>
      <c r="AC2806" s="152" t="s">
        <v>161</v>
      </c>
      <c r="AD2806" s="152" t="s">
        <v>221</v>
      </c>
    </row>
    <row r="2807" spans="1:30">
      <c r="A2807" s="189" t="s">
        <v>2045</v>
      </c>
      <c r="B2807" s="189" t="s">
        <v>2046</v>
      </c>
      <c r="C2807" s="154">
        <v>43830</v>
      </c>
      <c r="D2807" s="155">
        <v>1.0351999999999999</v>
      </c>
      <c r="E2807" s="155">
        <v>1.1382000000000001</v>
      </c>
      <c r="F2807" s="156">
        <v>0</v>
      </c>
      <c r="G2807" s="154">
        <v>43829</v>
      </c>
      <c r="H2807" s="155">
        <v>1.0351999999999999</v>
      </c>
      <c r="I2807" s="156">
        <v>4.4263011909466101</v>
      </c>
      <c r="J2807" s="152" t="s">
        <v>18764</v>
      </c>
      <c r="K2807" s="156">
        <v>0.15479876160988301</v>
      </c>
      <c r="L2807" s="156">
        <v>0.45607211084795601</v>
      </c>
      <c r="M2807" s="185">
        <v>1.03175964528075</v>
      </c>
      <c r="N2807" s="156">
        <v>2.3101559950878299</v>
      </c>
      <c r="O2807" s="156">
        <v>4.4263011909466101</v>
      </c>
      <c r="P2807" s="152" t="s">
        <v>18764</v>
      </c>
      <c r="Q2807" s="156">
        <v>10.9177937030511</v>
      </c>
      <c r="R2807" s="152" t="s">
        <v>18765</v>
      </c>
      <c r="S2807" s="157">
        <v>0</v>
      </c>
      <c r="T2807" s="152"/>
      <c r="U2807" s="156">
        <v>14.339910400000001</v>
      </c>
      <c r="V2807" s="152" t="s">
        <v>163</v>
      </c>
      <c r="W2807" s="152" t="s">
        <v>95</v>
      </c>
      <c r="X2807" s="155">
        <v>15.928685033400001</v>
      </c>
      <c r="Y2807" s="152" t="s">
        <v>159</v>
      </c>
      <c r="Z2807" s="154">
        <v>42758</v>
      </c>
      <c r="AA2807" s="153" t="s">
        <v>4326</v>
      </c>
      <c r="AB2807" s="152" t="s">
        <v>1212</v>
      </c>
      <c r="AC2807" s="152" t="s">
        <v>270</v>
      </c>
      <c r="AD2807" s="152" t="s">
        <v>247</v>
      </c>
    </row>
    <row r="2808" spans="1:30">
      <c r="A2808" s="189" t="s">
        <v>18766</v>
      </c>
      <c r="B2808" s="189" t="s">
        <v>18767</v>
      </c>
      <c r="C2808" s="154">
        <v>43830</v>
      </c>
      <c r="D2808" s="155">
        <v>1.0145</v>
      </c>
      <c r="E2808" s="155">
        <v>1.0921000000000001</v>
      </c>
      <c r="F2808" s="156">
        <v>9.8580441640414608E-3</v>
      </c>
      <c r="G2808" s="154">
        <v>43829</v>
      </c>
      <c r="H2808" s="155">
        <v>1.0144</v>
      </c>
      <c r="I2808" s="156">
        <v>4.4240395542489601</v>
      </c>
      <c r="J2808" s="152" t="s">
        <v>18768</v>
      </c>
      <c r="K2808" s="156">
        <v>0.10854549042823999</v>
      </c>
      <c r="L2808" s="156">
        <v>0.55009440016290201</v>
      </c>
      <c r="M2808" s="185">
        <v>1.23689007752887</v>
      </c>
      <c r="N2808" s="156">
        <v>2.4421447292320599</v>
      </c>
      <c r="O2808" s="156">
        <v>4.4240395542489601</v>
      </c>
      <c r="P2808" s="152" t="s">
        <v>18768</v>
      </c>
      <c r="Q2808" s="157">
        <v>0</v>
      </c>
      <c r="R2808" s="152"/>
      <c r="S2808" s="157">
        <v>0</v>
      </c>
      <c r="T2808" s="152"/>
      <c r="U2808" s="156">
        <v>9.4521730999999907</v>
      </c>
      <c r="V2808" s="152" t="s">
        <v>157</v>
      </c>
      <c r="W2808" s="152" t="s">
        <v>95</v>
      </c>
      <c r="X2808" s="155">
        <v>2.5470499999999999E-5</v>
      </c>
      <c r="Y2808" s="152" t="s">
        <v>159</v>
      </c>
      <c r="Z2808" s="154">
        <v>43165</v>
      </c>
      <c r="AA2808" s="153" t="s">
        <v>4326</v>
      </c>
      <c r="AB2808" s="152" t="s">
        <v>1291</v>
      </c>
      <c r="AC2808" s="152" t="s">
        <v>347</v>
      </c>
      <c r="AD2808" s="152" t="s">
        <v>532</v>
      </c>
    </row>
    <row r="2809" spans="1:30">
      <c r="A2809" s="189" t="s">
        <v>18769</v>
      </c>
      <c r="B2809" s="189" t="s">
        <v>18770</v>
      </c>
      <c r="C2809" s="154">
        <v>43830</v>
      </c>
      <c r="D2809" s="155">
        <v>1.0223</v>
      </c>
      <c r="E2809" s="155">
        <v>1.0528</v>
      </c>
      <c r="F2809" s="156">
        <v>2.9354207436396999E-2</v>
      </c>
      <c r="G2809" s="154">
        <v>43826</v>
      </c>
      <c r="H2809" s="155">
        <v>1.022</v>
      </c>
      <c r="I2809" s="156">
        <v>4.4220763533611098</v>
      </c>
      <c r="J2809" s="152" t="s">
        <v>18771</v>
      </c>
      <c r="K2809" s="156">
        <v>0.26483091969053302</v>
      </c>
      <c r="L2809" s="156">
        <v>0.60287822555599602</v>
      </c>
      <c r="M2809" s="185">
        <v>1.3645054422304299</v>
      </c>
      <c r="N2809" s="156">
        <v>2.5187493443899198</v>
      </c>
      <c r="O2809" s="156">
        <v>4.4220763533611098</v>
      </c>
      <c r="P2809" s="152" t="s">
        <v>18771</v>
      </c>
      <c r="Q2809" s="157">
        <v>0</v>
      </c>
      <c r="R2809" s="152"/>
      <c r="S2809" s="157">
        <v>0</v>
      </c>
      <c r="T2809" s="152"/>
      <c r="U2809" s="156">
        <v>5.3201062100000103</v>
      </c>
      <c r="V2809" s="152" t="s">
        <v>174</v>
      </c>
      <c r="W2809" s="152" t="s">
        <v>95</v>
      </c>
      <c r="X2809" s="155">
        <v>0.1030322967</v>
      </c>
      <c r="Y2809" s="152" t="s">
        <v>159</v>
      </c>
      <c r="Z2809" s="154">
        <v>43340</v>
      </c>
      <c r="AA2809" s="153" t="s">
        <v>4326</v>
      </c>
      <c r="AB2809" s="152" t="s">
        <v>2087</v>
      </c>
      <c r="AC2809" s="152" t="s">
        <v>598</v>
      </c>
      <c r="AD2809" s="152" t="s">
        <v>213</v>
      </c>
    </row>
    <row r="2810" spans="1:30">
      <c r="A2810" s="189" t="s">
        <v>2016</v>
      </c>
      <c r="B2810" s="189" t="s">
        <v>2017</v>
      </c>
      <c r="C2810" s="154">
        <v>43830</v>
      </c>
      <c r="D2810" s="155">
        <v>1.0590999999999999</v>
      </c>
      <c r="E2810" s="155">
        <v>1.1451</v>
      </c>
      <c r="F2810" s="156">
        <v>1.88875247898764E-2</v>
      </c>
      <c r="G2810" s="154">
        <v>43829</v>
      </c>
      <c r="H2810" s="155">
        <v>1.0589</v>
      </c>
      <c r="I2810" s="156">
        <v>4.4181652135957297</v>
      </c>
      <c r="J2810" s="152" t="s">
        <v>18772</v>
      </c>
      <c r="K2810" s="156">
        <v>0.122896577802969</v>
      </c>
      <c r="L2810" s="156">
        <v>0.41718024082675798</v>
      </c>
      <c r="M2810" s="185">
        <v>0.914685027488231</v>
      </c>
      <c r="N2810" s="156">
        <v>2.4571557863489502</v>
      </c>
      <c r="O2810" s="156">
        <v>4.4181652135957297</v>
      </c>
      <c r="P2810" s="152" t="s">
        <v>18772</v>
      </c>
      <c r="Q2810" s="156">
        <v>10.3132325600949</v>
      </c>
      <c r="R2810" s="152" t="s">
        <v>18773</v>
      </c>
      <c r="S2810" s="156">
        <v>14.6190827066919</v>
      </c>
      <c r="T2810" s="152" t="s">
        <v>18774</v>
      </c>
      <c r="U2810" s="156">
        <v>14.92855423</v>
      </c>
      <c r="V2810" s="152" t="s">
        <v>163</v>
      </c>
      <c r="W2810" s="152" t="s">
        <v>197</v>
      </c>
      <c r="X2810" s="155">
        <v>3.6747766974</v>
      </c>
      <c r="Y2810" s="152" t="s">
        <v>159</v>
      </c>
      <c r="Z2810" s="154">
        <v>42711</v>
      </c>
      <c r="AA2810" s="153" t="s">
        <v>4326</v>
      </c>
      <c r="AB2810" s="152" t="s">
        <v>1212</v>
      </c>
      <c r="AC2810" s="152" t="s">
        <v>270</v>
      </c>
      <c r="AD2810" s="152" t="s">
        <v>207</v>
      </c>
    </row>
    <row r="2811" spans="1:30">
      <c r="A2811" s="189" t="s">
        <v>18775</v>
      </c>
      <c r="B2811" s="189" t="s">
        <v>18776</v>
      </c>
      <c r="C2811" s="154">
        <v>43830</v>
      </c>
      <c r="D2811" s="155">
        <v>1.0758000000000001</v>
      </c>
      <c r="E2811" s="155">
        <v>1.1608000000000001</v>
      </c>
      <c r="F2811" s="156">
        <v>8.3728718950608794E-2</v>
      </c>
      <c r="G2811" s="154">
        <v>43829</v>
      </c>
      <c r="H2811" s="155">
        <v>1.0749</v>
      </c>
      <c r="I2811" s="156">
        <v>4.4162375683728898</v>
      </c>
      <c r="J2811" s="152" t="s">
        <v>18777</v>
      </c>
      <c r="K2811" s="156">
        <v>0.33575825405709497</v>
      </c>
      <c r="L2811" s="156">
        <v>1.0615312353217501</v>
      </c>
      <c r="M2811" s="185">
        <v>1.58644907147743</v>
      </c>
      <c r="N2811" s="156">
        <v>2.5939820395714199</v>
      </c>
      <c r="O2811" s="156">
        <v>4.4162375683728898</v>
      </c>
      <c r="P2811" s="152" t="s">
        <v>18777</v>
      </c>
      <c r="Q2811" s="156">
        <v>10.9277879762793</v>
      </c>
      <c r="R2811" s="152" t="s">
        <v>18778</v>
      </c>
      <c r="S2811" s="156">
        <v>15.4761166172107</v>
      </c>
      <c r="T2811" s="152" t="s">
        <v>18779</v>
      </c>
      <c r="U2811" s="156">
        <v>16.746353899999999</v>
      </c>
      <c r="V2811" s="152" t="s">
        <v>163</v>
      </c>
      <c r="W2811" s="152" t="s">
        <v>189</v>
      </c>
      <c r="X2811" s="155">
        <v>0.73035917989999999</v>
      </c>
      <c r="Y2811" s="152" t="s">
        <v>159</v>
      </c>
      <c r="Z2811" s="154">
        <v>42570</v>
      </c>
      <c r="AA2811" s="153" t="s">
        <v>4326</v>
      </c>
      <c r="AB2811" s="152" t="s">
        <v>2236</v>
      </c>
      <c r="AC2811" s="152" t="s">
        <v>184</v>
      </c>
      <c r="AD2811" s="152" t="s">
        <v>162</v>
      </c>
    </row>
    <row r="2812" spans="1:30">
      <c r="A2812" s="189" t="s">
        <v>2125</v>
      </c>
      <c r="B2812" s="189" t="s">
        <v>2126</v>
      </c>
      <c r="C2812" s="154">
        <v>43830</v>
      </c>
      <c r="D2812" s="155">
        <v>1.0271999999999999</v>
      </c>
      <c r="E2812" s="155">
        <v>1.0462</v>
      </c>
      <c r="F2812" s="156">
        <v>1.94741966894009E-2</v>
      </c>
      <c r="G2812" s="154">
        <v>43829</v>
      </c>
      <c r="H2812" s="155">
        <v>1.0269999999999999</v>
      </c>
      <c r="I2812" s="156">
        <v>4.4138962490023896</v>
      </c>
      <c r="J2812" s="152" t="s">
        <v>18780</v>
      </c>
      <c r="K2812" s="156">
        <v>0.10720202709286999</v>
      </c>
      <c r="L2812" s="156">
        <v>0.55800293685754698</v>
      </c>
      <c r="M2812" s="185">
        <v>1.0824680500546899</v>
      </c>
      <c r="N2812" s="156">
        <v>2.5619692307692201</v>
      </c>
      <c r="O2812" s="156">
        <v>4.4138962490023896</v>
      </c>
      <c r="P2812" s="152" t="s">
        <v>18780</v>
      </c>
      <c r="Q2812" s="157">
        <v>0</v>
      </c>
      <c r="R2812" s="152"/>
      <c r="S2812" s="157">
        <v>0</v>
      </c>
      <c r="T2812" s="152"/>
      <c r="U2812" s="156">
        <v>4.6644895999999898</v>
      </c>
      <c r="V2812" s="152" t="s">
        <v>157</v>
      </c>
      <c r="W2812" s="152" t="s">
        <v>95</v>
      </c>
      <c r="X2812" s="155">
        <v>8.7574604459999996</v>
      </c>
      <c r="Y2812" s="152" t="s">
        <v>159</v>
      </c>
      <c r="Z2812" s="154">
        <v>43447</v>
      </c>
      <c r="AA2812" s="153" t="s">
        <v>4326</v>
      </c>
      <c r="AB2812" s="152" t="s">
        <v>2314</v>
      </c>
      <c r="AC2812" s="152" t="s">
        <v>347</v>
      </c>
      <c r="AD2812" s="152" t="s">
        <v>532</v>
      </c>
    </row>
    <row r="2813" spans="1:30">
      <c r="A2813" s="189" t="s">
        <v>2354</v>
      </c>
      <c r="B2813" s="189" t="s">
        <v>2355</v>
      </c>
      <c r="C2813" s="154">
        <v>43830</v>
      </c>
      <c r="D2813" s="155">
        <v>1.0129999999999999</v>
      </c>
      <c r="E2813" s="155">
        <v>1.329</v>
      </c>
      <c r="F2813" s="156">
        <v>9.8814229249010399E-2</v>
      </c>
      <c r="G2813" s="154">
        <v>43829</v>
      </c>
      <c r="H2813" s="155">
        <v>1.012</v>
      </c>
      <c r="I2813" s="156">
        <v>4.4134056603364398</v>
      </c>
      <c r="J2813" s="152" t="s">
        <v>18781</v>
      </c>
      <c r="K2813" s="156">
        <v>0</v>
      </c>
      <c r="L2813" s="156">
        <v>0.89641434262948505</v>
      </c>
      <c r="M2813" s="185">
        <v>1.15607857474382</v>
      </c>
      <c r="N2813" s="156">
        <v>2.6990690975087799</v>
      </c>
      <c r="O2813" s="156">
        <v>4.4134056603364398</v>
      </c>
      <c r="P2813" s="152" t="s">
        <v>18781</v>
      </c>
      <c r="Q2813" s="156">
        <v>8.3425649188156399</v>
      </c>
      <c r="R2813" s="152" t="s">
        <v>18782</v>
      </c>
      <c r="S2813" s="156">
        <v>8.4257661929332208</v>
      </c>
      <c r="T2813" s="152" t="s">
        <v>18783</v>
      </c>
      <c r="U2813" s="156">
        <v>36.6555234</v>
      </c>
      <c r="V2813" s="152" t="s">
        <v>174</v>
      </c>
      <c r="W2813" s="152" t="s">
        <v>186</v>
      </c>
      <c r="X2813" s="155">
        <v>1.9437847831999999</v>
      </c>
      <c r="Y2813" s="152" t="s">
        <v>159</v>
      </c>
      <c r="Z2813" s="154">
        <v>41485</v>
      </c>
      <c r="AA2813" s="153" t="s">
        <v>4326</v>
      </c>
      <c r="AB2813" s="152" t="s">
        <v>889</v>
      </c>
      <c r="AC2813" s="152" t="s">
        <v>240</v>
      </c>
      <c r="AD2813" s="152" t="s">
        <v>207</v>
      </c>
    </row>
    <row r="2814" spans="1:30">
      <c r="A2814" s="189" t="s">
        <v>2009</v>
      </c>
      <c r="B2814" s="189" t="s">
        <v>2010</v>
      </c>
      <c r="C2814" s="154">
        <v>43830</v>
      </c>
      <c r="D2814" s="155">
        <v>1.0279</v>
      </c>
      <c r="E2814" s="155">
        <v>1.0639000000000001</v>
      </c>
      <c r="F2814" s="156">
        <v>1.9460932178638899E-2</v>
      </c>
      <c r="G2814" s="154">
        <v>43829</v>
      </c>
      <c r="H2814" s="155">
        <v>1.0277000000000001</v>
      </c>
      <c r="I2814" s="156">
        <v>4.41300530600234</v>
      </c>
      <c r="J2814" s="152" t="s">
        <v>18784</v>
      </c>
      <c r="K2814" s="156">
        <v>0.14614185502728</v>
      </c>
      <c r="L2814" s="156">
        <v>0.410276448178165</v>
      </c>
      <c r="M2814" s="185">
        <v>0.67720659558130902</v>
      </c>
      <c r="N2814" s="156">
        <v>1.9887704380670099</v>
      </c>
      <c r="O2814" s="156">
        <v>4.41300530600234</v>
      </c>
      <c r="P2814" s="152" t="s">
        <v>18784</v>
      </c>
      <c r="Q2814" s="156">
        <v>11.417582637362599</v>
      </c>
      <c r="R2814" s="152" t="s">
        <v>18785</v>
      </c>
      <c r="S2814" s="156">
        <v>9.99018515342493</v>
      </c>
      <c r="T2814" s="152" t="s">
        <v>18786</v>
      </c>
      <c r="U2814" s="156">
        <v>6.4595002099999901</v>
      </c>
      <c r="V2814" s="152" t="s">
        <v>163</v>
      </c>
      <c r="W2814" s="152" t="s">
        <v>158</v>
      </c>
      <c r="X2814" s="155">
        <v>15.608676669399999</v>
      </c>
      <c r="Y2814" s="152" t="s">
        <v>159</v>
      </c>
      <c r="Z2814" s="154">
        <v>42612</v>
      </c>
      <c r="AA2814" s="153" t="s">
        <v>4326</v>
      </c>
      <c r="AB2814" s="152" t="s">
        <v>1875</v>
      </c>
      <c r="AC2814" s="152" t="s">
        <v>175</v>
      </c>
      <c r="AD2814" s="152" t="s">
        <v>207</v>
      </c>
    </row>
    <row r="2815" spans="1:30">
      <c r="A2815" s="189" t="s">
        <v>2104</v>
      </c>
      <c r="B2815" s="189" t="s">
        <v>2105</v>
      </c>
      <c r="C2815" s="154">
        <v>43830</v>
      </c>
      <c r="D2815" s="155">
        <v>1.0391999999999999</v>
      </c>
      <c r="E2815" s="155">
        <v>1.0815999999999999</v>
      </c>
      <c r="F2815" s="156">
        <v>6.7404910929209999E-2</v>
      </c>
      <c r="G2815" s="154">
        <v>43826</v>
      </c>
      <c r="H2815" s="155">
        <v>1.0385</v>
      </c>
      <c r="I2815" s="156">
        <v>4.4125850101282902</v>
      </c>
      <c r="J2815" s="152" t="s">
        <v>18787</v>
      </c>
      <c r="K2815" s="156">
        <v>0.17351069982646899</v>
      </c>
      <c r="L2815" s="156">
        <v>0.53966119720188999</v>
      </c>
      <c r="M2815" s="185">
        <v>1.1887505199571</v>
      </c>
      <c r="N2815" s="156">
        <v>2.5176105427354498</v>
      </c>
      <c r="O2815" s="156">
        <v>4.4125850101282902</v>
      </c>
      <c r="P2815" s="152" t="s">
        <v>18787</v>
      </c>
      <c r="Q2815" s="156">
        <v>7.7703373954599702</v>
      </c>
      <c r="R2815" s="152" t="s">
        <v>18788</v>
      </c>
      <c r="S2815" s="156">
        <v>9.4927441634634704</v>
      </c>
      <c r="T2815" s="152" t="s">
        <v>18789</v>
      </c>
      <c r="U2815" s="156">
        <v>8.2445268799999898</v>
      </c>
      <c r="V2815" s="152" t="s">
        <v>174</v>
      </c>
      <c r="W2815" s="152" t="s">
        <v>186</v>
      </c>
      <c r="X2815" s="155">
        <v>3.1218970112000002</v>
      </c>
      <c r="Y2815" s="152" t="s">
        <v>159</v>
      </c>
      <c r="Z2815" s="154">
        <v>42640</v>
      </c>
      <c r="AA2815" s="153" t="s">
        <v>4326</v>
      </c>
      <c r="AB2815" s="152" t="s">
        <v>1196</v>
      </c>
      <c r="AC2815" s="152" t="s">
        <v>187</v>
      </c>
      <c r="AD2815" s="152" t="s">
        <v>185</v>
      </c>
    </row>
    <row r="2816" spans="1:30">
      <c r="A2816" s="189" t="s">
        <v>18790</v>
      </c>
      <c r="B2816" s="189" t="s">
        <v>18791</v>
      </c>
      <c r="C2816" s="154">
        <v>43830</v>
      </c>
      <c r="D2816" s="155">
        <v>1.0484</v>
      </c>
      <c r="E2816" s="155">
        <v>1.1147</v>
      </c>
      <c r="F2816" s="156">
        <v>1.9080328181635201E-2</v>
      </c>
      <c r="G2816" s="154">
        <v>43829</v>
      </c>
      <c r="H2816" s="155">
        <v>1.0482</v>
      </c>
      <c r="I2816" s="156">
        <v>4.4105408914536399</v>
      </c>
      <c r="J2816" s="152" t="s">
        <v>18792</v>
      </c>
      <c r="K2816" s="156">
        <v>0.15284677111196299</v>
      </c>
      <c r="L2816" s="156">
        <v>0.46957355055101502</v>
      </c>
      <c r="M2816" s="185">
        <v>0.89504978953916603</v>
      </c>
      <c r="N2816" s="156">
        <v>2.0539727794316498</v>
      </c>
      <c r="O2816" s="156">
        <v>4.4105408914536399</v>
      </c>
      <c r="P2816" s="152" t="s">
        <v>18792</v>
      </c>
      <c r="Q2816" s="156">
        <v>10.8210377702837</v>
      </c>
      <c r="R2816" s="152" t="s">
        <v>18793</v>
      </c>
      <c r="S2816" s="156">
        <v>12.6308168145161</v>
      </c>
      <c r="T2816" s="152" t="s">
        <v>18794</v>
      </c>
      <c r="U2816" s="156">
        <v>11.72977028</v>
      </c>
      <c r="V2816" s="152" t="s">
        <v>174</v>
      </c>
      <c r="W2816" s="152" t="s">
        <v>158</v>
      </c>
      <c r="X2816" s="155">
        <v>0</v>
      </c>
      <c r="Y2816" s="152" t="s">
        <v>159</v>
      </c>
      <c r="Z2816" s="154">
        <v>42639</v>
      </c>
      <c r="AA2816" s="153" t="s">
        <v>4326</v>
      </c>
      <c r="AB2816" s="152" t="s">
        <v>1235</v>
      </c>
      <c r="AC2816" s="152" t="s">
        <v>200</v>
      </c>
      <c r="AD2816" s="152" t="s">
        <v>229</v>
      </c>
    </row>
    <row r="2817" spans="1:30">
      <c r="A2817" s="189" t="s">
        <v>2070</v>
      </c>
      <c r="B2817" s="189" t="s">
        <v>2071</v>
      </c>
      <c r="C2817" s="154">
        <v>43830</v>
      </c>
      <c r="D2817" s="155">
        <v>1.0484</v>
      </c>
      <c r="E2817" s="155">
        <v>1.1147</v>
      </c>
      <c r="F2817" s="156">
        <v>1.9080328181635201E-2</v>
      </c>
      <c r="G2817" s="154">
        <v>43829</v>
      </c>
      <c r="H2817" s="155">
        <v>1.0482</v>
      </c>
      <c r="I2817" s="156">
        <v>4.4105408914536399</v>
      </c>
      <c r="J2817" s="152" t="s">
        <v>18792</v>
      </c>
      <c r="K2817" s="156">
        <v>0.15284677111196299</v>
      </c>
      <c r="L2817" s="156">
        <v>0.46957355055101502</v>
      </c>
      <c r="M2817" s="185">
        <v>0.89504978953916603</v>
      </c>
      <c r="N2817" s="156">
        <v>2.0539727794316498</v>
      </c>
      <c r="O2817" s="156">
        <v>4.4105408914536399</v>
      </c>
      <c r="P2817" s="152" t="s">
        <v>18792</v>
      </c>
      <c r="Q2817" s="156">
        <v>10.8210377702837</v>
      </c>
      <c r="R2817" s="152" t="s">
        <v>18793</v>
      </c>
      <c r="S2817" s="156">
        <v>12.6308168145161</v>
      </c>
      <c r="T2817" s="152" t="s">
        <v>18794</v>
      </c>
      <c r="U2817" s="156">
        <v>11.72977028</v>
      </c>
      <c r="V2817" s="152" t="s">
        <v>174</v>
      </c>
      <c r="W2817" s="152" t="s">
        <v>158</v>
      </c>
      <c r="X2817" s="155">
        <v>20.8872789622</v>
      </c>
      <c r="Y2817" s="152" t="s">
        <v>159</v>
      </c>
      <c r="Z2817" s="154">
        <v>42639</v>
      </c>
      <c r="AA2817" s="153" t="s">
        <v>4326</v>
      </c>
      <c r="AB2817" s="152" t="s">
        <v>1235</v>
      </c>
      <c r="AC2817" s="152" t="s">
        <v>200</v>
      </c>
      <c r="AD2817" s="152" t="s">
        <v>229</v>
      </c>
    </row>
    <row r="2818" spans="1:30">
      <c r="A2818" s="189" t="s">
        <v>662</v>
      </c>
      <c r="B2818" s="189" t="s">
        <v>663</v>
      </c>
      <c r="C2818" s="154">
        <v>43830</v>
      </c>
      <c r="D2818" s="155">
        <v>1.613</v>
      </c>
      <c r="E2818" s="155">
        <v>1.9970000000000001</v>
      </c>
      <c r="F2818" s="156">
        <v>6.2034739454075102E-2</v>
      </c>
      <c r="G2818" s="154">
        <v>43829</v>
      </c>
      <c r="H2818" s="155">
        <v>1.6120000000000001</v>
      </c>
      <c r="I2818" s="156">
        <v>4.4013092162329999</v>
      </c>
      <c r="J2818" s="152" t="s">
        <v>774</v>
      </c>
      <c r="K2818" s="156">
        <v>0.186335403726691</v>
      </c>
      <c r="L2818" s="156">
        <v>0.812499999999996</v>
      </c>
      <c r="M2818" s="185">
        <v>1.1285409022445001</v>
      </c>
      <c r="N2818" s="156">
        <v>3.1329923273657099</v>
      </c>
      <c r="O2818" s="156">
        <v>4.4013092162329999</v>
      </c>
      <c r="P2818" s="152" t="s">
        <v>774</v>
      </c>
      <c r="Q2818" s="156">
        <v>11.8585455888211</v>
      </c>
      <c r="R2818" s="152" t="s">
        <v>723</v>
      </c>
      <c r="S2818" s="156">
        <v>10.403848555153999</v>
      </c>
      <c r="T2818" s="152" t="s">
        <v>6564</v>
      </c>
      <c r="U2818" s="156">
        <v>116.744744167498</v>
      </c>
      <c r="V2818" s="152" t="s">
        <v>157</v>
      </c>
      <c r="W2818" s="152" t="s">
        <v>158</v>
      </c>
      <c r="X2818" s="155">
        <v>1.1511853442</v>
      </c>
      <c r="Y2818" s="152" t="s">
        <v>159</v>
      </c>
      <c r="Z2818" s="154">
        <v>39331</v>
      </c>
      <c r="AA2818" s="153" t="s">
        <v>4326</v>
      </c>
      <c r="AB2818" s="152" t="s">
        <v>666</v>
      </c>
      <c r="AC2818" s="152" t="s">
        <v>195</v>
      </c>
      <c r="AD2818" s="152" t="s">
        <v>181</v>
      </c>
    </row>
    <row r="2819" spans="1:30">
      <c r="A2819" s="189" t="s">
        <v>18795</v>
      </c>
      <c r="B2819" s="189" t="s">
        <v>18796</v>
      </c>
      <c r="C2819" s="154">
        <v>43830</v>
      </c>
      <c r="D2819" s="155">
        <v>1.026</v>
      </c>
      <c r="E2819" s="155">
        <v>1.145</v>
      </c>
      <c r="F2819" s="156">
        <v>0</v>
      </c>
      <c r="G2819" s="154">
        <v>43826</v>
      </c>
      <c r="H2819" s="155">
        <v>1.026</v>
      </c>
      <c r="I2819" s="156">
        <v>4.3988496671668997</v>
      </c>
      <c r="J2819" s="152" t="s">
        <v>18797</v>
      </c>
      <c r="K2819" s="156">
        <v>0.29328346504393499</v>
      </c>
      <c r="L2819" s="156">
        <v>0.48145097623537397</v>
      </c>
      <c r="M2819" s="185">
        <v>0.95496678464962403</v>
      </c>
      <c r="N2819" s="156">
        <v>2.01259024620308</v>
      </c>
      <c r="O2819" s="156">
        <v>4.3988496671668997</v>
      </c>
      <c r="P2819" s="152" t="s">
        <v>18797</v>
      </c>
      <c r="Q2819" s="156">
        <v>11.6753770518027</v>
      </c>
      <c r="R2819" s="152" t="s">
        <v>18798</v>
      </c>
      <c r="S2819" s="156">
        <v>13.886812673267301</v>
      </c>
      <c r="T2819" s="152" t="s">
        <v>18799</v>
      </c>
      <c r="U2819" s="156">
        <v>15.0256808</v>
      </c>
      <c r="V2819" s="152" t="s">
        <v>174</v>
      </c>
      <c r="W2819" s="152" t="s">
        <v>197</v>
      </c>
      <c r="X2819" s="155">
        <v>8.7784620000000001E-4</v>
      </c>
      <c r="Y2819" s="152" t="s">
        <v>159</v>
      </c>
      <c r="Z2819" s="154">
        <v>42562</v>
      </c>
      <c r="AA2819" s="153" t="s">
        <v>4326</v>
      </c>
      <c r="AB2819" s="152" t="s">
        <v>809</v>
      </c>
      <c r="AC2819" s="152" t="s">
        <v>194</v>
      </c>
      <c r="AD2819" s="152" t="s">
        <v>247</v>
      </c>
    </row>
    <row r="2820" spans="1:30">
      <c r="A2820" s="189" t="s">
        <v>4140</v>
      </c>
      <c r="B2820" s="189" t="s">
        <v>4141</v>
      </c>
      <c r="C2820" s="154">
        <v>43830</v>
      </c>
      <c r="D2820" s="155">
        <v>1.1085</v>
      </c>
      <c r="E2820" s="155">
        <v>1.1085</v>
      </c>
      <c r="F2820" s="156">
        <v>0.13550135501355501</v>
      </c>
      <c r="G2820" s="154">
        <v>43829</v>
      </c>
      <c r="H2820" s="155">
        <v>1.107</v>
      </c>
      <c r="I2820" s="156">
        <v>4.3981917498587304</v>
      </c>
      <c r="J2820" s="152" t="s">
        <v>4135</v>
      </c>
      <c r="K2820" s="156">
        <v>0.53509885724650996</v>
      </c>
      <c r="L2820" s="156">
        <v>1.4552443712245999</v>
      </c>
      <c r="M2820" s="185">
        <v>1.6599413059427699</v>
      </c>
      <c r="N2820" s="156">
        <v>2.3167805058150401</v>
      </c>
      <c r="O2820" s="156">
        <v>4.3981917498587304</v>
      </c>
      <c r="P2820" s="152" t="s">
        <v>4135</v>
      </c>
      <c r="Q2820" s="156">
        <v>8.0830733229329095</v>
      </c>
      <c r="R2820" s="152" t="s">
        <v>6977</v>
      </c>
      <c r="S2820" s="157">
        <v>0</v>
      </c>
      <c r="T2820" s="152"/>
      <c r="U2820" s="156">
        <v>10.85</v>
      </c>
      <c r="V2820" s="152" t="s">
        <v>163</v>
      </c>
      <c r="W2820" s="152" t="s">
        <v>95</v>
      </c>
      <c r="X2820" s="155">
        <v>1.0946769759999999</v>
      </c>
      <c r="Y2820" s="152" t="s">
        <v>159</v>
      </c>
      <c r="Z2820" s="154">
        <v>42753</v>
      </c>
      <c r="AA2820" s="153" t="s">
        <v>4326</v>
      </c>
      <c r="AB2820" s="152" t="s">
        <v>4142</v>
      </c>
      <c r="AC2820" s="152" t="s">
        <v>179</v>
      </c>
      <c r="AD2820" s="152" t="s">
        <v>181</v>
      </c>
    </row>
    <row r="2821" spans="1:30">
      <c r="A2821" s="189" t="s">
        <v>4087</v>
      </c>
      <c r="B2821" s="189" t="s">
        <v>4088</v>
      </c>
      <c r="C2821" s="154">
        <v>43830</v>
      </c>
      <c r="D2821" s="155">
        <v>1.0643</v>
      </c>
      <c r="E2821" s="155">
        <v>1.1049</v>
      </c>
      <c r="F2821" s="156">
        <v>0</v>
      </c>
      <c r="G2821" s="154">
        <v>43829</v>
      </c>
      <c r="H2821" s="155">
        <v>1.0643</v>
      </c>
      <c r="I2821" s="156">
        <v>4.3943350054936099</v>
      </c>
      <c r="J2821" s="152" t="s">
        <v>4138</v>
      </c>
      <c r="K2821" s="156">
        <v>0.112877433919676</v>
      </c>
      <c r="L2821" s="156">
        <v>0.46252595808949698</v>
      </c>
      <c r="M2821" s="185">
        <v>1.0635500314317401</v>
      </c>
      <c r="N2821" s="156">
        <v>2.1303373362448501</v>
      </c>
      <c r="O2821" s="156">
        <v>4.3943350054936099</v>
      </c>
      <c r="P2821" s="152" t="s">
        <v>4138</v>
      </c>
      <c r="Q2821" s="156">
        <v>9.7985803116571404</v>
      </c>
      <c r="R2821" s="152" t="s">
        <v>6978</v>
      </c>
      <c r="S2821" s="156">
        <v>10.8781817754203</v>
      </c>
      <c r="T2821" s="152" t="s">
        <v>6979</v>
      </c>
      <c r="U2821" s="156">
        <v>10.78947923</v>
      </c>
      <c r="V2821" s="152" t="s">
        <v>157</v>
      </c>
      <c r="W2821" s="152" t="s">
        <v>197</v>
      </c>
      <c r="X2821" s="155">
        <v>2.0869836713000001</v>
      </c>
      <c r="Y2821" s="152" t="s">
        <v>159</v>
      </c>
      <c r="Z2821" s="154">
        <v>42597</v>
      </c>
      <c r="AA2821" s="153" t="s">
        <v>4326</v>
      </c>
      <c r="AB2821" s="152" t="s">
        <v>792</v>
      </c>
      <c r="AC2821" s="152" t="s">
        <v>198</v>
      </c>
      <c r="AD2821" s="152" t="s">
        <v>221</v>
      </c>
    </row>
    <row r="2822" spans="1:30">
      <c r="A2822" s="189" t="s">
        <v>2037</v>
      </c>
      <c r="B2822" s="189" t="s">
        <v>2038</v>
      </c>
      <c r="C2822" s="154">
        <v>43830</v>
      </c>
      <c r="D2822" s="155">
        <v>1.0407</v>
      </c>
      <c r="E2822" s="155">
        <v>1.1830000000000001</v>
      </c>
      <c r="F2822" s="156">
        <v>0</v>
      </c>
      <c r="G2822" s="154">
        <v>43829</v>
      </c>
      <c r="H2822" s="155">
        <v>1.0407</v>
      </c>
      <c r="I2822" s="156">
        <v>4.3929401911382504</v>
      </c>
      <c r="J2822" s="152" t="s">
        <v>18800</v>
      </c>
      <c r="K2822" s="156">
        <v>0.14434180138569</v>
      </c>
      <c r="L2822" s="156">
        <v>0.41489772288691901</v>
      </c>
      <c r="M2822" s="185">
        <v>0.78339873793751702</v>
      </c>
      <c r="N2822" s="156">
        <v>2.03663359789451</v>
      </c>
      <c r="O2822" s="156">
        <v>4.3929401911382504</v>
      </c>
      <c r="P2822" s="152" t="s">
        <v>18800</v>
      </c>
      <c r="Q2822" s="156">
        <v>11.726020486281699</v>
      </c>
      <c r="R2822" s="152" t="s">
        <v>18801</v>
      </c>
      <c r="S2822" s="156">
        <v>15.3530971215114</v>
      </c>
      <c r="T2822" s="152" t="s">
        <v>18802</v>
      </c>
      <c r="U2822" s="156">
        <v>19.312508480000002</v>
      </c>
      <c r="V2822" s="152" t="s">
        <v>163</v>
      </c>
      <c r="W2822" s="152" t="s">
        <v>166</v>
      </c>
      <c r="X2822" s="155">
        <v>26.0568104663</v>
      </c>
      <c r="Y2822" s="152" t="s">
        <v>159</v>
      </c>
      <c r="Z2822" s="154">
        <v>42300</v>
      </c>
      <c r="AA2822" s="153" t="s">
        <v>4326</v>
      </c>
      <c r="AB2822" s="152" t="s">
        <v>1232</v>
      </c>
      <c r="AC2822" s="152" t="s">
        <v>195</v>
      </c>
      <c r="AD2822" s="152" t="s">
        <v>213</v>
      </c>
    </row>
    <row r="2823" spans="1:30">
      <c r="A2823" s="189" t="s">
        <v>18803</v>
      </c>
      <c r="B2823" s="189" t="s">
        <v>18804</v>
      </c>
      <c r="C2823" s="154">
        <v>43830</v>
      </c>
      <c r="D2823" s="155">
        <v>1.1556999999999999</v>
      </c>
      <c r="E2823" s="155">
        <v>1.1556999999999999</v>
      </c>
      <c r="F2823" s="156">
        <v>1.7308524448288901E-2</v>
      </c>
      <c r="G2823" s="154">
        <v>43829</v>
      </c>
      <c r="H2823" s="155">
        <v>1.1555</v>
      </c>
      <c r="I2823" s="156">
        <v>4.3898473489296297</v>
      </c>
      <c r="J2823" s="152" t="s">
        <v>18805</v>
      </c>
      <c r="K2823" s="156">
        <v>0.12128562765311</v>
      </c>
      <c r="L2823" s="156">
        <v>0.41706490572594601</v>
      </c>
      <c r="M2823" s="185">
        <v>0.91687041564791805</v>
      </c>
      <c r="N2823" s="156">
        <v>2.2019808984789502</v>
      </c>
      <c r="O2823" s="156">
        <v>4.3898473489296297</v>
      </c>
      <c r="P2823" s="152" t="s">
        <v>18805</v>
      </c>
      <c r="Q2823" s="156">
        <v>8.0598410472183293</v>
      </c>
      <c r="R2823" s="152" t="s">
        <v>18806</v>
      </c>
      <c r="S2823" s="156">
        <v>15.431482221334401</v>
      </c>
      <c r="T2823" s="152" t="s">
        <v>18807</v>
      </c>
      <c r="U2823" s="156">
        <v>15.57</v>
      </c>
      <c r="V2823" s="152" t="s">
        <v>163</v>
      </c>
      <c r="W2823" s="152" t="s">
        <v>189</v>
      </c>
      <c r="X2823" s="155">
        <v>13.3828853412</v>
      </c>
      <c r="Y2823" s="152" t="s">
        <v>159</v>
      </c>
      <c r="Z2823" s="154">
        <v>42685</v>
      </c>
      <c r="AA2823" s="153" t="s">
        <v>4326</v>
      </c>
      <c r="AB2823" s="152" t="s">
        <v>602</v>
      </c>
      <c r="AC2823" s="152" t="s">
        <v>314</v>
      </c>
      <c r="AD2823" s="152" t="s">
        <v>338</v>
      </c>
    </row>
    <row r="2824" spans="1:30">
      <c r="A2824" s="189" t="s">
        <v>18808</v>
      </c>
      <c r="B2824" s="189" t="s">
        <v>18809</v>
      </c>
      <c r="C2824" s="154">
        <v>43830</v>
      </c>
      <c r="D2824" s="155">
        <v>1.0915999999999999</v>
      </c>
      <c r="E2824" s="155">
        <v>1.1317999999999999</v>
      </c>
      <c r="F2824" s="156">
        <v>2.7490149363139899E-2</v>
      </c>
      <c r="G2824" s="154">
        <v>43829</v>
      </c>
      <c r="H2824" s="155">
        <v>1.0912999999999999</v>
      </c>
      <c r="I2824" s="156">
        <v>4.3894042268336904</v>
      </c>
      <c r="J2824" s="152" t="s">
        <v>18810</v>
      </c>
      <c r="K2824" s="156">
        <v>9.1692646249754206E-2</v>
      </c>
      <c r="L2824" s="156">
        <v>0.25716385011020598</v>
      </c>
      <c r="M2824" s="185">
        <v>0.52491021272675398</v>
      </c>
      <c r="N2824" s="156">
        <v>1.6008935219657401</v>
      </c>
      <c r="O2824" s="156">
        <v>4.3894042268336904</v>
      </c>
      <c r="P2824" s="152" t="s">
        <v>18810</v>
      </c>
      <c r="Q2824" s="156">
        <v>9.8478083405902108</v>
      </c>
      <c r="R2824" s="152" t="s">
        <v>18811</v>
      </c>
      <c r="S2824" s="157">
        <v>0</v>
      </c>
      <c r="T2824" s="152"/>
      <c r="U2824" s="156">
        <v>13.527709919999999</v>
      </c>
      <c r="V2824" s="152" t="s">
        <v>157</v>
      </c>
      <c r="W2824" s="152" t="s">
        <v>95</v>
      </c>
      <c r="X2824" s="155">
        <v>5.9647648999999999E-3</v>
      </c>
      <c r="Y2824" s="152" t="s">
        <v>159</v>
      </c>
      <c r="Z2824" s="154">
        <v>42755</v>
      </c>
      <c r="AA2824" s="153" t="s">
        <v>4326</v>
      </c>
      <c r="AB2824" s="152" t="s">
        <v>984</v>
      </c>
      <c r="AC2824" s="152" t="s">
        <v>261</v>
      </c>
      <c r="AD2824" s="152" t="s">
        <v>162</v>
      </c>
    </row>
    <row r="2825" spans="1:30">
      <c r="A2825" s="189" t="s">
        <v>18812</v>
      </c>
      <c r="B2825" s="189" t="s">
        <v>18813</v>
      </c>
      <c r="C2825" s="154">
        <v>43830</v>
      </c>
      <c r="D2825" s="155">
        <v>1.2370000000000001</v>
      </c>
      <c r="E2825" s="155">
        <v>1.587</v>
      </c>
      <c r="F2825" s="156">
        <v>0.16194331983804799</v>
      </c>
      <c r="G2825" s="154">
        <v>43829</v>
      </c>
      <c r="H2825" s="155">
        <v>1.2350000000000001</v>
      </c>
      <c r="I2825" s="156">
        <v>4.3881982232617096</v>
      </c>
      <c r="J2825" s="152" t="s">
        <v>18814</v>
      </c>
      <c r="K2825" s="156">
        <v>0.487408610885461</v>
      </c>
      <c r="L2825" s="156">
        <v>1.5599343185550101</v>
      </c>
      <c r="M2825" s="185">
        <v>2.31597592602574</v>
      </c>
      <c r="N2825" s="156">
        <v>3.1693201789534</v>
      </c>
      <c r="O2825" s="156">
        <v>4.3881982232617096</v>
      </c>
      <c r="P2825" s="152" t="s">
        <v>18814</v>
      </c>
      <c r="Q2825" s="156">
        <v>11.4414548599686</v>
      </c>
      <c r="R2825" s="152" t="s">
        <v>690</v>
      </c>
      <c r="S2825" s="156">
        <v>12.556883434545201</v>
      </c>
      <c r="T2825" s="152" t="s">
        <v>18815</v>
      </c>
      <c r="U2825" s="156">
        <v>64.373425900000001</v>
      </c>
      <c r="V2825" s="152" t="s">
        <v>157</v>
      </c>
      <c r="W2825" s="152" t="s">
        <v>189</v>
      </c>
      <c r="X2825" s="155">
        <v>9.7714148900000006E-2</v>
      </c>
      <c r="Y2825" s="152" t="s">
        <v>159</v>
      </c>
      <c r="Z2825" s="154">
        <v>41754</v>
      </c>
      <c r="AA2825" s="153" t="s">
        <v>4326</v>
      </c>
      <c r="AB2825" s="152" t="s">
        <v>759</v>
      </c>
      <c r="AC2825" s="152" t="s">
        <v>161</v>
      </c>
      <c r="AD2825" s="152" t="s">
        <v>226</v>
      </c>
    </row>
    <row r="2826" spans="1:30">
      <c r="A2826" s="189" t="s">
        <v>2067</v>
      </c>
      <c r="B2826" s="189" t="s">
        <v>2068</v>
      </c>
      <c r="C2826" s="154">
        <v>43830</v>
      </c>
      <c r="D2826" s="155">
        <v>1.0087999999999999</v>
      </c>
      <c r="E2826" s="155">
        <v>1.0868</v>
      </c>
      <c r="F2826" s="156">
        <v>1.9829466587354301E-2</v>
      </c>
      <c r="G2826" s="154">
        <v>43829</v>
      </c>
      <c r="H2826" s="155">
        <v>1.0085999999999999</v>
      </c>
      <c r="I2826" s="156">
        <v>4.3870704263029001</v>
      </c>
      <c r="J2826" s="152" t="s">
        <v>18816</v>
      </c>
      <c r="K2826" s="156">
        <v>0.18869798391102599</v>
      </c>
      <c r="L2826" s="156">
        <v>0.446591341878049</v>
      </c>
      <c r="M2826" s="185">
        <v>0.76450775847156205</v>
      </c>
      <c r="N2826" s="156">
        <v>2.3488880731454098</v>
      </c>
      <c r="O2826" s="156">
        <v>4.3870704263029001</v>
      </c>
      <c r="P2826" s="152" t="s">
        <v>18816</v>
      </c>
      <c r="Q2826" s="157">
        <v>0</v>
      </c>
      <c r="R2826" s="152"/>
      <c r="S2826" s="157">
        <v>0</v>
      </c>
      <c r="T2826" s="152"/>
      <c r="U2826" s="156">
        <v>8.9508035199999902</v>
      </c>
      <c r="V2826" s="152" t="s">
        <v>174</v>
      </c>
      <c r="W2826" s="152" t="s">
        <v>95</v>
      </c>
      <c r="X2826" s="155">
        <v>20.234471334999999</v>
      </c>
      <c r="Y2826" s="152" t="s">
        <v>159</v>
      </c>
      <c r="Z2826" s="154">
        <v>43262</v>
      </c>
      <c r="AA2826" s="153" t="s">
        <v>4326</v>
      </c>
      <c r="AB2826" s="152" t="s">
        <v>2069</v>
      </c>
      <c r="AC2826" s="152" t="s">
        <v>404</v>
      </c>
      <c r="AD2826" s="152" t="s">
        <v>177</v>
      </c>
    </row>
    <row r="2827" spans="1:30">
      <c r="A2827" s="189" t="s">
        <v>18817</v>
      </c>
      <c r="B2827" s="189" t="s">
        <v>18818</v>
      </c>
      <c r="C2827" s="154">
        <v>43830</v>
      </c>
      <c r="D2827" s="155">
        <v>1.044</v>
      </c>
      <c r="E2827" s="155">
        <v>1.1240000000000001</v>
      </c>
      <c r="F2827" s="156">
        <v>0</v>
      </c>
      <c r="G2827" s="154">
        <v>43829</v>
      </c>
      <c r="H2827" s="155">
        <v>1.044</v>
      </c>
      <c r="I2827" s="156">
        <v>4.3865259052924896</v>
      </c>
      <c r="J2827" s="152" t="s">
        <v>18819</v>
      </c>
      <c r="K2827" s="156">
        <v>9.5877277085334306E-2</v>
      </c>
      <c r="L2827" s="156">
        <v>0.55590500425807898</v>
      </c>
      <c r="M2827" s="185">
        <v>1.2831427027027</v>
      </c>
      <c r="N2827" s="156">
        <v>2.3900622950819601</v>
      </c>
      <c r="O2827" s="156">
        <v>4.3865259052924896</v>
      </c>
      <c r="P2827" s="152" t="s">
        <v>18819</v>
      </c>
      <c r="Q2827" s="156">
        <v>9.6822325853658704</v>
      </c>
      <c r="R2827" s="152" t="s">
        <v>18820</v>
      </c>
      <c r="S2827" s="156">
        <v>13.1029058350101</v>
      </c>
      <c r="T2827" s="152" t="s">
        <v>18821</v>
      </c>
      <c r="U2827" s="156">
        <v>12.4242884</v>
      </c>
      <c r="V2827" s="152" t="s">
        <v>157</v>
      </c>
      <c r="W2827" s="152" t="s">
        <v>189</v>
      </c>
      <c r="X2827" s="155">
        <v>1.006348E-4</v>
      </c>
      <c r="Y2827" s="152" t="s">
        <v>159</v>
      </c>
      <c r="Z2827" s="154">
        <v>42622</v>
      </c>
      <c r="AA2827" s="153" t="s">
        <v>4326</v>
      </c>
      <c r="AB2827" s="152" t="s">
        <v>1768</v>
      </c>
      <c r="AC2827" s="152" t="s">
        <v>231</v>
      </c>
      <c r="AD2827" s="152" t="s">
        <v>185</v>
      </c>
    </row>
    <row r="2828" spans="1:30">
      <c r="A2828" s="189" t="s">
        <v>2171</v>
      </c>
      <c r="B2828" s="189" t="s">
        <v>2172</v>
      </c>
      <c r="C2828" s="154">
        <v>43830</v>
      </c>
      <c r="D2828" s="155">
        <v>1.0164</v>
      </c>
      <c r="E2828" s="155">
        <v>1.0984</v>
      </c>
      <c r="F2828" s="156">
        <v>3.9370078740163399E-2</v>
      </c>
      <c r="G2828" s="154">
        <v>43826</v>
      </c>
      <c r="H2828" s="155">
        <v>1.016</v>
      </c>
      <c r="I2828" s="156">
        <v>4.3819274900398302</v>
      </c>
      <c r="J2828" s="152" t="s">
        <v>18822</v>
      </c>
      <c r="K2828" s="156">
        <v>0.28613714849530097</v>
      </c>
      <c r="L2828" s="156">
        <v>0.59226712851191599</v>
      </c>
      <c r="M2828" s="185">
        <v>1.2083919431666901</v>
      </c>
      <c r="N2828" s="156">
        <v>2.4209257607648298</v>
      </c>
      <c r="O2828" s="156">
        <v>4.3819274900398302</v>
      </c>
      <c r="P2828" s="152" t="s">
        <v>18822</v>
      </c>
      <c r="Q2828" s="157">
        <v>0</v>
      </c>
      <c r="R2828" s="152"/>
      <c r="S2828" s="157">
        <v>0</v>
      </c>
      <c r="T2828" s="152"/>
      <c r="U2828" s="156">
        <v>10.039427959999999</v>
      </c>
      <c r="V2828" s="152" t="s">
        <v>174</v>
      </c>
      <c r="W2828" s="152" t="s">
        <v>95</v>
      </c>
      <c r="X2828" s="155">
        <v>39.745598591700002</v>
      </c>
      <c r="Y2828" s="152" t="s">
        <v>159</v>
      </c>
      <c r="Z2828" s="154">
        <v>43138</v>
      </c>
      <c r="AA2828" s="153" t="s">
        <v>4326</v>
      </c>
      <c r="AB2828" s="152" t="s">
        <v>2173</v>
      </c>
      <c r="AC2828" s="152" t="s">
        <v>317</v>
      </c>
      <c r="AD2828" s="152" t="s">
        <v>483</v>
      </c>
    </row>
    <row r="2829" spans="1:30">
      <c r="A2829" s="189" t="s">
        <v>18823</v>
      </c>
      <c r="B2829" s="189" t="s">
        <v>18824</v>
      </c>
      <c r="C2829" s="154">
        <v>43830</v>
      </c>
      <c r="D2829" s="155">
        <v>1.0669999999999999</v>
      </c>
      <c r="E2829" s="155">
        <v>1.119</v>
      </c>
      <c r="F2829" s="156">
        <v>0</v>
      </c>
      <c r="G2829" s="154">
        <v>43826</v>
      </c>
      <c r="H2829" s="155">
        <v>1.0669999999999999</v>
      </c>
      <c r="I2829" s="156">
        <v>4.3817199762854901</v>
      </c>
      <c r="J2829" s="152" t="s">
        <v>18825</v>
      </c>
      <c r="K2829" s="156">
        <v>0.18779342723003201</v>
      </c>
      <c r="L2829" s="156">
        <v>0.47080979284367303</v>
      </c>
      <c r="M2829" s="185">
        <v>1.6190727554843301</v>
      </c>
      <c r="N2829" s="156">
        <v>3.2914098676268799</v>
      </c>
      <c r="O2829" s="156">
        <v>4.3817199762854901</v>
      </c>
      <c r="P2829" s="152" t="s">
        <v>18825</v>
      </c>
      <c r="Q2829" s="156">
        <v>12.1604181416884</v>
      </c>
      <c r="R2829" s="152" t="s">
        <v>18826</v>
      </c>
      <c r="S2829" s="156">
        <v>10.713310365251701</v>
      </c>
      <c r="T2829" s="152" t="s">
        <v>18827</v>
      </c>
      <c r="U2829" s="156">
        <v>12.152583399999999</v>
      </c>
      <c r="V2829" s="152" t="s">
        <v>174</v>
      </c>
      <c r="W2829" s="152" t="s">
        <v>189</v>
      </c>
      <c r="X2829" s="155">
        <v>6.3924919900000002E-2</v>
      </c>
      <c r="Y2829" s="152" t="s">
        <v>159</v>
      </c>
      <c r="Z2829" s="154">
        <v>42404</v>
      </c>
      <c r="AA2829" s="153" t="s">
        <v>4326</v>
      </c>
      <c r="AB2829" s="152" t="s">
        <v>1376</v>
      </c>
      <c r="AC2829" s="152" t="s">
        <v>195</v>
      </c>
      <c r="AD2829" s="152" t="s">
        <v>241</v>
      </c>
    </row>
    <row r="2830" spans="1:30">
      <c r="A2830" s="189" t="s">
        <v>18828</v>
      </c>
      <c r="B2830" s="189" t="s">
        <v>18829</v>
      </c>
      <c r="C2830" s="154">
        <v>43830</v>
      </c>
      <c r="D2830" s="155">
        <v>1.0720000000000001</v>
      </c>
      <c r="E2830" s="155">
        <v>1.28</v>
      </c>
      <c r="F2830" s="156">
        <v>0</v>
      </c>
      <c r="G2830" s="154">
        <v>43829</v>
      </c>
      <c r="H2830" s="155">
        <v>1.0720000000000001</v>
      </c>
      <c r="I2830" s="156">
        <v>4.3809300251617298</v>
      </c>
      <c r="J2830" s="152" t="s">
        <v>18830</v>
      </c>
      <c r="K2830" s="156">
        <v>9.3370681605984399E-2</v>
      </c>
      <c r="L2830" s="156">
        <v>0.37453183520599298</v>
      </c>
      <c r="M2830" s="185">
        <v>0.94045062989349504</v>
      </c>
      <c r="N2830" s="156">
        <v>2.4626439551047299</v>
      </c>
      <c r="O2830" s="156">
        <v>4.3809300251617298</v>
      </c>
      <c r="P2830" s="152" t="s">
        <v>18830</v>
      </c>
      <c r="Q2830" s="156">
        <v>13.6126102685931</v>
      </c>
      <c r="R2830" s="152" t="s">
        <v>18831</v>
      </c>
      <c r="S2830" s="156">
        <v>12.818909398453201</v>
      </c>
      <c r="T2830" s="152" t="s">
        <v>18832</v>
      </c>
      <c r="U2830" s="156">
        <v>30.478051199999999</v>
      </c>
      <c r="V2830" s="152" t="s">
        <v>157</v>
      </c>
      <c r="W2830" s="152" t="s">
        <v>189</v>
      </c>
      <c r="X2830" s="155">
        <v>0.51772682989999996</v>
      </c>
      <c r="Y2830" s="152" t="s">
        <v>159</v>
      </c>
      <c r="Z2830" s="154">
        <v>41262</v>
      </c>
      <c r="AA2830" s="153" t="s">
        <v>4326</v>
      </c>
      <c r="AB2830" s="152" t="s">
        <v>712</v>
      </c>
      <c r="AC2830" s="152" t="s">
        <v>266</v>
      </c>
      <c r="AD2830" s="152" t="s">
        <v>173</v>
      </c>
    </row>
    <row r="2831" spans="1:30">
      <c r="A2831" s="189" t="s">
        <v>1803</v>
      </c>
      <c r="B2831" s="189" t="s">
        <v>1804</v>
      </c>
      <c r="C2831" s="154">
        <v>43830</v>
      </c>
      <c r="D2831" s="155">
        <v>1.1120000000000001</v>
      </c>
      <c r="E2831" s="155">
        <v>1.1120000000000001</v>
      </c>
      <c r="F2831" s="156">
        <v>4.4984255510586303E-2</v>
      </c>
      <c r="G2831" s="154">
        <v>43829</v>
      </c>
      <c r="H2831" s="155">
        <v>1.1114999999999999</v>
      </c>
      <c r="I2831" s="156">
        <v>4.3739440585695704</v>
      </c>
      <c r="J2831" s="152" t="s">
        <v>18833</v>
      </c>
      <c r="K2831" s="156">
        <v>-0.26011301462013697</v>
      </c>
      <c r="L2831" s="156">
        <v>8.1000810008111102E-2</v>
      </c>
      <c r="M2831" s="185">
        <v>0.788543460527522</v>
      </c>
      <c r="N2831" s="156">
        <v>2.1683204704152899</v>
      </c>
      <c r="O2831" s="156">
        <v>4.3739440585695704</v>
      </c>
      <c r="P2831" s="152" t="s">
        <v>18833</v>
      </c>
      <c r="Q2831" s="156">
        <v>11.0112808226016</v>
      </c>
      <c r="R2831" s="152" t="s">
        <v>18834</v>
      </c>
      <c r="S2831" s="156">
        <v>10.8673978065803</v>
      </c>
      <c r="T2831" s="152" t="s">
        <v>18835</v>
      </c>
      <c r="U2831" s="156">
        <v>11.2</v>
      </c>
      <c r="V2831" s="152" t="s">
        <v>174</v>
      </c>
      <c r="W2831" s="152" t="s">
        <v>189</v>
      </c>
      <c r="X2831" s="155">
        <v>5.6272429942000004</v>
      </c>
      <c r="Y2831" s="152" t="s">
        <v>159</v>
      </c>
      <c r="Z2831" s="154">
        <v>42676</v>
      </c>
      <c r="AA2831" s="153" t="s">
        <v>4326</v>
      </c>
      <c r="AB2831" s="152" t="s">
        <v>754</v>
      </c>
      <c r="AC2831" s="152" t="s">
        <v>265</v>
      </c>
      <c r="AD2831" s="152" t="s">
        <v>181</v>
      </c>
    </row>
    <row r="2832" spans="1:30">
      <c r="A2832" s="189" t="s">
        <v>2033</v>
      </c>
      <c r="B2832" s="189" t="s">
        <v>2034</v>
      </c>
      <c r="C2832" s="154">
        <v>43830</v>
      </c>
      <c r="D2832" s="155">
        <v>6.5972</v>
      </c>
      <c r="E2832" s="155">
        <v>6.7472000000000003</v>
      </c>
      <c r="F2832" s="156">
        <v>1.51581755620673E-3</v>
      </c>
      <c r="G2832" s="154">
        <v>43829</v>
      </c>
      <c r="H2832" s="155">
        <v>6.5971000000000002</v>
      </c>
      <c r="I2832" s="156">
        <v>4.3717103470743099</v>
      </c>
      <c r="J2832" s="152" t="s">
        <v>18836</v>
      </c>
      <c r="K2832" s="156">
        <v>0.110775580813053</v>
      </c>
      <c r="L2832" s="156">
        <v>0.39108270562275399</v>
      </c>
      <c r="M2832" s="185">
        <v>0.926958931039499</v>
      </c>
      <c r="N2832" s="156">
        <v>2.0021274562259799</v>
      </c>
      <c r="O2832" s="156">
        <v>4.3717103470743099</v>
      </c>
      <c r="P2832" s="152" t="s">
        <v>18836</v>
      </c>
      <c r="Q2832" s="157">
        <v>0</v>
      </c>
      <c r="R2832" s="152"/>
      <c r="S2832" s="157">
        <v>0</v>
      </c>
      <c r="T2832" s="152"/>
      <c r="U2832" s="156">
        <v>3.5951718800000001</v>
      </c>
      <c r="V2832" s="152" t="s">
        <v>163</v>
      </c>
      <c r="W2832" s="152" t="s">
        <v>95</v>
      </c>
      <c r="X2832" s="155">
        <v>8.0423808718000007</v>
      </c>
      <c r="Y2832" s="152" t="s">
        <v>159</v>
      </c>
      <c r="Z2832" s="154">
        <v>43251</v>
      </c>
      <c r="AA2832" s="153" t="s">
        <v>4326</v>
      </c>
      <c r="AB2832" s="152" t="s">
        <v>17282</v>
      </c>
      <c r="AC2832" s="152" t="s">
        <v>270</v>
      </c>
      <c r="AD2832" s="152" t="s">
        <v>241</v>
      </c>
    </row>
    <row r="2833" spans="1:30">
      <c r="A2833" s="189" t="s">
        <v>9170</v>
      </c>
      <c r="B2833" s="189" t="s">
        <v>9171</v>
      </c>
      <c r="C2833" s="154">
        <v>43830</v>
      </c>
      <c r="D2833" s="155">
        <v>1.04</v>
      </c>
      <c r="E2833" s="155">
        <v>1.0726</v>
      </c>
      <c r="F2833" s="156">
        <v>4.8100048100036902E-2</v>
      </c>
      <c r="G2833" s="154">
        <v>43826</v>
      </c>
      <c r="H2833" s="155">
        <v>1.0395000000000001</v>
      </c>
      <c r="I2833" s="156">
        <v>4.3698165196279399</v>
      </c>
      <c r="J2833" s="152" t="s">
        <v>12608</v>
      </c>
      <c r="K2833" s="156">
        <v>6.7353026075252204E-2</v>
      </c>
      <c r="L2833" s="156">
        <v>0.70688486491720603</v>
      </c>
      <c r="M2833" s="185">
        <v>1.2855296778879699</v>
      </c>
      <c r="N2833" s="156">
        <v>2.5944380716734399</v>
      </c>
      <c r="O2833" s="156">
        <v>4.3698165196279399</v>
      </c>
      <c r="P2833" s="152" t="s">
        <v>12608</v>
      </c>
      <c r="Q2833" s="157">
        <v>0</v>
      </c>
      <c r="R2833" s="152"/>
      <c r="S2833" s="157">
        <v>0</v>
      </c>
      <c r="T2833" s="152"/>
      <c r="U2833" s="156">
        <v>7.4037120000000103</v>
      </c>
      <c r="V2833" s="152" t="s">
        <v>174</v>
      </c>
      <c r="W2833" s="152" t="s">
        <v>95</v>
      </c>
      <c r="X2833" s="155">
        <v>2.2585707806999999</v>
      </c>
      <c r="Y2833" s="152" t="s">
        <v>159</v>
      </c>
      <c r="Z2833" s="154">
        <v>43187</v>
      </c>
      <c r="AA2833" s="153" t="s">
        <v>4326</v>
      </c>
      <c r="AB2833" s="152" t="s">
        <v>604</v>
      </c>
      <c r="AC2833" s="152" t="s">
        <v>161</v>
      </c>
      <c r="AD2833" s="152" t="s">
        <v>183</v>
      </c>
    </row>
    <row r="2834" spans="1:30">
      <c r="A2834" s="189" t="s">
        <v>18837</v>
      </c>
      <c r="B2834" s="189" t="s">
        <v>18838</v>
      </c>
      <c r="C2834" s="154">
        <v>43830</v>
      </c>
      <c r="D2834" s="155">
        <v>0.88400000000000001</v>
      </c>
      <c r="E2834" s="155">
        <v>0.88400000000000001</v>
      </c>
      <c r="F2834" s="156">
        <v>0.11325028312570801</v>
      </c>
      <c r="G2834" s="154">
        <v>43829</v>
      </c>
      <c r="H2834" s="155">
        <v>0.88300000000000001</v>
      </c>
      <c r="I2834" s="156">
        <v>4.3683589138134602</v>
      </c>
      <c r="J2834" s="152" t="s">
        <v>18839</v>
      </c>
      <c r="K2834" s="156">
        <v>0.45454545454545497</v>
      </c>
      <c r="L2834" s="156">
        <v>-0.89686098654708601</v>
      </c>
      <c r="M2834" s="185">
        <v>-0.67415730337078705</v>
      </c>
      <c r="N2834" s="156">
        <v>0.79817559863169996</v>
      </c>
      <c r="O2834" s="156">
        <v>4.3683589138134602</v>
      </c>
      <c r="P2834" s="152" t="s">
        <v>18839</v>
      </c>
      <c r="Q2834" s="156">
        <v>-16.2878787878788</v>
      </c>
      <c r="R2834" s="152" t="s">
        <v>18840</v>
      </c>
      <c r="S2834" s="156">
        <v>-16.917293233082699</v>
      </c>
      <c r="T2834" s="152" t="s">
        <v>18841</v>
      </c>
      <c r="U2834" s="156">
        <v>-11.6</v>
      </c>
      <c r="V2834" s="152" t="s">
        <v>157</v>
      </c>
      <c r="W2834" s="152" t="s">
        <v>186</v>
      </c>
      <c r="X2834" s="155">
        <v>9.5498130299999998E-2</v>
      </c>
      <c r="Y2834" s="152" t="s">
        <v>159</v>
      </c>
      <c r="Z2834" s="154">
        <v>42255</v>
      </c>
      <c r="AA2834" s="153" t="s">
        <v>4326</v>
      </c>
      <c r="AB2834" s="152" t="s">
        <v>18842</v>
      </c>
      <c r="AC2834" s="152" t="s">
        <v>244</v>
      </c>
      <c r="AD2834" s="152" t="s">
        <v>181</v>
      </c>
    </row>
    <row r="2835" spans="1:30">
      <c r="A2835" s="189" t="s">
        <v>2240</v>
      </c>
      <c r="B2835" s="189" t="s">
        <v>2241</v>
      </c>
      <c r="C2835" s="154">
        <v>43830</v>
      </c>
      <c r="D2835" s="155">
        <v>1.032</v>
      </c>
      <c r="E2835" s="155">
        <v>1.0898000000000001</v>
      </c>
      <c r="F2835" s="156">
        <v>7.7579519007006298E-2</v>
      </c>
      <c r="G2835" s="154">
        <v>43826</v>
      </c>
      <c r="H2835" s="155">
        <v>1.0311999999999999</v>
      </c>
      <c r="I2835" s="156">
        <v>4.3667038160146801</v>
      </c>
      <c r="J2835" s="152" t="s">
        <v>18843</v>
      </c>
      <c r="K2835" s="156">
        <v>0.35005834305718297</v>
      </c>
      <c r="L2835" s="156">
        <v>0.70257611241219098</v>
      </c>
      <c r="M2835" s="185">
        <v>1.2260711323403899</v>
      </c>
      <c r="N2835" s="156">
        <v>2.24257336408116</v>
      </c>
      <c r="O2835" s="156">
        <v>4.3667038160146801</v>
      </c>
      <c r="P2835" s="152" t="s">
        <v>18843</v>
      </c>
      <c r="Q2835" s="157">
        <v>0</v>
      </c>
      <c r="R2835" s="152"/>
      <c r="S2835" s="157">
        <v>0</v>
      </c>
      <c r="T2835" s="152"/>
      <c r="U2835" s="156">
        <v>9.2034536000000102</v>
      </c>
      <c r="V2835" s="152" t="s">
        <v>174</v>
      </c>
      <c r="W2835" s="152" t="s">
        <v>95</v>
      </c>
      <c r="X2835" s="155">
        <v>61.146440827500001</v>
      </c>
      <c r="Y2835" s="152" t="s">
        <v>159</v>
      </c>
      <c r="Z2835" s="154">
        <v>43166</v>
      </c>
      <c r="AA2835" s="153" t="s">
        <v>4326</v>
      </c>
      <c r="AB2835" s="152" t="s">
        <v>1927</v>
      </c>
      <c r="AC2835" s="152" t="s">
        <v>385</v>
      </c>
      <c r="AD2835" s="152" t="s">
        <v>483</v>
      </c>
    </row>
    <row r="2836" spans="1:30">
      <c r="A2836" s="189" t="s">
        <v>18844</v>
      </c>
      <c r="B2836" s="189" t="s">
        <v>18845</v>
      </c>
      <c r="C2836" s="154">
        <v>43830</v>
      </c>
      <c r="D2836" s="155">
        <v>1.0248999999999999</v>
      </c>
      <c r="E2836" s="155">
        <v>1.0368999999999999</v>
      </c>
      <c r="F2836" s="156">
        <v>9.7580015612713494E-3</v>
      </c>
      <c r="G2836" s="154">
        <v>43829</v>
      </c>
      <c r="H2836" s="155">
        <v>1.0247999999999999</v>
      </c>
      <c r="I2836" s="156">
        <v>4.3655113101227503</v>
      </c>
      <c r="J2836" s="152" t="s">
        <v>18846</v>
      </c>
      <c r="K2836" s="156">
        <v>0.117221842336601</v>
      </c>
      <c r="L2836" s="156">
        <v>0.38197845249754703</v>
      </c>
      <c r="M2836" s="185">
        <v>0.92569028550881005</v>
      </c>
      <c r="N2836" s="156">
        <v>1.9902860831269</v>
      </c>
      <c r="O2836" s="156">
        <v>4.3655113101227503</v>
      </c>
      <c r="P2836" s="152" t="s">
        <v>18846</v>
      </c>
      <c r="Q2836" s="157">
        <v>0</v>
      </c>
      <c r="R2836" s="152"/>
      <c r="S2836" s="157">
        <v>0</v>
      </c>
      <c r="T2836" s="152"/>
      <c r="U2836" s="156">
        <v>3.7184451399999898</v>
      </c>
      <c r="V2836" s="152" t="s">
        <v>163</v>
      </c>
      <c r="W2836" s="152" t="s">
        <v>95</v>
      </c>
      <c r="X2836" s="155">
        <v>1.2468232963000001</v>
      </c>
      <c r="Y2836" s="152" t="s">
        <v>159</v>
      </c>
      <c r="Z2836" s="154">
        <v>43251</v>
      </c>
      <c r="AA2836" s="153" t="s">
        <v>4326</v>
      </c>
      <c r="AB2836" s="152" t="s">
        <v>17282</v>
      </c>
      <c r="AC2836" s="152" t="s">
        <v>270</v>
      </c>
      <c r="AD2836" s="152" t="s">
        <v>241</v>
      </c>
    </row>
    <row r="2837" spans="1:30">
      <c r="A2837" s="189" t="s">
        <v>2092</v>
      </c>
      <c r="B2837" s="189" t="s">
        <v>2093</v>
      </c>
      <c r="C2837" s="154">
        <v>43830</v>
      </c>
      <c r="D2837" s="155">
        <v>1.2303999999999999</v>
      </c>
      <c r="E2837" s="155">
        <v>1.3392999999999999</v>
      </c>
      <c r="F2837" s="156">
        <v>8.1280988376764493E-3</v>
      </c>
      <c r="G2837" s="154">
        <v>43829</v>
      </c>
      <c r="H2837" s="155">
        <v>1.2302999999999999</v>
      </c>
      <c r="I2837" s="156">
        <v>4.3652845313525503</v>
      </c>
      <c r="J2837" s="152" t="s">
        <v>18847</v>
      </c>
      <c r="K2837" s="156">
        <v>0.13835761373810401</v>
      </c>
      <c r="L2837" s="156">
        <v>0.47362404050302098</v>
      </c>
      <c r="M2837" s="185">
        <v>0.99322695887943702</v>
      </c>
      <c r="N2837" s="156">
        <v>2.49066922449214</v>
      </c>
      <c r="O2837" s="156">
        <v>4.3652845313525503</v>
      </c>
      <c r="P2837" s="152" t="s">
        <v>18847</v>
      </c>
      <c r="Q2837" s="156">
        <v>11.256538186631399</v>
      </c>
      <c r="R2837" s="152" t="s">
        <v>18848</v>
      </c>
      <c r="S2837" s="156">
        <v>12.8245833557047</v>
      </c>
      <c r="T2837" s="152" t="s">
        <v>18849</v>
      </c>
      <c r="U2837" s="156">
        <v>34.486903359999999</v>
      </c>
      <c r="V2837" s="152" t="s">
        <v>157</v>
      </c>
      <c r="W2837" s="152" t="s">
        <v>158</v>
      </c>
      <c r="X2837" s="155">
        <v>42.225233034200002</v>
      </c>
      <c r="Y2837" s="152" t="s">
        <v>159</v>
      </c>
      <c r="Z2837" s="154">
        <v>42669</v>
      </c>
      <c r="AA2837" s="153" t="s">
        <v>4326</v>
      </c>
      <c r="AB2837" s="152" t="s">
        <v>1399</v>
      </c>
      <c r="AC2837" s="152" t="s">
        <v>215</v>
      </c>
      <c r="AD2837" s="152" t="s">
        <v>185</v>
      </c>
    </row>
    <row r="2838" spans="1:30">
      <c r="A2838" s="189" t="s">
        <v>1999</v>
      </c>
      <c r="B2838" s="189" t="s">
        <v>2000</v>
      </c>
      <c r="C2838" s="154">
        <v>43830</v>
      </c>
      <c r="D2838" s="155">
        <v>1.0209999999999999</v>
      </c>
      <c r="E2838" s="155">
        <v>1.1154999999999999</v>
      </c>
      <c r="F2838" s="156">
        <v>1.9592476489021099E-2</v>
      </c>
      <c r="G2838" s="154">
        <v>43829</v>
      </c>
      <c r="H2838" s="155">
        <v>1.0207999999999999</v>
      </c>
      <c r="I2838" s="156">
        <v>4.3641397728150002</v>
      </c>
      <c r="J2838" s="152" t="s">
        <v>18850</v>
      </c>
      <c r="K2838" s="156">
        <v>0.12621931448708401</v>
      </c>
      <c r="L2838" s="156">
        <v>0.34820726939678698</v>
      </c>
      <c r="M2838" s="185">
        <v>0.65869228494633503</v>
      </c>
      <c r="N2838" s="156">
        <v>2.09771384456434</v>
      </c>
      <c r="O2838" s="156">
        <v>4.3641397728150002</v>
      </c>
      <c r="P2838" s="152" t="s">
        <v>18850</v>
      </c>
      <c r="Q2838" s="157">
        <v>0</v>
      </c>
      <c r="R2838" s="152"/>
      <c r="S2838" s="157">
        <v>0</v>
      </c>
      <c r="T2838" s="152"/>
      <c r="U2838" s="156">
        <v>11.825229200000001</v>
      </c>
      <c r="V2838" s="152" t="s">
        <v>174</v>
      </c>
      <c r="W2838" s="152" t="s">
        <v>95</v>
      </c>
      <c r="X2838" s="155">
        <v>50.9830200898</v>
      </c>
      <c r="Y2838" s="152" t="s">
        <v>159</v>
      </c>
      <c r="Z2838" s="154">
        <v>43133</v>
      </c>
      <c r="AA2838" s="153" t="s">
        <v>4326</v>
      </c>
      <c r="AB2838" s="152" t="s">
        <v>2001</v>
      </c>
      <c r="AC2838" s="152" t="s">
        <v>246</v>
      </c>
      <c r="AD2838" s="152" t="s">
        <v>177</v>
      </c>
    </row>
    <row r="2839" spans="1:30">
      <c r="A2839" s="189" t="s">
        <v>18851</v>
      </c>
      <c r="B2839" s="189" t="s">
        <v>18852</v>
      </c>
      <c r="C2839" s="154">
        <v>43830</v>
      </c>
      <c r="D2839" s="155">
        <v>0.93300000000000005</v>
      </c>
      <c r="E2839" s="155">
        <v>0.93300000000000005</v>
      </c>
      <c r="F2839" s="156">
        <v>0.53879310344827602</v>
      </c>
      <c r="G2839" s="154">
        <v>43826</v>
      </c>
      <c r="H2839" s="155">
        <v>0.92800000000000005</v>
      </c>
      <c r="I2839" s="156">
        <v>4.3624161073825496</v>
      </c>
      <c r="J2839" s="152" t="s">
        <v>18853</v>
      </c>
      <c r="K2839" s="156">
        <v>0.43057050592034501</v>
      </c>
      <c r="L2839" s="156">
        <v>0.86486486486486602</v>
      </c>
      <c r="M2839" s="185">
        <v>1.08342361863489</v>
      </c>
      <c r="N2839" s="156">
        <v>2.0787746170678401</v>
      </c>
      <c r="O2839" s="156">
        <v>4.3624161073825496</v>
      </c>
      <c r="P2839" s="152" t="s">
        <v>18853</v>
      </c>
      <c r="Q2839" s="156">
        <v>-5.4711246200607802</v>
      </c>
      <c r="R2839" s="152" t="s">
        <v>18854</v>
      </c>
      <c r="S2839" s="156">
        <v>-6.0422960725075496</v>
      </c>
      <c r="T2839" s="152" t="s">
        <v>18855</v>
      </c>
      <c r="U2839" s="156">
        <v>-6.6999999999999904</v>
      </c>
      <c r="V2839" s="152" t="s">
        <v>174</v>
      </c>
      <c r="W2839" s="152" t="s">
        <v>186</v>
      </c>
      <c r="X2839" s="155">
        <v>0.2090667014</v>
      </c>
      <c r="Y2839" s="152" t="s">
        <v>159</v>
      </c>
      <c r="Z2839" s="154">
        <v>42633</v>
      </c>
      <c r="AA2839" s="153" t="s">
        <v>4326</v>
      </c>
      <c r="AB2839" s="152" t="s">
        <v>18856</v>
      </c>
      <c r="AC2839" s="152" t="s">
        <v>244</v>
      </c>
      <c r="AD2839" s="152" t="s">
        <v>162</v>
      </c>
    </row>
    <row r="2840" spans="1:30">
      <c r="A2840" s="189" t="s">
        <v>2065</v>
      </c>
      <c r="B2840" s="189" t="s">
        <v>2066</v>
      </c>
      <c r="C2840" s="154">
        <v>43830</v>
      </c>
      <c r="D2840" s="155">
        <v>1.0156000000000001</v>
      </c>
      <c r="E2840" s="155">
        <v>1.1006</v>
      </c>
      <c r="F2840" s="156">
        <v>2.9547916871864501E-2</v>
      </c>
      <c r="G2840" s="154">
        <v>43829</v>
      </c>
      <c r="H2840" s="155">
        <v>1.0153000000000001</v>
      </c>
      <c r="I2840" s="156">
        <v>4.3621101840873697</v>
      </c>
      <c r="J2840" s="152" t="s">
        <v>18857</v>
      </c>
      <c r="K2840" s="156">
        <v>0.14791440686322799</v>
      </c>
      <c r="L2840" s="156">
        <v>0.415265967965192</v>
      </c>
      <c r="M2840" s="185">
        <v>1.0425477878137801</v>
      </c>
      <c r="N2840" s="156">
        <v>2.21113539403366</v>
      </c>
      <c r="O2840" s="156">
        <v>4.3621101840873697</v>
      </c>
      <c r="P2840" s="152" t="s">
        <v>18857</v>
      </c>
      <c r="Q2840" s="156">
        <v>10.220309254447301</v>
      </c>
      <c r="R2840" s="152" t="s">
        <v>18858</v>
      </c>
      <c r="S2840" s="157">
        <v>0</v>
      </c>
      <c r="T2840" s="152"/>
      <c r="U2840" s="156">
        <v>10.286441440000001</v>
      </c>
      <c r="V2840" s="152" t="s">
        <v>174</v>
      </c>
      <c r="W2840" s="152" t="s">
        <v>95</v>
      </c>
      <c r="X2840" s="155">
        <v>49.171100837200001</v>
      </c>
      <c r="Y2840" s="152" t="s">
        <v>159</v>
      </c>
      <c r="Z2840" s="154">
        <v>43096</v>
      </c>
      <c r="AA2840" s="153" t="s">
        <v>4326</v>
      </c>
      <c r="AB2840" s="152" t="s">
        <v>478</v>
      </c>
      <c r="AC2840" s="152" t="s">
        <v>205</v>
      </c>
      <c r="AD2840" s="152" t="s">
        <v>207</v>
      </c>
    </row>
    <row r="2841" spans="1:30">
      <c r="A2841" s="189" t="s">
        <v>2047</v>
      </c>
      <c r="B2841" s="189" t="s">
        <v>2048</v>
      </c>
      <c r="C2841" s="154">
        <v>43830</v>
      </c>
      <c r="D2841" s="155">
        <v>1.0169999999999999</v>
      </c>
      <c r="E2841" s="155">
        <v>1.139</v>
      </c>
      <c r="F2841" s="156">
        <v>0</v>
      </c>
      <c r="G2841" s="154">
        <v>43829</v>
      </c>
      <c r="H2841" s="155">
        <v>1.0169999999999999</v>
      </c>
      <c r="I2841" s="156">
        <v>4.35801431590078</v>
      </c>
      <c r="J2841" s="152" t="s">
        <v>18859</v>
      </c>
      <c r="K2841" s="156">
        <v>0.19704433497537099</v>
      </c>
      <c r="L2841" s="156">
        <v>0.39486673247779303</v>
      </c>
      <c r="M2841" s="185">
        <v>0.68533447566182504</v>
      </c>
      <c r="N2841" s="156">
        <v>1.8640896109866301</v>
      </c>
      <c r="O2841" s="156">
        <v>4.35801431590078</v>
      </c>
      <c r="P2841" s="152" t="s">
        <v>18859</v>
      </c>
      <c r="Q2841" s="156">
        <v>11.8545049192984</v>
      </c>
      <c r="R2841" s="152" t="s">
        <v>18860</v>
      </c>
      <c r="S2841" s="156">
        <v>14.0871208374876</v>
      </c>
      <c r="T2841" s="152" t="s">
        <v>18861</v>
      </c>
      <c r="U2841" s="156">
        <v>14.429382199999999</v>
      </c>
      <c r="V2841" s="152" t="s">
        <v>174</v>
      </c>
      <c r="W2841" s="152" t="s">
        <v>189</v>
      </c>
      <c r="X2841" s="155">
        <v>15.6326017394</v>
      </c>
      <c r="Y2841" s="152" t="s">
        <v>159</v>
      </c>
      <c r="Z2841" s="154">
        <v>42690</v>
      </c>
      <c r="AA2841" s="153" t="s">
        <v>4326</v>
      </c>
      <c r="AB2841" s="152" t="s">
        <v>507</v>
      </c>
      <c r="AC2841" s="152" t="s">
        <v>261</v>
      </c>
      <c r="AD2841" s="152" t="s">
        <v>185</v>
      </c>
    </row>
    <row r="2842" spans="1:30">
      <c r="A2842" s="189" t="s">
        <v>18862</v>
      </c>
      <c r="B2842" s="189" t="s">
        <v>18863</v>
      </c>
      <c r="C2842" s="154">
        <v>43830</v>
      </c>
      <c r="D2842" s="155">
        <v>1.0640000000000001</v>
      </c>
      <c r="E2842" s="155">
        <v>1.1339999999999999</v>
      </c>
      <c r="F2842" s="156">
        <v>0</v>
      </c>
      <c r="G2842" s="154">
        <v>43829</v>
      </c>
      <c r="H2842" s="155">
        <v>1.0640000000000001</v>
      </c>
      <c r="I2842" s="156">
        <v>4.3567890523135997</v>
      </c>
      <c r="J2842" s="152" t="s">
        <v>18864</v>
      </c>
      <c r="K2842" s="156">
        <v>9.4073377234262096E-2</v>
      </c>
      <c r="L2842" s="156">
        <v>0.28275212064092398</v>
      </c>
      <c r="M2842" s="185">
        <v>0.567078570555404</v>
      </c>
      <c r="N2842" s="156">
        <v>1.96985426154705</v>
      </c>
      <c r="O2842" s="156">
        <v>4.3567890523135997</v>
      </c>
      <c r="P2842" s="152" t="s">
        <v>18864</v>
      </c>
      <c r="Q2842" s="156">
        <v>11.230589528813301</v>
      </c>
      <c r="R2842" s="152" t="s">
        <v>18865</v>
      </c>
      <c r="S2842" s="157">
        <v>0</v>
      </c>
      <c r="T2842" s="152"/>
      <c r="U2842" s="156">
        <v>13.677653599999999</v>
      </c>
      <c r="V2842" s="152" t="s">
        <v>157</v>
      </c>
      <c r="W2842" s="152" t="s">
        <v>95</v>
      </c>
      <c r="X2842" s="155">
        <v>1.3276085591</v>
      </c>
      <c r="Y2842" s="152" t="s">
        <v>159</v>
      </c>
      <c r="Z2842" s="154">
        <v>42838</v>
      </c>
      <c r="AA2842" s="153" t="s">
        <v>4326</v>
      </c>
      <c r="AB2842" s="152" t="s">
        <v>1840</v>
      </c>
      <c r="AC2842" s="152" t="s">
        <v>369</v>
      </c>
      <c r="AD2842" s="152" t="s">
        <v>173</v>
      </c>
    </row>
    <row r="2843" spans="1:30">
      <c r="A2843" s="189" t="s">
        <v>949</v>
      </c>
      <c r="B2843" s="189" t="s">
        <v>950</v>
      </c>
      <c r="C2843" s="154">
        <v>43830</v>
      </c>
      <c r="D2843" s="155">
        <v>1.0096000000000001</v>
      </c>
      <c r="E2843" s="155">
        <v>1.0486</v>
      </c>
      <c r="F2843" s="156">
        <v>1.9813750743022902E-2</v>
      </c>
      <c r="G2843" s="154">
        <v>43829</v>
      </c>
      <c r="H2843" s="155">
        <v>1.0094000000000001</v>
      </c>
      <c r="I2843" s="156">
        <v>4.3537543817765902</v>
      </c>
      <c r="J2843" s="152" t="s">
        <v>951</v>
      </c>
      <c r="K2843" s="156">
        <v>9.9147332936758995E-2</v>
      </c>
      <c r="L2843" s="156">
        <v>0.35628301503188597</v>
      </c>
      <c r="M2843" s="185">
        <v>1.0330957892828401</v>
      </c>
      <c r="N2843" s="156">
        <v>2.2194071762425498</v>
      </c>
      <c r="O2843" s="156">
        <v>4.3537543817765902</v>
      </c>
      <c r="P2843" s="152" t="s">
        <v>951</v>
      </c>
      <c r="Q2843" s="157">
        <v>0</v>
      </c>
      <c r="R2843" s="152"/>
      <c r="S2843" s="157">
        <v>0</v>
      </c>
      <c r="T2843" s="152"/>
      <c r="U2843" s="156">
        <v>4.90682928000001</v>
      </c>
      <c r="V2843" s="152" t="s">
        <v>157</v>
      </c>
      <c r="W2843" s="152" t="s">
        <v>95</v>
      </c>
      <c r="X2843" s="155">
        <v>2.5125638339999998</v>
      </c>
      <c r="Y2843" s="152" t="s">
        <v>159</v>
      </c>
      <c r="Z2843" s="154">
        <v>43426</v>
      </c>
      <c r="AA2843" s="153" t="s">
        <v>4326</v>
      </c>
      <c r="AB2843" s="152" t="s">
        <v>952</v>
      </c>
      <c r="AC2843" s="152" t="s">
        <v>470</v>
      </c>
      <c r="AD2843" s="152" t="s">
        <v>185</v>
      </c>
    </row>
    <row r="2844" spans="1:30">
      <c r="A2844" s="189" t="s">
        <v>4112</v>
      </c>
      <c r="B2844" s="189" t="s">
        <v>4113</v>
      </c>
      <c r="C2844" s="154">
        <v>43830</v>
      </c>
      <c r="D2844" s="155">
        <v>1.0309999999999999</v>
      </c>
      <c r="E2844" s="155">
        <v>1.0309999999999999</v>
      </c>
      <c r="F2844" s="156">
        <v>4.8520135856375102E-2</v>
      </c>
      <c r="G2844" s="154">
        <v>43829</v>
      </c>
      <c r="H2844" s="155">
        <v>1.0305</v>
      </c>
      <c r="I2844" s="156">
        <v>4.3522267206477698</v>
      </c>
      <c r="J2844" s="152" t="s">
        <v>4143</v>
      </c>
      <c r="K2844" s="156">
        <v>0.213841368584757</v>
      </c>
      <c r="L2844" s="156">
        <v>0.69342709248948997</v>
      </c>
      <c r="M2844" s="185">
        <v>1.3566653558788599</v>
      </c>
      <c r="N2844" s="156">
        <v>2.15000495392845</v>
      </c>
      <c r="O2844" s="156">
        <v>4.3522267206477698</v>
      </c>
      <c r="P2844" s="152" t="s">
        <v>4143</v>
      </c>
      <c r="Q2844" s="156">
        <v>2.7097031281131598</v>
      </c>
      <c r="R2844" s="152" t="s">
        <v>6980</v>
      </c>
      <c r="S2844" s="157">
        <v>0</v>
      </c>
      <c r="T2844" s="152"/>
      <c r="U2844" s="156">
        <v>3.0999999999999899</v>
      </c>
      <c r="V2844" s="152" t="s">
        <v>157</v>
      </c>
      <c r="W2844" s="152" t="s">
        <v>95</v>
      </c>
      <c r="X2844" s="155">
        <v>10.160385189799999</v>
      </c>
      <c r="Y2844" s="152" t="s">
        <v>159</v>
      </c>
      <c r="Z2844" s="154">
        <v>43067</v>
      </c>
      <c r="AA2844" s="153" t="s">
        <v>4326</v>
      </c>
      <c r="AB2844" s="152" t="s">
        <v>4114</v>
      </c>
      <c r="AC2844" s="152" t="s">
        <v>441</v>
      </c>
      <c r="AD2844" s="152" t="s">
        <v>207</v>
      </c>
    </row>
    <row r="2845" spans="1:30">
      <c r="A2845" s="189" t="s">
        <v>18866</v>
      </c>
      <c r="B2845" s="189" t="s">
        <v>18867</v>
      </c>
      <c r="C2845" s="154">
        <v>43830</v>
      </c>
      <c r="D2845" s="155">
        <v>1.0119</v>
      </c>
      <c r="E2845" s="155">
        <v>1.0439000000000001</v>
      </c>
      <c r="F2845" s="156">
        <v>9.8833761612791195E-3</v>
      </c>
      <c r="G2845" s="154">
        <v>43829</v>
      </c>
      <c r="H2845" s="155">
        <v>1.0118</v>
      </c>
      <c r="I2845" s="156">
        <v>4.3505185325869702</v>
      </c>
      <c r="J2845" s="152" t="s">
        <v>18868</v>
      </c>
      <c r="K2845" s="156">
        <v>9.8052296480971607E-2</v>
      </c>
      <c r="L2845" s="156">
        <v>0.28074806916427097</v>
      </c>
      <c r="M2845" s="185">
        <v>0.61904456867468904</v>
      </c>
      <c r="N2845" s="156">
        <v>2.1051044014084499</v>
      </c>
      <c r="O2845" s="156">
        <v>4.3505185325869702</v>
      </c>
      <c r="P2845" s="152" t="s">
        <v>18868</v>
      </c>
      <c r="Q2845" s="157">
        <v>0</v>
      </c>
      <c r="R2845" s="152"/>
      <c r="S2845" s="157">
        <v>0</v>
      </c>
      <c r="T2845" s="152"/>
      <c r="U2845" s="156">
        <v>4.3922587399999999</v>
      </c>
      <c r="V2845" s="152" t="s">
        <v>157</v>
      </c>
      <c r="W2845" s="152" t="s">
        <v>95</v>
      </c>
      <c r="X2845" s="155">
        <v>3.1233833645</v>
      </c>
      <c r="Y2845" s="152" t="s">
        <v>159</v>
      </c>
      <c r="Z2845" s="154">
        <v>43453</v>
      </c>
      <c r="AA2845" s="153" t="s">
        <v>4326</v>
      </c>
      <c r="AB2845" s="152" t="s">
        <v>275</v>
      </c>
      <c r="AC2845" s="152" t="s">
        <v>193</v>
      </c>
      <c r="AD2845" s="152" t="s">
        <v>185</v>
      </c>
    </row>
    <row r="2846" spans="1:30">
      <c r="A2846" s="189" t="s">
        <v>2090</v>
      </c>
      <c r="B2846" s="189" t="s">
        <v>2091</v>
      </c>
      <c r="C2846" s="154">
        <v>43830</v>
      </c>
      <c r="D2846" s="155">
        <v>1.0284</v>
      </c>
      <c r="E2846" s="155">
        <v>1.0884</v>
      </c>
      <c r="F2846" s="156">
        <v>2.9180040852049501E-2</v>
      </c>
      <c r="G2846" s="154">
        <v>43829</v>
      </c>
      <c r="H2846" s="155">
        <v>1.0281</v>
      </c>
      <c r="I2846" s="156">
        <v>4.3471447232331002</v>
      </c>
      <c r="J2846" s="152" t="s">
        <v>18869</v>
      </c>
      <c r="K2846" s="156">
        <v>0.175336060783162</v>
      </c>
      <c r="L2846" s="156">
        <v>0.449306505176783</v>
      </c>
      <c r="M2846" s="185">
        <v>0.77412081681834</v>
      </c>
      <c r="N2846" s="156">
        <v>1.8935201865568601</v>
      </c>
      <c r="O2846" s="156">
        <v>4.3471447232331002</v>
      </c>
      <c r="P2846" s="152" t="s">
        <v>18869</v>
      </c>
      <c r="Q2846" s="157">
        <v>0</v>
      </c>
      <c r="R2846" s="152"/>
      <c r="S2846" s="157">
        <v>0</v>
      </c>
      <c r="T2846" s="152"/>
      <c r="U2846" s="156">
        <v>8.9592885200000101</v>
      </c>
      <c r="V2846" s="152" t="s">
        <v>157</v>
      </c>
      <c r="W2846" s="152" t="s">
        <v>95</v>
      </c>
      <c r="X2846" s="155">
        <v>10.307044879199999</v>
      </c>
      <c r="Y2846" s="152" t="s">
        <v>159</v>
      </c>
      <c r="Z2846" s="154">
        <v>43235</v>
      </c>
      <c r="AA2846" s="153" t="s">
        <v>4326</v>
      </c>
      <c r="AB2846" s="152" t="s">
        <v>639</v>
      </c>
      <c r="AC2846" s="152" t="s">
        <v>167</v>
      </c>
      <c r="AD2846" s="152" t="s">
        <v>229</v>
      </c>
    </row>
    <row r="2847" spans="1:30">
      <c r="A2847" s="189" t="s">
        <v>2043</v>
      </c>
      <c r="B2847" s="189" t="s">
        <v>2044</v>
      </c>
      <c r="C2847" s="154">
        <v>43830</v>
      </c>
      <c r="D2847" s="155">
        <v>1.06</v>
      </c>
      <c r="E2847" s="155">
        <v>1.387</v>
      </c>
      <c r="F2847" s="156">
        <v>0</v>
      </c>
      <c r="G2847" s="154">
        <v>43829</v>
      </c>
      <c r="H2847" s="155">
        <v>1.06</v>
      </c>
      <c r="I2847" s="156">
        <v>4.3468013103763399</v>
      </c>
      <c r="J2847" s="152" t="s">
        <v>18870</v>
      </c>
      <c r="K2847" s="156">
        <v>9.4428706326733294E-2</v>
      </c>
      <c r="L2847" s="156">
        <v>0.37878787878787301</v>
      </c>
      <c r="M2847" s="185">
        <v>0.75956130652644005</v>
      </c>
      <c r="N2847" s="156">
        <v>2.0055028542609401</v>
      </c>
      <c r="O2847" s="156">
        <v>4.3468013103763399</v>
      </c>
      <c r="P2847" s="152" t="s">
        <v>18870</v>
      </c>
      <c r="Q2847" s="156">
        <v>11.687593299096999</v>
      </c>
      <c r="R2847" s="152" t="s">
        <v>18871</v>
      </c>
      <c r="S2847" s="156">
        <v>18.179228048369801</v>
      </c>
      <c r="T2847" s="152" t="s">
        <v>18872</v>
      </c>
      <c r="U2847" s="156">
        <v>45.081246</v>
      </c>
      <c r="V2847" s="152" t="s">
        <v>157</v>
      </c>
      <c r="W2847" s="152" t="s">
        <v>166</v>
      </c>
      <c r="X2847" s="155">
        <v>36.018946844299997</v>
      </c>
      <c r="Y2847" s="152" t="s">
        <v>305</v>
      </c>
      <c r="Z2847" s="154">
        <v>41535</v>
      </c>
      <c r="AA2847" s="153" t="s">
        <v>4326</v>
      </c>
      <c r="AB2847" s="152" t="s">
        <v>1614</v>
      </c>
      <c r="AC2847" s="152" t="s">
        <v>269</v>
      </c>
      <c r="AD2847" s="152" t="s">
        <v>162</v>
      </c>
    </row>
    <row r="2848" spans="1:30">
      <c r="A2848" s="189" t="s">
        <v>18873</v>
      </c>
      <c r="B2848" s="189" t="s">
        <v>18874</v>
      </c>
      <c r="C2848" s="154">
        <v>43830</v>
      </c>
      <c r="D2848" s="155">
        <v>1.06</v>
      </c>
      <c r="E2848" s="155">
        <v>1.06</v>
      </c>
      <c r="F2848" s="156">
        <v>0</v>
      </c>
      <c r="G2848" s="154">
        <v>43829</v>
      </c>
      <c r="H2848" s="155">
        <v>1.06</v>
      </c>
      <c r="I2848" s="156">
        <v>4.3467974023468798</v>
      </c>
      <c r="J2848" s="152" t="s">
        <v>18875</v>
      </c>
      <c r="K2848" s="156">
        <v>9.4428706326719306E-2</v>
      </c>
      <c r="L2848" s="156">
        <v>0.37878787878786202</v>
      </c>
      <c r="M2848" s="185">
        <v>0.75955777275621095</v>
      </c>
      <c r="N2848" s="156">
        <v>2.00549910191326</v>
      </c>
      <c r="O2848" s="156">
        <v>4.3467974023468798</v>
      </c>
      <c r="P2848" s="152" t="s">
        <v>18875</v>
      </c>
      <c r="Q2848" s="156">
        <v>11.6875878235342</v>
      </c>
      <c r="R2848" s="152" t="s">
        <v>18876</v>
      </c>
      <c r="S2848" s="156">
        <v>18.179222112537001</v>
      </c>
      <c r="T2848" s="152" t="s">
        <v>18877</v>
      </c>
      <c r="U2848" s="156">
        <v>18.179222112537001</v>
      </c>
      <c r="V2848" s="152" t="s">
        <v>157</v>
      </c>
      <c r="W2848" s="152" t="s">
        <v>166</v>
      </c>
      <c r="X2848" s="155">
        <v>36.018946844299997</v>
      </c>
      <c r="Y2848" s="152" t="s">
        <v>305</v>
      </c>
      <c r="Z2848" s="154">
        <v>42676</v>
      </c>
      <c r="AA2848" s="153" t="s">
        <v>4326</v>
      </c>
      <c r="AB2848" s="152" t="s">
        <v>1614</v>
      </c>
      <c r="AC2848" s="152" t="s">
        <v>269</v>
      </c>
      <c r="AD2848" s="152" t="s">
        <v>162</v>
      </c>
    </row>
    <row r="2849" spans="1:30">
      <c r="A2849" s="189" t="s">
        <v>18878</v>
      </c>
      <c r="B2849" s="189" t="s">
        <v>18879</v>
      </c>
      <c r="C2849" s="154">
        <v>43830</v>
      </c>
      <c r="D2849" s="155">
        <v>1.0210999999999999</v>
      </c>
      <c r="E2849" s="155">
        <v>1.0210999999999999</v>
      </c>
      <c r="F2849" s="156">
        <v>3.9188792005482101E-2</v>
      </c>
      <c r="G2849" s="154">
        <v>43829</v>
      </c>
      <c r="H2849" s="155">
        <v>1.0206999999999999</v>
      </c>
      <c r="I2849" s="156">
        <v>4.3429388922951002</v>
      </c>
      <c r="J2849" s="152" t="s">
        <v>18880</v>
      </c>
      <c r="K2849" s="156">
        <v>0.186420722134987</v>
      </c>
      <c r="L2849" s="156">
        <v>0.56135513098284595</v>
      </c>
      <c r="M2849" s="185">
        <v>1.0689894090864001</v>
      </c>
      <c r="N2849" s="156">
        <v>1.7538614848031699</v>
      </c>
      <c r="O2849" s="156">
        <v>4.3429388922951002</v>
      </c>
      <c r="P2849" s="152" t="s">
        <v>18880</v>
      </c>
      <c r="Q2849" s="156">
        <v>1.76400239186763</v>
      </c>
      <c r="R2849" s="152" t="s">
        <v>18881</v>
      </c>
      <c r="S2849" s="157">
        <v>0</v>
      </c>
      <c r="T2849" s="152"/>
      <c r="U2849" s="156">
        <v>2.1099999999999901</v>
      </c>
      <c r="V2849" s="152" t="s">
        <v>157</v>
      </c>
      <c r="W2849" s="152" t="s">
        <v>95</v>
      </c>
      <c r="X2849" s="155">
        <v>4.7535078999999996E-3</v>
      </c>
      <c r="Y2849" s="152" t="s">
        <v>159</v>
      </c>
      <c r="Z2849" s="154">
        <v>43067</v>
      </c>
      <c r="AA2849" s="153" t="s">
        <v>4326</v>
      </c>
      <c r="AB2849" s="152" t="s">
        <v>4114</v>
      </c>
      <c r="AC2849" s="152" t="s">
        <v>441</v>
      </c>
      <c r="AD2849" s="152" t="s">
        <v>207</v>
      </c>
    </row>
    <row r="2850" spans="1:30">
      <c r="A2850" s="189" t="s">
        <v>1983</v>
      </c>
      <c r="B2850" s="189" t="s">
        <v>1984</v>
      </c>
      <c r="C2850" s="154">
        <v>43830</v>
      </c>
      <c r="D2850" s="155">
        <v>1.0276000000000001</v>
      </c>
      <c r="E2850" s="155">
        <v>1.0843</v>
      </c>
      <c r="F2850" s="156">
        <v>1.9466614755697501E-2</v>
      </c>
      <c r="G2850" s="154">
        <v>43829</v>
      </c>
      <c r="H2850" s="155">
        <v>1.0274000000000001</v>
      </c>
      <c r="I2850" s="156">
        <v>4.3427208546362603</v>
      </c>
      <c r="J2850" s="152" t="s">
        <v>18882</v>
      </c>
      <c r="K2850" s="156">
        <v>0.16570815868993</v>
      </c>
      <c r="L2850" s="156">
        <v>0.28300966136432099</v>
      </c>
      <c r="M2850" s="185">
        <v>0.64642221664587596</v>
      </c>
      <c r="N2850" s="156">
        <v>1.9341263688335899</v>
      </c>
      <c r="O2850" s="156">
        <v>4.3427208546362603</v>
      </c>
      <c r="P2850" s="152" t="s">
        <v>18882</v>
      </c>
      <c r="Q2850" s="157">
        <v>0</v>
      </c>
      <c r="R2850" s="152"/>
      <c r="S2850" s="157">
        <v>0</v>
      </c>
      <c r="T2850" s="152"/>
      <c r="U2850" s="156">
        <v>8.6080716000000095</v>
      </c>
      <c r="V2850" s="152" t="s">
        <v>227</v>
      </c>
      <c r="W2850" s="152" t="s">
        <v>95</v>
      </c>
      <c r="X2850" s="155">
        <v>30.194699676100001</v>
      </c>
      <c r="Y2850" s="152" t="s">
        <v>159</v>
      </c>
      <c r="Z2850" s="154">
        <v>43276</v>
      </c>
      <c r="AA2850" s="153" t="s">
        <v>4326</v>
      </c>
      <c r="AB2850" s="152" t="s">
        <v>1985</v>
      </c>
      <c r="AC2850" s="152" t="s">
        <v>239</v>
      </c>
      <c r="AD2850" s="152" t="s">
        <v>177</v>
      </c>
    </row>
    <row r="2851" spans="1:30">
      <c r="A2851" s="189" t="s">
        <v>2136</v>
      </c>
      <c r="B2851" s="189" t="s">
        <v>2137</v>
      </c>
      <c r="C2851" s="154">
        <v>43830</v>
      </c>
      <c r="D2851" s="155">
        <v>1.0225</v>
      </c>
      <c r="E2851" s="155">
        <v>1.1435</v>
      </c>
      <c r="F2851" s="156">
        <v>1.95637288467123E-2</v>
      </c>
      <c r="G2851" s="154">
        <v>43829</v>
      </c>
      <c r="H2851" s="155">
        <v>1.0223</v>
      </c>
      <c r="I2851" s="156">
        <v>4.3415450984948398</v>
      </c>
      <c r="J2851" s="152" t="s">
        <v>18883</v>
      </c>
      <c r="K2851" s="156">
        <v>0.16653605015674799</v>
      </c>
      <c r="L2851" s="156">
        <v>0.50127776685667802</v>
      </c>
      <c r="M2851" s="185">
        <v>0.98080554615376903</v>
      </c>
      <c r="N2851" s="156">
        <v>2.0473334971933101</v>
      </c>
      <c r="O2851" s="156">
        <v>4.3415450984948398</v>
      </c>
      <c r="P2851" s="152" t="s">
        <v>18883</v>
      </c>
      <c r="Q2851" s="156">
        <v>11.446329187720201</v>
      </c>
      <c r="R2851" s="152" t="s">
        <v>18884</v>
      </c>
      <c r="S2851" s="156">
        <v>13.9684561812234</v>
      </c>
      <c r="T2851" s="152" t="s">
        <v>18885</v>
      </c>
      <c r="U2851" s="156">
        <v>14.959981750000001</v>
      </c>
      <c r="V2851" s="152" t="s">
        <v>163</v>
      </c>
      <c r="W2851" s="152" t="s">
        <v>189</v>
      </c>
      <c r="X2851" s="155">
        <v>2.2100382590000001</v>
      </c>
      <c r="Y2851" s="152" t="s">
        <v>159</v>
      </c>
      <c r="Z2851" s="154">
        <v>42684</v>
      </c>
      <c r="AA2851" s="153" t="s">
        <v>4326</v>
      </c>
      <c r="AB2851" s="152" t="s">
        <v>684</v>
      </c>
      <c r="AC2851" s="152" t="s">
        <v>325</v>
      </c>
      <c r="AD2851" s="152" t="s">
        <v>183</v>
      </c>
    </row>
    <row r="2852" spans="1:30">
      <c r="A2852" s="189" t="s">
        <v>2246</v>
      </c>
      <c r="B2852" s="189" t="s">
        <v>2247</v>
      </c>
      <c r="C2852" s="154">
        <v>43830</v>
      </c>
      <c r="D2852" s="155">
        <v>1.0394000000000001</v>
      </c>
      <c r="E2852" s="155">
        <v>1.1463000000000001</v>
      </c>
      <c r="F2852" s="156">
        <v>3.8498556304165002E-2</v>
      </c>
      <c r="G2852" s="154">
        <v>43829</v>
      </c>
      <c r="H2852" s="155">
        <v>1.0389999999999999</v>
      </c>
      <c r="I2852" s="156">
        <v>4.3399069032357298</v>
      </c>
      <c r="J2852" s="152" t="s">
        <v>18886</v>
      </c>
      <c r="K2852" s="156">
        <v>0.144522593698827</v>
      </c>
      <c r="L2852" s="156">
        <v>0.69753923658206995</v>
      </c>
      <c r="M2852" s="185">
        <v>1.34630516612977</v>
      </c>
      <c r="N2852" s="156">
        <v>2.5840184804963999</v>
      </c>
      <c r="O2852" s="156">
        <v>4.3399069032357298</v>
      </c>
      <c r="P2852" s="152" t="s">
        <v>18886</v>
      </c>
      <c r="Q2852" s="156">
        <v>11.622267922975199</v>
      </c>
      <c r="R2852" s="152" t="s">
        <v>18887</v>
      </c>
      <c r="S2852" s="156">
        <v>15.095022648292399</v>
      </c>
      <c r="T2852" s="152" t="s">
        <v>18888</v>
      </c>
      <c r="U2852" s="156">
        <v>15.256155680000001</v>
      </c>
      <c r="V2852" s="152" t="s">
        <v>163</v>
      </c>
      <c r="W2852" s="152" t="s">
        <v>189</v>
      </c>
      <c r="X2852" s="155">
        <v>34.653699674499997</v>
      </c>
      <c r="Y2852" s="152" t="s">
        <v>159</v>
      </c>
      <c r="Z2852" s="154">
        <v>42607</v>
      </c>
      <c r="AA2852" s="153" t="s">
        <v>4326</v>
      </c>
      <c r="AB2852" s="152" t="s">
        <v>5482</v>
      </c>
      <c r="AC2852" s="152" t="s">
        <v>329</v>
      </c>
      <c r="AD2852" s="152" t="s">
        <v>552</v>
      </c>
    </row>
    <row r="2853" spans="1:30">
      <c r="A2853" s="189" t="s">
        <v>2053</v>
      </c>
      <c r="B2853" s="189" t="s">
        <v>2054</v>
      </c>
      <c r="C2853" s="154">
        <v>43830</v>
      </c>
      <c r="D2853" s="155">
        <v>1.0089999999999999</v>
      </c>
      <c r="E2853" s="155">
        <v>1.385</v>
      </c>
      <c r="F2853" s="156">
        <v>0</v>
      </c>
      <c r="G2853" s="154">
        <v>43826</v>
      </c>
      <c r="H2853" s="155">
        <v>1.0089999999999999</v>
      </c>
      <c r="I2853" s="156">
        <v>4.3373304421735801</v>
      </c>
      <c r="J2853" s="152" t="s">
        <v>18889</v>
      </c>
      <c r="K2853" s="156">
        <v>0.178670550133287</v>
      </c>
      <c r="L2853" s="156">
        <v>0.37606694530595097</v>
      </c>
      <c r="M2853" s="185">
        <v>0.57425414677661202</v>
      </c>
      <c r="N2853" s="156">
        <v>1.94929250218207</v>
      </c>
      <c r="O2853" s="156">
        <v>4.3373304421735801</v>
      </c>
      <c r="P2853" s="152" t="s">
        <v>18889</v>
      </c>
      <c r="Q2853" s="156">
        <v>12.479441037023999</v>
      </c>
      <c r="R2853" s="152" t="s">
        <v>18890</v>
      </c>
      <c r="S2853" s="156">
        <v>13.5967192139624</v>
      </c>
      <c r="T2853" s="152" t="s">
        <v>18891</v>
      </c>
      <c r="U2853" s="156">
        <v>44.400714299999997</v>
      </c>
      <c r="V2853" s="152" t="s">
        <v>174</v>
      </c>
      <c r="W2853" s="152" t="s">
        <v>197</v>
      </c>
      <c r="X2853" s="155">
        <v>15.9894319851</v>
      </c>
      <c r="Y2853" s="152" t="s">
        <v>159</v>
      </c>
      <c r="Z2853" s="154">
        <v>41585</v>
      </c>
      <c r="AA2853" s="153" t="s">
        <v>4326</v>
      </c>
      <c r="AB2853" s="152" t="s">
        <v>2055</v>
      </c>
      <c r="AC2853" s="152" t="s">
        <v>196</v>
      </c>
      <c r="AD2853" s="152" t="s">
        <v>247</v>
      </c>
    </row>
    <row r="2854" spans="1:30">
      <c r="A2854" s="189" t="s">
        <v>2106</v>
      </c>
      <c r="B2854" s="189" t="s">
        <v>2107</v>
      </c>
      <c r="C2854" s="154">
        <v>43830</v>
      </c>
      <c r="D2854" s="155">
        <v>1.028</v>
      </c>
      <c r="E2854" s="155">
        <v>1.1111</v>
      </c>
      <c r="F2854" s="156">
        <v>5.8399844267087803E-2</v>
      </c>
      <c r="G2854" s="154">
        <v>43826</v>
      </c>
      <c r="H2854" s="155">
        <v>1.0274000000000001</v>
      </c>
      <c r="I2854" s="156">
        <v>4.3368792360681399</v>
      </c>
      <c r="J2854" s="152" t="s">
        <v>18892</v>
      </c>
      <c r="K2854" s="156">
        <v>0.234009360374419</v>
      </c>
      <c r="L2854" s="156">
        <v>0.46736226923288599</v>
      </c>
      <c r="M2854" s="185">
        <v>0.97516211035515199</v>
      </c>
      <c r="N2854" s="156">
        <v>2.0961532899590201</v>
      </c>
      <c r="O2854" s="156">
        <v>4.3368792360681399</v>
      </c>
      <c r="P2854" s="152" t="s">
        <v>18892</v>
      </c>
      <c r="Q2854" s="156">
        <v>11.043861766756301</v>
      </c>
      <c r="R2854" s="152" t="s">
        <v>18893</v>
      </c>
      <c r="S2854" s="157">
        <v>0</v>
      </c>
      <c r="T2854" s="152"/>
      <c r="U2854" s="156">
        <v>11.4991416</v>
      </c>
      <c r="V2854" s="152" t="s">
        <v>174</v>
      </c>
      <c r="W2854" s="152" t="s">
        <v>95</v>
      </c>
      <c r="X2854" s="155">
        <v>71.605047757600005</v>
      </c>
      <c r="Y2854" s="152" t="s">
        <v>159</v>
      </c>
      <c r="Z2854" s="154">
        <v>43056</v>
      </c>
      <c r="AA2854" s="153" t="s">
        <v>4326</v>
      </c>
      <c r="AB2854" s="152" t="s">
        <v>1682</v>
      </c>
      <c r="AC2854" s="152" t="s">
        <v>511</v>
      </c>
      <c r="AD2854" s="152" t="s">
        <v>162</v>
      </c>
    </row>
    <row r="2855" spans="1:30">
      <c r="A2855" s="189" t="s">
        <v>2179</v>
      </c>
      <c r="B2855" s="189" t="s">
        <v>2180</v>
      </c>
      <c r="C2855" s="154">
        <v>43830</v>
      </c>
      <c r="D2855" s="155">
        <v>1.0223</v>
      </c>
      <c r="E2855" s="155">
        <v>1.0476000000000001</v>
      </c>
      <c r="F2855" s="156">
        <v>4.8933255040120201E-2</v>
      </c>
      <c r="G2855" s="154">
        <v>43826</v>
      </c>
      <c r="H2855" s="155">
        <v>1.0218</v>
      </c>
      <c r="I2855" s="156">
        <v>4.3360764237355696</v>
      </c>
      <c r="J2855" s="152" t="s">
        <v>18894</v>
      </c>
      <c r="K2855" s="156">
        <v>0.11752032122222</v>
      </c>
      <c r="L2855" s="156">
        <v>0.58048012593467502</v>
      </c>
      <c r="M2855" s="185">
        <v>1.14774505708071</v>
      </c>
      <c r="N2855" s="156">
        <v>2.4590879546343398</v>
      </c>
      <c r="O2855" s="156">
        <v>4.3360764237355696</v>
      </c>
      <c r="P2855" s="152" t="s">
        <v>18894</v>
      </c>
      <c r="Q2855" s="157">
        <v>0</v>
      </c>
      <c r="R2855" s="152"/>
      <c r="S2855" s="157">
        <v>0</v>
      </c>
      <c r="T2855" s="152"/>
      <c r="U2855" s="156">
        <v>4.7951551600000002</v>
      </c>
      <c r="V2855" s="152" t="s">
        <v>174</v>
      </c>
      <c r="W2855" s="152" t="s">
        <v>95</v>
      </c>
      <c r="X2855" s="155">
        <v>20.317254279299998</v>
      </c>
      <c r="Y2855" s="152" t="s">
        <v>159</v>
      </c>
      <c r="Z2855" s="154">
        <v>43447</v>
      </c>
      <c r="AA2855" s="153" t="s">
        <v>4326</v>
      </c>
      <c r="AB2855" s="152" t="s">
        <v>5489</v>
      </c>
      <c r="AC2855" s="152" t="s">
        <v>261</v>
      </c>
      <c r="AD2855" s="152" t="s">
        <v>221</v>
      </c>
    </row>
    <row r="2856" spans="1:30">
      <c r="A2856" s="189" t="s">
        <v>955</v>
      </c>
      <c r="B2856" s="189" t="s">
        <v>956</v>
      </c>
      <c r="C2856" s="154">
        <v>43830</v>
      </c>
      <c r="D2856" s="155">
        <v>1.0469999999999999</v>
      </c>
      <c r="E2856" s="155">
        <v>1.0469999999999999</v>
      </c>
      <c r="F2856" s="156">
        <v>9.5520106982509307E-3</v>
      </c>
      <c r="G2856" s="154">
        <v>43829</v>
      </c>
      <c r="H2856" s="155">
        <v>1.0468999999999999</v>
      </c>
      <c r="I2856" s="156">
        <v>4.3348281016442298</v>
      </c>
      <c r="J2856" s="152" t="s">
        <v>957</v>
      </c>
      <c r="K2856" s="156">
        <v>0.124318638232749</v>
      </c>
      <c r="L2856" s="156">
        <v>0.36426380368098399</v>
      </c>
      <c r="M2856" s="185">
        <v>0.93512002313697296</v>
      </c>
      <c r="N2856" s="156">
        <v>2.0965382740126599</v>
      </c>
      <c r="O2856" s="156">
        <v>4.3348281016442298</v>
      </c>
      <c r="P2856" s="152" t="s">
        <v>957</v>
      </c>
      <c r="Q2856" s="157">
        <v>0</v>
      </c>
      <c r="R2856" s="152"/>
      <c r="S2856" s="157">
        <v>0</v>
      </c>
      <c r="T2856" s="152"/>
      <c r="U2856" s="156">
        <v>4.6999999999999904</v>
      </c>
      <c r="V2856" s="152" t="s">
        <v>157</v>
      </c>
      <c r="W2856" s="152" t="s">
        <v>95</v>
      </c>
      <c r="X2856" s="155">
        <v>2.3028665568000002</v>
      </c>
      <c r="Y2856" s="152" t="s">
        <v>159</v>
      </c>
      <c r="Z2856" s="154">
        <v>43441</v>
      </c>
      <c r="AA2856" s="153" t="s">
        <v>4326</v>
      </c>
      <c r="AB2856" s="152" t="s">
        <v>5015</v>
      </c>
      <c r="AC2856" s="152" t="s">
        <v>548</v>
      </c>
      <c r="AD2856" s="152" t="s">
        <v>207</v>
      </c>
    </row>
    <row r="2857" spans="1:30">
      <c r="A2857" s="189" t="s">
        <v>2165</v>
      </c>
      <c r="B2857" s="189" t="s">
        <v>2166</v>
      </c>
      <c r="C2857" s="154">
        <v>43830</v>
      </c>
      <c r="D2857" s="155">
        <v>1.0351999999999999</v>
      </c>
      <c r="E2857" s="155">
        <v>1.3446</v>
      </c>
      <c r="F2857" s="156">
        <v>1.9323671497577799E-2</v>
      </c>
      <c r="G2857" s="154">
        <v>43829</v>
      </c>
      <c r="H2857" s="155">
        <v>1.0349999999999999</v>
      </c>
      <c r="I2857" s="156">
        <v>4.3339215244037597</v>
      </c>
      <c r="J2857" s="152" t="s">
        <v>18895</v>
      </c>
      <c r="K2857" s="156">
        <v>0.12573749879097401</v>
      </c>
      <c r="L2857" s="156">
        <v>0.54206442930855903</v>
      </c>
      <c r="M2857" s="185">
        <v>1.10085096109568</v>
      </c>
      <c r="N2857" s="156">
        <v>2.2660939868164802</v>
      </c>
      <c r="O2857" s="156">
        <v>4.3339215244037597</v>
      </c>
      <c r="P2857" s="152" t="s">
        <v>18895</v>
      </c>
      <c r="Q2857" s="156">
        <v>13.247224923042401</v>
      </c>
      <c r="R2857" s="152" t="s">
        <v>18896</v>
      </c>
      <c r="S2857" s="156">
        <v>16.261663542961902</v>
      </c>
      <c r="T2857" s="152" t="s">
        <v>18897</v>
      </c>
      <c r="U2857" s="156">
        <v>37.898474399999998</v>
      </c>
      <c r="V2857" s="152" t="s">
        <v>163</v>
      </c>
      <c r="W2857" s="152" t="s">
        <v>166</v>
      </c>
      <c r="X2857" s="155">
        <v>20.152131583199999</v>
      </c>
      <c r="Y2857" s="152" t="s">
        <v>159</v>
      </c>
      <c r="Z2857" s="154">
        <v>41170</v>
      </c>
      <c r="AA2857" s="153" t="s">
        <v>4326</v>
      </c>
      <c r="AB2857" s="152" t="s">
        <v>2167</v>
      </c>
      <c r="AC2857" s="152" t="s">
        <v>378</v>
      </c>
      <c r="AD2857" s="152" t="s">
        <v>207</v>
      </c>
    </row>
    <row r="2858" spans="1:30">
      <c r="A2858" s="189" t="s">
        <v>18898</v>
      </c>
      <c r="B2858" s="189" t="s">
        <v>18899</v>
      </c>
      <c r="C2858" s="154">
        <v>43830</v>
      </c>
      <c r="D2858" s="155">
        <v>1.2231000000000001</v>
      </c>
      <c r="E2858" s="155">
        <v>1.2630999999999999</v>
      </c>
      <c r="F2858" s="156">
        <v>8.1826364454640504E-2</v>
      </c>
      <c r="G2858" s="154">
        <v>43829</v>
      </c>
      <c r="H2858" s="155">
        <v>1.2221</v>
      </c>
      <c r="I2858" s="156">
        <v>4.3333617674656901</v>
      </c>
      <c r="J2858" s="152" t="s">
        <v>18900</v>
      </c>
      <c r="K2858" s="156">
        <v>0.77449122517921298</v>
      </c>
      <c r="L2858" s="156">
        <v>2.3343373493975901</v>
      </c>
      <c r="M2858" s="185">
        <v>3.20648046578347</v>
      </c>
      <c r="N2858" s="156">
        <v>4.6010433592747901</v>
      </c>
      <c r="O2858" s="156">
        <v>4.3333617674656901</v>
      </c>
      <c r="P2858" s="152" t="s">
        <v>18900</v>
      </c>
      <c r="Q2858" s="156">
        <v>6.7980561924862704</v>
      </c>
      <c r="R2858" s="152" t="s">
        <v>18901</v>
      </c>
      <c r="S2858" s="156">
        <v>10.492005904445801</v>
      </c>
      <c r="T2858" s="152" t="s">
        <v>18902</v>
      </c>
      <c r="U2858" s="156">
        <v>26.502297559999999</v>
      </c>
      <c r="V2858" s="152" t="s">
        <v>163</v>
      </c>
      <c r="W2858" s="152" t="s">
        <v>189</v>
      </c>
      <c r="X2858" s="155">
        <v>2.3039987309000001</v>
      </c>
      <c r="Y2858" s="152" t="s">
        <v>159</v>
      </c>
      <c r="Z2858" s="154">
        <v>42149</v>
      </c>
      <c r="AA2858" s="153" t="s">
        <v>4326</v>
      </c>
      <c r="AB2858" s="152" t="s">
        <v>12607</v>
      </c>
      <c r="AC2858" s="152" t="s">
        <v>175</v>
      </c>
      <c r="AD2858" s="152" t="s">
        <v>181</v>
      </c>
    </row>
    <row r="2859" spans="1:30">
      <c r="A2859" s="189" t="s">
        <v>18903</v>
      </c>
      <c r="B2859" s="189" t="s">
        <v>18904</v>
      </c>
      <c r="C2859" s="154">
        <v>43830</v>
      </c>
      <c r="D2859" s="155">
        <v>1.08</v>
      </c>
      <c r="E2859" s="155">
        <v>1.127</v>
      </c>
      <c r="F2859" s="156">
        <v>9.26784059314332E-2</v>
      </c>
      <c r="G2859" s="154">
        <v>43826</v>
      </c>
      <c r="H2859" s="155">
        <v>1.079</v>
      </c>
      <c r="I2859" s="156">
        <v>4.3303955637708098</v>
      </c>
      <c r="J2859" s="152" t="s">
        <v>18905</v>
      </c>
      <c r="K2859" s="156">
        <v>0.27855153203345201</v>
      </c>
      <c r="L2859" s="156">
        <v>0.46511627906978398</v>
      </c>
      <c r="M2859" s="185">
        <v>1.6949347129882</v>
      </c>
      <c r="N2859" s="156">
        <v>3.0534548331998699</v>
      </c>
      <c r="O2859" s="156">
        <v>4.3303955637708098</v>
      </c>
      <c r="P2859" s="152" t="s">
        <v>18905</v>
      </c>
      <c r="Q2859" s="156">
        <v>12.323868656716501</v>
      </c>
      <c r="R2859" s="152" t="s">
        <v>18906</v>
      </c>
      <c r="S2859" s="156">
        <v>11.9895714285715</v>
      </c>
      <c r="T2859" s="152" t="s">
        <v>18907</v>
      </c>
      <c r="U2859" s="156">
        <v>12.885488</v>
      </c>
      <c r="V2859" s="152" t="s">
        <v>174</v>
      </c>
      <c r="W2859" s="152" t="s">
        <v>166</v>
      </c>
      <c r="X2859" s="155">
        <v>0.1639079426</v>
      </c>
      <c r="Y2859" s="152" t="s">
        <v>159</v>
      </c>
      <c r="Z2859" s="154">
        <v>42459</v>
      </c>
      <c r="AA2859" s="153" t="s">
        <v>4326</v>
      </c>
      <c r="AB2859" s="152" t="s">
        <v>5031</v>
      </c>
      <c r="AC2859" s="152" t="s">
        <v>195</v>
      </c>
      <c r="AD2859" s="152" t="s">
        <v>162</v>
      </c>
    </row>
    <row r="2860" spans="1:30">
      <c r="A2860" s="189" t="s">
        <v>18908</v>
      </c>
      <c r="B2860" s="189" t="s">
        <v>18909</v>
      </c>
      <c r="C2860" s="154">
        <v>43830</v>
      </c>
      <c r="D2860" s="155">
        <v>1.0327</v>
      </c>
      <c r="E2860" s="155">
        <v>1.1356999999999999</v>
      </c>
      <c r="F2860" s="156">
        <v>0</v>
      </c>
      <c r="G2860" s="154">
        <v>43829</v>
      </c>
      <c r="H2860" s="155">
        <v>1.0327</v>
      </c>
      <c r="I2860" s="156">
        <v>4.3250420021208802</v>
      </c>
      <c r="J2860" s="152" t="s">
        <v>18910</v>
      </c>
      <c r="K2860" s="156">
        <v>0.155174085927658</v>
      </c>
      <c r="L2860" s="156">
        <v>0.44744648540640303</v>
      </c>
      <c r="M2860" s="185">
        <v>1.0338762548084499</v>
      </c>
      <c r="N2860" s="156">
        <v>2.2763328836807601</v>
      </c>
      <c r="O2860" s="156">
        <v>4.3250420021208802</v>
      </c>
      <c r="P2860" s="152" t="s">
        <v>18910</v>
      </c>
      <c r="Q2860" s="156">
        <v>10.731451337226</v>
      </c>
      <c r="R2860" s="152" t="s">
        <v>18911</v>
      </c>
      <c r="S2860" s="157">
        <v>0</v>
      </c>
      <c r="T2860" s="152"/>
      <c r="U2860" s="156">
        <v>14.07999379</v>
      </c>
      <c r="V2860" s="152" t="s">
        <v>163</v>
      </c>
      <c r="W2860" s="152" t="s">
        <v>95</v>
      </c>
      <c r="X2860" s="155">
        <v>5.5906000000000003E-5</v>
      </c>
      <c r="Y2860" s="152" t="s">
        <v>159</v>
      </c>
      <c r="Z2860" s="154">
        <v>42758</v>
      </c>
      <c r="AA2860" s="153" t="s">
        <v>4326</v>
      </c>
      <c r="AB2860" s="152" t="s">
        <v>1212</v>
      </c>
      <c r="AC2860" s="152" t="s">
        <v>270</v>
      </c>
      <c r="AD2860" s="152" t="s">
        <v>247</v>
      </c>
    </row>
    <row r="2861" spans="1:30">
      <c r="A2861" s="189" t="s">
        <v>2162</v>
      </c>
      <c r="B2861" s="189" t="s">
        <v>2163</v>
      </c>
      <c r="C2861" s="154">
        <v>43830</v>
      </c>
      <c r="D2861" s="155">
        <v>1.0666</v>
      </c>
      <c r="E2861" s="155">
        <v>1.1166</v>
      </c>
      <c r="F2861" s="156">
        <v>5.6285178236396803E-2</v>
      </c>
      <c r="G2861" s="154">
        <v>43826</v>
      </c>
      <c r="H2861" s="155">
        <v>1.0660000000000001</v>
      </c>
      <c r="I2861" s="156">
        <v>4.3231330470892102</v>
      </c>
      <c r="J2861" s="152" t="s">
        <v>18912</v>
      </c>
      <c r="K2861" s="156">
        <v>0.225521518511554</v>
      </c>
      <c r="L2861" s="156">
        <v>0.52780395852969997</v>
      </c>
      <c r="M2861" s="185">
        <v>1.0803369579141699</v>
      </c>
      <c r="N2861" s="156">
        <v>2.2920989335293398</v>
      </c>
      <c r="O2861" s="156">
        <v>4.3231330470892102</v>
      </c>
      <c r="P2861" s="152" t="s">
        <v>18912</v>
      </c>
      <c r="Q2861" s="156">
        <v>11.5160408642836</v>
      </c>
      <c r="R2861" s="152" t="s">
        <v>18913</v>
      </c>
      <c r="S2861" s="156">
        <v>13.862911590077299</v>
      </c>
      <c r="T2861" s="152" t="s">
        <v>18914</v>
      </c>
      <c r="U2861" s="156">
        <v>11.99555984</v>
      </c>
      <c r="V2861" s="152" t="s">
        <v>174</v>
      </c>
      <c r="W2861" s="152" t="s">
        <v>166</v>
      </c>
      <c r="X2861" s="155">
        <v>20.639098930500001</v>
      </c>
      <c r="Y2861" s="152" t="s">
        <v>159</v>
      </c>
      <c r="Z2861" s="154">
        <v>42564</v>
      </c>
      <c r="AA2861" s="153" t="s">
        <v>4326</v>
      </c>
      <c r="AB2861" s="152" t="s">
        <v>2164</v>
      </c>
      <c r="AC2861" s="152" t="s">
        <v>193</v>
      </c>
      <c r="AD2861" s="152" t="s">
        <v>165</v>
      </c>
    </row>
    <row r="2862" spans="1:30">
      <c r="A2862" s="189" t="s">
        <v>2152</v>
      </c>
      <c r="B2862" s="189" t="s">
        <v>2153</v>
      </c>
      <c r="C2862" s="154">
        <v>43830</v>
      </c>
      <c r="D2862" s="155">
        <v>1.0546</v>
      </c>
      <c r="E2862" s="155">
        <v>1.1546000000000001</v>
      </c>
      <c r="F2862" s="156">
        <v>3.7943464238269997E-2</v>
      </c>
      <c r="G2862" s="154">
        <v>43829</v>
      </c>
      <c r="H2862" s="155">
        <v>1.0542</v>
      </c>
      <c r="I2862" s="156">
        <v>4.3202285583284699</v>
      </c>
      <c r="J2862" s="152" t="s">
        <v>18915</v>
      </c>
      <c r="K2862" s="156">
        <v>0.151946818613483</v>
      </c>
      <c r="L2862" s="156">
        <v>0.51467784979031495</v>
      </c>
      <c r="M2862" s="185">
        <v>1.0443384840269401</v>
      </c>
      <c r="N2862" s="156">
        <v>2.0712118426044599</v>
      </c>
      <c r="O2862" s="156">
        <v>4.3202285583284699</v>
      </c>
      <c r="P2862" s="152" t="s">
        <v>18915</v>
      </c>
      <c r="Q2862" s="156">
        <v>12.133574753487901</v>
      </c>
      <c r="R2862" s="152" t="s">
        <v>18916</v>
      </c>
      <c r="S2862" s="156">
        <v>16.010316091036099</v>
      </c>
      <c r="T2862" s="152" t="s">
        <v>18917</v>
      </c>
      <c r="U2862" s="156">
        <v>16.219134660000002</v>
      </c>
      <c r="V2862" s="152" t="s">
        <v>163</v>
      </c>
      <c r="W2862" s="152" t="s">
        <v>189</v>
      </c>
      <c r="X2862" s="155">
        <v>98.421616415299994</v>
      </c>
      <c r="Y2862" s="152" t="s">
        <v>159</v>
      </c>
      <c r="Z2862" s="154">
        <v>42723</v>
      </c>
      <c r="AA2862" s="153" t="s">
        <v>4326</v>
      </c>
      <c r="AB2862" s="152" t="s">
        <v>809</v>
      </c>
      <c r="AC2862" s="152" t="s">
        <v>194</v>
      </c>
      <c r="AD2862" s="152" t="s">
        <v>177</v>
      </c>
    </row>
    <row r="2863" spans="1:30">
      <c r="A2863" s="189" t="s">
        <v>18918</v>
      </c>
      <c r="B2863" s="189" t="s">
        <v>18919</v>
      </c>
      <c r="C2863" s="154">
        <v>43830</v>
      </c>
      <c r="D2863" s="155">
        <v>1.2121999999999999</v>
      </c>
      <c r="E2863" s="155">
        <v>1.5322</v>
      </c>
      <c r="F2863" s="156">
        <v>8.2562747688230395E-2</v>
      </c>
      <c r="G2863" s="154">
        <v>43829</v>
      </c>
      <c r="H2863" s="155">
        <v>1.2112000000000001</v>
      </c>
      <c r="I2863" s="156">
        <v>4.32013769363168</v>
      </c>
      <c r="J2863" s="152" t="s">
        <v>18920</v>
      </c>
      <c r="K2863" s="156">
        <v>0.31446540880503698</v>
      </c>
      <c r="L2863" s="156">
        <v>1.0166666666666699</v>
      </c>
      <c r="M2863" s="185">
        <v>1.17686336699775</v>
      </c>
      <c r="N2863" s="156">
        <v>1.7629281396910601</v>
      </c>
      <c r="O2863" s="156">
        <v>4.32013769363168</v>
      </c>
      <c r="P2863" s="152" t="s">
        <v>18920</v>
      </c>
      <c r="Q2863" s="156">
        <v>10.4007285974499</v>
      </c>
      <c r="R2863" s="152" t="s">
        <v>18921</v>
      </c>
      <c r="S2863" s="156">
        <v>12.0534775396287</v>
      </c>
      <c r="T2863" s="152" t="s">
        <v>18922</v>
      </c>
      <c r="U2863" s="156">
        <v>57.183185940000001</v>
      </c>
      <c r="V2863" s="152" t="s">
        <v>157</v>
      </c>
      <c r="W2863" s="152" t="s">
        <v>158</v>
      </c>
      <c r="X2863" s="155">
        <v>1.1559097221000001</v>
      </c>
      <c r="Y2863" s="152" t="s">
        <v>159</v>
      </c>
      <c r="Z2863" s="154">
        <v>41439</v>
      </c>
      <c r="AA2863" s="153" t="s">
        <v>4326</v>
      </c>
      <c r="AB2863" s="152" t="s">
        <v>2278</v>
      </c>
      <c r="AC2863" s="152" t="s">
        <v>228</v>
      </c>
      <c r="AD2863" s="152" t="s">
        <v>207</v>
      </c>
    </row>
    <row r="2864" spans="1:30">
      <c r="A2864" s="189" t="s">
        <v>18923</v>
      </c>
      <c r="B2864" s="189" t="s">
        <v>18924</v>
      </c>
      <c r="C2864" s="154">
        <v>43830</v>
      </c>
      <c r="D2864" s="155">
        <v>1.0486</v>
      </c>
      <c r="E2864" s="155">
        <v>1.0835999999999999</v>
      </c>
      <c r="F2864" s="156">
        <v>3.81606563632877E-2</v>
      </c>
      <c r="G2864" s="154">
        <v>43829</v>
      </c>
      <c r="H2864" s="155">
        <v>1.0482</v>
      </c>
      <c r="I2864" s="156">
        <v>4.3146634273068596</v>
      </c>
      <c r="J2864" s="152" t="s">
        <v>18925</v>
      </c>
      <c r="K2864" s="156">
        <v>0.13368983957220701</v>
      </c>
      <c r="L2864" s="156">
        <v>0.686393461490028</v>
      </c>
      <c r="M2864" s="185">
        <v>1.3612630400216099</v>
      </c>
      <c r="N2864" s="156">
        <v>2.3565166237320199</v>
      </c>
      <c r="O2864" s="156">
        <v>4.3146634273068596</v>
      </c>
      <c r="P2864" s="152" t="s">
        <v>18925</v>
      </c>
      <c r="Q2864" s="157">
        <v>0</v>
      </c>
      <c r="R2864" s="152"/>
      <c r="S2864" s="157">
        <v>0</v>
      </c>
      <c r="T2864" s="152"/>
      <c r="U2864" s="156">
        <v>7.3301947331947401</v>
      </c>
      <c r="V2864" s="152" t="s">
        <v>157</v>
      </c>
      <c r="W2864" s="152" t="s">
        <v>95</v>
      </c>
      <c r="X2864" s="155">
        <v>0.1739544851</v>
      </c>
      <c r="Y2864" s="152" t="s">
        <v>159</v>
      </c>
      <c r="Z2864" s="154">
        <v>43262</v>
      </c>
      <c r="AA2864" s="153" t="s">
        <v>4326</v>
      </c>
      <c r="AB2864" s="152" t="s">
        <v>2025</v>
      </c>
      <c r="AC2864" s="152" t="s">
        <v>248</v>
      </c>
      <c r="AD2864" s="152" t="s">
        <v>272</v>
      </c>
    </row>
    <row r="2865" spans="1:30">
      <c r="A2865" s="189" t="s">
        <v>2147</v>
      </c>
      <c r="B2865" s="189" t="s">
        <v>2148</v>
      </c>
      <c r="C2865" s="154">
        <v>43830</v>
      </c>
      <c r="D2865" s="155">
        <v>1.022</v>
      </c>
      <c r="E2865" s="155">
        <v>1.139</v>
      </c>
      <c r="F2865" s="156">
        <v>9.7943192948091604E-2</v>
      </c>
      <c r="G2865" s="154">
        <v>43829</v>
      </c>
      <c r="H2865" s="155">
        <v>1.0209999999999999</v>
      </c>
      <c r="I2865" s="156">
        <v>4.3125534024751202</v>
      </c>
      <c r="J2865" s="152" t="s">
        <v>18926</v>
      </c>
      <c r="K2865" s="156">
        <v>0.196078431372533</v>
      </c>
      <c r="L2865" s="156">
        <v>0.49164208456244601</v>
      </c>
      <c r="M2865" s="185">
        <v>0.788946470809893</v>
      </c>
      <c r="N2865" s="156">
        <v>2.04158156079126</v>
      </c>
      <c r="O2865" s="156">
        <v>4.3125534024751202</v>
      </c>
      <c r="P2865" s="152" t="s">
        <v>18926</v>
      </c>
      <c r="Q2865" s="156">
        <v>11.3980800563803</v>
      </c>
      <c r="R2865" s="152" t="s">
        <v>18927</v>
      </c>
      <c r="S2865" s="156">
        <v>14.1802471057884</v>
      </c>
      <c r="T2865" s="152" t="s">
        <v>18928</v>
      </c>
      <c r="U2865" s="156">
        <v>14.4086076</v>
      </c>
      <c r="V2865" s="152" t="s">
        <v>163</v>
      </c>
      <c r="W2865" s="152" t="s">
        <v>189</v>
      </c>
      <c r="X2865" s="155">
        <v>10.580091320699999</v>
      </c>
      <c r="Y2865" s="152" t="s">
        <v>159</v>
      </c>
      <c r="Z2865" s="154">
        <v>42706</v>
      </c>
      <c r="AA2865" s="153" t="s">
        <v>4326</v>
      </c>
      <c r="AB2865" s="152" t="s">
        <v>2149</v>
      </c>
      <c r="AC2865" s="152" t="s">
        <v>240</v>
      </c>
      <c r="AD2865" s="152" t="s">
        <v>207</v>
      </c>
    </row>
    <row r="2866" spans="1:30">
      <c r="A2866" s="189" t="s">
        <v>2338</v>
      </c>
      <c r="B2866" s="189" t="s">
        <v>2339</v>
      </c>
      <c r="C2866" s="154">
        <v>43830</v>
      </c>
      <c r="D2866" s="155">
        <v>1.0242</v>
      </c>
      <c r="E2866" s="155">
        <v>1.0690999999999999</v>
      </c>
      <c r="F2866" s="156">
        <v>3.9070130884933302E-2</v>
      </c>
      <c r="G2866" s="154">
        <v>43829</v>
      </c>
      <c r="H2866" s="155">
        <v>1.0238</v>
      </c>
      <c r="I2866" s="156">
        <v>4.3091643045131196</v>
      </c>
      <c r="J2866" s="152" t="s">
        <v>18929</v>
      </c>
      <c r="K2866" s="156">
        <v>0.13687915526008301</v>
      </c>
      <c r="L2866" s="156">
        <v>0.78385907803655097</v>
      </c>
      <c r="M2866" s="185">
        <v>1.46559691488373</v>
      </c>
      <c r="N2866" s="156">
        <v>2.5407821226756502</v>
      </c>
      <c r="O2866" s="156">
        <v>4.3091643045131196</v>
      </c>
      <c r="P2866" s="152" t="s">
        <v>18929</v>
      </c>
      <c r="Q2866" s="157">
        <v>0</v>
      </c>
      <c r="R2866" s="152"/>
      <c r="S2866" s="157">
        <v>0</v>
      </c>
      <c r="T2866" s="152"/>
      <c r="U2866" s="156">
        <v>7.0107716600000103</v>
      </c>
      <c r="V2866" s="152" t="s">
        <v>163</v>
      </c>
      <c r="W2866" s="152" t="s">
        <v>95</v>
      </c>
      <c r="X2866" s="155">
        <v>4.0205693507999998</v>
      </c>
      <c r="Y2866" s="152" t="s">
        <v>159</v>
      </c>
      <c r="Z2866" s="154">
        <v>43399</v>
      </c>
      <c r="AA2866" s="153" t="s">
        <v>4326</v>
      </c>
      <c r="AB2866" s="152" t="s">
        <v>668</v>
      </c>
      <c r="AC2866" s="152" t="s">
        <v>215</v>
      </c>
      <c r="AD2866" s="152" t="s">
        <v>241</v>
      </c>
    </row>
    <row r="2867" spans="1:30">
      <c r="A2867" s="189" t="s">
        <v>2234</v>
      </c>
      <c r="B2867" s="189" t="s">
        <v>2235</v>
      </c>
      <c r="C2867" s="154">
        <v>43830</v>
      </c>
      <c r="D2867" s="155">
        <v>1.0207999999999999</v>
      </c>
      <c r="E2867" s="155">
        <v>1.1354</v>
      </c>
      <c r="F2867" s="156">
        <v>1.9596315892605801E-2</v>
      </c>
      <c r="G2867" s="154">
        <v>43829</v>
      </c>
      <c r="H2867" s="155">
        <v>1.0206</v>
      </c>
      <c r="I2867" s="156">
        <v>4.3085750677299002</v>
      </c>
      <c r="J2867" s="152" t="s">
        <v>18930</v>
      </c>
      <c r="K2867" s="156">
        <v>0.14715981555968899</v>
      </c>
      <c r="L2867" s="156">
        <v>0.640836044562759</v>
      </c>
      <c r="M2867" s="185">
        <v>1.34571155393547</v>
      </c>
      <c r="N2867" s="156">
        <v>2.9669266041545099</v>
      </c>
      <c r="O2867" s="156">
        <v>4.3085750677299002</v>
      </c>
      <c r="P2867" s="152" t="s">
        <v>18930</v>
      </c>
      <c r="Q2867" s="156">
        <v>12.820354665216399</v>
      </c>
      <c r="R2867" s="152" t="s">
        <v>18931</v>
      </c>
      <c r="S2867" s="156">
        <v>13.915116833266699</v>
      </c>
      <c r="T2867" s="152" t="s">
        <v>18932</v>
      </c>
      <c r="U2867" s="156">
        <v>13.96068288</v>
      </c>
      <c r="V2867" s="152" t="s">
        <v>163</v>
      </c>
      <c r="W2867" s="152" t="s">
        <v>158</v>
      </c>
      <c r="X2867" s="155">
        <v>20.897735146799999</v>
      </c>
      <c r="Y2867" s="152" t="s">
        <v>159</v>
      </c>
      <c r="Z2867" s="154">
        <v>42678</v>
      </c>
      <c r="AA2867" s="153" t="s">
        <v>4326</v>
      </c>
      <c r="AB2867" s="152" t="s">
        <v>1232</v>
      </c>
      <c r="AC2867" s="152" t="s">
        <v>195</v>
      </c>
      <c r="AD2867" s="152" t="s">
        <v>213</v>
      </c>
    </row>
    <row r="2868" spans="1:30">
      <c r="A2868" s="189" t="s">
        <v>2289</v>
      </c>
      <c r="B2868" s="189" t="s">
        <v>2290</v>
      </c>
      <c r="C2868" s="154">
        <v>43830</v>
      </c>
      <c r="D2868" s="155">
        <v>1.0479000000000001</v>
      </c>
      <c r="E2868" s="155">
        <v>1.0679000000000001</v>
      </c>
      <c r="F2868" s="156">
        <v>1.9089433998285301E-2</v>
      </c>
      <c r="G2868" s="154">
        <v>43829</v>
      </c>
      <c r="H2868" s="155">
        <v>1.0477000000000001</v>
      </c>
      <c r="I2868" s="156">
        <v>4.3085573171922302</v>
      </c>
      <c r="J2868" s="152" t="s">
        <v>18933</v>
      </c>
      <c r="K2868" s="156">
        <v>0.14334862385321501</v>
      </c>
      <c r="L2868" s="156">
        <v>0.720876585928511</v>
      </c>
      <c r="M2868" s="185">
        <v>1.21699883080739</v>
      </c>
      <c r="N2868" s="156">
        <v>2.3039723611587499</v>
      </c>
      <c r="O2868" s="156">
        <v>4.3085573171922302</v>
      </c>
      <c r="P2868" s="152" t="s">
        <v>18933</v>
      </c>
      <c r="Q2868" s="157">
        <v>0</v>
      </c>
      <c r="R2868" s="152"/>
      <c r="S2868" s="157">
        <v>0</v>
      </c>
      <c r="T2868" s="152"/>
      <c r="U2868" s="156">
        <v>6.8432552600000003</v>
      </c>
      <c r="V2868" s="152" t="s">
        <v>157</v>
      </c>
      <c r="W2868" s="152" t="s">
        <v>95</v>
      </c>
      <c r="X2868" s="155">
        <v>54.775365706999999</v>
      </c>
      <c r="Y2868" s="152" t="s">
        <v>159</v>
      </c>
      <c r="Z2868" s="154">
        <v>43357</v>
      </c>
      <c r="AA2868" s="153" t="s">
        <v>4326</v>
      </c>
      <c r="AB2868" s="152" t="s">
        <v>2112</v>
      </c>
      <c r="AC2868" s="152" t="s">
        <v>200</v>
      </c>
      <c r="AD2868" s="152" t="s">
        <v>170</v>
      </c>
    </row>
    <row r="2869" spans="1:30">
      <c r="A2869" s="189" t="s">
        <v>2232</v>
      </c>
      <c r="B2869" s="189" t="s">
        <v>2233</v>
      </c>
      <c r="C2869" s="154">
        <v>43830</v>
      </c>
      <c r="D2869" s="155">
        <v>1.0561</v>
      </c>
      <c r="E2869" s="155">
        <v>1.0921000000000001</v>
      </c>
      <c r="F2869" s="156">
        <v>5.6845097110373402E-2</v>
      </c>
      <c r="G2869" s="154">
        <v>43826</v>
      </c>
      <c r="H2869" s="155">
        <v>1.0555000000000001</v>
      </c>
      <c r="I2869" s="156">
        <v>4.3075572696050504</v>
      </c>
      <c r="J2869" s="152" t="s">
        <v>18934</v>
      </c>
      <c r="K2869" s="156">
        <v>0.31344984802433201</v>
      </c>
      <c r="L2869" s="156">
        <v>0.63846007242233405</v>
      </c>
      <c r="M2869" s="185">
        <v>1.1202242968878999</v>
      </c>
      <c r="N2869" s="156">
        <v>2.2559665527398698</v>
      </c>
      <c r="O2869" s="156">
        <v>4.3075572696050504</v>
      </c>
      <c r="P2869" s="152" t="s">
        <v>18934</v>
      </c>
      <c r="Q2869" s="157">
        <v>0</v>
      </c>
      <c r="R2869" s="152"/>
      <c r="S2869" s="157">
        <v>0</v>
      </c>
      <c r="T2869" s="152"/>
      <c r="U2869" s="156">
        <v>9.3351815300000105</v>
      </c>
      <c r="V2869" s="152" t="s">
        <v>174</v>
      </c>
      <c r="W2869" s="152" t="s">
        <v>95</v>
      </c>
      <c r="X2869" s="155">
        <v>42.408990979899997</v>
      </c>
      <c r="Y2869" s="152" t="s">
        <v>159</v>
      </c>
      <c r="Z2869" s="154">
        <v>43180</v>
      </c>
      <c r="AA2869" s="153" t="s">
        <v>4326</v>
      </c>
      <c r="AB2869" s="152" t="s">
        <v>1557</v>
      </c>
      <c r="AC2869" s="152" t="s">
        <v>196</v>
      </c>
      <c r="AD2869" s="152" t="s">
        <v>483</v>
      </c>
    </row>
    <row r="2870" spans="1:30">
      <c r="A2870" s="189" t="s">
        <v>18935</v>
      </c>
      <c r="B2870" s="189" t="s">
        <v>18936</v>
      </c>
      <c r="C2870" s="154">
        <v>43830</v>
      </c>
      <c r="D2870" s="155">
        <v>1.0427999999999999</v>
      </c>
      <c r="E2870" s="155">
        <v>1.2798</v>
      </c>
      <c r="F2870" s="156">
        <v>3.8372985418263998E-2</v>
      </c>
      <c r="G2870" s="154">
        <v>43829</v>
      </c>
      <c r="H2870" s="155">
        <v>1.0424</v>
      </c>
      <c r="I2870" s="156">
        <v>4.3019659191654904</v>
      </c>
      <c r="J2870" s="152" t="s">
        <v>18937</v>
      </c>
      <c r="K2870" s="156">
        <v>0.144050705848453</v>
      </c>
      <c r="L2870" s="156">
        <v>0.69524913093857799</v>
      </c>
      <c r="M2870" s="185">
        <v>1.34198213198696</v>
      </c>
      <c r="N2870" s="156">
        <v>2.5795106296872201</v>
      </c>
      <c r="O2870" s="156">
        <v>4.3019659191654904</v>
      </c>
      <c r="P2870" s="152" t="s">
        <v>18937</v>
      </c>
      <c r="Q2870" s="156">
        <v>11.538512660719199</v>
      </c>
      <c r="R2870" s="152" t="s">
        <v>18938</v>
      </c>
      <c r="S2870" s="156">
        <v>15.7685045840407</v>
      </c>
      <c r="T2870" s="152" t="s">
        <v>18939</v>
      </c>
      <c r="U2870" s="156">
        <v>15.91900364</v>
      </c>
      <c r="V2870" s="152" t="s">
        <v>163</v>
      </c>
      <c r="W2870" s="152" t="s">
        <v>189</v>
      </c>
      <c r="X2870" s="155">
        <v>1.4028943553</v>
      </c>
      <c r="Y2870" s="152" t="s">
        <v>159</v>
      </c>
      <c r="Z2870" s="154">
        <v>42607</v>
      </c>
      <c r="AA2870" s="153" t="s">
        <v>4326</v>
      </c>
      <c r="AB2870" s="152" t="s">
        <v>5482</v>
      </c>
      <c r="AC2870" s="152" t="s">
        <v>329</v>
      </c>
      <c r="AD2870" s="152" t="s">
        <v>552</v>
      </c>
    </row>
    <row r="2871" spans="1:30">
      <c r="A2871" s="189" t="s">
        <v>962</v>
      </c>
      <c r="B2871" s="189" t="s">
        <v>963</v>
      </c>
      <c r="C2871" s="154">
        <v>43830</v>
      </c>
      <c r="D2871" s="155">
        <v>1.0866</v>
      </c>
      <c r="E2871" s="155">
        <v>1.0866</v>
      </c>
      <c r="F2871" s="156">
        <v>1.8409425625918401E-2</v>
      </c>
      <c r="G2871" s="154">
        <v>43829</v>
      </c>
      <c r="H2871" s="155">
        <v>1.0864</v>
      </c>
      <c r="I2871" s="156">
        <v>4.3002495680552801</v>
      </c>
      <c r="J2871" s="152" t="s">
        <v>960</v>
      </c>
      <c r="K2871" s="156">
        <v>0.14746543778802301</v>
      </c>
      <c r="L2871" s="156">
        <v>0.36948087936449298</v>
      </c>
      <c r="M2871" s="185">
        <v>0.75104311543810798</v>
      </c>
      <c r="N2871" s="156">
        <v>2.0473328324567999</v>
      </c>
      <c r="O2871" s="156">
        <v>4.3002495680552801</v>
      </c>
      <c r="P2871" s="152" t="s">
        <v>960</v>
      </c>
      <c r="Q2871" s="156">
        <v>8.1732205077152909</v>
      </c>
      <c r="R2871" s="152" t="s">
        <v>6458</v>
      </c>
      <c r="S2871" s="157">
        <v>0</v>
      </c>
      <c r="T2871" s="152"/>
      <c r="U2871" s="156">
        <v>8.66</v>
      </c>
      <c r="V2871" s="152" t="s">
        <v>157</v>
      </c>
      <c r="W2871" s="152" t="s">
        <v>95</v>
      </c>
      <c r="X2871" s="155">
        <v>4.5780506723999999</v>
      </c>
      <c r="Y2871" s="152" t="s">
        <v>159</v>
      </c>
      <c r="Z2871" s="154">
        <v>43075</v>
      </c>
      <c r="AA2871" s="153" t="s">
        <v>4326</v>
      </c>
      <c r="AB2871" s="152" t="s">
        <v>965</v>
      </c>
      <c r="AC2871" s="152" t="s">
        <v>179</v>
      </c>
      <c r="AD2871" s="152" t="s">
        <v>165</v>
      </c>
    </row>
    <row r="2872" spans="1:30">
      <c r="A2872" s="189" t="s">
        <v>2094</v>
      </c>
      <c r="B2872" s="189" t="s">
        <v>2095</v>
      </c>
      <c r="C2872" s="154">
        <v>43830</v>
      </c>
      <c r="D2872" s="155">
        <v>1.0035000000000001</v>
      </c>
      <c r="E2872" s="155">
        <v>1.0455000000000001</v>
      </c>
      <c r="F2872" s="156">
        <v>1.99342170836296E-2</v>
      </c>
      <c r="G2872" s="154">
        <v>43829</v>
      </c>
      <c r="H2872" s="155">
        <v>1.0033000000000001</v>
      </c>
      <c r="I2872" s="156">
        <v>4.2989351620947804</v>
      </c>
      <c r="J2872" s="152" t="s">
        <v>18940</v>
      </c>
      <c r="K2872" s="156">
        <v>0.12971462781881399</v>
      </c>
      <c r="L2872" s="156">
        <v>0.41264044943821898</v>
      </c>
      <c r="M2872" s="185">
        <v>0.86791674705769795</v>
      </c>
      <c r="N2872" s="156">
        <v>2.0990943267259099</v>
      </c>
      <c r="O2872" s="156">
        <v>4.2989351620947804</v>
      </c>
      <c r="P2872" s="152" t="s">
        <v>18940</v>
      </c>
      <c r="Q2872" s="157">
        <v>0</v>
      </c>
      <c r="R2872" s="152"/>
      <c r="S2872" s="157">
        <v>0</v>
      </c>
      <c r="T2872" s="152"/>
      <c r="U2872" s="156">
        <v>4.5596825000000099</v>
      </c>
      <c r="V2872" s="152" t="s">
        <v>157</v>
      </c>
      <c r="W2872" s="152" t="s">
        <v>95</v>
      </c>
      <c r="X2872" s="155">
        <v>10.469334680599999</v>
      </c>
      <c r="Y2872" s="152" t="s">
        <v>159</v>
      </c>
      <c r="Z2872" s="154">
        <v>43426</v>
      </c>
      <c r="AA2872" s="153" t="s">
        <v>4326</v>
      </c>
      <c r="AB2872" s="152" t="s">
        <v>1483</v>
      </c>
      <c r="AC2872" s="152" t="s">
        <v>215</v>
      </c>
      <c r="AD2872" s="152" t="s">
        <v>229</v>
      </c>
    </row>
    <row r="2873" spans="1:30">
      <c r="A2873" s="189" t="s">
        <v>18941</v>
      </c>
      <c r="B2873" s="189" t="s">
        <v>18942</v>
      </c>
      <c r="C2873" s="154">
        <v>43830</v>
      </c>
      <c r="D2873" s="155">
        <v>1.0529999999999999</v>
      </c>
      <c r="E2873" s="155">
        <v>1.1368</v>
      </c>
      <c r="F2873" s="156">
        <v>2.8498147620399001E-2</v>
      </c>
      <c r="G2873" s="154">
        <v>43826</v>
      </c>
      <c r="H2873" s="155">
        <v>1.0527</v>
      </c>
      <c r="I2873" s="156">
        <v>4.29792540454494</v>
      </c>
      <c r="J2873" s="152" t="s">
        <v>18943</v>
      </c>
      <c r="K2873" s="156">
        <v>0.40045766590388898</v>
      </c>
      <c r="L2873" s="156">
        <v>0.52505966587110198</v>
      </c>
      <c r="M2873" s="185">
        <v>0.86208759911625599</v>
      </c>
      <c r="N2873" s="156">
        <v>1.99536948225239</v>
      </c>
      <c r="O2873" s="156">
        <v>4.29792540454494</v>
      </c>
      <c r="P2873" s="152" t="s">
        <v>18943</v>
      </c>
      <c r="Q2873" s="156">
        <v>11.5855206653927</v>
      </c>
      <c r="R2873" s="152" t="s">
        <v>18944</v>
      </c>
      <c r="S2873" s="156">
        <v>13.4966048387097</v>
      </c>
      <c r="T2873" s="152" t="s">
        <v>18945</v>
      </c>
      <c r="U2873" s="156">
        <v>13.9959899</v>
      </c>
      <c r="V2873" s="152" t="s">
        <v>174</v>
      </c>
      <c r="W2873" s="152" t="s">
        <v>197</v>
      </c>
      <c r="X2873" s="155">
        <v>0.19257517960000001</v>
      </c>
      <c r="Y2873" s="152" t="s">
        <v>159</v>
      </c>
      <c r="Z2873" s="154">
        <v>42438</v>
      </c>
      <c r="AA2873" s="153" t="s">
        <v>4326</v>
      </c>
      <c r="AB2873" s="152" t="s">
        <v>17656</v>
      </c>
      <c r="AC2873" s="152" t="s">
        <v>236</v>
      </c>
      <c r="AD2873" s="152" t="s">
        <v>162</v>
      </c>
    </row>
    <row r="2874" spans="1:30">
      <c r="A2874" s="189" t="s">
        <v>2096</v>
      </c>
      <c r="B2874" s="189" t="s">
        <v>2097</v>
      </c>
      <c r="C2874" s="154">
        <v>43830</v>
      </c>
      <c r="D2874" s="155">
        <v>1.0613999999999999</v>
      </c>
      <c r="E2874" s="155">
        <v>1.1404000000000001</v>
      </c>
      <c r="F2874" s="156">
        <v>9.4224064826047907E-3</v>
      </c>
      <c r="G2874" s="154">
        <v>43829</v>
      </c>
      <c r="H2874" s="155">
        <v>1.0612999999999999</v>
      </c>
      <c r="I2874" s="156">
        <v>4.2939740627580996</v>
      </c>
      <c r="J2874" s="152" t="s">
        <v>18946</v>
      </c>
      <c r="K2874" s="156">
        <v>0.113186191284649</v>
      </c>
      <c r="L2874" s="156">
        <v>0.41627246925258798</v>
      </c>
      <c r="M2874" s="185">
        <v>0.80727267895234101</v>
      </c>
      <c r="N2874" s="156">
        <v>2.04785828638488</v>
      </c>
      <c r="O2874" s="156">
        <v>4.2939740627580996</v>
      </c>
      <c r="P2874" s="152" t="s">
        <v>18946</v>
      </c>
      <c r="Q2874" s="156">
        <v>11.8267006720273</v>
      </c>
      <c r="R2874" s="152" t="s">
        <v>18947</v>
      </c>
      <c r="S2874" s="157">
        <v>0</v>
      </c>
      <c r="T2874" s="152"/>
      <c r="U2874" s="156">
        <v>14.66951654</v>
      </c>
      <c r="V2874" s="152" t="s">
        <v>163</v>
      </c>
      <c r="W2874" s="152" t="s">
        <v>95</v>
      </c>
      <c r="X2874" s="155">
        <v>5.2776581610999997</v>
      </c>
      <c r="Y2874" s="152" t="s">
        <v>159</v>
      </c>
      <c r="Z2874" s="154">
        <v>42803</v>
      </c>
      <c r="AA2874" s="153" t="s">
        <v>4326</v>
      </c>
      <c r="AB2874" s="152" t="s">
        <v>327</v>
      </c>
      <c r="AC2874" s="152" t="s">
        <v>240</v>
      </c>
      <c r="AD2874" s="152" t="s">
        <v>165</v>
      </c>
    </row>
    <row r="2875" spans="1:30">
      <c r="A2875" s="189" t="s">
        <v>18948</v>
      </c>
      <c r="B2875" s="189" t="s">
        <v>18949</v>
      </c>
      <c r="C2875" s="154">
        <v>43830</v>
      </c>
      <c r="D2875" s="155">
        <v>1.093</v>
      </c>
      <c r="E2875" s="155">
        <v>1.2849999999999999</v>
      </c>
      <c r="F2875" s="156">
        <v>9.1575091575075401E-2</v>
      </c>
      <c r="G2875" s="154">
        <v>43826</v>
      </c>
      <c r="H2875" s="155">
        <v>1.0920000000000001</v>
      </c>
      <c r="I2875" s="156">
        <v>4.2939341230550498</v>
      </c>
      <c r="J2875" s="152" t="s">
        <v>18950</v>
      </c>
      <c r="K2875" s="156">
        <v>0.36730945821855299</v>
      </c>
      <c r="L2875" s="156">
        <v>0.73732718894009897</v>
      </c>
      <c r="M2875" s="185">
        <v>0.83029797957595897</v>
      </c>
      <c r="N2875" s="156">
        <v>1.86397298216249</v>
      </c>
      <c r="O2875" s="156">
        <v>4.2939341230550498</v>
      </c>
      <c r="P2875" s="152" t="s">
        <v>18950</v>
      </c>
      <c r="Q2875" s="156">
        <v>8.1753396839803703</v>
      </c>
      <c r="R2875" s="152" t="s">
        <v>18951</v>
      </c>
      <c r="S2875" s="156">
        <v>11.4029003482762</v>
      </c>
      <c r="T2875" s="152" t="s">
        <v>18952</v>
      </c>
      <c r="U2875" s="156">
        <v>30.5480293</v>
      </c>
      <c r="V2875" s="152" t="s">
        <v>174</v>
      </c>
      <c r="W2875" s="152" t="s">
        <v>166</v>
      </c>
      <c r="X2875" s="155">
        <v>0.34847821070000001</v>
      </c>
      <c r="Y2875" s="152" t="s">
        <v>159</v>
      </c>
      <c r="Z2875" s="154">
        <v>41410</v>
      </c>
      <c r="AA2875" s="153" t="s">
        <v>4326</v>
      </c>
      <c r="AB2875" s="152" t="s">
        <v>1771</v>
      </c>
      <c r="AC2875" s="152" t="s">
        <v>194</v>
      </c>
      <c r="AD2875" s="152" t="s">
        <v>165</v>
      </c>
    </row>
    <row r="2876" spans="1:30">
      <c r="A2876" s="189" t="s">
        <v>18953</v>
      </c>
      <c r="B2876" s="189" t="s">
        <v>18954</v>
      </c>
      <c r="C2876" s="154">
        <v>43830</v>
      </c>
      <c r="D2876" s="155">
        <v>1.0664</v>
      </c>
      <c r="E2876" s="155">
        <v>1.1344000000000001</v>
      </c>
      <c r="F2876" s="156">
        <v>1.8758206715447701E-2</v>
      </c>
      <c r="G2876" s="154">
        <v>43829</v>
      </c>
      <c r="H2876" s="155">
        <v>1.0662</v>
      </c>
      <c r="I2876" s="156">
        <v>4.2933839035935</v>
      </c>
      <c r="J2876" s="152" t="s">
        <v>18955</v>
      </c>
      <c r="K2876" s="156">
        <v>0.11265490048819</v>
      </c>
      <c r="L2876" s="156">
        <v>0.56582421727651699</v>
      </c>
      <c r="M2876" s="185">
        <v>1.03267175881037</v>
      </c>
      <c r="N2876" s="156">
        <v>2.3023647749657998</v>
      </c>
      <c r="O2876" s="156">
        <v>4.2933839035935</v>
      </c>
      <c r="P2876" s="152" t="s">
        <v>18955</v>
      </c>
      <c r="Q2876" s="156">
        <v>11.8132029864237</v>
      </c>
      <c r="R2876" s="152" t="s">
        <v>18956</v>
      </c>
      <c r="S2876" s="157">
        <v>0</v>
      </c>
      <c r="T2876" s="152"/>
      <c r="U2876" s="156">
        <v>14.035803919999999</v>
      </c>
      <c r="V2876" s="152" t="s">
        <v>163</v>
      </c>
      <c r="W2876" s="152" t="s">
        <v>95</v>
      </c>
      <c r="X2876" s="155">
        <v>1.8326E-5</v>
      </c>
      <c r="Y2876" s="152" t="s">
        <v>159</v>
      </c>
      <c r="Z2876" s="154">
        <v>42757</v>
      </c>
      <c r="AA2876" s="153" t="s">
        <v>4326</v>
      </c>
      <c r="AB2876" s="152" t="s">
        <v>478</v>
      </c>
      <c r="AC2876" s="152" t="s">
        <v>205</v>
      </c>
      <c r="AD2876" s="152" t="s">
        <v>226</v>
      </c>
    </row>
    <row r="2877" spans="1:30">
      <c r="A2877" s="189" t="s">
        <v>18957</v>
      </c>
      <c r="B2877" s="189" t="s">
        <v>18958</v>
      </c>
      <c r="C2877" s="154">
        <v>43830</v>
      </c>
      <c r="D2877" s="155">
        <v>1.044</v>
      </c>
      <c r="E2877" s="155">
        <v>1.3520000000000001</v>
      </c>
      <c r="F2877" s="156">
        <v>0</v>
      </c>
      <c r="G2877" s="154">
        <v>43829</v>
      </c>
      <c r="H2877" s="155">
        <v>1.044</v>
      </c>
      <c r="I2877" s="156">
        <v>4.2917205225077897</v>
      </c>
      <c r="J2877" s="152" t="s">
        <v>18959</v>
      </c>
      <c r="K2877" s="156">
        <v>0.19193857965450301</v>
      </c>
      <c r="L2877" s="156">
        <v>0.28818443804034999</v>
      </c>
      <c r="M2877" s="185">
        <v>0.86953272387962799</v>
      </c>
      <c r="N2877" s="156">
        <v>1.7543531863697901</v>
      </c>
      <c r="O2877" s="156">
        <v>4.2917205225077897</v>
      </c>
      <c r="P2877" s="152" t="s">
        <v>18959</v>
      </c>
      <c r="Q2877" s="156">
        <v>11.560921449531101</v>
      </c>
      <c r="R2877" s="152" t="s">
        <v>18960</v>
      </c>
      <c r="S2877" s="156">
        <v>14.794571346619</v>
      </c>
      <c r="T2877" s="152" t="s">
        <v>18961</v>
      </c>
      <c r="U2877" s="156">
        <v>39.358131200000003</v>
      </c>
      <c r="V2877" s="152" t="s">
        <v>174</v>
      </c>
      <c r="W2877" s="152" t="s">
        <v>197</v>
      </c>
      <c r="X2877" s="155">
        <v>0.16073645540000001</v>
      </c>
      <c r="Y2877" s="152" t="s">
        <v>159</v>
      </c>
      <c r="Z2877" s="154">
        <v>41485</v>
      </c>
      <c r="AA2877" s="153" t="s">
        <v>4326</v>
      </c>
      <c r="AB2877" s="152" t="s">
        <v>589</v>
      </c>
      <c r="AC2877" s="152" t="s">
        <v>167</v>
      </c>
      <c r="AD2877" s="152" t="s">
        <v>181</v>
      </c>
    </row>
    <row r="2878" spans="1:30">
      <c r="A2878" s="189" t="s">
        <v>2143</v>
      </c>
      <c r="B2878" s="189" t="s">
        <v>2144</v>
      </c>
      <c r="C2878" s="154">
        <v>43830</v>
      </c>
      <c r="D2878" s="155">
        <v>1.077</v>
      </c>
      <c r="E2878" s="155">
        <v>1.35</v>
      </c>
      <c r="F2878" s="156">
        <v>0</v>
      </c>
      <c r="G2878" s="154">
        <v>43829</v>
      </c>
      <c r="H2878" s="155">
        <v>1.077</v>
      </c>
      <c r="I2878" s="156">
        <v>4.2889803286905197</v>
      </c>
      <c r="J2878" s="152" t="s">
        <v>18962</v>
      </c>
      <c r="K2878" s="156">
        <v>0.186046511627914</v>
      </c>
      <c r="L2878" s="156">
        <v>0.46641791044776199</v>
      </c>
      <c r="M2878" s="185">
        <v>0.279334039129852</v>
      </c>
      <c r="N2878" s="156">
        <v>1.6798833972182501</v>
      </c>
      <c r="O2878" s="156">
        <v>4.2889803286905197</v>
      </c>
      <c r="P2878" s="152" t="s">
        <v>18962</v>
      </c>
      <c r="Q2878" s="156">
        <v>11.190814937662299</v>
      </c>
      <c r="R2878" s="152" t="s">
        <v>18963</v>
      </c>
      <c r="S2878" s="156">
        <v>14.646921808316</v>
      </c>
      <c r="T2878" s="152" t="s">
        <v>18964</v>
      </c>
      <c r="U2878" s="156">
        <v>40.209675799999999</v>
      </c>
      <c r="V2878" s="152" t="s">
        <v>174</v>
      </c>
      <c r="W2878" s="152" t="s">
        <v>166</v>
      </c>
      <c r="X2878" s="155">
        <v>7.2251117228000004</v>
      </c>
      <c r="Y2878" s="152" t="s">
        <v>159</v>
      </c>
      <c r="Z2878" s="154">
        <v>41452</v>
      </c>
      <c r="AA2878" s="153" t="s">
        <v>4326</v>
      </c>
      <c r="AB2878" s="152" t="s">
        <v>1942</v>
      </c>
      <c r="AC2878" s="152" t="s">
        <v>249</v>
      </c>
      <c r="AD2878" s="152" t="s">
        <v>173</v>
      </c>
    </row>
    <row r="2879" spans="1:30">
      <c r="A2879" s="189" t="s">
        <v>2309</v>
      </c>
      <c r="B2879" s="189" t="s">
        <v>2310</v>
      </c>
      <c r="C2879" s="154">
        <v>43830</v>
      </c>
      <c r="D2879" s="155">
        <v>1.0366</v>
      </c>
      <c r="E2879" s="155">
        <v>1.0965</v>
      </c>
      <c r="F2879" s="156">
        <v>4.82578901650388E-2</v>
      </c>
      <c r="G2879" s="154">
        <v>43826</v>
      </c>
      <c r="H2879" s="155">
        <v>1.0361</v>
      </c>
      <c r="I2879" s="156">
        <v>4.2860741169768399</v>
      </c>
      <c r="J2879" s="152" t="s">
        <v>18965</v>
      </c>
      <c r="K2879" s="156">
        <v>0.29995162070632603</v>
      </c>
      <c r="L2879" s="156">
        <v>0.72879214847926799</v>
      </c>
      <c r="M2879" s="185">
        <v>1.2601816334645699</v>
      </c>
      <c r="N2879" s="156">
        <v>2.0878943649573198</v>
      </c>
      <c r="O2879" s="156">
        <v>4.2860741169768399</v>
      </c>
      <c r="P2879" s="152" t="s">
        <v>18965</v>
      </c>
      <c r="Q2879" s="156">
        <v>9.7792036581709194</v>
      </c>
      <c r="R2879" s="152" t="s">
        <v>18966</v>
      </c>
      <c r="S2879" s="157">
        <v>0</v>
      </c>
      <c r="T2879" s="152"/>
      <c r="U2879" s="156">
        <v>9.8340932599999995</v>
      </c>
      <c r="V2879" s="152" t="s">
        <v>174</v>
      </c>
      <c r="W2879" s="152" t="s">
        <v>95</v>
      </c>
      <c r="X2879" s="155">
        <v>2.4241528678000002</v>
      </c>
      <c r="Y2879" s="152" t="s">
        <v>159</v>
      </c>
      <c r="Z2879" s="154">
        <v>43097</v>
      </c>
      <c r="AA2879" s="153" t="s">
        <v>4326</v>
      </c>
      <c r="AB2879" s="152" t="s">
        <v>2311</v>
      </c>
      <c r="AC2879" s="152" t="s">
        <v>394</v>
      </c>
      <c r="AD2879" s="152" t="s">
        <v>181</v>
      </c>
    </row>
    <row r="2880" spans="1:30">
      <c r="A2880" s="189" t="s">
        <v>958</v>
      </c>
      <c r="B2880" s="189" t="s">
        <v>959</v>
      </c>
      <c r="C2880" s="154">
        <v>43830</v>
      </c>
      <c r="D2880" s="155">
        <v>1.0125999999999999</v>
      </c>
      <c r="E2880" s="155">
        <v>1.0576000000000001</v>
      </c>
      <c r="F2880" s="156">
        <v>1.9755037534575699E-2</v>
      </c>
      <c r="G2880" s="154">
        <v>43829</v>
      </c>
      <c r="H2880" s="155">
        <v>1.0124</v>
      </c>
      <c r="I2880" s="156">
        <v>4.2839718797481297</v>
      </c>
      <c r="J2880" s="152" t="s">
        <v>964</v>
      </c>
      <c r="K2880" s="156">
        <v>9.8853301700277701E-2</v>
      </c>
      <c r="L2880" s="156">
        <v>0.34503593506434099</v>
      </c>
      <c r="M2880" s="185">
        <v>0.92995729645612601</v>
      </c>
      <c r="N2880" s="156">
        <v>2.01976717998147</v>
      </c>
      <c r="O2880" s="156">
        <v>4.2839718797481297</v>
      </c>
      <c r="P2880" s="152" t="s">
        <v>964</v>
      </c>
      <c r="Q2880" s="157">
        <v>0</v>
      </c>
      <c r="R2880" s="152"/>
      <c r="S2880" s="157">
        <v>0</v>
      </c>
      <c r="T2880" s="152"/>
      <c r="U2880" s="156">
        <v>5.8610518800000104</v>
      </c>
      <c r="V2880" s="152" t="s">
        <v>157</v>
      </c>
      <c r="W2880" s="152" t="s">
        <v>95</v>
      </c>
      <c r="X2880" s="155">
        <v>4.1961760969000004</v>
      </c>
      <c r="Y2880" s="152" t="s">
        <v>159</v>
      </c>
      <c r="Z2880" s="154">
        <v>43346</v>
      </c>
      <c r="AA2880" s="153" t="s">
        <v>4326</v>
      </c>
      <c r="AB2880" s="152" t="s">
        <v>961</v>
      </c>
      <c r="AC2880" s="152" t="s">
        <v>184</v>
      </c>
      <c r="AD2880" s="152" t="s">
        <v>338</v>
      </c>
    </row>
    <row r="2881" spans="1:30">
      <c r="A2881" s="189" t="s">
        <v>18967</v>
      </c>
      <c r="B2881" s="189" t="s">
        <v>18968</v>
      </c>
      <c r="C2881" s="154">
        <v>43830</v>
      </c>
      <c r="D2881" s="155">
        <v>1.19</v>
      </c>
      <c r="E2881" s="155">
        <v>1.6060000000000001</v>
      </c>
      <c r="F2881" s="156">
        <v>0</v>
      </c>
      <c r="G2881" s="154">
        <v>43829</v>
      </c>
      <c r="H2881" s="155">
        <v>1.19</v>
      </c>
      <c r="I2881" s="156">
        <v>4.2787089640378602</v>
      </c>
      <c r="J2881" s="152" t="s">
        <v>18969</v>
      </c>
      <c r="K2881" s="156">
        <v>8.4104289318753495E-2</v>
      </c>
      <c r="L2881" s="156">
        <v>0.42194092827003299</v>
      </c>
      <c r="M2881" s="185">
        <v>0.93300787921323003</v>
      </c>
      <c r="N2881" s="156">
        <v>1.79642112026724</v>
      </c>
      <c r="O2881" s="156">
        <v>4.2787089640378602</v>
      </c>
      <c r="P2881" s="152" t="s">
        <v>18969</v>
      </c>
      <c r="Q2881" s="156">
        <v>7.87172508806733</v>
      </c>
      <c r="R2881" s="152" t="s">
        <v>633</v>
      </c>
      <c r="S2881" s="156">
        <v>8.76916040493977</v>
      </c>
      <c r="T2881" s="152" t="s">
        <v>18970</v>
      </c>
      <c r="U2881" s="156">
        <v>57.757743075453703</v>
      </c>
      <c r="V2881" s="152" t="s">
        <v>157</v>
      </c>
      <c r="W2881" s="152" t="s">
        <v>158</v>
      </c>
      <c r="X2881" s="155">
        <v>0.40299330259999999</v>
      </c>
      <c r="Y2881" s="152" t="s">
        <v>159</v>
      </c>
      <c r="Z2881" s="154">
        <v>40071</v>
      </c>
      <c r="AA2881" s="153" t="s">
        <v>4326</v>
      </c>
      <c r="AB2881" s="152" t="s">
        <v>701</v>
      </c>
      <c r="AC2881" s="152" t="s">
        <v>209</v>
      </c>
      <c r="AD2881" s="152" t="s">
        <v>162</v>
      </c>
    </row>
    <row r="2882" spans="1:30">
      <c r="A2882" s="189" t="s">
        <v>18971</v>
      </c>
      <c r="B2882" s="189" t="s">
        <v>18972</v>
      </c>
      <c r="C2882" s="154">
        <v>43830</v>
      </c>
      <c r="D2882" s="155">
        <v>1.1816</v>
      </c>
      <c r="E2882" s="155">
        <v>1.2882</v>
      </c>
      <c r="F2882" s="156">
        <v>0</v>
      </c>
      <c r="G2882" s="154">
        <v>43829</v>
      </c>
      <c r="H2882" s="155">
        <v>1.1816</v>
      </c>
      <c r="I2882" s="156">
        <v>4.2694903643692399</v>
      </c>
      <c r="J2882" s="152" t="s">
        <v>18973</v>
      </c>
      <c r="K2882" s="156">
        <v>0.12710787221422501</v>
      </c>
      <c r="L2882" s="156">
        <v>0.45910559428669001</v>
      </c>
      <c r="M2882" s="185">
        <v>0.95695347627595495</v>
      </c>
      <c r="N2882" s="156">
        <v>2.4183222229638601</v>
      </c>
      <c r="O2882" s="156">
        <v>4.2694903643692399</v>
      </c>
      <c r="P2882" s="152" t="s">
        <v>18973</v>
      </c>
      <c r="Q2882" s="156">
        <v>10.9684278287724</v>
      </c>
      <c r="R2882" s="152" t="s">
        <v>18974</v>
      </c>
      <c r="S2882" s="156">
        <v>12.093497677643001</v>
      </c>
      <c r="T2882" s="152" t="s">
        <v>18975</v>
      </c>
      <c r="U2882" s="156">
        <v>29.355896319999999</v>
      </c>
      <c r="V2882" s="152" t="s">
        <v>157</v>
      </c>
      <c r="W2882" s="152" t="s">
        <v>158</v>
      </c>
      <c r="X2882" s="155">
        <v>2.6252900000000001E-5</v>
      </c>
      <c r="Y2882" s="152" t="s">
        <v>159</v>
      </c>
      <c r="Z2882" s="154">
        <v>42669</v>
      </c>
      <c r="AA2882" s="153" t="s">
        <v>4326</v>
      </c>
      <c r="AB2882" s="152" t="s">
        <v>1399</v>
      </c>
      <c r="AC2882" s="152" t="s">
        <v>215</v>
      </c>
      <c r="AD2882" s="152" t="s">
        <v>185</v>
      </c>
    </row>
    <row r="2883" spans="1:30">
      <c r="A2883" s="189" t="s">
        <v>4115</v>
      </c>
      <c r="B2883" s="189" t="s">
        <v>4116</v>
      </c>
      <c r="C2883" s="154">
        <v>43830</v>
      </c>
      <c r="D2883" s="155">
        <v>1.099</v>
      </c>
      <c r="E2883" s="155">
        <v>1.284</v>
      </c>
      <c r="F2883" s="156">
        <v>0</v>
      </c>
      <c r="G2883" s="154">
        <v>43829</v>
      </c>
      <c r="H2883" s="155">
        <v>1.099</v>
      </c>
      <c r="I2883" s="156">
        <v>4.2694135681721299</v>
      </c>
      <c r="J2883" s="152" t="s">
        <v>4144</v>
      </c>
      <c r="K2883" s="156">
        <v>9.1074681238604405E-2</v>
      </c>
      <c r="L2883" s="156">
        <v>0.64102564102563098</v>
      </c>
      <c r="M2883" s="185">
        <v>1.1039207919534699</v>
      </c>
      <c r="N2883" s="156">
        <v>2.6143435115344902</v>
      </c>
      <c r="O2883" s="156">
        <v>4.2694135681721299</v>
      </c>
      <c r="P2883" s="152" t="s">
        <v>4144</v>
      </c>
      <c r="Q2883" s="156">
        <v>10.4439427471782</v>
      </c>
      <c r="R2883" s="152" t="s">
        <v>6981</v>
      </c>
      <c r="S2883" s="156">
        <v>11.6147265925547</v>
      </c>
      <c r="T2883" s="152" t="s">
        <v>6982</v>
      </c>
      <c r="U2883" s="156">
        <v>29.976202300000001</v>
      </c>
      <c r="V2883" s="152" t="s">
        <v>157</v>
      </c>
      <c r="W2883" s="152" t="s">
        <v>189</v>
      </c>
      <c r="X2883" s="155">
        <v>2.7241003725000001</v>
      </c>
      <c r="Y2883" s="152" t="s">
        <v>159</v>
      </c>
      <c r="Z2883" s="154">
        <v>41131</v>
      </c>
      <c r="AA2883" s="153" t="s">
        <v>4326</v>
      </c>
      <c r="AB2883" s="152" t="s">
        <v>449</v>
      </c>
      <c r="AC2883" s="152" t="s">
        <v>239</v>
      </c>
      <c r="AD2883" s="152" t="s">
        <v>162</v>
      </c>
    </row>
    <row r="2884" spans="1:30">
      <c r="A2884" s="189" t="s">
        <v>2576</v>
      </c>
      <c r="B2884" s="189" t="s">
        <v>2577</v>
      </c>
      <c r="C2884" s="154">
        <v>43830</v>
      </c>
      <c r="D2884" s="155">
        <v>1.1484000000000001</v>
      </c>
      <c r="E2884" s="155">
        <v>1.1484000000000001</v>
      </c>
      <c r="F2884" s="156">
        <v>0.24441340782124099</v>
      </c>
      <c r="G2884" s="154">
        <v>43826</v>
      </c>
      <c r="H2884" s="155">
        <v>1.1456</v>
      </c>
      <c r="I2884" s="156">
        <v>4.2672961685128197</v>
      </c>
      <c r="J2884" s="152" t="s">
        <v>18976</v>
      </c>
      <c r="K2884" s="156">
        <v>0.53401033003589204</v>
      </c>
      <c r="L2884" s="156">
        <v>0.96711798839459495</v>
      </c>
      <c r="M2884" s="185">
        <v>1.1093502377179201</v>
      </c>
      <c r="N2884" s="156">
        <v>2.3346996970237002</v>
      </c>
      <c r="O2884" s="156">
        <v>4.2672961685128197</v>
      </c>
      <c r="P2884" s="152" t="s">
        <v>18976</v>
      </c>
      <c r="Q2884" s="156">
        <v>12.170345770658299</v>
      </c>
      <c r="R2884" s="152" t="s">
        <v>18977</v>
      </c>
      <c r="S2884" s="157">
        <v>0</v>
      </c>
      <c r="T2884" s="152"/>
      <c r="U2884" s="156">
        <v>14.84</v>
      </c>
      <c r="V2884" s="152" t="s">
        <v>174</v>
      </c>
      <c r="W2884" s="152" t="s">
        <v>95</v>
      </c>
      <c r="X2884" s="155">
        <v>2.3063943558000002</v>
      </c>
      <c r="Y2884" s="152" t="s">
        <v>159</v>
      </c>
      <c r="Z2884" s="154">
        <v>42801</v>
      </c>
      <c r="AA2884" s="153" t="s">
        <v>4326</v>
      </c>
      <c r="AB2884" s="152" t="s">
        <v>863</v>
      </c>
      <c r="AC2884" s="152" t="s">
        <v>265</v>
      </c>
      <c r="AD2884" s="152" t="s">
        <v>177</v>
      </c>
    </row>
    <row r="2885" spans="1:30">
      <c r="A2885" s="189" t="s">
        <v>968</v>
      </c>
      <c r="B2885" s="189" t="s">
        <v>969</v>
      </c>
      <c r="C2885" s="154">
        <v>43830</v>
      </c>
      <c r="D2885" s="155">
        <v>1.0157</v>
      </c>
      <c r="E2885" s="155">
        <v>1.0457000000000001</v>
      </c>
      <c r="F2885" s="156">
        <v>4.92513790386171E-2</v>
      </c>
      <c r="G2885" s="154">
        <v>43829</v>
      </c>
      <c r="H2885" s="155">
        <v>1.0152000000000001</v>
      </c>
      <c r="I2885" s="156">
        <v>4.2672252741774903</v>
      </c>
      <c r="J2885" s="152" t="s">
        <v>6459</v>
      </c>
      <c r="K2885" s="156">
        <v>0.12815457413249401</v>
      </c>
      <c r="L2885" s="156">
        <v>0.52871955205230703</v>
      </c>
      <c r="M2885" s="185">
        <v>1.0239827569552</v>
      </c>
      <c r="N2885" s="156">
        <v>2.2887587539123802</v>
      </c>
      <c r="O2885" s="156">
        <v>4.2672252741774903</v>
      </c>
      <c r="P2885" s="152" t="s">
        <v>6459</v>
      </c>
      <c r="Q2885" s="157">
        <v>0</v>
      </c>
      <c r="R2885" s="152"/>
      <c r="S2885" s="157">
        <v>0</v>
      </c>
      <c r="T2885" s="152"/>
      <c r="U2885" s="156">
        <v>4.5800269500000201</v>
      </c>
      <c r="V2885" s="152" t="s">
        <v>163</v>
      </c>
      <c r="W2885" s="152" t="s">
        <v>95</v>
      </c>
      <c r="X2885" s="155">
        <v>16.355883773599999</v>
      </c>
      <c r="Y2885" s="152" t="s">
        <v>159</v>
      </c>
      <c r="Z2885" s="154">
        <v>43426</v>
      </c>
      <c r="AA2885" s="153" t="s">
        <v>4326</v>
      </c>
      <c r="AB2885" s="152" t="s">
        <v>961</v>
      </c>
      <c r="AC2885" s="152" t="s">
        <v>184</v>
      </c>
      <c r="AD2885" s="152" t="s">
        <v>213</v>
      </c>
    </row>
    <row r="2886" spans="1:30">
      <c r="A2886" s="189" t="s">
        <v>2081</v>
      </c>
      <c r="B2886" s="189" t="s">
        <v>2082</v>
      </c>
      <c r="C2886" s="154">
        <v>43830</v>
      </c>
      <c r="D2886" s="155">
        <v>1.0665</v>
      </c>
      <c r="E2886" s="155">
        <v>1.1865000000000001</v>
      </c>
      <c r="F2886" s="156">
        <v>1.8756447528841601E-2</v>
      </c>
      <c r="G2886" s="154">
        <v>43826</v>
      </c>
      <c r="H2886" s="155">
        <v>1.0663</v>
      </c>
      <c r="I2886" s="156">
        <v>4.2667899644328999</v>
      </c>
      <c r="J2886" s="152" t="s">
        <v>18978</v>
      </c>
      <c r="K2886" s="156">
        <v>0.15024884965725399</v>
      </c>
      <c r="L2886" s="156">
        <v>0.36702428006775301</v>
      </c>
      <c r="M2886" s="185">
        <v>0.72722580861979502</v>
      </c>
      <c r="N2886" s="156">
        <v>2.1160347435528899</v>
      </c>
      <c r="O2886" s="156">
        <v>4.2667899644328999</v>
      </c>
      <c r="P2886" s="152" t="s">
        <v>18978</v>
      </c>
      <c r="Q2886" s="156">
        <v>13.610177402035299</v>
      </c>
      <c r="R2886" s="152" t="s">
        <v>18979</v>
      </c>
      <c r="S2886" s="156">
        <v>15.4815508834604</v>
      </c>
      <c r="T2886" s="152" t="s">
        <v>18980</v>
      </c>
      <c r="U2886" s="156">
        <v>19.604242249999999</v>
      </c>
      <c r="V2886" s="152" t="s">
        <v>174</v>
      </c>
      <c r="W2886" s="152" t="s">
        <v>166</v>
      </c>
      <c r="X2886" s="155">
        <v>2.4657430296</v>
      </c>
      <c r="Y2886" s="152" t="s">
        <v>159</v>
      </c>
      <c r="Z2886" s="154">
        <v>42396</v>
      </c>
      <c r="AA2886" s="153" t="s">
        <v>4326</v>
      </c>
      <c r="AB2886" s="152" t="s">
        <v>1872</v>
      </c>
      <c r="AC2886" s="152" t="s">
        <v>236</v>
      </c>
      <c r="AD2886" s="152" t="s">
        <v>165</v>
      </c>
    </row>
    <row r="2887" spans="1:30">
      <c r="A2887" s="189" t="s">
        <v>18981</v>
      </c>
      <c r="B2887" s="189" t="s">
        <v>18982</v>
      </c>
      <c r="C2887" s="154">
        <v>43830</v>
      </c>
      <c r="D2887" s="155">
        <v>1.0589</v>
      </c>
      <c r="E2887" s="155">
        <v>1.1109</v>
      </c>
      <c r="F2887" s="156">
        <v>3.77893245158194E-2</v>
      </c>
      <c r="G2887" s="154">
        <v>43829</v>
      </c>
      <c r="H2887" s="155">
        <v>1.0585</v>
      </c>
      <c r="I2887" s="156">
        <v>4.2663797901246197</v>
      </c>
      <c r="J2887" s="152" t="s">
        <v>18983</v>
      </c>
      <c r="K2887" s="156">
        <v>0.217679348854809</v>
      </c>
      <c r="L2887" s="156">
        <v>0.62719756723367803</v>
      </c>
      <c r="M2887" s="185">
        <v>0.91485243397119498</v>
      </c>
      <c r="N2887" s="156">
        <v>1.7781186649038401</v>
      </c>
      <c r="O2887" s="156">
        <v>4.2663797901246197</v>
      </c>
      <c r="P2887" s="152" t="s">
        <v>18983</v>
      </c>
      <c r="Q2887" s="156">
        <v>11.083556747853899</v>
      </c>
      <c r="R2887" s="152" t="s">
        <v>18984</v>
      </c>
      <c r="S2887" s="156">
        <v>10.928535835326899</v>
      </c>
      <c r="T2887" s="152" t="s">
        <v>18985</v>
      </c>
      <c r="U2887" s="156">
        <v>11.28350715</v>
      </c>
      <c r="V2887" s="152" t="s">
        <v>157</v>
      </c>
      <c r="W2887" s="152" t="s">
        <v>158</v>
      </c>
      <c r="X2887" s="155">
        <v>2.1186987399999999E-2</v>
      </c>
      <c r="Y2887" s="152" t="s">
        <v>159</v>
      </c>
      <c r="Z2887" s="154">
        <v>42690</v>
      </c>
      <c r="AA2887" s="153" t="s">
        <v>4326</v>
      </c>
      <c r="AB2887" s="152" t="s">
        <v>1685</v>
      </c>
      <c r="AC2887" s="152" t="s">
        <v>214</v>
      </c>
      <c r="AD2887" s="152" t="s">
        <v>170</v>
      </c>
    </row>
    <row r="2888" spans="1:30">
      <c r="A2888" s="189" t="s">
        <v>18986</v>
      </c>
      <c r="B2888" s="189" t="s">
        <v>18987</v>
      </c>
      <c r="C2888" s="154">
        <v>43830</v>
      </c>
      <c r="D2888" s="155">
        <v>1.01</v>
      </c>
      <c r="E2888" s="155">
        <v>1.0629999999999999</v>
      </c>
      <c r="F2888" s="156">
        <v>1.9805902158835199E-2</v>
      </c>
      <c r="G2888" s="154">
        <v>43829</v>
      </c>
      <c r="H2888" s="155">
        <v>1.0098</v>
      </c>
      <c r="I2888" s="156">
        <v>4.26058363944263</v>
      </c>
      <c r="J2888" s="152" t="s">
        <v>18988</v>
      </c>
      <c r="K2888" s="156">
        <v>0.16860061489636499</v>
      </c>
      <c r="L2888" s="156">
        <v>0.42756289151832799</v>
      </c>
      <c r="M2888" s="185">
        <v>0.83344575776261098</v>
      </c>
      <c r="N2888" s="156">
        <v>2.1812925199778701</v>
      </c>
      <c r="O2888" s="156">
        <v>4.26058363944263</v>
      </c>
      <c r="P2888" s="152" t="s">
        <v>18988</v>
      </c>
      <c r="Q2888" s="157">
        <v>0</v>
      </c>
      <c r="R2888" s="152"/>
      <c r="S2888" s="157">
        <v>0</v>
      </c>
      <c r="T2888" s="152"/>
      <c r="U2888" s="156">
        <v>6.4246089999999896</v>
      </c>
      <c r="V2888" s="152" t="s">
        <v>157</v>
      </c>
      <c r="W2888" s="152" t="s">
        <v>95</v>
      </c>
      <c r="X2888" s="155">
        <v>4.4305899999999999E-5</v>
      </c>
      <c r="Y2888" s="152" t="s">
        <v>159</v>
      </c>
      <c r="Z2888" s="154">
        <v>43276</v>
      </c>
      <c r="AA2888" s="153" t="s">
        <v>4326</v>
      </c>
      <c r="AB2888" s="152" t="s">
        <v>1291</v>
      </c>
      <c r="AC2888" s="152" t="s">
        <v>347</v>
      </c>
      <c r="AD2888" s="152" t="s">
        <v>207</v>
      </c>
    </row>
    <row r="2889" spans="1:30">
      <c r="A2889" s="189" t="s">
        <v>2150</v>
      </c>
      <c r="B2889" s="189" t="s">
        <v>2151</v>
      </c>
      <c r="C2889" s="154">
        <v>43830</v>
      </c>
      <c r="D2889" s="155">
        <v>1.0468999999999999</v>
      </c>
      <c r="E2889" s="155">
        <v>1.1294999999999999</v>
      </c>
      <c r="F2889" s="156">
        <v>-9.5510983763124595E-3</v>
      </c>
      <c r="G2889" s="154">
        <v>43829</v>
      </c>
      <c r="H2889" s="155">
        <v>1.0469999999999999</v>
      </c>
      <c r="I2889" s="156">
        <v>4.2581806946429097</v>
      </c>
      <c r="J2889" s="152" t="s">
        <v>18989</v>
      </c>
      <c r="K2889" s="156">
        <v>1.9107671730197999E-2</v>
      </c>
      <c r="L2889" s="156">
        <v>0.45096910381882599</v>
      </c>
      <c r="M2889" s="185">
        <v>1.1399976577794599</v>
      </c>
      <c r="N2889" s="156">
        <v>2.2363394292651599</v>
      </c>
      <c r="O2889" s="156">
        <v>4.2581806946429097</v>
      </c>
      <c r="P2889" s="152" t="s">
        <v>18989</v>
      </c>
      <c r="Q2889" s="156">
        <v>11.022464414265601</v>
      </c>
      <c r="R2889" s="152" t="s">
        <v>18990</v>
      </c>
      <c r="S2889" s="157">
        <v>0</v>
      </c>
      <c r="T2889" s="152"/>
      <c r="U2889" s="156">
        <v>13.61859134</v>
      </c>
      <c r="V2889" s="152" t="s">
        <v>163</v>
      </c>
      <c r="W2889" s="152" t="s">
        <v>95</v>
      </c>
      <c r="X2889" s="155">
        <v>5.1794093925000002</v>
      </c>
      <c r="Y2889" s="152" t="s">
        <v>159</v>
      </c>
      <c r="Z2889" s="154">
        <v>42811</v>
      </c>
      <c r="AA2889" s="153" t="s">
        <v>4326</v>
      </c>
      <c r="AB2889" s="152" t="s">
        <v>1376</v>
      </c>
      <c r="AC2889" s="152" t="s">
        <v>195</v>
      </c>
      <c r="AD2889" s="152" t="s">
        <v>483</v>
      </c>
    </row>
    <row r="2890" spans="1:30">
      <c r="A2890" s="189" t="s">
        <v>18991</v>
      </c>
      <c r="B2890" s="189" t="s">
        <v>18992</v>
      </c>
      <c r="C2890" s="154">
        <v>43830</v>
      </c>
      <c r="D2890" s="155">
        <v>1.087</v>
      </c>
      <c r="E2890" s="155">
        <v>1.1919999999999999</v>
      </c>
      <c r="F2890" s="156">
        <v>9.2081031307526803E-2</v>
      </c>
      <c r="G2890" s="154">
        <v>43826</v>
      </c>
      <c r="H2890" s="155">
        <v>1.0860000000000001</v>
      </c>
      <c r="I2890" s="156">
        <v>4.25619982547994</v>
      </c>
      <c r="J2890" s="152" t="s">
        <v>18993</v>
      </c>
      <c r="K2890" s="156">
        <v>0.184331797235013</v>
      </c>
      <c r="L2890" s="156">
        <v>0.369344413665741</v>
      </c>
      <c r="M2890" s="185">
        <v>1.0222919653881799</v>
      </c>
      <c r="N2890" s="156">
        <v>2.0657146993029998</v>
      </c>
      <c r="O2890" s="156">
        <v>4.25619982547994</v>
      </c>
      <c r="P2890" s="152" t="s">
        <v>18993</v>
      </c>
      <c r="Q2890" s="156">
        <v>12.9277930056711</v>
      </c>
      <c r="R2890" s="152" t="s">
        <v>18994</v>
      </c>
      <c r="S2890" s="156">
        <v>15.1036657032755</v>
      </c>
      <c r="T2890" s="152" t="s">
        <v>18995</v>
      </c>
      <c r="U2890" s="156">
        <v>19.477605000000001</v>
      </c>
      <c r="V2890" s="152" t="s">
        <v>174</v>
      </c>
      <c r="W2890" s="152" t="s">
        <v>197</v>
      </c>
      <c r="X2890" s="155">
        <v>2.4375388223000001</v>
      </c>
      <c r="Y2890" s="152" t="s">
        <v>159</v>
      </c>
      <c r="Z2890" s="154">
        <v>42431</v>
      </c>
      <c r="AA2890" s="153" t="s">
        <v>4326</v>
      </c>
      <c r="AB2890" s="152" t="s">
        <v>909</v>
      </c>
      <c r="AC2890" s="152" t="s">
        <v>412</v>
      </c>
      <c r="AD2890" s="152" t="s">
        <v>183</v>
      </c>
    </row>
    <row r="2891" spans="1:30">
      <c r="A2891" s="189" t="s">
        <v>18996</v>
      </c>
      <c r="B2891" s="189" t="s">
        <v>18997</v>
      </c>
      <c r="C2891" s="154">
        <v>43830</v>
      </c>
      <c r="D2891" s="155">
        <v>1.0649999999999999</v>
      </c>
      <c r="E2891" s="155">
        <v>1.286</v>
      </c>
      <c r="F2891" s="156">
        <v>0</v>
      </c>
      <c r="G2891" s="154">
        <v>43829</v>
      </c>
      <c r="H2891" s="155">
        <v>1.0649999999999999</v>
      </c>
      <c r="I2891" s="156">
        <v>4.2559154887864397</v>
      </c>
      <c r="J2891" s="152" t="s">
        <v>18998</v>
      </c>
      <c r="K2891" s="156">
        <v>0.18814675446849</v>
      </c>
      <c r="L2891" s="156">
        <v>0.46479641732542498</v>
      </c>
      <c r="M2891" s="185">
        <v>1.01578648822087</v>
      </c>
      <c r="N2891" s="156">
        <v>2.3252503871422499</v>
      </c>
      <c r="O2891" s="156">
        <v>4.2559154887864397</v>
      </c>
      <c r="P2891" s="152" t="s">
        <v>18998</v>
      </c>
      <c r="Q2891" s="156">
        <v>11.694782459157301</v>
      </c>
      <c r="R2891" s="152" t="s">
        <v>18999</v>
      </c>
      <c r="S2891" s="156">
        <v>15.0584871567759</v>
      </c>
      <c r="T2891" s="152" t="s">
        <v>19000</v>
      </c>
      <c r="U2891" s="156">
        <v>29.901032000000001</v>
      </c>
      <c r="V2891" s="152" t="s">
        <v>157</v>
      </c>
      <c r="W2891" s="152" t="s">
        <v>197</v>
      </c>
      <c r="X2891" s="155">
        <v>5.2480966197000001</v>
      </c>
      <c r="Y2891" s="152" t="s">
        <v>159</v>
      </c>
      <c r="Z2891" s="154">
        <v>41968</v>
      </c>
      <c r="AA2891" s="153" t="s">
        <v>4326</v>
      </c>
      <c r="AB2891" s="152" t="s">
        <v>1878</v>
      </c>
      <c r="AC2891" s="152" t="s">
        <v>412</v>
      </c>
      <c r="AD2891" s="152" t="s">
        <v>181</v>
      </c>
    </row>
    <row r="2892" spans="1:30">
      <c r="A2892" s="189" t="s">
        <v>2039</v>
      </c>
      <c r="B2892" s="189" t="s">
        <v>2040</v>
      </c>
      <c r="C2892" s="154">
        <v>43830</v>
      </c>
      <c r="D2892" s="155">
        <v>1.0129999999999999</v>
      </c>
      <c r="E2892" s="155">
        <v>1.0682</v>
      </c>
      <c r="F2892" s="156">
        <v>4.9382716049371E-2</v>
      </c>
      <c r="G2892" s="154">
        <v>43826</v>
      </c>
      <c r="H2892" s="155">
        <v>1.0125</v>
      </c>
      <c r="I2892" s="156">
        <v>4.2549044971222303</v>
      </c>
      <c r="J2892" s="152" t="s">
        <v>19001</v>
      </c>
      <c r="K2892" s="156">
        <v>0.187914152902764</v>
      </c>
      <c r="L2892" s="156">
        <v>0.28710028710026902</v>
      </c>
      <c r="M2892" s="185">
        <v>1.0989524169898699</v>
      </c>
      <c r="N2892" s="156">
        <v>2.2793593645324801</v>
      </c>
      <c r="O2892" s="156">
        <v>4.2549044971222303</v>
      </c>
      <c r="P2892" s="152" t="s">
        <v>19001</v>
      </c>
      <c r="Q2892" s="157">
        <v>0</v>
      </c>
      <c r="R2892" s="152"/>
      <c r="S2892" s="157">
        <v>0</v>
      </c>
      <c r="T2892" s="152"/>
      <c r="U2892" s="156">
        <v>6.8717025999999803</v>
      </c>
      <c r="V2892" s="152" t="s">
        <v>174</v>
      </c>
      <c r="W2892" s="152" t="s">
        <v>95</v>
      </c>
      <c r="X2892" s="155">
        <v>52.672991474200003</v>
      </c>
      <c r="Y2892" s="152" t="s">
        <v>159</v>
      </c>
      <c r="Z2892" s="154">
        <v>43258</v>
      </c>
      <c r="AA2892" s="153" t="s">
        <v>4326</v>
      </c>
      <c r="AB2892" s="152" t="s">
        <v>1974</v>
      </c>
      <c r="AC2892" s="152" t="s">
        <v>219</v>
      </c>
      <c r="AD2892" s="152" t="s">
        <v>207</v>
      </c>
    </row>
    <row r="2893" spans="1:30">
      <c r="A2893" s="189" t="s">
        <v>19002</v>
      </c>
      <c r="B2893" s="189" t="s">
        <v>19003</v>
      </c>
      <c r="C2893" s="154">
        <v>43830</v>
      </c>
      <c r="D2893" s="155">
        <v>1.1259999999999999</v>
      </c>
      <c r="E2893" s="155">
        <v>1.579</v>
      </c>
      <c r="F2893" s="156">
        <v>0</v>
      </c>
      <c r="G2893" s="154">
        <v>43829</v>
      </c>
      <c r="H2893" s="155">
        <v>1.1259999999999999</v>
      </c>
      <c r="I2893" s="156">
        <v>4.2532378619069497</v>
      </c>
      <c r="J2893" s="152" t="s">
        <v>804</v>
      </c>
      <c r="K2893" s="156">
        <v>0.177935943060475</v>
      </c>
      <c r="L2893" s="156">
        <v>0.62555853440569997</v>
      </c>
      <c r="M2893" s="185">
        <v>1.07722575471271</v>
      </c>
      <c r="N2893" s="156">
        <v>2.59842456251162</v>
      </c>
      <c r="O2893" s="156">
        <v>4.2532378619069497</v>
      </c>
      <c r="P2893" s="152" t="s">
        <v>804</v>
      </c>
      <c r="Q2893" s="156">
        <v>10.8619269191014</v>
      </c>
      <c r="R2893" s="152" t="s">
        <v>689</v>
      </c>
      <c r="S2893" s="156">
        <v>12.711338118863999</v>
      </c>
      <c r="T2893" s="152" t="s">
        <v>19004</v>
      </c>
      <c r="U2893" s="156">
        <v>63.370889599999998</v>
      </c>
      <c r="V2893" s="152" t="s">
        <v>163</v>
      </c>
      <c r="W2893" s="152" t="s">
        <v>189</v>
      </c>
      <c r="X2893" s="155">
        <v>3.6650638014000001</v>
      </c>
      <c r="Y2893" s="152" t="s">
        <v>159</v>
      </c>
      <c r="Z2893" s="154">
        <v>40981</v>
      </c>
      <c r="AA2893" s="153" t="s">
        <v>4326</v>
      </c>
      <c r="AB2893" s="152" t="s">
        <v>584</v>
      </c>
      <c r="AC2893" s="152" t="s">
        <v>261</v>
      </c>
      <c r="AD2893" s="152" t="s">
        <v>162</v>
      </c>
    </row>
    <row r="2894" spans="1:30">
      <c r="A2894" s="189" t="s">
        <v>4076</v>
      </c>
      <c r="B2894" s="189" t="s">
        <v>4077</v>
      </c>
      <c r="C2894" s="154">
        <v>43830</v>
      </c>
      <c r="D2894" s="155">
        <v>1.0933999999999999</v>
      </c>
      <c r="E2894" s="155">
        <v>1.1372</v>
      </c>
      <c r="F2894" s="156">
        <v>1.8294914013907201E-2</v>
      </c>
      <c r="G2894" s="154">
        <v>43829</v>
      </c>
      <c r="H2894" s="155">
        <v>1.0931999999999999</v>
      </c>
      <c r="I2894" s="156">
        <v>4.2524790236460701</v>
      </c>
      <c r="J2894" s="152" t="s">
        <v>6983</v>
      </c>
      <c r="K2894" s="156">
        <v>0.10070493454178001</v>
      </c>
      <c r="L2894" s="156">
        <v>0.23835716905023899</v>
      </c>
      <c r="M2894" s="185">
        <v>0.56102271682148896</v>
      </c>
      <c r="N2894" s="156">
        <v>1.72109033398455</v>
      </c>
      <c r="O2894" s="156">
        <v>4.2524790236460701</v>
      </c>
      <c r="P2894" s="152" t="s">
        <v>6983</v>
      </c>
      <c r="Q2894" s="156">
        <v>10.078250684931501</v>
      </c>
      <c r="R2894" s="152" t="s">
        <v>6984</v>
      </c>
      <c r="S2894" s="157">
        <v>0</v>
      </c>
      <c r="T2894" s="152"/>
      <c r="U2894" s="156">
        <v>14.107114660000001</v>
      </c>
      <c r="V2894" s="152" t="s">
        <v>157</v>
      </c>
      <c r="W2894" s="152" t="s">
        <v>95</v>
      </c>
      <c r="X2894" s="155">
        <v>1.0917850021</v>
      </c>
      <c r="Y2894" s="152" t="s">
        <v>159</v>
      </c>
      <c r="Z2894" s="154">
        <v>42755</v>
      </c>
      <c r="AA2894" s="153" t="s">
        <v>4326</v>
      </c>
      <c r="AB2894" s="152" t="s">
        <v>984</v>
      </c>
      <c r="AC2894" s="152" t="s">
        <v>261</v>
      </c>
      <c r="AD2894" s="152" t="s">
        <v>162</v>
      </c>
    </row>
    <row r="2895" spans="1:30">
      <c r="A2895" s="189" t="s">
        <v>19005</v>
      </c>
      <c r="B2895" s="189" t="s">
        <v>19006</v>
      </c>
      <c r="C2895" s="154">
        <v>43830</v>
      </c>
      <c r="D2895" s="155">
        <v>1.226</v>
      </c>
      <c r="E2895" s="155">
        <v>1.353</v>
      </c>
      <c r="F2895" s="156">
        <v>0.409500409500406</v>
      </c>
      <c r="G2895" s="154">
        <v>43829</v>
      </c>
      <c r="H2895" s="155">
        <v>1.2210000000000001</v>
      </c>
      <c r="I2895" s="156">
        <v>4.25170068027212</v>
      </c>
      <c r="J2895" s="152" t="s">
        <v>845</v>
      </c>
      <c r="K2895" s="156">
        <v>0.73952341824157497</v>
      </c>
      <c r="L2895" s="156">
        <v>2.3372287145242101</v>
      </c>
      <c r="M2895" s="185">
        <v>3.1118587047939501</v>
      </c>
      <c r="N2895" s="156">
        <v>4.3404255319148897</v>
      </c>
      <c r="O2895" s="156">
        <v>4.25170068027212</v>
      </c>
      <c r="P2895" s="152" t="s">
        <v>845</v>
      </c>
      <c r="Q2895" s="156">
        <v>7.5438596491228296</v>
      </c>
      <c r="R2895" s="152" t="s">
        <v>19007</v>
      </c>
      <c r="S2895" s="156">
        <v>8.9777777777777903</v>
      </c>
      <c r="T2895" s="152" t="s">
        <v>19008</v>
      </c>
      <c r="U2895" s="156">
        <v>36.576890400000003</v>
      </c>
      <c r="V2895" s="152" t="s">
        <v>174</v>
      </c>
      <c r="W2895" s="152" t="s">
        <v>158</v>
      </c>
      <c r="X2895" s="155">
        <v>0.1030099156</v>
      </c>
      <c r="Y2895" s="152" t="s">
        <v>159</v>
      </c>
      <c r="Z2895" s="154">
        <v>41605</v>
      </c>
      <c r="AA2895" s="153" t="s">
        <v>4326</v>
      </c>
      <c r="AB2895" s="152" t="s">
        <v>626</v>
      </c>
      <c r="AC2895" s="152" t="s">
        <v>270</v>
      </c>
      <c r="AD2895" s="152" t="s">
        <v>185</v>
      </c>
    </row>
    <row r="2896" spans="1:30">
      <c r="A2896" s="189" t="s">
        <v>2272</v>
      </c>
      <c r="B2896" s="189" t="s">
        <v>2273</v>
      </c>
      <c r="C2896" s="154">
        <v>43830</v>
      </c>
      <c r="D2896" s="155">
        <v>1.087</v>
      </c>
      <c r="E2896" s="155">
        <v>1.1399999999999999</v>
      </c>
      <c r="F2896" s="156">
        <v>4.6019328117816997E-2</v>
      </c>
      <c r="G2896" s="154">
        <v>43829</v>
      </c>
      <c r="H2896" s="155">
        <v>1.0865</v>
      </c>
      <c r="I2896" s="156">
        <v>4.2506829468687197</v>
      </c>
      <c r="J2896" s="152" t="s">
        <v>19009</v>
      </c>
      <c r="K2896" s="156">
        <v>0.23052097740894301</v>
      </c>
      <c r="L2896" s="156">
        <v>0.64814814814813604</v>
      </c>
      <c r="M2896" s="185">
        <v>0.93788973060141301</v>
      </c>
      <c r="N2896" s="156">
        <v>1.8171725841931801</v>
      </c>
      <c r="O2896" s="156">
        <v>4.2506829468687197</v>
      </c>
      <c r="P2896" s="152" t="s">
        <v>19009</v>
      </c>
      <c r="Q2896" s="156">
        <v>10.7518166036272</v>
      </c>
      <c r="R2896" s="152" t="s">
        <v>19010</v>
      </c>
      <c r="S2896" s="156">
        <v>13.820590152496701</v>
      </c>
      <c r="T2896" s="152" t="s">
        <v>19011</v>
      </c>
      <c r="U2896" s="156">
        <v>14.1961981</v>
      </c>
      <c r="V2896" s="152" t="s">
        <v>157</v>
      </c>
      <c r="W2896" s="152" t="s">
        <v>158</v>
      </c>
      <c r="X2896" s="155">
        <v>3.5437360482</v>
      </c>
      <c r="Y2896" s="152" t="s">
        <v>159</v>
      </c>
      <c r="Z2896" s="154">
        <v>42690</v>
      </c>
      <c r="AA2896" s="153" t="s">
        <v>4326</v>
      </c>
      <c r="AB2896" s="152" t="s">
        <v>1685</v>
      </c>
      <c r="AC2896" s="152" t="s">
        <v>214</v>
      </c>
      <c r="AD2896" s="152" t="s">
        <v>170</v>
      </c>
    </row>
    <row r="2897" spans="1:30">
      <c r="A2897" s="189" t="s">
        <v>19012</v>
      </c>
      <c r="B2897" s="189" t="s">
        <v>19013</v>
      </c>
      <c r="C2897" s="154">
        <v>43830</v>
      </c>
      <c r="D2897" s="155">
        <v>1.1950000000000001</v>
      </c>
      <c r="E2897" s="155">
        <v>1.3009999999999999</v>
      </c>
      <c r="F2897" s="156">
        <v>0</v>
      </c>
      <c r="G2897" s="154">
        <v>43829</v>
      </c>
      <c r="H2897" s="155">
        <v>1.1950000000000001</v>
      </c>
      <c r="I2897" s="156">
        <v>4.2489432377438696</v>
      </c>
      <c r="J2897" s="152" t="s">
        <v>19014</v>
      </c>
      <c r="K2897" s="156">
        <v>8.3752093802351393E-2</v>
      </c>
      <c r="L2897" s="156">
        <v>0.29231137173543498</v>
      </c>
      <c r="M2897" s="185">
        <v>0.62439388676269403</v>
      </c>
      <c r="N2897" s="156">
        <v>2.06067826633865</v>
      </c>
      <c r="O2897" s="156">
        <v>4.2489432377438696</v>
      </c>
      <c r="P2897" s="152" t="s">
        <v>19014</v>
      </c>
      <c r="Q2897" s="156">
        <v>11.4735116624657</v>
      </c>
      <c r="R2897" s="152" t="s">
        <v>19015</v>
      </c>
      <c r="S2897" s="156">
        <v>12.161013496507399</v>
      </c>
      <c r="T2897" s="152" t="s">
        <v>19016</v>
      </c>
      <c r="U2897" s="156">
        <v>30.685438999999999</v>
      </c>
      <c r="V2897" s="152" t="s">
        <v>163</v>
      </c>
      <c r="W2897" s="152" t="s">
        <v>189</v>
      </c>
      <c r="X2897" s="155">
        <v>4.7208997312000003</v>
      </c>
      <c r="Y2897" s="152" t="s">
        <v>159</v>
      </c>
      <c r="Z2897" s="154">
        <v>41341</v>
      </c>
      <c r="AA2897" s="153" t="s">
        <v>4326</v>
      </c>
      <c r="AB2897" s="152" t="s">
        <v>237</v>
      </c>
      <c r="AC2897" s="152" t="s">
        <v>179</v>
      </c>
      <c r="AD2897" s="152" t="s">
        <v>181</v>
      </c>
    </row>
    <row r="2898" spans="1:30">
      <c r="A2898" s="189" t="s">
        <v>19017</v>
      </c>
      <c r="B2898" s="189" t="s">
        <v>19018</v>
      </c>
      <c r="C2898" s="154">
        <v>43830</v>
      </c>
      <c r="D2898" s="155">
        <v>1.325</v>
      </c>
      <c r="E2898" s="155">
        <v>1.355</v>
      </c>
      <c r="F2898" s="156">
        <v>0</v>
      </c>
      <c r="G2898" s="154">
        <v>43829</v>
      </c>
      <c r="H2898" s="155">
        <v>1.325</v>
      </c>
      <c r="I2898" s="156">
        <v>4.2486231313926197</v>
      </c>
      <c r="J2898" s="152" t="s">
        <v>19019</v>
      </c>
      <c r="K2898" s="156">
        <v>-7.5414781297136996E-2</v>
      </c>
      <c r="L2898" s="156">
        <v>7.5528700906347099E-2</v>
      </c>
      <c r="M2898" s="185">
        <v>0.53110773899848496</v>
      </c>
      <c r="N2898" s="156">
        <v>1.6884113584036999</v>
      </c>
      <c r="O2898" s="156">
        <v>4.2486231313926197</v>
      </c>
      <c r="P2898" s="152" t="s">
        <v>19019</v>
      </c>
      <c r="Q2898" s="156">
        <v>11.814345991561201</v>
      </c>
      <c r="R2898" s="152" t="s">
        <v>19020</v>
      </c>
      <c r="S2898" s="156">
        <v>10.3247293921732</v>
      </c>
      <c r="T2898" s="152" t="s">
        <v>19021</v>
      </c>
      <c r="U2898" s="156">
        <v>36.2708175</v>
      </c>
      <c r="V2898" s="152" t="s">
        <v>157</v>
      </c>
      <c r="W2898" s="152" t="s">
        <v>158</v>
      </c>
      <c r="X2898" s="155">
        <v>3.8246353506999999</v>
      </c>
      <c r="Y2898" s="152" t="s">
        <v>159</v>
      </c>
      <c r="Z2898" s="154">
        <v>41110</v>
      </c>
      <c r="AA2898" s="153" t="s">
        <v>4326</v>
      </c>
      <c r="AB2898" s="152" t="s">
        <v>1887</v>
      </c>
      <c r="AC2898" s="152" t="s">
        <v>200</v>
      </c>
      <c r="AD2898" s="152" t="s">
        <v>181</v>
      </c>
    </row>
    <row r="2899" spans="1:30">
      <c r="A2899" s="189" t="s">
        <v>19022</v>
      </c>
      <c r="B2899" s="189" t="s">
        <v>19023</v>
      </c>
      <c r="C2899" s="154">
        <v>43830</v>
      </c>
      <c r="D2899" s="155">
        <v>1.0948</v>
      </c>
      <c r="E2899" s="155">
        <v>1.0948</v>
      </c>
      <c r="F2899" s="156">
        <v>1.8271514708567301E-2</v>
      </c>
      <c r="G2899" s="154">
        <v>43829</v>
      </c>
      <c r="H2899" s="155">
        <v>1.0946</v>
      </c>
      <c r="I2899" s="156">
        <v>4.2468101314035396</v>
      </c>
      <c r="J2899" s="152" t="s">
        <v>19024</v>
      </c>
      <c r="K2899" s="156">
        <v>0.183016105417277</v>
      </c>
      <c r="L2899" s="156">
        <v>0.541831205804024</v>
      </c>
      <c r="M2899" s="185">
        <v>1.03359173126616</v>
      </c>
      <c r="N2899" s="156">
        <v>2.2986357690151298</v>
      </c>
      <c r="O2899" s="156">
        <v>4.2468101314035396</v>
      </c>
      <c r="P2899" s="152" t="s">
        <v>19024</v>
      </c>
      <c r="Q2899" s="156">
        <v>8.1177167687142102</v>
      </c>
      <c r="R2899" s="152" t="s">
        <v>19025</v>
      </c>
      <c r="S2899" s="156">
        <v>9.5347673836918396</v>
      </c>
      <c r="T2899" s="152" t="s">
        <v>19026</v>
      </c>
      <c r="U2899" s="156">
        <v>9.48</v>
      </c>
      <c r="V2899" s="152" t="s">
        <v>157</v>
      </c>
      <c r="W2899" s="152" t="s">
        <v>189</v>
      </c>
      <c r="X2899" s="155">
        <v>1.6869552303999999</v>
      </c>
      <c r="Y2899" s="152" t="s">
        <v>159</v>
      </c>
      <c r="Z2899" s="154">
        <v>42670</v>
      </c>
      <c r="AA2899" s="153" t="s">
        <v>4326</v>
      </c>
      <c r="AB2899" s="152" t="s">
        <v>601</v>
      </c>
      <c r="AC2899" s="152" t="s">
        <v>446</v>
      </c>
      <c r="AD2899" s="152" t="s">
        <v>170</v>
      </c>
    </row>
    <row r="2900" spans="1:30">
      <c r="A2900" s="189" t="s">
        <v>2371</v>
      </c>
      <c r="B2900" s="189" t="s">
        <v>2372</v>
      </c>
      <c r="C2900" s="154">
        <v>43830</v>
      </c>
      <c r="D2900" s="155">
        <v>1.0864</v>
      </c>
      <c r="E2900" s="155">
        <v>1.1064000000000001</v>
      </c>
      <c r="F2900" s="156">
        <v>2.76217659515599E-2</v>
      </c>
      <c r="G2900" s="154">
        <v>43829</v>
      </c>
      <c r="H2900" s="155">
        <v>1.0861000000000001</v>
      </c>
      <c r="I2900" s="156">
        <v>4.2408983804142997</v>
      </c>
      <c r="J2900" s="152" t="s">
        <v>19027</v>
      </c>
      <c r="K2900" s="156">
        <v>0.20291459140380699</v>
      </c>
      <c r="L2900" s="156">
        <v>0.75118241676712505</v>
      </c>
      <c r="M2900" s="185">
        <v>1.2865973005648199</v>
      </c>
      <c r="N2900" s="156">
        <v>2.4036235880722399</v>
      </c>
      <c r="O2900" s="156">
        <v>4.2408983804142997</v>
      </c>
      <c r="P2900" s="152" t="s">
        <v>19027</v>
      </c>
      <c r="Q2900" s="156">
        <v>9.1969166304991106</v>
      </c>
      <c r="R2900" s="152" t="s">
        <v>19028</v>
      </c>
      <c r="S2900" s="157">
        <v>0</v>
      </c>
      <c r="T2900" s="152"/>
      <c r="U2900" s="156">
        <v>10.70383408</v>
      </c>
      <c r="V2900" s="152" t="s">
        <v>157</v>
      </c>
      <c r="W2900" s="152" t="s">
        <v>95</v>
      </c>
      <c r="X2900" s="155">
        <v>45.582531596899997</v>
      </c>
      <c r="Y2900" s="152" t="s">
        <v>159</v>
      </c>
      <c r="Z2900" s="154">
        <v>42956</v>
      </c>
      <c r="AA2900" s="153" t="s">
        <v>4326</v>
      </c>
      <c r="AB2900" s="152" t="s">
        <v>216</v>
      </c>
      <c r="AC2900" s="152" t="s">
        <v>217</v>
      </c>
      <c r="AD2900" s="152" t="s">
        <v>170</v>
      </c>
    </row>
    <row r="2901" spans="1:30">
      <c r="A2901" s="189" t="s">
        <v>2218</v>
      </c>
      <c r="B2901" s="189" t="s">
        <v>2219</v>
      </c>
      <c r="C2901" s="154">
        <v>43830</v>
      </c>
      <c r="D2901" s="155">
        <v>1.1486000000000001</v>
      </c>
      <c r="E2901" s="155">
        <v>1.1523000000000001</v>
      </c>
      <c r="F2901" s="156">
        <v>2.6125576939823699E-2</v>
      </c>
      <c r="G2901" s="154">
        <v>43829</v>
      </c>
      <c r="H2901" s="155">
        <v>1.1483000000000001</v>
      </c>
      <c r="I2901" s="156">
        <v>4.2381341319538901</v>
      </c>
      <c r="J2901" s="152" t="s">
        <v>19029</v>
      </c>
      <c r="K2901" s="156">
        <v>0.122036262203637</v>
      </c>
      <c r="L2901" s="156">
        <v>0.55151886544689699</v>
      </c>
      <c r="M2901" s="185">
        <v>1.0735656458993299</v>
      </c>
      <c r="N2901" s="156">
        <v>2.0342897752509699</v>
      </c>
      <c r="O2901" s="156">
        <v>4.2381341319538901</v>
      </c>
      <c r="P2901" s="152" t="s">
        <v>19029</v>
      </c>
      <c r="Q2901" s="156">
        <v>10.177458033573201</v>
      </c>
      <c r="R2901" s="152" t="s">
        <v>19030</v>
      </c>
      <c r="S2901" s="156">
        <v>13.5513065208826</v>
      </c>
      <c r="T2901" s="152" t="s">
        <v>19031</v>
      </c>
      <c r="U2901" s="156">
        <v>15.27728638</v>
      </c>
      <c r="V2901" s="152" t="s">
        <v>163</v>
      </c>
      <c r="W2901" s="152" t="s">
        <v>166</v>
      </c>
      <c r="X2901" s="155">
        <v>44.819640059400001</v>
      </c>
      <c r="Y2901" s="152" t="s">
        <v>159</v>
      </c>
      <c r="Z2901" s="154">
        <v>42459</v>
      </c>
      <c r="AA2901" s="153" t="s">
        <v>4326</v>
      </c>
      <c r="AB2901" s="152" t="s">
        <v>1018</v>
      </c>
      <c r="AC2901" s="152" t="s">
        <v>195</v>
      </c>
      <c r="AD2901" s="152" t="s">
        <v>213</v>
      </c>
    </row>
    <row r="2902" spans="1:30">
      <c r="A2902" s="189" t="s">
        <v>19032</v>
      </c>
      <c r="B2902" s="189" t="s">
        <v>19033</v>
      </c>
      <c r="C2902" s="154">
        <v>43830</v>
      </c>
      <c r="D2902" s="155">
        <v>1.0458000000000001</v>
      </c>
      <c r="E2902" s="155">
        <v>1.0458000000000001</v>
      </c>
      <c r="F2902" s="156">
        <v>9.5629721717499297E-3</v>
      </c>
      <c r="G2902" s="154">
        <v>43829</v>
      </c>
      <c r="H2902" s="155">
        <v>1.0457000000000001</v>
      </c>
      <c r="I2902" s="156">
        <v>4.2360211302701103</v>
      </c>
      <c r="J2902" s="152" t="s">
        <v>19034</v>
      </c>
      <c r="K2902" s="156">
        <v>0.12446146481570899</v>
      </c>
      <c r="L2902" s="156">
        <v>0.35505229824393397</v>
      </c>
      <c r="M2902" s="185">
        <v>0.89725036179450901</v>
      </c>
      <c r="N2902" s="156">
        <v>2.0691001366387001</v>
      </c>
      <c r="O2902" s="156">
        <v>4.2360211302701103</v>
      </c>
      <c r="P2902" s="152" t="s">
        <v>19034</v>
      </c>
      <c r="Q2902" s="157">
        <v>0</v>
      </c>
      <c r="R2902" s="152"/>
      <c r="S2902" s="157">
        <v>0</v>
      </c>
      <c r="T2902" s="152"/>
      <c r="U2902" s="156">
        <v>4.5800000000000098</v>
      </c>
      <c r="V2902" s="152" t="s">
        <v>157</v>
      </c>
      <c r="W2902" s="152" t="s">
        <v>95</v>
      </c>
      <c r="X2902" s="155">
        <v>3.0621138568999999</v>
      </c>
      <c r="Y2902" s="152" t="s">
        <v>159</v>
      </c>
      <c r="Z2902" s="154">
        <v>43441</v>
      </c>
      <c r="AA2902" s="153" t="s">
        <v>4326</v>
      </c>
      <c r="AB2902" s="152" t="s">
        <v>5015</v>
      </c>
      <c r="AC2902" s="152" t="s">
        <v>548</v>
      </c>
      <c r="AD2902" s="152" t="s">
        <v>207</v>
      </c>
    </row>
    <row r="2903" spans="1:30">
      <c r="A2903" s="189" t="s">
        <v>2118</v>
      </c>
      <c r="B2903" s="189" t="s">
        <v>2119</v>
      </c>
      <c r="C2903" s="154">
        <v>43830</v>
      </c>
      <c r="D2903" s="155">
        <v>1.1222000000000001</v>
      </c>
      <c r="E2903" s="155">
        <v>1.1557999999999999</v>
      </c>
      <c r="F2903" s="156">
        <v>2.6740351189966701E-2</v>
      </c>
      <c r="G2903" s="154">
        <v>43829</v>
      </c>
      <c r="H2903" s="155">
        <v>1.1218999999999999</v>
      </c>
      <c r="I2903" s="156">
        <v>4.2356986486486603</v>
      </c>
      <c r="J2903" s="152" t="s">
        <v>19035</v>
      </c>
      <c r="K2903" s="156">
        <v>0.17853954650956499</v>
      </c>
      <c r="L2903" s="156">
        <v>0.37567084078712798</v>
      </c>
      <c r="M2903" s="185">
        <v>0.86285063726446798</v>
      </c>
      <c r="N2903" s="156">
        <v>2.5495820332819399</v>
      </c>
      <c r="O2903" s="156">
        <v>4.2356986486486603</v>
      </c>
      <c r="P2903" s="152" t="s">
        <v>19035</v>
      </c>
      <c r="Q2903" s="156">
        <v>10.857167289451001</v>
      </c>
      <c r="R2903" s="152" t="s">
        <v>19036</v>
      </c>
      <c r="S2903" s="156">
        <v>15.2177111133241</v>
      </c>
      <c r="T2903" s="152" t="s">
        <v>19037</v>
      </c>
      <c r="U2903" s="156">
        <v>15.7016255</v>
      </c>
      <c r="V2903" s="152" t="s">
        <v>157</v>
      </c>
      <c r="W2903" s="152" t="s">
        <v>166</v>
      </c>
      <c r="X2903" s="155">
        <v>10.2267264765</v>
      </c>
      <c r="Y2903" s="152" t="s">
        <v>159</v>
      </c>
      <c r="Z2903" s="154">
        <v>42702</v>
      </c>
      <c r="AA2903" s="153" t="s">
        <v>4326</v>
      </c>
      <c r="AB2903" s="152" t="s">
        <v>916</v>
      </c>
      <c r="AC2903" s="152" t="s">
        <v>292</v>
      </c>
      <c r="AD2903" s="152" t="s">
        <v>181</v>
      </c>
    </row>
    <row r="2904" spans="1:30">
      <c r="A2904" s="189" t="s">
        <v>2220</v>
      </c>
      <c r="B2904" s="189" t="s">
        <v>2221</v>
      </c>
      <c r="C2904" s="154">
        <v>43830</v>
      </c>
      <c r="D2904" s="155">
        <v>1.0780000000000001</v>
      </c>
      <c r="E2904" s="155">
        <v>1.4650000000000001</v>
      </c>
      <c r="F2904" s="156">
        <v>0</v>
      </c>
      <c r="G2904" s="154">
        <v>43829</v>
      </c>
      <c r="H2904" s="155">
        <v>1.0780000000000001</v>
      </c>
      <c r="I2904" s="156">
        <v>4.2355746394076803</v>
      </c>
      <c r="J2904" s="152" t="s">
        <v>19038</v>
      </c>
      <c r="K2904" s="156">
        <v>0.18587360594796301</v>
      </c>
      <c r="L2904" s="156">
        <v>0.55035560144803197</v>
      </c>
      <c r="M2904" s="185">
        <v>0.91433292880922001</v>
      </c>
      <c r="N2904" s="156">
        <v>2.1156940351045499</v>
      </c>
      <c r="O2904" s="156">
        <v>4.2355746394076803</v>
      </c>
      <c r="P2904" s="152" t="s">
        <v>19038</v>
      </c>
      <c r="Q2904" s="156">
        <v>11.1299208281267</v>
      </c>
      <c r="R2904" s="152" t="s">
        <v>19039</v>
      </c>
      <c r="S2904" s="156">
        <v>13.2495063449259</v>
      </c>
      <c r="T2904" s="152" t="s">
        <v>19040</v>
      </c>
      <c r="U2904" s="156">
        <v>53.6156468</v>
      </c>
      <c r="V2904" s="152" t="s">
        <v>157</v>
      </c>
      <c r="W2904" s="152" t="s">
        <v>166</v>
      </c>
      <c r="X2904" s="155">
        <v>61.383457330799999</v>
      </c>
      <c r="Y2904" s="152" t="s">
        <v>159</v>
      </c>
      <c r="Z2904" s="154">
        <v>41234</v>
      </c>
      <c r="AA2904" s="153" t="s">
        <v>4326</v>
      </c>
      <c r="AB2904" s="152" t="s">
        <v>2222</v>
      </c>
      <c r="AC2904" s="152" t="s">
        <v>369</v>
      </c>
      <c r="AD2904" s="152" t="s">
        <v>207</v>
      </c>
    </row>
    <row r="2905" spans="1:30">
      <c r="A2905" s="189" t="s">
        <v>2076</v>
      </c>
      <c r="B2905" s="189" t="s">
        <v>2077</v>
      </c>
      <c r="C2905" s="154">
        <v>43830</v>
      </c>
      <c r="D2905" s="155">
        <v>1.0444</v>
      </c>
      <c r="E2905" s="155">
        <v>1.0944</v>
      </c>
      <c r="F2905" s="156">
        <v>3.8314176245214299E-2</v>
      </c>
      <c r="G2905" s="154">
        <v>43829</v>
      </c>
      <c r="H2905" s="155">
        <v>1.044</v>
      </c>
      <c r="I2905" s="156">
        <v>4.2340605726243803</v>
      </c>
      <c r="J2905" s="152" t="s">
        <v>19041</v>
      </c>
      <c r="K2905" s="156">
        <v>0.15343306482548399</v>
      </c>
      <c r="L2905" s="156">
        <v>0.31697243300356798</v>
      </c>
      <c r="M2905" s="185">
        <v>0.355517497653974</v>
      </c>
      <c r="N2905" s="156">
        <v>1.6645449818052001</v>
      </c>
      <c r="O2905" s="156">
        <v>4.2340605726243803</v>
      </c>
      <c r="P2905" s="152" t="s">
        <v>19041</v>
      </c>
      <c r="Q2905" s="157">
        <v>0</v>
      </c>
      <c r="R2905" s="152"/>
      <c r="S2905" s="157">
        <v>0</v>
      </c>
      <c r="T2905" s="152"/>
      <c r="U2905" s="156">
        <v>9.5812678800000004</v>
      </c>
      <c r="V2905" s="152" t="s">
        <v>174</v>
      </c>
      <c r="W2905" s="152" t="s">
        <v>95</v>
      </c>
      <c r="X2905" s="155">
        <v>20.524127977700001</v>
      </c>
      <c r="Y2905" s="152" t="s">
        <v>159</v>
      </c>
      <c r="Z2905" s="154">
        <v>43216</v>
      </c>
      <c r="AA2905" s="153" t="s">
        <v>4326</v>
      </c>
      <c r="AB2905" s="152" t="s">
        <v>1246</v>
      </c>
      <c r="AC2905" s="152" t="s">
        <v>209</v>
      </c>
      <c r="AD2905" s="152" t="s">
        <v>229</v>
      </c>
    </row>
    <row r="2906" spans="1:30">
      <c r="A2906" s="189" t="s">
        <v>2360</v>
      </c>
      <c r="B2906" s="189" t="s">
        <v>2361</v>
      </c>
      <c r="C2906" s="154">
        <v>43830</v>
      </c>
      <c r="D2906" s="155">
        <v>1.0316000000000001</v>
      </c>
      <c r="E2906" s="155">
        <v>1.1066</v>
      </c>
      <c r="F2906" s="156">
        <v>4.8491901852415101E-2</v>
      </c>
      <c r="G2906" s="154">
        <v>43826</v>
      </c>
      <c r="H2906" s="155">
        <v>1.0310999999999999</v>
      </c>
      <c r="I2906" s="156">
        <v>4.23302693924294</v>
      </c>
      <c r="J2906" s="152" t="s">
        <v>19042</v>
      </c>
      <c r="K2906" s="156">
        <v>0.330674965959948</v>
      </c>
      <c r="L2906" s="156">
        <v>0.73235035641051405</v>
      </c>
      <c r="M2906" s="185">
        <v>1.2166536774893499</v>
      </c>
      <c r="N2906" s="156">
        <v>2.2675097118148</v>
      </c>
      <c r="O2906" s="156">
        <v>4.23302693924294</v>
      </c>
      <c r="P2906" s="152" t="s">
        <v>19042</v>
      </c>
      <c r="Q2906" s="157">
        <v>0</v>
      </c>
      <c r="R2906" s="152"/>
      <c r="S2906" s="157">
        <v>0</v>
      </c>
      <c r="T2906" s="152"/>
      <c r="U2906" s="156">
        <v>10.95229376</v>
      </c>
      <c r="V2906" s="152" t="s">
        <v>174</v>
      </c>
      <c r="W2906" s="152" t="s">
        <v>95</v>
      </c>
      <c r="X2906" s="155">
        <v>21.210620927800001</v>
      </c>
      <c r="Y2906" s="152" t="s">
        <v>159</v>
      </c>
      <c r="Z2906" s="154">
        <v>43138</v>
      </c>
      <c r="AA2906" s="153" t="s">
        <v>4326</v>
      </c>
      <c r="AB2906" s="152" t="s">
        <v>1484</v>
      </c>
      <c r="AC2906" s="152" t="s">
        <v>193</v>
      </c>
      <c r="AD2906" s="152" t="s">
        <v>221</v>
      </c>
    </row>
    <row r="2907" spans="1:30">
      <c r="A2907" s="189" t="s">
        <v>2329</v>
      </c>
      <c r="B2907" s="189" t="s">
        <v>2330</v>
      </c>
      <c r="C2907" s="154">
        <v>43830</v>
      </c>
      <c r="D2907" s="155">
        <v>1.0429999999999999</v>
      </c>
      <c r="E2907" s="155">
        <v>1.1405000000000001</v>
      </c>
      <c r="F2907" s="156">
        <v>3.83656244005307E-2</v>
      </c>
      <c r="G2907" s="154">
        <v>43829</v>
      </c>
      <c r="H2907" s="155">
        <v>1.0426</v>
      </c>
      <c r="I2907" s="156">
        <v>4.23233636324193</v>
      </c>
      <c r="J2907" s="152" t="s">
        <v>19043</v>
      </c>
      <c r="K2907" s="156">
        <v>0.172877449097186</v>
      </c>
      <c r="L2907" s="156">
        <v>0.69511488704381097</v>
      </c>
      <c r="M2907" s="185">
        <v>1.23404695545274</v>
      </c>
      <c r="N2907" s="156">
        <v>2.3538285371093202</v>
      </c>
      <c r="O2907" s="156">
        <v>4.23233636324193</v>
      </c>
      <c r="P2907" s="152" t="s">
        <v>19043</v>
      </c>
      <c r="Q2907" s="156">
        <v>11.9567076367972</v>
      </c>
      <c r="R2907" s="152" t="s">
        <v>19044</v>
      </c>
      <c r="S2907" s="156">
        <v>14.8712907851198</v>
      </c>
      <c r="T2907" s="152" t="s">
        <v>19045</v>
      </c>
      <c r="U2907" s="156">
        <v>14.5611383</v>
      </c>
      <c r="V2907" s="152" t="s">
        <v>227</v>
      </c>
      <c r="W2907" s="152" t="s">
        <v>189</v>
      </c>
      <c r="X2907" s="155">
        <v>35.828029902399997</v>
      </c>
      <c r="Y2907" s="152" t="s">
        <v>159</v>
      </c>
      <c r="Z2907" s="154">
        <v>42642</v>
      </c>
      <c r="AA2907" s="153" t="s">
        <v>4326</v>
      </c>
      <c r="AB2907" s="152" t="s">
        <v>583</v>
      </c>
      <c r="AC2907" s="152" t="s">
        <v>381</v>
      </c>
      <c r="AD2907" s="152" t="s">
        <v>409</v>
      </c>
    </row>
    <row r="2908" spans="1:30">
      <c r="A2908" s="189" t="s">
        <v>19046</v>
      </c>
      <c r="B2908" s="189" t="s">
        <v>19047</v>
      </c>
      <c r="C2908" s="154">
        <v>43830</v>
      </c>
      <c r="D2908" s="155">
        <v>1.1849000000000001</v>
      </c>
      <c r="E2908" s="155">
        <v>1.2049000000000001</v>
      </c>
      <c r="F2908" s="156">
        <v>5.0662838807752297E-2</v>
      </c>
      <c r="G2908" s="154">
        <v>43829</v>
      </c>
      <c r="H2908" s="155">
        <v>1.1842999999999999</v>
      </c>
      <c r="I2908" s="156">
        <v>4.2311752287121696</v>
      </c>
      <c r="J2908" s="152" t="s">
        <v>19048</v>
      </c>
      <c r="K2908" s="156">
        <v>0.118293198141105</v>
      </c>
      <c r="L2908" s="156">
        <v>0.202959830866805</v>
      </c>
      <c r="M2908" s="185">
        <v>1.6383599245153599</v>
      </c>
      <c r="N2908" s="156">
        <v>3.8384015423714102</v>
      </c>
      <c r="O2908" s="156">
        <v>4.2311752287121696</v>
      </c>
      <c r="P2908" s="152" t="s">
        <v>19048</v>
      </c>
      <c r="Q2908" s="156">
        <v>8.80624426078972</v>
      </c>
      <c r="R2908" s="152" t="s">
        <v>19049</v>
      </c>
      <c r="S2908" s="156">
        <v>10.120817843866201</v>
      </c>
      <c r="T2908" s="152" t="s">
        <v>19050</v>
      </c>
      <c r="U2908" s="156">
        <v>20.698535110000002</v>
      </c>
      <c r="V2908" s="152" t="s">
        <v>157</v>
      </c>
      <c r="W2908" s="152" t="s">
        <v>166</v>
      </c>
      <c r="X2908" s="155">
        <v>0.1270642521</v>
      </c>
      <c r="Y2908" s="152" t="s">
        <v>159</v>
      </c>
      <c r="Z2908" s="154">
        <v>42032</v>
      </c>
      <c r="AA2908" s="153" t="s">
        <v>4326</v>
      </c>
      <c r="AB2908" s="152" t="s">
        <v>19051</v>
      </c>
      <c r="AC2908" s="152" t="s">
        <v>233</v>
      </c>
      <c r="AD2908" s="152" t="s">
        <v>162</v>
      </c>
    </row>
    <row r="2909" spans="1:30">
      <c r="A2909" s="189" t="s">
        <v>721</v>
      </c>
      <c r="B2909" s="189" t="s">
        <v>722</v>
      </c>
      <c r="C2909" s="154">
        <v>43830</v>
      </c>
      <c r="D2909" s="155">
        <v>1.083</v>
      </c>
      <c r="E2909" s="155">
        <v>1.4730000000000001</v>
      </c>
      <c r="F2909" s="156">
        <v>9.2421441774479501E-2</v>
      </c>
      <c r="G2909" s="154">
        <v>43829</v>
      </c>
      <c r="H2909" s="155">
        <v>1.0820000000000001</v>
      </c>
      <c r="I2909" s="156">
        <v>4.2300789215686301</v>
      </c>
      <c r="J2909" s="152" t="s">
        <v>718</v>
      </c>
      <c r="K2909" s="156">
        <v>0.18505431447530599</v>
      </c>
      <c r="L2909" s="156">
        <v>0.45032806817646298</v>
      </c>
      <c r="M2909" s="185">
        <v>1.1646252676562701</v>
      </c>
      <c r="N2909" s="156">
        <v>2.2458189327304701</v>
      </c>
      <c r="O2909" s="156">
        <v>4.2300789215686301</v>
      </c>
      <c r="P2909" s="152" t="s">
        <v>718</v>
      </c>
      <c r="Q2909" s="156">
        <v>15.038427953110901</v>
      </c>
      <c r="R2909" s="152" t="s">
        <v>6565</v>
      </c>
      <c r="S2909" s="156">
        <v>17.366712603495898</v>
      </c>
      <c r="T2909" s="152" t="s">
        <v>6566</v>
      </c>
      <c r="U2909" s="156">
        <v>27.577616599999999</v>
      </c>
      <c r="V2909" s="152" t="s">
        <v>163</v>
      </c>
      <c r="W2909" s="152" t="s">
        <v>197</v>
      </c>
      <c r="X2909" s="155">
        <v>11.861763788999999</v>
      </c>
      <c r="Y2909" s="152" t="s">
        <v>159</v>
      </c>
      <c r="Z2909" s="154">
        <v>42209</v>
      </c>
      <c r="AA2909" s="153" t="s">
        <v>4326</v>
      </c>
      <c r="AB2909" s="152" t="s">
        <v>725</v>
      </c>
      <c r="AC2909" s="152" t="s">
        <v>381</v>
      </c>
      <c r="AD2909" s="152" t="s">
        <v>162</v>
      </c>
    </row>
    <row r="2910" spans="1:30">
      <c r="A2910" s="189" t="s">
        <v>19052</v>
      </c>
      <c r="B2910" s="189" t="s">
        <v>19053</v>
      </c>
      <c r="C2910" s="154">
        <v>43830</v>
      </c>
      <c r="D2910" s="155">
        <v>1.1213</v>
      </c>
      <c r="E2910" s="155">
        <v>1.1213</v>
      </c>
      <c r="F2910" s="156">
        <v>0.12501116171087301</v>
      </c>
      <c r="G2910" s="154">
        <v>43829</v>
      </c>
      <c r="H2910" s="155">
        <v>1.1198999999999999</v>
      </c>
      <c r="I2910" s="156">
        <v>4.2294106711284503</v>
      </c>
      <c r="J2910" s="152" t="s">
        <v>19054</v>
      </c>
      <c r="K2910" s="156">
        <v>0.21449638037357699</v>
      </c>
      <c r="L2910" s="156">
        <v>0.65529622980250102</v>
      </c>
      <c r="M2910" s="185">
        <v>1.4934829833454</v>
      </c>
      <c r="N2910" s="156">
        <v>2.5141707807642999</v>
      </c>
      <c r="O2910" s="156">
        <v>4.2294106711284503</v>
      </c>
      <c r="P2910" s="152" t="s">
        <v>19054</v>
      </c>
      <c r="Q2910" s="156">
        <v>14.887295081967199</v>
      </c>
      <c r="R2910" s="152" t="s">
        <v>19055</v>
      </c>
      <c r="S2910" s="157">
        <v>0</v>
      </c>
      <c r="T2910" s="152"/>
      <c r="U2910" s="156">
        <v>12.13</v>
      </c>
      <c r="V2910" s="152" t="s">
        <v>157</v>
      </c>
      <c r="W2910" s="152" t="s">
        <v>95</v>
      </c>
      <c r="X2910" s="155">
        <v>2.9055619999999999E-4</v>
      </c>
      <c r="Y2910" s="152" t="s">
        <v>159</v>
      </c>
      <c r="Z2910" s="154">
        <v>42907</v>
      </c>
      <c r="AA2910" s="153" t="s">
        <v>4326</v>
      </c>
      <c r="AB2910" s="152" t="s">
        <v>1768</v>
      </c>
      <c r="AC2910" s="152" t="s">
        <v>231</v>
      </c>
      <c r="AD2910" s="152" t="s">
        <v>272</v>
      </c>
    </row>
    <row r="2911" spans="1:30">
      <c r="A2911" s="189" t="s">
        <v>2216</v>
      </c>
      <c r="B2911" s="189" t="s">
        <v>2217</v>
      </c>
      <c r="C2911" s="154">
        <v>43830</v>
      </c>
      <c r="D2911" s="155">
        <v>1.0998000000000001</v>
      </c>
      <c r="E2911" s="155">
        <v>1.1568000000000001</v>
      </c>
      <c r="F2911" s="156">
        <v>0.100118321652875</v>
      </c>
      <c r="G2911" s="154">
        <v>43826</v>
      </c>
      <c r="H2911" s="155">
        <v>1.0987</v>
      </c>
      <c r="I2911" s="156">
        <v>4.2273884395671102</v>
      </c>
      <c r="J2911" s="152" t="s">
        <v>19056</v>
      </c>
      <c r="K2911" s="156">
        <v>0.32840722495896602</v>
      </c>
      <c r="L2911" s="156">
        <v>0.53935460279734004</v>
      </c>
      <c r="M2911" s="185">
        <v>0.944585514982762</v>
      </c>
      <c r="N2911" s="156">
        <v>1.8440412708716301</v>
      </c>
      <c r="O2911" s="156">
        <v>4.2273884395671102</v>
      </c>
      <c r="P2911" s="152" t="s">
        <v>19056</v>
      </c>
      <c r="Q2911" s="156">
        <v>12.960148015723499</v>
      </c>
      <c r="R2911" s="152" t="s">
        <v>19057</v>
      </c>
      <c r="S2911" s="156">
        <v>13.0829065247309</v>
      </c>
      <c r="T2911" s="152" t="s">
        <v>19058</v>
      </c>
      <c r="U2911" s="156">
        <v>15.898793660000001</v>
      </c>
      <c r="V2911" s="152" t="s">
        <v>174</v>
      </c>
      <c r="W2911" s="152" t="s">
        <v>189</v>
      </c>
      <c r="X2911" s="155">
        <v>108.21443732500001</v>
      </c>
      <c r="Y2911" s="152" t="s">
        <v>159</v>
      </c>
      <c r="Z2911" s="154">
        <v>42338</v>
      </c>
      <c r="AA2911" s="153" t="s">
        <v>4326</v>
      </c>
      <c r="AB2911" s="152" t="s">
        <v>1232</v>
      </c>
      <c r="AC2911" s="152" t="s">
        <v>195</v>
      </c>
      <c r="AD2911" s="152" t="s">
        <v>165</v>
      </c>
    </row>
    <row r="2912" spans="1:30">
      <c r="A2912" s="189" t="s">
        <v>9172</v>
      </c>
      <c r="B2912" s="189" t="s">
        <v>9173</v>
      </c>
      <c r="C2912" s="154">
        <v>43830</v>
      </c>
      <c r="D2912" s="155">
        <v>1.0628</v>
      </c>
      <c r="E2912" s="155">
        <v>1.0628</v>
      </c>
      <c r="F2912" s="156">
        <v>9.4179694857778301E-2</v>
      </c>
      <c r="G2912" s="154">
        <v>43829</v>
      </c>
      <c r="H2912" s="155">
        <v>1.0618000000000001</v>
      </c>
      <c r="I2912" s="156">
        <v>4.2267333529469404</v>
      </c>
      <c r="J2912" s="152" t="s">
        <v>12609</v>
      </c>
      <c r="K2912" s="156">
        <v>0.216878830740214</v>
      </c>
      <c r="L2912" s="156">
        <v>0.52019294429206997</v>
      </c>
      <c r="M2912" s="185">
        <v>0.91150778579567504</v>
      </c>
      <c r="N2912" s="156">
        <v>2.1530180699730801</v>
      </c>
      <c r="O2912" s="156">
        <v>4.2267333529469404</v>
      </c>
      <c r="P2912" s="152" t="s">
        <v>12609</v>
      </c>
      <c r="Q2912" s="157">
        <v>0</v>
      </c>
      <c r="R2912" s="152"/>
      <c r="S2912" s="157">
        <v>0</v>
      </c>
      <c r="T2912" s="152"/>
      <c r="U2912" s="156">
        <v>6.28</v>
      </c>
      <c r="V2912" s="152" t="s">
        <v>174</v>
      </c>
      <c r="W2912" s="152" t="s">
        <v>95</v>
      </c>
      <c r="X2912" s="155">
        <v>125.9401189755</v>
      </c>
      <c r="Y2912" s="152" t="s">
        <v>159</v>
      </c>
      <c r="Z2912" s="154">
        <v>43286</v>
      </c>
      <c r="AA2912" s="153" t="s">
        <v>4326</v>
      </c>
      <c r="AB2912" s="152" t="s">
        <v>12610</v>
      </c>
      <c r="AC2912" s="152" t="s">
        <v>240</v>
      </c>
      <c r="AD2912" s="152" t="s">
        <v>185</v>
      </c>
    </row>
    <row r="2913" spans="1:30">
      <c r="A2913" s="189" t="s">
        <v>2183</v>
      </c>
      <c r="B2913" s="189" t="s">
        <v>2184</v>
      </c>
      <c r="C2913" s="154">
        <v>43830</v>
      </c>
      <c r="D2913" s="155">
        <v>1.1298999999999999</v>
      </c>
      <c r="E2913" s="155">
        <v>1.1382000000000001</v>
      </c>
      <c r="F2913" s="156">
        <v>2.65580736543891E-2</v>
      </c>
      <c r="G2913" s="154">
        <v>43829</v>
      </c>
      <c r="H2913" s="155">
        <v>1.1295999999999999</v>
      </c>
      <c r="I2913" s="156">
        <v>4.2247025182178604</v>
      </c>
      <c r="J2913" s="152" t="s">
        <v>19059</v>
      </c>
      <c r="K2913" s="156">
        <v>0.14180625720107601</v>
      </c>
      <c r="L2913" s="156">
        <v>0.480213428190293</v>
      </c>
      <c r="M2913" s="185">
        <v>0.974084003574617</v>
      </c>
      <c r="N2913" s="156">
        <v>2.1794176162054502</v>
      </c>
      <c r="O2913" s="156">
        <v>4.2247025182178604</v>
      </c>
      <c r="P2913" s="152" t="s">
        <v>19059</v>
      </c>
      <c r="Q2913" s="156">
        <v>11.166863439590699</v>
      </c>
      <c r="R2913" s="152" t="s">
        <v>19060</v>
      </c>
      <c r="S2913" s="156">
        <v>13.8908250024992</v>
      </c>
      <c r="T2913" s="152" t="s">
        <v>19061</v>
      </c>
      <c r="U2913" s="156">
        <v>13.924992250000001</v>
      </c>
      <c r="V2913" s="152" t="s">
        <v>227</v>
      </c>
      <c r="W2913" s="152" t="s">
        <v>189</v>
      </c>
      <c r="X2913" s="155">
        <v>84.512263978999997</v>
      </c>
      <c r="Y2913" s="152" t="s">
        <v>159</v>
      </c>
      <c r="Z2913" s="154">
        <v>42711</v>
      </c>
      <c r="AA2913" s="153" t="s">
        <v>4326</v>
      </c>
      <c r="AB2913" s="152" t="s">
        <v>1399</v>
      </c>
      <c r="AC2913" s="152" t="s">
        <v>215</v>
      </c>
      <c r="AD2913" s="152" t="s">
        <v>207</v>
      </c>
    </row>
    <row r="2914" spans="1:30">
      <c r="A2914" s="189" t="s">
        <v>2014</v>
      </c>
      <c r="B2914" s="189" t="s">
        <v>2015</v>
      </c>
      <c r="C2914" s="154">
        <v>43830</v>
      </c>
      <c r="D2914" s="155">
        <v>1.0497000000000001</v>
      </c>
      <c r="E2914" s="155">
        <v>1.1447000000000001</v>
      </c>
      <c r="F2914" s="156">
        <v>0</v>
      </c>
      <c r="G2914" s="154">
        <v>43829</v>
      </c>
      <c r="H2914" s="155">
        <v>1.0497000000000001</v>
      </c>
      <c r="I2914" s="156">
        <v>4.2244491389140499</v>
      </c>
      <c r="J2914" s="152" t="s">
        <v>19062</v>
      </c>
      <c r="K2914" s="156">
        <v>2.8587764436823499E-2</v>
      </c>
      <c r="L2914" s="156">
        <v>0.22916069894015201</v>
      </c>
      <c r="M2914" s="185">
        <v>0.58832661064720004</v>
      </c>
      <c r="N2914" s="156">
        <v>1.8174557839726899</v>
      </c>
      <c r="O2914" s="156">
        <v>4.2244491389140499</v>
      </c>
      <c r="P2914" s="152" t="s">
        <v>19062</v>
      </c>
      <c r="Q2914" s="156">
        <v>11.7901060297502</v>
      </c>
      <c r="R2914" s="152" t="s">
        <v>19063</v>
      </c>
      <c r="S2914" s="156">
        <v>14.644630239521</v>
      </c>
      <c r="T2914" s="152" t="s">
        <v>19064</v>
      </c>
      <c r="U2914" s="156">
        <v>14.8739195</v>
      </c>
      <c r="V2914" s="152" t="s">
        <v>157</v>
      </c>
      <c r="W2914" s="152" t="s">
        <v>166</v>
      </c>
      <c r="X2914" s="155">
        <v>10.098052130899999</v>
      </c>
      <c r="Y2914" s="152" t="s">
        <v>159</v>
      </c>
      <c r="Z2914" s="154">
        <v>42702</v>
      </c>
      <c r="AA2914" s="153" t="s">
        <v>4326</v>
      </c>
      <c r="AB2914" s="152" t="s">
        <v>5552</v>
      </c>
      <c r="AC2914" s="152" t="s">
        <v>188</v>
      </c>
      <c r="AD2914" s="152" t="s">
        <v>162</v>
      </c>
    </row>
    <row r="2915" spans="1:30">
      <c r="A2915" s="189" t="s">
        <v>19065</v>
      </c>
      <c r="B2915" s="189" t="s">
        <v>19066</v>
      </c>
      <c r="C2915" s="154">
        <v>43830</v>
      </c>
      <c r="D2915" s="155">
        <v>1.1127</v>
      </c>
      <c r="E2915" s="155">
        <v>1.1857</v>
      </c>
      <c r="F2915" s="156">
        <v>1.7977528089875999E-2</v>
      </c>
      <c r="G2915" s="154">
        <v>43829</v>
      </c>
      <c r="H2915" s="155">
        <v>1.1125</v>
      </c>
      <c r="I2915" s="156">
        <v>4.2244286249531404</v>
      </c>
      <c r="J2915" s="152" t="s">
        <v>19067</v>
      </c>
      <c r="K2915" s="156">
        <v>0.15301530153015699</v>
      </c>
      <c r="L2915" s="156">
        <v>0.55123802638712205</v>
      </c>
      <c r="M2915" s="185">
        <v>1.12696537308006</v>
      </c>
      <c r="N2915" s="156">
        <v>2.2138526547859501</v>
      </c>
      <c r="O2915" s="156">
        <v>4.2244286249531404</v>
      </c>
      <c r="P2915" s="152" t="s">
        <v>19067</v>
      </c>
      <c r="Q2915" s="156">
        <v>9.8203711014606903</v>
      </c>
      <c r="R2915" s="152" t="s">
        <v>19068</v>
      </c>
      <c r="S2915" s="156">
        <v>17.157656534722001</v>
      </c>
      <c r="T2915" s="152" t="s">
        <v>19069</v>
      </c>
      <c r="U2915" s="156">
        <v>19.4316545</v>
      </c>
      <c r="V2915" s="152" t="s">
        <v>157</v>
      </c>
      <c r="W2915" s="152" t="s">
        <v>189</v>
      </c>
      <c r="X2915" s="155">
        <v>12.653556064</v>
      </c>
      <c r="Y2915" s="152" t="s">
        <v>159</v>
      </c>
      <c r="Z2915" s="154">
        <v>42486</v>
      </c>
      <c r="AA2915" s="153" t="s">
        <v>4326</v>
      </c>
      <c r="AB2915" s="152" t="s">
        <v>6443</v>
      </c>
      <c r="AC2915" s="152" t="s">
        <v>314</v>
      </c>
      <c r="AD2915" s="152" t="s">
        <v>338</v>
      </c>
    </row>
    <row r="2916" spans="1:30">
      <c r="A2916" s="189" t="s">
        <v>2925</v>
      </c>
      <c r="B2916" s="189" t="s">
        <v>2926</v>
      </c>
      <c r="C2916" s="154">
        <v>43830</v>
      </c>
      <c r="D2916" s="155">
        <v>1.0940000000000001</v>
      </c>
      <c r="E2916" s="155">
        <v>1.0940000000000001</v>
      </c>
      <c r="F2916" s="156">
        <v>0.25659824046922097</v>
      </c>
      <c r="G2916" s="154">
        <v>43826</v>
      </c>
      <c r="H2916" s="155">
        <v>1.0911999999999999</v>
      </c>
      <c r="I2916" s="156">
        <v>4.2202534057349697</v>
      </c>
      <c r="J2916" s="152" t="s">
        <v>19070</v>
      </c>
      <c r="K2916" s="156">
        <v>0.58845163663113098</v>
      </c>
      <c r="L2916" s="156">
        <v>1.47481680734626</v>
      </c>
      <c r="M2916" s="185">
        <v>1.9001490312965701</v>
      </c>
      <c r="N2916" s="156">
        <v>4.1805542329302003</v>
      </c>
      <c r="O2916" s="156">
        <v>4.2202534057349697</v>
      </c>
      <c r="P2916" s="152" t="s">
        <v>19070</v>
      </c>
      <c r="Q2916" s="156">
        <v>9.3781243751249797</v>
      </c>
      <c r="R2916" s="152" t="s">
        <v>19071</v>
      </c>
      <c r="S2916" s="157">
        <v>0</v>
      </c>
      <c r="T2916" s="152"/>
      <c r="U2916" s="156">
        <v>9.1380686352753493</v>
      </c>
      <c r="V2916" s="152" t="s">
        <v>174</v>
      </c>
      <c r="W2916" s="152" t="s">
        <v>95</v>
      </c>
      <c r="X2916" s="155">
        <v>1.6290042954999999</v>
      </c>
      <c r="Y2916" s="152" t="s">
        <v>159</v>
      </c>
      <c r="Z2916" s="154">
        <v>43048</v>
      </c>
      <c r="AA2916" s="153" t="s">
        <v>4326</v>
      </c>
      <c r="AB2916" s="152" t="s">
        <v>5555</v>
      </c>
      <c r="AC2916" s="152" t="s">
        <v>196</v>
      </c>
      <c r="AD2916" s="152" t="s">
        <v>183</v>
      </c>
    </row>
    <row r="2917" spans="1:30">
      <c r="A2917" s="189" t="s">
        <v>793</v>
      </c>
      <c r="B2917" s="189" t="s">
        <v>794</v>
      </c>
      <c r="C2917" s="154">
        <v>43830</v>
      </c>
      <c r="D2917" s="155">
        <v>1.087</v>
      </c>
      <c r="E2917" s="155">
        <v>1.859</v>
      </c>
      <c r="F2917" s="156">
        <v>0.184331797235018</v>
      </c>
      <c r="G2917" s="154">
        <v>43829</v>
      </c>
      <c r="H2917" s="155">
        <v>1.085</v>
      </c>
      <c r="I2917" s="156">
        <v>4.2185941630920398</v>
      </c>
      <c r="J2917" s="152" t="s">
        <v>775</v>
      </c>
      <c r="K2917" s="156">
        <v>0.462107208872446</v>
      </c>
      <c r="L2917" s="156">
        <v>1.0223048327137501</v>
      </c>
      <c r="M2917" s="185">
        <v>1.5887791701915599</v>
      </c>
      <c r="N2917" s="156">
        <v>3.1309297912713401</v>
      </c>
      <c r="O2917" s="156">
        <v>4.2185941630920398</v>
      </c>
      <c r="P2917" s="152" t="s">
        <v>775</v>
      </c>
      <c r="Q2917" s="156">
        <v>5.6719909329808704</v>
      </c>
      <c r="R2917" s="152" t="s">
        <v>6567</v>
      </c>
      <c r="S2917" s="156">
        <v>7.3223217308728303</v>
      </c>
      <c r="T2917" s="152" t="s">
        <v>6568</v>
      </c>
      <c r="U2917" s="156">
        <v>125.4940194</v>
      </c>
      <c r="V2917" s="152" t="s">
        <v>163</v>
      </c>
      <c r="W2917" s="152" t="s">
        <v>158</v>
      </c>
      <c r="X2917" s="155">
        <v>1.1185673157</v>
      </c>
      <c r="Y2917" s="152" t="s">
        <v>159</v>
      </c>
      <c r="Z2917" s="154">
        <v>37960</v>
      </c>
      <c r="AA2917" s="153" t="s">
        <v>4326</v>
      </c>
      <c r="AB2917" s="152" t="s">
        <v>307</v>
      </c>
      <c r="AC2917" s="152" t="s">
        <v>238</v>
      </c>
      <c r="AD2917" s="152" t="s">
        <v>170</v>
      </c>
    </row>
    <row r="2918" spans="1:30">
      <c r="A2918" s="189" t="s">
        <v>19072</v>
      </c>
      <c r="B2918" s="189" t="s">
        <v>19073</v>
      </c>
      <c r="C2918" s="154">
        <v>43830</v>
      </c>
      <c r="D2918" s="155">
        <v>1.103</v>
      </c>
      <c r="E2918" s="155">
        <v>1.357</v>
      </c>
      <c r="F2918" s="156">
        <v>0</v>
      </c>
      <c r="G2918" s="154">
        <v>43829</v>
      </c>
      <c r="H2918" s="155">
        <v>1.103</v>
      </c>
      <c r="I2918" s="156">
        <v>4.21798379204892</v>
      </c>
      <c r="J2918" s="152" t="s">
        <v>19074</v>
      </c>
      <c r="K2918" s="156">
        <v>9.0744101633375193E-2</v>
      </c>
      <c r="L2918" s="156">
        <v>0.36396724294812599</v>
      </c>
      <c r="M2918" s="185">
        <v>0.63401398520942498</v>
      </c>
      <c r="N2918" s="156">
        <v>2.0641117727328999</v>
      </c>
      <c r="O2918" s="156">
        <v>4.21798379204892</v>
      </c>
      <c r="P2918" s="152" t="s">
        <v>19074</v>
      </c>
      <c r="Q2918" s="156">
        <v>12.8453003311258</v>
      </c>
      <c r="R2918" s="152" t="s">
        <v>19075</v>
      </c>
      <c r="S2918" s="156">
        <v>13.5030164862614</v>
      </c>
      <c r="T2918" s="152" t="s">
        <v>19076</v>
      </c>
      <c r="U2918" s="156">
        <v>36.3171228</v>
      </c>
      <c r="V2918" s="152" t="s">
        <v>157</v>
      </c>
      <c r="W2918" s="152" t="s">
        <v>166</v>
      </c>
      <c r="X2918" s="155">
        <v>7.9648544587999996</v>
      </c>
      <c r="Y2918" s="152" t="s">
        <v>159</v>
      </c>
      <c r="Z2918" s="154">
        <v>41388</v>
      </c>
      <c r="AA2918" s="153" t="s">
        <v>4326</v>
      </c>
      <c r="AB2918" s="152" t="s">
        <v>1857</v>
      </c>
      <c r="AC2918" s="152" t="s">
        <v>167</v>
      </c>
      <c r="AD2918" s="152" t="s">
        <v>162</v>
      </c>
    </row>
    <row r="2919" spans="1:30">
      <c r="A2919" s="189" t="s">
        <v>4153</v>
      </c>
      <c r="B2919" s="189" t="s">
        <v>4154</v>
      </c>
      <c r="C2919" s="154">
        <v>43830</v>
      </c>
      <c r="D2919" s="155">
        <v>1.1120000000000001</v>
      </c>
      <c r="E2919" s="155">
        <v>1.4810000000000001</v>
      </c>
      <c r="F2919" s="156">
        <v>0.270513976555467</v>
      </c>
      <c r="G2919" s="154">
        <v>43829</v>
      </c>
      <c r="H2919" s="155">
        <v>1.109</v>
      </c>
      <c r="I2919" s="156">
        <v>4.2174320524836002</v>
      </c>
      <c r="J2919" s="152" t="s">
        <v>4147</v>
      </c>
      <c r="K2919" s="156">
        <v>0.63348416289593601</v>
      </c>
      <c r="L2919" s="156">
        <v>1.5525114155251101</v>
      </c>
      <c r="M2919" s="185">
        <v>2.2999080036798598</v>
      </c>
      <c r="N2919" s="156">
        <v>3.34572490706319</v>
      </c>
      <c r="O2919" s="156">
        <v>4.2174320524836002</v>
      </c>
      <c r="P2919" s="152" t="s">
        <v>4147</v>
      </c>
      <c r="Q2919" s="156">
        <v>9.8814229249011891</v>
      </c>
      <c r="R2919" s="152" t="s">
        <v>6985</v>
      </c>
      <c r="S2919" s="156">
        <v>11.2</v>
      </c>
      <c r="T2919" s="152" t="s">
        <v>6986</v>
      </c>
      <c r="U2919" s="156">
        <v>56.312839199999999</v>
      </c>
      <c r="V2919" s="152" t="s">
        <v>157</v>
      </c>
      <c r="W2919" s="152" t="s">
        <v>166</v>
      </c>
      <c r="X2919" s="155">
        <v>0.92239228090000003</v>
      </c>
      <c r="Y2919" s="152" t="s">
        <v>159</v>
      </c>
      <c r="Z2919" s="154">
        <v>41388</v>
      </c>
      <c r="AA2919" s="153" t="s">
        <v>4326</v>
      </c>
      <c r="AB2919" s="152" t="s">
        <v>3820</v>
      </c>
      <c r="AC2919" s="152" t="s">
        <v>266</v>
      </c>
      <c r="AD2919" s="152" t="s">
        <v>173</v>
      </c>
    </row>
    <row r="2920" spans="1:30">
      <c r="A2920" s="189" t="s">
        <v>9174</v>
      </c>
      <c r="B2920" s="189" t="s">
        <v>9175</v>
      </c>
      <c r="C2920" s="154">
        <v>43830</v>
      </c>
      <c r="D2920" s="155">
        <v>1.1573</v>
      </c>
      <c r="E2920" s="155">
        <v>1.1573</v>
      </c>
      <c r="F2920" s="156">
        <v>3.4575157749153401E-2</v>
      </c>
      <c r="G2920" s="154">
        <v>43829</v>
      </c>
      <c r="H2920" s="155">
        <v>1.1569</v>
      </c>
      <c r="I2920" s="156">
        <v>4.2143178748311501</v>
      </c>
      <c r="J2920" s="152" t="s">
        <v>12611</v>
      </c>
      <c r="K2920" s="156">
        <v>0.138444232932426</v>
      </c>
      <c r="L2920" s="156">
        <v>0.54735013032145696</v>
      </c>
      <c r="M2920" s="185">
        <v>1.16258741258742</v>
      </c>
      <c r="N2920" s="156">
        <v>2.1447484554280698</v>
      </c>
      <c r="O2920" s="156">
        <v>4.2143178748311501</v>
      </c>
      <c r="P2920" s="152" t="s">
        <v>12611</v>
      </c>
      <c r="Q2920" s="156">
        <v>13.717205463299599</v>
      </c>
      <c r="R2920" s="152" t="s">
        <v>12612</v>
      </c>
      <c r="S2920" s="156">
        <v>15.406860789788601</v>
      </c>
      <c r="T2920" s="152" t="s">
        <v>12613</v>
      </c>
      <c r="U2920" s="156">
        <v>15.73</v>
      </c>
      <c r="V2920" s="152" t="s">
        <v>157</v>
      </c>
      <c r="W2920" s="152" t="s">
        <v>166</v>
      </c>
      <c r="X2920" s="155">
        <v>3.1678313340000002</v>
      </c>
      <c r="Y2920" s="152" t="s">
        <v>159</v>
      </c>
      <c r="Z2920" s="154">
        <v>42710</v>
      </c>
      <c r="AA2920" s="153" t="s">
        <v>4326</v>
      </c>
      <c r="AB2920" s="152" t="s">
        <v>603</v>
      </c>
      <c r="AC2920" s="152" t="s">
        <v>203</v>
      </c>
      <c r="AD2920" s="152" t="s">
        <v>207</v>
      </c>
    </row>
    <row r="2921" spans="1:30">
      <c r="A2921" s="189" t="s">
        <v>2138</v>
      </c>
      <c r="B2921" s="189" t="s">
        <v>2139</v>
      </c>
      <c r="C2921" s="154">
        <v>43830</v>
      </c>
      <c r="D2921" s="155">
        <v>1.0509999999999999</v>
      </c>
      <c r="E2921" s="155">
        <v>1.4730000000000001</v>
      </c>
      <c r="F2921" s="156">
        <v>0</v>
      </c>
      <c r="G2921" s="154">
        <v>43829</v>
      </c>
      <c r="H2921" s="155">
        <v>1.0509999999999999</v>
      </c>
      <c r="I2921" s="156">
        <v>4.2138874903253702</v>
      </c>
      <c r="J2921" s="152" t="s">
        <v>19077</v>
      </c>
      <c r="K2921" s="156">
        <v>9.5238095238089404E-2</v>
      </c>
      <c r="L2921" s="156">
        <v>0.38095701841935797</v>
      </c>
      <c r="M2921" s="185">
        <v>0.85713320465256604</v>
      </c>
      <c r="N2921" s="156">
        <v>2.1033684271020499</v>
      </c>
      <c r="O2921" s="156">
        <v>4.2138874903253702</v>
      </c>
      <c r="P2921" s="152" t="s">
        <v>19077</v>
      </c>
      <c r="Q2921" s="156">
        <v>10.3894412396997</v>
      </c>
      <c r="R2921" s="152" t="s">
        <v>19078</v>
      </c>
      <c r="S2921" s="156">
        <v>13.6847102246119</v>
      </c>
      <c r="T2921" s="152" t="s">
        <v>19079</v>
      </c>
      <c r="U2921" s="156">
        <v>56.7763037</v>
      </c>
      <c r="V2921" s="152" t="s">
        <v>163</v>
      </c>
      <c r="W2921" s="152" t="s">
        <v>166</v>
      </c>
      <c r="X2921" s="155">
        <v>5.3413066650000003</v>
      </c>
      <c r="Y2921" s="152" t="s">
        <v>159</v>
      </c>
      <c r="Z2921" s="154">
        <v>40885</v>
      </c>
      <c r="AA2921" s="153" t="s">
        <v>4326</v>
      </c>
      <c r="AB2921" s="152" t="s">
        <v>2140</v>
      </c>
      <c r="AC2921" s="152" t="s">
        <v>228</v>
      </c>
      <c r="AD2921" s="152" t="s">
        <v>162</v>
      </c>
    </row>
    <row r="2922" spans="1:30">
      <c r="A2922" s="189" t="s">
        <v>2230</v>
      </c>
      <c r="B2922" s="189" t="s">
        <v>2231</v>
      </c>
      <c r="C2922" s="154">
        <v>43830</v>
      </c>
      <c r="D2922" s="155">
        <v>1.0591999999999999</v>
      </c>
      <c r="E2922" s="155">
        <v>1.1496999999999999</v>
      </c>
      <c r="F2922" s="156">
        <v>2.8331287184812599E-2</v>
      </c>
      <c r="G2922" s="154">
        <v>43829</v>
      </c>
      <c r="H2922" s="155">
        <v>1.0589</v>
      </c>
      <c r="I2922" s="156">
        <v>4.2131480798315701</v>
      </c>
      <c r="J2922" s="152" t="s">
        <v>19080</v>
      </c>
      <c r="K2922" s="156">
        <v>0.11342155009449099</v>
      </c>
      <c r="L2922" s="156">
        <v>0.54105363075461099</v>
      </c>
      <c r="M2922" s="185">
        <v>1.15556883016701</v>
      </c>
      <c r="N2922" s="156">
        <v>2.3183888350732902</v>
      </c>
      <c r="O2922" s="156">
        <v>4.2131480798315701</v>
      </c>
      <c r="P2922" s="152" t="s">
        <v>19080</v>
      </c>
      <c r="Q2922" s="156">
        <v>11.581813607345699</v>
      </c>
      <c r="R2922" s="152" t="s">
        <v>19081</v>
      </c>
      <c r="S2922" s="156">
        <v>15.583179368683901</v>
      </c>
      <c r="T2922" s="152" t="s">
        <v>19082</v>
      </c>
      <c r="U2922" s="156">
        <v>15.721942719999999</v>
      </c>
      <c r="V2922" s="152" t="s">
        <v>174</v>
      </c>
      <c r="W2922" s="152" t="s">
        <v>189</v>
      </c>
      <c r="X2922" s="155">
        <v>27.103900894100001</v>
      </c>
      <c r="Y2922" s="152" t="s">
        <v>159</v>
      </c>
      <c r="Z2922" s="154">
        <v>42601</v>
      </c>
      <c r="AA2922" s="153" t="s">
        <v>4326</v>
      </c>
      <c r="AB2922" s="152" t="s">
        <v>1832</v>
      </c>
      <c r="AC2922" s="152" t="s">
        <v>203</v>
      </c>
      <c r="AD2922" s="152" t="s">
        <v>207</v>
      </c>
    </row>
    <row r="2923" spans="1:30">
      <c r="A2923" s="189" t="s">
        <v>2154</v>
      </c>
      <c r="B2923" s="189" t="s">
        <v>2155</v>
      </c>
      <c r="C2923" s="154">
        <v>43830</v>
      </c>
      <c r="D2923" s="155">
        <v>1.0722</v>
      </c>
      <c r="E2923" s="155">
        <v>1.3325</v>
      </c>
      <c r="F2923" s="156">
        <v>1.8656716417915501E-2</v>
      </c>
      <c r="G2923" s="154">
        <v>43829</v>
      </c>
      <c r="H2923" s="155">
        <v>1.0720000000000001</v>
      </c>
      <c r="I2923" s="156">
        <v>4.2125313305857697</v>
      </c>
      <c r="J2923" s="152" t="s">
        <v>19083</v>
      </c>
      <c r="K2923" s="156">
        <v>0.130743369443409</v>
      </c>
      <c r="L2923" s="156">
        <v>0.412062183929571</v>
      </c>
      <c r="M2923" s="185">
        <v>0.92092623072082203</v>
      </c>
      <c r="N2923" s="156">
        <v>2.12625420688429</v>
      </c>
      <c r="O2923" s="156">
        <v>4.2125313305857697</v>
      </c>
      <c r="P2923" s="152" t="s">
        <v>19083</v>
      </c>
      <c r="Q2923" s="156">
        <v>12.3065827325829</v>
      </c>
      <c r="R2923" s="152" t="s">
        <v>19084</v>
      </c>
      <c r="S2923" s="156">
        <v>15.915031906501101</v>
      </c>
      <c r="T2923" s="152" t="s">
        <v>19085</v>
      </c>
      <c r="U2923" s="156">
        <v>36.759860539999998</v>
      </c>
      <c r="V2923" s="152" t="s">
        <v>163</v>
      </c>
      <c r="W2923" s="152" t="s">
        <v>166</v>
      </c>
      <c r="X2923" s="155">
        <v>40.101634280600003</v>
      </c>
      <c r="Y2923" s="152" t="s">
        <v>159</v>
      </c>
      <c r="Z2923" s="154">
        <v>41310</v>
      </c>
      <c r="AA2923" s="153" t="s">
        <v>4326</v>
      </c>
      <c r="AB2923" s="152" t="s">
        <v>5565</v>
      </c>
      <c r="AC2923" s="152" t="s">
        <v>228</v>
      </c>
      <c r="AD2923" s="152" t="s">
        <v>173</v>
      </c>
    </row>
    <row r="2924" spans="1:30">
      <c r="A2924" s="189" t="s">
        <v>2198</v>
      </c>
      <c r="B2924" s="189" t="s">
        <v>2199</v>
      </c>
      <c r="C2924" s="154">
        <v>43830</v>
      </c>
      <c r="D2924" s="155">
        <v>1.0835999999999999</v>
      </c>
      <c r="E2924" s="155">
        <v>1.0835999999999999</v>
      </c>
      <c r="F2924" s="156">
        <v>2.7693159789528899E-2</v>
      </c>
      <c r="G2924" s="154">
        <v>43829</v>
      </c>
      <c r="H2924" s="155">
        <v>1.0832999999999999</v>
      </c>
      <c r="I2924" s="156">
        <v>4.2123485285631697</v>
      </c>
      <c r="J2924" s="152" t="s">
        <v>19086</v>
      </c>
      <c r="K2924" s="156">
        <v>0.18491124260354999</v>
      </c>
      <c r="L2924" s="156">
        <v>0.49151442084761798</v>
      </c>
      <c r="M2924" s="185">
        <v>1.0443864229764901</v>
      </c>
      <c r="N2924" s="156">
        <v>2.2167720026412501</v>
      </c>
      <c r="O2924" s="156">
        <v>4.2123485285631697</v>
      </c>
      <c r="P2924" s="152" t="s">
        <v>19086</v>
      </c>
      <c r="Q2924" s="157">
        <v>0</v>
      </c>
      <c r="R2924" s="152"/>
      <c r="S2924" s="157">
        <v>0</v>
      </c>
      <c r="T2924" s="152"/>
      <c r="U2924" s="156">
        <v>8.3599999999999905</v>
      </c>
      <c r="V2924" s="152" t="s">
        <v>174</v>
      </c>
      <c r="W2924" s="152" t="s">
        <v>95</v>
      </c>
      <c r="X2924" s="155">
        <v>10.984509471499999</v>
      </c>
      <c r="Y2924" s="152" t="s">
        <v>159</v>
      </c>
      <c r="Z2924" s="154">
        <v>43200</v>
      </c>
      <c r="AA2924" s="153" t="s">
        <v>4326</v>
      </c>
      <c r="AB2924" s="152" t="s">
        <v>1075</v>
      </c>
      <c r="AC2924" s="152" t="s">
        <v>283</v>
      </c>
      <c r="AD2924" s="152" t="s">
        <v>185</v>
      </c>
    </row>
    <row r="2925" spans="1:30">
      <c r="A2925" s="189" t="s">
        <v>19087</v>
      </c>
      <c r="B2925" s="189" t="s">
        <v>19088</v>
      </c>
      <c r="C2925" s="154">
        <v>43830</v>
      </c>
      <c r="D2925" s="155">
        <v>1.1111</v>
      </c>
      <c r="E2925" s="155">
        <v>1.8189</v>
      </c>
      <c r="F2925" s="156">
        <v>0.31599855543518501</v>
      </c>
      <c r="G2925" s="154">
        <v>43829</v>
      </c>
      <c r="H2925" s="155">
        <v>1.1075999999999999</v>
      </c>
      <c r="I2925" s="156">
        <v>4.2111957079390097</v>
      </c>
      <c r="J2925" s="152" t="s">
        <v>18077</v>
      </c>
      <c r="K2925" s="156">
        <v>1.2207342625489901</v>
      </c>
      <c r="L2925" s="156">
        <v>3.2524858284546201</v>
      </c>
      <c r="M2925" s="185">
        <v>3.1183079942502001</v>
      </c>
      <c r="N2925" s="156">
        <v>3.9479839086911799</v>
      </c>
      <c r="O2925" s="156">
        <v>4.2111957079390097</v>
      </c>
      <c r="P2925" s="152" t="s">
        <v>18077</v>
      </c>
      <c r="Q2925" s="156">
        <v>3.58208606437403</v>
      </c>
      <c r="R2925" s="152" t="s">
        <v>19089</v>
      </c>
      <c r="S2925" s="156">
        <v>3.5726660856486299</v>
      </c>
      <c r="T2925" s="152" t="s">
        <v>19090</v>
      </c>
      <c r="U2925" s="156">
        <v>108.10325228000001</v>
      </c>
      <c r="V2925" s="152" t="s">
        <v>157</v>
      </c>
      <c r="W2925" s="152" t="s">
        <v>186</v>
      </c>
      <c r="X2925" s="155">
        <v>2.9981006551</v>
      </c>
      <c r="Y2925" s="152" t="s">
        <v>159</v>
      </c>
      <c r="Z2925" s="154">
        <v>39213</v>
      </c>
      <c r="AA2925" s="153" t="s">
        <v>4326</v>
      </c>
      <c r="AB2925" s="152" t="s">
        <v>6562</v>
      </c>
      <c r="AC2925" s="152" t="s">
        <v>219</v>
      </c>
      <c r="AD2925" s="152" t="s">
        <v>181</v>
      </c>
    </row>
    <row r="2926" spans="1:30">
      <c r="A2926" s="189" t="s">
        <v>2145</v>
      </c>
      <c r="B2926" s="189" t="s">
        <v>2146</v>
      </c>
      <c r="C2926" s="154">
        <v>43830</v>
      </c>
      <c r="D2926" s="155">
        <v>1.1016999999999999</v>
      </c>
      <c r="E2926" s="155">
        <v>1.1016999999999999</v>
      </c>
      <c r="F2926" s="156">
        <v>3.6320711885949E-2</v>
      </c>
      <c r="G2926" s="154">
        <v>43829</v>
      </c>
      <c r="H2926" s="155">
        <v>1.1012999999999999</v>
      </c>
      <c r="I2926" s="156">
        <v>4.2092319334089998</v>
      </c>
      <c r="J2926" s="152" t="s">
        <v>19091</v>
      </c>
      <c r="K2926" s="156">
        <v>0.200090950432013</v>
      </c>
      <c r="L2926" s="156">
        <v>0.39183524694732702</v>
      </c>
      <c r="M2926" s="185">
        <v>0.77753384559092098</v>
      </c>
      <c r="N2926" s="156">
        <v>2.00925925925924</v>
      </c>
      <c r="O2926" s="156">
        <v>4.2092319334089998</v>
      </c>
      <c r="P2926" s="152" t="s">
        <v>19091</v>
      </c>
      <c r="Q2926" s="157">
        <v>0</v>
      </c>
      <c r="R2926" s="152"/>
      <c r="S2926" s="157">
        <v>0</v>
      </c>
      <c r="T2926" s="152"/>
      <c r="U2926" s="156">
        <v>10.17</v>
      </c>
      <c r="V2926" s="152" t="s">
        <v>174</v>
      </c>
      <c r="W2926" s="152" t="s">
        <v>95</v>
      </c>
      <c r="X2926" s="155">
        <v>11.690568882999999</v>
      </c>
      <c r="Y2926" s="152" t="s">
        <v>159</v>
      </c>
      <c r="Z2926" s="154">
        <v>43137</v>
      </c>
      <c r="AA2926" s="153" t="s">
        <v>4326</v>
      </c>
      <c r="AB2926" s="152" t="s">
        <v>1660</v>
      </c>
      <c r="AC2926" s="152" t="s">
        <v>492</v>
      </c>
      <c r="AD2926" s="152" t="s">
        <v>181</v>
      </c>
    </row>
    <row r="2927" spans="1:30">
      <c r="A2927" s="189" t="s">
        <v>2177</v>
      </c>
      <c r="B2927" s="189" t="s">
        <v>2178</v>
      </c>
      <c r="C2927" s="154">
        <v>43830</v>
      </c>
      <c r="D2927" s="155">
        <v>1.0265</v>
      </c>
      <c r="E2927" s="155">
        <v>1.1143000000000001</v>
      </c>
      <c r="F2927" s="156">
        <v>4.87329434697851E-2</v>
      </c>
      <c r="G2927" s="154">
        <v>43826</v>
      </c>
      <c r="H2927" s="155">
        <v>1.026</v>
      </c>
      <c r="I2927" s="156">
        <v>4.2064857329330296</v>
      </c>
      <c r="J2927" s="152" t="s">
        <v>19092</v>
      </c>
      <c r="K2927" s="156">
        <v>0.22456551454793</v>
      </c>
      <c r="L2927" s="156">
        <v>0.45014189255308701</v>
      </c>
      <c r="M2927" s="185">
        <v>0.90148466610182099</v>
      </c>
      <c r="N2927" s="156">
        <v>2.5867479261168298</v>
      </c>
      <c r="O2927" s="156">
        <v>4.2064857329330296</v>
      </c>
      <c r="P2927" s="152" t="s">
        <v>19092</v>
      </c>
      <c r="Q2927" s="156">
        <v>11.463090243707001</v>
      </c>
      <c r="R2927" s="152" t="s">
        <v>19093</v>
      </c>
      <c r="S2927" s="157">
        <v>0</v>
      </c>
      <c r="T2927" s="152"/>
      <c r="U2927" s="156">
        <v>11.69726305</v>
      </c>
      <c r="V2927" s="152" t="s">
        <v>242</v>
      </c>
      <c r="W2927" s="152" t="s">
        <v>95</v>
      </c>
      <c r="X2927" s="155">
        <v>15.905976519199999</v>
      </c>
      <c r="Y2927" s="152" t="s">
        <v>159</v>
      </c>
      <c r="Z2927" s="154">
        <v>43025</v>
      </c>
      <c r="AA2927" s="153" t="s">
        <v>4326</v>
      </c>
      <c r="AB2927" s="152" t="s">
        <v>965</v>
      </c>
      <c r="AC2927" s="152" t="s">
        <v>179</v>
      </c>
      <c r="AD2927" s="152" t="s">
        <v>162</v>
      </c>
    </row>
    <row r="2928" spans="1:30">
      <c r="A2928" s="189" t="s">
        <v>2757</v>
      </c>
      <c r="B2928" s="189" t="s">
        <v>2758</v>
      </c>
      <c r="C2928" s="154">
        <v>43830</v>
      </c>
      <c r="D2928" s="155">
        <v>1.1407</v>
      </c>
      <c r="E2928" s="155">
        <v>1.1407</v>
      </c>
      <c r="F2928" s="156">
        <v>0.38722168441432397</v>
      </c>
      <c r="G2928" s="154">
        <v>43826</v>
      </c>
      <c r="H2928" s="155">
        <v>1.1363000000000001</v>
      </c>
      <c r="I2928" s="156">
        <v>4.2020644925550403</v>
      </c>
      <c r="J2928" s="152" t="s">
        <v>19094</v>
      </c>
      <c r="K2928" s="156">
        <v>0.85764809902741301</v>
      </c>
      <c r="L2928" s="156">
        <v>1.1348523805302</v>
      </c>
      <c r="M2928" s="185">
        <v>1.3595166163142101</v>
      </c>
      <c r="N2928" s="156">
        <v>2.86770673640545</v>
      </c>
      <c r="O2928" s="156">
        <v>4.2020644925550403</v>
      </c>
      <c r="P2928" s="152" t="s">
        <v>19094</v>
      </c>
      <c r="Q2928" s="156">
        <v>11.8333333333333</v>
      </c>
      <c r="R2928" s="152" t="s">
        <v>19095</v>
      </c>
      <c r="S2928" s="156">
        <v>12.7173913043478</v>
      </c>
      <c r="T2928" s="152" t="s">
        <v>19096</v>
      </c>
      <c r="U2928" s="156">
        <v>14.07</v>
      </c>
      <c r="V2928" s="152" t="s">
        <v>174</v>
      </c>
      <c r="W2928" s="152" t="s">
        <v>166</v>
      </c>
      <c r="X2928" s="155">
        <v>0.57319153339999995</v>
      </c>
      <c r="Y2928" s="152" t="s">
        <v>159</v>
      </c>
      <c r="Z2928" s="154">
        <v>42458</v>
      </c>
      <c r="AA2928" s="153" t="s">
        <v>4326</v>
      </c>
      <c r="AB2928" s="152" t="s">
        <v>965</v>
      </c>
      <c r="AC2928" s="152" t="s">
        <v>179</v>
      </c>
      <c r="AD2928" s="152" t="s">
        <v>241</v>
      </c>
    </row>
    <row r="2929" spans="1:30">
      <c r="A2929" s="189" t="s">
        <v>2116</v>
      </c>
      <c r="B2929" s="189" t="s">
        <v>2117</v>
      </c>
      <c r="C2929" s="154">
        <v>43830</v>
      </c>
      <c r="D2929" s="155">
        <v>1.1839999999999999</v>
      </c>
      <c r="E2929" s="155">
        <v>1.3029999999999999</v>
      </c>
      <c r="F2929" s="156">
        <v>0</v>
      </c>
      <c r="G2929" s="154">
        <v>43829</v>
      </c>
      <c r="H2929" s="155">
        <v>1.1839999999999999</v>
      </c>
      <c r="I2929" s="156">
        <v>4.1992759776536301</v>
      </c>
      <c r="J2929" s="152" t="s">
        <v>19097</v>
      </c>
      <c r="K2929" s="156">
        <v>0</v>
      </c>
      <c r="L2929" s="156">
        <v>0.33898305084745001</v>
      </c>
      <c r="M2929" s="185">
        <v>0.76600039528956398</v>
      </c>
      <c r="N2929" s="156">
        <v>2.2019316478916702</v>
      </c>
      <c r="O2929" s="156">
        <v>4.1992759776536301</v>
      </c>
      <c r="P2929" s="152" t="s">
        <v>19097</v>
      </c>
      <c r="Q2929" s="156">
        <v>3.8676951471758101</v>
      </c>
      <c r="R2929" s="152" t="s">
        <v>19098</v>
      </c>
      <c r="S2929" s="156">
        <v>6.3205967426710004</v>
      </c>
      <c r="T2929" s="152" t="s">
        <v>19099</v>
      </c>
      <c r="U2929" s="156">
        <v>30.561692799999999</v>
      </c>
      <c r="V2929" s="152" t="s">
        <v>157</v>
      </c>
      <c r="W2929" s="152" t="s">
        <v>186</v>
      </c>
      <c r="X2929" s="155">
        <v>0.71153925829999998</v>
      </c>
      <c r="Y2929" s="152" t="s">
        <v>159</v>
      </c>
      <c r="Z2929" s="154">
        <v>41495</v>
      </c>
      <c r="AA2929" s="153" t="s">
        <v>4326</v>
      </c>
      <c r="AB2929" s="152" t="s">
        <v>1892</v>
      </c>
      <c r="AC2929" s="152" t="s">
        <v>187</v>
      </c>
      <c r="AD2929" s="152" t="s">
        <v>185</v>
      </c>
    </row>
    <row r="2930" spans="1:30">
      <c r="A2930" s="189" t="s">
        <v>2296</v>
      </c>
      <c r="B2930" s="189" t="s">
        <v>2297</v>
      </c>
      <c r="C2930" s="154">
        <v>43830</v>
      </c>
      <c r="D2930" s="155">
        <v>1.0263</v>
      </c>
      <c r="E2930" s="155">
        <v>1.0595000000000001</v>
      </c>
      <c r="F2930" s="156">
        <v>2.9239766081871298E-2</v>
      </c>
      <c r="G2930" s="154">
        <v>43829</v>
      </c>
      <c r="H2930" s="155">
        <v>1.026</v>
      </c>
      <c r="I2930" s="156">
        <v>4.19617131067006</v>
      </c>
      <c r="J2930" s="152" t="s">
        <v>19100</v>
      </c>
      <c r="K2930" s="156">
        <v>0.156143261442373</v>
      </c>
      <c r="L2930" s="156">
        <v>0.61764705882352799</v>
      </c>
      <c r="M2930" s="185">
        <v>1.1432116727258099</v>
      </c>
      <c r="N2930" s="156">
        <v>2.49491120176857</v>
      </c>
      <c r="O2930" s="156">
        <v>4.19617131067006</v>
      </c>
      <c r="P2930" s="152" t="s">
        <v>19100</v>
      </c>
      <c r="Q2930" s="157">
        <v>0</v>
      </c>
      <c r="R2930" s="152"/>
      <c r="S2930" s="157">
        <v>0</v>
      </c>
      <c r="T2930" s="152"/>
      <c r="U2930" s="156">
        <v>6.0508631599999898</v>
      </c>
      <c r="V2930" s="152" t="s">
        <v>174</v>
      </c>
      <c r="W2930" s="152" t="s">
        <v>95</v>
      </c>
      <c r="X2930" s="155">
        <v>80.601122482099996</v>
      </c>
      <c r="Y2930" s="152" t="s">
        <v>159</v>
      </c>
      <c r="Z2930" s="154">
        <v>43271</v>
      </c>
      <c r="AA2930" s="153" t="s">
        <v>4326</v>
      </c>
      <c r="AB2930" s="152" t="s">
        <v>5577</v>
      </c>
      <c r="AC2930" s="152" t="s">
        <v>175</v>
      </c>
      <c r="AD2930" s="152" t="s">
        <v>207</v>
      </c>
    </row>
    <row r="2931" spans="1:30">
      <c r="A2931" s="189" t="s">
        <v>19101</v>
      </c>
      <c r="B2931" s="189" t="s">
        <v>19102</v>
      </c>
      <c r="C2931" s="154">
        <v>43830</v>
      </c>
      <c r="D2931" s="155">
        <v>1.0545</v>
      </c>
      <c r="E2931" s="155">
        <v>1.1405000000000001</v>
      </c>
      <c r="F2931" s="156">
        <v>1.8969932656732399E-2</v>
      </c>
      <c r="G2931" s="154">
        <v>43829</v>
      </c>
      <c r="H2931" s="155">
        <v>1.0543</v>
      </c>
      <c r="I2931" s="156">
        <v>4.1948595915669902</v>
      </c>
      <c r="J2931" s="152" t="s">
        <v>19103</v>
      </c>
      <c r="K2931" s="156">
        <v>0.11392765593849701</v>
      </c>
      <c r="L2931" s="156">
        <v>0.40944581984383099</v>
      </c>
      <c r="M2931" s="185">
        <v>0.889801380458626</v>
      </c>
      <c r="N2931" s="156">
        <v>2.3985437976843502</v>
      </c>
      <c r="O2931" s="156">
        <v>4.1948595915669902</v>
      </c>
      <c r="P2931" s="152" t="s">
        <v>19103</v>
      </c>
      <c r="Q2931" s="156">
        <v>9.9715766531117804</v>
      </c>
      <c r="R2931" s="152" t="s">
        <v>19104</v>
      </c>
      <c r="S2931" s="156">
        <v>14.1433413284133</v>
      </c>
      <c r="T2931" s="152" t="s">
        <v>19105</v>
      </c>
      <c r="U2931" s="156">
        <v>14.45152835</v>
      </c>
      <c r="V2931" s="152" t="s">
        <v>163</v>
      </c>
      <c r="W2931" s="152" t="s">
        <v>166</v>
      </c>
      <c r="X2931" s="155">
        <v>1.0868006E-3</v>
      </c>
      <c r="Y2931" s="152" t="s">
        <v>159</v>
      </c>
      <c r="Z2931" s="154">
        <v>42711</v>
      </c>
      <c r="AA2931" s="153" t="s">
        <v>4326</v>
      </c>
      <c r="AB2931" s="152" t="s">
        <v>1212</v>
      </c>
      <c r="AC2931" s="152" t="s">
        <v>270</v>
      </c>
      <c r="AD2931" s="152" t="s">
        <v>207</v>
      </c>
    </row>
    <row r="2932" spans="1:30">
      <c r="A2932" s="189" t="s">
        <v>2194</v>
      </c>
      <c r="B2932" s="189" t="s">
        <v>2195</v>
      </c>
      <c r="C2932" s="154">
        <v>43830</v>
      </c>
      <c r="D2932" s="155">
        <v>1.0104</v>
      </c>
      <c r="E2932" s="155">
        <v>1.1044</v>
      </c>
      <c r="F2932" s="156">
        <v>-9.8960910440273799E-3</v>
      </c>
      <c r="G2932" s="154">
        <v>43826</v>
      </c>
      <c r="H2932" s="155">
        <v>1.0105</v>
      </c>
      <c r="I2932" s="156">
        <v>4.1900631057807702</v>
      </c>
      <c r="J2932" s="152" t="s">
        <v>19106</v>
      </c>
      <c r="K2932" s="156">
        <v>0.32767351802202699</v>
      </c>
      <c r="L2932" s="156">
        <v>0.45734738516602702</v>
      </c>
      <c r="M2932" s="185">
        <v>0.89512100468753597</v>
      </c>
      <c r="N2932" s="156">
        <v>2.3367600781410101</v>
      </c>
      <c r="O2932" s="156">
        <v>4.1900631057807702</v>
      </c>
      <c r="P2932" s="152" t="s">
        <v>19106</v>
      </c>
      <c r="Q2932" s="156">
        <v>8.6277582508089097</v>
      </c>
      <c r="R2932" s="152" t="s">
        <v>19107</v>
      </c>
      <c r="S2932" s="157">
        <v>0</v>
      </c>
      <c r="T2932" s="152"/>
      <c r="U2932" s="156">
        <v>10.78945064</v>
      </c>
      <c r="V2932" s="152" t="s">
        <v>174</v>
      </c>
      <c r="W2932" s="152" t="s">
        <v>95</v>
      </c>
      <c r="X2932" s="155">
        <v>4.1327032559000001</v>
      </c>
      <c r="Y2932" s="152" t="s">
        <v>159</v>
      </c>
      <c r="Z2932" s="154">
        <v>42893</v>
      </c>
      <c r="AA2932" s="153" t="s">
        <v>4326</v>
      </c>
      <c r="AB2932" s="152" t="s">
        <v>1044</v>
      </c>
      <c r="AC2932" s="152" t="s">
        <v>314</v>
      </c>
      <c r="AD2932" s="152" t="s">
        <v>204</v>
      </c>
    </row>
    <row r="2933" spans="1:30">
      <c r="A2933" s="189" t="s">
        <v>19108</v>
      </c>
      <c r="B2933" s="189" t="s">
        <v>19109</v>
      </c>
      <c r="C2933" s="154">
        <v>43830</v>
      </c>
      <c r="D2933" s="155">
        <v>1.119</v>
      </c>
      <c r="E2933" s="155">
        <v>1.119</v>
      </c>
      <c r="F2933" s="156">
        <v>0</v>
      </c>
      <c r="G2933" s="154">
        <v>43829</v>
      </c>
      <c r="H2933" s="155">
        <v>1.119</v>
      </c>
      <c r="I2933" s="156">
        <v>4.1899441340782104</v>
      </c>
      <c r="J2933" s="152" t="s">
        <v>19110</v>
      </c>
      <c r="K2933" s="156">
        <v>8.9445438282637693E-2</v>
      </c>
      <c r="L2933" s="156">
        <v>0.44883303411130099</v>
      </c>
      <c r="M2933" s="185">
        <v>0.72007200720072095</v>
      </c>
      <c r="N2933" s="156">
        <v>1.91256830601092</v>
      </c>
      <c r="O2933" s="156">
        <v>4.1899441340782104</v>
      </c>
      <c r="P2933" s="152" t="s">
        <v>19110</v>
      </c>
      <c r="Q2933" s="156">
        <v>9.92141453831041</v>
      </c>
      <c r="R2933" s="152" t="s">
        <v>19111</v>
      </c>
      <c r="S2933" s="156">
        <v>10.9018830525273</v>
      </c>
      <c r="T2933" s="152" t="s">
        <v>19112</v>
      </c>
      <c r="U2933" s="156">
        <v>11.9</v>
      </c>
      <c r="V2933" s="152" t="s">
        <v>157</v>
      </c>
      <c r="W2933" s="152" t="s">
        <v>189</v>
      </c>
      <c r="X2933" s="155">
        <v>0.12750967369999999</v>
      </c>
      <c r="Y2933" s="152" t="s">
        <v>159</v>
      </c>
      <c r="Z2933" s="154">
        <v>42387</v>
      </c>
      <c r="AA2933" s="153" t="s">
        <v>4326</v>
      </c>
      <c r="AB2933" s="152" t="s">
        <v>1908</v>
      </c>
      <c r="AC2933" s="152" t="s">
        <v>269</v>
      </c>
      <c r="AD2933" s="152" t="s">
        <v>181</v>
      </c>
    </row>
    <row r="2934" spans="1:30">
      <c r="A2934" s="189" t="s">
        <v>19113</v>
      </c>
      <c r="B2934" s="189" t="s">
        <v>19114</v>
      </c>
      <c r="C2934" s="154">
        <v>43830</v>
      </c>
      <c r="D2934" s="155">
        <v>1.0843</v>
      </c>
      <c r="E2934" s="155">
        <v>1.0843</v>
      </c>
      <c r="F2934" s="156">
        <v>2.7675276752764499E-2</v>
      </c>
      <c r="G2934" s="154">
        <v>43829</v>
      </c>
      <c r="H2934" s="155">
        <v>1.0840000000000001</v>
      </c>
      <c r="I2934" s="156">
        <v>4.1894878447199098</v>
      </c>
      <c r="J2934" s="152" t="s">
        <v>19115</v>
      </c>
      <c r="K2934" s="156">
        <v>0.14777870139466601</v>
      </c>
      <c r="L2934" s="156">
        <v>0.37026751828195897</v>
      </c>
      <c r="M2934" s="185">
        <v>0.72457036692986798</v>
      </c>
      <c r="N2934" s="156">
        <v>1.9941679992474901</v>
      </c>
      <c r="O2934" s="156">
        <v>4.1894878447199098</v>
      </c>
      <c r="P2934" s="152" t="s">
        <v>19115</v>
      </c>
      <c r="Q2934" s="156">
        <v>7.9442508710801496</v>
      </c>
      <c r="R2934" s="152" t="s">
        <v>19116</v>
      </c>
      <c r="S2934" s="157">
        <v>0</v>
      </c>
      <c r="T2934" s="152"/>
      <c r="U2934" s="156">
        <v>8.43</v>
      </c>
      <c r="V2934" s="152" t="s">
        <v>157</v>
      </c>
      <c r="W2934" s="152" t="s">
        <v>95</v>
      </c>
      <c r="X2934" s="155">
        <v>2.6297283863000001</v>
      </c>
      <c r="Y2934" s="152" t="s">
        <v>159</v>
      </c>
      <c r="Z2934" s="154">
        <v>43075</v>
      </c>
      <c r="AA2934" s="153" t="s">
        <v>4326</v>
      </c>
      <c r="AB2934" s="152" t="s">
        <v>965</v>
      </c>
      <c r="AC2934" s="152" t="s">
        <v>179</v>
      </c>
      <c r="AD2934" s="152" t="s">
        <v>165</v>
      </c>
    </row>
    <row r="2935" spans="1:30">
      <c r="A2935" s="189" t="s">
        <v>966</v>
      </c>
      <c r="B2935" s="189" t="s">
        <v>967</v>
      </c>
      <c r="C2935" s="154">
        <v>43830</v>
      </c>
      <c r="D2935" s="155">
        <v>1.0446</v>
      </c>
      <c r="E2935" s="155">
        <v>1.0446</v>
      </c>
      <c r="F2935" s="156">
        <v>1.9149751053234201E-2</v>
      </c>
      <c r="G2935" s="154">
        <v>43829</v>
      </c>
      <c r="H2935" s="155">
        <v>1.0444</v>
      </c>
      <c r="I2935" s="156">
        <v>4.1891083183722397</v>
      </c>
      <c r="J2935" s="152" t="s">
        <v>6460</v>
      </c>
      <c r="K2935" s="156">
        <v>0.134202453987737</v>
      </c>
      <c r="L2935" s="156">
        <v>0.38439361906592401</v>
      </c>
      <c r="M2935" s="185">
        <v>0.73288331726133604</v>
      </c>
      <c r="N2935" s="156">
        <v>1.89231369488881</v>
      </c>
      <c r="O2935" s="156">
        <v>4.1891083183722397</v>
      </c>
      <c r="P2935" s="152" t="s">
        <v>6460</v>
      </c>
      <c r="Q2935" s="157">
        <v>0</v>
      </c>
      <c r="R2935" s="152"/>
      <c r="S2935" s="157">
        <v>0</v>
      </c>
      <c r="T2935" s="152"/>
      <c r="U2935" s="156">
        <v>4.46</v>
      </c>
      <c r="V2935" s="152" t="s">
        <v>157</v>
      </c>
      <c r="W2935" s="152" t="s">
        <v>95</v>
      </c>
      <c r="X2935" s="155">
        <v>6.3076605916000004</v>
      </c>
      <c r="Y2935" s="152" t="s">
        <v>159</v>
      </c>
      <c r="Z2935" s="154">
        <v>43446</v>
      </c>
      <c r="AA2935" s="153" t="s">
        <v>4326</v>
      </c>
      <c r="AB2935" s="152" t="s">
        <v>6461</v>
      </c>
      <c r="AC2935" s="152" t="s">
        <v>164</v>
      </c>
      <c r="AD2935" s="152" t="s">
        <v>162</v>
      </c>
    </row>
    <row r="2936" spans="1:30">
      <c r="A2936" s="189" t="s">
        <v>19117</v>
      </c>
      <c r="B2936" s="189" t="s">
        <v>19118</v>
      </c>
      <c r="C2936" s="154">
        <v>43830</v>
      </c>
      <c r="D2936" s="155">
        <v>1.0337000000000001</v>
      </c>
      <c r="E2936" s="155">
        <v>1.0537000000000001</v>
      </c>
      <c r="F2936" s="156">
        <v>2.9030385136436999E-2</v>
      </c>
      <c r="G2936" s="154">
        <v>43829</v>
      </c>
      <c r="H2936" s="155">
        <v>1.0334000000000001</v>
      </c>
      <c r="I2936" s="156">
        <v>4.1886438130065304</v>
      </c>
      <c r="J2936" s="152" t="s">
        <v>19119</v>
      </c>
      <c r="K2936" s="156">
        <v>0.125920185974431</v>
      </c>
      <c r="L2936" s="156">
        <v>0.44699251773396598</v>
      </c>
      <c r="M2936" s="185">
        <v>0.98668682331261703</v>
      </c>
      <c r="N2936" s="156">
        <v>2.0218894765322801</v>
      </c>
      <c r="O2936" s="156">
        <v>4.1886438130065304</v>
      </c>
      <c r="P2936" s="152" t="s">
        <v>19119</v>
      </c>
      <c r="Q2936" s="157">
        <v>0</v>
      </c>
      <c r="R2936" s="152"/>
      <c r="S2936" s="157">
        <v>0</v>
      </c>
      <c r="T2936" s="152"/>
      <c r="U2936" s="156">
        <v>5.4180698100000102</v>
      </c>
      <c r="V2936" s="152" t="s">
        <v>163</v>
      </c>
      <c r="W2936" s="152" t="s">
        <v>95</v>
      </c>
      <c r="X2936" s="155">
        <v>6.5823551411999999</v>
      </c>
      <c r="Y2936" s="152" t="s">
        <v>159</v>
      </c>
      <c r="Z2936" s="154">
        <v>43362</v>
      </c>
      <c r="AA2936" s="153" t="s">
        <v>4326</v>
      </c>
      <c r="AB2936" s="152" t="s">
        <v>603</v>
      </c>
      <c r="AC2936" s="152" t="s">
        <v>203</v>
      </c>
      <c r="AD2936" s="152" t="s">
        <v>241</v>
      </c>
    </row>
    <row r="2937" spans="1:30">
      <c r="A2937" s="189" t="s">
        <v>19120</v>
      </c>
      <c r="B2937" s="189" t="s">
        <v>19121</v>
      </c>
      <c r="C2937" s="154">
        <v>43830</v>
      </c>
      <c r="D2937" s="155">
        <v>1.2903</v>
      </c>
      <c r="E2937" s="155">
        <v>1.3307</v>
      </c>
      <c r="F2937" s="156">
        <v>2.3255813953481801E-2</v>
      </c>
      <c r="G2937" s="154">
        <v>43829</v>
      </c>
      <c r="H2937" s="155">
        <v>1.29</v>
      </c>
      <c r="I2937" s="156">
        <v>4.1879949863182997</v>
      </c>
      <c r="J2937" s="152" t="s">
        <v>19122</v>
      </c>
      <c r="K2937" s="156">
        <v>0.178571428571422</v>
      </c>
      <c r="L2937" s="156">
        <v>0.36558805227131103</v>
      </c>
      <c r="M2937" s="185">
        <v>0.88559780733688798</v>
      </c>
      <c r="N2937" s="156">
        <v>2.5577849973693101</v>
      </c>
      <c r="O2937" s="156">
        <v>4.1879949863182997</v>
      </c>
      <c r="P2937" s="152" t="s">
        <v>19122</v>
      </c>
      <c r="Q2937" s="156">
        <v>13.9110012738854</v>
      </c>
      <c r="R2937" s="152" t="s">
        <v>19123</v>
      </c>
      <c r="S2937" s="156">
        <v>17.5760329913338</v>
      </c>
      <c r="T2937" s="152" t="s">
        <v>19124</v>
      </c>
      <c r="U2937" s="156">
        <v>18.034579520000001</v>
      </c>
      <c r="V2937" s="152" t="s">
        <v>157</v>
      </c>
      <c r="W2937" s="152" t="s">
        <v>166</v>
      </c>
      <c r="X2937" s="155">
        <v>1.0057399999999999E-2</v>
      </c>
      <c r="Y2937" s="152" t="s">
        <v>159</v>
      </c>
      <c r="Z2937" s="154">
        <v>42702</v>
      </c>
      <c r="AA2937" s="153" t="s">
        <v>4326</v>
      </c>
      <c r="AB2937" s="152" t="s">
        <v>916</v>
      </c>
      <c r="AC2937" s="152" t="s">
        <v>292</v>
      </c>
      <c r="AD2937" s="152" t="s">
        <v>181</v>
      </c>
    </row>
    <row r="2938" spans="1:30">
      <c r="A2938" s="189" t="s">
        <v>730</v>
      </c>
      <c r="B2938" s="189" t="s">
        <v>731</v>
      </c>
      <c r="C2938" s="154">
        <v>43830</v>
      </c>
      <c r="D2938" s="155">
        <v>1.0472999999999999</v>
      </c>
      <c r="E2938" s="155">
        <v>1.3785000000000001</v>
      </c>
      <c r="F2938" s="156">
        <v>3.8208042792995903E-2</v>
      </c>
      <c r="G2938" s="154">
        <v>43829</v>
      </c>
      <c r="H2938" s="155">
        <v>1.0468999999999999</v>
      </c>
      <c r="I2938" s="156">
        <v>4.1878579861748202</v>
      </c>
      <c r="J2938" s="152" t="s">
        <v>814</v>
      </c>
      <c r="K2938" s="156">
        <v>0.23928024502296499</v>
      </c>
      <c r="L2938" s="156">
        <v>0.59552396503697902</v>
      </c>
      <c r="M2938" s="185">
        <v>1.1874137161082099</v>
      </c>
      <c r="N2938" s="156">
        <v>2.5606949239314201</v>
      </c>
      <c r="O2938" s="156">
        <v>4.1878579861748202</v>
      </c>
      <c r="P2938" s="152" t="s">
        <v>814</v>
      </c>
      <c r="Q2938" s="156">
        <v>15.3568078838001</v>
      </c>
      <c r="R2938" s="152" t="s">
        <v>755</v>
      </c>
      <c r="S2938" s="156">
        <v>18.9461249527116</v>
      </c>
      <c r="T2938" s="152" t="s">
        <v>6569</v>
      </c>
      <c r="U2938" s="156">
        <v>44.092979960000001</v>
      </c>
      <c r="V2938" s="152" t="s">
        <v>157</v>
      </c>
      <c r="W2938" s="152" t="s">
        <v>197</v>
      </c>
      <c r="X2938" s="155">
        <v>12.5432485934</v>
      </c>
      <c r="Y2938" s="152" t="s">
        <v>159</v>
      </c>
      <c r="Z2938" s="154">
        <v>41591</v>
      </c>
      <c r="AA2938" s="153" t="s">
        <v>4326</v>
      </c>
      <c r="AB2938" s="152" t="s">
        <v>734</v>
      </c>
      <c r="AC2938" s="152" t="s">
        <v>331</v>
      </c>
      <c r="AD2938" s="152" t="s">
        <v>181</v>
      </c>
    </row>
    <row r="2939" spans="1:30">
      <c r="A2939" s="189" t="s">
        <v>2312</v>
      </c>
      <c r="B2939" s="189" t="s">
        <v>2313</v>
      </c>
      <c r="C2939" s="154">
        <v>43830</v>
      </c>
      <c r="D2939" s="155">
        <v>1.0303</v>
      </c>
      <c r="E2939" s="155">
        <v>1.0503</v>
      </c>
      <c r="F2939" s="156">
        <v>3.88387222060355E-2</v>
      </c>
      <c r="G2939" s="154">
        <v>43829</v>
      </c>
      <c r="H2939" s="155">
        <v>1.0299</v>
      </c>
      <c r="I2939" s="156">
        <v>4.1856523153197802</v>
      </c>
      <c r="J2939" s="152" t="s">
        <v>19125</v>
      </c>
      <c r="K2939" s="156">
        <v>0.145800933125973</v>
      </c>
      <c r="L2939" s="156">
        <v>0.63488962688023398</v>
      </c>
      <c r="M2939" s="185">
        <v>1.1089511442331501</v>
      </c>
      <c r="N2939" s="156">
        <v>2.0200229883885199</v>
      </c>
      <c r="O2939" s="156">
        <v>4.1856523153197802</v>
      </c>
      <c r="P2939" s="152" t="s">
        <v>19125</v>
      </c>
      <c r="Q2939" s="157">
        <v>0</v>
      </c>
      <c r="R2939" s="152"/>
      <c r="S2939" s="157">
        <v>0</v>
      </c>
      <c r="T2939" s="152"/>
      <c r="U2939" s="156">
        <v>5.0712303599999897</v>
      </c>
      <c r="V2939" s="152" t="s">
        <v>157</v>
      </c>
      <c r="W2939" s="152" t="s">
        <v>95</v>
      </c>
      <c r="X2939" s="155">
        <v>15.1714838507</v>
      </c>
      <c r="Y2939" s="152" t="s">
        <v>159</v>
      </c>
      <c r="Z2939" s="154">
        <v>43357</v>
      </c>
      <c r="AA2939" s="153" t="s">
        <v>4326</v>
      </c>
      <c r="AB2939" s="152" t="s">
        <v>2314</v>
      </c>
      <c r="AC2939" s="152" t="s">
        <v>347</v>
      </c>
      <c r="AD2939" s="152" t="s">
        <v>483</v>
      </c>
    </row>
    <row r="2940" spans="1:30">
      <c r="A2940" s="189" t="s">
        <v>19126</v>
      </c>
      <c r="B2940" s="189" t="s">
        <v>19127</v>
      </c>
      <c r="C2940" s="154">
        <v>43830</v>
      </c>
      <c r="D2940" s="155">
        <v>1.085</v>
      </c>
      <c r="E2940" s="155">
        <v>1.1429</v>
      </c>
      <c r="F2940" s="156">
        <v>1.8436578171087199E-2</v>
      </c>
      <c r="G2940" s="154">
        <v>43829</v>
      </c>
      <c r="H2940" s="155">
        <v>1.0848</v>
      </c>
      <c r="I2940" s="156">
        <v>4.1848489810587601</v>
      </c>
      <c r="J2940" s="152" t="s">
        <v>19128</v>
      </c>
      <c r="K2940" s="156">
        <v>0.15692790547402699</v>
      </c>
      <c r="L2940" s="156">
        <v>0.546751922898712</v>
      </c>
      <c r="M2940" s="185">
        <v>1.09013526794586</v>
      </c>
      <c r="N2940" s="156">
        <v>2.14219169127791</v>
      </c>
      <c r="O2940" s="156">
        <v>4.1848489810587601</v>
      </c>
      <c r="P2940" s="152" t="s">
        <v>19128</v>
      </c>
      <c r="Q2940" s="156">
        <v>12.8068302542589</v>
      </c>
      <c r="R2940" s="152" t="s">
        <v>19129</v>
      </c>
      <c r="S2940" s="157">
        <v>0</v>
      </c>
      <c r="T2940" s="152"/>
      <c r="U2940" s="156">
        <v>14.420845</v>
      </c>
      <c r="V2940" s="152" t="s">
        <v>163</v>
      </c>
      <c r="W2940" s="152" t="s">
        <v>95</v>
      </c>
      <c r="X2940" s="155">
        <v>21.291736717799999</v>
      </c>
      <c r="Y2940" s="152" t="s">
        <v>159</v>
      </c>
      <c r="Z2940" s="154">
        <v>42893</v>
      </c>
      <c r="AA2940" s="153" t="s">
        <v>4326</v>
      </c>
      <c r="AB2940" s="152" t="s">
        <v>683</v>
      </c>
      <c r="AC2940" s="152" t="s">
        <v>314</v>
      </c>
      <c r="AD2940" s="152" t="s">
        <v>177</v>
      </c>
    </row>
    <row r="2941" spans="1:30">
      <c r="A2941" s="189" t="s">
        <v>19130</v>
      </c>
      <c r="B2941" s="189" t="s">
        <v>19131</v>
      </c>
      <c r="C2941" s="154">
        <v>43830</v>
      </c>
      <c r="D2941" s="155">
        <v>1.0366</v>
      </c>
      <c r="E2941" s="155">
        <v>1.1025</v>
      </c>
      <c r="F2941" s="156">
        <v>3.8602586373272497E-2</v>
      </c>
      <c r="G2941" s="154">
        <v>43829</v>
      </c>
      <c r="H2941" s="155">
        <v>1.0362</v>
      </c>
      <c r="I2941" s="156">
        <v>4.1844387370493203</v>
      </c>
      <c r="J2941" s="152" t="s">
        <v>19132</v>
      </c>
      <c r="K2941" s="156">
        <v>8.6897750313790004E-2</v>
      </c>
      <c r="L2941" s="156">
        <v>0.44419445301381599</v>
      </c>
      <c r="M2941" s="185">
        <v>0.86669289376059599</v>
      </c>
      <c r="N2941" s="156">
        <v>1.90906648267622</v>
      </c>
      <c r="O2941" s="156">
        <v>4.1844387370493203</v>
      </c>
      <c r="P2941" s="152" t="s">
        <v>19132</v>
      </c>
      <c r="Q2941" s="156">
        <v>8.3530637553646994</v>
      </c>
      <c r="R2941" s="152" t="s">
        <v>19133</v>
      </c>
      <c r="S2941" s="157">
        <v>0</v>
      </c>
      <c r="T2941" s="152"/>
      <c r="U2941" s="156">
        <v>10.47865114</v>
      </c>
      <c r="V2941" s="152" t="s">
        <v>174</v>
      </c>
      <c r="W2941" s="152" t="s">
        <v>95</v>
      </c>
      <c r="X2941" s="155">
        <v>7.6972520000000003E-4</v>
      </c>
      <c r="Y2941" s="152" t="s">
        <v>159</v>
      </c>
      <c r="Z2941" s="154">
        <v>42909</v>
      </c>
      <c r="AA2941" s="153" t="s">
        <v>4326</v>
      </c>
      <c r="AB2941" s="152" t="s">
        <v>1939</v>
      </c>
      <c r="AC2941" s="152" t="s">
        <v>209</v>
      </c>
      <c r="AD2941" s="152" t="s">
        <v>177</v>
      </c>
    </row>
    <row r="2942" spans="1:30">
      <c r="A2942" s="189" t="s">
        <v>19134</v>
      </c>
      <c r="B2942" s="189" t="s">
        <v>19135</v>
      </c>
      <c r="C2942" s="154">
        <v>43830</v>
      </c>
      <c r="D2942" s="155">
        <v>0.93889999999999996</v>
      </c>
      <c r="E2942" s="155">
        <v>0.93889999999999996</v>
      </c>
      <c r="F2942" s="156">
        <v>0.127972699157511</v>
      </c>
      <c r="G2942" s="154">
        <v>43829</v>
      </c>
      <c r="H2942" s="155">
        <v>0.93769999999999998</v>
      </c>
      <c r="I2942" s="156">
        <v>4.1833111407012797</v>
      </c>
      <c r="J2942" s="152" t="s">
        <v>19136</v>
      </c>
      <c r="K2942" s="156">
        <v>0.68632707774798496</v>
      </c>
      <c r="L2942" s="156">
        <v>1.7336656192436799</v>
      </c>
      <c r="M2942" s="185">
        <v>2.7355290513185202</v>
      </c>
      <c r="N2942" s="156">
        <v>3.6885698509111</v>
      </c>
      <c r="O2942" s="156">
        <v>4.1833111407012797</v>
      </c>
      <c r="P2942" s="152" t="s">
        <v>19136</v>
      </c>
      <c r="Q2942" s="157">
        <v>0</v>
      </c>
      <c r="R2942" s="152"/>
      <c r="S2942" s="157">
        <v>0</v>
      </c>
      <c r="T2942" s="152"/>
      <c r="U2942" s="156">
        <v>-6.11</v>
      </c>
      <c r="V2942" s="152" t="s">
        <v>163</v>
      </c>
      <c r="W2942" s="152" t="s">
        <v>95</v>
      </c>
      <c r="X2942" s="155">
        <v>2.9080262799999999E-2</v>
      </c>
      <c r="Y2942" s="152" t="s">
        <v>159</v>
      </c>
      <c r="Z2942" s="154">
        <v>43213</v>
      </c>
      <c r="AA2942" s="153" t="s">
        <v>4326</v>
      </c>
      <c r="AB2942" s="152" t="s">
        <v>606</v>
      </c>
      <c r="AC2942" s="152" t="s">
        <v>250</v>
      </c>
      <c r="AD2942" s="152" t="s">
        <v>165</v>
      </c>
    </row>
    <row r="2943" spans="1:30">
      <c r="A2943" s="189" t="s">
        <v>19137</v>
      </c>
      <c r="B2943" s="189" t="s">
        <v>19138</v>
      </c>
      <c r="C2943" s="154">
        <v>43830</v>
      </c>
      <c r="D2943" s="155">
        <v>1.1457999999999999</v>
      </c>
      <c r="E2943" s="155">
        <v>1.3574999999999999</v>
      </c>
      <c r="F2943" s="156">
        <v>1.7458100558644399E-2</v>
      </c>
      <c r="G2943" s="154">
        <v>43829</v>
      </c>
      <c r="H2943" s="155">
        <v>1.1456</v>
      </c>
      <c r="I2943" s="156">
        <v>4.1823182660084397</v>
      </c>
      <c r="J2943" s="152" t="s">
        <v>19139</v>
      </c>
      <c r="K2943" s="156">
        <v>0.166098435177889</v>
      </c>
      <c r="L2943" s="156">
        <v>0.43828892005608699</v>
      </c>
      <c r="M2943" s="185">
        <v>0.90556197513868297</v>
      </c>
      <c r="N2943" s="156">
        <v>2.00245120625378</v>
      </c>
      <c r="O2943" s="156">
        <v>4.1823182660084397</v>
      </c>
      <c r="P2943" s="152" t="s">
        <v>19139</v>
      </c>
      <c r="Q2943" s="156">
        <v>10.269921909523401</v>
      </c>
      <c r="R2943" s="152" t="s">
        <v>19140</v>
      </c>
      <c r="S2943" s="156">
        <v>10.8509485732814</v>
      </c>
      <c r="T2943" s="152" t="s">
        <v>19141</v>
      </c>
      <c r="U2943" s="156">
        <v>36.745730160000001</v>
      </c>
      <c r="V2943" s="152" t="s">
        <v>157</v>
      </c>
      <c r="W2943" s="152" t="s">
        <v>158</v>
      </c>
      <c r="X2943" s="155">
        <v>0.46554488939999999</v>
      </c>
      <c r="Y2943" s="152" t="s">
        <v>159</v>
      </c>
      <c r="Z2943" s="154">
        <v>41173</v>
      </c>
      <c r="AA2943" s="153" t="s">
        <v>4326</v>
      </c>
      <c r="AB2943" s="152" t="s">
        <v>577</v>
      </c>
      <c r="AC2943" s="152" t="s">
        <v>314</v>
      </c>
      <c r="AD2943" s="152" t="s">
        <v>181</v>
      </c>
    </row>
    <row r="2944" spans="1:30">
      <c r="A2944" s="189" t="s">
        <v>19142</v>
      </c>
      <c r="B2944" s="189" t="s">
        <v>19143</v>
      </c>
      <c r="C2944" s="154">
        <v>43830</v>
      </c>
      <c r="D2944" s="155">
        <v>1.0469999999999999</v>
      </c>
      <c r="E2944" s="155">
        <v>1.355</v>
      </c>
      <c r="F2944" s="156">
        <v>0</v>
      </c>
      <c r="G2944" s="154">
        <v>43829</v>
      </c>
      <c r="H2944" s="155">
        <v>1.0469999999999999</v>
      </c>
      <c r="I2944" s="156">
        <v>4.1802840523518396</v>
      </c>
      <c r="J2944" s="152" t="s">
        <v>19144</v>
      </c>
      <c r="K2944" s="156">
        <v>9.5602294455058107E-2</v>
      </c>
      <c r="L2944" s="156">
        <v>0.47984644913626601</v>
      </c>
      <c r="M2944" s="185">
        <v>0.57568837970432796</v>
      </c>
      <c r="N2944" s="156">
        <v>1.35139167298718</v>
      </c>
      <c r="O2944" s="156">
        <v>4.1802840523518396</v>
      </c>
      <c r="P2944" s="152" t="s">
        <v>19144</v>
      </c>
      <c r="Q2944" s="156">
        <v>11.5723073613146</v>
      </c>
      <c r="R2944" s="152" t="s">
        <v>19145</v>
      </c>
      <c r="S2944" s="156">
        <v>12.7865126972633</v>
      </c>
      <c r="T2944" s="152" t="s">
        <v>19146</v>
      </c>
      <c r="U2944" s="156">
        <v>28.313115497076002</v>
      </c>
      <c r="V2944" s="152" t="s">
        <v>174</v>
      </c>
      <c r="W2944" s="152" t="s">
        <v>158</v>
      </c>
      <c r="X2944" s="155">
        <v>0.17177176220000001</v>
      </c>
      <c r="Y2944" s="152" t="s">
        <v>159</v>
      </c>
      <c r="Z2944" s="154">
        <v>41974</v>
      </c>
      <c r="AA2944" s="153" t="s">
        <v>4326</v>
      </c>
      <c r="AB2944" s="152" t="s">
        <v>1120</v>
      </c>
      <c r="AC2944" s="152" t="s">
        <v>200</v>
      </c>
      <c r="AD2944" s="152" t="s">
        <v>185</v>
      </c>
    </row>
    <row r="2945" spans="1:30">
      <c r="A2945" s="189" t="s">
        <v>19147</v>
      </c>
      <c r="B2945" s="189" t="s">
        <v>19148</v>
      </c>
      <c r="C2945" s="154">
        <v>43830</v>
      </c>
      <c r="D2945" s="155">
        <v>1.0114000000000001</v>
      </c>
      <c r="E2945" s="155">
        <v>1.0434000000000001</v>
      </c>
      <c r="F2945" s="156">
        <v>1.97784810126422E-2</v>
      </c>
      <c r="G2945" s="154">
        <v>43829</v>
      </c>
      <c r="H2945" s="155">
        <v>1.0112000000000001</v>
      </c>
      <c r="I2945" s="156">
        <v>4.1743009683538004</v>
      </c>
      <c r="J2945" s="152" t="s">
        <v>19149</v>
      </c>
      <c r="K2945" s="156">
        <v>0.10887855092547501</v>
      </c>
      <c r="L2945" s="156">
        <v>0.35718145797268402</v>
      </c>
      <c r="M2945" s="185">
        <v>0.90059686714368703</v>
      </c>
      <c r="N2945" s="156">
        <v>1.8261097580015699</v>
      </c>
      <c r="O2945" s="156">
        <v>4.1743009683538004</v>
      </c>
      <c r="P2945" s="152" t="s">
        <v>19149</v>
      </c>
      <c r="Q2945" s="157">
        <v>0</v>
      </c>
      <c r="R2945" s="152"/>
      <c r="S2945" s="157">
        <v>0</v>
      </c>
      <c r="T2945" s="152"/>
      <c r="U2945" s="156">
        <v>4.3513972799999996</v>
      </c>
      <c r="V2945" s="152" t="s">
        <v>163</v>
      </c>
      <c r="W2945" s="152" t="s">
        <v>95</v>
      </c>
      <c r="X2945" s="155">
        <v>9.0969790158000006</v>
      </c>
      <c r="Y2945" s="152" t="s">
        <v>159</v>
      </c>
      <c r="Z2945" s="154">
        <v>43441</v>
      </c>
      <c r="AA2945" s="153" t="s">
        <v>4326</v>
      </c>
      <c r="AB2945" s="152" t="s">
        <v>948</v>
      </c>
      <c r="AC2945" s="152" t="s">
        <v>223</v>
      </c>
      <c r="AD2945" s="152" t="s">
        <v>165</v>
      </c>
    </row>
    <row r="2946" spans="1:30">
      <c r="A2946" s="189" t="s">
        <v>19150</v>
      </c>
      <c r="B2946" s="189" t="s">
        <v>19151</v>
      </c>
      <c r="C2946" s="154">
        <v>43830</v>
      </c>
      <c r="D2946" s="155">
        <v>1.0780000000000001</v>
      </c>
      <c r="E2946" s="155">
        <v>1.1259999999999999</v>
      </c>
      <c r="F2946" s="156">
        <v>0</v>
      </c>
      <c r="G2946" s="154">
        <v>43829</v>
      </c>
      <c r="H2946" s="155">
        <v>1.0780000000000001</v>
      </c>
      <c r="I2946" s="156">
        <v>4.1710989824237004</v>
      </c>
      <c r="J2946" s="152" t="s">
        <v>19152</v>
      </c>
      <c r="K2946" s="156">
        <v>0</v>
      </c>
      <c r="L2946" s="156">
        <v>0.27511843276938103</v>
      </c>
      <c r="M2946" s="185">
        <v>0.81374932855865301</v>
      </c>
      <c r="N2946" s="156">
        <v>1.90855927601811</v>
      </c>
      <c r="O2946" s="156">
        <v>4.1710989824237004</v>
      </c>
      <c r="P2946" s="152" t="s">
        <v>19152</v>
      </c>
      <c r="Q2946" s="156">
        <v>12.608957999999999</v>
      </c>
      <c r="R2946" s="152" t="s">
        <v>19153</v>
      </c>
      <c r="S2946" s="157">
        <v>0</v>
      </c>
      <c r="T2946" s="152"/>
      <c r="U2946" s="156">
        <v>12.608957999999999</v>
      </c>
      <c r="V2946" s="152" t="s">
        <v>157</v>
      </c>
      <c r="W2946" s="152" t="s">
        <v>95</v>
      </c>
      <c r="X2946" s="155">
        <v>3.5984916397000002</v>
      </c>
      <c r="Y2946" s="152" t="s">
        <v>159</v>
      </c>
      <c r="Z2946" s="154">
        <v>42950</v>
      </c>
      <c r="AA2946" s="153" t="s">
        <v>4326</v>
      </c>
      <c r="AB2946" s="152" t="s">
        <v>257</v>
      </c>
      <c r="AC2946" s="152" t="s">
        <v>200</v>
      </c>
      <c r="AD2946" s="152" t="s">
        <v>173</v>
      </c>
    </row>
    <row r="2947" spans="1:30">
      <c r="A2947" s="189" t="s">
        <v>2302</v>
      </c>
      <c r="B2947" s="189" t="s">
        <v>2303</v>
      </c>
      <c r="C2947" s="154">
        <v>43830</v>
      </c>
      <c r="D2947" s="155">
        <v>1.0324</v>
      </c>
      <c r="E2947" s="155">
        <v>1.1344000000000001</v>
      </c>
      <c r="F2947" s="156">
        <v>6.7849180963456199E-2</v>
      </c>
      <c r="G2947" s="154">
        <v>43826</v>
      </c>
      <c r="H2947" s="155">
        <v>1.0317000000000001</v>
      </c>
      <c r="I2947" s="156">
        <v>4.1704554438950199</v>
      </c>
      <c r="J2947" s="152" t="s">
        <v>19154</v>
      </c>
      <c r="K2947" s="156">
        <v>0.14550392860608699</v>
      </c>
      <c r="L2947" s="156">
        <v>0.60417072695381102</v>
      </c>
      <c r="M2947" s="185">
        <v>1.1165816933194801</v>
      </c>
      <c r="N2947" s="156">
        <v>2.1417420395461102</v>
      </c>
      <c r="O2947" s="156">
        <v>4.1704554438950199</v>
      </c>
      <c r="P2947" s="152" t="s">
        <v>19154</v>
      </c>
      <c r="Q2947" s="156">
        <v>11.6696491186839</v>
      </c>
      <c r="R2947" s="152" t="s">
        <v>19155</v>
      </c>
      <c r="S2947" s="157">
        <v>0</v>
      </c>
      <c r="T2947" s="152"/>
      <c r="U2947" s="156">
        <v>14.03704568</v>
      </c>
      <c r="V2947" s="152" t="s">
        <v>174</v>
      </c>
      <c r="W2947" s="152" t="s">
        <v>95</v>
      </c>
      <c r="X2947" s="155">
        <v>14.666633663300001</v>
      </c>
      <c r="Y2947" s="152" t="s">
        <v>159</v>
      </c>
      <c r="Z2947" s="154">
        <v>42814</v>
      </c>
      <c r="AA2947" s="153" t="s">
        <v>4326</v>
      </c>
      <c r="AB2947" s="152" t="s">
        <v>5583</v>
      </c>
      <c r="AC2947" s="152" t="s">
        <v>196</v>
      </c>
      <c r="AD2947" s="152" t="s">
        <v>247</v>
      </c>
    </row>
    <row r="2948" spans="1:30">
      <c r="A2948" s="189" t="s">
        <v>2335</v>
      </c>
      <c r="B2948" s="189" t="s">
        <v>2336</v>
      </c>
      <c r="C2948" s="154">
        <v>43830</v>
      </c>
      <c r="D2948" s="155">
        <v>1.012</v>
      </c>
      <c r="E2948" s="155">
        <v>1.0845</v>
      </c>
      <c r="F2948" s="156">
        <v>1.9766752322580999E-2</v>
      </c>
      <c r="G2948" s="154">
        <v>43829</v>
      </c>
      <c r="H2948" s="155">
        <v>1.0118</v>
      </c>
      <c r="I2948" s="156">
        <v>4.1660908831923598</v>
      </c>
      <c r="J2948" s="152" t="s">
        <v>19156</v>
      </c>
      <c r="K2948" s="156">
        <v>0.15835312747427099</v>
      </c>
      <c r="L2948" s="156">
        <v>0.64510421005817398</v>
      </c>
      <c r="M2948" s="185">
        <v>1.04512540177062</v>
      </c>
      <c r="N2948" s="156">
        <v>2.1760034357613298</v>
      </c>
      <c r="O2948" s="156">
        <v>4.1660908831923598</v>
      </c>
      <c r="P2948" s="152" t="s">
        <v>19156</v>
      </c>
      <c r="Q2948" s="157">
        <v>0</v>
      </c>
      <c r="R2948" s="152"/>
      <c r="S2948" s="157">
        <v>0</v>
      </c>
      <c r="T2948" s="152"/>
      <c r="U2948" s="156">
        <v>8.7099507999999908</v>
      </c>
      <c r="V2948" s="152" t="s">
        <v>174</v>
      </c>
      <c r="W2948" s="152" t="s">
        <v>95</v>
      </c>
      <c r="X2948" s="155">
        <v>30.281677464600001</v>
      </c>
      <c r="Y2948" s="152" t="s">
        <v>159</v>
      </c>
      <c r="Z2948" s="154">
        <v>43161</v>
      </c>
      <c r="AA2948" s="153" t="s">
        <v>4326</v>
      </c>
      <c r="AB2948" s="152" t="s">
        <v>2337</v>
      </c>
      <c r="AC2948" s="152" t="s">
        <v>446</v>
      </c>
      <c r="AD2948" s="152" t="s">
        <v>207</v>
      </c>
    </row>
    <row r="2949" spans="1:30">
      <c r="A2949" s="189" t="s">
        <v>19157</v>
      </c>
      <c r="B2949" s="189" t="s">
        <v>19158</v>
      </c>
      <c r="C2949" s="154">
        <v>43830</v>
      </c>
      <c r="D2949" s="155">
        <v>1.0759000000000001</v>
      </c>
      <c r="E2949" s="155">
        <v>1.0759000000000001</v>
      </c>
      <c r="F2949" s="156">
        <v>1.85925443896977E-2</v>
      </c>
      <c r="G2949" s="154">
        <v>43829</v>
      </c>
      <c r="H2949" s="155">
        <v>1.0757000000000001</v>
      </c>
      <c r="I2949" s="156">
        <v>4.1630361119179202</v>
      </c>
      <c r="J2949" s="152" t="s">
        <v>19159</v>
      </c>
      <c r="K2949" s="156">
        <v>0.148934189704928</v>
      </c>
      <c r="L2949" s="156">
        <v>0.70198427555223297</v>
      </c>
      <c r="M2949" s="185">
        <v>1.01398929677966</v>
      </c>
      <c r="N2949" s="156">
        <v>2.2427064525325502</v>
      </c>
      <c r="O2949" s="156">
        <v>4.1630361119179202</v>
      </c>
      <c r="P2949" s="152" t="s">
        <v>19159</v>
      </c>
      <c r="Q2949" s="157">
        <v>0</v>
      </c>
      <c r="R2949" s="152"/>
      <c r="S2949" s="157">
        <v>0</v>
      </c>
      <c r="T2949" s="152"/>
      <c r="U2949" s="156">
        <v>7.5900000000000096</v>
      </c>
      <c r="V2949" s="152" t="s">
        <v>157</v>
      </c>
      <c r="W2949" s="152" t="s">
        <v>95</v>
      </c>
      <c r="X2949" s="155">
        <v>0.1131745696</v>
      </c>
      <c r="Y2949" s="152" t="s">
        <v>159</v>
      </c>
      <c r="Z2949" s="154">
        <v>43328</v>
      </c>
      <c r="AA2949" s="153" t="s">
        <v>4326</v>
      </c>
      <c r="AB2949" s="152" t="s">
        <v>5617</v>
      </c>
      <c r="AC2949" s="152" t="s">
        <v>234</v>
      </c>
      <c r="AD2949" s="152" t="s">
        <v>173</v>
      </c>
    </row>
    <row r="2950" spans="1:30">
      <c r="A2950" s="189" t="s">
        <v>9176</v>
      </c>
      <c r="B2950" s="189" t="s">
        <v>9177</v>
      </c>
      <c r="C2950" s="154">
        <v>43830</v>
      </c>
      <c r="D2950" s="155">
        <v>1.1759999999999999</v>
      </c>
      <c r="E2950" s="155">
        <v>1.1759999999999999</v>
      </c>
      <c r="F2950" s="156">
        <v>8.5106382978714007E-2</v>
      </c>
      <c r="G2950" s="154">
        <v>43829</v>
      </c>
      <c r="H2950" s="155">
        <v>1.175</v>
      </c>
      <c r="I2950" s="156">
        <v>4.1629760850309996</v>
      </c>
      <c r="J2950" s="152" t="s">
        <v>12614</v>
      </c>
      <c r="K2950" s="156">
        <v>0.17035775127768299</v>
      </c>
      <c r="L2950" s="156">
        <v>0.59880239520957201</v>
      </c>
      <c r="M2950" s="185">
        <v>0.85763293310463196</v>
      </c>
      <c r="N2950" s="156">
        <v>1.90641247833622</v>
      </c>
      <c r="O2950" s="156">
        <v>4.1629760850309996</v>
      </c>
      <c r="P2950" s="152" t="s">
        <v>12614</v>
      </c>
      <c r="Q2950" s="156">
        <v>10.9433962264151</v>
      </c>
      <c r="R2950" s="152" t="s">
        <v>12615</v>
      </c>
      <c r="S2950" s="156">
        <v>17.835671342685401</v>
      </c>
      <c r="T2950" s="152" t="s">
        <v>12616</v>
      </c>
      <c r="U2950" s="156">
        <v>17.600000000000001</v>
      </c>
      <c r="V2950" s="152" t="s">
        <v>163</v>
      </c>
      <c r="W2950" s="152" t="s">
        <v>166</v>
      </c>
      <c r="X2950" s="155">
        <v>3.3461173983000001</v>
      </c>
      <c r="Y2950" s="152" t="s">
        <v>159</v>
      </c>
      <c r="Z2950" s="154">
        <v>42607</v>
      </c>
      <c r="AA2950" s="153" t="s">
        <v>4326</v>
      </c>
      <c r="AB2950" s="152" t="s">
        <v>327</v>
      </c>
      <c r="AC2950" s="152" t="s">
        <v>240</v>
      </c>
      <c r="AD2950" s="152" t="s">
        <v>185</v>
      </c>
    </row>
    <row r="2951" spans="1:30">
      <c r="A2951" s="189" t="s">
        <v>2202</v>
      </c>
      <c r="B2951" s="189" t="s">
        <v>2203</v>
      </c>
      <c r="C2951" s="154">
        <v>43830</v>
      </c>
      <c r="D2951" s="155">
        <v>1.0412999999999999</v>
      </c>
      <c r="E2951" s="155">
        <v>1.0918000000000001</v>
      </c>
      <c r="F2951" s="156">
        <v>3.8428283216439998E-2</v>
      </c>
      <c r="G2951" s="154">
        <v>43826</v>
      </c>
      <c r="H2951" s="155">
        <v>1.0408999999999999</v>
      </c>
      <c r="I2951" s="156">
        <v>4.1627144876335898</v>
      </c>
      <c r="J2951" s="152" t="s">
        <v>19160</v>
      </c>
      <c r="K2951" s="156">
        <v>0.20207852193995099</v>
      </c>
      <c r="L2951" s="156">
        <v>0.45340536368898399</v>
      </c>
      <c r="M2951" s="185">
        <v>0.95988632810758001</v>
      </c>
      <c r="N2951" s="156">
        <v>2.1483487922406899</v>
      </c>
      <c r="O2951" s="156">
        <v>4.1627144876335898</v>
      </c>
      <c r="P2951" s="152" t="s">
        <v>19160</v>
      </c>
      <c r="Q2951" s="156">
        <v>9.3532565517241402</v>
      </c>
      <c r="R2951" s="152" t="s">
        <v>19161</v>
      </c>
      <c r="S2951" s="157">
        <v>0</v>
      </c>
      <c r="T2951" s="152"/>
      <c r="U2951" s="156">
        <v>9.4079331799999899</v>
      </c>
      <c r="V2951" s="152" t="s">
        <v>174</v>
      </c>
      <c r="W2951" s="152" t="s">
        <v>95</v>
      </c>
      <c r="X2951" s="155">
        <v>25.8873146486</v>
      </c>
      <c r="Y2951" s="152" t="s">
        <v>159</v>
      </c>
      <c r="Z2951" s="154">
        <v>43096</v>
      </c>
      <c r="AA2951" s="153" t="s">
        <v>4326</v>
      </c>
      <c r="AB2951" s="152" t="s">
        <v>2062</v>
      </c>
      <c r="AC2951" s="152" t="s">
        <v>196</v>
      </c>
      <c r="AD2951" s="152" t="s">
        <v>207</v>
      </c>
    </row>
    <row r="2952" spans="1:30">
      <c r="A2952" s="189" t="s">
        <v>19162</v>
      </c>
      <c r="B2952" s="189" t="s">
        <v>19163</v>
      </c>
      <c r="C2952" s="154">
        <v>43830</v>
      </c>
      <c r="D2952" s="155">
        <v>1.0333000000000001</v>
      </c>
      <c r="E2952" s="155">
        <v>1.3182</v>
      </c>
      <c r="F2952" s="156">
        <v>1.93592101442462E-2</v>
      </c>
      <c r="G2952" s="154">
        <v>43829</v>
      </c>
      <c r="H2952" s="155">
        <v>1.0330999999999999</v>
      </c>
      <c r="I2952" s="156">
        <v>4.1625431023217203</v>
      </c>
      <c r="J2952" s="152" t="s">
        <v>19164</v>
      </c>
      <c r="K2952" s="156">
        <v>0.12596899224805999</v>
      </c>
      <c r="L2952" s="156">
        <v>0.52369020920426301</v>
      </c>
      <c r="M2952" s="185">
        <v>1.0542081684812701</v>
      </c>
      <c r="N2952" s="156">
        <v>2.1921341943235499</v>
      </c>
      <c r="O2952" s="156">
        <v>4.1625431023217203</v>
      </c>
      <c r="P2952" s="152" t="s">
        <v>19164</v>
      </c>
      <c r="Q2952" s="156">
        <v>12.888972193307699</v>
      </c>
      <c r="R2952" s="152" t="s">
        <v>19165</v>
      </c>
      <c r="S2952" s="156">
        <v>15.5606255204049</v>
      </c>
      <c r="T2952" s="152" t="s">
        <v>19166</v>
      </c>
      <c r="U2952" s="156">
        <v>34.733226960000003</v>
      </c>
      <c r="V2952" s="152" t="s">
        <v>163</v>
      </c>
      <c r="W2952" s="152" t="s">
        <v>166</v>
      </c>
      <c r="X2952" s="155">
        <v>1.9645249300000001E-2</v>
      </c>
      <c r="Y2952" s="152" t="s">
        <v>159</v>
      </c>
      <c r="Z2952" s="154">
        <v>41170</v>
      </c>
      <c r="AA2952" s="153" t="s">
        <v>4326</v>
      </c>
      <c r="AB2952" s="152" t="s">
        <v>2167</v>
      </c>
      <c r="AC2952" s="152" t="s">
        <v>378</v>
      </c>
      <c r="AD2952" s="152" t="s">
        <v>207</v>
      </c>
    </row>
    <row r="2953" spans="1:30">
      <c r="A2953" s="189" t="s">
        <v>19167</v>
      </c>
      <c r="B2953" s="189" t="s">
        <v>19168</v>
      </c>
      <c r="C2953" s="154">
        <v>43830</v>
      </c>
      <c r="D2953" s="155">
        <v>1.0116000000000001</v>
      </c>
      <c r="E2953" s="155">
        <v>1.0566</v>
      </c>
      <c r="F2953" s="156">
        <v>1.9774569903095202E-2</v>
      </c>
      <c r="G2953" s="154">
        <v>43829</v>
      </c>
      <c r="H2953" s="155">
        <v>1.0114000000000001</v>
      </c>
      <c r="I2953" s="156">
        <v>4.16225782092042</v>
      </c>
      <c r="J2953" s="152" t="s">
        <v>19169</v>
      </c>
      <c r="K2953" s="156">
        <v>9.8951118147629802E-2</v>
      </c>
      <c r="L2953" s="156">
        <v>0.32572525867343299</v>
      </c>
      <c r="M2953" s="185">
        <v>0.89099229217314002</v>
      </c>
      <c r="N2953" s="156">
        <v>1.9607442334929399</v>
      </c>
      <c r="O2953" s="156">
        <v>4.16225782092042</v>
      </c>
      <c r="P2953" s="152" t="s">
        <v>19169</v>
      </c>
      <c r="Q2953" s="157">
        <v>0</v>
      </c>
      <c r="R2953" s="152"/>
      <c r="S2953" s="157">
        <v>0</v>
      </c>
      <c r="T2953" s="152"/>
      <c r="U2953" s="156">
        <v>5.7583289599999903</v>
      </c>
      <c r="V2953" s="152" t="s">
        <v>163</v>
      </c>
      <c r="W2953" s="152" t="s">
        <v>95</v>
      </c>
      <c r="X2953" s="155">
        <v>65.4809528384</v>
      </c>
      <c r="Y2953" s="152" t="s">
        <v>159</v>
      </c>
      <c r="Z2953" s="154">
        <v>43346</v>
      </c>
      <c r="AA2953" s="153" t="s">
        <v>4326</v>
      </c>
      <c r="AB2953" s="152" t="s">
        <v>961</v>
      </c>
      <c r="AC2953" s="152" t="s">
        <v>184</v>
      </c>
      <c r="AD2953" s="152" t="s">
        <v>338</v>
      </c>
    </row>
    <row r="2954" spans="1:30">
      <c r="A2954" s="189" t="s">
        <v>2214</v>
      </c>
      <c r="B2954" s="189" t="s">
        <v>2215</v>
      </c>
      <c r="C2954" s="154">
        <v>43830</v>
      </c>
      <c r="D2954" s="155">
        <v>1.1268</v>
      </c>
      <c r="E2954" s="155">
        <v>1.1633</v>
      </c>
      <c r="F2954" s="156">
        <v>5.3276505061264398E-2</v>
      </c>
      <c r="G2954" s="154">
        <v>43826</v>
      </c>
      <c r="H2954" s="155">
        <v>1.1262000000000001</v>
      </c>
      <c r="I2954" s="156">
        <v>4.1609000268408396</v>
      </c>
      <c r="J2954" s="152" t="s">
        <v>19170</v>
      </c>
      <c r="K2954" s="156">
        <v>0.24911032028470001</v>
      </c>
      <c r="L2954" s="156">
        <v>0.47258136424432201</v>
      </c>
      <c r="M2954" s="185">
        <v>1.0220636680655999</v>
      </c>
      <c r="N2954" s="156">
        <v>2.1299826115837499</v>
      </c>
      <c r="O2954" s="156">
        <v>4.1609000268408396</v>
      </c>
      <c r="P2954" s="152" t="s">
        <v>19170</v>
      </c>
      <c r="Q2954" s="156">
        <v>12.6687679860641</v>
      </c>
      <c r="R2954" s="152" t="s">
        <v>19171</v>
      </c>
      <c r="S2954" s="156">
        <v>14.1266914616214</v>
      </c>
      <c r="T2954" s="152" t="s">
        <v>19172</v>
      </c>
      <c r="U2954" s="156">
        <v>16.420637960000001</v>
      </c>
      <c r="V2954" s="152" t="s">
        <v>174</v>
      </c>
      <c r="W2954" s="152" t="s">
        <v>189</v>
      </c>
      <c r="X2954" s="155">
        <v>30.5237517262</v>
      </c>
      <c r="Y2954" s="152" t="s">
        <v>159</v>
      </c>
      <c r="Z2954" s="154">
        <v>42333</v>
      </c>
      <c r="AA2954" s="153" t="s">
        <v>4326</v>
      </c>
      <c r="AB2954" s="152" t="s">
        <v>1392</v>
      </c>
      <c r="AC2954" s="152" t="s">
        <v>195</v>
      </c>
      <c r="AD2954" s="152" t="s">
        <v>1867</v>
      </c>
    </row>
    <row r="2955" spans="1:30">
      <c r="A2955" s="189" t="s">
        <v>2331</v>
      </c>
      <c r="B2955" s="189" t="s">
        <v>2332</v>
      </c>
      <c r="C2955" s="154">
        <v>43830</v>
      </c>
      <c r="D2955" s="155">
        <v>1.0414000000000001</v>
      </c>
      <c r="E2955" s="155">
        <v>1.1172</v>
      </c>
      <c r="F2955" s="156">
        <v>3.8424591738725998E-2</v>
      </c>
      <c r="G2955" s="154">
        <v>43829</v>
      </c>
      <c r="H2955" s="155">
        <v>1.0409999999999999</v>
      </c>
      <c r="I2955" s="156">
        <v>4.1588986719300998</v>
      </c>
      <c r="J2955" s="152" t="s">
        <v>19173</v>
      </c>
      <c r="K2955" s="156">
        <v>0.27924891670679503</v>
      </c>
      <c r="L2955" s="156">
        <v>0.62808000773022299</v>
      </c>
      <c r="M2955" s="185">
        <v>1.2739660878016099</v>
      </c>
      <c r="N2955" s="156">
        <v>2.34176511437644</v>
      </c>
      <c r="O2955" s="156">
        <v>4.1588986719300998</v>
      </c>
      <c r="P2955" s="152" t="s">
        <v>19173</v>
      </c>
      <c r="Q2955" s="156">
        <v>10.3681359049894</v>
      </c>
      <c r="R2955" s="152" t="s">
        <v>19174</v>
      </c>
      <c r="S2955" s="157">
        <v>0</v>
      </c>
      <c r="T2955" s="152"/>
      <c r="U2955" s="156">
        <v>12.22157642</v>
      </c>
      <c r="V2955" s="152" t="s">
        <v>157</v>
      </c>
      <c r="W2955" s="152" t="s">
        <v>95</v>
      </c>
      <c r="X2955" s="155">
        <v>67.721425649300002</v>
      </c>
      <c r="Y2955" s="152" t="s">
        <v>159</v>
      </c>
      <c r="Z2955" s="154">
        <v>42936</v>
      </c>
      <c r="AA2955" s="153" t="s">
        <v>4326</v>
      </c>
      <c r="AB2955" s="152" t="s">
        <v>1682</v>
      </c>
      <c r="AC2955" s="152" t="s">
        <v>511</v>
      </c>
      <c r="AD2955" s="152" t="s">
        <v>221</v>
      </c>
    </row>
    <row r="2956" spans="1:30">
      <c r="A2956" s="189" t="s">
        <v>2304</v>
      </c>
      <c r="B2956" s="189" t="s">
        <v>2305</v>
      </c>
      <c r="C2956" s="154">
        <v>43830</v>
      </c>
      <c r="D2956" s="155">
        <v>1.1027</v>
      </c>
      <c r="E2956" s="155">
        <v>1.1156999999999999</v>
      </c>
      <c r="F2956" s="156">
        <v>1.8140589569171799E-2</v>
      </c>
      <c r="G2956" s="154">
        <v>43829</v>
      </c>
      <c r="H2956" s="155">
        <v>1.1025</v>
      </c>
      <c r="I2956" s="156">
        <v>4.1560404269387199</v>
      </c>
      <c r="J2956" s="152" t="s">
        <v>19175</v>
      </c>
      <c r="K2956" s="156">
        <v>0.163502588790987</v>
      </c>
      <c r="L2956" s="156">
        <v>0.60213484171152198</v>
      </c>
      <c r="M2956" s="185">
        <v>1.1744196715295001</v>
      </c>
      <c r="N2956" s="156">
        <v>2.2912801484230001</v>
      </c>
      <c r="O2956" s="156">
        <v>4.1560404269387199</v>
      </c>
      <c r="P2956" s="152" t="s">
        <v>19175</v>
      </c>
      <c r="Q2956" s="156">
        <v>11.580200307792801</v>
      </c>
      <c r="R2956" s="152" t="s">
        <v>19176</v>
      </c>
      <c r="S2956" s="157">
        <v>0</v>
      </c>
      <c r="T2956" s="152"/>
      <c r="U2956" s="156">
        <v>11.70174568</v>
      </c>
      <c r="V2956" s="152" t="s">
        <v>157</v>
      </c>
      <c r="W2956" s="152" t="s">
        <v>95</v>
      </c>
      <c r="X2956" s="155">
        <v>475.11756941229999</v>
      </c>
      <c r="Y2956" s="152" t="s">
        <v>159</v>
      </c>
      <c r="Z2956" s="154">
        <v>42909</v>
      </c>
      <c r="AA2956" s="153" t="s">
        <v>4326</v>
      </c>
      <c r="AB2956" s="152" t="s">
        <v>2306</v>
      </c>
      <c r="AC2956" s="152" t="s">
        <v>196</v>
      </c>
      <c r="AD2956" s="152" t="s">
        <v>181</v>
      </c>
    </row>
    <row r="2957" spans="1:30">
      <c r="A2957" s="189" t="s">
        <v>2258</v>
      </c>
      <c r="B2957" s="189" t="s">
        <v>2259</v>
      </c>
      <c r="C2957" s="154">
        <v>43830</v>
      </c>
      <c r="D2957" s="155">
        <v>1.0577000000000001</v>
      </c>
      <c r="E2957" s="155">
        <v>1.125</v>
      </c>
      <c r="F2957" s="156">
        <v>9.4553706505342196E-3</v>
      </c>
      <c r="G2957" s="154">
        <v>43829</v>
      </c>
      <c r="H2957" s="155">
        <v>1.0576000000000001</v>
      </c>
      <c r="I2957" s="156">
        <v>4.15530003300755</v>
      </c>
      <c r="J2957" s="152" t="s">
        <v>19177</v>
      </c>
      <c r="K2957" s="156">
        <v>0.198938992042441</v>
      </c>
      <c r="L2957" s="156">
        <v>0.54182509505704801</v>
      </c>
      <c r="M2957" s="185">
        <v>1.0984058942261901</v>
      </c>
      <c r="N2957" s="156">
        <v>2.3805916722851799</v>
      </c>
      <c r="O2957" s="156">
        <v>4.15530003300755</v>
      </c>
      <c r="P2957" s="152" t="s">
        <v>19177</v>
      </c>
      <c r="Q2957" s="156">
        <v>11.395130908443001</v>
      </c>
      <c r="R2957" s="152" t="s">
        <v>19178</v>
      </c>
      <c r="S2957" s="156">
        <v>12.317876965901201</v>
      </c>
      <c r="T2957" s="152" t="s">
        <v>19179</v>
      </c>
      <c r="U2957" s="156">
        <v>12.98055244</v>
      </c>
      <c r="V2957" s="152" t="s">
        <v>157</v>
      </c>
      <c r="W2957" s="152" t="s">
        <v>158</v>
      </c>
      <c r="X2957" s="155">
        <v>337.96276431619998</v>
      </c>
      <c r="Y2957" s="152" t="s">
        <v>159</v>
      </c>
      <c r="Z2957" s="154">
        <v>42709</v>
      </c>
      <c r="AA2957" s="153" t="s">
        <v>4326</v>
      </c>
      <c r="AB2957" s="152" t="s">
        <v>5597</v>
      </c>
      <c r="AC2957" s="152" t="s">
        <v>284</v>
      </c>
      <c r="AD2957" s="152" t="s">
        <v>173</v>
      </c>
    </row>
    <row r="2958" spans="1:30">
      <c r="A2958" s="189" t="s">
        <v>2899</v>
      </c>
      <c r="B2958" s="189" t="s">
        <v>2900</v>
      </c>
      <c r="C2958" s="154">
        <v>43830</v>
      </c>
      <c r="D2958" s="155">
        <v>1.1180000000000001</v>
      </c>
      <c r="E2958" s="155">
        <v>1.5309999999999999</v>
      </c>
      <c r="F2958" s="156">
        <v>8.9525514771720202E-2</v>
      </c>
      <c r="G2958" s="154">
        <v>43829</v>
      </c>
      <c r="H2958" s="155">
        <v>1.117</v>
      </c>
      <c r="I2958" s="156">
        <v>4.1552214512893002</v>
      </c>
      <c r="J2958" s="152" t="s">
        <v>19180</v>
      </c>
      <c r="K2958" s="156">
        <v>0.44923629829291201</v>
      </c>
      <c r="L2958" s="156">
        <v>1.35992747053492</v>
      </c>
      <c r="M2958" s="185">
        <v>1.91429745422742</v>
      </c>
      <c r="N2958" s="156">
        <v>3.0414601910483698</v>
      </c>
      <c r="O2958" s="156">
        <v>4.1552214512893002</v>
      </c>
      <c r="P2958" s="152" t="s">
        <v>19180</v>
      </c>
      <c r="Q2958" s="156">
        <v>11.261355314012</v>
      </c>
      <c r="R2958" s="152" t="s">
        <v>19181</v>
      </c>
      <c r="S2958" s="156">
        <v>16.3228727187023</v>
      </c>
      <c r="T2958" s="152" t="s">
        <v>19182</v>
      </c>
      <c r="U2958" s="156">
        <v>59.299906999999997</v>
      </c>
      <c r="V2958" s="152" t="s">
        <v>157</v>
      </c>
      <c r="W2958" s="152" t="s">
        <v>166</v>
      </c>
      <c r="X2958" s="155">
        <v>10.4344558355</v>
      </c>
      <c r="Y2958" s="152" t="s">
        <v>159</v>
      </c>
      <c r="Z2958" s="154">
        <v>41242</v>
      </c>
      <c r="AA2958" s="153" t="s">
        <v>4326</v>
      </c>
      <c r="AB2958" s="152" t="s">
        <v>529</v>
      </c>
      <c r="AC2958" s="152" t="s">
        <v>161</v>
      </c>
      <c r="AD2958" s="152" t="s">
        <v>177</v>
      </c>
    </row>
    <row r="2959" spans="1:30">
      <c r="A2959" s="189" t="s">
        <v>2413</v>
      </c>
      <c r="B2959" s="189" t="s">
        <v>2414</v>
      </c>
      <c r="C2959" s="154">
        <v>43830</v>
      </c>
      <c r="D2959" s="155">
        <v>1.3588</v>
      </c>
      <c r="E2959" s="155">
        <v>1.4467000000000001</v>
      </c>
      <c r="F2959" s="156">
        <v>5.8910162002930401E-2</v>
      </c>
      <c r="G2959" s="154">
        <v>43829</v>
      </c>
      <c r="H2959" s="155">
        <v>1.3580000000000001</v>
      </c>
      <c r="I2959" s="156">
        <v>4.15394049075989</v>
      </c>
      <c r="J2959" s="152" t="s">
        <v>19183</v>
      </c>
      <c r="K2959" s="156">
        <v>0.206489675516211</v>
      </c>
      <c r="L2959" s="156">
        <v>0.71899785041879205</v>
      </c>
      <c r="M2959" s="185">
        <v>1.4105408411664999</v>
      </c>
      <c r="N2959" s="156">
        <v>2.51224720715128</v>
      </c>
      <c r="O2959" s="156">
        <v>4.15394049075989</v>
      </c>
      <c r="P2959" s="152" t="s">
        <v>19183</v>
      </c>
      <c r="Q2959" s="156">
        <v>9.2507812272836603</v>
      </c>
      <c r="R2959" s="152" t="s">
        <v>19184</v>
      </c>
      <c r="S2959" s="156">
        <v>12.6461306903078</v>
      </c>
      <c r="T2959" s="152" t="s">
        <v>19185</v>
      </c>
      <c r="U2959" s="156">
        <v>13.0854506</v>
      </c>
      <c r="V2959" s="152" t="s">
        <v>163</v>
      </c>
      <c r="W2959" s="152" t="s">
        <v>189</v>
      </c>
      <c r="X2959" s="155">
        <v>0.53956717389999997</v>
      </c>
      <c r="Y2959" s="152" t="s">
        <v>159</v>
      </c>
      <c r="Z2959" s="154">
        <v>42696</v>
      </c>
      <c r="AA2959" s="153" t="s">
        <v>4326</v>
      </c>
      <c r="AB2959" s="152" t="s">
        <v>1359</v>
      </c>
      <c r="AC2959" s="152" t="s">
        <v>175</v>
      </c>
      <c r="AD2959" s="152" t="s">
        <v>229</v>
      </c>
    </row>
    <row r="2960" spans="1:30">
      <c r="A2960" s="189" t="s">
        <v>2196</v>
      </c>
      <c r="B2960" s="189" t="s">
        <v>2197</v>
      </c>
      <c r="C2960" s="154">
        <v>43830</v>
      </c>
      <c r="D2960" s="155">
        <v>1.0407999999999999</v>
      </c>
      <c r="E2960" s="155">
        <v>1.0876999999999999</v>
      </c>
      <c r="F2960" s="156">
        <v>2.8832292167233299E-2</v>
      </c>
      <c r="G2960" s="154">
        <v>43829</v>
      </c>
      <c r="H2960" s="155">
        <v>1.0405</v>
      </c>
      <c r="I2960" s="156">
        <v>4.1538443761629402</v>
      </c>
      <c r="J2960" s="152" t="s">
        <v>19186</v>
      </c>
      <c r="K2960" s="156">
        <v>0.16360311808297001</v>
      </c>
      <c r="L2960" s="156">
        <v>0.424546507140106</v>
      </c>
      <c r="M2960" s="185">
        <v>0.91137680415343003</v>
      </c>
      <c r="N2960" s="156">
        <v>2.0592214510726099</v>
      </c>
      <c r="O2960" s="156">
        <v>4.1538443761629402</v>
      </c>
      <c r="P2960" s="152" t="s">
        <v>19186</v>
      </c>
      <c r="Q2960" s="157">
        <v>0</v>
      </c>
      <c r="R2960" s="152"/>
      <c r="S2960" s="157">
        <v>0</v>
      </c>
      <c r="T2960" s="152"/>
      <c r="U2960" s="156">
        <v>8.9767558399999992</v>
      </c>
      <c r="V2960" s="152" t="s">
        <v>163</v>
      </c>
      <c r="W2960" s="152" t="s">
        <v>95</v>
      </c>
      <c r="X2960" s="155">
        <v>18.5071820342</v>
      </c>
      <c r="Y2960" s="152" t="s">
        <v>159</v>
      </c>
      <c r="Z2960" s="154">
        <v>43165</v>
      </c>
      <c r="AA2960" s="153" t="s">
        <v>4326</v>
      </c>
      <c r="AB2960" s="152" t="s">
        <v>1567</v>
      </c>
      <c r="AC2960" s="152" t="s">
        <v>228</v>
      </c>
      <c r="AD2960" s="152" t="s">
        <v>483</v>
      </c>
    </row>
    <row r="2961" spans="1:30">
      <c r="A2961" s="189" t="s">
        <v>2192</v>
      </c>
      <c r="B2961" s="189" t="s">
        <v>2193</v>
      </c>
      <c r="C2961" s="154">
        <v>43830</v>
      </c>
      <c r="D2961" s="155">
        <v>1.0255000000000001</v>
      </c>
      <c r="E2961" s="155">
        <v>1.0866</v>
      </c>
      <c r="F2961" s="156">
        <v>3.9020583357732903E-2</v>
      </c>
      <c r="G2961" s="154">
        <v>43826</v>
      </c>
      <c r="H2961" s="155">
        <v>1.0250999999999999</v>
      </c>
      <c r="I2961" s="156">
        <v>4.1531356243948698</v>
      </c>
      <c r="J2961" s="152" t="s">
        <v>19187</v>
      </c>
      <c r="K2961" s="156">
        <v>0.22478498827208299</v>
      </c>
      <c r="L2961" s="156">
        <v>0.42107324716019701</v>
      </c>
      <c r="M2961" s="185">
        <v>0.86512548275517598</v>
      </c>
      <c r="N2961" s="156">
        <v>1.8956390344266101</v>
      </c>
      <c r="O2961" s="156">
        <v>4.1531356243948698</v>
      </c>
      <c r="P2961" s="152" t="s">
        <v>19187</v>
      </c>
      <c r="Q2961" s="157">
        <v>0</v>
      </c>
      <c r="R2961" s="152"/>
      <c r="S2961" s="157">
        <v>0</v>
      </c>
      <c r="T2961" s="152"/>
      <c r="U2961" s="156">
        <v>8.7825787999999996</v>
      </c>
      <c r="V2961" s="152" t="s">
        <v>174</v>
      </c>
      <c r="W2961" s="152" t="s">
        <v>95</v>
      </c>
      <c r="X2961" s="155">
        <v>33.596543246499998</v>
      </c>
      <c r="Y2961" s="152" t="s">
        <v>159</v>
      </c>
      <c r="Z2961" s="154">
        <v>43189</v>
      </c>
      <c r="AA2961" s="153" t="s">
        <v>4326</v>
      </c>
      <c r="AB2961" s="152" t="s">
        <v>600</v>
      </c>
      <c r="AC2961" s="152" t="s">
        <v>261</v>
      </c>
      <c r="AD2961" s="152" t="s">
        <v>247</v>
      </c>
    </row>
    <row r="2962" spans="1:30">
      <c r="A2962" s="189" t="s">
        <v>19188</v>
      </c>
      <c r="B2962" s="189" t="s">
        <v>19189</v>
      </c>
      <c r="C2962" s="154">
        <v>43830</v>
      </c>
      <c r="D2962" s="155">
        <v>1.1042000000000001</v>
      </c>
      <c r="E2962" s="155">
        <v>1.1761999999999999</v>
      </c>
      <c r="F2962" s="156">
        <v>6.3434526506568598E-2</v>
      </c>
      <c r="G2962" s="154">
        <v>43829</v>
      </c>
      <c r="H2962" s="155">
        <v>1.1034999999999999</v>
      </c>
      <c r="I2962" s="156">
        <v>4.1530983960111696</v>
      </c>
      <c r="J2962" s="152" t="s">
        <v>19190</v>
      </c>
      <c r="K2962" s="156">
        <v>0.29064486830153402</v>
      </c>
      <c r="L2962" s="156">
        <v>0.61964643703298505</v>
      </c>
      <c r="M2962" s="185">
        <v>0.941613740392652</v>
      </c>
      <c r="N2962" s="156">
        <v>1.44246105409499</v>
      </c>
      <c r="O2962" s="156">
        <v>4.1530983960111696</v>
      </c>
      <c r="P2962" s="152" t="s">
        <v>19190</v>
      </c>
      <c r="Q2962" s="156">
        <v>2.1620350498841199</v>
      </c>
      <c r="R2962" s="152" t="s">
        <v>19191</v>
      </c>
      <c r="S2962" s="157">
        <v>0</v>
      </c>
      <c r="T2962" s="152"/>
      <c r="U2962" s="156">
        <v>1.37538738</v>
      </c>
      <c r="V2962" s="152" t="s">
        <v>157</v>
      </c>
      <c r="W2962" s="152" t="s">
        <v>95</v>
      </c>
      <c r="X2962" s="155">
        <v>8.6936775199999997E-2</v>
      </c>
      <c r="Y2962" s="152" t="s">
        <v>159</v>
      </c>
      <c r="Z2962" s="154">
        <v>42839</v>
      </c>
      <c r="AA2962" s="153" t="s">
        <v>4326</v>
      </c>
      <c r="AB2962" s="152" t="s">
        <v>1897</v>
      </c>
      <c r="AC2962" s="152" t="s">
        <v>341</v>
      </c>
      <c r="AD2962" s="152" t="s">
        <v>162</v>
      </c>
    </row>
    <row r="2963" spans="1:30">
      <c r="A2963" s="189" t="s">
        <v>2174</v>
      </c>
      <c r="B2963" s="189" t="s">
        <v>2175</v>
      </c>
      <c r="C2963" s="154">
        <v>43830</v>
      </c>
      <c r="D2963" s="155">
        <v>1.0193000000000001</v>
      </c>
      <c r="E2963" s="155">
        <v>1.1346000000000001</v>
      </c>
      <c r="F2963" s="156">
        <v>1.9625159454438101E-2</v>
      </c>
      <c r="G2963" s="154">
        <v>43829</v>
      </c>
      <c r="H2963" s="155">
        <v>1.0190999999999999</v>
      </c>
      <c r="I2963" s="156">
        <v>4.1510445044580901</v>
      </c>
      <c r="J2963" s="152" t="s">
        <v>19192</v>
      </c>
      <c r="K2963" s="156">
        <v>0.12770137524557701</v>
      </c>
      <c r="L2963" s="156">
        <v>0.37419990152634403</v>
      </c>
      <c r="M2963" s="185">
        <v>0.91133446058950895</v>
      </c>
      <c r="N2963" s="156">
        <v>1.96536733713022</v>
      </c>
      <c r="O2963" s="156">
        <v>4.1510445044580901</v>
      </c>
      <c r="P2963" s="152" t="s">
        <v>19192</v>
      </c>
      <c r="Q2963" s="156">
        <v>11.741255774326699</v>
      </c>
      <c r="R2963" s="152" t="s">
        <v>19193</v>
      </c>
      <c r="S2963" s="156">
        <v>13.9421666533347</v>
      </c>
      <c r="T2963" s="152" t="s">
        <v>19194</v>
      </c>
      <c r="U2963" s="156">
        <v>13.95356087</v>
      </c>
      <c r="V2963" s="152" t="s">
        <v>174</v>
      </c>
      <c r="W2963" s="152" t="s">
        <v>189</v>
      </c>
      <c r="X2963" s="155">
        <v>15.526481369500001</v>
      </c>
      <c r="Y2963" s="152" t="s">
        <v>159</v>
      </c>
      <c r="Z2963" s="154">
        <v>42733</v>
      </c>
      <c r="AA2963" s="153" t="s">
        <v>4326</v>
      </c>
      <c r="AB2963" s="152" t="s">
        <v>2176</v>
      </c>
      <c r="AC2963" s="152" t="s">
        <v>240</v>
      </c>
      <c r="AD2963" s="152" t="s">
        <v>272</v>
      </c>
    </row>
    <row r="2964" spans="1:30">
      <c r="A2964" s="189" t="s">
        <v>857</v>
      </c>
      <c r="B2964" s="189" t="s">
        <v>858</v>
      </c>
      <c r="C2964" s="154">
        <v>43830</v>
      </c>
      <c r="D2964" s="155">
        <v>1.145</v>
      </c>
      <c r="E2964" s="155">
        <v>1.631</v>
      </c>
      <c r="F2964" s="156">
        <v>8.7412587412603396E-2</v>
      </c>
      <c r="G2964" s="154">
        <v>43829</v>
      </c>
      <c r="H2964" s="155">
        <v>1.1439999999999999</v>
      </c>
      <c r="I2964" s="156">
        <v>4.1508229830754999</v>
      </c>
      <c r="J2964" s="152" t="s">
        <v>625</v>
      </c>
      <c r="K2964" s="156">
        <v>0.17497812773403901</v>
      </c>
      <c r="L2964" s="156">
        <v>0.42855960371369201</v>
      </c>
      <c r="M2964" s="185">
        <v>0.85411774462207601</v>
      </c>
      <c r="N2964" s="156">
        <v>1.85126607809896</v>
      </c>
      <c r="O2964" s="156">
        <v>4.1508229830754999</v>
      </c>
      <c r="P2964" s="152" t="s">
        <v>625</v>
      </c>
      <c r="Q2964" s="156">
        <v>10.850951546054</v>
      </c>
      <c r="R2964" s="152" t="s">
        <v>699</v>
      </c>
      <c r="S2964" s="156">
        <v>13.478529656775301</v>
      </c>
      <c r="T2964" s="152" t="s">
        <v>6570</v>
      </c>
      <c r="U2964" s="156">
        <v>70.224058499999998</v>
      </c>
      <c r="V2964" s="152" t="s">
        <v>157</v>
      </c>
      <c r="W2964" s="152" t="s">
        <v>166</v>
      </c>
      <c r="X2964" s="155">
        <v>22.269600846700001</v>
      </c>
      <c r="Y2964" s="152" t="s">
        <v>159</v>
      </c>
      <c r="Z2964" s="154">
        <v>40570</v>
      </c>
      <c r="AA2964" s="153" t="s">
        <v>4326</v>
      </c>
      <c r="AB2964" s="152" t="s">
        <v>860</v>
      </c>
      <c r="AC2964" s="152" t="s">
        <v>266</v>
      </c>
      <c r="AD2964" s="152" t="s">
        <v>173</v>
      </c>
    </row>
    <row r="2965" spans="1:30">
      <c r="A2965" s="189" t="s">
        <v>4098</v>
      </c>
      <c r="B2965" s="189" t="s">
        <v>4099</v>
      </c>
      <c r="C2965" s="154">
        <v>43830</v>
      </c>
      <c r="D2965" s="155">
        <v>1.0081</v>
      </c>
      <c r="E2965" s="155">
        <v>1.1004</v>
      </c>
      <c r="F2965" s="156">
        <v>0.139068242773427</v>
      </c>
      <c r="G2965" s="154">
        <v>43826</v>
      </c>
      <c r="H2965" s="155">
        <v>1.0066999999999999</v>
      </c>
      <c r="I2965" s="156">
        <v>4.1506628066541698</v>
      </c>
      <c r="J2965" s="152" t="s">
        <v>4150</v>
      </c>
      <c r="K2965" s="156">
        <v>0.188829258596698</v>
      </c>
      <c r="L2965" s="156">
        <v>0.29847776340662002</v>
      </c>
      <c r="M2965" s="185">
        <v>0.99863755899953399</v>
      </c>
      <c r="N2965" s="156">
        <v>2.23558571357013</v>
      </c>
      <c r="O2965" s="156">
        <v>4.1506628066541698</v>
      </c>
      <c r="P2965" s="152" t="s">
        <v>4150</v>
      </c>
      <c r="Q2965" s="156">
        <v>10.242357905288101</v>
      </c>
      <c r="R2965" s="152" t="s">
        <v>6987</v>
      </c>
      <c r="S2965" s="156">
        <v>12.1347650769388</v>
      </c>
      <c r="T2965" s="152" t="s">
        <v>6988</v>
      </c>
      <c r="U2965" s="156">
        <v>10.03784497</v>
      </c>
      <c r="V2965" s="152" t="s">
        <v>174</v>
      </c>
      <c r="W2965" s="152" t="s">
        <v>197</v>
      </c>
      <c r="X2965" s="155">
        <v>1.6499550746</v>
      </c>
      <c r="Y2965" s="152" t="s">
        <v>159</v>
      </c>
      <c r="Z2965" s="154">
        <v>42669</v>
      </c>
      <c r="AA2965" s="153" t="s">
        <v>4326</v>
      </c>
      <c r="AB2965" s="152" t="s">
        <v>4100</v>
      </c>
      <c r="AC2965" s="152" t="s">
        <v>524</v>
      </c>
      <c r="AD2965" s="152" t="s">
        <v>276</v>
      </c>
    </row>
    <row r="2966" spans="1:30">
      <c r="A2966" s="189" t="s">
        <v>19195</v>
      </c>
      <c r="B2966" s="189" t="s">
        <v>19196</v>
      </c>
      <c r="C2966" s="154">
        <v>43830</v>
      </c>
      <c r="D2966" s="155">
        <v>1.0575000000000001</v>
      </c>
      <c r="E2966" s="155">
        <v>1.1248</v>
      </c>
      <c r="F2966" s="156">
        <v>0</v>
      </c>
      <c r="G2966" s="154">
        <v>43829</v>
      </c>
      <c r="H2966" s="155">
        <v>1.0575000000000001</v>
      </c>
      <c r="I2966" s="156">
        <v>4.1457303053500096</v>
      </c>
      <c r="J2966" s="152" t="s">
        <v>19197</v>
      </c>
      <c r="K2966" s="156">
        <v>0.189483657034592</v>
      </c>
      <c r="L2966" s="156">
        <v>0.54192812321734796</v>
      </c>
      <c r="M2966" s="185">
        <v>1.06981659144469</v>
      </c>
      <c r="N2966" s="156">
        <v>2.33185445110158</v>
      </c>
      <c r="O2966" s="156">
        <v>4.1457303053500096</v>
      </c>
      <c r="P2966" s="152" t="s">
        <v>19197</v>
      </c>
      <c r="Q2966" s="156">
        <v>11.395654524929901</v>
      </c>
      <c r="R2966" s="152" t="s">
        <v>19198</v>
      </c>
      <c r="S2966" s="156">
        <v>12.2851607852883</v>
      </c>
      <c r="T2966" s="152" t="s">
        <v>19199</v>
      </c>
      <c r="U2966" s="156">
        <v>12.95887175</v>
      </c>
      <c r="V2966" s="152" t="s">
        <v>157</v>
      </c>
      <c r="W2966" s="152" t="s">
        <v>186</v>
      </c>
      <c r="X2966" s="155">
        <v>2.6615664399999999E-2</v>
      </c>
      <c r="Y2966" s="152" t="s">
        <v>159</v>
      </c>
      <c r="Z2966" s="154">
        <v>42709</v>
      </c>
      <c r="AA2966" s="153" t="s">
        <v>4326</v>
      </c>
      <c r="AB2966" s="152" t="s">
        <v>5597</v>
      </c>
      <c r="AC2966" s="152" t="s">
        <v>284</v>
      </c>
      <c r="AD2966" s="152" t="s">
        <v>173</v>
      </c>
    </row>
    <row r="2967" spans="1:30">
      <c r="A2967" s="189" t="s">
        <v>2391</v>
      </c>
      <c r="B2967" s="189" t="s">
        <v>2392</v>
      </c>
      <c r="C2967" s="154">
        <v>43830</v>
      </c>
      <c r="D2967" s="155">
        <v>1.0225</v>
      </c>
      <c r="E2967" s="155">
        <v>1.0575000000000001</v>
      </c>
      <c r="F2967" s="156">
        <v>5.87141598982295E-2</v>
      </c>
      <c r="G2967" s="154">
        <v>43829</v>
      </c>
      <c r="H2967" s="155">
        <v>1.0219</v>
      </c>
      <c r="I2967" s="156">
        <v>4.1438539513827397</v>
      </c>
      <c r="J2967" s="152" t="s">
        <v>19200</v>
      </c>
      <c r="K2967" s="156">
        <v>0.21562285602273401</v>
      </c>
      <c r="L2967" s="156">
        <v>0.688052362354033</v>
      </c>
      <c r="M2967" s="185">
        <v>1.2304642343232499</v>
      </c>
      <c r="N2967" s="156">
        <v>2.3981625795284098</v>
      </c>
      <c r="O2967" s="156">
        <v>4.1438539513827397</v>
      </c>
      <c r="P2967" s="152" t="s">
        <v>19200</v>
      </c>
      <c r="Q2967" s="157">
        <v>0</v>
      </c>
      <c r="R2967" s="152"/>
      <c r="S2967" s="157">
        <v>0</v>
      </c>
      <c r="T2967" s="152"/>
      <c r="U2967" s="156">
        <v>5.82057</v>
      </c>
      <c r="V2967" s="152" t="s">
        <v>157</v>
      </c>
      <c r="W2967" s="152" t="s">
        <v>95</v>
      </c>
      <c r="X2967" s="155">
        <v>91.227496263500001</v>
      </c>
      <c r="Y2967" s="152" t="s">
        <v>159</v>
      </c>
      <c r="Z2967" s="154">
        <v>43356</v>
      </c>
      <c r="AA2967" s="153" t="s">
        <v>4326</v>
      </c>
      <c r="AB2967" s="152" t="s">
        <v>2393</v>
      </c>
      <c r="AC2967" s="152" t="s">
        <v>511</v>
      </c>
      <c r="AD2967" s="152" t="s">
        <v>170</v>
      </c>
    </row>
    <row r="2968" spans="1:30">
      <c r="A2968" s="189" t="s">
        <v>19201</v>
      </c>
      <c r="B2968" s="189" t="s">
        <v>19202</v>
      </c>
      <c r="C2968" s="154">
        <v>43830</v>
      </c>
      <c r="D2968" s="155">
        <v>1.0558000000000001</v>
      </c>
      <c r="E2968" s="155">
        <v>1.0758000000000001</v>
      </c>
      <c r="F2968" s="156">
        <v>3.7900322152763698E-2</v>
      </c>
      <c r="G2968" s="154">
        <v>43829</v>
      </c>
      <c r="H2968" s="155">
        <v>1.0553999999999999</v>
      </c>
      <c r="I2968" s="156">
        <v>4.1430864357585202</v>
      </c>
      <c r="J2968" s="152" t="s">
        <v>19203</v>
      </c>
      <c r="K2968" s="156">
        <v>0.208807896734999</v>
      </c>
      <c r="L2968" s="156">
        <v>0.75388872984065003</v>
      </c>
      <c r="M2968" s="185">
        <v>1.2660497130710899</v>
      </c>
      <c r="N2968" s="156">
        <v>2.3557764719805299</v>
      </c>
      <c r="O2968" s="156">
        <v>4.1430864357585202</v>
      </c>
      <c r="P2968" s="152" t="s">
        <v>19203</v>
      </c>
      <c r="Q2968" s="156">
        <v>6.6504450014861902</v>
      </c>
      <c r="R2968" s="152" t="s">
        <v>19204</v>
      </c>
      <c r="S2968" s="157">
        <v>0</v>
      </c>
      <c r="T2968" s="152"/>
      <c r="U2968" s="156">
        <v>7.6422941400000202</v>
      </c>
      <c r="V2968" s="152" t="s">
        <v>157</v>
      </c>
      <c r="W2968" s="152" t="s">
        <v>95</v>
      </c>
      <c r="X2968" s="155">
        <v>1.0487256999999999E-3</v>
      </c>
      <c r="Y2968" s="152" t="s">
        <v>159</v>
      </c>
      <c r="Z2968" s="154">
        <v>42956</v>
      </c>
      <c r="AA2968" s="153" t="s">
        <v>4326</v>
      </c>
      <c r="AB2968" s="152" t="s">
        <v>216</v>
      </c>
      <c r="AC2968" s="152" t="s">
        <v>217</v>
      </c>
      <c r="AD2968" s="152" t="s">
        <v>170</v>
      </c>
    </row>
    <row r="2969" spans="1:30">
      <c r="A2969" s="189" t="s">
        <v>19205</v>
      </c>
      <c r="B2969" s="189" t="s">
        <v>19206</v>
      </c>
      <c r="C2969" s="154">
        <v>43830</v>
      </c>
      <c r="D2969" s="155">
        <v>1.0509999999999999</v>
      </c>
      <c r="E2969" s="155">
        <v>1.1220000000000001</v>
      </c>
      <c r="F2969" s="156">
        <v>0</v>
      </c>
      <c r="G2969" s="154">
        <v>43829</v>
      </c>
      <c r="H2969" s="155">
        <v>1.0509999999999999</v>
      </c>
      <c r="I2969" s="156">
        <v>4.1430673294173097</v>
      </c>
      <c r="J2969" s="152" t="s">
        <v>19207</v>
      </c>
      <c r="K2969" s="156">
        <v>9.5238095238071696E-2</v>
      </c>
      <c r="L2969" s="156">
        <v>0.47801147227531599</v>
      </c>
      <c r="M2969" s="185">
        <v>0.96064399612295204</v>
      </c>
      <c r="N2969" s="156">
        <v>2.3369332034702901</v>
      </c>
      <c r="O2969" s="156">
        <v>4.1430673294173097</v>
      </c>
      <c r="P2969" s="152" t="s">
        <v>19207</v>
      </c>
      <c r="Q2969" s="156">
        <v>10.861739843349</v>
      </c>
      <c r="R2969" s="152" t="s">
        <v>19208</v>
      </c>
      <c r="S2969" s="157">
        <v>0</v>
      </c>
      <c r="T2969" s="152"/>
      <c r="U2969" s="156">
        <v>12.640399499999999</v>
      </c>
      <c r="V2969" s="152" t="s">
        <v>157</v>
      </c>
      <c r="W2969" s="152" t="s">
        <v>95</v>
      </c>
      <c r="X2969" s="155">
        <v>7.7734529E-3</v>
      </c>
      <c r="Y2969" s="152" t="s">
        <v>159</v>
      </c>
      <c r="Z2969" s="154">
        <v>42874</v>
      </c>
      <c r="AA2969" s="153" t="s">
        <v>4326</v>
      </c>
      <c r="AB2969" s="152" t="s">
        <v>257</v>
      </c>
      <c r="AC2969" s="152" t="s">
        <v>200</v>
      </c>
      <c r="AD2969" s="152" t="s">
        <v>229</v>
      </c>
    </row>
    <row r="2970" spans="1:30">
      <c r="A2970" s="189" t="s">
        <v>2449</v>
      </c>
      <c r="B2970" s="189" t="s">
        <v>2450</v>
      </c>
      <c r="C2970" s="154">
        <v>43830</v>
      </c>
      <c r="D2970" s="155">
        <v>1.1292</v>
      </c>
      <c r="E2970" s="155">
        <v>1.1292</v>
      </c>
      <c r="F2970" s="156">
        <v>5.3163211057942E-2</v>
      </c>
      <c r="G2970" s="154">
        <v>43829</v>
      </c>
      <c r="H2970" s="155">
        <v>1.1286</v>
      </c>
      <c r="I2970" s="156">
        <v>4.1409204094807697</v>
      </c>
      <c r="J2970" s="152" t="s">
        <v>19209</v>
      </c>
      <c r="K2970" s="156">
        <v>0.21299254526091199</v>
      </c>
      <c r="L2970" s="156">
        <v>0.73148974130240696</v>
      </c>
      <c r="M2970" s="185">
        <v>1.2100026888948701</v>
      </c>
      <c r="N2970" s="156">
        <v>2.2548220592230299</v>
      </c>
      <c r="O2970" s="156">
        <v>4.1409204094807697</v>
      </c>
      <c r="P2970" s="152" t="s">
        <v>19209</v>
      </c>
      <c r="Q2970" s="156">
        <v>11.5039004641059</v>
      </c>
      <c r="R2970" s="152" t="s">
        <v>19210</v>
      </c>
      <c r="S2970" s="157">
        <v>0</v>
      </c>
      <c r="T2970" s="152"/>
      <c r="U2970" s="156">
        <v>12.92</v>
      </c>
      <c r="V2970" s="152" t="s">
        <v>157</v>
      </c>
      <c r="W2970" s="152" t="s">
        <v>95</v>
      </c>
      <c r="X2970" s="155">
        <v>3.2236197435</v>
      </c>
      <c r="Y2970" s="152" t="s">
        <v>159</v>
      </c>
      <c r="Z2970" s="154">
        <v>42961</v>
      </c>
      <c r="AA2970" s="153" t="s">
        <v>4326</v>
      </c>
      <c r="AB2970" s="152" t="s">
        <v>2451</v>
      </c>
      <c r="AC2970" s="152" t="s">
        <v>171</v>
      </c>
      <c r="AD2970" s="152" t="s">
        <v>272</v>
      </c>
    </row>
    <row r="2971" spans="1:30">
      <c r="A2971" s="189" t="s">
        <v>19211</v>
      </c>
      <c r="B2971" s="189" t="s">
        <v>19212</v>
      </c>
      <c r="C2971" s="154">
        <v>43830</v>
      </c>
      <c r="D2971" s="155">
        <v>1.0416000000000001</v>
      </c>
      <c r="E2971" s="155">
        <v>1.0416000000000001</v>
      </c>
      <c r="F2971" s="156">
        <v>0.20202020202020099</v>
      </c>
      <c r="G2971" s="154">
        <v>43829</v>
      </c>
      <c r="H2971" s="155">
        <v>1.0395000000000001</v>
      </c>
      <c r="I2971" s="156">
        <v>4.1391721655669</v>
      </c>
      <c r="J2971" s="152" t="s">
        <v>19213</v>
      </c>
      <c r="K2971" s="156">
        <v>0.676589986468212</v>
      </c>
      <c r="L2971" s="156">
        <v>1.4512515827408301</v>
      </c>
      <c r="M2971" s="185">
        <v>1.5798712697483901</v>
      </c>
      <c r="N2971" s="156">
        <v>3.1389246460045599</v>
      </c>
      <c r="O2971" s="156">
        <v>4.1391721655669</v>
      </c>
      <c r="P2971" s="152" t="s">
        <v>19213</v>
      </c>
      <c r="Q2971" s="157">
        <v>0</v>
      </c>
      <c r="R2971" s="152"/>
      <c r="S2971" s="157">
        <v>0</v>
      </c>
      <c r="T2971" s="152"/>
      <c r="U2971" s="156">
        <v>4.1600000000000099</v>
      </c>
      <c r="V2971" s="152" t="s">
        <v>157</v>
      </c>
      <c r="W2971" s="152" t="s">
        <v>95</v>
      </c>
      <c r="X2971" s="155">
        <v>4.8380139999999999E-3</v>
      </c>
      <c r="Y2971" s="152" t="s">
        <v>159</v>
      </c>
      <c r="Z2971" s="154">
        <v>43460</v>
      </c>
      <c r="AA2971" s="153" t="s">
        <v>4326</v>
      </c>
      <c r="AB2971" s="152" t="s">
        <v>15926</v>
      </c>
      <c r="AC2971" s="152" t="s">
        <v>270</v>
      </c>
      <c r="AD2971" s="152" t="s">
        <v>185</v>
      </c>
    </row>
    <row r="2972" spans="1:30">
      <c r="A2972" s="189" t="s">
        <v>2350</v>
      </c>
      <c r="B2972" s="189" t="s">
        <v>2351</v>
      </c>
      <c r="C2972" s="154">
        <v>43830</v>
      </c>
      <c r="D2972" s="155">
        <v>1.0112000000000001</v>
      </c>
      <c r="E2972" s="155">
        <v>1.0906</v>
      </c>
      <c r="F2972" s="156">
        <v>2.96765258680661E-2</v>
      </c>
      <c r="G2972" s="154">
        <v>43829</v>
      </c>
      <c r="H2972" s="155">
        <v>1.0108999999999999</v>
      </c>
      <c r="I2972" s="156">
        <v>4.1370156462975904</v>
      </c>
      <c r="J2972" s="152" t="s">
        <v>19214</v>
      </c>
      <c r="K2972" s="156">
        <v>0.14855897791424799</v>
      </c>
      <c r="L2972" s="156">
        <v>0.626928052542574</v>
      </c>
      <c r="M2972" s="185">
        <v>1.0357612976166799</v>
      </c>
      <c r="N2972" s="156">
        <v>2.12979792858299</v>
      </c>
      <c r="O2972" s="156">
        <v>4.1370156462975904</v>
      </c>
      <c r="P2972" s="152" t="s">
        <v>19214</v>
      </c>
      <c r="Q2972" s="157">
        <v>0</v>
      </c>
      <c r="R2972" s="152"/>
      <c r="S2972" s="157">
        <v>0</v>
      </c>
      <c r="T2972" s="152"/>
      <c r="U2972" s="156">
        <v>9.3194163200000197</v>
      </c>
      <c r="V2972" s="152" t="s">
        <v>157</v>
      </c>
      <c r="W2972" s="152" t="s">
        <v>95</v>
      </c>
      <c r="X2972" s="155">
        <v>12.128056410499999</v>
      </c>
      <c r="Y2972" s="152" t="s">
        <v>159</v>
      </c>
      <c r="Z2972" s="154">
        <v>43129</v>
      </c>
      <c r="AA2972" s="153" t="s">
        <v>4326</v>
      </c>
      <c r="AB2972" s="152" t="s">
        <v>2314</v>
      </c>
      <c r="AC2972" s="152" t="s">
        <v>347</v>
      </c>
      <c r="AD2972" s="152" t="s">
        <v>177</v>
      </c>
    </row>
    <row r="2973" spans="1:30">
      <c r="A2973" s="189" t="s">
        <v>2209</v>
      </c>
      <c r="B2973" s="189" t="s">
        <v>2210</v>
      </c>
      <c r="C2973" s="154">
        <v>43830</v>
      </c>
      <c r="D2973" s="155">
        <v>1.0576000000000001</v>
      </c>
      <c r="E2973" s="155">
        <v>1.2318</v>
      </c>
      <c r="F2973" s="156">
        <v>-3.87908959027288E-5</v>
      </c>
      <c r="G2973" s="154">
        <v>43829</v>
      </c>
      <c r="H2973" s="155">
        <v>1.0705</v>
      </c>
      <c r="I2973" s="156">
        <v>4.1342419232453604</v>
      </c>
      <c r="J2973" s="152" t="s">
        <v>19215</v>
      </c>
      <c r="K2973" s="156">
        <v>0.15901803363205699</v>
      </c>
      <c r="L2973" s="156">
        <v>0.44094433697310298</v>
      </c>
      <c r="M2973" s="185">
        <v>0.92391882445198703</v>
      </c>
      <c r="N2973" s="156">
        <v>2.47941862636055</v>
      </c>
      <c r="O2973" s="156">
        <v>4.1342419232453604</v>
      </c>
      <c r="P2973" s="152" t="s">
        <v>19215</v>
      </c>
      <c r="Q2973" s="156">
        <v>9.3183364757001002</v>
      </c>
      <c r="R2973" s="152" t="s">
        <v>19216</v>
      </c>
      <c r="S2973" s="156">
        <v>11.163690428054</v>
      </c>
      <c r="T2973" s="152" t="s">
        <v>19217</v>
      </c>
      <c r="U2973" s="156">
        <v>24.848833920000001</v>
      </c>
      <c r="V2973" s="152" t="s">
        <v>157</v>
      </c>
      <c r="W2973" s="152" t="s">
        <v>166</v>
      </c>
      <c r="X2973" s="155">
        <v>10.370538853899999</v>
      </c>
      <c r="Y2973" s="152" t="s">
        <v>159</v>
      </c>
      <c r="Z2973" s="154">
        <v>41863</v>
      </c>
      <c r="AA2973" s="153" t="s">
        <v>4326</v>
      </c>
      <c r="AB2973" s="152" t="s">
        <v>2170</v>
      </c>
      <c r="AC2973" s="152" t="s">
        <v>211</v>
      </c>
      <c r="AD2973" s="152" t="s">
        <v>181</v>
      </c>
    </row>
    <row r="2974" spans="1:30">
      <c r="A2974" s="189" t="s">
        <v>19218</v>
      </c>
      <c r="B2974" s="189" t="s">
        <v>19219</v>
      </c>
      <c r="C2974" s="154">
        <v>43830</v>
      </c>
      <c r="D2974" s="155">
        <v>1.0860000000000001</v>
      </c>
      <c r="E2974" s="155">
        <v>1.1000000000000001</v>
      </c>
      <c r="F2974" s="156">
        <v>9.2165898617513606E-2</v>
      </c>
      <c r="G2974" s="154">
        <v>43826</v>
      </c>
      <c r="H2974" s="155">
        <v>1.085</v>
      </c>
      <c r="I2974" s="156">
        <v>4.1338626245588301</v>
      </c>
      <c r="J2974" s="152" t="s">
        <v>19220</v>
      </c>
      <c r="K2974" s="156">
        <v>0.36968576709795498</v>
      </c>
      <c r="L2974" s="156">
        <v>0.55555555555554803</v>
      </c>
      <c r="M2974" s="185">
        <v>0.74207926271566305</v>
      </c>
      <c r="N2974" s="156">
        <v>1.59023521534847</v>
      </c>
      <c r="O2974" s="156">
        <v>4.1338626245588301</v>
      </c>
      <c r="P2974" s="152" t="s">
        <v>19220</v>
      </c>
      <c r="Q2974" s="156">
        <v>7.3842383214116598</v>
      </c>
      <c r="R2974" s="152" t="s">
        <v>19221</v>
      </c>
      <c r="S2974" s="156">
        <v>9.9046089820359295</v>
      </c>
      <c r="T2974" s="152" t="s">
        <v>19222</v>
      </c>
      <c r="U2974" s="156">
        <v>10.124418199999999</v>
      </c>
      <c r="V2974" s="152" t="s">
        <v>174</v>
      </c>
      <c r="W2974" s="152" t="s">
        <v>166</v>
      </c>
      <c r="X2974" s="155">
        <v>0.3836242869</v>
      </c>
      <c r="Y2974" s="152" t="s">
        <v>159</v>
      </c>
      <c r="Z2974" s="154">
        <v>42494</v>
      </c>
      <c r="AA2974" s="153" t="s">
        <v>4326</v>
      </c>
      <c r="AB2974" s="152" t="s">
        <v>1771</v>
      </c>
      <c r="AC2974" s="152" t="s">
        <v>194</v>
      </c>
      <c r="AD2974" s="152" t="s">
        <v>177</v>
      </c>
    </row>
    <row r="2975" spans="1:30">
      <c r="A2975" s="189" t="s">
        <v>2422</v>
      </c>
      <c r="B2975" s="189" t="s">
        <v>2423</v>
      </c>
      <c r="C2975" s="154">
        <v>43830</v>
      </c>
      <c r="D2975" s="155">
        <v>1.0761000000000001</v>
      </c>
      <c r="E2975" s="155">
        <v>1.0761000000000001</v>
      </c>
      <c r="F2975" s="156">
        <v>1.85890882052215E-2</v>
      </c>
      <c r="G2975" s="154">
        <v>43829</v>
      </c>
      <c r="H2975" s="155">
        <v>1.0759000000000001</v>
      </c>
      <c r="I2975" s="156">
        <v>4.13199148442036</v>
      </c>
      <c r="J2975" s="152" t="s">
        <v>19223</v>
      </c>
      <c r="K2975" s="156">
        <v>0.158227848101269</v>
      </c>
      <c r="L2975" s="156">
        <v>0.70185289163391895</v>
      </c>
      <c r="M2975" s="185">
        <v>1.00431762718229</v>
      </c>
      <c r="N2975" s="156">
        <v>2.21314589665654</v>
      </c>
      <c r="O2975" s="156">
        <v>4.13199148442036</v>
      </c>
      <c r="P2975" s="152" t="s">
        <v>19223</v>
      </c>
      <c r="Q2975" s="157">
        <v>0</v>
      </c>
      <c r="R2975" s="152"/>
      <c r="S2975" s="157">
        <v>0</v>
      </c>
      <c r="T2975" s="152"/>
      <c r="U2975" s="156">
        <v>7.6100000000000101</v>
      </c>
      <c r="V2975" s="152" t="s">
        <v>157</v>
      </c>
      <c r="W2975" s="152" t="s">
        <v>95</v>
      </c>
      <c r="X2975" s="155">
        <v>1.6161630024</v>
      </c>
      <c r="Y2975" s="152" t="s">
        <v>159</v>
      </c>
      <c r="Z2975" s="154">
        <v>43328</v>
      </c>
      <c r="AA2975" s="153" t="s">
        <v>4326</v>
      </c>
      <c r="AB2975" s="152" t="s">
        <v>5617</v>
      </c>
      <c r="AC2975" s="152" t="s">
        <v>234</v>
      </c>
      <c r="AD2975" s="152" t="s">
        <v>173</v>
      </c>
    </row>
    <row r="2976" spans="1:30">
      <c r="A2976" s="189" t="s">
        <v>9178</v>
      </c>
      <c r="B2976" s="189" t="s">
        <v>9179</v>
      </c>
      <c r="C2976" s="154">
        <v>43830</v>
      </c>
      <c r="D2976" s="155">
        <v>1.0463</v>
      </c>
      <c r="E2976" s="155">
        <v>1.0984</v>
      </c>
      <c r="F2976" s="156">
        <v>2.8680688336527201E-2</v>
      </c>
      <c r="G2976" s="154">
        <v>43829</v>
      </c>
      <c r="H2976" s="155">
        <v>1.046</v>
      </c>
      <c r="I2976" s="156">
        <v>4.1301751592356899</v>
      </c>
      <c r="J2976" s="152" t="s">
        <v>12617</v>
      </c>
      <c r="K2976" s="156">
        <v>0.201110898295356</v>
      </c>
      <c r="L2976" s="156">
        <v>2.7496808406167301</v>
      </c>
      <c r="M2976" s="185">
        <v>4.3066493869006104</v>
      </c>
      <c r="N2976" s="156">
        <v>2.2276502198339001</v>
      </c>
      <c r="O2976" s="156">
        <v>4.1301751592356899</v>
      </c>
      <c r="P2976" s="152" t="s">
        <v>12617</v>
      </c>
      <c r="Q2976" s="156">
        <v>4.9150100457491597</v>
      </c>
      <c r="R2976" s="152" t="s">
        <v>12618</v>
      </c>
      <c r="S2976" s="157">
        <v>0</v>
      </c>
      <c r="T2976" s="152"/>
      <c r="U2976" s="156">
        <v>10.076828539999999</v>
      </c>
      <c r="V2976" s="152" t="s">
        <v>163</v>
      </c>
      <c r="W2976" s="152" t="s">
        <v>95</v>
      </c>
      <c r="X2976" s="155">
        <v>3.4206613198000002</v>
      </c>
      <c r="Y2976" s="152" t="s">
        <v>159</v>
      </c>
      <c r="Z2976" s="154">
        <v>42796</v>
      </c>
      <c r="AA2976" s="153" t="s">
        <v>4326</v>
      </c>
      <c r="AB2976" s="152" t="s">
        <v>11255</v>
      </c>
      <c r="AC2976" s="152" t="s">
        <v>238</v>
      </c>
      <c r="AD2976" s="152" t="s">
        <v>185</v>
      </c>
    </row>
    <row r="2977" spans="1:30">
      <c r="A2977" s="189" t="s">
        <v>9180</v>
      </c>
      <c r="B2977" s="189" t="s">
        <v>9181</v>
      </c>
      <c r="C2977" s="154">
        <v>43830</v>
      </c>
      <c r="D2977" s="155">
        <v>1.1879</v>
      </c>
      <c r="E2977" s="155">
        <v>1.1879</v>
      </c>
      <c r="F2977" s="156">
        <v>0.109556716669464</v>
      </c>
      <c r="G2977" s="154">
        <v>43829</v>
      </c>
      <c r="H2977" s="155">
        <v>1.1866000000000001</v>
      </c>
      <c r="I2977" s="156">
        <v>4.1286816269284596</v>
      </c>
      <c r="J2977" s="152" t="s">
        <v>12619</v>
      </c>
      <c r="K2977" s="156">
        <v>0.64390409217995903</v>
      </c>
      <c r="L2977" s="156">
        <v>2.1058965102286402</v>
      </c>
      <c r="M2977" s="185">
        <v>3.31361975995826</v>
      </c>
      <c r="N2977" s="156">
        <v>3.7286063569682102</v>
      </c>
      <c r="O2977" s="156">
        <v>4.1286816269284596</v>
      </c>
      <c r="P2977" s="152" t="s">
        <v>12619</v>
      </c>
      <c r="Q2977" s="156">
        <v>2.03573269197733</v>
      </c>
      <c r="R2977" s="152" t="s">
        <v>12620</v>
      </c>
      <c r="S2977" s="156">
        <v>10.184583990353399</v>
      </c>
      <c r="T2977" s="152" t="s">
        <v>12621</v>
      </c>
      <c r="U2977" s="156">
        <v>18.79</v>
      </c>
      <c r="V2977" s="152" t="s">
        <v>163</v>
      </c>
      <c r="W2977" s="152" t="s">
        <v>189</v>
      </c>
      <c r="X2977" s="155">
        <v>0.60617030989999998</v>
      </c>
      <c r="Y2977" s="152" t="s">
        <v>159</v>
      </c>
      <c r="Z2977" s="154">
        <v>42174</v>
      </c>
      <c r="AA2977" s="153" t="s">
        <v>4326</v>
      </c>
      <c r="AB2977" s="152" t="s">
        <v>11202</v>
      </c>
      <c r="AC2977" s="152" t="s">
        <v>314</v>
      </c>
      <c r="AD2977" s="152" t="s">
        <v>256</v>
      </c>
    </row>
    <row r="2978" spans="1:30">
      <c r="A2978" s="189" t="s">
        <v>19224</v>
      </c>
      <c r="B2978" s="189" t="s">
        <v>19225</v>
      </c>
      <c r="C2978" s="154">
        <v>43830</v>
      </c>
      <c r="D2978" s="155">
        <v>1.024</v>
      </c>
      <c r="E2978" s="155">
        <v>1.0669</v>
      </c>
      <c r="F2978" s="156">
        <v>2.93054605841595E-2</v>
      </c>
      <c r="G2978" s="154">
        <v>43829</v>
      </c>
      <c r="H2978" s="155">
        <v>1.0237000000000001</v>
      </c>
      <c r="I2978" s="156">
        <v>4.1272698196001798</v>
      </c>
      <c r="J2978" s="152" t="s">
        <v>19226</v>
      </c>
      <c r="K2978" s="156">
        <v>0.12711450083114401</v>
      </c>
      <c r="L2978" s="156">
        <v>0.76450506264085905</v>
      </c>
      <c r="M2978" s="185">
        <v>1.43656448631972</v>
      </c>
      <c r="N2978" s="156">
        <v>2.46148406236202</v>
      </c>
      <c r="O2978" s="156">
        <v>4.1272698196001798</v>
      </c>
      <c r="P2978" s="152" t="s">
        <v>19226</v>
      </c>
      <c r="Q2978" s="157">
        <v>0</v>
      </c>
      <c r="R2978" s="152"/>
      <c r="S2978" s="157">
        <v>0</v>
      </c>
      <c r="T2978" s="152"/>
      <c r="U2978" s="156">
        <v>6.78251519999999</v>
      </c>
      <c r="V2978" s="152" t="s">
        <v>163</v>
      </c>
      <c r="W2978" s="152" t="s">
        <v>95</v>
      </c>
      <c r="X2978" s="155">
        <v>1.12959E-3</v>
      </c>
      <c r="Y2978" s="152" t="s">
        <v>159</v>
      </c>
      <c r="Z2978" s="154">
        <v>43399</v>
      </c>
      <c r="AA2978" s="153" t="s">
        <v>4326</v>
      </c>
      <c r="AB2978" s="152" t="s">
        <v>668</v>
      </c>
      <c r="AC2978" s="152" t="s">
        <v>215</v>
      </c>
      <c r="AD2978" s="152" t="s">
        <v>241</v>
      </c>
    </row>
    <row r="2979" spans="1:30">
      <c r="A2979" s="189" t="s">
        <v>2294</v>
      </c>
      <c r="B2979" s="189" t="s">
        <v>2295</v>
      </c>
      <c r="C2979" s="154">
        <v>43830</v>
      </c>
      <c r="D2979" s="155">
        <v>1.024</v>
      </c>
      <c r="E2979" s="155">
        <v>1.0899000000000001</v>
      </c>
      <c r="F2979" s="156">
        <v>2.9305460584155299E-2</v>
      </c>
      <c r="G2979" s="154">
        <v>43829</v>
      </c>
      <c r="H2979" s="155">
        <v>1.0237000000000001</v>
      </c>
      <c r="I2979" s="156">
        <v>4.1271837446875299</v>
      </c>
      <c r="J2979" s="152" t="s">
        <v>19227</v>
      </c>
      <c r="K2979" s="156">
        <v>0.13690592607080601</v>
      </c>
      <c r="L2979" s="156">
        <v>0.54988216810683799</v>
      </c>
      <c r="M2979" s="185">
        <v>1.11109527905349</v>
      </c>
      <c r="N2979" s="156">
        <v>2.0793675205534199</v>
      </c>
      <c r="O2979" s="156">
        <v>4.1271837446875299</v>
      </c>
      <c r="P2979" s="152" t="s">
        <v>19227</v>
      </c>
      <c r="Q2979" s="157">
        <v>0</v>
      </c>
      <c r="R2979" s="152"/>
      <c r="S2979" s="157">
        <v>0</v>
      </c>
      <c r="T2979" s="152"/>
      <c r="U2979" s="156">
        <v>9.2033535999999998</v>
      </c>
      <c r="V2979" s="152" t="s">
        <v>174</v>
      </c>
      <c r="W2979" s="152" t="s">
        <v>95</v>
      </c>
      <c r="X2979" s="155">
        <v>29.7981402134</v>
      </c>
      <c r="Y2979" s="152" t="s">
        <v>159</v>
      </c>
      <c r="Z2979" s="154">
        <v>43178</v>
      </c>
      <c r="AA2979" s="153" t="s">
        <v>4326</v>
      </c>
      <c r="AB2979" s="152" t="s">
        <v>252</v>
      </c>
      <c r="AC2979" s="152" t="s">
        <v>205</v>
      </c>
      <c r="AD2979" s="152" t="s">
        <v>226</v>
      </c>
    </row>
    <row r="2980" spans="1:30">
      <c r="A2980" s="189" t="s">
        <v>2200</v>
      </c>
      <c r="B2980" s="189" t="s">
        <v>2201</v>
      </c>
      <c r="C2980" s="154">
        <v>43830</v>
      </c>
      <c r="D2980" s="155">
        <v>1.0173000000000001</v>
      </c>
      <c r="E2980" s="155">
        <v>1.1254</v>
      </c>
      <c r="F2980" s="156">
        <v>9.8309083759397196E-3</v>
      </c>
      <c r="G2980" s="154">
        <v>43829</v>
      </c>
      <c r="H2980" s="155">
        <v>1.0172000000000001</v>
      </c>
      <c r="I2980" s="156">
        <v>4.12614553411297</v>
      </c>
      <c r="J2980" s="152" t="s">
        <v>19228</v>
      </c>
      <c r="K2980" s="156">
        <v>0.14766686355582601</v>
      </c>
      <c r="L2980" s="156">
        <v>0.41456914421086499</v>
      </c>
      <c r="M2980" s="185">
        <v>0.78673641296754904</v>
      </c>
      <c r="N2980" s="156">
        <v>1.9019557613261799</v>
      </c>
      <c r="O2980" s="156">
        <v>4.12614553411297</v>
      </c>
      <c r="P2980" s="152" t="s">
        <v>19228</v>
      </c>
      <c r="Q2980" s="156">
        <v>10.713583201414</v>
      </c>
      <c r="R2980" s="152" t="s">
        <v>19229</v>
      </c>
      <c r="S2980" s="156">
        <v>12.845727124737801</v>
      </c>
      <c r="T2980" s="152" t="s">
        <v>19230</v>
      </c>
      <c r="U2980" s="156">
        <v>12.992426569999999</v>
      </c>
      <c r="V2980" s="152" t="s">
        <v>163</v>
      </c>
      <c r="W2980" s="152" t="s">
        <v>158</v>
      </c>
      <c r="X2980" s="155">
        <v>15.7373682974</v>
      </c>
      <c r="Y2980" s="152" t="s">
        <v>159</v>
      </c>
      <c r="Z2980" s="154">
        <v>42720</v>
      </c>
      <c r="AA2980" s="153" t="s">
        <v>4326</v>
      </c>
      <c r="AB2980" s="152" t="s">
        <v>1124</v>
      </c>
      <c r="AC2980" s="152" t="s">
        <v>239</v>
      </c>
      <c r="AD2980" s="152" t="s">
        <v>247</v>
      </c>
    </row>
    <row r="2981" spans="1:30">
      <c r="A2981" s="189" t="s">
        <v>2319</v>
      </c>
      <c r="B2981" s="189" t="s">
        <v>2320</v>
      </c>
      <c r="C2981" s="154">
        <v>43830</v>
      </c>
      <c r="D2981" s="155">
        <v>1.0248999999999999</v>
      </c>
      <c r="E2981" s="155">
        <v>1.1341000000000001</v>
      </c>
      <c r="F2981" s="156">
        <v>1.9517907680291199E-2</v>
      </c>
      <c r="G2981" s="154">
        <v>43829</v>
      </c>
      <c r="H2981" s="155">
        <v>1.0246999999999999</v>
      </c>
      <c r="I2981" s="156">
        <v>4.1260316504575902</v>
      </c>
      <c r="J2981" s="152" t="s">
        <v>19231</v>
      </c>
      <c r="K2981" s="156">
        <v>0.13678553981434299</v>
      </c>
      <c r="L2981" s="156">
        <v>0.58887035037784896</v>
      </c>
      <c r="M2981" s="185">
        <v>1.19332122843901</v>
      </c>
      <c r="N2981" s="156">
        <v>2.19149323442725</v>
      </c>
      <c r="O2981" s="156">
        <v>4.1260316504575902</v>
      </c>
      <c r="P2981" s="152" t="s">
        <v>19231</v>
      </c>
      <c r="Q2981" s="156">
        <v>10.6615023241628</v>
      </c>
      <c r="R2981" s="152" t="s">
        <v>19232</v>
      </c>
      <c r="S2981" s="157">
        <v>0</v>
      </c>
      <c r="T2981" s="152"/>
      <c r="U2981" s="156">
        <v>14.10078463</v>
      </c>
      <c r="V2981" s="152" t="s">
        <v>163</v>
      </c>
      <c r="W2981" s="152" t="s">
        <v>95</v>
      </c>
      <c r="X2981" s="155">
        <v>17.9256214376</v>
      </c>
      <c r="Y2981" s="152" t="s">
        <v>159</v>
      </c>
      <c r="Z2981" s="154">
        <v>42803</v>
      </c>
      <c r="AA2981" s="153" t="s">
        <v>4326</v>
      </c>
      <c r="AB2981" s="152" t="s">
        <v>1018</v>
      </c>
      <c r="AC2981" s="152" t="s">
        <v>195</v>
      </c>
      <c r="AD2981" s="152" t="s">
        <v>235</v>
      </c>
    </row>
    <row r="2982" spans="1:30">
      <c r="A2982" s="189" t="s">
        <v>2110</v>
      </c>
      <c r="B2982" s="189" t="s">
        <v>2111</v>
      </c>
      <c r="C2982" s="154">
        <v>43830</v>
      </c>
      <c r="D2982" s="155">
        <v>1.1333</v>
      </c>
      <c r="E2982" s="155">
        <v>1.1333</v>
      </c>
      <c r="F2982" s="156">
        <v>4.4138418079091198E-2</v>
      </c>
      <c r="G2982" s="154">
        <v>43829</v>
      </c>
      <c r="H2982" s="155">
        <v>1.1328</v>
      </c>
      <c r="I2982" s="156">
        <v>4.1253215729511199</v>
      </c>
      <c r="J2982" s="152" t="s">
        <v>19233</v>
      </c>
      <c r="K2982" s="156">
        <v>0.105997703383082</v>
      </c>
      <c r="L2982" s="156">
        <v>0.26541626116959099</v>
      </c>
      <c r="M2982" s="185">
        <v>0.67513547126232998</v>
      </c>
      <c r="N2982" s="156">
        <v>2.2188148281771398</v>
      </c>
      <c r="O2982" s="156">
        <v>4.1253215729511199</v>
      </c>
      <c r="P2982" s="152" t="s">
        <v>19233</v>
      </c>
      <c r="Q2982" s="156">
        <v>13.785140562249</v>
      </c>
      <c r="R2982" s="152" t="s">
        <v>19234</v>
      </c>
      <c r="S2982" s="156">
        <v>13.2054739786235</v>
      </c>
      <c r="T2982" s="152" t="s">
        <v>19235</v>
      </c>
      <c r="U2982" s="156">
        <v>13.33</v>
      </c>
      <c r="V2982" s="152" t="s">
        <v>174</v>
      </c>
      <c r="W2982" s="152" t="s">
        <v>158</v>
      </c>
      <c r="X2982" s="155">
        <v>5.7400381139999999</v>
      </c>
      <c r="Y2982" s="152" t="s">
        <v>159</v>
      </c>
      <c r="Z2982" s="154">
        <v>42710</v>
      </c>
      <c r="AA2982" s="153" t="s">
        <v>4326</v>
      </c>
      <c r="AB2982" s="152" t="s">
        <v>2112</v>
      </c>
      <c r="AC2982" s="152" t="s">
        <v>200</v>
      </c>
      <c r="AD2982" s="152" t="s">
        <v>170</v>
      </c>
    </row>
    <row r="2983" spans="1:30">
      <c r="A2983" s="189" t="s">
        <v>2159</v>
      </c>
      <c r="B2983" s="189" t="s">
        <v>2160</v>
      </c>
      <c r="C2983" s="154">
        <v>43830</v>
      </c>
      <c r="D2983" s="155">
        <v>1.1990000000000001</v>
      </c>
      <c r="E2983" s="155">
        <v>1.4870000000000001</v>
      </c>
      <c r="F2983" s="156">
        <v>0</v>
      </c>
      <c r="G2983" s="154">
        <v>43829</v>
      </c>
      <c r="H2983" s="155">
        <v>1.1990000000000001</v>
      </c>
      <c r="I2983" s="156">
        <v>4.1253189846281497</v>
      </c>
      <c r="J2983" s="152" t="s">
        <v>19236</v>
      </c>
      <c r="K2983" s="156">
        <v>8.3472454090163503E-2</v>
      </c>
      <c r="L2983" s="156">
        <v>0.33472803347281199</v>
      </c>
      <c r="M2983" s="185">
        <v>1.0109568217992</v>
      </c>
      <c r="N2983" s="156">
        <v>2.1294767866062001</v>
      </c>
      <c r="O2983" s="156">
        <v>4.1253189846281497</v>
      </c>
      <c r="P2983" s="152" t="s">
        <v>19236</v>
      </c>
      <c r="Q2983" s="156">
        <v>8.5936555716353205</v>
      </c>
      <c r="R2983" s="152" t="s">
        <v>19237</v>
      </c>
      <c r="S2983" s="156">
        <v>13.0945229841748</v>
      </c>
      <c r="T2983" s="152" t="s">
        <v>19238</v>
      </c>
      <c r="U2983" s="156">
        <v>50.076431999999997</v>
      </c>
      <c r="V2983" s="152" t="s">
        <v>157</v>
      </c>
      <c r="W2983" s="152" t="s">
        <v>197</v>
      </c>
      <c r="X2983" s="155">
        <v>18.253377178000001</v>
      </c>
      <c r="Y2983" s="152" t="s">
        <v>159</v>
      </c>
      <c r="Z2983" s="154">
        <v>41264</v>
      </c>
      <c r="AA2983" s="153" t="s">
        <v>4326</v>
      </c>
      <c r="AB2983" s="152" t="s">
        <v>2161</v>
      </c>
      <c r="AC2983" s="152" t="s">
        <v>343</v>
      </c>
      <c r="AD2983" s="152" t="s">
        <v>162</v>
      </c>
    </row>
    <row r="2984" spans="1:30">
      <c r="A2984" s="189" t="s">
        <v>2378</v>
      </c>
      <c r="B2984" s="189" t="s">
        <v>2379</v>
      </c>
      <c r="C2984" s="154">
        <v>43830</v>
      </c>
      <c r="D2984" s="155">
        <v>1.0226</v>
      </c>
      <c r="E2984" s="155">
        <v>1.0932999999999999</v>
      </c>
      <c r="F2984" s="156">
        <v>3.9131285462727199E-2</v>
      </c>
      <c r="G2984" s="154">
        <v>43826</v>
      </c>
      <c r="H2984" s="155">
        <v>1.0222</v>
      </c>
      <c r="I2984" s="156">
        <v>4.1253017497147102</v>
      </c>
      <c r="J2984" s="152" t="s">
        <v>19239</v>
      </c>
      <c r="K2984" s="156">
        <v>0.30407062285432801</v>
      </c>
      <c r="L2984" s="156">
        <v>0.64894803297278103</v>
      </c>
      <c r="M2984" s="185">
        <v>1.33165378364409</v>
      </c>
      <c r="N2984" s="156">
        <v>2.3184512321947701</v>
      </c>
      <c r="O2984" s="156">
        <v>4.1253017497147102</v>
      </c>
      <c r="P2984" s="152" t="s">
        <v>19239</v>
      </c>
      <c r="Q2984" s="157">
        <v>0</v>
      </c>
      <c r="R2984" s="152"/>
      <c r="S2984" s="157">
        <v>0</v>
      </c>
      <c r="T2984" s="152"/>
      <c r="U2984" s="156">
        <v>9.4981673199999896</v>
      </c>
      <c r="V2984" s="152" t="s">
        <v>174</v>
      </c>
      <c r="W2984" s="152" t="s">
        <v>95</v>
      </c>
      <c r="X2984" s="155">
        <v>33.291540126599998</v>
      </c>
      <c r="Y2984" s="152" t="s">
        <v>159</v>
      </c>
      <c r="Z2984" s="154">
        <v>43174</v>
      </c>
      <c r="AA2984" s="153" t="s">
        <v>4326</v>
      </c>
      <c r="AB2984" s="152" t="s">
        <v>668</v>
      </c>
      <c r="AC2984" s="152" t="s">
        <v>215</v>
      </c>
      <c r="AD2984" s="152" t="s">
        <v>483</v>
      </c>
    </row>
    <row r="2985" spans="1:30">
      <c r="A2985" s="189" t="s">
        <v>19240</v>
      </c>
      <c r="B2985" s="189" t="s">
        <v>19241</v>
      </c>
      <c r="C2985" s="154">
        <v>43830</v>
      </c>
      <c r="D2985" s="155">
        <v>1.0124</v>
      </c>
      <c r="E2985" s="155">
        <v>1.0124</v>
      </c>
      <c r="F2985" s="156">
        <v>-2.9623778019153401E-2</v>
      </c>
      <c r="G2985" s="154">
        <v>43829</v>
      </c>
      <c r="H2985" s="155">
        <v>1.0126999999999999</v>
      </c>
      <c r="I2985" s="156">
        <v>4.1242414892522801</v>
      </c>
      <c r="J2985" s="152" t="s">
        <v>19242</v>
      </c>
      <c r="K2985" s="156">
        <v>0.28727092620108002</v>
      </c>
      <c r="L2985" s="156">
        <v>0.95731950538492705</v>
      </c>
      <c r="M2985" s="185">
        <v>2.1285181075355601</v>
      </c>
      <c r="N2985" s="156">
        <v>3.25344212136664</v>
      </c>
      <c r="O2985" s="156">
        <v>4.1242414892522801</v>
      </c>
      <c r="P2985" s="152" t="s">
        <v>19242</v>
      </c>
      <c r="Q2985" s="156">
        <v>-4.5085832861724304</v>
      </c>
      <c r="R2985" s="152" t="s">
        <v>19243</v>
      </c>
      <c r="S2985" s="156">
        <v>2.1594349142280498</v>
      </c>
      <c r="T2985" s="152" t="s">
        <v>19244</v>
      </c>
      <c r="U2985" s="156">
        <v>1.24</v>
      </c>
      <c r="V2985" s="152" t="s">
        <v>163</v>
      </c>
      <c r="W2985" s="152" t="s">
        <v>158</v>
      </c>
      <c r="X2985" s="155">
        <v>2.0593697234000001</v>
      </c>
      <c r="Y2985" s="152" t="s">
        <v>159</v>
      </c>
      <c r="Z2985" s="154">
        <v>42709</v>
      </c>
      <c r="AA2985" s="153" t="s">
        <v>4326</v>
      </c>
      <c r="AB2985" s="152" t="s">
        <v>6777</v>
      </c>
      <c r="AC2985" s="152" t="s">
        <v>329</v>
      </c>
      <c r="AD2985" s="152" t="s">
        <v>177</v>
      </c>
    </row>
    <row r="2986" spans="1:30">
      <c r="A2986" s="189" t="s">
        <v>2281</v>
      </c>
      <c r="B2986" s="189" t="s">
        <v>2282</v>
      </c>
      <c r="C2986" s="154">
        <v>43830</v>
      </c>
      <c r="D2986" s="155">
        <v>1.0396000000000001</v>
      </c>
      <c r="E2986" s="155">
        <v>1.1155999999999999</v>
      </c>
      <c r="F2986" s="156">
        <v>2.8865582603701E-2</v>
      </c>
      <c r="G2986" s="154">
        <v>43826</v>
      </c>
      <c r="H2986" s="155">
        <v>1.0392999999999999</v>
      </c>
      <c r="I2986" s="156">
        <v>4.1240281085440902</v>
      </c>
      <c r="J2986" s="152" t="s">
        <v>19245</v>
      </c>
      <c r="K2986" s="156">
        <v>0.250723240115728</v>
      </c>
      <c r="L2986" s="156">
        <v>0.53186345614544495</v>
      </c>
      <c r="M2986" s="185">
        <v>1.0988578934582001</v>
      </c>
      <c r="N2986" s="156">
        <v>2.1623589650041399</v>
      </c>
      <c r="O2986" s="156">
        <v>4.1240281085440902</v>
      </c>
      <c r="P2986" s="152" t="s">
        <v>19245</v>
      </c>
      <c r="Q2986" s="156">
        <v>11.5212924058202</v>
      </c>
      <c r="R2986" s="152" t="s">
        <v>19246</v>
      </c>
      <c r="S2986" s="157">
        <v>0</v>
      </c>
      <c r="T2986" s="152"/>
      <c r="U2986" s="156">
        <v>11.9004648</v>
      </c>
      <c r="V2986" s="152" t="s">
        <v>174</v>
      </c>
      <c r="W2986" s="152" t="s">
        <v>95</v>
      </c>
      <c r="X2986" s="155">
        <v>154.34272923340001</v>
      </c>
      <c r="Y2986" s="152" t="s">
        <v>159</v>
      </c>
      <c r="Z2986" s="154">
        <v>43056</v>
      </c>
      <c r="AA2986" s="153" t="s">
        <v>4326</v>
      </c>
      <c r="AB2986" s="152" t="s">
        <v>1960</v>
      </c>
      <c r="AC2986" s="152" t="s">
        <v>284</v>
      </c>
      <c r="AD2986" s="152" t="s">
        <v>165</v>
      </c>
    </row>
    <row r="2987" spans="1:30">
      <c r="A2987" s="189" t="s">
        <v>19247</v>
      </c>
      <c r="B2987" s="189" t="s">
        <v>19248</v>
      </c>
      <c r="C2987" s="154">
        <v>43830</v>
      </c>
      <c r="D2987" s="155">
        <v>1.0630999999999999</v>
      </c>
      <c r="E2987" s="155">
        <v>1.0810999999999999</v>
      </c>
      <c r="F2987" s="156">
        <v>1.8816445573416999E-2</v>
      </c>
      <c r="G2987" s="154">
        <v>43829</v>
      </c>
      <c r="H2987" s="155">
        <v>1.0629</v>
      </c>
      <c r="I2987" s="156">
        <v>4.1234084231145802</v>
      </c>
      <c r="J2987" s="152" t="s">
        <v>19249</v>
      </c>
      <c r="K2987" s="156">
        <v>0.14129615674450199</v>
      </c>
      <c r="L2987" s="156">
        <v>0.46305046305043501</v>
      </c>
      <c r="M2987" s="185">
        <v>1.0167236792094201</v>
      </c>
      <c r="N2987" s="156">
        <v>2.1622141072457999</v>
      </c>
      <c r="O2987" s="156">
        <v>4.1234084231145802</v>
      </c>
      <c r="P2987" s="152" t="s">
        <v>19249</v>
      </c>
      <c r="Q2987" s="157">
        <v>0</v>
      </c>
      <c r="R2987" s="152"/>
      <c r="S2987" s="157">
        <v>0</v>
      </c>
      <c r="T2987" s="152"/>
      <c r="U2987" s="156">
        <v>8.2192212899999895</v>
      </c>
      <c r="V2987" s="152" t="s">
        <v>163</v>
      </c>
      <c r="W2987" s="152" t="s">
        <v>95</v>
      </c>
      <c r="X2987" s="155">
        <v>1.0006325E-2</v>
      </c>
      <c r="Y2987" s="152" t="s">
        <v>159</v>
      </c>
      <c r="Z2987" s="154">
        <v>43124</v>
      </c>
      <c r="AA2987" s="153" t="s">
        <v>4326</v>
      </c>
      <c r="AB2987" s="152" t="s">
        <v>2236</v>
      </c>
      <c r="AC2987" s="152" t="s">
        <v>184</v>
      </c>
      <c r="AD2987" s="152" t="s">
        <v>338</v>
      </c>
    </row>
    <row r="2988" spans="1:30">
      <c r="A2988" s="189" t="s">
        <v>882</v>
      </c>
      <c r="B2988" s="189" t="s">
        <v>883</v>
      </c>
      <c r="C2988" s="154">
        <v>43830</v>
      </c>
      <c r="D2988" s="155">
        <v>1.2907999999999999</v>
      </c>
      <c r="E2988" s="155">
        <v>1.5908</v>
      </c>
      <c r="F2988" s="156">
        <v>0.108577633007598</v>
      </c>
      <c r="G2988" s="154">
        <v>43829</v>
      </c>
      <c r="H2988" s="155">
        <v>1.2894000000000001</v>
      </c>
      <c r="I2988" s="156">
        <v>4.1219649915302101</v>
      </c>
      <c r="J2988" s="152" t="s">
        <v>746</v>
      </c>
      <c r="K2988" s="156">
        <v>0.34203980099502301</v>
      </c>
      <c r="L2988" s="156">
        <v>0.91470565241185997</v>
      </c>
      <c r="M2988" s="185">
        <v>1.414204902577</v>
      </c>
      <c r="N2988" s="156">
        <v>2.7216297946840702</v>
      </c>
      <c r="O2988" s="156">
        <v>4.1219649915302101</v>
      </c>
      <c r="P2988" s="152" t="s">
        <v>746</v>
      </c>
      <c r="Q2988" s="156">
        <v>14.6358792184725</v>
      </c>
      <c r="R2988" s="152" t="s">
        <v>873</v>
      </c>
      <c r="S2988" s="156">
        <v>16.6034327009937</v>
      </c>
      <c r="T2988" s="152" t="s">
        <v>6571</v>
      </c>
      <c r="U2988" s="156">
        <v>63.547974240000002</v>
      </c>
      <c r="V2988" s="152" t="s">
        <v>157</v>
      </c>
      <c r="W2988" s="152" t="s">
        <v>166</v>
      </c>
      <c r="X2988" s="155">
        <v>2.5764703924000001</v>
      </c>
      <c r="Y2988" s="152" t="s">
        <v>159</v>
      </c>
      <c r="Z2988" s="154">
        <v>41429</v>
      </c>
      <c r="AA2988" s="153" t="s">
        <v>4326</v>
      </c>
      <c r="AB2988" s="152" t="s">
        <v>884</v>
      </c>
      <c r="AC2988" s="152" t="s">
        <v>245</v>
      </c>
      <c r="AD2988" s="152" t="s">
        <v>185</v>
      </c>
    </row>
    <row r="2989" spans="1:30">
      <c r="A2989" s="189" t="s">
        <v>2225</v>
      </c>
      <c r="B2989" s="189" t="s">
        <v>2226</v>
      </c>
      <c r="C2989" s="154">
        <v>43830</v>
      </c>
      <c r="D2989" s="155">
        <v>1.0297000000000001</v>
      </c>
      <c r="E2989" s="155">
        <v>1.1053999999999999</v>
      </c>
      <c r="F2989" s="156">
        <v>7.7752940033053997E-2</v>
      </c>
      <c r="G2989" s="154">
        <v>43826</v>
      </c>
      <c r="H2989" s="155">
        <v>1.0288999999999999</v>
      </c>
      <c r="I2989" s="156">
        <v>4.1217266990139496</v>
      </c>
      <c r="J2989" s="152" t="s">
        <v>19250</v>
      </c>
      <c r="K2989" s="156">
        <v>0.27266530334016098</v>
      </c>
      <c r="L2989" s="156">
        <v>0.44873670861380499</v>
      </c>
      <c r="M2989" s="185">
        <v>0.76008237987435101</v>
      </c>
      <c r="N2989" s="156">
        <v>1.98388904845581</v>
      </c>
      <c r="O2989" s="156">
        <v>4.1217266990139496</v>
      </c>
      <c r="P2989" s="152" t="s">
        <v>19250</v>
      </c>
      <c r="Q2989" s="156">
        <v>7.0716253709871602</v>
      </c>
      <c r="R2989" s="152" t="s">
        <v>19251</v>
      </c>
      <c r="S2989" s="157">
        <v>0</v>
      </c>
      <c r="T2989" s="152"/>
      <c r="U2989" s="156">
        <v>10.94389383</v>
      </c>
      <c r="V2989" s="152" t="s">
        <v>174</v>
      </c>
      <c r="W2989" s="152" t="s">
        <v>95</v>
      </c>
      <c r="X2989" s="155">
        <v>41.170877460299998</v>
      </c>
      <c r="Y2989" s="152" t="s">
        <v>159</v>
      </c>
      <c r="Z2989" s="154">
        <v>42794</v>
      </c>
      <c r="AA2989" s="153" t="s">
        <v>4326</v>
      </c>
      <c r="AB2989" s="152" t="s">
        <v>1974</v>
      </c>
      <c r="AC2989" s="152" t="s">
        <v>219</v>
      </c>
      <c r="AD2989" s="152" t="s">
        <v>183</v>
      </c>
    </row>
    <row r="2990" spans="1:30">
      <c r="A2990" s="189" t="s">
        <v>19252</v>
      </c>
      <c r="B2990" s="189" t="s">
        <v>19253</v>
      </c>
      <c r="C2990" s="154">
        <v>43830</v>
      </c>
      <c r="D2990" s="155">
        <v>1.0412999999999999</v>
      </c>
      <c r="E2990" s="155">
        <v>1.0412999999999999</v>
      </c>
      <c r="F2990" s="156">
        <v>3.84282832164431E-2</v>
      </c>
      <c r="G2990" s="154">
        <v>43829</v>
      </c>
      <c r="H2990" s="155">
        <v>1.0408999999999999</v>
      </c>
      <c r="I2990" s="156">
        <v>4.1195880411958701</v>
      </c>
      <c r="J2990" s="152" t="s">
        <v>19254</v>
      </c>
      <c r="K2990" s="156">
        <v>0.144258511252148</v>
      </c>
      <c r="L2990" s="156">
        <v>0.628140703517583</v>
      </c>
      <c r="M2990" s="185">
        <v>1.31348511383536</v>
      </c>
      <c r="N2990" s="156">
        <v>3.4472481621299398</v>
      </c>
      <c r="O2990" s="156">
        <v>4.1195880411958701</v>
      </c>
      <c r="P2990" s="152" t="s">
        <v>19254</v>
      </c>
      <c r="Q2990" s="157">
        <v>0</v>
      </c>
      <c r="R2990" s="152"/>
      <c r="S2990" s="157">
        <v>0</v>
      </c>
      <c r="T2990" s="152"/>
      <c r="U2990" s="156">
        <v>4.1299999999999901</v>
      </c>
      <c r="V2990" s="152" t="s">
        <v>157</v>
      </c>
      <c r="W2990" s="152" t="s">
        <v>95</v>
      </c>
      <c r="X2990" s="155">
        <v>3.6833820999999998E-3</v>
      </c>
      <c r="Y2990" s="152" t="s">
        <v>159</v>
      </c>
      <c r="Z2990" s="154">
        <v>43461</v>
      </c>
      <c r="AA2990" s="153" t="s">
        <v>4326</v>
      </c>
      <c r="AB2990" s="152" t="s">
        <v>2967</v>
      </c>
      <c r="AC2990" s="152" t="s">
        <v>271</v>
      </c>
      <c r="AD2990" s="152" t="s">
        <v>483</v>
      </c>
    </row>
    <row r="2991" spans="1:30">
      <c r="A2991" s="189" t="s">
        <v>2185</v>
      </c>
      <c r="B2991" s="189" t="s">
        <v>2186</v>
      </c>
      <c r="C2991" s="154">
        <v>43830</v>
      </c>
      <c r="D2991" s="155">
        <v>1.0589999999999999</v>
      </c>
      <c r="E2991" s="155">
        <v>1.363</v>
      </c>
      <c r="F2991" s="156">
        <v>0</v>
      </c>
      <c r="G2991" s="154">
        <v>43829</v>
      </c>
      <c r="H2991" s="155">
        <v>1.0589999999999999</v>
      </c>
      <c r="I2991" s="156">
        <v>4.1174009781215402</v>
      </c>
      <c r="J2991" s="152" t="s">
        <v>19255</v>
      </c>
      <c r="K2991" s="156">
        <v>9.4517958412095607E-2</v>
      </c>
      <c r="L2991" s="156">
        <v>0.37711985898856998</v>
      </c>
      <c r="M2991" s="185">
        <v>0.66043822053787904</v>
      </c>
      <c r="N2991" s="156">
        <v>1.8926282729341199</v>
      </c>
      <c r="O2991" s="156">
        <v>4.1174009781215402</v>
      </c>
      <c r="P2991" s="152" t="s">
        <v>19255</v>
      </c>
      <c r="Q2991" s="156">
        <v>12.252299712380401</v>
      </c>
      <c r="R2991" s="152" t="s">
        <v>19256</v>
      </c>
      <c r="S2991" s="156">
        <v>14.000904764370199</v>
      </c>
      <c r="T2991" s="152" t="s">
        <v>19257</v>
      </c>
      <c r="U2991" s="156">
        <v>39.7095281</v>
      </c>
      <c r="V2991" s="152" t="s">
        <v>157</v>
      </c>
      <c r="W2991" s="152" t="s">
        <v>166</v>
      </c>
      <c r="X2991" s="155">
        <v>81.315808676800003</v>
      </c>
      <c r="Y2991" s="152" t="s">
        <v>159</v>
      </c>
      <c r="Z2991" s="154">
        <v>41255</v>
      </c>
      <c r="AA2991" s="153" t="s">
        <v>4326</v>
      </c>
      <c r="AB2991" s="152" t="s">
        <v>1256</v>
      </c>
      <c r="AC2991" s="152" t="s">
        <v>196</v>
      </c>
      <c r="AD2991" s="152" t="s">
        <v>165</v>
      </c>
    </row>
    <row r="2992" spans="1:30">
      <c r="A2992" s="189" t="s">
        <v>19258</v>
      </c>
      <c r="B2992" s="189" t="s">
        <v>19259</v>
      </c>
      <c r="C2992" s="154">
        <v>43830</v>
      </c>
      <c r="D2992" s="155">
        <v>1.1002000000000001</v>
      </c>
      <c r="E2992" s="155">
        <v>1.1002000000000001</v>
      </c>
      <c r="F2992" s="156">
        <v>7.2766963798447701E-2</v>
      </c>
      <c r="G2992" s="154">
        <v>43826</v>
      </c>
      <c r="H2992" s="155">
        <v>1.0993999999999999</v>
      </c>
      <c r="I2992" s="156">
        <v>4.1165893820384296</v>
      </c>
      <c r="J2992" s="152" t="s">
        <v>19260</v>
      </c>
      <c r="K2992" s="156">
        <v>0.33743730050159898</v>
      </c>
      <c r="L2992" s="156">
        <v>0.61271147690902195</v>
      </c>
      <c r="M2992" s="185">
        <v>0.84326306141155805</v>
      </c>
      <c r="N2992" s="156">
        <v>1.85150897981855</v>
      </c>
      <c r="O2992" s="156">
        <v>4.1165893820384296</v>
      </c>
      <c r="P2992" s="152" t="s">
        <v>19260</v>
      </c>
      <c r="Q2992" s="156">
        <v>10.0860516309786</v>
      </c>
      <c r="R2992" s="152" t="s">
        <v>19261</v>
      </c>
      <c r="S2992" s="156">
        <v>12.2309497092727</v>
      </c>
      <c r="T2992" s="152" t="s">
        <v>19262</v>
      </c>
      <c r="U2992" s="156">
        <v>10.02</v>
      </c>
      <c r="V2992" s="152" t="s">
        <v>174</v>
      </c>
      <c r="W2992" s="152" t="s">
        <v>166</v>
      </c>
      <c r="X2992" s="155">
        <v>2.6232919E-2</v>
      </c>
      <c r="Y2992" s="152" t="s">
        <v>159</v>
      </c>
      <c r="Z2992" s="154">
        <v>42591</v>
      </c>
      <c r="AA2992" s="153" t="s">
        <v>4326</v>
      </c>
      <c r="AB2992" s="152" t="s">
        <v>591</v>
      </c>
      <c r="AC2992" s="152" t="s">
        <v>228</v>
      </c>
      <c r="AD2992" s="152" t="s">
        <v>183</v>
      </c>
    </row>
    <row r="2993" spans="1:30">
      <c r="A2993" s="189" t="s">
        <v>19263</v>
      </c>
      <c r="B2993" s="189" t="s">
        <v>19264</v>
      </c>
      <c r="C2993" s="154">
        <v>43830</v>
      </c>
      <c r="D2993" s="155">
        <v>1.1140000000000001</v>
      </c>
      <c r="E2993" s="155">
        <v>1.1140000000000001</v>
      </c>
      <c r="F2993" s="156">
        <v>4.4903457566247598E-2</v>
      </c>
      <c r="G2993" s="154">
        <v>43829</v>
      </c>
      <c r="H2993" s="155">
        <v>1.1134999999999999</v>
      </c>
      <c r="I2993" s="156">
        <v>4.1121495327102799</v>
      </c>
      <c r="J2993" s="152" t="s">
        <v>19265</v>
      </c>
      <c r="K2993" s="156">
        <v>0.20689034811551599</v>
      </c>
      <c r="L2993" s="156">
        <v>0.42369061570361</v>
      </c>
      <c r="M2993" s="185">
        <v>0.71422113732935699</v>
      </c>
      <c r="N2993" s="156">
        <v>1.83746229088582</v>
      </c>
      <c r="O2993" s="156">
        <v>4.1121495327102799</v>
      </c>
      <c r="P2993" s="152" t="s">
        <v>19265</v>
      </c>
      <c r="Q2993" s="156">
        <v>11.623246492986</v>
      </c>
      <c r="R2993" s="152" t="s">
        <v>19266</v>
      </c>
      <c r="S2993" s="156">
        <v>11.288711288711299</v>
      </c>
      <c r="T2993" s="152" t="s">
        <v>19267</v>
      </c>
      <c r="U2993" s="156">
        <v>11.4</v>
      </c>
      <c r="V2993" s="152" t="s">
        <v>163</v>
      </c>
      <c r="W2993" s="152" t="s">
        <v>158</v>
      </c>
      <c r="X2993" s="155">
        <v>0.83409391519999998</v>
      </c>
      <c r="Y2993" s="152" t="s">
        <v>159</v>
      </c>
      <c r="Z2993" s="154">
        <v>42340</v>
      </c>
      <c r="AA2993" s="153" t="s">
        <v>4326</v>
      </c>
      <c r="AB2993" s="152" t="s">
        <v>1974</v>
      </c>
      <c r="AC2993" s="152" t="s">
        <v>219</v>
      </c>
      <c r="AD2993" s="152" t="s">
        <v>173</v>
      </c>
    </row>
    <row r="2994" spans="1:30">
      <c r="A2994" s="189" t="s">
        <v>2596</v>
      </c>
      <c r="B2994" s="189" t="s">
        <v>2597</v>
      </c>
      <c r="C2994" s="154">
        <v>43830</v>
      </c>
      <c r="D2994" s="155">
        <v>1.0296000000000001</v>
      </c>
      <c r="E2994" s="155">
        <v>1.0779000000000001</v>
      </c>
      <c r="F2994" s="156">
        <v>2.9146021568057599E-2</v>
      </c>
      <c r="G2994" s="154">
        <v>43829</v>
      </c>
      <c r="H2994" s="155">
        <v>1.0293000000000001</v>
      </c>
      <c r="I2994" s="156">
        <v>4.1103900732066299</v>
      </c>
      <c r="J2994" s="152" t="s">
        <v>19268</v>
      </c>
      <c r="K2994" s="156">
        <v>0.39980497318382202</v>
      </c>
      <c r="L2994" s="156">
        <v>0.832435608657351</v>
      </c>
      <c r="M2994" s="185">
        <v>1.29869646823722</v>
      </c>
      <c r="N2994" s="156">
        <v>2.3802367509150399</v>
      </c>
      <c r="O2994" s="156">
        <v>4.1103900732066299</v>
      </c>
      <c r="P2994" s="152" t="s">
        <v>19268</v>
      </c>
      <c r="Q2994" s="157">
        <v>0</v>
      </c>
      <c r="R2994" s="152"/>
      <c r="S2994" s="157">
        <v>0</v>
      </c>
      <c r="T2994" s="152"/>
      <c r="U2994" s="156">
        <v>7.9576784000000096</v>
      </c>
      <c r="V2994" s="152" t="s">
        <v>157</v>
      </c>
      <c r="W2994" s="152" t="s">
        <v>95</v>
      </c>
      <c r="X2994" s="155">
        <v>25.2308687206</v>
      </c>
      <c r="Y2994" s="152" t="s">
        <v>159</v>
      </c>
      <c r="Z2994" s="154">
        <v>43277</v>
      </c>
      <c r="AA2994" s="153" t="s">
        <v>4326</v>
      </c>
      <c r="AB2994" s="152" t="s">
        <v>2598</v>
      </c>
      <c r="AC2994" s="152" t="s">
        <v>193</v>
      </c>
      <c r="AD2994" s="152" t="s">
        <v>483</v>
      </c>
    </row>
    <row r="2995" spans="1:30">
      <c r="A2995" s="189" t="s">
        <v>2227</v>
      </c>
      <c r="B2995" s="189" t="s">
        <v>2228</v>
      </c>
      <c r="C2995" s="154">
        <v>43830</v>
      </c>
      <c r="D2995" s="155">
        <v>1.0285</v>
      </c>
      <c r="E2995" s="155">
        <v>1.1475</v>
      </c>
      <c r="F2995" s="156">
        <v>9.72384286270408E-3</v>
      </c>
      <c r="G2995" s="154">
        <v>43829</v>
      </c>
      <c r="H2995" s="155">
        <v>1.0284</v>
      </c>
      <c r="I2995" s="156">
        <v>4.1092272208722802</v>
      </c>
      <c r="J2995" s="152" t="s">
        <v>19269</v>
      </c>
      <c r="K2995" s="156">
        <v>0.116811058113501</v>
      </c>
      <c r="L2995" s="156">
        <v>0.439453125000002</v>
      </c>
      <c r="M2995" s="185">
        <v>0.99573566342666997</v>
      </c>
      <c r="N2995" s="156">
        <v>2.0713954848275802</v>
      </c>
      <c r="O2995" s="156">
        <v>4.1092272208722802</v>
      </c>
      <c r="P2995" s="152" t="s">
        <v>19269</v>
      </c>
      <c r="Q2995" s="156">
        <v>11.202945905587701</v>
      </c>
      <c r="R2995" s="152" t="s">
        <v>19270</v>
      </c>
      <c r="S2995" s="156">
        <v>15.083407627118699</v>
      </c>
      <c r="T2995" s="152" t="s">
        <v>19271</v>
      </c>
      <c r="U2995" s="156">
        <v>15.42865785</v>
      </c>
      <c r="V2995" s="152" t="s">
        <v>157</v>
      </c>
      <c r="W2995" s="152" t="s">
        <v>166</v>
      </c>
      <c r="X2995" s="155">
        <v>6.3237846953999997</v>
      </c>
      <c r="Y2995" s="152" t="s">
        <v>159</v>
      </c>
      <c r="Z2995" s="154">
        <v>42711</v>
      </c>
      <c r="AA2995" s="153" t="s">
        <v>4326</v>
      </c>
      <c r="AB2995" s="152" t="s">
        <v>2229</v>
      </c>
      <c r="AC2995" s="152" t="s">
        <v>446</v>
      </c>
      <c r="AD2995" s="152" t="s">
        <v>170</v>
      </c>
    </row>
    <row r="2996" spans="1:30">
      <c r="A2996" s="189" t="s">
        <v>2285</v>
      </c>
      <c r="B2996" s="189" t="s">
        <v>2286</v>
      </c>
      <c r="C2996" s="154">
        <v>43830</v>
      </c>
      <c r="D2996" s="155">
        <v>1.0073000000000001</v>
      </c>
      <c r="E2996" s="155">
        <v>1.0543</v>
      </c>
      <c r="F2996" s="156">
        <v>2.9791459781554001E-2</v>
      </c>
      <c r="G2996" s="154">
        <v>43829</v>
      </c>
      <c r="H2996" s="155">
        <v>1.0069999999999999</v>
      </c>
      <c r="I2996" s="156">
        <v>4.1055583185316902</v>
      </c>
      <c r="J2996" s="152" t="s">
        <v>19272</v>
      </c>
      <c r="K2996" s="156">
        <v>0.15909316893707101</v>
      </c>
      <c r="L2996" s="156">
        <v>0.51788364664373898</v>
      </c>
      <c r="M2996" s="185">
        <v>1.06606589959035</v>
      </c>
      <c r="N2996" s="156">
        <v>2.1518799249837999</v>
      </c>
      <c r="O2996" s="156">
        <v>4.1055583185316902</v>
      </c>
      <c r="P2996" s="152" t="s">
        <v>19272</v>
      </c>
      <c r="Q2996" s="157">
        <v>0</v>
      </c>
      <c r="R2996" s="152"/>
      <c r="S2996" s="157">
        <v>0</v>
      </c>
      <c r="T2996" s="152"/>
      <c r="U2996" s="156">
        <v>5.5005728000000298</v>
      </c>
      <c r="V2996" s="152" t="s">
        <v>163</v>
      </c>
      <c r="W2996" s="152" t="s">
        <v>95</v>
      </c>
      <c r="X2996" s="155">
        <v>94.947102580800006</v>
      </c>
      <c r="Y2996" s="152" t="s">
        <v>159</v>
      </c>
      <c r="Z2996" s="154">
        <v>43349</v>
      </c>
      <c r="AA2996" s="153" t="s">
        <v>4326</v>
      </c>
      <c r="AB2996" s="152" t="s">
        <v>5643</v>
      </c>
      <c r="AC2996" s="152" t="s">
        <v>268</v>
      </c>
      <c r="AD2996" s="152" t="s">
        <v>532</v>
      </c>
    </row>
    <row r="2997" spans="1:30">
      <c r="A2997" s="189" t="s">
        <v>2168</v>
      </c>
      <c r="B2997" s="189" t="s">
        <v>2169</v>
      </c>
      <c r="C2997" s="154">
        <v>43830</v>
      </c>
      <c r="D2997" s="155">
        <v>1.0548999999999999</v>
      </c>
      <c r="E2997" s="155">
        <v>1.0548999999999999</v>
      </c>
      <c r="F2997" s="156">
        <v>1.8962738219396799E-2</v>
      </c>
      <c r="G2997" s="154">
        <v>43829</v>
      </c>
      <c r="H2997" s="155">
        <v>1.0547</v>
      </c>
      <c r="I2997" s="156">
        <v>4.1053982038882699</v>
      </c>
      <c r="J2997" s="152" t="s">
        <v>19273</v>
      </c>
      <c r="K2997" s="156">
        <v>0.113884407326551</v>
      </c>
      <c r="L2997" s="156">
        <v>0.323347598668554</v>
      </c>
      <c r="M2997" s="185">
        <v>0.73529411764706298</v>
      </c>
      <c r="N2997" s="156">
        <v>2.2982932505818501</v>
      </c>
      <c r="O2997" s="156">
        <v>4.1053982038882699</v>
      </c>
      <c r="P2997" s="152" t="s">
        <v>19273</v>
      </c>
      <c r="Q2997" s="157">
        <v>0</v>
      </c>
      <c r="R2997" s="152"/>
      <c r="S2997" s="157">
        <v>0</v>
      </c>
      <c r="T2997" s="152"/>
      <c r="U2997" s="156">
        <v>5.4899999999999904</v>
      </c>
      <c r="V2997" s="152" t="s">
        <v>157</v>
      </c>
      <c r="W2997" s="152" t="s">
        <v>95</v>
      </c>
      <c r="X2997" s="155">
        <v>0.88310753710000001</v>
      </c>
      <c r="Y2997" s="152" t="s">
        <v>159</v>
      </c>
      <c r="Z2997" s="154">
        <v>43313</v>
      </c>
      <c r="AA2997" s="153" t="s">
        <v>4326</v>
      </c>
      <c r="AB2997" s="152" t="s">
        <v>2170</v>
      </c>
      <c r="AC2997" s="152" t="s">
        <v>211</v>
      </c>
      <c r="AD2997" s="152" t="s">
        <v>241</v>
      </c>
    </row>
    <row r="2998" spans="1:30">
      <c r="A2998" s="189" t="s">
        <v>19274</v>
      </c>
      <c r="B2998" s="189" t="s">
        <v>19275</v>
      </c>
      <c r="C2998" s="154">
        <v>43830</v>
      </c>
      <c r="D2998" s="155">
        <v>1.0350999999999999</v>
      </c>
      <c r="E2998" s="155">
        <v>1.0710999999999999</v>
      </c>
      <c r="F2998" s="156">
        <v>6.7672080433092696E-2</v>
      </c>
      <c r="G2998" s="154">
        <v>43826</v>
      </c>
      <c r="H2998" s="155">
        <v>1.0344</v>
      </c>
      <c r="I2998" s="156">
        <v>4.1048180281689897</v>
      </c>
      <c r="J2998" s="152" t="s">
        <v>19276</v>
      </c>
      <c r="K2998" s="156">
        <v>0.17419916771508301</v>
      </c>
      <c r="L2998" s="156">
        <v>0.51297745488534296</v>
      </c>
      <c r="M2998" s="185">
        <v>1.11612821784448</v>
      </c>
      <c r="N2998" s="156">
        <v>2.3623220569868102</v>
      </c>
      <c r="O2998" s="156">
        <v>4.1048180281689897</v>
      </c>
      <c r="P2998" s="152" t="s">
        <v>19276</v>
      </c>
      <c r="Q2998" s="156">
        <v>7.1223489855072399</v>
      </c>
      <c r="R2998" s="152" t="s">
        <v>19277</v>
      </c>
      <c r="S2998" s="156">
        <v>8.4996053452115703</v>
      </c>
      <c r="T2998" s="152" t="s">
        <v>19278</v>
      </c>
      <c r="U2998" s="156">
        <v>7.1759101599999902</v>
      </c>
      <c r="V2998" s="152" t="s">
        <v>174</v>
      </c>
      <c r="W2998" s="152" t="s">
        <v>186</v>
      </c>
      <c r="X2998" s="155">
        <v>3.5407838099999998E-2</v>
      </c>
      <c r="Y2998" s="152" t="s">
        <v>159</v>
      </c>
      <c r="Z2998" s="154">
        <v>42640</v>
      </c>
      <c r="AA2998" s="153" t="s">
        <v>4326</v>
      </c>
      <c r="AB2998" s="152" t="s">
        <v>1196</v>
      </c>
      <c r="AC2998" s="152" t="s">
        <v>187</v>
      </c>
      <c r="AD2998" s="152" t="s">
        <v>185</v>
      </c>
    </row>
    <row r="2999" spans="1:30">
      <c r="A2999" s="189" t="s">
        <v>19279</v>
      </c>
      <c r="B2999" s="189" t="s">
        <v>19280</v>
      </c>
      <c r="C2999" s="154">
        <v>43830</v>
      </c>
      <c r="D2999" s="155">
        <v>1.0616000000000001</v>
      </c>
      <c r="E2999" s="155">
        <v>1.1266</v>
      </c>
      <c r="F2999" s="156">
        <v>2.8267219447867298E-2</v>
      </c>
      <c r="G2999" s="154">
        <v>43829</v>
      </c>
      <c r="H2999" s="155">
        <v>1.0612999999999999</v>
      </c>
      <c r="I2999" s="156">
        <v>4.1040078885939399</v>
      </c>
      <c r="J2999" s="152" t="s">
        <v>19281</v>
      </c>
      <c r="K2999" s="156">
        <v>0.14149608527497701</v>
      </c>
      <c r="L2999" s="156">
        <v>0.41619371925843501</v>
      </c>
      <c r="M2999" s="185">
        <v>0.83582078749573696</v>
      </c>
      <c r="N2999" s="156">
        <v>1.8614010027590799</v>
      </c>
      <c r="O2999" s="156">
        <v>4.1040078885939399</v>
      </c>
      <c r="P2999" s="152" t="s">
        <v>19281</v>
      </c>
      <c r="Q2999" s="156">
        <v>11.084560859506499</v>
      </c>
      <c r="R2999" s="152" t="s">
        <v>19282</v>
      </c>
      <c r="S2999" s="156">
        <v>12.7120575361596</v>
      </c>
      <c r="T2999" s="152" t="s">
        <v>19283</v>
      </c>
      <c r="U2999" s="156">
        <v>12.99383768</v>
      </c>
      <c r="V2999" s="152" t="s">
        <v>163</v>
      </c>
      <c r="W2999" s="152" t="s">
        <v>166</v>
      </c>
      <c r="X2999" s="155">
        <v>1.7229127999999999E-3</v>
      </c>
      <c r="Y2999" s="152" t="s">
        <v>159</v>
      </c>
      <c r="Z2999" s="154">
        <v>42692</v>
      </c>
      <c r="AA2999" s="153" t="s">
        <v>4326</v>
      </c>
      <c r="AB2999" s="152" t="s">
        <v>1705</v>
      </c>
      <c r="AC2999" s="152" t="s">
        <v>261</v>
      </c>
      <c r="AD2999" s="152" t="s">
        <v>183</v>
      </c>
    </row>
    <row r="3000" spans="1:30">
      <c r="A3000" s="189" t="s">
        <v>2252</v>
      </c>
      <c r="B3000" s="189" t="s">
        <v>2253</v>
      </c>
      <c r="C3000" s="154">
        <v>43830</v>
      </c>
      <c r="D3000" s="155">
        <v>1.073</v>
      </c>
      <c r="E3000" s="155">
        <v>1.123</v>
      </c>
      <c r="F3000" s="156">
        <v>9.3283582089542905E-2</v>
      </c>
      <c r="G3000" s="154">
        <v>43826</v>
      </c>
      <c r="H3000" s="155">
        <v>1.0720000000000001</v>
      </c>
      <c r="I3000" s="156">
        <v>4.0994965708989701</v>
      </c>
      <c r="J3000" s="152" t="s">
        <v>19284</v>
      </c>
      <c r="K3000" s="156">
        <v>0.28037383177569303</v>
      </c>
      <c r="L3000" s="156">
        <v>0.46811878354201603</v>
      </c>
      <c r="M3000" s="185">
        <v>0.91945804132972697</v>
      </c>
      <c r="N3000" s="156">
        <v>1.9268210526315599</v>
      </c>
      <c r="O3000" s="156">
        <v>4.0994965708989701</v>
      </c>
      <c r="P3000" s="152" t="s">
        <v>19284</v>
      </c>
      <c r="Q3000" s="156">
        <v>10.6634057142857</v>
      </c>
      <c r="R3000" s="152" t="s">
        <v>19285</v>
      </c>
      <c r="S3000" s="156">
        <v>9.0518027184465808</v>
      </c>
      <c r="T3000" s="152" t="s">
        <v>19286</v>
      </c>
      <c r="U3000" s="156">
        <v>12.323356799999999</v>
      </c>
      <c r="V3000" s="152" t="s">
        <v>174</v>
      </c>
      <c r="W3000" s="152" t="s">
        <v>158</v>
      </c>
      <c r="X3000" s="155">
        <v>3.1421180835000002</v>
      </c>
      <c r="Y3000" s="152" t="s">
        <v>159</v>
      </c>
      <c r="Z3000" s="154">
        <v>42475</v>
      </c>
      <c r="AA3000" s="153" t="s">
        <v>4326</v>
      </c>
      <c r="AB3000" s="152" t="s">
        <v>1392</v>
      </c>
      <c r="AC3000" s="152" t="s">
        <v>195</v>
      </c>
      <c r="AD3000" s="152" t="s">
        <v>241</v>
      </c>
    </row>
    <row r="3001" spans="1:30">
      <c r="A3001" s="189" t="s">
        <v>2223</v>
      </c>
      <c r="B3001" s="189" t="s">
        <v>2224</v>
      </c>
      <c r="C3001" s="154">
        <v>43830</v>
      </c>
      <c r="D3001" s="155">
        <v>1.0176000000000001</v>
      </c>
      <c r="E3001" s="155">
        <v>1.1129</v>
      </c>
      <c r="F3001" s="156">
        <v>2.94898260100247E-2</v>
      </c>
      <c r="G3001" s="154">
        <v>43829</v>
      </c>
      <c r="H3001" s="155">
        <v>1.0173000000000001</v>
      </c>
      <c r="I3001" s="156">
        <v>4.0967137785437098</v>
      </c>
      <c r="J3001" s="152" t="s">
        <v>19287</v>
      </c>
      <c r="K3001" s="156">
        <v>0.108214461387126</v>
      </c>
      <c r="L3001" s="156">
        <v>0.42435606434423601</v>
      </c>
      <c r="M3001" s="185">
        <v>0.88360962472232996</v>
      </c>
      <c r="N3001" s="156">
        <v>2.1369419308398498</v>
      </c>
      <c r="O3001" s="156">
        <v>4.0967137785437098</v>
      </c>
      <c r="P3001" s="152" t="s">
        <v>19287</v>
      </c>
      <c r="Q3001" s="156">
        <v>9.8260457311669107</v>
      </c>
      <c r="R3001" s="152" t="s">
        <v>19288</v>
      </c>
      <c r="S3001" s="156">
        <v>11.931302127659601</v>
      </c>
      <c r="T3001" s="152" t="s">
        <v>19289</v>
      </c>
      <c r="U3001" s="156">
        <v>11.52834944</v>
      </c>
      <c r="V3001" s="152" t="s">
        <v>163</v>
      </c>
      <c r="W3001" s="152" t="s">
        <v>189</v>
      </c>
      <c r="X3001" s="155">
        <v>5.2456588554000003</v>
      </c>
      <c r="Y3001" s="152" t="s">
        <v>159</v>
      </c>
      <c r="Z3001" s="154">
        <v>42681</v>
      </c>
      <c r="AA3001" s="153" t="s">
        <v>4326</v>
      </c>
      <c r="AB3001" s="152" t="s">
        <v>1376</v>
      </c>
      <c r="AC3001" s="152" t="s">
        <v>195</v>
      </c>
      <c r="AD3001" s="152" t="s">
        <v>204</v>
      </c>
    </row>
    <row r="3002" spans="1:30">
      <c r="A3002" s="189" t="s">
        <v>19290</v>
      </c>
      <c r="B3002" s="189" t="s">
        <v>19291</v>
      </c>
      <c r="C3002" s="154">
        <v>43830</v>
      </c>
      <c r="D3002" s="155">
        <v>1.5760000000000001</v>
      </c>
      <c r="E3002" s="155">
        <v>1.9370000000000001</v>
      </c>
      <c r="F3002" s="156">
        <v>6.3492063492078907E-2</v>
      </c>
      <c r="G3002" s="154">
        <v>43829</v>
      </c>
      <c r="H3002" s="155">
        <v>1.575</v>
      </c>
      <c r="I3002" s="156">
        <v>4.0950873317342804</v>
      </c>
      <c r="J3002" s="152" t="s">
        <v>795</v>
      </c>
      <c r="K3002" s="156">
        <v>0.19071837253655999</v>
      </c>
      <c r="L3002" s="156">
        <v>0.83173384516956195</v>
      </c>
      <c r="M3002" s="185">
        <v>1.02561680784983</v>
      </c>
      <c r="N3002" s="156">
        <v>3.0065359477124298</v>
      </c>
      <c r="O3002" s="156">
        <v>4.0950873317342804</v>
      </c>
      <c r="P3002" s="152" t="s">
        <v>795</v>
      </c>
      <c r="Q3002" s="156">
        <v>11.2994083476312</v>
      </c>
      <c r="R3002" s="152" t="s">
        <v>18090</v>
      </c>
      <c r="S3002" s="156">
        <v>9.4444182085039792</v>
      </c>
      <c r="T3002" s="152" t="s">
        <v>19292</v>
      </c>
      <c r="U3002" s="156">
        <v>116.95373600000001</v>
      </c>
      <c r="V3002" s="152" t="s">
        <v>157</v>
      </c>
      <c r="W3002" s="152" t="s">
        <v>158</v>
      </c>
      <c r="X3002" s="155">
        <v>3.2306335848000001</v>
      </c>
      <c r="Y3002" s="152" t="s">
        <v>159</v>
      </c>
      <c r="Z3002" s="154">
        <v>38588</v>
      </c>
      <c r="AA3002" s="153" t="s">
        <v>4326</v>
      </c>
      <c r="AB3002" s="152" t="s">
        <v>666</v>
      </c>
      <c r="AC3002" s="152" t="s">
        <v>195</v>
      </c>
      <c r="AD3002" s="152" t="s">
        <v>181</v>
      </c>
    </row>
    <row r="3003" spans="1:30">
      <c r="A3003" s="189" t="s">
        <v>2550</v>
      </c>
      <c r="B3003" s="189" t="s">
        <v>2551</v>
      </c>
      <c r="C3003" s="154">
        <v>43830</v>
      </c>
      <c r="D3003" s="155">
        <v>1.0631999999999999</v>
      </c>
      <c r="E3003" s="155">
        <v>1.6172</v>
      </c>
      <c r="F3003" s="156">
        <v>2.8224668360142601E-2</v>
      </c>
      <c r="G3003" s="154">
        <v>43829</v>
      </c>
      <c r="H3003" s="155">
        <v>1.0629</v>
      </c>
      <c r="I3003" s="156">
        <v>4.0947603001876098</v>
      </c>
      <c r="J3003" s="152" t="s">
        <v>19293</v>
      </c>
      <c r="K3003" s="156">
        <v>7.5301204819266096E-2</v>
      </c>
      <c r="L3003" s="156">
        <v>0.77725118483413103</v>
      </c>
      <c r="M3003" s="185">
        <v>0.94945632528816604</v>
      </c>
      <c r="N3003" s="156">
        <v>2.77425558414064</v>
      </c>
      <c r="O3003" s="156">
        <v>4.0947603001876098</v>
      </c>
      <c r="P3003" s="152" t="s">
        <v>19293</v>
      </c>
      <c r="Q3003" s="156">
        <v>10.743527425149701</v>
      </c>
      <c r="R3003" s="152" t="s">
        <v>19294</v>
      </c>
      <c r="S3003" s="156">
        <v>11.6348234205231</v>
      </c>
      <c r="T3003" s="152" t="s">
        <v>19295</v>
      </c>
      <c r="U3003" s="156">
        <v>10.965014480000001</v>
      </c>
      <c r="V3003" s="152" t="s">
        <v>157</v>
      </c>
      <c r="W3003" s="152" t="s">
        <v>186</v>
      </c>
      <c r="X3003" s="155">
        <v>0.57557015229999997</v>
      </c>
      <c r="Y3003" s="152" t="s">
        <v>159</v>
      </c>
      <c r="Z3003" s="154">
        <v>42632</v>
      </c>
      <c r="AA3003" s="153" t="s">
        <v>4326</v>
      </c>
      <c r="AB3003" s="152" t="s">
        <v>449</v>
      </c>
      <c r="AC3003" s="152" t="s">
        <v>239</v>
      </c>
      <c r="AD3003" s="152" t="s">
        <v>162</v>
      </c>
    </row>
    <row r="3004" spans="1:30">
      <c r="A3004" s="189" t="s">
        <v>2373</v>
      </c>
      <c r="B3004" s="189" t="s">
        <v>2374</v>
      </c>
      <c r="C3004" s="154">
        <v>43830</v>
      </c>
      <c r="D3004" s="155">
        <v>1.0572999999999999</v>
      </c>
      <c r="E3004" s="155">
        <v>1.0923</v>
      </c>
      <c r="F3004" s="156">
        <v>2.8382213812680301E-2</v>
      </c>
      <c r="G3004" s="154">
        <v>43829</v>
      </c>
      <c r="H3004" s="155">
        <v>1.0569999999999999</v>
      </c>
      <c r="I3004" s="156">
        <v>4.09316309625821</v>
      </c>
      <c r="J3004" s="152" t="s">
        <v>19296</v>
      </c>
      <c r="K3004" s="156">
        <v>0.15155820782417401</v>
      </c>
      <c r="L3004" s="156">
        <v>0.60900180797410497</v>
      </c>
      <c r="M3004" s="185">
        <v>1.07063649989525</v>
      </c>
      <c r="N3004" s="156">
        <v>2.0658295612901001</v>
      </c>
      <c r="O3004" s="156">
        <v>4.09316309625821</v>
      </c>
      <c r="P3004" s="152" t="s">
        <v>19296</v>
      </c>
      <c r="Q3004" s="157">
        <v>0</v>
      </c>
      <c r="R3004" s="152"/>
      <c r="S3004" s="157">
        <v>0</v>
      </c>
      <c r="T3004" s="152"/>
      <c r="U3004" s="156">
        <v>9.3290491999999894</v>
      </c>
      <c r="V3004" s="152" t="s">
        <v>174</v>
      </c>
      <c r="W3004" s="152" t="s">
        <v>95</v>
      </c>
      <c r="X3004" s="155">
        <v>10.180352174399999</v>
      </c>
      <c r="Y3004" s="152" t="s">
        <v>159</v>
      </c>
      <c r="Z3004" s="154">
        <v>43129</v>
      </c>
      <c r="AA3004" s="153" t="s">
        <v>4326</v>
      </c>
      <c r="AB3004" s="152" t="s">
        <v>2375</v>
      </c>
      <c r="AC3004" s="152" t="s">
        <v>261</v>
      </c>
      <c r="AD3004" s="152" t="s">
        <v>162</v>
      </c>
    </row>
    <row r="3005" spans="1:30">
      <c r="A3005" s="189" t="s">
        <v>2326</v>
      </c>
      <c r="B3005" s="189" t="s">
        <v>2327</v>
      </c>
      <c r="C3005" s="154">
        <v>43830</v>
      </c>
      <c r="D3005" s="155">
        <v>1.0152000000000001</v>
      </c>
      <c r="E3005" s="155">
        <v>1.1231</v>
      </c>
      <c r="F3005" s="156">
        <v>3.9416633819476597E-2</v>
      </c>
      <c r="G3005" s="154">
        <v>43829</v>
      </c>
      <c r="H3005" s="155">
        <v>1.0147999999999999</v>
      </c>
      <c r="I3005" s="156">
        <v>4.0931059534763197</v>
      </c>
      <c r="J3005" s="152" t="s">
        <v>19297</v>
      </c>
      <c r="K3005" s="156">
        <v>0.157586561688529</v>
      </c>
      <c r="L3005" s="156">
        <v>0.56033872420611097</v>
      </c>
      <c r="M3005" s="185">
        <v>1.1256368437215001</v>
      </c>
      <c r="N3005" s="156">
        <v>2.1124036452291399</v>
      </c>
      <c r="O3005" s="156">
        <v>4.0931059534763197</v>
      </c>
      <c r="P3005" s="152" t="s">
        <v>19297</v>
      </c>
      <c r="Q3005" s="156">
        <v>10.319211962391901</v>
      </c>
      <c r="R3005" s="152" t="s">
        <v>19298</v>
      </c>
      <c r="S3005" s="157">
        <v>0</v>
      </c>
      <c r="T3005" s="152"/>
      <c r="U3005" s="156">
        <v>12.9288176</v>
      </c>
      <c r="V3005" s="152" t="s">
        <v>163</v>
      </c>
      <c r="W3005" s="152" t="s">
        <v>95</v>
      </c>
      <c r="X3005" s="155">
        <v>101.39327878730001</v>
      </c>
      <c r="Y3005" s="152" t="s">
        <v>159</v>
      </c>
      <c r="Z3005" s="154">
        <v>42811</v>
      </c>
      <c r="AA3005" s="153" t="s">
        <v>4326</v>
      </c>
      <c r="AB3005" s="152" t="s">
        <v>2328</v>
      </c>
      <c r="AC3005" s="152" t="s">
        <v>215</v>
      </c>
      <c r="AD3005" s="152" t="s">
        <v>185</v>
      </c>
    </row>
    <row r="3006" spans="1:30">
      <c r="A3006" s="189" t="s">
        <v>19299</v>
      </c>
      <c r="B3006" s="189" t="s">
        <v>19300</v>
      </c>
      <c r="C3006" s="154">
        <v>43830</v>
      </c>
      <c r="D3006" s="155">
        <v>1.119</v>
      </c>
      <c r="E3006" s="155">
        <v>1.119</v>
      </c>
      <c r="F3006" s="156">
        <v>8.9445438282637693E-2</v>
      </c>
      <c r="G3006" s="154">
        <v>43829</v>
      </c>
      <c r="H3006" s="155">
        <v>1.1180000000000001</v>
      </c>
      <c r="I3006" s="156">
        <v>4.0930232558139599</v>
      </c>
      <c r="J3006" s="152" t="s">
        <v>19301</v>
      </c>
      <c r="K3006" s="156">
        <v>0.53908355795148299</v>
      </c>
      <c r="L3006" s="156">
        <v>1.26696832579186</v>
      </c>
      <c r="M3006" s="185">
        <v>1.54264972776769</v>
      </c>
      <c r="N3006" s="156">
        <v>2.4725274725274602</v>
      </c>
      <c r="O3006" s="156">
        <v>4.0930232558139599</v>
      </c>
      <c r="P3006" s="152" t="s">
        <v>19301</v>
      </c>
      <c r="Q3006" s="156">
        <v>5.4665409990575</v>
      </c>
      <c r="R3006" s="152" t="s">
        <v>19302</v>
      </c>
      <c r="S3006" s="156">
        <v>10.246305418719199</v>
      </c>
      <c r="T3006" s="152" t="s">
        <v>19303</v>
      </c>
      <c r="U3006" s="156">
        <v>11.9</v>
      </c>
      <c r="V3006" s="152" t="s">
        <v>157</v>
      </c>
      <c r="W3006" s="152" t="s">
        <v>158</v>
      </c>
      <c r="X3006" s="155">
        <v>8.8061659599999995E-2</v>
      </c>
      <c r="Y3006" s="152" t="s">
        <v>159</v>
      </c>
      <c r="Z3006" s="154">
        <v>42395</v>
      </c>
      <c r="AA3006" s="153" t="s">
        <v>4326</v>
      </c>
      <c r="AB3006" s="152" t="s">
        <v>836</v>
      </c>
      <c r="AC3006" s="152" t="s">
        <v>248</v>
      </c>
      <c r="AD3006" s="152" t="s">
        <v>162</v>
      </c>
    </row>
    <row r="3007" spans="1:30">
      <c r="A3007" s="189" t="s">
        <v>19304</v>
      </c>
      <c r="B3007" s="189" t="s">
        <v>19305</v>
      </c>
      <c r="C3007" s="154">
        <v>43830</v>
      </c>
      <c r="D3007" s="155">
        <v>1.0987</v>
      </c>
      <c r="E3007" s="155">
        <v>1.0987</v>
      </c>
      <c r="F3007" s="156">
        <v>0.13671162960263</v>
      </c>
      <c r="G3007" s="154">
        <v>43829</v>
      </c>
      <c r="H3007" s="155">
        <v>1.0972</v>
      </c>
      <c r="I3007" s="156">
        <v>4.0928469919469403</v>
      </c>
      <c r="J3007" s="152" t="s">
        <v>19306</v>
      </c>
      <c r="K3007" s="156">
        <v>0.53069814255650405</v>
      </c>
      <c r="L3007" s="156">
        <v>1.43094534711965</v>
      </c>
      <c r="M3007" s="185">
        <v>1.58099112426037</v>
      </c>
      <c r="N3007" s="156">
        <v>2.1666356704482101</v>
      </c>
      <c r="O3007" s="156">
        <v>4.0928469919469403</v>
      </c>
      <c r="P3007" s="152" t="s">
        <v>19306</v>
      </c>
      <c r="Q3007" s="156">
        <v>7.4313092793585698</v>
      </c>
      <c r="R3007" s="152" t="s">
        <v>19307</v>
      </c>
      <c r="S3007" s="157">
        <v>0</v>
      </c>
      <c r="T3007" s="152"/>
      <c r="U3007" s="156">
        <v>9.8699999999999992</v>
      </c>
      <c r="V3007" s="152" t="s">
        <v>227</v>
      </c>
      <c r="W3007" s="152" t="s">
        <v>95</v>
      </c>
      <c r="X3007" s="155">
        <v>4.437763E-4</v>
      </c>
      <c r="Y3007" s="152" t="s">
        <v>159</v>
      </c>
      <c r="Z3007" s="154">
        <v>42753</v>
      </c>
      <c r="AA3007" s="153" t="s">
        <v>4326</v>
      </c>
      <c r="AB3007" s="152" t="s">
        <v>4142</v>
      </c>
      <c r="AC3007" s="152" t="s">
        <v>179</v>
      </c>
      <c r="AD3007" s="152" t="s">
        <v>181</v>
      </c>
    </row>
    <row r="3008" spans="1:30">
      <c r="A3008" s="189" t="s">
        <v>2211</v>
      </c>
      <c r="B3008" s="189" t="s">
        <v>2212</v>
      </c>
      <c r="C3008" s="154">
        <v>43830</v>
      </c>
      <c r="D3008" s="155">
        <v>1.006</v>
      </c>
      <c r="E3008" s="155">
        <v>1.3260000000000001</v>
      </c>
      <c r="F3008" s="156">
        <v>9.95024875621974E-2</v>
      </c>
      <c r="G3008" s="154">
        <v>43829</v>
      </c>
      <c r="H3008" s="155">
        <v>1.0049999999999999</v>
      </c>
      <c r="I3008" s="156">
        <v>4.0888390918241999</v>
      </c>
      <c r="J3008" s="152" t="s">
        <v>19308</v>
      </c>
      <c r="K3008" s="156">
        <v>0.19920318725099601</v>
      </c>
      <c r="L3008" s="156">
        <v>0.399201596806387</v>
      </c>
      <c r="M3008" s="185">
        <v>0.74382913991303201</v>
      </c>
      <c r="N3008" s="156">
        <v>1.9971016555291901</v>
      </c>
      <c r="O3008" s="156">
        <v>4.0888390918241999</v>
      </c>
      <c r="P3008" s="152" t="s">
        <v>19308</v>
      </c>
      <c r="Q3008" s="156">
        <v>9.1743754703423992</v>
      </c>
      <c r="R3008" s="152" t="s">
        <v>19309</v>
      </c>
      <c r="S3008" s="156">
        <v>12.0166843480603</v>
      </c>
      <c r="T3008" s="152" t="s">
        <v>19310</v>
      </c>
      <c r="U3008" s="156">
        <v>32.646633000000001</v>
      </c>
      <c r="V3008" s="152" t="s">
        <v>174</v>
      </c>
      <c r="W3008" s="152" t="s">
        <v>166</v>
      </c>
      <c r="X3008" s="155">
        <v>1.3758440894999999</v>
      </c>
      <c r="Y3008" s="152" t="s">
        <v>159</v>
      </c>
      <c r="Z3008" s="154">
        <v>41718</v>
      </c>
      <c r="AA3008" s="153" t="s">
        <v>4326</v>
      </c>
      <c r="AB3008" s="152" t="s">
        <v>2213</v>
      </c>
      <c r="AC3008" s="152" t="s">
        <v>248</v>
      </c>
      <c r="AD3008" s="152" t="s">
        <v>162</v>
      </c>
    </row>
    <row r="3009" spans="1:30">
      <c r="A3009" s="189" t="s">
        <v>2380</v>
      </c>
      <c r="B3009" s="189" t="s">
        <v>2381</v>
      </c>
      <c r="C3009" s="154">
        <v>43830</v>
      </c>
      <c r="D3009" s="155">
        <v>1.0246</v>
      </c>
      <c r="E3009" s="155">
        <v>1.1453</v>
      </c>
      <c r="F3009" s="156">
        <v>3.90548720952884E-2</v>
      </c>
      <c r="G3009" s="154">
        <v>43829</v>
      </c>
      <c r="H3009" s="155">
        <v>1.0242</v>
      </c>
      <c r="I3009" s="156">
        <v>4.0886415783101402</v>
      </c>
      <c r="J3009" s="152" t="s">
        <v>19311</v>
      </c>
      <c r="K3009" s="156">
        <v>0.13682564503516401</v>
      </c>
      <c r="L3009" s="156">
        <v>0.61867818913874095</v>
      </c>
      <c r="M3009" s="185">
        <v>1.1650886864716501</v>
      </c>
      <c r="N3009" s="156">
        <v>2.2506309627098</v>
      </c>
      <c r="O3009" s="156">
        <v>4.0886415783101402</v>
      </c>
      <c r="P3009" s="152" t="s">
        <v>19311</v>
      </c>
      <c r="Q3009" s="156">
        <v>11.6492377351453</v>
      </c>
      <c r="R3009" s="152" t="s">
        <v>19312</v>
      </c>
      <c r="S3009" s="157">
        <v>0</v>
      </c>
      <c r="T3009" s="152"/>
      <c r="U3009" s="156">
        <v>15.25817614</v>
      </c>
      <c r="V3009" s="152" t="s">
        <v>163</v>
      </c>
      <c r="W3009" s="152" t="s">
        <v>95</v>
      </c>
      <c r="X3009" s="155">
        <v>33.480696225999999</v>
      </c>
      <c r="Y3009" s="152" t="s">
        <v>159</v>
      </c>
      <c r="Z3009" s="154">
        <v>42783</v>
      </c>
      <c r="AA3009" s="153" t="s">
        <v>4326</v>
      </c>
      <c r="AB3009" s="152" t="s">
        <v>312</v>
      </c>
      <c r="AC3009" s="152" t="s">
        <v>231</v>
      </c>
      <c r="AD3009" s="152" t="s">
        <v>177</v>
      </c>
    </row>
    <row r="3010" spans="1:30">
      <c r="A3010" s="189" t="s">
        <v>2242</v>
      </c>
      <c r="B3010" s="189" t="s">
        <v>2243</v>
      </c>
      <c r="C3010" s="154">
        <v>43830</v>
      </c>
      <c r="D3010" s="155">
        <v>1.1347</v>
      </c>
      <c r="E3010" s="155">
        <v>1.4320999999999999</v>
      </c>
      <c r="F3010" s="156">
        <v>8.8136788295483902E-3</v>
      </c>
      <c r="G3010" s="154">
        <v>43829</v>
      </c>
      <c r="H3010" s="155">
        <v>1.1346000000000001</v>
      </c>
      <c r="I3010" s="156">
        <v>4.0879575686208902</v>
      </c>
      <c r="J3010" s="152" t="s">
        <v>19313</v>
      </c>
      <c r="K3010" s="156">
        <v>0.15004413062664601</v>
      </c>
      <c r="L3010" s="156">
        <v>0.43370508054523099</v>
      </c>
      <c r="M3010" s="185">
        <v>0.96995208760804097</v>
      </c>
      <c r="N3010" s="156">
        <v>2.2528901108893602</v>
      </c>
      <c r="O3010" s="156">
        <v>4.0879575686208902</v>
      </c>
      <c r="P3010" s="152" t="s">
        <v>19313</v>
      </c>
      <c r="Q3010" s="156">
        <v>10.775178144405899</v>
      </c>
      <c r="R3010" s="152" t="s">
        <v>19314</v>
      </c>
      <c r="S3010" s="156">
        <v>13.862106263073301</v>
      </c>
      <c r="T3010" s="152" t="s">
        <v>19315</v>
      </c>
      <c r="U3010" s="156">
        <v>20.12149793</v>
      </c>
      <c r="V3010" s="152" t="s">
        <v>163</v>
      </c>
      <c r="W3010" s="152" t="s">
        <v>189</v>
      </c>
      <c r="X3010" s="155">
        <v>105.30456705909999</v>
      </c>
      <c r="Y3010" s="152" t="s">
        <v>159</v>
      </c>
      <c r="Z3010" s="154">
        <v>42669</v>
      </c>
      <c r="AA3010" s="153" t="s">
        <v>4326</v>
      </c>
      <c r="AB3010" s="152" t="s">
        <v>1399</v>
      </c>
      <c r="AC3010" s="152" t="s">
        <v>215</v>
      </c>
      <c r="AD3010" s="152" t="s">
        <v>162</v>
      </c>
    </row>
    <row r="3011" spans="1:30">
      <c r="A3011" s="189" t="s">
        <v>2362</v>
      </c>
      <c r="B3011" s="189" t="s">
        <v>2363</v>
      </c>
      <c r="C3011" s="154">
        <v>43830</v>
      </c>
      <c r="D3011" s="155">
        <v>1.1105</v>
      </c>
      <c r="E3011" s="155">
        <v>1.1775</v>
      </c>
      <c r="F3011" s="156">
        <v>4.5045045045028702E-2</v>
      </c>
      <c r="G3011" s="154">
        <v>43829</v>
      </c>
      <c r="H3011" s="155">
        <v>1.1100000000000001</v>
      </c>
      <c r="I3011" s="156">
        <v>4.0877021805857003</v>
      </c>
      <c r="J3011" s="152" t="s">
        <v>19316</v>
      </c>
      <c r="K3011" s="156">
        <v>0.12622847353709801</v>
      </c>
      <c r="L3011" s="156">
        <v>0.59260606598668297</v>
      </c>
      <c r="M3011" s="185">
        <v>1.1224873245191</v>
      </c>
      <c r="N3011" s="156">
        <v>2.2996362992675499</v>
      </c>
      <c r="O3011" s="156">
        <v>4.0877021805857003</v>
      </c>
      <c r="P3011" s="152" t="s">
        <v>19316</v>
      </c>
      <c r="Q3011" s="156">
        <v>8.6304475222328403</v>
      </c>
      <c r="R3011" s="152" t="s">
        <v>19317</v>
      </c>
      <c r="S3011" s="157">
        <v>0</v>
      </c>
      <c r="T3011" s="152"/>
      <c r="U3011" s="156">
        <v>17.936210500000001</v>
      </c>
      <c r="V3011" s="152" t="s">
        <v>163</v>
      </c>
      <c r="W3011" s="152" t="s">
        <v>95</v>
      </c>
      <c r="X3011" s="155">
        <v>7.0269269148999998</v>
      </c>
      <c r="Y3011" s="152" t="s">
        <v>159</v>
      </c>
      <c r="Z3011" s="154">
        <v>42930</v>
      </c>
      <c r="AA3011" s="153" t="s">
        <v>4326</v>
      </c>
      <c r="AB3011" s="152" t="s">
        <v>1528</v>
      </c>
      <c r="AC3011" s="152" t="s">
        <v>268</v>
      </c>
      <c r="AD3011" s="152" t="s">
        <v>229</v>
      </c>
    </row>
    <row r="3012" spans="1:30">
      <c r="A3012" s="189" t="s">
        <v>2270</v>
      </c>
      <c r="B3012" s="189" t="s">
        <v>2271</v>
      </c>
      <c r="C3012" s="154">
        <v>43830</v>
      </c>
      <c r="D3012" s="155">
        <v>1.0542</v>
      </c>
      <c r="E3012" s="155">
        <v>1.1241000000000001</v>
      </c>
      <c r="F3012" s="156">
        <v>1.8975332068299201E-2</v>
      </c>
      <c r="G3012" s="154">
        <v>43829</v>
      </c>
      <c r="H3012" s="155">
        <v>1.054</v>
      </c>
      <c r="I3012" s="156">
        <v>4.0860554937420996</v>
      </c>
      <c r="J3012" s="152" t="s">
        <v>19318</v>
      </c>
      <c r="K3012" s="156">
        <v>0.16152019002374901</v>
      </c>
      <c r="L3012" s="156">
        <v>0.48613096940235401</v>
      </c>
      <c r="M3012" s="185">
        <v>0.96738555128368697</v>
      </c>
      <c r="N3012" s="156">
        <v>2.18720988453655</v>
      </c>
      <c r="O3012" s="156">
        <v>4.0860554937420996</v>
      </c>
      <c r="P3012" s="152" t="s">
        <v>19318</v>
      </c>
      <c r="Q3012" s="156">
        <v>9.4636796579763907</v>
      </c>
      <c r="R3012" s="152" t="s">
        <v>19319</v>
      </c>
      <c r="S3012" s="157">
        <v>0</v>
      </c>
      <c r="T3012" s="152"/>
      <c r="U3012" s="156">
        <v>12.88805822</v>
      </c>
      <c r="V3012" s="152" t="s">
        <v>163</v>
      </c>
      <c r="W3012" s="152" t="s">
        <v>95</v>
      </c>
      <c r="X3012" s="155">
        <v>43.8769170598</v>
      </c>
      <c r="Y3012" s="152" t="s">
        <v>159</v>
      </c>
      <c r="Z3012" s="154">
        <v>42755</v>
      </c>
      <c r="AA3012" s="153" t="s">
        <v>4326</v>
      </c>
      <c r="AB3012" s="152" t="s">
        <v>965</v>
      </c>
      <c r="AC3012" s="152" t="s">
        <v>179</v>
      </c>
      <c r="AD3012" s="152" t="s">
        <v>207</v>
      </c>
    </row>
    <row r="3013" spans="1:30">
      <c r="A3013" s="189" t="s">
        <v>2237</v>
      </c>
      <c r="B3013" s="189" t="s">
        <v>2238</v>
      </c>
      <c r="C3013" s="154">
        <v>43830</v>
      </c>
      <c r="D3013" s="155">
        <v>1.1313</v>
      </c>
      <c r="E3013" s="155">
        <v>1.1313</v>
      </c>
      <c r="F3013" s="156">
        <v>3.5370059244845299E-2</v>
      </c>
      <c r="G3013" s="154">
        <v>43829</v>
      </c>
      <c r="H3013" s="155">
        <v>1.1309</v>
      </c>
      <c r="I3013" s="156">
        <v>4.08501242064587</v>
      </c>
      <c r="J3013" s="152" t="s">
        <v>19320</v>
      </c>
      <c r="K3013" s="156">
        <v>7.9617834394895698E-2</v>
      </c>
      <c r="L3013" s="156">
        <v>0.426098535286277</v>
      </c>
      <c r="M3013" s="185">
        <v>0.88282504012841301</v>
      </c>
      <c r="N3013" s="156">
        <v>1.93728599747703</v>
      </c>
      <c r="O3013" s="156">
        <v>4.08501242064587</v>
      </c>
      <c r="P3013" s="152" t="s">
        <v>19320</v>
      </c>
      <c r="Q3013" s="156">
        <v>10.900892069405</v>
      </c>
      <c r="R3013" s="152" t="s">
        <v>19321</v>
      </c>
      <c r="S3013" s="157">
        <v>0</v>
      </c>
      <c r="T3013" s="152"/>
      <c r="U3013" s="156">
        <v>13.13</v>
      </c>
      <c r="V3013" s="152" t="s">
        <v>174</v>
      </c>
      <c r="W3013" s="152" t="s">
        <v>95</v>
      </c>
      <c r="X3013" s="155">
        <v>8.2764120463000008</v>
      </c>
      <c r="Y3013" s="152" t="s">
        <v>159</v>
      </c>
      <c r="Z3013" s="154">
        <v>42892</v>
      </c>
      <c r="AA3013" s="153" t="s">
        <v>4326</v>
      </c>
      <c r="AB3013" s="152" t="s">
        <v>2239</v>
      </c>
      <c r="AC3013" s="152" t="s">
        <v>245</v>
      </c>
      <c r="AD3013" s="152" t="s">
        <v>173</v>
      </c>
    </row>
    <row r="3014" spans="1:30">
      <c r="A3014" s="189" t="s">
        <v>19322</v>
      </c>
      <c r="B3014" s="189" t="s">
        <v>19323</v>
      </c>
      <c r="C3014" s="154">
        <v>43830</v>
      </c>
      <c r="D3014" s="155">
        <v>1.0066999999999999</v>
      </c>
      <c r="E3014" s="155">
        <v>1.0457000000000001</v>
      </c>
      <c r="F3014" s="156">
        <v>1.98708395429654E-2</v>
      </c>
      <c r="G3014" s="154">
        <v>43829</v>
      </c>
      <c r="H3014" s="155">
        <v>1.0065</v>
      </c>
      <c r="I3014" s="156">
        <v>4.08332497263953</v>
      </c>
      <c r="J3014" s="152" t="s">
        <v>19324</v>
      </c>
      <c r="K3014" s="156">
        <v>9.9433230585656507E-2</v>
      </c>
      <c r="L3014" s="156">
        <v>0.33744621039063499</v>
      </c>
      <c r="M3014" s="185">
        <v>0.96648236962010303</v>
      </c>
      <c r="N3014" s="156">
        <v>2.0839706951885502</v>
      </c>
      <c r="O3014" s="156">
        <v>4.08332497263953</v>
      </c>
      <c r="P3014" s="152" t="s">
        <v>19324</v>
      </c>
      <c r="Q3014" s="157">
        <v>0</v>
      </c>
      <c r="R3014" s="152"/>
      <c r="S3014" s="157">
        <v>0</v>
      </c>
      <c r="T3014" s="152"/>
      <c r="U3014" s="156">
        <v>4.61414993</v>
      </c>
      <c r="V3014" s="152" t="s">
        <v>157</v>
      </c>
      <c r="W3014" s="152" t="s">
        <v>95</v>
      </c>
      <c r="X3014" s="155">
        <v>2.2145075024</v>
      </c>
      <c r="Y3014" s="152" t="s">
        <v>159</v>
      </c>
      <c r="Z3014" s="154">
        <v>43426</v>
      </c>
      <c r="AA3014" s="153" t="s">
        <v>4326</v>
      </c>
      <c r="AB3014" s="152" t="s">
        <v>952</v>
      </c>
      <c r="AC3014" s="152" t="s">
        <v>470</v>
      </c>
      <c r="AD3014" s="152" t="s">
        <v>185</v>
      </c>
    </row>
    <row r="3015" spans="1:30">
      <c r="A3015" s="189" t="s">
        <v>19325</v>
      </c>
      <c r="B3015" s="189" t="s">
        <v>19326</v>
      </c>
      <c r="C3015" s="154">
        <v>43830</v>
      </c>
      <c r="D3015" s="155">
        <v>1.3053999999999999</v>
      </c>
      <c r="E3015" s="155">
        <v>1.3053999999999999</v>
      </c>
      <c r="F3015" s="156">
        <v>3.06513409961548E-2</v>
      </c>
      <c r="G3015" s="154">
        <v>43829</v>
      </c>
      <c r="H3015" s="155">
        <v>1.3049999999999999</v>
      </c>
      <c r="I3015" s="156">
        <v>4.08228352734809</v>
      </c>
      <c r="J3015" s="152" t="s">
        <v>19327</v>
      </c>
      <c r="K3015" s="156">
        <v>0.13039809772185401</v>
      </c>
      <c r="L3015" s="156">
        <v>0.53912507701784995</v>
      </c>
      <c r="M3015" s="185">
        <v>1.13891686681645</v>
      </c>
      <c r="N3015" s="156">
        <v>2.0960425465352599</v>
      </c>
      <c r="O3015" s="156">
        <v>4.08228352734809</v>
      </c>
      <c r="P3015" s="152" t="s">
        <v>19327</v>
      </c>
      <c r="Q3015" s="156">
        <v>13.5961717171717</v>
      </c>
      <c r="R3015" s="152" t="s">
        <v>19328</v>
      </c>
      <c r="S3015" s="156">
        <v>14.400532761543801</v>
      </c>
      <c r="T3015" s="152" t="s">
        <v>19329</v>
      </c>
      <c r="U3015" s="156">
        <v>14.709414199999999</v>
      </c>
      <c r="V3015" s="152" t="s">
        <v>157</v>
      </c>
      <c r="W3015" s="152" t="s">
        <v>166</v>
      </c>
      <c r="X3015" s="155">
        <v>5.6844667286000004</v>
      </c>
      <c r="Y3015" s="152" t="s">
        <v>159</v>
      </c>
      <c r="Z3015" s="154">
        <v>42710</v>
      </c>
      <c r="AA3015" s="153" t="s">
        <v>4326</v>
      </c>
      <c r="AB3015" s="152" t="s">
        <v>603</v>
      </c>
      <c r="AC3015" s="152" t="s">
        <v>203</v>
      </c>
      <c r="AD3015" s="152" t="s">
        <v>207</v>
      </c>
    </row>
    <row r="3016" spans="1:30">
      <c r="A3016" s="189" t="s">
        <v>2321</v>
      </c>
      <c r="B3016" s="189" t="s">
        <v>2322</v>
      </c>
      <c r="C3016" s="154">
        <v>43830</v>
      </c>
      <c r="D3016" s="155">
        <v>1.0764</v>
      </c>
      <c r="E3016" s="155">
        <v>1.1324000000000001</v>
      </c>
      <c r="F3016" s="156">
        <v>3.7174721189584897E-2</v>
      </c>
      <c r="G3016" s="154">
        <v>43829</v>
      </c>
      <c r="H3016" s="155">
        <v>1.0760000000000001</v>
      </c>
      <c r="I3016" s="156">
        <v>4.0770616613125403</v>
      </c>
      <c r="J3016" s="152" t="s">
        <v>19330</v>
      </c>
      <c r="K3016" s="156">
        <v>0.17682643089809699</v>
      </c>
      <c r="L3016" s="156">
        <v>0.54175228843640899</v>
      </c>
      <c r="M3016" s="185">
        <v>0.90937627800939103</v>
      </c>
      <c r="N3016" s="156">
        <v>2.0745661311237402</v>
      </c>
      <c r="O3016" s="156">
        <v>4.0770616613125403</v>
      </c>
      <c r="P3016" s="152" t="s">
        <v>19330</v>
      </c>
      <c r="Q3016" s="156">
        <v>12.091695017793599</v>
      </c>
      <c r="R3016" s="152" t="s">
        <v>19331</v>
      </c>
      <c r="S3016" s="157">
        <v>0</v>
      </c>
      <c r="T3016" s="152"/>
      <c r="U3016" s="156">
        <v>13.39195868</v>
      </c>
      <c r="V3016" s="152" t="s">
        <v>157</v>
      </c>
      <c r="W3016" s="152" t="s">
        <v>95</v>
      </c>
      <c r="X3016" s="155">
        <v>30.581716835999998</v>
      </c>
      <c r="Y3016" s="152" t="s">
        <v>159</v>
      </c>
      <c r="Z3016" s="154">
        <v>42894</v>
      </c>
      <c r="AA3016" s="153" t="s">
        <v>4326</v>
      </c>
      <c r="AB3016" s="152" t="s">
        <v>853</v>
      </c>
      <c r="AC3016" s="152" t="s">
        <v>175</v>
      </c>
      <c r="AD3016" s="152" t="s">
        <v>165</v>
      </c>
    </row>
    <row r="3017" spans="1:30">
      <c r="A3017" s="189" t="s">
        <v>2404</v>
      </c>
      <c r="B3017" s="189" t="s">
        <v>2405</v>
      </c>
      <c r="C3017" s="154">
        <v>43830</v>
      </c>
      <c r="D3017" s="155">
        <v>1.0227999999999999</v>
      </c>
      <c r="E3017" s="155">
        <v>1.0465</v>
      </c>
      <c r="F3017" s="156">
        <v>5.8696928194093299E-2</v>
      </c>
      <c r="G3017" s="154">
        <v>43826</v>
      </c>
      <c r="H3017" s="155">
        <v>1.0222</v>
      </c>
      <c r="I3017" s="156">
        <v>4.0769921861020002</v>
      </c>
      <c r="J3017" s="152" t="s">
        <v>19332</v>
      </c>
      <c r="K3017" s="156">
        <v>0.245025972753106</v>
      </c>
      <c r="L3017" s="156">
        <v>0.62964520972964499</v>
      </c>
      <c r="M3017" s="185">
        <v>1.17049036869323</v>
      </c>
      <c r="N3017" s="156">
        <v>2.2192514989837799</v>
      </c>
      <c r="O3017" s="156">
        <v>4.0769921861020002</v>
      </c>
      <c r="P3017" s="152" t="s">
        <v>19332</v>
      </c>
      <c r="Q3017" s="157">
        <v>0</v>
      </c>
      <c r="R3017" s="152"/>
      <c r="S3017" s="157">
        <v>0</v>
      </c>
      <c r="T3017" s="152"/>
      <c r="U3017" s="156">
        <v>4.69104644</v>
      </c>
      <c r="V3017" s="152" t="s">
        <v>174</v>
      </c>
      <c r="W3017" s="152" t="s">
        <v>95</v>
      </c>
      <c r="X3017" s="155">
        <v>20.570781167300002</v>
      </c>
      <c r="Y3017" s="152" t="s">
        <v>159</v>
      </c>
      <c r="Z3017" s="154">
        <v>43424</v>
      </c>
      <c r="AA3017" s="153" t="s">
        <v>4326</v>
      </c>
      <c r="AB3017" s="152" t="s">
        <v>679</v>
      </c>
      <c r="AC3017" s="152" t="s">
        <v>161</v>
      </c>
      <c r="AD3017" s="152" t="s">
        <v>221</v>
      </c>
    </row>
    <row r="3018" spans="1:30">
      <c r="A3018" s="189" t="s">
        <v>2401</v>
      </c>
      <c r="B3018" s="189" t="s">
        <v>2402</v>
      </c>
      <c r="C3018" s="154">
        <v>43830</v>
      </c>
      <c r="D3018" s="155">
        <v>1.0571999999999999</v>
      </c>
      <c r="E3018" s="155">
        <v>1.1192</v>
      </c>
      <c r="F3018" s="156">
        <v>2.8384899233601501E-2</v>
      </c>
      <c r="G3018" s="154">
        <v>43829</v>
      </c>
      <c r="H3018" s="155">
        <v>1.0569</v>
      </c>
      <c r="I3018" s="156">
        <v>4.0763068834184804</v>
      </c>
      <c r="J3018" s="152" t="s">
        <v>19333</v>
      </c>
      <c r="K3018" s="156">
        <v>0.14208581983516899</v>
      </c>
      <c r="L3018" s="156">
        <v>0.62821245002855797</v>
      </c>
      <c r="M3018" s="185">
        <v>1.15774862644351</v>
      </c>
      <c r="N3018" s="156">
        <v>2.2136053425844899</v>
      </c>
      <c r="O3018" s="156">
        <v>4.0763068834184804</v>
      </c>
      <c r="P3018" s="152" t="s">
        <v>19333</v>
      </c>
      <c r="Q3018" s="156">
        <v>9.9167510644559798</v>
      </c>
      <c r="R3018" s="152" t="s">
        <v>19334</v>
      </c>
      <c r="S3018" s="156">
        <v>11.9933470211915</v>
      </c>
      <c r="T3018" s="152" t="s">
        <v>19335</v>
      </c>
      <c r="U3018" s="156">
        <v>12.03814436</v>
      </c>
      <c r="V3018" s="152" t="s">
        <v>163</v>
      </c>
      <c r="W3018" s="152" t="s">
        <v>158</v>
      </c>
      <c r="X3018" s="155">
        <v>20.8116428955</v>
      </c>
      <c r="Y3018" s="152" t="s">
        <v>159</v>
      </c>
      <c r="Z3018" s="154">
        <v>42675</v>
      </c>
      <c r="AA3018" s="153" t="s">
        <v>4326</v>
      </c>
      <c r="AB3018" s="152" t="s">
        <v>2403</v>
      </c>
      <c r="AC3018" s="152" t="s">
        <v>268</v>
      </c>
      <c r="AD3018" s="152" t="s">
        <v>229</v>
      </c>
    </row>
    <row r="3019" spans="1:30">
      <c r="A3019" s="189" t="s">
        <v>2287</v>
      </c>
      <c r="B3019" s="189" t="s">
        <v>2288</v>
      </c>
      <c r="C3019" s="154">
        <v>43830</v>
      </c>
      <c r="D3019" s="155">
        <v>1.0157</v>
      </c>
      <c r="E3019" s="155">
        <v>1.1251</v>
      </c>
      <c r="F3019" s="156">
        <v>-9.8444575703881005E-3</v>
      </c>
      <c r="G3019" s="154">
        <v>43829</v>
      </c>
      <c r="H3019" s="155">
        <v>1.0158</v>
      </c>
      <c r="I3019" s="156">
        <v>4.0762040323777002</v>
      </c>
      <c r="J3019" s="152" t="s">
        <v>19336</v>
      </c>
      <c r="K3019" s="156">
        <v>0.118284869393793</v>
      </c>
      <c r="L3019" s="156">
        <v>0.49470663896310602</v>
      </c>
      <c r="M3019" s="185">
        <v>0.99532649058545197</v>
      </c>
      <c r="N3019" s="156">
        <v>2.18190486422291</v>
      </c>
      <c r="O3019" s="156">
        <v>4.0762040323777002</v>
      </c>
      <c r="P3019" s="152" t="s">
        <v>19336</v>
      </c>
      <c r="Q3019" s="156">
        <v>9.2789597934620094</v>
      </c>
      <c r="R3019" s="152" t="s">
        <v>19337</v>
      </c>
      <c r="S3019" s="156">
        <v>13.031202669466101</v>
      </c>
      <c r="T3019" s="152" t="s">
        <v>19338</v>
      </c>
      <c r="U3019" s="156">
        <v>13.053808910000001</v>
      </c>
      <c r="V3019" s="152" t="s">
        <v>163</v>
      </c>
      <c r="W3019" s="152" t="s">
        <v>166</v>
      </c>
      <c r="X3019" s="155">
        <v>49.346489650899997</v>
      </c>
      <c r="Y3019" s="152" t="s">
        <v>159</v>
      </c>
      <c r="Z3019" s="154">
        <v>42731</v>
      </c>
      <c r="AA3019" s="153" t="s">
        <v>4326</v>
      </c>
      <c r="AB3019" s="152" t="s">
        <v>679</v>
      </c>
      <c r="AC3019" s="152" t="s">
        <v>161</v>
      </c>
      <c r="AD3019" s="152" t="s">
        <v>207</v>
      </c>
    </row>
    <row r="3020" spans="1:30">
      <c r="A3020" s="189" t="s">
        <v>2389</v>
      </c>
      <c r="B3020" s="189" t="s">
        <v>2390</v>
      </c>
      <c r="C3020" s="154">
        <v>43830</v>
      </c>
      <c r="D3020" s="155">
        <v>1.0204</v>
      </c>
      <c r="E3020" s="155">
        <v>1.0553999999999999</v>
      </c>
      <c r="F3020" s="156">
        <v>6.8647641463173398E-2</v>
      </c>
      <c r="G3020" s="154">
        <v>43826</v>
      </c>
      <c r="H3020" s="155">
        <v>1.0197000000000001</v>
      </c>
      <c r="I3020" s="156">
        <v>4.0751685424263302</v>
      </c>
      <c r="J3020" s="152" t="s">
        <v>19339</v>
      </c>
      <c r="K3020" s="156">
        <v>0.33431661750247199</v>
      </c>
      <c r="L3020" s="156">
        <v>0.62124050882556203</v>
      </c>
      <c r="M3020" s="185">
        <v>1.1900459490045701</v>
      </c>
      <c r="N3020" s="156">
        <v>2.1034568818252302</v>
      </c>
      <c r="O3020" s="156">
        <v>4.0751685424263302</v>
      </c>
      <c r="P3020" s="152" t="s">
        <v>19339</v>
      </c>
      <c r="Q3020" s="157">
        <v>0</v>
      </c>
      <c r="R3020" s="152"/>
      <c r="S3020" s="157">
        <v>0</v>
      </c>
      <c r="T3020" s="152"/>
      <c r="U3020" s="156">
        <v>5.6050735199999897</v>
      </c>
      <c r="V3020" s="152" t="s">
        <v>174</v>
      </c>
      <c r="W3020" s="152" t="s">
        <v>95</v>
      </c>
      <c r="X3020" s="155">
        <v>14.382427252099999</v>
      </c>
      <c r="Y3020" s="152" t="s">
        <v>159</v>
      </c>
      <c r="Z3020" s="154">
        <v>43369</v>
      </c>
      <c r="AA3020" s="153" t="s">
        <v>4326</v>
      </c>
      <c r="AB3020" s="152" t="s">
        <v>809</v>
      </c>
      <c r="AC3020" s="152" t="s">
        <v>194</v>
      </c>
      <c r="AD3020" s="152" t="s">
        <v>483</v>
      </c>
    </row>
    <row r="3021" spans="1:30">
      <c r="A3021" s="189" t="s">
        <v>9182</v>
      </c>
      <c r="B3021" s="189" t="s">
        <v>9183</v>
      </c>
      <c r="C3021" s="154">
        <v>43830</v>
      </c>
      <c r="D3021" s="155">
        <v>1.0429999999999999</v>
      </c>
      <c r="E3021" s="155">
        <v>1.0429999999999999</v>
      </c>
      <c r="F3021" s="156">
        <v>0.105576350897387</v>
      </c>
      <c r="G3021" s="154">
        <v>43829</v>
      </c>
      <c r="H3021" s="155">
        <v>1.0419</v>
      </c>
      <c r="I3021" s="156">
        <v>4.0710437038515197</v>
      </c>
      <c r="J3021" s="152" t="s">
        <v>12622</v>
      </c>
      <c r="K3021" s="156">
        <v>2.8771458712953599E-2</v>
      </c>
      <c r="L3021" s="156">
        <v>1.0952796355529599</v>
      </c>
      <c r="M3021" s="185">
        <v>2.6979125640015602</v>
      </c>
      <c r="N3021" s="156">
        <v>4.1541841422008998</v>
      </c>
      <c r="O3021" s="156">
        <v>4.0710437038515197</v>
      </c>
      <c r="P3021" s="152" t="s">
        <v>12622</v>
      </c>
      <c r="Q3021" s="157">
        <v>0</v>
      </c>
      <c r="R3021" s="152"/>
      <c r="S3021" s="157">
        <v>0</v>
      </c>
      <c r="T3021" s="152"/>
      <c r="U3021" s="156">
        <v>4.2999999999999901</v>
      </c>
      <c r="V3021" s="152" t="s">
        <v>163</v>
      </c>
      <c r="W3021" s="152" t="s">
        <v>95</v>
      </c>
      <c r="X3021" s="155">
        <v>0.71278331669999995</v>
      </c>
      <c r="Y3021" s="152" t="s">
        <v>159</v>
      </c>
      <c r="Z3021" s="154">
        <v>43417</v>
      </c>
      <c r="AA3021" s="153" t="s">
        <v>4326</v>
      </c>
      <c r="AB3021" s="152" t="s">
        <v>12623</v>
      </c>
      <c r="AC3021" s="152" t="s">
        <v>464</v>
      </c>
      <c r="AD3021" s="152" t="s">
        <v>272</v>
      </c>
    </row>
    <row r="3022" spans="1:30">
      <c r="A3022" s="189" t="s">
        <v>2291</v>
      </c>
      <c r="B3022" s="189" t="s">
        <v>2292</v>
      </c>
      <c r="C3022" s="154">
        <v>43830</v>
      </c>
      <c r="D3022" s="155">
        <v>1.02</v>
      </c>
      <c r="E3022" s="155">
        <v>1.1160000000000001</v>
      </c>
      <c r="F3022" s="156">
        <v>0</v>
      </c>
      <c r="G3022" s="154">
        <v>43829</v>
      </c>
      <c r="H3022" s="155">
        <v>1.02</v>
      </c>
      <c r="I3022" s="156">
        <v>4.06989979982548</v>
      </c>
      <c r="J3022" s="152" t="s">
        <v>19340</v>
      </c>
      <c r="K3022" s="156">
        <v>9.8135426889112795E-2</v>
      </c>
      <c r="L3022" s="156">
        <v>0.49261083743843298</v>
      </c>
      <c r="M3022" s="185">
        <v>0.98862354313713796</v>
      </c>
      <c r="N3022" s="156">
        <v>1.9835853514438999</v>
      </c>
      <c r="O3022" s="156">
        <v>4.06989979982548</v>
      </c>
      <c r="P3022" s="152" t="s">
        <v>19340</v>
      </c>
      <c r="Q3022" s="156">
        <v>8.2592613570274604</v>
      </c>
      <c r="R3022" s="152" t="s">
        <v>19341</v>
      </c>
      <c r="S3022" s="156">
        <v>11.3988031809145</v>
      </c>
      <c r="T3022" s="152" t="s">
        <v>19342</v>
      </c>
      <c r="U3022" s="156">
        <v>12.067195999999999</v>
      </c>
      <c r="V3022" s="152" t="s">
        <v>163</v>
      </c>
      <c r="W3022" s="152" t="s">
        <v>189</v>
      </c>
      <c r="X3022" s="155">
        <v>115.9626251234</v>
      </c>
      <c r="Y3022" s="152" t="s">
        <v>159</v>
      </c>
      <c r="Z3022" s="154">
        <v>42615</v>
      </c>
      <c r="AA3022" s="153" t="s">
        <v>4326</v>
      </c>
      <c r="AB3022" s="152" t="s">
        <v>2293</v>
      </c>
      <c r="AC3022" s="152" t="s">
        <v>211</v>
      </c>
      <c r="AD3022" s="152" t="s">
        <v>177</v>
      </c>
    </row>
    <row r="3023" spans="1:30">
      <c r="A3023" s="189" t="s">
        <v>2283</v>
      </c>
      <c r="B3023" s="189" t="s">
        <v>2284</v>
      </c>
      <c r="C3023" s="154">
        <v>43830</v>
      </c>
      <c r="D3023" s="155">
        <v>1.2529999999999999</v>
      </c>
      <c r="E3023" s="155">
        <v>1.405</v>
      </c>
      <c r="F3023" s="156">
        <v>-7.9744816586931194E-2</v>
      </c>
      <c r="G3023" s="154">
        <v>43829</v>
      </c>
      <c r="H3023" s="155">
        <v>1.254</v>
      </c>
      <c r="I3023" s="156">
        <v>4.0697674418604599</v>
      </c>
      <c r="J3023" s="152" t="s">
        <v>19343</v>
      </c>
      <c r="K3023" s="156">
        <v>0</v>
      </c>
      <c r="L3023" s="156">
        <v>0.48115477145146202</v>
      </c>
      <c r="M3023" s="185">
        <v>1.7871649065799899</v>
      </c>
      <c r="N3023" s="156">
        <v>2.28571428571427</v>
      </c>
      <c r="O3023" s="156">
        <v>4.0697674418604599</v>
      </c>
      <c r="P3023" s="152" t="s">
        <v>19343</v>
      </c>
      <c r="Q3023" s="156">
        <v>15.4838709677419</v>
      </c>
      <c r="R3023" s="152" t="s">
        <v>19344</v>
      </c>
      <c r="S3023" s="156">
        <v>14.7435897435897</v>
      </c>
      <c r="T3023" s="152" t="s">
        <v>19345</v>
      </c>
      <c r="U3023" s="156">
        <v>44.416018600000001</v>
      </c>
      <c r="V3023" s="152" t="s">
        <v>157</v>
      </c>
      <c r="W3023" s="152" t="s">
        <v>158</v>
      </c>
      <c r="X3023" s="155">
        <v>7.5372619108999999</v>
      </c>
      <c r="Y3023" s="152" t="s">
        <v>159</v>
      </c>
      <c r="Z3023" s="154">
        <v>41590</v>
      </c>
      <c r="AA3023" s="153" t="s">
        <v>4326</v>
      </c>
      <c r="AB3023" s="152" t="s">
        <v>2112</v>
      </c>
      <c r="AC3023" s="152" t="s">
        <v>200</v>
      </c>
      <c r="AD3023" s="152" t="s">
        <v>162</v>
      </c>
    </row>
    <row r="3024" spans="1:30">
      <c r="A3024" s="189" t="s">
        <v>2358</v>
      </c>
      <c r="B3024" s="189" t="s">
        <v>2359</v>
      </c>
      <c r="C3024" s="154">
        <v>43830</v>
      </c>
      <c r="D3024" s="155">
        <v>1.0096000000000001</v>
      </c>
      <c r="E3024" s="155">
        <v>1.0586</v>
      </c>
      <c r="F3024" s="156">
        <v>3.9635354736435001E-2</v>
      </c>
      <c r="G3024" s="154">
        <v>43829</v>
      </c>
      <c r="H3024" s="155">
        <v>1.0092000000000001</v>
      </c>
      <c r="I3024" s="156">
        <v>4.0673843909077503</v>
      </c>
      <c r="J3024" s="152" t="s">
        <v>19346</v>
      </c>
      <c r="K3024" s="156">
        <v>0.13886133703630599</v>
      </c>
      <c r="L3024" s="156">
        <v>0.56778563601953602</v>
      </c>
      <c r="M3024" s="185">
        <v>1.01795570347389</v>
      </c>
      <c r="N3024" s="156">
        <v>2.0399584292975601</v>
      </c>
      <c r="O3024" s="156">
        <v>4.0673843909077503</v>
      </c>
      <c r="P3024" s="152" t="s">
        <v>19346</v>
      </c>
      <c r="Q3024" s="157">
        <v>0</v>
      </c>
      <c r="R3024" s="152"/>
      <c r="S3024" s="157">
        <v>0</v>
      </c>
      <c r="T3024" s="152"/>
      <c r="U3024" s="156">
        <v>5.9559046400000204</v>
      </c>
      <c r="V3024" s="152" t="s">
        <v>157</v>
      </c>
      <c r="W3024" s="152" t="s">
        <v>95</v>
      </c>
      <c r="X3024" s="155">
        <v>28.212314266900002</v>
      </c>
      <c r="Y3024" s="152" t="s">
        <v>159</v>
      </c>
      <c r="Z3024" s="154">
        <v>43340</v>
      </c>
      <c r="AA3024" s="153" t="s">
        <v>4326</v>
      </c>
      <c r="AB3024" s="152" t="s">
        <v>5688</v>
      </c>
      <c r="AC3024" s="152" t="s">
        <v>347</v>
      </c>
      <c r="AD3024" s="152" t="s">
        <v>241</v>
      </c>
    </row>
    <row r="3025" spans="1:30">
      <c r="A3025" s="189" t="s">
        <v>2480</v>
      </c>
      <c r="B3025" s="189" t="s">
        <v>2481</v>
      </c>
      <c r="C3025" s="154">
        <v>43830</v>
      </c>
      <c r="D3025" s="155">
        <v>1.0179</v>
      </c>
      <c r="E3025" s="155">
        <v>1.0479000000000001</v>
      </c>
      <c r="F3025" s="156">
        <v>9.8251129887992703E-3</v>
      </c>
      <c r="G3025" s="154">
        <v>43826</v>
      </c>
      <c r="H3025" s="155">
        <v>1.0178</v>
      </c>
      <c r="I3025" s="156">
        <v>4.0648124602859301</v>
      </c>
      <c r="J3025" s="152" t="s">
        <v>19347</v>
      </c>
      <c r="K3025" s="156">
        <v>0.25608194622278901</v>
      </c>
      <c r="L3025" s="156">
        <v>0.69245227025424305</v>
      </c>
      <c r="M3025" s="185">
        <v>1.46571065827687</v>
      </c>
      <c r="N3025" s="156">
        <v>3.2040952244978298</v>
      </c>
      <c r="O3025" s="156">
        <v>4.0648124602859301</v>
      </c>
      <c r="P3025" s="152" t="s">
        <v>19347</v>
      </c>
      <c r="Q3025" s="157">
        <v>0</v>
      </c>
      <c r="R3025" s="152"/>
      <c r="S3025" s="157">
        <v>0</v>
      </c>
      <c r="T3025" s="152"/>
      <c r="U3025" s="156">
        <v>4.8140791099999998</v>
      </c>
      <c r="V3025" s="152" t="s">
        <v>174</v>
      </c>
      <c r="W3025" s="152" t="s">
        <v>95</v>
      </c>
      <c r="X3025" s="155">
        <v>2.0393409276000001</v>
      </c>
      <c r="Y3025" s="152" t="s">
        <v>159</v>
      </c>
      <c r="Z3025" s="154">
        <v>43419</v>
      </c>
      <c r="AA3025" s="153" t="s">
        <v>4326</v>
      </c>
      <c r="AB3025" s="152" t="s">
        <v>2482</v>
      </c>
      <c r="AC3025" s="152" t="s">
        <v>464</v>
      </c>
      <c r="AD3025" s="152" t="s">
        <v>483</v>
      </c>
    </row>
    <row r="3026" spans="1:30">
      <c r="A3026" s="189" t="s">
        <v>2539</v>
      </c>
      <c r="B3026" s="189" t="s">
        <v>4565</v>
      </c>
      <c r="C3026" s="154">
        <v>43830</v>
      </c>
      <c r="D3026" s="155">
        <v>1.0457000000000001</v>
      </c>
      <c r="E3026" s="155">
        <v>1.1601999999999999</v>
      </c>
      <c r="F3026" s="156">
        <v>5.7410774088635402E-2</v>
      </c>
      <c r="G3026" s="154">
        <v>43829</v>
      </c>
      <c r="H3026" s="155">
        <v>1.0450999999999999</v>
      </c>
      <c r="I3026" s="156">
        <v>4.0640988783998599</v>
      </c>
      <c r="J3026" s="152" t="s">
        <v>19348</v>
      </c>
      <c r="K3026" s="156">
        <v>0.15324202662580999</v>
      </c>
      <c r="L3026" s="156">
        <v>0.74181117533719898</v>
      </c>
      <c r="M3026" s="185">
        <v>1.0338400200265101</v>
      </c>
      <c r="N3026" s="156">
        <v>2.67038326842128</v>
      </c>
      <c r="O3026" s="156">
        <v>4.0640988783998599</v>
      </c>
      <c r="P3026" s="152" t="s">
        <v>19348</v>
      </c>
      <c r="Q3026" s="156">
        <v>11.533297052019201</v>
      </c>
      <c r="R3026" s="152" t="s">
        <v>19349</v>
      </c>
      <c r="S3026" s="156">
        <v>8.4819143968224804</v>
      </c>
      <c r="T3026" s="152" t="s">
        <v>19350</v>
      </c>
      <c r="U3026" s="156">
        <v>16.420395249999999</v>
      </c>
      <c r="V3026" s="152" t="s">
        <v>163</v>
      </c>
      <c r="W3026" s="152" t="s">
        <v>158</v>
      </c>
      <c r="X3026" s="155">
        <v>0.50586920170000005</v>
      </c>
      <c r="Y3026" s="152" t="s">
        <v>159</v>
      </c>
      <c r="Z3026" s="154">
        <v>42361</v>
      </c>
      <c r="AA3026" s="153" t="s">
        <v>4326</v>
      </c>
      <c r="AB3026" s="152" t="s">
        <v>5693</v>
      </c>
      <c r="AC3026" s="152" t="s">
        <v>378</v>
      </c>
      <c r="AD3026" s="152" t="s">
        <v>256</v>
      </c>
    </row>
    <row r="3027" spans="1:30">
      <c r="A3027" s="189" t="s">
        <v>2524</v>
      </c>
      <c r="B3027" s="189" t="s">
        <v>2525</v>
      </c>
      <c r="C3027" s="154">
        <v>43830</v>
      </c>
      <c r="D3027" s="155">
        <v>1.0476000000000001</v>
      </c>
      <c r="E3027" s="155">
        <v>1.0476000000000001</v>
      </c>
      <c r="F3027" s="156">
        <v>2.8645087367534499E-2</v>
      </c>
      <c r="G3027" s="154">
        <v>43829</v>
      </c>
      <c r="H3027" s="155">
        <v>1.0472999999999999</v>
      </c>
      <c r="I3027" s="156">
        <v>4.0627793781663</v>
      </c>
      <c r="J3027" s="152" t="s">
        <v>19351</v>
      </c>
      <c r="K3027" s="156">
        <v>0.30639601685179002</v>
      </c>
      <c r="L3027" s="156">
        <v>0.73076923076923594</v>
      </c>
      <c r="M3027" s="185">
        <v>1.17828858412208</v>
      </c>
      <c r="N3027" s="156">
        <v>2.0953123477243998</v>
      </c>
      <c r="O3027" s="156">
        <v>4.0627793781663</v>
      </c>
      <c r="P3027" s="152" t="s">
        <v>19351</v>
      </c>
      <c r="Q3027" s="157">
        <v>0</v>
      </c>
      <c r="R3027" s="152"/>
      <c r="S3027" s="157">
        <v>0</v>
      </c>
      <c r="T3027" s="152"/>
      <c r="U3027" s="156">
        <v>4.7600000000000096</v>
      </c>
      <c r="V3027" s="152" t="s">
        <v>157</v>
      </c>
      <c r="W3027" s="152" t="s">
        <v>95</v>
      </c>
      <c r="X3027" s="155">
        <v>1.0356684983</v>
      </c>
      <c r="Y3027" s="152" t="s">
        <v>159</v>
      </c>
      <c r="Z3027" s="154">
        <v>43424</v>
      </c>
      <c r="AA3027" s="153" t="s">
        <v>4326</v>
      </c>
      <c r="AB3027" s="152" t="s">
        <v>2526</v>
      </c>
      <c r="AC3027" s="152" t="s">
        <v>263</v>
      </c>
      <c r="AD3027" s="152" t="s">
        <v>170</v>
      </c>
    </row>
    <row r="3028" spans="1:30">
      <c r="A3028" s="189" t="s">
        <v>19352</v>
      </c>
      <c r="B3028" s="189" t="s">
        <v>19353</v>
      </c>
      <c r="C3028" s="154">
        <v>43830</v>
      </c>
      <c r="D3028" s="155">
        <v>1.1632</v>
      </c>
      <c r="E3028" s="155">
        <v>1.1832</v>
      </c>
      <c r="F3028" s="156">
        <v>5.1608463788047503E-2</v>
      </c>
      <c r="G3028" s="154">
        <v>43829</v>
      </c>
      <c r="H3028" s="155">
        <v>1.1626000000000001</v>
      </c>
      <c r="I3028" s="156">
        <v>4.0615494721774903</v>
      </c>
      <c r="J3028" s="152" t="s">
        <v>19354</v>
      </c>
      <c r="K3028" s="156">
        <v>0.10327022375216199</v>
      </c>
      <c r="L3028" s="156">
        <v>0.44037647871514202</v>
      </c>
      <c r="M3028" s="185">
        <v>1.80290565377209</v>
      </c>
      <c r="N3028" s="156">
        <v>4.0988007875425003</v>
      </c>
      <c r="O3028" s="156">
        <v>4.0615494721774903</v>
      </c>
      <c r="P3028" s="152" t="s">
        <v>19354</v>
      </c>
      <c r="Q3028" s="156">
        <v>8.1040892193308398</v>
      </c>
      <c r="R3028" s="152" t="s">
        <v>19355</v>
      </c>
      <c r="S3028" s="156">
        <v>8.9138576779026</v>
      </c>
      <c r="T3028" s="152" t="s">
        <v>19356</v>
      </c>
      <c r="U3028" s="156">
        <v>18.504373279999999</v>
      </c>
      <c r="V3028" s="152" t="s">
        <v>157</v>
      </c>
      <c r="W3028" s="152" t="s">
        <v>158</v>
      </c>
      <c r="X3028" s="155">
        <v>5.9257852799999997E-2</v>
      </c>
      <c r="Y3028" s="152" t="s">
        <v>159</v>
      </c>
      <c r="Z3028" s="154">
        <v>42032</v>
      </c>
      <c r="AA3028" s="153" t="s">
        <v>4326</v>
      </c>
      <c r="AB3028" s="152" t="s">
        <v>19051</v>
      </c>
      <c r="AC3028" s="152" t="s">
        <v>233</v>
      </c>
      <c r="AD3028" s="152" t="s">
        <v>162</v>
      </c>
    </row>
    <row r="3029" spans="1:30">
      <c r="A3029" s="189" t="s">
        <v>2244</v>
      </c>
      <c r="B3029" s="189" t="s">
        <v>2245</v>
      </c>
      <c r="C3029" s="154">
        <v>43830</v>
      </c>
      <c r="D3029" s="155">
        <v>1.1274</v>
      </c>
      <c r="E3029" s="155">
        <v>1.1336999999999999</v>
      </c>
      <c r="F3029" s="156">
        <v>1.77430801987087E-2</v>
      </c>
      <c r="G3029" s="154">
        <v>43829</v>
      </c>
      <c r="H3029" s="155">
        <v>1.1272</v>
      </c>
      <c r="I3029" s="156">
        <v>4.0612885360900899</v>
      </c>
      <c r="J3029" s="152" t="s">
        <v>19357</v>
      </c>
      <c r="K3029" s="156">
        <v>0.14212115828744701</v>
      </c>
      <c r="L3029" s="156">
        <v>0.40969006056287499</v>
      </c>
      <c r="M3029" s="185">
        <v>0.84980767510510902</v>
      </c>
      <c r="N3029" s="156">
        <v>2.1103160945566399</v>
      </c>
      <c r="O3029" s="156">
        <v>4.0612885360900899</v>
      </c>
      <c r="P3029" s="152" t="s">
        <v>19357</v>
      </c>
      <c r="Q3029" s="156">
        <v>10.77920801808</v>
      </c>
      <c r="R3029" s="152" t="s">
        <v>19358</v>
      </c>
      <c r="S3029" s="156">
        <v>13.801355100812501</v>
      </c>
      <c r="T3029" s="152" t="s">
        <v>19359</v>
      </c>
      <c r="U3029" s="156">
        <v>13.4485709</v>
      </c>
      <c r="V3029" s="152" t="s">
        <v>227</v>
      </c>
      <c r="W3029" s="152" t="s">
        <v>189</v>
      </c>
      <c r="X3029" s="155">
        <v>101.8389524432</v>
      </c>
      <c r="Y3029" s="152" t="s">
        <v>159</v>
      </c>
      <c r="Z3029" s="154">
        <v>42631</v>
      </c>
      <c r="AA3029" s="153" t="s">
        <v>4326</v>
      </c>
      <c r="AB3029" s="152" t="s">
        <v>1018</v>
      </c>
      <c r="AC3029" s="152" t="s">
        <v>195</v>
      </c>
      <c r="AD3029" s="152" t="s">
        <v>165</v>
      </c>
    </row>
    <row r="3030" spans="1:30">
      <c r="A3030" s="189" t="s">
        <v>19360</v>
      </c>
      <c r="B3030" s="189" t="s">
        <v>19361</v>
      </c>
      <c r="C3030" s="154">
        <v>43830</v>
      </c>
      <c r="D3030" s="155">
        <v>1.179</v>
      </c>
      <c r="E3030" s="155">
        <v>1.466</v>
      </c>
      <c r="F3030" s="156">
        <v>8.4889643463515504E-2</v>
      </c>
      <c r="G3030" s="154">
        <v>43829</v>
      </c>
      <c r="H3030" s="155">
        <v>1.1779999999999999</v>
      </c>
      <c r="I3030" s="156">
        <v>4.0582567446686602</v>
      </c>
      <c r="J3030" s="152" t="s">
        <v>19362</v>
      </c>
      <c r="K3030" s="156">
        <v>0.51150895140665198</v>
      </c>
      <c r="L3030" s="156">
        <v>1.63793103448277</v>
      </c>
      <c r="M3030" s="185">
        <v>1.9896413545837499</v>
      </c>
      <c r="N3030" s="156">
        <v>2.7003705626296299</v>
      </c>
      <c r="O3030" s="156">
        <v>4.0582567446686602</v>
      </c>
      <c r="P3030" s="152" t="s">
        <v>19362</v>
      </c>
      <c r="Q3030" s="156">
        <v>7.9079534696859097</v>
      </c>
      <c r="R3030" s="152" t="s">
        <v>19363</v>
      </c>
      <c r="S3030" s="156">
        <v>10.078977868852499</v>
      </c>
      <c r="T3030" s="152" t="s">
        <v>19364</v>
      </c>
      <c r="U3030" s="156">
        <v>47.725988299999997</v>
      </c>
      <c r="V3030" s="152" t="s">
        <v>157</v>
      </c>
      <c r="W3030" s="152" t="s">
        <v>158</v>
      </c>
      <c r="X3030" s="155">
        <v>0.46676261889999998</v>
      </c>
      <c r="Y3030" s="152" t="s">
        <v>159</v>
      </c>
      <c r="Z3030" s="154">
        <v>39988</v>
      </c>
      <c r="AA3030" s="153" t="s">
        <v>4326</v>
      </c>
      <c r="AB3030" s="152" t="s">
        <v>259</v>
      </c>
      <c r="AC3030" s="152" t="s">
        <v>210</v>
      </c>
      <c r="AD3030" s="152" t="s">
        <v>162</v>
      </c>
    </row>
    <row r="3031" spans="1:30">
      <c r="A3031" s="189" t="s">
        <v>2254</v>
      </c>
      <c r="B3031" s="189" t="s">
        <v>2255</v>
      </c>
      <c r="C3031" s="154">
        <v>43830</v>
      </c>
      <c r="D3031" s="155">
        <v>1.0338000000000001</v>
      </c>
      <c r="E3031" s="155">
        <v>1.1241000000000001</v>
      </c>
      <c r="F3031" s="156">
        <v>1.9349845201237701E-2</v>
      </c>
      <c r="G3031" s="154">
        <v>43829</v>
      </c>
      <c r="H3031" s="155">
        <v>1.0336000000000001</v>
      </c>
      <c r="I3031" s="156">
        <v>4.05435111194861</v>
      </c>
      <c r="J3031" s="152" t="s">
        <v>19365</v>
      </c>
      <c r="K3031" s="156">
        <v>0.13560635412632299</v>
      </c>
      <c r="L3031" s="156">
        <v>0.42743345638236402</v>
      </c>
      <c r="M3031" s="185">
        <v>0.87824044957539305</v>
      </c>
      <c r="N3031" s="156">
        <v>2.2046671406078602</v>
      </c>
      <c r="O3031" s="156">
        <v>4.05435111194861</v>
      </c>
      <c r="P3031" s="152" t="s">
        <v>19365</v>
      </c>
      <c r="Q3031" s="156">
        <v>9.5918058838117801</v>
      </c>
      <c r="R3031" s="152" t="s">
        <v>19366</v>
      </c>
      <c r="S3031" s="157">
        <v>0</v>
      </c>
      <c r="T3031" s="152"/>
      <c r="U3031" s="156">
        <v>12.97097612</v>
      </c>
      <c r="V3031" s="152" t="s">
        <v>157</v>
      </c>
      <c r="W3031" s="152" t="s">
        <v>95</v>
      </c>
      <c r="X3031" s="155">
        <v>20.503424563799999</v>
      </c>
      <c r="Y3031" s="152" t="s">
        <v>159</v>
      </c>
      <c r="Z3031" s="154">
        <v>42782</v>
      </c>
      <c r="AA3031" s="153" t="s">
        <v>4326</v>
      </c>
      <c r="AB3031" s="152" t="s">
        <v>1068</v>
      </c>
      <c r="AC3031" s="152" t="s">
        <v>245</v>
      </c>
      <c r="AD3031" s="152" t="s">
        <v>207</v>
      </c>
    </row>
    <row r="3032" spans="1:30">
      <c r="A3032" s="189" t="s">
        <v>19367</v>
      </c>
      <c r="B3032" s="189" t="s">
        <v>19368</v>
      </c>
      <c r="C3032" s="154">
        <v>43830</v>
      </c>
      <c r="D3032" s="155">
        <v>1.0399</v>
      </c>
      <c r="E3032" s="155">
        <v>1.0964</v>
      </c>
      <c r="F3032" s="156">
        <v>1.9236318168717001E-2</v>
      </c>
      <c r="G3032" s="154">
        <v>43829</v>
      </c>
      <c r="H3032" s="155">
        <v>1.0397000000000001</v>
      </c>
      <c r="I3032" s="156">
        <v>4.0531093071426403</v>
      </c>
      <c r="J3032" s="152" t="s">
        <v>19369</v>
      </c>
      <c r="K3032" s="156">
        <v>0.163744943170885</v>
      </c>
      <c r="L3032" s="156">
        <v>0.405522834797723</v>
      </c>
      <c r="M3032" s="185">
        <v>0.88284574308894603</v>
      </c>
      <c r="N3032" s="156">
        <v>2.00101754975582</v>
      </c>
      <c r="O3032" s="156">
        <v>4.0531093071426403</v>
      </c>
      <c r="P3032" s="152" t="s">
        <v>19369</v>
      </c>
      <c r="Q3032" s="157">
        <v>0</v>
      </c>
      <c r="R3032" s="152"/>
      <c r="S3032" s="157">
        <v>0</v>
      </c>
      <c r="T3032" s="152"/>
      <c r="U3032" s="156">
        <v>9.8976719000000202</v>
      </c>
      <c r="V3032" s="152" t="s">
        <v>163</v>
      </c>
      <c r="W3032" s="152" t="s">
        <v>95</v>
      </c>
      <c r="X3032" s="155">
        <v>3.3566139999999998E-4</v>
      </c>
      <c r="Y3032" s="152" t="s">
        <v>159</v>
      </c>
      <c r="Z3032" s="154">
        <v>43165</v>
      </c>
      <c r="AA3032" s="153" t="s">
        <v>4326</v>
      </c>
      <c r="AB3032" s="152" t="s">
        <v>1567</v>
      </c>
      <c r="AC3032" s="152" t="s">
        <v>228</v>
      </c>
      <c r="AD3032" s="152" t="s">
        <v>483</v>
      </c>
    </row>
    <row r="3033" spans="1:30">
      <c r="A3033" s="189" t="s">
        <v>19370</v>
      </c>
      <c r="B3033" s="189" t="s">
        <v>19371</v>
      </c>
      <c r="C3033" s="154">
        <v>43830</v>
      </c>
      <c r="D3033" s="155">
        <v>1.1040000000000001</v>
      </c>
      <c r="E3033" s="155">
        <v>1.244</v>
      </c>
      <c r="F3033" s="156">
        <v>9.0661831368995804E-2</v>
      </c>
      <c r="G3033" s="154">
        <v>43829</v>
      </c>
      <c r="H3033" s="155">
        <v>1.103</v>
      </c>
      <c r="I3033" s="156">
        <v>4.0527803958529898</v>
      </c>
      <c r="J3033" s="152" t="s">
        <v>19372</v>
      </c>
      <c r="K3033" s="156">
        <v>0.18148820326679199</v>
      </c>
      <c r="L3033" s="156">
        <v>0.72992700729926896</v>
      </c>
      <c r="M3033" s="185">
        <v>1.00640439158281</v>
      </c>
      <c r="N3033" s="156">
        <v>2.2222222222222201</v>
      </c>
      <c r="O3033" s="156">
        <v>4.0527803958529898</v>
      </c>
      <c r="P3033" s="152" t="s">
        <v>19372</v>
      </c>
      <c r="Q3033" s="156">
        <v>10.179640718562901</v>
      </c>
      <c r="R3033" s="152" t="s">
        <v>19373</v>
      </c>
      <c r="S3033" s="156">
        <v>11.9675456389452</v>
      </c>
      <c r="T3033" s="152" t="s">
        <v>19374</v>
      </c>
      <c r="U3033" s="156">
        <v>25.687860799999999</v>
      </c>
      <c r="V3033" s="152" t="s">
        <v>157</v>
      </c>
      <c r="W3033" s="152" t="s">
        <v>158</v>
      </c>
      <c r="X3033" s="155">
        <v>7.05434006E-2</v>
      </c>
      <c r="Y3033" s="152" t="s">
        <v>159</v>
      </c>
      <c r="Z3033" s="154">
        <v>41752</v>
      </c>
      <c r="AA3033" s="153" t="s">
        <v>4326</v>
      </c>
      <c r="AB3033" s="152" t="s">
        <v>879</v>
      </c>
      <c r="AC3033" s="152" t="s">
        <v>286</v>
      </c>
      <c r="AD3033" s="152" t="s">
        <v>162</v>
      </c>
    </row>
    <row r="3034" spans="1:30">
      <c r="A3034" s="189" t="s">
        <v>861</v>
      </c>
      <c r="B3034" s="189" t="s">
        <v>862</v>
      </c>
      <c r="C3034" s="154">
        <v>43830</v>
      </c>
      <c r="D3034" s="155">
        <v>1.2578</v>
      </c>
      <c r="E3034" s="155">
        <v>2.1678000000000002</v>
      </c>
      <c r="F3034" s="156">
        <v>2.38568588469159E-2</v>
      </c>
      <c r="G3034" s="154">
        <v>43829</v>
      </c>
      <c r="H3034" s="155">
        <v>1.2575000000000001</v>
      </c>
      <c r="I3034" s="156">
        <v>4.0492025270207099</v>
      </c>
      <c r="J3034" s="152" t="s">
        <v>784</v>
      </c>
      <c r="K3034" s="156">
        <v>0.20713830465264499</v>
      </c>
      <c r="L3034" s="156">
        <v>0.39910600255429102</v>
      </c>
      <c r="M3034" s="185">
        <v>0.645946360194534</v>
      </c>
      <c r="N3034" s="156">
        <v>2.3312050543226799</v>
      </c>
      <c r="O3034" s="156">
        <v>4.0492025270207099</v>
      </c>
      <c r="P3034" s="152" t="s">
        <v>784</v>
      </c>
      <c r="Q3034" s="156">
        <v>11.489765343167701</v>
      </c>
      <c r="R3034" s="152" t="s">
        <v>645</v>
      </c>
      <c r="S3034" s="156">
        <v>13.7908934130446</v>
      </c>
      <c r="T3034" s="152" t="s">
        <v>6572</v>
      </c>
      <c r="U3034" s="156">
        <v>167.45620217999999</v>
      </c>
      <c r="V3034" s="152" t="s">
        <v>163</v>
      </c>
      <c r="W3034" s="152" t="s">
        <v>166</v>
      </c>
      <c r="X3034" s="155">
        <v>15.5431851848</v>
      </c>
      <c r="Y3034" s="152" t="s">
        <v>159</v>
      </c>
      <c r="Z3034" s="154">
        <v>37817</v>
      </c>
      <c r="AA3034" s="153" t="s">
        <v>4326</v>
      </c>
      <c r="AB3034" s="152" t="s">
        <v>468</v>
      </c>
      <c r="AC3034" s="152" t="s">
        <v>433</v>
      </c>
      <c r="AD3034" s="152" t="s">
        <v>181</v>
      </c>
    </row>
    <row r="3035" spans="1:30">
      <c r="A3035" s="189" t="s">
        <v>4108</v>
      </c>
      <c r="B3035" s="189" t="s">
        <v>4109</v>
      </c>
      <c r="C3035" s="154">
        <v>43830</v>
      </c>
      <c r="D3035" s="155">
        <v>1.0045999999999999</v>
      </c>
      <c r="E3035" s="155">
        <v>1.0775999999999999</v>
      </c>
      <c r="F3035" s="156">
        <v>9.9552015928256604E-3</v>
      </c>
      <c r="G3035" s="154">
        <v>43829</v>
      </c>
      <c r="H3035" s="155">
        <v>1.0044999999999999</v>
      </c>
      <c r="I3035" s="156">
        <v>4.04519615671314</v>
      </c>
      <c r="J3035" s="152" t="s">
        <v>6989</v>
      </c>
      <c r="K3035" s="156">
        <v>0.11959338249948399</v>
      </c>
      <c r="L3035" s="156">
        <v>0.35851538644052899</v>
      </c>
      <c r="M3035" s="185">
        <v>0.83819501292973497</v>
      </c>
      <c r="N3035" s="156">
        <v>1.78214635672417</v>
      </c>
      <c r="O3035" s="156">
        <v>4.04519615671314</v>
      </c>
      <c r="P3035" s="152" t="s">
        <v>6989</v>
      </c>
      <c r="Q3035" s="156">
        <v>9.8208364357644093</v>
      </c>
      <c r="R3035" s="152" t="s">
        <v>6990</v>
      </c>
      <c r="S3035" s="157">
        <v>0</v>
      </c>
      <c r="T3035" s="152"/>
      <c r="U3035" s="156">
        <v>7.9648642999999897</v>
      </c>
      <c r="V3035" s="152" t="s">
        <v>157</v>
      </c>
      <c r="W3035" s="152" t="s">
        <v>95</v>
      </c>
      <c r="X3035" s="155">
        <v>20.495678778599999</v>
      </c>
      <c r="Y3035" s="152" t="s">
        <v>159</v>
      </c>
      <c r="Z3035" s="154">
        <v>42770</v>
      </c>
      <c r="AA3035" s="153" t="s">
        <v>4326</v>
      </c>
      <c r="AB3035" s="152" t="s">
        <v>3188</v>
      </c>
      <c r="AC3035" s="152" t="s">
        <v>329</v>
      </c>
      <c r="AD3035" s="152" t="s">
        <v>338</v>
      </c>
    </row>
    <row r="3036" spans="1:30">
      <c r="A3036" s="189" t="s">
        <v>2348</v>
      </c>
      <c r="B3036" s="189" t="s">
        <v>2349</v>
      </c>
      <c r="C3036" s="154">
        <v>43830</v>
      </c>
      <c r="D3036" s="155">
        <v>1.0123</v>
      </c>
      <c r="E3036" s="155">
        <v>1.0992999999999999</v>
      </c>
      <c r="F3036" s="156">
        <v>1.9760893192370101E-2</v>
      </c>
      <c r="G3036" s="154">
        <v>43829</v>
      </c>
      <c r="H3036" s="155">
        <v>1.0121</v>
      </c>
      <c r="I3036" s="156">
        <v>4.04445221539914</v>
      </c>
      <c r="J3036" s="152" t="s">
        <v>19375</v>
      </c>
      <c r="K3036" s="156">
        <v>0.108781645569598</v>
      </c>
      <c r="L3036" s="156">
        <v>0.53448100505950402</v>
      </c>
      <c r="M3036" s="185">
        <v>1.05119763925275</v>
      </c>
      <c r="N3036" s="156">
        <v>2.18774795836634</v>
      </c>
      <c r="O3036" s="156">
        <v>4.04445221539914</v>
      </c>
      <c r="P3036" s="152" t="s">
        <v>19375</v>
      </c>
      <c r="Q3036" s="157">
        <v>0</v>
      </c>
      <c r="R3036" s="152"/>
      <c r="S3036" s="157">
        <v>0</v>
      </c>
      <c r="T3036" s="152"/>
      <c r="U3036" s="156">
        <v>10.131052670000001</v>
      </c>
      <c r="V3036" s="152" t="s">
        <v>174</v>
      </c>
      <c r="W3036" s="152" t="s">
        <v>95</v>
      </c>
      <c r="X3036" s="155">
        <v>33.486418008900003</v>
      </c>
      <c r="Y3036" s="152" t="s">
        <v>159</v>
      </c>
      <c r="Z3036" s="154">
        <v>43168</v>
      </c>
      <c r="AA3036" s="153" t="s">
        <v>4326</v>
      </c>
      <c r="AB3036" s="152" t="s">
        <v>257</v>
      </c>
      <c r="AC3036" s="152" t="s">
        <v>200</v>
      </c>
      <c r="AD3036" s="152" t="s">
        <v>483</v>
      </c>
    </row>
    <row r="3037" spans="1:30">
      <c r="A3037" s="189" t="s">
        <v>970</v>
      </c>
      <c r="B3037" s="189" t="s">
        <v>971</v>
      </c>
      <c r="C3037" s="154">
        <v>43830</v>
      </c>
      <c r="D3037" s="155">
        <v>1.042</v>
      </c>
      <c r="E3037" s="155">
        <v>1.042</v>
      </c>
      <c r="F3037" s="156">
        <v>9.5978500815806708E-3</v>
      </c>
      <c r="G3037" s="154">
        <v>43829</v>
      </c>
      <c r="H3037" s="155">
        <v>1.0419</v>
      </c>
      <c r="I3037" s="156">
        <v>4.0439340988517198</v>
      </c>
      <c r="J3037" s="152" t="s">
        <v>972</v>
      </c>
      <c r="K3037" s="156">
        <v>0.10567777884524</v>
      </c>
      <c r="L3037" s="156">
        <v>0.35635172878744498</v>
      </c>
      <c r="M3037" s="185">
        <v>0.97877701327648003</v>
      </c>
      <c r="N3037" s="156">
        <v>1.8672401994329999</v>
      </c>
      <c r="O3037" s="156">
        <v>4.0439340988517198</v>
      </c>
      <c r="P3037" s="152" t="s">
        <v>972</v>
      </c>
      <c r="Q3037" s="157">
        <v>0</v>
      </c>
      <c r="R3037" s="152"/>
      <c r="S3037" s="157">
        <v>0</v>
      </c>
      <c r="T3037" s="152"/>
      <c r="U3037" s="156">
        <v>4.2</v>
      </c>
      <c r="V3037" s="152" t="s">
        <v>157</v>
      </c>
      <c r="W3037" s="152" t="s">
        <v>95</v>
      </c>
      <c r="X3037" s="155">
        <v>1.3982594489</v>
      </c>
      <c r="Y3037" s="152" t="s">
        <v>159</v>
      </c>
      <c r="Z3037" s="154">
        <v>43453</v>
      </c>
      <c r="AA3037" s="153" t="s">
        <v>4326</v>
      </c>
      <c r="AB3037" s="152" t="s">
        <v>973</v>
      </c>
      <c r="AC3037" s="152" t="s">
        <v>343</v>
      </c>
      <c r="AD3037" s="152" t="s">
        <v>183</v>
      </c>
    </row>
    <row r="3038" spans="1:30">
      <c r="A3038" s="189" t="s">
        <v>2262</v>
      </c>
      <c r="B3038" s="189" t="s">
        <v>2263</v>
      </c>
      <c r="C3038" s="154">
        <v>43830</v>
      </c>
      <c r="D3038" s="155">
        <v>1.0166999999999999</v>
      </c>
      <c r="E3038" s="155">
        <v>1.0647</v>
      </c>
      <c r="F3038" s="156">
        <v>1.9675356615836401E-2</v>
      </c>
      <c r="G3038" s="154">
        <v>43829</v>
      </c>
      <c r="H3038" s="155">
        <v>1.0165</v>
      </c>
      <c r="I3038" s="156">
        <v>4.0437229762718498</v>
      </c>
      <c r="J3038" s="152" t="s">
        <v>19376</v>
      </c>
      <c r="K3038" s="156">
        <v>0.17735737511084801</v>
      </c>
      <c r="L3038" s="156">
        <v>0.43465375876715501</v>
      </c>
      <c r="M3038" s="185">
        <v>0.99160222575613799</v>
      </c>
      <c r="N3038" s="156">
        <v>2.1223272948718601</v>
      </c>
      <c r="O3038" s="156">
        <v>4.0437229762718498</v>
      </c>
      <c r="P3038" s="152" t="s">
        <v>19376</v>
      </c>
      <c r="Q3038" s="157">
        <v>0</v>
      </c>
      <c r="R3038" s="152"/>
      <c r="S3038" s="157">
        <v>0</v>
      </c>
      <c r="T3038" s="152"/>
      <c r="U3038" s="156">
        <v>6.5511767000000098</v>
      </c>
      <c r="V3038" s="152" t="s">
        <v>163</v>
      </c>
      <c r="W3038" s="152" t="s">
        <v>95</v>
      </c>
      <c r="X3038" s="155">
        <v>10.130716080999999</v>
      </c>
      <c r="Y3038" s="152" t="s">
        <v>159</v>
      </c>
      <c r="Z3038" s="154">
        <v>43314</v>
      </c>
      <c r="AA3038" s="153" t="s">
        <v>4326</v>
      </c>
      <c r="AB3038" s="152" t="s">
        <v>1528</v>
      </c>
      <c r="AC3038" s="152" t="s">
        <v>268</v>
      </c>
      <c r="AD3038" s="152" t="s">
        <v>213</v>
      </c>
    </row>
    <row r="3039" spans="1:30">
      <c r="A3039" s="189" t="s">
        <v>2266</v>
      </c>
      <c r="B3039" s="189" t="s">
        <v>2267</v>
      </c>
      <c r="C3039" s="154">
        <v>43830</v>
      </c>
      <c r="D3039" s="155">
        <v>1.0919000000000001</v>
      </c>
      <c r="E3039" s="155">
        <v>1.1398999999999999</v>
      </c>
      <c r="F3039" s="156">
        <v>5.4980298726318502E-2</v>
      </c>
      <c r="G3039" s="154">
        <v>43826</v>
      </c>
      <c r="H3039" s="155">
        <v>1.0912999999999999</v>
      </c>
      <c r="I3039" s="156">
        <v>4.0385611212397601</v>
      </c>
      <c r="J3039" s="152" t="s">
        <v>19377</v>
      </c>
      <c r="K3039" s="156">
        <v>0.22948411969893301</v>
      </c>
      <c r="L3039" s="156">
        <v>0.43230316409126102</v>
      </c>
      <c r="M3039" s="185">
        <v>0.84045233231873795</v>
      </c>
      <c r="N3039" s="156">
        <v>1.9800521018350099</v>
      </c>
      <c r="O3039" s="156">
        <v>4.0385611212397601</v>
      </c>
      <c r="P3039" s="152" t="s">
        <v>19377</v>
      </c>
      <c r="Q3039" s="156">
        <v>11.4009775988287</v>
      </c>
      <c r="R3039" s="152" t="s">
        <v>19378</v>
      </c>
      <c r="S3039" s="156">
        <v>13.9707425104853</v>
      </c>
      <c r="T3039" s="152" t="s">
        <v>19379</v>
      </c>
      <c r="U3039" s="156">
        <v>14.13030155</v>
      </c>
      <c r="V3039" s="152" t="s">
        <v>174</v>
      </c>
      <c r="W3039" s="152" t="s">
        <v>166</v>
      </c>
      <c r="X3039" s="155">
        <v>74.931753645599997</v>
      </c>
      <c r="Y3039" s="152" t="s">
        <v>159</v>
      </c>
      <c r="Z3039" s="154">
        <v>42723</v>
      </c>
      <c r="AA3039" s="153" t="s">
        <v>4326</v>
      </c>
      <c r="AB3039" s="152" t="s">
        <v>1392</v>
      </c>
      <c r="AC3039" s="152" t="s">
        <v>195</v>
      </c>
      <c r="AD3039" s="152" t="s">
        <v>177</v>
      </c>
    </row>
    <row r="3040" spans="1:30">
      <c r="A3040" s="189" t="s">
        <v>19380</v>
      </c>
      <c r="B3040" s="189" t="s">
        <v>19381</v>
      </c>
      <c r="C3040" s="154">
        <v>43830</v>
      </c>
      <c r="D3040" s="155">
        <v>1.1182000000000001</v>
      </c>
      <c r="E3040" s="155">
        <v>1.1182000000000001</v>
      </c>
      <c r="F3040" s="156">
        <v>4.4734723092079001E-2</v>
      </c>
      <c r="G3040" s="154">
        <v>43829</v>
      </c>
      <c r="H3040" s="155">
        <v>1.1176999999999999</v>
      </c>
      <c r="I3040" s="156">
        <v>4.0379605508001601</v>
      </c>
      <c r="J3040" s="152" t="s">
        <v>19382</v>
      </c>
      <c r="K3040" s="156">
        <v>0.215092310449918</v>
      </c>
      <c r="L3040" s="156">
        <v>0.72966399423475303</v>
      </c>
      <c r="M3040" s="185">
        <v>1.1854130847887201</v>
      </c>
      <c r="N3040" s="156">
        <v>2.2027236998446198</v>
      </c>
      <c r="O3040" s="156">
        <v>4.0379605508001601</v>
      </c>
      <c r="P3040" s="152" t="s">
        <v>19382</v>
      </c>
      <c r="Q3040" s="156">
        <v>10.5814873417721</v>
      </c>
      <c r="R3040" s="152" t="s">
        <v>19383</v>
      </c>
      <c r="S3040" s="157">
        <v>0</v>
      </c>
      <c r="T3040" s="152"/>
      <c r="U3040" s="156">
        <v>11.82</v>
      </c>
      <c r="V3040" s="152" t="s">
        <v>157</v>
      </c>
      <c r="W3040" s="152" t="s">
        <v>95</v>
      </c>
      <c r="X3040" s="155">
        <v>0.72621419030000001</v>
      </c>
      <c r="Y3040" s="152" t="s">
        <v>159</v>
      </c>
      <c r="Z3040" s="154">
        <v>42961</v>
      </c>
      <c r="AA3040" s="153" t="s">
        <v>4326</v>
      </c>
      <c r="AB3040" s="152" t="s">
        <v>2451</v>
      </c>
      <c r="AC3040" s="152" t="s">
        <v>171</v>
      </c>
      <c r="AD3040" s="152" t="s">
        <v>272</v>
      </c>
    </row>
    <row r="3041" spans="1:30">
      <c r="A3041" s="189" t="s">
        <v>19384</v>
      </c>
      <c r="B3041" s="189" t="s">
        <v>19385</v>
      </c>
      <c r="C3041" s="154">
        <v>43830</v>
      </c>
      <c r="D3041" s="155">
        <v>1.0516000000000001</v>
      </c>
      <c r="E3041" s="155">
        <v>1.0516000000000001</v>
      </c>
      <c r="F3041" s="156">
        <v>1.9022256039585302E-2</v>
      </c>
      <c r="G3041" s="154">
        <v>43829</v>
      </c>
      <c r="H3041" s="155">
        <v>1.0513999999999999</v>
      </c>
      <c r="I3041" s="156">
        <v>4.0364068064899303</v>
      </c>
      <c r="J3041" s="152" t="s">
        <v>19386</v>
      </c>
      <c r="K3041" s="156">
        <v>0.14284353871060401</v>
      </c>
      <c r="L3041" s="156">
        <v>0.45854031333589401</v>
      </c>
      <c r="M3041" s="185">
        <v>0.98914818015943495</v>
      </c>
      <c r="N3041" s="156">
        <v>2.1466731423020899</v>
      </c>
      <c r="O3041" s="156">
        <v>4.0364068064899303</v>
      </c>
      <c r="P3041" s="152" t="s">
        <v>19386</v>
      </c>
      <c r="Q3041" s="157">
        <v>0</v>
      </c>
      <c r="R3041" s="152"/>
      <c r="S3041" s="157">
        <v>0</v>
      </c>
      <c r="T3041" s="152"/>
      <c r="U3041" s="156">
        <v>5.1600000000000099</v>
      </c>
      <c r="V3041" s="152" t="s">
        <v>163</v>
      </c>
      <c r="W3041" s="152" t="s">
        <v>95</v>
      </c>
      <c r="X3041" s="155">
        <v>2.8210832500000001E-2</v>
      </c>
      <c r="Y3041" s="152" t="s">
        <v>159</v>
      </c>
      <c r="Z3041" s="154">
        <v>43285</v>
      </c>
      <c r="AA3041" s="153" t="s">
        <v>4326</v>
      </c>
      <c r="AB3041" s="152" t="s">
        <v>2236</v>
      </c>
      <c r="AC3041" s="152" t="s">
        <v>184</v>
      </c>
      <c r="AD3041" s="152" t="s">
        <v>338</v>
      </c>
    </row>
    <row r="3042" spans="1:30">
      <c r="A3042" s="189" t="s">
        <v>2470</v>
      </c>
      <c r="B3042" s="189" t="s">
        <v>2471</v>
      </c>
      <c r="C3042" s="154">
        <v>43830</v>
      </c>
      <c r="D3042" s="155">
        <v>1.0544</v>
      </c>
      <c r="E3042" s="155">
        <v>1.1354</v>
      </c>
      <c r="F3042" s="156">
        <v>6.6432570940493693E-2</v>
      </c>
      <c r="G3042" s="154">
        <v>43829</v>
      </c>
      <c r="H3042" s="155">
        <v>1.0537000000000001</v>
      </c>
      <c r="I3042" s="156">
        <v>4.0355580003058904</v>
      </c>
      <c r="J3042" s="152" t="s">
        <v>19387</v>
      </c>
      <c r="K3042" s="156">
        <v>0.19004180919802399</v>
      </c>
      <c r="L3042" s="156">
        <v>0.65871121718376002</v>
      </c>
      <c r="M3042" s="185">
        <v>1.1512260488392501</v>
      </c>
      <c r="N3042" s="156">
        <v>2.23001554519103</v>
      </c>
      <c r="O3042" s="156">
        <v>4.0355580003058904</v>
      </c>
      <c r="P3042" s="152" t="s">
        <v>19387</v>
      </c>
      <c r="Q3042" s="156">
        <v>11.9310044182621</v>
      </c>
      <c r="R3042" s="152" t="s">
        <v>19388</v>
      </c>
      <c r="S3042" s="157">
        <v>0</v>
      </c>
      <c r="T3042" s="152"/>
      <c r="U3042" s="156">
        <v>14.001728</v>
      </c>
      <c r="V3042" s="152" t="s">
        <v>157</v>
      </c>
      <c r="W3042" s="152" t="s">
        <v>95</v>
      </c>
      <c r="X3042" s="155">
        <v>2.0858164246999999</v>
      </c>
      <c r="Y3042" s="152" t="s">
        <v>159</v>
      </c>
      <c r="Z3042" s="154">
        <v>42818</v>
      </c>
      <c r="AA3042" s="153" t="s">
        <v>4326</v>
      </c>
      <c r="AB3042" s="152" t="s">
        <v>792</v>
      </c>
      <c r="AC3042" s="152" t="s">
        <v>198</v>
      </c>
      <c r="AD3042" s="152" t="s">
        <v>338</v>
      </c>
    </row>
    <row r="3043" spans="1:30">
      <c r="A3043" s="189" t="s">
        <v>2268</v>
      </c>
      <c r="B3043" s="189" t="s">
        <v>2269</v>
      </c>
      <c r="C3043" s="154">
        <v>43830</v>
      </c>
      <c r="D3043" s="155">
        <v>1.0302</v>
      </c>
      <c r="E3043" s="155">
        <v>1.1541999999999999</v>
      </c>
      <c r="F3043" s="156">
        <v>1.9417475728139299E-2</v>
      </c>
      <c r="G3043" s="154">
        <v>43829</v>
      </c>
      <c r="H3043" s="155">
        <v>1.03</v>
      </c>
      <c r="I3043" s="156">
        <v>4.0307728849760602</v>
      </c>
      <c r="J3043" s="152" t="s">
        <v>19389</v>
      </c>
      <c r="K3043" s="156">
        <v>0.165289256198345</v>
      </c>
      <c r="L3043" s="156">
        <v>0.42893351530511997</v>
      </c>
      <c r="M3043" s="185">
        <v>0.90003547456970001</v>
      </c>
      <c r="N3043" s="156">
        <v>1.9192277520906</v>
      </c>
      <c r="O3043" s="156">
        <v>4.0307728849760602</v>
      </c>
      <c r="P3043" s="152" t="s">
        <v>19389</v>
      </c>
      <c r="Q3043" s="156">
        <v>11.3348123556117</v>
      </c>
      <c r="R3043" s="152" t="s">
        <v>19390</v>
      </c>
      <c r="S3043" s="156">
        <v>14.830004925816</v>
      </c>
      <c r="T3043" s="152" t="s">
        <v>19391</v>
      </c>
      <c r="U3043" s="156">
        <v>16.093134979999999</v>
      </c>
      <c r="V3043" s="152" t="s">
        <v>163</v>
      </c>
      <c r="W3043" s="152" t="s">
        <v>166</v>
      </c>
      <c r="X3043" s="155">
        <v>32.5130301624</v>
      </c>
      <c r="Y3043" s="152" t="s">
        <v>159</v>
      </c>
      <c r="Z3043" s="154">
        <v>42438</v>
      </c>
      <c r="AA3043" s="153" t="s">
        <v>4326</v>
      </c>
      <c r="AB3043" s="152" t="s">
        <v>1450</v>
      </c>
      <c r="AC3043" s="152" t="s">
        <v>570</v>
      </c>
      <c r="AD3043" s="152" t="s">
        <v>170</v>
      </c>
    </row>
    <row r="3044" spans="1:30">
      <c r="A3044" s="189" t="s">
        <v>1019</v>
      </c>
      <c r="B3044" s="189" t="s">
        <v>1020</v>
      </c>
      <c r="C3044" s="154">
        <v>43830</v>
      </c>
      <c r="D3044" s="155">
        <v>1.0253000000000001</v>
      </c>
      <c r="E3044" s="155">
        <v>1.0503</v>
      </c>
      <c r="F3044" s="156">
        <v>0.117176057025682</v>
      </c>
      <c r="G3044" s="154">
        <v>43826</v>
      </c>
      <c r="H3044" s="155">
        <v>1.0241</v>
      </c>
      <c r="I3044" s="156">
        <v>4.0268446248267704</v>
      </c>
      <c r="J3044" s="152" t="s">
        <v>976</v>
      </c>
      <c r="K3044" s="156">
        <v>0.41132112427775303</v>
      </c>
      <c r="L3044" s="156">
        <v>0.71709233791748095</v>
      </c>
      <c r="M3044" s="185">
        <v>1.13438513887823</v>
      </c>
      <c r="N3044" s="156">
        <v>2.14402958871778</v>
      </c>
      <c r="O3044" s="156">
        <v>4.0268446248267704</v>
      </c>
      <c r="P3044" s="152" t="s">
        <v>976</v>
      </c>
      <c r="Q3044" s="157">
        <v>0</v>
      </c>
      <c r="R3044" s="152"/>
      <c r="S3044" s="157">
        <v>0</v>
      </c>
      <c r="T3044" s="152"/>
      <c r="U3044" s="156">
        <v>5.0879184400000099</v>
      </c>
      <c r="V3044" s="152" t="s">
        <v>174</v>
      </c>
      <c r="W3044" s="152" t="s">
        <v>95</v>
      </c>
      <c r="X3044" s="155">
        <v>67.127175037200004</v>
      </c>
      <c r="Y3044" s="152" t="s">
        <v>159</v>
      </c>
      <c r="Z3044" s="154">
        <v>43392</v>
      </c>
      <c r="AA3044" s="153" t="s">
        <v>4326</v>
      </c>
      <c r="AB3044" s="152" t="s">
        <v>597</v>
      </c>
      <c r="AC3044" s="152" t="s">
        <v>269</v>
      </c>
      <c r="AD3044" s="152" t="s">
        <v>532</v>
      </c>
    </row>
    <row r="3045" spans="1:30">
      <c r="A3045" s="189" t="s">
        <v>2250</v>
      </c>
      <c r="B3045" s="189" t="s">
        <v>2251</v>
      </c>
      <c r="C3045" s="154">
        <v>43830</v>
      </c>
      <c r="D3045" s="155">
        <v>1.266</v>
      </c>
      <c r="E3045" s="155">
        <v>1.266</v>
      </c>
      <c r="F3045" s="156">
        <v>0</v>
      </c>
      <c r="G3045" s="154">
        <v>43829</v>
      </c>
      <c r="H3045" s="155">
        <v>1.266</v>
      </c>
      <c r="I3045" s="156">
        <v>4.0262941659819198</v>
      </c>
      <c r="J3045" s="152" t="s">
        <v>19392</v>
      </c>
      <c r="K3045" s="156">
        <v>0.158227848101266</v>
      </c>
      <c r="L3045" s="156">
        <v>0.396510705789065</v>
      </c>
      <c r="M3045" s="185">
        <v>0.87649402390439202</v>
      </c>
      <c r="N3045" s="156">
        <v>1.93236714975846</v>
      </c>
      <c r="O3045" s="156">
        <v>4.0262941659819198</v>
      </c>
      <c r="P3045" s="152" t="s">
        <v>19392</v>
      </c>
      <c r="Q3045" s="156">
        <v>9.5155709342560595</v>
      </c>
      <c r="R3045" s="152" t="s">
        <v>19393</v>
      </c>
      <c r="S3045" s="156">
        <v>10.5676855895197</v>
      </c>
      <c r="T3045" s="152" t="s">
        <v>19394</v>
      </c>
      <c r="U3045" s="156">
        <v>26.6</v>
      </c>
      <c r="V3045" s="152" t="s">
        <v>157</v>
      </c>
      <c r="W3045" s="152" t="s">
        <v>166</v>
      </c>
      <c r="X3045" s="155">
        <v>2.0550109279000002</v>
      </c>
      <c r="Y3045" s="152" t="s">
        <v>159</v>
      </c>
      <c r="Z3045" s="154">
        <v>41600</v>
      </c>
      <c r="AA3045" s="153" t="s">
        <v>4326</v>
      </c>
      <c r="AB3045" s="152" t="s">
        <v>5713</v>
      </c>
      <c r="AC3045" s="152" t="s">
        <v>209</v>
      </c>
      <c r="AD3045" s="152" t="s">
        <v>181</v>
      </c>
    </row>
    <row r="3046" spans="1:30">
      <c r="A3046" s="189" t="s">
        <v>2457</v>
      </c>
      <c r="B3046" s="189" t="s">
        <v>2458</v>
      </c>
      <c r="C3046" s="154">
        <v>43830</v>
      </c>
      <c r="D3046" s="155">
        <v>1.018</v>
      </c>
      <c r="E3046" s="155">
        <v>1.1000000000000001</v>
      </c>
      <c r="F3046" s="156">
        <v>6.8809594023392401E-2</v>
      </c>
      <c r="G3046" s="154">
        <v>43826</v>
      </c>
      <c r="H3046" s="155">
        <v>1.0173000000000001</v>
      </c>
      <c r="I3046" s="156">
        <v>4.0255106270672396</v>
      </c>
      <c r="J3046" s="152" t="s">
        <v>19395</v>
      </c>
      <c r="K3046" s="156">
        <v>0.32521927663349098</v>
      </c>
      <c r="L3046" s="156">
        <v>0.63267446628653001</v>
      </c>
      <c r="M3046" s="185">
        <v>1.1473354819111501</v>
      </c>
      <c r="N3046" s="156">
        <v>2.1627522026359798</v>
      </c>
      <c r="O3046" s="156">
        <v>4.0255106270672396</v>
      </c>
      <c r="P3046" s="152" t="s">
        <v>19395</v>
      </c>
      <c r="Q3046" s="156">
        <v>9.8803780807816608</v>
      </c>
      <c r="R3046" s="152" t="s">
        <v>19396</v>
      </c>
      <c r="S3046" s="157">
        <v>0</v>
      </c>
      <c r="T3046" s="152"/>
      <c r="U3046" s="156">
        <v>10.265179</v>
      </c>
      <c r="V3046" s="152" t="s">
        <v>174</v>
      </c>
      <c r="W3046" s="152" t="s">
        <v>95</v>
      </c>
      <c r="X3046" s="155">
        <v>62.077593804899998</v>
      </c>
      <c r="Y3046" s="152" t="s">
        <v>159</v>
      </c>
      <c r="Z3046" s="154">
        <v>43063</v>
      </c>
      <c r="AA3046" s="153" t="s">
        <v>4326</v>
      </c>
      <c r="AB3046" s="152" t="s">
        <v>1080</v>
      </c>
      <c r="AC3046" s="152" t="s">
        <v>546</v>
      </c>
      <c r="AD3046" s="152" t="s">
        <v>483</v>
      </c>
    </row>
    <row r="3047" spans="1:30">
      <c r="A3047" s="189" t="s">
        <v>2352</v>
      </c>
      <c r="B3047" s="189" t="s">
        <v>2353</v>
      </c>
      <c r="C3047" s="154">
        <v>43830</v>
      </c>
      <c r="D3047" s="155">
        <v>1.0059</v>
      </c>
      <c r="E3047" s="155">
        <v>1.1307</v>
      </c>
      <c r="F3047" s="156">
        <v>2.98329355608585E-2</v>
      </c>
      <c r="G3047" s="154">
        <v>43826</v>
      </c>
      <c r="H3047" s="155">
        <v>1.0056</v>
      </c>
      <c r="I3047" s="156">
        <v>4.0205388759776204</v>
      </c>
      <c r="J3047" s="152" t="s">
        <v>19397</v>
      </c>
      <c r="K3047" s="156">
        <v>0.119438638399519</v>
      </c>
      <c r="L3047" s="156">
        <v>0.51664740525695796</v>
      </c>
      <c r="M3047" s="185">
        <v>1.0563460860787199</v>
      </c>
      <c r="N3047" s="156">
        <v>2.0584828754183899</v>
      </c>
      <c r="O3047" s="156">
        <v>4.0205388759776204</v>
      </c>
      <c r="P3047" s="152" t="s">
        <v>19397</v>
      </c>
      <c r="Q3047" s="156">
        <v>11.457557566897201</v>
      </c>
      <c r="R3047" s="152" t="s">
        <v>19398</v>
      </c>
      <c r="S3047" s="156">
        <v>14.4633663246832</v>
      </c>
      <c r="T3047" s="152" t="s">
        <v>19399</v>
      </c>
      <c r="U3047" s="156">
        <v>13.799478799999999</v>
      </c>
      <c r="V3047" s="152" t="s">
        <v>174</v>
      </c>
      <c r="W3047" s="152" t="s">
        <v>197</v>
      </c>
      <c r="X3047" s="155">
        <v>240.95304114909999</v>
      </c>
      <c r="Y3047" s="152" t="s">
        <v>159</v>
      </c>
      <c r="Z3047" s="154">
        <v>42635</v>
      </c>
      <c r="AA3047" s="153" t="s">
        <v>4326</v>
      </c>
      <c r="AB3047" s="152" t="s">
        <v>1031</v>
      </c>
      <c r="AC3047" s="152" t="s">
        <v>196</v>
      </c>
      <c r="AD3047" s="152" t="s">
        <v>247</v>
      </c>
    </row>
    <row r="3048" spans="1:30">
      <c r="A3048" s="189" t="s">
        <v>2566</v>
      </c>
      <c r="B3048" s="189" t="s">
        <v>2567</v>
      </c>
      <c r="C3048" s="154">
        <v>43830</v>
      </c>
      <c r="D3048" s="155">
        <v>1.0621</v>
      </c>
      <c r="E3048" s="155">
        <v>1.1526000000000001</v>
      </c>
      <c r="F3048" s="156">
        <v>3.7675426203252302E-2</v>
      </c>
      <c r="G3048" s="154">
        <v>43829</v>
      </c>
      <c r="H3048" s="155">
        <v>1.0617000000000001</v>
      </c>
      <c r="I3048" s="156">
        <v>4.0177689940440304</v>
      </c>
      <c r="J3048" s="152" t="s">
        <v>19400</v>
      </c>
      <c r="K3048" s="156">
        <v>0.179211469534062</v>
      </c>
      <c r="L3048" s="156">
        <v>0.72072072072073001</v>
      </c>
      <c r="M3048" s="185">
        <v>1.44223815282235</v>
      </c>
      <c r="N3048" s="156">
        <v>2.20364063318419</v>
      </c>
      <c r="O3048" s="156">
        <v>4.0177689940440304</v>
      </c>
      <c r="P3048" s="152" t="s">
        <v>19400</v>
      </c>
      <c r="Q3048" s="156">
        <v>12.6070472025788</v>
      </c>
      <c r="R3048" s="152" t="s">
        <v>19401</v>
      </c>
      <c r="S3048" s="156">
        <v>16.0469399879916</v>
      </c>
      <c r="T3048" s="152" t="s">
        <v>19402</v>
      </c>
      <c r="U3048" s="156">
        <v>15.96570713</v>
      </c>
      <c r="V3048" s="152" t="s">
        <v>163</v>
      </c>
      <c r="W3048" s="152" t="s">
        <v>189</v>
      </c>
      <c r="X3048" s="155">
        <v>3.1519320067000001</v>
      </c>
      <c r="Y3048" s="152" t="s">
        <v>159</v>
      </c>
      <c r="Z3048" s="154">
        <v>42620</v>
      </c>
      <c r="AA3048" s="153" t="s">
        <v>4326</v>
      </c>
      <c r="AB3048" s="152" t="s">
        <v>1232</v>
      </c>
      <c r="AC3048" s="152" t="s">
        <v>195</v>
      </c>
      <c r="AD3048" s="152" t="s">
        <v>170</v>
      </c>
    </row>
    <row r="3049" spans="1:30">
      <c r="A3049" s="189" t="s">
        <v>9184</v>
      </c>
      <c r="B3049" s="189" t="s">
        <v>9185</v>
      </c>
      <c r="C3049" s="154">
        <v>43830</v>
      </c>
      <c r="D3049" s="155">
        <v>1.0825</v>
      </c>
      <c r="E3049" s="155">
        <v>1.2124999999999999</v>
      </c>
      <c r="F3049" s="156">
        <v>-2.77059475434191E-2</v>
      </c>
      <c r="G3049" s="154">
        <v>43829</v>
      </c>
      <c r="H3049" s="155">
        <v>1.0828</v>
      </c>
      <c r="I3049" s="156">
        <v>4.01657094483246</v>
      </c>
      <c r="J3049" s="152" t="s">
        <v>12624</v>
      </c>
      <c r="K3049" s="156">
        <v>0.29648846474567198</v>
      </c>
      <c r="L3049" s="156">
        <v>1.0077447046748</v>
      </c>
      <c r="M3049" s="185">
        <v>2.2963951826565201</v>
      </c>
      <c r="N3049" s="156">
        <v>3.5489242225819</v>
      </c>
      <c r="O3049" s="156">
        <v>4.01657094483246</v>
      </c>
      <c r="P3049" s="152" t="s">
        <v>12624</v>
      </c>
      <c r="Q3049" s="156">
        <v>1.7425084435687901</v>
      </c>
      <c r="R3049" s="152" t="s">
        <v>12625</v>
      </c>
      <c r="S3049" s="156">
        <v>9.3880772140407398</v>
      </c>
      <c r="T3049" s="152" t="s">
        <v>12626</v>
      </c>
      <c r="U3049" s="156">
        <v>8.4473397499999798</v>
      </c>
      <c r="V3049" s="152" t="s">
        <v>163</v>
      </c>
      <c r="W3049" s="152" t="s">
        <v>189</v>
      </c>
      <c r="X3049" s="155">
        <v>2.3618445062000002</v>
      </c>
      <c r="Y3049" s="152" t="s">
        <v>159</v>
      </c>
      <c r="Z3049" s="154">
        <v>42709</v>
      </c>
      <c r="AA3049" s="153" t="s">
        <v>4326</v>
      </c>
      <c r="AB3049" s="152" t="s">
        <v>6777</v>
      </c>
      <c r="AC3049" s="152" t="s">
        <v>329</v>
      </c>
      <c r="AD3049" s="152" t="s">
        <v>177</v>
      </c>
    </row>
    <row r="3050" spans="1:30">
      <c r="A3050" s="189" t="s">
        <v>2406</v>
      </c>
      <c r="B3050" s="189" t="s">
        <v>2407</v>
      </c>
      <c r="C3050" s="154">
        <v>43830</v>
      </c>
      <c r="D3050" s="155">
        <v>1.0253000000000001</v>
      </c>
      <c r="E3050" s="155">
        <v>1.0676000000000001</v>
      </c>
      <c r="F3050" s="156">
        <v>3.9028197872990798E-2</v>
      </c>
      <c r="G3050" s="154">
        <v>43829</v>
      </c>
      <c r="H3050" s="155">
        <v>1.0248999999999999</v>
      </c>
      <c r="I3050" s="156">
        <v>4.0165252337358996</v>
      </c>
      <c r="J3050" s="152" t="s">
        <v>19403</v>
      </c>
      <c r="K3050" s="156">
        <v>0.15629578978216899</v>
      </c>
      <c r="L3050" s="156">
        <v>0.57877182656465698</v>
      </c>
      <c r="M3050" s="185">
        <v>1.12115897557282</v>
      </c>
      <c r="N3050" s="156">
        <v>2.2440820505456802</v>
      </c>
      <c r="O3050" s="156">
        <v>4.0165252337358996</v>
      </c>
      <c r="P3050" s="152" t="s">
        <v>19403</v>
      </c>
      <c r="Q3050" s="156">
        <v>9.8921371643173401</v>
      </c>
      <c r="R3050" s="152" t="s">
        <v>19404</v>
      </c>
      <c r="S3050" s="156">
        <v>8.3536249467383801</v>
      </c>
      <c r="T3050" s="152" t="s">
        <v>19405</v>
      </c>
      <c r="U3050" s="156">
        <v>6.8041681100000204</v>
      </c>
      <c r="V3050" s="152" t="s">
        <v>163</v>
      </c>
      <c r="W3050" s="152" t="s">
        <v>158</v>
      </c>
      <c r="X3050" s="155">
        <v>10.198540346</v>
      </c>
      <c r="Y3050" s="152" t="s">
        <v>159</v>
      </c>
      <c r="Z3050" s="154">
        <v>42585</v>
      </c>
      <c r="AA3050" s="153" t="s">
        <v>4326</v>
      </c>
      <c r="AB3050" s="152" t="s">
        <v>2408</v>
      </c>
      <c r="AC3050" s="152" t="s">
        <v>195</v>
      </c>
      <c r="AD3050" s="152" t="s">
        <v>170</v>
      </c>
    </row>
    <row r="3051" spans="1:30">
      <c r="A3051" s="189" t="s">
        <v>2333</v>
      </c>
      <c r="B3051" s="189" t="s">
        <v>2334</v>
      </c>
      <c r="C3051" s="154">
        <v>43830</v>
      </c>
      <c r="D3051" s="155">
        <v>1.0309999999999999</v>
      </c>
      <c r="E3051" s="155">
        <v>1.1240000000000001</v>
      </c>
      <c r="F3051" s="156">
        <v>0</v>
      </c>
      <c r="G3051" s="154">
        <v>43829</v>
      </c>
      <c r="H3051" s="155">
        <v>1.0309999999999999</v>
      </c>
      <c r="I3051" s="156">
        <v>4.0109115189095403</v>
      </c>
      <c r="J3051" s="152" t="s">
        <v>19406</v>
      </c>
      <c r="K3051" s="156">
        <v>0.19436345966957999</v>
      </c>
      <c r="L3051" s="156">
        <v>0.487329434697851</v>
      </c>
      <c r="M3051" s="185">
        <v>0.97194991939379405</v>
      </c>
      <c r="N3051" s="156">
        <v>2.22446456534048</v>
      </c>
      <c r="O3051" s="156">
        <v>4.0109115189095403</v>
      </c>
      <c r="P3051" s="152" t="s">
        <v>19406</v>
      </c>
      <c r="Q3051" s="156">
        <v>10.0247155273437</v>
      </c>
      <c r="R3051" s="152" t="s">
        <v>19407</v>
      </c>
      <c r="S3051" s="156">
        <v>12.665308700000001</v>
      </c>
      <c r="T3051" s="152" t="s">
        <v>19408</v>
      </c>
      <c r="U3051" s="156">
        <v>12.665308700000001</v>
      </c>
      <c r="V3051" s="152" t="s">
        <v>163</v>
      </c>
      <c r="W3051" s="152" t="s">
        <v>189</v>
      </c>
      <c r="X3051" s="155">
        <v>2.0164159055000002</v>
      </c>
      <c r="Y3051" s="152" t="s">
        <v>159</v>
      </c>
      <c r="Z3051" s="154">
        <v>42676</v>
      </c>
      <c r="AA3051" s="153" t="s">
        <v>4326</v>
      </c>
      <c r="AB3051" s="152" t="s">
        <v>527</v>
      </c>
      <c r="AC3051" s="152" t="s">
        <v>325</v>
      </c>
      <c r="AD3051" s="152" t="s">
        <v>338</v>
      </c>
    </row>
    <row r="3052" spans="1:30">
      <c r="A3052" s="189" t="s">
        <v>988</v>
      </c>
      <c r="B3052" s="189" t="s">
        <v>989</v>
      </c>
      <c r="C3052" s="154">
        <v>43830</v>
      </c>
      <c r="D3052" s="155">
        <v>1.0456000000000001</v>
      </c>
      <c r="E3052" s="155">
        <v>1.0456000000000001</v>
      </c>
      <c r="F3052" s="156">
        <v>1.9131432944325399E-2</v>
      </c>
      <c r="G3052" s="154">
        <v>43829</v>
      </c>
      <c r="H3052" s="155">
        <v>1.0454000000000001</v>
      </c>
      <c r="I3052" s="156">
        <v>4.0087536058887903</v>
      </c>
      <c r="J3052" s="152" t="s">
        <v>977</v>
      </c>
      <c r="K3052" s="156">
        <v>0.143664399961695</v>
      </c>
      <c r="L3052" s="156">
        <v>0.45153232779327002</v>
      </c>
      <c r="M3052" s="185">
        <v>0.99488071090504904</v>
      </c>
      <c r="N3052" s="156">
        <v>2.0495803240288999</v>
      </c>
      <c r="O3052" s="156">
        <v>4.0087536058887903</v>
      </c>
      <c r="P3052" s="152" t="s">
        <v>977</v>
      </c>
      <c r="Q3052" s="157">
        <v>0</v>
      </c>
      <c r="R3052" s="152"/>
      <c r="S3052" s="157">
        <v>0</v>
      </c>
      <c r="T3052" s="152"/>
      <c r="U3052" s="156">
        <v>4.5600000000000103</v>
      </c>
      <c r="V3052" s="152" t="s">
        <v>157</v>
      </c>
      <c r="W3052" s="152" t="s">
        <v>95</v>
      </c>
      <c r="X3052" s="155">
        <v>1.1726209986</v>
      </c>
      <c r="Y3052" s="152" t="s">
        <v>159</v>
      </c>
      <c r="Z3052" s="154">
        <v>43411</v>
      </c>
      <c r="AA3052" s="153" t="s">
        <v>4326</v>
      </c>
      <c r="AB3052" s="152" t="s">
        <v>607</v>
      </c>
      <c r="AC3052" s="152" t="s">
        <v>317</v>
      </c>
      <c r="AD3052" s="152" t="s">
        <v>185</v>
      </c>
    </row>
    <row r="3053" spans="1:30">
      <c r="A3053" s="189" t="s">
        <v>2248</v>
      </c>
      <c r="B3053" s="189" t="s">
        <v>2249</v>
      </c>
      <c r="C3053" s="154">
        <v>43830</v>
      </c>
      <c r="D3053" s="155">
        <v>1.0156000000000001</v>
      </c>
      <c r="E3053" s="155">
        <v>1.0691999999999999</v>
      </c>
      <c r="F3053" s="156">
        <v>9.8473658296318097E-3</v>
      </c>
      <c r="G3053" s="154">
        <v>43829</v>
      </c>
      <c r="H3053" s="155">
        <v>1.0155000000000001</v>
      </c>
      <c r="I3053" s="156">
        <v>4.0062018070533298</v>
      </c>
      <c r="J3053" s="152" t="s">
        <v>19409</v>
      </c>
      <c r="K3053" s="156">
        <v>0.13803983435220099</v>
      </c>
      <c r="L3053" s="156">
        <v>0.37556829412927401</v>
      </c>
      <c r="M3053" s="185">
        <v>0.904105968508915</v>
      </c>
      <c r="N3053" s="156">
        <v>2.396101135895</v>
      </c>
      <c r="O3053" s="156">
        <v>4.0062018070533298</v>
      </c>
      <c r="P3053" s="152" t="s">
        <v>19409</v>
      </c>
      <c r="Q3053" s="157">
        <v>0</v>
      </c>
      <c r="R3053" s="152"/>
      <c r="S3053" s="157">
        <v>0</v>
      </c>
      <c r="T3053" s="152"/>
      <c r="U3053" s="156">
        <v>7.0535835200000099</v>
      </c>
      <c r="V3053" s="152" t="s">
        <v>157</v>
      </c>
      <c r="W3053" s="152" t="s">
        <v>95</v>
      </c>
      <c r="X3053" s="155">
        <v>22.1005619823</v>
      </c>
      <c r="Y3053" s="152" t="s">
        <v>159</v>
      </c>
      <c r="Z3053" s="154">
        <v>43255</v>
      </c>
      <c r="AA3053" s="153" t="s">
        <v>4326</v>
      </c>
      <c r="AB3053" s="152" t="s">
        <v>5729</v>
      </c>
      <c r="AC3053" s="152" t="s">
        <v>268</v>
      </c>
      <c r="AD3053" s="152" t="s">
        <v>241</v>
      </c>
    </row>
    <row r="3054" spans="1:30">
      <c r="A3054" s="189" t="s">
        <v>2409</v>
      </c>
      <c r="B3054" s="189" t="s">
        <v>2410</v>
      </c>
      <c r="C3054" s="154">
        <v>43830</v>
      </c>
      <c r="D3054" s="155">
        <v>1.0410999999999999</v>
      </c>
      <c r="E3054" s="155">
        <v>1.0410999999999999</v>
      </c>
      <c r="F3054" s="156">
        <v>2.8823981552648599E-2</v>
      </c>
      <c r="G3054" s="154">
        <v>43829</v>
      </c>
      <c r="H3054" s="155">
        <v>1.0407999999999999</v>
      </c>
      <c r="I3054" s="156">
        <v>4.00599400599401</v>
      </c>
      <c r="J3054" s="152" t="s">
        <v>19410</v>
      </c>
      <c r="K3054" s="156">
        <v>0.19247425656818401</v>
      </c>
      <c r="L3054" s="156">
        <v>0.56993817619783804</v>
      </c>
      <c r="M3054" s="185">
        <v>1.0874842217690901</v>
      </c>
      <c r="N3054" s="156">
        <v>2.30935534591194</v>
      </c>
      <c r="O3054" s="156">
        <v>4.00599400599401</v>
      </c>
      <c r="P3054" s="152" t="s">
        <v>19410</v>
      </c>
      <c r="Q3054" s="157">
        <v>0</v>
      </c>
      <c r="R3054" s="152"/>
      <c r="S3054" s="157">
        <v>0</v>
      </c>
      <c r="T3054" s="152"/>
      <c r="U3054" s="156">
        <v>4.1099999999999897</v>
      </c>
      <c r="V3054" s="152" t="s">
        <v>174</v>
      </c>
      <c r="W3054" s="152" t="s">
        <v>95</v>
      </c>
      <c r="X3054" s="155">
        <v>20.114871865800001</v>
      </c>
      <c r="Y3054" s="152" t="s">
        <v>159</v>
      </c>
      <c r="Z3054" s="154">
        <v>43406</v>
      </c>
      <c r="AA3054" s="153" t="s">
        <v>4326</v>
      </c>
      <c r="AB3054" s="152" t="s">
        <v>1581</v>
      </c>
      <c r="AC3054" s="152" t="s">
        <v>198</v>
      </c>
      <c r="AD3054" s="152" t="s">
        <v>207</v>
      </c>
    </row>
    <row r="3055" spans="1:30">
      <c r="A3055" s="189" t="s">
        <v>2317</v>
      </c>
      <c r="B3055" s="189" t="s">
        <v>2318</v>
      </c>
      <c r="C3055" s="154">
        <v>43830</v>
      </c>
      <c r="D3055" s="155">
        <v>1.0406</v>
      </c>
      <c r="E3055" s="155">
        <v>1.1366000000000001</v>
      </c>
      <c r="F3055" s="156">
        <v>1.92233756247501E-2</v>
      </c>
      <c r="G3055" s="154">
        <v>43829</v>
      </c>
      <c r="H3055" s="155">
        <v>1.0404</v>
      </c>
      <c r="I3055" s="156">
        <v>4.0037917638900398</v>
      </c>
      <c r="J3055" s="152" t="s">
        <v>19411</v>
      </c>
      <c r="K3055" s="156">
        <v>0.17327685791296801</v>
      </c>
      <c r="L3055" s="156">
        <v>0.46341042802295102</v>
      </c>
      <c r="M3055" s="185">
        <v>1.0272395023233301</v>
      </c>
      <c r="N3055" s="156">
        <v>2.2641058037719701</v>
      </c>
      <c r="O3055" s="156">
        <v>4.0037917638900398</v>
      </c>
      <c r="P3055" s="152" t="s">
        <v>19411</v>
      </c>
      <c r="Q3055" s="156">
        <v>10.7626811212682</v>
      </c>
      <c r="R3055" s="152" t="s">
        <v>19412</v>
      </c>
      <c r="S3055" s="157">
        <v>0</v>
      </c>
      <c r="T3055" s="152"/>
      <c r="U3055" s="156">
        <v>14.298463399999999</v>
      </c>
      <c r="V3055" s="152" t="s">
        <v>163</v>
      </c>
      <c r="W3055" s="152" t="s">
        <v>95</v>
      </c>
      <c r="X3055" s="155">
        <v>46.124534455000003</v>
      </c>
      <c r="Y3055" s="152" t="s">
        <v>159</v>
      </c>
      <c r="Z3055" s="154">
        <v>42782</v>
      </c>
      <c r="AA3055" s="153" t="s">
        <v>4326</v>
      </c>
      <c r="AB3055" s="152" t="s">
        <v>5733</v>
      </c>
      <c r="AC3055" s="152" t="s">
        <v>195</v>
      </c>
      <c r="AD3055" s="152" t="s">
        <v>177</v>
      </c>
    </row>
    <row r="3056" spans="1:30">
      <c r="A3056" s="189" t="s">
        <v>979</v>
      </c>
      <c r="B3056" s="189" t="s">
        <v>980</v>
      </c>
      <c r="C3056" s="154">
        <v>43830</v>
      </c>
      <c r="D3056" s="155">
        <v>1.0650999999999999</v>
      </c>
      <c r="E3056" s="155">
        <v>1.0650999999999999</v>
      </c>
      <c r="F3056" s="156">
        <v>1.8781106207153501E-2</v>
      </c>
      <c r="G3056" s="154">
        <v>43829</v>
      </c>
      <c r="H3056" s="155">
        <v>1.0649</v>
      </c>
      <c r="I3056" s="156">
        <v>4.0035152817107598</v>
      </c>
      <c r="J3056" s="152" t="s">
        <v>981</v>
      </c>
      <c r="K3056" s="156">
        <v>0.112792555691312</v>
      </c>
      <c r="L3056" s="156">
        <v>0.376967298086891</v>
      </c>
      <c r="M3056" s="185">
        <v>0.89996210685864297</v>
      </c>
      <c r="N3056" s="156">
        <v>1.82600382409177</v>
      </c>
      <c r="O3056" s="156">
        <v>4.0035152817107598</v>
      </c>
      <c r="P3056" s="152" t="s">
        <v>981</v>
      </c>
      <c r="Q3056" s="157">
        <v>0</v>
      </c>
      <c r="R3056" s="152"/>
      <c r="S3056" s="157">
        <v>0</v>
      </c>
      <c r="T3056" s="152"/>
      <c r="U3056" s="156">
        <v>6.50999999999999</v>
      </c>
      <c r="V3056" s="152" t="s">
        <v>163</v>
      </c>
      <c r="W3056" s="152" t="s">
        <v>95</v>
      </c>
      <c r="X3056" s="155">
        <v>11.1370752257</v>
      </c>
      <c r="Y3056" s="152" t="s">
        <v>159</v>
      </c>
      <c r="Z3056" s="154">
        <v>43314</v>
      </c>
      <c r="AA3056" s="153" t="s">
        <v>4326</v>
      </c>
      <c r="AB3056" s="152" t="s">
        <v>6462</v>
      </c>
      <c r="AC3056" s="152" t="s">
        <v>250</v>
      </c>
      <c r="AD3056" s="152" t="s">
        <v>162</v>
      </c>
    </row>
    <row r="3057" spans="1:30">
      <c r="A3057" s="189" t="s">
        <v>2461</v>
      </c>
      <c r="B3057" s="189" t="s">
        <v>2462</v>
      </c>
      <c r="C3057" s="154">
        <v>43830</v>
      </c>
      <c r="D3057" s="155">
        <v>1.0293000000000001</v>
      </c>
      <c r="E3057" s="155">
        <v>1.0854999999999999</v>
      </c>
      <c r="F3057" s="156">
        <v>3.8876470016544103E-2</v>
      </c>
      <c r="G3057" s="154">
        <v>43829</v>
      </c>
      <c r="H3057" s="155">
        <v>1.0288999999999999</v>
      </c>
      <c r="I3057" s="156">
        <v>4.0030615241875802</v>
      </c>
      <c r="J3057" s="152" t="s">
        <v>19413</v>
      </c>
      <c r="K3057" s="156">
        <v>0.155687457429215</v>
      </c>
      <c r="L3057" s="156">
        <v>0.61583577712611204</v>
      </c>
      <c r="M3057" s="185">
        <v>1.3190188320473</v>
      </c>
      <c r="N3057" s="156">
        <v>2.2164330718411702</v>
      </c>
      <c r="O3057" s="156">
        <v>4.0030615241875802</v>
      </c>
      <c r="P3057" s="152" t="s">
        <v>19413</v>
      </c>
      <c r="Q3057" s="157">
        <v>0</v>
      </c>
      <c r="R3057" s="152"/>
      <c r="S3057" s="157">
        <v>0</v>
      </c>
      <c r="T3057" s="152"/>
      <c r="U3057" s="156">
        <v>8.7426629600000094</v>
      </c>
      <c r="V3057" s="152" t="s">
        <v>174</v>
      </c>
      <c r="W3057" s="152" t="s">
        <v>95</v>
      </c>
      <c r="X3057" s="155">
        <v>24.4250476564</v>
      </c>
      <c r="Y3057" s="152" t="s">
        <v>159</v>
      </c>
      <c r="Z3057" s="154">
        <v>43174</v>
      </c>
      <c r="AA3057" s="153" t="s">
        <v>4326</v>
      </c>
      <c r="AB3057" s="152" t="s">
        <v>1567</v>
      </c>
      <c r="AC3057" s="152" t="s">
        <v>228</v>
      </c>
      <c r="AD3057" s="152" t="s">
        <v>483</v>
      </c>
    </row>
    <row r="3058" spans="1:30">
      <c r="A3058" s="189" t="s">
        <v>2447</v>
      </c>
      <c r="B3058" s="189" t="s">
        <v>2448</v>
      </c>
      <c r="C3058" s="154">
        <v>43830</v>
      </c>
      <c r="D3058" s="155">
        <v>1.0149999999999999</v>
      </c>
      <c r="E3058" s="155">
        <v>1.1519999999999999</v>
      </c>
      <c r="F3058" s="156">
        <v>0</v>
      </c>
      <c r="G3058" s="154">
        <v>43829</v>
      </c>
      <c r="H3058" s="155">
        <v>1.0149999999999999</v>
      </c>
      <c r="I3058" s="156">
        <v>4.0006353872257803</v>
      </c>
      <c r="J3058" s="152" t="s">
        <v>19414</v>
      </c>
      <c r="K3058" s="156">
        <v>9.8619329388545604E-2</v>
      </c>
      <c r="L3058" s="156">
        <v>0.59464816650149499</v>
      </c>
      <c r="M3058" s="185">
        <v>1.19638777521063</v>
      </c>
      <c r="N3058" s="156">
        <v>2.1985674063871601</v>
      </c>
      <c r="O3058" s="156">
        <v>4.0006353872257803</v>
      </c>
      <c r="P3058" s="152" t="s">
        <v>19414</v>
      </c>
      <c r="Q3058" s="156">
        <v>12.5573545881575</v>
      </c>
      <c r="R3058" s="152" t="s">
        <v>19415</v>
      </c>
      <c r="S3058" s="156">
        <v>14.659229516288301</v>
      </c>
      <c r="T3058" s="152" t="s">
        <v>19416</v>
      </c>
      <c r="U3058" s="156">
        <v>16.1497995</v>
      </c>
      <c r="V3058" s="152" t="s">
        <v>163</v>
      </c>
      <c r="W3058" s="152" t="s">
        <v>189</v>
      </c>
      <c r="X3058" s="155">
        <v>60.002698387800002</v>
      </c>
      <c r="Y3058" s="152" t="s">
        <v>159</v>
      </c>
      <c r="Z3058" s="154">
        <v>42499</v>
      </c>
      <c r="AA3058" s="153" t="s">
        <v>4326</v>
      </c>
      <c r="AB3058" s="152" t="s">
        <v>1392</v>
      </c>
      <c r="AC3058" s="152" t="s">
        <v>195</v>
      </c>
      <c r="AD3058" s="152" t="s">
        <v>221</v>
      </c>
    </row>
    <row r="3059" spans="1:30">
      <c r="A3059" s="189" t="s">
        <v>19417</v>
      </c>
      <c r="B3059" s="189" t="s">
        <v>19418</v>
      </c>
      <c r="C3059" s="154">
        <v>43830</v>
      </c>
      <c r="D3059" s="155">
        <v>1.0455000000000001</v>
      </c>
      <c r="E3059" s="155">
        <v>1.0455000000000001</v>
      </c>
      <c r="F3059" s="156">
        <v>1.9133263178054201E-2</v>
      </c>
      <c r="G3059" s="154">
        <v>43829</v>
      </c>
      <c r="H3059" s="155">
        <v>1.0452999999999999</v>
      </c>
      <c r="I3059" s="156">
        <v>3.99880632646971</v>
      </c>
      <c r="J3059" s="152" t="s">
        <v>19419</v>
      </c>
      <c r="K3059" s="156">
        <v>0.14367816091954599</v>
      </c>
      <c r="L3059" s="156">
        <v>0.45157571099155902</v>
      </c>
      <c r="M3059" s="185">
        <v>0.98522167487684598</v>
      </c>
      <c r="N3059" s="156">
        <v>2.039820417724</v>
      </c>
      <c r="O3059" s="156">
        <v>3.99880632646971</v>
      </c>
      <c r="P3059" s="152" t="s">
        <v>19419</v>
      </c>
      <c r="Q3059" s="157">
        <v>0</v>
      </c>
      <c r="R3059" s="152"/>
      <c r="S3059" s="157">
        <v>0</v>
      </c>
      <c r="T3059" s="152"/>
      <c r="U3059" s="156">
        <v>4.5500000000000096</v>
      </c>
      <c r="V3059" s="152" t="s">
        <v>157</v>
      </c>
      <c r="W3059" s="152" t="s">
        <v>95</v>
      </c>
      <c r="X3059" s="155">
        <v>0.51856241150000004</v>
      </c>
      <c r="Y3059" s="152" t="s">
        <v>159</v>
      </c>
      <c r="Z3059" s="154">
        <v>43411</v>
      </c>
      <c r="AA3059" s="153" t="s">
        <v>4326</v>
      </c>
      <c r="AB3059" s="152" t="s">
        <v>607</v>
      </c>
      <c r="AC3059" s="152" t="s">
        <v>317</v>
      </c>
      <c r="AD3059" s="152" t="s">
        <v>185</v>
      </c>
    </row>
    <row r="3060" spans="1:30">
      <c r="A3060" s="189" t="s">
        <v>2431</v>
      </c>
      <c r="B3060" s="189" t="s">
        <v>2432</v>
      </c>
      <c r="C3060" s="154">
        <v>43830</v>
      </c>
      <c r="D3060" s="155">
        <v>1.0197000000000001</v>
      </c>
      <c r="E3060" s="155">
        <v>1.1311</v>
      </c>
      <c r="F3060" s="156">
        <v>1.96174595389976E-2</v>
      </c>
      <c r="G3060" s="154">
        <v>43829</v>
      </c>
      <c r="H3060" s="155">
        <v>1.0195000000000001</v>
      </c>
      <c r="I3060" s="156">
        <v>3.99872724950604</v>
      </c>
      <c r="J3060" s="152" t="s">
        <v>19420</v>
      </c>
      <c r="K3060" s="156">
        <v>0.11782032400589899</v>
      </c>
      <c r="L3060" s="156">
        <v>0.58196883014402201</v>
      </c>
      <c r="M3060" s="185">
        <v>1.15934038491243</v>
      </c>
      <c r="N3060" s="156">
        <v>2.0133332814849698</v>
      </c>
      <c r="O3060" s="156">
        <v>3.99872724950604</v>
      </c>
      <c r="P3060" s="152" t="s">
        <v>19420</v>
      </c>
      <c r="Q3060" s="156">
        <v>10.079411668575</v>
      </c>
      <c r="R3060" s="152" t="s">
        <v>19421</v>
      </c>
      <c r="S3060" s="156">
        <v>13.4206311764706</v>
      </c>
      <c r="T3060" s="152" t="s">
        <v>19422</v>
      </c>
      <c r="U3060" s="156">
        <v>13.76089307</v>
      </c>
      <c r="V3060" s="152" t="s">
        <v>163</v>
      </c>
      <c r="W3060" s="152" t="s">
        <v>189</v>
      </c>
      <c r="X3060" s="155">
        <v>18.734263808800002</v>
      </c>
      <c r="Y3060" s="152" t="s">
        <v>159</v>
      </c>
      <c r="Z3060" s="154">
        <v>42704</v>
      </c>
      <c r="AA3060" s="153" t="s">
        <v>4326</v>
      </c>
      <c r="AB3060" s="152" t="s">
        <v>1018</v>
      </c>
      <c r="AC3060" s="152" t="s">
        <v>195</v>
      </c>
      <c r="AD3060" s="152" t="s">
        <v>183</v>
      </c>
    </row>
    <row r="3061" spans="1:30">
      <c r="A3061" s="189" t="s">
        <v>19423</v>
      </c>
      <c r="B3061" s="189" t="s">
        <v>19424</v>
      </c>
      <c r="C3061" s="154">
        <v>43830</v>
      </c>
      <c r="D3061" s="155">
        <v>1.0826</v>
      </c>
      <c r="E3061" s="155">
        <v>1.105</v>
      </c>
      <c r="F3061" s="156">
        <v>2.7718747112638598E-2</v>
      </c>
      <c r="G3061" s="154">
        <v>43829</v>
      </c>
      <c r="H3061" s="155">
        <v>1.0823</v>
      </c>
      <c r="I3061" s="156">
        <v>3.9961575408261401</v>
      </c>
      <c r="J3061" s="152" t="s">
        <v>19425</v>
      </c>
      <c r="K3061" s="156">
        <v>0.19435446552521601</v>
      </c>
      <c r="L3061" s="156">
        <v>0.66951831876512502</v>
      </c>
      <c r="M3061" s="185">
        <v>1.19648532435969</v>
      </c>
      <c r="N3061" s="156">
        <v>2.1995657509676398</v>
      </c>
      <c r="O3061" s="156">
        <v>3.9961575408261401</v>
      </c>
      <c r="P3061" s="152" t="s">
        <v>19425</v>
      </c>
      <c r="Q3061" s="156">
        <v>8.0762703404212708</v>
      </c>
      <c r="R3061" s="152" t="s">
        <v>19426</v>
      </c>
      <c r="S3061" s="157">
        <v>0</v>
      </c>
      <c r="T3061" s="152"/>
      <c r="U3061" s="156">
        <v>10.691303080000001</v>
      </c>
      <c r="V3061" s="152" t="s">
        <v>163</v>
      </c>
      <c r="W3061" s="152" t="s">
        <v>95</v>
      </c>
      <c r="X3061" s="155">
        <v>4.0830900000000002E-5</v>
      </c>
      <c r="Y3061" s="152" t="s">
        <v>159</v>
      </c>
      <c r="Z3061" s="154">
        <v>42775</v>
      </c>
      <c r="AA3061" s="153" t="s">
        <v>4326</v>
      </c>
      <c r="AB3061" s="152" t="s">
        <v>1044</v>
      </c>
      <c r="AC3061" s="152" t="s">
        <v>314</v>
      </c>
      <c r="AD3061" s="152" t="s">
        <v>207</v>
      </c>
    </row>
    <row r="3062" spans="1:30">
      <c r="A3062" s="189" t="s">
        <v>19427</v>
      </c>
      <c r="B3062" s="189" t="s">
        <v>19428</v>
      </c>
      <c r="C3062" s="154">
        <v>43830</v>
      </c>
      <c r="D3062" s="155">
        <v>1.0302</v>
      </c>
      <c r="E3062" s="155">
        <v>1.1348</v>
      </c>
      <c r="F3062" s="156">
        <v>1.9417475728168699E-2</v>
      </c>
      <c r="G3062" s="154">
        <v>43829</v>
      </c>
      <c r="H3062" s="155">
        <v>1.03</v>
      </c>
      <c r="I3062" s="156">
        <v>3.9951405297901399</v>
      </c>
      <c r="J3062" s="152" t="s">
        <v>700</v>
      </c>
      <c r="K3062" s="156">
        <v>0.145528028583643</v>
      </c>
      <c r="L3062" s="156">
        <v>0.52321641395398399</v>
      </c>
      <c r="M3062" s="185">
        <v>1.02147051776319</v>
      </c>
      <c r="N3062" s="156">
        <v>2.5618860689741401</v>
      </c>
      <c r="O3062" s="156">
        <v>3.9951405297901399</v>
      </c>
      <c r="P3062" s="152" t="s">
        <v>700</v>
      </c>
      <c r="Q3062" s="156">
        <v>7.4275726574929504</v>
      </c>
      <c r="R3062" s="152" t="s">
        <v>757</v>
      </c>
      <c r="S3062" s="157">
        <v>0</v>
      </c>
      <c r="T3062" s="152"/>
      <c r="U3062" s="156">
        <v>9.1089167958656407</v>
      </c>
      <c r="V3062" s="152" t="s">
        <v>157</v>
      </c>
      <c r="W3062" s="152" t="s">
        <v>95</v>
      </c>
      <c r="X3062" s="155">
        <v>5.1077834099999997E-2</v>
      </c>
      <c r="Y3062" s="152" t="s">
        <v>159</v>
      </c>
      <c r="Z3062" s="154">
        <v>42839</v>
      </c>
      <c r="AA3062" s="153" t="s">
        <v>4326</v>
      </c>
      <c r="AB3062" s="152" t="s">
        <v>19429</v>
      </c>
      <c r="AC3062" s="152" t="s">
        <v>179</v>
      </c>
      <c r="AD3062" s="152" t="s">
        <v>181</v>
      </c>
    </row>
    <row r="3063" spans="1:30">
      <c r="A3063" s="189" t="s">
        <v>19430</v>
      </c>
      <c r="B3063" s="189" t="s">
        <v>19431</v>
      </c>
      <c r="C3063" s="154">
        <v>43830</v>
      </c>
      <c r="D3063" s="155">
        <v>1.032</v>
      </c>
      <c r="E3063" s="155">
        <v>1.357</v>
      </c>
      <c r="F3063" s="156">
        <v>9.6993210475264394E-2</v>
      </c>
      <c r="G3063" s="154">
        <v>43826</v>
      </c>
      <c r="H3063" s="155">
        <v>1.0309999999999999</v>
      </c>
      <c r="I3063" s="156">
        <v>3.9947391759525601</v>
      </c>
      <c r="J3063" s="152" t="s">
        <v>19432</v>
      </c>
      <c r="K3063" s="156">
        <v>0.29154518950438402</v>
      </c>
      <c r="L3063" s="156">
        <v>0.48685491723467</v>
      </c>
      <c r="M3063" s="185">
        <v>1.1764434962766399</v>
      </c>
      <c r="N3063" s="156">
        <v>2.7888170978109299</v>
      </c>
      <c r="O3063" s="156">
        <v>3.9947391759525601</v>
      </c>
      <c r="P3063" s="152" t="s">
        <v>19432</v>
      </c>
      <c r="Q3063" s="156">
        <v>11.282617257669701</v>
      </c>
      <c r="R3063" s="152" t="s">
        <v>19433</v>
      </c>
      <c r="S3063" s="156">
        <v>13.2271438871571</v>
      </c>
      <c r="T3063" s="152" t="s">
        <v>19434</v>
      </c>
      <c r="U3063" s="156">
        <v>15.8028033802817</v>
      </c>
      <c r="V3063" s="152" t="s">
        <v>174</v>
      </c>
      <c r="W3063" s="152" t="s">
        <v>197</v>
      </c>
      <c r="X3063" s="155">
        <v>0.71728199699999995</v>
      </c>
      <c r="Y3063" s="152" t="s">
        <v>159</v>
      </c>
      <c r="Z3063" s="154">
        <v>42331</v>
      </c>
      <c r="AA3063" s="153" t="s">
        <v>4326</v>
      </c>
      <c r="AB3063" s="152" t="s">
        <v>2124</v>
      </c>
      <c r="AC3063" s="152" t="s">
        <v>394</v>
      </c>
      <c r="AD3063" s="152" t="s">
        <v>162</v>
      </c>
    </row>
    <row r="3064" spans="1:30">
      <c r="A3064" s="189" t="s">
        <v>2397</v>
      </c>
      <c r="B3064" s="189" t="s">
        <v>2398</v>
      </c>
      <c r="C3064" s="154">
        <v>43830</v>
      </c>
      <c r="D3064" s="155">
        <v>1.0303</v>
      </c>
      <c r="E3064" s="155">
        <v>1.0911999999999999</v>
      </c>
      <c r="F3064" s="156">
        <v>1.9415590719340299E-2</v>
      </c>
      <c r="G3064" s="154">
        <v>43829</v>
      </c>
      <c r="H3064" s="155">
        <v>1.0301</v>
      </c>
      <c r="I3064" s="156">
        <v>3.9940460522508201</v>
      </c>
      <c r="J3064" s="152" t="s">
        <v>19435</v>
      </c>
      <c r="K3064" s="156">
        <v>0.13606764505781799</v>
      </c>
      <c r="L3064" s="156">
        <v>0.54650141504830596</v>
      </c>
      <c r="M3064" s="185">
        <v>1.19830581203397</v>
      </c>
      <c r="N3064" s="156">
        <v>2.1920205784881701</v>
      </c>
      <c r="O3064" s="156">
        <v>3.9940460522508201</v>
      </c>
      <c r="P3064" s="152" t="s">
        <v>19435</v>
      </c>
      <c r="Q3064" s="156">
        <v>10.880397171532801</v>
      </c>
      <c r="R3064" s="152" t="s">
        <v>19436</v>
      </c>
      <c r="S3064" s="156">
        <v>11.889947590792801</v>
      </c>
      <c r="T3064" s="152" t="s">
        <v>19437</v>
      </c>
      <c r="U3064" s="156">
        <v>9.3724237699999797</v>
      </c>
      <c r="V3064" s="152" t="s">
        <v>157</v>
      </c>
      <c r="W3064" s="152" t="s">
        <v>166</v>
      </c>
      <c r="X3064" s="155">
        <v>199.86623845779999</v>
      </c>
      <c r="Y3064" s="152" t="s">
        <v>159</v>
      </c>
      <c r="Z3064" s="154">
        <v>42641</v>
      </c>
      <c r="AA3064" s="153" t="s">
        <v>4326</v>
      </c>
      <c r="AB3064" s="152" t="s">
        <v>1031</v>
      </c>
      <c r="AC3064" s="152" t="s">
        <v>196</v>
      </c>
      <c r="AD3064" s="152" t="s">
        <v>207</v>
      </c>
    </row>
    <row r="3065" spans="1:30">
      <c r="A3065" s="189" t="s">
        <v>2437</v>
      </c>
      <c r="B3065" s="189" t="s">
        <v>2438</v>
      </c>
      <c r="C3065" s="154">
        <v>43830</v>
      </c>
      <c r="D3065" s="155">
        <v>1.0111000000000001</v>
      </c>
      <c r="E3065" s="155">
        <v>1.0486</v>
      </c>
      <c r="F3065" s="156">
        <v>1.9784350578719499E-2</v>
      </c>
      <c r="G3065" s="154">
        <v>43829</v>
      </c>
      <c r="H3065" s="155">
        <v>1.0108999999999999</v>
      </c>
      <c r="I3065" s="156">
        <v>3.9896809415262799</v>
      </c>
      <c r="J3065" s="152" t="s">
        <v>19438</v>
      </c>
      <c r="K3065" s="156">
        <v>0.14857369255150801</v>
      </c>
      <c r="L3065" s="156">
        <v>0.576150399673929</v>
      </c>
      <c r="M3065" s="185">
        <v>1.0329878806355299</v>
      </c>
      <c r="N3065" s="156">
        <v>2.1961844674987798</v>
      </c>
      <c r="O3065" s="156">
        <v>3.9896809415262799</v>
      </c>
      <c r="P3065" s="152" t="s">
        <v>19438</v>
      </c>
      <c r="Q3065" s="157">
        <v>0</v>
      </c>
      <c r="R3065" s="152"/>
      <c r="S3065" s="157">
        <v>0</v>
      </c>
      <c r="T3065" s="152"/>
      <c r="U3065" s="156">
        <v>4.9255880700000096</v>
      </c>
      <c r="V3065" s="152" t="s">
        <v>163</v>
      </c>
      <c r="W3065" s="152" t="s">
        <v>95</v>
      </c>
      <c r="X3065" s="155">
        <v>5.3244777689999996</v>
      </c>
      <c r="Y3065" s="152" t="s">
        <v>159</v>
      </c>
      <c r="Z3065" s="154">
        <v>43396</v>
      </c>
      <c r="AA3065" s="153" t="s">
        <v>4326</v>
      </c>
      <c r="AB3065" s="152" t="s">
        <v>965</v>
      </c>
      <c r="AC3065" s="152" t="s">
        <v>179</v>
      </c>
      <c r="AD3065" s="152" t="s">
        <v>170</v>
      </c>
    </row>
    <row r="3066" spans="1:30">
      <c r="A3066" s="189" t="s">
        <v>982</v>
      </c>
      <c r="B3066" s="189" t="s">
        <v>983</v>
      </c>
      <c r="C3066" s="154">
        <v>43830</v>
      </c>
      <c r="D3066" s="155">
        <v>1.02</v>
      </c>
      <c r="E3066" s="155">
        <v>1.0422</v>
      </c>
      <c r="F3066" s="156">
        <v>1.96116885663691E-2</v>
      </c>
      <c r="G3066" s="154">
        <v>43829</v>
      </c>
      <c r="H3066" s="155">
        <v>1.0198</v>
      </c>
      <c r="I3066" s="156">
        <v>3.9878044887780599</v>
      </c>
      <c r="J3066" s="152" t="s">
        <v>987</v>
      </c>
      <c r="K3066" s="156">
        <v>9.8135426889110006E-2</v>
      </c>
      <c r="L3066" s="156">
        <v>0.39308975049268302</v>
      </c>
      <c r="M3066" s="185">
        <v>0.85649023279266301</v>
      </c>
      <c r="N3066" s="156">
        <v>1.85121399262971</v>
      </c>
      <c r="O3066" s="156">
        <v>3.9878044887780599</v>
      </c>
      <c r="P3066" s="152" t="s">
        <v>987</v>
      </c>
      <c r="Q3066" s="157">
        <v>0</v>
      </c>
      <c r="R3066" s="152"/>
      <c r="S3066" s="157">
        <v>0</v>
      </c>
      <c r="T3066" s="152"/>
      <c r="U3066" s="156">
        <v>4.2477739999999997</v>
      </c>
      <c r="V3066" s="152" t="s">
        <v>163</v>
      </c>
      <c r="W3066" s="152" t="s">
        <v>95</v>
      </c>
      <c r="X3066" s="155">
        <v>6.1602874129999998</v>
      </c>
      <c r="Y3066" s="152" t="s">
        <v>159</v>
      </c>
      <c r="Z3066" s="154">
        <v>43433</v>
      </c>
      <c r="AA3066" s="153" t="s">
        <v>4326</v>
      </c>
      <c r="AB3066" s="152" t="s">
        <v>984</v>
      </c>
      <c r="AC3066" s="152" t="s">
        <v>261</v>
      </c>
      <c r="AD3066" s="152" t="s">
        <v>162</v>
      </c>
    </row>
    <row r="3067" spans="1:30">
      <c r="A3067" s="189" t="s">
        <v>2415</v>
      </c>
      <c r="B3067" s="189" t="s">
        <v>2416</v>
      </c>
      <c r="C3067" s="154">
        <v>43830</v>
      </c>
      <c r="D3067" s="155">
        <v>1.0432999999999999</v>
      </c>
      <c r="E3067" s="155">
        <v>1.0432999999999999</v>
      </c>
      <c r="F3067" s="156">
        <v>6.7139842700932595E-2</v>
      </c>
      <c r="G3067" s="154">
        <v>43826</v>
      </c>
      <c r="H3067" s="155">
        <v>1.0426</v>
      </c>
      <c r="I3067" s="156">
        <v>3.9868434167247901</v>
      </c>
      <c r="J3067" s="152" t="s">
        <v>19439</v>
      </c>
      <c r="K3067" s="156">
        <v>0.26910139356078</v>
      </c>
      <c r="L3067" s="156">
        <v>0.55903614457829398</v>
      </c>
      <c r="M3067" s="185">
        <v>1.0166537567776901</v>
      </c>
      <c r="N3067" s="156">
        <v>1.95446105736341</v>
      </c>
      <c r="O3067" s="156">
        <v>3.9868434167247901</v>
      </c>
      <c r="P3067" s="152" t="s">
        <v>19439</v>
      </c>
      <c r="Q3067" s="157">
        <v>0</v>
      </c>
      <c r="R3067" s="152"/>
      <c r="S3067" s="157">
        <v>0</v>
      </c>
      <c r="T3067" s="152"/>
      <c r="U3067" s="156">
        <v>4.3299999999999903</v>
      </c>
      <c r="V3067" s="152" t="s">
        <v>174</v>
      </c>
      <c r="W3067" s="152" t="s">
        <v>95</v>
      </c>
      <c r="X3067" s="155">
        <v>103.3831115163</v>
      </c>
      <c r="Y3067" s="152" t="s">
        <v>159</v>
      </c>
      <c r="Z3067" s="154">
        <v>43446</v>
      </c>
      <c r="AA3067" s="153" t="s">
        <v>4326</v>
      </c>
      <c r="AB3067" s="152" t="s">
        <v>1771</v>
      </c>
      <c r="AC3067" s="152" t="s">
        <v>194</v>
      </c>
      <c r="AD3067" s="152" t="s">
        <v>177</v>
      </c>
    </row>
    <row r="3068" spans="1:30">
      <c r="A3068" s="189" t="s">
        <v>2323</v>
      </c>
      <c r="B3068" s="189" t="s">
        <v>2324</v>
      </c>
      <c r="C3068" s="154">
        <v>43830</v>
      </c>
      <c r="D3068" s="155">
        <v>1.0422</v>
      </c>
      <c r="E3068" s="155">
        <v>1.0642</v>
      </c>
      <c r="F3068" s="156">
        <v>0</v>
      </c>
      <c r="G3068" s="154">
        <v>43829</v>
      </c>
      <c r="H3068" s="155">
        <v>1.0422</v>
      </c>
      <c r="I3068" s="156">
        <v>3.9838861078546399</v>
      </c>
      <c r="J3068" s="152" t="s">
        <v>19440</v>
      </c>
      <c r="K3068" s="156">
        <v>0.14413375612568799</v>
      </c>
      <c r="L3068" s="156">
        <v>0.45301204819275698</v>
      </c>
      <c r="M3068" s="185">
        <v>0.96557182697781196</v>
      </c>
      <c r="N3068" s="156">
        <v>2.2163697493517902</v>
      </c>
      <c r="O3068" s="156">
        <v>3.9838861078546399</v>
      </c>
      <c r="P3068" s="152" t="s">
        <v>19440</v>
      </c>
      <c r="Q3068" s="157">
        <v>0</v>
      </c>
      <c r="R3068" s="152"/>
      <c r="S3068" s="157">
        <v>0</v>
      </c>
      <c r="T3068" s="152"/>
      <c r="U3068" s="156">
        <v>6.4379058200000099</v>
      </c>
      <c r="V3068" s="152" t="s">
        <v>174</v>
      </c>
      <c r="W3068" s="152" t="s">
        <v>95</v>
      </c>
      <c r="X3068" s="155">
        <v>41.597689343200003</v>
      </c>
      <c r="Y3068" s="152" t="s">
        <v>159</v>
      </c>
      <c r="Z3068" s="154">
        <v>43264</v>
      </c>
      <c r="AA3068" s="153" t="s">
        <v>4326</v>
      </c>
      <c r="AB3068" s="152" t="s">
        <v>2325</v>
      </c>
      <c r="AC3068" s="152" t="s">
        <v>233</v>
      </c>
      <c r="AD3068" s="152" t="s">
        <v>207</v>
      </c>
    </row>
    <row r="3069" spans="1:30">
      <c r="A3069" s="189" t="s">
        <v>19441</v>
      </c>
      <c r="B3069" s="189" t="s">
        <v>19442</v>
      </c>
      <c r="C3069" s="154">
        <v>43830</v>
      </c>
      <c r="D3069" s="155">
        <v>1.0297000000000001</v>
      </c>
      <c r="E3069" s="155">
        <v>1.0477000000000001</v>
      </c>
      <c r="F3069" s="156">
        <v>3.8861362090732897E-2</v>
      </c>
      <c r="G3069" s="154">
        <v>43829</v>
      </c>
      <c r="H3069" s="155">
        <v>1.0293000000000001</v>
      </c>
      <c r="I3069" s="156">
        <v>3.9832517710090101</v>
      </c>
      <c r="J3069" s="152" t="s">
        <v>19443</v>
      </c>
      <c r="K3069" s="156">
        <v>0.13614703880189799</v>
      </c>
      <c r="L3069" s="156">
        <v>0.61559507523939405</v>
      </c>
      <c r="M3069" s="185">
        <v>1.0500242474547601</v>
      </c>
      <c r="N3069" s="156">
        <v>1.92019668232841</v>
      </c>
      <c r="O3069" s="156">
        <v>3.9832517710090101</v>
      </c>
      <c r="P3069" s="152" t="s">
        <v>19443</v>
      </c>
      <c r="Q3069" s="157">
        <v>0</v>
      </c>
      <c r="R3069" s="152"/>
      <c r="S3069" s="157">
        <v>0</v>
      </c>
      <c r="T3069" s="152"/>
      <c r="U3069" s="156">
        <v>4.8047194599999798</v>
      </c>
      <c r="V3069" s="152" t="s">
        <v>157</v>
      </c>
      <c r="W3069" s="152" t="s">
        <v>95</v>
      </c>
      <c r="X3069" s="155">
        <v>3.5006499999999998E-5</v>
      </c>
      <c r="Y3069" s="152" t="s">
        <v>159</v>
      </c>
      <c r="Z3069" s="154">
        <v>43357</v>
      </c>
      <c r="AA3069" s="153" t="s">
        <v>4326</v>
      </c>
      <c r="AB3069" s="152" t="s">
        <v>2314</v>
      </c>
      <c r="AC3069" s="152" t="s">
        <v>347</v>
      </c>
      <c r="AD3069" s="152" t="s">
        <v>483</v>
      </c>
    </row>
    <row r="3070" spans="1:30">
      <c r="A3070" s="189" t="s">
        <v>2459</v>
      </c>
      <c r="B3070" s="189" t="s">
        <v>2460</v>
      </c>
      <c r="C3070" s="154">
        <v>43830</v>
      </c>
      <c r="D3070" s="155">
        <v>1.0136000000000001</v>
      </c>
      <c r="E3070" s="155">
        <v>1.0871999999999999</v>
      </c>
      <c r="F3070" s="156">
        <v>3.9478878799824701E-2</v>
      </c>
      <c r="G3070" s="154">
        <v>43826</v>
      </c>
      <c r="H3070" s="155">
        <v>1.0132000000000001</v>
      </c>
      <c r="I3070" s="156">
        <v>3.9831050329481501</v>
      </c>
      <c r="J3070" s="152" t="s">
        <v>19444</v>
      </c>
      <c r="K3070" s="156">
        <v>0.12842042872666701</v>
      </c>
      <c r="L3070" s="156">
        <v>0.59547439460103602</v>
      </c>
      <c r="M3070" s="185">
        <v>1.0430538356699499</v>
      </c>
      <c r="N3070" s="156">
        <v>2.2856268124631498</v>
      </c>
      <c r="O3070" s="156">
        <v>3.9831050329481501</v>
      </c>
      <c r="P3070" s="152" t="s">
        <v>19444</v>
      </c>
      <c r="Q3070" s="157">
        <v>0</v>
      </c>
      <c r="R3070" s="152"/>
      <c r="S3070" s="157">
        <v>0</v>
      </c>
      <c r="T3070" s="152"/>
      <c r="U3070" s="156">
        <v>8.8807092799999996</v>
      </c>
      <c r="V3070" s="152" t="s">
        <v>174</v>
      </c>
      <c r="W3070" s="152" t="s">
        <v>95</v>
      </c>
      <c r="X3070" s="155">
        <v>39.995054042500001</v>
      </c>
      <c r="Y3070" s="152" t="s">
        <v>159</v>
      </c>
      <c r="Z3070" s="154">
        <v>43167</v>
      </c>
      <c r="AA3070" s="153" t="s">
        <v>4326</v>
      </c>
      <c r="AB3070" s="152" t="s">
        <v>578</v>
      </c>
      <c r="AC3070" s="152" t="s">
        <v>446</v>
      </c>
      <c r="AD3070" s="152" t="s">
        <v>483</v>
      </c>
    </row>
    <row r="3071" spans="1:30">
      <c r="A3071" s="189" t="s">
        <v>19445</v>
      </c>
      <c r="B3071" s="189" t="s">
        <v>19446</v>
      </c>
      <c r="C3071" s="154">
        <v>43830</v>
      </c>
      <c r="D3071" s="155">
        <v>1.105</v>
      </c>
      <c r="E3071" s="155">
        <v>1.494</v>
      </c>
      <c r="F3071" s="156">
        <v>3.6212203512573003E-2</v>
      </c>
      <c r="G3071" s="154">
        <v>43829</v>
      </c>
      <c r="H3071" s="155">
        <v>1.1046</v>
      </c>
      <c r="I3071" s="156">
        <v>3.98017773479169</v>
      </c>
      <c r="J3071" s="152" t="s">
        <v>19447</v>
      </c>
      <c r="K3071" s="156">
        <v>0.12685755708590599</v>
      </c>
      <c r="L3071" s="156">
        <v>0.35419126328216699</v>
      </c>
      <c r="M3071" s="185">
        <v>1.0147136867180699</v>
      </c>
      <c r="N3071" s="156">
        <v>1.74953526878535</v>
      </c>
      <c r="O3071" s="156">
        <v>3.98017773479169</v>
      </c>
      <c r="P3071" s="152" t="s">
        <v>19447</v>
      </c>
      <c r="Q3071" s="156">
        <v>7.5467655096953701</v>
      </c>
      <c r="R3071" s="152" t="s">
        <v>19448</v>
      </c>
      <c r="S3071" s="156">
        <v>10.231757041758399</v>
      </c>
      <c r="T3071" s="152" t="s">
        <v>19449</v>
      </c>
      <c r="U3071" s="156">
        <v>55.938594500000001</v>
      </c>
      <c r="V3071" s="152" t="s">
        <v>157</v>
      </c>
      <c r="W3071" s="152" t="s">
        <v>189</v>
      </c>
      <c r="X3071" s="155">
        <v>0.1344802511</v>
      </c>
      <c r="Y3071" s="152" t="s">
        <v>159</v>
      </c>
      <c r="Z3071" s="154">
        <v>41269</v>
      </c>
      <c r="AA3071" s="153" t="s">
        <v>4326</v>
      </c>
      <c r="AB3071" s="152" t="s">
        <v>2419</v>
      </c>
      <c r="AC3071" s="152" t="s">
        <v>238</v>
      </c>
      <c r="AD3071" s="152" t="s">
        <v>173</v>
      </c>
    </row>
    <row r="3072" spans="1:30">
      <c r="A3072" s="189" t="s">
        <v>2527</v>
      </c>
      <c r="B3072" s="189" t="s">
        <v>2528</v>
      </c>
      <c r="C3072" s="154">
        <v>43830</v>
      </c>
      <c r="D3072" s="155">
        <v>1.0343</v>
      </c>
      <c r="E3072" s="155">
        <v>1.0452999999999999</v>
      </c>
      <c r="F3072" s="156">
        <v>3.8688461166453102E-2</v>
      </c>
      <c r="G3072" s="154">
        <v>43829</v>
      </c>
      <c r="H3072" s="155">
        <v>1.0339</v>
      </c>
      <c r="I3072" s="156">
        <v>3.9801727073801398</v>
      </c>
      <c r="J3072" s="152" t="s">
        <v>19450</v>
      </c>
      <c r="K3072" s="156">
        <v>0.16463296533024899</v>
      </c>
      <c r="L3072" s="156">
        <v>0.65158545285876401</v>
      </c>
      <c r="M3072" s="185">
        <v>1.14136071428137</v>
      </c>
      <c r="N3072" s="156">
        <v>2.1313654161781899</v>
      </c>
      <c r="O3072" s="156">
        <v>3.9801727073801398</v>
      </c>
      <c r="P3072" s="152" t="s">
        <v>19450</v>
      </c>
      <c r="Q3072" s="157">
        <v>0</v>
      </c>
      <c r="R3072" s="152"/>
      <c r="S3072" s="157">
        <v>0</v>
      </c>
      <c r="T3072" s="152"/>
      <c r="U3072" s="156">
        <v>4.5416656399999997</v>
      </c>
      <c r="V3072" s="152" t="s">
        <v>157</v>
      </c>
      <c r="W3072" s="152" t="s">
        <v>95</v>
      </c>
      <c r="X3072" s="155">
        <v>57.170750493600003</v>
      </c>
      <c r="Y3072" s="152" t="s">
        <v>159</v>
      </c>
      <c r="Z3072" s="154">
        <v>43446</v>
      </c>
      <c r="AA3072" s="153" t="s">
        <v>4326</v>
      </c>
      <c r="AB3072" s="152" t="s">
        <v>5749</v>
      </c>
      <c r="AC3072" s="152" t="s">
        <v>176</v>
      </c>
      <c r="AD3072" s="152" t="s">
        <v>165</v>
      </c>
    </row>
    <row r="3073" spans="1:30">
      <c r="A3073" s="189" t="s">
        <v>19451</v>
      </c>
      <c r="B3073" s="189" t="s">
        <v>19452</v>
      </c>
      <c r="C3073" s="154">
        <v>43830</v>
      </c>
      <c r="D3073" s="155">
        <v>1.0528999999999999</v>
      </c>
      <c r="E3073" s="155">
        <v>1.1213</v>
      </c>
      <c r="F3073" s="156">
        <v>1.8998765080275301E-2</v>
      </c>
      <c r="G3073" s="154">
        <v>43829</v>
      </c>
      <c r="H3073" s="155">
        <v>1.0527</v>
      </c>
      <c r="I3073" s="156">
        <v>3.97985547414986</v>
      </c>
      <c r="J3073" s="152" t="s">
        <v>19453</v>
      </c>
      <c r="K3073" s="156">
        <v>0.16171993911721699</v>
      </c>
      <c r="L3073" s="156">
        <v>0.477144765721919</v>
      </c>
      <c r="M3073" s="185">
        <v>0.93948741420304105</v>
      </c>
      <c r="N3073" s="156">
        <v>2.1307576081384498</v>
      </c>
      <c r="O3073" s="156">
        <v>3.97985547414986</v>
      </c>
      <c r="P3073" s="152" t="s">
        <v>19453</v>
      </c>
      <c r="Q3073" s="156">
        <v>9.2560961689191803</v>
      </c>
      <c r="R3073" s="152" t="s">
        <v>19454</v>
      </c>
      <c r="S3073" s="157">
        <v>0</v>
      </c>
      <c r="T3073" s="152"/>
      <c r="U3073" s="156">
        <v>12.58480707</v>
      </c>
      <c r="V3073" s="152" t="s">
        <v>163</v>
      </c>
      <c r="W3073" s="152" t="s">
        <v>95</v>
      </c>
      <c r="X3073" s="155">
        <v>1.841037E-3</v>
      </c>
      <c r="Y3073" s="152" t="s">
        <v>159</v>
      </c>
      <c r="Z3073" s="154">
        <v>42755</v>
      </c>
      <c r="AA3073" s="153" t="s">
        <v>4326</v>
      </c>
      <c r="AB3073" s="152" t="s">
        <v>965</v>
      </c>
      <c r="AC3073" s="152" t="s">
        <v>179</v>
      </c>
      <c r="AD3073" s="152" t="s">
        <v>207</v>
      </c>
    </row>
    <row r="3074" spans="1:30">
      <c r="A3074" s="189" t="s">
        <v>19455</v>
      </c>
      <c r="B3074" s="189" t="s">
        <v>19456</v>
      </c>
      <c r="C3074" s="154">
        <v>43830</v>
      </c>
      <c r="D3074" s="155">
        <v>1.0409999999999999</v>
      </c>
      <c r="E3074" s="155">
        <v>1.127</v>
      </c>
      <c r="F3074" s="156">
        <v>5.7670126874284799E-2</v>
      </c>
      <c r="G3074" s="154">
        <v>43829</v>
      </c>
      <c r="H3074" s="155">
        <v>1.0404</v>
      </c>
      <c r="I3074" s="156">
        <v>3.9796265881053099</v>
      </c>
      <c r="J3074" s="152" t="s">
        <v>19457</v>
      </c>
      <c r="K3074" s="156">
        <v>0.16357163475417399</v>
      </c>
      <c r="L3074" s="156">
        <v>0.55056505360763497</v>
      </c>
      <c r="M3074" s="185">
        <v>0.92097675864918205</v>
      </c>
      <c r="N3074" s="156">
        <v>1.8690552172880299</v>
      </c>
      <c r="O3074" s="156">
        <v>3.9796265881053099</v>
      </c>
      <c r="P3074" s="152" t="s">
        <v>19457</v>
      </c>
      <c r="Q3074" s="157">
        <v>0</v>
      </c>
      <c r="R3074" s="152"/>
      <c r="S3074" s="157">
        <v>0</v>
      </c>
      <c r="T3074" s="152"/>
      <c r="U3074" s="156">
        <v>8.1204962665134897</v>
      </c>
      <c r="V3074" s="152" t="s">
        <v>157</v>
      </c>
      <c r="W3074" s="152" t="s">
        <v>95</v>
      </c>
      <c r="X3074" s="155">
        <v>5.3021999999999998E-6</v>
      </c>
      <c r="Y3074" s="152" t="s">
        <v>159</v>
      </c>
      <c r="Z3074" s="154">
        <v>43250</v>
      </c>
      <c r="AA3074" s="153" t="s">
        <v>4326</v>
      </c>
      <c r="AB3074" s="152" t="s">
        <v>293</v>
      </c>
      <c r="AC3074" s="152" t="s">
        <v>236</v>
      </c>
      <c r="AD3074" s="152" t="s">
        <v>489</v>
      </c>
    </row>
    <row r="3075" spans="1:30">
      <c r="A3075" s="189" t="s">
        <v>2472</v>
      </c>
      <c r="B3075" s="189" t="s">
        <v>2473</v>
      </c>
      <c r="C3075" s="154">
        <v>43830</v>
      </c>
      <c r="D3075" s="155">
        <v>1.0157</v>
      </c>
      <c r="E3075" s="155">
        <v>1.0690999999999999</v>
      </c>
      <c r="F3075" s="156">
        <v>1.96947316592768E-2</v>
      </c>
      <c r="G3075" s="154">
        <v>43829</v>
      </c>
      <c r="H3075" s="155">
        <v>1.0155000000000001</v>
      </c>
      <c r="I3075" s="156">
        <v>3.9790320512820498</v>
      </c>
      <c r="J3075" s="152" t="s">
        <v>19458</v>
      </c>
      <c r="K3075" s="156">
        <v>0.13802622498275799</v>
      </c>
      <c r="L3075" s="156">
        <v>0.60419968304280203</v>
      </c>
      <c r="M3075" s="185">
        <v>1.21578426449176</v>
      </c>
      <c r="N3075" s="156">
        <v>2.0966911755131998</v>
      </c>
      <c r="O3075" s="156">
        <v>3.9790320512820498</v>
      </c>
      <c r="P3075" s="152" t="s">
        <v>19458</v>
      </c>
      <c r="Q3075" s="157">
        <v>0</v>
      </c>
      <c r="R3075" s="152"/>
      <c r="S3075" s="157">
        <v>0</v>
      </c>
      <c r="T3075" s="152"/>
      <c r="U3075" s="156">
        <v>7.0568114000000097</v>
      </c>
      <c r="V3075" s="152" t="s">
        <v>227</v>
      </c>
      <c r="W3075" s="152" t="s">
        <v>95</v>
      </c>
      <c r="X3075" s="155">
        <v>29.6646180075</v>
      </c>
      <c r="Y3075" s="152" t="s">
        <v>159</v>
      </c>
      <c r="Z3075" s="154">
        <v>43237</v>
      </c>
      <c r="AA3075" s="153" t="s">
        <v>4326</v>
      </c>
      <c r="AB3075" s="152" t="s">
        <v>2474</v>
      </c>
      <c r="AC3075" s="152" t="s">
        <v>372</v>
      </c>
      <c r="AD3075" s="152" t="s">
        <v>241</v>
      </c>
    </row>
    <row r="3076" spans="1:30">
      <c r="A3076" s="189" t="s">
        <v>2420</v>
      </c>
      <c r="B3076" s="189" t="s">
        <v>2421</v>
      </c>
      <c r="C3076" s="154">
        <v>43830</v>
      </c>
      <c r="D3076" s="155">
        <v>1.0154000000000001</v>
      </c>
      <c r="E3076" s="155">
        <v>1.0986</v>
      </c>
      <c r="F3076" s="156">
        <v>2.9553738547950899E-2</v>
      </c>
      <c r="G3076" s="154">
        <v>43829</v>
      </c>
      <c r="H3076" s="155">
        <v>1.0150999999999999</v>
      </c>
      <c r="I3076" s="156">
        <v>3.97891712018142</v>
      </c>
      <c r="J3076" s="152" t="s">
        <v>19459</v>
      </c>
      <c r="K3076" s="156">
        <v>0.12819248594813701</v>
      </c>
      <c r="L3076" s="156">
        <v>0.552992142683287</v>
      </c>
      <c r="M3076" s="185">
        <v>1.0583972794116601</v>
      </c>
      <c r="N3076" s="156">
        <v>2.15390446894411</v>
      </c>
      <c r="O3076" s="156">
        <v>3.97891712018142</v>
      </c>
      <c r="P3076" s="152" t="s">
        <v>19459</v>
      </c>
      <c r="Q3076" s="157">
        <v>0</v>
      </c>
      <c r="R3076" s="152"/>
      <c r="S3076" s="157">
        <v>0</v>
      </c>
      <c r="T3076" s="152"/>
      <c r="U3076" s="156">
        <v>10.05128588</v>
      </c>
      <c r="V3076" s="152" t="s">
        <v>174</v>
      </c>
      <c r="W3076" s="152" t="s">
        <v>95</v>
      </c>
      <c r="X3076" s="155">
        <v>40.7473034709</v>
      </c>
      <c r="Y3076" s="152" t="s">
        <v>159</v>
      </c>
      <c r="Z3076" s="154">
        <v>43168</v>
      </c>
      <c r="AA3076" s="153" t="s">
        <v>4326</v>
      </c>
      <c r="AB3076" s="152" t="s">
        <v>257</v>
      </c>
      <c r="AC3076" s="152" t="s">
        <v>200</v>
      </c>
      <c r="AD3076" s="152" t="s">
        <v>483</v>
      </c>
    </row>
    <row r="3077" spans="1:30">
      <c r="A3077" s="189" t="s">
        <v>2475</v>
      </c>
      <c r="B3077" s="189" t="s">
        <v>2476</v>
      </c>
      <c r="C3077" s="154">
        <v>43830</v>
      </c>
      <c r="D3077" s="155">
        <v>1.0095000000000001</v>
      </c>
      <c r="E3077" s="155">
        <v>1.0564</v>
      </c>
      <c r="F3077" s="156">
        <v>9.9157164105132395E-2</v>
      </c>
      <c r="G3077" s="154">
        <v>43826</v>
      </c>
      <c r="H3077" s="155">
        <v>1.0085</v>
      </c>
      <c r="I3077" s="156">
        <v>3.9785000000000101</v>
      </c>
      <c r="J3077" s="152" t="s">
        <v>19460</v>
      </c>
      <c r="K3077" s="156">
        <v>0.31804661886832702</v>
      </c>
      <c r="L3077" s="156">
        <v>0.60654556293290596</v>
      </c>
      <c r="M3077" s="185">
        <v>0.89581330837215001</v>
      </c>
      <c r="N3077" s="156">
        <v>1.7502799449756901</v>
      </c>
      <c r="O3077" s="156">
        <v>3.9785000000000101</v>
      </c>
      <c r="P3077" s="152" t="s">
        <v>19460</v>
      </c>
      <c r="Q3077" s="157">
        <v>0</v>
      </c>
      <c r="R3077" s="152"/>
      <c r="S3077" s="157">
        <v>0</v>
      </c>
      <c r="T3077" s="152"/>
      <c r="U3077" s="156">
        <v>5.69414525</v>
      </c>
      <c r="V3077" s="152" t="s">
        <v>174</v>
      </c>
      <c r="W3077" s="152" t="s">
        <v>95</v>
      </c>
      <c r="X3077" s="155">
        <v>10.463341894099999</v>
      </c>
      <c r="Y3077" s="152" t="s">
        <v>159</v>
      </c>
      <c r="Z3077" s="154">
        <v>43364</v>
      </c>
      <c r="AA3077" s="153" t="s">
        <v>4326</v>
      </c>
      <c r="AB3077" s="152" t="s">
        <v>2477</v>
      </c>
      <c r="AC3077" s="152" t="s">
        <v>369</v>
      </c>
      <c r="AD3077" s="152" t="s">
        <v>483</v>
      </c>
    </row>
    <row r="3078" spans="1:30">
      <c r="A3078" s="189" t="s">
        <v>19461</v>
      </c>
      <c r="B3078" s="189" t="s">
        <v>19462</v>
      </c>
      <c r="C3078" s="154">
        <v>43830</v>
      </c>
      <c r="D3078" s="155">
        <v>1.0099</v>
      </c>
      <c r="E3078" s="155">
        <v>1.1028</v>
      </c>
      <c r="F3078" s="156">
        <v>-9.9009900989950102E-3</v>
      </c>
      <c r="G3078" s="154">
        <v>43826</v>
      </c>
      <c r="H3078" s="155">
        <v>1.01</v>
      </c>
      <c r="I3078" s="156">
        <v>3.97731543592726</v>
      </c>
      <c r="J3078" s="152" t="s">
        <v>19463</v>
      </c>
      <c r="K3078" s="156">
        <v>0.32783628054839098</v>
      </c>
      <c r="L3078" s="156">
        <v>0.43759323719543203</v>
      </c>
      <c r="M3078" s="185">
        <v>0.84552866884035904</v>
      </c>
      <c r="N3078" s="156">
        <v>2.23812470802884</v>
      </c>
      <c r="O3078" s="156">
        <v>3.97731543592726</v>
      </c>
      <c r="P3078" s="152" t="s">
        <v>19463</v>
      </c>
      <c r="Q3078" s="156">
        <v>8.6001868557966095</v>
      </c>
      <c r="R3078" s="152" t="s">
        <v>19464</v>
      </c>
      <c r="S3078" s="157">
        <v>0</v>
      </c>
      <c r="T3078" s="152"/>
      <c r="U3078" s="156">
        <v>10.63101035</v>
      </c>
      <c r="V3078" s="152" t="s">
        <v>174</v>
      </c>
      <c r="W3078" s="152" t="s">
        <v>95</v>
      </c>
      <c r="X3078" s="155">
        <v>5.3174000000000003E-5</v>
      </c>
      <c r="Y3078" s="152" t="s">
        <v>159</v>
      </c>
      <c r="Z3078" s="154">
        <v>42893</v>
      </c>
      <c r="AA3078" s="153" t="s">
        <v>4326</v>
      </c>
      <c r="AB3078" s="152" t="s">
        <v>1044</v>
      </c>
      <c r="AC3078" s="152" t="s">
        <v>314</v>
      </c>
      <c r="AD3078" s="152" t="s">
        <v>204</v>
      </c>
    </row>
    <row r="3079" spans="1:30">
      <c r="A3079" s="189" t="s">
        <v>19465</v>
      </c>
      <c r="B3079" s="189" t="s">
        <v>19466</v>
      </c>
      <c r="C3079" s="154">
        <v>43830</v>
      </c>
      <c r="D3079" s="155">
        <v>1.0124</v>
      </c>
      <c r="E3079" s="155">
        <v>1.0730999999999999</v>
      </c>
      <c r="F3079" s="156">
        <v>1.9758940920772301E-2</v>
      </c>
      <c r="G3079" s="154">
        <v>43829</v>
      </c>
      <c r="H3079" s="155">
        <v>1.0122</v>
      </c>
      <c r="I3079" s="156">
        <v>3.9770060900811801</v>
      </c>
      <c r="J3079" s="152" t="s">
        <v>19467</v>
      </c>
      <c r="K3079" s="156">
        <v>0.16820025724745899</v>
      </c>
      <c r="L3079" s="156">
        <v>0.60601740599798404</v>
      </c>
      <c r="M3079" s="185">
        <v>1.06436396783711</v>
      </c>
      <c r="N3079" s="156">
        <v>2.13620666164524</v>
      </c>
      <c r="O3079" s="156">
        <v>3.9770060900811801</v>
      </c>
      <c r="P3079" s="152" t="s">
        <v>19467</v>
      </c>
      <c r="Q3079" s="157">
        <v>0</v>
      </c>
      <c r="R3079" s="152"/>
      <c r="S3079" s="157">
        <v>0</v>
      </c>
      <c r="T3079" s="152"/>
      <c r="U3079" s="156">
        <v>7.4975431600000002</v>
      </c>
      <c r="V3079" s="152" t="s">
        <v>163</v>
      </c>
      <c r="W3079" s="152" t="s">
        <v>95</v>
      </c>
      <c r="X3079" s="155">
        <v>1.4167399999999999E-5</v>
      </c>
      <c r="Y3079" s="152" t="s">
        <v>159</v>
      </c>
      <c r="Z3079" s="154">
        <v>43265</v>
      </c>
      <c r="AA3079" s="153" t="s">
        <v>4326</v>
      </c>
      <c r="AB3079" s="152" t="s">
        <v>1682</v>
      </c>
      <c r="AC3079" s="152" t="s">
        <v>511</v>
      </c>
      <c r="AD3079" s="152" t="s">
        <v>483</v>
      </c>
    </row>
    <row r="3080" spans="1:30">
      <c r="A3080" s="189" t="s">
        <v>2540</v>
      </c>
      <c r="B3080" s="189" t="s">
        <v>2541</v>
      </c>
      <c r="C3080" s="154">
        <v>43830</v>
      </c>
      <c r="D3080" s="155">
        <v>1.0881000000000001</v>
      </c>
      <c r="E3080" s="155">
        <v>1.1134999999999999</v>
      </c>
      <c r="F3080" s="156">
        <v>3.6774846005351101E-2</v>
      </c>
      <c r="G3080" s="154">
        <v>43829</v>
      </c>
      <c r="H3080" s="155">
        <v>1.0876999999999999</v>
      </c>
      <c r="I3080" s="156">
        <v>3.9751552795031202</v>
      </c>
      <c r="J3080" s="152" t="s">
        <v>19468</v>
      </c>
      <c r="K3080" s="156">
        <v>0.184145106343793</v>
      </c>
      <c r="L3080" s="156">
        <v>0.65679925994450405</v>
      </c>
      <c r="M3080" s="185">
        <v>1.1809559233773601</v>
      </c>
      <c r="N3080" s="156">
        <v>2.1882043576258399</v>
      </c>
      <c r="O3080" s="156">
        <v>3.9751552795031202</v>
      </c>
      <c r="P3080" s="152" t="s">
        <v>19468</v>
      </c>
      <c r="Q3080" s="156">
        <v>8.5170040889598102</v>
      </c>
      <c r="R3080" s="152" t="s">
        <v>19469</v>
      </c>
      <c r="S3080" s="157">
        <v>0</v>
      </c>
      <c r="T3080" s="152"/>
      <c r="U3080" s="156">
        <v>11.58269642</v>
      </c>
      <c r="V3080" s="152" t="s">
        <v>163</v>
      </c>
      <c r="W3080" s="152" t="s">
        <v>95</v>
      </c>
      <c r="X3080" s="155">
        <v>10.5307597287</v>
      </c>
      <c r="Y3080" s="152" t="s">
        <v>159</v>
      </c>
      <c r="Z3080" s="154">
        <v>42775</v>
      </c>
      <c r="AA3080" s="153" t="s">
        <v>4326</v>
      </c>
      <c r="AB3080" s="152" t="s">
        <v>1044</v>
      </c>
      <c r="AC3080" s="152" t="s">
        <v>314</v>
      </c>
      <c r="AD3080" s="152" t="s">
        <v>207</v>
      </c>
    </row>
    <row r="3081" spans="1:30">
      <c r="A3081" s="189" t="s">
        <v>2279</v>
      </c>
      <c r="B3081" s="189" t="s">
        <v>2280</v>
      </c>
      <c r="C3081" s="154">
        <v>43830</v>
      </c>
      <c r="D3081" s="155">
        <v>1.0469999999999999</v>
      </c>
      <c r="E3081" s="155">
        <v>1.1639999999999999</v>
      </c>
      <c r="F3081" s="156">
        <v>0</v>
      </c>
      <c r="G3081" s="154">
        <v>43829</v>
      </c>
      <c r="H3081" s="155">
        <v>1.0469999999999999</v>
      </c>
      <c r="I3081" s="156">
        <v>3.9711549038393099</v>
      </c>
      <c r="J3081" s="152" t="s">
        <v>19470</v>
      </c>
      <c r="K3081" s="156">
        <v>9.5602294455068904E-2</v>
      </c>
      <c r="L3081" s="156">
        <v>0.38350910834133101</v>
      </c>
      <c r="M3081" s="185">
        <v>0.682764888276013</v>
      </c>
      <c r="N3081" s="156">
        <v>1.7236581343013999</v>
      </c>
      <c r="O3081" s="156">
        <v>3.9711549038393099</v>
      </c>
      <c r="P3081" s="152" t="s">
        <v>19470</v>
      </c>
      <c r="Q3081" s="156">
        <v>10.4609806076641</v>
      </c>
      <c r="R3081" s="152" t="s">
        <v>19471</v>
      </c>
      <c r="S3081" s="156">
        <v>10.5251002835539</v>
      </c>
      <c r="T3081" s="152" t="s">
        <v>19472</v>
      </c>
      <c r="U3081" s="156">
        <v>16.935556099999999</v>
      </c>
      <c r="V3081" s="152" t="s">
        <v>163</v>
      </c>
      <c r="W3081" s="152" t="s">
        <v>158</v>
      </c>
      <c r="X3081" s="155">
        <v>15.015350197</v>
      </c>
      <c r="Y3081" s="152" t="s">
        <v>159</v>
      </c>
      <c r="Z3081" s="154">
        <v>42447</v>
      </c>
      <c r="AA3081" s="153" t="s">
        <v>4326</v>
      </c>
      <c r="AB3081" s="152" t="s">
        <v>2344</v>
      </c>
      <c r="AC3081" s="152" t="s">
        <v>240</v>
      </c>
      <c r="AD3081" s="152" t="s">
        <v>256</v>
      </c>
    </row>
    <row r="3082" spans="1:30">
      <c r="A3082" s="189" t="s">
        <v>2478</v>
      </c>
      <c r="B3082" s="189" t="s">
        <v>2479</v>
      </c>
      <c r="C3082" s="154">
        <v>43830</v>
      </c>
      <c r="D3082" s="155">
        <v>1.1295999999999999</v>
      </c>
      <c r="E3082" s="155">
        <v>1.1295999999999999</v>
      </c>
      <c r="F3082" s="156">
        <v>4.4283057302271299E-2</v>
      </c>
      <c r="G3082" s="154">
        <v>43829</v>
      </c>
      <c r="H3082" s="155">
        <v>1.1291</v>
      </c>
      <c r="I3082" s="156">
        <v>3.9668660837551699</v>
      </c>
      <c r="J3082" s="152" t="s">
        <v>19473</v>
      </c>
      <c r="K3082" s="156">
        <v>0.168484526026427</v>
      </c>
      <c r="L3082" s="156">
        <v>0.59666933832041402</v>
      </c>
      <c r="M3082" s="185">
        <v>1.09182029711831</v>
      </c>
      <c r="N3082" s="156">
        <v>2.1430509087620799</v>
      </c>
      <c r="O3082" s="156">
        <v>3.9668660837551699</v>
      </c>
      <c r="P3082" s="152" t="s">
        <v>19473</v>
      </c>
      <c r="Q3082" s="156">
        <v>11.5764519952588</v>
      </c>
      <c r="R3082" s="152" t="s">
        <v>19474</v>
      </c>
      <c r="S3082" s="157">
        <v>0</v>
      </c>
      <c r="T3082" s="152"/>
      <c r="U3082" s="156">
        <v>12.96</v>
      </c>
      <c r="V3082" s="152" t="s">
        <v>163</v>
      </c>
      <c r="W3082" s="152" t="s">
        <v>95</v>
      </c>
      <c r="X3082" s="155">
        <v>1.6289365424</v>
      </c>
      <c r="Y3082" s="152" t="s">
        <v>159</v>
      </c>
      <c r="Z3082" s="154">
        <v>42970</v>
      </c>
      <c r="AA3082" s="153" t="s">
        <v>4326</v>
      </c>
      <c r="AB3082" s="152" t="s">
        <v>1018</v>
      </c>
      <c r="AC3082" s="152" t="s">
        <v>195</v>
      </c>
      <c r="AD3082" s="152" t="s">
        <v>542</v>
      </c>
    </row>
    <row r="3083" spans="1:30">
      <c r="A3083" s="189" t="s">
        <v>2345</v>
      </c>
      <c r="B3083" s="189" t="s">
        <v>2346</v>
      </c>
      <c r="C3083" s="154">
        <v>43830</v>
      </c>
      <c r="D3083" s="155">
        <v>1.0152000000000001</v>
      </c>
      <c r="E3083" s="155">
        <v>1.0468999999999999</v>
      </c>
      <c r="F3083" s="156">
        <v>6.89995071463885E-2</v>
      </c>
      <c r="G3083" s="154">
        <v>43826</v>
      </c>
      <c r="H3083" s="155">
        <v>1.0145</v>
      </c>
      <c r="I3083" s="156">
        <v>3.96514572704714</v>
      </c>
      <c r="J3083" s="152" t="s">
        <v>19475</v>
      </c>
      <c r="K3083" s="156">
        <v>0.22707078684965801</v>
      </c>
      <c r="L3083" s="156">
        <v>0.45517514347913601</v>
      </c>
      <c r="M3083" s="185">
        <v>1.3304536894055401</v>
      </c>
      <c r="N3083" s="156">
        <v>2.4425438969914701</v>
      </c>
      <c r="O3083" s="156">
        <v>3.96514572704714</v>
      </c>
      <c r="P3083" s="152" t="s">
        <v>19475</v>
      </c>
      <c r="Q3083" s="157">
        <v>0</v>
      </c>
      <c r="R3083" s="152"/>
      <c r="S3083" s="157">
        <v>0</v>
      </c>
      <c r="T3083" s="152"/>
      <c r="U3083" s="156">
        <v>4.7448843199999997</v>
      </c>
      <c r="V3083" s="152" t="s">
        <v>174</v>
      </c>
      <c r="W3083" s="152" t="s">
        <v>95</v>
      </c>
      <c r="X3083" s="155">
        <v>5.1900412154</v>
      </c>
      <c r="Y3083" s="152" t="s">
        <v>159</v>
      </c>
      <c r="Z3083" s="154">
        <v>43363</v>
      </c>
      <c r="AA3083" s="153" t="s">
        <v>4326</v>
      </c>
      <c r="AB3083" s="152" t="s">
        <v>2347</v>
      </c>
      <c r="AC3083" s="152" t="s">
        <v>215</v>
      </c>
      <c r="AD3083" s="152" t="s">
        <v>483</v>
      </c>
    </row>
    <row r="3084" spans="1:30">
      <c r="A3084" s="189" t="s">
        <v>2411</v>
      </c>
      <c r="B3084" s="189" t="s">
        <v>2412</v>
      </c>
      <c r="C3084" s="154">
        <v>43830</v>
      </c>
      <c r="D3084" s="155">
        <v>1.0622</v>
      </c>
      <c r="E3084" s="155">
        <v>1.1364000000000001</v>
      </c>
      <c r="F3084" s="156">
        <v>3.7671877943118201E-2</v>
      </c>
      <c r="G3084" s="154">
        <v>43829</v>
      </c>
      <c r="H3084" s="155">
        <v>1.0618000000000001</v>
      </c>
      <c r="I3084" s="156">
        <v>3.9639825665019699</v>
      </c>
      <c r="J3084" s="152" t="s">
        <v>19476</v>
      </c>
      <c r="K3084" s="156">
        <v>0.141416046007354</v>
      </c>
      <c r="L3084" s="156">
        <v>0.53000189286390298</v>
      </c>
      <c r="M3084" s="185">
        <v>1.03681250660618</v>
      </c>
      <c r="N3084" s="156">
        <v>2.08553674982707</v>
      </c>
      <c r="O3084" s="156">
        <v>3.9639825665019699</v>
      </c>
      <c r="P3084" s="152" t="s">
        <v>19476</v>
      </c>
      <c r="Q3084" s="156">
        <v>10.3959493206197</v>
      </c>
      <c r="R3084" s="152" t="s">
        <v>19477</v>
      </c>
      <c r="S3084" s="156">
        <v>13.9581890208604</v>
      </c>
      <c r="T3084" s="152" t="s">
        <v>19478</v>
      </c>
      <c r="U3084" s="156">
        <v>14.17470958</v>
      </c>
      <c r="V3084" s="152" t="s">
        <v>163</v>
      </c>
      <c r="W3084" s="152" t="s">
        <v>189</v>
      </c>
      <c r="X3084" s="155">
        <v>10.4909124083</v>
      </c>
      <c r="Y3084" s="152" t="s">
        <v>159</v>
      </c>
      <c r="Z3084" s="154">
        <v>42612</v>
      </c>
      <c r="AA3084" s="153" t="s">
        <v>4326</v>
      </c>
      <c r="AB3084" s="152" t="s">
        <v>1376</v>
      </c>
      <c r="AC3084" s="152" t="s">
        <v>195</v>
      </c>
      <c r="AD3084" s="152" t="s">
        <v>181</v>
      </c>
    </row>
    <row r="3085" spans="1:30">
      <c r="A3085" s="189" t="s">
        <v>2260</v>
      </c>
      <c r="B3085" s="189" t="s">
        <v>2261</v>
      </c>
      <c r="C3085" s="154">
        <v>43830</v>
      </c>
      <c r="D3085" s="155">
        <v>1.0834999999999999</v>
      </c>
      <c r="E3085" s="155">
        <v>1.1435</v>
      </c>
      <c r="F3085" s="156">
        <v>1.8462106526364999E-2</v>
      </c>
      <c r="G3085" s="154">
        <v>43829</v>
      </c>
      <c r="H3085" s="155">
        <v>1.0832999999999999</v>
      </c>
      <c r="I3085" s="156">
        <v>3.9583418997457298</v>
      </c>
      <c r="J3085" s="152" t="s">
        <v>19479</v>
      </c>
      <c r="K3085" s="156">
        <v>0.194192713149623</v>
      </c>
      <c r="L3085" s="156">
        <v>0.35194961563395499</v>
      </c>
      <c r="M3085" s="185">
        <v>0.90329193366543603</v>
      </c>
      <c r="N3085" s="156">
        <v>1.9588756231123701</v>
      </c>
      <c r="O3085" s="156">
        <v>3.9583418997457298</v>
      </c>
      <c r="P3085" s="152" t="s">
        <v>19479</v>
      </c>
      <c r="Q3085" s="156">
        <v>13.110291571978999</v>
      </c>
      <c r="R3085" s="152" t="s">
        <v>19480</v>
      </c>
      <c r="S3085" s="157">
        <v>0</v>
      </c>
      <c r="T3085" s="152"/>
      <c r="U3085" s="156">
        <v>14.478926100000001</v>
      </c>
      <c r="V3085" s="152" t="s">
        <v>163</v>
      </c>
      <c r="W3085" s="152" t="s">
        <v>95</v>
      </c>
      <c r="X3085" s="155">
        <v>7.2537364872000003</v>
      </c>
      <c r="Y3085" s="152" t="s">
        <v>159</v>
      </c>
      <c r="Z3085" s="154">
        <v>42900</v>
      </c>
      <c r="AA3085" s="153" t="s">
        <v>4326</v>
      </c>
      <c r="AB3085" s="152" t="s">
        <v>2176</v>
      </c>
      <c r="AC3085" s="152" t="s">
        <v>240</v>
      </c>
      <c r="AD3085" s="152" t="s">
        <v>165</v>
      </c>
    </row>
    <row r="3086" spans="1:30">
      <c r="A3086" s="189" t="s">
        <v>19481</v>
      </c>
      <c r="B3086" s="189" t="s">
        <v>19482</v>
      </c>
      <c r="C3086" s="154">
        <v>43830</v>
      </c>
      <c r="D3086" s="155">
        <v>1.0638000000000001</v>
      </c>
      <c r="E3086" s="155">
        <v>1.1415999999999999</v>
      </c>
      <c r="F3086" s="156">
        <v>4.70234176620292E-2</v>
      </c>
      <c r="G3086" s="154">
        <v>43829</v>
      </c>
      <c r="H3086" s="155">
        <v>1.0632999999999999</v>
      </c>
      <c r="I3086" s="156">
        <v>3.9577498922450398</v>
      </c>
      <c r="J3086" s="152" t="s">
        <v>19483</v>
      </c>
      <c r="K3086" s="156">
        <v>0.19779598756712199</v>
      </c>
      <c r="L3086" s="156">
        <v>0.60525818044262902</v>
      </c>
      <c r="M3086" s="185">
        <v>1.0639991114709899</v>
      </c>
      <c r="N3086" s="156">
        <v>2.0039941171103499</v>
      </c>
      <c r="O3086" s="156">
        <v>3.9577498922450398</v>
      </c>
      <c r="P3086" s="152" t="s">
        <v>19483</v>
      </c>
      <c r="Q3086" s="156">
        <v>11.9362421432754</v>
      </c>
      <c r="R3086" s="152" t="s">
        <v>19484</v>
      </c>
      <c r="S3086" s="157">
        <v>0</v>
      </c>
      <c r="T3086" s="152"/>
      <c r="U3086" s="156">
        <v>14.6898737</v>
      </c>
      <c r="V3086" s="152" t="s">
        <v>163</v>
      </c>
      <c r="W3086" s="152" t="s">
        <v>95</v>
      </c>
      <c r="X3086" s="155">
        <v>0.23369046020000001</v>
      </c>
      <c r="Y3086" s="152" t="s">
        <v>159</v>
      </c>
      <c r="Z3086" s="154">
        <v>42753</v>
      </c>
      <c r="AA3086" s="153" t="s">
        <v>4326</v>
      </c>
      <c r="AB3086" s="152" t="s">
        <v>611</v>
      </c>
      <c r="AC3086" s="152" t="s">
        <v>314</v>
      </c>
      <c r="AD3086" s="152" t="s">
        <v>207</v>
      </c>
    </row>
    <row r="3087" spans="1:30">
      <c r="A3087" s="189" t="s">
        <v>2368</v>
      </c>
      <c r="B3087" s="189" t="s">
        <v>2369</v>
      </c>
      <c r="C3087" s="154">
        <v>43830</v>
      </c>
      <c r="D3087" s="155">
        <v>1.0617000000000001</v>
      </c>
      <c r="E3087" s="155">
        <v>1.1337999999999999</v>
      </c>
      <c r="F3087" s="156">
        <v>5.6545094713049103E-2</v>
      </c>
      <c r="G3087" s="154">
        <v>43826</v>
      </c>
      <c r="H3087" s="155">
        <v>1.0610999999999999</v>
      </c>
      <c r="I3087" s="156">
        <v>3.9557426808969001</v>
      </c>
      <c r="J3087" s="152" t="s">
        <v>19485</v>
      </c>
      <c r="K3087" s="156">
        <v>0.19818799546999399</v>
      </c>
      <c r="L3087" s="156">
        <v>0.47317119333777502</v>
      </c>
      <c r="M3087" s="185">
        <v>0.97964618603769305</v>
      </c>
      <c r="N3087" s="156">
        <v>2.0865384615384701</v>
      </c>
      <c r="O3087" s="156">
        <v>3.9557426808969001</v>
      </c>
      <c r="P3087" s="152" t="s">
        <v>19485</v>
      </c>
      <c r="Q3087" s="156">
        <v>10.399778389725499</v>
      </c>
      <c r="R3087" s="152" t="s">
        <v>19486</v>
      </c>
      <c r="S3087" s="156">
        <v>13.695355029940099</v>
      </c>
      <c r="T3087" s="152" t="s">
        <v>19487</v>
      </c>
      <c r="U3087" s="156">
        <v>13.92274574</v>
      </c>
      <c r="V3087" s="152" t="s">
        <v>174</v>
      </c>
      <c r="W3087" s="152" t="s">
        <v>197</v>
      </c>
      <c r="X3087" s="155">
        <v>12.129579146099999</v>
      </c>
      <c r="Y3087" s="152" t="s">
        <v>159</v>
      </c>
      <c r="Z3087" s="154">
        <v>42606</v>
      </c>
      <c r="AA3087" s="153" t="s">
        <v>4326</v>
      </c>
      <c r="AB3087" s="152" t="s">
        <v>2370</v>
      </c>
      <c r="AC3087" s="152" t="s">
        <v>563</v>
      </c>
      <c r="AD3087" s="152" t="s">
        <v>207</v>
      </c>
    </row>
    <row r="3088" spans="1:30">
      <c r="A3088" s="189" t="s">
        <v>19488</v>
      </c>
      <c r="B3088" s="189" t="s">
        <v>19489</v>
      </c>
      <c r="C3088" s="154">
        <v>43830</v>
      </c>
      <c r="D3088" s="155">
        <v>1.0154000000000001</v>
      </c>
      <c r="E3088" s="155">
        <v>1.091</v>
      </c>
      <c r="F3088" s="156">
        <v>2.9553738547963702E-2</v>
      </c>
      <c r="G3088" s="154">
        <v>43826</v>
      </c>
      <c r="H3088" s="155">
        <v>1.0150999999999999</v>
      </c>
      <c r="I3088" s="156">
        <v>3.9545535251683002</v>
      </c>
      <c r="J3088" s="152" t="s">
        <v>19490</v>
      </c>
      <c r="K3088" s="156">
        <v>0.19735543714230999</v>
      </c>
      <c r="L3088" s="156">
        <v>0.48490846115786501</v>
      </c>
      <c r="M3088" s="185">
        <v>-0.14750543388088899</v>
      </c>
      <c r="N3088" s="156">
        <v>1.4113531200309199</v>
      </c>
      <c r="O3088" s="156">
        <v>3.9545535251683002</v>
      </c>
      <c r="P3088" s="152" t="s">
        <v>19490</v>
      </c>
      <c r="Q3088" s="156">
        <v>8.2809471176941791</v>
      </c>
      <c r="R3088" s="152" t="s">
        <v>19491</v>
      </c>
      <c r="S3088" s="157">
        <v>0</v>
      </c>
      <c r="T3088" s="152"/>
      <c r="U3088" s="156">
        <v>7.0488991392104703</v>
      </c>
      <c r="V3088" s="152" t="s">
        <v>174</v>
      </c>
      <c r="W3088" s="152" t="s">
        <v>95</v>
      </c>
      <c r="X3088" s="155">
        <v>0.35048611899999998</v>
      </c>
      <c r="Y3088" s="152" t="s">
        <v>159</v>
      </c>
      <c r="Z3088" s="154">
        <v>42963</v>
      </c>
      <c r="AA3088" s="153" t="s">
        <v>4326</v>
      </c>
      <c r="AB3088" s="152" t="s">
        <v>19492</v>
      </c>
      <c r="AC3088" s="152" t="s">
        <v>236</v>
      </c>
      <c r="AD3088" s="152" t="s">
        <v>183</v>
      </c>
    </row>
    <row r="3089" spans="1:30">
      <c r="A3089" s="189" t="s">
        <v>743</v>
      </c>
      <c r="B3089" s="189" t="s">
        <v>744</v>
      </c>
      <c r="C3089" s="154">
        <v>43830</v>
      </c>
      <c r="D3089" s="155">
        <v>1.1830000000000001</v>
      </c>
      <c r="E3089" s="155">
        <v>1.7170000000000001</v>
      </c>
      <c r="F3089" s="156">
        <v>0</v>
      </c>
      <c r="G3089" s="154">
        <v>43829</v>
      </c>
      <c r="H3089" s="155">
        <v>1.1830000000000001</v>
      </c>
      <c r="I3089" s="156">
        <v>3.9543038212485002</v>
      </c>
      <c r="J3089" s="152" t="s">
        <v>657</v>
      </c>
      <c r="K3089" s="156">
        <v>0.16934801016089099</v>
      </c>
      <c r="L3089" s="156">
        <v>0.50977060322855305</v>
      </c>
      <c r="M3089" s="185">
        <v>0.93856463189487604</v>
      </c>
      <c r="N3089" s="156">
        <v>2.6019080659150098</v>
      </c>
      <c r="O3089" s="156">
        <v>3.9543038212485002</v>
      </c>
      <c r="P3089" s="152" t="s">
        <v>657</v>
      </c>
      <c r="Q3089" s="156">
        <v>10.7056115784609</v>
      </c>
      <c r="R3089" s="152" t="s">
        <v>732</v>
      </c>
      <c r="S3089" s="156">
        <v>12.518806308590399</v>
      </c>
      <c r="T3089" s="152" t="s">
        <v>6573</v>
      </c>
      <c r="U3089" s="156">
        <v>86.480903699999999</v>
      </c>
      <c r="V3089" s="152" t="s">
        <v>163</v>
      </c>
      <c r="W3089" s="152" t="s">
        <v>189</v>
      </c>
      <c r="X3089" s="155">
        <v>11.111236720899999</v>
      </c>
      <c r="Y3089" s="152" t="s">
        <v>159</v>
      </c>
      <c r="Z3089" s="154">
        <v>39534</v>
      </c>
      <c r="AA3089" s="153" t="s">
        <v>4326</v>
      </c>
      <c r="AB3089" s="152" t="s">
        <v>592</v>
      </c>
      <c r="AC3089" s="152" t="s">
        <v>261</v>
      </c>
      <c r="AD3089" s="152" t="s">
        <v>162</v>
      </c>
    </row>
    <row r="3090" spans="1:30">
      <c r="A3090" s="189" t="s">
        <v>19493</v>
      </c>
      <c r="B3090" s="189" t="s">
        <v>19494</v>
      </c>
      <c r="C3090" s="154">
        <v>43830</v>
      </c>
      <c r="D3090" s="155">
        <v>0.86799999999999999</v>
      </c>
      <c r="E3090" s="155">
        <v>0.86799999999999999</v>
      </c>
      <c r="F3090" s="156">
        <v>0</v>
      </c>
      <c r="G3090" s="154">
        <v>43829</v>
      </c>
      <c r="H3090" s="155">
        <v>0.86799999999999999</v>
      </c>
      <c r="I3090" s="156">
        <v>3.9520958083832398</v>
      </c>
      <c r="J3090" s="152" t="s">
        <v>19495</v>
      </c>
      <c r="K3090" s="156">
        <v>0.46296296296296302</v>
      </c>
      <c r="L3090" s="156">
        <v>-0.91324200913242104</v>
      </c>
      <c r="M3090" s="185">
        <v>-0.80000000000000104</v>
      </c>
      <c r="N3090" s="156">
        <v>0.46296296296296302</v>
      </c>
      <c r="O3090" s="156">
        <v>3.9520958083832398</v>
      </c>
      <c r="P3090" s="152" t="s">
        <v>19495</v>
      </c>
      <c r="Q3090" s="156">
        <v>-17.017208413001899</v>
      </c>
      <c r="R3090" s="152" t="s">
        <v>19496</v>
      </c>
      <c r="S3090" s="156">
        <v>-17.958412098298702</v>
      </c>
      <c r="T3090" s="152" t="s">
        <v>19497</v>
      </c>
      <c r="U3090" s="156">
        <v>-13.2</v>
      </c>
      <c r="V3090" s="152" t="s">
        <v>157</v>
      </c>
      <c r="W3090" s="152" t="s">
        <v>186</v>
      </c>
      <c r="X3090" s="155">
        <v>3.3234642299999999E-2</v>
      </c>
      <c r="Y3090" s="152" t="s">
        <v>159</v>
      </c>
      <c r="Z3090" s="154">
        <v>42255</v>
      </c>
      <c r="AA3090" s="153" t="s">
        <v>4326</v>
      </c>
      <c r="AB3090" s="152" t="s">
        <v>18842</v>
      </c>
      <c r="AC3090" s="152" t="s">
        <v>244</v>
      </c>
      <c r="AD3090" s="152" t="s">
        <v>181</v>
      </c>
    </row>
    <row r="3091" spans="1:30">
      <c r="A3091" s="189" t="s">
        <v>2264</v>
      </c>
      <c r="B3091" s="189" t="s">
        <v>2265</v>
      </c>
      <c r="C3091" s="154">
        <v>43830</v>
      </c>
      <c r="D3091" s="155">
        <v>1.0421</v>
      </c>
      <c r="E3091" s="155">
        <v>1.0421</v>
      </c>
      <c r="F3091" s="156">
        <v>1.91957001631613E-2</v>
      </c>
      <c r="G3091" s="154">
        <v>43829</v>
      </c>
      <c r="H3091" s="155">
        <v>1.0419</v>
      </c>
      <c r="I3091" s="156">
        <v>3.9501246882793102</v>
      </c>
      <c r="J3091" s="152" t="s">
        <v>19498</v>
      </c>
      <c r="K3091" s="156">
        <v>0.13452483905064599</v>
      </c>
      <c r="L3091" s="156">
        <v>0.34665382763601799</v>
      </c>
      <c r="M3091" s="185">
        <v>0.89069609836383901</v>
      </c>
      <c r="N3091" s="156">
        <v>1.77751733567731</v>
      </c>
      <c r="O3091" s="156">
        <v>3.9501246882793102</v>
      </c>
      <c r="P3091" s="152" t="s">
        <v>19498</v>
      </c>
      <c r="Q3091" s="157">
        <v>0</v>
      </c>
      <c r="R3091" s="152"/>
      <c r="S3091" s="157">
        <v>0</v>
      </c>
      <c r="T3091" s="152"/>
      <c r="U3091" s="156">
        <v>4.21</v>
      </c>
      <c r="V3091" s="152" t="s">
        <v>157</v>
      </c>
      <c r="W3091" s="152" t="s">
        <v>95</v>
      </c>
      <c r="X3091" s="155">
        <v>0.95490385870000005</v>
      </c>
      <c r="Y3091" s="152" t="s">
        <v>159</v>
      </c>
      <c r="Z3091" s="154">
        <v>43411</v>
      </c>
      <c r="AA3091" s="153" t="s">
        <v>4326</v>
      </c>
      <c r="AB3091" s="152" t="s">
        <v>1632</v>
      </c>
      <c r="AC3091" s="152" t="s">
        <v>219</v>
      </c>
      <c r="AD3091" s="152" t="s">
        <v>170</v>
      </c>
    </row>
    <row r="3092" spans="1:30">
      <c r="A3092" s="189" t="s">
        <v>19499</v>
      </c>
      <c r="B3092" s="189" t="s">
        <v>19500</v>
      </c>
      <c r="C3092" s="154">
        <v>43830</v>
      </c>
      <c r="D3092" s="155">
        <v>1.0508999999999999</v>
      </c>
      <c r="E3092" s="155">
        <v>1.1438999999999999</v>
      </c>
      <c r="F3092" s="156">
        <v>2.8555111364919599E-2</v>
      </c>
      <c r="G3092" s="154">
        <v>43829</v>
      </c>
      <c r="H3092" s="155">
        <v>1.0506</v>
      </c>
      <c r="I3092" s="156">
        <v>3.9493249839740798</v>
      </c>
      <c r="J3092" s="152" t="s">
        <v>19501</v>
      </c>
      <c r="K3092" s="156">
        <v>0.133396855645535</v>
      </c>
      <c r="L3092" s="156">
        <v>0.478057175638192</v>
      </c>
      <c r="M3092" s="185">
        <v>0.95097267965168197</v>
      </c>
      <c r="N3092" s="156">
        <v>1.88071988319669</v>
      </c>
      <c r="O3092" s="156">
        <v>3.9493249839740798</v>
      </c>
      <c r="P3092" s="152" t="s">
        <v>19501</v>
      </c>
      <c r="Q3092" s="156">
        <v>11.361114380517</v>
      </c>
      <c r="R3092" s="152" t="s">
        <v>19502</v>
      </c>
      <c r="S3092" s="156">
        <v>14.843950853549</v>
      </c>
      <c r="T3092" s="152" t="s">
        <v>19503</v>
      </c>
      <c r="U3092" s="156">
        <v>15.039185570000001</v>
      </c>
      <c r="V3092" s="152" t="s">
        <v>163</v>
      </c>
      <c r="W3092" s="152" t="s">
        <v>189</v>
      </c>
      <c r="X3092" s="155">
        <v>2.7981351999999998E-3</v>
      </c>
      <c r="Y3092" s="152" t="s">
        <v>159</v>
      </c>
      <c r="Z3092" s="154">
        <v>42723</v>
      </c>
      <c r="AA3092" s="153" t="s">
        <v>4326</v>
      </c>
      <c r="AB3092" s="152" t="s">
        <v>809</v>
      </c>
      <c r="AC3092" s="152" t="s">
        <v>194</v>
      </c>
      <c r="AD3092" s="152" t="s">
        <v>177</v>
      </c>
    </row>
    <row r="3093" spans="1:30">
      <c r="A3093" s="189" t="s">
        <v>19504</v>
      </c>
      <c r="B3093" s="189" t="s">
        <v>19505</v>
      </c>
      <c r="C3093" s="154">
        <v>43830</v>
      </c>
      <c r="D3093" s="155">
        <v>1.0122</v>
      </c>
      <c r="E3093" s="155">
        <v>1.0422</v>
      </c>
      <c r="F3093" s="156">
        <v>4.9421765345463699E-2</v>
      </c>
      <c r="G3093" s="154">
        <v>43829</v>
      </c>
      <c r="H3093" s="155">
        <v>1.0117</v>
      </c>
      <c r="I3093" s="156">
        <v>3.9488112496260301</v>
      </c>
      <c r="J3093" s="152" t="s">
        <v>19506</v>
      </c>
      <c r="K3093" s="156">
        <v>0.118694362017809</v>
      </c>
      <c r="L3093" s="156">
        <v>0.50089002024878804</v>
      </c>
      <c r="M3093" s="185">
        <v>0.94864216949153701</v>
      </c>
      <c r="N3093" s="156">
        <v>2.1356913669769799</v>
      </c>
      <c r="O3093" s="156">
        <v>3.9488112496260301</v>
      </c>
      <c r="P3093" s="152" t="s">
        <v>19506</v>
      </c>
      <c r="Q3093" s="157">
        <v>0</v>
      </c>
      <c r="R3093" s="152"/>
      <c r="S3093" s="157">
        <v>0</v>
      </c>
      <c r="T3093" s="152"/>
      <c r="U3093" s="156">
        <v>4.22947304000001</v>
      </c>
      <c r="V3093" s="152" t="s">
        <v>163</v>
      </c>
      <c r="W3093" s="152" t="s">
        <v>95</v>
      </c>
      <c r="X3093" s="155">
        <v>1.2827610999999999E-3</v>
      </c>
      <c r="Y3093" s="152" t="s">
        <v>159</v>
      </c>
      <c r="Z3093" s="154">
        <v>43426</v>
      </c>
      <c r="AA3093" s="153" t="s">
        <v>4326</v>
      </c>
      <c r="AB3093" s="152" t="s">
        <v>961</v>
      </c>
      <c r="AC3093" s="152" t="s">
        <v>184</v>
      </c>
      <c r="AD3093" s="152" t="s">
        <v>213</v>
      </c>
    </row>
    <row r="3094" spans="1:30">
      <c r="A3094" s="189" t="s">
        <v>19507</v>
      </c>
      <c r="B3094" s="189" t="s">
        <v>19508</v>
      </c>
      <c r="C3094" s="154">
        <v>43830</v>
      </c>
      <c r="D3094" s="155">
        <v>1.0367999999999999</v>
      </c>
      <c r="E3094" s="155">
        <v>1.0656000000000001</v>
      </c>
      <c r="F3094" s="156">
        <v>3.8595137012731401E-2</v>
      </c>
      <c r="G3094" s="154">
        <v>43826</v>
      </c>
      <c r="H3094" s="155">
        <v>1.0364</v>
      </c>
      <c r="I3094" s="156">
        <v>3.9479539072902199</v>
      </c>
      <c r="J3094" s="152" t="s">
        <v>19509</v>
      </c>
      <c r="K3094" s="156">
        <v>4.8248576666992497E-2</v>
      </c>
      <c r="L3094" s="156">
        <v>0.66996795805416598</v>
      </c>
      <c r="M3094" s="185">
        <v>1.1808304644612699</v>
      </c>
      <c r="N3094" s="156">
        <v>2.3797738490505198</v>
      </c>
      <c r="O3094" s="156">
        <v>3.9479539072902199</v>
      </c>
      <c r="P3094" s="152" t="s">
        <v>19509</v>
      </c>
      <c r="Q3094" s="157">
        <v>0</v>
      </c>
      <c r="R3094" s="152"/>
      <c r="S3094" s="157">
        <v>0</v>
      </c>
      <c r="T3094" s="152"/>
      <c r="U3094" s="156">
        <v>6.6752115199999897</v>
      </c>
      <c r="V3094" s="152" t="s">
        <v>174</v>
      </c>
      <c r="W3094" s="152" t="s">
        <v>95</v>
      </c>
      <c r="X3094" s="155">
        <v>5.9114336E-3</v>
      </c>
      <c r="Y3094" s="152" t="s">
        <v>159</v>
      </c>
      <c r="Z3094" s="154">
        <v>43187</v>
      </c>
      <c r="AA3094" s="153" t="s">
        <v>4326</v>
      </c>
      <c r="AB3094" s="152" t="s">
        <v>604</v>
      </c>
      <c r="AC3094" s="152" t="s">
        <v>161</v>
      </c>
      <c r="AD3094" s="152" t="s">
        <v>183</v>
      </c>
    </row>
    <row r="3095" spans="1:30">
      <c r="A3095" s="189" t="s">
        <v>974</v>
      </c>
      <c r="B3095" s="189" t="s">
        <v>975</v>
      </c>
      <c r="C3095" s="154">
        <v>43830</v>
      </c>
      <c r="D3095" s="155">
        <v>1.0537000000000001</v>
      </c>
      <c r="E3095" s="155">
        <v>1.0537000000000001</v>
      </c>
      <c r="F3095" s="156">
        <v>1.8984337921212902E-2</v>
      </c>
      <c r="G3095" s="154">
        <v>43829</v>
      </c>
      <c r="H3095" s="155">
        <v>1.0535000000000001</v>
      </c>
      <c r="I3095" s="156">
        <v>3.9459406135937698</v>
      </c>
      <c r="J3095" s="152" t="s">
        <v>6463</v>
      </c>
      <c r="K3095" s="156">
        <v>0.10450313509406201</v>
      </c>
      <c r="L3095" s="156">
        <v>0.26643829098868899</v>
      </c>
      <c r="M3095" s="185">
        <v>0.73613766730401897</v>
      </c>
      <c r="N3095" s="156">
        <v>1.7969278330596199</v>
      </c>
      <c r="O3095" s="156">
        <v>3.9459406135937698</v>
      </c>
      <c r="P3095" s="152" t="s">
        <v>6463</v>
      </c>
      <c r="Q3095" s="157">
        <v>0</v>
      </c>
      <c r="R3095" s="152"/>
      <c r="S3095" s="157">
        <v>0</v>
      </c>
      <c r="T3095" s="152"/>
      <c r="U3095" s="156">
        <v>5.3700000000000099</v>
      </c>
      <c r="V3095" s="152" t="s">
        <v>163</v>
      </c>
      <c r="W3095" s="152" t="s">
        <v>95</v>
      </c>
      <c r="X3095" s="155">
        <v>2.2589139761000001</v>
      </c>
      <c r="Y3095" s="152" t="s">
        <v>159</v>
      </c>
      <c r="Z3095" s="154">
        <v>43342</v>
      </c>
      <c r="AA3095" s="153" t="s">
        <v>4326</v>
      </c>
      <c r="AB3095" s="152" t="s">
        <v>6464</v>
      </c>
      <c r="AC3095" s="152" t="s">
        <v>253</v>
      </c>
      <c r="AD3095" s="152" t="s">
        <v>185</v>
      </c>
    </row>
    <row r="3096" spans="1:30">
      <c r="A3096" s="189" t="s">
        <v>19510</v>
      </c>
      <c r="B3096" s="189" t="s">
        <v>19511</v>
      </c>
      <c r="C3096" s="154">
        <v>43830</v>
      </c>
      <c r="D3096" s="155">
        <v>1.0619000000000001</v>
      </c>
      <c r="E3096" s="155">
        <v>1.1243000000000001</v>
      </c>
      <c r="F3096" s="156">
        <v>4.7107593744133897E-2</v>
      </c>
      <c r="G3096" s="154">
        <v>43829</v>
      </c>
      <c r="H3096" s="155">
        <v>1.0613999999999999</v>
      </c>
      <c r="I3096" s="156">
        <v>3.9458413478760601</v>
      </c>
      <c r="J3096" s="152" t="s">
        <v>19512</v>
      </c>
      <c r="K3096" s="156">
        <v>0.23598263167832101</v>
      </c>
      <c r="L3096" s="156">
        <v>0.88352650579518299</v>
      </c>
      <c r="M3096" s="185">
        <v>1.3747064465093299</v>
      </c>
      <c r="N3096" s="156">
        <v>2.11559284808015</v>
      </c>
      <c r="O3096" s="156">
        <v>3.9458413478760601</v>
      </c>
      <c r="P3096" s="152" t="s">
        <v>19512</v>
      </c>
      <c r="Q3096" s="156">
        <v>11.8629174888337</v>
      </c>
      <c r="R3096" s="152" t="s">
        <v>19513</v>
      </c>
      <c r="S3096" s="157">
        <v>0</v>
      </c>
      <c r="T3096" s="152"/>
      <c r="U3096" s="156">
        <v>12.70188937</v>
      </c>
      <c r="V3096" s="152" t="s">
        <v>157</v>
      </c>
      <c r="W3096" s="152" t="s">
        <v>95</v>
      </c>
      <c r="X3096" s="155">
        <v>0.44074065480000002</v>
      </c>
      <c r="Y3096" s="152" t="s">
        <v>159</v>
      </c>
      <c r="Z3096" s="154">
        <v>42797</v>
      </c>
      <c r="AA3096" s="153" t="s">
        <v>4326</v>
      </c>
      <c r="AB3096" s="152" t="s">
        <v>1142</v>
      </c>
      <c r="AC3096" s="152" t="s">
        <v>266</v>
      </c>
      <c r="AD3096" s="152" t="s">
        <v>165</v>
      </c>
    </row>
    <row r="3097" spans="1:30">
      <c r="A3097" s="189" t="s">
        <v>2558</v>
      </c>
      <c r="B3097" s="189" t="s">
        <v>2559</v>
      </c>
      <c r="C3097" s="154">
        <v>43830</v>
      </c>
      <c r="D3097" s="155">
        <v>1.1080000000000001</v>
      </c>
      <c r="E3097" s="155">
        <v>1.4750000000000001</v>
      </c>
      <c r="F3097" s="156">
        <v>0</v>
      </c>
      <c r="G3097" s="154">
        <v>43829</v>
      </c>
      <c r="H3097" s="155">
        <v>1.1080000000000001</v>
      </c>
      <c r="I3097" s="156">
        <v>3.94202762265461</v>
      </c>
      <c r="J3097" s="152" t="s">
        <v>19514</v>
      </c>
      <c r="K3097" s="156">
        <v>0.18083182640144899</v>
      </c>
      <c r="L3097" s="156">
        <v>0.63578564940964999</v>
      </c>
      <c r="M3097" s="185">
        <v>1.3673749492434699</v>
      </c>
      <c r="N3097" s="156">
        <v>2.8500636993356601</v>
      </c>
      <c r="O3097" s="156">
        <v>3.94202762265461</v>
      </c>
      <c r="P3097" s="152" t="s">
        <v>19514</v>
      </c>
      <c r="Q3097" s="156">
        <v>14.351151333647</v>
      </c>
      <c r="R3097" s="152" t="s">
        <v>19515</v>
      </c>
      <c r="S3097" s="156">
        <v>16.413987258686401</v>
      </c>
      <c r="T3097" s="152" t="s">
        <v>19516</v>
      </c>
      <c r="U3097" s="156">
        <v>55.422927199999997</v>
      </c>
      <c r="V3097" s="152" t="s">
        <v>174</v>
      </c>
      <c r="W3097" s="152" t="s">
        <v>158</v>
      </c>
      <c r="X3097" s="155">
        <v>4.0345862584000001</v>
      </c>
      <c r="Y3097" s="152" t="s">
        <v>159</v>
      </c>
      <c r="Z3097" s="154">
        <v>41219</v>
      </c>
      <c r="AA3097" s="153" t="s">
        <v>4326</v>
      </c>
      <c r="AB3097" s="152" t="s">
        <v>1179</v>
      </c>
      <c r="AC3097" s="152" t="s">
        <v>325</v>
      </c>
      <c r="AD3097" s="152" t="s">
        <v>162</v>
      </c>
    </row>
    <row r="3098" spans="1:30">
      <c r="A3098" s="189" t="s">
        <v>2307</v>
      </c>
      <c r="B3098" s="189" t="s">
        <v>2308</v>
      </c>
      <c r="C3098" s="154">
        <v>43830</v>
      </c>
      <c r="D3098" s="155">
        <v>1.016</v>
      </c>
      <c r="E3098" s="155">
        <v>1.131</v>
      </c>
      <c r="F3098" s="156">
        <v>0</v>
      </c>
      <c r="G3098" s="154">
        <v>43829</v>
      </c>
      <c r="H3098" s="155">
        <v>1.016</v>
      </c>
      <c r="I3098" s="156">
        <v>3.9412700274977199</v>
      </c>
      <c r="J3098" s="152" t="s">
        <v>19517</v>
      </c>
      <c r="K3098" s="156">
        <v>9.8522167487685997E-2</v>
      </c>
      <c r="L3098" s="156">
        <v>0.39525691699605298</v>
      </c>
      <c r="M3098" s="185">
        <v>0.79172549605345</v>
      </c>
      <c r="N3098" s="156">
        <v>1.78182103137814</v>
      </c>
      <c r="O3098" s="156">
        <v>3.9412700274977199</v>
      </c>
      <c r="P3098" s="152" t="s">
        <v>19517</v>
      </c>
      <c r="Q3098" s="156">
        <v>10.74211484375</v>
      </c>
      <c r="R3098" s="152" t="s">
        <v>19518</v>
      </c>
      <c r="S3098" s="156">
        <v>12.6116440913605</v>
      </c>
      <c r="T3098" s="152" t="s">
        <v>19519</v>
      </c>
      <c r="U3098" s="156">
        <v>13.3999256</v>
      </c>
      <c r="V3098" s="152" t="s">
        <v>163</v>
      </c>
      <c r="W3098" s="152" t="s">
        <v>189</v>
      </c>
      <c r="X3098" s="155">
        <v>10.169568441199999</v>
      </c>
      <c r="Y3098" s="152" t="s">
        <v>159</v>
      </c>
      <c r="Z3098" s="154">
        <v>42674</v>
      </c>
      <c r="AA3098" s="153" t="s">
        <v>4326</v>
      </c>
      <c r="AB3098" s="152" t="s">
        <v>1232</v>
      </c>
      <c r="AC3098" s="152" t="s">
        <v>195</v>
      </c>
      <c r="AD3098" s="152" t="s">
        <v>272</v>
      </c>
    </row>
    <row r="3099" spans="1:30">
      <c r="A3099" s="189" t="s">
        <v>2207</v>
      </c>
      <c r="B3099" s="189" t="s">
        <v>2208</v>
      </c>
      <c r="C3099" s="154">
        <v>43830</v>
      </c>
      <c r="D3099" s="155">
        <v>1.0122</v>
      </c>
      <c r="E3099" s="155">
        <v>1.0978000000000001</v>
      </c>
      <c r="F3099" s="156">
        <v>2.9647198339746599E-2</v>
      </c>
      <c r="G3099" s="154">
        <v>43826</v>
      </c>
      <c r="H3099" s="155">
        <v>1.0119</v>
      </c>
      <c r="I3099" s="156">
        <v>3.9393141006549</v>
      </c>
      <c r="J3099" s="152" t="s">
        <v>19520</v>
      </c>
      <c r="K3099" s="156">
        <v>7.9098279612397598E-2</v>
      </c>
      <c r="L3099" s="156">
        <v>0.24740988931885299</v>
      </c>
      <c r="M3099" s="185">
        <v>0.94448447502693</v>
      </c>
      <c r="N3099" s="156">
        <v>1.5598765950525699</v>
      </c>
      <c r="O3099" s="156">
        <v>3.9393141006549</v>
      </c>
      <c r="P3099" s="152" t="s">
        <v>19520</v>
      </c>
      <c r="Q3099" s="156">
        <v>6.4181836560518297</v>
      </c>
      <c r="R3099" s="152" t="s">
        <v>19521</v>
      </c>
      <c r="S3099" s="156">
        <v>8.4617288548701595</v>
      </c>
      <c r="T3099" s="152" t="s">
        <v>19522</v>
      </c>
      <c r="U3099" s="156">
        <v>10.226251939999999</v>
      </c>
      <c r="V3099" s="152" t="s">
        <v>157</v>
      </c>
      <c r="W3099" s="152" t="s">
        <v>197</v>
      </c>
      <c r="X3099" s="155">
        <v>49.958332565900001</v>
      </c>
      <c r="Y3099" s="152" t="s">
        <v>159</v>
      </c>
      <c r="Z3099" s="154">
        <v>42495</v>
      </c>
      <c r="AA3099" s="153" t="s">
        <v>4326</v>
      </c>
      <c r="AB3099" s="152" t="s">
        <v>1974</v>
      </c>
      <c r="AC3099" s="152" t="s">
        <v>219</v>
      </c>
      <c r="AD3099" s="152" t="s">
        <v>338</v>
      </c>
    </row>
    <row r="3100" spans="1:30">
      <c r="A3100" s="189" t="s">
        <v>19523</v>
      </c>
      <c r="B3100" s="189" t="s">
        <v>19524</v>
      </c>
      <c r="C3100" s="154">
        <v>43830</v>
      </c>
      <c r="D3100" s="155">
        <v>1.0229999999999999</v>
      </c>
      <c r="E3100" s="155">
        <v>1.4450000000000001</v>
      </c>
      <c r="F3100" s="156">
        <v>0</v>
      </c>
      <c r="G3100" s="154">
        <v>43829</v>
      </c>
      <c r="H3100" s="155">
        <v>1.0229999999999999</v>
      </c>
      <c r="I3100" s="156">
        <v>3.9377929539577101</v>
      </c>
      <c r="J3100" s="152" t="s">
        <v>19525</v>
      </c>
      <c r="K3100" s="156">
        <v>9.7847358121314301E-2</v>
      </c>
      <c r="L3100" s="156">
        <v>0.19588638589617699</v>
      </c>
      <c r="M3100" s="185">
        <v>0.78436307710169295</v>
      </c>
      <c r="N3100" s="156">
        <v>1.572293664856</v>
      </c>
      <c r="O3100" s="156">
        <v>3.9377929539577101</v>
      </c>
      <c r="P3100" s="152" t="s">
        <v>19525</v>
      </c>
      <c r="Q3100" s="156">
        <v>10.377192378662199</v>
      </c>
      <c r="R3100" s="152" t="s">
        <v>19526</v>
      </c>
      <c r="S3100" s="156">
        <v>12.7406939489544</v>
      </c>
      <c r="T3100" s="152" t="s">
        <v>19527</v>
      </c>
      <c r="U3100" s="156">
        <v>51.648394699999997</v>
      </c>
      <c r="V3100" s="152" t="s">
        <v>174</v>
      </c>
      <c r="W3100" s="152" t="s">
        <v>189</v>
      </c>
      <c r="X3100" s="155">
        <v>9.6607196100000001E-2</v>
      </c>
      <c r="Y3100" s="152" t="s">
        <v>159</v>
      </c>
      <c r="Z3100" s="154">
        <v>41498</v>
      </c>
      <c r="AA3100" s="153" t="s">
        <v>4326</v>
      </c>
      <c r="AB3100" s="152" t="s">
        <v>315</v>
      </c>
      <c r="AC3100" s="152" t="s">
        <v>231</v>
      </c>
      <c r="AD3100" s="152" t="s">
        <v>181</v>
      </c>
    </row>
    <row r="3101" spans="1:30">
      <c r="A3101" s="189" t="s">
        <v>4129</v>
      </c>
      <c r="B3101" s="189" t="s">
        <v>4130</v>
      </c>
      <c r="C3101" s="154">
        <v>43830</v>
      </c>
      <c r="D3101" s="155">
        <v>1.0204</v>
      </c>
      <c r="E3101" s="155">
        <v>1.1208</v>
      </c>
      <c r="F3101" s="156">
        <v>5.88350656991442E-2</v>
      </c>
      <c r="G3101" s="154">
        <v>43826</v>
      </c>
      <c r="H3101" s="155">
        <v>1.0198</v>
      </c>
      <c r="I3101" s="156">
        <v>3.9338613871514201</v>
      </c>
      <c r="J3101" s="152" t="s">
        <v>6991</v>
      </c>
      <c r="K3101" s="156">
        <v>0.27515723270439002</v>
      </c>
      <c r="L3101" s="156">
        <v>0.65021760396142603</v>
      </c>
      <c r="M3101" s="185">
        <v>1.1854653245114299</v>
      </c>
      <c r="N3101" s="156">
        <v>2.3923865433884299</v>
      </c>
      <c r="O3101" s="156">
        <v>3.9338613871514201</v>
      </c>
      <c r="P3101" s="152" t="s">
        <v>6991</v>
      </c>
      <c r="Q3101" s="156">
        <v>12.083403127801599</v>
      </c>
      <c r="R3101" s="152" t="s">
        <v>6992</v>
      </c>
      <c r="S3101" s="157">
        <v>0</v>
      </c>
      <c r="T3101" s="152"/>
      <c r="U3101" s="156">
        <v>12.5205284</v>
      </c>
      <c r="V3101" s="152" t="s">
        <v>174</v>
      </c>
      <c r="W3101" s="152" t="s">
        <v>95</v>
      </c>
      <c r="X3101" s="155">
        <v>30.5659137522</v>
      </c>
      <c r="Y3101" s="152" t="s">
        <v>159</v>
      </c>
      <c r="Z3101" s="154">
        <v>43063</v>
      </c>
      <c r="AA3101" s="153" t="s">
        <v>4326</v>
      </c>
      <c r="AB3101" s="152" t="s">
        <v>4132</v>
      </c>
      <c r="AC3101" s="152" t="s">
        <v>193</v>
      </c>
      <c r="AD3101" s="152" t="s">
        <v>221</v>
      </c>
    </row>
    <row r="3102" spans="1:30">
      <c r="A3102" s="189" t="s">
        <v>2315</v>
      </c>
      <c r="B3102" s="189" t="s">
        <v>2316</v>
      </c>
      <c r="C3102" s="154">
        <v>43830</v>
      </c>
      <c r="D3102" s="155">
        <v>1.3823000000000001</v>
      </c>
      <c r="E3102" s="155">
        <v>1.3823000000000001</v>
      </c>
      <c r="F3102" s="156">
        <v>1.4470732942621901E-2</v>
      </c>
      <c r="G3102" s="154">
        <v>43829</v>
      </c>
      <c r="H3102" s="155">
        <v>1.3821000000000001</v>
      </c>
      <c r="I3102" s="156">
        <v>3.9323308270676698</v>
      </c>
      <c r="J3102" s="152" t="s">
        <v>19528</v>
      </c>
      <c r="K3102" s="156">
        <v>0.123134868897583</v>
      </c>
      <c r="L3102" s="156">
        <v>0.39218534388845</v>
      </c>
      <c r="M3102" s="185">
        <v>0.706688037301475</v>
      </c>
      <c r="N3102" s="156">
        <v>2.1655580192165602</v>
      </c>
      <c r="O3102" s="156">
        <v>3.9323308270676698</v>
      </c>
      <c r="P3102" s="152" t="s">
        <v>19528</v>
      </c>
      <c r="Q3102" s="156">
        <v>13.117839607201301</v>
      </c>
      <c r="R3102" s="152" t="s">
        <v>19529</v>
      </c>
      <c r="S3102" s="156">
        <v>15.673640167364001</v>
      </c>
      <c r="T3102" s="152" t="s">
        <v>19530</v>
      </c>
      <c r="U3102" s="156">
        <v>38.229999999999997</v>
      </c>
      <c r="V3102" s="152" t="s">
        <v>157</v>
      </c>
      <c r="W3102" s="152" t="s">
        <v>166</v>
      </c>
      <c r="X3102" s="155">
        <v>14.5503694758</v>
      </c>
      <c r="Y3102" s="152" t="s">
        <v>159</v>
      </c>
      <c r="Z3102" s="154">
        <v>41228</v>
      </c>
      <c r="AA3102" s="153" t="s">
        <v>4326</v>
      </c>
      <c r="AB3102" s="152" t="s">
        <v>5782</v>
      </c>
      <c r="AC3102" s="152" t="s">
        <v>246</v>
      </c>
      <c r="AD3102" s="152" t="s">
        <v>241</v>
      </c>
    </row>
    <row r="3103" spans="1:30">
      <c r="A3103" s="189" t="s">
        <v>2560</v>
      </c>
      <c r="B3103" s="189" t="s">
        <v>2561</v>
      </c>
      <c r="C3103" s="154">
        <v>43830</v>
      </c>
      <c r="D3103" s="155">
        <v>1.0632999999999999</v>
      </c>
      <c r="E3103" s="155">
        <v>1.1452</v>
      </c>
      <c r="F3103" s="156">
        <v>4.7045540082791902E-2</v>
      </c>
      <c r="G3103" s="154">
        <v>43829</v>
      </c>
      <c r="H3103" s="155">
        <v>1.0628</v>
      </c>
      <c r="I3103" s="156">
        <v>3.9292404410047599</v>
      </c>
      <c r="J3103" s="152" t="s">
        <v>19531</v>
      </c>
      <c r="K3103" s="156">
        <v>0.207332013947781</v>
      </c>
      <c r="L3103" s="156">
        <v>0.62458597520582004</v>
      </c>
      <c r="M3103" s="185">
        <v>1.1125959444579301</v>
      </c>
      <c r="N3103" s="156">
        <v>2.0637415004722102</v>
      </c>
      <c r="O3103" s="156">
        <v>3.9292404410047599</v>
      </c>
      <c r="P3103" s="152" t="s">
        <v>19531</v>
      </c>
      <c r="Q3103" s="156">
        <v>12.1328701227831</v>
      </c>
      <c r="R3103" s="152" t="s">
        <v>19532</v>
      </c>
      <c r="S3103" s="157">
        <v>0</v>
      </c>
      <c r="T3103" s="152"/>
      <c r="U3103" s="156">
        <v>15.070751319999999</v>
      </c>
      <c r="V3103" s="152" t="s">
        <v>163</v>
      </c>
      <c r="W3103" s="152" t="s">
        <v>95</v>
      </c>
      <c r="X3103" s="155">
        <v>5.2495546026</v>
      </c>
      <c r="Y3103" s="152" t="s">
        <v>159</v>
      </c>
      <c r="Z3103" s="154">
        <v>42753</v>
      </c>
      <c r="AA3103" s="153" t="s">
        <v>4326</v>
      </c>
      <c r="AB3103" s="152" t="s">
        <v>611</v>
      </c>
      <c r="AC3103" s="152" t="s">
        <v>314</v>
      </c>
      <c r="AD3103" s="152" t="s">
        <v>207</v>
      </c>
    </row>
    <row r="3104" spans="1:30">
      <c r="A3104" s="189" t="s">
        <v>2298</v>
      </c>
      <c r="B3104" s="189" t="s">
        <v>2299</v>
      </c>
      <c r="C3104" s="154">
        <v>43830</v>
      </c>
      <c r="D3104" s="155">
        <v>1.1932</v>
      </c>
      <c r="E3104" s="155">
        <v>1.1932</v>
      </c>
      <c r="F3104" s="156">
        <v>1.6764459346184198E-2</v>
      </c>
      <c r="G3104" s="154">
        <v>43829</v>
      </c>
      <c r="H3104" s="155">
        <v>1.1930000000000001</v>
      </c>
      <c r="I3104" s="156">
        <v>3.9282292483233299</v>
      </c>
      <c r="J3104" s="152" t="s">
        <v>19533</v>
      </c>
      <c r="K3104" s="156">
        <v>0.117469374056055</v>
      </c>
      <c r="L3104" s="156">
        <v>0.36167886281436401</v>
      </c>
      <c r="M3104" s="185">
        <v>0.82812235930370404</v>
      </c>
      <c r="N3104" s="156">
        <v>1.91322172873249</v>
      </c>
      <c r="O3104" s="156">
        <v>3.9282292483233299</v>
      </c>
      <c r="P3104" s="152" t="s">
        <v>19533</v>
      </c>
      <c r="Q3104" s="156">
        <v>13.5948210205636</v>
      </c>
      <c r="R3104" s="152" t="s">
        <v>19534</v>
      </c>
      <c r="S3104" s="156">
        <v>17.187193085837801</v>
      </c>
      <c r="T3104" s="152" t="s">
        <v>19535</v>
      </c>
      <c r="U3104" s="156">
        <v>19.32</v>
      </c>
      <c r="V3104" s="152" t="s">
        <v>163</v>
      </c>
      <c r="W3104" s="152" t="s">
        <v>166</v>
      </c>
      <c r="X3104" s="155">
        <v>12.6448068482</v>
      </c>
      <c r="Y3104" s="152" t="s">
        <v>159</v>
      </c>
      <c r="Z3104" s="154">
        <v>42447</v>
      </c>
      <c r="AA3104" s="153" t="s">
        <v>4326</v>
      </c>
      <c r="AB3104" s="152" t="s">
        <v>2176</v>
      </c>
      <c r="AC3104" s="152" t="s">
        <v>240</v>
      </c>
      <c r="AD3104" s="152" t="s">
        <v>256</v>
      </c>
    </row>
    <row r="3105" spans="1:30">
      <c r="A3105" s="189" t="s">
        <v>2342</v>
      </c>
      <c r="B3105" s="189" t="s">
        <v>2343</v>
      </c>
      <c r="C3105" s="154">
        <v>43830</v>
      </c>
      <c r="D3105" s="155">
        <v>1.0123</v>
      </c>
      <c r="E3105" s="155">
        <v>1.0920000000000001</v>
      </c>
      <c r="F3105" s="156">
        <v>9.8794704603824696E-3</v>
      </c>
      <c r="G3105" s="154">
        <v>43829</v>
      </c>
      <c r="H3105" s="155">
        <v>1.0122</v>
      </c>
      <c r="I3105" s="156">
        <v>3.9264395727842101</v>
      </c>
      <c r="J3105" s="152" t="s">
        <v>19536</v>
      </c>
      <c r="K3105" s="156">
        <v>0.158306124468197</v>
      </c>
      <c r="L3105" s="156">
        <v>0.41662533478822</v>
      </c>
      <c r="M3105" s="185">
        <v>0.82490684842740003</v>
      </c>
      <c r="N3105" s="156">
        <v>1.79825309689102</v>
      </c>
      <c r="O3105" s="156">
        <v>3.9264395727842101</v>
      </c>
      <c r="P3105" s="152" t="s">
        <v>19536</v>
      </c>
      <c r="Q3105" s="156">
        <v>10.2976364314516</v>
      </c>
      <c r="R3105" s="152" t="s">
        <v>19537</v>
      </c>
      <c r="S3105" s="156">
        <v>11.3414626437366</v>
      </c>
      <c r="T3105" s="152" t="s">
        <v>19538</v>
      </c>
      <c r="U3105" s="156">
        <v>9.4152553400000105</v>
      </c>
      <c r="V3105" s="152" t="s">
        <v>163</v>
      </c>
      <c r="W3105" s="152" t="s">
        <v>158</v>
      </c>
      <c r="X3105" s="155">
        <v>15.645413317799999</v>
      </c>
      <c r="Y3105" s="152" t="s">
        <v>159</v>
      </c>
      <c r="Z3105" s="154">
        <v>42566</v>
      </c>
      <c r="AA3105" s="153" t="s">
        <v>4326</v>
      </c>
      <c r="AB3105" s="152" t="s">
        <v>2344</v>
      </c>
      <c r="AC3105" s="152" t="s">
        <v>240</v>
      </c>
      <c r="AD3105" s="152" t="s">
        <v>247</v>
      </c>
    </row>
    <row r="3106" spans="1:30">
      <c r="A3106" s="189" t="s">
        <v>19539</v>
      </c>
      <c r="B3106" s="189" t="s">
        <v>19540</v>
      </c>
      <c r="C3106" s="154">
        <v>43830</v>
      </c>
      <c r="D3106" s="155">
        <v>1.0580000000000001</v>
      </c>
      <c r="E3106" s="155">
        <v>1.333</v>
      </c>
      <c r="F3106" s="156">
        <v>0</v>
      </c>
      <c r="G3106" s="154">
        <v>43829</v>
      </c>
      <c r="H3106" s="155">
        <v>1.0580000000000001</v>
      </c>
      <c r="I3106" s="156">
        <v>3.9264091189339498</v>
      </c>
      <c r="J3106" s="152" t="s">
        <v>19541</v>
      </c>
      <c r="K3106" s="156">
        <v>9.4607379375608702E-2</v>
      </c>
      <c r="L3106" s="156">
        <v>0.28354893379159102</v>
      </c>
      <c r="M3106" s="185">
        <v>0.56712722727861098</v>
      </c>
      <c r="N3106" s="156">
        <v>1.6087828896313701</v>
      </c>
      <c r="O3106" s="156">
        <v>3.9264091189339498</v>
      </c>
      <c r="P3106" s="152" t="s">
        <v>19541</v>
      </c>
      <c r="Q3106" s="156">
        <v>11.5253849330583</v>
      </c>
      <c r="R3106" s="152" t="s">
        <v>19542</v>
      </c>
      <c r="S3106" s="156">
        <v>12.8259498681522</v>
      </c>
      <c r="T3106" s="152" t="s">
        <v>19543</v>
      </c>
      <c r="U3106" s="156">
        <v>36.152644600000002</v>
      </c>
      <c r="V3106" s="152" t="s">
        <v>157</v>
      </c>
      <c r="W3106" s="152" t="s">
        <v>166</v>
      </c>
      <c r="X3106" s="155">
        <v>4.3823224007999997</v>
      </c>
      <c r="Y3106" s="152" t="s">
        <v>159</v>
      </c>
      <c r="Z3106" s="154">
        <v>41255</v>
      </c>
      <c r="AA3106" s="153" t="s">
        <v>4326</v>
      </c>
      <c r="AB3106" s="152" t="s">
        <v>1256</v>
      </c>
      <c r="AC3106" s="152" t="s">
        <v>196</v>
      </c>
      <c r="AD3106" s="152" t="s">
        <v>165</v>
      </c>
    </row>
    <row r="3107" spans="1:30">
      <c r="A3107" s="189" t="s">
        <v>892</v>
      </c>
      <c r="B3107" s="189" t="s">
        <v>893</v>
      </c>
      <c r="C3107" s="154">
        <v>43830</v>
      </c>
      <c r="D3107" s="155">
        <v>1.0620000000000001</v>
      </c>
      <c r="E3107" s="155">
        <v>1.48</v>
      </c>
      <c r="F3107" s="156">
        <v>9.4250706880306706E-2</v>
      </c>
      <c r="G3107" s="154">
        <v>43829</v>
      </c>
      <c r="H3107" s="155">
        <v>1.0609999999999999</v>
      </c>
      <c r="I3107" s="156">
        <v>3.92627301695225</v>
      </c>
      <c r="J3107" s="152" t="s">
        <v>828</v>
      </c>
      <c r="K3107" s="156">
        <v>0.28328611898018502</v>
      </c>
      <c r="L3107" s="156">
        <v>0.75901328273244595</v>
      </c>
      <c r="M3107" s="185">
        <v>1.3311843903620999</v>
      </c>
      <c r="N3107" s="156">
        <v>2.4867816178004101</v>
      </c>
      <c r="O3107" s="156">
        <v>3.92627301695225</v>
      </c>
      <c r="P3107" s="152" t="s">
        <v>828</v>
      </c>
      <c r="Q3107" s="156">
        <v>13.1509938978863</v>
      </c>
      <c r="R3107" s="152" t="s">
        <v>767</v>
      </c>
      <c r="S3107" s="156">
        <v>14.3521351369002</v>
      </c>
      <c r="T3107" s="152" t="s">
        <v>6574</v>
      </c>
      <c r="U3107" s="156">
        <v>57.525610399999998</v>
      </c>
      <c r="V3107" s="152" t="s">
        <v>157</v>
      </c>
      <c r="W3107" s="152" t="s">
        <v>189</v>
      </c>
      <c r="X3107" s="155">
        <v>8.8781612228999993</v>
      </c>
      <c r="Y3107" s="152" t="s">
        <v>159</v>
      </c>
      <c r="Z3107" s="154">
        <v>40969</v>
      </c>
      <c r="AA3107" s="153" t="s">
        <v>4326</v>
      </c>
      <c r="AB3107" s="152" t="s">
        <v>6575</v>
      </c>
      <c r="AC3107" s="152" t="s">
        <v>325</v>
      </c>
      <c r="AD3107" s="152" t="s">
        <v>162</v>
      </c>
    </row>
    <row r="3108" spans="1:30">
      <c r="A3108" s="189" t="s">
        <v>2603</v>
      </c>
      <c r="B3108" s="189" t="s">
        <v>2604</v>
      </c>
      <c r="C3108" s="154">
        <v>43830</v>
      </c>
      <c r="D3108" s="155">
        <v>1.0167999999999999</v>
      </c>
      <c r="E3108" s="155">
        <v>1.0458000000000001</v>
      </c>
      <c r="F3108" s="156">
        <v>1.9673421207950102E-2</v>
      </c>
      <c r="G3108" s="154">
        <v>43829</v>
      </c>
      <c r="H3108" s="155">
        <v>1.0165999999999999</v>
      </c>
      <c r="I3108" s="156">
        <v>3.92384705531832</v>
      </c>
      <c r="J3108" s="152" t="s">
        <v>19544</v>
      </c>
      <c r="K3108" s="156">
        <v>0.14773958435929699</v>
      </c>
      <c r="L3108" s="156">
        <v>0.66330066330066695</v>
      </c>
      <c r="M3108" s="185">
        <v>1.2244838943043399</v>
      </c>
      <c r="N3108" s="156">
        <v>2.12056520586937</v>
      </c>
      <c r="O3108" s="156">
        <v>3.92384705531832</v>
      </c>
      <c r="P3108" s="152" t="s">
        <v>19544</v>
      </c>
      <c r="Q3108" s="157">
        <v>0</v>
      </c>
      <c r="R3108" s="152"/>
      <c r="S3108" s="157">
        <v>0</v>
      </c>
      <c r="T3108" s="152"/>
      <c r="U3108" s="156">
        <v>4.6409216000000004</v>
      </c>
      <c r="V3108" s="152" t="s">
        <v>163</v>
      </c>
      <c r="W3108" s="152" t="s">
        <v>95</v>
      </c>
      <c r="X3108" s="155">
        <v>58.025447658700003</v>
      </c>
      <c r="Y3108" s="152" t="s">
        <v>159</v>
      </c>
      <c r="Z3108" s="154">
        <v>43411</v>
      </c>
      <c r="AA3108" s="153" t="s">
        <v>4326</v>
      </c>
      <c r="AB3108" s="152" t="s">
        <v>2605</v>
      </c>
      <c r="AC3108" s="152" t="s">
        <v>261</v>
      </c>
      <c r="AD3108" s="152" t="s">
        <v>170</v>
      </c>
    </row>
    <row r="3109" spans="1:30">
      <c r="A3109" s="189" t="s">
        <v>850</v>
      </c>
      <c r="B3109" s="189" t="s">
        <v>851</v>
      </c>
      <c r="C3109" s="154">
        <v>43830</v>
      </c>
      <c r="D3109" s="155">
        <v>1.1068</v>
      </c>
      <c r="E3109" s="155">
        <v>1.5852999999999999</v>
      </c>
      <c r="F3109" s="156">
        <v>5.4239739649242197E-2</v>
      </c>
      <c r="G3109" s="154">
        <v>43829</v>
      </c>
      <c r="H3109" s="155">
        <v>1.1062000000000001</v>
      </c>
      <c r="I3109" s="156">
        <v>3.9234693892158199</v>
      </c>
      <c r="J3109" s="152" t="s">
        <v>783</v>
      </c>
      <c r="K3109" s="156">
        <v>0.199167119319209</v>
      </c>
      <c r="L3109" s="156">
        <v>0.57180716014021704</v>
      </c>
      <c r="M3109" s="185">
        <v>0.90947402188558102</v>
      </c>
      <c r="N3109" s="156">
        <v>2.0787854551199798</v>
      </c>
      <c r="O3109" s="156">
        <v>3.9234693892158199</v>
      </c>
      <c r="P3109" s="152" t="s">
        <v>783</v>
      </c>
      <c r="Q3109" s="156">
        <v>12.266329581218599</v>
      </c>
      <c r="R3109" s="152" t="s">
        <v>823</v>
      </c>
      <c r="S3109" s="156">
        <v>11.8208282733566</v>
      </c>
      <c r="T3109" s="152" t="s">
        <v>6576</v>
      </c>
      <c r="U3109" s="156">
        <v>69.729772240000003</v>
      </c>
      <c r="V3109" s="152" t="s">
        <v>163</v>
      </c>
      <c r="W3109" s="152" t="s">
        <v>189</v>
      </c>
      <c r="X3109" s="155">
        <v>51.8403284555</v>
      </c>
      <c r="Y3109" s="152" t="s">
        <v>159</v>
      </c>
      <c r="Z3109" s="154">
        <v>40514</v>
      </c>
      <c r="AA3109" s="153" t="s">
        <v>4326</v>
      </c>
      <c r="AB3109" s="152" t="s">
        <v>853</v>
      </c>
      <c r="AC3109" s="152" t="s">
        <v>175</v>
      </c>
      <c r="AD3109" s="152" t="s">
        <v>181</v>
      </c>
    </row>
    <row r="3110" spans="1:30">
      <c r="A3110" s="189" t="s">
        <v>2590</v>
      </c>
      <c r="B3110" s="189" t="s">
        <v>2591</v>
      </c>
      <c r="C3110" s="154">
        <v>43830</v>
      </c>
      <c r="D3110" s="155">
        <v>1.0495000000000001</v>
      </c>
      <c r="E3110" s="155">
        <v>1.1384000000000001</v>
      </c>
      <c r="F3110" s="156">
        <v>6.6742944317327205E-2</v>
      </c>
      <c r="G3110" s="154">
        <v>43829</v>
      </c>
      <c r="H3110" s="155">
        <v>1.0488</v>
      </c>
      <c r="I3110" s="156">
        <v>3.92118413001619</v>
      </c>
      <c r="J3110" s="152" t="s">
        <v>19545</v>
      </c>
      <c r="K3110" s="156">
        <v>0.21006397402848101</v>
      </c>
      <c r="L3110" s="156">
        <v>0.64250095895666903</v>
      </c>
      <c r="M3110" s="185">
        <v>1.1273885651410001</v>
      </c>
      <c r="N3110" s="156">
        <v>2.0815133283759799</v>
      </c>
      <c r="O3110" s="156">
        <v>3.92118413001619</v>
      </c>
      <c r="P3110" s="152" t="s">
        <v>19545</v>
      </c>
      <c r="Q3110" s="156">
        <v>11.970501397721099</v>
      </c>
      <c r="R3110" s="152" t="s">
        <v>19546</v>
      </c>
      <c r="S3110" s="156">
        <v>14.774828465321701</v>
      </c>
      <c r="T3110" s="152" t="s">
        <v>19547</v>
      </c>
      <c r="U3110" s="156">
        <v>14.3501616</v>
      </c>
      <c r="V3110" s="152" t="s">
        <v>163</v>
      </c>
      <c r="W3110" s="152" t="s">
        <v>189</v>
      </c>
      <c r="X3110" s="155">
        <v>8.3017487814000006</v>
      </c>
      <c r="Y3110" s="152" t="s">
        <v>159</v>
      </c>
      <c r="Z3110" s="154">
        <v>42626</v>
      </c>
      <c r="AA3110" s="153" t="s">
        <v>4326</v>
      </c>
      <c r="AB3110" s="152" t="s">
        <v>2344</v>
      </c>
      <c r="AC3110" s="152" t="s">
        <v>240</v>
      </c>
      <c r="AD3110" s="152" t="s">
        <v>185</v>
      </c>
    </row>
    <row r="3111" spans="1:30">
      <c r="A3111" s="189" t="s">
        <v>2483</v>
      </c>
      <c r="B3111" s="189" t="s">
        <v>2484</v>
      </c>
      <c r="C3111" s="154">
        <v>43830</v>
      </c>
      <c r="D3111" s="155">
        <v>1.095</v>
      </c>
      <c r="E3111" s="155">
        <v>1.24</v>
      </c>
      <c r="F3111" s="156">
        <v>0</v>
      </c>
      <c r="G3111" s="154">
        <v>43829</v>
      </c>
      <c r="H3111" s="155">
        <v>1.095</v>
      </c>
      <c r="I3111" s="156">
        <v>3.9179935718952001</v>
      </c>
      <c r="J3111" s="152" t="s">
        <v>19548</v>
      </c>
      <c r="K3111" s="156">
        <v>0.18298261665141199</v>
      </c>
      <c r="L3111" s="156">
        <v>0.55096418732782204</v>
      </c>
      <c r="M3111" s="185">
        <v>1.0147424195897801</v>
      </c>
      <c r="N3111" s="156">
        <v>2.0503082785044899</v>
      </c>
      <c r="O3111" s="156">
        <v>3.9179935718952001</v>
      </c>
      <c r="P3111" s="152" t="s">
        <v>19548</v>
      </c>
      <c r="Q3111" s="156">
        <v>9.7437546570814906</v>
      </c>
      <c r="R3111" s="152" t="s">
        <v>19549</v>
      </c>
      <c r="S3111" s="156">
        <v>12.515580078729</v>
      </c>
      <c r="T3111" s="152" t="s">
        <v>19550</v>
      </c>
      <c r="U3111" s="156">
        <v>24.786857000000001</v>
      </c>
      <c r="V3111" s="152" t="s">
        <v>163</v>
      </c>
      <c r="W3111" s="152" t="s">
        <v>166</v>
      </c>
      <c r="X3111" s="155">
        <v>33.393731935399998</v>
      </c>
      <c r="Y3111" s="152" t="s">
        <v>159</v>
      </c>
      <c r="Z3111" s="154">
        <v>41402</v>
      </c>
      <c r="AA3111" s="153" t="s">
        <v>4326</v>
      </c>
      <c r="AB3111" s="152" t="s">
        <v>592</v>
      </c>
      <c r="AC3111" s="152" t="s">
        <v>261</v>
      </c>
      <c r="AD3111" s="152" t="s">
        <v>173</v>
      </c>
    </row>
    <row r="3112" spans="1:30">
      <c r="A3112" s="189" t="s">
        <v>2554</v>
      </c>
      <c r="B3112" s="189" t="s">
        <v>2555</v>
      </c>
      <c r="C3112" s="154">
        <v>43830</v>
      </c>
      <c r="D3112" s="155">
        <v>1.0122</v>
      </c>
      <c r="E3112" s="155">
        <v>1.0723</v>
      </c>
      <c r="F3112" s="156">
        <v>1.97628458498007E-2</v>
      </c>
      <c r="G3112" s="154">
        <v>43829</v>
      </c>
      <c r="H3112" s="155">
        <v>1.012</v>
      </c>
      <c r="I3112" s="156">
        <v>3.9160402417122899</v>
      </c>
      <c r="J3112" s="152" t="s">
        <v>19551</v>
      </c>
      <c r="K3112" s="156">
        <v>0.17814726840855599</v>
      </c>
      <c r="L3112" s="156">
        <v>0.60616219356621603</v>
      </c>
      <c r="M3112" s="185">
        <v>1.07457512614316</v>
      </c>
      <c r="N3112" s="156">
        <v>2.1367191906916601</v>
      </c>
      <c r="O3112" s="156">
        <v>3.9160402417122899</v>
      </c>
      <c r="P3112" s="152" t="s">
        <v>19551</v>
      </c>
      <c r="Q3112" s="157">
        <v>0</v>
      </c>
      <c r="R3112" s="152"/>
      <c r="S3112" s="157">
        <v>0</v>
      </c>
      <c r="T3112" s="152"/>
      <c r="U3112" s="156">
        <v>7.4133481400000099</v>
      </c>
      <c r="V3112" s="152" t="s">
        <v>163</v>
      </c>
      <c r="W3112" s="152" t="s">
        <v>95</v>
      </c>
      <c r="X3112" s="155">
        <v>9.0937609448999996</v>
      </c>
      <c r="Y3112" s="152" t="s">
        <v>159</v>
      </c>
      <c r="Z3112" s="154">
        <v>43265</v>
      </c>
      <c r="AA3112" s="153" t="s">
        <v>4326</v>
      </c>
      <c r="AB3112" s="152" t="s">
        <v>1682</v>
      </c>
      <c r="AC3112" s="152" t="s">
        <v>511</v>
      </c>
      <c r="AD3112" s="152" t="s">
        <v>483</v>
      </c>
    </row>
    <row r="3113" spans="1:30">
      <c r="A3113" s="189" t="s">
        <v>19552</v>
      </c>
      <c r="B3113" s="189" t="s">
        <v>19553</v>
      </c>
      <c r="C3113" s="154">
        <v>43830</v>
      </c>
      <c r="D3113" s="155">
        <v>1.0880000000000001</v>
      </c>
      <c r="E3113" s="155">
        <v>1.266</v>
      </c>
      <c r="F3113" s="156">
        <v>9.1996320147206503E-2</v>
      </c>
      <c r="G3113" s="154">
        <v>43826</v>
      </c>
      <c r="H3113" s="155">
        <v>1.087</v>
      </c>
      <c r="I3113" s="156">
        <v>3.9159881914700998</v>
      </c>
      <c r="J3113" s="152" t="s">
        <v>19554</v>
      </c>
      <c r="K3113" s="156">
        <v>0.27649769585253697</v>
      </c>
      <c r="L3113" s="156">
        <v>0.64754856614246104</v>
      </c>
      <c r="M3113" s="185">
        <v>0.74077745830202801</v>
      </c>
      <c r="N3113" s="156">
        <v>1.68228005137028</v>
      </c>
      <c r="O3113" s="156">
        <v>3.9159881914700998</v>
      </c>
      <c r="P3113" s="152" t="s">
        <v>19554</v>
      </c>
      <c r="Q3113" s="156">
        <v>7.6136278384080001</v>
      </c>
      <c r="R3113" s="152" t="s">
        <v>19555</v>
      </c>
      <c r="S3113" s="156">
        <v>10.513706355708701</v>
      </c>
      <c r="T3113" s="152" t="s">
        <v>19556</v>
      </c>
      <c r="U3113" s="156">
        <v>28.359737599999999</v>
      </c>
      <c r="V3113" s="152" t="s">
        <v>174</v>
      </c>
      <c r="W3113" s="152" t="s">
        <v>166</v>
      </c>
      <c r="X3113" s="155">
        <v>4.7448806699999999E-2</v>
      </c>
      <c r="Y3113" s="152" t="s">
        <v>159</v>
      </c>
      <c r="Z3113" s="154">
        <v>41410</v>
      </c>
      <c r="AA3113" s="153" t="s">
        <v>4326</v>
      </c>
      <c r="AB3113" s="152" t="s">
        <v>1771</v>
      </c>
      <c r="AC3113" s="152" t="s">
        <v>194</v>
      </c>
      <c r="AD3113" s="152" t="s">
        <v>165</v>
      </c>
    </row>
    <row r="3114" spans="1:30">
      <c r="A3114" s="189" t="s">
        <v>2382</v>
      </c>
      <c r="B3114" s="189" t="s">
        <v>2383</v>
      </c>
      <c r="C3114" s="154">
        <v>43830</v>
      </c>
      <c r="D3114" s="155">
        <v>1.0615000000000001</v>
      </c>
      <c r="E3114" s="155">
        <v>1.1285000000000001</v>
      </c>
      <c r="F3114" s="156">
        <v>2.82698831511707E-2</v>
      </c>
      <c r="G3114" s="154">
        <v>43829</v>
      </c>
      <c r="H3114" s="155">
        <v>1.0611999999999999</v>
      </c>
      <c r="I3114" s="156">
        <v>3.9158100832109799</v>
      </c>
      <c r="J3114" s="152" t="s">
        <v>19557</v>
      </c>
      <c r="K3114" s="156">
        <v>0.141509433962272</v>
      </c>
      <c r="L3114" s="156">
        <v>0.45424434560426402</v>
      </c>
      <c r="M3114" s="185">
        <v>0.94142259414227003</v>
      </c>
      <c r="N3114" s="156">
        <v>1.96926032660904</v>
      </c>
      <c r="O3114" s="156">
        <v>3.9158100832109799</v>
      </c>
      <c r="P3114" s="152" t="s">
        <v>19557</v>
      </c>
      <c r="Q3114" s="156">
        <v>9.09577688620824</v>
      </c>
      <c r="R3114" s="152" t="s">
        <v>19558</v>
      </c>
      <c r="S3114" s="156">
        <v>13.0221833815173</v>
      </c>
      <c r="T3114" s="152" t="s">
        <v>19559</v>
      </c>
      <c r="U3114" s="156">
        <v>13.372552150000001</v>
      </c>
      <c r="V3114" s="152" t="s">
        <v>163</v>
      </c>
      <c r="W3114" s="152" t="s">
        <v>166</v>
      </c>
      <c r="X3114" s="155">
        <v>35.572028726200003</v>
      </c>
      <c r="Y3114" s="152" t="s">
        <v>159</v>
      </c>
      <c r="Z3114" s="154">
        <v>42697</v>
      </c>
      <c r="AA3114" s="153" t="s">
        <v>4326</v>
      </c>
      <c r="AB3114" s="152" t="s">
        <v>2384</v>
      </c>
      <c r="AC3114" s="152" t="s">
        <v>266</v>
      </c>
      <c r="AD3114" s="152" t="s">
        <v>181</v>
      </c>
    </row>
    <row r="3115" spans="1:30">
      <c r="A3115" s="189" t="s">
        <v>2642</v>
      </c>
      <c r="B3115" s="189" t="s">
        <v>2643</v>
      </c>
      <c r="C3115" s="154">
        <v>43830</v>
      </c>
      <c r="D3115" s="155">
        <v>1.0401</v>
      </c>
      <c r="E3115" s="155">
        <v>1.1255999999999999</v>
      </c>
      <c r="F3115" s="156">
        <v>2.8851702250443902E-2</v>
      </c>
      <c r="G3115" s="154">
        <v>43829</v>
      </c>
      <c r="H3115" s="155">
        <v>1.0398000000000001</v>
      </c>
      <c r="I3115" s="156">
        <v>3.9143027384752598</v>
      </c>
      <c r="J3115" s="152" t="s">
        <v>19560</v>
      </c>
      <c r="K3115" s="156">
        <v>0.12514439738160299</v>
      </c>
      <c r="L3115" s="156">
        <v>0.69706651176300805</v>
      </c>
      <c r="M3115" s="185">
        <v>1.2558243510387399</v>
      </c>
      <c r="N3115" s="156">
        <v>2.3720302887667102</v>
      </c>
      <c r="O3115" s="156">
        <v>3.9143027384752598</v>
      </c>
      <c r="P3115" s="152" t="s">
        <v>19560</v>
      </c>
      <c r="Q3115" s="156">
        <v>11.642022666666699</v>
      </c>
      <c r="R3115" s="152" t="s">
        <v>19561</v>
      </c>
      <c r="S3115" s="157">
        <v>0</v>
      </c>
      <c r="T3115" s="152"/>
      <c r="U3115" s="156">
        <v>13.03754795</v>
      </c>
      <c r="V3115" s="152" t="s">
        <v>163</v>
      </c>
      <c r="W3115" s="152" t="s">
        <v>95</v>
      </c>
      <c r="X3115" s="155">
        <v>18.834149257100002</v>
      </c>
      <c r="Y3115" s="152" t="s">
        <v>159</v>
      </c>
      <c r="Z3115" s="154">
        <v>42956</v>
      </c>
      <c r="AA3115" s="153" t="s">
        <v>4326</v>
      </c>
      <c r="AB3115" s="152" t="s">
        <v>1430</v>
      </c>
      <c r="AC3115" s="152" t="s">
        <v>271</v>
      </c>
      <c r="AD3115" s="152" t="s">
        <v>207</v>
      </c>
    </row>
    <row r="3116" spans="1:30">
      <c r="A3116" s="189" t="s">
        <v>2585</v>
      </c>
      <c r="B3116" s="189" t="s">
        <v>2586</v>
      </c>
      <c r="C3116" s="154">
        <v>43830</v>
      </c>
      <c r="D3116" s="155">
        <v>1.0297000000000001</v>
      </c>
      <c r="E3116" s="155">
        <v>1.0447</v>
      </c>
      <c r="F3116" s="156">
        <v>9.7125097125086695E-3</v>
      </c>
      <c r="G3116" s="154">
        <v>43829</v>
      </c>
      <c r="H3116" s="155">
        <v>1.0296000000000001</v>
      </c>
      <c r="I3116" s="156">
        <v>3.9141049716615299</v>
      </c>
      <c r="J3116" s="152" t="s">
        <v>19562</v>
      </c>
      <c r="K3116" s="156">
        <v>0.184860867873128</v>
      </c>
      <c r="L3116" s="156">
        <v>0.63526192337763498</v>
      </c>
      <c r="M3116" s="185">
        <v>1.2487788756091001</v>
      </c>
      <c r="N3116" s="156">
        <v>2.27454123608904</v>
      </c>
      <c r="O3116" s="156">
        <v>3.9141049716615299</v>
      </c>
      <c r="P3116" s="152" t="s">
        <v>19562</v>
      </c>
      <c r="Q3116" s="157">
        <v>0</v>
      </c>
      <c r="R3116" s="152"/>
      <c r="S3116" s="157">
        <v>0</v>
      </c>
      <c r="T3116" s="152"/>
      <c r="U3116" s="156">
        <v>4.5064153700000098</v>
      </c>
      <c r="V3116" s="152" t="s">
        <v>163</v>
      </c>
      <c r="W3116" s="152" t="s">
        <v>95</v>
      </c>
      <c r="X3116" s="155">
        <v>9.1530670607999998</v>
      </c>
      <c r="Y3116" s="152" t="s">
        <v>159</v>
      </c>
      <c r="Z3116" s="154">
        <v>43406</v>
      </c>
      <c r="AA3116" s="153" t="s">
        <v>4326</v>
      </c>
      <c r="AB3116" s="152" t="s">
        <v>5805</v>
      </c>
      <c r="AC3116" s="152" t="s">
        <v>441</v>
      </c>
      <c r="AD3116" s="152" t="s">
        <v>241</v>
      </c>
    </row>
    <row r="3117" spans="1:30">
      <c r="A3117" s="189" t="s">
        <v>19563</v>
      </c>
      <c r="B3117" s="189" t="s">
        <v>19564</v>
      </c>
      <c r="C3117" s="154">
        <v>43830</v>
      </c>
      <c r="D3117" s="155">
        <v>1.1253</v>
      </c>
      <c r="E3117" s="155">
        <v>1.4182999999999999</v>
      </c>
      <c r="F3117" s="156">
        <v>8.8873089228595405E-3</v>
      </c>
      <c r="G3117" s="154">
        <v>43829</v>
      </c>
      <c r="H3117" s="155">
        <v>1.1252</v>
      </c>
      <c r="I3117" s="156">
        <v>3.9131439989666199</v>
      </c>
      <c r="J3117" s="152" t="s">
        <v>19565</v>
      </c>
      <c r="K3117" s="156">
        <v>0.14238675803150599</v>
      </c>
      <c r="L3117" s="156">
        <v>0.419418168838112</v>
      </c>
      <c r="M3117" s="185">
        <v>0.93280658918543902</v>
      </c>
      <c r="N3117" s="156">
        <v>2.16067731845924</v>
      </c>
      <c r="O3117" s="156">
        <v>3.9131439989666199</v>
      </c>
      <c r="P3117" s="152" t="s">
        <v>19565</v>
      </c>
      <c r="Q3117" s="156">
        <v>10.428879459143401</v>
      </c>
      <c r="R3117" s="152" t="s">
        <v>19566</v>
      </c>
      <c r="S3117" s="156">
        <v>13.3221465565329</v>
      </c>
      <c r="T3117" s="152" t="s">
        <v>19567</v>
      </c>
      <c r="U3117" s="156">
        <v>18.144346760000001</v>
      </c>
      <c r="V3117" s="152" t="s">
        <v>163</v>
      </c>
      <c r="W3117" s="152" t="s">
        <v>189</v>
      </c>
      <c r="X3117" s="155">
        <v>6.0723600000000003E-5</v>
      </c>
      <c r="Y3117" s="152" t="s">
        <v>159</v>
      </c>
      <c r="Z3117" s="154">
        <v>42669</v>
      </c>
      <c r="AA3117" s="153" t="s">
        <v>4326</v>
      </c>
      <c r="AB3117" s="152" t="s">
        <v>1399</v>
      </c>
      <c r="AC3117" s="152" t="s">
        <v>215</v>
      </c>
      <c r="AD3117" s="152" t="s">
        <v>162</v>
      </c>
    </row>
    <row r="3118" spans="1:30">
      <c r="A3118" s="189" t="s">
        <v>2627</v>
      </c>
      <c r="B3118" s="189" t="s">
        <v>2628</v>
      </c>
      <c r="C3118" s="154">
        <v>43830</v>
      </c>
      <c r="D3118" s="155">
        <v>1.1197999999999999</v>
      </c>
      <c r="E3118" s="155">
        <v>1.1357999999999999</v>
      </c>
      <c r="F3118" s="156">
        <v>3.5733428622486997E-2</v>
      </c>
      <c r="G3118" s="154">
        <v>43829</v>
      </c>
      <c r="H3118" s="155">
        <v>1.1194</v>
      </c>
      <c r="I3118" s="156">
        <v>3.9123197439414801</v>
      </c>
      <c r="J3118" s="152" t="s">
        <v>19568</v>
      </c>
      <c r="K3118" s="156">
        <v>0.20581655480984101</v>
      </c>
      <c r="L3118" s="156">
        <v>0.67427852198147997</v>
      </c>
      <c r="M3118" s="185">
        <v>1.1654109482820201</v>
      </c>
      <c r="N3118" s="156">
        <v>2.2088292977851101</v>
      </c>
      <c r="O3118" s="156">
        <v>3.9123197439414801</v>
      </c>
      <c r="P3118" s="152" t="s">
        <v>19568</v>
      </c>
      <c r="Q3118" s="156">
        <v>12.2918486411701</v>
      </c>
      <c r="R3118" s="152" t="s">
        <v>19569</v>
      </c>
      <c r="S3118" s="157">
        <v>0</v>
      </c>
      <c r="T3118" s="152"/>
      <c r="U3118" s="156">
        <v>13.62812164</v>
      </c>
      <c r="V3118" s="152" t="s">
        <v>174</v>
      </c>
      <c r="W3118" s="152" t="s">
        <v>95</v>
      </c>
      <c r="X3118" s="155">
        <v>10.3552460774</v>
      </c>
      <c r="Y3118" s="152" t="s">
        <v>159</v>
      </c>
      <c r="Z3118" s="154">
        <v>42957</v>
      </c>
      <c r="AA3118" s="153" t="s">
        <v>4326</v>
      </c>
      <c r="AB3118" s="152" t="s">
        <v>1639</v>
      </c>
      <c r="AC3118" s="152" t="s">
        <v>249</v>
      </c>
      <c r="AD3118" s="152" t="s">
        <v>177</v>
      </c>
    </row>
    <row r="3119" spans="1:30">
      <c r="A3119" s="189" t="s">
        <v>2606</v>
      </c>
      <c r="B3119" s="189" t="s">
        <v>2607</v>
      </c>
      <c r="C3119" s="154">
        <v>43830</v>
      </c>
      <c r="D3119" s="155">
        <v>1.0336000000000001</v>
      </c>
      <c r="E3119" s="155">
        <v>1.0455000000000001</v>
      </c>
      <c r="F3119" s="156">
        <v>1.93535900909628E-2</v>
      </c>
      <c r="G3119" s="154">
        <v>43829</v>
      </c>
      <c r="H3119" s="155">
        <v>1.0334000000000001</v>
      </c>
      <c r="I3119" s="156">
        <v>3.91217756582216</v>
      </c>
      <c r="J3119" s="152" t="s">
        <v>19570</v>
      </c>
      <c r="K3119" s="156">
        <v>0.18416206261509999</v>
      </c>
      <c r="L3119" s="156">
        <v>0.65244911870680899</v>
      </c>
      <c r="M3119" s="185">
        <v>1.1547818329356301</v>
      </c>
      <c r="N3119" s="156">
        <v>2.1444372733408699</v>
      </c>
      <c r="O3119" s="156">
        <v>3.91217756582216</v>
      </c>
      <c r="P3119" s="152" t="s">
        <v>19570</v>
      </c>
      <c r="Q3119" s="157">
        <v>0</v>
      </c>
      <c r="R3119" s="152"/>
      <c r="S3119" s="157">
        <v>0</v>
      </c>
      <c r="T3119" s="152"/>
      <c r="U3119" s="156">
        <v>4.5876067200000001</v>
      </c>
      <c r="V3119" s="152" t="s">
        <v>157</v>
      </c>
      <c r="W3119" s="152" t="s">
        <v>95</v>
      </c>
      <c r="X3119" s="155">
        <v>45.033050603299998</v>
      </c>
      <c r="Y3119" s="152" t="s">
        <v>159</v>
      </c>
      <c r="Z3119" s="154">
        <v>43426</v>
      </c>
      <c r="AA3119" s="153" t="s">
        <v>4326</v>
      </c>
      <c r="AB3119" s="152" t="s">
        <v>2651</v>
      </c>
      <c r="AC3119" s="152" t="s">
        <v>347</v>
      </c>
      <c r="AD3119" s="152" t="s">
        <v>532</v>
      </c>
    </row>
    <row r="3120" spans="1:30">
      <c r="A3120" s="189" t="s">
        <v>19571</v>
      </c>
      <c r="B3120" s="189" t="s">
        <v>19572</v>
      </c>
      <c r="C3120" s="154">
        <v>43830</v>
      </c>
      <c r="D3120" s="155">
        <v>1.171</v>
      </c>
      <c r="E3120" s="155">
        <v>1.28</v>
      </c>
      <c r="F3120" s="156">
        <v>0</v>
      </c>
      <c r="G3120" s="154">
        <v>43829</v>
      </c>
      <c r="H3120" s="155">
        <v>1.171</v>
      </c>
      <c r="I3120" s="156">
        <v>3.9105923824959601</v>
      </c>
      <c r="J3120" s="152" t="s">
        <v>19573</v>
      </c>
      <c r="K3120" s="156">
        <v>0</v>
      </c>
      <c r="L3120" s="156">
        <v>0.34275921165381501</v>
      </c>
      <c r="M3120" s="185">
        <v>0.77455336704853694</v>
      </c>
      <c r="N3120" s="156">
        <v>2.0566425232104399</v>
      </c>
      <c r="O3120" s="156">
        <v>3.9105923824959601</v>
      </c>
      <c r="P3120" s="152" t="s">
        <v>19573</v>
      </c>
      <c r="Q3120" s="156">
        <v>3.3244730056406202</v>
      </c>
      <c r="R3120" s="152" t="s">
        <v>19574</v>
      </c>
      <c r="S3120" s="156">
        <v>5.3620961380443797</v>
      </c>
      <c r="T3120" s="152" t="s">
        <v>19575</v>
      </c>
      <c r="U3120" s="156">
        <v>28.225670999999998</v>
      </c>
      <c r="V3120" s="152" t="s">
        <v>157</v>
      </c>
      <c r="W3120" s="152" t="s">
        <v>186</v>
      </c>
      <c r="X3120" s="155">
        <v>3.0587622599999999E-2</v>
      </c>
      <c r="Y3120" s="152" t="s">
        <v>159</v>
      </c>
      <c r="Z3120" s="154">
        <v>41495</v>
      </c>
      <c r="AA3120" s="153" t="s">
        <v>4326</v>
      </c>
      <c r="AB3120" s="152" t="s">
        <v>1892</v>
      </c>
      <c r="AC3120" s="152" t="s">
        <v>187</v>
      </c>
      <c r="AD3120" s="152" t="s">
        <v>185</v>
      </c>
    </row>
    <row r="3121" spans="1:30">
      <c r="A3121" s="189" t="s">
        <v>19576</v>
      </c>
      <c r="B3121" s="189" t="s">
        <v>19577</v>
      </c>
      <c r="C3121" s="154">
        <v>43830</v>
      </c>
      <c r="D3121" s="155">
        <v>1.0167999999999999</v>
      </c>
      <c r="E3121" s="155">
        <v>1.1188</v>
      </c>
      <c r="F3121" s="156">
        <v>9.8357430903922901E-3</v>
      </c>
      <c r="G3121" s="154">
        <v>43829</v>
      </c>
      <c r="H3121" s="155">
        <v>1.0166999999999999</v>
      </c>
      <c r="I3121" s="156">
        <v>3.9086062419145202</v>
      </c>
      <c r="J3121" s="152" t="s">
        <v>19578</v>
      </c>
      <c r="K3121" s="156">
        <v>0.14773958435928999</v>
      </c>
      <c r="L3121" s="156">
        <v>0.39494470774090901</v>
      </c>
      <c r="M3121" s="185">
        <v>0.73824449540300696</v>
      </c>
      <c r="N3121" s="156">
        <v>1.79619503495392</v>
      </c>
      <c r="O3121" s="156">
        <v>3.9086062419145202</v>
      </c>
      <c r="P3121" s="152" t="s">
        <v>19578</v>
      </c>
      <c r="Q3121" s="156">
        <v>10.2432462558897</v>
      </c>
      <c r="R3121" s="152" t="s">
        <v>19579</v>
      </c>
      <c r="S3121" s="156">
        <v>12.132943653250701</v>
      </c>
      <c r="T3121" s="152" t="s">
        <v>19580</v>
      </c>
      <c r="U3121" s="156">
        <v>12.27871648</v>
      </c>
      <c r="V3121" s="152" t="s">
        <v>163</v>
      </c>
      <c r="W3121" s="152" t="s">
        <v>158</v>
      </c>
      <c r="X3121" s="155">
        <v>9.0814886499999997E-2</v>
      </c>
      <c r="Y3121" s="152" t="s">
        <v>159</v>
      </c>
      <c r="Z3121" s="154">
        <v>42720</v>
      </c>
      <c r="AA3121" s="153" t="s">
        <v>4326</v>
      </c>
      <c r="AB3121" s="152" t="s">
        <v>1124</v>
      </c>
      <c r="AC3121" s="152" t="s">
        <v>239</v>
      </c>
      <c r="AD3121" s="152" t="s">
        <v>247</v>
      </c>
    </row>
    <row r="3122" spans="1:30">
      <c r="A3122" s="189" t="s">
        <v>985</v>
      </c>
      <c r="B3122" s="189" t="s">
        <v>986</v>
      </c>
      <c r="C3122" s="154">
        <v>43830</v>
      </c>
      <c r="D3122" s="155">
        <v>1.0501</v>
      </c>
      <c r="E3122" s="155">
        <v>1.0501</v>
      </c>
      <c r="F3122" s="156">
        <v>3.8106125559679502E-2</v>
      </c>
      <c r="G3122" s="154">
        <v>43826</v>
      </c>
      <c r="H3122" s="155">
        <v>1.0497000000000001</v>
      </c>
      <c r="I3122" s="156">
        <v>3.9085691668315898</v>
      </c>
      <c r="J3122" s="152" t="s">
        <v>992</v>
      </c>
      <c r="K3122" s="156">
        <v>0.143047873354955</v>
      </c>
      <c r="L3122" s="156">
        <v>0.33441620485381801</v>
      </c>
      <c r="M3122" s="185">
        <v>0.78702370668970001</v>
      </c>
      <c r="N3122" s="156">
        <v>1.7341600465026199</v>
      </c>
      <c r="O3122" s="156">
        <v>3.9085691668315898</v>
      </c>
      <c r="P3122" s="152" t="s">
        <v>992</v>
      </c>
      <c r="Q3122" s="157">
        <v>0</v>
      </c>
      <c r="R3122" s="152"/>
      <c r="S3122" s="157">
        <v>0</v>
      </c>
      <c r="T3122" s="152"/>
      <c r="U3122" s="156">
        <v>5.01</v>
      </c>
      <c r="V3122" s="152" t="s">
        <v>174</v>
      </c>
      <c r="W3122" s="152" t="s">
        <v>95</v>
      </c>
      <c r="X3122" s="155">
        <v>15.095877286</v>
      </c>
      <c r="Y3122" s="152" t="s">
        <v>159</v>
      </c>
      <c r="Z3122" s="154">
        <v>43390</v>
      </c>
      <c r="AA3122" s="153" t="s">
        <v>4326</v>
      </c>
      <c r="AB3122" s="152" t="s">
        <v>273</v>
      </c>
      <c r="AC3122" s="152" t="s">
        <v>175</v>
      </c>
      <c r="AD3122" s="152" t="s">
        <v>162</v>
      </c>
    </row>
    <row r="3123" spans="1:30">
      <c r="A3123" s="189" t="s">
        <v>19581</v>
      </c>
      <c r="B3123" s="189" t="s">
        <v>19582</v>
      </c>
      <c r="C3123" s="154">
        <v>43830</v>
      </c>
      <c r="D3123" s="155">
        <v>1.0106999999999999</v>
      </c>
      <c r="E3123" s="155">
        <v>1.0863</v>
      </c>
      <c r="F3123" s="156">
        <v>2.9691211401427501E-2</v>
      </c>
      <c r="G3123" s="154">
        <v>43829</v>
      </c>
      <c r="H3123" s="155">
        <v>1.0104</v>
      </c>
      <c r="I3123" s="156">
        <v>3.9061623701640902</v>
      </c>
      <c r="J3123" s="152" t="s">
        <v>19583</v>
      </c>
      <c r="K3123" s="156">
        <v>0.13870999702762599</v>
      </c>
      <c r="L3123" s="156">
        <v>0.597193191997617</v>
      </c>
      <c r="M3123" s="185">
        <v>0.97617825160689198</v>
      </c>
      <c r="N3123" s="156">
        <v>2.0013171171054198</v>
      </c>
      <c r="O3123" s="156">
        <v>3.9061623701640902</v>
      </c>
      <c r="P3123" s="152" t="s">
        <v>19583</v>
      </c>
      <c r="Q3123" s="157">
        <v>0</v>
      </c>
      <c r="R3123" s="152"/>
      <c r="S3123" s="157">
        <v>0</v>
      </c>
      <c r="T3123" s="152"/>
      <c r="U3123" s="156">
        <v>8.8637098400000003</v>
      </c>
      <c r="V3123" s="152" t="s">
        <v>157</v>
      </c>
      <c r="W3123" s="152" t="s">
        <v>95</v>
      </c>
      <c r="X3123" s="155">
        <v>4.6536899999999998E-5</v>
      </c>
      <c r="Y3123" s="152" t="s">
        <v>159</v>
      </c>
      <c r="Z3123" s="154">
        <v>43129</v>
      </c>
      <c r="AA3123" s="153" t="s">
        <v>4326</v>
      </c>
      <c r="AB3123" s="152" t="s">
        <v>2314</v>
      </c>
      <c r="AC3123" s="152" t="s">
        <v>347</v>
      </c>
      <c r="AD3123" s="152" t="s">
        <v>177</v>
      </c>
    </row>
    <row r="3124" spans="1:30">
      <c r="A3124" s="189" t="s">
        <v>2300</v>
      </c>
      <c r="B3124" s="189" t="s">
        <v>2301</v>
      </c>
      <c r="C3124" s="154">
        <v>43830</v>
      </c>
      <c r="D3124" s="155">
        <v>1.0533999999999999</v>
      </c>
      <c r="E3124" s="155">
        <v>1.1216999999999999</v>
      </c>
      <c r="F3124" s="156">
        <v>1.8989745537394E-2</v>
      </c>
      <c r="G3124" s="154">
        <v>43829</v>
      </c>
      <c r="H3124" s="155">
        <v>1.0531999999999999</v>
      </c>
      <c r="I3124" s="156">
        <v>3.9061288960831102</v>
      </c>
      <c r="J3124" s="152" t="s">
        <v>19584</v>
      </c>
      <c r="K3124" s="156">
        <v>0.13307984790873301</v>
      </c>
      <c r="L3124" s="156">
        <v>0.34292246142119498</v>
      </c>
      <c r="M3124" s="185">
        <v>0.79421440517563702</v>
      </c>
      <c r="N3124" s="156">
        <v>1.8466919412637</v>
      </c>
      <c r="O3124" s="156">
        <v>3.9061288960831102</v>
      </c>
      <c r="P3124" s="152" t="s">
        <v>19584</v>
      </c>
      <c r="Q3124" s="156">
        <v>9.2868114928844196</v>
      </c>
      <c r="R3124" s="152" t="s">
        <v>19585</v>
      </c>
      <c r="S3124" s="156">
        <v>12.8527133673776</v>
      </c>
      <c r="T3124" s="152" t="s">
        <v>19586</v>
      </c>
      <c r="U3124" s="156">
        <v>12.70600484</v>
      </c>
      <c r="V3124" s="152" t="s">
        <v>163</v>
      </c>
      <c r="W3124" s="152" t="s">
        <v>166</v>
      </c>
      <c r="X3124" s="155">
        <v>28.306255054099999</v>
      </c>
      <c r="Y3124" s="152" t="s">
        <v>159</v>
      </c>
      <c r="Z3124" s="154">
        <v>42635</v>
      </c>
      <c r="AA3124" s="153" t="s">
        <v>4326</v>
      </c>
      <c r="AB3124" s="152" t="s">
        <v>1097</v>
      </c>
      <c r="AC3124" s="152" t="s">
        <v>198</v>
      </c>
      <c r="AD3124" s="152" t="s">
        <v>207</v>
      </c>
    </row>
    <row r="3125" spans="1:30">
      <c r="A3125" s="189" t="s">
        <v>2274</v>
      </c>
      <c r="B3125" s="189" t="s">
        <v>2275</v>
      </c>
      <c r="C3125" s="154">
        <v>43830</v>
      </c>
      <c r="D3125" s="155">
        <v>1.0194000000000001</v>
      </c>
      <c r="E3125" s="155">
        <v>1.1288</v>
      </c>
      <c r="F3125" s="156">
        <v>9.8106543706420503E-3</v>
      </c>
      <c r="G3125" s="154">
        <v>43829</v>
      </c>
      <c r="H3125" s="155">
        <v>1.0193000000000001</v>
      </c>
      <c r="I3125" s="156">
        <v>3.9053155991567601</v>
      </c>
      <c r="J3125" s="152" t="s">
        <v>19587</v>
      </c>
      <c r="K3125" s="156">
        <v>9.8193244304805805E-2</v>
      </c>
      <c r="L3125" s="156">
        <v>0.31489864199961998</v>
      </c>
      <c r="M3125" s="185">
        <v>0.66637184606583499</v>
      </c>
      <c r="N3125" s="156">
        <v>1.7693777627346201</v>
      </c>
      <c r="O3125" s="156">
        <v>3.9053155991567601</v>
      </c>
      <c r="P3125" s="152" t="s">
        <v>19587</v>
      </c>
      <c r="Q3125" s="156">
        <v>10.342517788256</v>
      </c>
      <c r="R3125" s="152" t="s">
        <v>19588</v>
      </c>
      <c r="S3125" s="156">
        <v>13.1585875274396</v>
      </c>
      <c r="T3125" s="152" t="s">
        <v>19589</v>
      </c>
      <c r="U3125" s="156">
        <v>13.40753642</v>
      </c>
      <c r="V3125" s="152" t="s">
        <v>163</v>
      </c>
      <c r="W3125" s="152" t="s">
        <v>189</v>
      </c>
      <c r="X3125" s="155">
        <v>15.616007312800001</v>
      </c>
      <c r="Y3125" s="152" t="s">
        <v>159</v>
      </c>
      <c r="Z3125" s="154">
        <v>42676</v>
      </c>
      <c r="AA3125" s="153" t="s">
        <v>4326</v>
      </c>
      <c r="AB3125" s="152" t="s">
        <v>2239</v>
      </c>
      <c r="AC3125" s="152" t="s">
        <v>245</v>
      </c>
      <c r="AD3125" s="152" t="s">
        <v>177</v>
      </c>
    </row>
    <row r="3126" spans="1:30">
      <c r="A3126" s="189" t="s">
        <v>2537</v>
      </c>
      <c r="B3126" s="189" t="s">
        <v>2538</v>
      </c>
      <c r="C3126" s="154">
        <v>43830</v>
      </c>
      <c r="D3126" s="155">
        <v>1.0299</v>
      </c>
      <c r="E3126" s="155">
        <v>1.0579000000000001</v>
      </c>
      <c r="F3126" s="156">
        <v>2.9137529137541002E-2</v>
      </c>
      <c r="G3126" s="154">
        <v>43829</v>
      </c>
      <c r="H3126" s="155">
        <v>1.0296000000000001</v>
      </c>
      <c r="I3126" s="156">
        <v>3.9040627833938801</v>
      </c>
      <c r="J3126" s="152" t="s">
        <v>19590</v>
      </c>
      <c r="K3126" s="156">
        <v>0.14585764294050799</v>
      </c>
      <c r="L3126" s="156">
        <v>0.58599472604747305</v>
      </c>
      <c r="M3126" s="185">
        <v>1.0697027001077399</v>
      </c>
      <c r="N3126" s="156">
        <v>2.1321172663722598</v>
      </c>
      <c r="O3126" s="156">
        <v>3.9040627833938801</v>
      </c>
      <c r="P3126" s="152" t="s">
        <v>19590</v>
      </c>
      <c r="Q3126" s="157">
        <v>0</v>
      </c>
      <c r="R3126" s="152"/>
      <c r="S3126" s="157">
        <v>0</v>
      </c>
      <c r="T3126" s="152"/>
      <c r="U3126" s="156">
        <v>5.8678495700000202</v>
      </c>
      <c r="V3126" s="152" t="s">
        <v>157</v>
      </c>
      <c r="W3126" s="152" t="s">
        <v>95</v>
      </c>
      <c r="X3126" s="155">
        <v>18.1586568524</v>
      </c>
      <c r="Y3126" s="152" t="s">
        <v>159</v>
      </c>
      <c r="Z3126" s="154">
        <v>43360</v>
      </c>
      <c r="AA3126" s="153" t="s">
        <v>4326</v>
      </c>
      <c r="AB3126" s="152" t="s">
        <v>251</v>
      </c>
      <c r="AC3126" s="152" t="s">
        <v>200</v>
      </c>
      <c r="AD3126" s="152" t="s">
        <v>241</v>
      </c>
    </row>
    <row r="3127" spans="1:30">
      <c r="A3127" s="189" t="s">
        <v>2546</v>
      </c>
      <c r="B3127" s="189" t="s">
        <v>2547</v>
      </c>
      <c r="C3127" s="154">
        <v>43830</v>
      </c>
      <c r="D3127" s="155">
        <v>1.0425</v>
      </c>
      <c r="E3127" s="155">
        <v>1.0548999999999999</v>
      </c>
      <c r="F3127" s="156">
        <v>7.6797542478650505E-2</v>
      </c>
      <c r="G3127" s="154">
        <v>43826</v>
      </c>
      <c r="H3127" s="155">
        <v>1.0417000000000001</v>
      </c>
      <c r="I3127" s="156">
        <v>3.9009944860181198</v>
      </c>
      <c r="J3127" s="152" t="s">
        <v>19591</v>
      </c>
      <c r="K3127" s="156">
        <v>0.30789954777255801</v>
      </c>
      <c r="L3127" s="156">
        <v>0.58857583944423097</v>
      </c>
      <c r="M3127" s="185">
        <v>1.0174498444564199</v>
      </c>
      <c r="N3127" s="156">
        <v>2.1658254012926599</v>
      </c>
      <c r="O3127" s="156">
        <v>3.9009944860181198</v>
      </c>
      <c r="P3127" s="152" t="s">
        <v>19591</v>
      </c>
      <c r="Q3127" s="157">
        <v>0</v>
      </c>
      <c r="R3127" s="152"/>
      <c r="S3127" s="157">
        <v>0</v>
      </c>
      <c r="T3127" s="152"/>
      <c r="U3127" s="156">
        <v>5.5218500000000104</v>
      </c>
      <c r="V3127" s="152" t="s">
        <v>174</v>
      </c>
      <c r="W3127" s="152" t="s">
        <v>95</v>
      </c>
      <c r="X3127" s="155">
        <v>6.7642343678000003</v>
      </c>
      <c r="Y3127" s="152" t="s">
        <v>159</v>
      </c>
      <c r="Z3127" s="154">
        <v>43384</v>
      </c>
      <c r="AA3127" s="153" t="s">
        <v>4326</v>
      </c>
      <c r="AB3127" s="152" t="s">
        <v>965</v>
      </c>
      <c r="AC3127" s="152" t="s">
        <v>179</v>
      </c>
      <c r="AD3127" s="152" t="s">
        <v>483</v>
      </c>
    </row>
    <row r="3128" spans="1:30">
      <c r="A3128" s="189" t="s">
        <v>4125</v>
      </c>
      <c r="B3128" s="189" t="s">
        <v>4126</v>
      </c>
      <c r="C3128" s="154">
        <v>43830</v>
      </c>
      <c r="D3128" s="155">
        <v>1.0327</v>
      </c>
      <c r="E3128" s="155">
        <v>1.1322000000000001</v>
      </c>
      <c r="F3128" s="156">
        <v>9.6842920782633599E-3</v>
      </c>
      <c r="G3128" s="154">
        <v>43829</v>
      </c>
      <c r="H3128" s="155">
        <v>1.0326</v>
      </c>
      <c r="I3128" s="156">
        <v>3.8993075458203799</v>
      </c>
      <c r="J3128" s="152" t="s">
        <v>4157</v>
      </c>
      <c r="K3128" s="156">
        <v>0.116335433834218</v>
      </c>
      <c r="L3128" s="156">
        <v>0.52564976151074605</v>
      </c>
      <c r="M3128" s="185">
        <v>1.0069087704355599</v>
      </c>
      <c r="N3128" s="156">
        <v>1.9073729686382599</v>
      </c>
      <c r="O3128" s="156">
        <v>3.8993075458203799</v>
      </c>
      <c r="P3128" s="152" t="s">
        <v>4157</v>
      </c>
      <c r="Q3128" s="156">
        <v>10.362316609537601</v>
      </c>
      <c r="R3128" s="152" t="s">
        <v>6993</v>
      </c>
      <c r="S3128" s="157">
        <v>0</v>
      </c>
      <c r="T3128" s="152"/>
      <c r="U3128" s="156">
        <v>13.71751609</v>
      </c>
      <c r="V3128" s="152" t="s">
        <v>163</v>
      </c>
      <c r="W3128" s="152" t="s">
        <v>95</v>
      </c>
      <c r="X3128" s="155">
        <v>8.4323733692000005</v>
      </c>
      <c r="Y3128" s="152" t="s">
        <v>159</v>
      </c>
      <c r="Z3128" s="154">
        <v>42807</v>
      </c>
      <c r="AA3128" s="153" t="s">
        <v>4326</v>
      </c>
      <c r="AB3128" s="152" t="s">
        <v>527</v>
      </c>
      <c r="AC3128" s="152" t="s">
        <v>325</v>
      </c>
      <c r="AD3128" s="152" t="s">
        <v>183</v>
      </c>
    </row>
    <row r="3129" spans="1:30">
      <c r="A3129" s="189" t="s">
        <v>19592</v>
      </c>
      <c r="B3129" s="189" t="s">
        <v>19593</v>
      </c>
      <c r="C3129" s="154">
        <v>43830</v>
      </c>
      <c r="D3129" s="155">
        <v>1.0660000000000001</v>
      </c>
      <c r="E3129" s="155">
        <v>1.2450000000000001</v>
      </c>
      <c r="F3129" s="156">
        <v>9.3896713615036195E-2</v>
      </c>
      <c r="G3129" s="154">
        <v>43829</v>
      </c>
      <c r="H3129" s="155">
        <v>1.0649999999999999</v>
      </c>
      <c r="I3129" s="156">
        <v>3.89860291341969</v>
      </c>
      <c r="J3129" s="152" t="s">
        <v>19594</v>
      </c>
      <c r="K3129" s="156">
        <v>0.187969924812038</v>
      </c>
      <c r="L3129" s="156">
        <v>0.661000944287082</v>
      </c>
      <c r="M3129" s="185">
        <v>1.04262235940152</v>
      </c>
      <c r="N3129" s="156">
        <v>2.4015048887306598</v>
      </c>
      <c r="O3129" s="156">
        <v>3.89860291341969</v>
      </c>
      <c r="P3129" s="152" t="s">
        <v>19594</v>
      </c>
      <c r="Q3129" s="156">
        <v>9.4214003811674196</v>
      </c>
      <c r="R3129" s="152" t="s">
        <v>19595</v>
      </c>
      <c r="S3129" s="156">
        <v>10.110204160545299</v>
      </c>
      <c r="T3129" s="152" t="s">
        <v>19596</v>
      </c>
      <c r="U3129" s="156">
        <v>25.842898999999999</v>
      </c>
      <c r="V3129" s="152" t="s">
        <v>157</v>
      </c>
      <c r="W3129" s="152" t="s">
        <v>158</v>
      </c>
      <c r="X3129" s="155">
        <v>0.15465201789999999</v>
      </c>
      <c r="Y3129" s="152" t="s">
        <v>159</v>
      </c>
      <c r="Z3129" s="154">
        <v>41131</v>
      </c>
      <c r="AA3129" s="153" t="s">
        <v>4326</v>
      </c>
      <c r="AB3129" s="152" t="s">
        <v>449</v>
      </c>
      <c r="AC3129" s="152" t="s">
        <v>239</v>
      </c>
      <c r="AD3129" s="152" t="s">
        <v>162</v>
      </c>
    </row>
    <row r="3130" spans="1:30">
      <c r="A3130" s="189" t="s">
        <v>2583</v>
      </c>
      <c r="B3130" s="189" t="s">
        <v>2584</v>
      </c>
      <c r="C3130" s="154">
        <v>43830</v>
      </c>
      <c r="D3130" s="155">
        <v>1.0226</v>
      </c>
      <c r="E3130" s="155">
        <v>1.0826</v>
      </c>
      <c r="F3130" s="156">
        <v>6.8499853214600406E-2</v>
      </c>
      <c r="G3130" s="154">
        <v>43826</v>
      </c>
      <c r="H3130" s="155">
        <v>1.0219</v>
      </c>
      <c r="I3130" s="156">
        <v>3.8983359532253399</v>
      </c>
      <c r="J3130" s="152" t="s">
        <v>19597</v>
      </c>
      <c r="K3130" s="156">
        <v>0.33359497645209302</v>
      </c>
      <c r="L3130" s="156">
        <v>0.61989570008855699</v>
      </c>
      <c r="M3130" s="185">
        <v>1.1074197907577601</v>
      </c>
      <c r="N3130" s="156">
        <v>2.1279017753828402</v>
      </c>
      <c r="O3130" s="156">
        <v>3.8983359532253399</v>
      </c>
      <c r="P3130" s="152" t="s">
        <v>19597</v>
      </c>
      <c r="Q3130" s="157">
        <v>0</v>
      </c>
      <c r="R3130" s="152"/>
      <c r="S3130" s="157">
        <v>0</v>
      </c>
      <c r="T3130" s="152"/>
      <c r="U3130" s="156">
        <v>8.3971338999999894</v>
      </c>
      <c r="V3130" s="152" t="s">
        <v>174</v>
      </c>
      <c r="W3130" s="152" t="s">
        <v>95</v>
      </c>
      <c r="X3130" s="155">
        <v>18.305478675900002</v>
      </c>
      <c r="Y3130" s="152" t="s">
        <v>159</v>
      </c>
      <c r="Z3130" s="154">
        <v>43174</v>
      </c>
      <c r="AA3130" s="153" t="s">
        <v>4326</v>
      </c>
      <c r="AB3130" s="152" t="s">
        <v>1121</v>
      </c>
      <c r="AC3130" s="152" t="s">
        <v>184</v>
      </c>
      <c r="AD3130" s="152" t="s">
        <v>483</v>
      </c>
    </row>
    <row r="3131" spans="1:30">
      <c r="A3131" s="189" t="s">
        <v>19598</v>
      </c>
      <c r="B3131" s="189" t="s">
        <v>19599</v>
      </c>
      <c r="C3131" s="154">
        <v>43830</v>
      </c>
      <c r="D3131" s="155">
        <v>1.226</v>
      </c>
      <c r="E3131" s="155">
        <v>1.29</v>
      </c>
      <c r="F3131" s="156">
        <v>0</v>
      </c>
      <c r="G3131" s="154">
        <v>43829</v>
      </c>
      <c r="H3131" s="155">
        <v>1.226</v>
      </c>
      <c r="I3131" s="156">
        <v>3.8983050847457599</v>
      </c>
      <c r="J3131" s="152" t="s">
        <v>19600</v>
      </c>
      <c r="K3131" s="156">
        <v>8.1632653061201405E-2</v>
      </c>
      <c r="L3131" s="156">
        <v>0.327332242225852</v>
      </c>
      <c r="M3131" s="185">
        <v>0.65681444991788396</v>
      </c>
      <c r="N3131" s="156">
        <v>2.0815986677768401</v>
      </c>
      <c r="O3131" s="156">
        <v>3.8983050847457599</v>
      </c>
      <c r="P3131" s="152" t="s">
        <v>19600</v>
      </c>
      <c r="Q3131" s="156">
        <v>14.1527001862197</v>
      </c>
      <c r="R3131" s="152" t="s">
        <v>19601</v>
      </c>
      <c r="S3131" s="156">
        <v>14.686623012160901</v>
      </c>
      <c r="T3131" s="152" t="s">
        <v>19602</v>
      </c>
      <c r="U3131" s="156">
        <v>29.9883664</v>
      </c>
      <c r="V3131" s="152" t="s">
        <v>157</v>
      </c>
      <c r="W3131" s="152" t="s">
        <v>166</v>
      </c>
      <c r="X3131" s="155">
        <v>0.28679084370000002</v>
      </c>
      <c r="Y3131" s="152" t="s">
        <v>159</v>
      </c>
      <c r="Z3131" s="154">
        <v>41956</v>
      </c>
      <c r="AA3131" s="153" t="s">
        <v>4326</v>
      </c>
      <c r="AB3131" s="152" t="s">
        <v>588</v>
      </c>
      <c r="AC3131" s="152" t="s">
        <v>394</v>
      </c>
      <c r="AD3131" s="152" t="s">
        <v>162</v>
      </c>
    </row>
    <row r="3132" spans="1:30">
      <c r="A3132" s="189" t="s">
        <v>2504</v>
      </c>
      <c r="B3132" s="189" t="s">
        <v>2505</v>
      </c>
      <c r="C3132" s="154">
        <v>43830</v>
      </c>
      <c r="D3132" s="155">
        <v>1.0347</v>
      </c>
      <c r="E3132" s="155">
        <v>1.1267</v>
      </c>
      <c r="F3132" s="156">
        <v>2.90023201856115E-2</v>
      </c>
      <c r="G3132" s="154">
        <v>43829</v>
      </c>
      <c r="H3132" s="155">
        <v>1.0344</v>
      </c>
      <c r="I3132" s="156">
        <v>3.89824368958852</v>
      </c>
      <c r="J3132" s="152" t="s">
        <v>19603</v>
      </c>
      <c r="K3132" s="156">
        <v>0.116110304789537</v>
      </c>
      <c r="L3132" s="156">
        <v>0.55393586005832496</v>
      </c>
      <c r="M3132" s="185">
        <v>1.0251542722643701</v>
      </c>
      <c r="N3132" s="156">
        <v>2.0023234044925098</v>
      </c>
      <c r="O3132" s="156">
        <v>3.89824368958852</v>
      </c>
      <c r="P3132" s="152" t="s">
        <v>19603</v>
      </c>
      <c r="Q3132" s="156">
        <v>11.891208605135301</v>
      </c>
      <c r="R3132" s="152" t="s">
        <v>19604</v>
      </c>
      <c r="S3132" s="156">
        <v>14.2586172504556</v>
      </c>
      <c r="T3132" s="152" t="s">
        <v>19605</v>
      </c>
      <c r="U3132" s="156">
        <v>12.86466212</v>
      </c>
      <c r="V3132" s="152" t="s">
        <v>163</v>
      </c>
      <c r="W3132" s="152" t="s">
        <v>158</v>
      </c>
      <c r="X3132" s="155">
        <v>16.342385265600001</v>
      </c>
      <c r="Y3132" s="152" t="s">
        <v>159</v>
      </c>
      <c r="Z3132" s="154">
        <v>42663</v>
      </c>
      <c r="AA3132" s="153" t="s">
        <v>4326</v>
      </c>
      <c r="AB3132" s="152" t="s">
        <v>2506</v>
      </c>
      <c r="AC3132" s="152" t="s">
        <v>215</v>
      </c>
      <c r="AD3132" s="152" t="s">
        <v>207</v>
      </c>
    </row>
    <row r="3133" spans="1:30">
      <c r="A3133" s="189" t="s">
        <v>772</v>
      </c>
      <c r="B3133" s="189" t="s">
        <v>773</v>
      </c>
      <c r="C3133" s="154">
        <v>43830</v>
      </c>
      <c r="D3133" s="155">
        <v>0.84</v>
      </c>
      <c r="E3133" s="155">
        <v>1.2130000000000001</v>
      </c>
      <c r="F3133" s="156">
        <v>0.119189511322988</v>
      </c>
      <c r="G3133" s="154">
        <v>43829</v>
      </c>
      <c r="H3133" s="155">
        <v>0.83899999999999997</v>
      </c>
      <c r="I3133" s="156">
        <v>3.8976569542063699</v>
      </c>
      <c r="J3133" s="152" t="s">
        <v>890</v>
      </c>
      <c r="K3133" s="156">
        <v>0.23866348448686101</v>
      </c>
      <c r="L3133" s="156">
        <v>0.47846889952152499</v>
      </c>
      <c r="M3133" s="185">
        <v>0.96151035934676699</v>
      </c>
      <c r="N3133" s="156">
        <v>2.1897525778303102</v>
      </c>
      <c r="O3133" s="156">
        <v>3.8976569542063699</v>
      </c>
      <c r="P3133" s="152" t="s">
        <v>890</v>
      </c>
      <c r="Q3133" s="156">
        <v>8.7060601579833907</v>
      </c>
      <c r="R3133" s="152" t="s">
        <v>795</v>
      </c>
      <c r="S3133" s="156">
        <v>11.7715230352304</v>
      </c>
      <c r="T3133" s="152" t="s">
        <v>6577</v>
      </c>
      <c r="U3133" s="156">
        <v>23.731076000000002</v>
      </c>
      <c r="V3133" s="152" t="s">
        <v>157</v>
      </c>
      <c r="W3133" s="152" t="s">
        <v>166</v>
      </c>
      <c r="X3133" s="155">
        <v>10.0901798752</v>
      </c>
      <c r="Y3133" s="152" t="s">
        <v>159</v>
      </c>
      <c r="Z3133" s="154">
        <v>42159</v>
      </c>
      <c r="AA3133" s="153" t="s">
        <v>4326</v>
      </c>
      <c r="AB3133" s="152" t="s">
        <v>776</v>
      </c>
      <c r="AC3133" s="152" t="s">
        <v>182</v>
      </c>
      <c r="AD3133" s="152" t="s">
        <v>241</v>
      </c>
    </row>
    <row r="3134" spans="1:30">
      <c r="A3134" s="189" t="s">
        <v>2489</v>
      </c>
      <c r="B3134" s="189" t="s">
        <v>2490</v>
      </c>
      <c r="C3134" s="154">
        <v>43830</v>
      </c>
      <c r="D3134" s="155">
        <v>1.0205</v>
      </c>
      <c r="E3134" s="155">
        <v>1.0654999999999999</v>
      </c>
      <c r="F3134" s="156">
        <v>2.9405998823751701E-2</v>
      </c>
      <c r="G3134" s="154">
        <v>43829</v>
      </c>
      <c r="H3134" s="155">
        <v>1.0202</v>
      </c>
      <c r="I3134" s="156">
        <v>3.8972014518172098</v>
      </c>
      <c r="J3134" s="152" t="s">
        <v>19606</v>
      </c>
      <c r="K3134" s="156">
        <v>0.14720314033366</v>
      </c>
      <c r="L3134" s="156">
        <v>0.53196729386269004</v>
      </c>
      <c r="M3134" s="185">
        <v>0.90176307595635996</v>
      </c>
      <c r="N3134" s="156">
        <v>2.3863354450949701</v>
      </c>
      <c r="O3134" s="156">
        <v>3.8972014518172098</v>
      </c>
      <c r="P3134" s="152" t="s">
        <v>19606</v>
      </c>
      <c r="Q3134" s="157">
        <v>0</v>
      </c>
      <c r="R3134" s="152"/>
      <c r="S3134" s="157">
        <v>0</v>
      </c>
      <c r="T3134" s="152"/>
      <c r="U3134" s="156">
        <v>6.6296978500000003</v>
      </c>
      <c r="V3134" s="152" t="s">
        <v>157</v>
      </c>
      <c r="W3134" s="152" t="s">
        <v>95</v>
      </c>
      <c r="X3134" s="155">
        <v>11.9927117495</v>
      </c>
      <c r="Y3134" s="152" t="s">
        <v>159</v>
      </c>
      <c r="Z3134" s="154">
        <v>43357</v>
      </c>
      <c r="AA3134" s="153" t="s">
        <v>4326</v>
      </c>
      <c r="AB3134" s="152" t="s">
        <v>5822</v>
      </c>
      <c r="AC3134" s="152" t="s">
        <v>249</v>
      </c>
      <c r="AD3134" s="152" t="s">
        <v>241</v>
      </c>
    </row>
    <row r="3135" spans="1:30">
      <c r="A3135" s="189" t="s">
        <v>2424</v>
      </c>
      <c r="B3135" s="189" t="s">
        <v>2425</v>
      </c>
      <c r="C3135" s="154">
        <v>43830</v>
      </c>
      <c r="D3135" s="155">
        <v>1.0196000000000001</v>
      </c>
      <c r="E3135" s="155">
        <v>1.0538000000000001</v>
      </c>
      <c r="F3135" s="156">
        <v>2.9431963111928802E-2</v>
      </c>
      <c r="G3135" s="154">
        <v>43829</v>
      </c>
      <c r="H3135" s="155">
        <v>1.0193000000000001</v>
      </c>
      <c r="I3135" s="156">
        <v>3.8952104454079599</v>
      </c>
      <c r="J3135" s="152" t="s">
        <v>19607</v>
      </c>
      <c r="K3135" s="156">
        <v>8.8347894375194094E-2</v>
      </c>
      <c r="L3135" s="156">
        <v>0.47299960583368</v>
      </c>
      <c r="M3135" s="185">
        <v>0.94047848891437302</v>
      </c>
      <c r="N3135" s="156">
        <v>1.91094479905015</v>
      </c>
      <c r="O3135" s="156">
        <v>3.8952104454079599</v>
      </c>
      <c r="P3135" s="152" t="s">
        <v>19607</v>
      </c>
      <c r="Q3135" s="157">
        <v>0</v>
      </c>
      <c r="R3135" s="152"/>
      <c r="S3135" s="157">
        <v>0</v>
      </c>
      <c r="T3135" s="152"/>
      <c r="U3135" s="156">
        <v>5.43285955999999</v>
      </c>
      <c r="V3135" s="152" t="s">
        <v>157</v>
      </c>
      <c r="W3135" s="152" t="s">
        <v>95</v>
      </c>
      <c r="X3135" s="155">
        <v>19.925264377800001</v>
      </c>
      <c r="Y3135" s="152" t="s">
        <v>159</v>
      </c>
      <c r="Z3135" s="154">
        <v>43357</v>
      </c>
      <c r="AA3135" s="153" t="s">
        <v>4326</v>
      </c>
      <c r="AB3135" s="152" t="s">
        <v>460</v>
      </c>
      <c r="AC3135" s="152" t="s">
        <v>161</v>
      </c>
      <c r="AD3135" s="152" t="s">
        <v>207</v>
      </c>
    </row>
    <row r="3136" spans="1:30">
      <c r="A3136" s="189" t="s">
        <v>19608</v>
      </c>
      <c r="B3136" s="189" t="s">
        <v>19609</v>
      </c>
      <c r="C3136" s="154">
        <v>43830</v>
      </c>
      <c r="D3136" s="155">
        <v>1.0669999999999999</v>
      </c>
      <c r="E3136" s="155">
        <v>1.8240000000000001</v>
      </c>
      <c r="F3136" s="156">
        <v>0.18779342723005699</v>
      </c>
      <c r="G3136" s="154">
        <v>43829</v>
      </c>
      <c r="H3136" s="155">
        <v>1.0649999999999999</v>
      </c>
      <c r="I3136" s="156">
        <v>3.8948688839380901</v>
      </c>
      <c r="J3136" s="152" t="s">
        <v>19610</v>
      </c>
      <c r="K3136" s="156">
        <v>0.47080979284369101</v>
      </c>
      <c r="L3136" s="156">
        <v>1.0416666666666601</v>
      </c>
      <c r="M3136" s="185">
        <v>1.5223885288338801</v>
      </c>
      <c r="N3136" s="156">
        <v>2.9922779922779799</v>
      </c>
      <c r="O3136" s="156">
        <v>3.8948688839380901</v>
      </c>
      <c r="P3136" s="152" t="s">
        <v>19610</v>
      </c>
      <c r="Q3136" s="156">
        <v>5.4348125926921096</v>
      </c>
      <c r="R3136" s="152" t="s">
        <v>19611</v>
      </c>
      <c r="S3136" s="156">
        <v>6.6881650352141397</v>
      </c>
      <c r="T3136" s="152" t="s">
        <v>19612</v>
      </c>
      <c r="U3136" s="156">
        <v>68.545362304687501</v>
      </c>
      <c r="V3136" s="152" t="s">
        <v>163</v>
      </c>
      <c r="W3136" s="152" t="s">
        <v>158</v>
      </c>
      <c r="X3136" s="155">
        <v>0.11820356680000001</v>
      </c>
      <c r="Y3136" s="152" t="s">
        <v>159</v>
      </c>
      <c r="Z3136" s="154">
        <v>39604</v>
      </c>
      <c r="AA3136" s="153" t="s">
        <v>4326</v>
      </c>
      <c r="AB3136" s="152" t="s">
        <v>307</v>
      </c>
      <c r="AC3136" s="152" t="s">
        <v>238</v>
      </c>
      <c r="AD3136" s="152" t="s">
        <v>170</v>
      </c>
    </row>
    <row r="3137" spans="1:30">
      <c r="A3137" s="189" t="s">
        <v>2433</v>
      </c>
      <c r="B3137" s="189" t="s">
        <v>2434</v>
      </c>
      <c r="C3137" s="154">
        <v>43830</v>
      </c>
      <c r="D3137" s="155">
        <v>1.0061</v>
      </c>
      <c r="E3137" s="155">
        <v>1.0942000000000001</v>
      </c>
      <c r="F3137" s="156">
        <v>2.9873624551429698E-2</v>
      </c>
      <c r="G3137" s="154">
        <v>43829</v>
      </c>
      <c r="H3137" s="155">
        <v>1.0546</v>
      </c>
      <c r="I3137" s="156">
        <v>3.8905160056926</v>
      </c>
      <c r="J3137" s="152" t="s">
        <v>19613</v>
      </c>
      <c r="K3137" s="156">
        <v>0.15333212233166399</v>
      </c>
      <c r="L3137" s="156">
        <v>0.47766903938653499</v>
      </c>
      <c r="M3137" s="185">
        <v>0.89085627119433597</v>
      </c>
      <c r="N3137" s="156">
        <v>1.9739520354857301</v>
      </c>
      <c r="O3137" s="156">
        <v>3.8905160056926</v>
      </c>
      <c r="P3137" s="152" t="s">
        <v>19613</v>
      </c>
      <c r="Q3137" s="157">
        <v>0</v>
      </c>
      <c r="R3137" s="152"/>
      <c r="S3137" s="157">
        <v>0</v>
      </c>
      <c r="T3137" s="152"/>
      <c r="U3137" s="156">
        <v>9.5006038700000008</v>
      </c>
      <c r="V3137" s="152" t="s">
        <v>174</v>
      </c>
      <c r="W3137" s="152" t="s">
        <v>95</v>
      </c>
      <c r="X3137" s="155">
        <v>85.843859722999994</v>
      </c>
      <c r="Y3137" s="152" t="s">
        <v>159</v>
      </c>
      <c r="Z3137" s="154">
        <v>43160</v>
      </c>
      <c r="AA3137" s="153" t="s">
        <v>4326</v>
      </c>
      <c r="AB3137" s="152" t="s">
        <v>1399</v>
      </c>
      <c r="AC3137" s="152" t="s">
        <v>215</v>
      </c>
      <c r="AD3137" s="152" t="s">
        <v>173</v>
      </c>
    </row>
    <row r="3138" spans="1:30">
      <c r="A3138" s="189" t="s">
        <v>2455</v>
      </c>
      <c r="B3138" s="189" t="s">
        <v>2456</v>
      </c>
      <c r="C3138" s="154">
        <v>43830</v>
      </c>
      <c r="D3138" s="155">
        <v>1.0382</v>
      </c>
      <c r="E3138" s="155">
        <v>1.0513999999999999</v>
      </c>
      <c r="F3138" s="156">
        <v>6.7469879518063394E-2</v>
      </c>
      <c r="G3138" s="154">
        <v>43826</v>
      </c>
      <c r="H3138" s="155">
        <v>1.0375000000000001</v>
      </c>
      <c r="I3138" s="156">
        <v>3.88860487949428</v>
      </c>
      <c r="J3138" s="152" t="s">
        <v>19614</v>
      </c>
      <c r="K3138" s="156">
        <v>0.270426888159151</v>
      </c>
      <c r="L3138" s="156">
        <v>0.493659858677786</v>
      </c>
      <c r="M3138" s="185">
        <v>0.91365496792277701</v>
      </c>
      <c r="N3138" s="156">
        <v>1.93418579381339</v>
      </c>
      <c r="O3138" s="156">
        <v>3.88860487949428</v>
      </c>
      <c r="P3138" s="152" t="s">
        <v>19614</v>
      </c>
      <c r="Q3138" s="157">
        <v>0</v>
      </c>
      <c r="R3138" s="152"/>
      <c r="S3138" s="157">
        <v>0</v>
      </c>
      <c r="T3138" s="152"/>
      <c r="U3138" s="156">
        <v>5.1768235799999998</v>
      </c>
      <c r="V3138" s="152" t="s">
        <v>174</v>
      </c>
      <c r="W3138" s="152" t="s">
        <v>95</v>
      </c>
      <c r="X3138" s="155">
        <v>8.3341199093</v>
      </c>
      <c r="Y3138" s="152" t="s">
        <v>159</v>
      </c>
      <c r="Z3138" s="154">
        <v>43364</v>
      </c>
      <c r="AA3138" s="153" t="s">
        <v>4326</v>
      </c>
      <c r="AB3138" s="152" t="s">
        <v>178</v>
      </c>
      <c r="AC3138" s="152" t="s">
        <v>179</v>
      </c>
      <c r="AD3138" s="152" t="s">
        <v>483</v>
      </c>
    </row>
    <row r="3139" spans="1:30">
      <c r="A3139" s="189" t="s">
        <v>19615</v>
      </c>
      <c r="B3139" s="189" t="s">
        <v>19616</v>
      </c>
      <c r="C3139" s="154">
        <v>43830</v>
      </c>
      <c r="D3139" s="155">
        <v>1.042</v>
      </c>
      <c r="E3139" s="155">
        <v>1.1020000000000001</v>
      </c>
      <c r="F3139" s="156">
        <v>0</v>
      </c>
      <c r="G3139" s="154">
        <v>43829</v>
      </c>
      <c r="H3139" s="155">
        <v>1.042</v>
      </c>
      <c r="I3139" s="156">
        <v>3.8883271587777402</v>
      </c>
      <c r="J3139" s="152" t="s">
        <v>19617</v>
      </c>
      <c r="K3139" s="156">
        <v>0</v>
      </c>
      <c r="L3139" s="156">
        <v>0.28873917228103602</v>
      </c>
      <c r="M3139" s="185">
        <v>1.3618600586129099</v>
      </c>
      <c r="N3139" s="156">
        <v>2.5590473821398301</v>
      </c>
      <c r="O3139" s="156">
        <v>3.8883271587777402</v>
      </c>
      <c r="P3139" s="152" t="s">
        <v>19617</v>
      </c>
      <c r="Q3139" s="156">
        <v>7.18891377434643</v>
      </c>
      <c r="R3139" s="152" t="s">
        <v>19618</v>
      </c>
      <c r="S3139" s="156">
        <v>10.403491308691301</v>
      </c>
      <c r="T3139" s="152" t="s">
        <v>19619</v>
      </c>
      <c r="U3139" s="156">
        <v>10.513894799999999</v>
      </c>
      <c r="V3139" s="152" t="s">
        <v>174</v>
      </c>
      <c r="W3139" s="152" t="s">
        <v>197</v>
      </c>
      <c r="X3139" s="155">
        <v>3.3950694999999999E-3</v>
      </c>
      <c r="Y3139" s="152" t="s">
        <v>159</v>
      </c>
      <c r="Z3139" s="154">
        <v>42705</v>
      </c>
      <c r="AA3139" s="153" t="s">
        <v>4326</v>
      </c>
      <c r="AB3139" s="152" t="s">
        <v>1942</v>
      </c>
      <c r="AC3139" s="152" t="s">
        <v>249</v>
      </c>
      <c r="AD3139" s="152" t="s">
        <v>165</v>
      </c>
    </row>
    <row r="3140" spans="1:30">
      <c r="A3140" s="189" t="s">
        <v>2435</v>
      </c>
      <c r="B3140" s="189" t="s">
        <v>2436</v>
      </c>
      <c r="C3140" s="154">
        <v>43830</v>
      </c>
      <c r="D3140" s="155">
        <v>1.0132000000000001</v>
      </c>
      <c r="E3140" s="155">
        <v>1.0768</v>
      </c>
      <c r="F3140" s="156">
        <v>-9.8687456824315904E-3</v>
      </c>
      <c r="G3140" s="154">
        <v>43829</v>
      </c>
      <c r="H3140" s="155">
        <v>1.0133000000000001</v>
      </c>
      <c r="I3140" s="156">
        <v>3.8882176670997901</v>
      </c>
      <c r="J3140" s="152" t="s">
        <v>19620</v>
      </c>
      <c r="K3140" s="156">
        <v>0.13836726625816001</v>
      </c>
      <c r="L3140" s="156">
        <v>0.47600158667196102</v>
      </c>
      <c r="M3140" s="185">
        <v>1.0370856888523701</v>
      </c>
      <c r="N3140" s="156">
        <v>2.1927263248574902</v>
      </c>
      <c r="O3140" s="156">
        <v>3.8882176670997901</v>
      </c>
      <c r="P3140" s="152" t="s">
        <v>19620</v>
      </c>
      <c r="Q3140" s="157">
        <v>0</v>
      </c>
      <c r="R3140" s="152"/>
      <c r="S3140" s="157">
        <v>0</v>
      </c>
      <c r="T3140" s="152"/>
      <c r="U3140" s="156">
        <v>7.8414618000000003</v>
      </c>
      <c r="V3140" s="152" t="s">
        <v>174</v>
      </c>
      <c r="W3140" s="152" t="s">
        <v>95</v>
      </c>
      <c r="X3140" s="155">
        <v>10.214583810100001</v>
      </c>
      <c r="Y3140" s="152" t="s">
        <v>159</v>
      </c>
      <c r="Z3140" s="154">
        <v>43206</v>
      </c>
      <c r="AA3140" s="153" t="s">
        <v>4326</v>
      </c>
      <c r="AB3140" s="152" t="s">
        <v>596</v>
      </c>
      <c r="AC3140" s="152" t="s">
        <v>261</v>
      </c>
      <c r="AD3140" s="152" t="s">
        <v>177</v>
      </c>
    </row>
    <row r="3141" spans="1:30">
      <c r="A3141" s="189" t="s">
        <v>2621</v>
      </c>
      <c r="B3141" s="189" t="s">
        <v>2622</v>
      </c>
      <c r="C3141" s="154">
        <v>43830</v>
      </c>
      <c r="D3141" s="155">
        <v>1.0225</v>
      </c>
      <c r="E3141" s="155">
        <v>1.1155999999999999</v>
      </c>
      <c r="F3141" s="156">
        <v>4.89236790606783E-2</v>
      </c>
      <c r="G3141" s="154">
        <v>43829</v>
      </c>
      <c r="H3141" s="155">
        <v>1.022</v>
      </c>
      <c r="I3141" s="156">
        <v>3.88638636264576</v>
      </c>
      <c r="J3141" s="152" t="s">
        <v>19621</v>
      </c>
      <c r="K3141" s="156">
        <v>0.13710704142593799</v>
      </c>
      <c r="L3141" s="156">
        <v>0.640388084976937</v>
      </c>
      <c r="M3141" s="185">
        <v>1.19986432409973</v>
      </c>
      <c r="N3141" s="156">
        <v>2.2671209259801501</v>
      </c>
      <c r="O3141" s="156">
        <v>3.88638636264576</v>
      </c>
      <c r="P3141" s="152" t="s">
        <v>19621</v>
      </c>
      <c r="Q3141" s="156">
        <v>10.8761670956246</v>
      </c>
      <c r="R3141" s="152" t="s">
        <v>19622</v>
      </c>
      <c r="S3141" s="157">
        <v>0</v>
      </c>
      <c r="T3141" s="152"/>
      <c r="U3141" s="156">
        <v>12.007104</v>
      </c>
      <c r="V3141" s="152" t="s">
        <v>163</v>
      </c>
      <c r="W3141" s="152" t="s">
        <v>95</v>
      </c>
      <c r="X3141" s="155">
        <v>21.2894575342</v>
      </c>
      <c r="Y3141" s="152" t="s">
        <v>159</v>
      </c>
      <c r="Z3141" s="154">
        <v>42977</v>
      </c>
      <c r="AA3141" s="153" t="s">
        <v>4326</v>
      </c>
      <c r="AB3141" s="152" t="s">
        <v>1018</v>
      </c>
      <c r="AC3141" s="152" t="s">
        <v>195</v>
      </c>
      <c r="AD3141" s="152" t="s">
        <v>483</v>
      </c>
    </row>
    <row r="3142" spans="1:30">
      <c r="A3142" s="189" t="s">
        <v>2340</v>
      </c>
      <c r="B3142" s="189" t="s">
        <v>2341</v>
      </c>
      <c r="C3142" s="154">
        <v>43830</v>
      </c>
      <c r="D3142" s="155">
        <v>1.0397000000000001</v>
      </c>
      <c r="E3142" s="155">
        <v>1.0896999999999999</v>
      </c>
      <c r="F3142" s="156">
        <v>4.8113933795230601E-2</v>
      </c>
      <c r="G3142" s="154">
        <v>43826</v>
      </c>
      <c r="H3142" s="155">
        <v>1.0391999999999999</v>
      </c>
      <c r="I3142" s="156">
        <v>3.88518646390893</v>
      </c>
      <c r="J3142" s="152" t="s">
        <v>19623</v>
      </c>
      <c r="K3142" s="156">
        <v>0.19273393080851201</v>
      </c>
      <c r="L3142" s="156">
        <v>0.37652056381541099</v>
      </c>
      <c r="M3142" s="185">
        <v>0.85358847310413599</v>
      </c>
      <c r="N3142" s="156">
        <v>2.0413822327245699</v>
      </c>
      <c r="O3142" s="156">
        <v>3.88518646390893</v>
      </c>
      <c r="P3142" s="152" t="s">
        <v>19623</v>
      </c>
      <c r="Q3142" s="156">
        <v>9.1145719268438992</v>
      </c>
      <c r="R3142" s="152" t="s">
        <v>19624</v>
      </c>
      <c r="S3142" s="157">
        <v>0</v>
      </c>
      <c r="T3142" s="152"/>
      <c r="U3142" s="156">
        <v>9.1800406700000003</v>
      </c>
      <c r="V3142" s="152" t="s">
        <v>174</v>
      </c>
      <c r="W3142" s="152" t="s">
        <v>95</v>
      </c>
      <c r="X3142" s="155">
        <v>49.918330347599998</v>
      </c>
      <c r="Y3142" s="152" t="s">
        <v>159</v>
      </c>
      <c r="Z3142" s="154">
        <v>43097</v>
      </c>
      <c r="AA3142" s="153" t="s">
        <v>4326</v>
      </c>
      <c r="AB3142" s="152" t="s">
        <v>1771</v>
      </c>
      <c r="AC3142" s="152" t="s">
        <v>194</v>
      </c>
      <c r="AD3142" s="152" t="s">
        <v>207</v>
      </c>
    </row>
    <row r="3143" spans="1:30">
      <c r="A3143" s="189" t="s">
        <v>2834</v>
      </c>
      <c r="B3143" s="189" t="s">
        <v>2835</v>
      </c>
      <c r="C3143" s="154">
        <v>43830</v>
      </c>
      <c r="D3143" s="155">
        <v>1.0081</v>
      </c>
      <c r="E3143" s="155">
        <v>1.1097999999999999</v>
      </c>
      <c r="F3143" s="156">
        <v>1.9843238416501201E-2</v>
      </c>
      <c r="G3143" s="154">
        <v>43829</v>
      </c>
      <c r="H3143" s="155">
        <v>1.0079</v>
      </c>
      <c r="I3143" s="156">
        <v>3.8832017896803399</v>
      </c>
      <c r="J3143" s="152" t="s">
        <v>19625</v>
      </c>
      <c r="K3143" s="156">
        <v>0.30353046501867198</v>
      </c>
      <c r="L3143" s="156">
        <v>0.93226953943212698</v>
      </c>
      <c r="M3143" s="185">
        <v>1.55888769219982</v>
      </c>
      <c r="N3143" s="156">
        <v>2.0719129766988398</v>
      </c>
      <c r="O3143" s="156">
        <v>3.8832017896803399</v>
      </c>
      <c r="P3143" s="152" t="s">
        <v>19625</v>
      </c>
      <c r="Q3143" s="156">
        <v>9.0391202891887801</v>
      </c>
      <c r="R3143" s="152" t="s">
        <v>19626</v>
      </c>
      <c r="S3143" s="157">
        <v>0</v>
      </c>
      <c r="T3143" s="152"/>
      <c r="U3143" s="156">
        <v>11.38214632</v>
      </c>
      <c r="V3143" s="152" t="s">
        <v>174</v>
      </c>
      <c r="W3143" s="152" t="s">
        <v>95</v>
      </c>
      <c r="X3143" s="155">
        <v>20.452857486799999</v>
      </c>
      <c r="Y3143" s="152" t="s">
        <v>159</v>
      </c>
      <c r="Z3143" s="154">
        <v>42878</v>
      </c>
      <c r="AA3143" s="153" t="s">
        <v>4326</v>
      </c>
      <c r="AB3143" s="152" t="s">
        <v>1049</v>
      </c>
      <c r="AC3143" s="152" t="s">
        <v>211</v>
      </c>
      <c r="AD3143" s="152" t="s">
        <v>338</v>
      </c>
    </row>
    <row r="3144" spans="1:30">
      <c r="A3144" s="189" t="s">
        <v>19627</v>
      </c>
      <c r="B3144" s="189" t="s">
        <v>19628</v>
      </c>
      <c r="C3144" s="154">
        <v>43830</v>
      </c>
      <c r="D3144" s="155">
        <v>1.08</v>
      </c>
      <c r="E3144" s="155">
        <v>1.35</v>
      </c>
      <c r="F3144" s="156">
        <v>0</v>
      </c>
      <c r="G3144" s="154">
        <v>43829</v>
      </c>
      <c r="H3144" s="155">
        <v>1.08</v>
      </c>
      <c r="I3144" s="156">
        <v>3.8814829417519001</v>
      </c>
      <c r="J3144" s="152" t="s">
        <v>19629</v>
      </c>
      <c r="K3144" s="156">
        <v>9.2678405931423694E-2</v>
      </c>
      <c r="L3144" s="156">
        <v>0.18552875695732399</v>
      </c>
      <c r="M3144" s="185">
        <v>0.74456754410328296</v>
      </c>
      <c r="N3144" s="156">
        <v>2.1587140269297702</v>
      </c>
      <c r="O3144" s="156">
        <v>3.8814829417519001</v>
      </c>
      <c r="P3144" s="152" t="s">
        <v>19629</v>
      </c>
      <c r="Q3144" s="156">
        <v>12.4492905287357</v>
      </c>
      <c r="R3144" s="152" t="s">
        <v>19630</v>
      </c>
      <c r="S3144" s="156">
        <v>15.4164566395975</v>
      </c>
      <c r="T3144" s="152" t="s">
        <v>19631</v>
      </c>
      <c r="U3144" s="156">
        <v>39.454568000000002</v>
      </c>
      <c r="V3144" s="152" t="s">
        <v>157</v>
      </c>
      <c r="W3144" s="152" t="s">
        <v>166</v>
      </c>
      <c r="X3144" s="155">
        <v>9.3318796612000003</v>
      </c>
      <c r="Y3144" s="152" t="s">
        <v>159</v>
      </c>
      <c r="Z3144" s="154">
        <v>41382</v>
      </c>
      <c r="AA3144" s="153" t="s">
        <v>4326</v>
      </c>
      <c r="AB3144" s="152" t="s">
        <v>860</v>
      </c>
      <c r="AC3144" s="152" t="s">
        <v>266</v>
      </c>
      <c r="AD3144" s="152" t="s">
        <v>247</v>
      </c>
    </row>
    <row r="3145" spans="1:30">
      <c r="A3145" s="189" t="s">
        <v>1000</v>
      </c>
      <c r="B3145" s="189" t="s">
        <v>1001</v>
      </c>
      <c r="C3145" s="154">
        <v>43830</v>
      </c>
      <c r="D3145" s="155">
        <v>1.0465</v>
      </c>
      <c r="E3145" s="155">
        <v>1.0465</v>
      </c>
      <c r="F3145" s="156">
        <v>2.8675205505636299E-2</v>
      </c>
      <c r="G3145" s="154">
        <v>43829</v>
      </c>
      <c r="H3145" s="155">
        <v>1.0462</v>
      </c>
      <c r="I3145" s="156">
        <v>3.8812785388127802</v>
      </c>
      <c r="J3145" s="152" t="s">
        <v>6465</v>
      </c>
      <c r="K3145" s="156">
        <v>0.20107238605898001</v>
      </c>
      <c r="L3145" s="156">
        <v>0.46078525487183603</v>
      </c>
      <c r="M3145" s="185">
        <v>0.91610414657667005</v>
      </c>
      <c r="N3145" s="156">
        <v>1.85906170916877</v>
      </c>
      <c r="O3145" s="156">
        <v>3.8812785388127802</v>
      </c>
      <c r="P3145" s="152" t="s">
        <v>6465</v>
      </c>
      <c r="Q3145" s="157">
        <v>0</v>
      </c>
      <c r="R3145" s="152"/>
      <c r="S3145" s="157">
        <v>0</v>
      </c>
      <c r="T3145" s="152"/>
      <c r="U3145" s="156">
        <v>4.6500000000000004</v>
      </c>
      <c r="V3145" s="152" t="s">
        <v>157</v>
      </c>
      <c r="W3145" s="152" t="s">
        <v>95</v>
      </c>
      <c r="X3145" s="155">
        <v>0.6336073579</v>
      </c>
      <c r="Y3145" s="152" t="s">
        <v>159</v>
      </c>
      <c r="Z3145" s="154">
        <v>43398</v>
      </c>
      <c r="AA3145" s="153" t="s">
        <v>4326</v>
      </c>
      <c r="AB3145" s="152" t="s">
        <v>6466</v>
      </c>
      <c r="AC3145" s="152" t="s">
        <v>194</v>
      </c>
      <c r="AD3145" s="152" t="s">
        <v>183</v>
      </c>
    </row>
    <row r="3146" spans="1:30">
      <c r="A3146" s="189" t="s">
        <v>990</v>
      </c>
      <c r="B3146" s="189" t="s">
        <v>991</v>
      </c>
      <c r="C3146" s="154">
        <v>43830</v>
      </c>
      <c r="D3146" s="155">
        <v>1.0589999999999999</v>
      </c>
      <c r="E3146" s="155">
        <v>1.1339999999999999</v>
      </c>
      <c r="F3146" s="156">
        <v>0</v>
      </c>
      <c r="G3146" s="154">
        <v>43829</v>
      </c>
      <c r="H3146" s="155">
        <v>1.0589999999999999</v>
      </c>
      <c r="I3146" s="156">
        <v>3.8804326923076902</v>
      </c>
      <c r="J3146" s="152" t="s">
        <v>6467</v>
      </c>
      <c r="K3146" s="156">
        <v>9.4517958412086697E-2</v>
      </c>
      <c r="L3146" s="156">
        <v>0.37476142315237398</v>
      </c>
      <c r="M3146" s="185">
        <v>0.83327333333333498</v>
      </c>
      <c r="N3146" s="156">
        <v>1.7376076233183899</v>
      </c>
      <c r="O3146" s="156">
        <v>3.8804326923076902</v>
      </c>
      <c r="P3146" s="152" t="s">
        <v>6467</v>
      </c>
      <c r="Q3146" s="156">
        <v>3.0312738419618599</v>
      </c>
      <c r="R3146" s="152" t="s">
        <v>6468</v>
      </c>
      <c r="S3146" s="156">
        <v>8.1386391801715998</v>
      </c>
      <c r="T3146" s="152" t="s">
        <v>978</v>
      </c>
      <c r="U3146" s="156">
        <v>13.4374325</v>
      </c>
      <c r="V3146" s="152" t="s">
        <v>157</v>
      </c>
      <c r="W3146" s="152" t="s">
        <v>95</v>
      </c>
      <c r="X3146" s="155">
        <v>22.803407131</v>
      </c>
      <c r="Y3146" s="152" t="s">
        <v>159</v>
      </c>
      <c r="Z3146" s="154">
        <v>42403</v>
      </c>
      <c r="AA3146" s="153" t="s">
        <v>4326</v>
      </c>
      <c r="AB3146" s="152" t="s">
        <v>993</v>
      </c>
      <c r="AC3146" s="152" t="s">
        <v>446</v>
      </c>
      <c r="AD3146" s="152" t="s">
        <v>183</v>
      </c>
    </row>
    <row r="3147" spans="1:30">
      <c r="A3147" s="189" t="s">
        <v>2376</v>
      </c>
      <c r="B3147" s="189" t="s">
        <v>2377</v>
      </c>
      <c r="C3147" s="154">
        <v>43830</v>
      </c>
      <c r="D3147" s="155">
        <v>1.0893999999999999</v>
      </c>
      <c r="E3147" s="155">
        <v>1.4814000000000001</v>
      </c>
      <c r="F3147" s="156">
        <v>2.75456799192061E-2</v>
      </c>
      <c r="G3147" s="154">
        <v>43829</v>
      </c>
      <c r="H3147" s="155">
        <v>1.0891</v>
      </c>
      <c r="I3147" s="156">
        <v>3.8789078778819301</v>
      </c>
      <c r="J3147" s="152" t="s">
        <v>19632</v>
      </c>
      <c r="K3147" s="156">
        <v>0.146290791291394</v>
      </c>
      <c r="L3147" s="156">
        <v>0.410575513647011</v>
      </c>
      <c r="M3147" s="185">
        <v>0.79390063255172305</v>
      </c>
      <c r="N3147" s="156">
        <v>1.9111462843642699</v>
      </c>
      <c r="O3147" s="156">
        <v>3.8789078778819301</v>
      </c>
      <c r="P3147" s="152" t="s">
        <v>19632</v>
      </c>
      <c r="Q3147" s="156">
        <v>9.8238409192084006</v>
      </c>
      <c r="R3147" s="152" t="s">
        <v>19633</v>
      </c>
      <c r="S3147" s="156">
        <v>12.512084836766601</v>
      </c>
      <c r="T3147" s="152" t="s">
        <v>19634</v>
      </c>
      <c r="U3147" s="156">
        <v>51.295000479999999</v>
      </c>
      <c r="V3147" s="152" t="s">
        <v>157</v>
      </c>
      <c r="W3147" s="152" t="s">
        <v>166</v>
      </c>
      <c r="X3147" s="155">
        <v>32.855468460700003</v>
      </c>
      <c r="Y3147" s="152" t="s">
        <v>159</v>
      </c>
      <c r="Z3147" s="154">
        <v>40357</v>
      </c>
      <c r="AA3147" s="153" t="s">
        <v>4326</v>
      </c>
      <c r="AB3147" s="152" t="s">
        <v>824</v>
      </c>
      <c r="AC3147" s="152" t="s">
        <v>236</v>
      </c>
      <c r="AD3147" s="152" t="s">
        <v>272</v>
      </c>
    </row>
    <row r="3148" spans="1:30">
      <c r="A3148" s="189" t="s">
        <v>19635</v>
      </c>
      <c r="B3148" s="189" t="s">
        <v>19636</v>
      </c>
      <c r="C3148" s="154">
        <v>43830</v>
      </c>
      <c r="D3148" s="155">
        <v>1.0815999999999999</v>
      </c>
      <c r="E3148" s="155">
        <v>1.5323</v>
      </c>
      <c r="F3148" s="156">
        <v>0</v>
      </c>
      <c r="G3148" s="154">
        <v>43829</v>
      </c>
      <c r="H3148" s="155">
        <v>1.0815999999999999</v>
      </c>
      <c r="I3148" s="156">
        <v>3.8771143215917898</v>
      </c>
      <c r="J3148" s="152" t="s">
        <v>19637</v>
      </c>
      <c r="K3148" s="156">
        <v>0.14814814814812999</v>
      </c>
      <c r="L3148" s="156">
        <v>0.417788506173986</v>
      </c>
      <c r="M3148" s="185">
        <v>0.97087511541083904</v>
      </c>
      <c r="N3148" s="156">
        <v>2.5018953752843101</v>
      </c>
      <c r="O3148" s="156">
        <v>3.8771143215917898</v>
      </c>
      <c r="P3148" s="152" t="s">
        <v>19637</v>
      </c>
      <c r="Q3148" s="156">
        <v>11.246716624762101</v>
      </c>
      <c r="R3148" s="152" t="s">
        <v>19638</v>
      </c>
      <c r="S3148" s="156">
        <v>13.823616643238401</v>
      </c>
      <c r="T3148" s="152" t="s">
        <v>19639</v>
      </c>
      <c r="U3148" s="156">
        <v>64.348903680000006</v>
      </c>
      <c r="V3148" s="152" t="s">
        <v>157</v>
      </c>
      <c r="W3148" s="152" t="s">
        <v>166</v>
      </c>
      <c r="X3148" s="155">
        <v>0.44386968919999997</v>
      </c>
      <c r="Y3148" s="152" t="s">
        <v>159</v>
      </c>
      <c r="Z3148" s="154">
        <v>38820</v>
      </c>
      <c r="AA3148" s="153" t="s">
        <v>4326</v>
      </c>
      <c r="AB3148" s="152" t="s">
        <v>3219</v>
      </c>
      <c r="AC3148" s="152" t="s">
        <v>331</v>
      </c>
      <c r="AD3148" s="152" t="s">
        <v>165</v>
      </c>
    </row>
    <row r="3149" spans="1:30">
      <c r="A3149" s="189" t="s">
        <v>4133</v>
      </c>
      <c r="B3149" s="189" t="s">
        <v>4134</v>
      </c>
      <c r="C3149" s="154">
        <v>43830</v>
      </c>
      <c r="D3149" s="155">
        <v>1.0774999999999999</v>
      </c>
      <c r="E3149" s="155">
        <v>1.4786999999999999</v>
      </c>
      <c r="F3149" s="156">
        <v>0.120795391191204</v>
      </c>
      <c r="G3149" s="154">
        <v>43829</v>
      </c>
      <c r="H3149" s="155">
        <v>1.0762</v>
      </c>
      <c r="I3149" s="156">
        <v>3.8754458690831801</v>
      </c>
      <c r="J3149" s="152" t="s">
        <v>4160</v>
      </c>
      <c r="K3149" s="156">
        <v>0.42874452418676601</v>
      </c>
      <c r="L3149" s="156">
        <v>0.84230229293401304</v>
      </c>
      <c r="M3149" s="185">
        <v>1.1927122464312401</v>
      </c>
      <c r="N3149" s="156">
        <v>1.0882822028332699</v>
      </c>
      <c r="O3149" s="156">
        <v>3.8754458690831801</v>
      </c>
      <c r="P3149" s="152" t="s">
        <v>4160</v>
      </c>
      <c r="Q3149" s="156">
        <v>5.3995891616942</v>
      </c>
      <c r="R3149" s="152" t="s">
        <v>6994</v>
      </c>
      <c r="S3149" s="157">
        <v>0</v>
      </c>
      <c r="T3149" s="152"/>
      <c r="U3149" s="156">
        <v>6.2623274161735596</v>
      </c>
      <c r="V3149" s="152" t="s">
        <v>157</v>
      </c>
      <c r="W3149" s="152" t="s">
        <v>189</v>
      </c>
      <c r="X3149" s="155">
        <v>1.8725312269000001</v>
      </c>
      <c r="Y3149" s="152" t="s">
        <v>159</v>
      </c>
      <c r="Z3149" s="154">
        <v>42996</v>
      </c>
      <c r="AA3149" s="153" t="s">
        <v>4326</v>
      </c>
      <c r="AB3149" s="152" t="s">
        <v>6995</v>
      </c>
      <c r="AC3149" s="152" t="s">
        <v>217</v>
      </c>
      <c r="AD3149" s="152" t="s">
        <v>247</v>
      </c>
    </row>
    <row r="3150" spans="1:30">
      <c r="A3150" s="189" t="s">
        <v>19640</v>
      </c>
      <c r="B3150" s="189" t="s">
        <v>19641</v>
      </c>
      <c r="C3150" s="154">
        <v>43830</v>
      </c>
      <c r="D3150" s="155">
        <v>1.1019000000000001</v>
      </c>
      <c r="E3150" s="155">
        <v>1.2608999999999999</v>
      </c>
      <c r="F3150" s="156">
        <v>9.07605736070205E-3</v>
      </c>
      <c r="G3150" s="154">
        <v>43829</v>
      </c>
      <c r="H3150" s="155">
        <v>1.1017999999999999</v>
      </c>
      <c r="I3150" s="156">
        <v>3.8744343891402901</v>
      </c>
      <c r="J3150" s="152" t="s">
        <v>19642</v>
      </c>
      <c r="K3150" s="156">
        <v>7.2654618109181404E-2</v>
      </c>
      <c r="L3150" s="156">
        <v>0.24563318777295101</v>
      </c>
      <c r="M3150" s="185">
        <v>0.70371047340524295</v>
      </c>
      <c r="N3150" s="156">
        <v>1.7545479730353899</v>
      </c>
      <c r="O3150" s="156">
        <v>3.8744343891402901</v>
      </c>
      <c r="P3150" s="152" t="s">
        <v>19642</v>
      </c>
      <c r="Q3150" s="156">
        <v>7.0637388262728598</v>
      </c>
      <c r="R3150" s="152" t="s">
        <v>19643</v>
      </c>
      <c r="S3150" s="156">
        <v>8.54428753657076</v>
      </c>
      <c r="T3150" s="152" t="s">
        <v>19644</v>
      </c>
      <c r="U3150" s="156">
        <v>28.305676760000001</v>
      </c>
      <c r="V3150" s="152" t="s">
        <v>157</v>
      </c>
      <c r="W3150" s="152" t="s">
        <v>95</v>
      </c>
      <c r="X3150" s="155">
        <v>0.16800566250000001</v>
      </c>
      <c r="Y3150" s="152" t="s">
        <v>159</v>
      </c>
      <c r="Z3150" s="154">
        <v>41666</v>
      </c>
      <c r="AA3150" s="153" t="s">
        <v>4326</v>
      </c>
      <c r="AB3150" s="152" t="s">
        <v>4620</v>
      </c>
      <c r="AC3150" s="152" t="s">
        <v>201</v>
      </c>
      <c r="AD3150" s="152" t="s">
        <v>170</v>
      </c>
    </row>
    <row r="3151" spans="1:30">
      <c r="A3151" s="189" t="s">
        <v>19645</v>
      </c>
      <c r="B3151" s="189" t="s">
        <v>19646</v>
      </c>
      <c r="C3151" s="154">
        <v>43830</v>
      </c>
      <c r="D3151" s="155">
        <v>1.075</v>
      </c>
      <c r="E3151" s="155">
        <v>1.4370000000000001</v>
      </c>
      <c r="F3151" s="156">
        <v>0</v>
      </c>
      <c r="G3151" s="154">
        <v>43829</v>
      </c>
      <c r="H3151" s="155">
        <v>1.075</v>
      </c>
      <c r="I3151" s="156">
        <v>3.87420749662002</v>
      </c>
      <c r="J3151" s="152" t="s">
        <v>19647</v>
      </c>
      <c r="K3151" s="156">
        <v>9.3109869646177498E-2</v>
      </c>
      <c r="L3151" s="156">
        <v>0.55334460522986995</v>
      </c>
      <c r="M3151" s="185">
        <v>0.73648481798495302</v>
      </c>
      <c r="N3151" s="156">
        <v>1.84959514746545</v>
      </c>
      <c r="O3151" s="156">
        <v>3.87420749662002</v>
      </c>
      <c r="P3151" s="152" t="s">
        <v>19647</v>
      </c>
      <c r="Q3151" s="156">
        <v>10.341712065067499</v>
      </c>
      <c r="R3151" s="152" t="s">
        <v>19648</v>
      </c>
      <c r="S3151" s="156">
        <v>12.074521917135099</v>
      </c>
      <c r="T3151" s="152" t="s">
        <v>19649</v>
      </c>
      <c r="U3151" s="156">
        <v>50.189109999999999</v>
      </c>
      <c r="V3151" s="152" t="s">
        <v>157</v>
      </c>
      <c r="W3151" s="152" t="s">
        <v>166</v>
      </c>
      <c r="X3151" s="155">
        <v>0.45089864349999997</v>
      </c>
      <c r="Y3151" s="152" t="s">
        <v>159</v>
      </c>
      <c r="Z3151" s="154">
        <v>41234</v>
      </c>
      <c r="AA3151" s="153" t="s">
        <v>4326</v>
      </c>
      <c r="AB3151" s="152" t="s">
        <v>2222</v>
      </c>
      <c r="AC3151" s="152" t="s">
        <v>369</v>
      </c>
      <c r="AD3151" s="152" t="s">
        <v>207</v>
      </c>
    </row>
    <row r="3152" spans="1:30">
      <c r="A3152" s="189" t="s">
        <v>19650</v>
      </c>
      <c r="B3152" s="189" t="s">
        <v>19651</v>
      </c>
      <c r="C3152" s="154">
        <v>43830</v>
      </c>
      <c r="D3152" s="155">
        <v>1.2869999999999999</v>
      </c>
      <c r="E3152" s="155">
        <v>1.3169999999999999</v>
      </c>
      <c r="F3152" s="156">
        <v>0</v>
      </c>
      <c r="G3152" s="154">
        <v>43829</v>
      </c>
      <c r="H3152" s="155">
        <v>1.2869999999999999</v>
      </c>
      <c r="I3152" s="156">
        <v>3.87409200968523</v>
      </c>
      <c r="J3152" s="152" t="s">
        <v>19652</v>
      </c>
      <c r="K3152" s="156">
        <v>0</v>
      </c>
      <c r="L3152" s="156">
        <v>7.7760497667187095E-2</v>
      </c>
      <c r="M3152" s="185">
        <v>0.468384074941464</v>
      </c>
      <c r="N3152" s="156">
        <v>1.4984227129337599</v>
      </c>
      <c r="O3152" s="156">
        <v>3.87409200968523</v>
      </c>
      <c r="P3152" s="152" t="s">
        <v>19652</v>
      </c>
      <c r="Q3152" s="156">
        <v>10.948275862069</v>
      </c>
      <c r="R3152" s="152" t="s">
        <v>19653</v>
      </c>
      <c r="S3152" s="156">
        <v>9.0677966101694896</v>
      </c>
      <c r="T3152" s="152" t="s">
        <v>19654</v>
      </c>
      <c r="U3152" s="156">
        <v>32.385453200000001</v>
      </c>
      <c r="V3152" s="152" t="s">
        <v>157</v>
      </c>
      <c r="W3152" s="152" t="s">
        <v>158</v>
      </c>
      <c r="X3152" s="155">
        <v>0.60793854169999995</v>
      </c>
      <c r="Y3152" s="152" t="s">
        <v>159</v>
      </c>
      <c r="Z3152" s="154">
        <v>41110</v>
      </c>
      <c r="AA3152" s="153" t="s">
        <v>4326</v>
      </c>
      <c r="AB3152" s="152" t="s">
        <v>1887</v>
      </c>
      <c r="AC3152" s="152" t="s">
        <v>200</v>
      </c>
      <c r="AD3152" s="152" t="s">
        <v>181</v>
      </c>
    </row>
    <row r="3153" spans="1:30">
      <c r="A3153" s="189" t="s">
        <v>19655</v>
      </c>
      <c r="B3153" s="189" t="s">
        <v>19656</v>
      </c>
      <c r="C3153" s="154">
        <v>43830</v>
      </c>
      <c r="D3153" s="155">
        <v>1.0249999999999999</v>
      </c>
      <c r="E3153" s="155">
        <v>1.1094999999999999</v>
      </c>
      <c r="F3153" s="156">
        <v>2.92768615204325E-2</v>
      </c>
      <c r="G3153" s="154">
        <v>43829</v>
      </c>
      <c r="H3153" s="155">
        <v>1.0246999999999999</v>
      </c>
      <c r="I3153" s="156">
        <v>3.8716165062155099</v>
      </c>
      <c r="J3153" s="152" t="s">
        <v>19657</v>
      </c>
      <c r="K3153" s="156">
        <v>0.107432366442023</v>
      </c>
      <c r="L3153" s="156">
        <v>0.54934275063760896</v>
      </c>
      <c r="M3153" s="185">
        <v>1.01508487008905</v>
      </c>
      <c r="N3153" s="156">
        <v>1.9860113210439001</v>
      </c>
      <c r="O3153" s="156">
        <v>3.8716165062155099</v>
      </c>
      <c r="P3153" s="152" t="s">
        <v>19657</v>
      </c>
      <c r="Q3153" s="156">
        <v>11.6906959798995</v>
      </c>
      <c r="R3153" s="152" t="s">
        <v>19658</v>
      </c>
      <c r="S3153" s="156">
        <v>12.5389797468354</v>
      </c>
      <c r="T3153" s="152" t="s">
        <v>19659</v>
      </c>
      <c r="U3153" s="156">
        <v>11.1322425</v>
      </c>
      <c r="V3153" s="152" t="s">
        <v>163</v>
      </c>
      <c r="W3153" s="152" t="s">
        <v>158</v>
      </c>
      <c r="X3153" s="155">
        <v>2.9278325281000002</v>
      </c>
      <c r="Y3153" s="152" t="s">
        <v>159</v>
      </c>
      <c r="Z3153" s="154">
        <v>42663</v>
      </c>
      <c r="AA3153" s="153" t="s">
        <v>4326</v>
      </c>
      <c r="AB3153" s="152" t="s">
        <v>2506</v>
      </c>
      <c r="AC3153" s="152" t="s">
        <v>215</v>
      </c>
      <c r="AD3153" s="152" t="s">
        <v>207</v>
      </c>
    </row>
    <row r="3154" spans="1:30">
      <c r="A3154" s="189" t="s">
        <v>2556</v>
      </c>
      <c r="B3154" s="189" t="s">
        <v>2557</v>
      </c>
      <c r="C3154" s="154">
        <v>43830</v>
      </c>
      <c r="D3154" s="155">
        <v>1.0347999999999999</v>
      </c>
      <c r="E3154" s="155">
        <v>1.1415999999999999</v>
      </c>
      <c r="F3154" s="156">
        <v>4.8341873731021598E-2</v>
      </c>
      <c r="G3154" s="154">
        <v>43829</v>
      </c>
      <c r="H3154" s="155">
        <v>1.0343</v>
      </c>
      <c r="I3154" s="156">
        <v>3.8715588681850601</v>
      </c>
      <c r="J3154" s="152" t="s">
        <v>19660</v>
      </c>
      <c r="K3154" s="156">
        <v>0.17424975798645501</v>
      </c>
      <c r="L3154" s="156">
        <v>0.56365403304180195</v>
      </c>
      <c r="M3154" s="185">
        <v>0.92655626072250796</v>
      </c>
      <c r="N3154" s="156">
        <v>2.0310061470698302</v>
      </c>
      <c r="O3154" s="156">
        <v>3.8715588681850601</v>
      </c>
      <c r="P3154" s="152" t="s">
        <v>19660</v>
      </c>
      <c r="Q3154" s="156">
        <v>11.680904428697501</v>
      </c>
      <c r="R3154" s="152" t="s">
        <v>19661</v>
      </c>
      <c r="S3154" s="157">
        <v>0</v>
      </c>
      <c r="T3154" s="152"/>
      <c r="U3154" s="156">
        <v>14.778049879999999</v>
      </c>
      <c r="V3154" s="152" t="s">
        <v>163</v>
      </c>
      <c r="W3154" s="152" t="s">
        <v>95</v>
      </c>
      <c r="X3154" s="155">
        <v>59.915117598599998</v>
      </c>
      <c r="Y3154" s="152" t="s">
        <v>159</v>
      </c>
      <c r="Z3154" s="154">
        <v>42804</v>
      </c>
      <c r="AA3154" s="153" t="s">
        <v>4326</v>
      </c>
      <c r="AB3154" s="152" t="s">
        <v>853</v>
      </c>
      <c r="AC3154" s="152" t="s">
        <v>175</v>
      </c>
      <c r="AD3154" s="152" t="s">
        <v>229</v>
      </c>
    </row>
    <row r="3155" spans="1:30">
      <c r="A3155" s="189" t="s">
        <v>2491</v>
      </c>
      <c r="B3155" s="189" t="s">
        <v>2492</v>
      </c>
      <c r="C3155" s="154">
        <v>43830</v>
      </c>
      <c r="D3155" s="155">
        <v>1.0319</v>
      </c>
      <c r="E3155" s="155">
        <v>1.1369</v>
      </c>
      <c r="F3155" s="156">
        <v>1.9385480275276999E-2</v>
      </c>
      <c r="G3155" s="154">
        <v>43829</v>
      </c>
      <c r="H3155" s="155">
        <v>1.0317000000000001</v>
      </c>
      <c r="I3155" s="156">
        <v>3.87046173103059</v>
      </c>
      <c r="J3155" s="152" t="s">
        <v>19662</v>
      </c>
      <c r="K3155" s="156">
        <v>0.10671323244083</v>
      </c>
      <c r="L3155" s="156">
        <v>0.50647706243304202</v>
      </c>
      <c r="M3155" s="185">
        <v>1.0973290207259301</v>
      </c>
      <c r="N3155" s="156">
        <v>1.9955076450551701</v>
      </c>
      <c r="O3155" s="156">
        <v>3.87046173103059</v>
      </c>
      <c r="P3155" s="152" t="s">
        <v>19662</v>
      </c>
      <c r="Q3155" s="156">
        <v>10.210974941121</v>
      </c>
      <c r="R3155" s="152" t="s">
        <v>19663</v>
      </c>
      <c r="S3155" s="156">
        <v>14.3146468284887</v>
      </c>
      <c r="T3155" s="152" t="s">
        <v>19664</v>
      </c>
      <c r="U3155" s="156">
        <v>14.440392940000001</v>
      </c>
      <c r="V3155" s="152" t="s">
        <v>163</v>
      </c>
      <c r="W3155" s="152" t="s">
        <v>166</v>
      </c>
      <c r="X3155" s="155">
        <v>62.653987422599997</v>
      </c>
      <c r="Y3155" s="152" t="s">
        <v>159</v>
      </c>
      <c r="Z3155" s="154">
        <v>42685</v>
      </c>
      <c r="AA3155" s="153" t="s">
        <v>4326</v>
      </c>
      <c r="AB3155" s="152" t="s">
        <v>1305</v>
      </c>
      <c r="AC3155" s="152" t="s">
        <v>511</v>
      </c>
      <c r="AD3155" s="152" t="s">
        <v>170</v>
      </c>
    </row>
    <row r="3156" spans="1:30">
      <c r="A3156" s="189" t="s">
        <v>2439</v>
      </c>
      <c r="B3156" s="189" t="s">
        <v>2440</v>
      </c>
      <c r="C3156" s="154">
        <v>43830</v>
      </c>
      <c r="D3156" s="155">
        <v>1.2427999999999999</v>
      </c>
      <c r="E3156" s="155">
        <v>1.4528000000000001</v>
      </c>
      <c r="F3156" s="156">
        <v>1.6095284081771299E-2</v>
      </c>
      <c r="G3156" s="154">
        <v>43829</v>
      </c>
      <c r="H3156" s="155">
        <v>1.2425999999999999</v>
      </c>
      <c r="I3156" s="156">
        <v>3.8696602674335199</v>
      </c>
      <c r="J3156" s="152" t="s">
        <v>19665</v>
      </c>
      <c r="K3156" s="156">
        <v>0.15311467483279101</v>
      </c>
      <c r="L3156" s="156">
        <v>0.46075499151240101</v>
      </c>
      <c r="M3156" s="185">
        <v>0.87666275161054796</v>
      </c>
      <c r="N3156" s="156">
        <v>2.17037858433426</v>
      </c>
      <c r="O3156" s="156">
        <v>3.8696602674335199</v>
      </c>
      <c r="P3156" s="152" t="s">
        <v>19665</v>
      </c>
      <c r="Q3156" s="156">
        <v>12.4048218572525</v>
      </c>
      <c r="R3156" s="152" t="s">
        <v>19666</v>
      </c>
      <c r="S3156" s="156">
        <v>15.144247547169799</v>
      </c>
      <c r="T3156" s="152" t="s">
        <v>19667</v>
      </c>
      <c r="U3156" s="156">
        <v>46.463482880000001</v>
      </c>
      <c r="V3156" s="152" t="s">
        <v>157</v>
      </c>
      <c r="W3156" s="152" t="s">
        <v>166</v>
      </c>
      <c r="X3156" s="155">
        <v>4.6470968181999996</v>
      </c>
      <c r="Y3156" s="152" t="s">
        <v>159</v>
      </c>
      <c r="Z3156" s="154">
        <v>41247</v>
      </c>
      <c r="AA3156" s="153" t="s">
        <v>4326</v>
      </c>
      <c r="AB3156" s="152" t="s">
        <v>5844</v>
      </c>
      <c r="AC3156" s="152" t="s">
        <v>331</v>
      </c>
      <c r="AD3156" s="152" t="s">
        <v>185</v>
      </c>
    </row>
    <row r="3157" spans="1:30">
      <c r="A3157" s="189" t="s">
        <v>2515</v>
      </c>
      <c r="B3157" s="189" t="s">
        <v>2516</v>
      </c>
      <c r="C3157" s="154">
        <v>43830</v>
      </c>
      <c r="D3157" s="155">
        <v>1.0259</v>
      </c>
      <c r="E3157" s="155">
        <v>1.1359999999999999</v>
      </c>
      <c r="F3157" s="156">
        <v>2.9251170046790499E-2</v>
      </c>
      <c r="G3157" s="154">
        <v>43829</v>
      </c>
      <c r="H3157" s="155">
        <v>1.0256000000000001</v>
      </c>
      <c r="I3157" s="156">
        <v>3.86911529506399</v>
      </c>
      <c r="J3157" s="152" t="s">
        <v>19668</v>
      </c>
      <c r="K3157" s="156">
        <v>0.136652025378245</v>
      </c>
      <c r="L3157" s="156">
        <v>0.53749439836380097</v>
      </c>
      <c r="M3157" s="185">
        <v>0.95954968091085602</v>
      </c>
      <c r="N3157" s="156">
        <v>2.10591107637936</v>
      </c>
      <c r="O3157" s="156">
        <v>3.86911529506399</v>
      </c>
      <c r="P3157" s="152" t="s">
        <v>19668</v>
      </c>
      <c r="Q3157" s="156">
        <v>10.7121083336474</v>
      </c>
      <c r="R3157" s="152" t="s">
        <v>19669</v>
      </c>
      <c r="S3157" s="156">
        <v>14.0767180737336</v>
      </c>
      <c r="T3157" s="152" t="s">
        <v>19670</v>
      </c>
      <c r="U3157" s="156">
        <v>14.179387119999999</v>
      </c>
      <c r="V3157" s="152" t="s">
        <v>163</v>
      </c>
      <c r="W3157" s="152" t="s">
        <v>189</v>
      </c>
      <c r="X3157" s="155">
        <v>5.1177791718999996</v>
      </c>
      <c r="Y3157" s="152" t="s">
        <v>159</v>
      </c>
      <c r="Z3157" s="154">
        <v>42725</v>
      </c>
      <c r="AA3157" s="153" t="s">
        <v>4326</v>
      </c>
      <c r="AB3157" s="152" t="s">
        <v>2517</v>
      </c>
      <c r="AC3157" s="152" t="s">
        <v>215</v>
      </c>
      <c r="AD3157" s="152" t="s">
        <v>170</v>
      </c>
    </row>
    <row r="3158" spans="1:30">
      <c r="A3158" s="189" t="s">
        <v>2693</v>
      </c>
      <c r="B3158" s="189" t="s">
        <v>2694</v>
      </c>
      <c r="C3158" s="154">
        <v>43830</v>
      </c>
      <c r="D3158" s="155">
        <v>1.0310999999999999</v>
      </c>
      <c r="E3158" s="155">
        <v>1.1281000000000001</v>
      </c>
      <c r="F3158" s="156">
        <v>2.91036088474943E-2</v>
      </c>
      <c r="G3158" s="154">
        <v>43829</v>
      </c>
      <c r="H3158" s="155">
        <v>1.0307999999999999</v>
      </c>
      <c r="I3158" s="156">
        <v>3.86876317833012</v>
      </c>
      <c r="J3158" s="152" t="s">
        <v>19671</v>
      </c>
      <c r="K3158" s="156">
        <v>0.13596193065939599</v>
      </c>
      <c r="L3158" s="156">
        <v>0.71506877615670394</v>
      </c>
      <c r="M3158" s="185">
        <v>1.2525930196249599</v>
      </c>
      <c r="N3158" s="156">
        <v>2.2772811358739098</v>
      </c>
      <c r="O3158" s="156">
        <v>3.86876317833012</v>
      </c>
      <c r="P3158" s="152" t="s">
        <v>19671</v>
      </c>
      <c r="Q3158" s="156">
        <v>11.5955342172713</v>
      </c>
      <c r="R3158" s="152" t="s">
        <v>19672</v>
      </c>
      <c r="S3158" s="156">
        <v>13.1685593421973</v>
      </c>
      <c r="T3158" s="152" t="s">
        <v>19673</v>
      </c>
      <c r="U3158" s="156">
        <v>13.20250991</v>
      </c>
      <c r="V3158" s="152" t="s">
        <v>157</v>
      </c>
      <c r="W3158" s="152" t="s">
        <v>158</v>
      </c>
      <c r="X3158" s="155">
        <v>3.4162241987000002</v>
      </c>
      <c r="Y3158" s="152" t="s">
        <v>159</v>
      </c>
      <c r="Z3158" s="154">
        <v>42670</v>
      </c>
      <c r="AA3158" s="153" t="s">
        <v>4326</v>
      </c>
      <c r="AB3158" s="152" t="s">
        <v>1528</v>
      </c>
      <c r="AC3158" s="152" t="s">
        <v>268</v>
      </c>
      <c r="AD3158" s="152" t="s">
        <v>229</v>
      </c>
    </row>
    <row r="3159" spans="1:30">
      <c r="A3159" s="189" t="s">
        <v>2542</v>
      </c>
      <c r="B3159" s="189" t="s">
        <v>2543</v>
      </c>
      <c r="C3159" s="154">
        <v>43830</v>
      </c>
      <c r="D3159" s="155">
        <v>1.0345</v>
      </c>
      <c r="E3159" s="155">
        <v>1.1254999999999999</v>
      </c>
      <c r="F3159" s="156">
        <v>4.8355899419740202E-2</v>
      </c>
      <c r="G3159" s="154">
        <v>43829</v>
      </c>
      <c r="H3159" s="155">
        <v>1.034</v>
      </c>
      <c r="I3159" s="156">
        <v>3.8680866022099498</v>
      </c>
      <c r="J3159" s="152" t="s">
        <v>19674</v>
      </c>
      <c r="K3159" s="156">
        <v>0.16460108443069099</v>
      </c>
      <c r="L3159" s="156">
        <v>0.55404354587869997</v>
      </c>
      <c r="M3159" s="185">
        <v>0.92679502096064803</v>
      </c>
      <c r="N3159" s="156">
        <v>1.9010686529596501</v>
      </c>
      <c r="O3159" s="156">
        <v>3.8680866022099498</v>
      </c>
      <c r="P3159" s="152" t="s">
        <v>19674</v>
      </c>
      <c r="Q3159" s="156">
        <v>10.2646549853373</v>
      </c>
      <c r="R3159" s="152" t="s">
        <v>19675</v>
      </c>
      <c r="S3159" s="156">
        <v>12.710573591127099</v>
      </c>
      <c r="T3159" s="152" t="s">
        <v>19676</v>
      </c>
      <c r="U3159" s="156">
        <v>12.80074205</v>
      </c>
      <c r="V3159" s="152" t="s">
        <v>157</v>
      </c>
      <c r="W3159" s="152" t="s">
        <v>189</v>
      </c>
      <c r="X3159" s="155">
        <v>3.2398071915000002</v>
      </c>
      <c r="Y3159" s="152" t="s">
        <v>159</v>
      </c>
      <c r="Z3159" s="154">
        <v>42717</v>
      </c>
      <c r="AA3159" s="153" t="s">
        <v>4326</v>
      </c>
      <c r="AB3159" s="152" t="s">
        <v>293</v>
      </c>
      <c r="AC3159" s="152" t="s">
        <v>236</v>
      </c>
      <c r="AD3159" s="152" t="s">
        <v>489</v>
      </c>
    </row>
    <row r="3160" spans="1:30">
      <c r="A3160" s="189" t="s">
        <v>2394</v>
      </c>
      <c r="B3160" s="189" t="s">
        <v>2395</v>
      </c>
      <c r="C3160" s="154">
        <v>43830</v>
      </c>
      <c r="D3160" s="155">
        <v>1.0476000000000001</v>
      </c>
      <c r="E3160" s="155">
        <v>1.0874999999999999</v>
      </c>
      <c r="F3160" s="156">
        <v>4.7750931143186903E-2</v>
      </c>
      <c r="G3160" s="154">
        <v>43826</v>
      </c>
      <c r="H3160" s="155">
        <v>1.0470999999999999</v>
      </c>
      <c r="I3160" s="156">
        <v>3.8667210181316598</v>
      </c>
      <c r="J3160" s="152" t="s">
        <v>19677</v>
      </c>
      <c r="K3160" s="156">
        <v>0.12424734779701101</v>
      </c>
      <c r="L3160" s="156">
        <v>0.42177914110431902</v>
      </c>
      <c r="M3160" s="185">
        <v>0.91510915989556296</v>
      </c>
      <c r="N3160" s="156">
        <v>2.1450612508654201</v>
      </c>
      <c r="O3160" s="156">
        <v>3.8667210181316598</v>
      </c>
      <c r="P3160" s="152" t="s">
        <v>19677</v>
      </c>
      <c r="Q3160" s="156">
        <v>8.8918742754347697</v>
      </c>
      <c r="R3160" s="152" t="s">
        <v>19678</v>
      </c>
      <c r="S3160" s="157">
        <v>0</v>
      </c>
      <c r="T3160" s="152"/>
      <c r="U3160" s="156">
        <v>8.9572094000000195</v>
      </c>
      <c r="V3160" s="152" t="s">
        <v>174</v>
      </c>
      <c r="W3160" s="152" t="s">
        <v>95</v>
      </c>
      <c r="X3160" s="155">
        <v>50.571103511499999</v>
      </c>
      <c r="Y3160" s="152" t="s">
        <v>159</v>
      </c>
      <c r="Z3160" s="154">
        <v>43096</v>
      </c>
      <c r="AA3160" s="153" t="s">
        <v>4326</v>
      </c>
      <c r="AB3160" s="152" t="s">
        <v>2396</v>
      </c>
      <c r="AC3160" s="152" t="s">
        <v>372</v>
      </c>
      <c r="AD3160" s="152" t="s">
        <v>207</v>
      </c>
    </row>
    <row r="3161" spans="1:30">
      <c r="A3161" s="189" t="s">
        <v>9186</v>
      </c>
      <c r="B3161" s="189" t="s">
        <v>9187</v>
      </c>
      <c r="C3161" s="154">
        <v>43830</v>
      </c>
      <c r="D3161" s="155">
        <v>1.1041000000000001</v>
      </c>
      <c r="E3161" s="155">
        <v>1.9401999999999999</v>
      </c>
      <c r="F3161" s="156">
        <v>0.14512471655329701</v>
      </c>
      <c r="G3161" s="154">
        <v>43829</v>
      </c>
      <c r="H3161" s="155">
        <v>1.1025</v>
      </c>
      <c r="I3161" s="156">
        <v>3.8664158043273802</v>
      </c>
      <c r="J3161" s="152" t="s">
        <v>12627</v>
      </c>
      <c r="K3161" s="156">
        <v>0.51893663510561105</v>
      </c>
      <c r="L3161" s="156">
        <v>2.07081445872238</v>
      </c>
      <c r="M3161" s="185">
        <v>2.8600708030557298</v>
      </c>
      <c r="N3161" s="156">
        <v>2.7547696603071299</v>
      </c>
      <c r="O3161" s="156">
        <v>3.8664158043273802</v>
      </c>
      <c r="P3161" s="152" t="s">
        <v>12627</v>
      </c>
      <c r="Q3161" s="156">
        <v>6.4705882352941302</v>
      </c>
      <c r="R3161" s="152" t="s">
        <v>12628</v>
      </c>
      <c r="S3161" s="156">
        <v>9.6425024826216692</v>
      </c>
      <c r="T3161" s="152" t="s">
        <v>12629</v>
      </c>
      <c r="U3161" s="156">
        <v>94.015322659999995</v>
      </c>
      <c r="V3161" s="152" t="s">
        <v>157</v>
      </c>
      <c r="W3161" s="152" t="s">
        <v>189</v>
      </c>
      <c r="X3161" s="155">
        <v>2.9340313866000001</v>
      </c>
      <c r="Y3161" s="152" t="s">
        <v>159</v>
      </c>
      <c r="Z3161" s="154">
        <v>41408</v>
      </c>
      <c r="AA3161" s="153" t="s">
        <v>4326</v>
      </c>
      <c r="AB3161" s="152" t="s">
        <v>12630</v>
      </c>
      <c r="AC3161" s="152" t="s">
        <v>228</v>
      </c>
      <c r="AD3161" s="152" t="s">
        <v>181</v>
      </c>
    </row>
    <row r="3162" spans="1:30">
      <c r="A3162" s="189" t="s">
        <v>2141</v>
      </c>
      <c r="B3162" s="189" t="s">
        <v>2142</v>
      </c>
      <c r="C3162" s="154">
        <v>43830</v>
      </c>
      <c r="D3162" s="155">
        <v>1.0117</v>
      </c>
      <c r="E3162" s="155">
        <v>1.1977</v>
      </c>
      <c r="F3162" s="156">
        <v>4.9446202531645403E-2</v>
      </c>
      <c r="G3162" s="154">
        <v>43826</v>
      </c>
      <c r="H3162" s="155">
        <v>1.0112000000000001</v>
      </c>
      <c r="I3162" s="156">
        <v>3.8649991289751</v>
      </c>
      <c r="J3162" s="152" t="s">
        <v>19679</v>
      </c>
      <c r="K3162" s="156">
        <v>4.9446202531645403E-2</v>
      </c>
      <c r="L3162" s="156">
        <v>4.9503116505115199E-2</v>
      </c>
      <c r="M3162" s="185">
        <v>0.78421565457251097</v>
      </c>
      <c r="N3162" s="156">
        <v>2.13826610653323</v>
      </c>
      <c r="O3162" s="156">
        <v>3.8649991289751</v>
      </c>
      <c r="P3162" s="152" t="s">
        <v>19679</v>
      </c>
      <c r="Q3162" s="156">
        <v>11.802276615493</v>
      </c>
      <c r="R3162" s="152" t="s">
        <v>19680</v>
      </c>
      <c r="S3162" s="156">
        <v>14.402593632042599</v>
      </c>
      <c r="T3162" s="152" t="s">
        <v>19681</v>
      </c>
      <c r="U3162" s="156">
        <v>20.968665489999999</v>
      </c>
      <c r="V3162" s="152" t="s">
        <v>174</v>
      </c>
      <c r="W3162" s="152" t="s">
        <v>166</v>
      </c>
      <c r="X3162" s="155">
        <v>2.1028006705000002</v>
      </c>
      <c r="Y3162" s="152" t="s">
        <v>159</v>
      </c>
      <c r="Z3162" s="154">
        <v>42331</v>
      </c>
      <c r="AA3162" s="153" t="s">
        <v>4326</v>
      </c>
      <c r="AB3162" s="152" t="s">
        <v>1872</v>
      </c>
      <c r="AC3162" s="152" t="s">
        <v>236</v>
      </c>
      <c r="AD3162" s="152" t="s">
        <v>183</v>
      </c>
    </row>
    <row r="3163" spans="1:30">
      <c r="A3163" s="189" t="s">
        <v>2574</v>
      </c>
      <c r="B3163" s="189" t="s">
        <v>2575</v>
      </c>
      <c r="C3163" s="154">
        <v>43830</v>
      </c>
      <c r="D3163" s="155">
        <v>1.0104</v>
      </c>
      <c r="E3163" s="155">
        <v>1.0642</v>
      </c>
      <c r="F3163" s="156">
        <v>2.9700029700020301E-2</v>
      </c>
      <c r="G3163" s="154">
        <v>43829</v>
      </c>
      <c r="H3163" s="155">
        <v>1.0101</v>
      </c>
      <c r="I3163" s="156">
        <v>3.86435522375064</v>
      </c>
      <c r="J3163" s="152" t="s">
        <v>19682</v>
      </c>
      <c r="K3163" s="156">
        <v>0.148676776687476</v>
      </c>
      <c r="L3163" s="156">
        <v>0.57557818134849104</v>
      </c>
      <c r="M3163" s="185">
        <v>0.99945641302039701</v>
      </c>
      <c r="N3163" s="156">
        <v>2.1204492896687102</v>
      </c>
      <c r="O3163" s="156">
        <v>3.86435522375064</v>
      </c>
      <c r="P3163" s="152" t="s">
        <v>19682</v>
      </c>
      <c r="Q3163" s="156">
        <v>3.7632976236852298</v>
      </c>
      <c r="R3163" s="152" t="s">
        <v>19683</v>
      </c>
      <c r="S3163" s="157">
        <v>0</v>
      </c>
      <c r="T3163" s="152"/>
      <c r="U3163" s="156">
        <v>6.54415399999999</v>
      </c>
      <c r="V3163" s="152" t="s">
        <v>163</v>
      </c>
      <c r="W3163" s="152" t="s">
        <v>95</v>
      </c>
      <c r="X3163" s="155">
        <v>13.418548287</v>
      </c>
      <c r="Y3163" s="152" t="s">
        <v>159</v>
      </c>
      <c r="Z3163" s="154">
        <v>42782</v>
      </c>
      <c r="AA3163" s="153" t="s">
        <v>4326</v>
      </c>
      <c r="AB3163" s="152" t="s">
        <v>965</v>
      </c>
      <c r="AC3163" s="152" t="s">
        <v>179</v>
      </c>
      <c r="AD3163" s="152" t="s">
        <v>181</v>
      </c>
    </row>
    <row r="3164" spans="1:30">
      <c r="A3164" s="189" t="s">
        <v>2493</v>
      </c>
      <c r="B3164" s="189" t="s">
        <v>2494</v>
      </c>
      <c r="C3164" s="154">
        <v>43830</v>
      </c>
      <c r="D3164" s="155">
        <v>1.0566</v>
      </c>
      <c r="E3164" s="155">
        <v>1.0566</v>
      </c>
      <c r="F3164" s="156">
        <v>6.6294156643614294E-2</v>
      </c>
      <c r="G3164" s="154">
        <v>43826</v>
      </c>
      <c r="H3164" s="155">
        <v>1.0559000000000001</v>
      </c>
      <c r="I3164" s="156">
        <v>3.8631672073134702</v>
      </c>
      <c r="J3164" s="152" t="s">
        <v>19684</v>
      </c>
      <c r="K3164" s="156">
        <v>0.24667931688803901</v>
      </c>
      <c r="L3164" s="156">
        <v>0.50413773423381403</v>
      </c>
      <c r="M3164" s="185">
        <v>1.0810293695589901</v>
      </c>
      <c r="N3164" s="156">
        <v>2.1165555233401001</v>
      </c>
      <c r="O3164" s="156">
        <v>3.8631672073134702</v>
      </c>
      <c r="P3164" s="152" t="s">
        <v>19684</v>
      </c>
      <c r="Q3164" s="157">
        <v>0</v>
      </c>
      <c r="R3164" s="152"/>
      <c r="S3164" s="157">
        <v>0</v>
      </c>
      <c r="T3164" s="152"/>
      <c r="U3164" s="156">
        <v>5.66</v>
      </c>
      <c r="V3164" s="152" t="s">
        <v>174</v>
      </c>
      <c r="W3164" s="152" t="s">
        <v>95</v>
      </c>
      <c r="X3164" s="155">
        <v>89.014330526400002</v>
      </c>
      <c r="Y3164" s="152" t="s">
        <v>159</v>
      </c>
      <c r="Z3164" s="154">
        <v>43223</v>
      </c>
      <c r="AA3164" s="153" t="s">
        <v>4326</v>
      </c>
      <c r="AB3164" s="152" t="s">
        <v>754</v>
      </c>
      <c r="AC3164" s="152" t="s">
        <v>265</v>
      </c>
      <c r="AD3164" s="152" t="s">
        <v>165</v>
      </c>
    </row>
    <row r="3165" spans="1:30">
      <c r="A3165" s="189" t="s">
        <v>2615</v>
      </c>
      <c r="B3165" s="189" t="s">
        <v>2616</v>
      </c>
      <c r="C3165" s="154">
        <v>43830</v>
      </c>
      <c r="D3165" s="155">
        <v>1.038</v>
      </c>
      <c r="E3165" s="155">
        <v>1.0740000000000001</v>
      </c>
      <c r="F3165" s="156">
        <v>3.8550501156502402E-2</v>
      </c>
      <c r="G3165" s="154">
        <v>43829</v>
      </c>
      <c r="H3165" s="155">
        <v>1.0376000000000001</v>
      </c>
      <c r="I3165" s="156">
        <v>3.8610765217391299</v>
      </c>
      <c r="J3165" s="152" t="s">
        <v>19685</v>
      </c>
      <c r="K3165" s="156">
        <v>0.14471780028942899</v>
      </c>
      <c r="L3165" s="156">
        <v>0.61064262867111196</v>
      </c>
      <c r="M3165" s="185">
        <v>1.18930197668051</v>
      </c>
      <c r="N3165" s="156">
        <v>2.2156434935291802</v>
      </c>
      <c r="O3165" s="156">
        <v>3.8610765217391299</v>
      </c>
      <c r="P3165" s="152" t="s">
        <v>19685</v>
      </c>
      <c r="Q3165" s="157">
        <v>0</v>
      </c>
      <c r="R3165" s="152"/>
      <c r="S3165" s="157">
        <v>0</v>
      </c>
      <c r="T3165" s="152"/>
      <c r="U3165" s="156">
        <v>7.4962141999999998</v>
      </c>
      <c r="V3165" s="152" t="s">
        <v>163</v>
      </c>
      <c r="W3165" s="152" t="s">
        <v>95</v>
      </c>
      <c r="X3165" s="155">
        <v>97.002364185800005</v>
      </c>
      <c r="Y3165" s="152" t="s">
        <v>159</v>
      </c>
      <c r="Z3165" s="154">
        <v>43265</v>
      </c>
      <c r="AA3165" s="153" t="s">
        <v>4326</v>
      </c>
      <c r="AB3165" s="152" t="s">
        <v>312</v>
      </c>
      <c r="AC3165" s="152" t="s">
        <v>231</v>
      </c>
      <c r="AD3165" s="152" t="s">
        <v>532</v>
      </c>
    </row>
    <row r="3166" spans="1:30">
      <c r="A3166" s="189" t="s">
        <v>19686</v>
      </c>
      <c r="B3166" s="189" t="s">
        <v>19687</v>
      </c>
      <c r="C3166" s="154">
        <v>43830</v>
      </c>
      <c r="D3166" s="155">
        <v>1.0717000000000001</v>
      </c>
      <c r="E3166" s="155">
        <v>1.3162</v>
      </c>
      <c r="F3166" s="156">
        <v>9.3318402388837297E-3</v>
      </c>
      <c r="G3166" s="154">
        <v>43829</v>
      </c>
      <c r="H3166" s="155">
        <v>1.0716000000000001</v>
      </c>
      <c r="I3166" s="156">
        <v>3.86105829964667</v>
      </c>
      <c r="J3166" s="152" t="s">
        <v>19688</v>
      </c>
      <c r="K3166" s="156">
        <v>0.121449925261585</v>
      </c>
      <c r="L3166" s="156">
        <v>0.37463707033810001</v>
      </c>
      <c r="M3166" s="185">
        <v>0.81675121587803601</v>
      </c>
      <c r="N3166" s="156">
        <v>1.96035549984928</v>
      </c>
      <c r="O3166" s="156">
        <v>3.86105829964667</v>
      </c>
      <c r="P3166" s="152" t="s">
        <v>19688</v>
      </c>
      <c r="Q3166" s="156">
        <v>11.2671381302286</v>
      </c>
      <c r="R3166" s="152" t="s">
        <v>19689</v>
      </c>
      <c r="S3166" s="156">
        <v>14.6910772612369</v>
      </c>
      <c r="T3166" s="152" t="s">
        <v>19690</v>
      </c>
      <c r="U3166" s="156">
        <v>34.749449310000003</v>
      </c>
      <c r="V3166" s="152" t="s">
        <v>163</v>
      </c>
      <c r="W3166" s="152" t="s">
        <v>166</v>
      </c>
      <c r="X3166" s="155">
        <v>6.8030577833999999</v>
      </c>
      <c r="Y3166" s="152" t="s">
        <v>159</v>
      </c>
      <c r="Z3166" s="154">
        <v>41310</v>
      </c>
      <c r="AA3166" s="153" t="s">
        <v>4326</v>
      </c>
      <c r="AB3166" s="152" t="s">
        <v>5565</v>
      </c>
      <c r="AC3166" s="152" t="s">
        <v>228</v>
      </c>
      <c r="AD3166" s="152" t="s">
        <v>173</v>
      </c>
    </row>
    <row r="3167" spans="1:30">
      <c r="A3167" s="189" t="s">
        <v>2587</v>
      </c>
      <c r="B3167" s="189" t="s">
        <v>2588</v>
      </c>
      <c r="C3167" s="154">
        <v>43830</v>
      </c>
      <c r="D3167" s="155">
        <v>1.0492999999999999</v>
      </c>
      <c r="E3167" s="155">
        <v>1.2593000000000001</v>
      </c>
      <c r="F3167" s="156">
        <v>1.9063959584404499E-2</v>
      </c>
      <c r="G3167" s="154">
        <v>43829</v>
      </c>
      <c r="H3167" s="155">
        <v>1.0490999999999999</v>
      </c>
      <c r="I3167" s="156">
        <v>3.86085254213139</v>
      </c>
      <c r="J3167" s="152" t="s">
        <v>19691</v>
      </c>
      <c r="K3167" s="156">
        <v>0.15271547198624599</v>
      </c>
      <c r="L3167" s="156">
        <v>0.58383202639079901</v>
      </c>
      <c r="M3167" s="185">
        <v>0.93045533668649705</v>
      </c>
      <c r="N3167" s="156">
        <v>2.01446893536788</v>
      </c>
      <c r="O3167" s="156">
        <v>3.86085254213139</v>
      </c>
      <c r="P3167" s="152" t="s">
        <v>19691</v>
      </c>
      <c r="Q3167" s="156">
        <v>10.159650723084701</v>
      </c>
      <c r="R3167" s="152" t="s">
        <v>19692</v>
      </c>
      <c r="S3167" s="156">
        <v>11.7940669059198</v>
      </c>
      <c r="T3167" s="152" t="s">
        <v>19693</v>
      </c>
      <c r="U3167" s="156">
        <v>28.134744850000001</v>
      </c>
      <c r="V3167" s="152" t="s">
        <v>157</v>
      </c>
      <c r="W3167" s="152" t="s">
        <v>166</v>
      </c>
      <c r="X3167" s="155">
        <v>19.632348953200001</v>
      </c>
      <c r="Y3167" s="152" t="s">
        <v>159</v>
      </c>
      <c r="Z3167" s="154">
        <v>41988</v>
      </c>
      <c r="AA3167" s="153" t="s">
        <v>4326</v>
      </c>
      <c r="AB3167" s="152" t="s">
        <v>2589</v>
      </c>
      <c r="AC3167" s="152" t="s">
        <v>266</v>
      </c>
      <c r="AD3167" s="152" t="s">
        <v>247</v>
      </c>
    </row>
    <row r="3168" spans="1:30">
      <c r="A3168" s="189" t="s">
        <v>2385</v>
      </c>
      <c r="B3168" s="189" t="s">
        <v>2386</v>
      </c>
      <c r="C3168" s="154">
        <v>43830</v>
      </c>
      <c r="D3168" s="155">
        <v>1.0289999999999999</v>
      </c>
      <c r="E3168" s="155">
        <v>1.0621</v>
      </c>
      <c r="F3168" s="156">
        <v>2.9163021288989101E-2</v>
      </c>
      <c r="G3168" s="154">
        <v>43829</v>
      </c>
      <c r="H3168" s="155">
        <v>1.0286999999999999</v>
      </c>
      <c r="I3168" s="156">
        <v>3.8586100850190199</v>
      </c>
      <c r="J3168" s="152" t="s">
        <v>19694</v>
      </c>
      <c r="K3168" s="156">
        <v>0.10701430100203201</v>
      </c>
      <c r="L3168" s="156">
        <v>0.39944325210784198</v>
      </c>
      <c r="M3168" s="185">
        <v>0.84028378513785595</v>
      </c>
      <c r="N3168" s="156">
        <v>1.8440157908832899</v>
      </c>
      <c r="O3168" s="156">
        <v>3.8586100850190199</v>
      </c>
      <c r="P3168" s="152" t="s">
        <v>19694</v>
      </c>
      <c r="Q3168" s="157">
        <v>0</v>
      </c>
      <c r="R3168" s="152"/>
      <c r="S3168" s="157">
        <v>0</v>
      </c>
      <c r="T3168" s="152"/>
      <c r="U3168" s="156">
        <v>6.2785156999999803</v>
      </c>
      <c r="V3168" s="152" t="s">
        <v>174</v>
      </c>
      <c r="W3168" s="152" t="s">
        <v>95</v>
      </c>
      <c r="X3168" s="155">
        <v>9.3052743893999992</v>
      </c>
      <c r="Y3168" s="152" t="s">
        <v>159</v>
      </c>
      <c r="Z3168" s="154">
        <v>43355</v>
      </c>
      <c r="AA3168" s="153" t="s">
        <v>4326</v>
      </c>
      <c r="AB3168" s="152" t="s">
        <v>610</v>
      </c>
      <c r="AC3168" s="152" t="s">
        <v>215</v>
      </c>
      <c r="AD3168" s="152" t="s">
        <v>177</v>
      </c>
    </row>
    <row r="3169" spans="1:30">
      <c r="A3169" s="189" t="s">
        <v>2790</v>
      </c>
      <c r="B3169" s="189" t="s">
        <v>2791</v>
      </c>
      <c r="C3169" s="154">
        <v>43830</v>
      </c>
      <c r="D3169" s="155">
        <v>1.0911</v>
      </c>
      <c r="E3169" s="155">
        <v>1.1281000000000001</v>
      </c>
      <c r="F3169" s="156">
        <v>5.5020632737277898E-2</v>
      </c>
      <c r="G3169" s="154">
        <v>43829</v>
      </c>
      <c r="H3169" s="155">
        <v>1.0905</v>
      </c>
      <c r="I3169" s="156">
        <v>3.8566077789571702</v>
      </c>
      <c r="J3169" s="152" t="s">
        <v>19695</v>
      </c>
      <c r="K3169" s="156">
        <v>0.32180948878265198</v>
      </c>
      <c r="L3169" s="156">
        <v>0.85035585543949799</v>
      </c>
      <c r="M3169" s="185">
        <v>1.4316533603795201</v>
      </c>
      <c r="N3169" s="156">
        <v>2.6241812638828601</v>
      </c>
      <c r="O3169" s="156">
        <v>3.8566077789571702</v>
      </c>
      <c r="P3169" s="152" t="s">
        <v>19695</v>
      </c>
      <c r="Q3169" s="156">
        <v>-0.22681601160971801</v>
      </c>
      <c r="R3169" s="152" t="s">
        <v>19696</v>
      </c>
      <c r="S3169" s="157">
        <v>0</v>
      </c>
      <c r="T3169" s="152"/>
      <c r="U3169" s="156">
        <v>4.8551464400000004</v>
      </c>
      <c r="V3169" s="152" t="s">
        <v>163</v>
      </c>
      <c r="W3169" s="152" t="s">
        <v>95</v>
      </c>
      <c r="X3169" s="155">
        <v>4.4903474607999998</v>
      </c>
      <c r="Y3169" s="152" t="s">
        <v>159</v>
      </c>
      <c r="Z3169" s="154">
        <v>42990</v>
      </c>
      <c r="AA3169" s="153" t="s">
        <v>4326</v>
      </c>
      <c r="AB3169" s="152" t="s">
        <v>2792</v>
      </c>
      <c r="AC3169" s="152" t="s">
        <v>268</v>
      </c>
      <c r="AD3169" s="152" t="s">
        <v>207</v>
      </c>
    </row>
    <row r="3170" spans="1:30">
      <c r="A3170" s="189" t="s">
        <v>19697</v>
      </c>
      <c r="B3170" s="189" t="s">
        <v>19698</v>
      </c>
      <c r="C3170" s="154">
        <v>43830</v>
      </c>
      <c r="D3170" s="155">
        <v>1.0629</v>
      </c>
      <c r="E3170" s="155">
        <v>1.1698999999999999</v>
      </c>
      <c r="F3170" s="156">
        <v>2.82326369282789E-2</v>
      </c>
      <c r="G3170" s="154">
        <v>43826</v>
      </c>
      <c r="H3170" s="155">
        <v>1.0626</v>
      </c>
      <c r="I3170" s="156">
        <v>3.8539189230189002</v>
      </c>
      <c r="J3170" s="152" t="s">
        <v>19699</v>
      </c>
      <c r="K3170" s="156">
        <v>0.14132278123233999</v>
      </c>
      <c r="L3170" s="156">
        <v>0.33984706881902299</v>
      </c>
      <c r="M3170" s="185">
        <v>0.63435682346736799</v>
      </c>
      <c r="N3170" s="156">
        <v>1.9177367695332499</v>
      </c>
      <c r="O3170" s="156">
        <v>3.8539189230189002</v>
      </c>
      <c r="P3170" s="152" t="s">
        <v>19699</v>
      </c>
      <c r="Q3170" s="156">
        <v>12.7061280270689</v>
      </c>
      <c r="R3170" s="152" t="s">
        <v>19700</v>
      </c>
      <c r="S3170" s="156">
        <v>14.0902995639112</v>
      </c>
      <c r="T3170" s="152" t="s">
        <v>19701</v>
      </c>
      <c r="U3170" s="156">
        <v>17.729780120000001</v>
      </c>
      <c r="V3170" s="152" t="s">
        <v>174</v>
      </c>
      <c r="W3170" s="152" t="s">
        <v>189</v>
      </c>
      <c r="X3170" s="155">
        <v>0.12571583889999999</v>
      </c>
      <c r="Y3170" s="152" t="s">
        <v>159</v>
      </c>
      <c r="Z3170" s="154">
        <v>42396</v>
      </c>
      <c r="AA3170" s="153" t="s">
        <v>4326</v>
      </c>
      <c r="AB3170" s="152" t="s">
        <v>1872</v>
      </c>
      <c r="AC3170" s="152" t="s">
        <v>236</v>
      </c>
      <c r="AD3170" s="152" t="s">
        <v>165</v>
      </c>
    </row>
    <row r="3171" spans="1:30">
      <c r="A3171" s="189" t="s">
        <v>2485</v>
      </c>
      <c r="B3171" s="189" t="s">
        <v>2486</v>
      </c>
      <c r="C3171" s="154">
        <v>43830</v>
      </c>
      <c r="D3171" s="155">
        <v>1.0887</v>
      </c>
      <c r="E3171" s="155">
        <v>1.3958999999999999</v>
      </c>
      <c r="F3171" s="156">
        <v>1.8373909049141299E-2</v>
      </c>
      <c r="G3171" s="154">
        <v>43829</v>
      </c>
      <c r="H3171" s="155">
        <v>1.0885</v>
      </c>
      <c r="I3171" s="156">
        <v>3.85385862825526</v>
      </c>
      <c r="J3171" s="152" t="s">
        <v>19702</v>
      </c>
      <c r="K3171" s="156">
        <v>0.165608611647801</v>
      </c>
      <c r="L3171" s="156">
        <v>0.48920066457448702</v>
      </c>
      <c r="M3171" s="185">
        <v>1.0113193542401</v>
      </c>
      <c r="N3171" s="156">
        <v>2.2445529676934499</v>
      </c>
      <c r="O3171" s="156">
        <v>3.85385862825526</v>
      </c>
      <c r="P3171" s="152" t="s">
        <v>19702</v>
      </c>
      <c r="Q3171" s="156">
        <v>9.1428571428571406</v>
      </c>
      <c r="R3171" s="152" t="s">
        <v>19703</v>
      </c>
      <c r="S3171" s="156">
        <v>10.025265285497699</v>
      </c>
      <c r="T3171" s="152" t="s">
        <v>19704</v>
      </c>
      <c r="U3171" s="156">
        <v>45.493867999999999</v>
      </c>
      <c r="V3171" s="152" t="s">
        <v>242</v>
      </c>
      <c r="W3171" s="152" t="s">
        <v>186</v>
      </c>
      <c r="X3171" s="155">
        <v>5.9780681865999998</v>
      </c>
      <c r="Y3171" s="152" t="s">
        <v>159</v>
      </c>
      <c r="Z3171" s="154">
        <v>41541</v>
      </c>
      <c r="AA3171" s="153" t="s">
        <v>4326</v>
      </c>
      <c r="AB3171" s="152" t="s">
        <v>576</v>
      </c>
      <c r="AC3171" s="152" t="s">
        <v>175</v>
      </c>
      <c r="AD3171" s="152" t="s">
        <v>170</v>
      </c>
    </row>
    <row r="3172" spans="1:30">
      <c r="A3172" s="189" t="s">
        <v>2634</v>
      </c>
      <c r="B3172" s="189" t="s">
        <v>2635</v>
      </c>
      <c r="C3172" s="154">
        <v>43830</v>
      </c>
      <c r="D3172" s="155">
        <v>1.0334000000000001</v>
      </c>
      <c r="E3172" s="155">
        <v>1.0604</v>
      </c>
      <c r="F3172" s="156">
        <v>2.9038815216363E-2</v>
      </c>
      <c r="G3172" s="154">
        <v>43829</v>
      </c>
      <c r="H3172" s="155">
        <v>1.0330999999999999</v>
      </c>
      <c r="I3172" s="156">
        <v>3.85317238292799</v>
      </c>
      <c r="J3172" s="152" t="s">
        <v>19705</v>
      </c>
      <c r="K3172" s="156">
        <v>0.12595678713304201</v>
      </c>
      <c r="L3172" s="156">
        <v>0.632178519275161</v>
      </c>
      <c r="M3172" s="185">
        <v>1.07592373969626</v>
      </c>
      <c r="N3172" s="156">
        <v>1.95543965737706</v>
      </c>
      <c r="O3172" s="156">
        <v>3.85317238292799</v>
      </c>
      <c r="P3172" s="152" t="s">
        <v>19705</v>
      </c>
      <c r="Q3172" s="157">
        <v>0</v>
      </c>
      <c r="R3172" s="152"/>
      <c r="S3172" s="157">
        <v>0</v>
      </c>
      <c r="T3172" s="152"/>
      <c r="U3172" s="156">
        <v>6.0774765999999998</v>
      </c>
      <c r="V3172" s="152" t="s">
        <v>157</v>
      </c>
      <c r="W3172" s="152" t="s">
        <v>95</v>
      </c>
      <c r="X3172" s="155">
        <v>27.703888101</v>
      </c>
      <c r="Y3172" s="152" t="s">
        <v>159</v>
      </c>
      <c r="Z3172" s="154">
        <v>43328</v>
      </c>
      <c r="AA3172" s="153" t="s">
        <v>4326</v>
      </c>
      <c r="AB3172" s="152" t="s">
        <v>2314</v>
      </c>
      <c r="AC3172" s="152" t="s">
        <v>347</v>
      </c>
      <c r="AD3172" s="152" t="s">
        <v>221</v>
      </c>
    </row>
    <row r="3173" spans="1:30">
      <c r="A3173" s="189" t="s">
        <v>19706</v>
      </c>
      <c r="B3173" s="189" t="s">
        <v>19707</v>
      </c>
      <c r="C3173" s="154">
        <v>43830</v>
      </c>
      <c r="D3173" s="155">
        <v>1.0566</v>
      </c>
      <c r="E3173" s="155">
        <v>1.0727</v>
      </c>
      <c r="F3173" s="156">
        <v>1.89322226429341E-2</v>
      </c>
      <c r="G3173" s="154">
        <v>43829</v>
      </c>
      <c r="H3173" s="155">
        <v>1.0564</v>
      </c>
      <c r="I3173" s="156">
        <v>3.8529585217220301</v>
      </c>
      <c r="J3173" s="152" t="s">
        <v>19708</v>
      </c>
      <c r="K3173" s="156">
        <v>0.142166619277793</v>
      </c>
      <c r="L3173" s="156">
        <v>0.44681053332065301</v>
      </c>
      <c r="M3173" s="185">
        <v>0.94582975064489505</v>
      </c>
      <c r="N3173" s="156">
        <v>2.0278099652375401</v>
      </c>
      <c r="O3173" s="156">
        <v>3.8529585217220301</v>
      </c>
      <c r="P3173" s="152" t="s">
        <v>19708</v>
      </c>
      <c r="Q3173" s="157">
        <v>0</v>
      </c>
      <c r="R3173" s="152"/>
      <c r="S3173" s="157">
        <v>0</v>
      </c>
      <c r="T3173" s="152"/>
      <c r="U3173" s="156">
        <v>7.3597524200000004</v>
      </c>
      <c r="V3173" s="152" t="s">
        <v>163</v>
      </c>
      <c r="W3173" s="152" t="s">
        <v>95</v>
      </c>
      <c r="X3173" s="155">
        <v>4.4551155995</v>
      </c>
      <c r="Y3173" s="152" t="s">
        <v>159</v>
      </c>
      <c r="Z3173" s="154">
        <v>43124</v>
      </c>
      <c r="AA3173" s="153" t="s">
        <v>4326</v>
      </c>
      <c r="AB3173" s="152" t="s">
        <v>2236</v>
      </c>
      <c r="AC3173" s="152" t="s">
        <v>184</v>
      </c>
      <c r="AD3173" s="152" t="s">
        <v>338</v>
      </c>
    </row>
    <row r="3174" spans="1:30">
      <c r="A3174" s="189" t="s">
        <v>2608</v>
      </c>
      <c r="B3174" s="189" t="s">
        <v>2609</v>
      </c>
      <c r="C3174" s="154">
        <v>43830</v>
      </c>
      <c r="D3174" s="155">
        <v>1.0117</v>
      </c>
      <c r="E3174" s="155">
        <v>1.0522</v>
      </c>
      <c r="F3174" s="156">
        <v>1.97726149283288E-2</v>
      </c>
      <c r="G3174" s="154">
        <v>43829</v>
      </c>
      <c r="H3174" s="155">
        <v>1.0115000000000001</v>
      </c>
      <c r="I3174" s="156">
        <v>3.8523670381694499</v>
      </c>
      <c r="J3174" s="152" t="s">
        <v>19709</v>
      </c>
      <c r="K3174" s="156">
        <v>0.14848544842605699</v>
      </c>
      <c r="L3174" s="156">
        <v>0.59645605933052803</v>
      </c>
      <c r="M3174" s="185">
        <v>1.04440722441031</v>
      </c>
      <c r="N3174" s="156">
        <v>2.0273685017571501</v>
      </c>
      <c r="O3174" s="156">
        <v>3.8523670381694499</v>
      </c>
      <c r="P3174" s="152" t="s">
        <v>19709</v>
      </c>
      <c r="Q3174" s="157">
        <v>0</v>
      </c>
      <c r="R3174" s="152"/>
      <c r="S3174" s="157">
        <v>0</v>
      </c>
      <c r="T3174" s="152"/>
      <c r="U3174" s="156">
        <v>5.2959149400000101</v>
      </c>
      <c r="V3174" s="152" t="s">
        <v>157</v>
      </c>
      <c r="W3174" s="152" t="s">
        <v>95</v>
      </c>
      <c r="X3174" s="155">
        <v>44.1535151928</v>
      </c>
      <c r="Y3174" s="152" t="s">
        <v>159</v>
      </c>
      <c r="Z3174" s="154">
        <v>43357</v>
      </c>
      <c r="AA3174" s="153" t="s">
        <v>4326</v>
      </c>
      <c r="AB3174" s="152" t="s">
        <v>2610</v>
      </c>
      <c r="AC3174" s="152" t="s">
        <v>511</v>
      </c>
      <c r="AD3174" s="152" t="s">
        <v>532</v>
      </c>
    </row>
    <row r="3175" spans="1:30">
      <c r="A3175" s="189" t="s">
        <v>2452</v>
      </c>
      <c r="B3175" s="189" t="s">
        <v>2453</v>
      </c>
      <c r="C3175" s="154">
        <v>43830</v>
      </c>
      <c r="D3175" s="155">
        <v>1.018</v>
      </c>
      <c r="E3175" s="155">
        <v>1.1305000000000001</v>
      </c>
      <c r="F3175" s="156">
        <v>1.9650225977591598E-2</v>
      </c>
      <c r="G3175" s="154">
        <v>43829</v>
      </c>
      <c r="H3175" s="155">
        <v>1.0178</v>
      </c>
      <c r="I3175" s="156">
        <v>3.8491307929678702</v>
      </c>
      <c r="J3175" s="152" t="s">
        <v>19710</v>
      </c>
      <c r="K3175" s="156">
        <v>0.16727344288103699</v>
      </c>
      <c r="L3175" s="156">
        <v>0.453917505427267</v>
      </c>
      <c r="M3175" s="185">
        <v>0.77713590229600904</v>
      </c>
      <c r="N3175" s="156">
        <v>1.77750071415424</v>
      </c>
      <c r="O3175" s="156">
        <v>3.8491307929678702</v>
      </c>
      <c r="P3175" s="152" t="s">
        <v>19710</v>
      </c>
      <c r="Q3175" s="156">
        <v>10.746965301709</v>
      </c>
      <c r="R3175" s="152" t="s">
        <v>19711</v>
      </c>
      <c r="S3175" s="157">
        <v>0</v>
      </c>
      <c r="T3175" s="152"/>
      <c r="U3175" s="156">
        <v>13.639849</v>
      </c>
      <c r="V3175" s="152" t="s">
        <v>163</v>
      </c>
      <c r="W3175" s="152" t="s">
        <v>95</v>
      </c>
      <c r="X3175" s="155">
        <v>22.2125877344</v>
      </c>
      <c r="Y3175" s="152" t="s">
        <v>159</v>
      </c>
      <c r="Z3175" s="154">
        <v>42804</v>
      </c>
      <c r="AA3175" s="153" t="s">
        <v>4326</v>
      </c>
      <c r="AB3175" s="152" t="s">
        <v>2454</v>
      </c>
      <c r="AC3175" s="152" t="s">
        <v>446</v>
      </c>
      <c r="AD3175" s="152" t="s">
        <v>226</v>
      </c>
    </row>
    <row r="3176" spans="1:30">
      <c r="A3176" s="189" t="s">
        <v>2417</v>
      </c>
      <c r="B3176" s="189" t="s">
        <v>2418</v>
      </c>
      <c r="C3176" s="154">
        <v>43830</v>
      </c>
      <c r="D3176" s="155">
        <v>1.0148999999999999</v>
      </c>
      <c r="E3176" s="155">
        <v>1.1153</v>
      </c>
      <c r="F3176" s="156">
        <v>1.9710259189904301E-2</v>
      </c>
      <c r="G3176" s="154">
        <v>43829</v>
      </c>
      <c r="H3176" s="155">
        <v>1.0146999999999999</v>
      </c>
      <c r="I3176" s="156">
        <v>3.8485830834516399</v>
      </c>
      <c r="J3176" s="152" t="s">
        <v>19712</v>
      </c>
      <c r="K3176" s="156">
        <v>0.12825572217835801</v>
      </c>
      <c r="L3176" s="156">
        <v>0.42548980803481301</v>
      </c>
      <c r="M3176" s="185">
        <v>0.90900379754729499</v>
      </c>
      <c r="N3176" s="156">
        <v>1.9916347101248899</v>
      </c>
      <c r="O3176" s="156">
        <v>3.8485830834516399</v>
      </c>
      <c r="P3176" s="152" t="s">
        <v>19712</v>
      </c>
      <c r="Q3176" s="156">
        <v>8.7272418406343704</v>
      </c>
      <c r="R3176" s="152" t="s">
        <v>19713</v>
      </c>
      <c r="S3176" s="157">
        <v>0</v>
      </c>
      <c r="T3176" s="152"/>
      <c r="U3176" s="156">
        <v>12.007104229999999</v>
      </c>
      <c r="V3176" s="152" t="s">
        <v>163</v>
      </c>
      <c r="W3176" s="152" t="s">
        <v>95</v>
      </c>
      <c r="X3176" s="155">
        <v>44.024232807099999</v>
      </c>
      <c r="Y3176" s="152" t="s">
        <v>159</v>
      </c>
      <c r="Z3176" s="154">
        <v>42795</v>
      </c>
      <c r="AA3176" s="153" t="s">
        <v>4326</v>
      </c>
      <c r="AB3176" s="152" t="s">
        <v>2419</v>
      </c>
      <c r="AC3176" s="152" t="s">
        <v>238</v>
      </c>
      <c r="AD3176" s="152" t="s">
        <v>207</v>
      </c>
    </row>
    <row r="3177" spans="1:30">
      <c r="A3177" s="189" t="s">
        <v>2500</v>
      </c>
      <c r="B3177" s="189" t="s">
        <v>2501</v>
      </c>
      <c r="C3177" s="154">
        <v>43830</v>
      </c>
      <c r="D3177" s="155">
        <v>1.0049999999999999</v>
      </c>
      <c r="E3177" s="155">
        <v>1.1319999999999999</v>
      </c>
      <c r="F3177" s="156">
        <v>0</v>
      </c>
      <c r="G3177" s="154">
        <v>43829</v>
      </c>
      <c r="H3177" s="155">
        <v>1.0049999999999999</v>
      </c>
      <c r="I3177" s="156">
        <v>3.8465886719779498</v>
      </c>
      <c r="J3177" s="152" t="s">
        <v>19714</v>
      </c>
      <c r="K3177" s="156">
        <v>9.9601593625491994E-2</v>
      </c>
      <c r="L3177" s="156">
        <v>0.49937984455120799</v>
      </c>
      <c r="M3177" s="185">
        <v>0.99784073597789502</v>
      </c>
      <c r="N3177" s="156">
        <v>2.0027943751418502</v>
      </c>
      <c r="O3177" s="156">
        <v>3.8465886719779498</v>
      </c>
      <c r="P3177" s="152" t="s">
        <v>19714</v>
      </c>
      <c r="Q3177" s="156">
        <v>8.7889290239521802</v>
      </c>
      <c r="R3177" s="152" t="s">
        <v>19715</v>
      </c>
      <c r="S3177" s="156">
        <v>12.5317522928045</v>
      </c>
      <c r="T3177" s="152" t="s">
        <v>19716</v>
      </c>
      <c r="U3177" s="156">
        <v>14.005793000000001</v>
      </c>
      <c r="V3177" s="152" t="s">
        <v>163</v>
      </c>
      <c r="W3177" s="152" t="s">
        <v>189</v>
      </c>
      <c r="X3177" s="155">
        <v>5.4632355531999997</v>
      </c>
      <c r="Y3177" s="152" t="s">
        <v>159</v>
      </c>
      <c r="Z3177" s="154">
        <v>42566</v>
      </c>
      <c r="AA3177" s="153" t="s">
        <v>4326</v>
      </c>
      <c r="AB3177" s="152" t="s">
        <v>1232</v>
      </c>
      <c r="AC3177" s="152" t="s">
        <v>195</v>
      </c>
      <c r="AD3177" s="152" t="s">
        <v>183</v>
      </c>
    </row>
    <row r="3178" spans="1:30">
      <c r="A3178" s="189" t="s">
        <v>2793</v>
      </c>
      <c r="B3178" s="189" t="s">
        <v>2794</v>
      </c>
      <c r="C3178" s="154">
        <v>43830</v>
      </c>
      <c r="D3178" s="155">
        <v>1.1014999999999999</v>
      </c>
      <c r="E3178" s="155">
        <v>1.1014999999999999</v>
      </c>
      <c r="F3178" s="156">
        <v>0.15457355882886101</v>
      </c>
      <c r="G3178" s="154">
        <v>43826</v>
      </c>
      <c r="H3178" s="155">
        <v>1.0998000000000001</v>
      </c>
      <c r="I3178" s="156">
        <v>3.8465164514000101</v>
      </c>
      <c r="J3178" s="152" t="s">
        <v>19717</v>
      </c>
      <c r="K3178" s="156">
        <v>0.47432272188268498</v>
      </c>
      <c r="L3178" s="156">
        <v>0.84225945253134404</v>
      </c>
      <c r="M3178" s="185">
        <v>1.6050179872705299</v>
      </c>
      <c r="N3178" s="156">
        <v>2.9150705409698099</v>
      </c>
      <c r="O3178" s="156">
        <v>3.8465164514000101</v>
      </c>
      <c r="P3178" s="152" t="s">
        <v>19717</v>
      </c>
      <c r="Q3178" s="156">
        <v>9.1999603449985106</v>
      </c>
      <c r="R3178" s="152" t="s">
        <v>19718</v>
      </c>
      <c r="S3178" s="157">
        <v>0</v>
      </c>
      <c r="T3178" s="152"/>
      <c r="U3178" s="156">
        <v>10.15</v>
      </c>
      <c r="V3178" s="152" t="s">
        <v>174</v>
      </c>
      <c r="W3178" s="152" t="s">
        <v>95</v>
      </c>
      <c r="X3178" s="155">
        <v>2.5695869845999999</v>
      </c>
      <c r="Y3178" s="152" t="s">
        <v>159</v>
      </c>
      <c r="Z3178" s="154">
        <v>42993</v>
      </c>
      <c r="AA3178" s="153" t="s">
        <v>4326</v>
      </c>
      <c r="AB3178" s="152" t="s">
        <v>608</v>
      </c>
      <c r="AC3178" s="152" t="s">
        <v>511</v>
      </c>
      <c r="AD3178" s="152" t="s">
        <v>173</v>
      </c>
    </row>
    <row r="3179" spans="1:30">
      <c r="A3179" s="189" t="s">
        <v>2441</v>
      </c>
      <c r="B3179" s="189" t="s">
        <v>2442</v>
      </c>
      <c r="C3179" s="154">
        <v>43830</v>
      </c>
      <c r="D3179" s="155">
        <v>1.0747</v>
      </c>
      <c r="E3179" s="155">
        <v>1.1409</v>
      </c>
      <c r="F3179" s="156">
        <v>0</v>
      </c>
      <c r="G3179" s="154">
        <v>43829</v>
      </c>
      <c r="H3179" s="155">
        <v>1.0747</v>
      </c>
      <c r="I3179" s="156">
        <v>3.8457909676602999</v>
      </c>
      <c r="J3179" s="152" t="s">
        <v>19719</v>
      </c>
      <c r="K3179" s="156">
        <v>0.12111049003169599</v>
      </c>
      <c r="L3179" s="156">
        <v>0.43925233644858802</v>
      </c>
      <c r="M3179" s="185">
        <v>0.84452385514836503</v>
      </c>
      <c r="N3179" s="156">
        <v>2.17722862942728</v>
      </c>
      <c r="O3179" s="156">
        <v>3.8457909676602999</v>
      </c>
      <c r="P3179" s="152" t="s">
        <v>19719</v>
      </c>
      <c r="Q3179" s="156">
        <v>10.547369608008299</v>
      </c>
      <c r="R3179" s="152" t="s">
        <v>19720</v>
      </c>
      <c r="S3179" s="156">
        <v>12.6647083404198</v>
      </c>
      <c r="T3179" s="152" t="s">
        <v>19721</v>
      </c>
      <c r="U3179" s="156">
        <v>14.575916400000001</v>
      </c>
      <c r="V3179" s="152" t="s">
        <v>157</v>
      </c>
      <c r="W3179" s="152" t="s">
        <v>166</v>
      </c>
      <c r="X3179" s="155">
        <v>27.3613790102</v>
      </c>
      <c r="Y3179" s="152" t="s">
        <v>159</v>
      </c>
      <c r="Z3179" s="154">
        <v>42340</v>
      </c>
      <c r="AA3179" s="153" t="s">
        <v>4326</v>
      </c>
      <c r="AB3179" s="152" t="s">
        <v>2314</v>
      </c>
      <c r="AC3179" s="152" t="s">
        <v>347</v>
      </c>
      <c r="AD3179" s="152" t="s">
        <v>177</v>
      </c>
    </row>
    <row r="3180" spans="1:30">
      <c r="A3180" s="189" t="s">
        <v>2356</v>
      </c>
      <c r="B3180" s="189" t="s">
        <v>2357</v>
      </c>
      <c r="C3180" s="154">
        <v>43830</v>
      </c>
      <c r="D3180" s="155">
        <v>1.1619999999999999</v>
      </c>
      <c r="E3180" s="155">
        <v>1.32</v>
      </c>
      <c r="F3180" s="156">
        <v>0</v>
      </c>
      <c r="G3180" s="154">
        <v>43829</v>
      </c>
      <c r="H3180" s="155">
        <v>1.1619999999999999</v>
      </c>
      <c r="I3180" s="156">
        <v>3.84270586119111</v>
      </c>
      <c r="J3180" s="152" t="s">
        <v>19722</v>
      </c>
      <c r="K3180" s="156">
        <v>8.6132644272167394E-2</v>
      </c>
      <c r="L3180" s="156">
        <v>0.34542314335059099</v>
      </c>
      <c r="M3180" s="185">
        <v>0.69323038013245897</v>
      </c>
      <c r="N3180" s="156">
        <v>1.7513028534788599</v>
      </c>
      <c r="O3180" s="156">
        <v>3.84270586119111</v>
      </c>
      <c r="P3180" s="152" t="s">
        <v>19722</v>
      </c>
      <c r="Q3180" s="156">
        <v>10.7728007890152</v>
      </c>
      <c r="R3180" s="152" t="s">
        <v>19723</v>
      </c>
      <c r="S3180" s="156">
        <v>13.335160949615201</v>
      </c>
      <c r="T3180" s="152" t="s">
        <v>19724</v>
      </c>
      <c r="U3180" s="156">
        <v>33.452678800000001</v>
      </c>
      <c r="V3180" s="152" t="s">
        <v>163</v>
      </c>
      <c r="W3180" s="152" t="s">
        <v>166</v>
      </c>
      <c r="X3180" s="155">
        <v>22.1970664963</v>
      </c>
      <c r="Y3180" s="152" t="s">
        <v>159</v>
      </c>
      <c r="Z3180" s="154">
        <v>41254</v>
      </c>
      <c r="AA3180" s="153" t="s">
        <v>4326</v>
      </c>
      <c r="AB3180" s="152" t="s">
        <v>5375</v>
      </c>
      <c r="AC3180" s="152" t="s">
        <v>240</v>
      </c>
      <c r="AD3180" s="152" t="s">
        <v>181</v>
      </c>
    </row>
    <row r="3181" spans="1:30">
      <c r="A3181" s="189" t="s">
        <v>9188</v>
      </c>
      <c r="B3181" s="189" t="s">
        <v>9189</v>
      </c>
      <c r="C3181" s="154">
        <v>43830</v>
      </c>
      <c r="D3181" s="155">
        <v>0.86499999999999999</v>
      </c>
      <c r="E3181" s="155">
        <v>0.86499999999999999</v>
      </c>
      <c r="F3181" s="156">
        <v>0.115740740740741</v>
      </c>
      <c r="G3181" s="154">
        <v>43829</v>
      </c>
      <c r="H3181" s="155">
        <v>0.86399999999999999</v>
      </c>
      <c r="I3181" s="156">
        <v>3.84153661464586</v>
      </c>
      <c r="J3181" s="152" t="s">
        <v>12631</v>
      </c>
      <c r="K3181" s="156">
        <v>1.5258215962441299</v>
      </c>
      <c r="L3181" s="156">
        <v>4.7215496368038803</v>
      </c>
      <c r="M3181" s="185">
        <v>7.3200992555831199</v>
      </c>
      <c r="N3181" s="156">
        <v>7.8553615960099696</v>
      </c>
      <c r="O3181" s="156">
        <v>3.84153661464586</v>
      </c>
      <c r="P3181" s="152" t="s">
        <v>12631</v>
      </c>
      <c r="Q3181" s="156">
        <v>-19.158878504672899</v>
      </c>
      <c r="R3181" s="152" t="s">
        <v>12632</v>
      </c>
      <c r="S3181" s="156">
        <v>-12.0934959349593</v>
      </c>
      <c r="T3181" s="152" t="s">
        <v>12633</v>
      </c>
      <c r="U3181" s="156">
        <v>-13.5</v>
      </c>
      <c r="V3181" s="152" t="s">
        <v>163</v>
      </c>
      <c r="W3181" s="152" t="s">
        <v>186</v>
      </c>
      <c r="X3181" s="155">
        <v>1.2553169257000001</v>
      </c>
      <c r="Y3181" s="152" t="s">
        <v>159</v>
      </c>
      <c r="Z3181" s="154">
        <v>42534</v>
      </c>
      <c r="AA3181" s="153" t="s">
        <v>4326</v>
      </c>
      <c r="AB3181" s="152" t="s">
        <v>616</v>
      </c>
      <c r="AC3181" s="152" t="s">
        <v>553</v>
      </c>
      <c r="AD3181" s="152" t="s">
        <v>173</v>
      </c>
    </row>
    <row r="3182" spans="1:30">
      <c r="A3182" s="189" t="s">
        <v>2592</v>
      </c>
      <c r="B3182" s="189" t="s">
        <v>2593</v>
      </c>
      <c r="C3182" s="154">
        <v>43830</v>
      </c>
      <c r="D3182" s="155">
        <v>1.0468999999999999</v>
      </c>
      <c r="E3182" s="155">
        <v>1.0569</v>
      </c>
      <c r="F3182" s="156">
        <v>3.8222646918309899E-2</v>
      </c>
      <c r="G3182" s="154">
        <v>43829</v>
      </c>
      <c r="H3182" s="155">
        <v>1.0465</v>
      </c>
      <c r="I3182" s="156">
        <v>3.8413539239760301</v>
      </c>
      <c r="J3182" s="152" t="s">
        <v>19725</v>
      </c>
      <c r="K3182" s="156">
        <v>0.143485747082439</v>
      </c>
      <c r="L3182" s="156">
        <v>0.56676272814603101</v>
      </c>
      <c r="M3182" s="185">
        <v>1.21817813247731</v>
      </c>
      <c r="N3182" s="156">
        <v>2.2263076285726799</v>
      </c>
      <c r="O3182" s="156">
        <v>3.8413539239760301</v>
      </c>
      <c r="P3182" s="152" t="s">
        <v>19725</v>
      </c>
      <c r="Q3182" s="157">
        <v>0</v>
      </c>
      <c r="R3182" s="152"/>
      <c r="S3182" s="157">
        <v>0</v>
      </c>
      <c r="T3182" s="152"/>
      <c r="U3182" s="156">
        <v>5.7208824299999996</v>
      </c>
      <c r="V3182" s="152" t="s">
        <v>157</v>
      </c>
      <c r="W3182" s="152" t="s">
        <v>95</v>
      </c>
      <c r="X3182" s="155">
        <v>17.2604522743</v>
      </c>
      <c r="Y3182" s="152" t="s">
        <v>159</v>
      </c>
      <c r="Z3182" s="154">
        <v>43332</v>
      </c>
      <c r="AA3182" s="153" t="s">
        <v>4326</v>
      </c>
      <c r="AB3182" s="152" t="s">
        <v>1044</v>
      </c>
      <c r="AC3182" s="152" t="s">
        <v>314</v>
      </c>
      <c r="AD3182" s="152" t="s">
        <v>170</v>
      </c>
    </row>
    <row r="3183" spans="1:30">
      <c r="A3183" s="189" t="s">
        <v>19726</v>
      </c>
      <c r="B3183" s="189" t="s">
        <v>19727</v>
      </c>
      <c r="C3183" s="154">
        <v>43830</v>
      </c>
      <c r="D3183" s="155">
        <v>1.032</v>
      </c>
      <c r="E3183" s="155">
        <v>1.984</v>
      </c>
      <c r="F3183" s="156">
        <v>9.6993210475290706E-2</v>
      </c>
      <c r="G3183" s="154">
        <v>43829</v>
      </c>
      <c r="H3183" s="155">
        <v>1.0309999999999999</v>
      </c>
      <c r="I3183" s="156">
        <v>3.84119052889243</v>
      </c>
      <c r="J3183" s="152" t="s">
        <v>19728</v>
      </c>
      <c r="K3183" s="156">
        <v>0.29154518950439001</v>
      </c>
      <c r="L3183" s="156">
        <v>0.68291572232561104</v>
      </c>
      <c r="M3183" s="185">
        <v>1.1174078191829699</v>
      </c>
      <c r="N3183" s="156">
        <v>2.3941453511277899</v>
      </c>
      <c r="O3183" s="156">
        <v>3.84119052889243</v>
      </c>
      <c r="P3183" s="152" t="s">
        <v>19728</v>
      </c>
      <c r="Q3183" s="156">
        <v>16.508829476770501</v>
      </c>
      <c r="R3183" s="152" t="s">
        <v>19729</v>
      </c>
      <c r="S3183" s="156">
        <v>17.566568831811701</v>
      </c>
      <c r="T3183" s="152" t="s">
        <v>19730</v>
      </c>
      <c r="U3183" s="156">
        <v>140.94671600000001</v>
      </c>
      <c r="V3183" s="152" t="s">
        <v>157</v>
      </c>
      <c r="W3183" s="152" t="s">
        <v>189</v>
      </c>
      <c r="X3183" s="155">
        <v>12.244094705</v>
      </c>
      <c r="Y3183" s="152" t="s">
        <v>159</v>
      </c>
      <c r="Z3183" s="154">
        <v>37894</v>
      </c>
      <c r="AA3183" s="153" t="s">
        <v>4326</v>
      </c>
      <c r="AB3183" s="152" t="s">
        <v>1179</v>
      </c>
      <c r="AC3183" s="152" t="s">
        <v>325</v>
      </c>
      <c r="AD3183" s="152" t="s">
        <v>162</v>
      </c>
    </row>
    <row r="3184" spans="1:30">
      <c r="A3184" s="189" t="s">
        <v>2730</v>
      </c>
      <c r="B3184" s="189" t="s">
        <v>2731</v>
      </c>
      <c r="C3184" s="154">
        <v>43830</v>
      </c>
      <c r="D3184" s="155">
        <v>1.0820000000000001</v>
      </c>
      <c r="E3184" s="155">
        <v>1.0820000000000001</v>
      </c>
      <c r="F3184" s="156">
        <v>0</v>
      </c>
      <c r="G3184" s="154">
        <v>43829</v>
      </c>
      <c r="H3184" s="155">
        <v>1.0820000000000001</v>
      </c>
      <c r="I3184" s="156">
        <v>3.8387715930902102</v>
      </c>
      <c r="J3184" s="152" t="s">
        <v>19731</v>
      </c>
      <c r="K3184" s="156">
        <v>0.18518518518518501</v>
      </c>
      <c r="L3184" s="156">
        <v>0.74487895716946095</v>
      </c>
      <c r="M3184" s="185">
        <v>1.1214953271028001</v>
      </c>
      <c r="N3184" s="156">
        <v>2.3651844843898</v>
      </c>
      <c r="O3184" s="156">
        <v>3.8387715930902102</v>
      </c>
      <c r="P3184" s="152" t="s">
        <v>19731</v>
      </c>
      <c r="Q3184" s="156">
        <v>8.0919080919081097</v>
      </c>
      <c r="R3184" s="152" t="s">
        <v>19732</v>
      </c>
      <c r="S3184" s="156">
        <v>7.8763708873380098</v>
      </c>
      <c r="T3184" s="152" t="s">
        <v>19733</v>
      </c>
      <c r="U3184" s="156">
        <v>8.2000000000000099</v>
      </c>
      <c r="V3184" s="152" t="s">
        <v>174</v>
      </c>
      <c r="W3184" s="152" t="s">
        <v>186</v>
      </c>
      <c r="X3184" s="155">
        <v>0.53696008159999997</v>
      </c>
      <c r="Y3184" s="152" t="s">
        <v>159</v>
      </c>
      <c r="Z3184" s="154">
        <v>42445</v>
      </c>
      <c r="AA3184" s="153" t="s">
        <v>4326</v>
      </c>
      <c r="AB3184" s="152" t="s">
        <v>999</v>
      </c>
      <c r="AC3184" s="152" t="s">
        <v>209</v>
      </c>
      <c r="AD3184" s="152" t="s">
        <v>162</v>
      </c>
    </row>
    <row r="3185" spans="1:30">
      <c r="A3185" s="189" t="s">
        <v>2623</v>
      </c>
      <c r="B3185" s="189" t="s">
        <v>2624</v>
      </c>
      <c r="C3185" s="154">
        <v>43830</v>
      </c>
      <c r="D3185" s="155">
        <v>1.0605</v>
      </c>
      <c r="E3185" s="155">
        <v>1.1408</v>
      </c>
      <c r="F3185" s="156">
        <v>3.7732289406653199E-2</v>
      </c>
      <c r="G3185" s="154">
        <v>43829</v>
      </c>
      <c r="H3185" s="155">
        <v>1.0601</v>
      </c>
      <c r="I3185" s="156">
        <v>3.8382895499965799</v>
      </c>
      <c r="J3185" s="152" t="s">
        <v>19734</v>
      </c>
      <c r="K3185" s="156">
        <v>0.13218770654328801</v>
      </c>
      <c r="L3185" s="156">
        <v>0.59760956175297297</v>
      </c>
      <c r="M3185" s="185">
        <v>1.0481611409352201</v>
      </c>
      <c r="N3185" s="156">
        <v>1.8732421877151999</v>
      </c>
      <c r="O3185" s="156">
        <v>3.8382895499965799</v>
      </c>
      <c r="P3185" s="152" t="s">
        <v>19734</v>
      </c>
      <c r="Q3185" s="156">
        <v>10.3164734230244</v>
      </c>
      <c r="R3185" s="152" t="s">
        <v>19735</v>
      </c>
      <c r="S3185" s="156">
        <v>14.597379872076701</v>
      </c>
      <c r="T3185" s="152" t="s">
        <v>19736</v>
      </c>
      <c r="U3185" s="156">
        <v>14.6661383</v>
      </c>
      <c r="V3185" s="152" t="s">
        <v>163</v>
      </c>
      <c r="W3185" s="152" t="s">
        <v>166</v>
      </c>
      <c r="X3185" s="155">
        <v>8.3739252048000008</v>
      </c>
      <c r="Y3185" s="152" t="s">
        <v>159</v>
      </c>
      <c r="Z3185" s="154">
        <v>42615</v>
      </c>
      <c r="AA3185" s="153" t="s">
        <v>4326</v>
      </c>
      <c r="AB3185" s="152" t="s">
        <v>1708</v>
      </c>
      <c r="AC3185" s="152" t="s">
        <v>250</v>
      </c>
      <c r="AD3185" s="152" t="s">
        <v>165</v>
      </c>
    </row>
    <row r="3186" spans="1:30">
      <c r="A3186" s="189" t="s">
        <v>19737</v>
      </c>
      <c r="B3186" s="189" t="s">
        <v>19738</v>
      </c>
      <c r="C3186" s="154">
        <v>43830</v>
      </c>
      <c r="D3186" s="155">
        <v>0.92</v>
      </c>
      <c r="E3186" s="155">
        <v>0.92</v>
      </c>
      <c r="F3186" s="156">
        <v>0.43668122270742399</v>
      </c>
      <c r="G3186" s="154">
        <v>43826</v>
      </c>
      <c r="H3186" s="155">
        <v>0.91600000000000004</v>
      </c>
      <c r="I3186" s="156">
        <v>3.8374717832957099</v>
      </c>
      <c r="J3186" s="152" t="s">
        <v>19739</v>
      </c>
      <c r="K3186" s="156">
        <v>0.43668122270742399</v>
      </c>
      <c r="L3186" s="156">
        <v>0.76670317634173102</v>
      </c>
      <c r="M3186" s="185">
        <v>0.87719298245614097</v>
      </c>
      <c r="N3186" s="156">
        <v>1.88261351052049</v>
      </c>
      <c r="O3186" s="156">
        <v>3.8374717832957099</v>
      </c>
      <c r="P3186" s="152" t="s">
        <v>19739</v>
      </c>
      <c r="Q3186" s="156">
        <v>-6.3136456211812604</v>
      </c>
      <c r="R3186" s="152" t="s">
        <v>19740</v>
      </c>
      <c r="S3186" s="156">
        <v>-7.2580645161290303</v>
      </c>
      <c r="T3186" s="152" t="s">
        <v>19741</v>
      </c>
      <c r="U3186" s="156">
        <v>-8</v>
      </c>
      <c r="V3186" s="152" t="s">
        <v>174</v>
      </c>
      <c r="W3186" s="152" t="s">
        <v>186</v>
      </c>
      <c r="X3186" s="155">
        <v>0.44483141529999998</v>
      </c>
      <c r="Y3186" s="152" t="s">
        <v>159</v>
      </c>
      <c r="Z3186" s="154">
        <v>42633</v>
      </c>
      <c r="AA3186" s="153" t="s">
        <v>4326</v>
      </c>
      <c r="AB3186" s="152" t="s">
        <v>18856</v>
      </c>
      <c r="AC3186" s="152" t="s">
        <v>244</v>
      </c>
      <c r="AD3186" s="152" t="s">
        <v>162</v>
      </c>
    </row>
    <row r="3187" spans="1:30">
      <c r="A3187" s="189" t="s">
        <v>2498</v>
      </c>
      <c r="B3187" s="189" t="s">
        <v>2499</v>
      </c>
      <c r="C3187" s="154">
        <v>43830</v>
      </c>
      <c r="D3187" s="155">
        <v>1.0477000000000001</v>
      </c>
      <c r="E3187" s="155">
        <v>1.1176999999999999</v>
      </c>
      <c r="F3187" s="156">
        <v>4.7746371275796402E-2</v>
      </c>
      <c r="G3187" s="154">
        <v>43826</v>
      </c>
      <c r="H3187" s="155">
        <v>1.0471999999999999</v>
      </c>
      <c r="I3187" s="156">
        <v>3.8371066207928801</v>
      </c>
      <c r="J3187" s="152" t="s">
        <v>19742</v>
      </c>
      <c r="K3187" s="156">
        <v>0.25837320574163197</v>
      </c>
      <c r="L3187" s="156">
        <v>0.48916171110684198</v>
      </c>
      <c r="M3187" s="185">
        <v>0.79852160216516499</v>
      </c>
      <c r="N3187" s="156">
        <v>1.76783230042784</v>
      </c>
      <c r="O3187" s="156">
        <v>3.8371066207928801</v>
      </c>
      <c r="P3187" s="152" t="s">
        <v>19742</v>
      </c>
      <c r="Q3187" s="157">
        <v>0</v>
      </c>
      <c r="R3187" s="152"/>
      <c r="S3187" s="157">
        <v>0</v>
      </c>
      <c r="T3187" s="152"/>
      <c r="U3187" s="156">
        <v>12.097089950000001</v>
      </c>
      <c r="V3187" s="152" t="s">
        <v>174</v>
      </c>
      <c r="W3187" s="152" t="s">
        <v>95</v>
      </c>
      <c r="X3187" s="155">
        <v>14.5844133662</v>
      </c>
      <c r="Y3187" s="152" t="s">
        <v>159</v>
      </c>
      <c r="Z3187" s="154">
        <v>43119</v>
      </c>
      <c r="AA3187" s="153" t="s">
        <v>4326</v>
      </c>
      <c r="AB3187" s="152" t="s">
        <v>1171</v>
      </c>
      <c r="AC3187" s="152" t="s">
        <v>176</v>
      </c>
      <c r="AD3187" s="152" t="s">
        <v>165</v>
      </c>
    </row>
    <row r="3188" spans="1:30">
      <c r="A3188" s="189" t="s">
        <v>2564</v>
      </c>
      <c r="B3188" s="189" t="s">
        <v>2565</v>
      </c>
      <c r="C3188" s="154">
        <v>43830</v>
      </c>
      <c r="D3188" s="155">
        <v>1.0753999999999999</v>
      </c>
      <c r="E3188" s="155">
        <v>1.1255999999999999</v>
      </c>
      <c r="F3188" s="156">
        <v>1.8601190476189199E-2</v>
      </c>
      <c r="G3188" s="154">
        <v>43829</v>
      </c>
      <c r="H3188" s="155">
        <v>1.0751999999999999</v>
      </c>
      <c r="I3188" s="156">
        <v>3.8370456146822698</v>
      </c>
      <c r="J3188" s="152" t="s">
        <v>19743</v>
      </c>
      <c r="K3188" s="156">
        <v>0.111711040774522</v>
      </c>
      <c r="L3188" s="156">
        <v>0.54225878833206898</v>
      </c>
      <c r="M3188" s="185">
        <v>1.00521087288059</v>
      </c>
      <c r="N3188" s="156">
        <v>2.0118769230769198</v>
      </c>
      <c r="O3188" s="156">
        <v>3.8370456146822698</v>
      </c>
      <c r="P3188" s="152" t="s">
        <v>19743</v>
      </c>
      <c r="Q3188" s="156">
        <v>11.3324518540492</v>
      </c>
      <c r="R3188" s="152" t="s">
        <v>19744</v>
      </c>
      <c r="S3188" s="157">
        <v>0</v>
      </c>
      <c r="T3188" s="152"/>
      <c r="U3188" s="156">
        <v>12.59050856</v>
      </c>
      <c r="V3188" s="152" t="s">
        <v>163</v>
      </c>
      <c r="W3188" s="152" t="s">
        <v>95</v>
      </c>
      <c r="X3188" s="155">
        <v>5.5874175763</v>
      </c>
      <c r="Y3188" s="152" t="s">
        <v>159</v>
      </c>
      <c r="Z3188" s="154">
        <v>42755</v>
      </c>
      <c r="AA3188" s="153" t="s">
        <v>4326</v>
      </c>
      <c r="AB3188" s="152" t="s">
        <v>1376</v>
      </c>
      <c r="AC3188" s="152" t="s">
        <v>195</v>
      </c>
      <c r="AD3188" s="152" t="s">
        <v>165</v>
      </c>
    </row>
    <row r="3189" spans="1:30">
      <c r="A3189" s="189" t="s">
        <v>2426</v>
      </c>
      <c r="B3189" s="189" t="s">
        <v>2427</v>
      </c>
      <c r="C3189" s="154">
        <v>43830</v>
      </c>
      <c r="D3189" s="155">
        <v>1.0396000000000001</v>
      </c>
      <c r="E3189" s="155">
        <v>1.0396000000000001</v>
      </c>
      <c r="F3189" s="156">
        <v>3.8491147036198797E-2</v>
      </c>
      <c r="G3189" s="154">
        <v>43829</v>
      </c>
      <c r="H3189" s="155">
        <v>1.0391999999999999</v>
      </c>
      <c r="I3189" s="156">
        <v>3.8353975229724302</v>
      </c>
      <c r="J3189" s="152" t="s">
        <v>19745</v>
      </c>
      <c r="K3189" s="156">
        <v>0.16379227285865999</v>
      </c>
      <c r="L3189" s="156">
        <v>0.41533854921278601</v>
      </c>
      <c r="M3189" s="185">
        <v>0.84392278591523495</v>
      </c>
      <c r="N3189" s="156">
        <v>2.0115788440781301</v>
      </c>
      <c r="O3189" s="156">
        <v>3.8353975229724302</v>
      </c>
      <c r="P3189" s="152" t="s">
        <v>19745</v>
      </c>
      <c r="Q3189" s="157">
        <v>0</v>
      </c>
      <c r="R3189" s="152"/>
      <c r="S3189" s="157">
        <v>0</v>
      </c>
      <c r="T3189" s="152"/>
      <c r="U3189" s="156">
        <v>3.9600000000000102</v>
      </c>
      <c r="V3189" s="152" t="s">
        <v>174</v>
      </c>
      <c r="W3189" s="152" t="s">
        <v>95</v>
      </c>
      <c r="X3189" s="155">
        <v>20.587787087700001</v>
      </c>
      <c r="Y3189" s="152" t="s">
        <v>159</v>
      </c>
      <c r="Z3189" s="154">
        <v>43453</v>
      </c>
      <c r="AA3189" s="153" t="s">
        <v>4326</v>
      </c>
      <c r="AB3189" s="152" t="s">
        <v>2428</v>
      </c>
      <c r="AC3189" s="152" t="s">
        <v>200</v>
      </c>
      <c r="AD3189" s="152" t="s">
        <v>170</v>
      </c>
    </row>
    <row r="3190" spans="1:30">
      <c r="A3190" s="189" t="s">
        <v>2649</v>
      </c>
      <c r="B3190" s="189" t="s">
        <v>2650</v>
      </c>
      <c r="C3190" s="154">
        <v>43830</v>
      </c>
      <c r="D3190" s="155">
        <v>1.0430999999999999</v>
      </c>
      <c r="E3190" s="155">
        <v>1.0730999999999999</v>
      </c>
      <c r="F3190" s="156">
        <v>2.8768699654770701E-2</v>
      </c>
      <c r="G3190" s="154">
        <v>43829</v>
      </c>
      <c r="H3190" s="155">
        <v>1.0427999999999999</v>
      </c>
      <c r="I3190" s="156">
        <v>3.8350762715156899</v>
      </c>
      <c r="J3190" s="152" t="s">
        <v>19746</v>
      </c>
      <c r="K3190" s="156">
        <v>0.1824817518248</v>
      </c>
      <c r="L3190" s="156">
        <v>0.62704997105921501</v>
      </c>
      <c r="M3190" s="185">
        <v>1.1033500291118601</v>
      </c>
      <c r="N3190" s="156">
        <v>2.0887816299689401</v>
      </c>
      <c r="O3190" s="156">
        <v>3.8350762715156899</v>
      </c>
      <c r="P3190" s="152" t="s">
        <v>19746</v>
      </c>
      <c r="Q3190" s="157">
        <v>0</v>
      </c>
      <c r="R3190" s="152"/>
      <c r="S3190" s="157">
        <v>0</v>
      </c>
      <c r="T3190" s="152"/>
      <c r="U3190" s="156">
        <v>7.3574166499999798</v>
      </c>
      <c r="V3190" s="152" t="s">
        <v>157</v>
      </c>
      <c r="W3190" s="152" t="s">
        <v>95</v>
      </c>
      <c r="X3190" s="155">
        <v>56.054478500199998</v>
      </c>
      <c r="Y3190" s="152" t="s">
        <v>159</v>
      </c>
      <c r="Z3190" s="154">
        <v>43266</v>
      </c>
      <c r="AA3190" s="153" t="s">
        <v>4326</v>
      </c>
      <c r="AB3190" s="152" t="s">
        <v>2651</v>
      </c>
      <c r="AC3190" s="152" t="s">
        <v>347</v>
      </c>
      <c r="AD3190" s="152" t="s">
        <v>532</v>
      </c>
    </row>
    <row r="3191" spans="1:30">
      <c r="A3191" s="189" t="s">
        <v>2533</v>
      </c>
      <c r="B3191" s="189" t="s">
        <v>2534</v>
      </c>
      <c r="C3191" s="154">
        <v>43830</v>
      </c>
      <c r="D3191" s="155">
        <v>1.0141</v>
      </c>
      <c r="E3191" s="155">
        <v>1.0641</v>
      </c>
      <c r="F3191" s="156">
        <v>7.89499654593733E-2</v>
      </c>
      <c r="G3191" s="154">
        <v>43826</v>
      </c>
      <c r="H3191" s="155">
        <v>1.0133000000000001</v>
      </c>
      <c r="I3191" s="156">
        <v>3.83304455059465</v>
      </c>
      <c r="J3191" s="152" t="s">
        <v>19747</v>
      </c>
      <c r="K3191" s="156">
        <v>0.34632891351671702</v>
      </c>
      <c r="L3191" s="156">
        <v>0.51538637986821401</v>
      </c>
      <c r="M3191" s="185">
        <v>0.90161962891874603</v>
      </c>
      <c r="N3191" s="156">
        <v>1.9263400993483299</v>
      </c>
      <c r="O3191" s="156">
        <v>3.83304455059465</v>
      </c>
      <c r="P3191" s="152" t="s">
        <v>19747</v>
      </c>
      <c r="Q3191" s="157">
        <v>0</v>
      </c>
      <c r="R3191" s="152"/>
      <c r="S3191" s="157">
        <v>0</v>
      </c>
      <c r="T3191" s="152"/>
      <c r="U3191" s="156">
        <v>6.5119370999999999</v>
      </c>
      <c r="V3191" s="152" t="s">
        <v>174</v>
      </c>
      <c r="W3191" s="152" t="s">
        <v>95</v>
      </c>
      <c r="X3191" s="155">
        <v>20.686514745</v>
      </c>
      <c r="Y3191" s="152" t="s">
        <v>159</v>
      </c>
      <c r="Z3191" s="154">
        <v>43321</v>
      </c>
      <c r="AA3191" s="153" t="s">
        <v>4326</v>
      </c>
      <c r="AB3191" s="152" t="s">
        <v>1171</v>
      </c>
      <c r="AC3191" s="152" t="s">
        <v>176</v>
      </c>
      <c r="AD3191" s="152" t="s">
        <v>170</v>
      </c>
    </row>
    <row r="3192" spans="1:30">
      <c r="A3192" s="189" t="s">
        <v>2699</v>
      </c>
      <c r="B3192" s="189" t="s">
        <v>2700</v>
      </c>
      <c r="C3192" s="154">
        <v>43830</v>
      </c>
      <c r="D3192" s="155">
        <v>1.0219</v>
      </c>
      <c r="E3192" s="155">
        <v>1.0569</v>
      </c>
      <c r="F3192" s="156">
        <v>2.9365700861408401E-2</v>
      </c>
      <c r="G3192" s="154">
        <v>43829</v>
      </c>
      <c r="H3192" s="155">
        <v>1.0216000000000001</v>
      </c>
      <c r="I3192" s="156">
        <v>3.8304580265095902</v>
      </c>
      <c r="J3192" s="152" t="s">
        <v>19748</v>
      </c>
      <c r="K3192" s="156">
        <v>0.16663399333465301</v>
      </c>
      <c r="L3192" s="156">
        <v>0.69541325869564297</v>
      </c>
      <c r="M3192" s="185">
        <v>1.25858824927083</v>
      </c>
      <c r="N3192" s="156">
        <v>2.23379313663572</v>
      </c>
      <c r="O3192" s="156">
        <v>3.8304580265095902</v>
      </c>
      <c r="P3192" s="152" t="s">
        <v>19748</v>
      </c>
      <c r="Q3192" s="157">
        <v>0</v>
      </c>
      <c r="R3192" s="152"/>
      <c r="S3192" s="157">
        <v>0</v>
      </c>
      <c r="T3192" s="152"/>
      <c r="U3192" s="156">
        <v>5.75132150000002</v>
      </c>
      <c r="V3192" s="152" t="s">
        <v>157</v>
      </c>
      <c r="W3192" s="152" t="s">
        <v>95</v>
      </c>
      <c r="X3192" s="155">
        <v>36.546757506500001</v>
      </c>
      <c r="Y3192" s="152" t="s">
        <v>159</v>
      </c>
      <c r="Z3192" s="154">
        <v>43342</v>
      </c>
      <c r="AA3192" s="153" t="s">
        <v>4326</v>
      </c>
      <c r="AB3192" s="152" t="s">
        <v>5903</v>
      </c>
      <c r="AC3192" s="152" t="s">
        <v>433</v>
      </c>
      <c r="AD3192" s="152" t="s">
        <v>532</v>
      </c>
    </row>
    <row r="3193" spans="1:30">
      <c r="A3193" s="189" t="s">
        <v>2601</v>
      </c>
      <c r="B3193" s="189" t="s">
        <v>2602</v>
      </c>
      <c r="C3193" s="154">
        <v>43830</v>
      </c>
      <c r="D3193" s="155">
        <v>1.0192000000000001</v>
      </c>
      <c r="E3193" s="155">
        <v>1.1236999999999999</v>
      </c>
      <c r="F3193" s="156">
        <v>3.9261876717728697E-2</v>
      </c>
      <c r="G3193" s="154">
        <v>43829</v>
      </c>
      <c r="H3193" s="155">
        <v>1.0187999999999999</v>
      </c>
      <c r="I3193" s="156">
        <v>3.8287204182174102</v>
      </c>
      <c r="J3193" s="152" t="s">
        <v>19749</v>
      </c>
      <c r="K3193" s="156">
        <v>0.17692156477295001</v>
      </c>
      <c r="L3193" s="156">
        <v>0.56240749876665297</v>
      </c>
      <c r="M3193" s="185">
        <v>0.89087902192355795</v>
      </c>
      <c r="N3193" s="156">
        <v>1.92103619836574</v>
      </c>
      <c r="O3193" s="156">
        <v>3.8287204182174102</v>
      </c>
      <c r="P3193" s="152" t="s">
        <v>19749</v>
      </c>
      <c r="Q3193" s="156">
        <v>9.7308358153716998</v>
      </c>
      <c r="R3193" s="152" t="s">
        <v>19750</v>
      </c>
      <c r="S3193" s="156">
        <v>12.7093288649511</v>
      </c>
      <c r="T3193" s="152" t="s">
        <v>19751</v>
      </c>
      <c r="U3193" s="156">
        <v>13.00237312</v>
      </c>
      <c r="V3193" s="152" t="s">
        <v>157</v>
      </c>
      <c r="W3193" s="152" t="s">
        <v>186</v>
      </c>
      <c r="X3193" s="155">
        <v>17.042475297599999</v>
      </c>
      <c r="Y3193" s="152" t="s">
        <v>159</v>
      </c>
      <c r="Z3193" s="154">
        <v>42709</v>
      </c>
      <c r="AA3193" s="153" t="s">
        <v>4326</v>
      </c>
      <c r="AB3193" s="152" t="s">
        <v>2173</v>
      </c>
      <c r="AC3193" s="152" t="s">
        <v>317</v>
      </c>
      <c r="AD3193" s="152" t="s">
        <v>177</v>
      </c>
    </row>
    <row r="3194" spans="1:30">
      <c r="A3194" s="189" t="s">
        <v>2656</v>
      </c>
      <c r="B3194" s="189" t="s">
        <v>2657</v>
      </c>
      <c r="C3194" s="154">
        <v>43830</v>
      </c>
      <c r="D3194" s="155">
        <v>1.1117999999999999</v>
      </c>
      <c r="E3194" s="155">
        <v>1.2587999999999999</v>
      </c>
      <c r="F3194" s="156">
        <v>4.49923513002774E-2</v>
      </c>
      <c r="G3194" s="154">
        <v>43829</v>
      </c>
      <c r="H3194" s="155">
        <v>1.1113</v>
      </c>
      <c r="I3194" s="156">
        <v>3.8286007816073</v>
      </c>
      <c r="J3194" s="152" t="s">
        <v>19752</v>
      </c>
      <c r="K3194" s="156">
        <v>0.162162162162133</v>
      </c>
      <c r="L3194" s="156">
        <v>0.63359884141926004</v>
      </c>
      <c r="M3194" s="185">
        <v>1.1095150679993899</v>
      </c>
      <c r="N3194" s="156">
        <v>2.2371332375230502</v>
      </c>
      <c r="O3194" s="156">
        <v>3.8286007816073</v>
      </c>
      <c r="P3194" s="152" t="s">
        <v>19752</v>
      </c>
      <c r="Q3194" s="156">
        <v>10.045770830115799</v>
      </c>
      <c r="R3194" s="152" t="s">
        <v>19753</v>
      </c>
      <c r="S3194" s="157">
        <v>0</v>
      </c>
      <c r="T3194" s="152"/>
      <c r="U3194" s="156">
        <v>14.00741858</v>
      </c>
      <c r="V3194" s="152" t="s">
        <v>157</v>
      </c>
      <c r="W3194" s="152" t="s">
        <v>95</v>
      </c>
      <c r="X3194" s="155">
        <v>123.3662975941</v>
      </c>
      <c r="Y3194" s="152" t="s">
        <v>159</v>
      </c>
      <c r="Z3194" s="154">
        <v>42748</v>
      </c>
      <c r="AA3194" s="153" t="s">
        <v>4326</v>
      </c>
      <c r="AB3194" s="152" t="s">
        <v>5909</v>
      </c>
      <c r="AC3194" s="152" t="s">
        <v>248</v>
      </c>
      <c r="AD3194" s="152" t="s">
        <v>272</v>
      </c>
    </row>
    <row r="3195" spans="1:30">
      <c r="A3195" s="189" t="s">
        <v>1032</v>
      </c>
      <c r="B3195" s="189" t="s">
        <v>6452</v>
      </c>
      <c r="C3195" s="154">
        <v>43830</v>
      </c>
      <c r="D3195" s="155">
        <v>1.0350999999999999</v>
      </c>
      <c r="E3195" s="155">
        <v>1.0450999999999999</v>
      </c>
      <c r="F3195" s="156">
        <v>3.8658548371506202E-2</v>
      </c>
      <c r="G3195" s="154">
        <v>43829</v>
      </c>
      <c r="H3195" s="155">
        <v>1.0347</v>
      </c>
      <c r="I3195" s="156">
        <v>3.8214860462806701</v>
      </c>
      <c r="J3195" s="152" t="s">
        <v>998</v>
      </c>
      <c r="K3195" s="156">
        <v>0.183894696089828</v>
      </c>
      <c r="L3195" s="156">
        <v>0.58303371878340904</v>
      </c>
      <c r="M3195" s="185">
        <v>1.0248401777780201</v>
      </c>
      <c r="N3195" s="156">
        <v>2.05072586626377</v>
      </c>
      <c r="O3195" s="156">
        <v>3.8214860462806701</v>
      </c>
      <c r="P3195" s="152" t="s">
        <v>998</v>
      </c>
      <c r="Q3195" s="157">
        <v>0</v>
      </c>
      <c r="R3195" s="152"/>
      <c r="S3195" s="157">
        <v>0</v>
      </c>
      <c r="T3195" s="152"/>
      <c r="U3195" s="156">
        <v>4.5378543000000002</v>
      </c>
      <c r="V3195" s="152" t="s">
        <v>157</v>
      </c>
      <c r="W3195" s="152" t="s">
        <v>95</v>
      </c>
      <c r="X3195" s="155">
        <v>8.5475983539999998</v>
      </c>
      <c r="Y3195" s="152" t="s">
        <v>159</v>
      </c>
      <c r="Z3195" s="154">
        <v>43404</v>
      </c>
      <c r="AA3195" s="153" t="s">
        <v>4326</v>
      </c>
      <c r="AB3195" s="152" t="s">
        <v>1034</v>
      </c>
      <c r="AC3195" s="152" t="s">
        <v>555</v>
      </c>
      <c r="AD3195" s="152" t="s">
        <v>221</v>
      </c>
    </row>
    <row r="3196" spans="1:30">
      <c r="A3196" s="189" t="s">
        <v>2399</v>
      </c>
      <c r="B3196" s="189" t="s">
        <v>2400</v>
      </c>
      <c r="C3196" s="154">
        <v>43830</v>
      </c>
      <c r="D3196" s="155">
        <v>1.1633</v>
      </c>
      <c r="E3196" s="155">
        <v>1.3973</v>
      </c>
      <c r="F3196" s="156">
        <v>3.4396766703919002E-2</v>
      </c>
      <c r="G3196" s="154">
        <v>43829</v>
      </c>
      <c r="H3196" s="155">
        <v>1.1629</v>
      </c>
      <c r="I3196" s="156">
        <v>3.8197233377956299</v>
      </c>
      <c r="J3196" s="152" t="s">
        <v>19754</v>
      </c>
      <c r="K3196" s="156">
        <v>0.12049229709959</v>
      </c>
      <c r="L3196" s="156">
        <v>0.37967037708171703</v>
      </c>
      <c r="M3196" s="185">
        <v>0.98966924212171403</v>
      </c>
      <c r="N3196" s="156">
        <v>2.3041069387037201</v>
      </c>
      <c r="O3196" s="156">
        <v>3.8197233377956299</v>
      </c>
      <c r="P3196" s="152" t="s">
        <v>19754</v>
      </c>
      <c r="Q3196" s="156">
        <v>10.3263879527422</v>
      </c>
      <c r="R3196" s="152" t="s">
        <v>19755</v>
      </c>
      <c r="S3196" s="157">
        <v>0</v>
      </c>
      <c r="T3196" s="152"/>
      <c r="U3196" s="156">
        <v>11.08421498</v>
      </c>
      <c r="V3196" s="152" t="s">
        <v>157</v>
      </c>
      <c r="W3196" s="152" t="s">
        <v>95</v>
      </c>
      <c r="X3196" s="155">
        <v>3.6827999699</v>
      </c>
      <c r="Y3196" s="152" t="s">
        <v>159</v>
      </c>
      <c r="Z3196" s="154">
        <v>42965</v>
      </c>
      <c r="AA3196" s="153" t="s">
        <v>4326</v>
      </c>
      <c r="AB3196" s="152" t="s">
        <v>824</v>
      </c>
      <c r="AC3196" s="152" t="s">
        <v>236</v>
      </c>
      <c r="AD3196" s="152" t="s">
        <v>181</v>
      </c>
    </row>
    <row r="3197" spans="1:30">
      <c r="A3197" s="189" t="s">
        <v>19756</v>
      </c>
      <c r="B3197" s="189" t="s">
        <v>19757</v>
      </c>
      <c r="C3197" s="154">
        <v>43830</v>
      </c>
      <c r="D3197" s="155">
        <v>1.196</v>
      </c>
      <c r="E3197" s="155">
        <v>1.3220000000000001</v>
      </c>
      <c r="F3197" s="156">
        <v>0.33557046979865601</v>
      </c>
      <c r="G3197" s="154">
        <v>43829</v>
      </c>
      <c r="H3197" s="155">
        <v>1.1919999999999999</v>
      </c>
      <c r="I3197" s="156">
        <v>3.8194444444444402</v>
      </c>
      <c r="J3197" s="152" t="s">
        <v>19758</v>
      </c>
      <c r="K3197" s="156">
        <v>0.75821398483570801</v>
      </c>
      <c r="L3197" s="156">
        <v>2.2222222222222099</v>
      </c>
      <c r="M3197" s="185">
        <v>2.92598967297763</v>
      </c>
      <c r="N3197" s="156">
        <v>4.0905134899912898</v>
      </c>
      <c r="O3197" s="156">
        <v>3.8194444444444402</v>
      </c>
      <c r="P3197" s="152" t="s">
        <v>19758</v>
      </c>
      <c r="Q3197" s="156">
        <v>6.7857142857142696</v>
      </c>
      <c r="R3197" s="152" t="s">
        <v>19759</v>
      </c>
      <c r="S3197" s="156">
        <v>7.7477477477477299</v>
      </c>
      <c r="T3197" s="152" t="s">
        <v>19760</v>
      </c>
      <c r="U3197" s="156">
        <v>33.312139999999999</v>
      </c>
      <c r="V3197" s="152" t="s">
        <v>174</v>
      </c>
      <c r="W3197" s="152" t="s">
        <v>158</v>
      </c>
      <c r="X3197" s="155">
        <v>1.10406718E-2</v>
      </c>
      <c r="Y3197" s="152" t="s">
        <v>159</v>
      </c>
      <c r="Z3197" s="154">
        <v>41605</v>
      </c>
      <c r="AA3197" s="153" t="s">
        <v>4326</v>
      </c>
      <c r="AB3197" s="152" t="s">
        <v>626</v>
      </c>
      <c r="AC3197" s="152" t="s">
        <v>270</v>
      </c>
      <c r="AD3197" s="152" t="s">
        <v>185</v>
      </c>
    </row>
    <row r="3198" spans="1:30">
      <c r="A3198" s="189" t="s">
        <v>2387</v>
      </c>
      <c r="B3198" s="189" t="s">
        <v>2388</v>
      </c>
      <c r="C3198" s="154">
        <v>43830</v>
      </c>
      <c r="D3198" s="155">
        <v>1.0055000000000001</v>
      </c>
      <c r="E3198" s="155">
        <v>1.0934999999999999</v>
      </c>
      <c r="F3198" s="156">
        <v>1.9956889593430002E-2</v>
      </c>
      <c r="G3198" s="154">
        <v>43829</v>
      </c>
      <c r="H3198" s="155">
        <v>1.0563</v>
      </c>
      <c r="I3198" s="156">
        <v>3.8169688863593301</v>
      </c>
      <c r="J3198" s="152" t="s">
        <v>19761</v>
      </c>
      <c r="K3198" s="156">
        <v>0.124223334417688</v>
      </c>
      <c r="L3198" s="156">
        <v>0.371537585481231</v>
      </c>
      <c r="M3198" s="185">
        <v>0.76398438416758196</v>
      </c>
      <c r="N3198" s="156">
        <v>1.8421415334487301</v>
      </c>
      <c r="O3198" s="156">
        <v>3.8169688863593301</v>
      </c>
      <c r="P3198" s="152" t="s">
        <v>19761</v>
      </c>
      <c r="Q3198" s="157">
        <v>0</v>
      </c>
      <c r="R3198" s="152"/>
      <c r="S3198" s="157">
        <v>0</v>
      </c>
      <c r="T3198" s="152"/>
      <c r="U3198" s="156">
        <v>9.4438486000000008</v>
      </c>
      <c r="V3198" s="152" t="s">
        <v>174</v>
      </c>
      <c r="W3198" s="152" t="s">
        <v>95</v>
      </c>
      <c r="X3198" s="155">
        <v>104.95248388340001</v>
      </c>
      <c r="Y3198" s="152" t="s">
        <v>159</v>
      </c>
      <c r="Z3198" s="154">
        <v>43117</v>
      </c>
      <c r="AA3198" s="153" t="s">
        <v>4326</v>
      </c>
      <c r="AB3198" s="152" t="s">
        <v>1399</v>
      </c>
      <c r="AC3198" s="152" t="s">
        <v>215</v>
      </c>
      <c r="AD3198" s="152" t="s">
        <v>183</v>
      </c>
    </row>
    <row r="3199" spans="1:30">
      <c r="A3199" s="189" t="s">
        <v>2429</v>
      </c>
      <c r="B3199" s="189" t="s">
        <v>2430</v>
      </c>
      <c r="C3199" s="154">
        <v>43830</v>
      </c>
      <c r="D3199" s="155">
        <v>1.018</v>
      </c>
      <c r="E3199" s="155">
        <v>1.1359999999999999</v>
      </c>
      <c r="F3199" s="156">
        <v>9.8328416912501604E-2</v>
      </c>
      <c r="G3199" s="154">
        <v>43829</v>
      </c>
      <c r="H3199" s="155">
        <v>1.0169999999999999</v>
      </c>
      <c r="I3199" s="156">
        <v>3.8135371315983901</v>
      </c>
      <c r="J3199" s="152" t="s">
        <v>19762</v>
      </c>
      <c r="K3199" s="156">
        <v>0.19685039370077601</v>
      </c>
      <c r="L3199" s="156">
        <v>0.39447731755423798</v>
      </c>
      <c r="M3199" s="185">
        <v>1.0923913110525201</v>
      </c>
      <c r="N3199" s="156">
        <v>1.9941078316348899</v>
      </c>
      <c r="O3199" s="156">
        <v>3.8135371315983901</v>
      </c>
      <c r="P3199" s="152" t="s">
        <v>19762</v>
      </c>
      <c r="Q3199" s="156">
        <v>11.4786315529437</v>
      </c>
      <c r="R3199" s="152" t="s">
        <v>19763</v>
      </c>
      <c r="S3199" s="156">
        <v>12.921926357354399</v>
      </c>
      <c r="T3199" s="152" t="s">
        <v>19764</v>
      </c>
      <c r="U3199" s="156">
        <v>14.389911400000001</v>
      </c>
      <c r="V3199" s="152" t="s">
        <v>163</v>
      </c>
      <c r="W3199" s="152" t="s">
        <v>189</v>
      </c>
      <c r="X3199" s="155">
        <v>54.3447284927</v>
      </c>
      <c r="Y3199" s="152" t="s">
        <v>159</v>
      </c>
      <c r="Z3199" s="154">
        <v>42488</v>
      </c>
      <c r="AA3199" s="153" t="s">
        <v>4326</v>
      </c>
      <c r="AB3199" s="152" t="s">
        <v>1018</v>
      </c>
      <c r="AC3199" s="152" t="s">
        <v>195</v>
      </c>
      <c r="AD3199" s="152" t="s">
        <v>229</v>
      </c>
    </row>
    <row r="3200" spans="1:30">
      <c r="A3200" s="189" t="s">
        <v>2568</v>
      </c>
      <c r="B3200" s="189" t="s">
        <v>2569</v>
      </c>
      <c r="C3200" s="154">
        <v>43830</v>
      </c>
      <c r="D3200" s="155">
        <v>1.0349999999999999</v>
      </c>
      <c r="E3200" s="155">
        <v>1.0780000000000001</v>
      </c>
      <c r="F3200" s="156">
        <v>2.8993911278631899E-2</v>
      </c>
      <c r="G3200" s="154">
        <v>43829</v>
      </c>
      <c r="H3200" s="155">
        <v>1.0347</v>
      </c>
      <c r="I3200" s="156">
        <v>3.8132682316721001</v>
      </c>
      <c r="J3200" s="152" t="s">
        <v>19765</v>
      </c>
      <c r="K3200" s="156">
        <v>0.106393268207752</v>
      </c>
      <c r="L3200" s="156">
        <v>0.52447552447551105</v>
      </c>
      <c r="M3200" s="185">
        <v>1.14336942013139</v>
      </c>
      <c r="N3200" s="156">
        <v>2.0397774085420401</v>
      </c>
      <c r="O3200" s="156">
        <v>3.8132682316721001</v>
      </c>
      <c r="P3200" s="152" t="s">
        <v>19765</v>
      </c>
      <c r="Q3200" s="157">
        <v>0</v>
      </c>
      <c r="R3200" s="152"/>
      <c r="S3200" s="157">
        <v>0</v>
      </c>
      <c r="T3200" s="152"/>
      <c r="U3200" s="156">
        <v>7.903511</v>
      </c>
      <c r="V3200" s="152" t="s">
        <v>157</v>
      </c>
      <c r="W3200" s="152" t="s">
        <v>95</v>
      </c>
      <c r="X3200" s="155">
        <v>9.9987002089000008</v>
      </c>
      <c r="Y3200" s="152" t="s">
        <v>159</v>
      </c>
      <c r="Z3200" s="154">
        <v>43258</v>
      </c>
      <c r="AA3200" s="153" t="s">
        <v>4326</v>
      </c>
      <c r="AB3200" s="152" t="s">
        <v>5917</v>
      </c>
      <c r="AC3200" s="152" t="s">
        <v>193</v>
      </c>
      <c r="AD3200" s="152" t="s">
        <v>272</v>
      </c>
    </row>
    <row r="3201" spans="1:30">
      <c r="A3201" s="189" t="s">
        <v>2716</v>
      </c>
      <c r="B3201" s="189" t="s">
        <v>2717</v>
      </c>
      <c r="C3201" s="154">
        <v>43830</v>
      </c>
      <c r="D3201" s="155">
        <v>1.0353000000000001</v>
      </c>
      <c r="E3201" s="155">
        <v>1.0803</v>
      </c>
      <c r="F3201" s="156">
        <v>3.8651077398794503E-2</v>
      </c>
      <c r="G3201" s="154">
        <v>43829</v>
      </c>
      <c r="H3201" s="155">
        <v>1.0348999999999999</v>
      </c>
      <c r="I3201" s="156">
        <v>3.8131049647235602</v>
      </c>
      <c r="J3201" s="152" t="s">
        <v>19766</v>
      </c>
      <c r="K3201" s="156">
        <v>0.18385910586413801</v>
      </c>
      <c r="L3201" s="156">
        <v>0.68931064138227405</v>
      </c>
      <c r="M3201" s="185">
        <v>1.12980341829171</v>
      </c>
      <c r="N3201" s="156">
        <v>2.1626522403973998</v>
      </c>
      <c r="O3201" s="156">
        <v>3.8131049647235602</v>
      </c>
      <c r="P3201" s="152" t="s">
        <v>19766</v>
      </c>
      <c r="Q3201" s="157">
        <v>0</v>
      </c>
      <c r="R3201" s="152"/>
      <c r="S3201" s="157">
        <v>0</v>
      </c>
      <c r="T3201" s="152"/>
      <c r="U3201" s="156">
        <v>8.1558239300000093</v>
      </c>
      <c r="V3201" s="152" t="s">
        <v>157</v>
      </c>
      <c r="W3201" s="152" t="s">
        <v>95</v>
      </c>
      <c r="X3201" s="155">
        <v>44.089348468899999</v>
      </c>
      <c r="Y3201" s="152" t="s">
        <v>159</v>
      </c>
      <c r="Z3201" s="154">
        <v>43245</v>
      </c>
      <c r="AA3201" s="153" t="s">
        <v>4326</v>
      </c>
      <c r="AB3201" s="152" t="s">
        <v>712</v>
      </c>
      <c r="AC3201" s="152" t="s">
        <v>266</v>
      </c>
      <c r="AD3201" s="152" t="s">
        <v>483</v>
      </c>
    </row>
    <row r="3202" spans="1:30">
      <c r="A3202" s="189" t="s">
        <v>19767</v>
      </c>
      <c r="B3202" s="189" t="s">
        <v>19768</v>
      </c>
      <c r="C3202" s="154">
        <v>43830</v>
      </c>
      <c r="D3202" s="155">
        <v>1.0364</v>
      </c>
      <c r="E3202" s="155">
        <v>1.1314</v>
      </c>
      <c r="F3202" s="156">
        <v>0</v>
      </c>
      <c r="G3202" s="154">
        <v>43829</v>
      </c>
      <c r="H3202" s="155">
        <v>1.0364</v>
      </c>
      <c r="I3202" s="156">
        <v>3.80571429606659</v>
      </c>
      <c r="J3202" s="152" t="s">
        <v>19769</v>
      </c>
      <c r="K3202" s="156">
        <v>1.9301293186634799E-2</v>
      </c>
      <c r="L3202" s="156">
        <v>0.193348801237443</v>
      </c>
      <c r="M3202" s="185">
        <v>0.48988386713204601</v>
      </c>
      <c r="N3202" s="156">
        <v>1.62578669736966</v>
      </c>
      <c r="O3202" s="156">
        <v>3.80571429606659</v>
      </c>
      <c r="P3202" s="152" t="s">
        <v>19769</v>
      </c>
      <c r="Q3202" s="156">
        <v>10.9379487010312</v>
      </c>
      <c r="R3202" s="152" t="s">
        <v>19770</v>
      </c>
      <c r="S3202" s="156">
        <v>13.316377518218999</v>
      </c>
      <c r="T3202" s="152" t="s">
        <v>19771</v>
      </c>
      <c r="U3202" s="156">
        <v>13.509015359999999</v>
      </c>
      <c r="V3202" s="152" t="s">
        <v>157</v>
      </c>
      <c r="W3202" s="152" t="s">
        <v>166</v>
      </c>
      <c r="X3202" s="155">
        <v>7.9145208733999999</v>
      </c>
      <c r="Y3202" s="152" t="s">
        <v>159</v>
      </c>
      <c r="Z3202" s="154">
        <v>42702</v>
      </c>
      <c r="AA3202" s="153" t="s">
        <v>4326</v>
      </c>
      <c r="AB3202" s="152" t="s">
        <v>5552</v>
      </c>
      <c r="AC3202" s="152" t="s">
        <v>188</v>
      </c>
      <c r="AD3202" s="152" t="s">
        <v>162</v>
      </c>
    </row>
    <row r="3203" spans="1:30">
      <c r="A3203" s="189" t="s">
        <v>19772</v>
      </c>
      <c r="B3203" s="189" t="s">
        <v>19773</v>
      </c>
      <c r="C3203" s="154">
        <v>43830</v>
      </c>
      <c r="D3203" s="155">
        <v>1.0092000000000001</v>
      </c>
      <c r="E3203" s="155">
        <v>1.0551999999999999</v>
      </c>
      <c r="F3203" s="156">
        <v>3.9651070578922601E-2</v>
      </c>
      <c r="G3203" s="154">
        <v>43829</v>
      </c>
      <c r="H3203" s="155">
        <v>1.0087999999999999</v>
      </c>
      <c r="I3203" s="156">
        <v>3.8034118269383099</v>
      </c>
      <c r="J3203" s="152" t="s">
        <v>19774</v>
      </c>
      <c r="K3203" s="156">
        <v>0.13891645167692701</v>
      </c>
      <c r="L3203" s="156">
        <v>0.56801195814649197</v>
      </c>
      <c r="M3203" s="185">
        <v>0.978467126139133</v>
      </c>
      <c r="N3203" s="156">
        <v>1.93024353024504</v>
      </c>
      <c r="O3203" s="156">
        <v>3.8034118269383099</v>
      </c>
      <c r="P3203" s="152" t="s">
        <v>19774</v>
      </c>
      <c r="Q3203" s="157">
        <v>0</v>
      </c>
      <c r="R3203" s="152"/>
      <c r="S3203" s="157">
        <v>0</v>
      </c>
      <c r="T3203" s="152"/>
      <c r="U3203" s="156">
        <v>5.6026880000000103</v>
      </c>
      <c r="V3203" s="152" t="s">
        <v>157</v>
      </c>
      <c r="W3203" s="152" t="s">
        <v>95</v>
      </c>
      <c r="X3203" s="155">
        <v>4.8048000000000001E-6</v>
      </c>
      <c r="Y3203" s="152" t="s">
        <v>159</v>
      </c>
      <c r="Z3203" s="154">
        <v>43340</v>
      </c>
      <c r="AA3203" s="153" t="s">
        <v>4326</v>
      </c>
      <c r="AB3203" s="152" t="s">
        <v>5688</v>
      </c>
      <c r="AC3203" s="152" t="s">
        <v>347</v>
      </c>
      <c r="AD3203" s="152" t="s">
        <v>241</v>
      </c>
    </row>
    <row r="3204" spans="1:30">
      <c r="A3204" s="189" t="s">
        <v>2518</v>
      </c>
      <c r="B3204" s="189" t="s">
        <v>2519</v>
      </c>
      <c r="C3204" s="154">
        <v>43830</v>
      </c>
      <c r="D3204" s="155">
        <v>1.0310999999999999</v>
      </c>
      <c r="E3204" s="155">
        <v>1.1011</v>
      </c>
      <c r="F3204" s="156">
        <v>2.91036088474982E-2</v>
      </c>
      <c r="G3204" s="154">
        <v>43829</v>
      </c>
      <c r="H3204" s="155">
        <v>1.0307999999999999</v>
      </c>
      <c r="I3204" s="156">
        <v>3.8029779832295199</v>
      </c>
      <c r="J3204" s="152" t="s">
        <v>19775</v>
      </c>
      <c r="K3204" s="156">
        <v>8.7309828566701206E-2</v>
      </c>
      <c r="L3204" s="156">
        <v>0.47554609632684902</v>
      </c>
      <c r="M3204" s="185">
        <v>1.1918987010650901</v>
      </c>
      <c r="N3204" s="156">
        <v>2.47293549601478</v>
      </c>
      <c r="O3204" s="156">
        <v>3.8029779832295199</v>
      </c>
      <c r="P3204" s="152" t="s">
        <v>19775</v>
      </c>
      <c r="Q3204" s="156">
        <v>10.403206722689101</v>
      </c>
      <c r="R3204" s="152" t="s">
        <v>19776</v>
      </c>
      <c r="S3204" s="157">
        <v>0</v>
      </c>
      <c r="T3204" s="152"/>
      <c r="U3204" s="156">
        <v>10.359045439999999</v>
      </c>
      <c r="V3204" s="152" t="s">
        <v>174</v>
      </c>
      <c r="W3204" s="152" t="s">
        <v>95</v>
      </c>
      <c r="X3204" s="155">
        <v>41.059498906899996</v>
      </c>
      <c r="Y3204" s="152" t="s">
        <v>159</v>
      </c>
      <c r="Z3204" s="154">
        <v>43082</v>
      </c>
      <c r="AA3204" s="153" t="s">
        <v>4326</v>
      </c>
      <c r="AB3204" s="152" t="s">
        <v>1519</v>
      </c>
      <c r="AC3204" s="152" t="s">
        <v>228</v>
      </c>
      <c r="AD3204" s="152" t="s">
        <v>483</v>
      </c>
    </row>
    <row r="3205" spans="1:30">
      <c r="A3205" s="189" t="s">
        <v>2529</v>
      </c>
      <c r="B3205" s="189" t="s">
        <v>2530</v>
      </c>
      <c r="C3205" s="154">
        <v>43830</v>
      </c>
      <c r="D3205" s="155">
        <v>1.0401</v>
      </c>
      <c r="E3205" s="155">
        <v>1.0401</v>
      </c>
      <c r="F3205" s="156">
        <v>2.8851702250429601E-2</v>
      </c>
      <c r="G3205" s="154">
        <v>43829</v>
      </c>
      <c r="H3205" s="155">
        <v>1.0398000000000001</v>
      </c>
      <c r="I3205" s="156">
        <v>3.80239520958084</v>
      </c>
      <c r="J3205" s="152" t="s">
        <v>19777</v>
      </c>
      <c r="K3205" s="156">
        <v>0.14442518775275001</v>
      </c>
      <c r="L3205" s="156">
        <v>0.48304511641388398</v>
      </c>
      <c r="M3205" s="185">
        <v>1.02962603205439</v>
      </c>
      <c r="N3205" s="156">
        <v>1.97058823529412</v>
      </c>
      <c r="O3205" s="156">
        <v>3.80239520958084</v>
      </c>
      <c r="P3205" s="152" t="s">
        <v>19777</v>
      </c>
      <c r="Q3205" s="157">
        <v>0</v>
      </c>
      <c r="R3205" s="152"/>
      <c r="S3205" s="157">
        <v>0</v>
      </c>
      <c r="T3205" s="152"/>
      <c r="U3205" s="156">
        <v>4.01</v>
      </c>
      <c r="V3205" s="152" t="s">
        <v>157</v>
      </c>
      <c r="W3205" s="152" t="s">
        <v>95</v>
      </c>
      <c r="X3205" s="155">
        <v>17.9162467158</v>
      </c>
      <c r="Y3205" s="152" t="s">
        <v>159</v>
      </c>
      <c r="Z3205" s="154">
        <v>43441</v>
      </c>
      <c r="AA3205" s="153" t="s">
        <v>4326</v>
      </c>
      <c r="AB3205" s="152" t="s">
        <v>2213</v>
      </c>
      <c r="AC3205" s="152" t="s">
        <v>248</v>
      </c>
      <c r="AD3205" s="152" t="s">
        <v>207</v>
      </c>
    </row>
    <row r="3206" spans="1:30">
      <c r="A3206" s="189" t="s">
        <v>19778</v>
      </c>
      <c r="B3206" s="189" t="s">
        <v>19779</v>
      </c>
      <c r="C3206" s="154">
        <v>43830</v>
      </c>
      <c r="D3206" s="155">
        <v>1.0338000000000001</v>
      </c>
      <c r="E3206" s="155">
        <v>1.0412999999999999</v>
      </c>
      <c r="F3206" s="156">
        <v>9.67398664990584E-3</v>
      </c>
      <c r="G3206" s="154">
        <v>43829</v>
      </c>
      <c r="H3206" s="155">
        <v>1.0337000000000001</v>
      </c>
      <c r="I3206" s="156">
        <v>3.8022157065975799</v>
      </c>
      <c r="J3206" s="152" t="s">
        <v>19780</v>
      </c>
      <c r="K3206" s="156">
        <v>0.155008719240469</v>
      </c>
      <c r="L3206" s="156">
        <v>0.45670974638036099</v>
      </c>
      <c r="M3206" s="185">
        <v>0.97678634647150098</v>
      </c>
      <c r="N3206" s="156">
        <v>2.1541836576260098</v>
      </c>
      <c r="O3206" s="156">
        <v>3.8022157065975799</v>
      </c>
      <c r="P3206" s="152" t="s">
        <v>19780</v>
      </c>
      <c r="Q3206" s="157">
        <v>0</v>
      </c>
      <c r="R3206" s="152"/>
      <c r="S3206" s="157">
        <v>0</v>
      </c>
      <c r="T3206" s="152"/>
      <c r="U3206" s="156">
        <v>4.1551432400000099</v>
      </c>
      <c r="V3206" s="152" t="s">
        <v>157</v>
      </c>
      <c r="W3206" s="152" t="s">
        <v>95</v>
      </c>
      <c r="X3206" s="155">
        <v>1.6539E-6</v>
      </c>
      <c r="Y3206" s="152" t="s">
        <v>159</v>
      </c>
      <c r="Z3206" s="154">
        <v>43439</v>
      </c>
      <c r="AA3206" s="153" t="s">
        <v>4326</v>
      </c>
      <c r="AB3206" s="152" t="s">
        <v>1758</v>
      </c>
      <c r="AC3206" s="152" t="s">
        <v>347</v>
      </c>
      <c r="AD3206" s="152" t="s">
        <v>185</v>
      </c>
    </row>
    <row r="3207" spans="1:30">
      <c r="A3207" s="189" t="s">
        <v>2443</v>
      </c>
      <c r="B3207" s="189" t="s">
        <v>2444</v>
      </c>
      <c r="C3207" s="154">
        <v>43830</v>
      </c>
      <c r="D3207" s="155">
        <v>1.0537000000000001</v>
      </c>
      <c r="E3207" s="155">
        <v>1.1298999999999999</v>
      </c>
      <c r="F3207" s="156">
        <v>1.8984337921214602E-2</v>
      </c>
      <c r="G3207" s="154">
        <v>43829</v>
      </c>
      <c r="H3207" s="155">
        <v>1.0535000000000001</v>
      </c>
      <c r="I3207" s="156">
        <v>3.8013571623958202</v>
      </c>
      <c r="J3207" s="152" t="s">
        <v>19781</v>
      </c>
      <c r="K3207" s="156">
        <v>0.14255844896408201</v>
      </c>
      <c r="L3207" s="156">
        <v>0.40019056693662802</v>
      </c>
      <c r="M3207" s="185">
        <v>0.96937084260603701</v>
      </c>
      <c r="N3207" s="156">
        <v>1.9716644394293801</v>
      </c>
      <c r="O3207" s="156">
        <v>3.8013571623958202</v>
      </c>
      <c r="P3207" s="152" t="s">
        <v>19781</v>
      </c>
      <c r="Q3207" s="156">
        <v>10.545660368305001</v>
      </c>
      <c r="R3207" s="152" t="s">
        <v>19782</v>
      </c>
      <c r="S3207" s="156">
        <v>13.3316636127226</v>
      </c>
      <c r="T3207" s="152" t="s">
        <v>19783</v>
      </c>
      <c r="U3207" s="156">
        <v>13.30899728</v>
      </c>
      <c r="V3207" s="152" t="s">
        <v>163</v>
      </c>
      <c r="W3207" s="152" t="s">
        <v>189</v>
      </c>
      <c r="X3207" s="155">
        <v>32.532508893299998</v>
      </c>
      <c r="Y3207" s="152" t="s">
        <v>159</v>
      </c>
      <c r="Z3207" s="154">
        <v>42599</v>
      </c>
      <c r="AA3207" s="153" t="s">
        <v>4326</v>
      </c>
      <c r="AB3207" s="152" t="s">
        <v>1376</v>
      </c>
      <c r="AC3207" s="152" t="s">
        <v>195</v>
      </c>
      <c r="AD3207" s="152" t="s">
        <v>338</v>
      </c>
    </row>
    <row r="3208" spans="1:30">
      <c r="A3208" s="189" t="s">
        <v>2548</v>
      </c>
      <c r="B3208" s="189" t="s">
        <v>2549</v>
      </c>
      <c r="C3208" s="154">
        <v>43830</v>
      </c>
      <c r="D3208" s="155">
        <v>1.028</v>
      </c>
      <c r="E3208" s="155">
        <v>1.1060000000000001</v>
      </c>
      <c r="F3208" s="156">
        <v>0</v>
      </c>
      <c r="G3208" s="154">
        <v>43829</v>
      </c>
      <c r="H3208" s="155">
        <v>1.028</v>
      </c>
      <c r="I3208" s="156">
        <v>3.79725950367513</v>
      </c>
      <c r="J3208" s="152" t="s">
        <v>19784</v>
      </c>
      <c r="K3208" s="156">
        <v>9.7370983446943601E-2</v>
      </c>
      <c r="L3208" s="156">
        <v>0.48875855327469597</v>
      </c>
      <c r="M3208" s="185">
        <v>0.88323941377755699</v>
      </c>
      <c r="N3208" s="156">
        <v>2.18689956524784</v>
      </c>
      <c r="O3208" s="156">
        <v>3.79725950367513</v>
      </c>
      <c r="P3208" s="152" t="s">
        <v>19784</v>
      </c>
      <c r="Q3208" s="156">
        <v>12.940979226069301</v>
      </c>
      <c r="R3208" s="152" t="s">
        <v>19785</v>
      </c>
      <c r="S3208" s="156">
        <v>10.908041600000001</v>
      </c>
      <c r="T3208" s="152" t="s">
        <v>19786</v>
      </c>
      <c r="U3208" s="156">
        <v>10.908041600000001</v>
      </c>
      <c r="V3208" s="152" t="s">
        <v>157</v>
      </c>
      <c r="W3208" s="152" t="s">
        <v>158</v>
      </c>
      <c r="X3208" s="155">
        <v>10.134635514499999</v>
      </c>
      <c r="Y3208" s="152" t="s">
        <v>159</v>
      </c>
      <c r="Z3208" s="154">
        <v>42499</v>
      </c>
      <c r="AA3208" s="153" t="s">
        <v>4326</v>
      </c>
      <c r="AB3208" s="152" t="s">
        <v>1549</v>
      </c>
      <c r="AC3208" s="152" t="s">
        <v>446</v>
      </c>
      <c r="AD3208" s="152" t="s">
        <v>165</v>
      </c>
    </row>
    <row r="3209" spans="1:30">
      <c r="A3209" s="189" t="s">
        <v>19787</v>
      </c>
      <c r="B3209" s="189" t="s">
        <v>19788</v>
      </c>
      <c r="C3209" s="154">
        <v>43830</v>
      </c>
      <c r="D3209" s="155">
        <v>1.0328999999999999</v>
      </c>
      <c r="E3209" s="155">
        <v>1.0589</v>
      </c>
      <c r="F3209" s="156">
        <v>2.9052876234755099E-2</v>
      </c>
      <c r="G3209" s="154">
        <v>43829</v>
      </c>
      <c r="H3209" s="155">
        <v>1.0326</v>
      </c>
      <c r="I3209" s="156">
        <v>3.79683663114682</v>
      </c>
      <c r="J3209" s="152" t="s">
        <v>19789</v>
      </c>
      <c r="K3209" s="156">
        <v>0.12601783637067801</v>
      </c>
      <c r="L3209" s="156">
        <v>0.63257788058118103</v>
      </c>
      <c r="M3209" s="185">
        <v>1.04777925563617</v>
      </c>
      <c r="N3209" s="156">
        <v>1.8689085443537301</v>
      </c>
      <c r="O3209" s="156">
        <v>3.79683663114682</v>
      </c>
      <c r="P3209" s="152" t="s">
        <v>19789</v>
      </c>
      <c r="Q3209" s="157">
        <v>0</v>
      </c>
      <c r="R3209" s="152"/>
      <c r="S3209" s="157">
        <v>0</v>
      </c>
      <c r="T3209" s="152"/>
      <c r="U3209" s="156">
        <v>5.92658053999999</v>
      </c>
      <c r="V3209" s="152" t="s">
        <v>157</v>
      </c>
      <c r="W3209" s="152" t="s">
        <v>95</v>
      </c>
      <c r="X3209" s="155">
        <v>6.3731E-6</v>
      </c>
      <c r="Y3209" s="152" t="s">
        <v>159</v>
      </c>
      <c r="Z3209" s="154">
        <v>43328</v>
      </c>
      <c r="AA3209" s="153" t="s">
        <v>4326</v>
      </c>
      <c r="AB3209" s="152" t="s">
        <v>2314</v>
      </c>
      <c r="AC3209" s="152" t="s">
        <v>347</v>
      </c>
      <c r="AD3209" s="152" t="s">
        <v>221</v>
      </c>
    </row>
    <row r="3210" spans="1:30">
      <c r="A3210" s="189" t="s">
        <v>2467</v>
      </c>
      <c r="B3210" s="189" t="s">
        <v>2468</v>
      </c>
      <c r="C3210" s="154">
        <v>43830</v>
      </c>
      <c r="D3210" s="155">
        <v>1.0105</v>
      </c>
      <c r="E3210" s="155">
        <v>1.0665</v>
      </c>
      <c r="F3210" s="156">
        <v>1.9796100168255299E-2</v>
      </c>
      <c r="G3210" s="154">
        <v>43829</v>
      </c>
      <c r="H3210" s="155">
        <v>1.0103</v>
      </c>
      <c r="I3210" s="156">
        <v>3.7964664245454198</v>
      </c>
      <c r="J3210" s="152" t="s">
        <v>19790</v>
      </c>
      <c r="K3210" s="156">
        <v>0.108975629086564</v>
      </c>
      <c r="L3210" s="156">
        <v>0.42741185035110801</v>
      </c>
      <c r="M3210" s="185">
        <v>0.701878728467349</v>
      </c>
      <c r="N3210" s="156">
        <v>1.93577526624698</v>
      </c>
      <c r="O3210" s="156">
        <v>3.7964664245454198</v>
      </c>
      <c r="P3210" s="152" t="s">
        <v>19790</v>
      </c>
      <c r="Q3210" s="157">
        <v>0</v>
      </c>
      <c r="R3210" s="152"/>
      <c r="S3210" s="157">
        <v>0</v>
      </c>
      <c r="T3210" s="152"/>
      <c r="U3210" s="156">
        <v>6.7957029999999898</v>
      </c>
      <c r="V3210" s="152" t="s">
        <v>157</v>
      </c>
      <c r="W3210" s="152" t="s">
        <v>95</v>
      </c>
      <c r="X3210" s="155">
        <v>21.330771275899998</v>
      </c>
      <c r="Y3210" s="152" t="s">
        <v>159</v>
      </c>
      <c r="Z3210" s="154">
        <v>43188</v>
      </c>
      <c r="AA3210" s="153" t="s">
        <v>4326</v>
      </c>
      <c r="AB3210" s="152" t="s">
        <v>2469</v>
      </c>
      <c r="AC3210" s="152" t="s">
        <v>284</v>
      </c>
      <c r="AD3210" s="152" t="s">
        <v>183</v>
      </c>
    </row>
    <row r="3211" spans="1:30">
      <c r="A3211" s="189" t="s">
        <v>2465</v>
      </c>
      <c r="B3211" s="189" t="s">
        <v>2466</v>
      </c>
      <c r="C3211" s="154">
        <v>43830</v>
      </c>
      <c r="D3211" s="155">
        <v>1.1463000000000001</v>
      </c>
      <c r="E3211" s="155">
        <v>1.2016</v>
      </c>
      <c r="F3211" s="156">
        <v>3.4907059952894899E-2</v>
      </c>
      <c r="G3211" s="154">
        <v>43829</v>
      </c>
      <c r="H3211" s="155">
        <v>1.1458999999999999</v>
      </c>
      <c r="I3211" s="156">
        <v>3.7939439051720401</v>
      </c>
      <c r="J3211" s="152" t="s">
        <v>19791</v>
      </c>
      <c r="K3211" s="156">
        <v>0.113537117903942</v>
      </c>
      <c r="L3211" s="156">
        <v>0.42049934296980601</v>
      </c>
      <c r="M3211" s="185">
        <v>0.871199972608241</v>
      </c>
      <c r="N3211" s="156">
        <v>1.82095545289751</v>
      </c>
      <c r="O3211" s="156">
        <v>3.7939439051720401</v>
      </c>
      <c r="P3211" s="152" t="s">
        <v>19791</v>
      </c>
      <c r="Q3211" s="156">
        <v>10.745738410595999</v>
      </c>
      <c r="R3211" s="152" t="s">
        <v>19792</v>
      </c>
      <c r="S3211" s="156">
        <v>13.812994422913301</v>
      </c>
      <c r="T3211" s="152" t="s">
        <v>19793</v>
      </c>
      <c r="U3211" s="156">
        <v>20.402766799999998</v>
      </c>
      <c r="V3211" s="152" t="s">
        <v>163</v>
      </c>
      <c r="W3211" s="152" t="s">
        <v>158</v>
      </c>
      <c r="X3211" s="155">
        <v>3.0420120427000001</v>
      </c>
      <c r="Y3211" s="152" t="s">
        <v>159</v>
      </c>
      <c r="Z3211" s="154">
        <v>42669</v>
      </c>
      <c r="AA3211" s="153" t="s">
        <v>4326</v>
      </c>
      <c r="AB3211" s="152" t="s">
        <v>1076</v>
      </c>
      <c r="AC3211" s="152" t="s">
        <v>215</v>
      </c>
      <c r="AD3211" s="152" t="s">
        <v>185</v>
      </c>
    </row>
    <row r="3212" spans="1:30">
      <c r="A3212" s="189" t="s">
        <v>2676</v>
      </c>
      <c r="B3212" s="189" t="s">
        <v>2677</v>
      </c>
      <c r="C3212" s="154">
        <v>43830</v>
      </c>
      <c r="D3212" s="155">
        <v>1.0314000000000001</v>
      </c>
      <c r="E3212" s="155">
        <v>1.0784</v>
      </c>
      <c r="F3212" s="156">
        <v>1.93948797517677E-2</v>
      </c>
      <c r="G3212" s="154">
        <v>43829</v>
      </c>
      <c r="H3212" s="155">
        <v>1.0311999999999999</v>
      </c>
      <c r="I3212" s="156">
        <v>3.7920159831722602</v>
      </c>
      <c r="J3212" s="152" t="s">
        <v>19794</v>
      </c>
      <c r="K3212" s="156">
        <v>0.11594172394761</v>
      </c>
      <c r="L3212" s="156">
        <v>0.62866226809384995</v>
      </c>
      <c r="M3212" s="185">
        <v>1.0779351172961</v>
      </c>
      <c r="N3212" s="156">
        <v>1.90795340203129</v>
      </c>
      <c r="O3212" s="156">
        <v>3.7920159831722602</v>
      </c>
      <c r="P3212" s="152" t="s">
        <v>19794</v>
      </c>
      <c r="Q3212" s="157">
        <v>0</v>
      </c>
      <c r="R3212" s="152"/>
      <c r="S3212" s="157">
        <v>0</v>
      </c>
      <c r="T3212" s="152"/>
      <c r="U3212" s="156">
        <v>7.9148662999999999</v>
      </c>
      <c r="V3212" s="152" t="s">
        <v>157</v>
      </c>
      <c r="W3212" s="152" t="s">
        <v>95</v>
      </c>
      <c r="X3212" s="155">
        <v>88.116882668299993</v>
      </c>
      <c r="Y3212" s="152" t="s">
        <v>159</v>
      </c>
      <c r="Z3212" s="154">
        <v>43234</v>
      </c>
      <c r="AA3212" s="153" t="s">
        <v>4326</v>
      </c>
      <c r="AB3212" s="152" t="s">
        <v>2314</v>
      </c>
      <c r="AC3212" s="152" t="s">
        <v>347</v>
      </c>
      <c r="AD3212" s="152" t="s">
        <v>241</v>
      </c>
    </row>
    <row r="3213" spans="1:30">
      <c r="A3213" s="189" t="s">
        <v>2741</v>
      </c>
      <c r="B3213" s="189" t="s">
        <v>2742</v>
      </c>
      <c r="C3213" s="154">
        <v>43830</v>
      </c>
      <c r="D3213" s="155">
        <v>1.2546999999999999</v>
      </c>
      <c r="E3213" s="155">
        <v>1.2897000000000001</v>
      </c>
      <c r="F3213" s="156">
        <v>-7.9693975135592902E-3</v>
      </c>
      <c r="G3213" s="154">
        <v>43829</v>
      </c>
      <c r="H3213" s="155">
        <v>1.2547999999999999</v>
      </c>
      <c r="I3213" s="156">
        <v>3.7915673265302199</v>
      </c>
      <c r="J3213" s="152" t="s">
        <v>19795</v>
      </c>
      <c r="K3213" s="156">
        <v>7.97638988593629E-2</v>
      </c>
      <c r="L3213" s="156">
        <v>0.71440038529456695</v>
      </c>
      <c r="M3213" s="185">
        <v>1.4636741863076801</v>
      </c>
      <c r="N3213" s="156">
        <v>2.6675227058244602</v>
      </c>
      <c r="O3213" s="156">
        <v>3.7915673265302199</v>
      </c>
      <c r="P3213" s="152" t="s">
        <v>19795</v>
      </c>
      <c r="Q3213" s="156">
        <v>10.067213005748201</v>
      </c>
      <c r="R3213" s="152" t="s">
        <v>19796</v>
      </c>
      <c r="S3213" s="157">
        <v>0</v>
      </c>
      <c r="T3213" s="152"/>
      <c r="U3213" s="156">
        <v>22.8627334</v>
      </c>
      <c r="V3213" s="152" t="s">
        <v>157</v>
      </c>
      <c r="W3213" s="152" t="s">
        <v>95</v>
      </c>
      <c r="X3213" s="155">
        <v>15.664837290099999</v>
      </c>
      <c r="Y3213" s="152" t="s">
        <v>159</v>
      </c>
      <c r="Z3213" s="154">
        <v>42961</v>
      </c>
      <c r="AA3213" s="153" t="s">
        <v>4326</v>
      </c>
      <c r="AB3213" s="152" t="s">
        <v>1713</v>
      </c>
      <c r="AC3213" s="152" t="s">
        <v>385</v>
      </c>
      <c r="AD3213" s="152" t="s">
        <v>483</v>
      </c>
    </row>
    <row r="3214" spans="1:30">
      <c r="A3214" s="189" t="s">
        <v>19797</v>
      </c>
      <c r="B3214" s="189" t="s">
        <v>19798</v>
      </c>
      <c r="C3214" s="154">
        <v>43830</v>
      </c>
      <c r="D3214" s="155">
        <v>1.0430999999999999</v>
      </c>
      <c r="E3214" s="155">
        <v>1.0430999999999999</v>
      </c>
      <c r="F3214" s="156">
        <v>1.9177294083802698E-2</v>
      </c>
      <c r="G3214" s="154">
        <v>43829</v>
      </c>
      <c r="H3214" s="155">
        <v>1.0428999999999999</v>
      </c>
      <c r="I3214" s="156">
        <v>3.7910447761194099</v>
      </c>
      <c r="J3214" s="152" t="s">
        <v>19799</v>
      </c>
      <c r="K3214" s="156">
        <v>0.144009216589846</v>
      </c>
      <c r="L3214" s="156">
        <v>0.43327556325822703</v>
      </c>
      <c r="M3214" s="185">
        <v>0.95818815331010698</v>
      </c>
      <c r="N3214" s="156">
        <v>1.95484312383931</v>
      </c>
      <c r="O3214" s="156">
        <v>3.7910447761194099</v>
      </c>
      <c r="P3214" s="152" t="s">
        <v>19799</v>
      </c>
      <c r="Q3214" s="157">
        <v>0</v>
      </c>
      <c r="R3214" s="152"/>
      <c r="S3214" s="157">
        <v>0</v>
      </c>
      <c r="T3214" s="152"/>
      <c r="U3214" s="156">
        <v>4.3099999999999898</v>
      </c>
      <c r="V3214" s="152" t="s">
        <v>157</v>
      </c>
      <c r="W3214" s="152" t="s">
        <v>95</v>
      </c>
      <c r="X3214" s="155">
        <v>0.1508374931</v>
      </c>
      <c r="Y3214" s="152" t="s">
        <v>159</v>
      </c>
      <c r="Z3214" s="154">
        <v>43411</v>
      </c>
      <c r="AA3214" s="153" t="s">
        <v>4326</v>
      </c>
      <c r="AB3214" s="152" t="s">
        <v>607</v>
      </c>
      <c r="AC3214" s="152" t="s">
        <v>317</v>
      </c>
      <c r="AD3214" s="152" t="s">
        <v>185</v>
      </c>
    </row>
    <row r="3215" spans="1:30">
      <c r="A3215" s="189" t="s">
        <v>996</v>
      </c>
      <c r="B3215" s="189" t="s">
        <v>997</v>
      </c>
      <c r="C3215" s="154">
        <v>43830</v>
      </c>
      <c r="D3215" s="155">
        <v>1.0404</v>
      </c>
      <c r="E3215" s="155">
        <v>1.0404</v>
      </c>
      <c r="F3215" s="156">
        <v>1.9227071716975401E-2</v>
      </c>
      <c r="G3215" s="154">
        <v>43829</v>
      </c>
      <c r="H3215" s="155">
        <v>1.0402</v>
      </c>
      <c r="I3215" s="156">
        <v>3.79090183559458</v>
      </c>
      <c r="J3215" s="152" t="s">
        <v>1002</v>
      </c>
      <c r="K3215" s="156">
        <v>0.12510826676932699</v>
      </c>
      <c r="L3215" s="156">
        <v>0.36658306000386098</v>
      </c>
      <c r="M3215" s="185">
        <v>0.86282113427047102</v>
      </c>
      <c r="N3215" s="156">
        <v>1.89011849965724</v>
      </c>
      <c r="O3215" s="156">
        <v>3.79090183559458</v>
      </c>
      <c r="P3215" s="152" t="s">
        <v>1002</v>
      </c>
      <c r="Q3215" s="157">
        <v>0</v>
      </c>
      <c r="R3215" s="152"/>
      <c r="S3215" s="157">
        <v>0</v>
      </c>
      <c r="T3215" s="152"/>
      <c r="U3215" s="156">
        <v>4.04</v>
      </c>
      <c r="V3215" s="152" t="s">
        <v>157</v>
      </c>
      <c r="W3215" s="152" t="s">
        <v>95</v>
      </c>
      <c r="X3215" s="155">
        <v>9.3175676724999992</v>
      </c>
      <c r="Y3215" s="152" t="s">
        <v>159</v>
      </c>
      <c r="Z3215" s="154">
        <v>43447</v>
      </c>
      <c r="AA3215" s="153" t="s">
        <v>4326</v>
      </c>
      <c r="AB3215" s="152" t="s">
        <v>999</v>
      </c>
      <c r="AC3215" s="152" t="s">
        <v>209</v>
      </c>
      <c r="AD3215" s="152" t="s">
        <v>177</v>
      </c>
    </row>
    <row r="3216" spans="1:30">
      <c r="A3216" s="189" t="s">
        <v>2445</v>
      </c>
      <c r="B3216" s="189" t="s">
        <v>2446</v>
      </c>
      <c r="C3216" s="154">
        <v>43830</v>
      </c>
      <c r="D3216" s="155">
        <v>1.034</v>
      </c>
      <c r="E3216" s="155">
        <v>1.1120000000000001</v>
      </c>
      <c r="F3216" s="156">
        <v>0</v>
      </c>
      <c r="G3216" s="154">
        <v>43829</v>
      </c>
      <c r="H3216" s="155">
        <v>1.034</v>
      </c>
      <c r="I3216" s="156">
        <v>3.7876721442525398</v>
      </c>
      <c r="J3216" s="152" t="s">
        <v>19800</v>
      </c>
      <c r="K3216" s="156">
        <v>9.6805421103585199E-2</v>
      </c>
      <c r="L3216" s="156">
        <v>0.38834951456310002</v>
      </c>
      <c r="M3216" s="185">
        <v>0.97660738381172996</v>
      </c>
      <c r="N3216" s="156">
        <v>1.97243191422407</v>
      </c>
      <c r="O3216" s="156">
        <v>3.7876721442525398</v>
      </c>
      <c r="P3216" s="152" t="s">
        <v>19800</v>
      </c>
      <c r="Q3216" s="156">
        <v>9.02737152579083</v>
      </c>
      <c r="R3216" s="152" t="s">
        <v>19801</v>
      </c>
      <c r="S3216" s="156">
        <v>12.445886002014101</v>
      </c>
      <c r="T3216" s="152" t="s">
        <v>19802</v>
      </c>
      <c r="U3216" s="156">
        <v>11.6587648</v>
      </c>
      <c r="V3216" s="152" t="s">
        <v>163</v>
      </c>
      <c r="W3216" s="152" t="s">
        <v>166</v>
      </c>
      <c r="X3216" s="155">
        <v>48.464778142999997</v>
      </c>
      <c r="Y3216" s="152" t="s">
        <v>159</v>
      </c>
      <c r="Z3216" s="154">
        <v>42620</v>
      </c>
      <c r="AA3216" s="153" t="s">
        <v>4326</v>
      </c>
      <c r="AB3216" s="152" t="s">
        <v>1232</v>
      </c>
      <c r="AC3216" s="152" t="s">
        <v>195</v>
      </c>
      <c r="AD3216" s="152" t="s">
        <v>207</v>
      </c>
    </row>
    <row r="3217" spans="1:30">
      <c r="A3217" s="189" t="s">
        <v>19803</v>
      </c>
      <c r="B3217" s="189" t="s">
        <v>19804</v>
      </c>
      <c r="C3217" s="154">
        <v>43830</v>
      </c>
      <c r="D3217" s="155">
        <v>1.0499000000000001</v>
      </c>
      <c r="E3217" s="155">
        <v>1.0649</v>
      </c>
      <c r="F3217" s="156">
        <v>8.5795996186859805E-2</v>
      </c>
      <c r="G3217" s="154">
        <v>43826</v>
      </c>
      <c r="H3217" s="155">
        <v>1.0489999999999999</v>
      </c>
      <c r="I3217" s="156">
        <v>3.7860814551206001</v>
      </c>
      <c r="J3217" s="152" t="s">
        <v>19805</v>
      </c>
      <c r="K3217" s="156">
        <v>0.41124713083398101</v>
      </c>
      <c r="L3217" s="156">
        <v>0.60367957071675205</v>
      </c>
      <c r="M3217" s="185">
        <v>1.34169884169885</v>
      </c>
      <c r="N3217" s="156">
        <v>2.24970783015194</v>
      </c>
      <c r="O3217" s="156">
        <v>3.7860814551206001</v>
      </c>
      <c r="P3217" s="152" t="s">
        <v>19805</v>
      </c>
      <c r="Q3217" s="157">
        <v>0</v>
      </c>
      <c r="R3217" s="152"/>
      <c r="S3217" s="157">
        <v>0</v>
      </c>
      <c r="T3217" s="152"/>
      <c r="U3217" s="156">
        <v>6.5653749499999998</v>
      </c>
      <c r="V3217" s="152" t="s">
        <v>174</v>
      </c>
      <c r="W3217" s="152" t="s">
        <v>95</v>
      </c>
      <c r="X3217" s="155">
        <v>4.3705585900000003E-2</v>
      </c>
      <c r="Y3217" s="152" t="s">
        <v>159</v>
      </c>
      <c r="Z3217" s="154">
        <v>43182</v>
      </c>
      <c r="AA3217" s="153" t="s">
        <v>4326</v>
      </c>
      <c r="AB3217" s="152" t="s">
        <v>2526</v>
      </c>
      <c r="AC3217" s="152" t="s">
        <v>263</v>
      </c>
      <c r="AD3217" s="152" t="s">
        <v>241</v>
      </c>
    </row>
    <row r="3218" spans="1:30">
      <c r="A3218" s="189" t="s">
        <v>2611</v>
      </c>
      <c r="B3218" s="189" t="s">
        <v>2612</v>
      </c>
      <c r="C3218" s="154">
        <v>43830</v>
      </c>
      <c r="D3218" s="155">
        <v>1.0583</v>
      </c>
      <c r="E3218" s="155">
        <v>1.1328</v>
      </c>
      <c r="F3218" s="156">
        <v>2.8355387523626301E-2</v>
      </c>
      <c r="G3218" s="154">
        <v>43829</v>
      </c>
      <c r="H3218" s="155">
        <v>1.0580000000000001</v>
      </c>
      <c r="I3218" s="156">
        <v>3.7854251559211698</v>
      </c>
      <c r="J3218" s="152" t="s">
        <v>19806</v>
      </c>
      <c r="K3218" s="156">
        <v>0.14193792581378101</v>
      </c>
      <c r="L3218" s="156">
        <v>0.53196542224754695</v>
      </c>
      <c r="M3218" s="185">
        <v>1.0406702611159</v>
      </c>
      <c r="N3218" s="156">
        <v>1.9065941564687701</v>
      </c>
      <c r="O3218" s="156">
        <v>3.7854251559211698</v>
      </c>
      <c r="P3218" s="152" t="s">
        <v>19806</v>
      </c>
      <c r="Q3218" s="156">
        <v>10.576237879920701</v>
      </c>
      <c r="R3218" s="152" t="s">
        <v>19807</v>
      </c>
      <c r="S3218" s="156">
        <v>13.609920856629399</v>
      </c>
      <c r="T3218" s="152" t="s">
        <v>19808</v>
      </c>
      <c r="U3218" s="156">
        <v>13.79169673</v>
      </c>
      <c r="V3218" s="152" t="s">
        <v>163</v>
      </c>
      <c r="W3218" s="152" t="s">
        <v>166</v>
      </c>
      <c r="X3218" s="155">
        <v>10.441258144800001</v>
      </c>
      <c r="Y3218" s="152" t="s">
        <v>159</v>
      </c>
      <c r="Z3218" s="154">
        <v>42564</v>
      </c>
      <c r="AA3218" s="153" t="s">
        <v>4326</v>
      </c>
      <c r="AB3218" s="152" t="s">
        <v>1596</v>
      </c>
      <c r="AC3218" s="152" t="s">
        <v>570</v>
      </c>
      <c r="AD3218" s="152" t="s">
        <v>207</v>
      </c>
    </row>
    <row r="3219" spans="1:30">
      <c r="A3219" s="189" t="s">
        <v>19809</v>
      </c>
      <c r="B3219" s="189" t="s">
        <v>19810</v>
      </c>
      <c r="C3219" s="154">
        <v>43830</v>
      </c>
      <c r="D3219" s="155">
        <v>1.1459999999999999</v>
      </c>
      <c r="E3219" s="155">
        <v>1.379</v>
      </c>
      <c r="F3219" s="156">
        <v>0</v>
      </c>
      <c r="G3219" s="154">
        <v>43829</v>
      </c>
      <c r="H3219" s="155">
        <v>1.1459999999999999</v>
      </c>
      <c r="I3219" s="156">
        <v>3.78340876655222</v>
      </c>
      <c r="J3219" s="152" t="s">
        <v>19811</v>
      </c>
      <c r="K3219" s="156">
        <v>0.17482517482516399</v>
      </c>
      <c r="L3219" s="156">
        <v>0.61457418788408802</v>
      </c>
      <c r="M3219" s="185">
        <v>0.856184416726403</v>
      </c>
      <c r="N3219" s="156">
        <v>1.90132622415362</v>
      </c>
      <c r="O3219" s="156">
        <v>3.78340876655222</v>
      </c>
      <c r="P3219" s="152" t="s">
        <v>19811</v>
      </c>
      <c r="Q3219" s="156">
        <v>11.154400388427</v>
      </c>
      <c r="R3219" s="152" t="s">
        <v>19812</v>
      </c>
      <c r="S3219" s="156">
        <v>12.691786180455701</v>
      </c>
      <c r="T3219" s="152" t="s">
        <v>19813</v>
      </c>
      <c r="U3219" s="156">
        <v>41.157404</v>
      </c>
      <c r="V3219" s="152" t="s">
        <v>174</v>
      </c>
      <c r="W3219" s="152" t="s">
        <v>189</v>
      </c>
      <c r="X3219" s="155">
        <v>10.171207362800001</v>
      </c>
      <c r="Y3219" s="152" t="s">
        <v>159</v>
      </c>
      <c r="Z3219" s="154">
        <v>41429</v>
      </c>
      <c r="AA3219" s="153" t="s">
        <v>4326</v>
      </c>
      <c r="AB3219" s="152" t="s">
        <v>258</v>
      </c>
      <c r="AC3219" s="152" t="s">
        <v>240</v>
      </c>
      <c r="AD3219" s="152" t="s">
        <v>181</v>
      </c>
    </row>
    <row r="3220" spans="1:30">
      <c r="A3220" s="189" t="s">
        <v>19814</v>
      </c>
      <c r="B3220" s="189" t="s">
        <v>19815</v>
      </c>
      <c r="C3220" s="154">
        <v>43830</v>
      </c>
      <c r="D3220" s="155">
        <v>1.0403</v>
      </c>
      <c r="E3220" s="155">
        <v>1.0403</v>
      </c>
      <c r="F3220" s="156">
        <v>1.92289202961233E-2</v>
      </c>
      <c r="G3220" s="154">
        <v>43829</v>
      </c>
      <c r="H3220" s="155">
        <v>1.0401</v>
      </c>
      <c r="I3220" s="156">
        <v>3.7809257781324899</v>
      </c>
      <c r="J3220" s="152" t="s">
        <v>19816</v>
      </c>
      <c r="K3220" s="156">
        <v>0.13475791702763201</v>
      </c>
      <c r="L3220" s="156">
        <v>0.35693613737218199</v>
      </c>
      <c r="M3220" s="185">
        <v>0.64821981424147901</v>
      </c>
      <c r="N3220" s="156">
        <v>1.70104604555676</v>
      </c>
      <c r="O3220" s="156">
        <v>3.7809257781324899</v>
      </c>
      <c r="P3220" s="152" t="s">
        <v>19816</v>
      </c>
      <c r="Q3220" s="157">
        <v>0</v>
      </c>
      <c r="R3220" s="152"/>
      <c r="S3220" s="157">
        <v>0</v>
      </c>
      <c r="T3220" s="152"/>
      <c r="U3220" s="156">
        <v>4.03</v>
      </c>
      <c r="V3220" s="152" t="s">
        <v>157</v>
      </c>
      <c r="W3220" s="152" t="s">
        <v>95</v>
      </c>
      <c r="X3220" s="155">
        <v>0.41546044850000002</v>
      </c>
      <c r="Y3220" s="152" t="s">
        <v>159</v>
      </c>
      <c r="Z3220" s="154">
        <v>43446</v>
      </c>
      <c r="AA3220" s="153" t="s">
        <v>4326</v>
      </c>
      <c r="AB3220" s="152" t="s">
        <v>6461</v>
      </c>
      <c r="AC3220" s="152" t="s">
        <v>164</v>
      </c>
      <c r="AD3220" s="152" t="s">
        <v>162</v>
      </c>
    </row>
    <row r="3221" spans="1:30">
      <c r="A3221" s="189" t="s">
        <v>2722</v>
      </c>
      <c r="B3221" s="189" t="s">
        <v>2723</v>
      </c>
      <c r="C3221" s="154">
        <v>43830</v>
      </c>
      <c r="D3221" s="155">
        <v>1.0548</v>
      </c>
      <c r="E3221" s="155">
        <v>1.1607000000000001</v>
      </c>
      <c r="F3221" s="156">
        <v>1.8964536317079402E-2</v>
      </c>
      <c r="G3221" s="154">
        <v>43829</v>
      </c>
      <c r="H3221" s="155">
        <v>1.0546</v>
      </c>
      <c r="I3221" s="156">
        <v>3.7806522747546798</v>
      </c>
      <c r="J3221" s="152" t="s">
        <v>19817</v>
      </c>
      <c r="K3221" s="156">
        <v>0.161428164466804</v>
      </c>
      <c r="L3221" s="156">
        <v>0.66806642489022505</v>
      </c>
      <c r="M3221" s="185">
        <v>1.2089791664690099</v>
      </c>
      <c r="N3221" s="156">
        <v>2.2233357931256199</v>
      </c>
      <c r="O3221" s="156">
        <v>3.7806522747546798</v>
      </c>
      <c r="P3221" s="152" t="s">
        <v>19817</v>
      </c>
      <c r="Q3221" s="156">
        <v>11.2219036328872</v>
      </c>
      <c r="R3221" s="152" t="s">
        <v>19818</v>
      </c>
      <c r="S3221" s="156">
        <v>12.6215984511133</v>
      </c>
      <c r="T3221" s="152" t="s">
        <v>19819</v>
      </c>
      <c r="U3221" s="156">
        <v>16.3381112</v>
      </c>
      <c r="V3221" s="152" t="s">
        <v>163</v>
      </c>
      <c r="W3221" s="152" t="s">
        <v>166</v>
      </c>
      <c r="X3221" s="155">
        <v>14.511767521499999</v>
      </c>
      <c r="Y3221" s="152" t="s">
        <v>159</v>
      </c>
      <c r="Z3221" s="154">
        <v>42384</v>
      </c>
      <c r="AA3221" s="153" t="s">
        <v>4326</v>
      </c>
      <c r="AB3221" s="152" t="s">
        <v>1018</v>
      </c>
      <c r="AC3221" s="152" t="s">
        <v>195</v>
      </c>
      <c r="AD3221" s="152" t="s">
        <v>247</v>
      </c>
    </row>
    <row r="3222" spans="1:30">
      <c r="A3222" s="189" t="s">
        <v>2625</v>
      </c>
      <c r="B3222" s="189" t="s">
        <v>2626</v>
      </c>
      <c r="C3222" s="154">
        <v>43830</v>
      </c>
      <c r="D3222" s="155">
        <v>1.0441</v>
      </c>
      <c r="E3222" s="155">
        <v>1.0901000000000001</v>
      </c>
      <c r="F3222" s="156">
        <v>9.5868085514344295E-2</v>
      </c>
      <c r="G3222" s="154">
        <v>43826</v>
      </c>
      <c r="H3222" s="155">
        <v>1.0430999999999999</v>
      </c>
      <c r="I3222" s="156">
        <v>3.7777835551330798</v>
      </c>
      <c r="J3222" s="152" t="s">
        <v>19820</v>
      </c>
      <c r="K3222" s="156">
        <v>0.31706379707918098</v>
      </c>
      <c r="L3222" s="156">
        <v>0.539239287433809</v>
      </c>
      <c r="M3222" s="185">
        <v>0.80127539783800295</v>
      </c>
      <c r="N3222" s="156">
        <v>1.94294186397248</v>
      </c>
      <c r="O3222" s="156">
        <v>3.7777835551330798</v>
      </c>
      <c r="P3222" s="152" t="s">
        <v>19820</v>
      </c>
      <c r="Q3222" s="157">
        <v>0</v>
      </c>
      <c r="R3222" s="152"/>
      <c r="S3222" s="157">
        <v>0</v>
      </c>
      <c r="T3222" s="152"/>
      <c r="U3222" s="156">
        <v>9.17422830000001</v>
      </c>
      <c r="V3222" s="152" t="s">
        <v>174</v>
      </c>
      <c r="W3222" s="152" t="s">
        <v>95</v>
      </c>
      <c r="X3222" s="155">
        <v>1.0725308988</v>
      </c>
      <c r="Y3222" s="152" t="s">
        <v>159</v>
      </c>
      <c r="Z3222" s="154">
        <v>43125</v>
      </c>
      <c r="AA3222" s="153" t="s">
        <v>4326</v>
      </c>
      <c r="AB3222" s="152" t="s">
        <v>259</v>
      </c>
      <c r="AC3222" s="152" t="s">
        <v>210</v>
      </c>
      <c r="AD3222" s="152" t="s">
        <v>207</v>
      </c>
    </row>
    <row r="3223" spans="1:30">
      <c r="A3223" s="189" t="s">
        <v>2654</v>
      </c>
      <c r="B3223" s="189" t="s">
        <v>2655</v>
      </c>
      <c r="C3223" s="154">
        <v>43830</v>
      </c>
      <c r="D3223" s="155">
        <v>1.0208999999999999</v>
      </c>
      <c r="E3223" s="155">
        <v>1.0445</v>
      </c>
      <c r="F3223" s="156">
        <v>4.90003920031266E-2</v>
      </c>
      <c r="G3223" s="154">
        <v>43826</v>
      </c>
      <c r="H3223" s="155">
        <v>1.0204</v>
      </c>
      <c r="I3223" s="156">
        <v>3.7760563952333701</v>
      </c>
      <c r="J3223" s="152" t="s">
        <v>19821</v>
      </c>
      <c r="K3223" s="156">
        <v>0.29472443265545301</v>
      </c>
      <c r="L3223" s="156">
        <v>0.58128078817734297</v>
      </c>
      <c r="M3223" s="185">
        <v>1.2395459262904001</v>
      </c>
      <c r="N3223" s="156">
        <v>2.2040320537995699</v>
      </c>
      <c r="O3223" s="156">
        <v>3.7760563952333701</v>
      </c>
      <c r="P3223" s="152" t="s">
        <v>19821</v>
      </c>
      <c r="Q3223" s="157">
        <v>0</v>
      </c>
      <c r="R3223" s="152"/>
      <c r="S3223" s="157">
        <v>0</v>
      </c>
      <c r="T3223" s="152"/>
      <c r="U3223" s="156">
        <v>4.5024887899999904</v>
      </c>
      <c r="V3223" s="152" t="s">
        <v>174</v>
      </c>
      <c r="W3223" s="152" t="s">
        <v>95</v>
      </c>
      <c r="X3223" s="155">
        <v>3.1285226337999998</v>
      </c>
      <c r="Y3223" s="152" t="s">
        <v>159</v>
      </c>
      <c r="Z3223" s="154">
        <v>43392</v>
      </c>
      <c r="AA3223" s="153" t="s">
        <v>4326</v>
      </c>
      <c r="AB3223" s="152" t="s">
        <v>2605</v>
      </c>
      <c r="AC3223" s="152" t="s">
        <v>261</v>
      </c>
      <c r="AD3223" s="152" t="s">
        <v>165</v>
      </c>
    </row>
    <row r="3224" spans="1:30">
      <c r="A3224" s="189" t="s">
        <v>2617</v>
      </c>
      <c r="B3224" s="189" t="s">
        <v>2618</v>
      </c>
      <c r="C3224" s="154">
        <v>43830</v>
      </c>
      <c r="D3224" s="155">
        <v>1.0216000000000001</v>
      </c>
      <c r="E3224" s="155">
        <v>1.1348</v>
      </c>
      <c r="F3224" s="156">
        <v>9.7895252080207502E-3</v>
      </c>
      <c r="G3224" s="154">
        <v>43829</v>
      </c>
      <c r="H3224" s="155">
        <v>1.0215000000000001</v>
      </c>
      <c r="I3224" s="156">
        <v>3.7758693893975601</v>
      </c>
      <c r="J3224" s="152" t="s">
        <v>19822</v>
      </c>
      <c r="K3224" s="156">
        <v>0.23547880690737399</v>
      </c>
      <c r="L3224" s="156">
        <v>0.53139145837434598</v>
      </c>
      <c r="M3224" s="185">
        <v>1.00721971958763</v>
      </c>
      <c r="N3224" s="156">
        <v>1.8526527280623999</v>
      </c>
      <c r="O3224" s="156">
        <v>3.7758693893975601</v>
      </c>
      <c r="P3224" s="152" t="s">
        <v>19822</v>
      </c>
      <c r="Q3224" s="156">
        <v>10.298532640009199</v>
      </c>
      <c r="R3224" s="152" t="s">
        <v>19823</v>
      </c>
      <c r="S3224" s="156">
        <v>14.4677500701825</v>
      </c>
      <c r="T3224" s="152" t="s">
        <v>19824</v>
      </c>
      <c r="U3224" s="156">
        <v>14.17013392</v>
      </c>
      <c r="V3224" s="152" t="s">
        <v>163</v>
      </c>
      <c r="W3224" s="152" t="s">
        <v>189</v>
      </c>
      <c r="X3224" s="155">
        <v>34.8738207444</v>
      </c>
      <c r="Y3224" s="152" t="s">
        <v>159</v>
      </c>
      <c r="Z3224" s="154">
        <v>42601</v>
      </c>
      <c r="AA3224" s="153" t="s">
        <v>4326</v>
      </c>
      <c r="AB3224" s="152" t="s">
        <v>1305</v>
      </c>
      <c r="AC3224" s="152" t="s">
        <v>511</v>
      </c>
      <c r="AD3224" s="152" t="s">
        <v>177</v>
      </c>
    </row>
    <row r="3225" spans="1:30">
      <c r="A3225" s="189" t="s">
        <v>2678</v>
      </c>
      <c r="B3225" s="189" t="s">
        <v>2679</v>
      </c>
      <c r="C3225" s="154">
        <v>43830</v>
      </c>
      <c r="D3225" s="155">
        <v>1.145</v>
      </c>
      <c r="E3225" s="155">
        <v>1.22</v>
      </c>
      <c r="F3225" s="156">
        <v>0</v>
      </c>
      <c r="G3225" s="154">
        <v>43829</v>
      </c>
      <c r="H3225" s="155">
        <v>1.145</v>
      </c>
      <c r="I3225" s="156">
        <v>3.7756217805650301</v>
      </c>
      <c r="J3225" s="152" t="s">
        <v>19825</v>
      </c>
      <c r="K3225" s="156">
        <v>8.7412587412604006E-2</v>
      </c>
      <c r="L3225" s="156">
        <v>0.61511423550088595</v>
      </c>
      <c r="M3225" s="185">
        <v>1.05914448996442</v>
      </c>
      <c r="N3225" s="156">
        <v>2.0499204163366098</v>
      </c>
      <c r="O3225" s="156">
        <v>3.7756217805650301</v>
      </c>
      <c r="P3225" s="152" t="s">
        <v>19825</v>
      </c>
      <c r="Q3225" s="156">
        <v>12.094634598846399</v>
      </c>
      <c r="R3225" s="152" t="s">
        <v>19826</v>
      </c>
      <c r="S3225" s="156">
        <v>10.5319770533235</v>
      </c>
      <c r="T3225" s="152" t="s">
        <v>19827</v>
      </c>
      <c r="U3225" s="156">
        <v>22.444124500000001</v>
      </c>
      <c r="V3225" s="152" t="s">
        <v>157</v>
      </c>
      <c r="W3225" s="152" t="s">
        <v>158</v>
      </c>
      <c r="X3225" s="155">
        <v>38.324703945000003</v>
      </c>
      <c r="Y3225" s="152" t="s">
        <v>159</v>
      </c>
      <c r="Z3225" s="154">
        <v>41845</v>
      </c>
      <c r="AA3225" s="153" t="s">
        <v>4326</v>
      </c>
      <c r="AB3225" s="152" t="s">
        <v>2680</v>
      </c>
      <c r="AC3225" s="152" t="s">
        <v>200</v>
      </c>
      <c r="AD3225" s="152" t="s">
        <v>185</v>
      </c>
    </row>
    <row r="3226" spans="1:30">
      <c r="A3226" s="189" t="s">
        <v>2513</v>
      </c>
      <c r="B3226" s="189" t="s">
        <v>2514</v>
      </c>
      <c r="C3226" s="154">
        <v>43830</v>
      </c>
      <c r="D3226" s="155">
        <v>1.0861000000000001</v>
      </c>
      <c r="E3226" s="155">
        <v>1.0861000000000001</v>
      </c>
      <c r="F3226" s="156">
        <v>9.2081031307540504E-3</v>
      </c>
      <c r="G3226" s="154">
        <v>43829</v>
      </c>
      <c r="H3226" s="155">
        <v>1.0860000000000001</v>
      </c>
      <c r="I3226" s="156">
        <v>3.7741257404930302</v>
      </c>
      <c r="J3226" s="152" t="s">
        <v>19828</v>
      </c>
      <c r="K3226" s="156">
        <v>0.101382488479272</v>
      </c>
      <c r="L3226" s="156">
        <v>0.44391010820310201</v>
      </c>
      <c r="M3226" s="185">
        <v>1.01376488095239</v>
      </c>
      <c r="N3226" s="156">
        <v>2.1634841501270001</v>
      </c>
      <c r="O3226" s="156">
        <v>3.7741257404930302</v>
      </c>
      <c r="P3226" s="152" t="s">
        <v>19828</v>
      </c>
      <c r="Q3226" s="156">
        <v>8.8385609780539198</v>
      </c>
      <c r="R3226" s="152" t="s">
        <v>19829</v>
      </c>
      <c r="S3226" s="156">
        <v>12.5958946713664</v>
      </c>
      <c r="T3226" s="152" t="s">
        <v>19830</v>
      </c>
      <c r="U3226" s="156">
        <v>8.6100000000000101</v>
      </c>
      <c r="V3226" s="152" t="s">
        <v>174</v>
      </c>
      <c r="W3226" s="152" t="s">
        <v>189</v>
      </c>
      <c r="X3226" s="155">
        <v>5.3473830368000002</v>
      </c>
      <c r="Y3226" s="152" t="s">
        <v>159</v>
      </c>
      <c r="Z3226" s="154">
        <v>42597</v>
      </c>
      <c r="AA3226" s="153" t="s">
        <v>4326</v>
      </c>
      <c r="AB3226" s="152" t="s">
        <v>1044</v>
      </c>
      <c r="AC3226" s="152" t="s">
        <v>314</v>
      </c>
      <c r="AD3226" s="152" t="s">
        <v>165</v>
      </c>
    </row>
    <row r="3227" spans="1:30">
      <c r="A3227" s="189" t="s">
        <v>2804</v>
      </c>
      <c r="B3227" s="189" t="s">
        <v>2805</v>
      </c>
      <c r="C3227" s="154">
        <v>43830</v>
      </c>
      <c r="D3227" s="155">
        <v>1.0634999999999999</v>
      </c>
      <c r="E3227" s="155">
        <v>1.1739999999999999</v>
      </c>
      <c r="F3227" s="156">
        <v>2.8216704288938198E-2</v>
      </c>
      <c r="G3227" s="154">
        <v>43829</v>
      </c>
      <c r="H3227" s="155">
        <v>1.0631999999999999</v>
      </c>
      <c r="I3227" s="156">
        <v>3.77403860194452</v>
      </c>
      <c r="J3227" s="152" t="s">
        <v>19831</v>
      </c>
      <c r="K3227" s="156">
        <v>0.21673577082547399</v>
      </c>
      <c r="L3227" s="156">
        <v>0.79613306795563898</v>
      </c>
      <c r="M3227" s="185">
        <v>1.15853087732308</v>
      </c>
      <c r="N3227" s="156">
        <v>1.9833913556168099</v>
      </c>
      <c r="O3227" s="156">
        <v>3.77403860194452</v>
      </c>
      <c r="P3227" s="152" t="s">
        <v>19831</v>
      </c>
      <c r="Q3227" s="156">
        <v>9.6074019710362499</v>
      </c>
      <c r="R3227" s="152" t="s">
        <v>19832</v>
      </c>
      <c r="S3227" s="156">
        <v>12.961401496590801</v>
      </c>
      <c r="T3227" s="152" t="s">
        <v>19833</v>
      </c>
      <c r="U3227" s="156">
        <v>17.943213499999999</v>
      </c>
      <c r="V3227" s="152" t="s">
        <v>157</v>
      </c>
      <c r="W3227" s="152" t="s">
        <v>166</v>
      </c>
      <c r="X3227" s="155">
        <v>6.0121651893000001</v>
      </c>
      <c r="Y3227" s="152" t="s">
        <v>159</v>
      </c>
      <c r="Z3227" s="154">
        <v>42314</v>
      </c>
      <c r="AA3227" s="153" t="s">
        <v>4326</v>
      </c>
      <c r="AB3227" s="152" t="s">
        <v>1232</v>
      </c>
      <c r="AC3227" s="152" t="s">
        <v>195</v>
      </c>
      <c r="AD3227" s="152" t="s">
        <v>256</v>
      </c>
    </row>
    <row r="3228" spans="1:30">
      <c r="A3228" s="189" t="s">
        <v>19834</v>
      </c>
      <c r="B3228" s="189" t="s">
        <v>19835</v>
      </c>
      <c r="C3228" s="154">
        <v>43830</v>
      </c>
      <c r="D3228" s="155">
        <v>1.0484</v>
      </c>
      <c r="E3228" s="155">
        <v>1.5086999999999999</v>
      </c>
      <c r="F3228" s="156">
        <v>0.15284677111197201</v>
      </c>
      <c r="G3228" s="154">
        <v>43829</v>
      </c>
      <c r="H3228" s="155">
        <v>1.0468</v>
      </c>
      <c r="I3228" s="156">
        <v>3.7717752190886</v>
      </c>
      <c r="J3228" s="152" t="s">
        <v>19836</v>
      </c>
      <c r="K3228" s="156">
        <v>0.49846625766871699</v>
      </c>
      <c r="L3228" s="156">
        <v>0.95788265469904199</v>
      </c>
      <c r="M3228" s="185">
        <v>0.834006740677115</v>
      </c>
      <c r="N3228" s="156">
        <v>2.1156565383538499</v>
      </c>
      <c r="O3228" s="156">
        <v>3.7717752190886</v>
      </c>
      <c r="P3228" s="152" t="s">
        <v>19836</v>
      </c>
      <c r="Q3228" s="156">
        <v>6.5368005635994599</v>
      </c>
      <c r="R3228" s="152" t="s">
        <v>19837</v>
      </c>
      <c r="S3228" s="156">
        <v>7.7383072136872197</v>
      </c>
      <c r="T3228" s="152" t="s">
        <v>19838</v>
      </c>
      <c r="U3228" s="156">
        <v>62.117551720000002</v>
      </c>
      <c r="V3228" s="152" t="s">
        <v>157</v>
      </c>
      <c r="W3228" s="152" t="s">
        <v>166</v>
      </c>
      <c r="X3228" s="155">
        <v>0.44992069689999997</v>
      </c>
      <c r="Y3228" s="152" t="s">
        <v>159</v>
      </c>
      <c r="Z3228" s="154">
        <v>38883</v>
      </c>
      <c r="AA3228" s="153" t="s">
        <v>4326</v>
      </c>
      <c r="AB3228" s="152" t="s">
        <v>277</v>
      </c>
      <c r="AC3228" s="152" t="s">
        <v>278</v>
      </c>
      <c r="AD3228" s="152" t="s">
        <v>162</v>
      </c>
    </row>
    <row r="3229" spans="1:30">
      <c r="A3229" s="189" t="s">
        <v>2681</v>
      </c>
      <c r="B3229" s="189" t="s">
        <v>2682</v>
      </c>
      <c r="C3229" s="154">
        <v>43830</v>
      </c>
      <c r="D3229" s="155">
        <v>1.0337000000000001</v>
      </c>
      <c r="E3229" s="155">
        <v>1.0416000000000001</v>
      </c>
      <c r="F3229" s="156">
        <v>4.8393341076279003E-2</v>
      </c>
      <c r="G3229" s="154">
        <v>43829</v>
      </c>
      <c r="H3229" s="155">
        <v>1.0331999999999999</v>
      </c>
      <c r="I3229" s="156">
        <v>3.77091910358567</v>
      </c>
      <c r="J3229" s="152" t="s">
        <v>19839</v>
      </c>
      <c r="K3229" s="156">
        <v>0.13561949045821001</v>
      </c>
      <c r="L3229" s="156">
        <v>0.61319836480435097</v>
      </c>
      <c r="M3229" s="185">
        <v>1.1943531999316399</v>
      </c>
      <c r="N3229" s="156">
        <v>2.06361748985996</v>
      </c>
      <c r="O3229" s="156">
        <v>3.77091910358567</v>
      </c>
      <c r="P3229" s="152" t="s">
        <v>19839</v>
      </c>
      <c r="Q3229" s="157">
        <v>0</v>
      </c>
      <c r="R3229" s="152"/>
      <c r="S3229" s="157">
        <v>0</v>
      </c>
      <c r="T3229" s="152"/>
      <c r="U3229" s="156">
        <v>4.1860027800000097</v>
      </c>
      <c r="V3229" s="152" t="s">
        <v>157</v>
      </c>
      <c r="W3229" s="152" t="s">
        <v>95</v>
      </c>
      <c r="X3229" s="155">
        <v>2.1450804094000002</v>
      </c>
      <c r="Y3229" s="152" t="s">
        <v>159</v>
      </c>
      <c r="Z3229" s="154">
        <v>43398</v>
      </c>
      <c r="AA3229" s="153" t="s">
        <v>4326</v>
      </c>
      <c r="AB3229" s="152" t="s">
        <v>1501</v>
      </c>
      <c r="AC3229" s="152" t="s">
        <v>570</v>
      </c>
      <c r="AD3229" s="152" t="s">
        <v>170</v>
      </c>
    </row>
    <row r="3230" spans="1:30">
      <c r="A3230" s="189" t="s">
        <v>2619</v>
      </c>
      <c r="B3230" s="189" t="s">
        <v>2620</v>
      </c>
      <c r="C3230" s="154">
        <v>43830</v>
      </c>
      <c r="D3230" s="155">
        <v>1.0310999999999999</v>
      </c>
      <c r="E3230" s="155">
        <v>1.0730999999999999</v>
      </c>
      <c r="F3230" s="156">
        <v>1.9400523814147801E-2</v>
      </c>
      <c r="G3230" s="154">
        <v>43829</v>
      </c>
      <c r="H3230" s="155">
        <v>1.0308999999999999</v>
      </c>
      <c r="I3230" s="156">
        <v>3.7702587956698301</v>
      </c>
      <c r="J3230" s="152" t="s">
        <v>19840</v>
      </c>
      <c r="K3230" s="156">
        <v>0.15541525012141499</v>
      </c>
      <c r="L3230" s="156">
        <v>0.52646972799062497</v>
      </c>
      <c r="M3230" s="185">
        <v>1.1973726281555801</v>
      </c>
      <c r="N3230" s="156">
        <v>1.99573413452404</v>
      </c>
      <c r="O3230" s="156">
        <v>3.7702587956698301</v>
      </c>
      <c r="P3230" s="152" t="s">
        <v>19840</v>
      </c>
      <c r="Q3230" s="157">
        <v>0</v>
      </c>
      <c r="R3230" s="152"/>
      <c r="S3230" s="157">
        <v>0</v>
      </c>
      <c r="T3230" s="152"/>
      <c r="U3230" s="156">
        <v>7.3607097500000096</v>
      </c>
      <c r="V3230" s="152" t="s">
        <v>157</v>
      </c>
      <c r="W3230" s="152" t="s">
        <v>95</v>
      </c>
      <c r="X3230" s="155">
        <v>9.7520727735000001</v>
      </c>
      <c r="Y3230" s="152" t="s">
        <v>159</v>
      </c>
      <c r="Z3230" s="154">
        <v>43216</v>
      </c>
      <c r="AA3230" s="153" t="s">
        <v>4326</v>
      </c>
      <c r="AB3230" s="152" t="s">
        <v>1528</v>
      </c>
      <c r="AC3230" s="152" t="s">
        <v>268</v>
      </c>
      <c r="AD3230" s="152" t="s">
        <v>229</v>
      </c>
    </row>
    <row r="3231" spans="1:30">
      <c r="A3231" s="189" t="s">
        <v>19841</v>
      </c>
      <c r="B3231" s="189" t="s">
        <v>19842</v>
      </c>
      <c r="C3231" s="154">
        <v>43830</v>
      </c>
      <c r="D3231" s="155">
        <v>1.0745</v>
      </c>
      <c r="E3231" s="155">
        <v>1.196</v>
      </c>
      <c r="F3231" s="156">
        <v>1.8616773713114401E-2</v>
      </c>
      <c r="G3231" s="154">
        <v>43829</v>
      </c>
      <c r="H3231" s="155">
        <v>1.0743</v>
      </c>
      <c r="I3231" s="156">
        <v>3.76946570069205</v>
      </c>
      <c r="J3231" s="152" t="s">
        <v>19843</v>
      </c>
      <c r="K3231" s="156">
        <v>0.149128530151934</v>
      </c>
      <c r="L3231" s="156">
        <v>0.58977719528177497</v>
      </c>
      <c r="M3231" s="185">
        <v>1.1003252990100301</v>
      </c>
      <c r="N3231" s="156">
        <v>2.10923458932213</v>
      </c>
      <c r="O3231" s="156">
        <v>3.76946570069205</v>
      </c>
      <c r="P3231" s="152" t="s">
        <v>19843</v>
      </c>
      <c r="Q3231" s="157">
        <v>0</v>
      </c>
      <c r="R3231" s="152"/>
      <c r="S3231" s="157">
        <v>0</v>
      </c>
      <c r="T3231" s="152"/>
      <c r="U3231" s="156">
        <v>4.3108716086956598</v>
      </c>
      <c r="V3231" s="152" t="s">
        <v>569</v>
      </c>
      <c r="W3231" s="152" t="s">
        <v>95</v>
      </c>
      <c r="X3231" s="155">
        <v>37.359407719300002</v>
      </c>
      <c r="Y3231" s="152" t="s">
        <v>159</v>
      </c>
      <c r="Z3231" s="154">
        <v>43426</v>
      </c>
      <c r="AA3231" s="153" t="s">
        <v>4326</v>
      </c>
      <c r="AB3231" s="152" t="s">
        <v>19844</v>
      </c>
      <c r="AC3231" s="152" t="s">
        <v>245</v>
      </c>
      <c r="AD3231" s="152" t="s">
        <v>162</v>
      </c>
    </row>
    <row r="3232" spans="1:30">
      <c r="A3232" s="189" t="s">
        <v>843</v>
      </c>
      <c r="B3232" s="189" t="s">
        <v>844</v>
      </c>
      <c r="C3232" s="154">
        <v>43830</v>
      </c>
      <c r="D3232" s="155">
        <v>1.8169999999999999</v>
      </c>
      <c r="E3232" s="155">
        <v>1.8169999999999999</v>
      </c>
      <c r="F3232" s="156">
        <v>5.5066079295148097E-2</v>
      </c>
      <c r="G3232" s="154">
        <v>43829</v>
      </c>
      <c r="H3232" s="155">
        <v>1.8160000000000001</v>
      </c>
      <c r="I3232" s="156">
        <v>3.76927470017133</v>
      </c>
      <c r="J3232" s="152" t="s">
        <v>633</v>
      </c>
      <c r="K3232" s="156">
        <v>0.22062879205736399</v>
      </c>
      <c r="L3232" s="156">
        <v>0.77648363838047796</v>
      </c>
      <c r="M3232" s="185">
        <v>1.16926503340757</v>
      </c>
      <c r="N3232" s="156">
        <v>2.2509848058525601</v>
      </c>
      <c r="O3232" s="156">
        <v>3.76927470017133</v>
      </c>
      <c r="P3232" s="152" t="s">
        <v>633</v>
      </c>
      <c r="Q3232" s="156">
        <v>12.2991347342398</v>
      </c>
      <c r="R3232" s="152" t="s">
        <v>753</v>
      </c>
      <c r="S3232" s="156">
        <v>11.131498470947999</v>
      </c>
      <c r="T3232" s="152" t="s">
        <v>6578</v>
      </c>
      <c r="U3232" s="156">
        <v>42.398119122257</v>
      </c>
      <c r="V3232" s="152" t="s">
        <v>157</v>
      </c>
      <c r="W3232" s="152" t="s">
        <v>158</v>
      </c>
      <c r="X3232" s="155">
        <v>3.4762113832999999</v>
      </c>
      <c r="Y3232" s="152" t="s">
        <v>159</v>
      </c>
      <c r="Z3232" s="154">
        <v>41911</v>
      </c>
      <c r="AA3232" s="153" t="s">
        <v>4326</v>
      </c>
      <c r="AB3232" s="152" t="s">
        <v>846</v>
      </c>
      <c r="AC3232" s="152" t="s">
        <v>246</v>
      </c>
      <c r="AD3232" s="152" t="s">
        <v>162</v>
      </c>
    </row>
    <row r="3233" spans="1:30">
      <c r="A3233" s="189" t="s">
        <v>2695</v>
      </c>
      <c r="B3233" s="189" t="s">
        <v>2696</v>
      </c>
      <c r="C3233" s="154">
        <v>43830</v>
      </c>
      <c r="D3233" s="155">
        <v>1.0518000000000001</v>
      </c>
      <c r="E3233" s="155">
        <v>1.1408</v>
      </c>
      <c r="F3233" s="156">
        <v>6.6596898487304296E-2</v>
      </c>
      <c r="G3233" s="154">
        <v>43829</v>
      </c>
      <c r="H3233" s="155">
        <v>1.0510999999999999</v>
      </c>
      <c r="I3233" s="156">
        <v>3.7687660126449898</v>
      </c>
      <c r="J3233" s="152" t="s">
        <v>19845</v>
      </c>
      <c r="K3233" s="156">
        <v>0.20960365853658</v>
      </c>
      <c r="L3233" s="156">
        <v>0.62183105328614197</v>
      </c>
      <c r="M3233" s="185">
        <v>1.0957528166252899</v>
      </c>
      <c r="N3233" s="156">
        <v>2.0075853267549002</v>
      </c>
      <c r="O3233" s="156">
        <v>3.7687660126449898</v>
      </c>
      <c r="P3233" s="152" t="s">
        <v>19845</v>
      </c>
      <c r="Q3233" s="156">
        <v>11.3968728597804</v>
      </c>
      <c r="R3233" s="152" t="s">
        <v>19846</v>
      </c>
      <c r="S3233" s="157">
        <v>0</v>
      </c>
      <c r="T3233" s="152"/>
      <c r="U3233" s="156">
        <v>14.638521860000001</v>
      </c>
      <c r="V3233" s="152" t="s">
        <v>163</v>
      </c>
      <c r="W3233" s="152" t="s">
        <v>95</v>
      </c>
      <c r="X3233" s="155">
        <v>5.1995634729000004</v>
      </c>
      <c r="Y3233" s="152" t="s">
        <v>159</v>
      </c>
      <c r="Z3233" s="154">
        <v>42776</v>
      </c>
      <c r="AA3233" s="153" t="s">
        <v>4326</v>
      </c>
      <c r="AB3233" s="152" t="s">
        <v>1212</v>
      </c>
      <c r="AC3233" s="152" t="s">
        <v>270</v>
      </c>
      <c r="AD3233" s="152" t="s">
        <v>207</v>
      </c>
    </row>
    <row r="3234" spans="1:30">
      <c r="A3234" s="189" t="s">
        <v>994</v>
      </c>
      <c r="B3234" s="189" t="s">
        <v>995</v>
      </c>
      <c r="C3234" s="154">
        <v>43830</v>
      </c>
      <c r="D3234" s="155">
        <v>1.0047999999999999</v>
      </c>
      <c r="E3234" s="155">
        <v>1.0398000000000001</v>
      </c>
      <c r="F3234" s="156">
        <v>1.9908421262182001E-2</v>
      </c>
      <c r="G3234" s="154">
        <v>43829</v>
      </c>
      <c r="H3234" s="155">
        <v>1.0045999999999999</v>
      </c>
      <c r="I3234" s="156">
        <v>3.7672244987531101</v>
      </c>
      <c r="J3234" s="152" t="s">
        <v>1005</v>
      </c>
      <c r="K3234" s="156">
        <v>0.109594500348698</v>
      </c>
      <c r="L3234" s="156">
        <v>0.32907262863997599</v>
      </c>
      <c r="M3234" s="185">
        <v>0.78833008458836895</v>
      </c>
      <c r="N3234" s="156">
        <v>1.6827928298741901</v>
      </c>
      <c r="O3234" s="156">
        <v>3.7672244987531101</v>
      </c>
      <c r="P3234" s="152" t="s">
        <v>1005</v>
      </c>
      <c r="Q3234" s="157">
        <v>0</v>
      </c>
      <c r="R3234" s="152"/>
      <c r="S3234" s="157">
        <v>0</v>
      </c>
      <c r="T3234" s="152"/>
      <c r="U3234" s="156">
        <v>4.0266425599999804</v>
      </c>
      <c r="V3234" s="152" t="s">
        <v>157</v>
      </c>
      <c r="W3234" s="152" t="s">
        <v>95</v>
      </c>
      <c r="X3234" s="155">
        <v>8.542758117</v>
      </c>
      <c r="Y3234" s="152" t="s">
        <v>159</v>
      </c>
      <c r="Z3234" s="154">
        <v>43418</v>
      </c>
      <c r="AA3234" s="153" t="s">
        <v>4326</v>
      </c>
      <c r="AB3234" s="152" t="s">
        <v>6469</v>
      </c>
      <c r="AC3234" s="152" t="s">
        <v>167</v>
      </c>
      <c r="AD3234" s="152" t="s">
        <v>165</v>
      </c>
    </row>
    <row r="3235" spans="1:30">
      <c r="A3235" s="189" t="s">
        <v>2570</v>
      </c>
      <c r="B3235" s="189" t="s">
        <v>2571</v>
      </c>
      <c r="C3235" s="154">
        <v>43830</v>
      </c>
      <c r="D3235" s="155">
        <v>1.0529999999999999</v>
      </c>
      <c r="E3235" s="155">
        <v>1.264</v>
      </c>
      <c r="F3235" s="156">
        <v>0</v>
      </c>
      <c r="G3235" s="154">
        <v>43829</v>
      </c>
      <c r="H3235" s="155">
        <v>1.0529999999999999</v>
      </c>
      <c r="I3235" s="156">
        <v>3.7641475617875502</v>
      </c>
      <c r="J3235" s="152" t="s">
        <v>19847</v>
      </c>
      <c r="K3235" s="156">
        <v>9.5057034220519601E-2</v>
      </c>
      <c r="L3235" s="156">
        <v>0.47709923664119802</v>
      </c>
      <c r="M3235" s="185">
        <v>0.95765145466407897</v>
      </c>
      <c r="N3235" s="156">
        <v>1.92255610080287</v>
      </c>
      <c r="O3235" s="156">
        <v>3.7641475617875502</v>
      </c>
      <c r="P3235" s="152" t="s">
        <v>19847</v>
      </c>
      <c r="Q3235" s="156">
        <v>10.3139620661116</v>
      </c>
      <c r="R3235" s="152" t="s">
        <v>19848</v>
      </c>
      <c r="S3235" s="157">
        <v>0</v>
      </c>
      <c r="T3235" s="152"/>
      <c r="U3235" s="156">
        <v>11.169843200000001</v>
      </c>
      <c r="V3235" s="152" t="s">
        <v>163</v>
      </c>
      <c r="W3235" s="152" t="s">
        <v>95</v>
      </c>
      <c r="X3235" s="155">
        <v>14.511685780300001</v>
      </c>
      <c r="Y3235" s="152" t="s">
        <v>159</v>
      </c>
      <c r="Z3235" s="154">
        <v>42748</v>
      </c>
      <c r="AA3235" s="153" t="s">
        <v>4326</v>
      </c>
      <c r="AB3235" s="152" t="s">
        <v>592</v>
      </c>
      <c r="AC3235" s="152" t="s">
        <v>261</v>
      </c>
      <c r="AD3235" s="152" t="s">
        <v>185</v>
      </c>
    </row>
    <row r="3236" spans="1:30">
      <c r="A3236" s="189" t="s">
        <v>2728</v>
      </c>
      <c r="B3236" s="189" t="s">
        <v>2729</v>
      </c>
      <c r="C3236" s="154">
        <v>43830</v>
      </c>
      <c r="D3236" s="155">
        <v>1.0404</v>
      </c>
      <c r="E3236" s="155">
        <v>1.1074999999999999</v>
      </c>
      <c r="F3236" s="156">
        <v>3.8461538461539303E-2</v>
      </c>
      <c r="G3236" s="154">
        <v>43829</v>
      </c>
      <c r="H3236" s="155">
        <v>1.04</v>
      </c>
      <c r="I3236" s="156">
        <v>3.7632043965242001</v>
      </c>
      <c r="J3236" s="152" t="s">
        <v>19849</v>
      </c>
      <c r="K3236" s="156">
        <v>0.17331022530329701</v>
      </c>
      <c r="L3236" s="156">
        <v>0.66763425253990705</v>
      </c>
      <c r="M3236" s="185">
        <v>1.22596119543221</v>
      </c>
      <c r="N3236" s="156">
        <v>2.3009271550297301</v>
      </c>
      <c r="O3236" s="156">
        <v>3.7632043965242001</v>
      </c>
      <c r="P3236" s="152" t="s">
        <v>19849</v>
      </c>
      <c r="Q3236" s="156">
        <v>7.9214417193426003</v>
      </c>
      <c r="R3236" s="152" t="s">
        <v>19850</v>
      </c>
      <c r="S3236" s="156">
        <v>10.522476366895701</v>
      </c>
      <c r="T3236" s="152" t="s">
        <v>19851</v>
      </c>
      <c r="U3236" s="156">
        <v>10.975618519999999</v>
      </c>
      <c r="V3236" s="152" t="s">
        <v>157</v>
      </c>
      <c r="W3236" s="152" t="s">
        <v>158</v>
      </c>
      <c r="X3236" s="155">
        <v>76.113420656100004</v>
      </c>
      <c r="Y3236" s="152" t="s">
        <v>159</v>
      </c>
      <c r="Z3236" s="154">
        <v>42678</v>
      </c>
      <c r="AA3236" s="153" t="s">
        <v>4326</v>
      </c>
      <c r="AB3236" s="152" t="s">
        <v>559</v>
      </c>
      <c r="AC3236" s="152" t="s">
        <v>446</v>
      </c>
      <c r="AD3236" s="152" t="s">
        <v>181</v>
      </c>
    </row>
    <row r="3237" spans="1:30">
      <c r="A3237" s="189" t="s">
        <v>2664</v>
      </c>
      <c r="B3237" s="189" t="s">
        <v>2665</v>
      </c>
      <c r="C3237" s="154">
        <v>43830</v>
      </c>
      <c r="D3237" s="155">
        <v>1.0201</v>
      </c>
      <c r="E3237" s="155">
        <v>1.0450999999999999</v>
      </c>
      <c r="F3237" s="156">
        <v>3.9227223693228903E-2</v>
      </c>
      <c r="G3237" s="154">
        <v>43829</v>
      </c>
      <c r="H3237" s="155">
        <v>1.0197000000000001</v>
      </c>
      <c r="I3237" s="156">
        <v>3.7628065396447301</v>
      </c>
      <c r="J3237" s="152" t="s">
        <v>19852</v>
      </c>
      <c r="K3237" s="156">
        <v>0.16692851531813399</v>
      </c>
      <c r="L3237" s="156">
        <v>0.58173930191283596</v>
      </c>
      <c r="M3237" s="185">
        <v>1.03004932496701</v>
      </c>
      <c r="N3237" s="156">
        <v>2.0428353500596899</v>
      </c>
      <c r="O3237" s="156">
        <v>3.7628065396447301</v>
      </c>
      <c r="P3237" s="152" t="s">
        <v>19852</v>
      </c>
      <c r="Q3237" s="157">
        <v>0</v>
      </c>
      <c r="R3237" s="152"/>
      <c r="S3237" s="157">
        <v>0</v>
      </c>
      <c r="T3237" s="152"/>
      <c r="U3237" s="156">
        <v>4.5617801499999899</v>
      </c>
      <c r="V3237" s="152" t="s">
        <v>163</v>
      </c>
      <c r="W3237" s="152" t="s">
        <v>95</v>
      </c>
      <c r="X3237" s="155">
        <v>59.310782348700002</v>
      </c>
      <c r="Y3237" s="152" t="s">
        <v>159</v>
      </c>
      <c r="Z3237" s="154">
        <v>43406</v>
      </c>
      <c r="AA3237" s="153" t="s">
        <v>4326</v>
      </c>
      <c r="AB3237" s="152" t="s">
        <v>258</v>
      </c>
      <c r="AC3237" s="152" t="s">
        <v>240</v>
      </c>
      <c r="AD3237" s="152" t="s">
        <v>170</v>
      </c>
    </row>
    <row r="3238" spans="1:30">
      <c r="A3238" s="189" t="s">
        <v>2636</v>
      </c>
      <c r="B3238" s="189" t="s">
        <v>2637</v>
      </c>
      <c r="C3238" s="154">
        <v>43830</v>
      </c>
      <c r="D3238" s="155">
        <v>1.0175000000000001</v>
      </c>
      <c r="E3238" s="155">
        <v>1.0515000000000001</v>
      </c>
      <c r="F3238" s="156">
        <v>1.9659884006697301E-2</v>
      </c>
      <c r="G3238" s="154">
        <v>43829</v>
      </c>
      <c r="H3238" s="155">
        <v>1.0173000000000001</v>
      </c>
      <c r="I3238" s="156">
        <v>3.76071646942802</v>
      </c>
      <c r="J3238" s="152" t="s">
        <v>19853</v>
      </c>
      <c r="K3238" s="156">
        <v>0.157495816517393</v>
      </c>
      <c r="L3238" s="156">
        <v>0.54315485372602601</v>
      </c>
      <c r="M3238" s="185">
        <v>1.0189842684830701</v>
      </c>
      <c r="N3238" s="156">
        <v>1.98959349937941</v>
      </c>
      <c r="O3238" s="156">
        <v>3.76071646942802</v>
      </c>
      <c r="P3238" s="152" t="s">
        <v>19853</v>
      </c>
      <c r="Q3238" s="157">
        <v>0</v>
      </c>
      <c r="R3238" s="152"/>
      <c r="S3238" s="157">
        <v>0</v>
      </c>
      <c r="T3238" s="152"/>
      <c r="U3238" s="156">
        <v>5.2133665000000198</v>
      </c>
      <c r="V3238" s="152" t="s">
        <v>157</v>
      </c>
      <c r="W3238" s="152" t="s">
        <v>95</v>
      </c>
      <c r="X3238" s="155">
        <v>67.125295755500005</v>
      </c>
      <c r="Y3238" s="152" t="s">
        <v>159</v>
      </c>
      <c r="Z3238" s="154">
        <v>43399</v>
      </c>
      <c r="AA3238" s="153" t="s">
        <v>4326</v>
      </c>
      <c r="AB3238" s="152" t="s">
        <v>2638</v>
      </c>
      <c r="AC3238" s="152" t="s">
        <v>167</v>
      </c>
      <c r="AD3238" s="152" t="s">
        <v>177</v>
      </c>
    </row>
    <row r="3239" spans="1:30">
      <c r="A3239" s="189" t="s">
        <v>2510</v>
      </c>
      <c r="B3239" s="189" t="s">
        <v>2511</v>
      </c>
      <c r="C3239" s="154">
        <v>43830</v>
      </c>
      <c r="D3239" s="155">
        <v>1.1243000000000001</v>
      </c>
      <c r="E3239" s="155">
        <v>1.1583000000000001</v>
      </c>
      <c r="F3239" s="156">
        <v>8.89521437466167E-3</v>
      </c>
      <c r="G3239" s="154">
        <v>43829</v>
      </c>
      <c r="H3239" s="155">
        <v>1.1242000000000001</v>
      </c>
      <c r="I3239" s="156">
        <v>3.7560085814008199</v>
      </c>
      <c r="J3239" s="152" t="s">
        <v>19854</v>
      </c>
      <c r="K3239" s="156">
        <v>0.14251358332591099</v>
      </c>
      <c r="L3239" s="156">
        <v>0.41979278313684099</v>
      </c>
      <c r="M3239" s="185">
        <v>0.87027713870976997</v>
      </c>
      <c r="N3239" s="156">
        <v>2.1626632428949599</v>
      </c>
      <c r="O3239" s="156">
        <v>3.7560085814008199</v>
      </c>
      <c r="P3239" s="152" t="s">
        <v>19854</v>
      </c>
      <c r="Q3239" s="156">
        <v>15.679884131258699</v>
      </c>
      <c r="R3239" s="152" t="s">
        <v>19855</v>
      </c>
      <c r="S3239" s="157">
        <v>0</v>
      </c>
      <c r="T3239" s="152"/>
      <c r="U3239" s="156">
        <v>15.980651829999999</v>
      </c>
      <c r="V3239" s="152" t="s">
        <v>174</v>
      </c>
      <c r="W3239" s="152" t="s">
        <v>95</v>
      </c>
      <c r="X3239" s="155">
        <v>20.5744779021</v>
      </c>
      <c r="Y3239" s="152" t="s">
        <v>159</v>
      </c>
      <c r="Z3239" s="154">
        <v>43066</v>
      </c>
      <c r="AA3239" s="153" t="s">
        <v>4326</v>
      </c>
      <c r="AB3239" s="152" t="s">
        <v>2512</v>
      </c>
      <c r="AC3239" s="152" t="s">
        <v>196</v>
      </c>
      <c r="AD3239" s="152" t="s">
        <v>165</v>
      </c>
    </row>
    <row r="3240" spans="1:30">
      <c r="A3240" s="189" t="s">
        <v>781</v>
      </c>
      <c r="B3240" s="189" t="s">
        <v>782</v>
      </c>
      <c r="C3240" s="154">
        <v>43830</v>
      </c>
      <c r="D3240" s="155">
        <v>1.0564</v>
      </c>
      <c r="E3240" s="155">
        <v>1.2215</v>
      </c>
      <c r="F3240" s="156">
        <v>2.84064009090019E-2</v>
      </c>
      <c r="G3240" s="154">
        <v>43829</v>
      </c>
      <c r="H3240" s="155">
        <v>1.0561</v>
      </c>
      <c r="I3240" s="156">
        <v>3.7550404604706298</v>
      </c>
      <c r="J3240" s="152" t="s">
        <v>627</v>
      </c>
      <c r="K3240" s="156">
        <v>0.18968133535660001</v>
      </c>
      <c r="L3240" s="156">
        <v>0.686237133053758</v>
      </c>
      <c r="M3240" s="185">
        <v>1.3722343946178699</v>
      </c>
      <c r="N3240" s="156">
        <v>2.2377089896934601</v>
      </c>
      <c r="O3240" s="156">
        <v>3.7550404604706298</v>
      </c>
      <c r="P3240" s="152" t="s">
        <v>627</v>
      </c>
      <c r="Q3240" s="156">
        <v>10.9286921266968</v>
      </c>
      <c r="R3240" s="152" t="s">
        <v>672</v>
      </c>
      <c r="S3240" s="156">
        <v>14.024376558139499</v>
      </c>
      <c r="T3240" s="152" t="s">
        <v>6579</v>
      </c>
      <c r="U3240" s="156">
        <v>22.576204799999999</v>
      </c>
      <c r="V3240" s="152" t="s">
        <v>157</v>
      </c>
      <c r="W3240" s="152" t="s">
        <v>166</v>
      </c>
      <c r="X3240" s="155">
        <v>15.794387564000001</v>
      </c>
      <c r="Y3240" s="152" t="s">
        <v>159</v>
      </c>
      <c r="Z3240" s="154">
        <v>41984</v>
      </c>
      <c r="AA3240" s="153" t="s">
        <v>4326</v>
      </c>
      <c r="AB3240" s="152" t="s">
        <v>785</v>
      </c>
      <c r="AC3240" s="152" t="s">
        <v>331</v>
      </c>
      <c r="AD3240" s="152" t="s">
        <v>185</v>
      </c>
    </row>
    <row r="3241" spans="1:30">
      <c r="A3241" s="189" t="s">
        <v>2743</v>
      </c>
      <c r="B3241" s="189" t="s">
        <v>2744</v>
      </c>
      <c r="C3241" s="154">
        <v>43830</v>
      </c>
      <c r="D3241" s="155">
        <v>1.0379</v>
      </c>
      <c r="E3241" s="155">
        <v>1.1046</v>
      </c>
      <c r="F3241" s="156">
        <v>5.7842475657954501E-2</v>
      </c>
      <c r="G3241" s="154">
        <v>43829</v>
      </c>
      <c r="H3241" s="155">
        <v>1.0373000000000001</v>
      </c>
      <c r="I3241" s="156">
        <v>3.7520520749528501</v>
      </c>
      <c r="J3241" s="152" t="s">
        <v>19856</v>
      </c>
      <c r="K3241" s="156">
        <v>0.17372840459416</v>
      </c>
      <c r="L3241" s="156">
        <v>0.67901833349501595</v>
      </c>
      <c r="M3241" s="185">
        <v>1.2487032672648399</v>
      </c>
      <c r="N3241" s="156">
        <v>2.2965165772453999</v>
      </c>
      <c r="O3241" s="156">
        <v>3.7520520749528501</v>
      </c>
      <c r="P3241" s="152" t="s">
        <v>19856</v>
      </c>
      <c r="Q3241" s="156">
        <v>8.0403270731707508</v>
      </c>
      <c r="R3241" s="152" t="s">
        <v>19857</v>
      </c>
      <c r="S3241" s="156">
        <v>9.4281968873517794</v>
      </c>
      <c r="T3241" s="152" t="s">
        <v>19858</v>
      </c>
      <c r="U3241" s="156">
        <v>10.741335250000001</v>
      </c>
      <c r="V3241" s="152" t="s">
        <v>174</v>
      </c>
      <c r="W3241" s="152" t="s">
        <v>158</v>
      </c>
      <c r="X3241" s="155">
        <v>10.1557650152</v>
      </c>
      <c r="Y3241" s="152" t="s">
        <v>159</v>
      </c>
      <c r="Z3241" s="154">
        <v>42489</v>
      </c>
      <c r="AA3241" s="153" t="s">
        <v>4326</v>
      </c>
      <c r="AB3241" s="152" t="s">
        <v>1018</v>
      </c>
      <c r="AC3241" s="152" t="s">
        <v>195</v>
      </c>
      <c r="AD3241" s="152" t="s">
        <v>207</v>
      </c>
    </row>
    <row r="3242" spans="1:30">
      <c r="A3242" s="189" t="s">
        <v>2463</v>
      </c>
      <c r="B3242" s="189" t="s">
        <v>2464</v>
      </c>
      <c r="C3242" s="154">
        <v>43830</v>
      </c>
      <c r="D3242" s="155">
        <v>1.0900000000000001</v>
      </c>
      <c r="E3242" s="155">
        <v>1.1397999999999999</v>
      </c>
      <c r="F3242" s="156">
        <v>9.1751536838276405E-3</v>
      </c>
      <c r="G3242" s="154">
        <v>43829</v>
      </c>
      <c r="H3242" s="155">
        <v>1.0899000000000001</v>
      </c>
      <c r="I3242" s="156">
        <v>3.7502379592613901</v>
      </c>
      <c r="J3242" s="152" t="s">
        <v>19859</v>
      </c>
      <c r="K3242" s="156">
        <v>0.119408468816025</v>
      </c>
      <c r="L3242" s="156">
        <v>0.37756699511926101</v>
      </c>
      <c r="M3242" s="185">
        <v>0.97267253358037298</v>
      </c>
      <c r="N3242" s="156">
        <v>2.1172943601274299</v>
      </c>
      <c r="O3242" s="156">
        <v>3.7502379592613901</v>
      </c>
      <c r="P3242" s="152" t="s">
        <v>19859</v>
      </c>
      <c r="Q3242" s="156">
        <v>11.6852455850985</v>
      </c>
      <c r="R3242" s="152" t="s">
        <v>19860</v>
      </c>
      <c r="S3242" s="156">
        <v>15.1677487174329</v>
      </c>
      <c r="T3242" s="152" t="s">
        <v>19861</v>
      </c>
      <c r="U3242" s="156">
        <v>14.488258999999999</v>
      </c>
      <c r="V3242" s="152" t="s">
        <v>163</v>
      </c>
      <c r="W3242" s="152" t="s">
        <v>189</v>
      </c>
      <c r="X3242" s="155">
        <v>10.256131487199999</v>
      </c>
      <c r="Y3242" s="152" t="s">
        <v>159</v>
      </c>
      <c r="Z3242" s="154">
        <v>42676</v>
      </c>
      <c r="AA3242" s="153" t="s">
        <v>4326</v>
      </c>
      <c r="AB3242" s="152" t="s">
        <v>1305</v>
      </c>
      <c r="AC3242" s="152" t="s">
        <v>511</v>
      </c>
      <c r="AD3242" s="152" t="s">
        <v>221</v>
      </c>
    </row>
    <row r="3243" spans="1:30">
      <c r="A3243" s="189" t="s">
        <v>2495</v>
      </c>
      <c r="B3243" s="189" t="s">
        <v>2496</v>
      </c>
      <c r="C3243" s="154">
        <v>43830</v>
      </c>
      <c r="D3243" s="155">
        <v>1.0680000000000001</v>
      </c>
      <c r="E3243" s="155">
        <v>1.0680000000000001</v>
      </c>
      <c r="F3243" s="156">
        <v>9.3641726753430996E-3</v>
      </c>
      <c r="G3243" s="154">
        <v>43829</v>
      </c>
      <c r="H3243" s="155">
        <v>1.0679000000000001</v>
      </c>
      <c r="I3243" s="156">
        <v>3.7497571400815999</v>
      </c>
      <c r="J3243" s="152" t="s">
        <v>19862</v>
      </c>
      <c r="K3243" s="156">
        <v>0.140646976090019</v>
      </c>
      <c r="L3243" s="156">
        <v>0.39481105470952998</v>
      </c>
      <c r="M3243" s="185">
        <v>0.85938237793938099</v>
      </c>
      <c r="N3243" s="156">
        <v>1.9181219582021201</v>
      </c>
      <c r="O3243" s="156">
        <v>3.7497571400815999</v>
      </c>
      <c r="P3243" s="152" t="s">
        <v>19862</v>
      </c>
      <c r="Q3243" s="157">
        <v>0</v>
      </c>
      <c r="R3243" s="152"/>
      <c r="S3243" s="157">
        <v>0</v>
      </c>
      <c r="T3243" s="152"/>
      <c r="U3243" s="156">
        <v>6.8000000000000096</v>
      </c>
      <c r="V3243" s="152" t="s">
        <v>174</v>
      </c>
      <c r="W3243" s="152" t="s">
        <v>95</v>
      </c>
      <c r="X3243" s="155">
        <v>17.048229851199999</v>
      </c>
      <c r="Y3243" s="152" t="s">
        <v>159</v>
      </c>
      <c r="Z3243" s="154">
        <v>43189</v>
      </c>
      <c r="AA3243" s="153" t="s">
        <v>4326</v>
      </c>
      <c r="AB3243" s="152" t="s">
        <v>2497</v>
      </c>
      <c r="AC3243" s="152" t="s">
        <v>381</v>
      </c>
      <c r="AD3243" s="152" t="s">
        <v>207</v>
      </c>
    </row>
    <row r="3244" spans="1:30">
      <c r="A3244" s="189" t="s">
        <v>2613</v>
      </c>
      <c r="B3244" s="189" t="s">
        <v>2614</v>
      </c>
      <c r="C3244" s="154">
        <v>43830</v>
      </c>
      <c r="D3244" s="155">
        <v>1.071</v>
      </c>
      <c r="E3244" s="155">
        <v>1.071</v>
      </c>
      <c r="F3244" s="156">
        <v>9.3379400504238503E-3</v>
      </c>
      <c r="G3244" s="154">
        <v>43829</v>
      </c>
      <c r="H3244" s="155">
        <v>1.0709</v>
      </c>
      <c r="I3244" s="156">
        <v>3.7489102005230999</v>
      </c>
      <c r="J3244" s="152" t="s">
        <v>19863</v>
      </c>
      <c r="K3244" s="156">
        <v>0.23397285914833399</v>
      </c>
      <c r="L3244" s="156">
        <v>0.49732570141689603</v>
      </c>
      <c r="M3244" s="185">
        <v>0.96153846153846001</v>
      </c>
      <c r="N3244" s="156">
        <v>2.0388719512194999</v>
      </c>
      <c r="O3244" s="156">
        <v>3.7489102005230999</v>
      </c>
      <c r="P3244" s="152" t="s">
        <v>19863</v>
      </c>
      <c r="Q3244" s="157">
        <v>0</v>
      </c>
      <c r="R3244" s="152"/>
      <c r="S3244" s="157">
        <v>0</v>
      </c>
      <c r="T3244" s="152"/>
      <c r="U3244" s="156">
        <v>7.1</v>
      </c>
      <c r="V3244" s="152" t="s">
        <v>157</v>
      </c>
      <c r="W3244" s="152" t="s">
        <v>95</v>
      </c>
      <c r="X3244" s="155">
        <v>48.115799996100002</v>
      </c>
      <c r="Y3244" s="152" t="s">
        <v>159</v>
      </c>
      <c r="Z3244" s="154">
        <v>43188</v>
      </c>
      <c r="AA3244" s="153" t="s">
        <v>4326</v>
      </c>
      <c r="AB3244" s="152" t="s">
        <v>2526</v>
      </c>
      <c r="AC3244" s="152" t="s">
        <v>263</v>
      </c>
      <c r="AD3244" s="152" t="s">
        <v>207</v>
      </c>
    </row>
    <row r="3245" spans="1:30">
      <c r="A3245" s="189" t="s">
        <v>2507</v>
      </c>
      <c r="B3245" s="189" t="s">
        <v>2508</v>
      </c>
      <c r="C3245" s="154">
        <v>43830</v>
      </c>
      <c r="D3245" s="155">
        <v>1.0135000000000001</v>
      </c>
      <c r="E3245" s="155">
        <v>1.1020000000000001</v>
      </c>
      <c r="F3245" s="156">
        <v>9.8677718571193295E-3</v>
      </c>
      <c r="G3245" s="154">
        <v>43829</v>
      </c>
      <c r="H3245" s="155">
        <v>1.0134000000000001</v>
      </c>
      <c r="I3245" s="156">
        <v>3.7455139932642298</v>
      </c>
      <c r="J3245" s="152" t="s">
        <v>19864</v>
      </c>
      <c r="K3245" s="156">
        <v>0.128433115984984</v>
      </c>
      <c r="L3245" s="156">
        <v>0.406181890231811</v>
      </c>
      <c r="M3245" s="185">
        <v>0.91607573653709795</v>
      </c>
      <c r="N3245" s="156">
        <v>1.9226146517190501</v>
      </c>
      <c r="O3245" s="156">
        <v>3.7455139932642298</v>
      </c>
      <c r="P3245" s="152" t="s">
        <v>19864</v>
      </c>
      <c r="Q3245" s="156">
        <v>8.6445657173633705</v>
      </c>
      <c r="R3245" s="152" t="s">
        <v>19865</v>
      </c>
      <c r="S3245" s="157">
        <v>0</v>
      </c>
      <c r="T3245" s="152"/>
      <c r="U3245" s="156">
        <v>10.5819715</v>
      </c>
      <c r="V3245" s="152" t="s">
        <v>157</v>
      </c>
      <c r="W3245" s="152" t="s">
        <v>95</v>
      </c>
      <c r="X3245" s="155">
        <v>20.832952773599999</v>
      </c>
      <c r="Y3245" s="152" t="s">
        <v>159</v>
      </c>
      <c r="Z3245" s="154">
        <v>42898</v>
      </c>
      <c r="AA3245" s="153" t="s">
        <v>4326</v>
      </c>
      <c r="AB3245" s="152" t="s">
        <v>2509</v>
      </c>
      <c r="AC3245" s="152" t="s">
        <v>224</v>
      </c>
      <c r="AD3245" s="152" t="s">
        <v>207</v>
      </c>
    </row>
    <row r="3246" spans="1:30">
      <c r="A3246" s="189" t="s">
        <v>19866</v>
      </c>
      <c r="B3246" s="189" t="s">
        <v>19867</v>
      </c>
      <c r="C3246" s="154">
        <v>43830</v>
      </c>
      <c r="D3246" s="155">
        <v>1.0807</v>
      </c>
      <c r="E3246" s="155">
        <v>1.0807</v>
      </c>
      <c r="F3246" s="156">
        <v>1.8509949097637899E-2</v>
      </c>
      <c r="G3246" s="154">
        <v>43829</v>
      </c>
      <c r="H3246" s="155">
        <v>1.0805</v>
      </c>
      <c r="I3246" s="156">
        <v>3.74388019583373</v>
      </c>
      <c r="J3246" s="152" t="s">
        <v>19868</v>
      </c>
      <c r="K3246" s="156">
        <v>0.166836592826029</v>
      </c>
      <c r="L3246" s="156">
        <v>0.32491645005570502</v>
      </c>
      <c r="M3246" s="185">
        <v>0.31560382437576101</v>
      </c>
      <c r="N3246" s="156">
        <v>1.69379881434083</v>
      </c>
      <c r="O3246" s="156">
        <v>3.74388019583373</v>
      </c>
      <c r="P3246" s="152" t="s">
        <v>19868</v>
      </c>
      <c r="Q3246" s="156">
        <v>8.5367078437280295</v>
      </c>
      <c r="R3246" s="152" t="s">
        <v>19869</v>
      </c>
      <c r="S3246" s="156">
        <v>8.0483903219356101</v>
      </c>
      <c r="T3246" s="152" t="s">
        <v>19870</v>
      </c>
      <c r="U3246" s="156">
        <v>8.07</v>
      </c>
      <c r="V3246" s="152" t="s">
        <v>157</v>
      </c>
      <c r="W3246" s="152" t="s">
        <v>158</v>
      </c>
      <c r="X3246" s="155">
        <v>0.31638027210000003</v>
      </c>
      <c r="Y3246" s="152" t="s">
        <v>159</v>
      </c>
      <c r="Z3246" s="154">
        <v>42731</v>
      </c>
      <c r="AA3246" s="153" t="s">
        <v>4326</v>
      </c>
      <c r="AB3246" s="152" t="s">
        <v>19871</v>
      </c>
      <c r="AC3246" s="152" t="s">
        <v>13830</v>
      </c>
      <c r="AD3246" s="152" t="s">
        <v>207</v>
      </c>
    </row>
    <row r="3247" spans="1:30">
      <c r="A3247" s="189" t="s">
        <v>19872</v>
      </c>
      <c r="B3247" s="189" t="s">
        <v>19873</v>
      </c>
      <c r="C3247" s="154">
        <v>43830</v>
      </c>
      <c r="D3247" s="155">
        <v>1.1198999999999999</v>
      </c>
      <c r="E3247" s="155">
        <v>1.1198999999999999</v>
      </c>
      <c r="F3247" s="156">
        <v>3.5730236712814299E-2</v>
      </c>
      <c r="G3247" s="154">
        <v>43829</v>
      </c>
      <c r="H3247" s="155">
        <v>1.1194999999999999</v>
      </c>
      <c r="I3247" s="156">
        <v>3.7424733672996799</v>
      </c>
      <c r="J3247" s="152" t="s">
        <v>19874</v>
      </c>
      <c r="K3247" s="156">
        <v>9.8319628173031706E-2</v>
      </c>
      <c r="L3247" s="156">
        <v>0.26860059092129002</v>
      </c>
      <c r="M3247" s="185">
        <v>0.61090647740543702</v>
      </c>
      <c r="N3247" s="156">
        <v>2.0503007107709101</v>
      </c>
      <c r="O3247" s="156">
        <v>3.7424733672996799</v>
      </c>
      <c r="P3247" s="152" t="s">
        <v>19874</v>
      </c>
      <c r="Q3247" s="156">
        <v>12.9272965614601</v>
      </c>
      <c r="R3247" s="152" t="s">
        <v>19875</v>
      </c>
      <c r="S3247" s="156">
        <v>11.900479616307001</v>
      </c>
      <c r="T3247" s="152" t="s">
        <v>19876</v>
      </c>
      <c r="U3247" s="156">
        <v>11.99</v>
      </c>
      <c r="V3247" s="152" t="s">
        <v>174</v>
      </c>
      <c r="W3247" s="152" t="s">
        <v>158</v>
      </c>
      <c r="X3247" s="155">
        <v>1.9328348000000001E-3</v>
      </c>
      <c r="Y3247" s="152" t="s">
        <v>159</v>
      </c>
      <c r="Z3247" s="154">
        <v>42710</v>
      </c>
      <c r="AA3247" s="153" t="s">
        <v>4326</v>
      </c>
      <c r="AB3247" s="152" t="s">
        <v>2112</v>
      </c>
      <c r="AC3247" s="152" t="s">
        <v>200</v>
      </c>
      <c r="AD3247" s="152" t="s">
        <v>170</v>
      </c>
    </row>
    <row r="3248" spans="1:30">
      <c r="A3248" s="189" t="s">
        <v>19877</v>
      </c>
      <c r="B3248" s="189" t="s">
        <v>19878</v>
      </c>
      <c r="C3248" s="154">
        <v>43830</v>
      </c>
      <c r="D3248" s="155">
        <v>1.0074000000000001</v>
      </c>
      <c r="E3248" s="155">
        <v>1.0864</v>
      </c>
      <c r="F3248" s="156">
        <v>0.13916500994036701</v>
      </c>
      <c r="G3248" s="154">
        <v>43826</v>
      </c>
      <c r="H3248" s="155">
        <v>1.006</v>
      </c>
      <c r="I3248" s="156">
        <v>3.7387016544715799</v>
      </c>
      <c r="J3248" s="152" t="s">
        <v>19879</v>
      </c>
      <c r="K3248" s="156">
        <v>0.17899761336516201</v>
      </c>
      <c r="L3248" s="156">
        <v>0.26873693639894503</v>
      </c>
      <c r="M3248" s="185">
        <v>0.89681391171213098</v>
      </c>
      <c r="N3248" s="156">
        <v>2.0327356084904999</v>
      </c>
      <c r="O3248" s="156">
        <v>3.7387016544715799</v>
      </c>
      <c r="P3248" s="152" t="s">
        <v>19879</v>
      </c>
      <c r="Q3248" s="156">
        <v>9.3731133375343703</v>
      </c>
      <c r="R3248" s="152" t="s">
        <v>19880</v>
      </c>
      <c r="S3248" s="156">
        <v>10.788933142973701</v>
      </c>
      <c r="T3248" s="152" t="s">
        <v>19881</v>
      </c>
      <c r="U3248" s="156">
        <v>8.6396278400000099</v>
      </c>
      <c r="V3248" s="152" t="s">
        <v>174</v>
      </c>
      <c r="W3248" s="152" t="s">
        <v>197</v>
      </c>
      <c r="X3248" s="155">
        <v>2.5587911E-3</v>
      </c>
      <c r="Y3248" s="152" t="s">
        <v>159</v>
      </c>
      <c r="Z3248" s="154">
        <v>42669</v>
      </c>
      <c r="AA3248" s="153" t="s">
        <v>4326</v>
      </c>
      <c r="AB3248" s="152" t="s">
        <v>4100</v>
      </c>
      <c r="AC3248" s="152" t="s">
        <v>524</v>
      </c>
      <c r="AD3248" s="152" t="s">
        <v>276</v>
      </c>
    </row>
    <row r="3249" spans="1:30">
      <c r="A3249" s="189" t="s">
        <v>1006</v>
      </c>
      <c r="B3249" s="189" t="s">
        <v>1007</v>
      </c>
      <c r="C3249" s="154">
        <v>43830</v>
      </c>
      <c r="D3249" s="155">
        <v>1.0364</v>
      </c>
      <c r="E3249" s="155">
        <v>1.1053999999999999</v>
      </c>
      <c r="F3249" s="156">
        <v>1.93012931866548E-2</v>
      </c>
      <c r="G3249" s="154">
        <v>43829</v>
      </c>
      <c r="H3249" s="155">
        <v>1.0362</v>
      </c>
      <c r="I3249" s="156">
        <v>3.7384581084356201</v>
      </c>
      <c r="J3249" s="152" t="s">
        <v>1008</v>
      </c>
      <c r="K3249" s="156">
        <v>0.115919629057194</v>
      </c>
      <c r="L3249" s="156">
        <v>0.366271073617712</v>
      </c>
      <c r="M3249" s="185">
        <v>0.80894681149287395</v>
      </c>
      <c r="N3249" s="156">
        <v>1.79468634368</v>
      </c>
      <c r="O3249" s="156">
        <v>3.7384581084356201</v>
      </c>
      <c r="P3249" s="152" t="s">
        <v>1008</v>
      </c>
      <c r="Q3249" s="156">
        <v>10.0158825702652</v>
      </c>
      <c r="R3249" s="152" t="s">
        <v>6470</v>
      </c>
      <c r="S3249" s="157">
        <v>0</v>
      </c>
      <c r="T3249" s="152"/>
      <c r="U3249" s="156">
        <v>10.77499216</v>
      </c>
      <c r="V3249" s="152" t="s">
        <v>157</v>
      </c>
      <c r="W3249" s="152" t="s">
        <v>95</v>
      </c>
      <c r="X3249" s="155">
        <v>60.443112748499999</v>
      </c>
      <c r="Y3249" s="152" t="s">
        <v>159</v>
      </c>
      <c r="Z3249" s="154">
        <v>42901</v>
      </c>
      <c r="AA3249" s="153" t="s">
        <v>4326</v>
      </c>
      <c r="AB3249" s="152" t="s">
        <v>6471</v>
      </c>
      <c r="AC3249" s="152" t="s">
        <v>176</v>
      </c>
      <c r="AD3249" s="152" t="s">
        <v>162</v>
      </c>
    </row>
    <row r="3250" spans="1:30">
      <c r="A3250" s="189" t="s">
        <v>1009</v>
      </c>
      <c r="B3250" s="189" t="s">
        <v>1010</v>
      </c>
      <c r="C3250" s="154">
        <v>43830</v>
      </c>
      <c r="D3250" s="155">
        <v>1.0118</v>
      </c>
      <c r="E3250" s="155">
        <v>1.0378000000000001</v>
      </c>
      <c r="F3250" s="156">
        <v>9.8843530690921298E-3</v>
      </c>
      <c r="G3250" s="154">
        <v>43829</v>
      </c>
      <c r="H3250" s="155">
        <v>1.0117</v>
      </c>
      <c r="I3250" s="156">
        <v>3.7382178892664299</v>
      </c>
      <c r="J3250" s="152" t="s">
        <v>1011</v>
      </c>
      <c r="K3250" s="156">
        <v>0.128649183572495</v>
      </c>
      <c r="L3250" s="156">
        <v>0.366199488683709</v>
      </c>
      <c r="M3250" s="185">
        <v>0.78693964556727303</v>
      </c>
      <c r="N3250" s="156">
        <v>2.0906909138174199</v>
      </c>
      <c r="O3250" s="156">
        <v>3.7382178892664299</v>
      </c>
      <c r="P3250" s="152" t="s">
        <v>1011</v>
      </c>
      <c r="Q3250" s="157">
        <v>0</v>
      </c>
      <c r="R3250" s="152"/>
      <c r="S3250" s="157">
        <v>0</v>
      </c>
      <c r="T3250" s="152"/>
      <c r="U3250" s="156">
        <v>3.8004608199999801</v>
      </c>
      <c r="V3250" s="152" t="s">
        <v>157</v>
      </c>
      <c r="W3250" s="152" t="s">
        <v>95</v>
      </c>
      <c r="X3250" s="155">
        <v>7.8965789934000004</v>
      </c>
      <c r="Y3250" s="152" t="s">
        <v>159</v>
      </c>
      <c r="Z3250" s="154">
        <v>43459</v>
      </c>
      <c r="AA3250" s="153" t="s">
        <v>4326</v>
      </c>
      <c r="AB3250" s="152" t="s">
        <v>965</v>
      </c>
      <c r="AC3250" s="152" t="s">
        <v>179</v>
      </c>
      <c r="AD3250" s="152" t="s">
        <v>162</v>
      </c>
    </row>
    <row r="3251" spans="1:30">
      <c r="A3251" s="189" t="s">
        <v>19882</v>
      </c>
      <c r="B3251" s="189" t="s">
        <v>19883</v>
      </c>
      <c r="C3251" s="154">
        <v>43830</v>
      </c>
      <c r="D3251" s="155">
        <v>1.0161</v>
      </c>
      <c r="E3251" s="155">
        <v>1.1372</v>
      </c>
      <c r="F3251" s="156">
        <v>0.108374384236467</v>
      </c>
      <c r="G3251" s="154">
        <v>43829</v>
      </c>
      <c r="H3251" s="155">
        <v>1.0149999999999999</v>
      </c>
      <c r="I3251" s="156">
        <v>3.73673972156829</v>
      </c>
      <c r="J3251" s="152" t="s">
        <v>19884</v>
      </c>
      <c r="K3251" s="156">
        <v>0.32582938388627802</v>
      </c>
      <c r="L3251" s="156">
        <v>0.79357206626326704</v>
      </c>
      <c r="M3251" s="185">
        <v>1.0706279206954099</v>
      </c>
      <c r="N3251" s="156">
        <v>1.6313419269143701</v>
      </c>
      <c r="O3251" s="156">
        <v>3.73673972156829</v>
      </c>
      <c r="P3251" s="152" t="s">
        <v>19884</v>
      </c>
      <c r="Q3251" s="156">
        <v>-0.75381978050690801</v>
      </c>
      <c r="R3251" s="152" t="s">
        <v>19885</v>
      </c>
      <c r="S3251" s="157">
        <v>0</v>
      </c>
      <c r="T3251" s="152"/>
      <c r="U3251" s="156">
        <v>13.94453951</v>
      </c>
      <c r="V3251" s="152" t="s">
        <v>157</v>
      </c>
      <c r="W3251" s="152" t="s">
        <v>95</v>
      </c>
      <c r="X3251" s="155">
        <v>1.1111222E-3</v>
      </c>
      <c r="Y3251" s="152" t="s">
        <v>159</v>
      </c>
      <c r="Z3251" s="154">
        <v>42745</v>
      </c>
      <c r="AA3251" s="153" t="s">
        <v>4326</v>
      </c>
      <c r="AB3251" s="152" t="s">
        <v>607</v>
      </c>
      <c r="AC3251" s="152" t="s">
        <v>317</v>
      </c>
      <c r="AD3251" s="152" t="s">
        <v>170</v>
      </c>
    </row>
    <row r="3252" spans="1:30">
      <c r="A3252" s="189" t="s">
        <v>2711</v>
      </c>
      <c r="B3252" s="189" t="s">
        <v>2712</v>
      </c>
      <c r="C3252" s="154">
        <v>43830</v>
      </c>
      <c r="D3252" s="155">
        <v>1.0186999999999999</v>
      </c>
      <c r="E3252" s="155">
        <v>1.042</v>
      </c>
      <c r="F3252" s="156">
        <v>2.9457973291444201E-2</v>
      </c>
      <c r="G3252" s="154">
        <v>43829</v>
      </c>
      <c r="H3252" s="155">
        <v>1.0184</v>
      </c>
      <c r="I3252" s="156">
        <v>3.7355600868918102</v>
      </c>
      <c r="J3252" s="152" t="s">
        <v>19886</v>
      </c>
      <c r="K3252" s="156">
        <v>0.157309999016813</v>
      </c>
      <c r="L3252" s="156">
        <v>0.61234567901234904</v>
      </c>
      <c r="M3252" s="185">
        <v>1.1317778416884099</v>
      </c>
      <c r="N3252" s="156">
        <v>2.1514363343839098</v>
      </c>
      <c r="O3252" s="156">
        <v>3.7355600868918102</v>
      </c>
      <c r="P3252" s="152" t="s">
        <v>19886</v>
      </c>
      <c r="Q3252" s="157">
        <v>0</v>
      </c>
      <c r="R3252" s="152"/>
      <c r="S3252" s="157">
        <v>0</v>
      </c>
      <c r="T3252" s="152"/>
      <c r="U3252" s="156">
        <v>4.2442840899999901</v>
      </c>
      <c r="V3252" s="152" t="s">
        <v>157</v>
      </c>
      <c r="W3252" s="152" t="s">
        <v>95</v>
      </c>
      <c r="X3252" s="155">
        <v>60.562027107799999</v>
      </c>
      <c r="Y3252" s="152" t="s">
        <v>159</v>
      </c>
      <c r="Z3252" s="154">
        <v>43430</v>
      </c>
      <c r="AA3252" s="153" t="s">
        <v>4326</v>
      </c>
      <c r="AB3252" s="152" t="s">
        <v>2713</v>
      </c>
      <c r="AC3252" s="152" t="s">
        <v>196</v>
      </c>
      <c r="AD3252" s="152" t="s">
        <v>177</v>
      </c>
    </row>
    <row r="3253" spans="1:30">
      <c r="A3253" s="189" t="s">
        <v>2691</v>
      </c>
      <c r="B3253" s="189" t="s">
        <v>2692</v>
      </c>
      <c r="C3253" s="154">
        <v>43830</v>
      </c>
      <c r="D3253" s="155">
        <v>1.0485</v>
      </c>
      <c r="E3253" s="155">
        <v>1.1338999999999999</v>
      </c>
      <c r="F3253" s="156">
        <v>2.8620492272462099E-2</v>
      </c>
      <c r="G3253" s="154">
        <v>43829</v>
      </c>
      <c r="H3253" s="155">
        <v>1.0482</v>
      </c>
      <c r="I3253" s="156">
        <v>3.7349174719741698</v>
      </c>
      <c r="J3253" s="152" t="s">
        <v>19887</v>
      </c>
      <c r="K3253" s="156">
        <v>0.14326647564471301</v>
      </c>
      <c r="L3253" s="156">
        <v>0.58518802762855904</v>
      </c>
      <c r="M3253" s="185">
        <v>1.1284890029177901</v>
      </c>
      <c r="N3253" s="156">
        <v>1.98911790800046</v>
      </c>
      <c r="O3253" s="156">
        <v>3.7349174719741698</v>
      </c>
      <c r="P3253" s="152" t="s">
        <v>19887</v>
      </c>
      <c r="Q3253" s="156">
        <v>10.4678662587412</v>
      </c>
      <c r="R3253" s="152" t="s">
        <v>19888</v>
      </c>
      <c r="S3253" s="156">
        <v>13.408829494466101</v>
      </c>
      <c r="T3253" s="152" t="s">
        <v>19889</v>
      </c>
      <c r="U3253" s="156">
        <v>13.737715100000001</v>
      </c>
      <c r="V3253" s="152" t="s">
        <v>157</v>
      </c>
      <c r="W3253" s="152" t="s">
        <v>189</v>
      </c>
      <c r="X3253" s="155">
        <v>19.420449073699999</v>
      </c>
      <c r="Y3253" s="152" t="s">
        <v>159</v>
      </c>
      <c r="Z3253" s="154">
        <v>42685</v>
      </c>
      <c r="AA3253" s="153" t="s">
        <v>4326</v>
      </c>
      <c r="AB3253" s="152" t="s">
        <v>809</v>
      </c>
      <c r="AC3253" s="152" t="s">
        <v>194</v>
      </c>
      <c r="AD3253" s="152" t="s">
        <v>207</v>
      </c>
    </row>
    <row r="3254" spans="1:30">
      <c r="A3254" s="189" t="s">
        <v>19890</v>
      </c>
      <c r="B3254" s="189" t="s">
        <v>19891</v>
      </c>
      <c r="C3254" s="154">
        <v>43830</v>
      </c>
      <c r="D3254" s="155">
        <v>1.0387999999999999</v>
      </c>
      <c r="E3254" s="155">
        <v>1.0387999999999999</v>
      </c>
      <c r="F3254" s="156">
        <v>9.6274188889948001E-3</v>
      </c>
      <c r="G3254" s="154">
        <v>43829</v>
      </c>
      <c r="H3254" s="155">
        <v>1.0387</v>
      </c>
      <c r="I3254" s="156">
        <v>3.73477132015178</v>
      </c>
      <c r="J3254" s="152" t="s">
        <v>19892</v>
      </c>
      <c r="K3254" s="156">
        <v>0.106003661944674</v>
      </c>
      <c r="L3254" s="156">
        <v>0.32837550705040103</v>
      </c>
      <c r="M3254" s="185">
        <v>0.90335114133073002</v>
      </c>
      <c r="N3254" s="156">
        <v>1.71350239890334</v>
      </c>
      <c r="O3254" s="156">
        <v>3.73477132015178</v>
      </c>
      <c r="P3254" s="152" t="s">
        <v>19892</v>
      </c>
      <c r="Q3254" s="157">
        <v>0</v>
      </c>
      <c r="R3254" s="152"/>
      <c r="S3254" s="157">
        <v>0</v>
      </c>
      <c r="T3254" s="152"/>
      <c r="U3254" s="156">
        <v>3.8799999999999901</v>
      </c>
      <c r="V3254" s="152" t="s">
        <v>157</v>
      </c>
      <c r="W3254" s="152" t="s">
        <v>95</v>
      </c>
      <c r="X3254" s="155">
        <v>1.3853287173</v>
      </c>
      <c r="Y3254" s="152" t="s">
        <v>159</v>
      </c>
      <c r="Z3254" s="154">
        <v>43453</v>
      </c>
      <c r="AA3254" s="153" t="s">
        <v>4326</v>
      </c>
      <c r="AB3254" s="152" t="s">
        <v>973</v>
      </c>
      <c r="AC3254" s="152" t="s">
        <v>343</v>
      </c>
      <c r="AD3254" s="152" t="s">
        <v>183</v>
      </c>
    </row>
    <row r="3255" spans="1:30">
      <c r="A3255" s="189" t="s">
        <v>2724</v>
      </c>
      <c r="B3255" s="189" t="s">
        <v>2725</v>
      </c>
      <c r="C3255" s="154">
        <v>43830</v>
      </c>
      <c r="D3255" s="155">
        <v>1.0329999999999999</v>
      </c>
      <c r="E3255" s="155">
        <v>1.0449999999999999</v>
      </c>
      <c r="F3255" s="156">
        <v>2.9050062941790002E-2</v>
      </c>
      <c r="G3255" s="154">
        <v>43829</v>
      </c>
      <c r="H3255" s="155">
        <v>1.0327</v>
      </c>
      <c r="I3255" s="156">
        <v>3.7344402103800598</v>
      </c>
      <c r="J3255" s="152" t="s">
        <v>19893</v>
      </c>
      <c r="K3255" s="156">
        <v>0.13571151609148999</v>
      </c>
      <c r="L3255" s="156">
        <v>0.62341710500681702</v>
      </c>
      <c r="M3255" s="185">
        <v>1.19514906593738</v>
      </c>
      <c r="N3255" s="156">
        <v>2.0347769325453098</v>
      </c>
      <c r="O3255" s="156">
        <v>3.7344402103800598</v>
      </c>
      <c r="P3255" s="152" t="s">
        <v>19893</v>
      </c>
      <c r="Q3255" s="157">
        <v>0</v>
      </c>
      <c r="R3255" s="152"/>
      <c r="S3255" s="157">
        <v>0</v>
      </c>
      <c r="T3255" s="152"/>
      <c r="U3255" s="156">
        <v>4.5331953999999897</v>
      </c>
      <c r="V3255" s="152" t="s">
        <v>157</v>
      </c>
      <c r="W3255" s="152" t="s">
        <v>95</v>
      </c>
      <c r="X3255" s="155">
        <v>46.642350251400003</v>
      </c>
      <c r="Y3255" s="152" t="s">
        <v>159</v>
      </c>
      <c r="Z3255" s="154">
        <v>43412</v>
      </c>
      <c r="AA3255" s="153" t="s">
        <v>4326</v>
      </c>
      <c r="AB3255" s="152" t="s">
        <v>809</v>
      </c>
      <c r="AC3255" s="152" t="s">
        <v>194</v>
      </c>
      <c r="AD3255" s="152" t="s">
        <v>532</v>
      </c>
    </row>
    <row r="3256" spans="1:30">
      <c r="A3256" s="189" t="s">
        <v>1012</v>
      </c>
      <c r="B3256" s="189" t="s">
        <v>1013</v>
      </c>
      <c r="C3256" s="154">
        <v>43830</v>
      </c>
      <c r="D3256" s="155">
        <v>1.0263</v>
      </c>
      <c r="E3256" s="155">
        <v>1.1043000000000001</v>
      </c>
      <c r="F3256" s="156">
        <v>1.9491277653245501E-2</v>
      </c>
      <c r="G3256" s="154">
        <v>43829</v>
      </c>
      <c r="H3256" s="155">
        <v>1.0261</v>
      </c>
      <c r="I3256" s="156">
        <v>3.73346898941936</v>
      </c>
      <c r="J3256" s="152" t="s">
        <v>1014</v>
      </c>
      <c r="K3256" s="156">
        <v>0.13659869255537899</v>
      </c>
      <c r="L3256" s="156">
        <v>0.39127457693435103</v>
      </c>
      <c r="M3256" s="185">
        <v>0.84349905120916302</v>
      </c>
      <c r="N3256" s="156">
        <v>1.7133944742360001</v>
      </c>
      <c r="O3256" s="156">
        <v>3.73346898941936</v>
      </c>
      <c r="P3256" s="152" t="s">
        <v>1014</v>
      </c>
      <c r="Q3256" s="156">
        <v>9.3225296544916194</v>
      </c>
      <c r="R3256" s="152" t="s">
        <v>6472</v>
      </c>
      <c r="S3256" s="157">
        <v>0</v>
      </c>
      <c r="T3256" s="152"/>
      <c r="U3256" s="156">
        <v>10.74372254</v>
      </c>
      <c r="V3256" s="152" t="s">
        <v>163</v>
      </c>
      <c r="W3256" s="152" t="s">
        <v>95</v>
      </c>
      <c r="X3256" s="155">
        <v>22.575359956</v>
      </c>
      <c r="Y3256" s="152" t="s">
        <v>159</v>
      </c>
      <c r="Z3256" s="154">
        <v>42993</v>
      </c>
      <c r="AA3256" s="153" t="s">
        <v>4326</v>
      </c>
      <c r="AB3256" s="152" t="s">
        <v>1015</v>
      </c>
      <c r="AC3256" s="152" t="s">
        <v>203</v>
      </c>
      <c r="AD3256" s="152" t="s">
        <v>165</v>
      </c>
    </row>
    <row r="3257" spans="1:30">
      <c r="A3257" s="189" t="s">
        <v>2662</v>
      </c>
      <c r="B3257" s="189" t="s">
        <v>2663</v>
      </c>
      <c r="C3257" s="154">
        <v>43830</v>
      </c>
      <c r="D3257" s="155">
        <v>1.0469999999999999</v>
      </c>
      <c r="E3257" s="155">
        <v>1.1291</v>
      </c>
      <c r="F3257" s="156">
        <v>2.86615075952962E-2</v>
      </c>
      <c r="G3257" s="154">
        <v>43829</v>
      </c>
      <c r="H3257" s="155">
        <v>1.0467</v>
      </c>
      <c r="I3257" s="156">
        <v>3.7329131069944199</v>
      </c>
      <c r="J3257" s="152" t="s">
        <v>19894</v>
      </c>
      <c r="K3257" s="156">
        <v>0.153051463554609</v>
      </c>
      <c r="L3257" s="156">
        <v>0.54739268222415804</v>
      </c>
      <c r="M3257" s="185">
        <v>0.96435090723912598</v>
      </c>
      <c r="N3257" s="156">
        <v>1.90775928636067</v>
      </c>
      <c r="O3257" s="156">
        <v>3.7329131069944199</v>
      </c>
      <c r="P3257" s="152" t="s">
        <v>19894</v>
      </c>
      <c r="Q3257" s="156">
        <v>11.312065923917199</v>
      </c>
      <c r="R3257" s="152" t="s">
        <v>19895</v>
      </c>
      <c r="S3257" s="157">
        <v>0</v>
      </c>
      <c r="T3257" s="152"/>
      <c r="U3257" s="156">
        <v>13.4336552</v>
      </c>
      <c r="V3257" s="152" t="s">
        <v>157</v>
      </c>
      <c r="W3257" s="152" t="s">
        <v>95</v>
      </c>
      <c r="X3257" s="155">
        <v>27.007859476299998</v>
      </c>
      <c r="Y3257" s="152" t="s">
        <v>159</v>
      </c>
      <c r="Z3257" s="154">
        <v>42878</v>
      </c>
      <c r="AA3257" s="153" t="s">
        <v>4326</v>
      </c>
      <c r="AB3257" s="152" t="s">
        <v>1887</v>
      </c>
      <c r="AC3257" s="152" t="s">
        <v>200</v>
      </c>
      <c r="AD3257" s="152" t="s">
        <v>165</v>
      </c>
    </row>
    <row r="3258" spans="1:30">
      <c r="A3258" s="189" t="s">
        <v>19896</v>
      </c>
      <c r="B3258" s="189" t="s">
        <v>19897</v>
      </c>
      <c r="C3258" s="154">
        <v>43830</v>
      </c>
      <c r="D3258" s="155">
        <v>1.0506</v>
      </c>
      <c r="E3258" s="155">
        <v>1.0506</v>
      </c>
      <c r="F3258" s="156">
        <v>1.9040365575016899E-2</v>
      </c>
      <c r="G3258" s="154">
        <v>43829</v>
      </c>
      <c r="H3258" s="155">
        <v>1.0504</v>
      </c>
      <c r="I3258" s="156">
        <v>3.7322274881516599</v>
      </c>
      <c r="J3258" s="152" t="s">
        <v>19898</v>
      </c>
      <c r="K3258" s="156">
        <v>9.5274390243891893E-2</v>
      </c>
      <c r="L3258" s="156">
        <v>0.24809160305342901</v>
      </c>
      <c r="M3258" s="185">
        <v>0.68040249161474697</v>
      </c>
      <c r="N3258" s="156">
        <v>1.7136218414173701</v>
      </c>
      <c r="O3258" s="156">
        <v>3.7322274881516599</v>
      </c>
      <c r="P3258" s="152" t="s">
        <v>19898</v>
      </c>
      <c r="Q3258" s="157">
        <v>0</v>
      </c>
      <c r="R3258" s="152"/>
      <c r="S3258" s="157">
        <v>0</v>
      </c>
      <c r="T3258" s="152"/>
      <c r="U3258" s="156">
        <v>5.0599999999999996</v>
      </c>
      <c r="V3258" s="152" t="s">
        <v>163</v>
      </c>
      <c r="W3258" s="152" t="s">
        <v>95</v>
      </c>
      <c r="X3258" s="155">
        <v>1.2103831404000001</v>
      </c>
      <c r="Y3258" s="152" t="s">
        <v>159</v>
      </c>
      <c r="Z3258" s="154">
        <v>43342</v>
      </c>
      <c r="AA3258" s="153" t="s">
        <v>4326</v>
      </c>
      <c r="AB3258" s="152" t="s">
        <v>6464</v>
      </c>
      <c r="AC3258" s="152" t="s">
        <v>253</v>
      </c>
      <c r="AD3258" s="152" t="s">
        <v>185</v>
      </c>
    </row>
    <row r="3259" spans="1:30">
      <c r="A3259" s="189" t="s">
        <v>19899</v>
      </c>
      <c r="B3259" s="189" t="s">
        <v>19900</v>
      </c>
      <c r="C3259" s="154">
        <v>43830</v>
      </c>
      <c r="D3259" s="155">
        <v>1.2789999999999999</v>
      </c>
      <c r="E3259" s="155">
        <v>1.2789999999999999</v>
      </c>
      <c r="F3259" s="156">
        <v>7.8247261345844296E-2</v>
      </c>
      <c r="G3259" s="154">
        <v>43829</v>
      </c>
      <c r="H3259" s="155">
        <v>1.278</v>
      </c>
      <c r="I3259" s="156">
        <v>3.7307380373073702</v>
      </c>
      <c r="J3259" s="152" t="s">
        <v>19901</v>
      </c>
      <c r="K3259" s="156">
        <v>0.15661707126076799</v>
      </c>
      <c r="L3259" s="156">
        <v>0.39246467817895597</v>
      </c>
      <c r="M3259" s="185">
        <v>0.78802206461780999</v>
      </c>
      <c r="N3259" s="156">
        <v>1.8312101910828</v>
      </c>
      <c r="O3259" s="156">
        <v>3.7307380373073702</v>
      </c>
      <c r="P3259" s="152" t="s">
        <v>19901</v>
      </c>
      <c r="Q3259" s="156">
        <v>11.5082824760244</v>
      </c>
      <c r="R3259" s="152" t="s">
        <v>19902</v>
      </c>
      <c r="S3259" s="156">
        <v>12.192982456140401</v>
      </c>
      <c r="T3259" s="152" t="s">
        <v>19903</v>
      </c>
      <c r="U3259" s="156">
        <v>27.9</v>
      </c>
      <c r="V3259" s="152" t="s">
        <v>157</v>
      </c>
      <c r="W3259" s="152" t="s">
        <v>166</v>
      </c>
      <c r="X3259" s="155">
        <v>0.3107116949</v>
      </c>
      <c r="Y3259" s="152" t="s">
        <v>159</v>
      </c>
      <c r="Z3259" s="154">
        <v>41600</v>
      </c>
      <c r="AA3259" s="153" t="s">
        <v>4326</v>
      </c>
      <c r="AB3259" s="152" t="s">
        <v>5713</v>
      </c>
      <c r="AC3259" s="152" t="s">
        <v>209</v>
      </c>
      <c r="AD3259" s="152" t="s">
        <v>181</v>
      </c>
    </row>
    <row r="3260" spans="1:30">
      <c r="A3260" s="189" t="s">
        <v>2522</v>
      </c>
      <c r="B3260" s="189" t="s">
        <v>2523</v>
      </c>
      <c r="C3260" s="154">
        <v>43830</v>
      </c>
      <c r="D3260" s="155">
        <v>1.0316000000000001</v>
      </c>
      <c r="E3260" s="155">
        <v>1.1274</v>
      </c>
      <c r="F3260" s="156">
        <v>2.9089498690978301E-2</v>
      </c>
      <c r="G3260" s="154">
        <v>43829</v>
      </c>
      <c r="H3260" s="155">
        <v>1.0313000000000001</v>
      </c>
      <c r="I3260" s="156">
        <v>3.7234317896169</v>
      </c>
      <c r="J3260" s="152" t="s">
        <v>19904</v>
      </c>
      <c r="K3260" s="156">
        <v>0.116459627329196</v>
      </c>
      <c r="L3260" s="156">
        <v>0.39902676399026099</v>
      </c>
      <c r="M3260" s="185">
        <v>0.89985086336071796</v>
      </c>
      <c r="N3260" s="156">
        <v>2.20945954889527</v>
      </c>
      <c r="O3260" s="156">
        <v>3.7234317896169</v>
      </c>
      <c r="P3260" s="152" t="s">
        <v>19904</v>
      </c>
      <c r="Q3260" s="156">
        <v>8.8545181576516505</v>
      </c>
      <c r="R3260" s="152" t="s">
        <v>19905</v>
      </c>
      <c r="S3260" s="156">
        <v>12.754794739464</v>
      </c>
      <c r="T3260" s="152" t="s">
        <v>19906</v>
      </c>
      <c r="U3260" s="156">
        <v>13.17198748</v>
      </c>
      <c r="V3260" s="152" t="s">
        <v>163</v>
      </c>
      <c r="W3260" s="152" t="s">
        <v>166</v>
      </c>
      <c r="X3260" s="155">
        <v>2.2495934859000002</v>
      </c>
      <c r="Y3260" s="152" t="s">
        <v>159</v>
      </c>
      <c r="Z3260" s="154">
        <v>42640</v>
      </c>
      <c r="AA3260" s="153" t="s">
        <v>4326</v>
      </c>
      <c r="AB3260" s="152" t="s">
        <v>2167</v>
      </c>
      <c r="AC3260" s="152" t="s">
        <v>378</v>
      </c>
      <c r="AD3260" s="152" t="s">
        <v>165</v>
      </c>
    </row>
    <row r="3261" spans="1:30">
      <c r="A3261" s="189" t="s">
        <v>2764</v>
      </c>
      <c r="B3261" s="189" t="s">
        <v>2765</v>
      </c>
      <c r="C3261" s="154">
        <v>43830</v>
      </c>
      <c r="D3261" s="155">
        <v>1.026</v>
      </c>
      <c r="E3261" s="155">
        <v>1.0529999999999999</v>
      </c>
      <c r="F3261" s="156">
        <v>2.9248318221707401E-2</v>
      </c>
      <c r="G3261" s="154">
        <v>43829</v>
      </c>
      <c r="H3261" s="155">
        <v>1.0257000000000001</v>
      </c>
      <c r="I3261" s="156">
        <v>3.7225694594860701</v>
      </c>
      <c r="J3261" s="152" t="s">
        <v>19907</v>
      </c>
      <c r="K3261" s="156">
        <v>0.18552875695734</v>
      </c>
      <c r="L3261" s="156">
        <v>0.67576292288082396</v>
      </c>
      <c r="M3261" s="185">
        <v>1.0804578152178801</v>
      </c>
      <c r="N3261" s="156">
        <v>2.0850590642582101</v>
      </c>
      <c r="O3261" s="156">
        <v>3.7225694594860701</v>
      </c>
      <c r="P3261" s="152" t="s">
        <v>19907</v>
      </c>
      <c r="Q3261" s="157">
        <v>0</v>
      </c>
      <c r="R3261" s="152"/>
      <c r="S3261" s="157">
        <v>0</v>
      </c>
      <c r="T3261" s="152"/>
      <c r="U3261" s="156">
        <v>5.3510137999999996</v>
      </c>
      <c r="V3261" s="152" t="s">
        <v>157</v>
      </c>
      <c r="W3261" s="152" t="s">
        <v>95</v>
      </c>
      <c r="X3261" s="155">
        <v>36.103544907500002</v>
      </c>
      <c r="Y3261" s="152" t="s">
        <v>159</v>
      </c>
      <c r="Z3261" s="154">
        <v>43369</v>
      </c>
      <c r="AA3261" s="153" t="s">
        <v>4326</v>
      </c>
      <c r="AB3261" s="152" t="s">
        <v>5992</v>
      </c>
      <c r="AC3261" s="152" t="s">
        <v>266</v>
      </c>
      <c r="AD3261" s="152" t="s">
        <v>532</v>
      </c>
    </row>
    <row r="3262" spans="1:30">
      <c r="A3262" s="189" t="s">
        <v>19908</v>
      </c>
      <c r="B3262" s="189" t="s">
        <v>19909</v>
      </c>
      <c r="C3262" s="154">
        <v>43830</v>
      </c>
      <c r="D3262" s="155">
        <v>1.0827</v>
      </c>
      <c r="E3262" s="155">
        <v>1.1307</v>
      </c>
      <c r="F3262" s="156">
        <v>1.8475750577358299E-2</v>
      </c>
      <c r="G3262" s="154">
        <v>43829</v>
      </c>
      <c r="H3262" s="155">
        <v>1.0825</v>
      </c>
      <c r="I3262" s="156">
        <v>3.7219975771389899</v>
      </c>
      <c r="J3262" s="152" t="s">
        <v>19910</v>
      </c>
      <c r="K3262" s="156">
        <v>0.14799741004533101</v>
      </c>
      <c r="L3262" s="156">
        <v>0.51991458546096603</v>
      </c>
      <c r="M3262" s="185">
        <v>1.0075122209765199</v>
      </c>
      <c r="N3262" s="156">
        <v>1.9692401628136</v>
      </c>
      <c r="O3262" s="156">
        <v>3.7219975771389899</v>
      </c>
      <c r="P3262" s="152" t="s">
        <v>19910</v>
      </c>
      <c r="Q3262" s="156">
        <v>11.854838584624799</v>
      </c>
      <c r="R3262" s="152" t="s">
        <v>19911</v>
      </c>
      <c r="S3262" s="157">
        <v>0</v>
      </c>
      <c r="T3262" s="152"/>
      <c r="U3262" s="156">
        <v>13.163912270000001</v>
      </c>
      <c r="V3262" s="152" t="s">
        <v>163</v>
      </c>
      <c r="W3262" s="152" t="s">
        <v>95</v>
      </c>
      <c r="X3262" s="155">
        <v>1.14033E-5</v>
      </c>
      <c r="Y3262" s="152" t="s">
        <v>159</v>
      </c>
      <c r="Z3262" s="154">
        <v>42893</v>
      </c>
      <c r="AA3262" s="153" t="s">
        <v>4326</v>
      </c>
      <c r="AB3262" s="152" t="s">
        <v>683</v>
      </c>
      <c r="AC3262" s="152" t="s">
        <v>314</v>
      </c>
      <c r="AD3262" s="152" t="s">
        <v>177</v>
      </c>
    </row>
    <row r="3263" spans="1:30">
      <c r="A3263" s="189" t="s">
        <v>19912</v>
      </c>
      <c r="B3263" s="189" t="s">
        <v>19913</v>
      </c>
      <c r="C3263" s="154">
        <v>43830</v>
      </c>
      <c r="D3263" s="155">
        <v>1.0242</v>
      </c>
      <c r="E3263" s="155">
        <v>1.0442</v>
      </c>
      <c r="F3263" s="156">
        <v>9.7646714188088599E-3</v>
      </c>
      <c r="G3263" s="154">
        <v>43826</v>
      </c>
      <c r="H3263" s="155">
        <v>1.0241</v>
      </c>
      <c r="I3263" s="156">
        <v>3.7194492998311799</v>
      </c>
      <c r="J3263" s="152" t="s">
        <v>19914</v>
      </c>
      <c r="K3263" s="156">
        <v>0.24469022217871</v>
      </c>
      <c r="L3263" s="156">
        <v>0.65847665847665005</v>
      </c>
      <c r="M3263" s="185">
        <v>1.37362987769366</v>
      </c>
      <c r="N3263" s="156">
        <v>3.0236889612311399</v>
      </c>
      <c r="O3263" s="156">
        <v>3.7194492998311799</v>
      </c>
      <c r="P3263" s="152" t="s">
        <v>19914</v>
      </c>
      <c r="Q3263" s="157">
        <v>0</v>
      </c>
      <c r="R3263" s="152"/>
      <c r="S3263" s="157">
        <v>0</v>
      </c>
      <c r="T3263" s="152"/>
      <c r="U3263" s="156">
        <v>4.4351135000000097</v>
      </c>
      <c r="V3263" s="152" t="s">
        <v>174</v>
      </c>
      <c r="W3263" s="152" t="s">
        <v>95</v>
      </c>
      <c r="X3263" s="155">
        <v>4.4916300000000002E-5</v>
      </c>
      <c r="Y3263" s="152" t="s">
        <v>159</v>
      </c>
      <c r="Z3263" s="154">
        <v>43419</v>
      </c>
      <c r="AA3263" s="153" t="s">
        <v>4326</v>
      </c>
      <c r="AB3263" s="152" t="s">
        <v>2482</v>
      </c>
      <c r="AC3263" s="152" t="s">
        <v>464</v>
      </c>
      <c r="AD3263" s="152" t="s">
        <v>483</v>
      </c>
    </row>
    <row r="3264" spans="1:30">
      <c r="A3264" s="189" t="s">
        <v>19915</v>
      </c>
      <c r="B3264" s="189" t="s">
        <v>19916</v>
      </c>
      <c r="C3264" s="154">
        <v>43830</v>
      </c>
      <c r="D3264" s="155">
        <v>1.0569</v>
      </c>
      <c r="E3264" s="155">
        <v>1.2073</v>
      </c>
      <c r="F3264" s="156">
        <v>-5.1473857027190099E-6</v>
      </c>
      <c r="G3264" s="154">
        <v>43829</v>
      </c>
      <c r="H3264" s="155">
        <v>1.0657000000000001</v>
      </c>
      <c r="I3264" s="156">
        <v>3.7177580303699802</v>
      </c>
      <c r="J3264" s="152" t="s">
        <v>19917</v>
      </c>
      <c r="K3264" s="156">
        <v>0.15035665297534001</v>
      </c>
      <c r="L3264" s="156">
        <v>0.41458071650906297</v>
      </c>
      <c r="M3264" s="185">
        <v>0.83262028215078299</v>
      </c>
      <c r="N3264" s="156">
        <v>2.2646544249161802</v>
      </c>
      <c r="O3264" s="156">
        <v>3.7177580303699802</v>
      </c>
      <c r="P3264" s="152" t="s">
        <v>19917</v>
      </c>
      <c r="Q3264" s="156">
        <v>8.4981780963685196</v>
      </c>
      <c r="R3264" s="152" t="s">
        <v>19918</v>
      </c>
      <c r="S3264" s="156">
        <v>10.154146324995001</v>
      </c>
      <c r="T3264" s="152" t="s">
        <v>19919</v>
      </c>
      <c r="U3264" s="156">
        <v>22.00367426</v>
      </c>
      <c r="V3264" s="152" t="s">
        <v>157</v>
      </c>
      <c r="W3264" s="152" t="s">
        <v>189</v>
      </c>
      <c r="X3264" s="155">
        <v>4.1252902199999997E-2</v>
      </c>
      <c r="Y3264" s="152" t="s">
        <v>159</v>
      </c>
      <c r="Z3264" s="154">
        <v>41863</v>
      </c>
      <c r="AA3264" s="153" t="s">
        <v>4326</v>
      </c>
      <c r="AB3264" s="152" t="s">
        <v>2170</v>
      </c>
      <c r="AC3264" s="152" t="s">
        <v>211</v>
      </c>
      <c r="AD3264" s="152" t="s">
        <v>181</v>
      </c>
    </row>
    <row r="3265" spans="1:30">
      <c r="A3265" s="189" t="s">
        <v>1003</v>
      </c>
      <c r="B3265" s="189" t="s">
        <v>1004</v>
      </c>
      <c r="C3265" s="154">
        <v>43830</v>
      </c>
      <c r="D3265" s="155">
        <v>1.0299</v>
      </c>
      <c r="E3265" s="155">
        <v>1.0399</v>
      </c>
      <c r="F3265" s="156">
        <v>1.9423132951355001E-2</v>
      </c>
      <c r="G3265" s="154">
        <v>43829</v>
      </c>
      <c r="H3265" s="155">
        <v>1.0297000000000001</v>
      </c>
      <c r="I3265" s="156">
        <v>3.7167948937867998</v>
      </c>
      <c r="J3265" s="152" t="s">
        <v>6473</v>
      </c>
      <c r="K3265" s="156">
        <v>9.7191175041334704E-2</v>
      </c>
      <c r="L3265" s="156">
        <v>0.33122260107162199</v>
      </c>
      <c r="M3265" s="185">
        <v>0.86986444228906301</v>
      </c>
      <c r="N3265" s="156">
        <v>1.70839143276285</v>
      </c>
      <c r="O3265" s="156">
        <v>3.7167948937867998</v>
      </c>
      <c r="P3265" s="152" t="s">
        <v>6473</v>
      </c>
      <c r="Q3265" s="157">
        <v>0</v>
      </c>
      <c r="R3265" s="152"/>
      <c r="S3265" s="157">
        <v>0</v>
      </c>
      <c r="T3265" s="152"/>
      <c r="U3265" s="156">
        <v>3.99683024000002</v>
      </c>
      <c r="V3265" s="152" t="s">
        <v>157</v>
      </c>
      <c r="W3265" s="152" t="s">
        <v>95</v>
      </c>
      <c r="X3265" s="155">
        <v>25.872681065799998</v>
      </c>
      <c r="Y3265" s="152" t="s">
        <v>159</v>
      </c>
      <c r="Z3265" s="154">
        <v>43425</v>
      </c>
      <c r="AA3265" s="153" t="s">
        <v>4326</v>
      </c>
      <c r="AB3265" s="152" t="s">
        <v>251</v>
      </c>
      <c r="AC3265" s="152" t="s">
        <v>200</v>
      </c>
      <c r="AD3265" s="152" t="s">
        <v>162</v>
      </c>
    </row>
    <row r="3266" spans="1:30">
      <c r="A3266" s="189" t="s">
        <v>19920</v>
      </c>
      <c r="B3266" s="189" t="s">
        <v>19921</v>
      </c>
      <c r="C3266" s="154">
        <v>43830</v>
      </c>
      <c r="D3266" s="155">
        <v>1.228</v>
      </c>
      <c r="E3266" s="155">
        <v>1.3759999999999999</v>
      </c>
      <c r="F3266" s="156">
        <v>0</v>
      </c>
      <c r="G3266" s="154">
        <v>43829</v>
      </c>
      <c r="H3266" s="155">
        <v>1.228</v>
      </c>
      <c r="I3266" s="156">
        <v>3.71621621621621</v>
      </c>
      <c r="J3266" s="152" t="s">
        <v>19922</v>
      </c>
      <c r="K3266" s="156">
        <v>0</v>
      </c>
      <c r="L3266" s="156">
        <v>0.49099836333879099</v>
      </c>
      <c r="M3266" s="185">
        <v>1.73985086992542</v>
      </c>
      <c r="N3266" s="156">
        <v>2.0781379883624198</v>
      </c>
      <c r="O3266" s="156">
        <v>3.71621621621621</v>
      </c>
      <c r="P3266" s="152" t="s">
        <v>19922</v>
      </c>
      <c r="Q3266" s="156">
        <v>14.5522388059701</v>
      </c>
      <c r="R3266" s="152" t="s">
        <v>19923</v>
      </c>
      <c r="S3266" s="156">
        <v>13.388734995383199</v>
      </c>
      <c r="T3266" s="152" t="s">
        <v>19924</v>
      </c>
      <c r="U3266" s="156">
        <v>41.053606000000002</v>
      </c>
      <c r="V3266" s="152" t="s">
        <v>157</v>
      </c>
      <c r="W3266" s="152" t="s">
        <v>158</v>
      </c>
      <c r="X3266" s="155">
        <v>4.3750748515</v>
      </c>
      <c r="Y3266" s="152" t="s">
        <v>159</v>
      </c>
      <c r="Z3266" s="154">
        <v>41590</v>
      </c>
      <c r="AA3266" s="153" t="s">
        <v>4326</v>
      </c>
      <c r="AB3266" s="152" t="s">
        <v>2112</v>
      </c>
      <c r="AC3266" s="152" t="s">
        <v>200</v>
      </c>
      <c r="AD3266" s="152" t="s">
        <v>162</v>
      </c>
    </row>
    <row r="3267" spans="1:30">
      <c r="A3267" s="189" t="s">
        <v>2660</v>
      </c>
      <c r="B3267" s="189" t="s">
        <v>2661</v>
      </c>
      <c r="C3267" s="154">
        <v>43830</v>
      </c>
      <c r="D3267" s="155">
        <v>1.0096000000000001</v>
      </c>
      <c r="E3267" s="155">
        <v>1.1335999999999999</v>
      </c>
      <c r="F3267" s="156">
        <v>3.9635354736411103E-2</v>
      </c>
      <c r="G3267" s="154">
        <v>43829</v>
      </c>
      <c r="H3267" s="155">
        <v>1.0092000000000001</v>
      </c>
      <c r="I3267" s="156">
        <v>3.7150653779106899</v>
      </c>
      <c r="J3267" s="152" t="s">
        <v>19925</v>
      </c>
      <c r="K3267" s="156">
        <v>0.13886133703630299</v>
      </c>
      <c r="L3267" s="156">
        <v>0.52773075774171796</v>
      </c>
      <c r="M3267" s="185">
        <v>1.1335703919681701</v>
      </c>
      <c r="N3267" s="156">
        <v>2.0602923517352201</v>
      </c>
      <c r="O3267" s="156">
        <v>3.7150653779106899</v>
      </c>
      <c r="P3267" s="152" t="s">
        <v>19925</v>
      </c>
      <c r="Q3267" s="156">
        <v>11.6333535710479</v>
      </c>
      <c r="R3267" s="152" t="s">
        <v>19926</v>
      </c>
      <c r="S3267" s="156">
        <v>13.890960840420201</v>
      </c>
      <c r="T3267" s="152" t="s">
        <v>19927</v>
      </c>
      <c r="U3267" s="156">
        <v>13.83401536</v>
      </c>
      <c r="V3267" s="152" t="s">
        <v>163</v>
      </c>
      <c r="W3267" s="152" t="s">
        <v>189</v>
      </c>
      <c r="X3267" s="155">
        <v>9.9301924900999996</v>
      </c>
      <c r="Y3267" s="152" t="s">
        <v>159</v>
      </c>
      <c r="Z3267" s="154">
        <v>42697</v>
      </c>
      <c r="AA3267" s="153" t="s">
        <v>4326</v>
      </c>
      <c r="AB3267" s="152" t="s">
        <v>5996</v>
      </c>
      <c r="AC3267" s="152" t="s">
        <v>203</v>
      </c>
      <c r="AD3267" s="152" t="s">
        <v>207</v>
      </c>
    </row>
    <row r="3268" spans="1:30">
      <c r="A3268" s="189" t="s">
        <v>19928</v>
      </c>
      <c r="B3268" s="189" t="s">
        <v>19929</v>
      </c>
      <c r="C3268" s="154">
        <v>43830</v>
      </c>
      <c r="D3268" s="155">
        <v>1.1392</v>
      </c>
      <c r="E3268" s="155">
        <v>1.1392</v>
      </c>
      <c r="F3268" s="156">
        <v>0.114245540029887</v>
      </c>
      <c r="G3268" s="154">
        <v>43829</v>
      </c>
      <c r="H3268" s="155">
        <v>1.1378999999999999</v>
      </c>
      <c r="I3268" s="156">
        <v>3.7144938091769801</v>
      </c>
      <c r="J3268" s="152" t="s">
        <v>19930</v>
      </c>
      <c r="K3268" s="156">
        <v>0.64493329799453003</v>
      </c>
      <c r="L3268" s="156">
        <v>2.0788530465949702</v>
      </c>
      <c r="M3268" s="185">
        <v>3.2445169476164599</v>
      </c>
      <c r="N3268" s="156">
        <v>3.5730520956450502</v>
      </c>
      <c r="O3268" s="156">
        <v>3.7144938091769801</v>
      </c>
      <c r="P3268" s="152" t="s">
        <v>19930</v>
      </c>
      <c r="Q3268" s="156">
        <v>1.0197747627915299</v>
      </c>
      <c r="R3268" s="152" t="s">
        <v>19931</v>
      </c>
      <c r="S3268" s="156">
        <v>8.4642483100066599</v>
      </c>
      <c r="T3268" s="152" t="s">
        <v>19932</v>
      </c>
      <c r="U3268" s="156">
        <v>13.92</v>
      </c>
      <c r="V3268" s="152" t="s">
        <v>163</v>
      </c>
      <c r="W3268" s="152" t="s">
        <v>158</v>
      </c>
      <c r="X3268" s="155">
        <v>2.6629428786</v>
      </c>
      <c r="Y3268" s="152" t="s">
        <v>159</v>
      </c>
      <c r="Z3268" s="154">
        <v>42174</v>
      </c>
      <c r="AA3268" s="153" t="s">
        <v>4326</v>
      </c>
      <c r="AB3268" s="152" t="s">
        <v>11202</v>
      </c>
      <c r="AC3268" s="152" t="s">
        <v>314</v>
      </c>
      <c r="AD3268" s="152" t="s">
        <v>256</v>
      </c>
    </row>
    <row r="3269" spans="1:30">
      <c r="A3269" s="189" t="s">
        <v>2572</v>
      </c>
      <c r="B3269" s="189" t="s">
        <v>2573</v>
      </c>
      <c r="C3269" s="154">
        <v>43830</v>
      </c>
      <c r="D3269" s="155">
        <v>1.0812999999999999</v>
      </c>
      <c r="E3269" s="155">
        <v>1.1273</v>
      </c>
      <c r="F3269" s="156">
        <v>2.7752081406109502E-2</v>
      </c>
      <c r="G3269" s="154">
        <v>43829</v>
      </c>
      <c r="H3269" s="155">
        <v>1.081</v>
      </c>
      <c r="I3269" s="156">
        <v>3.7118265577685698</v>
      </c>
      <c r="J3269" s="152" t="s">
        <v>19933</v>
      </c>
      <c r="K3269" s="156">
        <v>0.111100823997774</v>
      </c>
      <c r="L3269" s="156">
        <v>0.42723135506641602</v>
      </c>
      <c r="M3269" s="185">
        <v>0.88631308931657005</v>
      </c>
      <c r="N3269" s="156">
        <v>1.8172790669769401</v>
      </c>
      <c r="O3269" s="156">
        <v>3.7118265577685698</v>
      </c>
      <c r="P3269" s="152" t="s">
        <v>19933</v>
      </c>
      <c r="Q3269" s="156">
        <v>9.2368601215516808</v>
      </c>
      <c r="R3269" s="152" t="s">
        <v>19934</v>
      </c>
      <c r="S3269" s="156">
        <v>12.6283803187251</v>
      </c>
      <c r="T3269" s="152" t="s">
        <v>19935</v>
      </c>
      <c r="U3269" s="156">
        <v>13.078893839999999</v>
      </c>
      <c r="V3269" s="152" t="s">
        <v>174</v>
      </c>
      <c r="W3269" s="152" t="s">
        <v>189</v>
      </c>
      <c r="X3269" s="155">
        <v>171.49273879879999</v>
      </c>
      <c r="Y3269" s="152" t="s">
        <v>159</v>
      </c>
      <c r="Z3269" s="154">
        <v>42691</v>
      </c>
      <c r="AA3269" s="153" t="s">
        <v>4326</v>
      </c>
      <c r="AB3269" s="152" t="s">
        <v>613</v>
      </c>
      <c r="AC3269" s="152" t="s">
        <v>246</v>
      </c>
      <c r="AD3269" s="152" t="s">
        <v>207</v>
      </c>
    </row>
    <row r="3270" spans="1:30">
      <c r="A3270" s="189" t="s">
        <v>19936</v>
      </c>
      <c r="B3270" s="189" t="s">
        <v>19937</v>
      </c>
      <c r="C3270" s="154">
        <v>43830</v>
      </c>
      <c r="D3270" s="155">
        <v>1.8996</v>
      </c>
      <c r="E3270" s="155">
        <v>1.9556</v>
      </c>
      <c r="F3270" s="156">
        <v>2.10614995787641E-2</v>
      </c>
      <c r="G3270" s="154">
        <v>43829</v>
      </c>
      <c r="H3270" s="155">
        <v>1.8992</v>
      </c>
      <c r="I3270" s="156">
        <v>3.7116481423669301</v>
      </c>
      <c r="J3270" s="152" t="s">
        <v>19938</v>
      </c>
      <c r="K3270" s="156">
        <v>0.105396290050581</v>
      </c>
      <c r="L3270" s="156">
        <v>0.41764203489630403</v>
      </c>
      <c r="M3270" s="185">
        <v>0.70718198558325696</v>
      </c>
      <c r="N3270" s="156">
        <v>1.93649160540514</v>
      </c>
      <c r="O3270" s="156">
        <v>3.7116481423669301</v>
      </c>
      <c r="P3270" s="152" t="s">
        <v>19938</v>
      </c>
      <c r="Q3270" s="157">
        <v>0</v>
      </c>
      <c r="R3270" s="152"/>
      <c r="S3270" s="157">
        <v>0</v>
      </c>
      <c r="T3270" s="152"/>
      <c r="U3270" s="156">
        <v>6.6971127199999998</v>
      </c>
      <c r="V3270" s="152" t="s">
        <v>157</v>
      </c>
      <c r="W3270" s="152" t="s">
        <v>95</v>
      </c>
      <c r="X3270" s="155">
        <v>4.9353676899999997E-2</v>
      </c>
      <c r="Y3270" s="152" t="s">
        <v>159</v>
      </c>
      <c r="Z3270" s="154">
        <v>43188</v>
      </c>
      <c r="AA3270" s="153" t="s">
        <v>4326</v>
      </c>
      <c r="AB3270" s="152" t="s">
        <v>2469</v>
      </c>
      <c r="AC3270" s="152" t="s">
        <v>284</v>
      </c>
      <c r="AD3270" s="152" t="s">
        <v>183</v>
      </c>
    </row>
    <row r="3271" spans="1:30">
      <c r="A3271" s="189" t="s">
        <v>19939</v>
      </c>
      <c r="B3271" s="189" t="s">
        <v>19940</v>
      </c>
      <c r="C3271" s="154">
        <v>43830</v>
      </c>
      <c r="D3271" s="155">
        <v>1.0820000000000001</v>
      </c>
      <c r="E3271" s="155">
        <v>1.087</v>
      </c>
      <c r="F3271" s="156">
        <v>9.2506938020371396E-2</v>
      </c>
      <c r="G3271" s="154">
        <v>43826</v>
      </c>
      <c r="H3271" s="155">
        <v>1.081</v>
      </c>
      <c r="I3271" s="156">
        <v>3.7074583561139902</v>
      </c>
      <c r="J3271" s="152" t="s">
        <v>19941</v>
      </c>
      <c r="K3271" s="156">
        <v>0.27803521779427298</v>
      </c>
      <c r="L3271" s="156">
        <v>0.46425255338906102</v>
      </c>
      <c r="M3271" s="185">
        <v>0.55761381252748199</v>
      </c>
      <c r="N3271" s="156">
        <v>1.40580361975594</v>
      </c>
      <c r="O3271" s="156">
        <v>3.7074583561139902</v>
      </c>
      <c r="P3271" s="152" t="s">
        <v>19941</v>
      </c>
      <c r="Q3271" s="156">
        <v>6.5627276127228402</v>
      </c>
      <c r="R3271" s="152" t="s">
        <v>19942</v>
      </c>
      <c r="S3271" s="156">
        <v>8.7207666000000099</v>
      </c>
      <c r="T3271" s="152" t="s">
        <v>19943</v>
      </c>
      <c r="U3271" s="156">
        <v>8.7207666000000099</v>
      </c>
      <c r="V3271" s="152" t="s">
        <v>174</v>
      </c>
      <c r="W3271" s="152" t="s">
        <v>189</v>
      </c>
      <c r="X3271" s="155">
        <v>1.8772628199999999E-2</v>
      </c>
      <c r="Y3271" s="152" t="s">
        <v>159</v>
      </c>
      <c r="Z3271" s="154">
        <v>42494</v>
      </c>
      <c r="AA3271" s="153" t="s">
        <v>4326</v>
      </c>
      <c r="AB3271" s="152" t="s">
        <v>1771</v>
      </c>
      <c r="AC3271" s="152" t="s">
        <v>194</v>
      </c>
      <c r="AD3271" s="152" t="s">
        <v>177</v>
      </c>
    </row>
    <row r="3272" spans="1:30">
      <c r="A3272" s="189" t="s">
        <v>2749</v>
      </c>
      <c r="B3272" s="189" t="s">
        <v>2750</v>
      </c>
      <c r="C3272" s="154">
        <v>43830</v>
      </c>
      <c r="D3272" s="155">
        <v>1.0593999999999999</v>
      </c>
      <c r="E3272" s="155">
        <v>1.1115999999999999</v>
      </c>
      <c r="F3272" s="156">
        <v>3.7771482530679801E-2</v>
      </c>
      <c r="G3272" s="154">
        <v>43829</v>
      </c>
      <c r="H3272" s="155">
        <v>1.0589999999999999</v>
      </c>
      <c r="I3272" s="156">
        <v>3.70743916285263</v>
      </c>
      <c r="J3272" s="152" t="s">
        <v>19944</v>
      </c>
      <c r="K3272" s="156">
        <v>0.18914318138830299</v>
      </c>
      <c r="L3272" s="156">
        <v>0.64601938058141595</v>
      </c>
      <c r="M3272" s="185">
        <v>1.2520627479005699</v>
      </c>
      <c r="N3272" s="156">
        <v>2.1798160234648498</v>
      </c>
      <c r="O3272" s="156">
        <v>3.70743916285263</v>
      </c>
      <c r="P3272" s="152" t="s">
        <v>19944</v>
      </c>
      <c r="Q3272" s="156">
        <v>12.2428054419026</v>
      </c>
      <c r="R3272" s="152" t="s">
        <v>19945</v>
      </c>
      <c r="S3272" s="156">
        <v>13.9072773982409</v>
      </c>
      <c r="T3272" s="152" t="s">
        <v>19946</v>
      </c>
      <c r="U3272" s="156">
        <v>11.37853584</v>
      </c>
      <c r="V3272" s="152" t="s">
        <v>163</v>
      </c>
      <c r="W3272" s="152" t="s">
        <v>158</v>
      </c>
      <c r="X3272" s="155">
        <v>42.410171574099998</v>
      </c>
      <c r="Y3272" s="152" t="s">
        <v>159</v>
      </c>
      <c r="Z3272" s="154">
        <v>42620</v>
      </c>
      <c r="AA3272" s="153" t="s">
        <v>4326</v>
      </c>
      <c r="AB3272" s="152" t="s">
        <v>2751</v>
      </c>
      <c r="AC3272" s="152" t="s">
        <v>195</v>
      </c>
      <c r="AD3272" s="152" t="s">
        <v>170</v>
      </c>
    </row>
    <row r="3273" spans="1:30">
      <c r="A3273" s="189" t="s">
        <v>19947</v>
      </c>
      <c r="B3273" s="189" t="s">
        <v>19948</v>
      </c>
      <c r="C3273" s="154">
        <v>43830</v>
      </c>
      <c r="D3273" s="155">
        <v>1.2567999999999999</v>
      </c>
      <c r="E3273" s="155">
        <v>1.5568</v>
      </c>
      <c r="F3273" s="156">
        <v>0.111518241198015</v>
      </c>
      <c r="G3273" s="154">
        <v>43829</v>
      </c>
      <c r="H3273" s="155">
        <v>1.2554000000000001</v>
      </c>
      <c r="I3273" s="156">
        <v>3.7049261490221901</v>
      </c>
      <c r="J3273" s="152" t="s">
        <v>19007</v>
      </c>
      <c r="K3273" s="156">
        <v>0.32729304701843498</v>
      </c>
      <c r="L3273" s="156">
        <v>0.87486957219680095</v>
      </c>
      <c r="M3273" s="185">
        <v>1.3139862958484401</v>
      </c>
      <c r="N3273" s="156">
        <v>2.51223491027732</v>
      </c>
      <c r="O3273" s="156">
        <v>3.7049261490221901</v>
      </c>
      <c r="P3273" s="152" t="s">
        <v>19007</v>
      </c>
      <c r="Q3273" s="156">
        <v>13.737556561086</v>
      </c>
      <c r="R3273" s="152" t="s">
        <v>786</v>
      </c>
      <c r="S3273" s="156">
        <v>15.302752293577999</v>
      </c>
      <c r="T3273" s="152" t="s">
        <v>19949</v>
      </c>
      <c r="U3273" s="156">
        <v>59.712384479999997</v>
      </c>
      <c r="V3273" s="152" t="s">
        <v>157</v>
      </c>
      <c r="W3273" s="152" t="s">
        <v>166</v>
      </c>
      <c r="X3273" s="155">
        <v>1.0531784678</v>
      </c>
      <c r="Y3273" s="152" t="s">
        <v>159</v>
      </c>
      <c r="Z3273" s="154">
        <v>41429</v>
      </c>
      <c r="AA3273" s="153" t="s">
        <v>4326</v>
      </c>
      <c r="AB3273" s="152" t="s">
        <v>884</v>
      </c>
      <c r="AC3273" s="152" t="s">
        <v>245</v>
      </c>
      <c r="AD3273" s="152" t="s">
        <v>185</v>
      </c>
    </row>
    <row r="3274" spans="1:30">
      <c r="A3274" s="189" t="s">
        <v>2520</v>
      </c>
      <c r="B3274" s="189" t="s">
        <v>2521</v>
      </c>
      <c r="C3274" s="154">
        <v>43830</v>
      </c>
      <c r="D3274" s="155">
        <v>1.1080000000000001</v>
      </c>
      <c r="E3274" s="155">
        <v>1.1263000000000001</v>
      </c>
      <c r="F3274" s="156">
        <v>-2.7068483262652699E-2</v>
      </c>
      <c r="G3274" s="154">
        <v>43829</v>
      </c>
      <c r="H3274" s="155">
        <v>1.1083000000000001</v>
      </c>
      <c r="I3274" s="156">
        <v>3.7042912907383601</v>
      </c>
      <c r="J3274" s="152" t="s">
        <v>19950</v>
      </c>
      <c r="K3274" s="156">
        <v>-6.3137007305849396E-2</v>
      </c>
      <c r="L3274" s="156">
        <v>0.38050371444103498</v>
      </c>
      <c r="M3274" s="185">
        <v>0.962266917630204</v>
      </c>
      <c r="N3274" s="156">
        <v>2.0137667089295399</v>
      </c>
      <c r="O3274" s="156">
        <v>3.7042912907383601</v>
      </c>
      <c r="P3274" s="152" t="s">
        <v>19950</v>
      </c>
      <c r="Q3274" s="156">
        <v>11.2529394567901</v>
      </c>
      <c r="R3274" s="152" t="s">
        <v>19951</v>
      </c>
      <c r="S3274" s="156">
        <v>13.2665673202614</v>
      </c>
      <c r="T3274" s="152" t="s">
        <v>19952</v>
      </c>
      <c r="U3274" s="156">
        <v>12.643601200000001</v>
      </c>
      <c r="V3274" s="152" t="s">
        <v>163</v>
      </c>
      <c r="W3274" s="152" t="s">
        <v>158</v>
      </c>
      <c r="X3274" s="155">
        <v>6.3432334158000003</v>
      </c>
      <c r="Y3274" s="152" t="s">
        <v>159</v>
      </c>
      <c r="Z3274" s="154">
        <v>42661</v>
      </c>
      <c r="AA3274" s="153" t="s">
        <v>4326</v>
      </c>
      <c r="AB3274" s="152" t="s">
        <v>1483</v>
      </c>
      <c r="AC3274" s="152" t="s">
        <v>215</v>
      </c>
      <c r="AD3274" s="152" t="s">
        <v>185</v>
      </c>
    </row>
    <row r="3275" spans="1:30">
      <c r="A3275" s="189" t="s">
        <v>2544</v>
      </c>
      <c r="B3275" s="189" t="s">
        <v>2545</v>
      </c>
      <c r="C3275" s="154">
        <v>43830</v>
      </c>
      <c r="D3275" s="155">
        <v>1.57</v>
      </c>
      <c r="E3275" s="155">
        <v>2.0150000000000001</v>
      </c>
      <c r="F3275" s="156">
        <v>1.2740476493834099E-2</v>
      </c>
      <c r="G3275" s="154">
        <v>43829</v>
      </c>
      <c r="H3275" s="155">
        <v>1.5698000000000001</v>
      </c>
      <c r="I3275" s="156">
        <v>3.7038083395789299</v>
      </c>
      <c r="J3275" s="152" t="s">
        <v>19953</v>
      </c>
      <c r="K3275" s="156">
        <v>0.121165741980752</v>
      </c>
      <c r="L3275" s="156">
        <v>0.39647013684615301</v>
      </c>
      <c r="M3275" s="185">
        <v>0.98038766917369502</v>
      </c>
      <c r="N3275" s="156">
        <v>2.04539157318258</v>
      </c>
      <c r="O3275" s="156">
        <v>3.7038083395789299</v>
      </c>
      <c r="P3275" s="152" t="s">
        <v>19953</v>
      </c>
      <c r="Q3275" s="156">
        <v>10.721957460044701</v>
      </c>
      <c r="R3275" s="152" t="s">
        <v>19954</v>
      </c>
      <c r="S3275" s="156">
        <v>15.190981226176101</v>
      </c>
      <c r="T3275" s="152" t="s">
        <v>19955</v>
      </c>
      <c r="U3275" s="156">
        <v>16.684598000000001</v>
      </c>
      <c r="V3275" s="152" t="s">
        <v>157</v>
      </c>
      <c r="W3275" s="152" t="s">
        <v>158</v>
      </c>
      <c r="X3275" s="155">
        <v>7.5349625750999998</v>
      </c>
      <c r="Y3275" s="152" t="s">
        <v>159</v>
      </c>
      <c r="Z3275" s="154">
        <v>42538</v>
      </c>
      <c r="AA3275" s="153" t="s">
        <v>4326</v>
      </c>
      <c r="AB3275" s="152" t="s">
        <v>1305</v>
      </c>
      <c r="AC3275" s="152" t="s">
        <v>511</v>
      </c>
      <c r="AD3275" s="152" t="s">
        <v>165</v>
      </c>
    </row>
    <row r="3276" spans="1:30">
      <c r="A3276" s="189" t="s">
        <v>1045</v>
      </c>
      <c r="B3276" s="189" t="s">
        <v>1046</v>
      </c>
      <c r="C3276" s="154">
        <v>43830</v>
      </c>
      <c r="D3276" s="155">
        <v>1.0196000000000001</v>
      </c>
      <c r="E3276" s="155">
        <v>1.0396000000000001</v>
      </c>
      <c r="F3276" s="156">
        <v>2.94319631119472E-2</v>
      </c>
      <c r="G3276" s="154">
        <v>43829</v>
      </c>
      <c r="H3276" s="155">
        <v>1.0193000000000001</v>
      </c>
      <c r="I3276" s="156">
        <v>3.7012913442361701</v>
      </c>
      <c r="J3276" s="152" t="s">
        <v>1021</v>
      </c>
      <c r="K3276" s="156">
        <v>0.17685203379839201</v>
      </c>
      <c r="L3276" s="156">
        <v>0.65049251284675402</v>
      </c>
      <c r="M3276" s="185">
        <v>1.1168824742822201</v>
      </c>
      <c r="N3276" s="156">
        <v>2.08788122360802</v>
      </c>
      <c r="O3276" s="156">
        <v>3.7012913442361701</v>
      </c>
      <c r="P3276" s="152" t="s">
        <v>1021</v>
      </c>
      <c r="Q3276" s="157">
        <v>0</v>
      </c>
      <c r="R3276" s="152"/>
      <c r="S3276" s="157">
        <v>0</v>
      </c>
      <c r="T3276" s="152"/>
      <c r="U3276" s="156">
        <v>3.99165496000002</v>
      </c>
      <c r="V3276" s="152" t="s">
        <v>157</v>
      </c>
      <c r="W3276" s="152" t="s">
        <v>95</v>
      </c>
      <c r="X3276" s="155">
        <v>77.873145187600002</v>
      </c>
      <c r="Y3276" s="152" t="s">
        <v>159</v>
      </c>
      <c r="Z3276" s="154">
        <v>43439</v>
      </c>
      <c r="AA3276" s="153" t="s">
        <v>4326</v>
      </c>
      <c r="AB3276" s="152" t="s">
        <v>597</v>
      </c>
      <c r="AC3276" s="152" t="s">
        <v>269</v>
      </c>
      <c r="AD3276" s="152" t="s">
        <v>177</v>
      </c>
    </row>
    <row r="3277" spans="1:30">
      <c r="A3277" s="189" t="s">
        <v>2707</v>
      </c>
      <c r="B3277" s="189" t="s">
        <v>2708</v>
      </c>
      <c r="C3277" s="154">
        <v>43830</v>
      </c>
      <c r="D3277" s="155">
        <v>1.1577</v>
      </c>
      <c r="E3277" s="155">
        <v>1.3064</v>
      </c>
      <c r="F3277" s="156">
        <v>6.9150315498303402E-2</v>
      </c>
      <c r="G3277" s="154">
        <v>43826</v>
      </c>
      <c r="H3277" s="155">
        <v>1.1569</v>
      </c>
      <c r="I3277" s="156">
        <v>3.70017261215733</v>
      </c>
      <c r="J3277" s="152" t="s">
        <v>19956</v>
      </c>
      <c r="K3277" s="156">
        <v>0.27712417517832</v>
      </c>
      <c r="L3277" s="156">
        <v>0.57506130133547595</v>
      </c>
      <c r="M3277" s="185">
        <v>1.02101569695578</v>
      </c>
      <c r="N3277" s="156">
        <v>2.14453591636327</v>
      </c>
      <c r="O3277" s="156">
        <v>3.70017261215733</v>
      </c>
      <c r="P3277" s="152" t="s">
        <v>19956</v>
      </c>
      <c r="Q3277" s="156">
        <v>13.345320588045199</v>
      </c>
      <c r="R3277" s="152" t="s">
        <v>19957</v>
      </c>
      <c r="S3277" s="156">
        <v>17.4357894391635</v>
      </c>
      <c r="T3277" s="152" t="s">
        <v>19958</v>
      </c>
      <c r="U3277" s="156">
        <v>23.54245049</v>
      </c>
      <c r="V3277" s="152" t="s">
        <v>174</v>
      </c>
      <c r="W3277" s="152" t="s">
        <v>197</v>
      </c>
      <c r="X3277" s="155">
        <v>51.613875347899999</v>
      </c>
      <c r="Y3277" s="152" t="s">
        <v>159</v>
      </c>
      <c r="Z3277" s="154">
        <v>42452</v>
      </c>
      <c r="AA3277" s="153" t="s">
        <v>4326</v>
      </c>
      <c r="AB3277" s="152" t="s">
        <v>1768</v>
      </c>
      <c r="AC3277" s="152" t="s">
        <v>231</v>
      </c>
      <c r="AD3277" s="152" t="s">
        <v>177</v>
      </c>
    </row>
    <row r="3278" spans="1:30">
      <c r="A3278" s="189" t="s">
        <v>2718</v>
      </c>
      <c r="B3278" s="189" t="s">
        <v>2719</v>
      </c>
      <c r="C3278" s="154">
        <v>43830</v>
      </c>
      <c r="D3278" s="155">
        <v>1.0762</v>
      </c>
      <c r="E3278" s="155">
        <v>1.2423999999999999</v>
      </c>
      <c r="F3278" s="156">
        <v>4.6481360974242901E-2</v>
      </c>
      <c r="G3278" s="154">
        <v>43829</v>
      </c>
      <c r="H3278" s="155">
        <v>1.0757000000000001</v>
      </c>
      <c r="I3278" s="156">
        <v>3.6982070214579599</v>
      </c>
      <c r="J3278" s="152" t="s">
        <v>19959</v>
      </c>
      <c r="K3278" s="156">
        <v>0.148892611204168</v>
      </c>
      <c r="L3278" s="156">
        <v>0.579439252336446</v>
      </c>
      <c r="M3278" s="185">
        <v>1.08961677232732</v>
      </c>
      <c r="N3278" s="156">
        <v>2.1351444649164</v>
      </c>
      <c r="O3278" s="156">
        <v>3.6982070214579599</v>
      </c>
      <c r="P3278" s="152" t="s">
        <v>19959</v>
      </c>
      <c r="Q3278" s="156">
        <v>12.7426111653328</v>
      </c>
      <c r="R3278" s="152" t="s">
        <v>19960</v>
      </c>
      <c r="S3278" s="157">
        <v>0</v>
      </c>
      <c r="T3278" s="152"/>
      <c r="U3278" s="156">
        <v>15.516079400000001</v>
      </c>
      <c r="V3278" s="152" t="s">
        <v>163</v>
      </c>
      <c r="W3278" s="152" t="s">
        <v>95</v>
      </c>
      <c r="X3278" s="155">
        <v>39.565036794699999</v>
      </c>
      <c r="Y3278" s="152" t="s">
        <v>159</v>
      </c>
      <c r="Z3278" s="154">
        <v>42775</v>
      </c>
      <c r="AA3278" s="153" t="s">
        <v>4326</v>
      </c>
      <c r="AB3278" s="152" t="s">
        <v>1018</v>
      </c>
      <c r="AC3278" s="152" t="s">
        <v>195</v>
      </c>
      <c r="AD3278" s="152" t="s">
        <v>165</v>
      </c>
    </row>
    <row r="3279" spans="1:30">
      <c r="A3279" s="189" t="s">
        <v>9190</v>
      </c>
      <c r="B3279" s="189" t="s">
        <v>9191</v>
      </c>
      <c r="C3279" s="154">
        <v>43830</v>
      </c>
      <c r="D3279" s="155">
        <v>1.0769</v>
      </c>
      <c r="E3279" s="155">
        <v>1.0769</v>
      </c>
      <c r="F3279" s="156">
        <v>1.8575276307233001E-2</v>
      </c>
      <c r="G3279" s="154">
        <v>43829</v>
      </c>
      <c r="H3279" s="155">
        <v>1.0767</v>
      </c>
      <c r="I3279" s="156">
        <v>3.6976408281174802</v>
      </c>
      <c r="J3279" s="152" t="s">
        <v>12634</v>
      </c>
      <c r="K3279" s="156">
        <v>0.13948298307606999</v>
      </c>
      <c r="L3279" s="156">
        <v>0.307377049180315</v>
      </c>
      <c r="M3279" s="185">
        <v>0.69191210846190498</v>
      </c>
      <c r="N3279" s="156">
        <v>1.9019682059046199</v>
      </c>
      <c r="O3279" s="156">
        <v>3.6976408281174802</v>
      </c>
      <c r="P3279" s="152" t="s">
        <v>12634</v>
      </c>
      <c r="Q3279" s="156">
        <v>-2.6838966202783401</v>
      </c>
      <c r="R3279" s="152" t="s">
        <v>12635</v>
      </c>
      <c r="S3279" s="157">
        <v>0</v>
      </c>
      <c r="T3279" s="152"/>
      <c r="U3279" s="156">
        <v>7.69</v>
      </c>
      <c r="V3279" s="152" t="s">
        <v>157</v>
      </c>
      <c r="W3279" s="152" t="s">
        <v>95</v>
      </c>
      <c r="X3279" s="155">
        <v>0.54396328449999998</v>
      </c>
      <c r="Y3279" s="152" t="s">
        <v>159</v>
      </c>
      <c r="Z3279" s="154">
        <v>42892</v>
      </c>
      <c r="AA3279" s="153" t="s">
        <v>4326</v>
      </c>
      <c r="AB3279" s="152" t="s">
        <v>19961</v>
      </c>
      <c r="AC3279" s="152" t="s">
        <v>270</v>
      </c>
      <c r="AD3279" s="152" t="s">
        <v>247</v>
      </c>
    </row>
    <row r="3280" spans="1:30">
      <c r="A3280" s="189" t="s">
        <v>1016</v>
      </c>
      <c r="B3280" s="189" t="s">
        <v>1017</v>
      </c>
      <c r="C3280" s="154">
        <v>43830</v>
      </c>
      <c r="D3280" s="155">
        <v>1.248</v>
      </c>
      <c r="E3280" s="155">
        <v>1.284</v>
      </c>
      <c r="F3280" s="156">
        <v>1.6028209648987199E-2</v>
      </c>
      <c r="G3280" s="154">
        <v>43829</v>
      </c>
      <c r="H3280" s="155">
        <v>1.2478</v>
      </c>
      <c r="I3280" s="156">
        <v>3.69754881595347</v>
      </c>
      <c r="J3280" s="152" t="s">
        <v>6474</v>
      </c>
      <c r="K3280" s="156">
        <v>0.112305470880796</v>
      </c>
      <c r="L3280" s="156">
        <v>0.36995335370757099</v>
      </c>
      <c r="M3280" s="185">
        <v>0.91372200210237697</v>
      </c>
      <c r="N3280" s="156">
        <v>1.79445350734095</v>
      </c>
      <c r="O3280" s="156">
        <v>3.69754881595347</v>
      </c>
      <c r="P3280" s="152" t="s">
        <v>6474</v>
      </c>
      <c r="Q3280" s="156">
        <v>9.8591549295774694</v>
      </c>
      <c r="R3280" s="152" t="s">
        <v>6475</v>
      </c>
      <c r="S3280" s="156">
        <v>12.129380053908401</v>
      </c>
      <c r="T3280" s="152" t="s">
        <v>320</v>
      </c>
      <c r="U3280" s="156">
        <v>29.224908800000001</v>
      </c>
      <c r="V3280" s="152" t="s">
        <v>163</v>
      </c>
      <c r="W3280" s="152" t="s">
        <v>166</v>
      </c>
      <c r="X3280" s="155">
        <v>17.198941005599998</v>
      </c>
      <c r="Y3280" s="152" t="s">
        <v>159</v>
      </c>
      <c r="Z3280" s="154">
        <v>41387</v>
      </c>
      <c r="AA3280" s="153" t="s">
        <v>4326</v>
      </c>
      <c r="AB3280" s="152" t="s">
        <v>1018</v>
      </c>
      <c r="AC3280" s="152" t="s">
        <v>195</v>
      </c>
      <c r="AD3280" s="152" t="s">
        <v>162</v>
      </c>
    </row>
    <row r="3281" spans="1:30">
      <c r="A3281" s="189" t="s">
        <v>19962</v>
      </c>
      <c r="B3281" s="189" t="s">
        <v>19963</v>
      </c>
      <c r="C3281" s="154">
        <v>43830</v>
      </c>
      <c r="D3281" s="155">
        <v>1.0299</v>
      </c>
      <c r="E3281" s="155">
        <v>1.0782</v>
      </c>
      <c r="F3281" s="156">
        <v>0.26285046728973899</v>
      </c>
      <c r="G3281" s="154">
        <v>43829</v>
      </c>
      <c r="H3281" s="155">
        <v>1.0271999999999999</v>
      </c>
      <c r="I3281" s="156">
        <v>3.6968057703404602</v>
      </c>
      <c r="J3281" s="152" t="s">
        <v>19964</v>
      </c>
      <c r="K3281" s="156">
        <v>0.99039027260247803</v>
      </c>
      <c r="L3281" s="156">
        <v>3.0415207603801901</v>
      </c>
      <c r="M3281" s="185">
        <v>3.3309557560810501</v>
      </c>
      <c r="N3281" s="156">
        <v>3.1033773171348198</v>
      </c>
      <c r="O3281" s="156">
        <v>3.6968057703404602</v>
      </c>
      <c r="P3281" s="152" t="s">
        <v>19964</v>
      </c>
      <c r="Q3281" s="157">
        <v>0</v>
      </c>
      <c r="R3281" s="152"/>
      <c r="S3281" s="157">
        <v>0</v>
      </c>
      <c r="T3281" s="152"/>
      <c r="U3281" s="156">
        <v>7.8239386400000202</v>
      </c>
      <c r="V3281" s="152" t="s">
        <v>157</v>
      </c>
      <c r="W3281" s="152" t="s">
        <v>95</v>
      </c>
      <c r="X3281" s="155">
        <v>2.2186617200000001E-2</v>
      </c>
      <c r="Y3281" s="152" t="s">
        <v>159</v>
      </c>
      <c r="Z3281" s="154">
        <v>43193</v>
      </c>
      <c r="AA3281" s="153" t="s">
        <v>4326</v>
      </c>
      <c r="AB3281" s="152" t="s">
        <v>1034</v>
      </c>
      <c r="AC3281" s="152" t="s">
        <v>555</v>
      </c>
      <c r="AD3281" s="152" t="s">
        <v>542</v>
      </c>
    </row>
    <row r="3282" spans="1:30">
      <c r="A3282" s="189" t="s">
        <v>2672</v>
      </c>
      <c r="B3282" s="189" t="s">
        <v>2673</v>
      </c>
      <c r="C3282" s="154">
        <v>43830</v>
      </c>
      <c r="D3282" s="155">
        <v>1.0046999999999999</v>
      </c>
      <c r="E3282" s="155">
        <v>1.0378000000000001</v>
      </c>
      <c r="F3282" s="156">
        <v>1.9910403185662201E-2</v>
      </c>
      <c r="G3282" s="154">
        <v>43829</v>
      </c>
      <c r="H3282" s="155">
        <v>1.0044999999999999</v>
      </c>
      <c r="I3282" s="156">
        <v>3.6956369157011499</v>
      </c>
      <c r="J3282" s="152" t="s">
        <v>19965</v>
      </c>
      <c r="K3282" s="156">
        <v>0.13953951958535199</v>
      </c>
      <c r="L3282" s="156">
        <v>0.52894261079573002</v>
      </c>
      <c r="M3282" s="185">
        <v>1.0203286856781799</v>
      </c>
      <c r="N3282" s="156">
        <v>2.7514565320665199</v>
      </c>
      <c r="O3282" s="156">
        <v>3.6956369157011499</v>
      </c>
      <c r="P3282" s="152" t="s">
        <v>19965</v>
      </c>
      <c r="Q3282" s="157">
        <v>0</v>
      </c>
      <c r="R3282" s="152"/>
      <c r="S3282" s="157">
        <v>0</v>
      </c>
      <c r="T3282" s="152"/>
      <c r="U3282" s="156">
        <v>3.8200716799999999</v>
      </c>
      <c r="V3282" s="152" t="s">
        <v>163</v>
      </c>
      <c r="W3282" s="152" t="s">
        <v>95</v>
      </c>
      <c r="X3282" s="155">
        <v>9.0154258479999996</v>
      </c>
      <c r="Y3282" s="152" t="s">
        <v>159</v>
      </c>
      <c r="Z3282" s="154">
        <v>43447</v>
      </c>
      <c r="AA3282" s="153" t="s">
        <v>4326</v>
      </c>
      <c r="AB3282" s="152" t="s">
        <v>1433</v>
      </c>
      <c r="AC3282" s="152" t="s">
        <v>238</v>
      </c>
      <c r="AD3282" s="152" t="s">
        <v>532</v>
      </c>
    </row>
    <row r="3283" spans="1:30">
      <c r="A3283" s="189" t="s">
        <v>19966</v>
      </c>
      <c r="B3283" s="189" t="s">
        <v>19967</v>
      </c>
      <c r="C3283" s="154">
        <v>43830</v>
      </c>
      <c r="D3283" s="155">
        <v>1.0523</v>
      </c>
      <c r="E3283" s="155">
        <v>1.1413</v>
      </c>
      <c r="F3283" s="156">
        <v>6.6565233929248402E-2</v>
      </c>
      <c r="G3283" s="154">
        <v>43829</v>
      </c>
      <c r="H3283" s="155">
        <v>1.0516000000000001</v>
      </c>
      <c r="I3283" s="156">
        <v>3.6953284499472798</v>
      </c>
      <c r="J3283" s="152" t="s">
        <v>19968</v>
      </c>
      <c r="K3283" s="156">
        <v>0.209503856775555</v>
      </c>
      <c r="L3283" s="156">
        <v>0.621533754063886</v>
      </c>
      <c r="M3283" s="185">
        <v>1.06609614964128</v>
      </c>
      <c r="N3283" s="156">
        <v>1.9571934027773199</v>
      </c>
      <c r="O3283" s="156">
        <v>3.6953284499472798</v>
      </c>
      <c r="P3283" s="152" t="s">
        <v>19968</v>
      </c>
      <c r="Q3283" s="156">
        <v>11.3765070894435</v>
      </c>
      <c r="R3283" s="152" t="s">
        <v>19969</v>
      </c>
      <c r="S3283" s="157">
        <v>0</v>
      </c>
      <c r="T3283" s="152"/>
      <c r="U3283" s="156">
        <v>14.68438935</v>
      </c>
      <c r="V3283" s="152" t="s">
        <v>163</v>
      </c>
      <c r="W3283" s="152" t="s">
        <v>95</v>
      </c>
      <c r="X3283" s="155">
        <v>1.8975970000000001E-4</v>
      </c>
      <c r="Y3283" s="152" t="s">
        <v>159</v>
      </c>
      <c r="Z3283" s="154">
        <v>42776</v>
      </c>
      <c r="AA3283" s="153" t="s">
        <v>4326</v>
      </c>
      <c r="AB3283" s="152" t="s">
        <v>1212</v>
      </c>
      <c r="AC3283" s="152" t="s">
        <v>270</v>
      </c>
      <c r="AD3283" s="152" t="s">
        <v>207</v>
      </c>
    </row>
    <row r="3284" spans="1:30">
      <c r="A3284" s="189" t="s">
        <v>2705</v>
      </c>
      <c r="B3284" s="189" t="s">
        <v>2706</v>
      </c>
      <c r="C3284" s="154">
        <v>43830</v>
      </c>
      <c r="D3284" s="155">
        <v>1.0298</v>
      </c>
      <c r="E3284" s="155">
        <v>1.0478000000000001</v>
      </c>
      <c r="F3284" s="156">
        <v>1.9425019425024E-2</v>
      </c>
      <c r="G3284" s="154">
        <v>43829</v>
      </c>
      <c r="H3284" s="155">
        <v>1.0296000000000001</v>
      </c>
      <c r="I3284" s="156">
        <v>3.6928130959446301</v>
      </c>
      <c r="J3284" s="152" t="s">
        <v>19970</v>
      </c>
      <c r="K3284" s="156">
        <v>0.11666342601595101</v>
      </c>
      <c r="L3284" s="156">
        <v>0.56640625000000699</v>
      </c>
      <c r="M3284" s="185">
        <v>0.95086733470945595</v>
      </c>
      <c r="N3284" s="156">
        <v>1.87967923242691</v>
      </c>
      <c r="O3284" s="156">
        <v>3.6928130959446301</v>
      </c>
      <c r="P3284" s="152" t="s">
        <v>19970</v>
      </c>
      <c r="Q3284" s="157">
        <v>0</v>
      </c>
      <c r="R3284" s="152"/>
      <c r="S3284" s="157">
        <v>0</v>
      </c>
      <c r="T3284" s="152"/>
      <c r="U3284" s="156">
        <v>4.83343404000001</v>
      </c>
      <c r="V3284" s="152" t="s">
        <v>157</v>
      </c>
      <c r="W3284" s="152" t="s">
        <v>95</v>
      </c>
      <c r="X3284" s="155">
        <v>0.70779003399999996</v>
      </c>
      <c r="Y3284" s="152" t="s">
        <v>159</v>
      </c>
      <c r="Z3284" s="154">
        <v>43343</v>
      </c>
      <c r="AA3284" s="153" t="s">
        <v>4326</v>
      </c>
      <c r="AB3284" s="152" t="s">
        <v>626</v>
      </c>
      <c r="AC3284" s="152" t="s">
        <v>270</v>
      </c>
      <c r="AD3284" s="152" t="s">
        <v>170</v>
      </c>
    </row>
    <row r="3285" spans="1:30">
      <c r="A3285" s="189" t="s">
        <v>838</v>
      </c>
      <c r="B3285" s="189" t="s">
        <v>839</v>
      </c>
      <c r="C3285" s="154">
        <v>43830</v>
      </c>
      <c r="D3285" s="155">
        <v>1.0609999999999999</v>
      </c>
      <c r="E3285" s="155">
        <v>1.3029999999999999</v>
      </c>
      <c r="F3285" s="156">
        <v>0</v>
      </c>
      <c r="G3285" s="154">
        <v>43829</v>
      </c>
      <c r="H3285" s="155">
        <v>1.0609999999999999</v>
      </c>
      <c r="I3285" s="156">
        <v>3.6925929789338601</v>
      </c>
      <c r="J3285" s="152" t="s">
        <v>835</v>
      </c>
      <c r="K3285" s="156">
        <v>0.188857412653434</v>
      </c>
      <c r="L3285" s="156">
        <v>0.46702284052238002</v>
      </c>
      <c r="M3285" s="185">
        <v>0.92872790872330602</v>
      </c>
      <c r="N3285" s="156">
        <v>2.24437240660238</v>
      </c>
      <c r="O3285" s="156">
        <v>3.6925929789338601</v>
      </c>
      <c r="P3285" s="152" t="s">
        <v>835</v>
      </c>
      <c r="Q3285" s="156">
        <v>8.4012398466840708</v>
      </c>
      <c r="R3285" s="152" t="s">
        <v>700</v>
      </c>
      <c r="S3285" s="156">
        <v>9.8617059545352603</v>
      </c>
      <c r="T3285" s="152" t="s">
        <v>6580</v>
      </c>
      <c r="U3285" s="156">
        <v>32.659376399999999</v>
      </c>
      <c r="V3285" s="152" t="s">
        <v>163</v>
      </c>
      <c r="W3285" s="152" t="s">
        <v>189</v>
      </c>
      <c r="X3285" s="155">
        <v>4.3103275983999998</v>
      </c>
      <c r="Y3285" s="152" t="s">
        <v>159</v>
      </c>
      <c r="Z3285" s="154">
        <v>40627</v>
      </c>
      <c r="AA3285" s="153" t="s">
        <v>4326</v>
      </c>
      <c r="AB3285" s="152" t="s">
        <v>836</v>
      </c>
      <c r="AC3285" s="152" t="s">
        <v>248</v>
      </c>
      <c r="AD3285" s="152" t="s">
        <v>185</v>
      </c>
    </row>
    <row r="3286" spans="1:30">
      <c r="A3286" s="189" t="s">
        <v>2502</v>
      </c>
      <c r="B3286" s="189" t="s">
        <v>2503</v>
      </c>
      <c r="C3286" s="154">
        <v>43830</v>
      </c>
      <c r="D3286" s="155">
        <v>1.0515000000000001</v>
      </c>
      <c r="E3286" s="155">
        <v>1.0974999999999999</v>
      </c>
      <c r="F3286" s="156">
        <v>9.5111280198058208E-3</v>
      </c>
      <c r="G3286" s="154">
        <v>43829</v>
      </c>
      <c r="H3286" s="155">
        <v>1.0513999999999999</v>
      </c>
      <c r="I3286" s="156">
        <v>3.69113096343535</v>
      </c>
      <c r="J3286" s="152" t="s">
        <v>19971</v>
      </c>
      <c r="K3286" s="156">
        <v>0.104722010662611</v>
      </c>
      <c r="L3286" s="156">
        <v>0.353120824584854</v>
      </c>
      <c r="M3286" s="185">
        <v>0.79965159584926504</v>
      </c>
      <c r="N3286" s="156">
        <v>1.70115770291108</v>
      </c>
      <c r="O3286" s="156">
        <v>3.69113096343535</v>
      </c>
      <c r="P3286" s="152" t="s">
        <v>19971</v>
      </c>
      <c r="Q3286" s="156">
        <v>8.8562873907959698</v>
      </c>
      <c r="R3286" s="152" t="s">
        <v>19972</v>
      </c>
      <c r="S3286" s="156">
        <v>10.466733477517399</v>
      </c>
      <c r="T3286" s="152" t="s">
        <v>19973</v>
      </c>
      <c r="U3286" s="156">
        <v>9.8149797500000098</v>
      </c>
      <c r="V3286" s="152" t="s">
        <v>163</v>
      </c>
      <c r="W3286" s="152" t="s">
        <v>158</v>
      </c>
      <c r="X3286" s="155">
        <v>5.1219715070999996</v>
      </c>
      <c r="Y3286" s="152" t="s">
        <v>159</v>
      </c>
      <c r="Z3286" s="154">
        <v>42612</v>
      </c>
      <c r="AA3286" s="153" t="s">
        <v>4326</v>
      </c>
      <c r="AB3286" s="152" t="s">
        <v>252</v>
      </c>
      <c r="AC3286" s="152" t="s">
        <v>205</v>
      </c>
      <c r="AD3286" s="152" t="s">
        <v>540</v>
      </c>
    </row>
    <row r="3287" spans="1:30">
      <c r="A3287" s="189" t="s">
        <v>2487</v>
      </c>
      <c r="B3287" s="189" t="s">
        <v>2488</v>
      </c>
      <c r="C3287" s="154">
        <v>43830</v>
      </c>
      <c r="D3287" s="155">
        <v>1.0591999999999999</v>
      </c>
      <c r="E3287" s="155">
        <v>1.1206</v>
      </c>
      <c r="F3287" s="156">
        <v>1.88857412653551E-2</v>
      </c>
      <c r="G3287" s="154">
        <v>43829</v>
      </c>
      <c r="H3287" s="155">
        <v>1.0589999999999999</v>
      </c>
      <c r="I3287" s="156">
        <v>3.6906392928913401</v>
      </c>
      <c r="J3287" s="152" t="s">
        <v>19974</v>
      </c>
      <c r="K3287" s="156">
        <v>0.122884960771328</v>
      </c>
      <c r="L3287" s="156">
        <v>0.33153357961540603</v>
      </c>
      <c r="M3287" s="185">
        <v>0.78019794261514896</v>
      </c>
      <c r="N3287" s="156">
        <v>1.7874188330660401</v>
      </c>
      <c r="O3287" s="156">
        <v>3.6906392928913401</v>
      </c>
      <c r="P3287" s="152" t="s">
        <v>19974</v>
      </c>
      <c r="Q3287" s="156">
        <v>9.0875758930557904</v>
      </c>
      <c r="R3287" s="152" t="s">
        <v>19975</v>
      </c>
      <c r="S3287" s="157">
        <v>0</v>
      </c>
      <c r="T3287" s="152"/>
      <c r="U3287" s="156">
        <v>12.54391904</v>
      </c>
      <c r="V3287" s="152" t="s">
        <v>157</v>
      </c>
      <c r="W3287" s="152" t="s">
        <v>95</v>
      </c>
      <c r="X3287" s="155">
        <v>33.724028838800002</v>
      </c>
      <c r="Y3287" s="152" t="s">
        <v>159</v>
      </c>
      <c r="Z3287" s="154">
        <v>42782</v>
      </c>
      <c r="AA3287" s="153" t="s">
        <v>4326</v>
      </c>
      <c r="AB3287" s="152" t="s">
        <v>1581</v>
      </c>
      <c r="AC3287" s="152" t="s">
        <v>198</v>
      </c>
      <c r="AD3287" s="152" t="s">
        <v>207</v>
      </c>
    </row>
    <row r="3288" spans="1:30">
      <c r="A3288" s="189" t="s">
        <v>868</v>
      </c>
      <c r="B3288" s="189" t="s">
        <v>869</v>
      </c>
      <c r="C3288" s="154">
        <v>43830</v>
      </c>
      <c r="D3288" s="155">
        <v>1.022</v>
      </c>
      <c r="E3288" s="155">
        <v>1.373</v>
      </c>
      <c r="F3288" s="156">
        <v>9.7943192948108798E-2</v>
      </c>
      <c r="G3288" s="154">
        <v>43826</v>
      </c>
      <c r="H3288" s="155">
        <v>1.0209999999999999</v>
      </c>
      <c r="I3288" s="156">
        <v>3.6895345072528198</v>
      </c>
      <c r="J3288" s="152" t="s">
        <v>757</v>
      </c>
      <c r="K3288" s="156">
        <v>0.29440628066732999</v>
      </c>
      <c r="L3288" s="156">
        <v>0.59055118110236604</v>
      </c>
      <c r="M3288" s="185">
        <v>0.83002176880048395</v>
      </c>
      <c r="N3288" s="156">
        <v>2.6762649572175099</v>
      </c>
      <c r="O3288" s="156">
        <v>3.6895345072528198</v>
      </c>
      <c r="P3288" s="152" t="s">
        <v>757</v>
      </c>
      <c r="Q3288" s="156">
        <v>10.9486374517573</v>
      </c>
      <c r="R3288" s="152" t="s">
        <v>694</v>
      </c>
      <c r="S3288" s="156">
        <v>13.404574298874</v>
      </c>
      <c r="T3288" s="152" t="s">
        <v>6581</v>
      </c>
      <c r="U3288" s="156">
        <v>43.472448</v>
      </c>
      <c r="V3288" s="152" t="s">
        <v>174</v>
      </c>
      <c r="W3288" s="152" t="s">
        <v>197</v>
      </c>
      <c r="X3288" s="155">
        <v>0.77146668169999999</v>
      </c>
      <c r="Y3288" s="152" t="s">
        <v>159</v>
      </c>
      <c r="Z3288" s="154">
        <v>41598</v>
      </c>
      <c r="AA3288" s="153" t="s">
        <v>4326</v>
      </c>
      <c r="AB3288" s="152" t="s">
        <v>864</v>
      </c>
      <c r="AC3288" s="152" t="s">
        <v>283</v>
      </c>
      <c r="AD3288" s="152" t="s">
        <v>173</v>
      </c>
    </row>
    <row r="3289" spans="1:30">
      <c r="A3289" s="189" t="s">
        <v>19976</v>
      </c>
      <c r="B3289" s="189" t="s">
        <v>19977</v>
      </c>
      <c r="C3289" s="154">
        <v>43830</v>
      </c>
      <c r="D3289" s="155">
        <v>1.0746</v>
      </c>
      <c r="E3289" s="155">
        <v>1.4060999999999999</v>
      </c>
      <c r="F3289" s="156">
        <v>1.86150409530924E-2</v>
      </c>
      <c r="G3289" s="154">
        <v>43829</v>
      </c>
      <c r="H3289" s="155">
        <v>1.0744</v>
      </c>
      <c r="I3289" s="156">
        <v>3.6890852469217901</v>
      </c>
      <c r="J3289" s="152" t="s">
        <v>19978</v>
      </c>
      <c r="K3289" s="156">
        <v>0.14911463187325599</v>
      </c>
      <c r="L3289" s="156">
        <v>0.58972198820555699</v>
      </c>
      <c r="M3289" s="185">
        <v>1.10014539648373</v>
      </c>
      <c r="N3289" s="156">
        <v>2.10895791761968</v>
      </c>
      <c r="O3289" s="156">
        <v>3.6890852469217901</v>
      </c>
      <c r="P3289" s="152" t="s">
        <v>19978</v>
      </c>
      <c r="Q3289" s="156">
        <v>9.9617521821159691</v>
      </c>
      <c r="R3289" s="152" t="s">
        <v>19979</v>
      </c>
      <c r="S3289" s="156">
        <v>12.2247629847414</v>
      </c>
      <c r="T3289" s="152" t="s">
        <v>19980</v>
      </c>
      <c r="U3289" s="156">
        <v>43.793730439999997</v>
      </c>
      <c r="V3289" s="152" t="s">
        <v>163</v>
      </c>
      <c r="W3289" s="152" t="s">
        <v>189</v>
      </c>
      <c r="X3289" s="155">
        <v>0.1145873617</v>
      </c>
      <c r="Y3289" s="152" t="s">
        <v>159</v>
      </c>
      <c r="Z3289" s="154">
        <v>41478</v>
      </c>
      <c r="AA3289" s="153" t="s">
        <v>4326</v>
      </c>
      <c r="AB3289" s="152" t="s">
        <v>19844</v>
      </c>
      <c r="AC3289" s="152" t="s">
        <v>245</v>
      </c>
      <c r="AD3289" s="152" t="s">
        <v>162</v>
      </c>
    </row>
    <row r="3290" spans="1:30">
      <c r="A3290" s="189" t="s">
        <v>19981</v>
      </c>
      <c r="B3290" s="189" t="s">
        <v>19982</v>
      </c>
      <c r="C3290" s="154">
        <v>43830</v>
      </c>
      <c r="D3290" s="155">
        <v>1.2370000000000001</v>
      </c>
      <c r="E3290" s="155">
        <v>1.2370000000000001</v>
      </c>
      <c r="F3290" s="156">
        <v>0</v>
      </c>
      <c r="G3290" s="154">
        <v>43829</v>
      </c>
      <c r="H3290" s="155">
        <v>1.2370000000000001</v>
      </c>
      <c r="I3290" s="156">
        <v>3.6881810561609298</v>
      </c>
      <c r="J3290" s="152" t="s">
        <v>19983</v>
      </c>
      <c r="K3290" s="156">
        <v>8.0906148867313302E-2</v>
      </c>
      <c r="L3290" s="156">
        <v>0.48740861088545501</v>
      </c>
      <c r="M3290" s="185">
        <v>1.1447260834014601</v>
      </c>
      <c r="N3290" s="156">
        <v>2.1469859620148499</v>
      </c>
      <c r="O3290" s="156">
        <v>3.6881810561609298</v>
      </c>
      <c r="P3290" s="152" t="s">
        <v>19983</v>
      </c>
      <c r="Q3290" s="156">
        <v>1.0620915032679701</v>
      </c>
      <c r="R3290" s="152" t="s">
        <v>19984</v>
      </c>
      <c r="S3290" s="156">
        <v>5.3398274999999904</v>
      </c>
      <c r="T3290" s="152" t="s">
        <v>19985</v>
      </c>
      <c r="U3290" s="156">
        <v>5.3398274999999904</v>
      </c>
      <c r="V3290" s="152" t="s">
        <v>157</v>
      </c>
      <c r="W3290" s="152" t="s">
        <v>189</v>
      </c>
      <c r="X3290" s="155">
        <v>2.516515E-3</v>
      </c>
      <c r="Y3290" s="152" t="s">
        <v>159</v>
      </c>
      <c r="Z3290" s="154">
        <v>42723</v>
      </c>
      <c r="AA3290" s="153" t="s">
        <v>4326</v>
      </c>
      <c r="AB3290" s="152" t="s">
        <v>4675</v>
      </c>
      <c r="AC3290" s="152" t="s">
        <v>250</v>
      </c>
      <c r="AD3290" s="152" t="s">
        <v>165</v>
      </c>
    </row>
    <row r="3291" spans="1:30">
      <c r="A3291" s="189" t="s">
        <v>19986</v>
      </c>
      <c r="B3291" s="189" t="s">
        <v>19987</v>
      </c>
      <c r="C3291" s="154">
        <v>43830</v>
      </c>
      <c r="D3291" s="155">
        <v>1.0441</v>
      </c>
      <c r="E3291" s="155">
        <v>1.0441</v>
      </c>
      <c r="F3291" s="156">
        <v>3.8325189230617597E-2</v>
      </c>
      <c r="G3291" s="154">
        <v>43829</v>
      </c>
      <c r="H3291" s="155">
        <v>1.0437000000000001</v>
      </c>
      <c r="I3291" s="156">
        <v>3.6842105263158</v>
      </c>
      <c r="J3291" s="152" t="s">
        <v>19988</v>
      </c>
      <c r="K3291" s="156">
        <v>0.20153550863723499</v>
      </c>
      <c r="L3291" s="156">
        <v>0.45218395228015501</v>
      </c>
      <c r="M3291" s="185">
        <v>0.87922705314010696</v>
      </c>
      <c r="N3291" s="156">
        <v>1.76413255360624</v>
      </c>
      <c r="O3291" s="156">
        <v>3.6842105263158</v>
      </c>
      <c r="P3291" s="152" t="s">
        <v>19988</v>
      </c>
      <c r="Q3291" s="157">
        <v>0</v>
      </c>
      <c r="R3291" s="152"/>
      <c r="S3291" s="157">
        <v>0</v>
      </c>
      <c r="T3291" s="152"/>
      <c r="U3291" s="156">
        <v>4.41</v>
      </c>
      <c r="V3291" s="152" t="s">
        <v>157</v>
      </c>
      <c r="W3291" s="152" t="s">
        <v>95</v>
      </c>
      <c r="X3291" s="155">
        <v>0.10940142279999999</v>
      </c>
      <c r="Y3291" s="152" t="s">
        <v>159</v>
      </c>
      <c r="Z3291" s="154">
        <v>43398</v>
      </c>
      <c r="AA3291" s="153" t="s">
        <v>4326</v>
      </c>
      <c r="AB3291" s="152" t="s">
        <v>6466</v>
      </c>
      <c r="AC3291" s="152" t="s">
        <v>194</v>
      </c>
      <c r="AD3291" s="152" t="s">
        <v>183</v>
      </c>
    </row>
    <row r="3292" spans="1:30">
      <c r="A3292" s="189" t="s">
        <v>2735</v>
      </c>
      <c r="B3292" s="189" t="s">
        <v>2736</v>
      </c>
      <c r="C3292" s="154">
        <v>43830</v>
      </c>
      <c r="D3292" s="155">
        <v>1.0268999999999999</v>
      </c>
      <c r="E3292" s="155">
        <v>1.3210999999999999</v>
      </c>
      <c r="F3292" s="156">
        <v>3.8967364831961698E-2</v>
      </c>
      <c r="G3292" s="154">
        <v>43829</v>
      </c>
      <c r="H3292" s="155">
        <v>1.0265</v>
      </c>
      <c r="I3292" s="156">
        <v>3.6838275915988001</v>
      </c>
      <c r="J3292" s="152" t="s">
        <v>19989</v>
      </c>
      <c r="K3292" s="156">
        <v>0.15605188725250599</v>
      </c>
      <c r="L3292" s="156">
        <v>0.59757053291537099</v>
      </c>
      <c r="M3292" s="185">
        <v>1.1624200952877499</v>
      </c>
      <c r="N3292" s="156">
        <v>2.2294442636132401</v>
      </c>
      <c r="O3292" s="156">
        <v>3.6838275915988001</v>
      </c>
      <c r="P3292" s="152" t="s">
        <v>19989</v>
      </c>
      <c r="Q3292" s="156">
        <v>10.040468711233601</v>
      </c>
      <c r="R3292" s="152" t="s">
        <v>19990</v>
      </c>
      <c r="S3292" s="156">
        <v>11.322812818725099</v>
      </c>
      <c r="T3292" s="152" t="s">
        <v>19991</v>
      </c>
      <c r="U3292" s="156">
        <v>11.433802662013999</v>
      </c>
      <c r="V3292" s="152" t="s">
        <v>157</v>
      </c>
      <c r="W3292" s="152" t="s">
        <v>189</v>
      </c>
      <c r="X3292" s="155">
        <v>15.7357201655</v>
      </c>
      <c r="Y3292" s="152" t="s">
        <v>159</v>
      </c>
      <c r="Z3292" s="154">
        <v>42731</v>
      </c>
      <c r="AA3292" s="153" t="s">
        <v>4326</v>
      </c>
      <c r="AB3292" s="152" t="s">
        <v>2737</v>
      </c>
      <c r="AC3292" s="152" t="s">
        <v>570</v>
      </c>
      <c r="AD3292" s="152" t="s">
        <v>170</v>
      </c>
    </row>
    <row r="3293" spans="1:30">
      <c r="A3293" s="189" t="s">
        <v>2701</v>
      </c>
      <c r="B3293" s="189" t="s">
        <v>2702</v>
      </c>
      <c r="C3293" s="154">
        <v>43830</v>
      </c>
      <c r="D3293" s="155">
        <v>1.0087999999999999</v>
      </c>
      <c r="E3293" s="155">
        <v>1.0558000000000001</v>
      </c>
      <c r="F3293" s="156">
        <v>4.9588416145981598E-2</v>
      </c>
      <c r="G3293" s="154">
        <v>43829</v>
      </c>
      <c r="H3293" s="155">
        <v>1.0083</v>
      </c>
      <c r="I3293" s="156">
        <v>3.6827831616131999</v>
      </c>
      <c r="J3293" s="152" t="s">
        <v>19992</v>
      </c>
      <c r="K3293" s="156">
        <v>0.14891293557031601</v>
      </c>
      <c r="L3293" s="156">
        <v>0.55446306923355404</v>
      </c>
      <c r="M3293" s="185">
        <v>1.05310915708361</v>
      </c>
      <c r="N3293" s="156">
        <v>2.0757695077149498</v>
      </c>
      <c r="O3293" s="156">
        <v>3.6827831616131999</v>
      </c>
      <c r="P3293" s="152" t="s">
        <v>19992</v>
      </c>
      <c r="Q3293" s="157">
        <v>0</v>
      </c>
      <c r="R3293" s="152"/>
      <c r="S3293" s="157">
        <v>0</v>
      </c>
      <c r="T3293" s="152"/>
      <c r="U3293" s="156">
        <v>5.6631243199999997</v>
      </c>
      <c r="V3293" s="152" t="s">
        <v>157</v>
      </c>
      <c r="W3293" s="152" t="s">
        <v>95</v>
      </c>
      <c r="X3293" s="155">
        <v>5.0358243601000003</v>
      </c>
      <c r="Y3293" s="152" t="s">
        <v>159</v>
      </c>
      <c r="Z3293" s="154">
        <v>43349</v>
      </c>
      <c r="AA3293" s="153" t="s">
        <v>4326</v>
      </c>
      <c r="AB3293" s="152" t="s">
        <v>5917</v>
      </c>
      <c r="AC3293" s="152" t="s">
        <v>193</v>
      </c>
      <c r="AD3293" s="152" t="s">
        <v>276</v>
      </c>
    </row>
    <row r="3294" spans="1:30">
      <c r="A3294" s="189" t="s">
        <v>19993</v>
      </c>
      <c r="B3294" s="189" t="s">
        <v>19994</v>
      </c>
      <c r="C3294" s="154">
        <v>43830</v>
      </c>
      <c r="D3294" s="155">
        <v>1.17</v>
      </c>
      <c r="E3294" s="155">
        <v>1.45</v>
      </c>
      <c r="F3294" s="156">
        <v>0</v>
      </c>
      <c r="G3294" s="154">
        <v>43829</v>
      </c>
      <c r="H3294" s="155">
        <v>1.17</v>
      </c>
      <c r="I3294" s="156">
        <v>3.6817522975999402</v>
      </c>
      <c r="J3294" s="152" t="s">
        <v>19995</v>
      </c>
      <c r="K3294" s="156">
        <v>8.5543199315645205E-2</v>
      </c>
      <c r="L3294" s="156">
        <v>0.34305317324184598</v>
      </c>
      <c r="M3294" s="185">
        <v>0.94908273642200403</v>
      </c>
      <c r="N3294" s="156">
        <v>1.9163648880776301</v>
      </c>
      <c r="O3294" s="156">
        <v>3.6817522975999402</v>
      </c>
      <c r="P3294" s="152" t="s">
        <v>19995</v>
      </c>
      <c r="Q3294" s="156">
        <v>7.8170530973450996</v>
      </c>
      <c r="R3294" s="152" t="s">
        <v>19996</v>
      </c>
      <c r="S3294" s="156">
        <v>11.8591614384086</v>
      </c>
      <c r="T3294" s="152" t="s">
        <v>19997</v>
      </c>
      <c r="U3294" s="156">
        <v>46.199924000000003</v>
      </c>
      <c r="V3294" s="152" t="s">
        <v>157</v>
      </c>
      <c r="W3294" s="152" t="s">
        <v>166</v>
      </c>
      <c r="X3294" s="155">
        <v>3.1415489368</v>
      </c>
      <c r="Y3294" s="152" t="s">
        <v>159</v>
      </c>
      <c r="Z3294" s="154">
        <v>41264</v>
      </c>
      <c r="AA3294" s="153" t="s">
        <v>4326</v>
      </c>
      <c r="AB3294" s="152" t="s">
        <v>2161</v>
      </c>
      <c r="AC3294" s="152" t="s">
        <v>343</v>
      </c>
      <c r="AD3294" s="152" t="s">
        <v>162</v>
      </c>
    </row>
    <row r="3295" spans="1:30">
      <c r="A3295" s="189" t="s">
        <v>19998</v>
      </c>
      <c r="B3295" s="189" t="s">
        <v>19999</v>
      </c>
      <c r="C3295" s="154">
        <v>43830</v>
      </c>
      <c r="D3295" s="155">
        <v>1.042</v>
      </c>
      <c r="E3295" s="155">
        <v>1.1479999999999999</v>
      </c>
      <c r="F3295" s="156">
        <v>0</v>
      </c>
      <c r="G3295" s="154">
        <v>43829</v>
      </c>
      <c r="H3295" s="155">
        <v>1.042</v>
      </c>
      <c r="I3295" s="156">
        <v>3.6816294262284299</v>
      </c>
      <c r="J3295" s="152" t="s">
        <v>20000</v>
      </c>
      <c r="K3295" s="156">
        <v>1.4605647517040099</v>
      </c>
      <c r="L3295" s="156">
        <v>3.7848605577689201</v>
      </c>
      <c r="M3295" s="185">
        <v>5.0403604570156801</v>
      </c>
      <c r="N3295" s="156">
        <v>3.7848979814338302</v>
      </c>
      <c r="O3295" s="156">
        <v>3.6816294262284299</v>
      </c>
      <c r="P3295" s="152" t="s">
        <v>20000</v>
      </c>
      <c r="Q3295" s="156">
        <v>3.4091456340064701</v>
      </c>
      <c r="R3295" s="152" t="s">
        <v>20001</v>
      </c>
      <c r="S3295" s="156">
        <v>8.8843551430997394</v>
      </c>
      <c r="T3295" s="152" t="s">
        <v>20002</v>
      </c>
      <c r="U3295" s="156">
        <v>12.3311442176871</v>
      </c>
      <c r="V3295" s="152" t="s">
        <v>163</v>
      </c>
      <c r="W3295" s="152" t="s">
        <v>158</v>
      </c>
      <c r="X3295" s="155">
        <v>1.9674236495999999</v>
      </c>
      <c r="Y3295" s="152" t="s">
        <v>159</v>
      </c>
      <c r="Z3295" s="154">
        <v>42208</v>
      </c>
      <c r="AA3295" s="153" t="s">
        <v>4326</v>
      </c>
      <c r="AB3295" s="152" t="s">
        <v>594</v>
      </c>
      <c r="AC3295" s="152" t="s">
        <v>234</v>
      </c>
      <c r="AD3295" s="152" t="s">
        <v>235</v>
      </c>
    </row>
    <row r="3296" spans="1:30">
      <c r="A3296" s="189" t="s">
        <v>20003</v>
      </c>
      <c r="B3296" s="189" t="s">
        <v>20004</v>
      </c>
      <c r="C3296" s="154">
        <v>43830</v>
      </c>
      <c r="D3296" s="155">
        <v>1.0379</v>
      </c>
      <c r="E3296" s="155">
        <v>1.1194</v>
      </c>
      <c r="F3296" s="156">
        <v>2.8912875867388901E-2</v>
      </c>
      <c r="G3296" s="154">
        <v>43829</v>
      </c>
      <c r="H3296" s="155">
        <v>1.0376000000000001</v>
      </c>
      <c r="I3296" s="156">
        <v>3.6765957516768801</v>
      </c>
      <c r="J3296" s="152" t="s">
        <v>20005</v>
      </c>
      <c r="K3296" s="156">
        <v>0.115751905083448</v>
      </c>
      <c r="L3296" s="156">
        <v>0.669253152279361</v>
      </c>
      <c r="M3296" s="185">
        <v>1.17961202316697</v>
      </c>
      <c r="N3296" s="156">
        <v>2.2259883909826299</v>
      </c>
      <c r="O3296" s="156">
        <v>3.6765957516768801</v>
      </c>
      <c r="P3296" s="152" t="s">
        <v>20005</v>
      </c>
      <c r="Q3296" s="156">
        <v>11.173999287692901</v>
      </c>
      <c r="R3296" s="152" t="s">
        <v>20006</v>
      </c>
      <c r="S3296" s="157">
        <v>0</v>
      </c>
      <c r="T3296" s="152"/>
      <c r="U3296" s="156">
        <v>12.37467848</v>
      </c>
      <c r="V3296" s="152" t="s">
        <v>163</v>
      </c>
      <c r="W3296" s="152" t="s">
        <v>95</v>
      </c>
      <c r="X3296" s="155">
        <v>6.5707520800000002E-2</v>
      </c>
      <c r="Y3296" s="152" t="s">
        <v>159</v>
      </c>
      <c r="Z3296" s="154">
        <v>42956</v>
      </c>
      <c r="AA3296" s="153" t="s">
        <v>4326</v>
      </c>
      <c r="AB3296" s="152" t="s">
        <v>1430</v>
      </c>
      <c r="AC3296" s="152" t="s">
        <v>271</v>
      </c>
      <c r="AD3296" s="152" t="s">
        <v>207</v>
      </c>
    </row>
    <row r="3297" spans="1:30">
      <c r="A3297" s="189" t="s">
        <v>20007</v>
      </c>
      <c r="B3297" s="189" t="s">
        <v>20008</v>
      </c>
      <c r="C3297" s="154">
        <v>43830</v>
      </c>
      <c r="D3297" s="155">
        <v>0.93100000000000005</v>
      </c>
      <c r="E3297" s="155">
        <v>0.93100000000000005</v>
      </c>
      <c r="F3297" s="156">
        <v>0.43149946062567501</v>
      </c>
      <c r="G3297" s="154">
        <v>43829</v>
      </c>
      <c r="H3297" s="155">
        <v>0.92700000000000005</v>
      </c>
      <c r="I3297" s="156">
        <v>3.67483296213809</v>
      </c>
      <c r="J3297" s="152" t="s">
        <v>20009</v>
      </c>
      <c r="K3297" s="156">
        <v>1.74863387978142</v>
      </c>
      <c r="L3297" s="156">
        <v>2.8729281767955799</v>
      </c>
      <c r="M3297" s="185">
        <v>2.3076923076923102</v>
      </c>
      <c r="N3297" s="156">
        <v>2.98672566371682</v>
      </c>
      <c r="O3297" s="156">
        <v>3.67483296213809</v>
      </c>
      <c r="P3297" s="152" t="s">
        <v>20009</v>
      </c>
      <c r="Q3297" s="156">
        <v>1.3057671381936899</v>
      </c>
      <c r="R3297" s="152" t="s">
        <v>20010</v>
      </c>
      <c r="S3297" s="156">
        <v>-2.7168234064785701</v>
      </c>
      <c r="T3297" s="152" t="s">
        <v>20011</v>
      </c>
      <c r="U3297" s="156">
        <v>-6.9</v>
      </c>
      <c r="V3297" s="152" t="s">
        <v>157</v>
      </c>
      <c r="W3297" s="152" t="s">
        <v>186</v>
      </c>
      <c r="X3297" s="155">
        <v>0.24703215919999999</v>
      </c>
      <c r="Y3297" s="152" t="s">
        <v>159</v>
      </c>
      <c r="Z3297" s="154">
        <v>42297</v>
      </c>
      <c r="AA3297" s="153" t="s">
        <v>4326</v>
      </c>
      <c r="AB3297" s="152" t="s">
        <v>20012</v>
      </c>
      <c r="AC3297" s="152" t="s">
        <v>271</v>
      </c>
      <c r="AD3297" s="152" t="s">
        <v>173</v>
      </c>
    </row>
    <row r="3298" spans="1:30">
      <c r="A3298" s="189" t="s">
        <v>2738</v>
      </c>
      <c r="B3298" s="189" t="s">
        <v>2739</v>
      </c>
      <c r="C3298" s="154">
        <v>43830</v>
      </c>
      <c r="D3298" s="155">
        <v>1.0537000000000001</v>
      </c>
      <c r="E3298" s="155">
        <v>1.0807</v>
      </c>
      <c r="F3298" s="156">
        <v>2.8479210176581199E-2</v>
      </c>
      <c r="G3298" s="154">
        <v>43829</v>
      </c>
      <c r="H3298" s="155">
        <v>1.0533999999999999</v>
      </c>
      <c r="I3298" s="156">
        <v>3.6732976671353099</v>
      </c>
      <c r="J3298" s="152" t="s">
        <v>20013</v>
      </c>
      <c r="K3298" s="156">
        <v>0.161596958174901</v>
      </c>
      <c r="L3298" s="156">
        <v>0.59188544152742895</v>
      </c>
      <c r="M3298" s="185">
        <v>0.97743733730017601</v>
      </c>
      <c r="N3298" s="156">
        <v>2.1818811689999502</v>
      </c>
      <c r="O3298" s="156">
        <v>3.6732976671353099</v>
      </c>
      <c r="P3298" s="152" t="s">
        <v>20013</v>
      </c>
      <c r="Q3298" s="157">
        <v>0</v>
      </c>
      <c r="R3298" s="152"/>
      <c r="S3298" s="157">
        <v>0</v>
      </c>
      <c r="T3298" s="152"/>
      <c r="U3298" s="156">
        <v>8.1644124000000105</v>
      </c>
      <c r="V3298" s="152" t="s">
        <v>163</v>
      </c>
      <c r="W3298" s="152" t="s">
        <v>95</v>
      </c>
      <c r="X3298" s="155">
        <v>29.407732416399998</v>
      </c>
      <c r="Y3298" s="152" t="s">
        <v>159</v>
      </c>
      <c r="Z3298" s="154">
        <v>43342</v>
      </c>
      <c r="AA3298" s="153" t="s">
        <v>4326</v>
      </c>
      <c r="AB3298" s="152" t="s">
        <v>2740</v>
      </c>
      <c r="AC3298" s="152" t="s">
        <v>238</v>
      </c>
      <c r="AD3298" s="152" t="s">
        <v>532</v>
      </c>
    </row>
    <row r="3299" spans="1:30">
      <c r="A3299" s="189" t="s">
        <v>20014</v>
      </c>
      <c r="B3299" s="189" t="s">
        <v>20015</v>
      </c>
      <c r="C3299" s="154">
        <v>43830</v>
      </c>
      <c r="D3299" s="155">
        <v>1.0295000000000001</v>
      </c>
      <c r="E3299" s="155">
        <v>1.0475000000000001</v>
      </c>
      <c r="F3299" s="156">
        <v>1.94306810453816E-2</v>
      </c>
      <c r="G3299" s="154">
        <v>43829</v>
      </c>
      <c r="H3299" s="155">
        <v>1.0293000000000001</v>
      </c>
      <c r="I3299" s="156">
        <v>3.6732672865763498</v>
      </c>
      <c r="J3299" s="152" t="s">
        <v>20016</v>
      </c>
      <c r="K3299" s="156">
        <v>0.12643454580822699</v>
      </c>
      <c r="L3299" s="156">
        <v>0.56657223796033895</v>
      </c>
      <c r="M3299" s="185">
        <v>0.95118672866978904</v>
      </c>
      <c r="N3299" s="156">
        <v>1.8701961467420101</v>
      </c>
      <c r="O3299" s="156">
        <v>3.6732672865763498</v>
      </c>
      <c r="P3299" s="152" t="s">
        <v>20016</v>
      </c>
      <c r="Q3299" s="157">
        <v>0</v>
      </c>
      <c r="R3299" s="152"/>
      <c r="S3299" s="157">
        <v>0</v>
      </c>
      <c r="T3299" s="152"/>
      <c r="U3299" s="156">
        <v>4.8033059000000202</v>
      </c>
      <c r="V3299" s="152" t="s">
        <v>163</v>
      </c>
      <c r="W3299" s="152" t="s">
        <v>95</v>
      </c>
      <c r="X3299" s="155">
        <v>3.0498006753000002</v>
      </c>
      <c r="Y3299" s="152" t="s">
        <v>159</v>
      </c>
      <c r="Z3299" s="154">
        <v>43343</v>
      </c>
      <c r="AA3299" s="153" t="s">
        <v>4326</v>
      </c>
      <c r="AB3299" s="152" t="s">
        <v>626</v>
      </c>
      <c r="AC3299" s="152" t="s">
        <v>270</v>
      </c>
      <c r="AD3299" s="152" t="s">
        <v>170</v>
      </c>
    </row>
    <row r="3300" spans="1:30">
      <c r="A3300" s="189" t="s">
        <v>2658</v>
      </c>
      <c r="B3300" s="189" t="s">
        <v>2659</v>
      </c>
      <c r="C3300" s="154">
        <v>43830</v>
      </c>
      <c r="D3300" s="155">
        <v>1.0649999999999999</v>
      </c>
      <c r="E3300" s="155">
        <v>1.1180000000000001</v>
      </c>
      <c r="F3300" s="156">
        <v>1.8782870022545101E-2</v>
      </c>
      <c r="G3300" s="154">
        <v>43829</v>
      </c>
      <c r="H3300" s="155">
        <v>1.0648</v>
      </c>
      <c r="I3300" s="156">
        <v>3.66921479558727</v>
      </c>
      <c r="J3300" s="152" t="s">
        <v>20017</v>
      </c>
      <c r="K3300" s="156">
        <v>0.188146754468482</v>
      </c>
      <c r="L3300" s="156">
        <v>0.481177469572585</v>
      </c>
      <c r="M3300" s="185">
        <v>0.80950329036329005</v>
      </c>
      <c r="N3300" s="156">
        <v>1.89337767653759</v>
      </c>
      <c r="O3300" s="156">
        <v>3.66921479558727</v>
      </c>
      <c r="P3300" s="152" t="s">
        <v>20017</v>
      </c>
      <c r="Q3300" s="157">
        <v>0</v>
      </c>
      <c r="R3300" s="152"/>
      <c r="S3300" s="157">
        <v>0</v>
      </c>
      <c r="T3300" s="152"/>
      <c r="U3300" s="156">
        <v>11.827982</v>
      </c>
      <c r="V3300" s="152" t="s">
        <v>157</v>
      </c>
      <c r="W3300" s="152" t="s">
        <v>95</v>
      </c>
      <c r="X3300" s="155">
        <v>22.543048259500001</v>
      </c>
      <c r="Y3300" s="152" t="s">
        <v>159</v>
      </c>
      <c r="Z3300" s="154">
        <v>43132</v>
      </c>
      <c r="AA3300" s="153" t="s">
        <v>4326</v>
      </c>
      <c r="AB3300" s="152" t="s">
        <v>2131</v>
      </c>
      <c r="AC3300" s="152" t="s">
        <v>196</v>
      </c>
      <c r="AD3300" s="152" t="s">
        <v>247</v>
      </c>
    </row>
    <row r="3301" spans="1:30">
      <c r="A3301" s="189" t="s">
        <v>4136</v>
      </c>
      <c r="B3301" s="189" t="s">
        <v>4137</v>
      </c>
      <c r="C3301" s="154">
        <v>43830</v>
      </c>
      <c r="D3301" s="155">
        <v>1.244</v>
      </c>
      <c r="E3301" s="155">
        <v>1.36</v>
      </c>
      <c r="F3301" s="156">
        <v>8.0450522928380397E-2</v>
      </c>
      <c r="G3301" s="154">
        <v>43829</v>
      </c>
      <c r="H3301" s="155">
        <v>1.2430000000000001</v>
      </c>
      <c r="I3301" s="156">
        <v>3.6666666666666599</v>
      </c>
      <c r="J3301" s="152" t="s">
        <v>4161</v>
      </c>
      <c r="K3301" s="156">
        <v>8.0450522928380397E-2</v>
      </c>
      <c r="L3301" s="156">
        <v>0.64724919093850897</v>
      </c>
      <c r="M3301" s="185">
        <v>1.22050447518307</v>
      </c>
      <c r="N3301" s="156">
        <v>2.2185702547247201</v>
      </c>
      <c r="O3301" s="156">
        <v>3.6666666666666599</v>
      </c>
      <c r="P3301" s="152" t="s">
        <v>4161</v>
      </c>
      <c r="Q3301" s="156">
        <v>5.8723404255319203</v>
      </c>
      <c r="R3301" s="152" t="s">
        <v>6996</v>
      </c>
      <c r="S3301" s="156">
        <v>8.6049547259730108</v>
      </c>
      <c r="T3301" s="152" t="s">
        <v>6997</v>
      </c>
      <c r="U3301" s="156">
        <v>36.733637999999999</v>
      </c>
      <c r="V3301" s="152" t="s">
        <v>163</v>
      </c>
      <c r="W3301" s="152" t="s">
        <v>158</v>
      </c>
      <c r="X3301" s="155">
        <v>20.5590951796</v>
      </c>
      <c r="Y3301" s="152" t="s">
        <v>159</v>
      </c>
      <c r="Z3301" s="154">
        <v>41528</v>
      </c>
      <c r="AA3301" s="153" t="s">
        <v>4326</v>
      </c>
      <c r="AB3301" s="152" t="s">
        <v>4139</v>
      </c>
      <c r="AC3301" s="152" t="s">
        <v>239</v>
      </c>
      <c r="AD3301" s="152" t="s">
        <v>226</v>
      </c>
    </row>
    <row r="3302" spans="1:30">
      <c r="A3302" s="189" t="s">
        <v>20018</v>
      </c>
      <c r="B3302" s="189" t="s">
        <v>20019</v>
      </c>
      <c r="C3302" s="154">
        <v>43830</v>
      </c>
      <c r="D3302" s="155">
        <v>1.0603</v>
      </c>
      <c r="E3302" s="155">
        <v>1.0603</v>
      </c>
      <c r="F3302" s="156">
        <v>1.88661447033278E-2</v>
      </c>
      <c r="G3302" s="154">
        <v>43829</v>
      </c>
      <c r="H3302" s="155">
        <v>1.0601</v>
      </c>
      <c r="I3302" s="156">
        <v>3.6664059444661801</v>
      </c>
      <c r="J3302" s="152" t="s">
        <v>20020</v>
      </c>
      <c r="K3302" s="156">
        <v>0.103851963746233</v>
      </c>
      <c r="L3302" s="156">
        <v>0.34068325920318399</v>
      </c>
      <c r="M3302" s="185">
        <v>0.81772368546162799</v>
      </c>
      <c r="N3302" s="156">
        <v>1.6586768935762299</v>
      </c>
      <c r="O3302" s="156">
        <v>3.6664059444661801</v>
      </c>
      <c r="P3302" s="152" t="s">
        <v>20020</v>
      </c>
      <c r="Q3302" s="157">
        <v>0</v>
      </c>
      <c r="R3302" s="152"/>
      <c r="S3302" s="157">
        <v>0</v>
      </c>
      <c r="T3302" s="152"/>
      <c r="U3302" s="156">
        <v>6.03</v>
      </c>
      <c r="V3302" s="152" t="s">
        <v>163</v>
      </c>
      <c r="W3302" s="152" t="s">
        <v>95</v>
      </c>
      <c r="X3302" s="155">
        <v>18.117713705900002</v>
      </c>
      <c r="Y3302" s="152" t="s">
        <v>159</v>
      </c>
      <c r="Z3302" s="154">
        <v>43314</v>
      </c>
      <c r="AA3302" s="153" t="s">
        <v>4326</v>
      </c>
      <c r="AB3302" s="152" t="s">
        <v>6462</v>
      </c>
      <c r="AC3302" s="152" t="s">
        <v>250</v>
      </c>
      <c r="AD3302" s="152" t="s">
        <v>162</v>
      </c>
    </row>
    <row r="3303" spans="1:30">
      <c r="A3303" s="189" t="s">
        <v>2732</v>
      </c>
      <c r="B3303" s="189" t="s">
        <v>2733</v>
      </c>
      <c r="C3303" s="154">
        <v>43830</v>
      </c>
      <c r="D3303" s="155">
        <v>1.0217000000000001</v>
      </c>
      <c r="E3303" s="155">
        <v>1.0429999999999999</v>
      </c>
      <c r="F3303" s="156">
        <v>4.89620054837272E-2</v>
      </c>
      <c r="G3303" s="154">
        <v>43829</v>
      </c>
      <c r="H3303" s="155">
        <v>1.0212000000000001</v>
      </c>
      <c r="I3303" s="156">
        <v>3.6574477178556002</v>
      </c>
      <c r="J3303" s="152" t="s">
        <v>20021</v>
      </c>
      <c r="K3303" s="156">
        <v>0.137214544741732</v>
      </c>
      <c r="L3303" s="156">
        <v>0.57092233487548205</v>
      </c>
      <c r="M3303" s="185">
        <v>1.0283476609145701</v>
      </c>
      <c r="N3303" s="156">
        <v>1.8237671810673</v>
      </c>
      <c r="O3303" s="156">
        <v>3.6574477178556002</v>
      </c>
      <c r="P3303" s="152" t="s">
        <v>20021</v>
      </c>
      <c r="Q3303" s="157">
        <v>0</v>
      </c>
      <c r="R3303" s="152"/>
      <c r="S3303" s="157">
        <v>0</v>
      </c>
      <c r="T3303" s="152"/>
      <c r="U3303" s="156">
        <v>4.35275987999999</v>
      </c>
      <c r="V3303" s="152" t="s">
        <v>157</v>
      </c>
      <c r="W3303" s="152" t="s">
        <v>95</v>
      </c>
      <c r="X3303" s="155">
        <v>10.4114790066</v>
      </c>
      <c r="Y3303" s="152" t="s">
        <v>159</v>
      </c>
      <c r="Z3303" s="154">
        <v>43385</v>
      </c>
      <c r="AA3303" s="153" t="s">
        <v>4326</v>
      </c>
      <c r="AB3303" s="152" t="s">
        <v>1758</v>
      </c>
      <c r="AC3303" s="152" t="s">
        <v>347</v>
      </c>
      <c r="AD3303" s="152" t="s">
        <v>2734</v>
      </c>
    </row>
    <row r="3304" spans="1:30">
      <c r="A3304" s="189" t="s">
        <v>9192</v>
      </c>
      <c r="B3304" s="189" t="s">
        <v>9193</v>
      </c>
      <c r="C3304" s="154">
        <v>43830</v>
      </c>
      <c r="D3304" s="155">
        <v>1.163</v>
      </c>
      <c r="E3304" s="155">
        <v>1.163</v>
      </c>
      <c r="F3304" s="156">
        <v>0</v>
      </c>
      <c r="G3304" s="154">
        <v>43829</v>
      </c>
      <c r="H3304" s="155">
        <v>1.163</v>
      </c>
      <c r="I3304" s="156">
        <v>3.6541889483065901</v>
      </c>
      <c r="J3304" s="152" t="s">
        <v>12637</v>
      </c>
      <c r="K3304" s="156">
        <v>8.6058519793469193E-2</v>
      </c>
      <c r="L3304" s="156">
        <v>0.51858254105445201</v>
      </c>
      <c r="M3304" s="185">
        <v>0.86730268863833604</v>
      </c>
      <c r="N3304" s="156">
        <v>1.9281332164767799</v>
      </c>
      <c r="O3304" s="156">
        <v>3.6541889483065901</v>
      </c>
      <c r="P3304" s="152" t="s">
        <v>12637</v>
      </c>
      <c r="Q3304" s="156">
        <v>4.3985637342908399</v>
      </c>
      <c r="R3304" s="152" t="s">
        <v>12638</v>
      </c>
      <c r="S3304" s="156">
        <v>11.5052732502397</v>
      </c>
      <c r="T3304" s="152" t="s">
        <v>12639</v>
      </c>
      <c r="U3304" s="156">
        <v>16.3</v>
      </c>
      <c r="V3304" s="152" t="s">
        <v>157</v>
      </c>
      <c r="W3304" s="152" t="s">
        <v>189</v>
      </c>
      <c r="X3304" s="155">
        <v>0.84255471500000001</v>
      </c>
      <c r="Y3304" s="152" t="s">
        <v>159</v>
      </c>
      <c r="Z3304" s="154">
        <v>42551</v>
      </c>
      <c r="AA3304" s="153" t="s">
        <v>4326</v>
      </c>
      <c r="AB3304" s="152" t="s">
        <v>578</v>
      </c>
      <c r="AC3304" s="152" t="s">
        <v>446</v>
      </c>
      <c r="AD3304" s="152" t="s">
        <v>207</v>
      </c>
    </row>
    <row r="3305" spans="1:30">
      <c r="A3305" s="189" t="s">
        <v>2562</v>
      </c>
      <c r="B3305" s="189" t="s">
        <v>2563</v>
      </c>
      <c r="C3305" s="154">
        <v>43830</v>
      </c>
      <c r="D3305" s="155">
        <v>1.0270999999999999</v>
      </c>
      <c r="E3305" s="155">
        <v>1.1271</v>
      </c>
      <c r="F3305" s="156">
        <v>9.7370983446814097E-3</v>
      </c>
      <c r="G3305" s="154">
        <v>43829</v>
      </c>
      <c r="H3305" s="155">
        <v>1.0269999999999999</v>
      </c>
      <c r="I3305" s="156">
        <v>3.6510939204325998</v>
      </c>
      <c r="J3305" s="152" t="s">
        <v>20022</v>
      </c>
      <c r="K3305" s="156">
        <v>0.14625585023398799</v>
      </c>
      <c r="L3305" s="156">
        <v>0.36153996482311102</v>
      </c>
      <c r="M3305" s="185">
        <v>0.78027684161114197</v>
      </c>
      <c r="N3305" s="156">
        <v>1.74509276208533</v>
      </c>
      <c r="O3305" s="156">
        <v>3.6510939204325998</v>
      </c>
      <c r="P3305" s="152" t="s">
        <v>20022</v>
      </c>
      <c r="Q3305" s="156">
        <v>10.279127133501699</v>
      </c>
      <c r="R3305" s="152" t="s">
        <v>20023</v>
      </c>
      <c r="S3305" s="156">
        <v>12.9921830886025</v>
      </c>
      <c r="T3305" s="152" t="s">
        <v>20024</v>
      </c>
      <c r="U3305" s="156">
        <v>13.11647449</v>
      </c>
      <c r="V3305" s="152" t="s">
        <v>163</v>
      </c>
      <c r="W3305" s="152" t="s">
        <v>189</v>
      </c>
      <c r="X3305" s="155">
        <v>10.6177122244</v>
      </c>
      <c r="Y3305" s="152" t="s">
        <v>159</v>
      </c>
      <c r="Z3305" s="154">
        <v>42726</v>
      </c>
      <c r="AA3305" s="153" t="s">
        <v>4326</v>
      </c>
      <c r="AB3305" s="152" t="s">
        <v>684</v>
      </c>
      <c r="AC3305" s="152" t="s">
        <v>325</v>
      </c>
      <c r="AD3305" s="152" t="s">
        <v>183</v>
      </c>
    </row>
    <row r="3306" spans="1:30">
      <c r="A3306" s="189" t="s">
        <v>1041</v>
      </c>
      <c r="B3306" s="189" t="s">
        <v>1042</v>
      </c>
      <c r="C3306" s="154">
        <v>43830</v>
      </c>
      <c r="D3306" s="155">
        <v>1.0125</v>
      </c>
      <c r="E3306" s="155">
        <v>1.1154999999999999</v>
      </c>
      <c r="F3306" s="156">
        <v>3.9521786384731299E-2</v>
      </c>
      <c r="G3306" s="154">
        <v>43829</v>
      </c>
      <c r="H3306" s="155">
        <v>1.0121</v>
      </c>
      <c r="I3306" s="156">
        <v>3.6502033621396199</v>
      </c>
      <c r="J3306" s="152" t="s">
        <v>6476</v>
      </c>
      <c r="K3306" s="156">
        <v>0.15827480462952501</v>
      </c>
      <c r="L3306" s="156">
        <v>0.55616247889561299</v>
      </c>
      <c r="M3306" s="185">
        <v>1.0680692386710999</v>
      </c>
      <c r="N3306" s="156">
        <v>2.0248286846297301</v>
      </c>
      <c r="O3306" s="156">
        <v>3.6502033621396199</v>
      </c>
      <c r="P3306" s="152" t="s">
        <v>6476</v>
      </c>
      <c r="Q3306" s="156">
        <v>10.797043768546001</v>
      </c>
      <c r="R3306" s="152" t="s">
        <v>6477</v>
      </c>
      <c r="S3306" s="156">
        <v>11.4030942317255</v>
      </c>
      <c r="T3306" s="152" t="s">
        <v>319</v>
      </c>
      <c r="U3306" s="156">
        <v>12.01581125</v>
      </c>
      <c r="V3306" s="152" t="s">
        <v>157</v>
      </c>
      <c r="W3306" s="152" t="s">
        <v>95</v>
      </c>
      <c r="X3306" s="155">
        <v>29.3257169842</v>
      </c>
      <c r="Y3306" s="152" t="s">
        <v>159</v>
      </c>
      <c r="Z3306" s="154">
        <v>42699</v>
      </c>
      <c r="AA3306" s="153" t="s">
        <v>4326</v>
      </c>
      <c r="AB3306" s="152" t="s">
        <v>1044</v>
      </c>
      <c r="AC3306" s="152" t="s">
        <v>314</v>
      </c>
      <c r="AD3306" s="152" t="s">
        <v>207</v>
      </c>
    </row>
    <row r="3307" spans="1:30">
      <c r="A3307" s="189" t="s">
        <v>20025</v>
      </c>
      <c r="B3307" s="189" t="s">
        <v>20026</v>
      </c>
      <c r="C3307" s="154">
        <v>43830</v>
      </c>
      <c r="D3307" s="155">
        <v>1.05</v>
      </c>
      <c r="E3307" s="155">
        <v>1.196</v>
      </c>
      <c r="F3307" s="156">
        <v>0</v>
      </c>
      <c r="G3307" s="154">
        <v>43829</v>
      </c>
      <c r="H3307" s="155">
        <v>1.05</v>
      </c>
      <c r="I3307" s="156">
        <v>3.6465350333142301</v>
      </c>
      <c r="J3307" s="152" t="s">
        <v>20027</v>
      </c>
      <c r="K3307" s="156">
        <v>9.5312772231922693E-2</v>
      </c>
      <c r="L3307" s="156">
        <v>0.37994399338519003</v>
      </c>
      <c r="M3307" s="185">
        <v>0.47518289598464603</v>
      </c>
      <c r="N3307" s="156">
        <v>1.52677817701554</v>
      </c>
      <c r="O3307" s="156">
        <v>3.6465350333142301</v>
      </c>
      <c r="P3307" s="152" t="s">
        <v>20027</v>
      </c>
      <c r="Q3307" s="156">
        <v>12.9127025008644</v>
      </c>
      <c r="R3307" s="152" t="s">
        <v>20028</v>
      </c>
      <c r="S3307" s="157">
        <v>0</v>
      </c>
      <c r="T3307" s="152"/>
      <c r="U3307" s="156">
        <v>17.006459747817701</v>
      </c>
      <c r="V3307" s="152" t="s">
        <v>157</v>
      </c>
      <c r="W3307" s="152" t="s">
        <v>95</v>
      </c>
      <c r="X3307" s="155">
        <v>1.4956314144</v>
      </c>
      <c r="Y3307" s="152" t="s">
        <v>159</v>
      </c>
      <c r="Z3307" s="154">
        <v>42837</v>
      </c>
      <c r="AA3307" s="153" t="s">
        <v>4326</v>
      </c>
      <c r="AB3307" s="152" t="s">
        <v>2131</v>
      </c>
      <c r="AC3307" s="152" t="s">
        <v>196</v>
      </c>
      <c r="AD3307" s="152" t="s">
        <v>183</v>
      </c>
    </row>
    <row r="3308" spans="1:30">
      <c r="A3308" s="189" t="s">
        <v>2594</v>
      </c>
      <c r="B3308" s="189" t="s">
        <v>2595</v>
      </c>
      <c r="C3308" s="154">
        <v>43830</v>
      </c>
      <c r="D3308" s="155">
        <v>1.052</v>
      </c>
      <c r="E3308" s="155">
        <v>1.3720000000000001</v>
      </c>
      <c r="F3308" s="156">
        <v>0</v>
      </c>
      <c r="G3308" s="154">
        <v>43829</v>
      </c>
      <c r="H3308" s="155">
        <v>1.052</v>
      </c>
      <c r="I3308" s="156">
        <v>3.6455510005234202</v>
      </c>
      <c r="J3308" s="152" t="s">
        <v>20029</v>
      </c>
      <c r="K3308" s="156">
        <v>9.4369030012730407E-2</v>
      </c>
      <c r="L3308" s="156">
        <v>0.378459008338216</v>
      </c>
      <c r="M3308" s="185">
        <v>0.56874842233550005</v>
      </c>
      <c r="N3308" s="156">
        <v>1.7170119318468999</v>
      </c>
      <c r="O3308" s="156">
        <v>3.6455510005234202</v>
      </c>
      <c r="P3308" s="152" t="s">
        <v>20029</v>
      </c>
      <c r="Q3308" s="156">
        <v>12.5953133796174</v>
      </c>
      <c r="R3308" s="152" t="s">
        <v>20030</v>
      </c>
      <c r="S3308" s="156">
        <v>14.023995080133901</v>
      </c>
      <c r="T3308" s="152" t="s">
        <v>20031</v>
      </c>
      <c r="U3308" s="156">
        <v>41.934998399999998</v>
      </c>
      <c r="V3308" s="152" t="s">
        <v>157</v>
      </c>
      <c r="W3308" s="152" t="s">
        <v>166</v>
      </c>
      <c r="X3308" s="155">
        <v>57.005251397199999</v>
      </c>
      <c r="Y3308" s="152" t="s">
        <v>159</v>
      </c>
      <c r="Z3308" s="154">
        <v>41613</v>
      </c>
      <c r="AA3308" s="153" t="s">
        <v>4326</v>
      </c>
      <c r="AB3308" s="152" t="s">
        <v>2131</v>
      </c>
      <c r="AC3308" s="152" t="s">
        <v>196</v>
      </c>
      <c r="AD3308" s="152" t="s">
        <v>183</v>
      </c>
    </row>
    <row r="3309" spans="1:30">
      <c r="A3309" s="189" t="s">
        <v>2629</v>
      </c>
      <c r="B3309" s="189" t="s">
        <v>2630</v>
      </c>
      <c r="C3309" s="154">
        <v>43830</v>
      </c>
      <c r="D3309" s="155">
        <v>1.0177</v>
      </c>
      <c r="E3309" s="155">
        <v>1.1362000000000001</v>
      </c>
      <c r="F3309" s="156">
        <v>9.8270440251614303E-3</v>
      </c>
      <c r="G3309" s="154">
        <v>43829</v>
      </c>
      <c r="H3309" s="155">
        <v>1.0176000000000001</v>
      </c>
      <c r="I3309" s="156">
        <v>3.64233980888539</v>
      </c>
      <c r="J3309" s="152" t="s">
        <v>20032</v>
      </c>
      <c r="K3309" s="156">
        <v>0.13775460001968001</v>
      </c>
      <c r="L3309" s="156">
        <v>0.41440552540700698</v>
      </c>
      <c r="M3309" s="185">
        <v>0.77062298886737302</v>
      </c>
      <c r="N3309" s="156">
        <v>1.65169453545511</v>
      </c>
      <c r="O3309" s="156">
        <v>3.64233980888539</v>
      </c>
      <c r="P3309" s="152" t="s">
        <v>20032</v>
      </c>
      <c r="Q3309" s="156">
        <v>10.5388713459239</v>
      </c>
      <c r="R3309" s="152" t="s">
        <v>20033</v>
      </c>
      <c r="S3309" s="156">
        <v>13.1536179893133</v>
      </c>
      <c r="T3309" s="152" t="s">
        <v>20034</v>
      </c>
      <c r="U3309" s="156">
        <v>14.353046340000001</v>
      </c>
      <c r="V3309" s="152" t="s">
        <v>163</v>
      </c>
      <c r="W3309" s="152" t="s">
        <v>189</v>
      </c>
      <c r="X3309" s="155">
        <v>37.152447716700003</v>
      </c>
      <c r="Y3309" s="152" t="s">
        <v>159</v>
      </c>
      <c r="Z3309" s="154">
        <v>42541</v>
      </c>
      <c r="AA3309" s="153" t="s">
        <v>4326</v>
      </c>
      <c r="AB3309" s="152" t="s">
        <v>1723</v>
      </c>
      <c r="AC3309" s="152" t="s">
        <v>378</v>
      </c>
      <c r="AD3309" s="152" t="s">
        <v>221</v>
      </c>
    </row>
    <row r="3310" spans="1:30">
      <c r="A3310" s="189" t="s">
        <v>2670</v>
      </c>
      <c r="B3310" s="189" t="s">
        <v>2671</v>
      </c>
      <c r="C3310" s="154">
        <v>43830</v>
      </c>
      <c r="D3310" s="155">
        <v>1.0609999999999999</v>
      </c>
      <c r="E3310" s="155">
        <v>1.117</v>
      </c>
      <c r="F3310" s="156">
        <v>9.4339622641501197E-2</v>
      </c>
      <c r="G3310" s="154">
        <v>43826</v>
      </c>
      <c r="H3310" s="155">
        <v>1.06</v>
      </c>
      <c r="I3310" s="156">
        <v>3.6413546872957601</v>
      </c>
      <c r="J3310" s="152" t="s">
        <v>20035</v>
      </c>
      <c r="K3310" s="156">
        <v>0.28355387523629</v>
      </c>
      <c r="L3310" s="156">
        <v>0.47348484848484701</v>
      </c>
      <c r="M3310" s="185">
        <v>0.94687192848026303</v>
      </c>
      <c r="N3310" s="156">
        <v>2.2763697713765101</v>
      </c>
      <c r="O3310" s="156">
        <v>3.6413546872957601</v>
      </c>
      <c r="P3310" s="152" t="s">
        <v>20035</v>
      </c>
      <c r="Q3310" s="156">
        <v>11.9668188125368</v>
      </c>
      <c r="R3310" s="152" t="s">
        <v>20036</v>
      </c>
      <c r="S3310" s="156">
        <v>8.6111580976293904</v>
      </c>
      <c r="T3310" s="152" t="s">
        <v>20037</v>
      </c>
      <c r="U3310" s="156">
        <v>11.9709374</v>
      </c>
      <c r="V3310" s="152" t="s">
        <v>174</v>
      </c>
      <c r="W3310" s="152" t="s">
        <v>158</v>
      </c>
      <c r="X3310" s="155">
        <v>2.0377208562</v>
      </c>
      <c r="Y3310" s="152" t="s">
        <v>159</v>
      </c>
      <c r="Z3310" s="154">
        <v>42361</v>
      </c>
      <c r="AA3310" s="153" t="s">
        <v>4326</v>
      </c>
      <c r="AB3310" s="152" t="s">
        <v>1376</v>
      </c>
      <c r="AC3310" s="152" t="s">
        <v>195</v>
      </c>
      <c r="AD3310" s="152" t="s">
        <v>183</v>
      </c>
    </row>
    <row r="3311" spans="1:30">
      <c r="A3311" s="189" t="s">
        <v>20038</v>
      </c>
      <c r="B3311" s="189" t="s">
        <v>20039</v>
      </c>
      <c r="C3311" s="154">
        <v>43830</v>
      </c>
      <c r="D3311" s="155">
        <v>1.0820000000000001</v>
      </c>
      <c r="E3311" s="155">
        <v>1.222</v>
      </c>
      <c r="F3311" s="156">
        <v>0</v>
      </c>
      <c r="G3311" s="154">
        <v>43829</v>
      </c>
      <c r="H3311" s="155">
        <v>1.0820000000000001</v>
      </c>
      <c r="I3311" s="156">
        <v>3.6398467432950201</v>
      </c>
      <c r="J3311" s="152" t="s">
        <v>20040</v>
      </c>
      <c r="K3311" s="156">
        <v>9.2506938020360599E-2</v>
      </c>
      <c r="L3311" s="156">
        <v>0.65116279069768401</v>
      </c>
      <c r="M3311" s="185">
        <v>0.93283582089552297</v>
      </c>
      <c r="N3311" s="156">
        <v>1.88323917137477</v>
      </c>
      <c r="O3311" s="156">
        <v>3.6398467432950201</v>
      </c>
      <c r="P3311" s="152" t="s">
        <v>20040</v>
      </c>
      <c r="Q3311" s="156">
        <v>9.4034378159757495</v>
      </c>
      <c r="R3311" s="152" t="s">
        <v>20041</v>
      </c>
      <c r="S3311" s="156">
        <v>10.860655737704899</v>
      </c>
      <c r="T3311" s="152" t="s">
        <v>20042</v>
      </c>
      <c r="U3311" s="156">
        <v>23.302664199999999</v>
      </c>
      <c r="V3311" s="152" t="s">
        <v>157</v>
      </c>
      <c r="W3311" s="152" t="s">
        <v>158</v>
      </c>
      <c r="X3311" s="155">
        <v>0.45537698539999999</v>
      </c>
      <c r="Y3311" s="152" t="s">
        <v>159</v>
      </c>
      <c r="Z3311" s="154">
        <v>41752</v>
      </c>
      <c r="AA3311" s="153" t="s">
        <v>4326</v>
      </c>
      <c r="AB3311" s="152" t="s">
        <v>879</v>
      </c>
      <c r="AC3311" s="152" t="s">
        <v>286</v>
      </c>
      <c r="AD3311" s="152" t="s">
        <v>162</v>
      </c>
    </row>
    <row r="3312" spans="1:30">
      <c r="A3312" s="189" t="s">
        <v>2685</v>
      </c>
      <c r="B3312" s="189" t="s">
        <v>2686</v>
      </c>
      <c r="C3312" s="154">
        <v>43830</v>
      </c>
      <c r="D3312" s="155">
        <v>1.0092000000000001</v>
      </c>
      <c r="E3312" s="155">
        <v>1.0427</v>
      </c>
      <c r="F3312" s="156">
        <v>2.97353553375302E-2</v>
      </c>
      <c r="G3312" s="154">
        <v>43829</v>
      </c>
      <c r="H3312" s="155">
        <v>1.0088999999999999</v>
      </c>
      <c r="I3312" s="156">
        <v>3.6392054838068999</v>
      </c>
      <c r="J3312" s="152" t="s">
        <v>20043</v>
      </c>
      <c r="K3312" s="156">
        <v>0.11904761904762701</v>
      </c>
      <c r="L3312" s="156">
        <v>0.48702167204333102</v>
      </c>
      <c r="M3312" s="185">
        <v>1.0962362897522</v>
      </c>
      <c r="N3312" s="156">
        <v>2.30326505377879</v>
      </c>
      <c r="O3312" s="156">
        <v>3.6392054838068999</v>
      </c>
      <c r="P3312" s="152" t="s">
        <v>20043</v>
      </c>
      <c r="Q3312" s="157">
        <v>0</v>
      </c>
      <c r="R3312" s="152"/>
      <c r="S3312" s="157">
        <v>0</v>
      </c>
      <c r="T3312" s="152"/>
      <c r="U3312" s="156">
        <v>4.3232242400000196</v>
      </c>
      <c r="V3312" s="152" t="s">
        <v>174</v>
      </c>
      <c r="W3312" s="152" t="s">
        <v>95</v>
      </c>
      <c r="X3312" s="155">
        <v>10.122445472200001</v>
      </c>
      <c r="Y3312" s="152" t="s">
        <v>159</v>
      </c>
      <c r="Z3312" s="154">
        <v>43390</v>
      </c>
      <c r="AA3312" s="153" t="s">
        <v>4326</v>
      </c>
      <c r="AB3312" s="152" t="s">
        <v>6041</v>
      </c>
      <c r="AC3312" s="152" t="s">
        <v>271</v>
      </c>
      <c r="AD3312" s="152" t="s">
        <v>177</v>
      </c>
    </row>
    <row r="3313" spans="1:30">
      <c r="A3313" s="189" t="s">
        <v>2782</v>
      </c>
      <c r="B3313" s="189" t="s">
        <v>2783</v>
      </c>
      <c r="C3313" s="154">
        <v>43830</v>
      </c>
      <c r="D3313" s="155">
        <v>1.0497000000000001</v>
      </c>
      <c r="E3313" s="155">
        <v>1.0991</v>
      </c>
      <c r="F3313" s="156">
        <v>2.8587764436819599E-2</v>
      </c>
      <c r="G3313" s="154">
        <v>43829</v>
      </c>
      <c r="H3313" s="155">
        <v>1.0494000000000001</v>
      </c>
      <c r="I3313" s="156">
        <v>3.6364904706669199</v>
      </c>
      <c r="J3313" s="152" t="s">
        <v>20044</v>
      </c>
      <c r="K3313" s="156">
        <v>0.14310246136232799</v>
      </c>
      <c r="L3313" s="156">
        <v>0.62308282208589205</v>
      </c>
      <c r="M3313" s="185">
        <v>1.1951628343612899</v>
      </c>
      <c r="N3313" s="156">
        <v>2.0681202440318298</v>
      </c>
      <c r="O3313" s="156">
        <v>3.6364904706669199</v>
      </c>
      <c r="P3313" s="152" t="s">
        <v>20044</v>
      </c>
      <c r="Q3313" s="156">
        <v>10.616833082026499</v>
      </c>
      <c r="R3313" s="152" t="s">
        <v>20045</v>
      </c>
      <c r="S3313" s="156">
        <v>9.5377518913000401</v>
      </c>
      <c r="T3313" s="152" t="s">
        <v>20046</v>
      </c>
      <c r="U3313" s="156">
        <v>10.041625549999999</v>
      </c>
      <c r="V3313" s="152" t="s">
        <v>163</v>
      </c>
      <c r="W3313" s="152" t="s">
        <v>186</v>
      </c>
      <c r="X3313" s="155">
        <v>86.6338250835</v>
      </c>
      <c r="Y3313" s="152" t="s">
        <v>159</v>
      </c>
      <c r="Z3313" s="154">
        <v>42691</v>
      </c>
      <c r="AA3313" s="153" t="s">
        <v>4326</v>
      </c>
      <c r="AB3313" s="152" t="s">
        <v>2751</v>
      </c>
      <c r="AC3313" s="152" t="s">
        <v>195</v>
      </c>
      <c r="AD3313" s="152" t="s">
        <v>532</v>
      </c>
    </row>
    <row r="3314" spans="1:30">
      <c r="A3314" s="189" t="s">
        <v>2714</v>
      </c>
      <c r="B3314" s="189" t="s">
        <v>2715</v>
      </c>
      <c r="C3314" s="154">
        <v>43830</v>
      </c>
      <c r="D3314" s="155">
        <v>1.1689000000000001</v>
      </c>
      <c r="E3314" s="155">
        <v>1.2154</v>
      </c>
      <c r="F3314" s="156">
        <v>3.4231921266565303E-2</v>
      </c>
      <c r="G3314" s="154">
        <v>43829</v>
      </c>
      <c r="H3314" s="155">
        <v>1.1685000000000001</v>
      </c>
      <c r="I3314" s="156">
        <v>3.6350740313857699</v>
      </c>
      <c r="J3314" s="152" t="s">
        <v>20047</v>
      </c>
      <c r="K3314" s="156">
        <v>0.12849066301182099</v>
      </c>
      <c r="L3314" s="156">
        <v>0.51595150055894701</v>
      </c>
      <c r="M3314" s="185">
        <v>0.88029688443944698</v>
      </c>
      <c r="N3314" s="156">
        <v>1.1421649216924901</v>
      </c>
      <c r="O3314" s="156">
        <v>3.6350740313857699</v>
      </c>
      <c r="P3314" s="152" t="s">
        <v>20047</v>
      </c>
      <c r="Q3314" s="156">
        <v>15.3785411114401</v>
      </c>
      <c r="R3314" s="152" t="s">
        <v>20048</v>
      </c>
      <c r="S3314" s="156">
        <v>17.112513776174701</v>
      </c>
      <c r="T3314" s="152" t="s">
        <v>20049</v>
      </c>
      <c r="U3314" s="156">
        <v>22.365712049999999</v>
      </c>
      <c r="V3314" s="152" t="s">
        <v>227</v>
      </c>
      <c r="W3314" s="152" t="s">
        <v>166</v>
      </c>
      <c r="X3314" s="155">
        <v>3.5521033699000002</v>
      </c>
      <c r="Y3314" s="152" t="s">
        <v>159</v>
      </c>
      <c r="Z3314" s="154">
        <v>42185</v>
      </c>
      <c r="AA3314" s="153" t="s">
        <v>4326</v>
      </c>
      <c r="AB3314" s="152" t="s">
        <v>1232</v>
      </c>
      <c r="AC3314" s="152" t="s">
        <v>195</v>
      </c>
      <c r="AD3314" s="152" t="s">
        <v>165</v>
      </c>
    </row>
    <row r="3315" spans="1:30">
      <c r="A3315" s="189" t="s">
        <v>20050</v>
      </c>
      <c r="B3315" s="189" t="s">
        <v>20051</v>
      </c>
      <c r="C3315" s="154">
        <v>43830</v>
      </c>
      <c r="D3315" s="155">
        <v>1.0196000000000001</v>
      </c>
      <c r="E3315" s="155">
        <v>1.1266</v>
      </c>
      <c r="F3315" s="156">
        <v>1.9619383951328302E-2</v>
      </c>
      <c r="G3315" s="154">
        <v>43829</v>
      </c>
      <c r="H3315" s="155">
        <v>1.0194000000000001</v>
      </c>
      <c r="I3315" s="156">
        <v>3.6348333376520898</v>
      </c>
      <c r="J3315" s="152" t="s">
        <v>20052</v>
      </c>
      <c r="K3315" s="156">
        <v>0.117831893165755</v>
      </c>
      <c r="L3315" s="156">
        <v>0.37408938767473698</v>
      </c>
      <c r="M3315" s="185">
        <v>0.79552283525066403</v>
      </c>
      <c r="N3315" s="156">
        <v>1.74714945747933</v>
      </c>
      <c r="O3315" s="156">
        <v>3.6348333376520898</v>
      </c>
      <c r="P3315" s="152" t="s">
        <v>20052</v>
      </c>
      <c r="Q3315" s="156">
        <v>10.5718259462265</v>
      </c>
      <c r="R3315" s="152" t="s">
        <v>20053</v>
      </c>
      <c r="S3315" s="156">
        <v>13.4521103642019</v>
      </c>
      <c r="T3315" s="152" t="s">
        <v>20054</v>
      </c>
      <c r="U3315" s="156">
        <v>13.0777184</v>
      </c>
      <c r="V3315" s="152" t="s">
        <v>163</v>
      </c>
      <c r="W3315" s="152" t="s">
        <v>166</v>
      </c>
      <c r="X3315" s="155">
        <v>2.6757199999999999E-5</v>
      </c>
      <c r="Y3315" s="152" t="s">
        <v>159</v>
      </c>
      <c r="Z3315" s="154">
        <v>42622</v>
      </c>
      <c r="AA3315" s="153" t="s">
        <v>4326</v>
      </c>
      <c r="AB3315" s="152" t="s">
        <v>1212</v>
      </c>
      <c r="AC3315" s="152" t="s">
        <v>270</v>
      </c>
      <c r="AD3315" s="152" t="s">
        <v>247</v>
      </c>
    </row>
    <row r="3316" spans="1:30">
      <c r="A3316" s="189" t="s">
        <v>2774</v>
      </c>
      <c r="B3316" s="189" t="s">
        <v>2775</v>
      </c>
      <c r="C3316" s="154">
        <v>43830</v>
      </c>
      <c r="D3316" s="155">
        <v>1.0327</v>
      </c>
      <c r="E3316" s="155">
        <v>1.0818000000000001</v>
      </c>
      <c r="F3316" s="156">
        <v>3.8748425845205998E-2</v>
      </c>
      <c r="G3316" s="154">
        <v>43829</v>
      </c>
      <c r="H3316" s="155">
        <v>1.0323</v>
      </c>
      <c r="I3316" s="156">
        <v>3.6334068236195001</v>
      </c>
      <c r="J3316" s="152" t="s">
        <v>20055</v>
      </c>
      <c r="K3316" s="156">
        <v>0.16488845780795799</v>
      </c>
      <c r="L3316" s="156">
        <v>0.60399415489526498</v>
      </c>
      <c r="M3316" s="185">
        <v>1.17454596842375</v>
      </c>
      <c r="N3316" s="156">
        <v>2.1012152971806302</v>
      </c>
      <c r="O3316" s="156">
        <v>3.6334068236195001</v>
      </c>
      <c r="P3316" s="152" t="s">
        <v>20055</v>
      </c>
      <c r="Q3316" s="156">
        <v>6.8125338232393</v>
      </c>
      <c r="R3316" s="152" t="s">
        <v>20056</v>
      </c>
      <c r="S3316" s="157">
        <v>0</v>
      </c>
      <c r="T3316" s="152"/>
      <c r="U3316" s="156">
        <v>8.2865467899999992</v>
      </c>
      <c r="V3316" s="152" t="s">
        <v>163</v>
      </c>
      <c r="W3316" s="152" t="s">
        <v>95</v>
      </c>
      <c r="X3316" s="155">
        <v>19.907033404</v>
      </c>
      <c r="Y3316" s="152" t="s">
        <v>159</v>
      </c>
      <c r="Z3316" s="154">
        <v>42794</v>
      </c>
      <c r="AA3316" s="153" t="s">
        <v>4326</v>
      </c>
      <c r="AB3316" s="152" t="s">
        <v>2751</v>
      </c>
      <c r="AC3316" s="152" t="s">
        <v>195</v>
      </c>
      <c r="AD3316" s="152" t="s">
        <v>532</v>
      </c>
    </row>
    <row r="3317" spans="1:30">
      <c r="A3317" s="189" t="s">
        <v>20057</v>
      </c>
      <c r="B3317" s="189" t="s">
        <v>20058</v>
      </c>
      <c r="C3317" s="154">
        <v>43830</v>
      </c>
      <c r="D3317" s="155">
        <v>1.06</v>
      </c>
      <c r="E3317" s="155">
        <v>1.2609999999999999</v>
      </c>
      <c r="F3317" s="156">
        <v>0</v>
      </c>
      <c r="G3317" s="154">
        <v>43829</v>
      </c>
      <c r="H3317" s="155">
        <v>1.06</v>
      </c>
      <c r="I3317" s="156">
        <v>3.6266588632537098</v>
      </c>
      <c r="J3317" s="152" t="s">
        <v>20059</v>
      </c>
      <c r="K3317" s="156">
        <v>9.4428706326743495E-2</v>
      </c>
      <c r="L3317" s="156">
        <v>0.37637620518116499</v>
      </c>
      <c r="M3317" s="185">
        <v>0.84151233217459898</v>
      </c>
      <c r="N3317" s="156">
        <v>1.9756249357229601</v>
      </c>
      <c r="O3317" s="156">
        <v>3.6266588632537098</v>
      </c>
      <c r="P3317" s="152" t="s">
        <v>20059</v>
      </c>
      <c r="Q3317" s="156">
        <v>7.5177784648383303</v>
      </c>
      <c r="R3317" s="152" t="s">
        <v>835</v>
      </c>
      <c r="S3317" s="156">
        <v>8.5498507883361405</v>
      </c>
      <c r="T3317" s="152" t="s">
        <v>20060</v>
      </c>
      <c r="U3317" s="156">
        <v>27.909669999999998</v>
      </c>
      <c r="V3317" s="152" t="s">
        <v>163</v>
      </c>
      <c r="W3317" s="152" t="s">
        <v>158</v>
      </c>
      <c r="X3317" s="155">
        <v>5.6020318399999998E-2</v>
      </c>
      <c r="Y3317" s="152" t="s">
        <v>159</v>
      </c>
      <c r="Z3317" s="154">
        <v>40627</v>
      </c>
      <c r="AA3317" s="153" t="s">
        <v>4326</v>
      </c>
      <c r="AB3317" s="152" t="s">
        <v>836</v>
      </c>
      <c r="AC3317" s="152" t="s">
        <v>248</v>
      </c>
      <c r="AD3317" s="152" t="s">
        <v>185</v>
      </c>
    </row>
    <row r="3318" spans="1:30">
      <c r="A3318" s="189" t="s">
        <v>2552</v>
      </c>
      <c r="B3318" s="189" t="s">
        <v>2553</v>
      </c>
      <c r="C3318" s="154">
        <v>43830</v>
      </c>
      <c r="D3318" s="155">
        <v>1.0279</v>
      </c>
      <c r="E3318" s="155">
        <v>1.1358999999999999</v>
      </c>
      <c r="F3318" s="156">
        <v>3.8929440389274199E-2</v>
      </c>
      <c r="G3318" s="154">
        <v>43826</v>
      </c>
      <c r="H3318" s="155">
        <v>1.0275000000000001</v>
      </c>
      <c r="I3318" s="156">
        <v>3.6233035961133999</v>
      </c>
      <c r="J3318" s="152" t="s">
        <v>20061</v>
      </c>
      <c r="K3318" s="156">
        <v>0.15589983435642299</v>
      </c>
      <c r="L3318" s="156">
        <v>0.32207690806168099</v>
      </c>
      <c r="M3318" s="185">
        <v>0.29269434681172002</v>
      </c>
      <c r="N3318" s="156">
        <v>1.6816524246190001</v>
      </c>
      <c r="O3318" s="156">
        <v>3.6233035961133999</v>
      </c>
      <c r="P3318" s="152" t="s">
        <v>20061</v>
      </c>
      <c r="Q3318" s="156">
        <v>12.4015342399208</v>
      </c>
      <c r="R3318" s="152" t="s">
        <v>20062</v>
      </c>
      <c r="S3318" s="157">
        <v>0</v>
      </c>
      <c r="T3318" s="152"/>
      <c r="U3318" s="156">
        <v>14.29651818</v>
      </c>
      <c r="V3318" s="152" t="s">
        <v>174</v>
      </c>
      <c r="W3318" s="152" t="s">
        <v>95</v>
      </c>
      <c r="X3318" s="155">
        <v>20.407743808100001</v>
      </c>
      <c r="Y3318" s="152" t="s">
        <v>159</v>
      </c>
      <c r="Z3318" s="154">
        <v>42907</v>
      </c>
      <c r="AA3318" s="153" t="s">
        <v>4326</v>
      </c>
      <c r="AB3318" s="152" t="s">
        <v>6052</v>
      </c>
      <c r="AC3318" s="152" t="s">
        <v>196</v>
      </c>
      <c r="AD3318" s="152" t="s">
        <v>177</v>
      </c>
    </row>
    <row r="3319" spans="1:30">
      <c r="A3319" s="189" t="s">
        <v>20063</v>
      </c>
      <c r="B3319" s="189" t="s">
        <v>20064</v>
      </c>
      <c r="C3319" s="154">
        <v>43830</v>
      </c>
      <c r="D3319" s="155">
        <v>1.0388999999999999</v>
      </c>
      <c r="E3319" s="155">
        <v>1.1034999999999999</v>
      </c>
      <c r="F3319" s="156">
        <v>1.9254837777989101E-2</v>
      </c>
      <c r="G3319" s="154">
        <v>43829</v>
      </c>
      <c r="H3319" s="155">
        <v>1.0387</v>
      </c>
      <c r="I3319" s="156">
        <v>3.62254076179038</v>
      </c>
      <c r="J3319" s="152" t="s">
        <v>20065</v>
      </c>
      <c r="K3319" s="156">
        <v>0.14459224985539801</v>
      </c>
      <c r="L3319" s="156">
        <v>0.54195296622470301</v>
      </c>
      <c r="M3319" s="185">
        <v>1.05048526682084</v>
      </c>
      <c r="N3319" s="156">
        <v>2.1232713091698598</v>
      </c>
      <c r="O3319" s="156">
        <v>3.62254076179038</v>
      </c>
      <c r="P3319" s="152" t="s">
        <v>20065</v>
      </c>
      <c r="Q3319" s="156">
        <v>10.145226934183</v>
      </c>
      <c r="R3319" s="152" t="s">
        <v>20066</v>
      </c>
      <c r="S3319" s="157">
        <v>0</v>
      </c>
      <c r="T3319" s="152"/>
      <c r="U3319" s="156">
        <v>10.61885141</v>
      </c>
      <c r="V3319" s="152" t="s">
        <v>157</v>
      </c>
      <c r="W3319" s="152" t="s">
        <v>95</v>
      </c>
      <c r="X3319" s="155">
        <v>2.1030239999999999E-4</v>
      </c>
      <c r="Y3319" s="152" t="s">
        <v>159</v>
      </c>
      <c r="Z3319" s="154">
        <v>43066</v>
      </c>
      <c r="AA3319" s="153" t="s">
        <v>4326</v>
      </c>
      <c r="AB3319" s="152" t="s">
        <v>259</v>
      </c>
      <c r="AC3319" s="152" t="s">
        <v>210</v>
      </c>
      <c r="AD3319" s="152" t="s">
        <v>207</v>
      </c>
    </row>
    <row r="3320" spans="1:30">
      <c r="A3320" s="189" t="s">
        <v>2364</v>
      </c>
      <c r="B3320" s="189" t="s">
        <v>2365</v>
      </c>
      <c r="C3320" s="154">
        <v>43830</v>
      </c>
      <c r="D3320" s="155">
        <v>1.0329999999999999</v>
      </c>
      <c r="E3320" s="155">
        <v>1.1265000000000001</v>
      </c>
      <c r="F3320" s="156">
        <v>2.90500629417903E-2</v>
      </c>
      <c r="G3320" s="154">
        <v>43826</v>
      </c>
      <c r="H3320" s="155">
        <v>1.0327</v>
      </c>
      <c r="I3320" s="156">
        <v>3.62102259423372</v>
      </c>
      <c r="J3320" s="152" t="s">
        <v>20067</v>
      </c>
      <c r="K3320" s="156">
        <v>0.19398642095054</v>
      </c>
      <c r="L3320" s="156">
        <v>0.14541929229275299</v>
      </c>
      <c r="M3320" s="185">
        <v>0.32048535835571201</v>
      </c>
      <c r="N3320" s="156">
        <v>1.5727034461368601</v>
      </c>
      <c r="O3320" s="156">
        <v>3.62102259423372</v>
      </c>
      <c r="P3320" s="152" t="s">
        <v>20067</v>
      </c>
      <c r="Q3320" s="156">
        <v>11.0049229636899</v>
      </c>
      <c r="R3320" s="152" t="s">
        <v>20068</v>
      </c>
      <c r="S3320" s="157">
        <v>0</v>
      </c>
      <c r="T3320" s="152"/>
      <c r="U3320" s="156">
        <v>13.1027062293771</v>
      </c>
      <c r="V3320" s="152" t="s">
        <v>174</v>
      </c>
      <c r="W3320" s="152" t="s">
        <v>95</v>
      </c>
      <c r="X3320" s="155">
        <v>30.982830938100001</v>
      </c>
      <c r="Y3320" s="152" t="s">
        <v>159</v>
      </c>
      <c r="Z3320" s="154">
        <v>42804</v>
      </c>
      <c r="AA3320" s="153" t="s">
        <v>4326</v>
      </c>
      <c r="AB3320" s="152" t="s">
        <v>1076</v>
      </c>
      <c r="AC3320" s="152" t="s">
        <v>215</v>
      </c>
      <c r="AD3320" s="152" t="s">
        <v>247</v>
      </c>
    </row>
    <row r="3321" spans="1:30">
      <c r="A3321" s="189" t="s">
        <v>20069</v>
      </c>
      <c r="B3321" s="189" t="s">
        <v>20070</v>
      </c>
      <c r="C3321" s="154">
        <v>43830</v>
      </c>
      <c r="D3321" s="155">
        <v>1.044</v>
      </c>
      <c r="E3321" s="155">
        <v>1.0740000000000001</v>
      </c>
      <c r="F3321" s="156">
        <v>2.87438919229724E-2</v>
      </c>
      <c r="G3321" s="154">
        <v>43829</v>
      </c>
      <c r="H3321" s="155">
        <v>1.0437000000000001</v>
      </c>
      <c r="I3321" s="156">
        <v>3.6199728024600799</v>
      </c>
      <c r="J3321" s="152" t="s">
        <v>20071</v>
      </c>
      <c r="K3321" s="156">
        <v>0.18232415315230599</v>
      </c>
      <c r="L3321" s="156">
        <v>0.61680801850424505</v>
      </c>
      <c r="M3321" s="185">
        <v>1.0637523013786001</v>
      </c>
      <c r="N3321" s="156">
        <v>1.9891739172630301</v>
      </c>
      <c r="O3321" s="156">
        <v>3.6199728024600799</v>
      </c>
      <c r="P3321" s="152" t="s">
        <v>20071</v>
      </c>
      <c r="Q3321" s="157">
        <v>0</v>
      </c>
      <c r="R3321" s="152"/>
      <c r="S3321" s="157">
        <v>0</v>
      </c>
      <c r="T3321" s="152"/>
      <c r="U3321" s="156">
        <v>7.44587000000001</v>
      </c>
      <c r="V3321" s="152" t="s">
        <v>157</v>
      </c>
      <c r="W3321" s="152" t="s">
        <v>95</v>
      </c>
      <c r="X3321" s="155">
        <v>5.4276600000000001E-5</v>
      </c>
      <c r="Y3321" s="152" t="s">
        <v>159</v>
      </c>
      <c r="Z3321" s="154">
        <v>43266</v>
      </c>
      <c r="AA3321" s="153" t="s">
        <v>4326</v>
      </c>
      <c r="AB3321" s="152" t="s">
        <v>2651</v>
      </c>
      <c r="AC3321" s="152" t="s">
        <v>347</v>
      </c>
      <c r="AD3321" s="152" t="s">
        <v>532</v>
      </c>
    </row>
    <row r="3322" spans="1:30">
      <c r="A3322" s="189" t="s">
        <v>2755</v>
      </c>
      <c r="B3322" s="189" t="s">
        <v>2756</v>
      </c>
      <c r="C3322" s="154">
        <v>43830</v>
      </c>
      <c r="D3322" s="155">
        <v>1.0152000000000001</v>
      </c>
      <c r="E3322" s="155">
        <v>1.0468</v>
      </c>
      <c r="F3322" s="156">
        <v>2.95595625184885E-2</v>
      </c>
      <c r="G3322" s="154">
        <v>43829</v>
      </c>
      <c r="H3322" s="155">
        <v>1.0148999999999999</v>
      </c>
      <c r="I3322" s="156">
        <v>3.6164864265927998</v>
      </c>
      <c r="J3322" s="152" t="s">
        <v>20072</v>
      </c>
      <c r="K3322" s="156">
        <v>0.138094298678241</v>
      </c>
      <c r="L3322" s="156">
        <v>0.56341415347482005</v>
      </c>
      <c r="M3322" s="185">
        <v>1.01917389093461</v>
      </c>
      <c r="N3322" s="156">
        <v>1.8926253050184101</v>
      </c>
      <c r="O3322" s="156">
        <v>3.6164864265927998</v>
      </c>
      <c r="P3322" s="152" t="s">
        <v>20072</v>
      </c>
      <c r="Q3322" s="157">
        <v>0</v>
      </c>
      <c r="R3322" s="152"/>
      <c r="S3322" s="157">
        <v>0</v>
      </c>
      <c r="T3322" s="152"/>
      <c r="U3322" s="156">
        <v>4.7355444799999997</v>
      </c>
      <c r="V3322" s="152" t="s">
        <v>163</v>
      </c>
      <c r="W3322" s="152" t="s">
        <v>95</v>
      </c>
      <c r="X3322" s="155">
        <v>28.313395633599999</v>
      </c>
      <c r="Y3322" s="152" t="s">
        <v>159</v>
      </c>
      <c r="Z3322" s="154">
        <v>43384</v>
      </c>
      <c r="AA3322" s="153" t="s">
        <v>4326</v>
      </c>
      <c r="AB3322" s="152" t="s">
        <v>1433</v>
      </c>
      <c r="AC3322" s="152" t="s">
        <v>238</v>
      </c>
      <c r="AD3322" s="152" t="s">
        <v>207</v>
      </c>
    </row>
    <row r="3323" spans="1:30">
      <c r="A3323" s="189" t="s">
        <v>2752</v>
      </c>
      <c r="B3323" s="189" t="s">
        <v>2753</v>
      </c>
      <c r="C3323" s="154">
        <v>43830</v>
      </c>
      <c r="D3323" s="155">
        <v>1.0246999999999999</v>
      </c>
      <c r="E3323" s="155">
        <v>1.0417000000000001</v>
      </c>
      <c r="F3323" s="156">
        <v>2.9285435376795101E-2</v>
      </c>
      <c r="G3323" s="154">
        <v>43829</v>
      </c>
      <c r="H3323" s="155">
        <v>1.0244</v>
      </c>
      <c r="I3323" s="156">
        <v>3.61636784009545</v>
      </c>
      <c r="J3323" s="152" t="s">
        <v>20073</v>
      </c>
      <c r="K3323" s="156">
        <v>0.13681227401541099</v>
      </c>
      <c r="L3323" s="156">
        <v>0.55937193326789603</v>
      </c>
      <c r="M3323" s="185">
        <v>1.0452866512219401</v>
      </c>
      <c r="N3323" s="156">
        <v>1.9524575800445001</v>
      </c>
      <c r="O3323" s="156">
        <v>3.61636784009545</v>
      </c>
      <c r="P3323" s="152" t="s">
        <v>20073</v>
      </c>
      <c r="Q3323" s="157">
        <v>0</v>
      </c>
      <c r="R3323" s="152"/>
      <c r="S3323" s="157">
        <v>0</v>
      </c>
      <c r="T3323" s="152"/>
      <c r="U3323" s="156">
        <v>4.19661949999999</v>
      </c>
      <c r="V3323" s="152" t="s">
        <v>157</v>
      </c>
      <c r="W3323" s="152" t="s">
        <v>95</v>
      </c>
      <c r="X3323" s="155">
        <v>35.067012724900003</v>
      </c>
      <c r="Y3323" s="152" t="s">
        <v>159</v>
      </c>
      <c r="Z3323" s="154">
        <v>43433</v>
      </c>
      <c r="AA3323" s="153" t="s">
        <v>4326</v>
      </c>
      <c r="AB3323" s="152" t="s">
        <v>2754</v>
      </c>
      <c r="AC3323" s="152" t="s">
        <v>224</v>
      </c>
      <c r="AD3323" s="152" t="s">
        <v>170</v>
      </c>
    </row>
    <row r="3324" spans="1:30">
      <c r="A3324" s="189" t="s">
        <v>20074</v>
      </c>
      <c r="B3324" s="189" t="s">
        <v>20075</v>
      </c>
      <c r="C3324" s="154">
        <v>43830</v>
      </c>
      <c r="D3324" s="155">
        <v>1.0067999999999999</v>
      </c>
      <c r="E3324" s="155">
        <v>1.3228</v>
      </c>
      <c r="F3324" s="156">
        <v>0</v>
      </c>
      <c r="G3324" s="154">
        <v>43829</v>
      </c>
      <c r="H3324" s="155">
        <v>1.0067999999999999</v>
      </c>
      <c r="I3324" s="156">
        <v>3.6111521357982199</v>
      </c>
      <c r="J3324" s="152" t="s">
        <v>20076</v>
      </c>
      <c r="K3324" s="156">
        <v>0.11933174224341001</v>
      </c>
      <c r="L3324" s="156">
        <v>0.34852966382733702</v>
      </c>
      <c r="M3324" s="185">
        <v>0.77850002676596997</v>
      </c>
      <c r="N3324" s="156">
        <v>1.7642464977863399</v>
      </c>
      <c r="O3324" s="156">
        <v>3.6111521357982199</v>
      </c>
      <c r="P3324" s="152" t="s">
        <v>20076</v>
      </c>
      <c r="Q3324" s="156">
        <v>9.4328175054099592</v>
      </c>
      <c r="R3324" s="152" t="s">
        <v>20077</v>
      </c>
      <c r="S3324" s="156">
        <v>12.4151643811512</v>
      </c>
      <c r="T3324" s="152" t="s">
        <v>20078</v>
      </c>
      <c r="U3324" s="156">
        <v>37.40011028</v>
      </c>
      <c r="V3324" s="152" t="s">
        <v>157</v>
      </c>
      <c r="W3324" s="152" t="s">
        <v>166</v>
      </c>
      <c r="X3324" s="155">
        <v>5.5581875694000002</v>
      </c>
      <c r="Y3324" s="152" t="s">
        <v>159</v>
      </c>
      <c r="Z3324" s="154">
        <v>41542</v>
      </c>
      <c r="AA3324" s="153" t="s">
        <v>4326</v>
      </c>
      <c r="AB3324" s="152" t="s">
        <v>20079</v>
      </c>
      <c r="AC3324" s="152" t="s">
        <v>249</v>
      </c>
      <c r="AD3324" s="152" t="s">
        <v>173</v>
      </c>
    </row>
    <row r="3325" spans="1:30">
      <c r="A3325" s="189" t="s">
        <v>20080</v>
      </c>
      <c r="B3325" s="189" t="s">
        <v>20081</v>
      </c>
      <c r="C3325" s="154">
        <v>43830</v>
      </c>
      <c r="D3325" s="155">
        <v>1.1392</v>
      </c>
      <c r="E3325" s="155">
        <v>1.1392</v>
      </c>
      <c r="F3325" s="156">
        <v>0.114245540029887</v>
      </c>
      <c r="G3325" s="154">
        <v>43829</v>
      </c>
      <c r="H3325" s="155">
        <v>1.1378999999999999</v>
      </c>
      <c r="I3325" s="156">
        <v>3.6107321509777202</v>
      </c>
      <c r="J3325" s="152" t="s">
        <v>20082</v>
      </c>
      <c r="K3325" s="156">
        <v>0.36120165624174</v>
      </c>
      <c r="L3325" s="156">
        <v>0.60049452490285404</v>
      </c>
      <c r="M3325" s="185">
        <v>0.246392115452298</v>
      </c>
      <c r="N3325" s="156">
        <v>1.55107862364058</v>
      </c>
      <c r="O3325" s="156">
        <v>3.6107321509777202</v>
      </c>
      <c r="P3325" s="152" t="s">
        <v>20082</v>
      </c>
      <c r="Q3325" s="156">
        <v>11.8507609229259</v>
      </c>
      <c r="R3325" s="152" t="s">
        <v>20083</v>
      </c>
      <c r="S3325" s="156">
        <v>13.897220555888801</v>
      </c>
      <c r="T3325" s="152" t="s">
        <v>20084</v>
      </c>
      <c r="U3325" s="156">
        <v>13.92</v>
      </c>
      <c r="V3325" s="152" t="s">
        <v>174</v>
      </c>
      <c r="W3325" s="152" t="s">
        <v>197</v>
      </c>
      <c r="X3325" s="155">
        <v>0.28775120269999999</v>
      </c>
      <c r="Y3325" s="152" t="s">
        <v>159</v>
      </c>
      <c r="Z3325" s="154">
        <v>42731</v>
      </c>
      <c r="AA3325" s="153" t="s">
        <v>4326</v>
      </c>
      <c r="AB3325" s="152" t="s">
        <v>609</v>
      </c>
      <c r="AC3325" s="152" t="s">
        <v>292</v>
      </c>
      <c r="AD3325" s="152" t="s">
        <v>173</v>
      </c>
    </row>
    <row r="3326" spans="1:30">
      <c r="A3326" s="189" t="s">
        <v>2531</v>
      </c>
      <c r="B3326" s="189" t="s">
        <v>2532</v>
      </c>
      <c r="C3326" s="154">
        <v>43830</v>
      </c>
      <c r="D3326" s="155">
        <v>1.0785</v>
      </c>
      <c r="E3326" s="155">
        <v>1.1289</v>
      </c>
      <c r="F3326" s="156">
        <v>9.2729970326316594E-3</v>
      </c>
      <c r="G3326" s="154">
        <v>43829</v>
      </c>
      <c r="H3326" s="155">
        <v>1.0784</v>
      </c>
      <c r="I3326" s="156">
        <v>3.6093364186217101</v>
      </c>
      <c r="J3326" s="152" t="s">
        <v>20085</v>
      </c>
      <c r="K3326" s="156">
        <v>9.2807424593972898E-2</v>
      </c>
      <c r="L3326" s="156">
        <v>0.29759136985027201</v>
      </c>
      <c r="M3326" s="185">
        <v>0.92641019453426798</v>
      </c>
      <c r="N3326" s="156">
        <v>2.3827244483380801</v>
      </c>
      <c r="O3326" s="156">
        <v>3.6093364186217101</v>
      </c>
      <c r="P3326" s="152" t="s">
        <v>20085</v>
      </c>
      <c r="Q3326" s="156">
        <v>11.6847850439593</v>
      </c>
      <c r="R3326" s="152" t="s">
        <v>20086</v>
      </c>
      <c r="S3326" s="156">
        <v>13.855496374622399</v>
      </c>
      <c r="T3326" s="152" t="s">
        <v>20087</v>
      </c>
      <c r="U3326" s="156">
        <v>13.0585079</v>
      </c>
      <c r="V3326" s="152" t="s">
        <v>157</v>
      </c>
      <c r="W3326" s="152" t="s">
        <v>189</v>
      </c>
      <c r="X3326" s="155">
        <v>6.7059738349</v>
      </c>
      <c r="Y3326" s="152" t="s">
        <v>159</v>
      </c>
      <c r="Z3326" s="154">
        <v>42612</v>
      </c>
      <c r="AA3326" s="153" t="s">
        <v>4326</v>
      </c>
      <c r="AB3326" s="152" t="s">
        <v>1787</v>
      </c>
      <c r="AC3326" s="152" t="s">
        <v>202</v>
      </c>
      <c r="AD3326" s="152" t="s">
        <v>183</v>
      </c>
    </row>
    <row r="3327" spans="1:30">
      <c r="A3327" s="189" t="s">
        <v>20088</v>
      </c>
      <c r="B3327" s="189" t="s">
        <v>20089</v>
      </c>
      <c r="C3327" s="154">
        <v>43830</v>
      </c>
      <c r="D3327" s="155">
        <v>1.004</v>
      </c>
      <c r="E3327" s="155">
        <v>1.038</v>
      </c>
      <c r="F3327" s="156">
        <v>1.9924287706712E-2</v>
      </c>
      <c r="G3327" s="154">
        <v>43829</v>
      </c>
      <c r="H3327" s="155">
        <v>1.0038</v>
      </c>
      <c r="I3327" s="156">
        <v>3.6064292128105402</v>
      </c>
      <c r="J3327" s="152" t="s">
        <v>20090</v>
      </c>
      <c r="K3327" s="156">
        <v>0.10968192242496499</v>
      </c>
      <c r="L3327" s="156">
        <v>0.319535800302929</v>
      </c>
      <c r="M3327" s="185">
        <v>0.75941369052348495</v>
      </c>
      <c r="N3327" s="156">
        <v>1.6245177973071201</v>
      </c>
      <c r="O3327" s="156">
        <v>3.6064292128105402</v>
      </c>
      <c r="P3327" s="152" t="s">
        <v>20090</v>
      </c>
      <c r="Q3327" s="157">
        <v>0</v>
      </c>
      <c r="R3327" s="152"/>
      <c r="S3327" s="157">
        <v>0</v>
      </c>
      <c r="T3327" s="152"/>
      <c r="U3327" s="156">
        <v>3.8447239999999998</v>
      </c>
      <c r="V3327" s="152" t="s">
        <v>157</v>
      </c>
      <c r="W3327" s="152" t="s">
        <v>95</v>
      </c>
      <c r="X3327" s="155">
        <v>14.7570334736</v>
      </c>
      <c r="Y3327" s="152" t="s">
        <v>159</v>
      </c>
      <c r="Z3327" s="154">
        <v>43418</v>
      </c>
      <c r="AA3327" s="153" t="s">
        <v>4326</v>
      </c>
      <c r="AB3327" s="152" t="s">
        <v>6469</v>
      </c>
      <c r="AC3327" s="152" t="s">
        <v>167</v>
      </c>
      <c r="AD3327" s="152" t="s">
        <v>165</v>
      </c>
    </row>
    <row r="3328" spans="1:30">
      <c r="A3328" s="189" t="s">
        <v>2780</v>
      </c>
      <c r="B3328" s="189" t="s">
        <v>2781</v>
      </c>
      <c r="C3328" s="154">
        <v>43830</v>
      </c>
      <c r="D3328" s="155">
        <v>1.02</v>
      </c>
      <c r="E3328" s="155">
        <v>1.05</v>
      </c>
      <c r="F3328" s="156">
        <v>1.9611688566373901E-2</v>
      </c>
      <c r="G3328" s="154">
        <v>43829</v>
      </c>
      <c r="H3328" s="155">
        <v>1.0198</v>
      </c>
      <c r="I3328" s="156">
        <v>3.6056878019919201</v>
      </c>
      <c r="J3328" s="152" t="s">
        <v>20091</v>
      </c>
      <c r="K3328" s="156">
        <v>0.19646365422395701</v>
      </c>
      <c r="L3328" s="156">
        <v>0.59171597633134898</v>
      </c>
      <c r="M3328" s="185">
        <v>1.02011576956345</v>
      </c>
      <c r="N3328" s="156">
        <v>1.95281033669504</v>
      </c>
      <c r="O3328" s="156">
        <v>3.6056878019919201</v>
      </c>
      <c r="P3328" s="152" t="s">
        <v>20091</v>
      </c>
      <c r="Q3328" s="157">
        <v>0</v>
      </c>
      <c r="R3328" s="152"/>
      <c r="S3328" s="157">
        <v>0</v>
      </c>
      <c r="T3328" s="152"/>
      <c r="U3328" s="156">
        <v>5.0665279999999999</v>
      </c>
      <c r="V3328" s="152" t="s">
        <v>157</v>
      </c>
      <c r="W3328" s="152" t="s">
        <v>95</v>
      </c>
      <c r="X3328" s="155">
        <v>29.1470321314</v>
      </c>
      <c r="Y3328" s="152" t="s">
        <v>159</v>
      </c>
      <c r="Z3328" s="154">
        <v>43349</v>
      </c>
      <c r="AA3328" s="153" t="s">
        <v>4326</v>
      </c>
      <c r="AB3328" s="152" t="s">
        <v>255</v>
      </c>
      <c r="AC3328" s="152" t="s">
        <v>228</v>
      </c>
      <c r="AD3328" s="152" t="s">
        <v>170</v>
      </c>
    </row>
    <row r="3329" spans="1:30">
      <c r="A3329" s="189" t="s">
        <v>20092</v>
      </c>
      <c r="B3329" s="189" t="s">
        <v>20093</v>
      </c>
      <c r="C3329" s="154">
        <v>43830</v>
      </c>
      <c r="D3329" s="155">
        <v>1.006</v>
      </c>
      <c r="E3329" s="155">
        <v>1.006</v>
      </c>
      <c r="F3329" s="156">
        <v>0.60000000000000098</v>
      </c>
      <c r="G3329" s="154">
        <v>43829</v>
      </c>
      <c r="H3329" s="155">
        <v>1</v>
      </c>
      <c r="I3329" s="156">
        <v>3.60453141091658</v>
      </c>
      <c r="J3329" s="152" t="s">
        <v>20094</v>
      </c>
      <c r="K3329" s="156">
        <v>0.70070070070070101</v>
      </c>
      <c r="L3329" s="156">
        <v>0.90270812437311998</v>
      </c>
      <c r="M3329" s="185">
        <v>-1.7578125</v>
      </c>
      <c r="N3329" s="156">
        <v>1.82186234817814</v>
      </c>
      <c r="O3329" s="156">
        <v>3.60453141091658</v>
      </c>
      <c r="P3329" s="152" t="s">
        <v>20094</v>
      </c>
      <c r="Q3329" s="156">
        <v>-2.2351797862001899</v>
      </c>
      <c r="R3329" s="152" t="s">
        <v>20095</v>
      </c>
      <c r="S3329" s="156">
        <v>0.19920318725099601</v>
      </c>
      <c r="T3329" s="152" t="s">
        <v>20096</v>
      </c>
      <c r="U3329" s="156">
        <v>0.60000000000000098</v>
      </c>
      <c r="V3329" s="152" t="s">
        <v>157</v>
      </c>
      <c r="W3329" s="152" t="s">
        <v>189</v>
      </c>
      <c r="X3329" s="155">
        <v>0.2544996739</v>
      </c>
      <c r="Y3329" s="152" t="s">
        <v>159</v>
      </c>
      <c r="Z3329" s="154">
        <v>42482</v>
      </c>
      <c r="AA3329" s="153" t="s">
        <v>4326</v>
      </c>
      <c r="AB3329" s="152" t="s">
        <v>16080</v>
      </c>
      <c r="AC3329" s="152" t="s">
        <v>430</v>
      </c>
      <c r="AD3329" s="152" t="s">
        <v>162</v>
      </c>
    </row>
    <row r="3330" spans="1:30">
      <c r="A3330" s="189" t="s">
        <v>2697</v>
      </c>
      <c r="B3330" s="189" t="s">
        <v>2698</v>
      </c>
      <c r="C3330" s="154">
        <v>43830</v>
      </c>
      <c r="D3330" s="155">
        <v>1.0837000000000001</v>
      </c>
      <c r="E3330" s="155">
        <v>1.1336999999999999</v>
      </c>
      <c r="F3330" s="156">
        <v>3.6924213052738297E-2</v>
      </c>
      <c r="G3330" s="154">
        <v>43829</v>
      </c>
      <c r="H3330" s="155">
        <v>1.0832999999999999</v>
      </c>
      <c r="I3330" s="156">
        <v>3.60421737703231</v>
      </c>
      <c r="J3330" s="152" t="s">
        <v>20097</v>
      </c>
      <c r="K3330" s="156">
        <v>0.12010347376201699</v>
      </c>
      <c r="L3330" s="156">
        <v>0.47283515668459902</v>
      </c>
      <c r="M3330" s="185">
        <v>0.73434781221026202</v>
      </c>
      <c r="N3330" s="156">
        <v>1.6604234299960701</v>
      </c>
      <c r="O3330" s="156">
        <v>3.60421737703231</v>
      </c>
      <c r="P3330" s="152" t="s">
        <v>20097</v>
      </c>
      <c r="Q3330" s="156">
        <v>11.219568452497599</v>
      </c>
      <c r="R3330" s="152" t="s">
        <v>20098</v>
      </c>
      <c r="S3330" s="156">
        <v>12.877911918489101</v>
      </c>
      <c r="T3330" s="152" t="s">
        <v>20099</v>
      </c>
      <c r="U3330" s="156">
        <v>13.555179389999999</v>
      </c>
      <c r="V3330" s="152" t="s">
        <v>157</v>
      </c>
      <c r="W3330" s="152" t="s">
        <v>166</v>
      </c>
      <c r="X3330" s="155">
        <v>6.8371128006999999</v>
      </c>
      <c r="Y3330" s="152" t="s">
        <v>159</v>
      </c>
      <c r="Z3330" s="154">
        <v>42678</v>
      </c>
      <c r="AA3330" s="153" t="s">
        <v>4326</v>
      </c>
      <c r="AB3330" s="152" t="s">
        <v>2384</v>
      </c>
      <c r="AC3330" s="152" t="s">
        <v>266</v>
      </c>
      <c r="AD3330" s="152" t="s">
        <v>177</v>
      </c>
    </row>
    <row r="3331" spans="1:30">
      <c r="A3331" s="189" t="s">
        <v>2639</v>
      </c>
      <c r="B3331" s="189" t="s">
        <v>2640</v>
      </c>
      <c r="C3331" s="154">
        <v>43830</v>
      </c>
      <c r="D3331" s="155">
        <v>1.044</v>
      </c>
      <c r="E3331" s="155">
        <v>1.1105</v>
      </c>
      <c r="F3331" s="156">
        <v>0</v>
      </c>
      <c r="G3331" s="154">
        <v>43829</v>
      </c>
      <c r="H3331" s="155">
        <v>1.044</v>
      </c>
      <c r="I3331" s="156">
        <v>3.6034869407774899</v>
      </c>
      <c r="J3331" s="152" t="s">
        <v>20100</v>
      </c>
      <c r="K3331" s="156">
        <v>0.1342796854019</v>
      </c>
      <c r="L3331" s="156">
        <v>0.39426867968074503</v>
      </c>
      <c r="M3331" s="185">
        <v>0.85009618035108703</v>
      </c>
      <c r="N3331" s="156">
        <v>1.79409084038555</v>
      </c>
      <c r="O3331" s="156">
        <v>3.6034869407774899</v>
      </c>
      <c r="P3331" s="152" t="s">
        <v>20100</v>
      </c>
      <c r="Q3331" s="156">
        <v>8.4888231259280609</v>
      </c>
      <c r="R3331" s="152" t="s">
        <v>20101</v>
      </c>
      <c r="S3331" s="157">
        <v>0</v>
      </c>
      <c r="T3331" s="152"/>
      <c r="U3331" s="156">
        <v>11.4118172</v>
      </c>
      <c r="V3331" s="152" t="s">
        <v>174</v>
      </c>
      <c r="W3331" s="152" t="s">
        <v>95</v>
      </c>
      <c r="X3331" s="155">
        <v>15.529271442300001</v>
      </c>
      <c r="Y3331" s="152" t="s">
        <v>159</v>
      </c>
      <c r="Z3331" s="154">
        <v>42845</v>
      </c>
      <c r="AA3331" s="153" t="s">
        <v>4326</v>
      </c>
      <c r="AB3331" s="152" t="s">
        <v>2641</v>
      </c>
      <c r="AC3331" s="152" t="s">
        <v>209</v>
      </c>
      <c r="AD3331" s="152" t="s">
        <v>162</v>
      </c>
    </row>
    <row r="3332" spans="1:30">
      <c r="A3332" s="189" t="s">
        <v>20102</v>
      </c>
      <c r="B3332" s="189" t="s">
        <v>20103</v>
      </c>
      <c r="C3332" s="154">
        <v>43830</v>
      </c>
      <c r="D3332" s="155">
        <v>1.137</v>
      </c>
      <c r="E3332" s="155">
        <v>1.1919999999999999</v>
      </c>
      <c r="F3332" s="156">
        <v>0</v>
      </c>
      <c r="G3332" s="154">
        <v>43829</v>
      </c>
      <c r="H3332" s="155">
        <v>1.137</v>
      </c>
      <c r="I3332" s="156">
        <v>3.60229228209948</v>
      </c>
      <c r="J3332" s="152" t="s">
        <v>20104</v>
      </c>
      <c r="K3332" s="156">
        <v>0.17621145374449301</v>
      </c>
      <c r="L3332" s="156">
        <v>0.797872340425542</v>
      </c>
      <c r="M3332" s="185">
        <v>0.70859868961021899</v>
      </c>
      <c r="N3332" s="156">
        <v>2.0646390669389101</v>
      </c>
      <c r="O3332" s="156">
        <v>3.60229228209948</v>
      </c>
      <c r="P3332" s="152" t="s">
        <v>20104</v>
      </c>
      <c r="Q3332" s="156">
        <v>11.670087122680901</v>
      </c>
      <c r="R3332" s="152" t="s">
        <v>20105</v>
      </c>
      <c r="S3332" s="156">
        <v>13.3864249002702</v>
      </c>
      <c r="T3332" s="152" t="s">
        <v>20106</v>
      </c>
      <c r="U3332" s="156">
        <v>14.2516724</v>
      </c>
      <c r="V3332" s="152" t="s">
        <v>157</v>
      </c>
      <c r="W3332" s="152" t="s">
        <v>166</v>
      </c>
      <c r="X3332" s="155">
        <v>6.6129715000000006E-2</v>
      </c>
      <c r="Y3332" s="152" t="s">
        <v>159</v>
      </c>
      <c r="Z3332" s="154">
        <v>42403</v>
      </c>
      <c r="AA3332" s="153" t="s">
        <v>4326</v>
      </c>
      <c r="AB3332" s="152" t="s">
        <v>1840</v>
      </c>
      <c r="AC3332" s="152" t="s">
        <v>369</v>
      </c>
      <c r="AD3332" s="152" t="s">
        <v>173</v>
      </c>
    </row>
    <row r="3333" spans="1:30">
      <c r="A3333" s="189" t="s">
        <v>2599</v>
      </c>
      <c r="B3333" s="189" t="s">
        <v>2600</v>
      </c>
      <c r="C3333" s="154">
        <v>43830</v>
      </c>
      <c r="D3333" s="155">
        <v>1.0025999999999999</v>
      </c>
      <c r="E3333" s="155">
        <v>1.0487</v>
      </c>
      <c r="F3333" s="156">
        <v>3.9912193175015001E-2</v>
      </c>
      <c r="G3333" s="154">
        <v>43826</v>
      </c>
      <c r="H3333" s="155">
        <v>1.0022</v>
      </c>
      <c r="I3333" s="156">
        <v>3.5959920584749101</v>
      </c>
      <c r="J3333" s="152" t="s">
        <v>20107</v>
      </c>
      <c r="K3333" s="156">
        <v>0.179856115107903</v>
      </c>
      <c r="L3333" s="156">
        <v>0.33538922797283699</v>
      </c>
      <c r="M3333" s="185">
        <v>0.74016171357218796</v>
      </c>
      <c r="N3333" s="156">
        <v>1.9941479723816</v>
      </c>
      <c r="O3333" s="156">
        <v>3.5959920584749101</v>
      </c>
      <c r="P3333" s="152" t="s">
        <v>20107</v>
      </c>
      <c r="Q3333" s="157">
        <v>0</v>
      </c>
      <c r="R3333" s="152"/>
      <c r="S3333" s="157">
        <v>0</v>
      </c>
      <c r="T3333" s="152"/>
      <c r="U3333" s="156">
        <v>4.88058236</v>
      </c>
      <c r="V3333" s="152" t="s">
        <v>174</v>
      </c>
      <c r="W3333" s="152" t="s">
        <v>95</v>
      </c>
      <c r="X3333" s="155">
        <v>8.3025153991000007</v>
      </c>
      <c r="Y3333" s="152" t="s">
        <v>159</v>
      </c>
      <c r="Z3333" s="154">
        <v>43318</v>
      </c>
      <c r="AA3333" s="153" t="s">
        <v>4326</v>
      </c>
      <c r="AB3333" s="152" t="s">
        <v>178</v>
      </c>
      <c r="AC3333" s="152" t="s">
        <v>179</v>
      </c>
      <c r="AD3333" s="152" t="s">
        <v>165</v>
      </c>
    </row>
    <row r="3334" spans="1:30">
      <c r="A3334" s="189" t="s">
        <v>20108</v>
      </c>
      <c r="B3334" s="189" t="s">
        <v>20109</v>
      </c>
      <c r="C3334" s="154">
        <v>43830</v>
      </c>
      <c r="D3334" s="155">
        <v>1.1208</v>
      </c>
      <c r="E3334" s="155">
        <v>1.1208</v>
      </c>
      <c r="F3334" s="156">
        <v>2.67737617135178E-2</v>
      </c>
      <c r="G3334" s="154">
        <v>43829</v>
      </c>
      <c r="H3334" s="155">
        <v>1.1205000000000001</v>
      </c>
      <c r="I3334" s="156">
        <v>3.59552638876051</v>
      </c>
      <c r="J3334" s="152" t="s">
        <v>20110</v>
      </c>
      <c r="K3334" s="156">
        <v>0.13401232913428501</v>
      </c>
      <c r="L3334" s="156">
        <v>0.41211252463715597</v>
      </c>
      <c r="M3334" s="185">
        <v>0.84578009717474101</v>
      </c>
      <c r="N3334" s="156">
        <v>1.8538713195201699</v>
      </c>
      <c r="O3334" s="156">
        <v>3.59552638876051</v>
      </c>
      <c r="P3334" s="152" t="s">
        <v>20110</v>
      </c>
      <c r="Q3334" s="156">
        <v>8.3212525369672399</v>
      </c>
      <c r="R3334" s="152" t="s">
        <v>20111</v>
      </c>
      <c r="S3334" s="156">
        <v>11.778198863069701</v>
      </c>
      <c r="T3334" s="152" t="s">
        <v>20112</v>
      </c>
      <c r="U3334" s="156">
        <v>12.08</v>
      </c>
      <c r="V3334" s="152" t="s">
        <v>163</v>
      </c>
      <c r="W3334" s="152" t="s">
        <v>166</v>
      </c>
      <c r="X3334" s="155">
        <v>7.8373940000000001E-4</v>
      </c>
      <c r="Y3334" s="152" t="s">
        <v>159</v>
      </c>
      <c r="Z3334" s="154">
        <v>42697</v>
      </c>
      <c r="AA3334" s="153" t="s">
        <v>4326</v>
      </c>
      <c r="AB3334" s="152" t="s">
        <v>2384</v>
      </c>
      <c r="AC3334" s="152" t="s">
        <v>266</v>
      </c>
      <c r="AD3334" s="152" t="s">
        <v>181</v>
      </c>
    </row>
    <row r="3335" spans="1:30">
      <c r="A3335" s="189" t="s">
        <v>20113</v>
      </c>
      <c r="B3335" s="189" t="s">
        <v>20114</v>
      </c>
      <c r="C3335" s="154">
        <v>43830</v>
      </c>
      <c r="D3335" s="155">
        <v>1.0179</v>
      </c>
      <c r="E3335" s="155">
        <v>1.038</v>
      </c>
      <c r="F3335" s="156">
        <v>9.8251129887973396E-3</v>
      </c>
      <c r="G3335" s="154">
        <v>43829</v>
      </c>
      <c r="H3335" s="155">
        <v>1.0178</v>
      </c>
      <c r="I3335" s="156">
        <v>3.59432982438635</v>
      </c>
      <c r="J3335" s="152" t="s">
        <v>20115</v>
      </c>
      <c r="K3335" s="156">
        <v>8.8495575221242101E-2</v>
      </c>
      <c r="L3335" s="156">
        <v>0.35435541425651901</v>
      </c>
      <c r="M3335" s="185">
        <v>0.749255966598251</v>
      </c>
      <c r="N3335" s="156">
        <v>1.6445944222648099</v>
      </c>
      <c r="O3335" s="156">
        <v>3.59432982438635</v>
      </c>
      <c r="P3335" s="152" t="s">
        <v>20115</v>
      </c>
      <c r="Q3335" s="157">
        <v>0</v>
      </c>
      <c r="R3335" s="152"/>
      <c r="S3335" s="157">
        <v>0</v>
      </c>
      <c r="T3335" s="152"/>
      <c r="U3335" s="156">
        <v>3.82223735</v>
      </c>
      <c r="V3335" s="152" t="s">
        <v>163</v>
      </c>
      <c r="W3335" s="152" t="s">
        <v>95</v>
      </c>
      <c r="X3335" s="155">
        <v>3.1452943950000001</v>
      </c>
      <c r="Y3335" s="152" t="s">
        <v>159</v>
      </c>
      <c r="Z3335" s="154">
        <v>43433</v>
      </c>
      <c r="AA3335" s="153" t="s">
        <v>4326</v>
      </c>
      <c r="AB3335" s="152" t="s">
        <v>984</v>
      </c>
      <c r="AC3335" s="152" t="s">
        <v>261</v>
      </c>
      <c r="AD3335" s="152" t="s">
        <v>162</v>
      </c>
    </row>
    <row r="3336" spans="1:30">
      <c r="A3336" s="189" t="s">
        <v>1025</v>
      </c>
      <c r="B3336" s="189" t="s">
        <v>1026</v>
      </c>
      <c r="C3336" s="154">
        <v>43830</v>
      </c>
      <c r="D3336" s="155">
        <v>1.0167999999999999</v>
      </c>
      <c r="E3336" s="155">
        <v>1.0387999999999999</v>
      </c>
      <c r="F3336" s="156">
        <v>1.96734212079482E-2</v>
      </c>
      <c r="G3336" s="154">
        <v>43829</v>
      </c>
      <c r="H3336" s="155">
        <v>1.0165999999999999</v>
      </c>
      <c r="I3336" s="156">
        <v>3.5932668394815601</v>
      </c>
      <c r="J3336" s="152" t="s">
        <v>1030</v>
      </c>
      <c r="K3336" s="156">
        <v>0.11815675462778601</v>
      </c>
      <c r="L3336" s="156">
        <v>0.35530990919855998</v>
      </c>
      <c r="M3336" s="185">
        <v>0.84126419177759604</v>
      </c>
      <c r="N3336" s="156">
        <v>1.6077123410913301</v>
      </c>
      <c r="O3336" s="156">
        <v>3.5932668394815601</v>
      </c>
      <c r="P3336" s="152" t="s">
        <v>1030</v>
      </c>
      <c r="Q3336" s="157">
        <v>0</v>
      </c>
      <c r="R3336" s="152"/>
      <c r="S3336" s="157">
        <v>0</v>
      </c>
      <c r="T3336" s="152"/>
      <c r="U3336" s="156">
        <v>3.90404663999999</v>
      </c>
      <c r="V3336" s="152" t="s">
        <v>157</v>
      </c>
      <c r="W3336" s="152" t="s">
        <v>95</v>
      </c>
      <c r="X3336" s="155">
        <v>18.145476608599999</v>
      </c>
      <c r="Y3336" s="152" t="s">
        <v>159</v>
      </c>
      <c r="Z3336" s="154">
        <v>43439</v>
      </c>
      <c r="AA3336" s="153" t="s">
        <v>4326</v>
      </c>
      <c r="AB3336" s="152" t="s">
        <v>1027</v>
      </c>
      <c r="AC3336" s="152" t="s">
        <v>167</v>
      </c>
      <c r="AD3336" s="152" t="s">
        <v>183</v>
      </c>
    </row>
    <row r="3337" spans="1:30">
      <c r="A3337" s="189" t="s">
        <v>20116</v>
      </c>
      <c r="B3337" s="189" t="s">
        <v>20117</v>
      </c>
      <c r="C3337" s="154">
        <v>43830</v>
      </c>
      <c r="D3337" s="155">
        <v>1.0381</v>
      </c>
      <c r="E3337" s="155">
        <v>1.0381</v>
      </c>
      <c r="F3337" s="156">
        <v>9.6422717192181304E-2</v>
      </c>
      <c r="G3337" s="154">
        <v>43829</v>
      </c>
      <c r="H3337" s="155">
        <v>1.0370999999999999</v>
      </c>
      <c r="I3337" s="156">
        <v>3.5924558427302702</v>
      </c>
      <c r="J3337" s="152" t="s">
        <v>20118</v>
      </c>
      <c r="K3337" s="156">
        <v>1.92696791598399E-2</v>
      </c>
      <c r="L3337" s="156">
        <v>1.0906612133606099</v>
      </c>
      <c r="M3337" s="185">
        <v>2.6805143422354201</v>
      </c>
      <c r="N3337" s="156">
        <v>4.1119245812857299</v>
      </c>
      <c r="O3337" s="156">
        <v>3.5924558427302702</v>
      </c>
      <c r="P3337" s="152" t="s">
        <v>20118</v>
      </c>
      <c r="Q3337" s="157">
        <v>0</v>
      </c>
      <c r="R3337" s="152"/>
      <c r="S3337" s="157">
        <v>0</v>
      </c>
      <c r="T3337" s="152"/>
      <c r="U3337" s="156">
        <v>3.81</v>
      </c>
      <c r="V3337" s="152" t="s">
        <v>163</v>
      </c>
      <c r="W3337" s="152" t="s">
        <v>95</v>
      </c>
      <c r="X3337" s="155">
        <v>0.71248138650000004</v>
      </c>
      <c r="Y3337" s="152" t="s">
        <v>159</v>
      </c>
      <c r="Z3337" s="154">
        <v>43417</v>
      </c>
      <c r="AA3337" s="153" t="s">
        <v>4326</v>
      </c>
      <c r="AB3337" s="152" t="s">
        <v>12623</v>
      </c>
      <c r="AC3337" s="152" t="s">
        <v>464</v>
      </c>
      <c r="AD3337" s="152" t="s">
        <v>272</v>
      </c>
    </row>
    <row r="3338" spans="1:30">
      <c r="A3338" s="189" t="s">
        <v>1022</v>
      </c>
      <c r="B3338" s="189" t="s">
        <v>1023</v>
      </c>
      <c r="C3338" s="154">
        <v>43830</v>
      </c>
      <c r="D3338" s="155">
        <v>1.0518000000000001</v>
      </c>
      <c r="E3338" s="155">
        <v>1.0718000000000001</v>
      </c>
      <c r="F3338" s="156">
        <v>1.90186382655077E-2</v>
      </c>
      <c r="G3338" s="154">
        <v>43829</v>
      </c>
      <c r="H3338" s="155">
        <v>1.0516000000000001</v>
      </c>
      <c r="I3338" s="156">
        <v>3.58919314142197</v>
      </c>
      <c r="J3338" s="152" t="s">
        <v>1033</v>
      </c>
      <c r="K3338" s="156">
        <v>0.114220445459741</v>
      </c>
      <c r="L3338" s="156">
        <v>0.34344590726961499</v>
      </c>
      <c r="M3338" s="185">
        <v>0.85341926279575997</v>
      </c>
      <c r="N3338" s="156">
        <v>1.7608658563948001</v>
      </c>
      <c r="O3338" s="156">
        <v>3.58919314142197</v>
      </c>
      <c r="P3338" s="152" t="s">
        <v>1033</v>
      </c>
      <c r="Q3338" s="157">
        <v>0</v>
      </c>
      <c r="R3338" s="152"/>
      <c r="S3338" s="157">
        <v>0</v>
      </c>
      <c r="T3338" s="152"/>
      <c r="U3338" s="156">
        <v>7.2355327400000196</v>
      </c>
      <c r="V3338" s="152" t="s">
        <v>157</v>
      </c>
      <c r="W3338" s="152" t="s">
        <v>95</v>
      </c>
      <c r="X3338" s="155">
        <v>77.740503208199996</v>
      </c>
      <c r="Y3338" s="152" t="s">
        <v>159</v>
      </c>
      <c r="Z3338" s="154">
        <v>43236</v>
      </c>
      <c r="AA3338" s="153" t="s">
        <v>4326</v>
      </c>
      <c r="AB3338" s="152" t="s">
        <v>1024</v>
      </c>
      <c r="AC3338" s="152" t="s">
        <v>268</v>
      </c>
      <c r="AD3338" s="152" t="s">
        <v>185</v>
      </c>
    </row>
    <row r="3339" spans="1:30">
      <c r="A3339" s="189" t="s">
        <v>1028</v>
      </c>
      <c r="B3339" s="189" t="s">
        <v>1029</v>
      </c>
      <c r="C3339" s="154">
        <v>43830</v>
      </c>
      <c r="D3339" s="155">
        <v>1.0103</v>
      </c>
      <c r="E3339" s="155">
        <v>1.0367</v>
      </c>
      <c r="F3339" s="156">
        <v>1.9800019800014199E-2</v>
      </c>
      <c r="G3339" s="154">
        <v>43829</v>
      </c>
      <c r="H3339" s="155">
        <v>1.0101</v>
      </c>
      <c r="I3339" s="156">
        <v>3.5877917790430498</v>
      </c>
      <c r="J3339" s="152" t="s">
        <v>6478</v>
      </c>
      <c r="K3339" s="156">
        <v>0.118917847586946</v>
      </c>
      <c r="L3339" s="156">
        <v>0.35639367369234198</v>
      </c>
      <c r="M3339" s="185">
        <v>0.79178409967358299</v>
      </c>
      <c r="N3339" s="156">
        <v>1.7649876690214199</v>
      </c>
      <c r="O3339" s="156">
        <v>3.5877917790430498</v>
      </c>
      <c r="P3339" s="152" t="s">
        <v>6478</v>
      </c>
      <c r="Q3339" s="157">
        <v>0</v>
      </c>
      <c r="R3339" s="152"/>
      <c r="S3339" s="157">
        <v>0</v>
      </c>
      <c r="T3339" s="152"/>
      <c r="U3339" s="156">
        <v>3.7017383500000101</v>
      </c>
      <c r="V3339" s="152" t="s">
        <v>157</v>
      </c>
      <c r="W3339" s="152" t="s">
        <v>95</v>
      </c>
      <c r="X3339" s="155">
        <v>10.071973526600001</v>
      </c>
      <c r="Y3339" s="152" t="s">
        <v>159</v>
      </c>
      <c r="Z3339" s="154">
        <v>43453</v>
      </c>
      <c r="AA3339" s="153" t="s">
        <v>4326</v>
      </c>
      <c r="AB3339" s="152" t="s">
        <v>1031</v>
      </c>
      <c r="AC3339" s="152" t="s">
        <v>196</v>
      </c>
      <c r="AD3339" s="152" t="s">
        <v>177</v>
      </c>
    </row>
    <row r="3340" spans="1:30">
      <c r="A3340" s="189" t="s">
        <v>2703</v>
      </c>
      <c r="B3340" s="189" t="s">
        <v>2704</v>
      </c>
      <c r="C3340" s="154">
        <v>43830</v>
      </c>
      <c r="D3340" s="155">
        <v>1.0408999999999999</v>
      </c>
      <c r="E3340" s="155">
        <v>1.1138999999999999</v>
      </c>
      <c r="F3340" s="156">
        <v>1.9217834150083699E-2</v>
      </c>
      <c r="G3340" s="154">
        <v>43829</v>
      </c>
      <c r="H3340" s="155">
        <v>1.0407</v>
      </c>
      <c r="I3340" s="156">
        <v>3.58732994801337</v>
      </c>
      <c r="J3340" s="152" t="s">
        <v>20119</v>
      </c>
      <c r="K3340" s="156">
        <v>0.16358737490376701</v>
      </c>
      <c r="L3340" s="156">
        <v>0.46327574558439899</v>
      </c>
      <c r="M3340" s="185">
        <v>0.88192092977268999</v>
      </c>
      <c r="N3340" s="156">
        <v>2.0890213283437902</v>
      </c>
      <c r="O3340" s="156">
        <v>3.58732994801337</v>
      </c>
      <c r="P3340" s="152" t="s">
        <v>20119</v>
      </c>
      <c r="Q3340" s="156">
        <v>9.7082605643496205</v>
      </c>
      <c r="R3340" s="152" t="s">
        <v>20120</v>
      </c>
      <c r="S3340" s="157">
        <v>0</v>
      </c>
      <c r="T3340" s="152"/>
      <c r="U3340" s="156">
        <v>11.58427182</v>
      </c>
      <c r="V3340" s="152" t="s">
        <v>174</v>
      </c>
      <c r="W3340" s="152" t="s">
        <v>95</v>
      </c>
      <c r="X3340" s="155">
        <v>10.491002839</v>
      </c>
      <c r="Y3340" s="152" t="s">
        <v>159</v>
      </c>
      <c r="Z3340" s="154">
        <v>42807</v>
      </c>
      <c r="AA3340" s="153" t="s">
        <v>4326</v>
      </c>
      <c r="AB3340" s="152" t="s">
        <v>208</v>
      </c>
      <c r="AC3340" s="152" t="s">
        <v>209</v>
      </c>
      <c r="AD3340" s="152" t="s">
        <v>162</v>
      </c>
    </row>
    <row r="3341" spans="1:30">
      <c r="A3341" s="189" t="s">
        <v>20121</v>
      </c>
      <c r="B3341" s="189" t="s">
        <v>20122</v>
      </c>
      <c r="C3341" s="154">
        <v>43830</v>
      </c>
      <c r="D3341" s="155">
        <v>1.0812999999999999</v>
      </c>
      <c r="E3341" s="155">
        <v>1.1301000000000001</v>
      </c>
      <c r="F3341" s="156">
        <v>2.7752081406093199E-2</v>
      </c>
      <c r="G3341" s="154">
        <v>43829</v>
      </c>
      <c r="H3341" s="155">
        <v>1.081</v>
      </c>
      <c r="I3341" s="156">
        <v>3.58267611025614</v>
      </c>
      <c r="J3341" s="152" t="s">
        <v>20123</v>
      </c>
      <c r="K3341" s="156">
        <v>0.11110082399776799</v>
      </c>
      <c r="L3341" s="156">
        <v>0.39925719591457198</v>
      </c>
      <c r="M3341" s="185">
        <v>0.820471413982646</v>
      </c>
      <c r="N3341" s="156">
        <v>1.6928012710395799</v>
      </c>
      <c r="O3341" s="156">
        <v>3.58267611025614</v>
      </c>
      <c r="P3341" s="152" t="s">
        <v>20123</v>
      </c>
      <c r="Q3341" s="156">
        <v>10.2898611982465</v>
      </c>
      <c r="R3341" s="152" t="s">
        <v>20124</v>
      </c>
      <c r="S3341" s="156">
        <v>12.8514179824561</v>
      </c>
      <c r="T3341" s="152" t="s">
        <v>20125</v>
      </c>
      <c r="U3341" s="156">
        <v>13.21254252</v>
      </c>
      <c r="V3341" s="152" t="s">
        <v>163</v>
      </c>
      <c r="W3341" s="152" t="s">
        <v>158</v>
      </c>
      <c r="X3341" s="155">
        <v>2.0002710000000001E-4</v>
      </c>
      <c r="Y3341" s="152" t="s">
        <v>159</v>
      </c>
      <c r="Z3341" s="154">
        <v>42669</v>
      </c>
      <c r="AA3341" s="153" t="s">
        <v>4326</v>
      </c>
      <c r="AB3341" s="152" t="s">
        <v>1076</v>
      </c>
      <c r="AC3341" s="152" t="s">
        <v>215</v>
      </c>
      <c r="AD3341" s="152" t="s">
        <v>185</v>
      </c>
    </row>
    <row r="3342" spans="1:30">
      <c r="A3342" s="189" t="s">
        <v>2788</v>
      </c>
      <c r="B3342" s="189" t="s">
        <v>2789</v>
      </c>
      <c r="C3342" s="154">
        <v>43830</v>
      </c>
      <c r="D3342" s="155">
        <v>1.0199</v>
      </c>
      <c r="E3342" s="155">
        <v>1.0845</v>
      </c>
      <c r="F3342" s="156">
        <v>8.8321884200208006E-2</v>
      </c>
      <c r="G3342" s="154">
        <v>43826</v>
      </c>
      <c r="H3342" s="155">
        <v>1.0189999999999999</v>
      </c>
      <c r="I3342" s="156">
        <v>3.5823047691720702</v>
      </c>
      <c r="J3342" s="152" t="s">
        <v>20126</v>
      </c>
      <c r="K3342" s="156">
        <v>0.30487804878049402</v>
      </c>
      <c r="L3342" s="156">
        <v>0.58185404339251401</v>
      </c>
      <c r="M3342" s="185">
        <v>1.03897212070281</v>
      </c>
      <c r="N3342" s="156">
        <v>1.9041092057312701</v>
      </c>
      <c r="O3342" s="156">
        <v>3.5823047691720702</v>
      </c>
      <c r="P3342" s="152" t="s">
        <v>20126</v>
      </c>
      <c r="Q3342" s="157">
        <v>0</v>
      </c>
      <c r="R3342" s="152"/>
      <c r="S3342" s="157">
        <v>0</v>
      </c>
      <c r="T3342" s="152"/>
      <c r="U3342" s="156">
        <v>8.5956883199999901</v>
      </c>
      <c r="V3342" s="152" t="s">
        <v>174</v>
      </c>
      <c r="W3342" s="152" t="s">
        <v>95</v>
      </c>
      <c r="X3342" s="155">
        <v>73.460901708199998</v>
      </c>
      <c r="Y3342" s="152" t="s">
        <v>159</v>
      </c>
      <c r="Z3342" s="154">
        <v>43171</v>
      </c>
      <c r="AA3342" s="153" t="s">
        <v>4326</v>
      </c>
      <c r="AB3342" s="152" t="s">
        <v>590</v>
      </c>
      <c r="AC3342" s="152" t="s">
        <v>261</v>
      </c>
      <c r="AD3342" s="152" t="s">
        <v>483</v>
      </c>
    </row>
    <row r="3343" spans="1:30">
      <c r="A3343" s="189" t="s">
        <v>20127</v>
      </c>
      <c r="B3343" s="189" t="s">
        <v>20128</v>
      </c>
      <c r="C3343" s="154">
        <v>43830</v>
      </c>
      <c r="D3343" s="155">
        <v>1.0762</v>
      </c>
      <c r="E3343" s="155">
        <v>1.9240999999999999</v>
      </c>
      <c r="F3343" s="156">
        <v>1.8587360594795599E-2</v>
      </c>
      <c r="G3343" s="154">
        <v>43829</v>
      </c>
      <c r="H3343" s="155">
        <v>1.0760000000000001</v>
      </c>
      <c r="I3343" s="156">
        <v>3.5816098755926999</v>
      </c>
      <c r="J3343" s="152" t="s">
        <v>20129</v>
      </c>
      <c r="K3343" s="156">
        <v>0.130036568016729</v>
      </c>
      <c r="L3343" s="156">
        <v>0.48247648924539999</v>
      </c>
      <c r="M3343" s="185">
        <v>0.91243515458521096</v>
      </c>
      <c r="N3343" s="156">
        <v>2.3485907861995399</v>
      </c>
      <c r="O3343" s="156">
        <v>3.5816098755926999</v>
      </c>
      <c r="P3343" s="152" t="s">
        <v>20129</v>
      </c>
      <c r="Q3343" s="156">
        <v>6.5710453424459798</v>
      </c>
      <c r="R3343" s="152" t="s">
        <v>6585</v>
      </c>
      <c r="S3343" s="156">
        <v>7.1228846359088704</v>
      </c>
      <c r="T3343" s="152" t="s">
        <v>20130</v>
      </c>
      <c r="U3343" s="156">
        <v>138.31351276000001</v>
      </c>
      <c r="V3343" s="152" t="s">
        <v>157</v>
      </c>
      <c r="W3343" s="152" t="s">
        <v>158</v>
      </c>
      <c r="X3343" s="155">
        <v>3.6909237865</v>
      </c>
      <c r="Y3343" s="152" t="s">
        <v>159</v>
      </c>
      <c r="Z3343" s="154">
        <v>38918</v>
      </c>
      <c r="AA3343" s="153" t="s">
        <v>4326</v>
      </c>
      <c r="AB3343" s="152" t="s">
        <v>19429</v>
      </c>
      <c r="AC3343" s="152" t="s">
        <v>179</v>
      </c>
      <c r="AD3343" s="152" t="s">
        <v>181</v>
      </c>
    </row>
    <row r="3344" spans="1:30">
      <c r="A3344" s="189" t="s">
        <v>20131</v>
      </c>
      <c r="B3344" s="189" t="s">
        <v>20132</v>
      </c>
      <c r="C3344" s="154">
        <v>43830</v>
      </c>
      <c r="D3344" s="155">
        <v>1.0288999999999999</v>
      </c>
      <c r="E3344" s="155">
        <v>1.0439000000000001</v>
      </c>
      <c r="F3344" s="156">
        <v>1.9442014192656801E-2</v>
      </c>
      <c r="G3344" s="154">
        <v>43829</v>
      </c>
      <c r="H3344" s="155">
        <v>1.0286999999999999</v>
      </c>
      <c r="I3344" s="156">
        <v>3.5792670700257601</v>
      </c>
      <c r="J3344" s="152" t="s">
        <v>20133</v>
      </c>
      <c r="K3344" s="156">
        <v>0.145999610667677</v>
      </c>
      <c r="L3344" s="156">
        <v>0.54724909606174199</v>
      </c>
      <c r="M3344" s="185">
        <v>0.94180591230642496</v>
      </c>
      <c r="N3344" s="156">
        <v>2.0025604901496501</v>
      </c>
      <c r="O3344" s="156">
        <v>3.5792670700257601</v>
      </c>
      <c r="P3344" s="152" t="s">
        <v>20133</v>
      </c>
      <c r="Q3344" s="157">
        <v>0</v>
      </c>
      <c r="R3344" s="152"/>
      <c r="S3344" s="157">
        <v>0</v>
      </c>
      <c r="T3344" s="152"/>
      <c r="U3344" s="156">
        <v>4.4286170599999704</v>
      </c>
      <c r="V3344" s="152" t="s">
        <v>163</v>
      </c>
      <c r="W3344" s="152" t="s">
        <v>95</v>
      </c>
      <c r="X3344" s="155">
        <v>9.1141699999999998E-4</v>
      </c>
      <c r="Y3344" s="152" t="s">
        <v>159</v>
      </c>
      <c r="Z3344" s="154">
        <v>43396</v>
      </c>
      <c r="AA3344" s="153" t="s">
        <v>4326</v>
      </c>
      <c r="AB3344" s="152" t="s">
        <v>965</v>
      </c>
      <c r="AC3344" s="152" t="s">
        <v>179</v>
      </c>
      <c r="AD3344" s="152" t="s">
        <v>170</v>
      </c>
    </row>
    <row r="3345" spans="1:30">
      <c r="A3345" s="189" t="s">
        <v>20134</v>
      </c>
      <c r="B3345" s="189" t="s">
        <v>20135</v>
      </c>
      <c r="C3345" s="154">
        <v>43830</v>
      </c>
      <c r="D3345" s="155">
        <v>1.1060000000000001</v>
      </c>
      <c r="E3345" s="155">
        <v>1.448</v>
      </c>
      <c r="F3345" s="156">
        <v>9.0497737556565094E-2</v>
      </c>
      <c r="G3345" s="154">
        <v>43829</v>
      </c>
      <c r="H3345" s="155">
        <v>1.105</v>
      </c>
      <c r="I3345" s="156">
        <v>3.5788807139749901</v>
      </c>
      <c r="J3345" s="152" t="s">
        <v>20136</v>
      </c>
      <c r="K3345" s="156">
        <v>0.18115942028984799</v>
      </c>
      <c r="L3345" s="156">
        <v>0.63694267515923497</v>
      </c>
      <c r="M3345" s="185">
        <v>1.27738236528508</v>
      </c>
      <c r="N3345" s="156">
        <v>2.7618042806013801</v>
      </c>
      <c r="O3345" s="156">
        <v>3.5788807139749901</v>
      </c>
      <c r="P3345" s="152" t="s">
        <v>20136</v>
      </c>
      <c r="Q3345" s="156">
        <v>13.572580281637901</v>
      </c>
      <c r="R3345" s="152" t="s">
        <v>20137</v>
      </c>
      <c r="S3345" s="156">
        <v>15.221745320760499</v>
      </c>
      <c r="T3345" s="152" t="s">
        <v>20138</v>
      </c>
      <c r="U3345" s="156">
        <v>51.6454296</v>
      </c>
      <c r="V3345" s="152" t="s">
        <v>174</v>
      </c>
      <c r="W3345" s="152" t="s">
        <v>158</v>
      </c>
      <c r="X3345" s="155">
        <v>1.4841346615</v>
      </c>
      <c r="Y3345" s="152" t="s">
        <v>159</v>
      </c>
      <c r="Z3345" s="154">
        <v>41219</v>
      </c>
      <c r="AA3345" s="153" t="s">
        <v>4326</v>
      </c>
      <c r="AB3345" s="152" t="s">
        <v>1179</v>
      </c>
      <c r="AC3345" s="152" t="s">
        <v>325</v>
      </c>
      <c r="AD3345" s="152" t="s">
        <v>162</v>
      </c>
    </row>
    <row r="3346" spans="1:30">
      <c r="A3346" s="189" t="s">
        <v>20139</v>
      </c>
      <c r="B3346" s="189" t="s">
        <v>20140</v>
      </c>
      <c r="C3346" s="154">
        <v>43830</v>
      </c>
      <c r="D3346" s="155">
        <v>1.0322</v>
      </c>
      <c r="E3346" s="155">
        <v>1.1180000000000001</v>
      </c>
      <c r="F3346" s="156">
        <v>5.8162078324915101E-2</v>
      </c>
      <c r="G3346" s="154">
        <v>43829</v>
      </c>
      <c r="H3346" s="155">
        <v>1.0316000000000001</v>
      </c>
      <c r="I3346" s="156">
        <v>3.57741451844654</v>
      </c>
      <c r="J3346" s="152" t="s">
        <v>20141</v>
      </c>
      <c r="K3346" s="156">
        <v>0.17468944099379699</v>
      </c>
      <c r="L3346" s="156">
        <v>0.67297376377644802</v>
      </c>
      <c r="M3346" s="185">
        <v>1.2258861419632501</v>
      </c>
      <c r="N3346" s="156">
        <v>2.2385460568145001</v>
      </c>
      <c r="O3346" s="156">
        <v>3.57741451844654</v>
      </c>
      <c r="P3346" s="152" t="s">
        <v>20141</v>
      </c>
      <c r="Q3346" s="156">
        <v>7.7372879538904904</v>
      </c>
      <c r="R3346" s="152" t="s">
        <v>20142</v>
      </c>
      <c r="S3346" s="156">
        <v>10.824621304347801</v>
      </c>
      <c r="T3346" s="152" t="s">
        <v>20143</v>
      </c>
      <c r="U3346" s="156">
        <v>10.606032307692301</v>
      </c>
      <c r="V3346" s="152" t="s">
        <v>174</v>
      </c>
      <c r="W3346" s="152" t="s">
        <v>189</v>
      </c>
      <c r="X3346" s="155">
        <v>6.4624700000000005E-5</v>
      </c>
      <c r="Y3346" s="152" t="s">
        <v>159</v>
      </c>
      <c r="Z3346" s="154">
        <v>42566</v>
      </c>
      <c r="AA3346" s="153" t="s">
        <v>4326</v>
      </c>
      <c r="AB3346" s="152" t="s">
        <v>1018</v>
      </c>
      <c r="AC3346" s="152" t="s">
        <v>195</v>
      </c>
      <c r="AD3346" s="152" t="s">
        <v>207</v>
      </c>
    </row>
    <row r="3347" spans="1:30">
      <c r="A3347" s="189" t="s">
        <v>2647</v>
      </c>
      <c r="B3347" s="189" t="s">
        <v>2648</v>
      </c>
      <c r="C3347" s="154">
        <v>43830</v>
      </c>
      <c r="D3347" s="155">
        <v>1.016</v>
      </c>
      <c r="E3347" s="155">
        <v>1.123</v>
      </c>
      <c r="F3347" s="156">
        <v>1.9688915140776898E-2</v>
      </c>
      <c r="G3347" s="154">
        <v>43829</v>
      </c>
      <c r="H3347" s="155">
        <v>1.0158</v>
      </c>
      <c r="I3347" s="156">
        <v>3.5770192040417501</v>
      </c>
      <c r="J3347" s="152" t="s">
        <v>20144</v>
      </c>
      <c r="K3347" s="156">
        <v>0.118249901458423</v>
      </c>
      <c r="L3347" s="156">
        <v>0.37541987749456901</v>
      </c>
      <c r="M3347" s="185">
        <v>0.80789525490070702</v>
      </c>
      <c r="N3347" s="156">
        <v>1.7824905856889699</v>
      </c>
      <c r="O3347" s="156">
        <v>3.5770192040417501</v>
      </c>
      <c r="P3347" s="152" t="s">
        <v>20144</v>
      </c>
      <c r="Q3347" s="156">
        <v>10.001335393168601</v>
      </c>
      <c r="R3347" s="152" t="s">
        <v>20145</v>
      </c>
      <c r="S3347" s="156">
        <v>13.054638178352899</v>
      </c>
      <c r="T3347" s="152" t="s">
        <v>20146</v>
      </c>
      <c r="U3347" s="156">
        <v>12.7041688</v>
      </c>
      <c r="V3347" s="152" t="s">
        <v>163</v>
      </c>
      <c r="W3347" s="152" t="s">
        <v>166</v>
      </c>
      <c r="X3347" s="155">
        <v>21.137413943199999</v>
      </c>
      <c r="Y3347" s="152" t="s">
        <v>159</v>
      </c>
      <c r="Z3347" s="154">
        <v>42622</v>
      </c>
      <c r="AA3347" s="153" t="s">
        <v>4326</v>
      </c>
      <c r="AB3347" s="152" t="s">
        <v>1212</v>
      </c>
      <c r="AC3347" s="152" t="s">
        <v>270</v>
      </c>
      <c r="AD3347" s="152" t="s">
        <v>247</v>
      </c>
    </row>
    <row r="3348" spans="1:30">
      <c r="A3348" s="189" t="s">
        <v>20147</v>
      </c>
      <c r="B3348" s="189" t="s">
        <v>20148</v>
      </c>
      <c r="C3348" s="154">
        <v>43830</v>
      </c>
      <c r="D3348" s="155">
        <v>1.0533999999999999</v>
      </c>
      <c r="E3348" s="155">
        <v>1.4887999999999999</v>
      </c>
      <c r="F3348" s="156">
        <v>9.4939713282071406E-3</v>
      </c>
      <c r="G3348" s="154">
        <v>43829</v>
      </c>
      <c r="H3348" s="155">
        <v>1.0532999999999999</v>
      </c>
      <c r="I3348" s="156">
        <v>3.5769164064037802</v>
      </c>
      <c r="J3348" s="152" t="s">
        <v>20149</v>
      </c>
      <c r="K3348" s="156">
        <v>0.152120174938181</v>
      </c>
      <c r="L3348" s="156">
        <v>0.40030499428135102</v>
      </c>
      <c r="M3348" s="185">
        <v>0.90037622341872703</v>
      </c>
      <c r="N3348" s="156">
        <v>2.3513408472600101</v>
      </c>
      <c r="O3348" s="156">
        <v>3.5769164064037802</v>
      </c>
      <c r="P3348" s="152" t="s">
        <v>20149</v>
      </c>
      <c r="Q3348" s="156">
        <v>10.573378146699</v>
      </c>
      <c r="R3348" s="152" t="s">
        <v>20150</v>
      </c>
      <c r="S3348" s="156">
        <v>12.8058031690263</v>
      </c>
      <c r="T3348" s="152" t="s">
        <v>20151</v>
      </c>
      <c r="U3348" s="156">
        <v>53.203836238532098</v>
      </c>
      <c r="V3348" s="152" t="s">
        <v>157</v>
      </c>
      <c r="W3348" s="152" t="s">
        <v>166</v>
      </c>
      <c r="X3348" s="155">
        <v>0.1155523706</v>
      </c>
      <c r="Y3348" s="152" t="s">
        <v>159</v>
      </c>
      <c r="Z3348" s="154">
        <v>39419</v>
      </c>
      <c r="AA3348" s="153" t="s">
        <v>4326</v>
      </c>
      <c r="AB3348" s="152" t="s">
        <v>3219</v>
      </c>
      <c r="AC3348" s="152" t="s">
        <v>331</v>
      </c>
      <c r="AD3348" s="152" t="s">
        <v>165</v>
      </c>
    </row>
    <row r="3349" spans="1:30">
      <c r="A3349" s="189" t="s">
        <v>20152</v>
      </c>
      <c r="B3349" s="189" t="s">
        <v>20153</v>
      </c>
      <c r="C3349" s="154">
        <v>43830</v>
      </c>
      <c r="D3349" s="155">
        <v>1.0192000000000001</v>
      </c>
      <c r="E3349" s="155">
        <v>1.1186</v>
      </c>
      <c r="F3349" s="156">
        <v>1.96270853778375E-2</v>
      </c>
      <c r="G3349" s="154">
        <v>43829</v>
      </c>
      <c r="H3349" s="155">
        <v>1.0189999999999999</v>
      </c>
      <c r="I3349" s="156">
        <v>3.57617276692292</v>
      </c>
      <c r="J3349" s="152" t="s">
        <v>20154</v>
      </c>
      <c r="K3349" s="156">
        <v>0.11787819253437901</v>
      </c>
      <c r="L3349" s="156">
        <v>0.54256683436915198</v>
      </c>
      <c r="M3349" s="185">
        <v>1.05402570279332</v>
      </c>
      <c r="N3349" s="156">
        <v>1.8025740413325</v>
      </c>
      <c r="O3349" s="156">
        <v>3.57617276692292</v>
      </c>
      <c r="P3349" s="152" t="s">
        <v>20154</v>
      </c>
      <c r="Q3349" s="156">
        <v>9.1994299962281705</v>
      </c>
      <c r="R3349" s="152" t="s">
        <v>20155</v>
      </c>
      <c r="S3349" s="156">
        <v>12.083335952927101</v>
      </c>
      <c r="T3349" s="152" t="s">
        <v>20156</v>
      </c>
      <c r="U3349" s="156">
        <v>12.38596096</v>
      </c>
      <c r="V3349" s="152" t="s">
        <v>163</v>
      </c>
      <c r="W3349" s="152" t="s">
        <v>189</v>
      </c>
      <c r="X3349" s="155">
        <v>1.7038967999999999E-3</v>
      </c>
      <c r="Y3349" s="152" t="s">
        <v>159</v>
      </c>
      <c r="Z3349" s="154">
        <v>42704</v>
      </c>
      <c r="AA3349" s="153" t="s">
        <v>4326</v>
      </c>
      <c r="AB3349" s="152" t="s">
        <v>1018</v>
      </c>
      <c r="AC3349" s="152" t="s">
        <v>195</v>
      </c>
      <c r="AD3349" s="152" t="s">
        <v>183</v>
      </c>
    </row>
    <row r="3350" spans="1:30">
      <c r="A3350" s="189" t="s">
        <v>2631</v>
      </c>
      <c r="B3350" s="189" t="s">
        <v>2632</v>
      </c>
      <c r="C3350" s="154">
        <v>43830</v>
      </c>
      <c r="D3350" s="155">
        <v>1.0410999999999999</v>
      </c>
      <c r="E3350" s="155">
        <v>1.0578000000000001</v>
      </c>
      <c r="F3350" s="156">
        <v>1.92141416082235E-2</v>
      </c>
      <c r="G3350" s="154">
        <v>43829</v>
      </c>
      <c r="H3350" s="155">
        <v>1.0408999999999999</v>
      </c>
      <c r="I3350" s="156">
        <v>3.5714306088726202</v>
      </c>
      <c r="J3350" s="152" t="s">
        <v>20157</v>
      </c>
      <c r="K3350" s="156">
        <v>9.6144601480626105E-2</v>
      </c>
      <c r="L3350" s="156">
        <v>0.34698795180722602</v>
      </c>
      <c r="M3350" s="185">
        <v>0.77437038818970205</v>
      </c>
      <c r="N3350" s="156">
        <v>1.68978516120214</v>
      </c>
      <c r="O3350" s="156">
        <v>3.5714306088726202</v>
      </c>
      <c r="P3350" s="152" t="s">
        <v>20157</v>
      </c>
      <c r="Q3350" s="157">
        <v>0</v>
      </c>
      <c r="R3350" s="152"/>
      <c r="S3350" s="157">
        <v>0</v>
      </c>
      <c r="T3350" s="152"/>
      <c r="U3350" s="156">
        <v>5.8465547999999998</v>
      </c>
      <c r="V3350" s="152" t="s">
        <v>157</v>
      </c>
      <c r="W3350" s="152" t="s">
        <v>95</v>
      </c>
      <c r="X3350" s="155">
        <v>60.341124544300001</v>
      </c>
      <c r="Y3350" s="152" t="s">
        <v>159</v>
      </c>
      <c r="Z3350" s="154">
        <v>43266</v>
      </c>
      <c r="AA3350" s="153" t="s">
        <v>4326</v>
      </c>
      <c r="AB3350" s="152" t="s">
        <v>2633</v>
      </c>
      <c r="AC3350" s="152" t="s">
        <v>556</v>
      </c>
      <c r="AD3350" s="152" t="s">
        <v>207</v>
      </c>
    </row>
    <row r="3351" spans="1:30">
      <c r="A3351" s="189" t="s">
        <v>20158</v>
      </c>
      <c r="B3351" s="189" t="s">
        <v>20159</v>
      </c>
      <c r="C3351" s="154">
        <v>43830</v>
      </c>
      <c r="D3351" s="155">
        <v>1.1599999999999999</v>
      </c>
      <c r="E3351" s="155">
        <v>1.327</v>
      </c>
      <c r="F3351" s="156">
        <v>8.6281276962888204E-2</v>
      </c>
      <c r="G3351" s="154">
        <v>43826</v>
      </c>
      <c r="H3351" s="155">
        <v>1.159</v>
      </c>
      <c r="I3351" s="156">
        <v>3.5714285714285601</v>
      </c>
      <c r="J3351" s="152" t="s">
        <v>20160</v>
      </c>
      <c r="K3351" s="156">
        <v>0.43290043290042801</v>
      </c>
      <c r="L3351" s="156">
        <v>0.86956521739130999</v>
      </c>
      <c r="M3351" s="185">
        <v>1.22164048865621</v>
      </c>
      <c r="N3351" s="156">
        <v>2.2026431718061601</v>
      </c>
      <c r="O3351" s="156">
        <v>3.5714285714285601</v>
      </c>
      <c r="P3351" s="152" t="s">
        <v>20160</v>
      </c>
      <c r="Q3351" s="156">
        <v>10.0569259962049</v>
      </c>
      <c r="R3351" s="152" t="s">
        <v>20161</v>
      </c>
      <c r="S3351" s="156">
        <v>11.2110188716359</v>
      </c>
      <c r="T3351" s="152" t="s">
        <v>20162</v>
      </c>
      <c r="U3351" s="156">
        <v>35.539388000000002</v>
      </c>
      <c r="V3351" s="152" t="s">
        <v>174</v>
      </c>
      <c r="W3351" s="152" t="s">
        <v>197</v>
      </c>
      <c r="X3351" s="155">
        <v>0.44093025650000001</v>
      </c>
      <c r="Y3351" s="152" t="s">
        <v>159</v>
      </c>
      <c r="Z3351" s="154">
        <v>41472</v>
      </c>
      <c r="AA3351" s="153" t="s">
        <v>4326</v>
      </c>
      <c r="AB3351" s="152" t="s">
        <v>277</v>
      </c>
      <c r="AC3351" s="152" t="s">
        <v>278</v>
      </c>
      <c r="AD3351" s="152" t="s">
        <v>247</v>
      </c>
    </row>
    <row r="3352" spans="1:30">
      <c r="A3352" s="189" t="s">
        <v>20163</v>
      </c>
      <c r="B3352" s="189" t="s">
        <v>20164</v>
      </c>
      <c r="C3352" s="154">
        <v>43830</v>
      </c>
      <c r="D3352" s="155">
        <v>1.0245</v>
      </c>
      <c r="E3352" s="155">
        <v>1.2201</v>
      </c>
      <c r="F3352" s="156">
        <v>4.8828124999988398E-2</v>
      </c>
      <c r="G3352" s="154">
        <v>43829</v>
      </c>
      <c r="H3352" s="155">
        <v>1.024</v>
      </c>
      <c r="I3352" s="156">
        <v>3.57130000209684</v>
      </c>
      <c r="J3352" s="152" t="s">
        <v>20165</v>
      </c>
      <c r="K3352" s="156">
        <v>0.156418027177639</v>
      </c>
      <c r="L3352" s="156">
        <v>0.58910162002945599</v>
      </c>
      <c r="M3352" s="185">
        <v>1.13525116425197</v>
      </c>
      <c r="N3352" s="156">
        <v>2.17519186059676</v>
      </c>
      <c r="O3352" s="156">
        <v>3.57130000209684</v>
      </c>
      <c r="P3352" s="152" t="s">
        <v>20165</v>
      </c>
      <c r="Q3352" s="156">
        <v>9.8180916041831008</v>
      </c>
      <c r="R3352" s="152" t="s">
        <v>20166</v>
      </c>
      <c r="S3352" s="156">
        <v>10.8681450697211</v>
      </c>
      <c r="T3352" s="152" t="s">
        <v>20167</v>
      </c>
      <c r="U3352" s="156">
        <v>10.9786816051845</v>
      </c>
      <c r="V3352" s="152" t="s">
        <v>157</v>
      </c>
      <c r="W3352" s="152" t="s">
        <v>189</v>
      </c>
      <c r="X3352" s="155">
        <v>0.1010744039</v>
      </c>
      <c r="Y3352" s="152" t="s">
        <v>159</v>
      </c>
      <c r="Z3352" s="154">
        <v>42731</v>
      </c>
      <c r="AA3352" s="153" t="s">
        <v>4326</v>
      </c>
      <c r="AB3352" s="152" t="s">
        <v>2737</v>
      </c>
      <c r="AC3352" s="152" t="s">
        <v>570</v>
      </c>
      <c r="AD3352" s="152" t="s">
        <v>170</v>
      </c>
    </row>
    <row r="3353" spans="1:30">
      <c r="A3353" s="189" t="s">
        <v>2865</v>
      </c>
      <c r="B3353" s="189" t="s">
        <v>2866</v>
      </c>
      <c r="C3353" s="154">
        <v>43830</v>
      </c>
      <c r="D3353" s="155">
        <v>1.0149999999999999</v>
      </c>
      <c r="E3353" s="155">
        <v>1.129</v>
      </c>
      <c r="F3353" s="156">
        <v>1.9708316909739201E-2</v>
      </c>
      <c r="G3353" s="154">
        <v>43829</v>
      </c>
      <c r="H3353" s="155">
        <v>1.0147999999999999</v>
      </c>
      <c r="I3353" s="156">
        <v>3.5704918167009598</v>
      </c>
      <c r="J3353" s="152" t="s">
        <v>20168</v>
      </c>
      <c r="K3353" s="156">
        <v>0.13812154696130999</v>
      </c>
      <c r="L3353" s="156">
        <v>0.701545382617762</v>
      </c>
      <c r="M3353" s="185">
        <v>1.21966704070843</v>
      </c>
      <c r="N3353" s="156">
        <v>2.2112332490492799</v>
      </c>
      <c r="O3353" s="156">
        <v>3.5704918167009598</v>
      </c>
      <c r="P3353" s="152" t="s">
        <v>20168</v>
      </c>
      <c r="Q3353" s="156">
        <v>11.151184756733899</v>
      </c>
      <c r="R3353" s="152" t="s">
        <v>20169</v>
      </c>
      <c r="S3353" s="157">
        <v>0</v>
      </c>
      <c r="T3353" s="152"/>
      <c r="U3353" s="156">
        <v>13.474564000000001</v>
      </c>
      <c r="V3353" s="152" t="s">
        <v>157</v>
      </c>
      <c r="W3353" s="152" t="s">
        <v>95</v>
      </c>
      <c r="X3353" s="155">
        <v>13.345323294</v>
      </c>
      <c r="Y3353" s="152" t="s">
        <v>159</v>
      </c>
      <c r="Z3353" s="154">
        <v>42738</v>
      </c>
      <c r="AA3353" s="153" t="s">
        <v>4326</v>
      </c>
      <c r="AB3353" s="152" t="s">
        <v>2337</v>
      </c>
      <c r="AC3353" s="152" t="s">
        <v>446</v>
      </c>
      <c r="AD3353" s="152" t="s">
        <v>170</v>
      </c>
    </row>
    <row r="3354" spans="1:30">
      <c r="A3354" s="189" t="s">
        <v>20170</v>
      </c>
      <c r="B3354" s="189" t="s">
        <v>20171</v>
      </c>
      <c r="C3354" s="154">
        <v>43830</v>
      </c>
      <c r="D3354" s="155">
        <v>1.0469999999999999</v>
      </c>
      <c r="E3354" s="155">
        <v>1.097</v>
      </c>
      <c r="F3354" s="156">
        <v>9.5520106982388692E-3</v>
      </c>
      <c r="G3354" s="154">
        <v>43829</v>
      </c>
      <c r="H3354" s="155">
        <v>1.0468999999999999</v>
      </c>
      <c r="I3354" s="156">
        <v>3.5676014990355598</v>
      </c>
      <c r="J3354" s="152" t="s">
        <v>20172</v>
      </c>
      <c r="K3354" s="156">
        <v>0.105172578640383</v>
      </c>
      <c r="L3354" s="156">
        <v>0.33540967896500801</v>
      </c>
      <c r="M3354" s="185">
        <v>0.71790929547679605</v>
      </c>
      <c r="N3354" s="156">
        <v>1.55526510372502</v>
      </c>
      <c r="O3354" s="156">
        <v>3.5676014990355598</v>
      </c>
      <c r="P3354" s="152" t="s">
        <v>20172</v>
      </c>
      <c r="Q3354" s="156">
        <v>8.4067409906297996</v>
      </c>
      <c r="R3354" s="152" t="s">
        <v>20173</v>
      </c>
      <c r="S3354" s="156">
        <v>10.469086930274701</v>
      </c>
      <c r="T3354" s="152" t="s">
        <v>20174</v>
      </c>
      <c r="U3354" s="156">
        <v>9.7952254999999795</v>
      </c>
      <c r="V3354" s="152" t="s">
        <v>163</v>
      </c>
      <c r="W3354" s="152" t="s">
        <v>158</v>
      </c>
      <c r="X3354" s="155">
        <v>3.1290620000000002E-3</v>
      </c>
      <c r="Y3354" s="152" t="s">
        <v>159</v>
      </c>
      <c r="Z3354" s="154">
        <v>42612</v>
      </c>
      <c r="AA3354" s="153" t="s">
        <v>4326</v>
      </c>
      <c r="AB3354" s="152" t="s">
        <v>252</v>
      </c>
      <c r="AC3354" s="152" t="s">
        <v>205</v>
      </c>
      <c r="AD3354" s="152" t="s">
        <v>540</v>
      </c>
    </row>
    <row r="3355" spans="1:30">
      <c r="A3355" s="189" t="s">
        <v>2668</v>
      </c>
      <c r="B3355" s="189" t="s">
        <v>2669</v>
      </c>
      <c r="C3355" s="154">
        <v>43830</v>
      </c>
      <c r="D3355" s="155">
        <v>1.0387999999999999</v>
      </c>
      <c r="E3355" s="155">
        <v>1.1298999999999999</v>
      </c>
      <c r="F3355" s="156">
        <v>1.9256691700351099E-2</v>
      </c>
      <c r="G3355" s="154">
        <v>43829</v>
      </c>
      <c r="H3355" s="155">
        <v>1.0386</v>
      </c>
      <c r="I3355" s="156">
        <v>3.5642091052290699</v>
      </c>
      <c r="J3355" s="152" t="s">
        <v>20175</v>
      </c>
      <c r="K3355" s="156">
        <v>0.134952766531689</v>
      </c>
      <c r="L3355" s="156">
        <v>0.39625012080795402</v>
      </c>
      <c r="M3355" s="185">
        <v>0.78537669955581901</v>
      </c>
      <c r="N3355" s="156">
        <v>1.7265923952931801</v>
      </c>
      <c r="O3355" s="156">
        <v>3.5642091052290699</v>
      </c>
      <c r="P3355" s="152" t="s">
        <v>20175</v>
      </c>
      <c r="Q3355" s="156">
        <v>9.82528959183003</v>
      </c>
      <c r="R3355" s="152" t="s">
        <v>20176</v>
      </c>
      <c r="S3355" s="156">
        <v>13.1703080546961</v>
      </c>
      <c r="T3355" s="152" t="s">
        <v>20177</v>
      </c>
      <c r="U3355" s="156">
        <v>13.38533164</v>
      </c>
      <c r="V3355" s="152" t="s">
        <v>163</v>
      </c>
      <c r="W3355" s="152" t="s">
        <v>189</v>
      </c>
      <c r="X3355" s="155">
        <v>21.5618123729</v>
      </c>
      <c r="Y3355" s="152" t="s">
        <v>159</v>
      </c>
      <c r="Z3355" s="154">
        <v>42691</v>
      </c>
      <c r="AA3355" s="153" t="s">
        <v>4326</v>
      </c>
      <c r="AB3355" s="152" t="s">
        <v>2167</v>
      </c>
      <c r="AC3355" s="152" t="s">
        <v>378</v>
      </c>
      <c r="AD3355" s="152" t="s">
        <v>177</v>
      </c>
    </row>
    <row r="3356" spans="1:30">
      <c r="A3356" s="189" t="s">
        <v>2836</v>
      </c>
      <c r="B3356" s="189" t="s">
        <v>2837</v>
      </c>
      <c r="C3356" s="154">
        <v>43830</v>
      </c>
      <c r="D3356" s="155">
        <v>1.0163</v>
      </c>
      <c r="E3356" s="155">
        <v>1.0563</v>
      </c>
      <c r="F3356" s="156">
        <v>2.95275590551125E-2</v>
      </c>
      <c r="G3356" s="154">
        <v>43829</v>
      </c>
      <c r="H3356" s="155">
        <v>1.016</v>
      </c>
      <c r="I3356" s="156">
        <v>3.56122890456595</v>
      </c>
      <c r="J3356" s="152" t="s">
        <v>20178</v>
      </c>
      <c r="K3356" s="156">
        <v>0.118214954191704</v>
      </c>
      <c r="L3356" s="156">
        <v>0.62069794868829997</v>
      </c>
      <c r="M3356" s="185">
        <v>1.10162441600017</v>
      </c>
      <c r="N3356" s="156">
        <v>1.9870844212180301</v>
      </c>
      <c r="O3356" s="156">
        <v>3.56122890456595</v>
      </c>
      <c r="P3356" s="152" t="s">
        <v>20178</v>
      </c>
      <c r="Q3356" s="157">
        <v>0</v>
      </c>
      <c r="R3356" s="152"/>
      <c r="S3356" s="157">
        <v>0</v>
      </c>
      <c r="T3356" s="152"/>
      <c r="U3356" s="156">
        <v>5.69459022000001</v>
      </c>
      <c r="V3356" s="152" t="s">
        <v>157</v>
      </c>
      <c r="W3356" s="152" t="s">
        <v>95</v>
      </c>
      <c r="X3356" s="155">
        <v>24.4127152993</v>
      </c>
      <c r="Y3356" s="152" t="s">
        <v>159</v>
      </c>
      <c r="Z3356" s="154">
        <v>43357</v>
      </c>
      <c r="AA3356" s="153" t="s">
        <v>4326</v>
      </c>
      <c r="AB3356" s="152" t="s">
        <v>684</v>
      </c>
      <c r="AC3356" s="152" t="s">
        <v>325</v>
      </c>
      <c r="AD3356" s="152" t="s">
        <v>532</v>
      </c>
    </row>
    <row r="3357" spans="1:30">
      <c r="A3357" s="189" t="s">
        <v>2887</v>
      </c>
      <c r="B3357" s="189" t="s">
        <v>2888</v>
      </c>
      <c r="C3357" s="154">
        <v>43830</v>
      </c>
      <c r="D3357" s="155">
        <v>1.0218</v>
      </c>
      <c r="E3357" s="155">
        <v>1.0918000000000001</v>
      </c>
      <c r="F3357" s="156">
        <v>2.9368575624091401E-2</v>
      </c>
      <c r="G3357" s="154">
        <v>43829</v>
      </c>
      <c r="H3357" s="155">
        <v>1.0215000000000001</v>
      </c>
      <c r="I3357" s="156">
        <v>3.5603501042654302</v>
      </c>
      <c r="J3357" s="152" t="s">
        <v>20179</v>
      </c>
      <c r="K3357" s="156">
        <v>0.11757789535568999</v>
      </c>
      <c r="L3357" s="156">
        <v>0.75929395523124499</v>
      </c>
      <c r="M3357" s="185">
        <v>1.3978369930394701</v>
      </c>
      <c r="N3357" s="156">
        <v>2.00370587246758</v>
      </c>
      <c r="O3357" s="156">
        <v>3.5603501042654302</v>
      </c>
      <c r="P3357" s="152" t="s">
        <v>20179</v>
      </c>
      <c r="Q3357" s="156">
        <v>7.4721319693094896</v>
      </c>
      <c r="R3357" s="152" t="s">
        <v>20180</v>
      </c>
      <c r="S3357" s="157">
        <v>0</v>
      </c>
      <c r="T3357" s="152"/>
      <c r="U3357" s="156">
        <v>7.3876246903872804</v>
      </c>
      <c r="V3357" s="152" t="s">
        <v>163</v>
      </c>
      <c r="W3357" s="152" t="s">
        <v>95</v>
      </c>
      <c r="X3357" s="155">
        <v>8.4973696374000003</v>
      </c>
      <c r="Y3357" s="152" t="s">
        <v>159</v>
      </c>
      <c r="Z3357" s="154">
        <v>42839</v>
      </c>
      <c r="AA3357" s="153" t="s">
        <v>4326</v>
      </c>
      <c r="AB3357" s="152" t="s">
        <v>254</v>
      </c>
      <c r="AC3357" s="152" t="s">
        <v>161</v>
      </c>
      <c r="AD3357" s="152" t="s">
        <v>226</v>
      </c>
    </row>
    <row r="3358" spans="1:30">
      <c r="A3358" s="189" t="s">
        <v>20181</v>
      </c>
      <c r="B3358" s="189" t="s">
        <v>20182</v>
      </c>
      <c r="C3358" s="154">
        <v>43830</v>
      </c>
      <c r="D3358" s="155">
        <v>1.032</v>
      </c>
      <c r="E3358" s="155">
        <v>1.946</v>
      </c>
      <c r="F3358" s="156">
        <v>9.6993210475277397E-2</v>
      </c>
      <c r="G3358" s="154">
        <v>43829</v>
      </c>
      <c r="H3358" s="155">
        <v>1.0309999999999999</v>
      </c>
      <c r="I3358" s="156">
        <v>3.5543937795168299</v>
      </c>
      <c r="J3358" s="152" t="s">
        <v>20183</v>
      </c>
      <c r="K3358" s="156">
        <v>0.29154518950437702</v>
      </c>
      <c r="L3358" s="156">
        <v>0.67442064963653703</v>
      </c>
      <c r="M3358" s="185">
        <v>1.03040025520918</v>
      </c>
      <c r="N3358" s="156">
        <v>2.1626374994486102</v>
      </c>
      <c r="O3358" s="156">
        <v>3.5543937795168299</v>
      </c>
      <c r="P3358" s="152" t="s">
        <v>20183</v>
      </c>
      <c r="Q3358" s="156">
        <v>15.684884458049501</v>
      </c>
      <c r="R3358" s="152" t="s">
        <v>20184</v>
      </c>
      <c r="S3358" s="156">
        <v>16.361222561191099</v>
      </c>
      <c r="T3358" s="152" t="s">
        <v>20185</v>
      </c>
      <c r="U3358" s="156">
        <v>55.053542005958299</v>
      </c>
      <c r="V3358" s="152" t="s">
        <v>163</v>
      </c>
      <c r="W3358" s="152" t="s">
        <v>158</v>
      </c>
      <c r="X3358" s="155">
        <v>2.7749982311000001</v>
      </c>
      <c r="Y3358" s="152" t="s">
        <v>159</v>
      </c>
      <c r="Z3358" s="154">
        <v>40959</v>
      </c>
      <c r="AA3358" s="153" t="s">
        <v>4326</v>
      </c>
      <c r="AB3358" s="152" t="s">
        <v>1179</v>
      </c>
      <c r="AC3358" s="152" t="s">
        <v>325</v>
      </c>
      <c r="AD3358" s="152" t="s">
        <v>162</v>
      </c>
    </row>
    <row r="3359" spans="1:30">
      <c r="A3359" s="189" t="s">
        <v>9194</v>
      </c>
      <c r="B3359" s="189" t="s">
        <v>9195</v>
      </c>
      <c r="C3359" s="154">
        <v>43830</v>
      </c>
      <c r="D3359" s="155">
        <v>1.1080000000000001</v>
      </c>
      <c r="E3359" s="155">
        <v>1.1080000000000001</v>
      </c>
      <c r="F3359" s="156">
        <v>-9.0171325518475204E-2</v>
      </c>
      <c r="G3359" s="154">
        <v>43829</v>
      </c>
      <c r="H3359" s="155">
        <v>1.109</v>
      </c>
      <c r="I3359" s="156">
        <v>3.5514018691588798</v>
      </c>
      <c r="J3359" s="152" t="s">
        <v>12640</v>
      </c>
      <c r="K3359" s="156">
        <v>0.45330915684497902</v>
      </c>
      <c r="L3359" s="156">
        <v>1.7447199265381199</v>
      </c>
      <c r="M3359" s="185">
        <v>2.5925925925925899</v>
      </c>
      <c r="N3359" s="156">
        <v>5.1233396584440296</v>
      </c>
      <c r="O3359" s="156">
        <v>3.5514018691588798</v>
      </c>
      <c r="P3359" s="152" t="s">
        <v>12640</v>
      </c>
      <c r="Q3359" s="156">
        <v>8.5210577864838601</v>
      </c>
      <c r="R3359" s="152" t="s">
        <v>12641</v>
      </c>
      <c r="S3359" s="156">
        <v>10.6893106893107</v>
      </c>
      <c r="T3359" s="152" t="s">
        <v>12642</v>
      </c>
      <c r="U3359" s="156">
        <v>10.8</v>
      </c>
      <c r="V3359" s="152" t="s">
        <v>157</v>
      </c>
      <c r="W3359" s="152" t="s">
        <v>166</v>
      </c>
      <c r="X3359" s="155">
        <v>3.7597807822</v>
      </c>
      <c r="Y3359" s="152" t="s">
        <v>159</v>
      </c>
      <c r="Z3359" s="154">
        <v>42454</v>
      </c>
      <c r="AA3359" s="153" t="s">
        <v>4326</v>
      </c>
      <c r="AB3359" s="152" t="s">
        <v>12643</v>
      </c>
      <c r="AC3359" s="152" t="s">
        <v>266</v>
      </c>
      <c r="AD3359" s="152" t="s">
        <v>183</v>
      </c>
    </row>
    <row r="3360" spans="1:30">
      <c r="A3360" s="189" t="s">
        <v>20186</v>
      </c>
      <c r="B3360" s="189" t="s">
        <v>20187</v>
      </c>
      <c r="C3360" s="154">
        <v>43830</v>
      </c>
      <c r="D3360" s="155">
        <v>1.0256000000000001</v>
      </c>
      <c r="E3360" s="155">
        <v>1.0456000000000001</v>
      </c>
      <c r="F3360" s="156">
        <v>2.9259728859833099E-2</v>
      </c>
      <c r="G3360" s="154">
        <v>43829</v>
      </c>
      <c r="H3360" s="155">
        <v>1.0253000000000001</v>
      </c>
      <c r="I3360" s="156">
        <v>3.5509698782057599</v>
      </c>
      <c r="J3360" s="152" t="s">
        <v>20188</v>
      </c>
      <c r="K3360" s="156">
        <v>0.15625000000000999</v>
      </c>
      <c r="L3360" s="156">
        <v>0.68302326222123</v>
      </c>
      <c r="M3360" s="185">
        <v>1.21441909999835</v>
      </c>
      <c r="N3360" s="156">
        <v>2.1151493799433601</v>
      </c>
      <c r="O3360" s="156">
        <v>3.5509698782057599</v>
      </c>
      <c r="P3360" s="152" t="s">
        <v>20188</v>
      </c>
      <c r="Q3360" s="157">
        <v>0</v>
      </c>
      <c r="R3360" s="152"/>
      <c r="S3360" s="157">
        <v>0</v>
      </c>
      <c r="T3360" s="152"/>
      <c r="U3360" s="156">
        <v>4.5761244799999998</v>
      </c>
      <c r="V3360" s="152" t="s">
        <v>157</v>
      </c>
      <c r="W3360" s="152" t="s">
        <v>95</v>
      </c>
      <c r="X3360" s="155">
        <v>7.1147891000000003E-3</v>
      </c>
      <c r="Y3360" s="152" t="s">
        <v>159</v>
      </c>
      <c r="Z3360" s="154">
        <v>43342</v>
      </c>
      <c r="AA3360" s="153" t="s">
        <v>4326</v>
      </c>
      <c r="AB3360" s="152" t="s">
        <v>5903</v>
      </c>
      <c r="AC3360" s="152" t="s">
        <v>433</v>
      </c>
      <c r="AD3360" s="152" t="s">
        <v>532</v>
      </c>
    </row>
    <row r="3361" spans="1:30">
      <c r="A3361" s="189" t="s">
        <v>2578</v>
      </c>
      <c r="B3361" s="189" t="s">
        <v>2579</v>
      </c>
      <c r="C3361" s="154">
        <v>43830</v>
      </c>
      <c r="D3361" s="155">
        <v>1.0186999999999999</v>
      </c>
      <c r="E3361" s="155">
        <v>1.0871999999999999</v>
      </c>
      <c r="F3361" s="156">
        <v>5.8933307140743199E-2</v>
      </c>
      <c r="G3361" s="154">
        <v>43826</v>
      </c>
      <c r="H3361" s="155">
        <v>1.0181</v>
      </c>
      <c r="I3361" s="156">
        <v>3.5505546414304798</v>
      </c>
      <c r="J3361" s="152" t="s">
        <v>20189</v>
      </c>
      <c r="K3361" s="156">
        <v>0.21642892277422601</v>
      </c>
      <c r="L3361" s="156">
        <v>0.275823090753196</v>
      </c>
      <c r="M3361" s="185">
        <v>2.4587746893126998</v>
      </c>
      <c r="N3361" s="156">
        <v>2.0818108216848601</v>
      </c>
      <c r="O3361" s="156">
        <v>3.5505546414304798</v>
      </c>
      <c r="P3361" s="152" t="s">
        <v>20189</v>
      </c>
      <c r="Q3361" s="157">
        <v>0</v>
      </c>
      <c r="R3361" s="152"/>
      <c r="S3361" s="157">
        <v>0</v>
      </c>
      <c r="T3361" s="152"/>
      <c r="U3361" s="156">
        <v>8.8730531500000005</v>
      </c>
      <c r="V3361" s="152" t="s">
        <v>174</v>
      </c>
      <c r="W3361" s="152" t="s">
        <v>95</v>
      </c>
      <c r="X3361" s="155">
        <v>33.140055274399998</v>
      </c>
      <c r="Y3361" s="152" t="s">
        <v>159</v>
      </c>
      <c r="Z3361" s="154">
        <v>43174</v>
      </c>
      <c r="AA3361" s="153" t="s">
        <v>4326</v>
      </c>
      <c r="AB3361" s="152" t="s">
        <v>6083</v>
      </c>
      <c r="AC3361" s="152" t="s">
        <v>1159</v>
      </c>
      <c r="AD3361" s="152" t="s">
        <v>483</v>
      </c>
    </row>
    <row r="3362" spans="1:30">
      <c r="A3362" s="189" t="s">
        <v>2821</v>
      </c>
      <c r="B3362" s="189" t="s">
        <v>2822</v>
      </c>
      <c r="C3362" s="154">
        <v>43830</v>
      </c>
      <c r="D3362" s="155">
        <v>3.7483</v>
      </c>
      <c r="E3362" s="155">
        <v>3.7753000000000001</v>
      </c>
      <c r="F3362" s="156">
        <v>2.1347565043363399E-2</v>
      </c>
      <c r="G3362" s="154">
        <v>43829</v>
      </c>
      <c r="H3362" s="155">
        <v>3.7475000000000001</v>
      </c>
      <c r="I3362" s="156">
        <v>3.5495059297866098</v>
      </c>
      <c r="J3362" s="152" t="s">
        <v>20190</v>
      </c>
      <c r="K3362" s="156">
        <v>0.11217649101251601</v>
      </c>
      <c r="L3362" s="156">
        <v>0.59579721424544096</v>
      </c>
      <c r="M3362" s="185">
        <v>1.42046281985995</v>
      </c>
      <c r="N3362" s="156">
        <v>2.7015224510612801</v>
      </c>
      <c r="O3362" s="156">
        <v>3.5495059297866098</v>
      </c>
      <c r="P3362" s="152" t="s">
        <v>20190</v>
      </c>
      <c r="Q3362" s="157">
        <v>0</v>
      </c>
      <c r="R3362" s="152"/>
      <c r="S3362" s="157">
        <v>0</v>
      </c>
      <c r="T3362" s="152"/>
      <c r="U3362" s="156">
        <v>5.2994925799999999</v>
      </c>
      <c r="V3362" s="152" t="s">
        <v>157</v>
      </c>
      <c r="W3362" s="152" t="s">
        <v>95</v>
      </c>
      <c r="X3362" s="155">
        <v>10.1567815781</v>
      </c>
      <c r="Y3362" s="152" t="s">
        <v>159</v>
      </c>
      <c r="Z3362" s="154">
        <v>43320</v>
      </c>
      <c r="AA3362" s="153" t="s">
        <v>4326</v>
      </c>
      <c r="AB3362" s="152" t="s">
        <v>609</v>
      </c>
      <c r="AC3362" s="152" t="s">
        <v>292</v>
      </c>
      <c r="AD3362" s="152" t="s">
        <v>241</v>
      </c>
    </row>
    <row r="3363" spans="1:30">
      <c r="A3363" s="189" t="s">
        <v>2795</v>
      </c>
      <c r="B3363" s="189" t="s">
        <v>2796</v>
      </c>
      <c r="C3363" s="154">
        <v>43830</v>
      </c>
      <c r="D3363" s="155">
        <v>1.08</v>
      </c>
      <c r="E3363" s="155">
        <v>1.169</v>
      </c>
      <c r="F3363" s="156">
        <v>0</v>
      </c>
      <c r="G3363" s="154">
        <v>43829</v>
      </c>
      <c r="H3363" s="155">
        <v>1.08</v>
      </c>
      <c r="I3363" s="156">
        <v>3.5474620999554798</v>
      </c>
      <c r="J3363" s="152" t="s">
        <v>20191</v>
      </c>
      <c r="K3363" s="156">
        <v>0.18552875695731799</v>
      </c>
      <c r="L3363" s="156">
        <v>0.55865921787708295</v>
      </c>
      <c r="M3363" s="185">
        <v>0.93458221519023099</v>
      </c>
      <c r="N3363" s="156">
        <v>2.0793978924891698</v>
      </c>
      <c r="O3363" s="156">
        <v>3.5474620999554798</v>
      </c>
      <c r="P3363" s="152" t="s">
        <v>20191</v>
      </c>
      <c r="Q3363" s="156">
        <v>10.1456889446041</v>
      </c>
      <c r="R3363" s="152" t="s">
        <v>20192</v>
      </c>
      <c r="S3363" s="156">
        <v>11.909784062836</v>
      </c>
      <c r="T3363" s="152" t="s">
        <v>20193</v>
      </c>
      <c r="U3363" s="156">
        <v>17.808128</v>
      </c>
      <c r="V3363" s="152" t="s">
        <v>157</v>
      </c>
      <c r="W3363" s="152" t="s">
        <v>166</v>
      </c>
      <c r="X3363" s="155">
        <v>7.6225453497000002</v>
      </c>
      <c r="Y3363" s="152" t="s">
        <v>159</v>
      </c>
      <c r="Z3363" s="154">
        <v>41997</v>
      </c>
      <c r="AA3363" s="153" t="s">
        <v>4326</v>
      </c>
      <c r="AB3363" s="152" t="s">
        <v>290</v>
      </c>
      <c r="AC3363" s="152" t="s">
        <v>210</v>
      </c>
      <c r="AD3363" s="152" t="s">
        <v>181</v>
      </c>
    </row>
    <row r="3364" spans="1:30">
      <c r="A3364" s="189" t="s">
        <v>2666</v>
      </c>
      <c r="B3364" s="189" t="s">
        <v>2667</v>
      </c>
      <c r="C3364" s="154">
        <v>43830</v>
      </c>
      <c r="D3364" s="155">
        <v>1.0388999999999999</v>
      </c>
      <c r="E3364" s="155">
        <v>1.0689</v>
      </c>
      <c r="F3364" s="156">
        <v>9.6264921062624506E-3</v>
      </c>
      <c r="G3364" s="154">
        <v>43829</v>
      </c>
      <c r="H3364" s="155">
        <v>1.0387999999999999</v>
      </c>
      <c r="I3364" s="156">
        <v>3.5471861291259201</v>
      </c>
      <c r="J3364" s="152" t="s">
        <v>20194</v>
      </c>
      <c r="K3364" s="156">
        <v>5.7786766830374002E-2</v>
      </c>
      <c r="L3364" s="156">
        <v>0.37681159420289201</v>
      </c>
      <c r="M3364" s="185">
        <v>0.65883035770917897</v>
      </c>
      <c r="N3364" s="156">
        <v>1.59395541970629</v>
      </c>
      <c r="O3364" s="156">
        <v>3.5471861291259201</v>
      </c>
      <c r="P3364" s="152" t="s">
        <v>20194</v>
      </c>
      <c r="Q3364" s="156">
        <v>10.5566328958247</v>
      </c>
      <c r="R3364" s="152" t="s">
        <v>20195</v>
      </c>
      <c r="S3364" s="156">
        <v>8.6808879305089697</v>
      </c>
      <c r="T3364" s="152" t="s">
        <v>20196</v>
      </c>
      <c r="U3364" s="156">
        <v>6.9745979899999799</v>
      </c>
      <c r="V3364" s="152" t="s">
        <v>157</v>
      </c>
      <c r="W3364" s="152" t="s">
        <v>186</v>
      </c>
      <c r="X3364" s="155">
        <v>3.0965246884000002</v>
      </c>
      <c r="Y3364" s="152" t="s">
        <v>159</v>
      </c>
      <c r="Z3364" s="154">
        <v>42697</v>
      </c>
      <c r="AA3364" s="153" t="s">
        <v>4326</v>
      </c>
      <c r="AB3364" s="152" t="s">
        <v>1528</v>
      </c>
      <c r="AC3364" s="152" t="s">
        <v>268</v>
      </c>
      <c r="AD3364" s="152" t="s">
        <v>229</v>
      </c>
    </row>
    <row r="3365" spans="1:30">
      <c r="A3365" s="189" t="s">
        <v>2906</v>
      </c>
      <c r="B3365" s="189" t="s">
        <v>2907</v>
      </c>
      <c r="C3365" s="154">
        <v>43830</v>
      </c>
      <c r="D3365" s="155">
        <v>1.03</v>
      </c>
      <c r="E3365" s="155">
        <v>1.07</v>
      </c>
      <c r="F3365" s="156">
        <v>2.91346994270167E-2</v>
      </c>
      <c r="G3365" s="154">
        <v>43829</v>
      </c>
      <c r="H3365" s="155">
        <v>1.0297000000000001</v>
      </c>
      <c r="I3365" s="156">
        <v>3.5453410080294101</v>
      </c>
      <c r="J3365" s="152" t="s">
        <v>20197</v>
      </c>
      <c r="K3365" s="156">
        <v>0.18480692539637</v>
      </c>
      <c r="L3365" s="156">
        <v>0.77291850112514504</v>
      </c>
      <c r="M3365" s="185">
        <v>0.96671917743609004</v>
      </c>
      <c r="N3365" s="156">
        <v>1.84093149381542</v>
      </c>
      <c r="O3365" s="156">
        <v>3.5453410080294101</v>
      </c>
      <c r="P3365" s="152" t="s">
        <v>20197</v>
      </c>
      <c r="Q3365" s="157">
        <v>0</v>
      </c>
      <c r="R3365" s="152"/>
      <c r="S3365" s="157">
        <v>0</v>
      </c>
      <c r="T3365" s="152"/>
      <c r="U3365" s="156">
        <v>7.0348189999999997</v>
      </c>
      <c r="V3365" s="152" t="s">
        <v>157</v>
      </c>
      <c r="W3365" s="152" t="s">
        <v>95</v>
      </c>
      <c r="X3365" s="155">
        <v>1.0303431858000001</v>
      </c>
      <c r="Y3365" s="152" t="s">
        <v>159</v>
      </c>
      <c r="Z3365" s="154">
        <v>43185</v>
      </c>
      <c r="AA3365" s="153" t="s">
        <v>4326</v>
      </c>
      <c r="AB3365" s="152" t="s">
        <v>547</v>
      </c>
      <c r="AC3365" s="152" t="s">
        <v>329</v>
      </c>
      <c r="AD3365" s="152" t="s">
        <v>483</v>
      </c>
    </row>
    <row r="3366" spans="1:30">
      <c r="A3366" s="189" t="s">
        <v>2761</v>
      </c>
      <c r="B3366" s="189" t="s">
        <v>2762</v>
      </c>
      <c r="C3366" s="154">
        <v>43830</v>
      </c>
      <c r="D3366" s="155">
        <v>1.0430999999999999</v>
      </c>
      <c r="E3366" s="155">
        <v>1.1281000000000001</v>
      </c>
      <c r="F3366" s="156">
        <v>1.9177294083803399E-2</v>
      </c>
      <c r="G3366" s="154">
        <v>43829</v>
      </c>
      <c r="H3366" s="155">
        <v>1.0428999999999999</v>
      </c>
      <c r="I3366" s="156">
        <v>3.5446191608062199</v>
      </c>
      <c r="J3366" s="152" t="s">
        <v>20198</v>
      </c>
      <c r="K3366" s="156">
        <v>0.144009216589842</v>
      </c>
      <c r="L3366" s="156">
        <v>0.50101165815587601</v>
      </c>
      <c r="M3366" s="185">
        <v>0.86060849505063497</v>
      </c>
      <c r="N3366" s="156">
        <v>1.9150379145885299</v>
      </c>
      <c r="O3366" s="156">
        <v>3.5446191608062199</v>
      </c>
      <c r="P3366" s="152" t="s">
        <v>20198</v>
      </c>
      <c r="Q3366" s="156">
        <v>9.4032142441984998</v>
      </c>
      <c r="R3366" s="152" t="s">
        <v>20199</v>
      </c>
      <c r="S3366" s="156">
        <v>13.2012651409154</v>
      </c>
      <c r="T3366" s="152" t="s">
        <v>20200</v>
      </c>
      <c r="U3366" s="156">
        <v>13.2691859</v>
      </c>
      <c r="V3366" s="152" t="s">
        <v>157</v>
      </c>
      <c r="W3366" s="152" t="s">
        <v>189</v>
      </c>
      <c r="X3366" s="155">
        <v>54.522925833800002</v>
      </c>
      <c r="Y3366" s="152" t="s">
        <v>159</v>
      </c>
      <c r="Z3366" s="154">
        <v>42730</v>
      </c>
      <c r="AA3366" s="153" t="s">
        <v>4326</v>
      </c>
      <c r="AB3366" s="152" t="s">
        <v>2763</v>
      </c>
      <c r="AC3366" s="152" t="s">
        <v>209</v>
      </c>
      <c r="AD3366" s="152" t="s">
        <v>170</v>
      </c>
    </row>
    <row r="3367" spans="1:30">
      <c r="A3367" s="189" t="s">
        <v>20201</v>
      </c>
      <c r="B3367" s="189" t="s">
        <v>20202</v>
      </c>
      <c r="C3367" s="154">
        <v>43830</v>
      </c>
      <c r="D3367" s="155">
        <v>1.0464</v>
      </c>
      <c r="E3367" s="155">
        <v>1.0964</v>
      </c>
      <c r="F3367" s="156">
        <v>6.6940805202250694E-2</v>
      </c>
      <c r="G3367" s="154">
        <v>43829</v>
      </c>
      <c r="H3367" s="155">
        <v>1.0457000000000001</v>
      </c>
      <c r="I3367" s="156">
        <v>3.5437149815916298</v>
      </c>
      <c r="J3367" s="152" t="s">
        <v>20203</v>
      </c>
      <c r="K3367" s="156">
        <v>0.33560264646659299</v>
      </c>
      <c r="L3367" s="156">
        <v>1.02593467808787</v>
      </c>
      <c r="M3367" s="185">
        <v>1.48395381199113</v>
      </c>
      <c r="N3367" s="156">
        <v>2.4891209867314599</v>
      </c>
      <c r="O3367" s="156">
        <v>3.5437149815916298</v>
      </c>
      <c r="P3367" s="152" t="s">
        <v>20203</v>
      </c>
      <c r="Q3367" s="156">
        <v>4.9003990818668699</v>
      </c>
      <c r="R3367" s="152" t="s">
        <v>20204</v>
      </c>
      <c r="S3367" s="156">
        <v>9.6400012794882208</v>
      </c>
      <c r="T3367" s="152" t="s">
        <v>20205</v>
      </c>
      <c r="U3367" s="156">
        <v>9.6838572800000104</v>
      </c>
      <c r="V3367" s="152" t="s">
        <v>157</v>
      </c>
      <c r="W3367" s="152" t="s">
        <v>166</v>
      </c>
      <c r="X3367" s="155">
        <v>1.129977E-4</v>
      </c>
      <c r="Y3367" s="152" t="s">
        <v>159</v>
      </c>
      <c r="Z3367" s="154">
        <v>42608</v>
      </c>
      <c r="AA3367" s="153" t="s">
        <v>4326</v>
      </c>
      <c r="AB3367" s="152" t="s">
        <v>4168</v>
      </c>
      <c r="AC3367" s="152" t="s">
        <v>427</v>
      </c>
      <c r="AD3367" s="152" t="s">
        <v>276</v>
      </c>
    </row>
    <row r="3368" spans="1:30">
      <c r="A3368" s="189" t="s">
        <v>20206</v>
      </c>
      <c r="B3368" s="189" t="s">
        <v>20207</v>
      </c>
      <c r="C3368" s="154">
        <v>43830</v>
      </c>
      <c r="D3368" s="155">
        <v>1.0374000000000001</v>
      </c>
      <c r="E3368" s="155">
        <v>1.0374000000000001</v>
      </c>
      <c r="F3368" s="156">
        <v>2.89268151576694E-2</v>
      </c>
      <c r="G3368" s="154">
        <v>43829</v>
      </c>
      <c r="H3368" s="155">
        <v>1.0370999999999999</v>
      </c>
      <c r="I3368" s="156">
        <v>3.5432677911967301</v>
      </c>
      <c r="J3368" s="152" t="s">
        <v>20208</v>
      </c>
      <c r="K3368" s="156">
        <v>0.135135135135142</v>
      </c>
      <c r="L3368" s="156">
        <v>0.31911807368727202</v>
      </c>
      <c r="M3368" s="185">
        <v>0.79673532841043604</v>
      </c>
      <c r="N3368" s="156">
        <v>1.5863689776733201</v>
      </c>
      <c r="O3368" s="156">
        <v>3.5432677911967301</v>
      </c>
      <c r="P3368" s="152" t="s">
        <v>20208</v>
      </c>
      <c r="Q3368" s="157">
        <v>0</v>
      </c>
      <c r="R3368" s="152"/>
      <c r="S3368" s="157">
        <v>0</v>
      </c>
      <c r="T3368" s="152"/>
      <c r="U3368" s="156">
        <v>3.74000000000001</v>
      </c>
      <c r="V3368" s="152" t="s">
        <v>157</v>
      </c>
      <c r="W3368" s="152" t="s">
        <v>95</v>
      </c>
      <c r="X3368" s="155">
        <v>1.8404922960000001</v>
      </c>
      <c r="Y3368" s="152" t="s">
        <v>159</v>
      </c>
      <c r="Z3368" s="154">
        <v>43411</v>
      </c>
      <c r="AA3368" s="153" t="s">
        <v>4326</v>
      </c>
      <c r="AB3368" s="152" t="s">
        <v>1632</v>
      </c>
      <c r="AC3368" s="152" t="s">
        <v>219</v>
      </c>
      <c r="AD3368" s="152" t="s">
        <v>170</v>
      </c>
    </row>
    <row r="3369" spans="1:30">
      <c r="A3369" s="189" t="s">
        <v>20209</v>
      </c>
      <c r="B3369" s="189" t="s">
        <v>20210</v>
      </c>
      <c r="C3369" s="154">
        <v>43830</v>
      </c>
      <c r="D3369" s="155">
        <v>1.0983000000000001</v>
      </c>
      <c r="E3369" s="155">
        <v>1.4630000000000001</v>
      </c>
      <c r="F3369" s="156">
        <v>3.6433190636669797E-2</v>
      </c>
      <c r="G3369" s="154">
        <v>43829</v>
      </c>
      <c r="H3369" s="155">
        <v>1.0979000000000001</v>
      </c>
      <c r="I3369" s="156">
        <v>3.5369985016858898</v>
      </c>
      <c r="J3369" s="152" t="s">
        <v>20211</v>
      </c>
      <c r="K3369" s="156">
        <v>0.118505013673655</v>
      </c>
      <c r="L3369" s="156">
        <v>0.31969309462915502</v>
      </c>
      <c r="M3369" s="185">
        <v>0.90960227905389102</v>
      </c>
      <c r="N3369" s="156">
        <v>1.5346317098292099</v>
      </c>
      <c r="O3369" s="156">
        <v>3.5369985016858898</v>
      </c>
      <c r="P3369" s="152" t="s">
        <v>20211</v>
      </c>
      <c r="Q3369" s="156">
        <v>6.6418126564342401</v>
      </c>
      <c r="R3369" s="152" t="s">
        <v>20212</v>
      </c>
      <c r="S3369" s="156">
        <v>8.8439971497045704</v>
      </c>
      <c r="T3369" s="152" t="s">
        <v>20213</v>
      </c>
      <c r="U3369" s="156">
        <v>51.860513210000001</v>
      </c>
      <c r="V3369" s="152" t="s">
        <v>157</v>
      </c>
      <c r="W3369" s="152" t="s">
        <v>189</v>
      </c>
      <c r="X3369" s="155">
        <v>1.7550961352000001</v>
      </c>
      <c r="Y3369" s="152" t="s">
        <v>159</v>
      </c>
      <c r="Z3369" s="154">
        <v>41269</v>
      </c>
      <c r="AA3369" s="153" t="s">
        <v>4326</v>
      </c>
      <c r="AB3369" s="152" t="s">
        <v>2419</v>
      </c>
      <c r="AC3369" s="152" t="s">
        <v>238</v>
      </c>
      <c r="AD3369" s="152" t="s">
        <v>173</v>
      </c>
    </row>
    <row r="3370" spans="1:30">
      <c r="A3370" s="189" t="s">
        <v>20214</v>
      </c>
      <c r="B3370" s="189" t="s">
        <v>20215</v>
      </c>
      <c r="C3370" s="154">
        <v>43830</v>
      </c>
      <c r="D3370" s="155">
        <v>1.0484</v>
      </c>
      <c r="E3370" s="155">
        <v>1.1854</v>
      </c>
      <c r="F3370" s="156">
        <v>1.9080328181628501E-2</v>
      </c>
      <c r="G3370" s="154">
        <v>43829</v>
      </c>
      <c r="H3370" s="155">
        <v>1.0482</v>
      </c>
      <c r="I3370" s="156">
        <v>3.5366600258805101</v>
      </c>
      <c r="J3370" s="152" t="s">
        <v>20216</v>
      </c>
      <c r="K3370" s="156">
        <v>0.105031987014231</v>
      </c>
      <c r="L3370" s="156">
        <v>0.382995021064719</v>
      </c>
      <c r="M3370" s="185">
        <v>0.95328470560869905</v>
      </c>
      <c r="N3370" s="156">
        <v>1.78639433667439</v>
      </c>
      <c r="O3370" s="156">
        <v>3.5366600258805101</v>
      </c>
      <c r="P3370" s="152" t="s">
        <v>20216</v>
      </c>
      <c r="Q3370" s="156">
        <v>8.8447922557077501</v>
      </c>
      <c r="R3370" s="152" t="s">
        <v>20217</v>
      </c>
      <c r="S3370" s="156">
        <v>11.5964864419475</v>
      </c>
      <c r="T3370" s="152" t="s">
        <v>20218</v>
      </c>
      <c r="U3370" s="156">
        <v>14.3810436852207</v>
      </c>
      <c r="V3370" s="152" t="s">
        <v>157</v>
      </c>
      <c r="W3370" s="152" t="s">
        <v>197</v>
      </c>
      <c r="X3370" s="155">
        <v>13.6249902365</v>
      </c>
      <c r="Y3370" s="152" t="s">
        <v>159</v>
      </c>
      <c r="Z3370" s="154">
        <v>42324</v>
      </c>
      <c r="AA3370" s="153" t="s">
        <v>4326</v>
      </c>
      <c r="AB3370" s="152" t="s">
        <v>20219</v>
      </c>
      <c r="AC3370" s="152" t="s">
        <v>325</v>
      </c>
      <c r="AD3370" s="152" t="s">
        <v>173</v>
      </c>
    </row>
    <row r="3371" spans="1:30">
      <c r="A3371" s="189" t="s">
        <v>20220</v>
      </c>
      <c r="B3371" s="189" t="s">
        <v>20221</v>
      </c>
      <c r="C3371" s="154">
        <v>43830</v>
      </c>
      <c r="D3371" s="155">
        <v>1.3449</v>
      </c>
      <c r="E3371" s="155">
        <v>1.3449</v>
      </c>
      <c r="F3371" s="156">
        <v>1.48732059195343E-2</v>
      </c>
      <c r="G3371" s="154">
        <v>43829</v>
      </c>
      <c r="H3371" s="155">
        <v>1.3447</v>
      </c>
      <c r="I3371" s="156">
        <v>3.53348729792148</v>
      </c>
      <c r="J3371" s="152" t="s">
        <v>20222</v>
      </c>
      <c r="K3371" s="156">
        <v>0.119109655326438</v>
      </c>
      <c r="L3371" s="156">
        <v>0.35818222520706799</v>
      </c>
      <c r="M3371" s="185">
        <v>0.61345103613376095</v>
      </c>
      <c r="N3371" s="156">
        <v>1.9636087945413201</v>
      </c>
      <c r="O3371" s="156">
        <v>3.53348729792148</v>
      </c>
      <c r="P3371" s="152" t="s">
        <v>20222</v>
      </c>
      <c r="Q3371" s="156">
        <v>12.2621035058431</v>
      </c>
      <c r="R3371" s="152" t="s">
        <v>20223</v>
      </c>
      <c r="S3371" s="156">
        <v>14.362244897959201</v>
      </c>
      <c r="T3371" s="152" t="s">
        <v>20224</v>
      </c>
      <c r="U3371" s="156">
        <v>34.49</v>
      </c>
      <c r="V3371" s="152" t="s">
        <v>157</v>
      </c>
      <c r="W3371" s="152" t="s">
        <v>166</v>
      </c>
      <c r="X3371" s="155">
        <v>6.4905169972000003</v>
      </c>
      <c r="Y3371" s="152" t="s">
        <v>159</v>
      </c>
      <c r="Z3371" s="154">
        <v>41228</v>
      </c>
      <c r="AA3371" s="153" t="s">
        <v>4326</v>
      </c>
      <c r="AB3371" s="152" t="s">
        <v>5782</v>
      </c>
      <c r="AC3371" s="152" t="s">
        <v>246</v>
      </c>
      <c r="AD3371" s="152" t="s">
        <v>241</v>
      </c>
    </row>
    <row r="3372" spans="1:30">
      <c r="A3372" s="189" t="s">
        <v>20225</v>
      </c>
      <c r="B3372" s="189" t="s">
        <v>20226</v>
      </c>
      <c r="C3372" s="154">
        <v>43830</v>
      </c>
      <c r="D3372" s="155">
        <v>1.0506</v>
      </c>
      <c r="E3372" s="155">
        <v>1.0706</v>
      </c>
      <c r="F3372" s="156">
        <v>9.5192765349971196E-3</v>
      </c>
      <c r="G3372" s="154">
        <v>43829</v>
      </c>
      <c r="H3372" s="155">
        <v>1.0505</v>
      </c>
      <c r="I3372" s="156">
        <v>3.53233458341388</v>
      </c>
      <c r="J3372" s="152" t="s">
        <v>20227</v>
      </c>
      <c r="K3372" s="156">
        <v>0.114351057747284</v>
      </c>
      <c r="L3372" s="156">
        <v>0.33425651800210698</v>
      </c>
      <c r="M3372" s="185">
        <v>0.85436474648385596</v>
      </c>
      <c r="N3372" s="156">
        <v>1.7431645907536799</v>
      </c>
      <c r="O3372" s="156">
        <v>3.53233458341388</v>
      </c>
      <c r="P3372" s="152" t="s">
        <v>20227</v>
      </c>
      <c r="Q3372" s="157">
        <v>0</v>
      </c>
      <c r="R3372" s="152"/>
      <c r="S3372" s="157">
        <v>0</v>
      </c>
      <c r="T3372" s="152"/>
      <c r="U3372" s="156">
        <v>7.1145533600000004</v>
      </c>
      <c r="V3372" s="152" t="s">
        <v>157</v>
      </c>
      <c r="W3372" s="152" t="s">
        <v>95</v>
      </c>
      <c r="X3372" s="155">
        <v>0.32874086400000002</v>
      </c>
      <c r="Y3372" s="152" t="s">
        <v>159</v>
      </c>
      <c r="Z3372" s="154">
        <v>43236</v>
      </c>
      <c r="AA3372" s="153" t="s">
        <v>4326</v>
      </c>
      <c r="AB3372" s="152" t="s">
        <v>1024</v>
      </c>
      <c r="AC3372" s="152" t="s">
        <v>268</v>
      </c>
      <c r="AD3372" s="152" t="s">
        <v>185</v>
      </c>
    </row>
    <row r="3373" spans="1:30">
      <c r="A3373" s="189" t="s">
        <v>20228</v>
      </c>
      <c r="B3373" s="189" t="s">
        <v>20229</v>
      </c>
      <c r="C3373" s="154">
        <v>43830</v>
      </c>
      <c r="D3373" s="155">
        <v>1.0306</v>
      </c>
      <c r="E3373" s="155">
        <v>1.0406</v>
      </c>
      <c r="F3373" s="156">
        <v>2.9117732699202901E-2</v>
      </c>
      <c r="G3373" s="154">
        <v>43829</v>
      </c>
      <c r="H3373" s="155">
        <v>1.0303</v>
      </c>
      <c r="I3373" s="156">
        <v>3.5308033426183698</v>
      </c>
      <c r="J3373" s="152" t="s">
        <v>20230</v>
      </c>
      <c r="K3373" s="156">
        <v>0.155490767735671</v>
      </c>
      <c r="L3373" s="156">
        <v>0.61473012049285003</v>
      </c>
      <c r="M3373" s="185">
        <v>1.0367759381377299</v>
      </c>
      <c r="N3373" s="156">
        <v>1.90869909909909</v>
      </c>
      <c r="O3373" s="156">
        <v>3.5308033426183698</v>
      </c>
      <c r="P3373" s="152" t="s">
        <v>20230</v>
      </c>
      <c r="Q3373" s="157">
        <v>0</v>
      </c>
      <c r="R3373" s="152"/>
      <c r="S3373" s="157">
        <v>0</v>
      </c>
      <c r="T3373" s="152"/>
      <c r="U3373" s="156">
        <v>4.06916352</v>
      </c>
      <c r="V3373" s="152" t="s">
        <v>157</v>
      </c>
      <c r="W3373" s="152" t="s">
        <v>95</v>
      </c>
      <c r="X3373" s="155">
        <v>7.3486630000000003E-4</v>
      </c>
      <c r="Y3373" s="152" t="s">
        <v>159</v>
      </c>
      <c r="Z3373" s="154">
        <v>43446</v>
      </c>
      <c r="AA3373" s="153" t="s">
        <v>4326</v>
      </c>
      <c r="AB3373" s="152" t="s">
        <v>5749</v>
      </c>
      <c r="AC3373" s="152" t="s">
        <v>176</v>
      </c>
      <c r="AD3373" s="152" t="s">
        <v>165</v>
      </c>
    </row>
    <row r="3374" spans="1:30">
      <c r="A3374" s="189" t="s">
        <v>2842</v>
      </c>
      <c r="B3374" s="189" t="s">
        <v>2843</v>
      </c>
      <c r="C3374" s="154">
        <v>43830</v>
      </c>
      <c r="D3374" s="155">
        <v>1.0676000000000001</v>
      </c>
      <c r="E3374" s="155">
        <v>1.0919000000000001</v>
      </c>
      <c r="F3374" s="156">
        <v>3.7481259370341698E-2</v>
      </c>
      <c r="G3374" s="154">
        <v>43829</v>
      </c>
      <c r="H3374" s="155">
        <v>1.0671999999999999</v>
      </c>
      <c r="I3374" s="156">
        <v>3.5298681148177198</v>
      </c>
      <c r="J3374" s="152" t="s">
        <v>20231</v>
      </c>
      <c r="K3374" s="156">
        <v>0.15009380863040001</v>
      </c>
      <c r="L3374" s="156">
        <v>0.61257185939122405</v>
      </c>
      <c r="M3374" s="185">
        <v>1.1272141706924399</v>
      </c>
      <c r="N3374" s="156">
        <v>2.2899300565296601</v>
      </c>
      <c r="O3374" s="156">
        <v>3.5298681148177198</v>
      </c>
      <c r="P3374" s="152" t="s">
        <v>20231</v>
      </c>
      <c r="Q3374" s="156">
        <v>9.4997883814102799</v>
      </c>
      <c r="R3374" s="152" t="s">
        <v>20232</v>
      </c>
      <c r="S3374" s="156">
        <v>11.203935225307699</v>
      </c>
      <c r="T3374" s="152" t="s">
        <v>20233</v>
      </c>
      <c r="U3374" s="156">
        <v>9.3245887200000208</v>
      </c>
      <c r="V3374" s="152" t="s">
        <v>163</v>
      </c>
      <c r="W3374" s="152" t="s">
        <v>158</v>
      </c>
      <c r="X3374" s="155">
        <v>15.373380704800001</v>
      </c>
      <c r="Y3374" s="152" t="s">
        <v>159</v>
      </c>
      <c r="Z3374" s="154">
        <v>42622</v>
      </c>
      <c r="AA3374" s="153" t="s">
        <v>4326</v>
      </c>
      <c r="AB3374" s="152" t="s">
        <v>1376</v>
      </c>
      <c r="AC3374" s="152" t="s">
        <v>195</v>
      </c>
      <c r="AD3374" s="152" t="s">
        <v>256</v>
      </c>
    </row>
    <row r="3375" spans="1:30">
      <c r="A3375" s="189" t="s">
        <v>20234</v>
      </c>
      <c r="B3375" s="189" t="s">
        <v>20235</v>
      </c>
      <c r="C3375" s="154">
        <v>43830</v>
      </c>
      <c r="D3375" s="155">
        <v>1.0940000000000001</v>
      </c>
      <c r="E3375" s="155">
        <v>1.0940000000000001</v>
      </c>
      <c r="F3375" s="156">
        <v>0.15563489883731901</v>
      </c>
      <c r="G3375" s="154">
        <v>43826</v>
      </c>
      <c r="H3375" s="155">
        <v>1.0923</v>
      </c>
      <c r="I3375" s="156">
        <v>3.5298571022996201</v>
      </c>
      <c r="J3375" s="152" t="s">
        <v>20236</v>
      </c>
      <c r="K3375" s="156">
        <v>0.47759000734754697</v>
      </c>
      <c r="L3375" s="156">
        <v>0.82020090314257998</v>
      </c>
      <c r="M3375" s="185">
        <v>1.53132250580048</v>
      </c>
      <c r="N3375" s="156">
        <v>2.76160060116477</v>
      </c>
      <c r="O3375" s="156">
        <v>3.5298571022996201</v>
      </c>
      <c r="P3375" s="152" t="s">
        <v>20236</v>
      </c>
      <c r="Q3375" s="156">
        <v>8.5532843818218005</v>
      </c>
      <c r="R3375" s="152" t="s">
        <v>20237</v>
      </c>
      <c r="S3375" s="157">
        <v>0</v>
      </c>
      <c r="T3375" s="152"/>
      <c r="U3375" s="156">
        <v>9.4000000000000092</v>
      </c>
      <c r="V3375" s="152" t="s">
        <v>174</v>
      </c>
      <c r="W3375" s="152" t="s">
        <v>95</v>
      </c>
      <c r="X3375" s="155">
        <v>0.13099835730000001</v>
      </c>
      <c r="Y3375" s="152" t="s">
        <v>159</v>
      </c>
      <c r="Z3375" s="154">
        <v>42993</v>
      </c>
      <c r="AA3375" s="153" t="s">
        <v>4326</v>
      </c>
      <c r="AB3375" s="152" t="s">
        <v>608</v>
      </c>
      <c r="AC3375" s="152" t="s">
        <v>511</v>
      </c>
      <c r="AD3375" s="152" t="s">
        <v>173</v>
      </c>
    </row>
    <row r="3376" spans="1:30">
      <c r="A3376" s="189" t="s">
        <v>1035</v>
      </c>
      <c r="B3376" s="189" t="s">
        <v>1036</v>
      </c>
      <c r="C3376" s="154">
        <v>43830</v>
      </c>
      <c r="D3376" s="155">
        <v>1.0737000000000001</v>
      </c>
      <c r="E3376" s="155">
        <v>1.1267</v>
      </c>
      <c r="F3376" s="156">
        <v>1.8630647415018901E-2</v>
      </c>
      <c r="G3376" s="154">
        <v>43829</v>
      </c>
      <c r="H3376" s="155">
        <v>1.0734999999999999</v>
      </c>
      <c r="I3376" s="156">
        <v>3.52904092598751</v>
      </c>
      <c r="J3376" s="152" t="s">
        <v>6479</v>
      </c>
      <c r="K3376" s="156">
        <v>0.121223424095487</v>
      </c>
      <c r="L3376" s="156">
        <v>0.355173380689774</v>
      </c>
      <c r="M3376" s="185">
        <v>0.78848056354233398</v>
      </c>
      <c r="N3376" s="156">
        <v>1.6087521002570699</v>
      </c>
      <c r="O3376" s="156">
        <v>3.52904092598751</v>
      </c>
      <c r="P3376" s="152" t="s">
        <v>6479</v>
      </c>
      <c r="Q3376" s="156">
        <v>9.60715298058253</v>
      </c>
      <c r="R3376" s="152" t="s">
        <v>6480</v>
      </c>
      <c r="S3376" s="157">
        <v>0</v>
      </c>
      <c r="T3376" s="152"/>
      <c r="U3376" s="156">
        <v>12.895367569999999</v>
      </c>
      <c r="V3376" s="152" t="s">
        <v>157</v>
      </c>
      <c r="W3376" s="152" t="s">
        <v>95</v>
      </c>
      <c r="X3376" s="155">
        <v>40.2456586423</v>
      </c>
      <c r="Y3376" s="152" t="s">
        <v>159</v>
      </c>
      <c r="Z3376" s="154">
        <v>42790</v>
      </c>
      <c r="AA3376" s="153" t="s">
        <v>4326</v>
      </c>
      <c r="AB3376" s="152" t="s">
        <v>1037</v>
      </c>
      <c r="AC3376" s="152" t="s">
        <v>217</v>
      </c>
      <c r="AD3376" s="152" t="s">
        <v>162</v>
      </c>
    </row>
    <row r="3377" spans="1:30">
      <c r="A3377" s="189" t="s">
        <v>20238</v>
      </c>
      <c r="B3377" s="189" t="s">
        <v>20239</v>
      </c>
      <c r="C3377" s="154">
        <v>43830</v>
      </c>
      <c r="D3377" s="155">
        <v>1.0297000000000001</v>
      </c>
      <c r="E3377" s="155">
        <v>1.1948000000000001</v>
      </c>
      <c r="F3377" s="156">
        <v>2.9143190207881999E-2</v>
      </c>
      <c r="G3377" s="154">
        <v>43829</v>
      </c>
      <c r="H3377" s="155">
        <v>1.0294000000000001</v>
      </c>
      <c r="I3377" s="156">
        <v>3.5243717727312101</v>
      </c>
      <c r="J3377" s="152" t="s">
        <v>800</v>
      </c>
      <c r="K3377" s="156">
        <v>0.18486086787313799</v>
      </c>
      <c r="L3377" s="156">
        <v>0.73371160242615496</v>
      </c>
      <c r="M3377" s="185">
        <v>1.31847872824437</v>
      </c>
      <c r="N3377" s="156">
        <v>2.1984318172607402</v>
      </c>
      <c r="O3377" s="156">
        <v>3.5243717727312101</v>
      </c>
      <c r="P3377" s="152" t="s">
        <v>800</v>
      </c>
      <c r="Q3377" s="156">
        <v>10.194462270220599</v>
      </c>
      <c r="R3377" s="152" t="s">
        <v>18814</v>
      </c>
      <c r="S3377" s="156">
        <v>12.998656880301599</v>
      </c>
      <c r="T3377" s="152" t="s">
        <v>20240</v>
      </c>
      <c r="U3377" s="156">
        <v>19.891574949999999</v>
      </c>
      <c r="V3377" s="152" t="s">
        <v>157</v>
      </c>
      <c r="W3377" s="152" t="s">
        <v>166</v>
      </c>
      <c r="X3377" s="155">
        <v>4.1221239999999996E-3</v>
      </c>
      <c r="Y3377" s="152" t="s">
        <v>159</v>
      </c>
      <c r="Z3377" s="154">
        <v>41984</v>
      </c>
      <c r="AA3377" s="153" t="s">
        <v>4326</v>
      </c>
      <c r="AB3377" s="152" t="s">
        <v>785</v>
      </c>
      <c r="AC3377" s="152" t="s">
        <v>331</v>
      </c>
      <c r="AD3377" s="152" t="s">
        <v>185</v>
      </c>
    </row>
    <row r="3378" spans="1:30">
      <c r="A3378" s="189" t="s">
        <v>2683</v>
      </c>
      <c r="B3378" s="189" t="s">
        <v>2684</v>
      </c>
      <c r="C3378" s="154">
        <v>43830</v>
      </c>
      <c r="D3378" s="155">
        <v>1.0465</v>
      </c>
      <c r="E3378" s="155">
        <v>1.1308</v>
      </c>
      <c r="F3378" s="156">
        <v>9.5565749235520803E-3</v>
      </c>
      <c r="G3378" s="154">
        <v>43829</v>
      </c>
      <c r="H3378" s="155">
        <v>1.0464</v>
      </c>
      <c r="I3378" s="156">
        <v>3.5235915154112001</v>
      </c>
      <c r="J3378" s="152" t="s">
        <v>20241</v>
      </c>
      <c r="K3378" s="156">
        <v>0.15312470092831501</v>
      </c>
      <c r="L3378" s="156">
        <v>0.37406483790524298</v>
      </c>
      <c r="M3378" s="185">
        <v>0.80503975952032303</v>
      </c>
      <c r="N3378" s="156">
        <v>1.6732439360007101</v>
      </c>
      <c r="O3378" s="156">
        <v>3.5235915154112001</v>
      </c>
      <c r="P3378" s="152" t="s">
        <v>20241</v>
      </c>
      <c r="Q3378" s="156">
        <v>10.113055175387</v>
      </c>
      <c r="R3378" s="152" t="s">
        <v>20242</v>
      </c>
      <c r="S3378" s="156">
        <v>13.2942635627935</v>
      </c>
      <c r="T3378" s="152" t="s">
        <v>20243</v>
      </c>
      <c r="U3378" s="156">
        <v>13.3962284</v>
      </c>
      <c r="V3378" s="152" t="s">
        <v>163</v>
      </c>
      <c r="W3378" s="152" t="s">
        <v>166</v>
      </c>
      <c r="X3378" s="155">
        <v>21.7765060865</v>
      </c>
      <c r="Y3378" s="152" t="s">
        <v>159</v>
      </c>
      <c r="Z3378" s="154">
        <v>42670</v>
      </c>
      <c r="AA3378" s="153" t="s">
        <v>4326</v>
      </c>
      <c r="AB3378" s="152" t="s">
        <v>1596</v>
      </c>
      <c r="AC3378" s="152" t="s">
        <v>570</v>
      </c>
      <c r="AD3378" s="152" t="s">
        <v>207</v>
      </c>
    </row>
    <row r="3379" spans="1:30">
      <c r="A3379" s="189" t="s">
        <v>20244</v>
      </c>
      <c r="B3379" s="189" t="s">
        <v>20245</v>
      </c>
      <c r="C3379" s="154">
        <v>43830</v>
      </c>
      <c r="D3379" s="155">
        <v>1.016</v>
      </c>
      <c r="E3379" s="155">
        <v>1.038</v>
      </c>
      <c r="F3379" s="156">
        <v>1.96889151407704E-2</v>
      </c>
      <c r="G3379" s="154">
        <v>43829</v>
      </c>
      <c r="H3379" s="155">
        <v>1.0158</v>
      </c>
      <c r="I3379" s="156">
        <v>3.5230958221158901</v>
      </c>
      <c r="J3379" s="152" t="s">
        <v>20246</v>
      </c>
      <c r="K3379" s="156">
        <v>0.118249901458426</v>
      </c>
      <c r="L3379" s="156">
        <v>0.34567901234568199</v>
      </c>
      <c r="M3379" s="185">
        <v>0.81194322588979595</v>
      </c>
      <c r="N3379" s="156">
        <v>1.55855697936028</v>
      </c>
      <c r="O3379" s="156">
        <v>3.5230958221158901</v>
      </c>
      <c r="P3379" s="152" t="s">
        <v>20246</v>
      </c>
      <c r="Q3379" s="157">
        <v>0</v>
      </c>
      <c r="R3379" s="152"/>
      <c r="S3379" s="157">
        <v>0</v>
      </c>
      <c r="T3379" s="152"/>
      <c r="U3379" s="156">
        <v>3.8233128000000098</v>
      </c>
      <c r="V3379" s="152" t="s">
        <v>157</v>
      </c>
      <c r="W3379" s="152" t="s">
        <v>95</v>
      </c>
      <c r="X3379" s="155">
        <v>22.036275398099999</v>
      </c>
      <c r="Y3379" s="152" t="s">
        <v>159</v>
      </c>
      <c r="Z3379" s="154">
        <v>43439</v>
      </c>
      <c r="AA3379" s="153" t="s">
        <v>4326</v>
      </c>
      <c r="AB3379" s="152" t="s">
        <v>1027</v>
      </c>
      <c r="AC3379" s="152" t="s">
        <v>167</v>
      </c>
      <c r="AD3379" s="152" t="s">
        <v>183</v>
      </c>
    </row>
    <row r="3380" spans="1:30">
      <c r="A3380" s="189" t="s">
        <v>20247</v>
      </c>
      <c r="B3380" s="189" t="s">
        <v>20248</v>
      </c>
      <c r="C3380" s="154">
        <v>43830</v>
      </c>
      <c r="D3380" s="155">
        <v>1.02</v>
      </c>
      <c r="E3380" s="155">
        <v>1.095</v>
      </c>
      <c r="F3380" s="156">
        <v>0</v>
      </c>
      <c r="G3380" s="154">
        <v>43829</v>
      </c>
      <c r="H3380" s="155">
        <v>1.02</v>
      </c>
      <c r="I3380" s="156">
        <v>3.5222873345935599</v>
      </c>
      <c r="J3380" s="152" t="s">
        <v>20249</v>
      </c>
      <c r="K3380" s="156">
        <v>0</v>
      </c>
      <c r="L3380" s="156">
        <v>0.29022771998680402</v>
      </c>
      <c r="M3380" s="185">
        <v>0.66781249999998904</v>
      </c>
      <c r="N3380" s="156">
        <v>1.50748841519926</v>
      </c>
      <c r="O3380" s="156">
        <v>3.5222873345935599</v>
      </c>
      <c r="P3380" s="152" t="s">
        <v>20249</v>
      </c>
      <c r="Q3380" s="156">
        <v>2.5529775280898801</v>
      </c>
      <c r="R3380" s="152" t="s">
        <v>20250</v>
      </c>
      <c r="S3380" s="156">
        <v>7.2738295788442802</v>
      </c>
      <c r="T3380" s="152" t="s">
        <v>20251</v>
      </c>
      <c r="U3380" s="156">
        <v>8.1210069101678304</v>
      </c>
      <c r="V3380" s="152" t="s">
        <v>157</v>
      </c>
      <c r="W3380" s="152" t="s">
        <v>95</v>
      </c>
      <c r="X3380" s="155">
        <v>8.7687669000000006E-3</v>
      </c>
      <c r="Y3380" s="152" t="s">
        <v>159</v>
      </c>
      <c r="Z3380" s="154">
        <v>42506</v>
      </c>
      <c r="AA3380" s="153" t="s">
        <v>4326</v>
      </c>
      <c r="AB3380" s="152" t="s">
        <v>993</v>
      </c>
      <c r="AC3380" s="152" t="s">
        <v>446</v>
      </c>
      <c r="AD3380" s="152" t="s">
        <v>183</v>
      </c>
    </row>
    <row r="3381" spans="1:30">
      <c r="A3381" s="189" t="s">
        <v>2838</v>
      </c>
      <c r="B3381" s="189" t="s">
        <v>2839</v>
      </c>
      <c r="C3381" s="154">
        <v>43830</v>
      </c>
      <c r="D3381" s="155">
        <v>1.0589</v>
      </c>
      <c r="E3381" s="155">
        <v>1.1146</v>
      </c>
      <c r="F3381" s="156">
        <v>4.7241118669679102E-2</v>
      </c>
      <c r="G3381" s="154">
        <v>43826</v>
      </c>
      <c r="H3381" s="155">
        <v>1.0584</v>
      </c>
      <c r="I3381" s="156">
        <v>3.51765799260812</v>
      </c>
      <c r="J3381" s="152" t="s">
        <v>20252</v>
      </c>
      <c r="K3381" s="156">
        <v>0.303116415648362</v>
      </c>
      <c r="L3381" s="156">
        <v>0.58896171748835402</v>
      </c>
      <c r="M3381" s="185">
        <v>1.0980047572249401</v>
      </c>
      <c r="N3381" s="156">
        <v>2.3290009496689401</v>
      </c>
      <c r="O3381" s="156">
        <v>3.51765799260812</v>
      </c>
      <c r="P3381" s="152" t="s">
        <v>20252</v>
      </c>
      <c r="Q3381" s="156">
        <v>10.1742103388128</v>
      </c>
      <c r="R3381" s="152" t="s">
        <v>20253</v>
      </c>
      <c r="S3381" s="156">
        <v>12.5629370780856</v>
      </c>
      <c r="T3381" s="152" t="s">
        <v>20254</v>
      </c>
      <c r="U3381" s="156">
        <v>11.71871505</v>
      </c>
      <c r="V3381" s="152" t="s">
        <v>174</v>
      </c>
      <c r="W3381" s="152" t="s">
        <v>158</v>
      </c>
      <c r="X3381" s="155">
        <v>5.2421391185999999</v>
      </c>
      <c r="Y3381" s="152" t="s">
        <v>159</v>
      </c>
      <c r="Z3381" s="154">
        <v>42545</v>
      </c>
      <c r="AA3381" s="153" t="s">
        <v>4326</v>
      </c>
      <c r="AB3381" s="152" t="s">
        <v>1018</v>
      </c>
      <c r="AC3381" s="152" t="s">
        <v>195</v>
      </c>
      <c r="AD3381" s="152" t="s">
        <v>183</v>
      </c>
    </row>
    <row r="3382" spans="1:30">
      <c r="A3382" s="189" t="s">
        <v>20255</v>
      </c>
      <c r="B3382" s="189" t="s">
        <v>20256</v>
      </c>
      <c r="C3382" s="154">
        <v>43830</v>
      </c>
      <c r="D3382" s="155">
        <v>1.0195000000000001</v>
      </c>
      <c r="E3382" s="155">
        <v>1.1521999999999999</v>
      </c>
      <c r="F3382" s="156">
        <v>1.9621308741299099E-2</v>
      </c>
      <c r="G3382" s="154">
        <v>43826</v>
      </c>
      <c r="H3382" s="155">
        <v>1.0193000000000001</v>
      </c>
      <c r="I3382" s="156">
        <v>3.5167819280033799</v>
      </c>
      <c r="J3382" s="152" t="s">
        <v>20257</v>
      </c>
      <c r="K3382" s="156">
        <v>0.17686941141791901</v>
      </c>
      <c r="L3382" s="156">
        <v>0.45324662528330301</v>
      </c>
      <c r="M3382" s="185">
        <v>-0.27386366834353798</v>
      </c>
      <c r="N3382" s="156">
        <v>1.1834523640101999</v>
      </c>
      <c r="O3382" s="156">
        <v>3.5167819280033799</v>
      </c>
      <c r="P3382" s="152" t="s">
        <v>20257</v>
      </c>
      <c r="Q3382" s="156">
        <v>7.3824373271833901</v>
      </c>
      <c r="R3382" s="152" t="s">
        <v>20258</v>
      </c>
      <c r="S3382" s="156">
        <v>8.5213981505810992</v>
      </c>
      <c r="T3382" s="152" t="s">
        <v>20259</v>
      </c>
      <c r="U3382" s="156">
        <v>15.849251300000001</v>
      </c>
      <c r="V3382" s="152" t="s">
        <v>174</v>
      </c>
      <c r="W3382" s="152" t="s">
        <v>186</v>
      </c>
      <c r="X3382" s="155">
        <v>0.21568969730000001</v>
      </c>
      <c r="Y3382" s="152" t="s">
        <v>159</v>
      </c>
      <c r="Z3382" s="154">
        <v>42249</v>
      </c>
      <c r="AA3382" s="153" t="s">
        <v>4326</v>
      </c>
      <c r="AB3382" s="152" t="s">
        <v>19492</v>
      </c>
      <c r="AC3382" s="152" t="s">
        <v>236</v>
      </c>
      <c r="AD3382" s="152" t="s">
        <v>183</v>
      </c>
    </row>
    <row r="3383" spans="1:30">
      <c r="A3383" s="189" t="s">
        <v>2854</v>
      </c>
      <c r="B3383" s="189" t="s">
        <v>2855</v>
      </c>
      <c r="C3383" s="154">
        <v>43830</v>
      </c>
      <c r="D3383" s="155">
        <v>1.0092000000000001</v>
      </c>
      <c r="E3383" s="155">
        <v>1.038</v>
      </c>
      <c r="F3383" s="156">
        <v>1.9821605550073999E-2</v>
      </c>
      <c r="G3383" s="154">
        <v>43829</v>
      </c>
      <c r="H3383" s="155">
        <v>1.0089999999999999</v>
      </c>
      <c r="I3383" s="156">
        <v>3.51185252666202</v>
      </c>
      <c r="J3383" s="152" t="s">
        <v>20260</v>
      </c>
      <c r="K3383" s="156">
        <v>0.158793171893612</v>
      </c>
      <c r="L3383" s="156">
        <v>0.62817828297939404</v>
      </c>
      <c r="M3383" s="185">
        <v>1.0909218308644</v>
      </c>
      <c r="N3383" s="156">
        <v>2.0305217246968499</v>
      </c>
      <c r="O3383" s="156">
        <v>3.51185252666202</v>
      </c>
      <c r="P3383" s="152" t="s">
        <v>20260</v>
      </c>
      <c r="Q3383" s="157">
        <v>0</v>
      </c>
      <c r="R3383" s="152"/>
      <c r="S3383" s="157">
        <v>0</v>
      </c>
      <c r="T3383" s="152"/>
      <c r="U3383" s="156">
        <v>3.85344164000001</v>
      </c>
      <c r="V3383" s="152" t="s">
        <v>163</v>
      </c>
      <c r="W3383" s="152" t="s">
        <v>95</v>
      </c>
      <c r="X3383" s="155">
        <v>25.153690878799999</v>
      </c>
      <c r="Y3383" s="152" t="s">
        <v>159</v>
      </c>
      <c r="Z3383" s="154">
        <v>43418</v>
      </c>
      <c r="AA3383" s="153" t="s">
        <v>4326</v>
      </c>
      <c r="AB3383" s="152" t="s">
        <v>1433</v>
      </c>
      <c r="AC3383" s="152" t="s">
        <v>238</v>
      </c>
      <c r="AD3383" s="152" t="s">
        <v>532</v>
      </c>
    </row>
    <row r="3384" spans="1:30">
      <c r="A3384" s="189" t="s">
        <v>2784</v>
      </c>
      <c r="B3384" s="189" t="s">
        <v>2785</v>
      </c>
      <c r="C3384" s="154">
        <v>43830</v>
      </c>
      <c r="D3384" s="155">
        <v>1.0065</v>
      </c>
      <c r="E3384" s="155">
        <v>1.0355000000000001</v>
      </c>
      <c r="F3384" s="156">
        <v>2.98151460942159E-2</v>
      </c>
      <c r="G3384" s="154">
        <v>43829</v>
      </c>
      <c r="H3384" s="155">
        <v>1.0062</v>
      </c>
      <c r="I3384" s="156">
        <v>3.5083392803598201</v>
      </c>
      <c r="J3384" s="152" t="s">
        <v>20261</v>
      </c>
      <c r="K3384" s="156">
        <v>0.139289622923085</v>
      </c>
      <c r="L3384" s="156">
        <v>0.504749078027943</v>
      </c>
      <c r="M3384" s="185">
        <v>0.90625884244372101</v>
      </c>
      <c r="N3384" s="156">
        <v>2.1000625554569599</v>
      </c>
      <c r="O3384" s="156">
        <v>3.5083392803598201</v>
      </c>
      <c r="P3384" s="152" t="s">
        <v>20261</v>
      </c>
      <c r="Q3384" s="157">
        <v>0</v>
      </c>
      <c r="R3384" s="152"/>
      <c r="S3384" s="157">
        <v>0</v>
      </c>
      <c r="T3384" s="152"/>
      <c r="U3384" s="156">
        <v>3.5600934499999899</v>
      </c>
      <c r="V3384" s="152" t="s">
        <v>174</v>
      </c>
      <c r="W3384" s="152" t="s">
        <v>95</v>
      </c>
      <c r="X3384" s="155">
        <v>10.3659069347</v>
      </c>
      <c r="Y3384" s="152" t="s">
        <v>159</v>
      </c>
      <c r="Z3384" s="154">
        <v>43460</v>
      </c>
      <c r="AA3384" s="153" t="s">
        <v>4326</v>
      </c>
      <c r="AB3384" s="152" t="s">
        <v>5379</v>
      </c>
      <c r="AC3384" s="152" t="s">
        <v>203</v>
      </c>
      <c r="AD3384" s="152" t="s">
        <v>247</v>
      </c>
    </row>
    <row r="3385" spans="1:30">
      <c r="A3385" s="189" t="s">
        <v>20262</v>
      </c>
      <c r="B3385" s="189" t="s">
        <v>20263</v>
      </c>
      <c r="C3385" s="154">
        <v>43830</v>
      </c>
      <c r="D3385" s="155">
        <v>1.075</v>
      </c>
      <c r="E3385" s="155">
        <v>1.3149999999999999</v>
      </c>
      <c r="F3385" s="156">
        <v>0</v>
      </c>
      <c r="G3385" s="154">
        <v>43829</v>
      </c>
      <c r="H3385" s="155">
        <v>1.075</v>
      </c>
      <c r="I3385" s="156">
        <v>3.5074681341387102</v>
      </c>
      <c r="J3385" s="152" t="s">
        <v>20264</v>
      </c>
      <c r="K3385" s="156">
        <v>9.31098696461818E-2</v>
      </c>
      <c r="L3385" s="156">
        <v>0.186393289841564</v>
      </c>
      <c r="M3385" s="185">
        <v>0.653707481184579</v>
      </c>
      <c r="N3385" s="156">
        <v>1.9766704690238599</v>
      </c>
      <c r="O3385" s="156">
        <v>3.5074681341387102</v>
      </c>
      <c r="P3385" s="152" t="s">
        <v>20264</v>
      </c>
      <c r="Q3385" s="156">
        <v>11.6261990804957</v>
      </c>
      <c r="R3385" s="152" t="s">
        <v>20265</v>
      </c>
      <c r="S3385" s="156">
        <v>14.0291113894692</v>
      </c>
      <c r="T3385" s="152" t="s">
        <v>20266</v>
      </c>
      <c r="U3385" s="156">
        <v>35.029029999999999</v>
      </c>
      <c r="V3385" s="152" t="s">
        <v>157</v>
      </c>
      <c r="W3385" s="152" t="s">
        <v>166</v>
      </c>
      <c r="X3385" s="155">
        <v>1.4319706365</v>
      </c>
      <c r="Y3385" s="152" t="s">
        <v>159</v>
      </c>
      <c r="Z3385" s="154">
        <v>41382</v>
      </c>
      <c r="AA3385" s="153" t="s">
        <v>4326</v>
      </c>
      <c r="AB3385" s="152" t="s">
        <v>860</v>
      </c>
      <c r="AC3385" s="152" t="s">
        <v>266</v>
      </c>
      <c r="AD3385" s="152" t="s">
        <v>247</v>
      </c>
    </row>
    <row r="3386" spans="1:30">
      <c r="A3386" s="189" t="s">
        <v>2786</v>
      </c>
      <c r="B3386" s="189" t="s">
        <v>2787</v>
      </c>
      <c r="C3386" s="154">
        <v>43830</v>
      </c>
      <c r="D3386" s="155">
        <v>1.0355000000000001</v>
      </c>
      <c r="E3386" s="155">
        <v>1.0606</v>
      </c>
      <c r="F3386" s="156">
        <v>0.10634184068060699</v>
      </c>
      <c r="G3386" s="154">
        <v>43826</v>
      </c>
      <c r="H3386" s="155">
        <v>1.0344</v>
      </c>
      <c r="I3386" s="156">
        <v>3.5049563054715702</v>
      </c>
      <c r="J3386" s="152" t="s">
        <v>20267</v>
      </c>
      <c r="K3386" s="156">
        <v>0.30027121270826501</v>
      </c>
      <c r="L3386" s="156">
        <v>0.50470736678637995</v>
      </c>
      <c r="M3386" s="185">
        <v>1.04411602642389</v>
      </c>
      <c r="N3386" s="156">
        <v>2.3626038986547901</v>
      </c>
      <c r="O3386" s="156">
        <v>3.5049563054715702</v>
      </c>
      <c r="P3386" s="152" t="s">
        <v>20267</v>
      </c>
      <c r="Q3386" s="157">
        <v>0</v>
      </c>
      <c r="R3386" s="152"/>
      <c r="S3386" s="157">
        <v>0</v>
      </c>
      <c r="T3386" s="152"/>
      <c r="U3386" s="156">
        <v>6.1236317000000096</v>
      </c>
      <c r="V3386" s="152" t="s">
        <v>174</v>
      </c>
      <c r="W3386" s="152" t="s">
        <v>95</v>
      </c>
      <c r="X3386" s="155">
        <v>10.278205182100001</v>
      </c>
      <c r="Y3386" s="152" t="s">
        <v>159</v>
      </c>
      <c r="Z3386" s="154">
        <v>43370</v>
      </c>
      <c r="AA3386" s="153" t="s">
        <v>4326</v>
      </c>
      <c r="AB3386" s="152" t="s">
        <v>6107</v>
      </c>
      <c r="AC3386" s="152" t="s">
        <v>394</v>
      </c>
      <c r="AD3386" s="152" t="s">
        <v>483</v>
      </c>
    </row>
    <row r="3387" spans="1:30">
      <c r="A3387" s="189" t="s">
        <v>2535</v>
      </c>
      <c r="B3387" s="189" t="s">
        <v>2536</v>
      </c>
      <c r="C3387" s="154">
        <v>43830</v>
      </c>
      <c r="D3387" s="155">
        <v>1.0091000000000001</v>
      </c>
      <c r="E3387" s="155">
        <v>1.1160000000000001</v>
      </c>
      <c r="F3387" s="156">
        <v>3.9655001487076902E-2</v>
      </c>
      <c r="G3387" s="154">
        <v>43829</v>
      </c>
      <c r="H3387" s="155">
        <v>1.0086999999999999</v>
      </c>
      <c r="I3387" s="156">
        <v>3.5046140300712501</v>
      </c>
      <c r="J3387" s="152" t="s">
        <v>20268</v>
      </c>
      <c r="K3387" s="156">
        <v>9.91965082829145E-2</v>
      </c>
      <c r="L3387" s="156">
        <v>0.19859001092244299</v>
      </c>
      <c r="M3387" s="185">
        <v>0.64585182441669498</v>
      </c>
      <c r="N3387" s="156">
        <v>1.6066477723518</v>
      </c>
      <c r="O3387" s="156">
        <v>3.5046140300712501</v>
      </c>
      <c r="P3387" s="152" t="s">
        <v>20268</v>
      </c>
      <c r="Q3387" s="156">
        <v>8.8404749638689708</v>
      </c>
      <c r="R3387" s="152" t="s">
        <v>20269</v>
      </c>
      <c r="S3387" s="157">
        <v>0</v>
      </c>
      <c r="T3387" s="152"/>
      <c r="U3387" s="156">
        <v>12.0928462</v>
      </c>
      <c r="V3387" s="152" t="s">
        <v>163</v>
      </c>
      <c r="W3387" s="152" t="s">
        <v>95</v>
      </c>
      <c r="X3387" s="155">
        <v>21.016976121700001</v>
      </c>
      <c r="Y3387" s="152" t="s">
        <v>159</v>
      </c>
      <c r="Z3387" s="154">
        <v>42802</v>
      </c>
      <c r="AA3387" s="153" t="s">
        <v>4326</v>
      </c>
      <c r="AB3387" s="152" t="s">
        <v>1076</v>
      </c>
      <c r="AC3387" s="152" t="s">
        <v>215</v>
      </c>
      <c r="AD3387" s="152" t="s">
        <v>207</v>
      </c>
    </row>
    <row r="3388" spans="1:30">
      <c r="A3388" s="189" t="s">
        <v>20270</v>
      </c>
      <c r="B3388" s="189" t="s">
        <v>20271</v>
      </c>
      <c r="C3388" s="154">
        <v>43830</v>
      </c>
      <c r="D3388" s="155">
        <v>1.0159</v>
      </c>
      <c r="E3388" s="155">
        <v>1.0379</v>
      </c>
      <c r="F3388" s="156">
        <v>1.9690853598503599E-2</v>
      </c>
      <c r="G3388" s="154">
        <v>43829</v>
      </c>
      <c r="H3388" s="155">
        <v>1.0157</v>
      </c>
      <c r="I3388" s="156">
        <v>3.5015733499501702</v>
      </c>
      <c r="J3388" s="152" t="s">
        <v>20272</v>
      </c>
      <c r="K3388" s="156">
        <v>0.11826155513947199</v>
      </c>
      <c r="L3388" s="156">
        <v>0.27637942947391497</v>
      </c>
      <c r="M3388" s="185">
        <v>0.76190169151410403</v>
      </c>
      <c r="N3388" s="156">
        <v>1.5177763250537999</v>
      </c>
      <c r="O3388" s="156">
        <v>3.5015733499501702</v>
      </c>
      <c r="P3388" s="152" t="s">
        <v>20272</v>
      </c>
      <c r="Q3388" s="157">
        <v>0</v>
      </c>
      <c r="R3388" s="152"/>
      <c r="S3388" s="157">
        <v>0</v>
      </c>
      <c r="T3388" s="152"/>
      <c r="U3388" s="156">
        <v>3.8120780700000099</v>
      </c>
      <c r="V3388" s="152" t="s">
        <v>157</v>
      </c>
      <c r="W3388" s="152" t="s">
        <v>95</v>
      </c>
      <c r="X3388" s="155">
        <v>7.52147222E-2</v>
      </c>
      <c r="Y3388" s="152" t="s">
        <v>159</v>
      </c>
      <c r="Z3388" s="154">
        <v>43439</v>
      </c>
      <c r="AA3388" s="153" t="s">
        <v>4326</v>
      </c>
      <c r="AB3388" s="152" t="s">
        <v>1027</v>
      </c>
      <c r="AC3388" s="152" t="s">
        <v>167</v>
      </c>
      <c r="AD3388" s="152" t="s">
        <v>183</v>
      </c>
    </row>
    <row r="3389" spans="1:30">
      <c r="A3389" s="189" t="s">
        <v>20273</v>
      </c>
      <c r="B3389" s="189" t="s">
        <v>20274</v>
      </c>
      <c r="C3389" s="154">
        <v>43830</v>
      </c>
      <c r="D3389" s="155">
        <v>1.0828</v>
      </c>
      <c r="E3389" s="155">
        <v>1.1315</v>
      </c>
      <c r="F3389" s="156">
        <v>9.2361688371787008E-3</v>
      </c>
      <c r="G3389" s="154">
        <v>43829</v>
      </c>
      <c r="H3389" s="155">
        <v>1.0827</v>
      </c>
      <c r="I3389" s="156">
        <v>3.49837507168801</v>
      </c>
      <c r="J3389" s="152" t="s">
        <v>20275</v>
      </c>
      <c r="K3389" s="156">
        <v>0.15724724817317101</v>
      </c>
      <c r="L3389" s="156">
        <v>0.45458762408386499</v>
      </c>
      <c r="M3389" s="185">
        <v>0.92273278031504302</v>
      </c>
      <c r="N3389" s="156">
        <v>2.0642850410029299</v>
      </c>
      <c r="O3389" s="156">
        <v>3.49837507168801</v>
      </c>
      <c r="P3389" s="152" t="s">
        <v>20275</v>
      </c>
      <c r="Q3389" s="156">
        <v>8.3775397858072296</v>
      </c>
      <c r="R3389" s="152" t="s">
        <v>20276</v>
      </c>
      <c r="S3389" s="156">
        <v>8.8459991958182602</v>
      </c>
      <c r="T3389" s="152" t="s">
        <v>20277</v>
      </c>
      <c r="U3389" s="156">
        <v>13.39915356</v>
      </c>
      <c r="V3389" s="152" t="s">
        <v>242</v>
      </c>
      <c r="W3389" s="152" t="s">
        <v>186</v>
      </c>
      <c r="X3389" s="155">
        <v>5.8065909000000002E-3</v>
      </c>
      <c r="Y3389" s="152" t="s">
        <v>159</v>
      </c>
      <c r="Z3389" s="154">
        <v>42305</v>
      </c>
      <c r="AA3389" s="153" t="s">
        <v>4326</v>
      </c>
      <c r="AB3389" s="152" t="s">
        <v>576</v>
      </c>
      <c r="AC3389" s="152" t="s">
        <v>175</v>
      </c>
      <c r="AD3389" s="152" t="s">
        <v>170</v>
      </c>
    </row>
    <row r="3390" spans="1:30">
      <c r="A3390" s="189" t="s">
        <v>20278</v>
      </c>
      <c r="B3390" s="189" t="s">
        <v>20279</v>
      </c>
      <c r="C3390" s="154">
        <v>43830</v>
      </c>
      <c r="D3390" s="155">
        <v>1.0093000000000001</v>
      </c>
      <c r="E3390" s="155">
        <v>1.0357000000000001</v>
      </c>
      <c r="F3390" s="156">
        <v>1.98196412644948E-2</v>
      </c>
      <c r="G3390" s="154">
        <v>43829</v>
      </c>
      <c r="H3390" s="155">
        <v>1.0091000000000001</v>
      </c>
      <c r="I3390" s="156">
        <v>3.4974131768231902</v>
      </c>
      <c r="J3390" s="152" t="s">
        <v>20280</v>
      </c>
      <c r="K3390" s="156">
        <v>0.109105336242818</v>
      </c>
      <c r="L3390" s="156">
        <v>0.34678094638277202</v>
      </c>
      <c r="M3390" s="185">
        <v>0.77255536244193002</v>
      </c>
      <c r="N3390" s="156">
        <v>1.7159494670201201</v>
      </c>
      <c r="O3390" s="156">
        <v>3.4974131768231902</v>
      </c>
      <c r="P3390" s="152" t="s">
        <v>20280</v>
      </c>
      <c r="Q3390" s="157">
        <v>0</v>
      </c>
      <c r="R3390" s="152"/>
      <c r="S3390" s="157">
        <v>0</v>
      </c>
      <c r="T3390" s="152"/>
      <c r="U3390" s="156">
        <v>3.60091059000001</v>
      </c>
      <c r="V3390" s="152" t="s">
        <v>157</v>
      </c>
      <c r="W3390" s="152" t="s">
        <v>95</v>
      </c>
      <c r="X3390" s="155">
        <v>1.2549757444</v>
      </c>
      <c r="Y3390" s="152" t="s">
        <v>159</v>
      </c>
      <c r="Z3390" s="154">
        <v>43453</v>
      </c>
      <c r="AA3390" s="153" t="s">
        <v>4326</v>
      </c>
      <c r="AB3390" s="152" t="s">
        <v>1031</v>
      </c>
      <c r="AC3390" s="152" t="s">
        <v>196</v>
      </c>
      <c r="AD3390" s="152" t="s">
        <v>177</v>
      </c>
    </row>
    <row r="3391" spans="1:30">
      <c r="A3391" s="189" t="s">
        <v>20281</v>
      </c>
      <c r="B3391" s="189" t="s">
        <v>20282</v>
      </c>
      <c r="C3391" s="154">
        <v>43830</v>
      </c>
      <c r="D3391" s="155">
        <v>1.1367</v>
      </c>
      <c r="E3391" s="155">
        <v>1.1367</v>
      </c>
      <c r="F3391" s="156">
        <v>1.75978882534077E-2</v>
      </c>
      <c r="G3391" s="154">
        <v>43829</v>
      </c>
      <c r="H3391" s="155">
        <v>1.1365000000000001</v>
      </c>
      <c r="I3391" s="156">
        <v>3.4963124829281602</v>
      </c>
      <c r="J3391" s="152" t="s">
        <v>20283</v>
      </c>
      <c r="K3391" s="156">
        <v>0.14095674389922</v>
      </c>
      <c r="L3391" s="156">
        <v>0.29115934356803302</v>
      </c>
      <c r="M3391" s="185">
        <v>0.66418703506908106</v>
      </c>
      <c r="N3391" s="156">
        <v>1.8457127497535999</v>
      </c>
      <c r="O3391" s="156">
        <v>3.4963124829281602</v>
      </c>
      <c r="P3391" s="152" t="s">
        <v>20283</v>
      </c>
      <c r="Q3391" s="156">
        <v>-2.7464065708418901</v>
      </c>
      <c r="R3391" s="152" t="s">
        <v>20284</v>
      </c>
      <c r="S3391" s="157">
        <v>0</v>
      </c>
      <c r="T3391" s="152"/>
      <c r="U3391" s="156">
        <v>13.67</v>
      </c>
      <c r="V3391" s="152" t="s">
        <v>157</v>
      </c>
      <c r="W3391" s="152" t="s">
        <v>95</v>
      </c>
      <c r="X3391" s="155">
        <v>0.37667913689999999</v>
      </c>
      <c r="Y3391" s="152" t="s">
        <v>159</v>
      </c>
      <c r="Z3391" s="154">
        <v>42892</v>
      </c>
      <c r="AA3391" s="153" t="s">
        <v>4326</v>
      </c>
      <c r="AB3391" s="152" t="s">
        <v>19961</v>
      </c>
      <c r="AC3391" s="152" t="s">
        <v>270</v>
      </c>
      <c r="AD3391" s="152" t="s">
        <v>247</v>
      </c>
    </row>
    <row r="3392" spans="1:30">
      <c r="A3392" s="189" t="s">
        <v>2709</v>
      </c>
      <c r="B3392" s="189" t="s">
        <v>2710</v>
      </c>
      <c r="C3392" s="154">
        <v>43830</v>
      </c>
      <c r="D3392" s="155">
        <v>1.0660000000000001</v>
      </c>
      <c r="E3392" s="155">
        <v>1.405</v>
      </c>
      <c r="F3392" s="156">
        <v>0</v>
      </c>
      <c r="G3392" s="154">
        <v>43826</v>
      </c>
      <c r="H3392" s="155">
        <v>1.0660000000000001</v>
      </c>
      <c r="I3392" s="156">
        <v>3.4951803959478398</v>
      </c>
      <c r="J3392" s="152" t="s">
        <v>20285</v>
      </c>
      <c r="K3392" s="156">
        <v>0.28222013170274601</v>
      </c>
      <c r="L3392" s="156">
        <v>0.37664783427496101</v>
      </c>
      <c r="M3392" s="185">
        <v>0.75617721474168997</v>
      </c>
      <c r="N3392" s="156">
        <v>1.42724594975902</v>
      </c>
      <c r="O3392" s="156">
        <v>3.4951803959478398</v>
      </c>
      <c r="P3392" s="152" t="s">
        <v>20285</v>
      </c>
      <c r="Q3392" s="156">
        <v>8.7954996417003404</v>
      </c>
      <c r="R3392" s="152" t="s">
        <v>20286</v>
      </c>
      <c r="S3392" s="156">
        <v>10.3201612983408</v>
      </c>
      <c r="T3392" s="152" t="s">
        <v>20287</v>
      </c>
      <c r="U3392" s="156">
        <v>47.274402600000002</v>
      </c>
      <c r="V3392" s="152" t="s">
        <v>174</v>
      </c>
      <c r="W3392" s="152" t="s">
        <v>166</v>
      </c>
      <c r="X3392" s="155">
        <v>1.4570366383</v>
      </c>
      <c r="Y3392" s="152" t="s">
        <v>159</v>
      </c>
      <c r="Z3392" s="154">
        <v>41170</v>
      </c>
      <c r="AA3392" s="153" t="s">
        <v>4326</v>
      </c>
      <c r="AB3392" s="152" t="s">
        <v>1771</v>
      </c>
      <c r="AC3392" s="152" t="s">
        <v>194</v>
      </c>
      <c r="AD3392" s="152" t="s">
        <v>207</v>
      </c>
    </row>
    <row r="3393" spans="1:30">
      <c r="A3393" s="189" t="s">
        <v>20288</v>
      </c>
      <c r="B3393" s="189" t="s">
        <v>20289</v>
      </c>
      <c r="C3393" s="154">
        <v>43830</v>
      </c>
      <c r="D3393" s="155">
        <v>1.0840000000000001</v>
      </c>
      <c r="E3393" s="155">
        <v>1.2070000000000001</v>
      </c>
      <c r="F3393" s="156">
        <v>0</v>
      </c>
      <c r="G3393" s="154">
        <v>43829</v>
      </c>
      <c r="H3393" s="155">
        <v>1.0840000000000001</v>
      </c>
      <c r="I3393" s="156">
        <v>3.49319247935281</v>
      </c>
      <c r="J3393" s="152" t="s">
        <v>20290</v>
      </c>
      <c r="K3393" s="156">
        <v>9.2336103416436902E-2</v>
      </c>
      <c r="L3393" s="156">
        <v>0.46339202965709497</v>
      </c>
      <c r="M3393" s="185">
        <v>0.93111763811077197</v>
      </c>
      <c r="N3393" s="156">
        <v>1.7840566604046799</v>
      </c>
      <c r="O3393" s="156">
        <v>3.49319247935281</v>
      </c>
      <c r="P3393" s="152" t="s">
        <v>20290</v>
      </c>
      <c r="Q3393" s="156">
        <v>8.8042426134648704</v>
      </c>
      <c r="R3393" s="152" t="s">
        <v>20291</v>
      </c>
      <c r="S3393" s="156">
        <v>10.963873137928701</v>
      </c>
      <c r="T3393" s="152" t="s">
        <v>20292</v>
      </c>
      <c r="U3393" s="156">
        <v>21.298624400000001</v>
      </c>
      <c r="V3393" s="152" t="s">
        <v>163</v>
      </c>
      <c r="W3393" s="152" t="s">
        <v>189</v>
      </c>
      <c r="X3393" s="155">
        <v>2.4161550399999999E-2</v>
      </c>
      <c r="Y3393" s="152" t="s">
        <v>159</v>
      </c>
      <c r="Z3393" s="154">
        <v>41402</v>
      </c>
      <c r="AA3393" s="153" t="s">
        <v>4326</v>
      </c>
      <c r="AB3393" s="152" t="s">
        <v>592</v>
      </c>
      <c r="AC3393" s="152" t="s">
        <v>261</v>
      </c>
      <c r="AD3393" s="152" t="s">
        <v>173</v>
      </c>
    </row>
    <row r="3394" spans="1:30">
      <c r="A3394" s="189" t="s">
        <v>2840</v>
      </c>
      <c r="B3394" s="189" t="s">
        <v>2841</v>
      </c>
      <c r="C3394" s="154">
        <v>43830</v>
      </c>
      <c r="D3394" s="155">
        <v>1.0384</v>
      </c>
      <c r="E3394" s="155">
        <v>1.1011</v>
      </c>
      <c r="F3394" s="156">
        <v>2.8898950004823901E-2</v>
      </c>
      <c r="G3394" s="154">
        <v>43829</v>
      </c>
      <c r="H3394" s="155">
        <v>1.0381</v>
      </c>
      <c r="I3394" s="156">
        <v>3.48887326495253</v>
      </c>
      <c r="J3394" s="152" t="s">
        <v>20293</v>
      </c>
      <c r="K3394" s="156">
        <v>0.154320987654334</v>
      </c>
      <c r="L3394" s="156">
        <v>0.56168894053846297</v>
      </c>
      <c r="M3394" s="185">
        <v>1.0805222582994201</v>
      </c>
      <c r="N3394" s="156">
        <v>2.1444230926136298</v>
      </c>
      <c r="O3394" s="156">
        <v>3.48887326495253</v>
      </c>
      <c r="P3394" s="152" t="s">
        <v>20293</v>
      </c>
      <c r="Q3394" s="156">
        <v>9.8989704271631993</v>
      </c>
      <c r="R3394" s="152" t="s">
        <v>20294</v>
      </c>
      <c r="S3394" s="157">
        <v>0</v>
      </c>
      <c r="T3394" s="152"/>
      <c r="U3394" s="156">
        <v>10.371536000000001</v>
      </c>
      <c r="V3394" s="152" t="s">
        <v>157</v>
      </c>
      <c r="W3394" s="152" t="s">
        <v>95</v>
      </c>
      <c r="X3394" s="155">
        <v>21.875691691</v>
      </c>
      <c r="Y3394" s="152" t="s">
        <v>159</v>
      </c>
      <c r="Z3394" s="154">
        <v>43066</v>
      </c>
      <c r="AA3394" s="153" t="s">
        <v>4326</v>
      </c>
      <c r="AB3394" s="152" t="s">
        <v>259</v>
      </c>
      <c r="AC3394" s="152" t="s">
        <v>210</v>
      </c>
      <c r="AD3394" s="152" t="s">
        <v>207</v>
      </c>
    </row>
    <row r="3395" spans="1:30">
      <c r="A3395" s="189" t="s">
        <v>20295</v>
      </c>
      <c r="B3395" s="189" t="s">
        <v>20296</v>
      </c>
      <c r="C3395" s="154">
        <v>43830</v>
      </c>
      <c r="D3395" s="155">
        <v>1.0384</v>
      </c>
      <c r="E3395" s="155">
        <v>1.0384</v>
      </c>
      <c r="F3395" s="156">
        <v>2.8898950004813299E-2</v>
      </c>
      <c r="G3395" s="154">
        <v>43829</v>
      </c>
      <c r="H3395" s="155">
        <v>1.0381</v>
      </c>
      <c r="I3395" s="156">
        <v>3.4881403229021202</v>
      </c>
      <c r="J3395" s="152" t="s">
        <v>20297</v>
      </c>
      <c r="K3395" s="156">
        <v>0.13500482160077801</v>
      </c>
      <c r="L3395" s="156">
        <v>0.551951195894261</v>
      </c>
      <c r="M3395" s="185">
        <v>0.83511361429403197</v>
      </c>
      <c r="N3395" s="156">
        <v>1.81390332385528</v>
      </c>
      <c r="O3395" s="156">
        <v>3.4881403229021202</v>
      </c>
      <c r="P3395" s="152" t="s">
        <v>20297</v>
      </c>
      <c r="Q3395" s="157">
        <v>0</v>
      </c>
      <c r="R3395" s="152"/>
      <c r="S3395" s="157">
        <v>0</v>
      </c>
      <c r="T3395" s="152"/>
      <c r="U3395" s="156">
        <v>3.84</v>
      </c>
      <c r="V3395" s="152" t="s">
        <v>157</v>
      </c>
      <c r="W3395" s="152" t="s">
        <v>95</v>
      </c>
      <c r="X3395" s="155">
        <v>5.7441500000000002E-5</v>
      </c>
      <c r="Y3395" s="152" t="s">
        <v>159</v>
      </c>
      <c r="Z3395" s="154">
        <v>43412</v>
      </c>
      <c r="AA3395" s="153" t="s">
        <v>4326</v>
      </c>
      <c r="AB3395" s="152" t="s">
        <v>6371</v>
      </c>
      <c r="AC3395" s="152" t="s">
        <v>464</v>
      </c>
      <c r="AD3395" s="152" t="s">
        <v>241</v>
      </c>
    </row>
    <row r="3396" spans="1:30">
      <c r="A3396" s="189" t="s">
        <v>2806</v>
      </c>
      <c r="B3396" s="189" t="s">
        <v>2807</v>
      </c>
      <c r="C3396" s="154">
        <v>43830</v>
      </c>
      <c r="D3396" s="155">
        <v>1.0170999999999999</v>
      </c>
      <c r="E3396" s="155">
        <v>1.0446</v>
      </c>
      <c r="F3396" s="156">
        <v>9.8328416912464994E-3</v>
      </c>
      <c r="G3396" s="154">
        <v>43829</v>
      </c>
      <c r="H3396" s="155">
        <v>1.0169999999999999</v>
      </c>
      <c r="I3396" s="156">
        <v>3.4879609031491299</v>
      </c>
      <c r="J3396" s="152" t="s">
        <v>20298</v>
      </c>
      <c r="K3396" s="156">
        <v>0.187155240346708</v>
      </c>
      <c r="L3396" s="156">
        <v>0.52339267887452201</v>
      </c>
      <c r="M3396" s="185">
        <v>1.0276886978973101</v>
      </c>
      <c r="N3396" s="156">
        <v>2.0971201142478</v>
      </c>
      <c r="O3396" s="156">
        <v>3.4879609031491299</v>
      </c>
      <c r="P3396" s="152" t="s">
        <v>20298</v>
      </c>
      <c r="Q3396" s="157">
        <v>0</v>
      </c>
      <c r="R3396" s="152"/>
      <c r="S3396" s="157">
        <v>0</v>
      </c>
      <c r="T3396" s="152"/>
      <c r="U3396" s="156">
        <v>4.5021429199999998</v>
      </c>
      <c r="V3396" s="152" t="s">
        <v>157</v>
      </c>
      <c r="W3396" s="152" t="s">
        <v>95</v>
      </c>
      <c r="X3396" s="155">
        <v>1.7252642398</v>
      </c>
      <c r="Y3396" s="152" t="s">
        <v>159</v>
      </c>
      <c r="Z3396" s="154">
        <v>43433</v>
      </c>
      <c r="AA3396" s="153" t="s">
        <v>4326</v>
      </c>
      <c r="AB3396" s="152" t="s">
        <v>6116</v>
      </c>
      <c r="AC3396" s="152" t="s">
        <v>511</v>
      </c>
      <c r="AD3396" s="152" t="s">
        <v>221</v>
      </c>
    </row>
    <row r="3397" spans="1:30">
      <c r="A3397" s="189" t="s">
        <v>20299</v>
      </c>
      <c r="B3397" s="189" t="s">
        <v>20300</v>
      </c>
      <c r="C3397" s="154">
        <v>43830</v>
      </c>
      <c r="D3397" s="155">
        <v>1.0116000000000001</v>
      </c>
      <c r="E3397" s="155">
        <v>1.1175999999999999</v>
      </c>
      <c r="F3397" s="156">
        <v>3.9556962025311997E-2</v>
      </c>
      <c r="G3397" s="154">
        <v>43829</v>
      </c>
      <c r="H3397" s="155">
        <v>1.0112000000000001</v>
      </c>
      <c r="I3397" s="156">
        <v>3.4873479428952199</v>
      </c>
      <c r="J3397" s="152" t="s">
        <v>20301</v>
      </c>
      <c r="K3397" s="156">
        <v>0.15841584158416</v>
      </c>
      <c r="L3397" s="156">
        <v>0.546665341417367</v>
      </c>
      <c r="M3397" s="185">
        <v>1.01860677082988</v>
      </c>
      <c r="N3397" s="156">
        <v>1.93454329067742</v>
      </c>
      <c r="O3397" s="156">
        <v>3.4873479428952199</v>
      </c>
      <c r="P3397" s="152" t="s">
        <v>20301</v>
      </c>
      <c r="Q3397" s="156">
        <v>11.2465242418236</v>
      </c>
      <c r="R3397" s="152" t="s">
        <v>20302</v>
      </c>
      <c r="S3397" s="156">
        <v>11.611557084617701</v>
      </c>
      <c r="T3397" s="152" t="s">
        <v>20303</v>
      </c>
      <c r="U3397" s="156">
        <v>12.24774296</v>
      </c>
      <c r="V3397" s="152" t="s">
        <v>157</v>
      </c>
      <c r="W3397" s="152" t="s">
        <v>95</v>
      </c>
      <c r="X3397" s="155">
        <v>3.1022336E-3</v>
      </c>
      <c r="Y3397" s="152" t="s">
        <v>159</v>
      </c>
      <c r="Z3397" s="154">
        <v>42699</v>
      </c>
      <c r="AA3397" s="153" t="s">
        <v>4326</v>
      </c>
      <c r="AB3397" s="152" t="s">
        <v>1044</v>
      </c>
      <c r="AC3397" s="152" t="s">
        <v>314</v>
      </c>
      <c r="AD3397" s="152" t="s">
        <v>207</v>
      </c>
    </row>
    <row r="3398" spans="1:30">
      <c r="A3398" s="189" t="s">
        <v>2870</v>
      </c>
      <c r="B3398" s="189" t="s">
        <v>2871</v>
      </c>
      <c r="C3398" s="154">
        <v>43830</v>
      </c>
      <c r="D3398" s="155">
        <v>1.0365</v>
      </c>
      <c r="E3398" s="155">
        <v>1.0365</v>
      </c>
      <c r="F3398" s="156">
        <v>5.7920648711259203E-2</v>
      </c>
      <c r="G3398" s="154">
        <v>43826</v>
      </c>
      <c r="H3398" s="155">
        <v>1.0359</v>
      </c>
      <c r="I3398" s="156">
        <v>3.4844249201277901</v>
      </c>
      <c r="J3398" s="152" t="s">
        <v>20304</v>
      </c>
      <c r="K3398" s="156">
        <v>0.25147499758196501</v>
      </c>
      <c r="L3398" s="156">
        <v>0.63106796116504404</v>
      </c>
      <c r="M3398" s="185">
        <v>1.15155655313751</v>
      </c>
      <c r="N3398" s="156">
        <v>1.9675356615838699</v>
      </c>
      <c r="O3398" s="156">
        <v>3.4844249201277901</v>
      </c>
      <c r="P3398" s="152" t="s">
        <v>20304</v>
      </c>
      <c r="Q3398" s="157">
        <v>0</v>
      </c>
      <c r="R3398" s="152"/>
      <c r="S3398" s="157">
        <v>0</v>
      </c>
      <c r="T3398" s="152"/>
      <c r="U3398" s="156">
        <v>3.65</v>
      </c>
      <c r="V3398" s="152" t="s">
        <v>174</v>
      </c>
      <c r="W3398" s="152" t="s">
        <v>95</v>
      </c>
      <c r="X3398" s="155">
        <v>20.524519790700001</v>
      </c>
      <c r="Y3398" s="152" t="s">
        <v>159</v>
      </c>
      <c r="Z3398" s="154">
        <v>43453</v>
      </c>
      <c r="AA3398" s="153" t="s">
        <v>4326</v>
      </c>
      <c r="AB3398" s="152" t="s">
        <v>1376</v>
      </c>
      <c r="AC3398" s="152" t="s">
        <v>195</v>
      </c>
      <c r="AD3398" s="152" t="s">
        <v>170</v>
      </c>
    </row>
    <row r="3399" spans="1:30">
      <c r="A3399" s="189" t="s">
        <v>20305</v>
      </c>
      <c r="B3399" s="189" t="s">
        <v>20306</v>
      </c>
      <c r="C3399" s="154">
        <v>43830</v>
      </c>
      <c r="D3399" s="155">
        <v>1.0347999999999999</v>
      </c>
      <c r="E3399" s="155">
        <v>1.0988</v>
      </c>
      <c r="F3399" s="156">
        <v>1.9331142470519001E-2</v>
      </c>
      <c r="G3399" s="154">
        <v>43829</v>
      </c>
      <c r="H3399" s="155">
        <v>1.0346</v>
      </c>
      <c r="I3399" s="156">
        <v>3.4831305523455698</v>
      </c>
      <c r="J3399" s="152" t="s">
        <v>20307</v>
      </c>
      <c r="K3399" s="156">
        <v>0.11609907120740399</v>
      </c>
      <c r="L3399" s="156">
        <v>0.33795979514778401</v>
      </c>
      <c r="M3399" s="185">
        <v>0.74274457060911603</v>
      </c>
      <c r="N3399" s="156">
        <v>1.6704840756699699</v>
      </c>
      <c r="O3399" s="156">
        <v>3.4831305523455698</v>
      </c>
      <c r="P3399" s="152" t="s">
        <v>20307</v>
      </c>
      <c r="Q3399" s="156">
        <v>9.4694092283213802</v>
      </c>
      <c r="R3399" s="152" t="s">
        <v>20308</v>
      </c>
      <c r="S3399" s="157">
        <v>0</v>
      </c>
      <c r="T3399" s="152"/>
      <c r="U3399" s="156">
        <v>10.08243792</v>
      </c>
      <c r="V3399" s="152" t="s">
        <v>157</v>
      </c>
      <c r="W3399" s="152" t="s">
        <v>95</v>
      </c>
      <c r="X3399" s="155">
        <v>30.759735428999999</v>
      </c>
      <c r="Y3399" s="152" t="s">
        <v>159</v>
      </c>
      <c r="Z3399" s="154">
        <v>42901</v>
      </c>
      <c r="AA3399" s="153" t="s">
        <v>4326</v>
      </c>
      <c r="AB3399" s="152" t="s">
        <v>6471</v>
      </c>
      <c r="AC3399" s="152" t="s">
        <v>176</v>
      </c>
      <c r="AD3399" s="152" t="s">
        <v>162</v>
      </c>
    </row>
    <row r="3400" spans="1:30">
      <c r="A3400" s="189" t="s">
        <v>20309</v>
      </c>
      <c r="B3400" s="189" t="s">
        <v>20310</v>
      </c>
      <c r="C3400" s="154">
        <v>43830</v>
      </c>
      <c r="D3400" s="155">
        <v>1.0489999999999999</v>
      </c>
      <c r="E3400" s="155">
        <v>1.1180000000000001</v>
      </c>
      <c r="F3400" s="156">
        <v>0</v>
      </c>
      <c r="G3400" s="154">
        <v>43829</v>
      </c>
      <c r="H3400" s="155">
        <v>1.0489999999999999</v>
      </c>
      <c r="I3400" s="156">
        <v>3.4824661335904801</v>
      </c>
      <c r="J3400" s="152" t="s">
        <v>20311</v>
      </c>
      <c r="K3400" s="156">
        <v>9.5419847328221397E-2</v>
      </c>
      <c r="L3400" s="156">
        <v>0.381737009730854</v>
      </c>
      <c r="M3400" s="185">
        <v>0.76301064155035503</v>
      </c>
      <c r="N3400" s="156">
        <v>1.81770508375799</v>
      </c>
      <c r="O3400" s="156">
        <v>3.4824661335904801</v>
      </c>
      <c r="P3400" s="152" t="s">
        <v>20311</v>
      </c>
      <c r="Q3400" s="157">
        <v>0</v>
      </c>
      <c r="R3400" s="152"/>
      <c r="S3400" s="157">
        <v>0</v>
      </c>
      <c r="T3400" s="152"/>
      <c r="U3400" s="156">
        <v>6.7827000000000002</v>
      </c>
      <c r="V3400" s="152" t="s">
        <v>163</v>
      </c>
      <c r="W3400" s="152" t="s">
        <v>95</v>
      </c>
      <c r="X3400" s="155">
        <v>1.0688235468</v>
      </c>
      <c r="Y3400" s="152" t="s">
        <v>159</v>
      </c>
      <c r="Z3400" s="154">
        <v>43237</v>
      </c>
      <c r="AA3400" s="153" t="s">
        <v>4326</v>
      </c>
      <c r="AB3400" s="152" t="s">
        <v>2140</v>
      </c>
      <c r="AC3400" s="152" t="s">
        <v>228</v>
      </c>
      <c r="AD3400" s="152" t="s">
        <v>162</v>
      </c>
    </row>
    <row r="3401" spans="1:30">
      <c r="A3401" s="189" t="s">
        <v>1038</v>
      </c>
      <c r="B3401" s="189" t="s">
        <v>1039</v>
      </c>
      <c r="C3401" s="154">
        <v>43830</v>
      </c>
      <c r="D3401" s="155">
        <v>1.0685</v>
      </c>
      <c r="E3401" s="155">
        <v>1.1333</v>
      </c>
      <c r="F3401" s="156">
        <v>1.8721332958922199E-2</v>
      </c>
      <c r="G3401" s="154">
        <v>43829</v>
      </c>
      <c r="H3401" s="155">
        <v>1.0683</v>
      </c>
      <c r="I3401" s="156">
        <v>3.4798409145125699</v>
      </c>
      <c r="J3401" s="152" t="s">
        <v>1043</v>
      </c>
      <c r="K3401" s="156">
        <v>9.3676814988309501E-2</v>
      </c>
      <c r="L3401" s="156">
        <v>0.30980097634249298</v>
      </c>
      <c r="M3401" s="185">
        <v>0.79150404071676395</v>
      </c>
      <c r="N3401" s="156">
        <v>1.6190406757807001</v>
      </c>
      <c r="O3401" s="156">
        <v>3.4798409145125699</v>
      </c>
      <c r="P3401" s="152" t="s">
        <v>1043</v>
      </c>
      <c r="Q3401" s="156">
        <v>8.9207145214114991</v>
      </c>
      <c r="R3401" s="152" t="s">
        <v>6481</v>
      </c>
      <c r="S3401" s="156">
        <v>13.074809095427501</v>
      </c>
      <c r="T3401" s="152" t="s">
        <v>1040</v>
      </c>
      <c r="U3401" s="156">
        <v>13.75325795</v>
      </c>
      <c r="V3401" s="152" t="s">
        <v>163</v>
      </c>
      <c r="W3401" s="152" t="s">
        <v>95</v>
      </c>
      <c r="X3401" s="155">
        <v>55.3186908112</v>
      </c>
      <c r="Y3401" s="152" t="s">
        <v>159</v>
      </c>
      <c r="Z3401" s="154">
        <v>42538</v>
      </c>
      <c r="AA3401" s="153" t="s">
        <v>4326</v>
      </c>
      <c r="AB3401" s="152" t="s">
        <v>984</v>
      </c>
      <c r="AC3401" s="152" t="s">
        <v>261</v>
      </c>
      <c r="AD3401" s="152" t="s">
        <v>229</v>
      </c>
    </row>
    <row r="3402" spans="1:30">
      <c r="A3402" s="189" t="s">
        <v>20312</v>
      </c>
      <c r="B3402" s="189" t="s">
        <v>20313</v>
      </c>
      <c r="C3402" s="154">
        <v>43830</v>
      </c>
      <c r="D3402" s="155">
        <v>1.0299</v>
      </c>
      <c r="E3402" s="155">
        <v>1.1004</v>
      </c>
      <c r="F3402" s="156">
        <v>2.9137529137529299E-2</v>
      </c>
      <c r="G3402" s="154">
        <v>43829</v>
      </c>
      <c r="H3402" s="155">
        <v>1.0296000000000001</v>
      </c>
      <c r="I3402" s="156">
        <v>3.47851794155565</v>
      </c>
      <c r="J3402" s="152" t="s">
        <v>20314</v>
      </c>
      <c r="K3402" s="156">
        <v>0.28997581995242799</v>
      </c>
      <c r="L3402" s="156">
        <v>0.90280496414808697</v>
      </c>
      <c r="M3402" s="185">
        <v>1.4538752667453201</v>
      </c>
      <c r="N3402" s="156">
        <v>1.8811122304579999</v>
      </c>
      <c r="O3402" s="156">
        <v>3.47851794155565</v>
      </c>
      <c r="P3402" s="152" t="s">
        <v>20314</v>
      </c>
      <c r="Q3402" s="156">
        <v>8.1851746285946501</v>
      </c>
      <c r="R3402" s="152" t="s">
        <v>20315</v>
      </c>
      <c r="S3402" s="157">
        <v>0</v>
      </c>
      <c r="T3402" s="152"/>
      <c r="U3402" s="156">
        <v>10.240701980000001</v>
      </c>
      <c r="V3402" s="152" t="s">
        <v>174</v>
      </c>
      <c r="W3402" s="152" t="s">
        <v>95</v>
      </c>
      <c r="X3402" s="155">
        <v>0.1025397509</v>
      </c>
      <c r="Y3402" s="152" t="s">
        <v>159</v>
      </c>
      <c r="Z3402" s="154">
        <v>42878</v>
      </c>
      <c r="AA3402" s="153" t="s">
        <v>4326</v>
      </c>
      <c r="AB3402" s="152" t="s">
        <v>1049</v>
      </c>
      <c r="AC3402" s="152" t="s">
        <v>211</v>
      </c>
      <c r="AD3402" s="152" t="s">
        <v>338</v>
      </c>
    </row>
    <row r="3403" spans="1:30">
      <c r="A3403" s="189" t="s">
        <v>2813</v>
      </c>
      <c r="B3403" s="189" t="s">
        <v>2814</v>
      </c>
      <c r="C3403" s="154">
        <v>43830</v>
      </c>
      <c r="D3403" s="155">
        <v>1.119</v>
      </c>
      <c r="E3403" s="155">
        <v>1.119</v>
      </c>
      <c r="F3403" s="156">
        <v>-8.9357519435250606E-3</v>
      </c>
      <c r="G3403" s="154">
        <v>43829</v>
      </c>
      <c r="H3403" s="155">
        <v>1.1191</v>
      </c>
      <c r="I3403" s="156">
        <v>3.4769742925837002</v>
      </c>
      <c r="J3403" s="152" t="s">
        <v>20316</v>
      </c>
      <c r="K3403" s="156">
        <v>8.9445438282637693E-2</v>
      </c>
      <c r="L3403" s="156">
        <v>0.52102048149479196</v>
      </c>
      <c r="M3403" s="185">
        <v>1.19370591427022</v>
      </c>
      <c r="N3403" s="156">
        <v>2.2291247944454602</v>
      </c>
      <c r="O3403" s="156">
        <v>3.4769742925837002</v>
      </c>
      <c r="P3403" s="152" t="s">
        <v>20316</v>
      </c>
      <c r="Q3403" s="156">
        <v>9.4911937377690805</v>
      </c>
      <c r="R3403" s="152" t="s">
        <v>20317</v>
      </c>
      <c r="S3403" s="156">
        <v>12.462311557788899</v>
      </c>
      <c r="T3403" s="152" t="s">
        <v>20318</v>
      </c>
      <c r="U3403" s="156">
        <v>11.9</v>
      </c>
      <c r="V3403" s="152" t="s">
        <v>157</v>
      </c>
      <c r="W3403" s="152" t="s">
        <v>166</v>
      </c>
      <c r="X3403" s="155">
        <v>10.1499806947</v>
      </c>
      <c r="Y3403" s="152" t="s">
        <v>159</v>
      </c>
      <c r="Z3403" s="154">
        <v>42599</v>
      </c>
      <c r="AA3403" s="153" t="s">
        <v>4326</v>
      </c>
      <c r="AB3403" s="152" t="s">
        <v>1450</v>
      </c>
      <c r="AC3403" s="152" t="s">
        <v>570</v>
      </c>
      <c r="AD3403" s="152" t="s">
        <v>170</v>
      </c>
    </row>
    <row r="3404" spans="1:30">
      <c r="A3404" s="189" t="s">
        <v>20319</v>
      </c>
      <c r="B3404" s="189" t="s">
        <v>20320</v>
      </c>
      <c r="C3404" s="154">
        <v>43830</v>
      </c>
      <c r="D3404" s="155">
        <v>1.1551</v>
      </c>
      <c r="E3404" s="155">
        <v>1.1551</v>
      </c>
      <c r="F3404" s="156">
        <v>1.73175166681079E-2</v>
      </c>
      <c r="G3404" s="154">
        <v>43829</v>
      </c>
      <c r="H3404" s="155">
        <v>1.1549</v>
      </c>
      <c r="I3404" s="156">
        <v>3.4757681626802799</v>
      </c>
      <c r="J3404" s="152" t="s">
        <v>20321</v>
      </c>
      <c r="K3404" s="156">
        <v>0.112671173513614</v>
      </c>
      <c r="L3404" s="156">
        <v>0.32134792426611403</v>
      </c>
      <c r="M3404" s="185">
        <v>0.71497079082744697</v>
      </c>
      <c r="N3404" s="156">
        <v>1.70819758739104</v>
      </c>
      <c r="O3404" s="156">
        <v>3.4757681626802799</v>
      </c>
      <c r="P3404" s="152" t="s">
        <v>20321</v>
      </c>
      <c r="Q3404" s="156">
        <v>12.6706984003121</v>
      </c>
      <c r="R3404" s="152" t="s">
        <v>20322</v>
      </c>
      <c r="S3404" s="156">
        <v>15.4407355586648</v>
      </c>
      <c r="T3404" s="152" t="s">
        <v>20323</v>
      </c>
      <c r="U3404" s="156">
        <v>15.51</v>
      </c>
      <c r="V3404" s="152" t="s">
        <v>163</v>
      </c>
      <c r="W3404" s="152" t="s">
        <v>166</v>
      </c>
      <c r="X3404" s="155">
        <v>1.4403226252000001</v>
      </c>
      <c r="Y3404" s="152" t="s">
        <v>159</v>
      </c>
      <c r="Z3404" s="154">
        <v>42627</v>
      </c>
      <c r="AA3404" s="153" t="s">
        <v>4326</v>
      </c>
      <c r="AB3404" s="152" t="s">
        <v>2176</v>
      </c>
      <c r="AC3404" s="152" t="s">
        <v>240</v>
      </c>
      <c r="AD3404" s="152" t="s">
        <v>256</v>
      </c>
    </row>
    <row r="3405" spans="1:30">
      <c r="A3405" s="189" t="s">
        <v>20324</v>
      </c>
      <c r="B3405" s="189" t="s">
        <v>20325</v>
      </c>
      <c r="C3405" s="154">
        <v>43830</v>
      </c>
      <c r="D3405" s="155">
        <v>1.0206</v>
      </c>
      <c r="E3405" s="155">
        <v>1.0406</v>
      </c>
      <c r="F3405" s="156">
        <v>3.9207998431668098E-2</v>
      </c>
      <c r="G3405" s="154">
        <v>43829</v>
      </c>
      <c r="H3405" s="155">
        <v>1.0202</v>
      </c>
      <c r="I3405" s="156">
        <v>3.4746161331977299</v>
      </c>
      <c r="J3405" s="152" t="s">
        <v>20326</v>
      </c>
      <c r="K3405" s="156">
        <v>0.12753850681839299</v>
      </c>
      <c r="L3405" s="156">
        <v>0.54181854004531704</v>
      </c>
      <c r="M3405" s="185">
        <v>0.95953704406699702</v>
      </c>
      <c r="N3405" s="156">
        <v>1.7141678272347201</v>
      </c>
      <c r="O3405" s="156">
        <v>3.4746161331977299</v>
      </c>
      <c r="P3405" s="152" t="s">
        <v>20326</v>
      </c>
      <c r="Q3405" s="157">
        <v>0</v>
      </c>
      <c r="R3405" s="152"/>
      <c r="S3405" s="157">
        <v>0</v>
      </c>
      <c r="T3405" s="152"/>
      <c r="U3405" s="156">
        <v>4.1064050600000002</v>
      </c>
      <c r="V3405" s="152" t="s">
        <v>157</v>
      </c>
      <c r="W3405" s="152" t="s">
        <v>95</v>
      </c>
      <c r="X3405" s="155">
        <v>3.1251899999999998E-5</v>
      </c>
      <c r="Y3405" s="152" t="s">
        <v>159</v>
      </c>
      <c r="Z3405" s="154">
        <v>43385</v>
      </c>
      <c r="AA3405" s="153" t="s">
        <v>4326</v>
      </c>
      <c r="AB3405" s="152" t="s">
        <v>1758</v>
      </c>
      <c r="AC3405" s="152" t="s">
        <v>347</v>
      </c>
      <c r="AD3405" s="152" t="s">
        <v>2734</v>
      </c>
    </row>
    <row r="3406" spans="1:30">
      <c r="A3406" s="189" t="s">
        <v>2850</v>
      </c>
      <c r="B3406" s="189" t="s">
        <v>2851</v>
      </c>
      <c r="C3406" s="154">
        <v>43830</v>
      </c>
      <c r="D3406" s="155">
        <v>1.0309999999999999</v>
      </c>
      <c r="E3406" s="155">
        <v>1.159</v>
      </c>
      <c r="F3406" s="156">
        <v>0</v>
      </c>
      <c r="G3406" s="154">
        <v>43829</v>
      </c>
      <c r="H3406" s="155">
        <v>1.0309999999999999</v>
      </c>
      <c r="I3406" s="156">
        <v>3.4731163384162498</v>
      </c>
      <c r="J3406" s="152" t="s">
        <v>20327</v>
      </c>
      <c r="K3406" s="156">
        <v>0.19436345966958901</v>
      </c>
      <c r="L3406" s="156">
        <v>0.58536585365853899</v>
      </c>
      <c r="M3406" s="185">
        <v>1.1765693286849399</v>
      </c>
      <c r="N3406" s="156">
        <v>2.16849647896617</v>
      </c>
      <c r="O3406" s="156">
        <v>3.4731163384162498</v>
      </c>
      <c r="P3406" s="152" t="s">
        <v>20327</v>
      </c>
      <c r="Q3406" s="156">
        <v>7.5210914764091301</v>
      </c>
      <c r="R3406" s="152" t="s">
        <v>20328</v>
      </c>
      <c r="S3406" s="156">
        <v>8.0592350773921506</v>
      </c>
      <c r="T3406" s="152" t="s">
        <v>20329</v>
      </c>
      <c r="U3406" s="156">
        <v>16.737861800000001</v>
      </c>
      <c r="V3406" s="152" t="s">
        <v>157</v>
      </c>
      <c r="W3406" s="152" t="s">
        <v>158</v>
      </c>
      <c r="X3406" s="155">
        <v>21.562980180299999</v>
      </c>
      <c r="Y3406" s="152" t="s">
        <v>159</v>
      </c>
      <c r="Z3406" s="154">
        <v>41961</v>
      </c>
      <c r="AA3406" s="153" t="s">
        <v>4326</v>
      </c>
      <c r="AB3406" s="152" t="s">
        <v>259</v>
      </c>
      <c r="AC3406" s="152" t="s">
        <v>210</v>
      </c>
      <c r="AD3406" s="152" t="s">
        <v>185</v>
      </c>
    </row>
    <row r="3407" spans="1:30">
      <c r="A3407" s="189" t="s">
        <v>2766</v>
      </c>
      <c r="B3407" s="189" t="s">
        <v>2767</v>
      </c>
      <c r="C3407" s="154">
        <v>43830</v>
      </c>
      <c r="D3407" s="155">
        <v>2.0859999999999999</v>
      </c>
      <c r="E3407" s="155">
        <v>2.177</v>
      </c>
      <c r="F3407" s="156">
        <v>0</v>
      </c>
      <c r="G3407" s="154">
        <v>43829</v>
      </c>
      <c r="H3407" s="155">
        <v>2.0859999999999999</v>
      </c>
      <c r="I3407" s="156">
        <v>3.4722222222222001</v>
      </c>
      <c r="J3407" s="152" t="s">
        <v>20330</v>
      </c>
      <c r="K3407" s="156">
        <v>9.5969289827246104E-2</v>
      </c>
      <c r="L3407" s="156">
        <v>0.43331728454500601</v>
      </c>
      <c r="M3407" s="185">
        <v>0.96805421103580602</v>
      </c>
      <c r="N3407" s="156">
        <v>2.2549019607842999</v>
      </c>
      <c r="O3407" s="156">
        <v>3.4722222222222001</v>
      </c>
      <c r="P3407" s="152" t="s">
        <v>20330</v>
      </c>
      <c r="Q3407" s="156">
        <v>8.0090180942408704</v>
      </c>
      <c r="R3407" s="152" t="s">
        <v>20331</v>
      </c>
      <c r="S3407" s="157">
        <v>0</v>
      </c>
      <c r="T3407" s="152"/>
      <c r="U3407" s="156">
        <v>10.0833833663366</v>
      </c>
      <c r="V3407" s="152" t="s">
        <v>157</v>
      </c>
      <c r="W3407" s="152" t="s">
        <v>95</v>
      </c>
      <c r="X3407" s="155">
        <v>10.400767713800001</v>
      </c>
      <c r="Y3407" s="152" t="s">
        <v>159</v>
      </c>
      <c r="Z3407" s="154">
        <v>42755</v>
      </c>
      <c r="AA3407" s="153" t="s">
        <v>4326</v>
      </c>
      <c r="AB3407" s="152" t="s">
        <v>1142</v>
      </c>
      <c r="AC3407" s="152" t="s">
        <v>266</v>
      </c>
      <c r="AD3407" s="152" t="s">
        <v>247</v>
      </c>
    </row>
    <row r="3408" spans="1:30">
      <c r="A3408" s="189" t="s">
        <v>2799</v>
      </c>
      <c r="B3408" s="189" t="s">
        <v>2800</v>
      </c>
      <c r="C3408" s="154">
        <v>43830</v>
      </c>
      <c r="D3408" s="155">
        <v>1.03</v>
      </c>
      <c r="E3408" s="155">
        <v>1.125</v>
      </c>
      <c r="F3408" s="156">
        <v>0</v>
      </c>
      <c r="G3408" s="154">
        <v>43829</v>
      </c>
      <c r="H3408" s="155">
        <v>1.03</v>
      </c>
      <c r="I3408" s="156">
        <v>3.47203782926869</v>
      </c>
      <c r="J3408" s="152" t="s">
        <v>20332</v>
      </c>
      <c r="K3408" s="156">
        <v>0.194552529182869</v>
      </c>
      <c r="L3408" s="156">
        <v>0.48780487804878297</v>
      </c>
      <c r="M3408" s="185">
        <v>0.88151818577794006</v>
      </c>
      <c r="N3408" s="156">
        <v>1.8793571391486401</v>
      </c>
      <c r="O3408" s="156">
        <v>3.47203782926869</v>
      </c>
      <c r="P3408" s="152" t="s">
        <v>20332</v>
      </c>
      <c r="Q3408" s="156">
        <v>12.123120158887801</v>
      </c>
      <c r="R3408" s="152" t="s">
        <v>20333</v>
      </c>
      <c r="S3408" s="156">
        <v>13.2477251755266</v>
      </c>
      <c r="T3408" s="152" t="s">
        <v>20334</v>
      </c>
      <c r="U3408" s="156">
        <v>12.907982000000001</v>
      </c>
      <c r="V3408" s="152" t="s">
        <v>157</v>
      </c>
      <c r="W3408" s="152" t="s">
        <v>166</v>
      </c>
      <c r="X3408" s="155">
        <v>15.854064126100001</v>
      </c>
      <c r="Y3408" s="152" t="s">
        <v>159</v>
      </c>
      <c r="Z3408" s="154">
        <v>42367</v>
      </c>
      <c r="AA3408" s="153" t="s">
        <v>4326</v>
      </c>
      <c r="AB3408" s="152" t="s">
        <v>2801</v>
      </c>
      <c r="AC3408" s="152" t="s">
        <v>266</v>
      </c>
      <c r="AD3408" s="152" t="s">
        <v>177</v>
      </c>
    </row>
    <row r="3409" spans="1:30">
      <c r="A3409" s="189" t="s">
        <v>2797</v>
      </c>
      <c r="B3409" s="189" t="s">
        <v>2798</v>
      </c>
      <c r="C3409" s="154">
        <v>43830</v>
      </c>
      <c r="D3409" s="155">
        <v>1.0349999999999999</v>
      </c>
      <c r="E3409" s="155">
        <v>1.0860000000000001</v>
      </c>
      <c r="F3409" s="156">
        <v>9.6711798839461904E-2</v>
      </c>
      <c r="G3409" s="154">
        <v>43826</v>
      </c>
      <c r="H3409" s="155">
        <v>1.034</v>
      </c>
      <c r="I3409" s="156">
        <v>3.4712171428571499</v>
      </c>
      <c r="J3409" s="152" t="s">
        <v>20335</v>
      </c>
      <c r="K3409" s="156">
        <v>0.29069767441859501</v>
      </c>
      <c r="L3409" s="156">
        <v>0.485436893203881</v>
      </c>
      <c r="M3409" s="185">
        <v>0.97098327137546603</v>
      </c>
      <c r="N3409" s="156">
        <v>1.82265979381445</v>
      </c>
      <c r="O3409" s="156">
        <v>3.4712171428571499</v>
      </c>
      <c r="P3409" s="152" t="s">
        <v>20335</v>
      </c>
      <c r="Q3409" s="156">
        <v>9.1907316582914707</v>
      </c>
      <c r="R3409" s="152" t="s">
        <v>20336</v>
      </c>
      <c r="S3409" s="156">
        <v>9.3005814889336094</v>
      </c>
      <c r="T3409" s="152" t="s">
        <v>20337</v>
      </c>
      <c r="U3409" s="156">
        <v>8.6447780000000094</v>
      </c>
      <c r="V3409" s="152" t="s">
        <v>174</v>
      </c>
      <c r="W3409" s="152" t="s">
        <v>166</v>
      </c>
      <c r="X3409" s="155">
        <v>5.3216012660000001</v>
      </c>
      <c r="Y3409" s="152" t="s">
        <v>159</v>
      </c>
      <c r="Z3409" s="154">
        <v>42684</v>
      </c>
      <c r="AA3409" s="153" t="s">
        <v>4326</v>
      </c>
      <c r="AB3409" s="152" t="s">
        <v>1376</v>
      </c>
      <c r="AC3409" s="152" t="s">
        <v>195</v>
      </c>
      <c r="AD3409" s="152" t="s">
        <v>276</v>
      </c>
    </row>
    <row r="3410" spans="1:30">
      <c r="A3410" s="189" t="s">
        <v>2772</v>
      </c>
      <c r="B3410" s="189" t="s">
        <v>2773</v>
      </c>
      <c r="C3410" s="154">
        <v>43830</v>
      </c>
      <c r="D3410" s="155">
        <v>1.0671999999999999</v>
      </c>
      <c r="E3410" s="155">
        <v>1.0671999999999999</v>
      </c>
      <c r="F3410" s="156">
        <v>2.8118849001777801E-2</v>
      </c>
      <c r="G3410" s="154">
        <v>43829</v>
      </c>
      <c r="H3410" s="155">
        <v>1.0669</v>
      </c>
      <c r="I3410" s="156">
        <v>3.4710102772929798</v>
      </c>
      <c r="J3410" s="152" t="s">
        <v>20338</v>
      </c>
      <c r="K3410" s="156">
        <v>0.103179814276323</v>
      </c>
      <c r="L3410" s="156">
        <v>0.44235294117646401</v>
      </c>
      <c r="M3410" s="185">
        <v>1.0510368336331699</v>
      </c>
      <c r="N3410" s="156">
        <v>2.17328865485878</v>
      </c>
      <c r="O3410" s="156">
        <v>3.4710102772929798</v>
      </c>
      <c r="P3410" s="152" t="s">
        <v>20338</v>
      </c>
      <c r="Q3410" s="157">
        <v>0</v>
      </c>
      <c r="R3410" s="152"/>
      <c r="S3410" s="157">
        <v>0</v>
      </c>
      <c r="T3410" s="152"/>
      <c r="U3410" s="156">
        <v>6.71999999999999</v>
      </c>
      <c r="V3410" s="152" t="s">
        <v>157</v>
      </c>
      <c r="W3410" s="152" t="s">
        <v>95</v>
      </c>
      <c r="X3410" s="155">
        <v>12.4455407367</v>
      </c>
      <c r="Y3410" s="152" t="s">
        <v>159</v>
      </c>
      <c r="Z3410" s="154">
        <v>43390</v>
      </c>
      <c r="AA3410" s="153" t="s">
        <v>4326</v>
      </c>
      <c r="AB3410" s="152" t="s">
        <v>1187</v>
      </c>
      <c r="AC3410" s="152" t="s">
        <v>268</v>
      </c>
      <c r="AD3410" s="152" t="s">
        <v>170</v>
      </c>
    </row>
    <row r="3411" spans="1:30">
      <c r="A3411" s="189" t="s">
        <v>2759</v>
      </c>
      <c r="B3411" s="189" t="s">
        <v>2760</v>
      </c>
      <c r="C3411" s="154">
        <v>43830</v>
      </c>
      <c r="D3411" s="155">
        <v>1.0338000000000001</v>
      </c>
      <c r="E3411" s="155">
        <v>1.1962999999999999</v>
      </c>
      <c r="F3411" s="156">
        <v>2.90275761973912E-2</v>
      </c>
      <c r="G3411" s="154">
        <v>43829</v>
      </c>
      <c r="H3411" s="155">
        <v>1.0335000000000001</v>
      </c>
      <c r="I3411" s="156">
        <v>3.46970679149767</v>
      </c>
      <c r="J3411" s="152" t="s">
        <v>20339</v>
      </c>
      <c r="K3411" s="156">
        <v>0.14530659691949899</v>
      </c>
      <c r="L3411" s="156">
        <v>0.42743345638235403</v>
      </c>
      <c r="M3411" s="185">
        <v>0.91764035955696999</v>
      </c>
      <c r="N3411" s="156">
        <v>1.91039262206649</v>
      </c>
      <c r="O3411" s="156">
        <v>3.46970679149767</v>
      </c>
      <c r="P3411" s="152" t="s">
        <v>20339</v>
      </c>
      <c r="Q3411" s="156">
        <v>10.030117956873999</v>
      </c>
      <c r="R3411" s="152" t="s">
        <v>20340</v>
      </c>
      <c r="S3411" s="156">
        <v>14.486299250524601</v>
      </c>
      <c r="T3411" s="152" t="s">
        <v>20341</v>
      </c>
      <c r="U3411" s="156">
        <v>14.56643966</v>
      </c>
      <c r="V3411" s="152" t="s">
        <v>163</v>
      </c>
      <c r="W3411" s="152" t="s">
        <v>189</v>
      </c>
      <c r="X3411" s="155">
        <v>10.557143758800001</v>
      </c>
      <c r="Y3411" s="152" t="s">
        <v>159</v>
      </c>
      <c r="Z3411" s="154">
        <v>42726</v>
      </c>
      <c r="AA3411" s="153" t="s">
        <v>4326</v>
      </c>
      <c r="AB3411" s="152" t="s">
        <v>1018</v>
      </c>
      <c r="AC3411" s="152" t="s">
        <v>195</v>
      </c>
      <c r="AD3411" s="152" t="s">
        <v>213</v>
      </c>
    </row>
    <row r="3412" spans="1:30">
      <c r="A3412" s="189" t="s">
        <v>20342</v>
      </c>
      <c r="B3412" s="189" t="s">
        <v>20343</v>
      </c>
      <c r="C3412" s="154">
        <v>43830</v>
      </c>
      <c r="D3412" s="155">
        <v>1.0741000000000001</v>
      </c>
      <c r="E3412" s="155">
        <v>1.2331000000000001</v>
      </c>
      <c r="F3412" s="156">
        <v>9.3109869646162292E-3</v>
      </c>
      <c r="G3412" s="154">
        <v>43829</v>
      </c>
      <c r="H3412" s="155">
        <v>1.0740000000000001</v>
      </c>
      <c r="I3412" s="156">
        <v>3.46787400057798</v>
      </c>
      <c r="J3412" s="152" t="s">
        <v>20344</v>
      </c>
      <c r="K3412" s="156">
        <v>6.5213340786307902E-2</v>
      </c>
      <c r="L3412" s="156">
        <v>0.20524302640172501</v>
      </c>
      <c r="M3412" s="185">
        <v>0.60884226301985001</v>
      </c>
      <c r="N3412" s="156">
        <v>1.55053417793326</v>
      </c>
      <c r="O3412" s="156">
        <v>3.46787400057798</v>
      </c>
      <c r="P3412" s="152" t="s">
        <v>20344</v>
      </c>
      <c r="Q3412" s="156">
        <v>6.2203322784810204</v>
      </c>
      <c r="R3412" s="152" t="s">
        <v>20345</v>
      </c>
      <c r="S3412" s="156">
        <v>7.28862840141083</v>
      </c>
      <c r="T3412" s="152" t="s">
        <v>20346</v>
      </c>
      <c r="U3412" s="156">
        <v>25.235119139999998</v>
      </c>
      <c r="V3412" s="152" t="s">
        <v>157</v>
      </c>
      <c r="W3412" s="152" t="s">
        <v>95</v>
      </c>
      <c r="X3412" s="155">
        <v>1.1013859711</v>
      </c>
      <c r="Y3412" s="152" t="s">
        <v>159</v>
      </c>
      <c r="Z3412" s="154">
        <v>41666</v>
      </c>
      <c r="AA3412" s="153" t="s">
        <v>4326</v>
      </c>
      <c r="AB3412" s="152" t="s">
        <v>4620</v>
      </c>
      <c r="AC3412" s="152" t="s">
        <v>201</v>
      </c>
      <c r="AD3412" s="152" t="s">
        <v>170</v>
      </c>
    </row>
    <row r="3413" spans="1:30">
      <c r="A3413" s="189" t="s">
        <v>20347</v>
      </c>
      <c r="B3413" s="189" t="s">
        <v>20348</v>
      </c>
      <c r="C3413" s="154">
        <v>43830</v>
      </c>
      <c r="D3413" s="155">
        <v>1.1414</v>
      </c>
      <c r="E3413" s="155">
        <v>1.1414</v>
      </c>
      <c r="F3413" s="156">
        <v>1.75254118471765E-2</v>
      </c>
      <c r="G3413" s="154">
        <v>43829</v>
      </c>
      <c r="H3413" s="155">
        <v>1.1412</v>
      </c>
      <c r="I3413" s="156">
        <v>3.46265409717186</v>
      </c>
      <c r="J3413" s="152" t="s">
        <v>20349</v>
      </c>
      <c r="K3413" s="156">
        <v>0.122807017543866</v>
      </c>
      <c r="L3413" s="156">
        <v>0.37815495558877599</v>
      </c>
      <c r="M3413" s="185">
        <v>0.93738945879023206</v>
      </c>
      <c r="N3413" s="156">
        <v>1.9562304600267999</v>
      </c>
      <c r="O3413" s="156">
        <v>3.46265409717186</v>
      </c>
      <c r="P3413" s="152" t="s">
        <v>20349</v>
      </c>
      <c r="Q3413" s="156">
        <v>10.152480216174499</v>
      </c>
      <c r="R3413" s="152" t="s">
        <v>20350</v>
      </c>
      <c r="S3413" s="156">
        <v>14.368737474949899</v>
      </c>
      <c r="T3413" s="152" t="s">
        <v>20351</v>
      </c>
      <c r="U3413" s="156">
        <v>14.14</v>
      </c>
      <c r="V3413" s="152" t="s">
        <v>157</v>
      </c>
      <c r="W3413" s="152" t="s">
        <v>158</v>
      </c>
      <c r="X3413" s="155">
        <v>0.34274518100000001</v>
      </c>
      <c r="Y3413" s="152" t="s">
        <v>159</v>
      </c>
      <c r="Z3413" s="154">
        <v>42538</v>
      </c>
      <c r="AA3413" s="153" t="s">
        <v>4326</v>
      </c>
      <c r="AB3413" s="152" t="s">
        <v>1305</v>
      </c>
      <c r="AC3413" s="152" t="s">
        <v>511</v>
      </c>
      <c r="AD3413" s="152" t="s">
        <v>165</v>
      </c>
    </row>
    <row r="3414" spans="1:30">
      <c r="A3414" s="189" t="s">
        <v>20352</v>
      </c>
      <c r="B3414" s="189" t="s">
        <v>20353</v>
      </c>
      <c r="C3414" s="154">
        <v>43830</v>
      </c>
      <c r="D3414" s="155">
        <v>1.1086</v>
      </c>
      <c r="E3414" s="155">
        <v>1.1086</v>
      </c>
      <c r="F3414" s="156">
        <v>8.1249435767818304E-2</v>
      </c>
      <c r="G3414" s="154">
        <v>43826</v>
      </c>
      <c r="H3414" s="155">
        <v>1.1076999999999999</v>
      </c>
      <c r="I3414" s="156">
        <v>3.46243583761084</v>
      </c>
      <c r="J3414" s="152" t="s">
        <v>20354</v>
      </c>
      <c r="K3414" s="156">
        <v>0.31671341960004201</v>
      </c>
      <c r="L3414" s="156">
        <v>0.51681929458700104</v>
      </c>
      <c r="M3414" s="185">
        <v>0.58978314127574205</v>
      </c>
      <c r="N3414" s="156">
        <v>1.6038859866190101</v>
      </c>
      <c r="O3414" s="156">
        <v>3.46243583761084</v>
      </c>
      <c r="P3414" s="152" t="s">
        <v>20354</v>
      </c>
      <c r="Q3414" s="156">
        <v>7.9875316578998703</v>
      </c>
      <c r="R3414" s="152" t="s">
        <v>20355</v>
      </c>
      <c r="S3414" s="157">
        <v>0</v>
      </c>
      <c r="T3414" s="152"/>
      <c r="U3414" s="156">
        <v>10.86</v>
      </c>
      <c r="V3414" s="152" t="s">
        <v>174</v>
      </c>
      <c r="W3414" s="152" t="s">
        <v>95</v>
      </c>
      <c r="X3414" s="155">
        <v>0.22933047540000001</v>
      </c>
      <c r="Y3414" s="152" t="s">
        <v>159</v>
      </c>
      <c r="Z3414" s="154">
        <v>42741</v>
      </c>
      <c r="AA3414" s="153" t="s">
        <v>4326</v>
      </c>
      <c r="AB3414" s="152" t="s">
        <v>584</v>
      </c>
      <c r="AC3414" s="152" t="s">
        <v>261</v>
      </c>
      <c r="AD3414" s="152" t="s">
        <v>229</v>
      </c>
    </row>
    <row r="3415" spans="1:30">
      <c r="A3415" s="189" t="s">
        <v>20356</v>
      </c>
      <c r="B3415" s="189" t="s">
        <v>20357</v>
      </c>
      <c r="C3415" s="154">
        <v>43830</v>
      </c>
      <c r="D3415" s="155">
        <v>1.0746</v>
      </c>
      <c r="E3415" s="155">
        <v>1.2005999999999999</v>
      </c>
      <c r="F3415" s="156">
        <v>1.86150409530817E-2</v>
      </c>
      <c r="G3415" s="154">
        <v>43829</v>
      </c>
      <c r="H3415" s="155">
        <v>1.0744</v>
      </c>
      <c r="I3415" s="156">
        <v>3.4613540581012101</v>
      </c>
      <c r="J3415" s="152" t="s">
        <v>20358</v>
      </c>
      <c r="K3415" s="156">
        <v>0.15844906328641301</v>
      </c>
      <c r="L3415" s="156">
        <v>0.55129268848711699</v>
      </c>
      <c r="M3415" s="185">
        <v>0.84244625408988705</v>
      </c>
      <c r="N3415" s="156">
        <v>1.82205315441725</v>
      </c>
      <c r="O3415" s="156">
        <v>3.4613540581012101</v>
      </c>
      <c r="P3415" s="152" t="s">
        <v>20358</v>
      </c>
      <c r="Q3415" s="156">
        <v>8.9424046010379605</v>
      </c>
      <c r="R3415" s="152" t="s">
        <v>20359</v>
      </c>
      <c r="S3415" s="156">
        <v>6.9989325665298603</v>
      </c>
      <c r="T3415" s="152" t="s">
        <v>20360</v>
      </c>
      <c r="U3415" s="156">
        <v>21.072602960000001</v>
      </c>
      <c r="V3415" s="152" t="s">
        <v>157</v>
      </c>
      <c r="W3415" s="152" t="s">
        <v>189</v>
      </c>
      <c r="X3415" s="155">
        <v>9.6781364000000005E-3</v>
      </c>
      <c r="Y3415" s="152" t="s">
        <v>159</v>
      </c>
      <c r="Z3415" s="154">
        <v>41988</v>
      </c>
      <c r="AA3415" s="153" t="s">
        <v>4326</v>
      </c>
      <c r="AB3415" s="152" t="s">
        <v>2589</v>
      </c>
      <c r="AC3415" s="152" t="s">
        <v>266</v>
      </c>
      <c r="AD3415" s="152" t="s">
        <v>247</v>
      </c>
    </row>
    <row r="3416" spans="1:30">
      <c r="A3416" s="189" t="s">
        <v>2827</v>
      </c>
      <c r="B3416" s="189" t="s">
        <v>2828</v>
      </c>
      <c r="C3416" s="154">
        <v>43830</v>
      </c>
      <c r="D3416" s="155">
        <v>1.0141</v>
      </c>
      <c r="E3416" s="155">
        <v>1.0384</v>
      </c>
      <c r="F3416" s="156">
        <v>9.8619329388389895E-3</v>
      </c>
      <c r="G3416" s="154">
        <v>43829</v>
      </c>
      <c r="H3416" s="155">
        <v>1.014</v>
      </c>
      <c r="I3416" s="156">
        <v>3.4603181057663401</v>
      </c>
      <c r="J3416" s="152" t="s">
        <v>20361</v>
      </c>
      <c r="K3416" s="156">
        <v>0.12835703001578999</v>
      </c>
      <c r="L3416" s="156">
        <v>0.515111490052645</v>
      </c>
      <c r="M3416" s="185">
        <v>1.01419853436801</v>
      </c>
      <c r="N3416" s="156">
        <v>1.95080149693481</v>
      </c>
      <c r="O3416" s="156">
        <v>3.4603181057663401</v>
      </c>
      <c r="P3416" s="152" t="s">
        <v>20361</v>
      </c>
      <c r="Q3416" s="157">
        <v>0</v>
      </c>
      <c r="R3416" s="152"/>
      <c r="S3416" s="157">
        <v>0</v>
      </c>
      <c r="T3416" s="152"/>
      <c r="U3416" s="156">
        <v>3.8845054099999801</v>
      </c>
      <c r="V3416" s="152" t="s">
        <v>163</v>
      </c>
      <c r="W3416" s="152" t="s">
        <v>95</v>
      </c>
      <c r="X3416" s="155">
        <v>10.051454185300001</v>
      </c>
      <c r="Y3416" s="152" t="s">
        <v>159</v>
      </c>
      <c r="Z3416" s="154">
        <v>43420</v>
      </c>
      <c r="AA3416" s="153" t="s">
        <v>4326</v>
      </c>
      <c r="AB3416" s="152" t="s">
        <v>1433</v>
      </c>
      <c r="AC3416" s="152" t="s">
        <v>238</v>
      </c>
      <c r="AD3416" s="152" t="s">
        <v>241</v>
      </c>
    </row>
    <row r="3417" spans="1:30">
      <c r="A3417" s="189" t="s">
        <v>20362</v>
      </c>
      <c r="B3417" s="189" t="s">
        <v>20363</v>
      </c>
      <c r="C3417" s="154">
        <v>43830</v>
      </c>
      <c r="D3417" s="155">
        <v>1.0892999999999999</v>
      </c>
      <c r="E3417" s="155">
        <v>1.1189</v>
      </c>
      <c r="F3417" s="156">
        <v>1.8363786612811201E-2</v>
      </c>
      <c r="G3417" s="154">
        <v>43829</v>
      </c>
      <c r="H3417" s="155">
        <v>1.0891</v>
      </c>
      <c r="I3417" s="156">
        <v>3.4571184347991402</v>
      </c>
      <c r="J3417" s="152" t="s">
        <v>20364</v>
      </c>
      <c r="K3417" s="156">
        <v>9.1886428374524001E-2</v>
      </c>
      <c r="L3417" s="156">
        <v>0.32234297292318298</v>
      </c>
      <c r="M3417" s="185">
        <v>0.70259776278080799</v>
      </c>
      <c r="N3417" s="156">
        <v>1.4529198100028</v>
      </c>
      <c r="O3417" s="156">
        <v>3.4571184347991402</v>
      </c>
      <c r="P3417" s="152" t="s">
        <v>20364</v>
      </c>
      <c r="Q3417" s="156">
        <v>5.6239697469213503</v>
      </c>
      <c r="R3417" s="152" t="s">
        <v>20365</v>
      </c>
      <c r="S3417" s="156">
        <v>4.6852838371744996</v>
      </c>
      <c r="T3417" s="152" t="s">
        <v>20366</v>
      </c>
      <c r="U3417" s="156">
        <v>4.9260599899999997</v>
      </c>
      <c r="V3417" s="152" t="s">
        <v>157</v>
      </c>
      <c r="W3417" s="152" t="s">
        <v>189</v>
      </c>
      <c r="X3417" s="155">
        <v>1.2931920999999999E-3</v>
      </c>
      <c r="Y3417" s="152" t="s">
        <v>159</v>
      </c>
      <c r="Z3417" s="154">
        <v>42711</v>
      </c>
      <c r="AA3417" s="153" t="s">
        <v>4326</v>
      </c>
      <c r="AB3417" s="152" t="s">
        <v>20367</v>
      </c>
      <c r="AC3417" s="152" t="s">
        <v>268</v>
      </c>
      <c r="AD3417" s="152" t="s">
        <v>229</v>
      </c>
    </row>
    <row r="3418" spans="1:30">
      <c r="A3418" s="189" t="s">
        <v>2720</v>
      </c>
      <c r="B3418" s="189" t="s">
        <v>2721</v>
      </c>
      <c r="C3418" s="154">
        <v>43830</v>
      </c>
      <c r="D3418" s="155">
        <v>1.0125</v>
      </c>
      <c r="E3418" s="155">
        <v>1.075</v>
      </c>
      <c r="F3418" s="156">
        <v>4.94071146245042E-2</v>
      </c>
      <c r="G3418" s="154">
        <v>43826</v>
      </c>
      <c r="H3418" s="155">
        <v>1.012</v>
      </c>
      <c r="I3418" s="156">
        <v>3.45694043841937</v>
      </c>
      <c r="J3418" s="152" t="s">
        <v>20368</v>
      </c>
      <c r="K3418" s="156">
        <v>0.1880071244805</v>
      </c>
      <c r="L3418" s="156">
        <v>0.34687809712587597</v>
      </c>
      <c r="M3418" s="185">
        <v>0.736211026641171</v>
      </c>
      <c r="N3418" s="156">
        <v>1.7845948370629401</v>
      </c>
      <c r="O3418" s="156">
        <v>3.45694043841937</v>
      </c>
      <c r="P3418" s="152" t="s">
        <v>20368</v>
      </c>
      <c r="Q3418" s="157">
        <v>0</v>
      </c>
      <c r="R3418" s="152"/>
      <c r="S3418" s="157">
        <v>0</v>
      </c>
      <c r="T3418" s="152"/>
      <c r="U3418" s="156">
        <v>7.6055637499999902</v>
      </c>
      <c r="V3418" s="152" t="s">
        <v>174</v>
      </c>
      <c r="W3418" s="152" t="s">
        <v>95</v>
      </c>
      <c r="X3418" s="155">
        <v>12.1095284843</v>
      </c>
      <c r="Y3418" s="152" t="s">
        <v>159</v>
      </c>
      <c r="Z3418" s="154">
        <v>43154</v>
      </c>
      <c r="AA3418" s="153" t="s">
        <v>4326</v>
      </c>
      <c r="AB3418" s="152" t="s">
        <v>6138</v>
      </c>
      <c r="AC3418" s="152" t="s">
        <v>193</v>
      </c>
      <c r="AD3418" s="152" t="s">
        <v>207</v>
      </c>
    </row>
    <row r="3419" spans="1:30">
      <c r="A3419" s="189" t="s">
        <v>2778</v>
      </c>
      <c r="B3419" s="189" t="s">
        <v>2779</v>
      </c>
      <c r="C3419" s="154">
        <v>43830</v>
      </c>
      <c r="D3419" s="155">
        <v>1.0409999999999999</v>
      </c>
      <c r="E3419" s="155">
        <v>1.1343000000000001</v>
      </c>
      <c r="F3419" s="156">
        <v>2.88267512251476E-2</v>
      </c>
      <c r="G3419" s="154">
        <v>43829</v>
      </c>
      <c r="H3419" s="155">
        <v>1.0407</v>
      </c>
      <c r="I3419" s="156">
        <v>3.45588862540122</v>
      </c>
      <c r="J3419" s="152" t="s">
        <v>20369</v>
      </c>
      <c r="K3419" s="156">
        <v>0.12503606809655399</v>
      </c>
      <c r="L3419" s="156">
        <v>0.434153400868311</v>
      </c>
      <c r="M3419" s="185">
        <v>0.82321234381484298</v>
      </c>
      <c r="N3419" s="156">
        <v>1.4125345786544801</v>
      </c>
      <c r="O3419" s="156">
        <v>3.45588862540122</v>
      </c>
      <c r="P3419" s="152" t="s">
        <v>20369</v>
      </c>
      <c r="Q3419" s="156">
        <v>10.601611798876901</v>
      </c>
      <c r="R3419" s="152" t="s">
        <v>20370</v>
      </c>
      <c r="S3419" s="157">
        <v>0</v>
      </c>
      <c r="T3419" s="152"/>
      <c r="U3419" s="156">
        <v>14.0544584</v>
      </c>
      <c r="V3419" s="152" t="s">
        <v>163</v>
      </c>
      <c r="W3419" s="152" t="s">
        <v>95</v>
      </c>
      <c r="X3419" s="155">
        <v>25.476313763899999</v>
      </c>
      <c r="Y3419" s="152" t="s">
        <v>159</v>
      </c>
      <c r="Z3419" s="154">
        <v>42810</v>
      </c>
      <c r="AA3419" s="153" t="s">
        <v>4326</v>
      </c>
      <c r="AB3419" s="152" t="s">
        <v>327</v>
      </c>
      <c r="AC3419" s="152" t="s">
        <v>240</v>
      </c>
      <c r="AD3419" s="152" t="s">
        <v>181</v>
      </c>
    </row>
    <row r="3420" spans="1:30">
      <c r="A3420" s="189" t="s">
        <v>20371</v>
      </c>
      <c r="B3420" s="189" t="s">
        <v>20372</v>
      </c>
      <c r="C3420" s="154">
        <v>43830</v>
      </c>
      <c r="D3420" s="155">
        <v>1.0117</v>
      </c>
      <c r="E3420" s="155">
        <v>1.1787000000000001</v>
      </c>
      <c r="F3420" s="156">
        <v>4.9446202531653403E-2</v>
      </c>
      <c r="G3420" s="154">
        <v>43826</v>
      </c>
      <c r="H3420" s="155">
        <v>1.0112000000000001</v>
      </c>
      <c r="I3420" s="156">
        <v>3.45051141131135</v>
      </c>
      <c r="J3420" s="152" t="s">
        <v>20373</v>
      </c>
      <c r="K3420" s="156">
        <v>4.9446202531653403E-2</v>
      </c>
      <c r="L3420" s="156">
        <v>2.9726567996247899E-2</v>
      </c>
      <c r="M3420" s="185">
        <v>0.69948384556190202</v>
      </c>
      <c r="N3420" s="156">
        <v>1.9378719978216601</v>
      </c>
      <c r="O3420" s="156">
        <v>3.45051141131135</v>
      </c>
      <c r="P3420" s="152" t="s">
        <v>20373</v>
      </c>
      <c r="Q3420" s="156">
        <v>10.9160264826785</v>
      </c>
      <c r="R3420" s="152" t="s">
        <v>20374</v>
      </c>
      <c r="S3420" s="156">
        <v>12.957702552379001</v>
      </c>
      <c r="T3420" s="152" t="s">
        <v>20375</v>
      </c>
      <c r="U3420" s="156">
        <v>18.840858050000001</v>
      </c>
      <c r="V3420" s="152" t="s">
        <v>174</v>
      </c>
      <c r="W3420" s="152" t="s">
        <v>166</v>
      </c>
      <c r="X3420" s="155">
        <v>0.3228183771</v>
      </c>
      <c r="Y3420" s="152" t="s">
        <v>159</v>
      </c>
      <c r="Z3420" s="154">
        <v>42331</v>
      </c>
      <c r="AA3420" s="153" t="s">
        <v>4326</v>
      </c>
      <c r="AB3420" s="152" t="s">
        <v>1872</v>
      </c>
      <c r="AC3420" s="152" t="s">
        <v>236</v>
      </c>
      <c r="AD3420" s="152" t="s">
        <v>183</v>
      </c>
    </row>
    <row r="3421" spans="1:30">
      <c r="A3421" s="189" t="s">
        <v>825</v>
      </c>
      <c r="B3421" s="189" t="s">
        <v>826</v>
      </c>
      <c r="C3421" s="154">
        <v>43830</v>
      </c>
      <c r="D3421" s="155">
        <v>1.1286</v>
      </c>
      <c r="E3421" s="155">
        <v>1.3082</v>
      </c>
      <c r="F3421" s="156">
        <v>2.6588673225200098E-2</v>
      </c>
      <c r="G3421" s="154">
        <v>43829</v>
      </c>
      <c r="H3421" s="155">
        <v>1.1283000000000001</v>
      </c>
      <c r="I3421" s="156">
        <v>3.4463794683776401</v>
      </c>
      <c r="J3421" s="152" t="s">
        <v>796</v>
      </c>
      <c r="K3421" s="156">
        <v>0.115319790650228</v>
      </c>
      <c r="L3421" s="156">
        <v>0.34675913576954398</v>
      </c>
      <c r="M3421" s="185">
        <v>0.61513773736294297</v>
      </c>
      <c r="N3421" s="156">
        <v>1.76735798016231</v>
      </c>
      <c r="O3421" s="156">
        <v>3.4463794683776401</v>
      </c>
      <c r="P3421" s="152" t="s">
        <v>796</v>
      </c>
      <c r="Q3421" s="156">
        <v>9.9250024349858901</v>
      </c>
      <c r="R3421" s="152" t="s">
        <v>845</v>
      </c>
      <c r="S3421" s="156">
        <v>9.0013532345800495</v>
      </c>
      <c r="T3421" s="152" t="s">
        <v>6582</v>
      </c>
      <c r="U3421" s="156">
        <v>33.917644520000003</v>
      </c>
      <c r="V3421" s="152" t="s">
        <v>157</v>
      </c>
      <c r="W3421" s="152" t="s">
        <v>166</v>
      </c>
      <c r="X3421" s="155">
        <v>0.81000941140000005</v>
      </c>
      <c r="Y3421" s="152" t="s">
        <v>159</v>
      </c>
      <c r="Z3421" s="154">
        <v>39785</v>
      </c>
      <c r="AA3421" s="153" t="s">
        <v>4326</v>
      </c>
      <c r="AB3421" s="152" t="s">
        <v>827</v>
      </c>
      <c r="AC3421" s="152" t="s">
        <v>457</v>
      </c>
      <c r="AD3421" s="152" t="s">
        <v>207</v>
      </c>
    </row>
    <row r="3422" spans="1:30">
      <c r="A3422" s="189" t="s">
        <v>2689</v>
      </c>
      <c r="B3422" s="189" t="s">
        <v>2690</v>
      </c>
      <c r="C3422" s="154">
        <v>43830</v>
      </c>
      <c r="D3422" s="155">
        <v>1.0069999999999999</v>
      </c>
      <c r="E3422" s="155">
        <v>1.1080000000000001</v>
      </c>
      <c r="F3422" s="156">
        <v>0</v>
      </c>
      <c r="G3422" s="154">
        <v>43829</v>
      </c>
      <c r="H3422" s="155">
        <v>1.0069999999999999</v>
      </c>
      <c r="I3422" s="156">
        <v>3.44405233172369</v>
      </c>
      <c r="J3422" s="152" t="s">
        <v>20376</v>
      </c>
      <c r="K3422" s="156">
        <v>9.9403578528821104E-2</v>
      </c>
      <c r="L3422" s="156">
        <v>0.29880478087649598</v>
      </c>
      <c r="M3422" s="185">
        <v>0.842401820792686</v>
      </c>
      <c r="N3422" s="156">
        <v>1.63878801483646</v>
      </c>
      <c r="O3422" s="156">
        <v>3.44405233172369</v>
      </c>
      <c r="P3422" s="152" t="s">
        <v>20376</v>
      </c>
      <c r="Q3422" s="156">
        <v>7.2685706362996401</v>
      </c>
      <c r="R3422" s="152" t="s">
        <v>20377</v>
      </c>
      <c r="S3422" s="156">
        <v>10.909291616766501</v>
      </c>
      <c r="T3422" s="152" t="s">
        <v>20378</v>
      </c>
      <c r="U3422" s="156">
        <v>11.1311102</v>
      </c>
      <c r="V3422" s="152" t="s">
        <v>174</v>
      </c>
      <c r="W3422" s="152" t="s">
        <v>197</v>
      </c>
      <c r="X3422" s="155">
        <v>153.16220141829999</v>
      </c>
      <c r="Y3422" s="152" t="s">
        <v>159</v>
      </c>
      <c r="Z3422" s="154">
        <v>42710</v>
      </c>
      <c r="AA3422" s="153" t="s">
        <v>4326</v>
      </c>
      <c r="AB3422" s="152" t="s">
        <v>1939</v>
      </c>
      <c r="AC3422" s="152" t="s">
        <v>209</v>
      </c>
      <c r="AD3422" s="152" t="s">
        <v>183</v>
      </c>
    </row>
    <row r="3423" spans="1:30">
      <c r="A3423" s="189" t="s">
        <v>20379</v>
      </c>
      <c r="B3423" s="189" t="s">
        <v>20380</v>
      </c>
      <c r="C3423" s="154">
        <v>43830</v>
      </c>
      <c r="D3423" s="155">
        <v>1.1001000000000001</v>
      </c>
      <c r="E3423" s="155">
        <v>1.1001000000000001</v>
      </c>
      <c r="F3423" s="156">
        <v>2.72776868521519E-2</v>
      </c>
      <c r="G3423" s="154">
        <v>43829</v>
      </c>
      <c r="H3423" s="155">
        <v>1.0998000000000001</v>
      </c>
      <c r="I3423" s="156">
        <v>3.4414668547249798</v>
      </c>
      <c r="J3423" s="152" t="s">
        <v>20381</v>
      </c>
      <c r="K3423" s="156">
        <v>0.15477057538237801</v>
      </c>
      <c r="L3423" s="156">
        <v>0.29173124259277</v>
      </c>
      <c r="M3423" s="185">
        <v>0.21863897239684599</v>
      </c>
      <c r="N3423" s="156">
        <v>1.45716130222264</v>
      </c>
      <c r="O3423" s="156">
        <v>3.4414668547249798</v>
      </c>
      <c r="P3423" s="152" t="s">
        <v>20381</v>
      </c>
      <c r="Q3423" s="156">
        <v>8.0011780875711906</v>
      </c>
      <c r="R3423" s="152" t="s">
        <v>20382</v>
      </c>
      <c r="S3423" s="156">
        <v>9.9880023995201093</v>
      </c>
      <c r="T3423" s="152" t="s">
        <v>20383</v>
      </c>
      <c r="U3423" s="156">
        <v>10.01</v>
      </c>
      <c r="V3423" s="152" t="s">
        <v>157</v>
      </c>
      <c r="W3423" s="152" t="s">
        <v>158</v>
      </c>
      <c r="X3423" s="155">
        <v>7.0038812000000001E-3</v>
      </c>
      <c r="Y3423" s="152" t="s">
        <v>159</v>
      </c>
      <c r="Z3423" s="154">
        <v>42731</v>
      </c>
      <c r="AA3423" s="153" t="s">
        <v>4326</v>
      </c>
      <c r="AB3423" s="152" t="s">
        <v>19871</v>
      </c>
      <c r="AC3423" s="152" t="s">
        <v>13830</v>
      </c>
      <c r="AD3423" s="152" t="s">
        <v>207</v>
      </c>
    </row>
    <row r="3424" spans="1:30">
      <c r="A3424" s="189" t="s">
        <v>748</v>
      </c>
      <c r="B3424" s="189" t="s">
        <v>749</v>
      </c>
      <c r="C3424" s="154">
        <v>43830</v>
      </c>
      <c r="D3424" s="155">
        <v>1.1554</v>
      </c>
      <c r="E3424" s="155">
        <v>1.3489</v>
      </c>
      <c r="F3424" s="156">
        <v>3.4632034632030101E-2</v>
      </c>
      <c r="G3424" s="154">
        <v>43829</v>
      </c>
      <c r="H3424" s="155">
        <v>1.155</v>
      </c>
      <c r="I3424" s="156">
        <v>3.4377797672336601</v>
      </c>
      <c r="J3424" s="152" t="s">
        <v>867</v>
      </c>
      <c r="K3424" s="156">
        <v>0.234232671119977</v>
      </c>
      <c r="L3424" s="156">
        <v>0.60954371299198096</v>
      </c>
      <c r="M3424" s="185">
        <v>1.0583398932913599</v>
      </c>
      <c r="N3424" s="156">
        <v>2.2658877677465199</v>
      </c>
      <c r="O3424" s="156">
        <v>3.4377797672336601</v>
      </c>
      <c r="P3424" s="152" t="s">
        <v>867</v>
      </c>
      <c r="Q3424" s="156">
        <v>10.1429933269781</v>
      </c>
      <c r="R3424" s="152" t="s">
        <v>804</v>
      </c>
      <c r="S3424" s="156">
        <v>12.481870840322401</v>
      </c>
      <c r="T3424" s="152" t="s">
        <v>6583</v>
      </c>
      <c r="U3424" s="156">
        <v>38.16007458</v>
      </c>
      <c r="V3424" s="152" t="s">
        <v>157</v>
      </c>
      <c r="W3424" s="152" t="s">
        <v>166</v>
      </c>
      <c r="X3424" s="155">
        <v>0.58835013420000004</v>
      </c>
      <c r="Y3424" s="152" t="s">
        <v>159</v>
      </c>
      <c r="Z3424" s="154">
        <v>40808</v>
      </c>
      <c r="AA3424" s="153" t="s">
        <v>4326</v>
      </c>
      <c r="AB3424" s="152" t="s">
        <v>750</v>
      </c>
      <c r="AC3424" s="152" t="s">
        <v>331</v>
      </c>
      <c r="AD3424" s="152" t="s">
        <v>185</v>
      </c>
    </row>
    <row r="3425" spans="1:30">
      <c r="A3425" s="189" t="s">
        <v>2904</v>
      </c>
      <c r="B3425" s="189" t="s">
        <v>2905</v>
      </c>
      <c r="C3425" s="154">
        <v>43830</v>
      </c>
      <c r="D3425" s="155">
        <v>1.0423</v>
      </c>
      <c r="E3425" s="155">
        <v>1.1346000000000001</v>
      </c>
      <c r="F3425" s="156">
        <v>2.8790786948165701E-2</v>
      </c>
      <c r="G3425" s="154">
        <v>43829</v>
      </c>
      <c r="H3425" s="155">
        <v>1.042</v>
      </c>
      <c r="I3425" s="156">
        <v>3.4372138065776401</v>
      </c>
      <c r="J3425" s="152" t="s">
        <v>20384</v>
      </c>
      <c r="K3425" s="156">
        <v>0.18262206843522</v>
      </c>
      <c r="L3425" s="156">
        <v>0.66640911724935503</v>
      </c>
      <c r="M3425" s="185">
        <v>1.0862601697202099</v>
      </c>
      <c r="N3425" s="156">
        <v>2.02627531421152</v>
      </c>
      <c r="O3425" s="156">
        <v>3.4372138065776401</v>
      </c>
      <c r="P3425" s="152" t="s">
        <v>20384</v>
      </c>
      <c r="Q3425" s="156">
        <v>10.5633670312452</v>
      </c>
      <c r="R3425" s="152" t="s">
        <v>20385</v>
      </c>
      <c r="S3425" s="157">
        <v>0</v>
      </c>
      <c r="T3425" s="152"/>
      <c r="U3425" s="156">
        <v>14.060660909999999</v>
      </c>
      <c r="V3425" s="152" t="s">
        <v>157</v>
      </c>
      <c r="W3425" s="152" t="s">
        <v>95</v>
      </c>
      <c r="X3425" s="155">
        <v>11.029059197700001</v>
      </c>
      <c r="Y3425" s="152" t="s">
        <v>159</v>
      </c>
      <c r="Z3425" s="154">
        <v>42783</v>
      </c>
      <c r="AA3425" s="153" t="s">
        <v>4326</v>
      </c>
      <c r="AB3425" s="152" t="s">
        <v>2293</v>
      </c>
      <c r="AC3425" s="152" t="s">
        <v>211</v>
      </c>
      <c r="AD3425" s="152" t="s">
        <v>207</v>
      </c>
    </row>
    <row r="3426" spans="1:30">
      <c r="A3426" s="189" t="s">
        <v>2818</v>
      </c>
      <c r="B3426" s="189" t="s">
        <v>2819</v>
      </c>
      <c r="C3426" s="154">
        <v>43830</v>
      </c>
      <c r="D3426" s="155">
        <v>1.0344</v>
      </c>
      <c r="E3426" s="155">
        <v>1.0730999999999999</v>
      </c>
      <c r="F3426" s="156">
        <v>2.90107339715725E-2</v>
      </c>
      <c r="G3426" s="154">
        <v>43829</v>
      </c>
      <c r="H3426" s="155">
        <v>1.0341</v>
      </c>
      <c r="I3426" s="156">
        <v>3.43681263360617</v>
      </c>
      <c r="J3426" s="152" t="s">
        <v>20386</v>
      </c>
      <c r="K3426" s="156">
        <v>0.14522218995063901</v>
      </c>
      <c r="L3426" s="156">
        <v>0.48571983679813702</v>
      </c>
      <c r="M3426" s="185">
        <v>0.88754122273420599</v>
      </c>
      <c r="N3426" s="156">
        <v>1.7809662655410701</v>
      </c>
      <c r="O3426" s="156">
        <v>3.43681263360617</v>
      </c>
      <c r="P3426" s="152" t="s">
        <v>20386</v>
      </c>
      <c r="Q3426" s="157">
        <v>0</v>
      </c>
      <c r="R3426" s="152"/>
      <c r="S3426" s="157">
        <v>0</v>
      </c>
      <c r="T3426" s="152"/>
      <c r="U3426" s="156">
        <v>7.4191299199999996</v>
      </c>
      <c r="V3426" s="152" t="s">
        <v>157</v>
      </c>
      <c r="W3426" s="152" t="s">
        <v>95</v>
      </c>
      <c r="X3426" s="155">
        <v>16.7710484907</v>
      </c>
      <c r="Y3426" s="152" t="s">
        <v>159</v>
      </c>
      <c r="Z3426" s="154">
        <v>43165</v>
      </c>
      <c r="AA3426" s="153" t="s">
        <v>4326</v>
      </c>
      <c r="AB3426" s="152" t="s">
        <v>2820</v>
      </c>
      <c r="AC3426" s="152" t="s">
        <v>354</v>
      </c>
      <c r="AD3426" s="152" t="s">
        <v>272</v>
      </c>
    </row>
    <row r="3427" spans="1:30">
      <c r="A3427" s="189" t="s">
        <v>20387</v>
      </c>
      <c r="B3427" s="189" t="s">
        <v>20388</v>
      </c>
      <c r="C3427" s="154">
        <v>43830</v>
      </c>
      <c r="D3427" s="155">
        <v>1.0444</v>
      </c>
      <c r="E3427" s="155">
        <v>1.0444</v>
      </c>
      <c r="F3427" s="156">
        <v>3.8314176245206499E-2</v>
      </c>
      <c r="G3427" s="154">
        <v>43826</v>
      </c>
      <c r="H3427" s="155">
        <v>1.044</v>
      </c>
      <c r="I3427" s="156">
        <v>3.43666435574923</v>
      </c>
      <c r="J3427" s="152" t="s">
        <v>20389</v>
      </c>
      <c r="K3427" s="156">
        <v>0.13422818791947</v>
      </c>
      <c r="L3427" s="156">
        <v>0.30733768728391198</v>
      </c>
      <c r="M3427" s="185">
        <v>0.69417662938682001</v>
      </c>
      <c r="N3427" s="156">
        <v>1.54594069032572</v>
      </c>
      <c r="O3427" s="156">
        <v>3.43666435574923</v>
      </c>
      <c r="P3427" s="152" t="s">
        <v>20389</v>
      </c>
      <c r="Q3427" s="157">
        <v>0</v>
      </c>
      <c r="R3427" s="152"/>
      <c r="S3427" s="157">
        <v>0</v>
      </c>
      <c r="T3427" s="152"/>
      <c r="U3427" s="156">
        <v>4.4400000000000004</v>
      </c>
      <c r="V3427" s="152" t="s">
        <v>174</v>
      </c>
      <c r="W3427" s="152" t="s">
        <v>95</v>
      </c>
      <c r="X3427" s="155">
        <v>10.243496395199999</v>
      </c>
      <c r="Y3427" s="152" t="s">
        <v>159</v>
      </c>
      <c r="Z3427" s="154">
        <v>43390</v>
      </c>
      <c r="AA3427" s="153" t="s">
        <v>4326</v>
      </c>
      <c r="AB3427" s="152" t="s">
        <v>273</v>
      </c>
      <c r="AC3427" s="152" t="s">
        <v>175</v>
      </c>
      <c r="AD3427" s="152" t="s">
        <v>162</v>
      </c>
    </row>
    <row r="3428" spans="1:30">
      <c r="A3428" s="189" t="s">
        <v>20390</v>
      </c>
      <c r="B3428" s="189" t="s">
        <v>20391</v>
      </c>
      <c r="C3428" s="154">
        <v>43830</v>
      </c>
      <c r="D3428" s="155">
        <v>1.204</v>
      </c>
      <c r="E3428" s="155">
        <v>1.262</v>
      </c>
      <c r="F3428" s="156">
        <v>0</v>
      </c>
      <c r="G3428" s="154">
        <v>43829</v>
      </c>
      <c r="H3428" s="155">
        <v>1.204</v>
      </c>
      <c r="I3428" s="156">
        <v>3.43642611683849</v>
      </c>
      <c r="J3428" s="152" t="s">
        <v>20392</v>
      </c>
      <c r="K3428" s="156">
        <v>8.3125519534487102E-2</v>
      </c>
      <c r="L3428" s="156">
        <v>0.24979184013321001</v>
      </c>
      <c r="M3428" s="185">
        <v>0.58479532163740899</v>
      </c>
      <c r="N3428" s="156">
        <v>1.8612521150592301</v>
      </c>
      <c r="O3428" s="156">
        <v>3.43642611683849</v>
      </c>
      <c r="P3428" s="152" t="s">
        <v>20392</v>
      </c>
      <c r="Q3428" s="156">
        <v>13.264346190028199</v>
      </c>
      <c r="R3428" s="152" t="s">
        <v>20393</v>
      </c>
      <c r="S3428" s="156">
        <v>13.264346190028199</v>
      </c>
      <c r="T3428" s="152" t="s">
        <v>20394</v>
      </c>
      <c r="U3428" s="156">
        <v>27.006588799999999</v>
      </c>
      <c r="V3428" s="152" t="s">
        <v>157</v>
      </c>
      <c r="W3428" s="152" t="s">
        <v>166</v>
      </c>
      <c r="X3428" s="155">
        <v>0.2603483171</v>
      </c>
      <c r="Y3428" s="152" t="s">
        <v>159</v>
      </c>
      <c r="Z3428" s="154">
        <v>41956</v>
      </c>
      <c r="AA3428" s="153" t="s">
        <v>4326</v>
      </c>
      <c r="AB3428" s="152" t="s">
        <v>588</v>
      </c>
      <c r="AC3428" s="152" t="s">
        <v>394</v>
      </c>
      <c r="AD3428" s="152" t="s">
        <v>162</v>
      </c>
    </row>
    <row r="3429" spans="1:30">
      <c r="A3429" s="189" t="s">
        <v>1621</v>
      </c>
      <c r="B3429" s="189" t="s">
        <v>1622</v>
      </c>
      <c r="C3429" s="154">
        <v>43830</v>
      </c>
      <c r="D3429" s="155">
        <v>1.0347999999999999</v>
      </c>
      <c r="E3429" s="155">
        <v>1.0347999999999999</v>
      </c>
      <c r="F3429" s="156">
        <v>-9.6627693496945596E-3</v>
      </c>
      <c r="G3429" s="154">
        <v>43829</v>
      </c>
      <c r="H3429" s="155">
        <v>1.0348999999999999</v>
      </c>
      <c r="I3429" s="156">
        <v>3.4282858570714598</v>
      </c>
      <c r="J3429" s="152" t="s">
        <v>20395</v>
      </c>
      <c r="K3429" s="156">
        <v>-1.9323671497582399E-2</v>
      </c>
      <c r="L3429" s="156">
        <v>-1.1652340019102201</v>
      </c>
      <c r="M3429" s="185">
        <v>-0.49043177228580698</v>
      </c>
      <c r="N3429" s="156">
        <v>0.74968357511440398</v>
      </c>
      <c r="O3429" s="156">
        <v>3.4282858570714598</v>
      </c>
      <c r="P3429" s="152" t="s">
        <v>20395</v>
      </c>
      <c r="Q3429" s="157">
        <v>0</v>
      </c>
      <c r="R3429" s="152"/>
      <c r="S3429" s="157">
        <v>0</v>
      </c>
      <c r="T3429" s="152"/>
      <c r="U3429" s="156">
        <v>3.4799999999999902</v>
      </c>
      <c r="V3429" s="152" t="s">
        <v>163</v>
      </c>
      <c r="W3429" s="152" t="s">
        <v>95</v>
      </c>
      <c r="X3429" s="155">
        <v>5.5121165150999998</v>
      </c>
      <c r="Y3429" s="152" t="s">
        <v>159</v>
      </c>
      <c r="Z3429" s="154">
        <v>43446</v>
      </c>
      <c r="AA3429" s="153" t="s">
        <v>4326</v>
      </c>
      <c r="AB3429" s="152" t="s">
        <v>1623</v>
      </c>
      <c r="AC3429" s="152" t="s">
        <v>253</v>
      </c>
      <c r="AD3429" s="152" t="s">
        <v>165</v>
      </c>
    </row>
    <row r="3430" spans="1:30">
      <c r="A3430" s="189" t="s">
        <v>20396</v>
      </c>
      <c r="B3430" s="189" t="s">
        <v>20397</v>
      </c>
      <c r="C3430" s="154">
        <v>43830</v>
      </c>
      <c r="D3430" s="155">
        <v>1.0974999999999999</v>
      </c>
      <c r="E3430" s="155">
        <v>1.2444999999999999</v>
      </c>
      <c r="F3430" s="156">
        <v>4.5578851412944398E-2</v>
      </c>
      <c r="G3430" s="154">
        <v>43829</v>
      </c>
      <c r="H3430" s="155">
        <v>1.097</v>
      </c>
      <c r="I3430" s="156">
        <v>3.4270648207222298</v>
      </c>
      <c r="J3430" s="152" t="s">
        <v>20398</v>
      </c>
      <c r="K3430" s="156">
        <v>0.15513779886839499</v>
      </c>
      <c r="L3430" s="156">
        <v>0.59578368469294196</v>
      </c>
      <c r="M3430" s="185">
        <v>1.0124281697468001</v>
      </c>
      <c r="N3430" s="156">
        <v>2.0328840116449198</v>
      </c>
      <c r="O3430" s="156">
        <v>3.4270648207222298</v>
      </c>
      <c r="P3430" s="152" t="s">
        <v>20398</v>
      </c>
      <c r="Q3430" s="156">
        <v>9.1909885185543896</v>
      </c>
      <c r="R3430" s="152" t="s">
        <v>20399</v>
      </c>
      <c r="S3430" s="157">
        <v>0</v>
      </c>
      <c r="T3430" s="152"/>
      <c r="U3430" s="156">
        <v>12.696019250000001</v>
      </c>
      <c r="V3430" s="152" t="s">
        <v>157</v>
      </c>
      <c r="W3430" s="152" t="s">
        <v>95</v>
      </c>
      <c r="X3430" s="155">
        <v>0.25541335189999997</v>
      </c>
      <c r="Y3430" s="152" t="s">
        <v>159</v>
      </c>
      <c r="Z3430" s="154">
        <v>42748</v>
      </c>
      <c r="AA3430" s="153" t="s">
        <v>4326</v>
      </c>
      <c r="AB3430" s="152" t="s">
        <v>5909</v>
      </c>
      <c r="AC3430" s="152" t="s">
        <v>248</v>
      </c>
      <c r="AD3430" s="152" t="s">
        <v>272</v>
      </c>
    </row>
    <row r="3431" spans="1:30">
      <c r="A3431" s="189" t="s">
        <v>2745</v>
      </c>
      <c r="B3431" s="189" t="s">
        <v>2746</v>
      </c>
      <c r="C3431" s="154">
        <v>43830</v>
      </c>
      <c r="D3431" s="155">
        <v>1.0149999999999999</v>
      </c>
      <c r="E3431" s="155">
        <v>1.0875999999999999</v>
      </c>
      <c r="F3431" s="156">
        <v>3.9424403705898899E-2</v>
      </c>
      <c r="G3431" s="154">
        <v>43826</v>
      </c>
      <c r="H3431" s="155">
        <v>1.0145999999999999</v>
      </c>
      <c r="I3431" s="156">
        <v>3.4251128802371702</v>
      </c>
      <c r="J3431" s="152" t="s">
        <v>20400</v>
      </c>
      <c r="K3431" s="156">
        <v>0.16776867660118899</v>
      </c>
      <c r="L3431" s="156">
        <v>0.36586571739344298</v>
      </c>
      <c r="M3431" s="185">
        <v>0.764421612833731</v>
      </c>
      <c r="N3431" s="156">
        <v>1.7266604969302199</v>
      </c>
      <c r="O3431" s="156">
        <v>3.4251128802371702</v>
      </c>
      <c r="P3431" s="152" t="s">
        <v>20400</v>
      </c>
      <c r="Q3431" s="156">
        <v>8.2581638025230895</v>
      </c>
      <c r="R3431" s="152" t="s">
        <v>20401</v>
      </c>
      <c r="S3431" s="157">
        <v>0</v>
      </c>
      <c r="T3431" s="152"/>
      <c r="U3431" s="156">
        <v>8.9834934999999803</v>
      </c>
      <c r="V3431" s="152" t="s">
        <v>174</v>
      </c>
      <c r="W3431" s="152" t="s">
        <v>95</v>
      </c>
      <c r="X3431" s="155">
        <v>21.2540241096</v>
      </c>
      <c r="Y3431" s="152" t="s">
        <v>159</v>
      </c>
      <c r="Z3431" s="154">
        <v>43042</v>
      </c>
      <c r="AA3431" s="153" t="s">
        <v>4326</v>
      </c>
      <c r="AB3431" s="152" t="s">
        <v>293</v>
      </c>
      <c r="AC3431" s="152" t="s">
        <v>236</v>
      </c>
      <c r="AD3431" s="152" t="s">
        <v>207</v>
      </c>
    </row>
    <row r="3432" spans="1:30">
      <c r="A3432" s="189" t="s">
        <v>2848</v>
      </c>
      <c r="B3432" s="189" t="s">
        <v>2849</v>
      </c>
      <c r="C3432" s="154">
        <v>43830</v>
      </c>
      <c r="D3432" s="155">
        <v>1.0306999999999999</v>
      </c>
      <c r="E3432" s="155">
        <v>1.3067</v>
      </c>
      <c r="F3432" s="156">
        <v>9.7030855812076794E-3</v>
      </c>
      <c r="G3432" s="154">
        <v>43829</v>
      </c>
      <c r="H3432" s="155">
        <v>1.0306</v>
      </c>
      <c r="I3432" s="156">
        <v>3.4215303505572798</v>
      </c>
      <c r="J3432" s="152" t="s">
        <v>20402</v>
      </c>
      <c r="K3432" s="156">
        <v>0.15547565834222701</v>
      </c>
      <c r="L3432" s="156">
        <v>0.52667511947720302</v>
      </c>
      <c r="M3432" s="185">
        <v>0.96978786682567397</v>
      </c>
      <c r="N3432" s="156">
        <v>1.9565174816015201</v>
      </c>
      <c r="O3432" s="156">
        <v>3.4215303505572798</v>
      </c>
      <c r="P3432" s="152" t="s">
        <v>20402</v>
      </c>
      <c r="Q3432" s="156">
        <v>7.8344498873101402</v>
      </c>
      <c r="R3432" s="152" t="s">
        <v>20403</v>
      </c>
      <c r="S3432" s="156">
        <v>10.1662389728702</v>
      </c>
      <c r="T3432" s="152" t="s">
        <v>20404</v>
      </c>
      <c r="U3432" s="156">
        <v>10.045056110000001</v>
      </c>
      <c r="V3432" s="152" t="s">
        <v>157</v>
      </c>
      <c r="W3432" s="152" t="s">
        <v>158</v>
      </c>
      <c r="X3432" s="155">
        <v>46.761474460599999</v>
      </c>
      <c r="Y3432" s="152" t="s">
        <v>159</v>
      </c>
      <c r="Z3432" s="154">
        <v>42669</v>
      </c>
      <c r="AA3432" s="153" t="s">
        <v>4326</v>
      </c>
      <c r="AB3432" s="152" t="s">
        <v>6153</v>
      </c>
      <c r="AC3432" s="152" t="s">
        <v>236</v>
      </c>
      <c r="AD3432" s="152" t="s">
        <v>207</v>
      </c>
    </row>
    <row r="3433" spans="1:30">
      <c r="A3433" s="189" t="s">
        <v>2768</v>
      </c>
      <c r="B3433" s="189" t="s">
        <v>2769</v>
      </c>
      <c r="C3433" s="154">
        <v>43830</v>
      </c>
      <c r="D3433" s="155">
        <v>1.0088999999999999</v>
      </c>
      <c r="E3433" s="155">
        <v>1.0772999999999999</v>
      </c>
      <c r="F3433" s="156">
        <v>1.98275007435296E-2</v>
      </c>
      <c r="G3433" s="154">
        <v>43829</v>
      </c>
      <c r="H3433" s="155">
        <v>1.0086999999999999</v>
      </c>
      <c r="I3433" s="156">
        <v>3.4213865718109799</v>
      </c>
      <c r="J3433" s="152" t="s">
        <v>20405</v>
      </c>
      <c r="K3433" s="156">
        <v>0.12901945216355601</v>
      </c>
      <c r="L3433" s="156">
        <v>0.38805970149253499</v>
      </c>
      <c r="M3433" s="185">
        <v>0.65850524865994098</v>
      </c>
      <c r="N3433" s="156">
        <v>1.4482752929240701</v>
      </c>
      <c r="O3433" s="156">
        <v>3.4213865718109799</v>
      </c>
      <c r="P3433" s="152" t="s">
        <v>20405</v>
      </c>
      <c r="Q3433" s="157">
        <v>0</v>
      </c>
      <c r="R3433" s="152"/>
      <c r="S3433" s="157">
        <v>0</v>
      </c>
      <c r="T3433" s="152"/>
      <c r="U3433" s="156">
        <v>7.8984247400000003</v>
      </c>
      <c r="V3433" s="152" t="s">
        <v>163</v>
      </c>
      <c r="W3433" s="152" t="s">
        <v>95</v>
      </c>
      <c r="X3433" s="155">
        <v>2.0008442285000001</v>
      </c>
      <c r="Y3433" s="152" t="s">
        <v>159</v>
      </c>
      <c r="Z3433" s="154">
        <v>43112</v>
      </c>
      <c r="AA3433" s="153" t="s">
        <v>4326</v>
      </c>
      <c r="AB3433" s="152" t="s">
        <v>965</v>
      </c>
      <c r="AC3433" s="152" t="s">
        <v>179</v>
      </c>
      <c r="AD3433" s="152" t="s">
        <v>162</v>
      </c>
    </row>
    <row r="3434" spans="1:30">
      <c r="A3434" s="189" t="s">
        <v>20406</v>
      </c>
      <c r="B3434" s="189" t="s">
        <v>20407</v>
      </c>
      <c r="C3434" s="154">
        <v>43830</v>
      </c>
      <c r="D3434" s="155">
        <v>1.0429999999999999</v>
      </c>
      <c r="E3434" s="155">
        <v>1.107</v>
      </c>
      <c r="F3434" s="156">
        <v>9.59692898272477E-2</v>
      </c>
      <c r="G3434" s="154">
        <v>43829</v>
      </c>
      <c r="H3434" s="155">
        <v>1.042</v>
      </c>
      <c r="I3434" s="156">
        <v>3.4213243171252801</v>
      </c>
      <c r="J3434" s="152" t="s">
        <v>20408</v>
      </c>
      <c r="K3434" s="156">
        <v>0.19212295869356899</v>
      </c>
      <c r="L3434" s="156">
        <v>0.57859209257472999</v>
      </c>
      <c r="M3434" s="185">
        <v>0.96718686888809302</v>
      </c>
      <c r="N3434" s="156">
        <v>1.74753344529587</v>
      </c>
      <c r="O3434" s="156">
        <v>3.4213243171252801</v>
      </c>
      <c r="P3434" s="152" t="s">
        <v>20408</v>
      </c>
      <c r="Q3434" s="156">
        <v>10.4183244439349</v>
      </c>
      <c r="R3434" s="152" t="s">
        <v>20409</v>
      </c>
      <c r="S3434" s="157">
        <v>0</v>
      </c>
      <c r="T3434" s="152"/>
      <c r="U3434" s="156">
        <v>10.960597999999999</v>
      </c>
      <c r="V3434" s="152" t="s">
        <v>163</v>
      </c>
      <c r="W3434" s="152" t="s">
        <v>95</v>
      </c>
      <c r="X3434" s="155">
        <v>0.496101348</v>
      </c>
      <c r="Y3434" s="152" t="s">
        <v>159</v>
      </c>
      <c r="Z3434" s="154">
        <v>42748</v>
      </c>
      <c r="AA3434" s="153" t="s">
        <v>4326</v>
      </c>
      <c r="AB3434" s="152" t="s">
        <v>592</v>
      </c>
      <c r="AC3434" s="152" t="s">
        <v>261</v>
      </c>
      <c r="AD3434" s="152" t="s">
        <v>185</v>
      </c>
    </row>
    <row r="3435" spans="1:30">
      <c r="A3435" s="189" t="s">
        <v>20410</v>
      </c>
      <c r="B3435" s="189" t="s">
        <v>20411</v>
      </c>
      <c r="C3435" s="154">
        <v>43830</v>
      </c>
      <c r="D3435" s="155">
        <v>1.1128</v>
      </c>
      <c r="E3435" s="155">
        <v>1.1328</v>
      </c>
      <c r="F3435" s="156">
        <v>4.4951901465428198E-2</v>
      </c>
      <c r="G3435" s="154">
        <v>43829</v>
      </c>
      <c r="H3435" s="155">
        <v>1.1123000000000001</v>
      </c>
      <c r="I3435" s="156">
        <v>3.4185014010613899</v>
      </c>
      <c r="J3435" s="152" t="s">
        <v>20412</v>
      </c>
      <c r="K3435" s="156">
        <v>0.13497705390084599</v>
      </c>
      <c r="L3435" s="156">
        <v>0.59663713614174196</v>
      </c>
      <c r="M3435" s="185">
        <v>1.1360801287164799</v>
      </c>
      <c r="N3435" s="156">
        <v>2.1198760811477899</v>
      </c>
      <c r="O3435" s="156">
        <v>3.4185014010613899</v>
      </c>
      <c r="P3435" s="152" t="s">
        <v>20412</v>
      </c>
      <c r="Q3435" s="157">
        <v>0</v>
      </c>
      <c r="R3435" s="152"/>
      <c r="S3435" s="157">
        <v>0</v>
      </c>
      <c r="T3435" s="152"/>
      <c r="U3435" s="156">
        <v>6.8787647200000004</v>
      </c>
      <c r="V3435" s="152" t="s">
        <v>163</v>
      </c>
      <c r="W3435" s="152" t="s">
        <v>95</v>
      </c>
      <c r="X3435" s="155">
        <v>3.6345810000000002E-4</v>
      </c>
      <c r="Y3435" s="152" t="s">
        <v>159</v>
      </c>
      <c r="Z3435" s="154">
        <v>43265</v>
      </c>
      <c r="AA3435" s="153" t="s">
        <v>4326</v>
      </c>
      <c r="AB3435" s="152" t="s">
        <v>312</v>
      </c>
      <c r="AC3435" s="152" t="s">
        <v>231</v>
      </c>
      <c r="AD3435" s="152" t="s">
        <v>532</v>
      </c>
    </row>
    <row r="3436" spans="1:30">
      <c r="A3436" s="189" t="s">
        <v>20413</v>
      </c>
      <c r="B3436" s="189" t="s">
        <v>20414</v>
      </c>
      <c r="C3436" s="154">
        <v>43830</v>
      </c>
      <c r="D3436" s="155">
        <v>1.0364</v>
      </c>
      <c r="E3436" s="155">
        <v>1.0364</v>
      </c>
      <c r="F3436" s="156">
        <v>9.6497153333965999E-3</v>
      </c>
      <c r="G3436" s="154">
        <v>43829</v>
      </c>
      <c r="H3436" s="155">
        <v>1.0363</v>
      </c>
      <c r="I3436" s="156">
        <v>3.41249251646378</v>
      </c>
      <c r="J3436" s="152" t="s">
        <v>20415</v>
      </c>
      <c r="K3436" s="156">
        <v>0.106249396310237</v>
      </c>
      <c r="L3436" s="156">
        <v>0.32913843175218499</v>
      </c>
      <c r="M3436" s="185">
        <v>0.78770786735388498</v>
      </c>
      <c r="N3436" s="156">
        <v>1.71753852193543</v>
      </c>
      <c r="O3436" s="156">
        <v>3.41249251646378</v>
      </c>
      <c r="P3436" s="152" t="s">
        <v>20415</v>
      </c>
      <c r="Q3436" s="157">
        <v>0</v>
      </c>
      <c r="R3436" s="152"/>
      <c r="S3436" s="157">
        <v>0</v>
      </c>
      <c r="T3436" s="152"/>
      <c r="U3436" s="156">
        <v>3.64</v>
      </c>
      <c r="V3436" s="152" t="s">
        <v>157</v>
      </c>
      <c r="W3436" s="152" t="s">
        <v>95</v>
      </c>
      <c r="X3436" s="155">
        <v>3.4876632618999999</v>
      </c>
      <c r="Y3436" s="152" t="s">
        <v>159</v>
      </c>
      <c r="Z3436" s="154">
        <v>43447</v>
      </c>
      <c r="AA3436" s="153" t="s">
        <v>4326</v>
      </c>
      <c r="AB3436" s="152" t="s">
        <v>999</v>
      </c>
      <c r="AC3436" s="152" t="s">
        <v>209</v>
      </c>
      <c r="AD3436" s="152" t="s">
        <v>177</v>
      </c>
    </row>
    <row r="3437" spans="1:30">
      <c r="A3437" s="189" t="s">
        <v>20416</v>
      </c>
      <c r="B3437" s="189" t="s">
        <v>20417</v>
      </c>
      <c r="C3437" s="154">
        <v>43830</v>
      </c>
      <c r="D3437" s="155">
        <v>1.0409999999999999</v>
      </c>
      <c r="E3437" s="155">
        <v>1.0509999999999999</v>
      </c>
      <c r="F3437" s="156">
        <v>3.8439361906591099E-2</v>
      </c>
      <c r="G3437" s="154">
        <v>43829</v>
      </c>
      <c r="H3437" s="155">
        <v>1.0406</v>
      </c>
      <c r="I3437" s="156">
        <v>3.4108469407830002</v>
      </c>
      <c r="J3437" s="152" t="s">
        <v>20418</v>
      </c>
      <c r="K3437" s="156">
        <v>0.134667179684479</v>
      </c>
      <c r="L3437" s="156">
        <v>0.53114437469820197</v>
      </c>
      <c r="M3437" s="185">
        <v>1.1170751463127699</v>
      </c>
      <c r="N3437" s="156">
        <v>1.9988525015961101</v>
      </c>
      <c r="O3437" s="156">
        <v>3.4108469407830002</v>
      </c>
      <c r="P3437" s="152" t="s">
        <v>20418</v>
      </c>
      <c r="Q3437" s="157">
        <v>0</v>
      </c>
      <c r="R3437" s="152"/>
      <c r="S3437" s="157">
        <v>0</v>
      </c>
      <c r="T3437" s="152"/>
      <c r="U3437" s="156">
        <v>5.1274670000000002</v>
      </c>
      <c r="V3437" s="152" t="s">
        <v>157</v>
      </c>
      <c r="W3437" s="152" t="s">
        <v>95</v>
      </c>
      <c r="X3437" s="155">
        <v>5.3470600000000003E-5</v>
      </c>
      <c r="Y3437" s="152" t="s">
        <v>159</v>
      </c>
      <c r="Z3437" s="154">
        <v>43332</v>
      </c>
      <c r="AA3437" s="153" t="s">
        <v>4326</v>
      </c>
      <c r="AB3437" s="152" t="s">
        <v>1044</v>
      </c>
      <c r="AC3437" s="152" t="s">
        <v>314</v>
      </c>
      <c r="AD3437" s="152" t="s">
        <v>170</v>
      </c>
    </row>
    <row r="3438" spans="1:30">
      <c r="A3438" s="189" t="s">
        <v>20419</v>
      </c>
      <c r="B3438" s="189" t="s">
        <v>20420</v>
      </c>
      <c r="C3438" s="154">
        <v>43830</v>
      </c>
      <c r="D3438" s="155">
        <v>1.0592999999999999</v>
      </c>
      <c r="E3438" s="155">
        <v>1.0672999999999999</v>
      </c>
      <c r="F3438" s="156">
        <v>2.83286118980179E-2</v>
      </c>
      <c r="G3438" s="154">
        <v>43829</v>
      </c>
      <c r="H3438" s="155">
        <v>1.0589999999999999</v>
      </c>
      <c r="I3438" s="156">
        <v>3.40687231550175</v>
      </c>
      <c r="J3438" s="152" t="s">
        <v>20421</v>
      </c>
      <c r="K3438" s="156">
        <v>0.18916107065167301</v>
      </c>
      <c r="L3438" s="156">
        <v>0.65564424173318203</v>
      </c>
      <c r="M3438" s="185">
        <v>0.83769633507853303</v>
      </c>
      <c r="N3438" s="156">
        <v>1.6797849875216</v>
      </c>
      <c r="O3438" s="156">
        <v>3.40687231550175</v>
      </c>
      <c r="P3438" s="152" t="s">
        <v>20421</v>
      </c>
      <c r="Q3438" s="157">
        <v>0</v>
      </c>
      <c r="R3438" s="152"/>
      <c r="S3438" s="157">
        <v>0</v>
      </c>
      <c r="T3438" s="152"/>
      <c r="U3438" s="156">
        <v>6.7763806999999998</v>
      </c>
      <c r="V3438" s="152" t="s">
        <v>157</v>
      </c>
      <c r="W3438" s="152" t="s">
        <v>95</v>
      </c>
      <c r="X3438" s="155">
        <v>0.10736477379999999</v>
      </c>
      <c r="Y3438" s="152" t="s">
        <v>159</v>
      </c>
      <c r="Z3438" s="154">
        <v>43185</v>
      </c>
      <c r="AA3438" s="153" t="s">
        <v>4326</v>
      </c>
      <c r="AB3438" s="152" t="s">
        <v>547</v>
      </c>
      <c r="AC3438" s="152" t="s">
        <v>329</v>
      </c>
      <c r="AD3438" s="152" t="s">
        <v>483</v>
      </c>
    </row>
    <row r="3439" spans="1:30">
      <c r="A3439" s="189" t="s">
        <v>20422</v>
      </c>
      <c r="B3439" s="189" t="s">
        <v>20423</v>
      </c>
      <c r="C3439" s="154">
        <v>43830</v>
      </c>
      <c r="D3439" s="155">
        <v>1.2060999999999999</v>
      </c>
      <c r="E3439" s="155">
        <v>1.4160999999999999</v>
      </c>
      <c r="F3439" s="156">
        <v>1.6585123144540699E-2</v>
      </c>
      <c r="G3439" s="154">
        <v>43829</v>
      </c>
      <c r="H3439" s="155">
        <v>1.2059</v>
      </c>
      <c r="I3439" s="156">
        <v>3.4036613399062601</v>
      </c>
      <c r="J3439" s="152" t="s">
        <v>20424</v>
      </c>
      <c r="K3439" s="156">
        <v>0.141149119893726</v>
      </c>
      <c r="L3439" s="156">
        <v>0.41628507201731901</v>
      </c>
      <c r="M3439" s="185">
        <v>0.76867790698191596</v>
      </c>
      <c r="N3439" s="156">
        <v>1.95268857723301</v>
      </c>
      <c r="O3439" s="156">
        <v>3.4036613399062601</v>
      </c>
      <c r="P3439" s="152" t="s">
        <v>20424</v>
      </c>
      <c r="Q3439" s="156">
        <v>11.466160148437501</v>
      </c>
      <c r="R3439" s="152" t="s">
        <v>20425</v>
      </c>
      <c r="S3439" s="156">
        <v>13.959013570287601</v>
      </c>
      <c r="T3439" s="152" t="s">
        <v>20426</v>
      </c>
      <c r="U3439" s="156">
        <v>42.676684989999998</v>
      </c>
      <c r="V3439" s="152" t="s">
        <v>157</v>
      </c>
      <c r="W3439" s="152" t="s">
        <v>166</v>
      </c>
      <c r="X3439" s="155">
        <v>0.95771696399999995</v>
      </c>
      <c r="Y3439" s="152" t="s">
        <v>159</v>
      </c>
      <c r="Z3439" s="154">
        <v>41247</v>
      </c>
      <c r="AA3439" s="153" t="s">
        <v>4326</v>
      </c>
      <c r="AB3439" s="152" t="s">
        <v>5844</v>
      </c>
      <c r="AC3439" s="152" t="s">
        <v>331</v>
      </c>
      <c r="AD3439" s="152" t="s">
        <v>185</v>
      </c>
    </row>
    <row r="3440" spans="1:30">
      <c r="A3440" s="189" t="s">
        <v>20427</v>
      </c>
      <c r="B3440" s="189" t="s">
        <v>20428</v>
      </c>
      <c r="C3440" s="154">
        <v>43830</v>
      </c>
      <c r="D3440" s="155">
        <v>1.4621</v>
      </c>
      <c r="E3440" s="155">
        <v>1.4721</v>
      </c>
      <c r="F3440" s="156">
        <v>4.7899274668110503E-2</v>
      </c>
      <c r="G3440" s="154">
        <v>43829</v>
      </c>
      <c r="H3440" s="155">
        <v>1.4614</v>
      </c>
      <c r="I3440" s="156">
        <v>3.4016973125883898</v>
      </c>
      <c r="J3440" s="152" t="s">
        <v>20429</v>
      </c>
      <c r="K3440" s="156">
        <v>0.28120713305898198</v>
      </c>
      <c r="L3440" s="156">
        <v>0.55708390646492101</v>
      </c>
      <c r="M3440" s="185">
        <v>1.25346260387811</v>
      </c>
      <c r="N3440" s="156">
        <v>1.67593880389429</v>
      </c>
      <c r="O3440" s="156">
        <v>3.4016973125883898</v>
      </c>
      <c r="P3440" s="152" t="s">
        <v>20429</v>
      </c>
      <c r="Q3440" s="156">
        <v>5.3386167146974097</v>
      </c>
      <c r="R3440" s="152" t="s">
        <v>20430</v>
      </c>
      <c r="S3440" s="156">
        <v>10.681302043906101</v>
      </c>
      <c r="T3440" s="152" t="s">
        <v>20431</v>
      </c>
      <c r="U3440" s="156">
        <v>47.606451710000002</v>
      </c>
      <c r="V3440" s="152" t="s">
        <v>157</v>
      </c>
      <c r="W3440" s="152" t="s">
        <v>189</v>
      </c>
      <c r="X3440" s="155">
        <v>4.6429363299999998E-2</v>
      </c>
      <c r="Y3440" s="152" t="s">
        <v>159</v>
      </c>
      <c r="Z3440" s="154">
        <v>40983</v>
      </c>
      <c r="AA3440" s="153" t="s">
        <v>4326</v>
      </c>
      <c r="AB3440" s="152" t="s">
        <v>836</v>
      </c>
      <c r="AC3440" s="152" t="s">
        <v>248</v>
      </c>
      <c r="AD3440" s="152" t="s">
        <v>185</v>
      </c>
    </row>
    <row r="3441" spans="1:30">
      <c r="A3441" s="189" t="s">
        <v>2916</v>
      </c>
      <c r="B3441" s="189" t="s">
        <v>2917</v>
      </c>
      <c r="C3441" s="154">
        <v>43830</v>
      </c>
      <c r="D3441" s="155">
        <v>1.1769000000000001</v>
      </c>
      <c r="E3441" s="155">
        <v>1.1769000000000001</v>
      </c>
      <c r="F3441" s="156">
        <v>2.5497195308529501E-2</v>
      </c>
      <c r="G3441" s="154">
        <v>43829</v>
      </c>
      <c r="H3441" s="155">
        <v>1.1766000000000001</v>
      </c>
      <c r="I3441" s="156">
        <v>3.4000714176788902</v>
      </c>
      <c r="J3441" s="152" t="s">
        <v>20432</v>
      </c>
      <c r="K3441" s="156">
        <v>0.15317845289764201</v>
      </c>
      <c r="L3441" s="156">
        <v>0.66717988196049005</v>
      </c>
      <c r="M3441" s="185">
        <v>1.7639094575029</v>
      </c>
      <c r="N3441" s="156">
        <v>2.9208231636223201</v>
      </c>
      <c r="O3441" s="156">
        <v>3.4000714176788902</v>
      </c>
      <c r="P3441" s="152" t="s">
        <v>20432</v>
      </c>
      <c r="Q3441" s="157">
        <v>0</v>
      </c>
      <c r="R3441" s="152"/>
      <c r="S3441" s="157">
        <v>0</v>
      </c>
      <c r="T3441" s="152"/>
      <c r="U3441" s="156">
        <v>3.7592700800000101</v>
      </c>
      <c r="V3441" s="152" t="s">
        <v>157</v>
      </c>
      <c r="W3441" s="152" t="s">
        <v>95</v>
      </c>
      <c r="X3441" s="155">
        <v>10.1287728209</v>
      </c>
      <c r="Y3441" s="152" t="s">
        <v>159</v>
      </c>
      <c r="Z3441" s="154">
        <v>43430</v>
      </c>
      <c r="AA3441" s="153" t="s">
        <v>4326</v>
      </c>
      <c r="AB3441" s="152" t="s">
        <v>607</v>
      </c>
      <c r="AC3441" s="152" t="s">
        <v>317</v>
      </c>
      <c r="AD3441" s="152" t="s">
        <v>170</v>
      </c>
    </row>
    <row r="3442" spans="1:30">
      <c r="A3442" s="189" t="s">
        <v>2674</v>
      </c>
      <c r="B3442" s="189" t="s">
        <v>2675</v>
      </c>
      <c r="C3442" s="154">
        <v>43830</v>
      </c>
      <c r="D3442" s="155">
        <v>1.0172000000000001</v>
      </c>
      <c r="E3442" s="155">
        <v>1.103</v>
      </c>
      <c r="F3442" s="156">
        <v>3.93391030684501E-2</v>
      </c>
      <c r="G3442" s="154">
        <v>43826</v>
      </c>
      <c r="H3442" s="155">
        <v>1.0167999999999999</v>
      </c>
      <c r="I3442" s="156">
        <v>3.3984047074995698</v>
      </c>
      <c r="J3442" s="152" t="s">
        <v>20433</v>
      </c>
      <c r="K3442" s="156">
        <v>0.157542339503742</v>
      </c>
      <c r="L3442" s="156">
        <v>0.24637823987386501</v>
      </c>
      <c r="M3442" s="185">
        <v>0.68296267923776799</v>
      </c>
      <c r="N3442" s="156">
        <v>1.6240948609812</v>
      </c>
      <c r="O3442" s="156">
        <v>3.3984047074995698</v>
      </c>
      <c r="P3442" s="152" t="s">
        <v>20433</v>
      </c>
      <c r="Q3442" s="156">
        <v>8.4212283817050508</v>
      </c>
      <c r="R3442" s="152" t="s">
        <v>20434</v>
      </c>
      <c r="S3442" s="157">
        <v>0</v>
      </c>
      <c r="T3442" s="152"/>
      <c r="U3442" s="156">
        <v>10.656102000000001</v>
      </c>
      <c r="V3442" s="152" t="s">
        <v>174</v>
      </c>
      <c r="W3442" s="152" t="s">
        <v>95</v>
      </c>
      <c r="X3442" s="155">
        <v>2.5188185963</v>
      </c>
      <c r="Y3442" s="152" t="s">
        <v>159</v>
      </c>
      <c r="Z3442" s="154">
        <v>42845</v>
      </c>
      <c r="AA3442" s="153" t="s">
        <v>4326</v>
      </c>
      <c r="AB3442" s="152" t="s">
        <v>679</v>
      </c>
      <c r="AC3442" s="152" t="s">
        <v>161</v>
      </c>
      <c r="AD3442" s="152" t="s">
        <v>207</v>
      </c>
    </row>
    <row r="3443" spans="1:30">
      <c r="A3443" s="189" t="s">
        <v>2770</v>
      </c>
      <c r="B3443" s="189" t="s">
        <v>2771</v>
      </c>
      <c r="C3443" s="154">
        <v>43830</v>
      </c>
      <c r="D3443" s="155">
        <v>1.0988</v>
      </c>
      <c r="E3443" s="155">
        <v>1.1357999999999999</v>
      </c>
      <c r="F3443" s="156">
        <v>1.8204988166761801E-2</v>
      </c>
      <c r="G3443" s="154">
        <v>43829</v>
      </c>
      <c r="H3443" s="155">
        <v>1.0986</v>
      </c>
      <c r="I3443" s="156">
        <v>3.3969856428234499</v>
      </c>
      <c r="J3443" s="152" t="s">
        <v>20435</v>
      </c>
      <c r="K3443" s="156">
        <v>0.145825738242813</v>
      </c>
      <c r="L3443" s="156">
        <v>0.36536353671903898</v>
      </c>
      <c r="M3443" s="185">
        <v>0.53062821832433305</v>
      </c>
      <c r="N3443" s="156">
        <v>1.5245095099588699</v>
      </c>
      <c r="O3443" s="156">
        <v>3.3969856428234499</v>
      </c>
      <c r="P3443" s="152" t="s">
        <v>20435</v>
      </c>
      <c r="Q3443" s="156">
        <v>9.8529333462133</v>
      </c>
      <c r="R3443" s="152" t="s">
        <v>20436</v>
      </c>
      <c r="S3443" s="156">
        <v>13.3231256601893</v>
      </c>
      <c r="T3443" s="152" t="s">
        <v>20437</v>
      </c>
      <c r="U3443" s="156">
        <v>13.7197566</v>
      </c>
      <c r="V3443" s="152" t="s">
        <v>163</v>
      </c>
      <c r="W3443" s="152" t="s">
        <v>189</v>
      </c>
      <c r="X3443" s="155">
        <v>61.206967630900003</v>
      </c>
      <c r="Y3443" s="152" t="s">
        <v>159</v>
      </c>
      <c r="Z3443" s="154">
        <v>42682</v>
      </c>
      <c r="AA3443" s="153" t="s">
        <v>4326</v>
      </c>
      <c r="AB3443" s="152" t="s">
        <v>846</v>
      </c>
      <c r="AC3443" s="152" t="s">
        <v>246</v>
      </c>
      <c r="AD3443" s="152" t="s">
        <v>207</v>
      </c>
    </row>
    <row r="3444" spans="1:30">
      <c r="A3444" s="189" t="s">
        <v>20438</v>
      </c>
      <c r="B3444" s="189" t="s">
        <v>20439</v>
      </c>
      <c r="C3444" s="154">
        <v>43830</v>
      </c>
      <c r="D3444" s="155">
        <v>1.0720000000000001</v>
      </c>
      <c r="E3444" s="155">
        <v>1.379</v>
      </c>
      <c r="F3444" s="156">
        <v>1.8660197798097401E-2</v>
      </c>
      <c r="G3444" s="154">
        <v>43829</v>
      </c>
      <c r="H3444" s="155">
        <v>1.0718000000000001</v>
      </c>
      <c r="I3444" s="156">
        <v>3.3957048234054499</v>
      </c>
      <c r="J3444" s="152" t="s">
        <v>20440</v>
      </c>
      <c r="K3444" s="156">
        <v>0.140121438580108</v>
      </c>
      <c r="L3444" s="156">
        <v>0.56285178236398303</v>
      </c>
      <c r="M3444" s="185">
        <v>0.99852442627134796</v>
      </c>
      <c r="N3444" s="156">
        <v>1.9116774065804301</v>
      </c>
      <c r="O3444" s="156">
        <v>3.3957048234054499</v>
      </c>
      <c r="P3444" s="152" t="s">
        <v>20440</v>
      </c>
      <c r="Q3444" s="156">
        <v>9.0757295762740799</v>
      </c>
      <c r="R3444" s="152" t="s">
        <v>20441</v>
      </c>
      <c r="S3444" s="156">
        <v>10.8300222941517</v>
      </c>
      <c r="T3444" s="152" t="s">
        <v>20442</v>
      </c>
      <c r="U3444" s="156">
        <v>40.626353600000002</v>
      </c>
      <c r="V3444" s="152" t="s">
        <v>163</v>
      </c>
      <c r="W3444" s="152" t="s">
        <v>189</v>
      </c>
      <c r="X3444" s="155">
        <v>7.8764149699999994E-2</v>
      </c>
      <c r="Y3444" s="152" t="s">
        <v>159</v>
      </c>
      <c r="Z3444" s="154">
        <v>41478</v>
      </c>
      <c r="AA3444" s="153" t="s">
        <v>4326</v>
      </c>
      <c r="AB3444" s="152" t="s">
        <v>19844</v>
      </c>
      <c r="AC3444" s="152" t="s">
        <v>245</v>
      </c>
      <c r="AD3444" s="152" t="s">
        <v>162</v>
      </c>
    </row>
    <row r="3445" spans="1:30">
      <c r="A3445" s="189" t="s">
        <v>2908</v>
      </c>
      <c r="B3445" s="189" t="s">
        <v>2909</v>
      </c>
      <c r="C3445" s="154">
        <v>43830</v>
      </c>
      <c r="D3445" s="155">
        <v>1.1180000000000001</v>
      </c>
      <c r="E3445" s="155">
        <v>1.23</v>
      </c>
      <c r="F3445" s="156">
        <v>8.9525514771717801E-2</v>
      </c>
      <c r="G3445" s="154">
        <v>43829</v>
      </c>
      <c r="H3445" s="155">
        <v>1.117</v>
      </c>
      <c r="I3445" s="156">
        <v>3.3956417605343199</v>
      </c>
      <c r="J3445" s="152" t="s">
        <v>20443</v>
      </c>
      <c r="K3445" s="156">
        <v>0.269058295964131</v>
      </c>
      <c r="L3445" s="156">
        <v>0.63006300630063095</v>
      </c>
      <c r="M3445" s="185">
        <v>0.90257096052727004</v>
      </c>
      <c r="N3445" s="156">
        <v>1.72888864810211</v>
      </c>
      <c r="O3445" s="156">
        <v>3.3956417605343199</v>
      </c>
      <c r="P3445" s="152" t="s">
        <v>20443</v>
      </c>
      <c r="Q3445" s="156">
        <v>9.6779863111111197</v>
      </c>
      <c r="R3445" s="152" t="s">
        <v>20444</v>
      </c>
      <c r="S3445" s="156">
        <v>12.477424430264399</v>
      </c>
      <c r="T3445" s="152" t="s">
        <v>20445</v>
      </c>
      <c r="U3445" s="156">
        <v>23.387734600000002</v>
      </c>
      <c r="V3445" s="152" t="s">
        <v>157</v>
      </c>
      <c r="W3445" s="152" t="s">
        <v>166</v>
      </c>
      <c r="X3445" s="155">
        <v>1.0518775328000001</v>
      </c>
      <c r="Y3445" s="152" t="s">
        <v>159</v>
      </c>
      <c r="Z3445" s="154">
        <v>41947</v>
      </c>
      <c r="AA3445" s="153" t="s">
        <v>4326</v>
      </c>
      <c r="AB3445" s="152" t="s">
        <v>2482</v>
      </c>
      <c r="AC3445" s="152" t="s">
        <v>464</v>
      </c>
      <c r="AD3445" s="152" t="s">
        <v>181</v>
      </c>
    </row>
    <row r="3446" spans="1:30">
      <c r="A3446" s="189" t="s">
        <v>2644</v>
      </c>
      <c r="B3446" s="189" t="s">
        <v>2645</v>
      </c>
      <c r="C3446" s="154">
        <v>43830</v>
      </c>
      <c r="D3446" s="155">
        <v>1.036</v>
      </c>
      <c r="E3446" s="155">
        <v>1.337</v>
      </c>
      <c r="F3446" s="156">
        <v>0</v>
      </c>
      <c r="G3446" s="154">
        <v>43829</v>
      </c>
      <c r="H3446" s="155">
        <v>1.036</v>
      </c>
      <c r="I3446" s="156">
        <v>3.3931791176760302</v>
      </c>
      <c r="J3446" s="152" t="s">
        <v>20446</v>
      </c>
      <c r="K3446" s="156">
        <v>9.6618357487933001E-2</v>
      </c>
      <c r="L3446" s="156">
        <v>0.19342359767892101</v>
      </c>
      <c r="M3446" s="185">
        <v>0.77817653298772604</v>
      </c>
      <c r="N3446" s="156">
        <v>2.1695911991236501</v>
      </c>
      <c r="O3446" s="156">
        <v>3.3931791176760302</v>
      </c>
      <c r="P3446" s="152" t="s">
        <v>20446</v>
      </c>
      <c r="Q3446" s="156">
        <v>11.6109456544668</v>
      </c>
      <c r="R3446" s="152" t="s">
        <v>20447</v>
      </c>
      <c r="S3446" s="156">
        <v>14.6398940742486</v>
      </c>
      <c r="T3446" s="152" t="s">
        <v>20448</v>
      </c>
      <c r="U3446" s="156">
        <v>33.679741999999997</v>
      </c>
      <c r="V3446" s="152" t="s">
        <v>157</v>
      </c>
      <c r="W3446" s="152" t="s">
        <v>197</v>
      </c>
      <c r="X3446" s="155">
        <v>17.233576088100001</v>
      </c>
      <c r="Y3446" s="152" t="s">
        <v>159</v>
      </c>
      <c r="Z3446" s="154">
        <v>41507</v>
      </c>
      <c r="AA3446" s="153" t="s">
        <v>4326</v>
      </c>
      <c r="AB3446" s="152" t="s">
        <v>2646</v>
      </c>
      <c r="AC3446" s="152" t="s">
        <v>394</v>
      </c>
      <c r="AD3446" s="152" t="s">
        <v>162</v>
      </c>
    </row>
    <row r="3447" spans="1:30">
      <c r="A3447" s="189" t="s">
        <v>20449</v>
      </c>
      <c r="B3447" s="189" t="s">
        <v>20450</v>
      </c>
      <c r="C3447" s="154">
        <v>43830</v>
      </c>
      <c r="D3447" s="155">
        <v>1.0669999999999999</v>
      </c>
      <c r="E3447" s="155">
        <v>1.0669999999999999</v>
      </c>
      <c r="F3447" s="156">
        <v>9.3808630393985903E-2</v>
      </c>
      <c r="G3447" s="154">
        <v>43829</v>
      </c>
      <c r="H3447" s="155">
        <v>1.0660000000000001</v>
      </c>
      <c r="I3447" s="156">
        <v>3.3914728682170501</v>
      </c>
      <c r="J3447" s="152" t="s">
        <v>20451</v>
      </c>
      <c r="K3447" s="156">
        <v>0.28195488721803502</v>
      </c>
      <c r="L3447" s="156">
        <v>0.66037735849055601</v>
      </c>
      <c r="M3447" s="185">
        <v>1.0416666666666601</v>
      </c>
      <c r="N3447" s="156">
        <v>2.2030651340996101</v>
      </c>
      <c r="O3447" s="156">
        <v>3.3914728682170501</v>
      </c>
      <c r="P3447" s="152" t="s">
        <v>20451</v>
      </c>
      <c r="Q3447" s="156">
        <v>7.3440643863178998</v>
      </c>
      <c r="R3447" s="152" t="s">
        <v>20452</v>
      </c>
      <c r="S3447" s="156">
        <v>6.8068068068067999</v>
      </c>
      <c r="T3447" s="152" t="s">
        <v>20453</v>
      </c>
      <c r="U3447" s="156">
        <v>6.6999999999999904</v>
      </c>
      <c r="V3447" s="152" t="s">
        <v>174</v>
      </c>
      <c r="W3447" s="152" t="s">
        <v>186</v>
      </c>
      <c r="X3447" s="155">
        <v>1.0044285000000001E-3</v>
      </c>
      <c r="Y3447" s="152" t="s">
        <v>159</v>
      </c>
      <c r="Z3447" s="154">
        <v>42445</v>
      </c>
      <c r="AA3447" s="153" t="s">
        <v>4326</v>
      </c>
      <c r="AB3447" s="152" t="s">
        <v>999</v>
      </c>
      <c r="AC3447" s="152" t="s">
        <v>209</v>
      </c>
      <c r="AD3447" s="152" t="s">
        <v>162</v>
      </c>
    </row>
    <row r="3448" spans="1:30">
      <c r="A3448" s="189" t="s">
        <v>20454</v>
      </c>
      <c r="B3448" s="189" t="s">
        <v>20455</v>
      </c>
      <c r="C3448" s="154">
        <v>43830</v>
      </c>
      <c r="D3448" s="155">
        <v>1.2195</v>
      </c>
      <c r="E3448" s="155">
        <v>1.2515000000000001</v>
      </c>
      <c r="F3448" s="156">
        <v>1.64028540966101E-2</v>
      </c>
      <c r="G3448" s="154">
        <v>43829</v>
      </c>
      <c r="H3448" s="155">
        <v>1.2193000000000001</v>
      </c>
      <c r="I3448" s="156">
        <v>3.3912674862229699</v>
      </c>
      <c r="J3448" s="152" t="s">
        <v>20456</v>
      </c>
      <c r="K3448" s="156">
        <v>0.106714825151872</v>
      </c>
      <c r="L3448" s="156">
        <v>0.34559368057269402</v>
      </c>
      <c r="M3448" s="185">
        <v>0.84346316050607995</v>
      </c>
      <c r="N3448" s="156">
        <v>1.6419403233872401</v>
      </c>
      <c r="O3448" s="156">
        <v>3.3912674862229699</v>
      </c>
      <c r="P3448" s="152" t="s">
        <v>20456</v>
      </c>
      <c r="Q3448" s="156">
        <v>9.0787119856887202</v>
      </c>
      <c r="R3448" s="152" t="s">
        <v>20457</v>
      </c>
      <c r="S3448" s="156">
        <v>10.9645131938126</v>
      </c>
      <c r="T3448" s="152" t="s">
        <v>20458</v>
      </c>
      <c r="U3448" s="156">
        <v>25.803498050000002</v>
      </c>
      <c r="V3448" s="152" t="s">
        <v>163</v>
      </c>
      <c r="W3448" s="152" t="s">
        <v>166</v>
      </c>
      <c r="X3448" s="155">
        <v>95.021007504899998</v>
      </c>
      <c r="Y3448" s="152" t="s">
        <v>159</v>
      </c>
      <c r="Z3448" s="154">
        <v>41387</v>
      </c>
      <c r="AA3448" s="153" t="s">
        <v>4326</v>
      </c>
      <c r="AB3448" s="152" t="s">
        <v>1018</v>
      </c>
      <c r="AC3448" s="152" t="s">
        <v>195</v>
      </c>
      <c r="AD3448" s="152" t="s">
        <v>162</v>
      </c>
    </row>
    <row r="3449" spans="1:30">
      <c r="A3449" s="189" t="s">
        <v>2844</v>
      </c>
      <c r="B3449" s="189" t="s">
        <v>2845</v>
      </c>
      <c r="C3449" s="154">
        <v>43830</v>
      </c>
      <c r="D3449" s="155">
        <v>1.0469999999999999</v>
      </c>
      <c r="E3449" s="155">
        <v>1.095</v>
      </c>
      <c r="F3449" s="156">
        <v>0</v>
      </c>
      <c r="G3449" s="154">
        <v>43826</v>
      </c>
      <c r="H3449" s="155">
        <v>1.0469999999999999</v>
      </c>
      <c r="I3449" s="156">
        <v>3.39006471698112</v>
      </c>
      <c r="J3449" s="152" t="s">
        <v>20459</v>
      </c>
      <c r="K3449" s="156">
        <v>0.191387559808611</v>
      </c>
      <c r="L3449" s="156">
        <v>0.47984644913626201</v>
      </c>
      <c r="M3449" s="185">
        <v>0.86704527769589501</v>
      </c>
      <c r="N3449" s="156">
        <v>1.74926433260289</v>
      </c>
      <c r="O3449" s="156">
        <v>3.39006471698112</v>
      </c>
      <c r="P3449" s="152" t="s">
        <v>20459</v>
      </c>
      <c r="Q3449" s="156">
        <v>10.0336030120482</v>
      </c>
      <c r="R3449" s="152" t="s">
        <v>20460</v>
      </c>
      <c r="S3449" s="156">
        <v>9.0482274626865706</v>
      </c>
      <c r="T3449" s="152" t="s">
        <v>20461</v>
      </c>
      <c r="U3449" s="156">
        <v>9.5934685999999907</v>
      </c>
      <c r="V3449" s="152" t="s">
        <v>309</v>
      </c>
      <c r="W3449" s="152" t="s">
        <v>158</v>
      </c>
      <c r="X3449" s="155">
        <v>20.9959595288</v>
      </c>
      <c r="Y3449" s="152" t="s">
        <v>159</v>
      </c>
      <c r="Z3449" s="154">
        <v>42538</v>
      </c>
      <c r="AA3449" s="153" t="s">
        <v>4326</v>
      </c>
      <c r="AB3449" s="152" t="s">
        <v>6170</v>
      </c>
      <c r="AC3449" s="152" t="s">
        <v>446</v>
      </c>
      <c r="AD3449" s="152" t="s">
        <v>207</v>
      </c>
    </row>
    <row r="3450" spans="1:30">
      <c r="A3450" s="189" t="s">
        <v>2829</v>
      </c>
      <c r="B3450" s="189" t="s">
        <v>2830</v>
      </c>
      <c r="C3450" s="154">
        <v>43830</v>
      </c>
      <c r="D3450" s="155">
        <v>1.0557000000000001</v>
      </c>
      <c r="E3450" s="155">
        <v>1.1196999999999999</v>
      </c>
      <c r="F3450" s="156">
        <v>1.8948365703457901E-2</v>
      </c>
      <c r="G3450" s="154">
        <v>43829</v>
      </c>
      <c r="H3450" s="155">
        <v>1.0555000000000001</v>
      </c>
      <c r="I3450" s="156">
        <v>3.3881884534661202</v>
      </c>
      <c r="J3450" s="152" t="s">
        <v>20462</v>
      </c>
      <c r="K3450" s="156">
        <v>0.142287990893567</v>
      </c>
      <c r="L3450" s="156">
        <v>0.44719314938155702</v>
      </c>
      <c r="M3450" s="185">
        <v>0.88272840649392004</v>
      </c>
      <c r="N3450" s="156">
        <v>1.7231065587138701</v>
      </c>
      <c r="O3450" s="156">
        <v>3.3881884534661202</v>
      </c>
      <c r="P3450" s="152" t="s">
        <v>20462</v>
      </c>
      <c r="Q3450" s="156">
        <v>9.34398997715099</v>
      </c>
      <c r="R3450" s="152" t="s">
        <v>20463</v>
      </c>
      <c r="S3450" s="156">
        <v>11.8668347457627</v>
      </c>
      <c r="T3450" s="152" t="s">
        <v>20464</v>
      </c>
      <c r="U3450" s="156">
        <v>12.202435250000001</v>
      </c>
      <c r="V3450" s="152" t="s">
        <v>163</v>
      </c>
      <c r="W3450" s="152" t="s">
        <v>189</v>
      </c>
      <c r="X3450" s="155">
        <v>76.448392056800003</v>
      </c>
      <c r="Y3450" s="152" t="s">
        <v>159</v>
      </c>
      <c r="Z3450" s="154">
        <v>42699</v>
      </c>
      <c r="AA3450" s="153" t="s">
        <v>4326</v>
      </c>
      <c r="AB3450" s="152" t="s">
        <v>2831</v>
      </c>
      <c r="AC3450" s="152" t="s">
        <v>246</v>
      </c>
      <c r="AD3450" s="152" t="s">
        <v>177</v>
      </c>
    </row>
    <row r="3451" spans="1:30">
      <c r="A3451" s="189" t="s">
        <v>20465</v>
      </c>
      <c r="B3451" s="189" t="s">
        <v>20466</v>
      </c>
      <c r="C3451" s="154">
        <v>43830</v>
      </c>
      <c r="D3451" s="155">
        <v>1.0521</v>
      </c>
      <c r="E3451" s="155">
        <v>1.1333</v>
      </c>
      <c r="F3451" s="156">
        <v>1.9013214183861701E-2</v>
      </c>
      <c r="G3451" s="154">
        <v>43829</v>
      </c>
      <c r="H3451" s="155">
        <v>1.0519000000000001</v>
      </c>
      <c r="I3451" s="156">
        <v>3.38396450819672</v>
      </c>
      <c r="J3451" s="152" t="s">
        <v>20467</v>
      </c>
      <c r="K3451" s="156">
        <v>0.161843107387666</v>
      </c>
      <c r="L3451" s="156">
        <v>0.64090300363497599</v>
      </c>
      <c r="M3451" s="185">
        <v>1.11488892861185</v>
      </c>
      <c r="N3451" s="156">
        <v>2.0255409589920799</v>
      </c>
      <c r="O3451" s="156">
        <v>3.38396450819672</v>
      </c>
      <c r="P3451" s="152" t="s">
        <v>20467</v>
      </c>
      <c r="Q3451" s="156">
        <v>10.3164169387755</v>
      </c>
      <c r="R3451" s="152" t="s">
        <v>20468</v>
      </c>
      <c r="S3451" s="156">
        <v>10.963434046920799</v>
      </c>
      <c r="T3451" s="152" t="s">
        <v>20469</v>
      </c>
      <c r="U3451" s="156">
        <v>13.4021908391609</v>
      </c>
      <c r="V3451" s="152" t="s">
        <v>163</v>
      </c>
      <c r="W3451" s="152" t="s">
        <v>166</v>
      </c>
      <c r="X3451" s="155">
        <v>0.55543733019999997</v>
      </c>
      <c r="Y3451" s="152" t="s">
        <v>159</v>
      </c>
      <c r="Z3451" s="154">
        <v>42401</v>
      </c>
      <c r="AA3451" s="153" t="s">
        <v>4326</v>
      </c>
      <c r="AB3451" s="152" t="s">
        <v>1018</v>
      </c>
      <c r="AC3451" s="152" t="s">
        <v>195</v>
      </c>
      <c r="AD3451" s="152" t="s">
        <v>247</v>
      </c>
    </row>
    <row r="3452" spans="1:30">
      <c r="A3452" s="189" t="s">
        <v>20470</v>
      </c>
      <c r="B3452" s="189" t="s">
        <v>20471</v>
      </c>
      <c r="C3452" s="154">
        <v>43830</v>
      </c>
      <c r="D3452" s="155">
        <v>1.0299</v>
      </c>
      <c r="E3452" s="155">
        <v>1.0408999999999999</v>
      </c>
      <c r="F3452" s="156">
        <v>2.91375291375278E-2</v>
      </c>
      <c r="G3452" s="154">
        <v>43829</v>
      </c>
      <c r="H3452" s="155">
        <v>1.0296000000000001</v>
      </c>
      <c r="I3452" s="156">
        <v>3.38371611557938</v>
      </c>
      <c r="J3452" s="152" t="s">
        <v>20472</v>
      </c>
      <c r="K3452" s="156">
        <v>0.126385378183934</v>
      </c>
      <c r="L3452" s="156">
        <v>0.58599472604746095</v>
      </c>
      <c r="M3452" s="185">
        <v>1.10940280146216</v>
      </c>
      <c r="N3452" s="156">
        <v>1.8593983716441</v>
      </c>
      <c r="O3452" s="156">
        <v>3.38371611557938</v>
      </c>
      <c r="P3452" s="152" t="s">
        <v>20472</v>
      </c>
      <c r="Q3452" s="157">
        <v>0</v>
      </c>
      <c r="R3452" s="152"/>
      <c r="S3452" s="157">
        <v>0</v>
      </c>
      <c r="T3452" s="152"/>
      <c r="U3452" s="156">
        <v>4.1177405</v>
      </c>
      <c r="V3452" s="152" t="s">
        <v>157</v>
      </c>
      <c r="W3452" s="152" t="s">
        <v>95</v>
      </c>
      <c r="X3452" s="155">
        <v>5.3291300000000003E-5</v>
      </c>
      <c r="Y3452" s="152" t="s">
        <v>159</v>
      </c>
      <c r="Z3452" s="154">
        <v>43412</v>
      </c>
      <c r="AA3452" s="153" t="s">
        <v>4326</v>
      </c>
      <c r="AB3452" s="152" t="s">
        <v>809</v>
      </c>
      <c r="AC3452" s="152" t="s">
        <v>194</v>
      </c>
      <c r="AD3452" s="152" t="s">
        <v>532</v>
      </c>
    </row>
    <row r="3453" spans="1:30">
      <c r="A3453" s="189" t="s">
        <v>2581</v>
      </c>
      <c r="B3453" s="189" t="s">
        <v>2582</v>
      </c>
      <c r="C3453" s="154">
        <v>43830</v>
      </c>
      <c r="D3453" s="155">
        <v>1.0144</v>
      </c>
      <c r="E3453" s="155">
        <v>1.0604</v>
      </c>
      <c r="F3453" s="156">
        <v>6.9053960737874107E-2</v>
      </c>
      <c r="G3453" s="154">
        <v>43826</v>
      </c>
      <c r="H3453" s="155">
        <v>1.0137</v>
      </c>
      <c r="I3453" s="156">
        <v>3.3811113926517899</v>
      </c>
      <c r="J3453" s="152" t="s">
        <v>20473</v>
      </c>
      <c r="K3453" s="156">
        <v>0.12831902082716901</v>
      </c>
      <c r="L3453" s="156">
        <v>0.118436636399506</v>
      </c>
      <c r="M3453" s="185">
        <v>0.48541378992315398</v>
      </c>
      <c r="N3453" s="156">
        <v>1.5988491523800401</v>
      </c>
      <c r="O3453" s="156">
        <v>3.3811113926517899</v>
      </c>
      <c r="P3453" s="152" t="s">
        <v>20473</v>
      </c>
      <c r="Q3453" s="157">
        <v>0</v>
      </c>
      <c r="R3453" s="152"/>
      <c r="S3453" s="157">
        <v>0</v>
      </c>
      <c r="T3453" s="152"/>
      <c r="U3453" s="156">
        <v>6.0793584000000003</v>
      </c>
      <c r="V3453" s="152" t="s">
        <v>174</v>
      </c>
      <c r="W3453" s="152" t="s">
        <v>95</v>
      </c>
      <c r="X3453" s="155">
        <v>20.027557357700001</v>
      </c>
      <c r="Y3453" s="152" t="s">
        <v>159</v>
      </c>
      <c r="Z3453" s="154">
        <v>43271</v>
      </c>
      <c r="AA3453" s="153" t="s">
        <v>4326</v>
      </c>
      <c r="AB3453" s="152" t="s">
        <v>584</v>
      </c>
      <c r="AC3453" s="152" t="s">
        <v>261</v>
      </c>
      <c r="AD3453" s="152" t="s">
        <v>207</v>
      </c>
    </row>
    <row r="3454" spans="1:30">
      <c r="A3454" s="189" t="s">
        <v>2852</v>
      </c>
      <c r="B3454" s="189" t="s">
        <v>2853</v>
      </c>
      <c r="C3454" s="154">
        <v>43830</v>
      </c>
      <c r="D3454" s="155">
        <v>1.0524</v>
      </c>
      <c r="E3454" s="155">
        <v>1.0824</v>
      </c>
      <c r="F3454" s="156">
        <v>2.8514399771876101E-2</v>
      </c>
      <c r="G3454" s="154">
        <v>43829</v>
      </c>
      <c r="H3454" s="155">
        <v>1.0521</v>
      </c>
      <c r="I3454" s="156">
        <v>3.3791798722335402</v>
      </c>
      <c r="J3454" s="152" t="s">
        <v>20474</v>
      </c>
      <c r="K3454" s="156">
        <v>0.15226494099733001</v>
      </c>
      <c r="L3454" s="156">
        <v>0.496562261268157</v>
      </c>
      <c r="M3454" s="185">
        <v>0.939962698958133</v>
      </c>
      <c r="N3454" s="156">
        <v>2.02618042649901</v>
      </c>
      <c r="O3454" s="156">
        <v>3.3791798722335402</v>
      </c>
      <c r="P3454" s="152" t="s">
        <v>20474</v>
      </c>
      <c r="Q3454" s="157">
        <v>0</v>
      </c>
      <c r="R3454" s="152"/>
      <c r="S3454" s="157">
        <v>0</v>
      </c>
      <c r="T3454" s="152"/>
      <c r="U3454" s="156">
        <v>8.3718371600000108</v>
      </c>
      <c r="V3454" s="152" t="s">
        <v>157</v>
      </c>
      <c r="W3454" s="152" t="s">
        <v>95</v>
      </c>
      <c r="X3454" s="155">
        <v>17.423067868699999</v>
      </c>
      <c r="Y3454" s="152" t="s">
        <v>159</v>
      </c>
      <c r="Z3454" s="154">
        <v>43213</v>
      </c>
      <c r="AA3454" s="153" t="s">
        <v>4326</v>
      </c>
      <c r="AB3454" s="152" t="s">
        <v>6176</v>
      </c>
      <c r="AC3454" s="152" t="s">
        <v>441</v>
      </c>
      <c r="AD3454" s="152" t="s">
        <v>338</v>
      </c>
    </row>
    <row r="3455" spans="1:30">
      <c r="A3455" s="189" t="s">
        <v>2687</v>
      </c>
      <c r="B3455" s="189" t="s">
        <v>2688</v>
      </c>
      <c r="C3455" s="154">
        <v>43830</v>
      </c>
      <c r="D3455" s="155">
        <v>1.0215000000000001</v>
      </c>
      <c r="E3455" s="155">
        <v>1.1172</v>
      </c>
      <c r="F3455" s="156">
        <v>3.9173440407415799E-2</v>
      </c>
      <c r="G3455" s="154">
        <v>43829</v>
      </c>
      <c r="H3455" s="155">
        <v>1.0210999999999999</v>
      </c>
      <c r="I3455" s="156">
        <v>3.3790505546461298</v>
      </c>
      <c r="J3455" s="152" t="s">
        <v>20475</v>
      </c>
      <c r="K3455" s="156">
        <v>9.7991180793738697E-2</v>
      </c>
      <c r="L3455" s="156">
        <v>0.23524272050129999</v>
      </c>
      <c r="M3455" s="185">
        <v>0.54060529933592905</v>
      </c>
      <c r="N3455" s="156">
        <v>1.5172174850576301</v>
      </c>
      <c r="O3455" s="156">
        <v>3.3790505546461298</v>
      </c>
      <c r="P3455" s="152" t="s">
        <v>20475</v>
      </c>
      <c r="Q3455" s="156">
        <v>9.0715790193345693</v>
      </c>
      <c r="R3455" s="152" t="s">
        <v>20476</v>
      </c>
      <c r="S3455" s="157">
        <v>0</v>
      </c>
      <c r="T3455" s="152"/>
      <c r="U3455" s="156">
        <v>12.23864045</v>
      </c>
      <c r="V3455" s="152" t="s">
        <v>163</v>
      </c>
      <c r="W3455" s="152" t="s">
        <v>95</v>
      </c>
      <c r="X3455" s="155">
        <v>42.743091823</v>
      </c>
      <c r="Y3455" s="152" t="s">
        <v>159</v>
      </c>
      <c r="Z3455" s="154">
        <v>42796</v>
      </c>
      <c r="AA3455" s="153" t="s">
        <v>4326</v>
      </c>
      <c r="AB3455" s="152" t="s">
        <v>592</v>
      </c>
      <c r="AC3455" s="152" t="s">
        <v>261</v>
      </c>
      <c r="AD3455" s="152" t="s">
        <v>207</v>
      </c>
    </row>
    <row r="3456" spans="1:30">
      <c r="A3456" s="189" t="s">
        <v>1061</v>
      </c>
      <c r="B3456" s="189" t="s">
        <v>1062</v>
      </c>
      <c r="C3456" s="154">
        <v>43830</v>
      </c>
      <c r="D3456" s="155">
        <v>1.0133000000000001</v>
      </c>
      <c r="E3456" s="155">
        <v>1.0343</v>
      </c>
      <c r="F3456" s="156">
        <v>3.9490571626052601E-2</v>
      </c>
      <c r="G3456" s="154">
        <v>43829</v>
      </c>
      <c r="H3456" s="155">
        <v>1.0128999999999999</v>
      </c>
      <c r="I3456" s="156">
        <v>3.3775585431655002</v>
      </c>
      <c r="J3456" s="152" t="s">
        <v>6482</v>
      </c>
      <c r="K3456" s="156">
        <v>0.17795353435493799</v>
      </c>
      <c r="L3456" s="156">
        <v>0.58515736517277195</v>
      </c>
      <c r="M3456" s="185">
        <v>0.89381626908773404</v>
      </c>
      <c r="N3456" s="156">
        <v>1.9160252637281101</v>
      </c>
      <c r="O3456" s="156">
        <v>3.3775585431655002</v>
      </c>
      <c r="P3456" s="152" t="s">
        <v>6482</v>
      </c>
      <c r="Q3456" s="157">
        <v>0</v>
      </c>
      <c r="R3456" s="152"/>
      <c r="S3456" s="157">
        <v>0</v>
      </c>
      <c r="T3456" s="152"/>
      <c r="U3456" s="156">
        <v>3.4602605900000198</v>
      </c>
      <c r="V3456" s="152" t="s">
        <v>157</v>
      </c>
      <c r="W3456" s="152" t="s">
        <v>95</v>
      </c>
      <c r="X3456" s="155">
        <v>37.294672014699998</v>
      </c>
      <c r="Y3456" s="152" t="s">
        <v>159</v>
      </c>
      <c r="Z3456" s="154">
        <v>43458</v>
      </c>
      <c r="AA3456" s="153" t="s">
        <v>4326</v>
      </c>
      <c r="AB3456" s="152" t="s">
        <v>6483</v>
      </c>
      <c r="AC3456" s="152" t="s">
        <v>209</v>
      </c>
      <c r="AD3456" s="152" t="s">
        <v>177</v>
      </c>
    </row>
    <row r="3457" spans="1:30">
      <c r="A3457" s="189" t="s">
        <v>20477</v>
      </c>
      <c r="B3457" s="189" t="s">
        <v>20478</v>
      </c>
      <c r="C3457" s="154">
        <v>43830</v>
      </c>
      <c r="D3457" s="155">
        <v>1.0452999999999999</v>
      </c>
      <c r="E3457" s="155">
        <v>1.1221000000000001</v>
      </c>
      <c r="F3457" s="156">
        <v>2.87081339712759E-2</v>
      </c>
      <c r="G3457" s="154">
        <v>43829</v>
      </c>
      <c r="H3457" s="155">
        <v>1.0449999999999999</v>
      </c>
      <c r="I3457" s="156">
        <v>3.3774234790229101</v>
      </c>
      <c r="J3457" s="152" t="s">
        <v>20479</v>
      </c>
      <c r="K3457" s="156">
        <v>0.14370569074533299</v>
      </c>
      <c r="L3457" s="156">
        <v>0.55796055796053301</v>
      </c>
      <c r="M3457" s="185">
        <v>1.04397884486332</v>
      </c>
      <c r="N3457" s="156">
        <v>1.80762024061551</v>
      </c>
      <c r="O3457" s="156">
        <v>3.3774234790229101</v>
      </c>
      <c r="P3457" s="152" t="s">
        <v>20479</v>
      </c>
      <c r="Q3457" s="156">
        <v>9.6810859413083392</v>
      </c>
      <c r="R3457" s="152" t="s">
        <v>20480</v>
      </c>
      <c r="S3457" s="156">
        <v>12.230536562250601</v>
      </c>
      <c r="T3457" s="152" t="s">
        <v>20481</v>
      </c>
      <c r="U3457" s="156">
        <v>12.499889850000001</v>
      </c>
      <c r="V3457" s="152" t="s">
        <v>157</v>
      </c>
      <c r="W3457" s="152" t="s">
        <v>189</v>
      </c>
      <c r="X3457" s="155">
        <v>7.6270570000000005E-4</v>
      </c>
      <c r="Y3457" s="152" t="s">
        <v>159</v>
      </c>
      <c r="Z3457" s="154">
        <v>42685</v>
      </c>
      <c r="AA3457" s="153" t="s">
        <v>4326</v>
      </c>
      <c r="AB3457" s="152" t="s">
        <v>809</v>
      </c>
      <c r="AC3457" s="152" t="s">
        <v>194</v>
      </c>
      <c r="AD3457" s="152" t="s">
        <v>207</v>
      </c>
    </row>
    <row r="3458" spans="1:30">
      <c r="A3458" s="189" t="s">
        <v>2895</v>
      </c>
      <c r="B3458" s="189" t="s">
        <v>2896</v>
      </c>
      <c r="C3458" s="154">
        <v>43830</v>
      </c>
      <c r="D3458" s="155">
        <v>1.2343</v>
      </c>
      <c r="E3458" s="155">
        <v>1.2343</v>
      </c>
      <c r="F3458" s="156">
        <v>2.43111831442437E-2</v>
      </c>
      <c r="G3458" s="154">
        <v>43829</v>
      </c>
      <c r="H3458" s="155">
        <v>1.234</v>
      </c>
      <c r="I3458" s="156">
        <v>3.37520938023451</v>
      </c>
      <c r="J3458" s="152" t="s">
        <v>20482</v>
      </c>
      <c r="K3458" s="156">
        <v>0.113553410657786</v>
      </c>
      <c r="L3458" s="156">
        <v>0.59494702526486198</v>
      </c>
      <c r="M3458" s="185">
        <v>1.1721311475409799</v>
      </c>
      <c r="N3458" s="156">
        <v>2.0926385442514399</v>
      </c>
      <c r="O3458" s="156">
        <v>3.37520938023451</v>
      </c>
      <c r="P3458" s="152" t="s">
        <v>20482</v>
      </c>
      <c r="Q3458" s="156">
        <v>9.6181172291296697</v>
      </c>
      <c r="R3458" s="152" t="s">
        <v>20483</v>
      </c>
      <c r="S3458" s="156">
        <v>13.031135531135501</v>
      </c>
      <c r="T3458" s="152" t="s">
        <v>20484</v>
      </c>
      <c r="U3458" s="156">
        <v>23.43</v>
      </c>
      <c r="V3458" s="152" t="s">
        <v>157</v>
      </c>
      <c r="W3458" s="152" t="s">
        <v>166</v>
      </c>
      <c r="X3458" s="155">
        <v>14.214226290599999</v>
      </c>
      <c r="Y3458" s="152" t="s">
        <v>159</v>
      </c>
      <c r="Z3458" s="154">
        <v>41990</v>
      </c>
      <c r="AA3458" s="153" t="s">
        <v>4326</v>
      </c>
      <c r="AB3458" s="152" t="s">
        <v>923</v>
      </c>
      <c r="AC3458" s="152" t="s">
        <v>263</v>
      </c>
      <c r="AD3458" s="152" t="s">
        <v>181</v>
      </c>
    </row>
    <row r="3459" spans="1:30">
      <c r="A3459" s="189" t="s">
        <v>20485</v>
      </c>
      <c r="B3459" s="189" t="s">
        <v>20486</v>
      </c>
      <c r="C3459" s="154">
        <v>43830</v>
      </c>
      <c r="D3459" s="155">
        <v>1.165</v>
      </c>
      <c r="E3459" s="155">
        <v>1.1970000000000001</v>
      </c>
      <c r="F3459" s="156">
        <v>0</v>
      </c>
      <c r="G3459" s="154">
        <v>43829</v>
      </c>
      <c r="H3459" s="155">
        <v>1.165</v>
      </c>
      <c r="I3459" s="156">
        <v>3.3717834960070898</v>
      </c>
      <c r="J3459" s="152" t="s">
        <v>20487</v>
      </c>
      <c r="K3459" s="156">
        <v>8.5910652920966502E-2</v>
      </c>
      <c r="L3459" s="156">
        <v>0.517687661777402</v>
      </c>
      <c r="M3459" s="185">
        <v>0.95320623916812097</v>
      </c>
      <c r="N3459" s="156">
        <v>1.9247594050743699</v>
      </c>
      <c r="O3459" s="156">
        <v>3.3717834960070898</v>
      </c>
      <c r="P3459" s="152" t="s">
        <v>20487</v>
      </c>
      <c r="Q3459" s="156">
        <v>11.1641221374046</v>
      </c>
      <c r="R3459" s="152" t="s">
        <v>20488</v>
      </c>
      <c r="S3459" s="156">
        <v>9.3896713615023497</v>
      </c>
      <c r="T3459" s="152" t="s">
        <v>20489</v>
      </c>
      <c r="U3459" s="156">
        <v>19.965875</v>
      </c>
      <c r="V3459" s="152" t="s">
        <v>157</v>
      </c>
      <c r="W3459" s="152" t="s">
        <v>158</v>
      </c>
      <c r="X3459" s="155">
        <v>1.5890253958</v>
      </c>
      <c r="Y3459" s="152" t="s">
        <v>159</v>
      </c>
      <c r="Z3459" s="154">
        <v>41845</v>
      </c>
      <c r="AA3459" s="153" t="s">
        <v>4326</v>
      </c>
      <c r="AB3459" s="152" t="s">
        <v>2680</v>
      </c>
      <c r="AC3459" s="152" t="s">
        <v>200</v>
      </c>
      <c r="AD3459" s="152" t="s">
        <v>185</v>
      </c>
    </row>
    <row r="3460" spans="1:30">
      <c r="A3460" s="189" t="s">
        <v>2927</v>
      </c>
      <c r="B3460" s="189" t="s">
        <v>2928</v>
      </c>
      <c r="C3460" s="154">
        <v>43830</v>
      </c>
      <c r="D3460" s="155">
        <v>1.0428999999999999</v>
      </c>
      <c r="E3460" s="155">
        <v>1.0749</v>
      </c>
      <c r="F3460" s="156">
        <v>7.6768064485161797E-2</v>
      </c>
      <c r="G3460" s="154">
        <v>43826</v>
      </c>
      <c r="H3460" s="155">
        <v>1.0421</v>
      </c>
      <c r="I3460" s="156">
        <v>3.3707727464924</v>
      </c>
      <c r="J3460" s="152" t="s">
        <v>20490</v>
      </c>
      <c r="K3460" s="156">
        <v>0.38502262007893001</v>
      </c>
      <c r="L3460" s="156">
        <v>0.66602316602315503</v>
      </c>
      <c r="M3460" s="185">
        <v>0.98770116091563598</v>
      </c>
      <c r="N3460" s="156">
        <v>2.0549946069846099</v>
      </c>
      <c r="O3460" s="156">
        <v>3.3707727464924</v>
      </c>
      <c r="P3460" s="152" t="s">
        <v>20490</v>
      </c>
      <c r="Q3460" s="157">
        <v>0</v>
      </c>
      <c r="R3460" s="152"/>
      <c r="S3460" s="157">
        <v>0</v>
      </c>
      <c r="T3460" s="152"/>
      <c r="U3460" s="156">
        <v>7.5676261199999901</v>
      </c>
      <c r="V3460" s="152" t="s">
        <v>174</v>
      </c>
      <c r="W3460" s="152" t="s">
        <v>95</v>
      </c>
      <c r="X3460" s="155">
        <v>6.2634871764</v>
      </c>
      <c r="Y3460" s="152" t="s">
        <v>159</v>
      </c>
      <c r="Z3460" s="154">
        <v>43278</v>
      </c>
      <c r="AA3460" s="153" t="s">
        <v>4326</v>
      </c>
      <c r="AB3460" s="152" t="s">
        <v>2454</v>
      </c>
      <c r="AC3460" s="152" t="s">
        <v>446</v>
      </c>
      <c r="AD3460" s="152" t="s">
        <v>183</v>
      </c>
    </row>
    <row r="3461" spans="1:30">
      <c r="A3461" s="189" t="s">
        <v>2947</v>
      </c>
      <c r="B3461" s="189" t="s">
        <v>2948</v>
      </c>
      <c r="C3461" s="154">
        <v>43830</v>
      </c>
      <c r="D3461" s="155">
        <v>1.0216000000000001</v>
      </c>
      <c r="E3461" s="155">
        <v>1.1306</v>
      </c>
      <c r="F3461" s="156">
        <v>1.9580967299784799E-2</v>
      </c>
      <c r="G3461" s="154">
        <v>43829</v>
      </c>
      <c r="H3461" s="155">
        <v>1.0214000000000001</v>
      </c>
      <c r="I3461" s="156">
        <v>3.3675761287790298</v>
      </c>
      <c r="J3461" s="152" t="s">
        <v>20491</v>
      </c>
      <c r="K3461" s="156">
        <v>0.137227994510881</v>
      </c>
      <c r="L3461" s="156">
        <v>0.69791927219626704</v>
      </c>
      <c r="M3461" s="185">
        <v>1.2639452110948399</v>
      </c>
      <c r="N3461" s="156">
        <v>2.2183466951001698</v>
      </c>
      <c r="O3461" s="156">
        <v>3.3675761287790298</v>
      </c>
      <c r="P3461" s="152" t="s">
        <v>20491</v>
      </c>
      <c r="Q3461" s="156">
        <v>10.1194276024108</v>
      </c>
      <c r="R3461" s="152" t="s">
        <v>20492</v>
      </c>
      <c r="S3461" s="156">
        <v>13.592015432283899</v>
      </c>
      <c r="T3461" s="152" t="s">
        <v>20493</v>
      </c>
      <c r="U3461" s="156">
        <v>13.648811439999999</v>
      </c>
      <c r="V3461" s="152" t="s">
        <v>157</v>
      </c>
      <c r="W3461" s="152" t="s">
        <v>158</v>
      </c>
      <c r="X3461" s="155">
        <v>5.1743627666999998</v>
      </c>
      <c r="Y3461" s="152" t="s">
        <v>159</v>
      </c>
      <c r="Z3461" s="154">
        <v>42731</v>
      </c>
      <c r="AA3461" s="153" t="s">
        <v>4326</v>
      </c>
      <c r="AB3461" s="152" t="s">
        <v>891</v>
      </c>
      <c r="AC3461" s="152" t="s">
        <v>271</v>
      </c>
      <c r="AD3461" s="152" t="s">
        <v>272</v>
      </c>
    </row>
    <row r="3462" spans="1:30">
      <c r="A3462" s="189" t="s">
        <v>20494</v>
      </c>
      <c r="B3462" s="189" t="s">
        <v>20495</v>
      </c>
      <c r="C3462" s="154">
        <v>43830</v>
      </c>
      <c r="D3462" s="155">
        <v>1.0718000000000001</v>
      </c>
      <c r="E3462" s="155">
        <v>1.0718000000000001</v>
      </c>
      <c r="F3462" s="156">
        <v>9.3309694877287495E-3</v>
      </c>
      <c r="G3462" s="154">
        <v>43829</v>
      </c>
      <c r="H3462" s="155">
        <v>1.0717000000000001</v>
      </c>
      <c r="I3462" s="156">
        <v>3.3658019095380598</v>
      </c>
      <c r="J3462" s="152" t="s">
        <v>20496</v>
      </c>
      <c r="K3462" s="156">
        <v>0.10273652750538</v>
      </c>
      <c r="L3462" s="156">
        <v>0.41221660108677</v>
      </c>
      <c r="M3462" s="185">
        <v>0.91328500141229996</v>
      </c>
      <c r="N3462" s="156">
        <v>1.9499667078854901</v>
      </c>
      <c r="O3462" s="156">
        <v>3.3658019095380598</v>
      </c>
      <c r="P3462" s="152" t="s">
        <v>20496</v>
      </c>
      <c r="Q3462" s="156">
        <v>7.98992443324937</v>
      </c>
      <c r="R3462" s="152" t="s">
        <v>20497</v>
      </c>
      <c r="S3462" s="156">
        <v>11.2749169435216</v>
      </c>
      <c r="T3462" s="152" t="s">
        <v>20498</v>
      </c>
      <c r="U3462" s="156">
        <v>7.1800000000000104</v>
      </c>
      <c r="V3462" s="152" t="s">
        <v>174</v>
      </c>
      <c r="W3462" s="152" t="s">
        <v>189</v>
      </c>
      <c r="X3462" s="155">
        <v>1.05373E-4</v>
      </c>
      <c r="Y3462" s="152" t="s">
        <v>159</v>
      </c>
      <c r="Z3462" s="154">
        <v>42597</v>
      </c>
      <c r="AA3462" s="153" t="s">
        <v>4326</v>
      </c>
      <c r="AB3462" s="152" t="s">
        <v>1044</v>
      </c>
      <c r="AC3462" s="152" t="s">
        <v>314</v>
      </c>
      <c r="AD3462" s="152" t="s">
        <v>165</v>
      </c>
    </row>
    <row r="3463" spans="1:30">
      <c r="A3463" s="189" t="s">
        <v>20499</v>
      </c>
      <c r="B3463" s="189" t="s">
        <v>20500</v>
      </c>
      <c r="C3463" s="154">
        <v>43830</v>
      </c>
      <c r="D3463" s="155">
        <v>1.0254000000000001</v>
      </c>
      <c r="E3463" s="155">
        <v>1.0336000000000001</v>
      </c>
      <c r="F3463" s="156">
        <v>2.9265437518306701E-2</v>
      </c>
      <c r="G3463" s="154">
        <v>43829</v>
      </c>
      <c r="H3463" s="155">
        <v>1.0250999999999999</v>
      </c>
      <c r="I3463" s="156">
        <v>3.3626784199999999</v>
      </c>
      <c r="J3463" s="152" t="s">
        <v>20501</v>
      </c>
      <c r="K3463" s="156">
        <v>0.12694072844450599</v>
      </c>
      <c r="L3463" s="156">
        <v>0.50824428238039698</v>
      </c>
      <c r="M3463" s="185">
        <v>3.3626784199999999</v>
      </c>
      <c r="N3463" s="156">
        <v>3.3626784199999999</v>
      </c>
      <c r="O3463" s="156">
        <v>3.3626784199999999</v>
      </c>
      <c r="P3463" s="152" t="s">
        <v>20501</v>
      </c>
      <c r="Q3463" s="156">
        <v>3.3626784199999999</v>
      </c>
      <c r="R3463" s="152" t="s">
        <v>20502</v>
      </c>
      <c r="S3463" s="156">
        <v>3.3626784199999999</v>
      </c>
      <c r="T3463" s="152" t="s">
        <v>20503</v>
      </c>
      <c r="U3463" s="156">
        <v>3.3626784199999999</v>
      </c>
      <c r="V3463" s="152" t="s">
        <v>163</v>
      </c>
      <c r="W3463" s="152" t="s">
        <v>166</v>
      </c>
      <c r="X3463" s="155">
        <v>0</v>
      </c>
      <c r="Y3463" s="152" t="s">
        <v>159</v>
      </c>
      <c r="Z3463" s="154">
        <v>42725</v>
      </c>
      <c r="AA3463" s="153" t="s">
        <v>4326</v>
      </c>
      <c r="AB3463" s="152" t="s">
        <v>2517</v>
      </c>
      <c r="AC3463" s="152" t="s">
        <v>215</v>
      </c>
      <c r="AD3463" s="152" t="s">
        <v>170</v>
      </c>
    </row>
    <row r="3464" spans="1:30">
      <c r="A3464" s="189" t="s">
        <v>2846</v>
      </c>
      <c r="B3464" s="189" t="s">
        <v>2847</v>
      </c>
      <c r="C3464" s="154">
        <v>43830</v>
      </c>
      <c r="D3464" s="155">
        <v>1.0143</v>
      </c>
      <c r="E3464" s="155">
        <v>1.0538000000000001</v>
      </c>
      <c r="F3464" s="156">
        <v>1.9721920915107601E-2</v>
      </c>
      <c r="G3464" s="154">
        <v>43829</v>
      </c>
      <c r="H3464" s="155">
        <v>1.0141</v>
      </c>
      <c r="I3464" s="156">
        <v>3.3622756338834301</v>
      </c>
      <c r="J3464" s="152" t="s">
        <v>20504</v>
      </c>
      <c r="K3464" s="156">
        <v>0.10856691669955</v>
      </c>
      <c r="L3464" s="156">
        <v>0.46553090332805502</v>
      </c>
      <c r="M3464" s="185">
        <v>0.90531285880530898</v>
      </c>
      <c r="N3464" s="156">
        <v>1.7628985356410001</v>
      </c>
      <c r="O3464" s="156">
        <v>3.3622756338834301</v>
      </c>
      <c r="P3464" s="152" t="s">
        <v>20504</v>
      </c>
      <c r="Q3464" s="157">
        <v>0</v>
      </c>
      <c r="R3464" s="152"/>
      <c r="S3464" s="157">
        <v>0</v>
      </c>
      <c r="T3464" s="152"/>
      <c r="U3464" s="156">
        <v>5.4634653799999997</v>
      </c>
      <c r="V3464" s="152" t="s">
        <v>157</v>
      </c>
      <c r="W3464" s="152" t="s">
        <v>95</v>
      </c>
      <c r="X3464" s="155">
        <v>26.622555110899999</v>
      </c>
      <c r="Y3464" s="152" t="s">
        <v>159</v>
      </c>
      <c r="Z3464" s="154">
        <v>43265</v>
      </c>
      <c r="AA3464" s="153" t="s">
        <v>4326</v>
      </c>
      <c r="AB3464" s="152" t="s">
        <v>679</v>
      </c>
      <c r="AC3464" s="152" t="s">
        <v>161</v>
      </c>
      <c r="AD3464" s="152" t="s">
        <v>207</v>
      </c>
    </row>
    <row r="3465" spans="1:30">
      <c r="A3465" s="189" t="s">
        <v>20505</v>
      </c>
      <c r="B3465" s="189" t="s">
        <v>20506</v>
      </c>
      <c r="C3465" s="154">
        <v>43830</v>
      </c>
      <c r="D3465" s="155">
        <v>0.90690000000000004</v>
      </c>
      <c r="E3465" s="155">
        <v>0.90690000000000004</v>
      </c>
      <c r="F3465" s="156">
        <v>2.2058012573077001E-2</v>
      </c>
      <c r="G3465" s="154">
        <v>43829</v>
      </c>
      <c r="H3465" s="155">
        <v>0.90669999999999995</v>
      </c>
      <c r="I3465" s="156">
        <v>3.3622065192614601</v>
      </c>
      <c r="J3465" s="152" t="s">
        <v>20507</v>
      </c>
      <c r="K3465" s="156">
        <v>0.19887305270136199</v>
      </c>
      <c r="L3465" s="156">
        <v>0.62132475313436697</v>
      </c>
      <c r="M3465" s="185">
        <v>1.0360962566845</v>
      </c>
      <c r="N3465" s="156">
        <v>1.80736416704086</v>
      </c>
      <c r="O3465" s="156">
        <v>3.3622065192614601</v>
      </c>
      <c r="P3465" s="152" t="s">
        <v>20507</v>
      </c>
      <c r="Q3465" s="157">
        <v>0</v>
      </c>
      <c r="R3465" s="152"/>
      <c r="S3465" s="157">
        <v>0</v>
      </c>
      <c r="T3465" s="152"/>
      <c r="U3465" s="156">
        <v>-9.31</v>
      </c>
      <c r="V3465" s="152" t="s">
        <v>157</v>
      </c>
      <c r="W3465" s="152" t="s">
        <v>95</v>
      </c>
      <c r="X3465" s="155">
        <v>8.6820699999999994E-5</v>
      </c>
      <c r="Y3465" s="152" t="s">
        <v>159</v>
      </c>
      <c r="Z3465" s="154">
        <v>43349</v>
      </c>
      <c r="AA3465" s="153" t="s">
        <v>4326</v>
      </c>
      <c r="AB3465" s="152" t="s">
        <v>255</v>
      </c>
      <c r="AC3465" s="152" t="s">
        <v>228</v>
      </c>
      <c r="AD3465" s="152" t="s">
        <v>170</v>
      </c>
    </row>
    <row r="3466" spans="1:30">
      <c r="A3466" s="189" t="s">
        <v>20508</v>
      </c>
      <c r="B3466" s="189" t="s">
        <v>20509</v>
      </c>
      <c r="C3466" s="154">
        <v>43830</v>
      </c>
      <c r="D3466" s="155">
        <v>1.0479000000000001</v>
      </c>
      <c r="E3466" s="155">
        <v>1.0679000000000001</v>
      </c>
      <c r="F3466" s="156">
        <v>9.54380606984917E-3</v>
      </c>
      <c r="G3466" s="154">
        <v>43829</v>
      </c>
      <c r="H3466" s="155">
        <v>1.0478000000000001</v>
      </c>
      <c r="I3466" s="156">
        <v>3.35829914868917</v>
      </c>
      <c r="J3466" s="152" t="s">
        <v>20510</v>
      </c>
      <c r="K3466" s="156">
        <v>0.105082155139492</v>
      </c>
      <c r="L3466" s="156">
        <v>0.315910396323968</v>
      </c>
      <c r="M3466" s="185">
        <v>0.78867619397184496</v>
      </c>
      <c r="N3466" s="156">
        <v>1.6391722976455301</v>
      </c>
      <c r="O3466" s="156">
        <v>3.35829914868917</v>
      </c>
      <c r="P3466" s="152" t="s">
        <v>20510</v>
      </c>
      <c r="Q3466" s="157">
        <v>0</v>
      </c>
      <c r="R3466" s="152"/>
      <c r="S3466" s="157">
        <v>0</v>
      </c>
      <c r="T3466" s="152"/>
      <c r="U3466" s="156">
        <v>6.84147383</v>
      </c>
      <c r="V3466" s="152" t="s">
        <v>157</v>
      </c>
      <c r="W3466" s="152" t="s">
        <v>95</v>
      </c>
      <c r="X3466" s="155">
        <v>134.48471239060001</v>
      </c>
      <c r="Y3466" s="152" t="s">
        <v>159</v>
      </c>
      <c r="Z3466" s="154">
        <v>43236</v>
      </c>
      <c r="AA3466" s="153" t="s">
        <v>4326</v>
      </c>
      <c r="AB3466" s="152" t="s">
        <v>1024</v>
      </c>
      <c r="AC3466" s="152" t="s">
        <v>268</v>
      </c>
      <c r="AD3466" s="152" t="s">
        <v>185</v>
      </c>
    </row>
    <row r="3467" spans="1:30">
      <c r="A3467" s="189" t="s">
        <v>2883</v>
      </c>
      <c r="B3467" s="189" t="s">
        <v>2884</v>
      </c>
      <c r="C3467" s="154">
        <v>43830</v>
      </c>
      <c r="D3467" s="155">
        <v>1.0379</v>
      </c>
      <c r="E3467" s="155">
        <v>1.0379</v>
      </c>
      <c r="F3467" s="156">
        <v>2.89128758673831E-2</v>
      </c>
      <c r="G3467" s="154">
        <v>43829</v>
      </c>
      <c r="H3467" s="155">
        <v>1.0376000000000001</v>
      </c>
      <c r="I3467" s="156">
        <v>3.3559051981676999</v>
      </c>
      <c r="J3467" s="152" t="s">
        <v>20511</v>
      </c>
      <c r="K3467" s="156">
        <v>0.144731763797767</v>
      </c>
      <c r="L3467" s="156">
        <v>0.55221856229413302</v>
      </c>
      <c r="M3467" s="185">
        <v>0.93357969464164703</v>
      </c>
      <c r="N3467" s="156">
        <v>2.3166403785488998</v>
      </c>
      <c r="O3467" s="156">
        <v>3.3559051981676999</v>
      </c>
      <c r="P3467" s="152" t="s">
        <v>20511</v>
      </c>
      <c r="Q3467" s="157">
        <v>0</v>
      </c>
      <c r="R3467" s="152"/>
      <c r="S3467" s="157">
        <v>0</v>
      </c>
      <c r="T3467" s="152"/>
      <c r="U3467" s="156">
        <v>3.79</v>
      </c>
      <c r="V3467" s="152" t="s">
        <v>157</v>
      </c>
      <c r="W3467" s="152" t="s">
        <v>95</v>
      </c>
      <c r="X3467" s="155">
        <v>1.2347670646</v>
      </c>
      <c r="Y3467" s="152" t="s">
        <v>159</v>
      </c>
      <c r="Z3467" s="154">
        <v>43433</v>
      </c>
      <c r="AA3467" s="153" t="s">
        <v>4326</v>
      </c>
      <c r="AB3467" s="152" t="s">
        <v>2080</v>
      </c>
      <c r="AC3467" s="152" t="s">
        <v>196</v>
      </c>
      <c r="AD3467" s="152" t="s">
        <v>241</v>
      </c>
    </row>
    <row r="3468" spans="1:30">
      <c r="A3468" s="189" t="s">
        <v>2874</v>
      </c>
      <c r="B3468" s="189" t="s">
        <v>2875</v>
      </c>
      <c r="C3468" s="154">
        <v>43830</v>
      </c>
      <c r="D3468" s="155">
        <v>1.0150999999999999</v>
      </c>
      <c r="E3468" s="155">
        <v>1.0764</v>
      </c>
      <c r="F3468" s="156">
        <v>6.9006309148256006E-2</v>
      </c>
      <c r="G3468" s="154">
        <v>43826</v>
      </c>
      <c r="H3468" s="155">
        <v>1.0144</v>
      </c>
      <c r="I3468" s="156">
        <v>3.35258228238503</v>
      </c>
      <c r="J3468" s="152" t="s">
        <v>20512</v>
      </c>
      <c r="K3468" s="156">
        <v>0.24688919612875401</v>
      </c>
      <c r="L3468" s="156">
        <v>0.53481232049121197</v>
      </c>
      <c r="M3468" s="185">
        <v>0.753300738071495</v>
      </c>
      <c r="N3468" s="156">
        <v>1.6132572929829201</v>
      </c>
      <c r="O3468" s="156">
        <v>3.35258228238503</v>
      </c>
      <c r="P3468" s="152" t="s">
        <v>20512</v>
      </c>
      <c r="Q3468" s="157">
        <v>0</v>
      </c>
      <c r="R3468" s="152"/>
      <c r="S3468" s="157">
        <v>0</v>
      </c>
      <c r="T3468" s="152"/>
      <c r="U3468" s="156">
        <v>7.7805772299999898</v>
      </c>
      <c r="V3468" s="152" t="s">
        <v>174</v>
      </c>
      <c r="W3468" s="152" t="s">
        <v>95</v>
      </c>
      <c r="X3468" s="155">
        <v>25.2877071861</v>
      </c>
      <c r="Y3468" s="152" t="s">
        <v>159</v>
      </c>
      <c r="Z3468" s="154">
        <v>43173</v>
      </c>
      <c r="AA3468" s="153" t="s">
        <v>4326</v>
      </c>
      <c r="AB3468" s="152" t="s">
        <v>460</v>
      </c>
      <c r="AC3468" s="152" t="s">
        <v>161</v>
      </c>
      <c r="AD3468" s="152" t="s">
        <v>483</v>
      </c>
    </row>
    <row r="3469" spans="1:30">
      <c r="A3469" s="189" t="s">
        <v>2747</v>
      </c>
      <c r="B3469" s="189" t="s">
        <v>2748</v>
      </c>
      <c r="C3469" s="154">
        <v>43830</v>
      </c>
      <c r="D3469" s="155">
        <v>1.014</v>
      </c>
      <c r="E3469" s="155">
        <v>1.115</v>
      </c>
      <c r="F3469" s="156">
        <v>0</v>
      </c>
      <c r="G3469" s="154">
        <v>43829</v>
      </c>
      <c r="H3469" s="155">
        <v>1.014</v>
      </c>
      <c r="I3469" s="156">
        <v>3.3509440253287202</v>
      </c>
      <c r="J3469" s="152" t="s">
        <v>20513</v>
      </c>
      <c r="K3469" s="156">
        <v>9.87166831194594E-2</v>
      </c>
      <c r="L3469" s="156">
        <v>0.29673590504450698</v>
      </c>
      <c r="M3469" s="185">
        <v>0.79518486037423197</v>
      </c>
      <c r="N3469" s="156">
        <v>1.69782841124274</v>
      </c>
      <c r="O3469" s="156">
        <v>3.3509440253287202</v>
      </c>
      <c r="P3469" s="152" t="s">
        <v>20513</v>
      </c>
      <c r="Q3469" s="156">
        <v>9.0364062842630499</v>
      </c>
      <c r="R3469" s="152" t="s">
        <v>20514</v>
      </c>
      <c r="S3469" s="156">
        <v>11.4206584493042</v>
      </c>
      <c r="T3469" s="152" t="s">
        <v>20515</v>
      </c>
      <c r="U3469" s="156">
        <v>12.0891824</v>
      </c>
      <c r="V3469" s="152" t="s">
        <v>163</v>
      </c>
      <c r="W3469" s="152" t="s">
        <v>189</v>
      </c>
      <c r="X3469" s="155">
        <v>15.5877765819</v>
      </c>
      <c r="Y3469" s="152" t="s">
        <v>159</v>
      </c>
      <c r="Z3469" s="154">
        <v>42495</v>
      </c>
      <c r="AA3469" s="153" t="s">
        <v>4326</v>
      </c>
      <c r="AB3469" s="152" t="s">
        <v>1732</v>
      </c>
      <c r="AC3469" s="152" t="s">
        <v>325</v>
      </c>
      <c r="AD3469" s="152" t="s">
        <v>177</v>
      </c>
    </row>
    <row r="3470" spans="1:30">
      <c r="A3470" s="189" t="s">
        <v>20516</v>
      </c>
      <c r="B3470" s="189" t="s">
        <v>20517</v>
      </c>
      <c r="C3470" s="154">
        <v>43830</v>
      </c>
      <c r="D3470" s="155">
        <v>1.1319999999999999</v>
      </c>
      <c r="E3470" s="155">
        <v>1.3480000000000001</v>
      </c>
      <c r="F3470" s="156">
        <v>0</v>
      </c>
      <c r="G3470" s="154">
        <v>43829</v>
      </c>
      <c r="H3470" s="155">
        <v>1.1319999999999999</v>
      </c>
      <c r="I3470" s="156">
        <v>3.3470429287806498</v>
      </c>
      <c r="J3470" s="152" t="s">
        <v>20518</v>
      </c>
      <c r="K3470" s="156">
        <v>0.17699115044247299</v>
      </c>
      <c r="L3470" s="156">
        <v>0.53285968028419395</v>
      </c>
      <c r="M3470" s="185">
        <v>0.83731421932198002</v>
      </c>
      <c r="N3470" s="156">
        <v>1.71953044171325</v>
      </c>
      <c r="O3470" s="156">
        <v>3.3470429287806498</v>
      </c>
      <c r="P3470" s="152" t="s">
        <v>20518</v>
      </c>
      <c r="Q3470" s="156">
        <v>10.2973414877127</v>
      </c>
      <c r="R3470" s="152" t="s">
        <v>20519</v>
      </c>
      <c r="S3470" s="156">
        <v>11.421115454015601</v>
      </c>
      <c r="T3470" s="152" t="s">
        <v>20520</v>
      </c>
      <c r="U3470" s="156">
        <v>37.621088800000003</v>
      </c>
      <c r="V3470" s="152" t="s">
        <v>174</v>
      </c>
      <c r="W3470" s="152" t="s">
        <v>158</v>
      </c>
      <c r="X3470" s="155">
        <v>0.25451284680000003</v>
      </c>
      <c r="Y3470" s="152" t="s">
        <v>159</v>
      </c>
      <c r="Z3470" s="154">
        <v>41429</v>
      </c>
      <c r="AA3470" s="153" t="s">
        <v>4326</v>
      </c>
      <c r="AB3470" s="152" t="s">
        <v>258</v>
      </c>
      <c r="AC3470" s="152" t="s">
        <v>240</v>
      </c>
      <c r="AD3470" s="152" t="s">
        <v>181</v>
      </c>
    </row>
    <row r="3471" spans="1:30">
      <c r="A3471" s="189" t="s">
        <v>2858</v>
      </c>
      <c r="B3471" s="189" t="s">
        <v>2859</v>
      </c>
      <c r="C3471" s="154">
        <v>43830</v>
      </c>
      <c r="D3471" s="155">
        <v>1.02</v>
      </c>
      <c r="E3471" s="155">
        <v>1.0339</v>
      </c>
      <c r="F3471" s="156">
        <v>1.9611688566402899E-2</v>
      </c>
      <c r="G3471" s="154">
        <v>43829</v>
      </c>
      <c r="H3471" s="155">
        <v>1.0198</v>
      </c>
      <c r="I3471" s="156">
        <v>3.3462042774335599</v>
      </c>
      <c r="J3471" s="152" t="s">
        <v>20521</v>
      </c>
      <c r="K3471" s="156">
        <v>0.18662213927906299</v>
      </c>
      <c r="L3471" s="156">
        <v>0.48271106294947902</v>
      </c>
      <c r="M3471" s="185">
        <v>0.97009297830691199</v>
      </c>
      <c r="N3471" s="156">
        <v>2.0106658774785502</v>
      </c>
      <c r="O3471" s="156">
        <v>3.3462042774335599</v>
      </c>
      <c r="P3471" s="152" t="s">
        <v>20521</v>
      </c>
      <c r="Q3471" s="157">
        <v>0</v>
      </c>
      <c r="R3471" s="152"/>
      <c r="S3471" s="157">
        <v>0</v>
      </c>
      <c r="T3471" s="152"/>
      <c r="U3471" s="156">
        <v>3.40821200000001</v>
      </c>
      <c r="V3471" s="152" t="s">
        <v>157</v>
      </c>
      <c r="W3471" s="152" t="s">
        <v>95</v>
      </c>
      <c r="X3471" s="155">
        <v>3.2755390999</v>
      </c>
      <c r="Y3471" s="152" t="s">
        <v>159</v>
      </c>
      <c r="Z3471" s="154">
        <v>43460</v>
      </c>
      <c r="AA3471" s="153" t="s">
        <v>4326</v>
      </c>
      <c r="AB3471" s="152" t="s">
        <v>2860</v>
      </c>
      <c r="AC3471" s="152" t="s">
        <v>284</v>
      </c>
      <c r="AD3471" s="152" t="s">
        <v>532</v>
      </c>
    </row>
    <row r="3472" spans="1:30">
      <c r="A3472" s="189" t="s">
        <v>20522</v>
      </c>
      <c r="B3472" s="189" t="s">
        <v>20523</v>
      </c>
      <c r="C3472" s="154">
        <v>43830</v>
      </c>
      <c r="D3472" s="155">
        <v>1.0087999999999999</v>
      </c>
      <c r="E3472" s="155">
        <v>1.0338000000000001</v>
      </c>
      <c r="F3472" s="156">
        <v>1.9829466587333301E-2</v>
      </c>
      <c r="G3472" s="154">
        <v>43829</v>
      </c>
      <c r="H3472" s="155">
        <v>1.0085999999999999</v>
      </c>
      <c r="I3472" s="156">
        <v>3.34387174412793</v>
      </c>
      <c r="J3472" s="152" t="s">
        <v>20524</v>
      </c>
      <c r="K3472" s="156">
        <v>0.12903225806449101</v>
      </c>
      <c r="L3472" s="156">
        <v>0.33734977642455299</v>
      </c>
      <c r="M3472" s="185">
        <v>0.69997296741041504</v>
      </c>
      <c r="N3472" s="156">
        <v>1.90447046929423</v>
      </c>
      <c r="O3472" s="156">
        <v>3.34387174412793</v>
      </c>
      <c r="P3472" s="152" t="s">
        <v>20524</v>
      </c>
      <c r="Q3472" s="157">
        <v>0</v>
      </c>
      <c r="R3472" s="152"/>
      <c r="S3472" s="157">
        <v>0</v>
      </c>
      <c r="T3472" s="152"/>
      <c r="U3472" s="156">
        <v>3.3955436799999901</v>
      </c>
      <c r="V3472" s="152" t="s">
        <v>157</v>
      </c>
      <c r="W3472" s="152" t="s">
        <v>95</v>
      </c>
      <c r="X3472" s="155">
        <v>14.634895334299999</v>
      </c>
      <c r="Y3472" s="152" t="s">
        <v>159</v>
      </c>
      <c r="Z3472" s="154">
        <v>43459</v>
      </c>
      <c r="AA3472" s="153" t="s">
        <v>4326</v>
      </c>
      <c r="AB3472" s="152" t="s">
        <v>965</v>
      </c>
      <c r="AC3472" s="152" t="s">
        <v>179</v>
      </c>
      <c r="AD3472" s="152" t="s">
        <v>162</v>
      </c>
    </row>
    <row r="3473" spans="1:30">
      <c r="A3473" s="189" t="s">
        <v>20525</v>
      </c>
      <c r="B3473" s="189" t="s">
        <v>20526</v>
      </c>
      <c r="C3473" s="154">
        <v>43830</v>
      </c>
      <c r="D3473" s="155">
        <v>1.109</v>
      </c>
      <c r="E3473" s="155">
        <v>1.431</v>
      </c>
      <c r="F3473" s="156">
        <v>9.0252707581225E-2</v>
      </c>
      <c r="G3473" s="154">
        <v>43829</v>
      </c>
      <c r="H3473" s="155">
        <v>1.1080000000000001</v>
      </c>
      <c r="I3473" s="156">
        <v>3.3432869015903099</v>
      </c>
      <c r="J3473" s="152" t="s">
        <v>20527</v>
      </c>
      <c r="K3473" s="156">
        <v>0.361990950226249</v>
      </c>
      <c r="L3473" s="156">
        <v>0.90991810737034196</v>
      </c>
      <c r="M3473" s="185">
        <v>1.2785199424929701</v>
      </c>
      <c r="N3473" s="156">
        <v>2.1170723319674898</v>
      </c>
      <c r="O3473" s="156">
        <v>3.3432869015903099</v>
      </c>
      <c r="P3473" s="152" t="s">
        <v>20527</v>
      </c>
      <c r="Q3473" s="156">
        <v>7.9789858042266797</v>
      </c>
      <c r="R3473" s="152" t="s">
        <v>19758</v>
      </c>
      <c r="S3473" s="156">
        <v>8.2798555829608205</v>
      </c>
      <c r="T3473" s="152" t="s">
        <v>20528</v>
      </c>
      <c r="U3473" s="156">
        <v>48.802514799999997</v>
      </c>
      <c r="V3473" s="152" t="s">
        <v>157</v>
      </c>
      <c r="W3473" s="152" t="s">
        <v>158</v>
      </c>
      <c r="X3473" s="155">
        <v>0.31197929689999998</v>
      </c>
      <c r="Y3473" s="152" t="s">
        <v>159</v>
      </c>
      <c r="Z3473" s="154">
        <v>41085</v>
      </c>
      <c r="AA3473" s="153" t="s">
        <v>4326</v>
      </c>
      <c r="AB3473" s="152" t="s">
        <v>290</v>
      </c>
      <c r="AC3473" s="152" t="s">
        <v>210</v>
      </c>
      <c r="AD3473" s="152" t="s">
        <v>185</v>
      </c>
    </row>
    <row r="3474" spans="1:30">
      <c r="A3474" s="189" t="s">
        <v>2885</v>
      </c>
      <c r="B3474" s="189" t="s">
        <v>2886</v>
      </c>
      <c r="C3474" s="154">
        <v>43830</v>
      </c>
      <c r="D3474" s="155">
        <v>1.0824</v>
      </c>
      <c r="E3474" s="155">
        <v>1.1155999999999999</v>
      </c>
      <c r="F3474" s="156">
        <v>1.8480872297176199E-2</v>
      </c>
      <c r="G3474" s="154">
        <v>43829</v>
      </c>
      <c r="H3474" s="155">
        <v>1.0822000000000001</v>
      </c>
      <c r="I3474" s="156">
        <v>3.3416077907198698</v>
      </c>
      <c r="J3474" s="152" t="s">
        <v>20529</v>
      </c>
      <c r="K3474" s="156">
        <v>0.166574125485836</v>
      </c>
      <c r="L3474" s="156">
        <v>0.53873304848596604</v>
      </c>
      <c r="M3474" s="185">
        <v>1.0078387458006599</v>
      </c>
      <c r="N3474" s="156">
        <v>1.85376870236192</v>
      </c>
      <c r="O3474" s="156">
        <v>3.3416077907198698</v>
      </c>
      <c r="P3474" s="152" t="s">
        <v>20529</v>
      </c>
      <c r="Q3474" s="156">
        <v>9.1151925846424202</v>
      </c>
      <c r="R3474" s="152" t="s">
        <v>20530</v>
      </c>
      <c r="S3474" s="157">
        <v>0</v>
      </c>
      <c r="T3474" s="152"/>
      <c r="U3474" s="156">
        <v>11.83216088</v>
      </c>
      <c r="V3474" s="152" t="s">
        <v>157</v>
      </c>
      <c r="W3474" s="152" t="s">
        <v>95</v>
      </c>
      <c r="X3474" s="155">
        <v>2.0744373097</v>
      </c>
      <c r="Y3474" s="152" t="s">
        <v>159</v>
      </c>
      <c r="Z3474" s="154">
        <v>42776</v>
      </c>
      <c r="AA3474" s="153" t="s">
        <v>4326</v>
      </c>
      <c r="AB3474" s="152" t="s">
        <v>1708</v>
      </c>
      <c r="AC3474" s="152" t="s">
        <v>250</v>
      </c>
      <c r="AD3474" s="152" t="s">
        <v>165</v>
      </c>
    </row>
    <row r="3475" spans="1:30">
      <c r="A3475" s="189" t="s">
        <v>2878</v>
      </c>
      <c r="B3475" s="189" t="s">
        <v>2879</v>
      </c>
      <c r="C3475" s="154">
        <v>43830</v>
      </c>
      <c r="D3475" s="155">
        <v>1.0142</v>
      </c>
      <c r="E3475" s="155">
        <v>1.0337000000000001</v>
      </c>
      <c r="F3475" s="156">
        <v>9.8609604575599207E-3</v>
      </c>
      <c r="G3475" s="154">
        <v>43829</v>
      </c>
      <c r="H3475" s="155">
        <v>1.0141</v>
      </c>
      <c r="I3475" s="156">
        <v>3.3404416791604201</v>
      </c>
      <c r="J3475" s="152" t="s">
        <v>20531</v>
      </c>
      <c r="K3475" s="156">
        <v>0.148118890095782</v>
      </c>
      <c r="L3475" s="156">
        <v>0.53528945281523799</v>
      </c>
      <c r="M3475" s="185">
        <v>1.02385095099423</v>
      </c>
      <c r="N3475" s="156">
        <v>1.9828433065064599</v>
      </c>
      <c r="O3475" s="156">
        <v>3.3404416791604201</v>
      </c>
      <c r="P3475" s="152" t="s">
        <v>20531</v>
      </c>
      <c r="Q3475" s="157">
        <v>0</v>
      </c>
      <c r="R3475" s="152"/>
      <c r="S3475" s="157">
        <v>0</v>
      </c>
      <c r="T3475" s="152"/>
      <c r="U3475" s="156">
        <v>3.39211189999999</v>
      </c>
      <c r="V3475" s="152" t="s">
        <v>163</v>
      </c>
      <c r="W3475" s="152" t="s">
        <v>95</v>
      </c>
      <c r="X3475" s="155">
        <v>1.1156548774999999</v>
      </c>
      <c r="Y3475" s="152" t="s">
        <v>159</v>
      </c>
      <c r="Z3475" s="154">
        <v>43460</v>
      </c>
      <c r="AA3475" s="153" t="s">
        <v>4326</v>
      </c>
      <c r="AB3475" s="152" t="s">
        <v>1682</v>
      </c>
      <c r="AC3475" s="152" t="s">
        <v>511</v>
      </c>
      <c r="AD3475" s="152" t="s">
        <v>170</v>
      </c>
    </row>
    <row r="3476" spans="1:30">
      <c r="A3476" s="189" t="s">
        <v>2832</v>
      </c>
      <c r="B3476" s="189" t="s">
        <v>2833</v>
      </c>
      <c r="C3476" s="154">
        <v>43830</v>
      </c>
      <c r="D3476" s="155">
        <v>1.0846</v>
      </c>
      <c r="E3476" s="155">
        <v>1.1315999999999999</v>
      </c>
      <c r="F3476" s="156">
        <v>1.8443378826998001E-2</v>
      </c>
      <c r="G3476" s="154">
        <v>43829</v>
      </c>
      <c r="H3476" s="155">
        <v>1.0844</v>
      </c>
      <c r="I3476" s="156">
        <v>3.3346095826275102</v>
      </c>
      <c r="J3476" s="152" t="s">
        <v>20532</v>
      </c>
      <c r="K3476" s="156">
        <v>0.110762414620639</v>
      </c>
      <c r="L3476" s="156">
        <v>0.39803758215309698</v>
      </c>
      <c r="M3476" s="185">
        <v>0.73372918912032203</v>
      </c>
      <c r="N3476" s="156">
        <v>1.5828474458423201</v>
      </c>
      <c r="O3476" s="156">
        <v>3.3346095826275102</v>
      </c>
      <c r="P3476" s="152" t="s">
        <v>20532</v>
      </c>
      <c r="Q3476" s="156">
        <v>9.3911989108323795</v>
      </c>
      <c r="R3476" s="152" t="s">
        <v>20533</v>
      </c>
      <c r="S3476" s="156">
        <v>13.049323792450901</v>
      </c>
      <c r="T3476" s="152" t="s">
        <v>20534</v>
      </c>
      <c r="U3476" s="156">
        <v>13.51282602</v>
      </c>
      <c r="V3476" s="152" t="s">
        <v>174</v>
      </c>
      <c r="W3476" s="152" t="s">
        <v>189</v>
      </c>
      <c r="X3476" s="155">
        <v>172.2746411832</v>
      </c>
      <c r="Y3476" s="152" t="s">
        <v>159</v>
      </c>
      <c r="Z3476" s="154">
        <v>42690</v>
      </c>
      <c r="AA3476" s="153" t="s">
        <v>4326</v>
      </c>
      <c r="AB3476" s="152" t="s">
        <v>287</v>
      </c>
      <c r="AC3476" s="152" t="s">
        <v>246</v>
      </c>
      <c r="AD3476" s="152" t="s">
        <v>241</v>
      </c>
    </row>
    <row r="3477" spans="1:30">
      <c r="A3477" s="189" t="s">
        <v>20535</v>
      </c>
      <c r="B3477" s="189" t="s">
        <v>20536</v>
      </c>
      <c r="C3477" s="154">
        <v>43830</v>
      </c>
      <c r="D3477" s="155">
        <v>1.147</v>
      </c>
      <c r="E3477" s="155">
        <v>1.304</v>
      </c>
      <c r="F3477" s="156">
        <v>0</v>
      </c>
      <c r="G3477" s="154">
        <v>43829</v>
      </c>
      <c r="H3477" s="155">
        <v>1.147</v>
      </c>
      <c r="I3477" s="156">
        <v>3.3333117239810002</v>
      </c>
      <c r="J3477" s="152" t="s">
        <v>20537</v>
      </c>
      <c r="K3477" s="156">
        <v>8.7260034904024494E-2</v>
      </c>
      <c r="L3477" s="156">
        <v>0.26223776223777701</v>
      </c>
      <c r="M3477" s="185">
        <v>0.61401404703413898</v>
      </c>
      <c r="N3477" s="156">
        <v>1.50440355187515</v>
      </c>
      <c r="O3477" s="156">
        <v>3.3333117239810002</v>
      </c>
      <c r="P3477" s="152" t="s">
        <v>20537</v>
      </c>
      <c r="Q3477" s="156">
        <v>9.8516396749792499</v>
      </c>
      <c r="R3477" s="152" t="s">
        <v>20538</v>
      </c>
      <c r="S3477" s="156">
        <v>12.203503503881601</v>
      </c>
      <c r="T3477" s="152" t="s">
        <v>20539</v>
      </c>
      <c r="U3477" s="156">
        <v>31.635569700000001</v>
      </c>
      <c r="V3477" s="152" t="s">
        <v>163</v>
      </c>
      <c r="W3477" s="152" t="s">
        <v>166</v>
      </c>
      <c r="X3477" s="155">
        <v>0.60160128869999996</v>
      </c>
      <c r="Y3477" s="152" t="s">
        <v>159</v>
      </c>
      <c r="Z3477" s="154">
        <v>41254</v>
      </c>
      <c r="AA3477" s="153" t="s">
        <v>4326</v>
      </c>
      <c r="AB3477" s="152" t="s">
        <v>5375</v>
      </c>
      <c r="AC3477" s="152" t="s">
        <v>240</v>
      </c>
      <c r="AD3477" s="152" t="s">
        <v>181</v>
      </c>
    </row>
    <row r="3478" spans="1:30">
      <c r="A3478" s="189" t="s">
        <v>2910</v>
      </c>
      <c r="B3478" s="189" t="s">
        <v>2911</v>
      </c>
      <c r="C3478" s="154">
        <v>43830</v>
      </c>
      <c r="D3478" s="155">
        <v>1.0148999999999999</v>
      </c>
      <c r="E3478" s="155">
        <v>1.0888</v>
      </c>
      <c r="F3478" s="156">
        <v>3.9428289797906302E-2</v>
      </c>
      <c r="G3478" s="154">
        <v>43829</v>
      </c>
      <c r="H3478" s="155">
        <v>1.0145</v>
      </c>
      <c r="I3478" s="156">
        <v>3.33328771680408</v>
      </c>
      <c r="J3478" s="152" t="s">
        <v>20540</v>
      </c>
      <c r="K3478" s="156">
        <v>0.12825572217834799</v>
      </c>
      <c r="L3478" s="156">
        <v>0.57386332313545096</v>
      </c>
      <c r="M3478" s="185">
        <v>1.1413115095380899</v>
      </c>
      <c r="N3478" s="156">
        <v>2.18423864420126</v>
      </c>
      <c r="O3478" s="156">
        <v>3.33328771680408</v>
      </c>
      <c r="P3478" s="152" t="s">
        <v>20540</v>
      </c>
      <c r="Q3478" s="157">
        <v>0</v>
      </c>
      <c r="R3478" s="152"/>
      <c r="S3478" s="157">
        <v>0</v>
      </c>
      <c r="T3478" s="152"/>
      <c r="U3478" s="156">
        <v>9.02695186999998</v>
      </c>
      <c r="V3478" s="152" t="s">
        <v>174</v>
      </c>
      <c r="W3478" s="152" t="s">
        <v>95</v>
      </c>
      <c r="X3478" s="155">
        <v>49.221206572600003</v>
      </c>
      <c r="Y3478" s="152" t="s">
        <v>159</v>
      </c>
      <c r="Z3478" s="154">
        <v>43167</v>
      </c>
      <c r="AA3478" s="153" t="s">
        <v>4326</v>
      </c>
      <c r="AB3478" s="152" t="s">
        <v>891</v>
      </c>
      <c r="AC3478" s="152" t="s">
        <v>271</v>
      </c>
      <c r="AD3478" s="152" t="s">
        <v>483</v>
      </c>
    </row>
    <row r="3479" spans="1:30">
      <c r="A3479" s="189" t="s">
        <v>865</v>
      </c>
      <c r="B3479" s="189" t="s">
        <v>866</v>
      </c>
      <c r="C3479" s="154">
        <v>43830</v>
      </c>
      <c r="D3479" s="155">
        <v>1.1464000000000001</v>
      </c>
      <c r="E3479" s="155">
        <v>1.6088</v>
      </c>
      <c r="F3479" s="156">
        <v>7.8568310781334499E-2</v>
      </c>
      <c r="G3479" s="154">
        <v>43829</v>
      </c>
      <c r="H3479" s="155">
        <v>1.1455</v>
      </c>
      <c r="I3479" s="156">
        <v>3.3312103826586501</v>
      </c>
      <c r="J3479" s="152" t="s">
        <v>910</v>
      </c>
      <c r="K3479" s="156">
        <v>0.26237537169844899</v>
      </c>
      <c r="L3479" s="156">
        <v>0.68505181802213599</v>
      </c>
      <c r="M3479" s="185">
        <v>1.00686522654865</v>
      </c>
      <c r="N3479" s="156">
        <v>2.0195083953449799</v>
      </c>
      <c r="O3479" s="156">
        <v>3.3312103826586501</v>
      </c>
      <c r="P3479" s="152" t="s">
        <v>910</v>
      </c>
      <c r="Q3479" s="156">
        <v>8.2694865688677801</v>
      </c>
      <c r="R3479" s="152" t="s">
        <v>783</v>
      </c>
      <c r="S3479" s="156">
        <v>9.3555230853764701</v>
      </c>
      <c r="T3479" s="152" t="s">
        <v>6584</v>
      </c>
      <c r="U3479" s="156">
        <v>67.208286639999997</v>
      </c>
      <c r="V3479" s="152" t="s">
        <v>157</v>
      </c>
      <c r="W3479" s="152" t="s">
        <v>189</v>
      </c>
      <c r="X3479" s="155">
        <v>11.8610397354</v>
      </c>
      <c r="Y3479" s="152" t="s">
        <v>159</v>
      </c>
      <c r="Z3479" s="154">
        <v>40645</v>
      </c>
      <c r="AA3479" s="153" t="s">
        <v>4326</v>
      </c>
      <c r="AB3479" s="152" t="s">
        <v>232</v>
      </c>
      <c r="AC3479" s="152" t="s">
        <v>233</v>
      </c>
      <c r="AD3479" s="152" t="s">
        <v>181</v>
      </c>
    </row>
    <row r="3480" spans="1:30">
      <c r="A3480" s="189" t="s">
        <v>20541</v>
      </c>
      <c r="B3480" s="189" t="s">
        <v>20542</v>
      </c>
      <c r="C3480" s="154">
        <v>43830</v>
      </c>
      <c r="D3480" s="155">
        <v>1.0177</v>
      </c>
      <c r="E3480" s="155">
        <v>1.0947</v>
      </c>
      <c r="F3480" s="156">
        <v>1.9656019656017602E-2</v>
      </c>
      <c r="G3480" s="154">
        <v>43829</v>
      </c>
      <c r="H3480" s="155">
        <v>1.0175000000000001</v>
      </c>
      <c r="I3480" s="156">
        <v>3.33027402946247</v>
      </c>
      <c r="J3480" s="152" t="s">
        <v>20543</v>
      </c>
      <c r="K3480" s="156">
        <v>0.12790240062968</v>
      </c>
      <c r="L3480" s="156">
        <v>0.364891518737675</v>
      </c>
      <c r="M3480" s="185">
        <v>0.74120321484403295</v>
      </c>
      <c r="N3480" s="156">
        <v>1.50645262545713</v>
      </c>
      <c r="O3480" s="156">
        <v>3.33027402946247</v>
      </c>
      <c r="P3480" s="152" t="s">
        <v>20543</v>
      </c>
      <c r="Q3480" s="156">
        <v>8.4757346446575106</v>
      </c>
      <c r="R3480" s="152" t="s">
        <v>20544</v>
      </c>
      <c r="S3480" s="157">
        <v>0</v>
      </c>
      <c r="T3480" s="152"/>
      <c r="U3480" s="156">
        <v>9.7449007400000092</v>
      </c>
      <c r="V3480" s="152" t="s">
        <v>163</v>
      </c>
      <c r="W3480" s="152" t="s">
        <v>95</v>
      </c>
      <c r="X3480" s="155">
        <v>12.1097876166</v>
      </c>
      <c r="Y3480" s="152" t="s">
        <v>159</v>
      </c>
      <c r="Z3480" s="154">
        <v>42993</v>
      </c>
      <c r="AA3480" s="153" t="s">
        <v>4326</v>
      </c>
      <c r="AB3480" s="152" t="s">
        <v>1015</v>
      </c>
      <c r="AC3480" s="152" t="s">
        <v>203</v>
      </c>
      <c r="AD3480" s="152" t="s">
        <v>165</v>
      </c>
    </row>
    <row r="3481" spans="1:30">
      <c r="A3481" s="189" t="s">
        <v>20545</v>
      </c>
      <c r="B3481" s="189" t="s">
        <v>20546</v>
      </c>
      <c r="C3481" s="154">
        <v>43830</v>
      </c>
      <c r="D3481" s="155">
        <v>1.0549999999999999</v>
      </c>
      <c r="E3481" s="155">
        <v>1.0549999999999999</v>
      </c>
      <c r="F3481" s="156">
        <v>9.4876660341545502E-2</v>
      </c>
      <c r="G3481" s="154">
        <v>43829</v>
      </c>
      <c r="H3481" s="155">
        <v>1.054</v>
      </c>
      <c r="I3481" s="156">
        <v>3.3300685602350701</v>
      </c>
      <c r="J3481" s="152" t="s">
        <v>20547</v>
      </c>
      <c r="K3481" s="156">
        <v>0.38058991436727002</v>
      </c>
      <c r="L3481" s="156">
        <v>1.0536398467432899</v>
      </c>
      <c r="M3481" s="185">
        <v>1.0536398467432899</v>
      </c>
      <c r="N3481" s="156">
        <v>3.1280547409579702</v>
      </c>
      <c r="O3481" s="156">
        <v>3.3300685602350701</v>
      </c>
      <c r="P3481" s="152" t="s">
        <v>20547</v>
      </c>
      <c r="Q3481" s="156">
        <v>5.8174523570712102</v>
      </c>
      <c r="R3481" s="152" t="s">
        <v>20548</v>
      </c>
      <c r="S3481" s="156">
        <v>7.9836233367451301</v>
      </c>
      <c r="T3481" s="152" t="s">
        <v>20549</v>
      </c>
      <c r="U3481" s="156">
        <v>5.4999999999999902</v>
      </c>
      <c r="V3481" s="152" t="s">
        <v>157</v>
      </c>
      <c r="W3481" s="152" t="s">
        <v>189</v>
      </c>
      <c r="X3481" s="155">
        <v>0.4846070294</v>
      </c>
      <c r="Y3481" s="152" t="s">
        <v>159</v>
      </c>
      <c r="Z3481" s="154">
        <v>42153</v>
      </c>
      <c r="AA3481" s="153" t="s">
        <v>4326</v>
      </c>
      <c r="AB3481" s="152" t="s">
        <v>20550</v>
      </c>
      <c r="AC3481" s="152" t="s">
        <v>266</v>
      </c>
      <c r="AD3481" s="152" t="s">
        <v>183</v>
      </c>
    </row>
    <row r="3482" spans="1:30">
      <c r="A3482" s="189" t="s">
        <v>20551</v>
      </c>
      <c r="B3482" s="189" t="s">
        <v>20552</v>
      </c>
      <c r="C3482" s="154">
        <v>43830</v>
      </c>
      <c r="D3482" s="155">
        <v>1.77</v>
      </c>
      <c r="E3482" s="155">
        <v>2.0430000000000001</v>
      </c>
      <c r="F3482" s="156">
        <v>5.6529112492935102E-2</v>
      </c>
      <c r="G3482" s="154">
        <v>43829</v>
      </c>
      <c r="H3482" s="155">
        <v>1.7689999999999999</v>
      </c>
      <c r="I3482" s="156">
        <v>3.32750788851616</v>
      </c>
      <c r="J3482" s="152" t="s">
        <v>19759</v>
      </c>
      <c r="K3482" s="156">
        <v>0.16977928692699901</v>
      </c>
      <c r="L3482" s="156">
        <v>0.73989755264655299</v>
      </c>
      <c r="M3482" s="185">
        <v>1.0851062324547101</v>
      </c>
      <c r="N3482" s="156">
        <v>2.0172910662824002</v>
      </c>
      <c r="O3482" s="156">
        <v>3.32750788851616</v>
      </c>
      <c r="P3482" s="152" t="s">
        <v>19759</v>
      </c>
      <c r="Q3482" s="156">
        <v>11.3207679327221</v>
      </c>
      <c r="R3482" s="152" t="s">
        <v>646</v>
      </c>
      <c r="S3482" s="156">
        <v>9.7334290223361393</v>
      </c>
      <c r="T3482" s="152" t="s">
        <v>20553</v>
      </c>
      <c r="U3482" s="156">
        <v>123.639854</v>
      </c>
      <c r="V3482" s="152" t="s">
        <v>157</v>
      </c>
      <c r="W3482" s="152" t="s">
        <v>158</v>
      </c>
      <c r="X3482" s="155">
        <v>7.2890655597</v>
      </c>
      <c r="Y3482" s="152" t="s">
        <v>159</v>
      </c>
      <c r="Z3482" s="154">
        <v>39624</v>
      </c>
      <c r="AA3482" s="153" t="s">
        <v>4326</v>
      </c>
      <c r="AB3482" s="152" t="s">
        <v>846</v>
      </c>
      <c r="AC3482" s="152" t="s">
        <v>246</v>
      </c>
      <c r="AD3482" s="152" t="s">
        <v>162</v>
      </c>
    </row>
    <row r="3483" spans="1:30">
      <c r="A3483" s="189" t="s">
        <v>20554</v>
      </c>
      <c r="B3483" s="189" t="s">
        <v>20555</v>
      </c>
      <c r="C3483" s="154">
        <v>43830</v>
      </c>
      <c r="D3483" s="155">
        <v>1.1020000000000001</v>
      </c>
      <c r="E3483" s="155">
        <v>1.131</v>
      </c>
      <c r="F3483" s="156">
        <v>0</v>
      </c>
      <c r="G3483" s="154">
        <v>43829</v>
      </c>
      <c r="H3483" s="155">
        <v>1.1020000000000001</v>
      </c>
      <c r="I3483" s="156">
        <v>3.3245163695712501</v>
      </c>
      <c r="J3483" s="152" t="s">
        <v>20556</v>
      </c>
      <c r="K3483" s="156">
        <v>9.08265213442358E-2</v>
      </c>
      <c r="L3483" s="156">
        <v>0.73126142595976695</v>
      </c>
      <c r="M3483" s="185">
        <v>0.63925961392379105</v>
      </c>
      <c r="N3483" s="156">
        <v>1.6605067133270599</v>
      </c>
      <c r="O3483" s="156">
        <v>3.3245163695712501</v>
      </c>
      <c r="P3483" s="152" t="s">
        <v>20556</v>
      </c>
      <c r="Q3483" s="156">
        <v>11.1615056351276</v>
      </c>
      <c r="R3483" s="152" t="s">
        <v>20557</v>
      </c>
      <c r="S3483" s="156">
        <v>12.622678105559</v>
      </c>
      <c r="T3483" s="152" t="s">
        <v>20558</v>
      </c>
      <c r="U3483" s="156">
        <v>13.2548542</v>
      </c>
      <c r="V3483" s="152" t="s">
        <v>157</v>
      </c>
      <c r="W3483" s="152" t="s">
        <v>166</v>
      </c>
      <c r="X3483" s="155">
        <v>6.3748794999999997E-3</v>
      </c>
      <c r="Y3483" s="152" t="s">
        <v>159</v>
      </c>
      <c r="Z3483" s="154">
        <v>42403</v>
      </c>
      <c r="AA3483" s="153" t="s">
        <v>4326</v>
      </c>
      <c r="AB3483" s="152" t="s">
        <v>1840</v>
      </c>
      <c r="AC3483" s="152" t="s">
        <v>369</v>
      </c>
      <c r="AD3483" s="152" t="s">
        <v>173</v>
      </c>
    </row>
    <row r="3484" spans="1:30">
      <c r="A3484" s="189" t="s">
        <v>20559</v>
      </c>
      <c r="B3484" s="189" t="s">
        <v>20560</v>
      </c>
      <c r="C3484" s="154">
        <v>43830</v>
      </c>
      <c r="D3484" s="155">
        <v>1.0452999999999999</v>
      </c>
      <c r="E3484" s="155">
        <v>1.0452999999999999</v>
      </c>
      <c r="F3484" s="156">
        <v>1.9136924696199199E-2</v>
      </c>
      <c r="G3484" s="154">
        <v>43829</v>
      </c>
      <c r="H3484" s="155">
        <v>1.0450999999999999</v>
      </c>
      <c r="I3484" s="156">
        <v>3.3211426312147698</v>
      </c>
      <c r="J3484" s="152" t="s">
        <v>20561</v>
      </c>
      <c r="K3484" s="156">
        <v>0.105343803868979</v>
      </c>
      <c r="L3484" s="156">
        <v>0.28782500239853098</v>
      </c>
      <c r="M3484" s="185">
        <v>0.62572198690796599</v>
      </c>
      <c r="N3484" s="156">
        <v>1.73236009732358</v>
      </c>
      <c r="O3484" s="156">
        <v>3.3211426312147698</v>
      </c>
      <c r="P3484" s="152" t="s">
        <v>20561</v>
      </c>
      <c r="Q3484" s="157">
        <v>0</v>
      </c>
      <c r="R3484" s="152"/>
      <c r="S3484" s="157">
        <v>0</v>
      </c>
      <c r="T3484" s="152"/>
      <c r="U3484" s="156">
        <v>4.5299999999999896</v>
      </c>
      <c r="V3484" s="152" t="s">
        <v>157</v>
      </c>
      <c r="W3484" s="152" t="s">
        <v>95</v>
      </c>
      <c r="X3484" s="155">
        <v>5.3065717377999997</v>
      </c>
      <c r="Y3484" s="152" t="s">
        <v>159</v>
      </c>
      <c r="Z3484" s="154">
        <v>43313</v>
      </c>
      <c r="AA3484" s="153" t="s">
        <v>4326</v>
      </c>
      <c r="AB3484" s="152" t="s">
        <v>2170</v>
      </c>
      <c r="AC3484" s="152" t="s">
        <v>211</v>
      </c>
      <c r="AD3484" s="152" t="s">
        <v>241</v>
      </c>
    </row>
    <row r="3485" spans="1:30">
      <c r="A3485" s="189" t="s">
        <v>2872</v>
      </c>
      <c r="B3485" s="189" t="s">
        <v>2873</v>
      </c>
      <c r="C3485" s="154">
        <v>43830</v>
      </c>
      <c r="D3485" s="155">
        <v>1.046</v>
      </c>
      <c r="E3485" s="155">
        <v>1.1265000000000001</v>
      </c>
      <c r="F3485" s="156">
        <v>1.9124115509664301E-2</v>
      </c>
      <c r="G3485" s="154">
        <v>43829</v>
      </c>
      <c r="H3485" s="155">
        <v>1.0458000000000001</v>
      </c>
      <c r="I3485" s="156">
        <v>3.3188004588896298</v>
      </c>
      <c r="J3485" s="152" t="s">
        <v>20562</v>
      </c>
      <c r="K3485" s="156">
        <v>0.134022592379865</v>
      </c>
      <c r="L3485" s="156">
        <v>0.49961568024598002</v>
      </c>
      <c r="M3485" s="185">
        <v>0.93597759778043399</v>
      </c>
      <c r="N3485" s="156">
        <v>1.7806301299794201</v>
      </c>
      <c r="O3485" s="156">
        <v>3.3188004588896298</v>
      </c>
      <c r="P3485" s="152" t="s">
        <v>20562</v>
      </c>
      <c r="Q3485" s="156">
        <v>8.8682395843356403</v>
      </c>
      <c r="R3485" s="152" t="s">
        <v>20563</v>
      </c>
      <c r="S3485" s="156">
        <v>13.011148022373201</v>
      </c>
      <c r="T3485" s="152" t="s">
        <v>20564</v>
      </c>
      <c r="U3485" s="156">
        <v>13.146761400000001</v>
      </c>
      <c r="V3485" s="152" t="s">
        <v>157</v>
      </c>
      <c r="W3485" s="152" t="s">
        <v>158</v>
      </c>
      <c r="X3485" s="155">
        <v>7.1884358529999997</v>
      </c>
      <c r="Y3485" s="152" t="s">
        <v>159</v>
      </c>
      <c r="Z3485" s="154">
        <v>42726</v>
      </c>
      <c r="AA3485" s="153" t="s">
        <v>4326</v>
      </c>
      <c r="AB3485" s="152" t="s">
        <v>607</v>
      </c>
      <c r="AC3485" s="152" t="s">
        <v>317</v>
      </c>
      <c r="AD3485" s="152" t="s">
        <v>170</v>
      </c>
    </row>
    <row r="3486" spans="1:30">
      <c r="A3486" s="189" t="s">
        <v>2652</v>
      </c>
      <c r="B3486" s="189" t="s">
        <v>2653</v>
      </c>
      <c r="C3486" s="154">
        <v>43830</v>
      </c>
      <c r="D3486" s="155">
        <v>1.0557000000000001</v>
      </c>
      <c r="E3486" s="155">
        <v>1.0557000000000001</v>
      </c>
      <c r="F3486" s="156">
        <v>2.8425241614571599E-2</v>
      </c>
      <c r="G3486" s="154">
        <v>43829</v>
      </c>
      <c r="H3486" s="155">
        <v>1.0553999999999999</v>
      </c>
      <c r="I3486" s="156">
        <v>3.3176746917204998</v>
      </c>
      <c r="J3486" s="152" t="s">
        <v>20565</v>
      </c>
      <c r="K3486" s="156">
        <v>8.5324232081922899E-2</v>
      </c>
      <c r="L3486" s="156">
        <v>0.13278952859717999</v>
      </c>
      <c r="M3486" s="185">
        <v>0.48543689320389299</v>
      </c>
      <c r="N3486" s="156">
        <v>1.47058823529413</v>
      </c>
      <c r="O3486" s="156">
        <v>3.3176746917204998</v>
      </c>
      <c r="P3486" s="152" t="s">
        <v>20565</v>
      </c>
      <c r="Q3486" s="157">
        <v>0</v>
      </c>
      <c r="R3486" s="152"/>
      <c r="S3486" s="157">
        <v>0</v>
      </c>
      <c r="T3486" s="152"/>
      <c r="U3486" s="156">
        <v>5.5700000000000101</v>
      </c>
      <c r="V3486" s="152" t="s">
        <v>174</v>
      </c>
      <c r="W3486" s="152" t="s">
        <v>95</v>
      </c>
      <c r="X3486" s="155">
        <v>10.6106361178</v>
      </c>
      <c r="Y3486" s="152" t="s">
        <v>159</v>
      </c>
      <c r="Z3486" s="154">
        <v>43271</v>
      </c>
      <c r="AA3486" s="153" t="s">
        <v>4326</v>
      </c>
      <c r="AB3486" s="152" t="s">
        <v>1528</v>
      </c>
      <c r="AC3486" s="152" t="s">
        <v>268</v>
      </c>
      <c r="AD3486" s="152" t="s">
        <v>207</v>
      </c>
    </row>
    <row r="3487" spans="1:30">
      <c r="A3487" s="189" t="s">
        <v>2823</v>
      </c>
      <c r="B3487" s="189" t="s">
        <v>2824</v>
      </c>
      <c r="C3487" s="154">
        <v>43830</v>
      </c>
      <c r="D3487" s="155">
        <v>1.091</v>
      </c>
      <c r="E3487" s="155">
        <v>1.0960000000000001</v>
      </c>
      <c r="F3487" s="156">
        <v>9.1743119266045198E-2</v>
      </c>
      <c r="G3487" s="154">
        <v>43829</v>
      </c>
      <c r="H3487" s="155">
        <v>1.0900000000000001</v>
      </c>
      <c r="I3487" s="156">
        <v>3.3143939393939399</v>
      </c>
      <c r="J3487" s="152" t="s">
        <v>20566</v>
      </c>
      <c r="K3487" s="156">
        <v>0.18365472910927499</v>
      </c>
      <c r="L3487" s="156">
        <v>0.367985280588778</v>
      </c>
      <c r="M3487" s="185">
        <v>0.55299539170507095</v>
      </c>
      <c r="N3487" s="156">
        <v>1.48837209302326</v>
      </c>
      <c r="O3487" s="156">
        <v>3.3143939393939399</v>
      </c>
      <c r="P3487" s="152" t="s">
        <v>20566</v>
      </c>
      <c r="Q3487" s="156">
        <v>8.6653386454183199</v>
      </c>
      <c r="R3487" s="152" t="s">
        <v>20567</v>
      </c>
      <c r="S3487" s="156">
        <v>11.2130479102956</v>
      </c>
      <c r="T3487" s="152" t="s">
        <v>20568</v>
      </c>
      <c r="U3487" s="156">
        <v>9.6460454999999907</v>
      </c>
      <c r="V3487" s="152" t="s">
        <v>157</v>
      </c>
      <c r="W3487" s="152" t="s">
        <v>166</v>
      </c>
      <c r="X3487" s="155">
        <v>10.272698271099999</v>
      </c>
      <c r="Y3487" s="152" t="s">
        <v>159</v>
      </c>
      <c r="Z3487" s="154">
        <v>42447</v>
      </c>
      <c r="AA3487" s="153" t="s">
        <v>4326</v>
      </c>
      <c r="AB3487" s="152" t="s">
        <v>601</v>
      </c>
      <c r="AC3487" s="152" t="s">
        <v>446</v>
      </c>
      <c r="AD3487" s="152" t="s">
        <v>256</v>
      </c>
    </row>
    <row r="3488" spans="1:30">
      <c r="A3488" s="189" t="s">
        <v>2940</v>
      </c>
      <c r="B3488" s="189" t="s">
        <v>2941</v>
      </c>
      <c r="C3488" s="154">
        <v>43830</v>
      </c>
      <c r="D3488" s="155">
        <v>1.0189999999999999</v>
      </c>
      <c r="E3488" s="155">
        <v>1.0669999999999999</v>
      </c>
      <c r="F3488" s="156">
        <v>2.9449298125063899E-2</v>
      </c>
      <c r="G3488" s="154">
        <v>43829</v>
      </c>
      <c r="H3488" s="155">
        <v>1.0186999999999999</v>
      </c>
      <c r="I3488" s="156">
        <v>3.3138427825077299</v>
      </c>
      <c r="J3488" s="152" t="s">
        <v>20569</v>
      </c>
      <c r="K3488" s="156">
        <v>0.11790135586558199</v>
      </c>
      <c r="L3488" s="156">
        <v>0.63203634208966797</v>
      </c>
      <c r="M3488" s="185">
        <v>0.83465862211864295</v>
      </c>
      <c r="N3488" s="156">
        <v>1.97358952768494</v>
      </c>
      <c r="O3488" s="156">
        <v>3.3138427825077299</v>
      </c>
      <c r="P3488" s="152" t="s">
        <v>20569</v>
      </c>
      <c r="Q3488" s="157">
        <v>0</v>
      </c>
      <c r="R3488" s="152"/>
      <c r="S3488" s="157">
        <v>0</v>
      </c>
      <c r="T3488" s="152"/>
      <c r="U3488" s="156">
        <v>6.7851879000000004</v>
      </c>
      <c r="V3488" s="152" t="s">
        <v>157</v>
      </c>
      <c r="W3488" s="152" t="s">
        <v>95</v>
      </c>
      <c r="X3488" s="155">
        <v>23.546664644300002</v>
      </c>
      <c r="Y3488" s="152" t="s">
        <v>159</v>
      </c>
      <c r="Z3488" s="154">
        <v>43332</v>
      </c>
      <c r="AA3488" s="153" t="s">
        <v>4326</v>
      </c>
      <c r="AB3488" s="152" t="s">
        <v>6208</v>
      </c>
      <c r="AC3488" s="152" t="s">
        <v>249</v>
      </c>
      <c r="AD3488" s="152" t="s">
        <v>170</v>
      </c>
    </row>
    <row r="3489" spans="1:30">
      <c r="A3489" s="189" t="s">
        <v>2892</v>
      </c>
      <c r="B3489" s="189" t="s">
        <v>2893</v>
      </c>
      <c r="C3489" s="154">
        <v>43830</v>
      </c>
      <c r="D3489" s="155">
        <v>1.2455000000000001</v>
      </c>
      <c r="E3489" s="155">
        <v>1.3837999999999999</v>
      </c>
      <c r="F3489" s="156">
        <v>8.0295487393590992E-3</v>
      </c>
      <c r="G3489" s="154">
        <v>43829</v>
      </c>
      <c r="H3489" s="155">
        <v>1.2454000000000001</v>
      </c>
      <c r="I3489" s="156">
        <v>3.30955540809556</v>
      </c>
      <c r="J3489" s="152" t="s">
        <v>20570</v>
      </c>
      <c r="K3489" s="156">
        <v>0.209188188913043</v>
      </c>
      <c r="L3489" s="156">
        <v>0.52461662631153805</v>
      </c>
      <c r="M3489" s="185">
        <v>1.12040269546157</v>
      </c>
      <c r="N3489" s="156">
        <v>2.1906793567443299</v>
      </c>
      <c r="O3489" s="156">
        <v>3.30955540809556</v>
      </c>
      <c r="P3489" s="152" t="s">
        <v>20570</v>
      </c>
      <c r="Q3489" s="156">
        <v>13.9419998170341</v>
      </c>
      <c r="R3489" s="152" t="s">
        <v>20571</v>
      </c>
      <c r="S3489" s="156">
        <v>17.677626606198</v>
      </c>
      <c r="T3489" s="152" t="s">
        <v>20572</v>
      </c>
      <c r="U3489" s="156">
        <v>41.58632265</v>
      </c>
      <c r="V3489" s="152" t="s">
        <v>157</v>
      </c>
      <c r="W3489" s="152" t="s">
        <v>166</v>
      </c>
      <c r="X3489" s="155">
        <v>3.6093677777000002</v>
      </c>
      <c r="Y3489" s="152" t="s">
        <v>159</v>
      </c>
      <c r="Z3489" s="154">
        <v>41519</v>
      </c>
      <c r="AA3489" s="153" t="s">
        <v>4326</v>
      </c>
      <c r="AB3489" s="152" t="s">
        <v>2894</v>
      </c>
      <c r="AC3489" s="152" t="s">
        <v>331</v>
      </c>
      <c r="AD3489" s="152" t="s">
        <v>162</v>
      </c>
    </row>
    <row r="3490" spans="1:30">
      <c r="A3490" s="189" t="s">
        <v>20573</v>
      </c>
      <c r="B3490" s="189" t="s">
        <v>20574</v>
      </c>
      <c r="C3490" s="154">
        <v>43830</v>
      </c>
      <c r="D3490" s="155">
        <v>1.0253000000000001</v>
      </c>
      <c r="E3490" s="155">
        <v>1.0353000000000001</v>
      </c>
      <c r="F3490" s="156">
        <v>9.7541943035851005E-3</v>
      </c>
      <c r="G3490" s="154">
        <v>43829</v>
      </c>
      <c r="H3490" s="155">
        <v>1.0251999999999999</v>
      </c>
      <c r="I3490" s="156">
        <v>3.3088474256635698</v>
      </c>
      <c r="J3490" s="152" t="s">
        <v>20575</v>
      </c>
      <c r="K3490" s="156">
        <v>8.7856306130428594E-2</v>
      </c>
      <c r="L3490" s="156">
        <v>0.30326746233615798</v>
      </c>
      <c r="M3490" s="185">
        <v>0.77489477321395295</v>
      </c>
      <c r="N3490" s="156">
        <v>1.49605616116069</v>
      </c>
      <c r="O3490" s="156">
        <v>3.3088474256635698</v>
      </c>
      <c r="P3490" s="152" t="s">
        <v>20575</v>
      </c>
      <c r="Q3490" s="157">
        <v>0</v>
      </c>
      <c r="R3490" s="152"/>
      <c r="S3490" s="157">
        <v>0</v>
      </c>
      <c r="T3490" s="152"/>
      <c r="U3490" s="156">
        <v>3.5361268900000198</v>
      </c>
      <c r="V3490" s="152" t="s">
        <v>157</v>
      </c>
      <c r="W3490" s="152" t="s">
        <v>95</v>
      </c>
      <c r="X3490" s="155">
        <v>6.5151671392999999</v>
      </c>
      <c r="Y3490" s="152" t="s">
        <v>159</v>
      </c>
      <c r="Z3490" s="154">
        <v>43425</v>
      </c>
      <c r="AA3490" s="153" t="s">
        <v>4326</v>
      </c>
      <c r="AB3490" s="152" t="s">
        <v>251</v>
      </c>
      <c r="AC3490" s="152" t="s">
        <v>200</v>
      </c>
      <c r="AD3490" s="152" t="s">
        <v>162</v>
      </c>
    </row>
    <row r="3491" spans="1:30">
      <c r="A3491" s="189" t="s">
        <v>20576</v>
      </c>
      <c r="B3491" s="189" t="s">
        <v>20577</v>
      </c>
      <c r="C3491" s="154">
        <v>43830</v>
      </c>
      <c r="D3491" s="155">
        <v>1.0538000000000001</v>
      </c>
      <c r="E3491" s="155">
        <v>1.1062000000000001</v>
      </c>
      <c r="F3491" s="156">
        <v>4.7469856641053798E-2</v>
      </c>
      <c r="G3491" s="154">
        <v>43829</v>
      </c>
      <c r="H3491" s="155">
        <v>1.0532999999999999</v>
      </c>
      <c r="I3491" s="156">
        <v>3.3080931544667198</v>
      </c>
      <c r="J3491" s="152" t="s">
        <v>20578</v>
      </c>
      <c r="K3491" s="156">
        <v>0.22826707247480801</v>
      </c>
      <c r="L3491" s="156">
        <v>0.82280903176426201</v>
      </c>
      <c r="M3491" s="185">
        <v>1.2198770854170899</v>
      </c>
      <c r="N3491" s="156">
        <v>1.79676780682741</v>
      </c>
      <c r="O3491" s="156">
        <v>3.3080931544667198</v>
      </c>
      <c r="P3491" s="152" t="s">
        <v>20578</v>
      </c>
      <c r="Q3491" s="156">
        <v>10.5070917705736</v>
      </c>
      <c r="R3491" s="152" t="s">
        <v>20579</v>
      </c>
      <c r="S3491" s="157">
        <v>0</v>
      </c>
      <c r="T3491" s="152"/>
      <c r="U3491" s="156">
        <v>10.7833595</v>
      </c>
      <c r="V3491" s="152" t="s">
        <v>157</v>
      </c>
      <c r="W3491" s="152" t="s">
        <v>95</v>
      </c>
      <c r="X3491" s="155">
        <v>2.0319651099999999E-2</v>
      </c>
      <c r="Y3491" s="152" t="s">
        <v>159</v>
      </c>
      <c r="Z3491" s="154">
        <v>42797</v>
      </c>
      <c r="AA3491" s="153" t="s">
        <v>4326</v>
      </c>
      <c r="AB3491" s="152" t="s">
        <v>1142</v>
      </c>
      <c r="AC3491" s="152" t="s">
        <v>266</v>
      </c>
      <c r="AD3491" s="152" t="s">
        <v>165</v>
      </c>
    </row>
    <row r="3492" spans="1:30">
      <c r="A3492" s="189" t="s">
        <v>20580</v>
      </c>
      <c r="B3492" s="189" t="s">
        <v>20581</v>
      </c>
      <c r="C3492" s="154">
        <v>43830</v>
      </c>
      <c r="D3492" s="155">
        <v>1.0347999999999999</v>
      </c>
      <c r="E3492" s="155">
        <v>1.4538</v>
      </c>
      <c r="F3492" s="156">
        <v>1.9331142470523199E-2</v>
      </c>
      <c r="G3492" s="154">
        <v>43829</v>
      </c>
      <c r="H3492" s="155">
        <v>1.0346</v>
      </c>
      <c r="I3492" s="156">
        <v>3.30601907698638</v>
      </c>
      <c r="J3492" s="152" t="s">
        <v>20582</v>
      </c>
      <c r="K3492" s="156">
        <v>0.13469361385412401</v>
      </c>
      <c r="L3492" s="156">
        <v>0.351946510101525</v>
      </c>
      <c r="M3492" s="185">
        <v>0.65644155539878402</v>
      </c>
      <c r="N3492" s="156">
        <v>1.6669759274142799</v>
      </c>
      <c r="O3492" s="156">
        <v>3.30601907698638</v>
      </c>
      <c r="P3492" s="152" t="s">
        <v>20582</v>
      </c>
      <c r="Q3492" s="156">
        <v>8.6499457271993005</v>
      </c>
      <c r="R3492" s="152" t="s">
        <v>20583</v>
      </c>
      <c r="S3492" s="157">
        <v>0</v>
      </c>
      <c r="T3492" s="152"/>
      <c r="U3492" s="156">
        <v>10.405748843416401</v>
      </c>
      <c r="V3492" s="152" t="s">
        <v>157</v>
      </c>
      <c r="W3492" s="152" t="s">
        <v>95</v>
      </c>
      <c r="X3492" s="155">
        <v>3.8085274505000002</v>
      </c>
      <c r="Y3492" s="152" t="s">
        <v>159</v>
      </c>
      <c r="Z3492" s="154">
        <v>42744</v>
      </c>
      <c r="AA3492" s="153" t="s">
        <v>4326</v>
      </c>
      <c r="AB3492" s="152" t="s">
        <v>824</v>
      </c>
      <c r="AC3492" s="152" t="s">
        <v>236</v>
      </c>
      <c r="AD3492" s="152" t="s">
        <v>272</v>
      </c>
    </row>
    <row r="3493" spans="1:30">
      <c r="A3493" s="189" t="s">
        <v>2995</v>
      </c>
      <c r="B3493" s="189" t="s">
        <v>2996</v>
      </c>
      <c r="C3493" s="154">
        <v>43830</v>
      </c>
      <c r="D3493" s="155">
        <v>1.0370999999999999</v>
      </c>
      <c r="E3493" s="155">
        <v>1.0971</v>
      </c>
      <c r="F3493" s="156">
        <v>0.164187753525186</v>
      </c>
      <c r="G3493" s="154">
        <v>43826</v>
      </c>
      <c r="H3493" s="155">
        <v>1.0354000000000001</v>
      </c>
      <c r="I3493" s="156">
        <v>3.3056422642574699</v>
      </c>
      <c r="J3493" s="152" t="s">
        <v>20584</v>
      </c>
      <c r="K3493" s="156">
        <v>0.54289869122634704</v>
      </c>
      <c r="L3493" s="156">
        <v>0.92448423511091604</v>
      </c>
      <c r="M3493" s="185">
        <v>1.21013513749551</v>
      </c>
      <c r="N3493" s="156">
        <v>1.04250319403533</v>
      </c>
      <c r="O3493" s="156">
        <v>3.3056422642574699</v>
      </c>
      <c r="P3493" s="152" t="s">
        <v>20584</v>
      </c>
      <c r="Q3493" s="156">
        <v>10.4796451992753</v>
      </c>
      <c r="R3493" s="152" t="s">
        <v>20585</v>
      </c>
      <c r="S3493" s="156">
        <v>10.892590635417699</v>
      </c>
      <c r="T3493" s="152" t="s">
        <v>20586</v>
      </c>
      <c r="U3493" s="156">
        <v>9.7725754699999907</v>
      </c>
      <c r="V3493" s="152" t="s">
        <v>174</v>
      </c>
      <c r="W3493" s="152" t="s">
        <v>189</v>
      </c>
      <c r="X3493" s="155">
        <v>0.53333250649999997</v>
      </c>
      <c r="Y3493" s="152" t="s">
        <v>159</v>
      </c>
      <c r="Z3493" s="154">
        <v>42524</v>
      </c>
      <c r="AA3493" s="153" t="s">
        <v>4326</v>
      </c>
      <c r="AB3493" s="152" t="s">
        <v>2997</v>
      </c>
      <c r="AC3493" s="152" t="s">
        <v>427</v>
      </c>
      <c r="AD3493" s="152" t="s">
        <v>183</v>
      </c>
    </row>
    <row r="3494" spans="1:30">
      <c r="A3494" s="189" t="s">
        <v>20587</v>
      </c>
      <c r="B3494" s="189" t="s">
        <v>20588</v>
      </c>
      <c r="C3494" s="154">
        <v>43830</v>
      </c>
      <c r="D3494" s="155">
        <v>1.0657000000000001</v>
      </c>
      <c r="E3494" s="155">
        <v>1.1107</v>
      </c>
      <c r="F3494" s="156">
        <v>1.8770530267503201E-2</v>
      </c>
      <c r="G3494" s="154">
        <v>43829</v>
      </c>
      <c r="H3494" s="155">
        <v>1.0654999999999999</v>
      </c>
      <c r="I3494" s="156">
        <v>3.3042128686395298</v>
      </c>
      <c r="J3494" s="152" t="s">
        <v>20589</v>
      </c>
      <c r="K3494" s="156">
        <v>0.14095094906972799</v>
      </c>
      <c r="L3494" s="156">
        <v>0.48085989062794898</v>
      </c>
      <c r="M3494" s="185">
        <v>0.79444370262357</v>
      </c>
      <c r="N3494" s="156">
        <v>1.7860222796407701</v>
      </c>
      <c r="O3494" s="156">
        <v>3.3042128686395298</v>
      </c>
      <c r="P3494" s="152" t="s">
        <v>20589</v>
      </c>
      <c r="Q3494" s="156">
        <v>8.2783054031649694</v>
      </c>
      <c r="R3494" s="152" t="s">
        <v>20590</v>
      </c>
      <c r="S3494" s="156">
        <v>11.3108471364318</v>
      </c>
      <c r="T3494" s="152" t="s">
        <v>20591</v>
      </c>
      <c r="U3494" s="156">
        <v>11.366502560000001</v>
      </c>
      <c r="V3494" s="152" t="s">
        <v>157</v>
      </c>
      <c r="W3494" s="152" t="s">
        <v>189</v>
      </c>
      <c r="X3494" s="155">
        <v>1.2974400000000001E-5</v>
      </c>
      <c r="Y3494" s="152" t="s">
        <v>159</v>
      </c>
      <c r="Z3494" s="154">
        <v>42730</v>
      </c>
      <c r="AA3494" s="153" t="s">
        <v>4326</v>
      </c>
      <c r="AB3494" s="152" t="s">
        <v>2763</v>
      </c>
      <c r="AC3494" s="152" t="s">
        <v>209</v>
      </c>
      <c r="AD3494" s="152" t="s">
        <v>170</v>
      </c>
    </row>
    <row r="3495" spans="1:30">
      <c r="A3495" s="189" t="s">
        <v>20592</v>
      </c>
      <c r="B3495" s="189" t="s">
        <v>20593</v>
      </c>
      <c r="C3495" s="154">
        <v>43830</v>
      </c>
      <c r="D3495" s="155">
        <v>1.0511999999999999</v>
      </c>
      <c r="E3495" s="155">
        <v>1.0811999999999999</v>
      </c>
      <c r="F3495" s="156">
        <v>3.80662352493292E-2</v>
      </c>
      <c r="G3495" s="154">
        <v>43829</v>
      </c>
      <c r="H3495" s="155">
        <v>1.0508</v>
      </c>
      <c r="I3495" s="156">
        <v>3.3019058524372999</v>
      </c>
      <c r="J3495" s="152" t="s">
        <v>20594</v>
      </c>
      <c r="K3495" s="156">
        <v>0.152439024390225</v>
      </c>
      <c r="L3495" s="156">
        <v>0.46831692631175498</v>
      </c>
      <c r="M3495" s="185">
        <v>0.94105953086247396</v>
      </c>
      <c r="N3495" s="156">
        <v>1.9988544492918801</v>
      </c>
      <c r="O3495" s="156">
        <v>3.3019058524372999</v>
      </c>
      <c r="P3495" s="152" t="s">
        <v>20594</v>
      </c>
      <c r="Q3495" s="157">
        <v>0</v>
      </c>
      <c r="R3495" s="152"/>
      <c r="S3495" s="157">
        <v>0</v>
      </c>
      <c r="T3495" s="152"/>
      <c r="U3495" s="156">
        <v>8.2492121599999795</v>
      </c>
      <c r="V3495" s="152" t="s">
        <v>157</v>
      </c>
      <c r="W3495" s="152" t="s">
        <v>95</v>
      </c>
      <c r="X3495" s="155">
        <v>1.0183229279999999</v>
      </c>
      <c r="Y3495" s="152" t="s">
        <v>159</v>
      </c>
      <c r="Z3495" s="154">
        <v>43213</v>
      </c>
      <c r="AA3495" s="153" t="s">
        <v>4326</v>
      </c>
      <c r="AB3495" s="152" t="s">
        <v>6176</v>
      </c>
      <c r="AC3495" s="152" t="s">
        <v>441</v>
      </c>
      <c r="AD3495" s="152" t="s">
        <v>338</v>
      </c>
    </row>
    <row r="3496" spans="1:30">
      <c r="A3496" s="189" t="s">
        <v>2802</v>
      </c>
      <c r="B3496" s="189" t="s">
        <v>2803</v>
      </c>
      <c r="C3496" s="154">
        <v>43830</v>
      </c>
      <c r="D3496" s="155">
        <v>1.3245</v>
      </c>
      <c r="E3496" s="155">
        <v>2.0276000000000001</v>
      </c>
      <c r="F3496" s="156">
        <v>2.2655188038054198E-2</v>
      </c>
      <c r="G3496" s="154">
        <v>43829</v>
      </c>
      <c r="H3496" s="155">
        <v>1.3242</v>
      </c>
      <c r="I3496" s="156">
        <v>3.3004769468772501</v>
      </c>
      <c r="J3496" s="152" t="s">
        <v>20595</v>
      </c>
      <c r="K3496" s="156">
        <v>0.15880217785843301</v>
      </c>
      <c r="L3496" s="156">
        <v>0.33182320765050799</v>
      </c>
      <c r="M3496" s="185">
        <v>0.58357614481139097</v>
      </c>
      <c r="N3496" s="156">
        <v>1.64854155255083</v>
      </c>
      <c r="O3496" s="156">
        <v>3.3004769468772501</v>
      </c>
      <c r="P3496" s="152" t="s">
        <v>20595</v>
      </c>
      <c r="Q3496" s="156">
        <v>17.735209417086502</v>
      </c>
      <c r="R3496" s="152" t="s">
        <v>20596</v>
      </c>
      <c r="S3496" s="157">
        <v>0</v>
      </c>
      <c r="T3496" s="152"/>
      <c r="U3496" s="156">
        <v>14.5210382</v>
      </c>
      <c r="V3496" s="152" t="s">
        <v>157</v>
      </c>
      <c r="W3496" s="152" t="s">
        <v>95</v>
      </c>
      <c r="X3496" s="155">
        <v>23.385892971699999</v>
      </c>
      <c r="Y3496" s="152" t="s">
        <v>159</v>
      </c>
      <c r="Z3496" s="154">
        <v>42802</v>
      </c>
      <c r="AA3496" s="153" t="s">
        <v>4326</v>
      </c>
      <c r="AB3496" s="152" t="s">
        <v>6217</v>
      </c>
      <c r="AC3496" s="152" t="s">
        <v>363</v>
      </c>
      <c r="AD3496" s="152" t="s">
        <v>165</v>
      </c>
    </row>
    <row r="3497" spans="1:30">
      <c r="A3497" s="189" t="s">
        <v>2914</v>
      </c>
      <c r="B3497" s="189" t="s">
        <v>2915</v>
      </c>
      <c r="C3497" s="154">
        <v>43830</v>
      </c>
      <c r="D3497" s="155">
        <v>1.0095000000000001</v>
      </c>
      <c r="E3497" s="155">
        <v>1.0389999999999999</v>
      </c>
      <c r="F3497" s="156">
        <v>2.9726516052312E-2</v>
      </c>
      <c r="G3497" s="154">
        <v>43829</v>
      </c>
      <c r="H3497" s="155">
        <v>1.0092000000000001</v>
      </c>
      <c r="I3497" s="156">
        <v>3.2969738409776901</v>
      </c>
      <c r="J3497" s="152" t="s">
        <v>20597</v>
      </c>
      <c r="K3497" s="156">
        <v>0.11889484065330901</v>
      </c>
      <c r="L3497" s="156">
        <v>0.55683413610898702</v>
      </c>
      <c r="M3497" s="185">
        <v>1.0288405522192801</v>
      </c>
      <c r="N3497" s="156">
        <v>1.89323357607816</v>
      </c>
      <c r="O3497" s="156">
        <v>3.2969738409776901</v>
      </c>
      <c r="P3497" s="152" t="s">
        <v>20597</v>
      </c>
      <c r="Q3497" s="157">
        <v>0</v>
      </c>
      <c r="R3497" s="152"/>
      <c r="S3497" s="157">
        <v>0</v>
      </c>
      <c r="T3497" s="152"/>
      <c r="U3497" s="156">
        <v>3.9380190499999999</v>
      </c>
      <c r="V3497" s="152" t="s">
        <v>227</v>
      </c>
      <c r="W3497" s="152" t="s">
        <v>95</v>
      </c>
      <c r="X3497" s="155">
        <v>10.1690577626</v>
      </c>
      <c r="Y3497" s="152" t="s">
        <v>159</v>
      </c>
      <c r="Z3497" s="154">
        <v>43369</v>
      </c>
      <c r="AA3497" s="153" t="s">
        <v>4326</v>
      </c>
      <c r="AB3497" s="152" t="s">
        <v>1291</v>
      </c>
      <c r="AC3497" s="152" t="s">
        <v>347</v>
      </c>
      <c r="AD3497" s="152" t="s">
        <v>173</v>
      </c>
    </row>
    <row r="3498" spans="1:30">
      <c r="A3498" s="189" t="s">
        <v>20598</v>
      </c>
      <c r="B3498" s="189" t="s">
        <v>20599</v>
      </c>
      <c r="C3498" s="154">
        <v>43830</v>
      </c>
      <c r="D3498" s="155">
        <v>1.0199</v>
      </c>
      <c r="E3498" s="155">
        <v>1.0334000000000001</v>
      </c>
      <c r="F3498" s="156">
        <v>1.9613611846615E-2</v>
      </c>
      <c r="G3498" s="154">
        <v>43829</v>
      </c>
      <c r="H3498" s="155">
        <v>1.0197000000000001</v>
      </c>
      <c r="I3498" s="156">
        <v>3.2948930441735</v>
      </c>
      <c r="J3498" s="152" t="s">
        <v>20600</v>
      </c>
      <c r="K3498" s="156">
        <v>0.18664047151278401</v>
      </c>
      <c r="L3498" s="156">
        <v>0.47285981676683703</v>
      </c>
      <c r="M3498" s="185">
        <v>0.92022946507964498</v>
      </c>
      <c r="N3498" s="156">
        <v>2.0002664363959202</v>
      </c>
      <c r="O3498" s="156">
        <v>3.2948930441735</v>
      </c>
      <c r="P3498" s="152" t="s">
        <v>20600</v>
      </c>
      <c r="Q3498" s="157">
        <v>0</v>
      </c>
      <c r="R3498" s="152"/>
      <c r="S3498" s="157">
        <v>0</v>
      </c>
      <c r="T3498" s="152"/>
      <c r="U3498" s="156">
        <v>3.3568699799999999</v>
      </c>
      <c r="V3498" s="152" t="s">
        <v>157</v>
      </c>
      <c r="W3498" s="152" t="s">
        <v>95</v>
      </c>
      <c r="X3498" s="155">
        <v>7.38503E-5</v>
      </c>
      <c r="Y3498" s="152" t="s">
        <v>159</v>
      </c>
      <c r="Z3498" s="154">
        <v>43460</v>
      </c>
      <c r="AA3498" s="153" t="s">
        <v>4326</v>
      </c>
      <c r="AB3498" s="152" t="s">
        <v>2860</v>
      </c>
      <c r="AC3498" s="152" t="s">
        <v>284</v>
      </c>
      <c r="AD3498" s="152" t="s">
        <v>532</v>
      </c>
    </row>
    <row r="3499" spans="1:30">
      <c r="A3499" s="189" t="s">
        <v>2815</v>
      </c>
      <c r="B3499" s="189" t="s">
        <v>2816</v>
      </c>
      <c r="C3499" s="154">
        <v>43830</v>
      </c>
      <c r="D3499" s="155">
        <v>1.0479000000000001</v>
      </c>
      <c r="E3499" s="155">
        <v>1.1195999999999999</v>
      </c>
      <c r="F3499" s="156">
        <v>1.9089433998276301E-2</v>
      </c>
      <c r="G3499" s="154">
        <v>43829</v>
      </c>
      <c r="H3499" s="155">
        <v>1.0477000000000001</v>
      </c>
      <c r="I3499" s="156">
        <v>3.2922978230999602</v>
      </c>
      <c r="J3499" s="152" t="s">
        <v>20601</v>
      </c>
      <c r="K3499" s="156">
        <v>0.12421173323142901</v>
      </c>
      <c r="L3499" s="156">
        <v>0.34472852628554801</v>
      </c>
      <c r="M3499" s="185">
        <v>0.80811557627214203</v>
      </c>
      <c r="N3499" s="156">
        <v>1.6392203118670401</v>
      </c>
      <c r="O3499" s="156">
        <v>3.2922978230999602</v>
      </c>
      <c r="P3499" s="152" t="s">
        <v>20601</v>
      </c>
      <c r="Q3499" s="156">
        <v>8.5506162569273307</v>
      </c>
      <c r="R3499" s="152" t="s">
        <v>20602</v>
      </c>
      <c r="S3499" s="156">
        <v>12.1709927060467</v>
      </c>
      <c r="T3499" s="152" t="s">
        <v>20603</v>
      </c>
      <c r="U3499" s="156">
        <v>12.41776889</v>
      </c>
      <c r="V3499" s="152" t="s">
        <v>163</v>
      </c>
      <c r="W3499" s="152" t="s">
        <v>166</v>
      </c>
      <c r="X3499" s="155">
        <v>41.391216783099999</v>
      </c>
      <c r="Y3499" s="152" t="s">
        <v>159</v>
      </c>
      <c r="Z3499" s="154">
        <v>42697</v>
      </c>
      <c r="AA3499" s="153" t="s">
        <v>4326</v>
      </c>
      <c r="AB3499" s="152" t="s">
        <v>2817</v>
      </c>
      <c r="AC3499" s="152" t="s">
        <v>261</v>
      </c>
      <c r="AD3499" s="152" t="s">
        <v>207</v>
      </c>
    </row>
    <row r="3500" spans="1:30">
      <c r="A3500" s="189" t="s">
        <v>20604</v>
      </c>
      <c r="B3500" s="189" t="s">
        <v>20605</v>
      </c>
      <c r="C3500" s="154">
        <v>43830</v>
      </c>
      <c r="D3500" s="155">
        <v>1.0391999999999999</v>
      </c>
      <c r="E3500" s="155">
        <v>1.0818000000000001</v>
      </c>
      <c r="F3500" s="156">
        <v>9.6320554806376496E-2</v>
      </c>
      <c r="G3500" s="154">
        <v>43826</v>
      </c>
      <c r="H3500" s="155">
        <v>1.0382</v>
      </c>
      <c r="I3500" s="156">
        <v>3.2922780087735801</v>
      </c>
      <c r="J3500" s="152" t="s">
        <v>20606</v>
      </c>
      <c r="K3500" s="156">
        <v>0.308880308880288</v>
      </c>
      <c r="L3500" s="156">
        <v>0.51262211045553696</v>
      </c>
      <c r="M3500" s="185">
        <v>0.717183591216904</v>
      </c>
      <c r="N3500" s="156">
        <v>1.76262243382059</v>
      </c>
      <c r="O3500" s="156">
        <v>3.2922780087735801</v>
      </c>
      <c r="P3500" s="152" t="s">
        <v>20606</v>
      </c>
      <c r="Q3500" s="157">
        <v>0</v>
      </c>
      <c r="R3500" s="152"/>
      <c r="S3500" s="157">
        <v>0</v>
      </c>
      <c r="T3500" s="152"/>
      <c r="U3500" s="156">
        <v>8.3122827199999705</v>
      </c>
      <c r="V3500" s="152" t="s">
        <v>174</v>
      </c>
      <c r="W3500" s="152" t="s">
        <v>95</v>
      </c>
      <c r="X3500" s="155">
        <v>2.3944002000000002E-3</v>
      </c>
      <c r="Y3500" s="152" t="s">
        <v>159</v>
      </c>
      <c r="Z3500" s="154">
        <v>43125</v>
      </c>
      <c r="AA3500" s="153" t="s">
        <v>4326</v>
      </c>
      <c r="AB3500" s="152" t="s">
        <v>259</v>
      </c>
      <c r="AC3500" s="152" t="s">
        <v>210</v>
      </c>
      <c r="AD3500" s="152" t="s">
        <v>207</v>
      </c>
    </row>
    <row r="3501" spans="1:30">
      <c r="A3501" s="189" t="s">
        <v>2726</v>
      </c>
      <c r="B3501" s="189" t="s">
        <v>2727</v>
      </c>
      <c r="C3501" s="154">
        <v>43830</v>
      </c>
      <c r="D3501" s="155">
        <v>1.038</v>
      </c>
      <c r="E3501" s="155">
        <v>1.1419999999999999</v>
      </c>
      <c r="F3501" s="156">
        <v>0</v>
      </c>
      <c r="G3501" s="154">
        <v>43826</v>
      </c>
      <c r="H3501" s="155">
        <v>1.038</v>
      </c>
      <c r="I3501" s="156">
        <v>3.28355040064862</v>
      </c>
      <c r="J3501" s="152" t="s">
        <v>20607</v>
      </c>
      <c r="K3501" s="156">
        <v>9.6432015429131795E-2</v>
      </c>
      <c r="L3501" s="156">
        <v>0.193050193050192</v>
      </c>
      <c r="M3501" s="185">
        <v>0.67892158356144205</v>
      </c>
      <c r="N3501" s="156">
        <v>1.3671563990740701</v>
      </c>
      <c r="O3501" s="156">
        <v>3.28355040064862</v>
      </c>
      <c r="P3501" s="152" t="s">
        <v>20607</v>
      </c>
      <c r="Q3501" s="156">
        <v>7.3229809789941704</v>
      </c>
      <c r="R3501" s="152" t="s">
        <v>20608</v>
      </c>
      <c r="S3501" s="156">
        <v>10.67145709685</v>
      </c>
      <c r="T3501" s="152" t="s">
        <v>20609</v>
      </c>
      <c r="U3501" s="156">
        <v>15.0271118</v>
      </c>
      <c r="V3501" s="152" t="s">
        <v>174</v>
      </c>
      <c r="W3501" s="152" t="s">
        <v>189</v>
      </c>
      <c r="X3501" s="155">
        <v>34.488837503399999</v>
      </c>
      <c r="Y3501" s="152" t="s">
        <v>159</v>
      </c>
      <c r="Z3501" s="154">
        <v>42165</v>
      </c>
      <c r="AA3501" s="153" t="s">
        <v>4326</v>
      </c>
      <c r="AB3501" s="152" t="s">
        <v>601</v>
      </c>
      <c r="AC3501" s="152" t="s">
        <v>446</v>
      </c>
      <c r="AD3501" s="152" t="s">
        <v>185</v>
      </c>
    </row>
    <row r="3502" spans="1:30">
      <c r="A3502" s="189" t="s">
        <v>20610</v>
      </c>
      <c r="B3502" s="189" t="s">
        <v>20611</v>
      </c>
      <c r="C3502" s="154">
        <v>43830</v>
      </c>
      <c r="D3502" s="155">
        <v>1.093</v>
      </c>
      <c r="E3502" s="155">
        <v>1.1113</v>
      </c>
      <c r="F3502" s="156">
        <v>-1.8294914013910799E-2</v>
      </c>
      <c r="G3502" s="154">
        <v>43829</v>
      </c>
      <c r="H3502" s="155">
        <v>1.0931999999999999</v>
      </c>
      <c r="I3502" s="156">
        <v>3.2828628380261899</v>
      </c>
      <c r="J3502" s="152" t="s">
        <v>20612</v>
      </c>
      <c r="K3502" s="156">
        <v>-6.4002925848042097E-2</v>
      </c>
      <c r="L3502" s="156">
        <v>0.34887991186192402</v>
      </c>
      <c r="M3502" s="185">
        <v>0.86458725837188599</v>
      </c>
      <c r="N3502" s="156">
        <v>1.8163143092708001</v>
      </c>
      <c r="O3502" s="156">
        <v>3.2828628380261899</v>
      </c>
      <c r="P3502" s="152" t="s">
        <v>20612</v>
      </c>
      <c r="Q3502" s="156">
        <v>10.3591388144176</v>
      </c>
      <c r="R3502" s="152" t="s">
        <v>20613</v>
      </c>
      <c r="S3502" s="156">
        <v>11.847326859213</v>
      </c>
      <c r="T3502" s="152" t="s">
        <v>20614</v>
      </c>
      <c r="U3502" s="156">
        <v>11.142688700000001</v>
      </c>
      <c r="V3502" s="152" t="s">
        <v>163</v>
      </c>
      <c r="W3502" s="152" t="s">
        <v>158</v>
      </c>
      <c r="X3502" s="155">
        <v>1.4744452999999999E-2</v>
      </c>
      <c r="Y3502" s="152" t="s">
        <v>159</v>
      </c>
      <c r="Z3502" s="154">
        <v>42661</v>
      </c>
      <c r="AA3502" s="153" t="s">
        <v>4326</v>
      </c>
      <c r="AB3502" s="152" t="s">
        <v>1483</v>
      </c>
      <c r="AC3502" s="152" t="s">
        <v>215</v>
      </c>
      <c r="AD3502" s="152" t="s">
        <v>185</v>
      </c>
    </row>
    <row r="3503" spans="1:30">
      <c r="A3503" s="189" t="s">
        <v>20615</v>
      </c>
      <c r="B3503" s="189" t="s">
        <v>20616</v>
      </c>
      <c r="C3503" s="154">
        <v>43830</v>
      </c>
      <c r="D3503" s="155">
        <v>1.1595</v>
      </c>
      <c r="E3503" s="155">
        <v>1.2705</v>
      </c>
      <c r="F3503" s="156">
        <v>8.6251509401455793E-3</v>
      </c>
      <c r="G3503" s="154">
        <v>43829</v>
      </c>
      <c r="H3503" s="155">
        <v>1.1594</v>
      </c>
      <c r="I3503" s="156">
        <v>3.2818767751359199</v>
      </c>
      <c r="J3503" s="152" t="s">
        <v>20617</v>
      </c>
      <c r="K3503" s="156">
        <v>8.6318515321525402E-2</v>
      </c>
      <c r="L3503" s="156">
        <v>0.26807333102731401</v>
      </c>
      <c r="M3503" s="185">
        <v>0.84360476663235495</v>
      </c>
      <c r="N3503" s="156">
        <v>2.22389093455382</v>
      </c>
      <c r="O3503" s="156">
        <v>3.2818767751359199</v>
      </c>
      <c r="P3503" s="152" t="s">
        <v>20617</v>
      </c>
      <c r="Q3503" s="156">
        <v>11.1080373199476</v>
      </c>
      <c r="R3503" s="152" t="s">
        <v>20618</v>
      </c>
      <c r="S3503" s="156">
        <v>12.9319048358474</v>
      </c>
      <c r="T3503" s="152" t="s">
        <v>20619</v>
      </c>
      <c r="U3503" s="156">
        <v>27.274256749999999</v>
      </c>
      <c r="V3503" s="152" t="s">
        <v>157</v>
      </c>
      <c r="W3503" s="152" t="s">
        <v>189</v>
      </c>
      <c r="X3503" s="155">
        <v>4.2230959774999999</v>
      </c>
      <c r="Y3503" s="152" t="s">
        <v>159</v>
      </c>
      <c r="Z3503" s="154">
        <v>42612</v>
      </c>
      <c r="AA3503" s="153" t="s">
        <v>4326</v>
      </c>
      <c r="AB3503" s="152" t="s">
        <v>1787</v>
      </c>
      <c r="AC3503" s="152" t="s">
        <v>202</v>
      </c>
      <c r="AD3503" s="152" t="s">
        <v>183</v>
      </c>
    </row>
    <row r="3504" spans="1:30">
      <c r="A3504" s="189" t="s">
        <v>2935</v>
      </c>
      <c r="B3504" s="189" t="s">
        <v>2936</v>
      </c>
      <c r="C3504" s="154">
        <v>43830</v>
      </c>
      <c r="D3504" s="155">
        <v>1.0364</v>
      </c>
      <c r="E3504" s="155">
        <v>1.0364</v>
      </c>
      <c r="F3504" s="156">
        <v>4.8267207259382702E-2</v>
      </c>
      <c r="G3504" s="154">
        <v>43829</v>
      </c>
      <c r="H3504" s="155">
        <v>1.0359</v>
      </c>
      <c r="I3504" s="156">
        <v>3.2785251619332301</v>
      </c>
      <c r="J3504" s="152" t="s">
        <v>20620</v>
      </c>
      <c r="K3504" s="156">
        <v>0.193348801237433</v>
      </c>
      <c r="L3504" s="156">
        <v>0.58229813664596297</v>
      </c>
      <c r="M3504" s="185">
        <v>1.0038007991423801</v>
      </c>
      <c r="N3504" s="156">
        <v>1.9877976776225099</v>
      </c>
      <c r="O3504" s="156">
        <v>3.2785251619332301</v>
      </c>
      <c r="P3504" s="152" t="s">
        <v>20620</v>
      </c>
      <c r="Q3504" s="157">
        <v>0</v>
      </c>
      <c r="R3504" s="152"/>
      <c r="S3504" s="157">
        <v>0</v>
      </c>
      <c r="T3504" s="152"/>
      <c r="U3504" s="156">
        <v>3.64</v>
      </c>
      <c r="V3504" s="152" t="s">
        <v>157</v>
      </c>
      <c r="W3504" s="152" t="s">
        <v>95</v>
      </c>
      <c r="X3504" s="155">
        <v>2.0522947295999998</v>
      </c>
      <c r="Y3504" s="152" t="s">
        <v>159</v>
      </c>
      <c r="Z3504" s="154">
        <v>43441</v>
      </c>
      <c r="AA3504" s="153" t="s">
        <v>4326</v>
      </c>
      <c r="AB3504" s="152" t="s">
        <v>2937</v>
      </c>
      <c r="AC3504" s="152" t="s">
        <v>381</v>
      </c>
      <c r="AD3504" s="152" t="s">
        <v>207</v>
      </c>
    </row>
    <row r="3505" spans="1:30">
      <c r="A3505" s="189" t="s">
        <v>9196</v>
      </c>
      <c r="B3505" s="189" t="s">
        <v>9197</v>
      </c>
      <c r="C3505" s="154">
        <v>43830</v>
      </c>
      <c r="D3505" s="155">
        <v>1.0188999999999999</v>
      </c>
      <c r="E3505" s="155">
        <v>1.6873</v>
      </c>
      <c r="F3505" s="156">
        <v>0.108076242876776</v>
      </c>
      <c r="G3505" s="154">
        <v>43829</v>
      </c>
      <c r="H3505" s="155">
        <v>1.0178</v>
      </c>
      <c r="I3505" s="156">
        <v>3.2779984878335302</v>
      </c>
      <c r="J3505" s="152" t="s">
        <v>12644</v>
      </c>
      <c r="K3505" s="156">
        <v>0.32493107522645398</v>
      </c>
      <c r="L3505" s="156">
        <v>0.80134546893549496</v>
      </c>
      <c r="M3505" s="185">
        <v>1.1079462372159099</v>
      </c>
      <c r="N3505" s="156">
        <v>1.7530886247031401</v>
      </c>
      <c r="O3505" s="156">
        <v>3.2779984878335302</v>
      </c>
      <c r="P3505" s="152" t="s">
        <v>12644</v>
      </c>
      <c r="Q3505" s="156">
        <v>-1.88290725351499</v>
      </c>
      <c r="R3505" s="152" t="s">
        <v>12645</v>
      </c>
      <c r="S3505" s="157">
        <v>0</v>
      </c>
      <c r="T3505" s="152"/>
      <c r="U3505" s="156">
        <v>14.217365429999999</v>
      </c>
      <c r="V3505" s="152" t="s">
        <v>157</v>
      </c>
      <c r="W3505" s="152" t="s">
        <v>95</v>
      </c>
      <c r="X3505" s="155">
        <v>14.8515787724</v>
      </c>
      <c r="Y3505" s="152" t="s">
        <v>159</v>
      </c>
      <c r="Z3505" s="154">
        <v>42745</v>
      </c>
      <c r="AA3505" s="153" t="s">
        <v>4326</v>
      </c>
      <c r="AB3505" s="152" t="s">
        <v>607</v>
      </c>
      <c r="AC3505" s="152" t="s">
        <v>317</v>
      </c>
      <c r="AD3505" s="152" t="s">
        <v>170</v>
      </c>
    </row>
    <row r="3506" spans="1:30">
      <c r="A3506" s="189" t="s">
        <v>20621</v>
      </c>
      <c r="B3506" s="189" t="s">
        <v>20622</v>
      </c>
      <c r="C3506" s="154">
        <v>43830</v>
      </c>
      <c r="D3506" s="155">
        <v>1.02</v>
      </c>
      <c r="E3506" s="155">
        <v>1.349</v>
      </c>
      <c r="F3506" s="156">
        <v>0</v>
      </c>
      <c r="G3506" s="154">
        <v>43826</v>
      </c>
      <c r="H3506" s="155">
        <v>1.02</v>
      </c>
      <c r="I3506" s="156">
        <v>3.2776268829531201</v>
      </c>
      <c r="J3506" s="152" t="s">
        <v>20623</v>
      </c>
      <c r="K3506" s="156">
        <v>0.294985250737476</v>
      </c>
      <c r="L3506" s="156">
        <v>0.49261083743844503</v>
      </c>
      <c r="M3506" s="185">
        <v>0.74198713567654895</v>
      </c>
      <c r="N3506" s="156">
        <v>2.4787216621787098</v>
      </c>
      <c r="O3506" s="156">
        <v>3.2776268829531201</v>
      </c>
      <c r="P3506" s="152" t="s">
        <v>20623</v>
      </c>
      <c r="Q3506" s="156">
        <v>10.161213962127199</v>
      </c>
      <c r="R3506" s="152" t="s">
        <v>18969</v>
      </c>
      <c r="S3506" s="156">
        <v>12.191908915211201</v>
      </c>
      <c r="T3506" s="152" t="s">
        <v>20624</v>
      </c>
      <c r="U3506" s="156">
        <v>40.289881999999999</v>
      </c>
      <c r="V3506" s="152" t="s">
        <v>174</v>
      </c>
      <c r="W3506" s="152" t="s">
        <v>197</v>
      </c>
      <c r="X3506" s="155">
        <v>0.16279853050000001</v>
      </c>
      <c r="Y3506" s="152" t="s">
        <v>159</v>
      </c>
      <c r="Z3506" s="154">
        <v>41598</v>
      </c>
      <c r="AA3506" s="153" t="s">
        <v>4326</v>
      </c>
      <c r="AB3506" s="152" t="s">
        <v>864</v>
      </c>
      <c r="AC3506" s="152" t="s">
        <v>283</v>
      </c>
      <c r="AD3506" s="152" t="s">
        <v>173</v>
      </c>
    </row>
    <row r="3507" spans="1:30">
      <c r="A3507" s="189" t="s">
        <v>20625</v>
      </c>
      <c r="B3507" s="189" t="s">
        <v>20626</v>
      </c>
      <c r="C3507" s="154">
        <v>43830</v>
      </c>
      <c r="D3507" s="155">
        <v>1.0309999999999999</v>
      </c>
      <c r="E3507" s="155">
        <v>1.1479999999999999</v>
      </c>
      <c r="F3507" s="156">
        <v>0</v>
      </c>
      <c r="G3507" s="154">
        <v>43829</v>
      </c>
      <c r="H3507" s="155">
        <v>1.0309999999999999</v>
      </c>
      <c r="I3507" s="156">
        <v>3.2747921813469798</v>
      </c>
      <c r="J3507" s="152" t="s">
        <v>20627</v>
      </c>
      <c r="K3507" s="156">
        <v>9.7087378640751398E-2</v>
      </c>
      <c r="L3507" s="156">
        <v>0.58536585365853899</v>
      </c>
      <c r="M3507" s="185">
        <v>1.17670167070419</v>
      </c>
      <c r="N3507" s="156">
        <v>2.16960355167283</v>
      </c>
      <c r="O3507" s="156">
        <v>3.2747921813469798</v>
      </c>
      <c r="P3507" s="152" t="s">
        <v>20627</v>
      </c>
      <c r="Q3507" s="156">
        <v>7.3300476796139504</v>
      </c>
      <c r="R3507" s="152" t="s">
        <v>20628</v>
      </c>
      <c r="S3507" s="156">
        <v>7.6533309557573803</v>
      </c>
      <c r="T3507" s="152" t="s">
        <v>20629</v>
      </c>
      <c r="U3507" s="156">
        <v>15.5147865</v>
      </c>
      <c r="V3507" s="152" t="s">
        <v>157</v>
      </c>
      <c r="W3507" s="152" t="s">
        <v>158</v>
      </c>
      <c r="X3507" s="155">
        <v>2.7574489300000001E-2</v>
      </c>
      <c r="Y3507" s="152" t="s">
        <v>159</v>
      </c>
      <c r="Z3507" s="154">
        <v>41961</v>
      </c>
      <c r="AA3507" s="153" t="s">
        <v>4326</v>
      </c>
      <c r="AB3507" s="152" t="s">
        <v>259</v>
      </c>
      <c r="AC3507" s="152" t="s">
        <v>210</v>
      </c>
      <c r="AD3507" s="152" t="s">
        <v>185</v>
      </c>
    </row>
    <row r="3508" spans="1:30">
      <c r="A3508" s="189" t="s">
        <v>2959</v>
      </c>
      <c r="B3508" s="189" t="s">
        <v>2960</v>
      </c>
      <c r="C3508" s="154">
        <v>43830</v>
      </c>
      <c r="D3508" s="155">
        <v>1.0112000000000001</v>
      </c>
      <c r="E3508" s="155">
        <v>1.079</v>
      </c>
      <c r="F3508" s="156">
        <v>6.9272637308282398E-2</v>
      </c>
      <c r="G3508" s="154">
        <v>43826</v>
      </c>
      <c r="H3508" s="155">
        <v>1.0105</v>
      </c>
      <c r="I3508" s="156">
        <v>3.27393428271052</v>
      </c>
      <c r="J3508" s="152" t="s">
        <v>20630</v>
      </c>
      <c r="K3508" s="156">
        <v>0.37720865594601499</v>
      </c>
      <c r="L3508" s="156">
        <v>0.68606007617331299</v>
      </c>
      <c r="M3508" s="185">
        <v>1.16240618104907</v>
      </c>
      <c r="N3508" s="156">
        <v>2.2509326199803699</v>
      </c>
      <c r="O3508" s="156">
        <v>3.27393428271052</v>
      </c>
      <c r="P3508" s="152" t="s">
        <v>20630</v>
      </c>
      <c r="Q3508" s="157">
        <v>0</v>
      </c>
      <c r="R3508" s="152"/>
      <c r="S3508" s="157">
        <v>0</v>
      </c>
      <c r="T3508" s="152"/>
      <c r="U3508" s="156">
        <v>8.0555174400000205</v>
      </c>
      <c r="V3508" s="152" t="s">
        <v>174</v>
      </c>
      <c r="W3508" s="152" t="s">
        <v>95</v>
      </c>
      <c r="X3508" s="155">
        <v>2.1303517829</v>
      </c>
      <c r="Y3508" s="152" t="s">
        <v>159</v>
      </c>
      <c r="Z3508" s="154">
        <v>43272</v>
      </c>
      <c r="AA3508" s="153" t="s">
        <v>4326</v>
      </c>
      <c r="AB3508" s="152" t="s">
        <v>2482</v>
      </c>
      <c r="AC3508" s="152" t="s">
        <v>464</v>
      </c>
      <c r="AD3508" s="152" t="s">
        <v>483</v>
      </c>
    </row>
    <row r="3509" spans="1:30">
      <c r="A3509" s="189" t="s">
        <v>2889</v>
      </c>
      <c r="B3509" s="189" t="s">
        <v>2890</v>
      </c>
      <c r="C3509" s="154">
        <v>43830</v>
      </c>
      <c r="D3509" s="155">
        <v>1.0233000000000001</v>
      </c>
      <c r="E3509" s="155">
        <v>1.1226</v>
      </c>
      <c r="F3509" s="156">
        <v>1.9548431238422499E-2</v>
      </c>
      <c r="G3509" s="154">
        <v>43829</v>
      </c>
      <c r="H3509" s="155">
        <v>1.0230999999999999</v>
      </c>
      <c r="I3509" s="156">
        <v>3.2727237144697199</v>
      </c>
      <c r="J3509" s="152" t="s">
        <v>20631</v>
      </c>
      <c r="K3509" s="156">
        <v>0.105018234507384</v>
      </c>
      <c r="L3509" s="156">
        <v>0.48131920701694197</v>
      </c>
      <c r="M3509" s="185">
        <v>0.860459931722242</v>
      </c>
      <c r="N3509" s="156">
        <v>1.64579262109554</v>
      </c>
      <c r="O3509" s="156">
        <v>3.2727237144697199</v>
      </c>
      <c r="P3509" s="152" t="s">
        <v>20631</v>
      </c>
      <c r="Q3509" s="156">
        <v>10.174463150147201</v>
      </c>
      <c r="R3509" s="152" t="s">
        <v>20632</v>
      </c>
      <c r="S3509" s="156">
        <v>12.5604350812112</v>
      </c>
      <c r="T3509" s="152" t="s">
        <v>20633</v>
      </c>
      <c r="U3509" s="156">
        <v>12.267777949999999</v>
      </c>
      <c r="V3509" s="152" t="s">
        <v>157</v>
      </c>
      <c r="W3509" s="152" t="s">
        <v>166</v>
      </c>
      <c r="X3509" s="155">
        <v>2.2264311615999999</v>
      </c>
      <c r="Y3509" s="152" t="s">
        <v>159</v>
      </c>
      <c r="Z3509" s="154">
        <v>42660</v>
      </c>
      <c r="AA3509" s="153" t="s">
        <v>4326</v>
      </c>
      <c r="AB3509" s="152" t="s">
        <v>2891</v>
      </c>
      <c r="AC3509" s="152" t="s">
        <v>526</v>
      </c>
      <c r="AD3509" s="152" t="s">
        <v>177</v>
      </c>
    </row>
    <row r="3510" spans="1:30">
      <c r="A3510" s="189" t="s">
        <v>20634</v>
      </c>
      <c r="B3510" s="189" t="s">
        <v>20635</v>
      </c>
      <c r="C3510" s="154">
        <v>43830</v>
      </c>
      <c r="D3510" s="155">
        <v>1.0423</v>
      </c>
      <c r="E3510" s="155">
        <v>1.2533000000000001</v>
      </c>
      <c r="F3510" s="156">
        <v>1.9192016121284801E-2</v>
      </c>
      <c r="G3510" s="154">
        <v>43829</v>
      </c>
      <c r="H3510" s="155">
        <v>1.0421</v>
      </c>
      <c r="I3510" s="156">
        <v>3.2725302458699801</v>
      </c>
      <c r="J3510" s="152" t="s">
        <v>20636</v>
      </c>
      <c r="K3510" s="156">
        <v>9.6033803898985706E-2</v>
      </c>
      <c r="L3510" s="156">
        <v>0.34658708000386501</v>
      </c>
      <c r="M3510" s="185">
        <v>0.86125355041906004</v>
      </c>
      <c r="N3510" s="156">
        <v>1.60851961298798</v>
      </c>
      <c r="O3510" s="156">
        <v>3.2725302458699801</v>
      </c>
      <c r="P3510" s="152" t="s">
        <v>20636</v>
      </c>
      <c r="Q3510" s="156">
        <v>8.2799839354838802</v>
      </c>
      <c r="R3510" s="152" t="s">
        <v>20637</v>
      </c>
      <c r="S3510" s="156">
        <v>10.625030668549901</v>
      </c>
      <c r="T3510" s="152" t="s">
        <v>20638</v>
      </c>
      <c r="U3510" s="156">
        <v>17.483782569999999</v>
      </c>
      <c r="V3510" s="152" t="s">
        <v>157</v>
      </c>
      <c r="W3510" s="152" t="s">
        <v>197</v>
      </c>
      <c r="X3510" s="155">
        <v>0.1232809997</v>
      </c>
      <c r="Y3510" s="152" t="s">
        <v>159</v>
      </c>
      <c r="Z3510" s="154">
        <v>41942</v>
      </c>
      <c r="AA3510" s="153" t="s">
        <v>4326</v>
      </c>
      <c r="AB3510" s="152" t="s">
        <v>20219</v>
      </c>
      <c r="AC3510" s="152" t="s">
        <v>325</v>
      </c>
      <c r="AD3510" s="152" t="s">
        <v>173</v>
      </c>
    </row>
    <row r="3511" spans="1:30">
      <c r="A3511" s="189" t="s">
        <v>1047</v>
      </c>
      <c r="B3511" s="189" t="s">
        <v>1048</v>
      </c>
      <c r="C3511" s="154">
        <v>43830</v>
      </c>
      <c r="D3511" s="155">
        <v>1.022</v>
      </c>
      <c r="E3511" s="155">
        <v>1.0559000000000001</v>
      </c>
      <c r="F3511" s="156">
        <v>1.9573302016048E-2</v>
      </c>
      <c r="G3511" s="154">
        <v>43829</v>
      </c>
      <c r="H3511" s="155">
        <v>1.0218</v>
      </c>
      <c r="I3511" s="156">
        <v>3.2721620396636899</v>
      </c>
      <c r="J3511" s="152" t="s">
        <v>1050</v>
      </c>
      <c r="K3511" s="156">
        <v>0.107748065432461</v>
      </c>
      <c r="L3511" s="156">
        <v>0.32377334052604301</v>
      </c>
      <c r="M3511" s="185">
        <v>0.74402636007496203</v>
      </c>
      <c r="N3511" s="156">
        <v>1.52544787037893</v>
      </c>
      <c r="O3511" s="156">
        <v>3.2721620396636899</v>
      </c>
      <c r="P3511" s="152" t="s">
        <v>1050</v>
      </c>
      <c r="Q3511" s="157">
        <v>0</v>
      </c>
      <c r="R3511" s="152"/>
      <c r="S3511" s="157">
        <v>0</v>
      </c>
      <c r="T3511" s="152"/>
      <c r="U3511" s="156">
        <v>5.6598788000000102</v>
      </c>
      <c r="V3511" s="152" t="s">
        <v>157</v>
      </c>
      <c r="W3511" s="152" t="s">
        <v>95</v>
      </c>
      <c r="X3511" s="155">
        <v>26.593746204999999</v>
      </c>
      <c r="Y3511" s="152" t="s">
        <v>159</v>
      </c>
      <c r="Z3511" s="154">
        <v>43264</v>
      </c>
      <c r="AA3511" s="153" t="s">
        <v>4326</v>
      </c>
      <c r="AB3511" s="152" t="s">
        <v>1049</v>
      </c>
      <c r="AC3511" s="152" t="s">
        <v>211</v>
      </c>
      <c r="AD3511" s="152" t="s">
        <v>165</v>
      </c>
    </row>
    <row r="3512" spans="1:30">
      <c r="A3512" s="189" t="s">
        <v>2951</v>
      </c>
      <c r="B3512" s="189" t="s">
        <v>2952</v>
      </c>
      <c r="C3512" s="154">
        <v>43830</v>
      </c>
      <c r="D3512" s="155">
        <v>1.012</v>
      </c>
      <c r="E3512" s="155">
        <v>1.0579000000000001</v>
      </c>
      <c r="F3512" s="156">
        <v>8.9011967164466896E-2</v>
      </c>
      <c r="G3512" s="154">
        <v>43826</v>
      </c>
      <c r="H3512" s="155">
        <v>1.0111000000000001</v>
      </c>
      <c r="I3512" s="156">
        <v>3.2684292682926799</v>
      </c>
      <c r="J3512" s="152" t="s">
        <v>20639</v>
      </c>
      <c r="K3512" s="156">
        <v>0.33710093198493402</v>
      </c>
      <c r="L3512" s="156">
        <v>0.61642473652812302</v>
      </c>
      <c r="M3512" s="185">
        <v>1.0282587329447199</v>
      </c>
      <c r="N3512" s="156">
        <v>2.0734233365477301</v>
      </c>
      <c r="O3512" s="156">
        <v>3.2684292682926799</v>
      </c>
      <c r="P3512" s="152" t="s">
        <v>20639</v>
      </c>
      <c r="Q3512" s="156">
        <v>8.4530122950819599</v>
      </c>
      <c r="R3512" s="152" t="s">
        <v>20640</v>
      </c>
      <c r="S3512" s="156">
        <v>8.3420061412487208</v>
      </c>
      <c r="T3512" s="152" t="s">
        <v>20641</v>
      </c>
      <c r="U3512" s="156">
        <v>5.8501399999999899</v>
      </c>
      <c r="V3512" s="152" t="s">
        <v>174</v>
      </c>
      <c r="W3512" s="152" t="s">
        <v>189</v>
      </c>
      <c r="X3512" s="155">
        <v>7.0437432546999998</v>
      </c>
      <c r="Y3512" s="152" t="s">
        <v>159</v>
      </c>
      <c r="Z3512" s="154">
        <v>42642</v>
      </c>
      <c r="AA3512" s="153" t="s">
        <v>4326</v>
      </c>
      <c r="AB3512" s="152" t="s">
        <v>1376</v>
      </c>
      <c r="AC3512" s="152" t="s">
        <v>195</v>
      </c>
      <c r="AD3512" s="152" t="s">
        <v>229</v>
      </c>
    </row>
    <row r="3513" spans="1:30">
      <c r="A3513" s="189" t="s">
        <v>4145</v>
      </c>
      <c r="B3513" s="189" t="s">
        <v>4146</v>
      </c>
      <c r="C3513" s="154">
        <v>43830</v>
      </c>
      <c r="D3513" s="155">
        <v>1.0144</v>
      </c>
      <c r="E3513" s="155">
        <v>1.0885</v>
      </c>
      <c r="F3513" s="156">
        <v>1.9719976336032698E-2</v>
      </c>
      <c r="G3513" s="154">
        <v>43829</v>
      </c>
      <c r="H3513" s="155">
        <v>1.0142</v>
      </c>
      <c r="I3513" s="156">
        <v>3.2672797886747902</v>
      </c>
      <c r="J3513" s="152" t="s">
        <v>4164</v>
      </c>
      <c r="K3513" s="156">
        <v>0.11843663639951101</v>
      </c>
      <c r="L3513" s="156">
        <v>0.475435816164819</v>
      </c>
      <c r="M3513" s="185">
        <v>0.98238567117643705</v>
      </c>
      <c r="N3513" s="156">
        <v>1.52934510609143</v>
      </c>
      <c r="O3513" s="156">
        <v>3.2672797886747902</v>
      </c>
      <c r="P3513" s="152" t="s">
        <v>4164</v>
      </c>
      <c r="Q3513" s="156">
        <v>7.4535766613163297</v>
      </c>
      <c r="R3513" s="152" t="s">
        <v>6998</v>
      </c>
      <c r="S3513" s="156">
        <v>8.4258481113320105</v>
      </c>
      <c r="T3513" s="152" t="s">
        <v>6999</v>
      </c>
      <c r="U3513" s="156">
        <v>9.0764032000000103</v>
      </c>
      <c r="V3513" s="152" t="s">
        <v>163</v>
      </c>
      <c r="W3513" s="152" t="s">
        <v>166</v>
      </c>
      <c r="X3513" s="155">
        <v>10.412043192300001</v>
      </c>
      <c r="Y3513" s="152" t="s">
        <v>159</v>
      </c>
      <c r="Z3513" s="154">
        <v>42481</v>
      </c>
      <c r="AA3513" s="153" t="s">
        <v>4326</v>
      </c>
      <c r="AB3513" s="152" t="s">
        <v>1450</v>
      </c>
      <c r="AC3513" s="152" t="s">
        <v>570</v>
      </c>
      <c r="AD3513" s="152" t="s">
        <v>241</v>
      </c>
    </row>
    <row r="3514" spans="1:30">
      <c r="A3514" s="189" t="s">
        <v>20642</v>
      </c>
      <c r="B3514" s="189" t="s">
        <v>20643</v>
      </c>
      <c r="C3514" s="154">
        <v>43830</v>
      </c>
      <c r="D3514" s="155">
        <v>1.1982999999999999</v>
      </c>
      <c r="E3514" s="155">
        <v>1.1982999999999999</v>
      </c>
      <c r="F3514" s="156">
        <v>1.6693097404226601E-2</v>
      </c>
      <c r="G3514" s="154">
        <v>43829</v>
      </c>
      <c r="H3514" s="155">
        <v>1.1980999999999999</v>
      </c>
      <c r="I3514" s="156">
        <v>3.2660672552323202</v>
      </c>
      <c r="J3514" s="152" t="s">
        <v>20644</v>
      </c>
      <c r="K3514" s="156">
        <v>0.142069196055469</v>
      </c>
      <c r="L3514" s="156">
        <v>0.292936056243711</v>
      </c>
      <c r="M3514" s="185">
        <v>0.46947635027380502</v>
      </c>
      <c r="N3514" s="156">
        <v>1.6283134958626</v>
      </c>
      <c r="O3514" s="156">
        <v>3.2660672552323202</v>
      </c>
      <c r="P3514" s="152" t="s">
        <v>20644</v>
      </c>
      <c r="Q3514" s="156">
        <v>17.3117652568599</v>
      </c>
      <c r="R3514" s="152" t="s">
        <v>20645</v>
      </c>
      <c r="S3514" s="157">
        <v>0</v>
      </c>
      <c r="T3514" s="152"/>
      <c r="U3514" s="156">
        <v>13.722025240000001</v>
      </c>
      <c r="V3514" s="152" t="s">
        <v>157</v>
      </c>
      <c r="W3514" s="152" t="s">
        <v>95</v>
      </c>
      <c r="X3514" s="155">
        <v>6.3174596299999997E-2</v>
      </c>
      <c r="Y3514" s="152" t="s">
        <v>159</v>
      </c>
      <c r="Z3514" s="154">
        <v>42802</v>
      </c>
      <c r="AA3514" s="153" t="s">
        <v>4326</v>
      </c>
      <c r="AB3514" s="152" t="s">
        <v>6217</v>
      </c>
      <c r="AC3514" s="152" t="s">
        <v>363</v>
      </c>
      <c r="AD3514" s="152" t="s">
        <v>165</v>
      </c>
    </row>
    <row r="3515" spans="1:30">
      <c r="A3515" s="189" t="s">
        <v>20646</v>
      </c>
      <c r="B3515" s="189" t="s">
        <v>20647</v>
      </c>
      <c r="C3515" s="154">
        <v>43830</v>
      </c>
      <c r="D3515" s="155">
        <v>1.2715000000000001</v>
      </c>
      <c r="E3515" s="155">
        <v>1.3765000000000001</v>
      </c>
      <c r="F3515" s="156">
        <v>7.8653452886539195E-3</v>
      </c>
      <c r="G3515" s="154">
        <v>43829</v>
      </c>
      <c r="H3515" s="155">
        <v>1.2714000000000001</v>
      </c>
      <c r="I3515" s="156">
        <v>3.26484203687159</v>
      </c>
      <c r="J3515" s="152" t="s">
        <v>20648</v>
      </c>
      <c r="K3515" s="156">
        <v>7.08326774752185E-2</v>
      </c>
      <c r="L3515" s="156">
        <v>0.26021132313515699</v>
      </c>
      <c r="M3515" s="185">
        <v>0.68097236519123105</v>
      </c>
      <c r="N3515" s="156">
        <v>1.81774503523384</v>
      </c>
      <c r="O3515" s="156">
        <v>3.26484203687159</v>
      </c>
      <c r="P3515" s="152" t="s">
        <v>20648</v>
      </c>
      <c r="Q3515" s="156">
        <v>8.3442238472396593</v>
      </c>
      <c r="R3515" s="152" t="s">
        <v>20649</v>
      </c>
      <c r="S3515" s="156">
        <v>14.022079929025301</v>
      </c>
      <c r="T3515" s="152" t="s">
        <v>20650</v>
      </c>
      <c r="U3515" s="156">
        <v>38.160554249999997</v>
      </c>
      <c r="V3515" s="152" t="s">
        <v>157</v>
      </c>
      <c r="W3515" s="152" t="s">
        <v>197</v>
      </c>
      <c r="X3515" s="155">
        <v>5.2103591381000003</v>
      </c>
      <c r="Y3515" s="152" t="s">
        <v>159</v>
      </c>
      <c r="Z3515" s="154">
        <v>41418</v>
      </c>
      <c r="AA3515" s="153" t="s">
        <v>4326</v>
      </c>
      <c r="AB3515" s="152" t="s">
        <v>1068</v>
      </c>
      <c r="AC3515" s="152" t="s">
        <v>245</v>
      </c>
      <c r="AD3515" s="152" t="s">
        <v>173</v>
      </c>
    </row>
    <row r="3516" spans="1:30">
      <c r="A3516" s="189" t="s">
        <v>20651</v>
      </c>
      <c r="B3516" s="189" t="s">
        <v>20652</v>
      </c>
      <c r="C3516" s="154">
        <v>43830</v>
      </c>
      <c r="D3516" s="155">
        <v>1.0833999999999999</v>
      </c>
      <c r="E3516" s="155">
        <v>1.0833999999999999</v>
      </c>
      <c r="F3516" s="156">
        <v>4.6172315079863503E-2</v>
      </c>
      <c r="G3516" s="154">
        <v>43829</v>
      </c>
      <c r="H3516" s="155">
        <v>1.0829</v>
      </c>
      <c r="I3516" s="156">
        <v>3.2556766817837999</v>
      </c>
      <c r="J3516" s="152" t="s">
        <v>20653</v>
      </c>
      <c r="K3516" s="156">
        <v>0.14790164540578701</v>
      </c>
      <c r="L3516" s="156">
        <v>0.51025141478799496</v>
      </c>
      <c r="M3516" s="185">
        <v>0.97863295503667302</v>
      </c>
      <c r="N3516" s="156">
        <v>1.9382530085235601</v>
      </c>
      <c r="O3516" s="156">
        <v>3.2556766817837999</v>
      </c>
      <c r="P3516" s="152" t="s">
        <v>20653</v>
      </c>
      <c r="Q3516" s="156">
        <v>4.0519929543939597</v>
      </c>
      <c r="R3516" s="152" t="s">
        <v>20654</v>
      </c>
      <c r="S3516" s="157">
        <v>0</v>
      </c>
      <c r="T3516" s="152"/>
      <c r="U3516" s="156">
        <v>9.2858081999999804</v>
      </c>
      <c r="V3516" s="152" t="s">
        <v>163</v>
      </c>
      <c r="W3516" s="152" t="s">
        <v>95</v>
      </c>
      <c r="X3516" s="155">
        <v>4.2084343000000001E-3</v>
      </c>
      <c r="Y3516" s="152" t="s">
        <v>159</v>
      </c>
      <c r="Z3516" s="154">
        <v>42779</v>
      </c>
      <c r="AA3516" s="153" t="s">
        <v>4326</v>
      </c>
      <c r="AB3516" s="152" t="s">
        <v>2979</v>
      </c>
      <c r="AC3516" s="152" t="s">
        <v>187</v>
      </c>
      <c r="AD3516" s="152" t="s">
        <v>207</v>
      </c>
    </row>
    <row r="3517" spans="1:30">
      <c r="A3517" s="189" t="s">
        <v>2861</v>
      </c>
      <c r="B3517" s="189" t="s">
        <v>2862</v>
      </c>
      <c r="C3517" s="154">
        <v>43830</v>
      </c>
      <c r="D3517" s="155">
        <v>1.0169999999999999</v>
      </c>
      <c r="E3517" s="155">
        <v>1.113</v>
      </c>
      <c r="F3517" s="156">
        <v>0</v>
      </c>
      <c r="G3517" s="154">
        <v>43829</v>
      </c>
      <c r="H3517" s="155">
        <v>1.0169999999999999</v>
      </c>
      <c r="I3517" s="156">
        <v>3.2554299324685099</v>
      </c>
      <c r="J3517" s="152" t="s">
        <v>20655</v>
      </c>
      <c r="K3517" s="156">
        <v>9.8425196850398203E-2</v>
      </c>
      <c r="L3517" s="156">
        <v>0.39486673247778697</v>
      </c>
      <c r="M3517" s="185">
        <v>0.87946606058044097</v>
      </c>
      <c r="N3517" s="156">
        <v>1.4631466742385799</v>
      </c>
      <c r="O3517" s="156">
        <v>3.2554299324685099</v>
      </c>
      <c r="P3517" s="152" t="s">
        <v>20655</v>
      </c>
      <c r="Q3517" s="156">
        <v>7.8513694087495001</v>
      </c>
      <c r="R3517" s="152" t="s">
        <v>20656</v>
      </c>
      <c r="S3517" s="156">
        <v>10.5226260396039</v>
      </c>
      <c r="T3517" s="152" t="s">
        <v>20657</v>
      </c>
      <c r="U3517" s="156">
        <v>11.627852300000001</v>
      </c>
      <c r="V3517" s="152" t="s">
        <v>163</v>
      </c>
      <c r="W3517" s="152" t="s">
        <v>189</v>
      </c>
      <c r="X3517" s="155">
        <v>10.3744181483</v>
      </c>
      <c r="Y3517" s="152" t="s">
        <v>159</v>
      </c>
      <c r="Z3517" s="154">
        <v>42466</v>
      </c>
      <c r="AA3517" s="153" t="s">
        <v>4326</v>
      </c>
      <c r="AB3517" s="152" t="s">
        <v>1018</v>
      </c>
      <c r="AC3517" s="152" t="s">
        <v>195</v>
      </c>
      <c r="AD3517" s="152" t="s">
        <v>204</v>
      </c>
    </row>
    <row r="3518" spans="1:30">
      <c r="A3518" s="189" t="s">
        <v>20658</v>
      </c>
      <c r="B3518" s="189" t="s">
        <v>20659</v>
      </c>
      <c r="C3518" s="154">
        <v>43830</v>
      </c>
      <c r="D3518" s="155">
        <v>1.0043</v>
      </c>
      <c r="E3518" s="155">
        <v>1.0373000000000001</v>
      </c>
      <c r="F3518" s="156">
        <v>9.9581756622267696E-3</v>
      </c>
      <c r="G3518" s="154">
        <v>43829</v>
      </c>
      <c r="H3518" s="155">
        <v>1.0042</v>
      </c>
      <c r="I3518" s="156">
        <v>3.2546499552283299</v>
      </c>
      <c r="J3518" s="152" t="s">
        <v>20660</v>
      </c>
      <c r="K3518" s="156">
        <v>0.119629149636118</v>
      </c>
      <c r="L3518" s="156">
        <v>0.32938652929075102</v>
      </c>
      <c r="M3518" s="185">
        <v>0.67977069120147304</v>
      </c>
      <c r="N3518" s="156">
        <v>1.55535251661495</v>
      </c>
      <c r="O3518" s="156">
        <v>3.2546499552283299</v>
      </c>
      <c r="P3518" s="152" t="s">
        <v>20660</v>
      </c>
      <c r="Q3518" s="157">
        <v>0</v>
      </c>
      <c r="R3518" s="152"/>
      <c r="S3518" s="157">
        <v>0</v>
      </c>
      <c r="T3518" s="152"/>
      <c r="U3518" s="156">
        <v>3.36777755976096</v>
      </c>
      <c r="V3518" s="152" t="s">
        <v>157</v>
      </c>
      <c r="W3518" s="152" t="s">
        <v>95</v>
      </c>
      <c r="X3518" s="155">
        <v>6.0908550000000005E-4</v>
      </c>
      <c r="Y3518" s="152" t="s">
        <v>159</v>
      </c>
      <c r="Z3518" s="154">
        <v>43459</v>
      </c>
      <c r="AA3518" s="153" t="s">
        <v>4326</v>
      </c>
      <c r="AB3518" s="152" t="s">
        <v>20079</v>
      </c>
      <c r="AC3518" s="152" t="s">
        <v>249</v>
      </c>
      <c r="AD3518" s="152" t="s">
        <v>173</v>
      </c>
    </row>
    <row r="3519" spans="1:30">
      <c r="A3519" s="189" t="s">
        <v>2902</v>
      </c>
      <c r="B3519" s="189" t="s">
        <v>2903</v>
      </c>
      <c r="C3519" s="154">
        <v>43830</v>
      </c>
      <c r="D3519" s="155">
        <v>1.0501</v>
      </c>
      <c r="E3519" s="155">
        <v>1.1186</v>
      </c>
      <c r="F3519" s="156">
        <v>3.81061255596667E-2</v>
      </c>
      <c r="G3519" s="154">
        <v>43829</v>
      </c>
      <c r="H3519" s="155">
        <v>1.0497000000000001</v>
      </c>
      <c r="I3519" s="156">
        <v>3.2462474266802901</v>
      </c>
      <c r="J3519" s="152" t="s">
        <v>20661</v>
      </c>
      <c r="K3519" s="156">
        <v>0.123951182303584</v>
      </c>
      <c r="L3519" s="156">
        <v>0.47842311740502702</v>
      </c>
      <c r="M3519" s="185">
        <v>0.89358117548613802</v>
      </c>
      <c r="N3519" s="156">
        <v>1.68494169405052</v>
      </c>
      <c r="O3519" s="156">
        <v>3.2462474266802901</v>
      </c>
      <c r="P3519" s="152" t="s">
        <v>20661</v>
      </c>
      <c r="Q3519" s="156">
        <v>9.1295097393127396</v>
      </c>
      <c r="R3519" s="152" t="s">
        <v>20662</v>
      </c>
      <c r="S3519" s="156">
        <v>11.957585183652</v>
      </c>
      <c r="T3519" s="152" t="s">
        <v>20663</v>
      </c>
      <c r="U3519" s="156">
        <v>12.27102146</v>
      </c>
      <c r="V3519" s="152" t="s">
        <v>157</v>
      </c>
      <c r="W3519" s="152" t="s">
        <v>189</v>
      </c>
      <c r="X3519" s="155">
        <v>21.0002023684</v>
      </c>
      <c r="Y3519" s="152" t="s">
        <v>159</v>
      </c>
      <c r="Z3519" s="154">
        <v>42591</v>
      </c>
      <c r="AA3519" s="153" t="s">
        <v>4326</v>
      </c>
      <c r="AB3519" s="152" t="s">
        <v>1179</v>
      </c>
      <c r="AC3519" s="152" t="s">
        <v>325</v>
      </c>
      <c r="AD3519" s="152" t="s">
        <v>338</v>
      </c>
    </row>
    <row r="3520" spans="1:30">
      <c r="A3520" s="189" t="s">
        <v>2949</v>
      </c>
      <c r="B3520" s="189" t="s">
        <v>2950</v>
      </c>
      <c r="C3520" s="154">
        <v>43830</v>
      </c>
      <c r="D3520" s="155">
        <v>1.0126999999999999</v>
      </c>
      <c r="E3520" s="155">
        <v>1.1075999999999999</v>
      </c>
      <c r="F3520" s="156">
        <v>2.96325563018465E-2</v>
      </c>
      <c r="G3520" s="154">
        <v>43829</v>
      </c>
      <c r="H3520" s="155">
        <v>1.0124</v>
      </c>
      <c r="I3520" s="156">
        <v>3.2440024877417799</v>
      </c>
      <c r="J3520" s="152" t="s">
        <v>20664</v>
      </c>
      <c r="K3520" s="156">
        <v>0.16815034619189601</v>
      </c>
      <c r="L3520" s="156">
        <v>0.58493194541437599</v>
      </c>
      <c r="M3520" s="185">
        <v>0.96151724391592097</v>
      </c>
      <c r="N3520" s="156">
        <v>1.86038321168239</v>
      </c>
      <c r="O3520" s="156">
        <v>3.2440024877417799</v>
      </c>
      <c r="P3520" s="152" t="s">
        <v>20664</v>
      </c>
      <c r="Q3520" s="156">
        <v>9.6345883716342708</v>
      </c>
      <c r="R3520" s="152" t="s">
        <v>20665</v>
      </c>
      <c r="S3520" s="156">
        <v>11.269778928928901</v>
      </c>
      <c r="T3520" s="152" t="s">
        <v>20666</v>
      </c>
      <c r="U3520" s="156">
        <v>11.15850915</v>
      </c>
      <c r="V3520" s="152" t="s">
        <v>157</v>
      </c>
      <c r="W3520" s="152" t="s">
        <v>189</v>
      </c>
      <c r="X3520" s="155">
        <v>9.9656125265999993</v>
      </c>
      <c r="Y3520" s="152" t="s">
        <v>159</v>
      </c>
      <c r="Z3520" s="154">
        <v>42352</v>
      </c>
      <c r="AA3520" s="153" t="s">
        <v>4326</v>
      </c>
      <c r="AB3520" s="152" t="s">
        <v>6242</v>
      </c>
      <c r="AC3520" s="152" t="s">
        <v>548</v>
      </c>
      <c r="AD3520" s="152" t="s">
        <v>177</v>
      </c>
    </row>
    <row r="3521" spans="1:30">
      <c r="A3521" s="189" t="s">
        <v>2961</v>
      </c>
      <c r="B3521" s="189" t="s">
        <v>2962</v>
      </c>
      <c r="C3521" s="154">
        <v>43830</v>
      </c>
      <c r="D3521" s="155">
        <v>1.0446</v>
      </c>
      <c r="E3521" s="155">
        <v>1.0886</v>
      </c>
      <c r="F3521" s="156">
        <v>3.8306837770551702E-2</v>
      </c>
      <c r="G3521" s="154">
        <v>43829</v>
      </c>
      <c r="H3521" s="155">
        <v>1.0442</v>
      </c>
      <c r="I3521" s="156">
        <v>3.2412312822907698</v>
      </c>
      <c r="J3521" s="152" t="s">
        <v>20667</v>
      </c>
      <c r="K3521" s="156">
        <v>0.13420245398775399</v>
      </c>
      <c r="L3521" s="156">
        <v>0.65523222200809506</v>
      </c>
      <c r="M3521" s="185">
        <v>1.2111491309567199</v>
      </c>
      <c r="N3521" s="156">
        <v>2.3816789356663999</v>
      </c>
      <c r="O3521" s="156">
        <v>3.2412312822907698</v>
      </c>
      <c r="P3521" s="152" t="s">
        <v>20667</v>
      </c>
      <c r="Q3521" s="157">
        <v>0</v>
      </c>
      <c r="R3521" s="152"/>
      <c r="S3521" s="157">
        <v>0</v>
      </c>
      <c r="T3521" s="152"/>
      <c r="U3521" s="156">
        <v>9.0460029200000207</v>
      </c>
      <c r="V3521" s="152" t="s">
        <v>174</v>
      </c>
      <c r="W3521" s="152" t="s">
        <v>95</v>
      </c>
      <c r="X3521" s="155">
        <v>36.675443163399997</v>
      </c>
      <c r="Y3521" s="152" t="s">
        <v>159</v>
      </c>
      <c r="Z3521" s="154">
        <v>43182</v>
      </c>
      <c r="AA3521" s="153" t="s">
        <v>4326</v>
      </c>
      <c r="AB3521" s="152" t="s">
        <v>1430</v>
      </c>
      <c r="AC3521" s="152" t="s">
        <v>271</v>
      </c>
      <c r="AD3521" s="152" t="s">
        <v>207</v>
      </c>
    </row>
    <row r="3522" spans="1:30">
      <c r="A3522" s="189" t="s">
        <v>2972</v>
      </c>
      <c r="B3522" s="189" t="s">
        <v>2973</v>
      </c>
      <c r="C3522" s="154">
        <v>43830</v>
      </c>
      <c r="D3522" s="155">
        <v>1.0550999999999999</v>
      </c>
      <c r="E3522" s="155">
        <v>1.0871</v>
      </c>
      <c r="F3522" s="156">
        <v>2.8441410693975301E-2</v>
      </c>
      <c r="G3522" s="154">
        <v>43829</v>
      </c>
      <c r="H3522" s="155">
        <v>1.0548</v>
      </c>
      <c r="I3522" s="156">
        <v>3.23874755381603</v>
      </c>
      <c r="J3522" s="152" t="s">
        <v>20668</v>
      </c>
      <c r="K3522" s="156">
        <v>0.13286514188097301</v>
      </c>
      <c r="L3522" s="156">
        <v>0.71592210767466402</v>
      </c>
      <c r="M3522" s="185">
        <v>1.6082434514638</v>
      </c>
      <c r="N3522" s="156">
        <v>2.6761385753211302</v>
      </c>
      <c r="O3522" s="156">
        <v>3.23874755381603</v>
      </c>
      <c r="P3522" s="152" t="s">
        <v>20668</v>
      </c>
      <c r="Q3522" s="156">
        <v>9.6527206667337992</v>
      </c>
      <c r="R3522" s="152" t="s">
        <v>20669</v>
      </c>
      <c r="S3522" s="156">
        <v>12.1720444570369</v>
      </c>
      <c r="T3522" s="152" t="s">
        <v>20670</v>
      </c>
      <c r="U3522" s="156">
        <v>8.8741863499999898</v>
      </c>
      <c r="V3522" s="152" t="s">
        <v>157</v>
      </c>
      <c r="W3522" s="152" t="s">
        <v>189</v>
      </c>
      <c r="X3522" s="155">
        <v>2.0024666718000002</v>
      </c>
      <c r="Y3522" s="152" t="s">
        <v>159</v>
      </c>
      <c r="Z3522" s="154">
        <v>42631</v>
      </c>
      <c r="AA3522" s="153" t="s">
        <v>4326</v>
      </c>
      <c r="AB3522" s="152" t="s">
        <v>1044</v>
      </c>
      <c r="AC3522" s="152" t="s">
        <v>314</v>
      </c>
      <c r="AD3522" s="152" t="s">
        <v>165</v>
      </c>
    </row>
    <row r="3523" spans="1:30">
      <c r="A3523" s="189" t="s">
        <v>20671</v>
      </c>
      <c r="B3523" s="189" t="s">
        <v>20672</v>
      </c>
      <c r="C3523" s="154">
        <v>43830</v>
      </c>
      <c r="D3523" s="155">
        <v>1.0357000000000001</v>
      </c>
      <c r="E3523" s="155">
        <v>1.1126</v>
      </c>
      <c r="F3523" s="156">
        <v>2.89743094456229E-2</v>
      </c>
      <c r="G3523" s="154">
        <v>43829</v>
      </c>
      <c r="H3523" s="155">
        <v>1.0354000000000001</v>
      </c>
      <c r="I3523" s="156">
        <v>3.2326605482489001</v>
      </c>
      <c r="J3523" s="152" t="s">
        <v>20673</v>
      </c>
      <c r="K3523" s="156">
        <v>0.15472391451504</v>
      </c>
      <c r="L3523" s="156">
        <v>0.51436335403727895</v>
      </c>
      <c r="M3523" s="185">
        <v>0.86680516084606696</v>
      </c>
      <c r="N3523" s="156">
        <v>1.7087651371469501</v>
      </c>
      <c r="O3523" s="156">
        <v>3.2326605482489001</v>
      </c>
      <c r="P3523" s="152" t="s">
        <v>20673</v>
      </c>
      <c r="Q3523" s="156">
        <v>9.8040340562371409</v>
      </c>
      <c r="R3523" s="152" t="s">
        <v>20674</v>
      </c>
      <c r="S3523" s="157">
        <v>0</v>
      </c>
      <c r="T3523" s="152"/>
      <c r="U3523" s="156">
        <v>11.67673461</v>
      </c>
      <c r="V3523" s="152" t="s">
        <v>157</v>
      </c>
      <c r="W3523" s="152" t="s">
        <v>95</v>
      </c>
      <c r="X3523" s="155">
        <v>1.9114704100000001E-2</v>
      </c>
      <c r="Y3523" s="152" t="s">
        <v>159</v>
      </c>
      <c r="Z3523" s="154">
        <v>42878</v>
      </c>
      <c r="AA3523" s="153" t="s">
        <v>4326</v>
      </c>
      <c r="AB3523" s="152" t="s">
        <v>1887</v>
      </c>
      <c r="AC3523" s="152" t="s">
        <v>200</v>
      </c>
      <c r="AD3523" s="152" t="s">
        <v>165</v>
      </c>
    </row>
    <row r="3524" spans="1:30">
      <c r="A3524" s="189" t="s">
        <v>20675</v>
      </c>
      <c r="B3524" s="189" t="s">
        <v>20676</v>
      </c>
      <c r="C3524" s="154">
        <v>43830</v>
      </c>
      <c r="D3524" s="155">
        <v>1.0328999999999999</v>
      </c>
      <c r="E3524" s="155">
        <v>1.0918000000000001</v>
      </c>
      <c r="F3524" s="156">
        <v>3.87409200968565E-2</v>
      </c>
      <c r="G3524" s="154">
        <v>43829</v>
      </c>
      <c r="H3524" s="155">
        <v>1.0325</v>
      </c>
      <c r="I3524" s="156">
        <v>3.2272728843974399</v>
      </c>
      <c r="J3524" s="152" t="s">
        <v>20677</v>
      </c>
      <c r="K3524" s="156">
        <v>0.155143993018517</v>
      </c>
      <c r="L3524" s="156">
        <v>0.56469671891736095</v>
      </c>
      <c r="M3524" s="185">
        <v>1.06576449793845</v>
      </c>
      <c r="N3524" s="156">
        <v>1.89031036214073</v>
      </c>
      <c r="O3524" s="156">
        <v>3.2272728843974399</v>
      </c>
      <c r="P3524" s="152" t="s">
        <v>20677</v>
      </c>
      <c r="Q3524" s="156">
        <v>7.5652362267493398</v>
      </c>
      <c r="R3524" s="152" t="s">
        <v>20678</v>
      </c>
      <c r="S3524" s="157">
        <v>0</v>
      </c>
      <c r="T3524" s="152"/>
      <c r="U3524" s="156">
        <v>9.2970365299999997</v>
      </c>
      <c r="V3524" s="152" t="s">
        <v>163</v>
      </c>
      <c r="W3524" s="152" t="s">
        <v>95</v>
      </c>
      <c r="X3524" s="155">
        <v>1.1105009399999999E-2</v>
      </c>
      <c r="Y3524" s="152" t="s">
        <v>159</v>
      </c>
      <c r="Z3524" s="154">
        <v>42794</v>
      </c>
      <c r="AA3524" s="153" t="s">
        <v>4326</v>
      </c>
      <c r="AB3524" s="152" t="s">
        <v>2751</v>
      </c>
      <c r="AC3524" s="152" t="s">
        <v>195</v>
      </c>
      <c r="AD3524" s="152" t="s">
        <v>532</v>
      </c>
    </row>
    <row r="3525" spans="1:30">
      <c r="A3525" s="189" t="s">
        <v>9198</v>
      </c>
      <c r="B3525" s="189" t="s">
        <v>9199</v>
      </c>
      <c r="C3525" s="154">
        <v>43830</v>
      </c>
      <c r="D3525" s="155">
        <v>0.92800000000000005</v>
      </c>
      <c r="E3525" s="155">
        <v>0.92800000000000005</v>
      </c>
      <c r="F3525" s="156">
        <v>0.107874865156419</v>
      </c>
      <c r="G3525" s="154">
        <v>43829</v>
      </c>
      <c r="H3525" s="155">
        <v>0.92700000000000005</v>
      </c>
      <c r="I3525" s="156">
        <v>3.2258064516129101</v>
      </c>
      <c r="J3525" s="152" t="s">
        <v>12646</v>
      </c>
      <c r="K3525" s="156">
        <v>0.32432432432432501</v>
      </c>
      <c r="L3525" s="156">
        <v>1.31004366812227</v>
      </c>
      <c r="M3525" s="185">
        <v>1.8660812294182201</v>
      </c>
      <c r="N3525" s="156">
        <v>2.4282560706401801</v>
      </c>
      <c r="O3525" s="156">
        <v>3.2258064516129101</v>
      </c>
      <c r="P3525" s="152" t="s">
        <v>12646</v>
      </c>
      <c r="Q3525" s="156">
        <v>-9.99030067895246</v>
      </c>
      <c r="R3525" s="152" t="s">
        <v>12647</v>
      </c>
      <c r="S3525" s="156">
        <v>-9.1976516634050807</v>
      </c>
      <c r="T3525" s="152" t="s">
        <v>12648</v>
      </c>
      <c r="U3525" s="156">
        <v>-7.2</v>
      </c>
      <c r="V3525" s="152" t="s">
        <v>163</v>
      </c>
      <c r="W3525" s="152" t="s">
        <v>158</v>
      </c>
      <c r="X3525" s="155">
        <v>3.4990425188000001</v>
      </c>
      <c r="Y3525" s="152" t="s">
        <v>159</v>
      </c>
      <c r="Z3525" s="154">
        <v>42153</v>
      </c>
      <c r="AA3525" s="153" t="s">
        <v>4326</v>
      </c>
      <c r="AB3525" s="152" t="s">
        <v>612</v>
      </c>
      <c r="AC3525" s="152" t="s">
        <v>228</v>
      </c>
      <c r="AD3525" s="152" t="s">
        <v>185</v>
      </c>
    </row>
    <row r="3526" spans="1:30">
      <c r="A3526" s="189" t="s">
        <v>2955</v>
      </c>
      <c r="B3526" s="189" t="s">
        <v>2956</v>
      </c>
      <c r="C3526" s="154">
        <v>43830</v>
      </c>
      <c r="D3526" s="155">
        <v>1.0266</v>
      </c>
      <c r="E3526" s="155">
        <v>1.1124000000000001</v>
      </c>
      <c r="F3526" s="156">
        <v>4.8728194133116798E-2</v>
      </c>
      <c r="G3526" s="154">
        <v>43829</v>
      </c>
      <c r="H3526" s="155">
        <v>1.0261</v>
      </c>
      <c r="I3526" s="156">
        <v>3.2244229145796801</v>
      </c>
      <c r="J3526" s="152" t="s">
        <v>20679</v>
      </c>
      <c r="K3526" s="156">
        <v>0.195198126097995</v>
      </c>
      <c r="L3526" s="156">
        <v>0.58788947677836201</v>
      </c>
      <c r="M3526" s="185">
        <v>0.874562710550845</v>
      </c>
      <c r="N3526" s="156">
        <v>1.5933126873108301</v>
      </c>
      <c r="O3526" s="156">
        <v>3.2244229145796801</v>
      </c>
      <c r="P3526" s="152" t="s">
        <v>20679</v>
      </c>
      <c r="Q3526" s="156">
        <v>8.5105365704408005</v>
      </c>
      <c r="R3526" s="152" t="s">
        <v>20680</v>
      </c>
      <c r="S3526" s="156">
        <v>11.4003355746209</v>
      </c>
      <c r="T3526" s="152" t="s">
        <v>20681</v>
      </c>
      <c r="U3526" s="156">
        <v>11.667696380000001</v>
      </c>
      <c r="V3526" s="152" t="s">
        <v>157</v>
      </c>
      <c r="W3526" s="152" t="s">
        <v>158</v>
      </c>
      <c r="X3526" s="155">
        <v>0.50041247060000005</v>
      </c>
      <c r="Y3526" s="152" t="s">
        <v>159</v>
      </c>
      <c r="Z3526" s="154">
        <v>42699</v>
      </c>
      <c r="AA3526" s="153" t="s">
        <v>4326</v>
      </c>
      <c r="AB3526" s="152" t="s">
        <v>252</v>
      </c>
      <c r="AC3526" s="152" t="s">
        <v>205</v>
      </c>
      <c r="AD3526" s="152" t="s">
        <v>226</v>
      </c>
    </row>
    <row r="3527" spans="1:30">
      <c r="A3527" s="189" t="s">
        <v>2825</v>
      </c>
      <c r="B3527" s="189" t="s">
        <v>2826</v>
      </c>
      <c r="C3527" s="154">
        <v>43830</v>
      </c>
      <c r="D3527" s="155">
        <v>1.0829</v>
      </c>
      <c r="E3527" s="155">
        <v>1.1298999999999999</v>
      </c>
      <c r="F3527" s="156">
        <v>1.8472337674320601E-2</v>
      </c>
      <c r="G3527" s="154">
        <v>43829</v>
      </c>
      <c r="H3527" s="155">
        <v>1.0827</v>
      </c>
      <c r="I3527" s="156">
        <v>3.2120193454077302</v>
      </c>
      <c r="J3527" s="152" t="s">
        <v>20682</v>
      </c>
      <c r="K3527" s="156">
        <v>9.2429984286881595E-2</v>
      </c>
      <c r="L3527" s="156">
        <v>0.26851851851851</v>
      </c>
      <c r="M3527" s="185">
        <v>0.53853003175358105</v>
      </c>
      <c r="N3527" s="156">
        <v>1.4236683499126701</v>
      </c>
      <c r="O3527" s="156">
        <v>3.2120193454077302</v>
      </c>
      <c r="P3527" s="152" t="s">
        <v>20682</v>
      </c>
      <c r="Q3527" s="156">
        <v>9.5363801226595601</v>
      </c>
      <c r="R3527" s="152" t="s">
        <v>20683</v>
      </c>
      <c r="S3527" s="156">
        <v>12.912444630404501</v>
      </c>
      <c r="T3527" s="152" t="s">
        <v>20684</v>
      </c>
      <c r="U3527" s="156">
        <v>13.34151192</v>
      </c>
      <c r="V3527" s="152" t="s">
        <v>174</v>
      </c>
      <c r="W3527" s="152" t="s">
        <v>166</v>
      </c>
      <c r="X3527" s="155">
        <v>167.42749687119999</v>
      </c>
      <c r="Y3527" s="152" t="s">
        <v>159</v>
      </c>
      <c r="Z3527" s="154">
        <v>42682</v>
      </c>
      <c r="AA3527" s="153" t="s">
        <v>4326</v>
      </c>
      <c r="AB3527" s="152" t="s">
        <v>846</v>
      </c>
      <c r="AC3527" s="152" t="s">
        <v>246</v>
      </c>
      <c r="AD3527" s="152" t="s">
        <v>177</v>
      </c>
    </row>
    <row r="3528" spans="1:30">
      <c r="A3528" s="189" t="s">
        <v>2856</v>
      </c>
      <c r="B3528" s="189" t="s">
        <v>2857</v>
      </c>
      <c r="C3528" s="154">
        <v>43830</v>
      </c>
      <c r="D3528" s="155">
        <v>1.1184000000000001</v>
      </c>
      <c r="E3528" s="155">
        <v>1.1229</v>
      </c>
      <c r="F3528" s="156">
        <v>2.68312315535221E-2</v>
      </c>
      <c r="G3528" s="154">
        <v>43829</v>
      </c>
      <c r="H3528" s="155">
        <v>1.1181000000000001</v>
      </c>
      <c r="I3528" s="156">
        <v>3.2115171650055401</v>
      </c>
      <c r="J3528" s="152" t="s">
        <v>20685</v>
      </c>
      <c r="K3528" s="156">
        <v>0.116372750872808</v>
      </c>
      <c r="L3528" s="156">
        <v>0.34092948142831497</v>
      </c>
      <c r="M3528" s="185">
        <v>0.72046109510085599</v>
      </c>
      <c r="N3528" s="156">
        <v>1.4329766007618401</v>
      </c>
      <c r="O3528" s="156">
        <v>3.2115171650055401</v>
      </c>
      <c r="P3528" s="152" t="s">
        <v>20685</v>
      </c>
      <c r="Q3528" s="156">
        <v>9.3255131964809497</v>
      </c>
      <c r="R3528" s="152" t="s">
        <v>20686</v>
      </c>
      <c r="S3528" s="156">
        <v>13.0724901425538</v>
      </c>
      <c r="T3528" s="152" t="s">
        <v>20687</v>
      </c>
      <c r="U3528" s="156">
        <v>12.344062879999999</v>
      </c>
      <c r="V3528" s="152" t="s">
        <v>227</v>
      </c>
      <c r="W3528" s="152" t="s">
        <v>189</v>
      </c>
      <c r="X3528" s="155">
        <v>1.1124723159000001</v>
      </c>
      <c r="Y3528" s="152" t="s">
        <v>159</v>
      </c>
      <c r="Z3528" s="154">
        <v>42579</v>
      </c>
      <c r="AA3528" s="153" t="s">
        <v>4326</v>
      </c>
      <c r="AB3528" s="152" t="s">
        <v>1544</v>
      </c>
      <c r="AC3528" s="152" t="s">
        <v>215</v>
      </c>
      <c r="AD3528" s="152" t="s">
        <v>177</v>
      </c>
    </row>
    <row r="3529" spans="1:30">
      <c r="A3529" s="189" t="s">
        <v>2931</v>
      </c>
      <c r="B3529" s="189" t="s">
        <v>2932</v>
      </c>
      <c r="C3529" s="154">
        <v>43830</v>
      </c>
      <c r="D3529" s="155">
        <v>1.0545</v>
      </c>
      <c r="E3529" s="155">
        <v>1.1113</v>
      </c>
      <c r="F3529" s="156">
        <v>1.8969932656741101E-2</v>
      </c>
      <c r="G3529" s="154">
        <v>43829</v>
      </c>
      <c r="H3529" s="155">
        <v>1.0543</v>
      </c>
      <c r="I3529" s="156">
        <v>3.2106179853445802</v>
      </c>
      <c r="J3529" s="152" t="s">
        <v>20688</v>
      </c>
      <c r="K3529" s="156">
        <v>0.123433345993177</v>
      </c>
      <c r="L3529" s="156">
        <v>0.51472690877896898</v>
      </c>
      <c r="M3529" s="185">
        <v>0.76449209041866995</v>
      </c>
      <c r="N3529" s="156">
        <v>1.80540738812815</v>
      </c>
      <c r="O3529" s="156">
        <v>3.2106179853445802</v>
      </c>
      <c r="P3529" s="152" t="s">
        <v>20688</v>
      </c>
      <c r="Q3529" s="156">
        <v>10.695749353362499</v>
      </c>
      <c r="R3529" s="152" t="s">
        <v>20689</v>
      </c>
      <c r="S3529" s="157">
        <v>0</v>
      </c>
      <c r="T3529" s="152"/>
      <c r="U3529" s="156">
        <v>11.271367250000001</v>
      </c>
      <c r="V3529" s="152" t="s">
        <v>157</v>
      </c>
      <c r="W3529" s="152" t="s">
        <v>95</v>
      </c>
      <c r="X3529" s="155">
        <v>83.660302661900005</v>
      </c>
      <c r="Y3529" s="152" t="s">
        <v>159</v>
      </c>
      <c r="Z3529" s="154">
        <v>43004</v>
      </c>
      <c r="AA3529" s="153" t="s">
        <v>4326</v>
      </c>
      <c r="AB3529" s="152" t="s">
        <v>449</v>
      </c>
      <c r="AC3529" s="152" t="s">
        <v>239</v>
      </c>
      <c r="AD3529" s="152" t="s">
        <v>338</v>
      </c>
    </row>
    <row r="3530" spans="1:30">
      <c r="A3530" s="189" t="s">
        <v>4165</v>
      </c>
      <c r="B3530" s="189" t="s">
        <v>4166</v>
      </c>
      <c r="C3530" s="154">
        <v>43830</v>
      </c>
      <c r="D3530" s="155">
        <v>1.0474000000000001</v>
      </c>
      <c r="E3530" s="155">
        <v>1.0973999999999999</v>
      </c>
      <c r="F3530" s="156">
        <v>6.6876851055713796E-2</v>
      </c>
      <c r="G3530" s="154">
        <v>43829</v>
      </c>
      <c r="H3530" s="155">
        <v>1.0467</v>
      </c>
      <c r="I3530" s="156">
        <v>3.20981329322177</v>
      </c>
      <c r="J3530" s="152" t="s">
        <v>4167</v>
      </c>
      <c r="K3530" s="156">
        <v>0.344893657788853</v>
      </c>
      <c r="L3530" s="156">
        <v>1.04397459733088</v>
      </c>
      <c r="M3530" s="185">
        <v>1.5392881982981901</v>
      </c>
      <c r="N3530" s="156">
        <v>2.1629242508840498</v>
      </c>
      <c r="O3530" s="156">
        <v>3.20981329322177</v>
      </c>
      <c r="P3530" s="152" t="s">
        <v>4167</v>
      </c>
      <c r="Q3530" s="156">
        <v>4.7260120194600796</v>
      </c>
      <c r="R3530" s="152" t="s">
        <v>7000</v>
      </c>
      <c r="S3530" s="156">
        <v>9.6636483867745397</v>
      </c>
      <c r="T3530" s="152" t="s">
        <v>7001</v>
      </c>
      <c r="U3530" s="156">
        <v>9.7842783999999998</v>
      </c>
      <c r="V3530" s="152" t="s">
        <v>157</v>
      </c>
      <c r="W3530" s="152" t="s">
        <v>166</v>
      </c>
      <c r="X3530" s="155">
        <v>1.8384282728000001</v>
      </c>
      <c r="Y3530" s="152" t="s">
        <v>159</v>
      </c>
      <c r="Z3530" s="154">
        <v>42608</v>
      </c>
      <c r="AA3530" s="153" t="s">
        <v>4326</v>
      </c>
      <c r="AB3530" s="152" t="s">
        <v>4168</v>
      </c>
      <c r="AC3530" s="152" t="s">
        <v>427</v>
      </c>
      <c r="AD3530" s="152" t="s">
        <v>276</v>
      </c>
    </row>
    <row r="3531" spans="1:30">
      <c r="A3531" s="189" t="s">
        <v>20690</v>
      </c>
      <c r="B3531" s="189" t="s">
        <v>20691</v>
      </c>
      <c r="C3531" s="154">
        <v>43830</v>
      </c>
      <c r="D3531" s="155">
        <v>1.1254</v>
      </c>
      <c r="E3531" s="155">
        <v>1.1254</v>
      </c>
      <c r="F3531" s="156">
        <v>0.11564807401475501</v>
      </c>
      <c r="G3531" s="154">
        <v>43829</v>
      </c>
      <c r="H3531" s="155">
        <v>1.1241000000000001</v>
      </c>
      <c r="I3531" s="156">
        <v>3.2003668042182398</v>
      </c>
      <c r="J3531" s="152" t="s">
        <v>20692</v>
      </c>
      <c r="K3531" s="156">
        <v>0.34774855104770502</v>
      </c>
      <c r="L3531" s="156">
        <v>0.56295237244213903</v>
      </c>
      <c r="M3531" s="185">
        <v>0.14237408791600301</v>
      </c>
      <c r="N3531" s="156">
        <v>1.3508645533141099</v>
      </c>
      <c r="O3531" s="156">
        <v>3.2003668042182398</v>
      </c>
      <c r="P3531" s="152" t="s">
        <v>20692</v>
      </c>
      <c r="Q3531" s="156">
        <v>10.942429022082001</v>
      </c>
      <c r="R3531" s="152" t="s">
        <v>20693</v>
      </c>
      <c r="S3531" s="156">
        <v>12.5287471252875</v>
      </c>
      <c r="T3531" s="152" t="s">
        <v>20694</v>
      </c>
      <c r="U3531" s="156">
        <v>12.54</v>
      </c>
      <c r="V3531" s="152" t="s">
        <v>174</v>
      </c>
      <c r="W3531" s="152" t="s">
        <v>197</v>
      </c>
      <c r="X3531" s="155">
        <v>2.1115982000000002E-3</v>
      </c>
      <c r="Y3531" s="152" t="s">
        <v>159</v>
      </c>
      <c r="Z3531" s="154">
        <v>42731</v>
      </c>
      <c r="AA3531" s="153" t="s">
        <v>4326</v>
      </c>
      <c r="AB3531" s="152" t="s">
        <v>609</v>
      </c>
      <c r="AC3531" s="152" t="s">
        <v>292</v>
      </c>
      <c r="AD3531" s="152" t="s">
        <v>173</v>
      </c>
    </row>
    <row r="3532" spans="1:30">
      <c r="A3532" s="189" t="s">
        <v>2880</v>
      </c>
      <c r="B3532" s="189" t="s">
        <v>2881</v>
      </c>
      <c r="C3532" s="154">
        <v>43830</v>
      </c>
      <c r="D3532" s="155">
        <v>1.0109999999999999</v>
      </c>
      <c r="E3532" s="155">
        <v>1.1299999999999999</v>
      </c>
      <c r="F3532" s="156">
        <v>0</v>
      </c>
      <c r="G3532" s="154">
        <v>43829</v>
      </c>
      <c r="H3532" s="155">
        <v>1.0109999999999999</v>
      </c>
      <c r="I3532" s="156">
        <v>3.1968992482023699</v>
      </c>
      <c r="J3532" s="152" t="s">
        <v>20695</v>
      </c>
      <c r="K3532" s="156">
        <v>9.90099009900796E-2</v>
      </c>
      <c r="L3532" s="156">
        <v>0.39582134269885</v>
      </c>
      <c r="M3532" s="185">
        <v>0.69371278993432905</v>
      </c>
      <c r="N3532" s="156">
        <v>1.5847218020421701</v>
      </c>
      <c r="O3532" s="156">
        <v>3.1968992482023699</v>
      </c>
      <c r="P3532" s="152" t="s">
        <v>20695</v>
      </c>
      <c r="Q3532" s="156">
        <v>10.299930661549601</v>
      </c>
      <c r="R3532" s="152" t="s">
        <v>20696</v>
      </c>
      <c r="S3532" s="156">
        <v>10.0834440459234</v>
      </c>
      <c r="T3532" s="152" t="s">
        <v>20697</v>
      </c>
      <c r="U3532" s="156">
        <v>13.2867962</v>
      </c>
      <c r="V3532" s="152" t="s">
        <v>163</v>
      </c>
      <c r="W3532" s="152" t="s">
        <v>189</v>
      </c>
      <c r="X3532" s="155">
        <v>42.196971648900004</v>
      </c>
      <c r="Y3532" s="152" t="s">
        <v>159</v>
      </c>
      <c r="Z3532" s="154">
        <v>42314</v>
      </c>
      <c r="AA3532" s="153" t="s">
        <v>4326</v>
      </c>
      <c r="AB3532" s="152" t="s">
        <v>2882</v>
      </c>
      <c r="AC3532" s="152" t="s">
        <v>548</v>
      </c>
      <c r="AD3532" s="152" t="s">
        <v>177</v>
      </c>
    </row>
    <row r="3533" spans="1:30">
      <c r="A3533" s="189" t="s">
        <v>1051</v>
      </c>
      <c r="B3533" s="189" t="s">
        <v>1052</v>
      </c>
      <c r="C3533" s="154">
        <v>43830</v>
      </c>
      <c r="D3533" s="155">
        <v>1.052</v>
      </c>
      <c r="E3533" s="155">
        <v>1.4827999999999999</v>
      </c>
      <c r="F3533" s="156">
        <v>9.5066070919267096E-3</v>
      </c>
      <c r="G3533" s="154">
        <v>43829</v>
      </c>
      <c r="H3533" s="155">
        <v>1.0519000000000001</v>
      </c>
      <c r="I3533" s="156">
        <v>3.1962083887820598</v>
      </c>
      <c r="J3533" s="152" t="s">
        <v>1053</v>
      </c>
      <c r="K3533" s="156">
        <v>0.10467218574555499</v>
      </c>
      <c r="L3533" s="156">
        <v>0.31439102772627397</v>
      </c>
      <c r="M3533" s="185">
        <v>0.77361329080863495</v>
      </c>
      <c r="N3533" s="156">
        <v>1.6291313522583799</v>
      </c>
      <c r="O3533" s="156">
        <v>3.1962083887820598</v>
      </c>
      <c r="P3533" s="152" t="s">
        <v>1053</v>
      </c>
      <c r="Q3533" s="156">
        <v>8.6055028777061295</v>
      </c>
      <c r="R3533" s="152" t="s">
        <v>6484</v>
      </c>
      <c r="S3533" s="156">
        <v>12.8221233862138</v>
      </c>
      <c r="T3533" s="152" t="s">
        <v>1067</v>
      </c>
      <c r="U3533" s="156">
        <v>60.305337999999999</v>
      </c>
      <c r="V3533" s="152" t="s">
        <v>163</v>
      </c>
      <c r="W3533" s="152" t="s">
        <v>197</v>
      </c>
      <c r="X3533" s="155">
        <v>141.94609683819999</v>
      </c>
      <c r="Y3533" s="152" t="s">
        <v>159</v>
      </c>
      <c r="Z3533" s="154">
        <v>38833</v>
      </c>
      <c r="AA3533" s="153" t="s">
        <v>4326</v>
      </c>
      <c r="AB3533" s="152" t="s">
        <v>1054</v>
      </c>
      <c r="AC3533" s="152" t="s">
        <v>240</v>
      </c>
      <c r="AD3533" s="152" t="s">
        <v>185</v>
      </c>
    </row>
    <row r="3534" spans="1:30">
      <c r="A3534" s="189" t="s">
        <v>2933</v>
      </c>
      <c r="B3534" s="189" t="s">
        <v>2934</v>
      </c>
      <c r="C3534" s="154">
        <v>43830</v>
      </c>
      <c r="D3534" s="155">
        <v>1.0254000000000001</v>
      </c>
      <c r="E3534" s="155">
        <v>1.0365</v>
      </c>
      <c r="F3534" s="156">
        <v>2.9265437518311899E-2</v>
      </c>
      <c r="G3534" s="154">
        <v>43829</v>
      </c>
      <c r="H3534" s="155">
        <v>1.0250999999999999</v>
      </c>
      <c r="I3534" s="156">
        <v>3.1945779613776701</v>
      </c>
      <c r="J3534" s="152" t="s">
        <v>20698</v>
      </c>
      <c r="K3534" s="156">
        <v>0.126940728444493</v>
      </c>
      <c r="L3534" s="156">
        <v>0.49965981562089001</v>
      </c>
      <c r="M3534" s="185">
        <v>0.99348312531737504</v>
      </c>
      <c r="N3534" s="156">
        <v>1.66193651870486</v>
      </c>
      <c r="O3534" s="156">
        <v>3.1945779613776701</v>
      </c>
      <c r="P3534" s="152" t="s">
        <v>20698</v>
      </c>
      <c r="Q3534" s="157">
        <v>0</v>
      </c>
      <c r="R3534" s="152"/>
      <c r="S3534" s="157">
        <v>0</v>
      </c>
      <c r="T3534" s="152"/>
      <c r="U3534" s="156">
        <v>3.6692730199999999</v>
      </c>
      <c r="V3534" s="152" t="s">
        <v>163</v>
      </c>
      <c r="W3534" s="152" t="s">
        <v>95</v>
      </c>
      <c r="X3534" s="155">
        <v>0.61187803610000002</v>
      </c>
      <c r="Y3534" s="152" t="s">
        <v>159</v>
      </c>
      <c r="Z3534" s="154">
        <v>43426</v>
      </c>
      <c r="AA3534" s="153" t="s">
        <v>4326</v>
      </c>
      <c r="AB3534" s="152" t="s">
        <v>2605</v>
      </c>
      <c r="AC3534" s="152" t="s">
        <v>261</v>
      </c>
      <c r="AD3534" s="152" t="s">
        <v>532</v>
      </c>
    </row>
    <row r="3535" spans="1:30">
      <c r="A3535" s="189" t="s">
        <v>2867</v>
      </c>
      <c r="B3535" s="189" t="s">
        <v>2868</v>
      </c>
      <c r="C3535" s="154">
        <v>43830</v>
      </c>
      <c r="D3535" s="155">
        <v>1.0609</v>
      </c>
      <c r="E3535" s="155">
        <v>1.1209</v>
      </c>
      <c r="F3535" s="156">
        <v>1.88554728009784E-2</v>
      </c>
      <c r="G3535" s="154">
        <v>43829</v>
      </c>
      <c r="H3535" s="155">
        <v>1.0607</v>
      </c>
      <c r="I3535" s="156">
        <v>3.19412291249937</v>
      </c>
      <c r="J3535" s="152" t="s">
        <v>20699</v>
      </c>
      <c r="K3535" s="156">
        <v>0.122687806719503</v>
      </c>
      <c r="L3535" s="156">
        <v>0.34048992717299098</v>
      </c>
      <c r="M3535" s="185">
        <v>0.70245758288340299</v>
      </c>
      <c r="N3535" s="156">
        <v>1.2406136688306899</v>
      </c>
      <c r="O3535" s="156">
        <v>3.19412291249937</v>
      </c>
      <c r="P3535" s="152" t="s">
        <v>20699</v>
      </c>
      <c r="Q3535" s="156">
        <v>9.8776800959513995</v>
      </c>
      <c r="R3535" s="152" t="s">
        <v>20700</v>
      </c>
      <c r="S3535" s="157">
        <v>0</v>
      </c>
      <c r="T3535" s="152"/>
      <c r="U3535" s="156">
        <v>12.36776966</v>
      </c>
      <c r="V3535" s="152" t="s">
        <v>174</v>
      </c>
      <c r="W3535" s="152" t="s">
        <v>95</v>
      </c>
      <c r="X3535" s="155">
        <v>5.0337173018000003</v>
      </c>
      <c r="Y3535" s="152" t="s">
        <v>159</v>
      </c>
      <c r="Z3535" s="154">
        <v>42870</v>
      </c>
      <c r="AA3535" s="153" t="s">
        <v>4326</v>
      </c>
      <c r="AB3535" s="152" t="s">
        <v>2869</v>
      </c>
      <c r="AC3535" s="152" t="s">
        <v>245</v>
      </c>
      <c r="AD3535" s="152" t="s">
        <v>241</v>
      </c>
    </row>
    <row r="3536" spans="1:30">
      <c r="A3536" s="189" t="s">
        <v>2811</v>
      </c>
      <c r="B3536" s="189" t="s">
        <v>2812</v>
      </c>
      <c r="C3536" s="154">
        <v>43830</v>
      </c>
      <c r="D3536" s="155">
        <v>1.228</v>
      </c>
      <c r="E3536" s="155">
        <v>1.3620000000000001</v>
      </c>
      <c r="F3536" s="156">
        <v>0</v>
      </c>
      <c r="G3536" s="154">
        <v>43829</v>
      </c>
      <c r="H3536" s="155">
        <v>1.228</v>
      </c>
      <c r="I3536" s="156">
        <v>3.1935216338880501</v>
      </c>
      <c r="J3536" s="152" t="s">
        <v>20701</v>
      </c>
      <c r="K3536" s="156">
        <v>8.1499592502040405E-2</v>
      </c>
      <c r="L3536" s="156">
        <v>0.244897959183666</v>
      </c>
      <c r="M3536" s="185">
        <v>0.65572411414329002</v>
      </c>
      <c r="N3536" s="156">
        <v>1.32011833271851</v>
      </c>
      <c r="O3536" s="156">
        <v>3.1935216338880501</v>
      </c>
      <c r="P3536" s="152" t="s">
        <v>20701</v>
      </c>
      <c r="Q3536" s="156">
        <v>6.6628894448788296</v>
      </c>
      <c r="R3536" s="152" t="s">
        <v>20702</v>
      </c>
      <c r="S3536" s="156">
        <v>8.6161111464968201</v>
      </c>
      <c r="T3536" s="152" t="s">
        <v>20703</v>
      </c>
      <c r="U3536" s="156">
        <v>36.421835600000001</v>
      </c>
      <c r="V3536" s="152" t="s">
        <v>163</v>
      </c>
      <c r="W3536" s="152" t="s">
        <v>158</v>
      </c>
      <c r="X3536" s="155">
        <v>21.321169277199999</v>
      </c>
      <c r="Y3536" s="152" t="s">
        <v>159</v>
      </c>
      <c r="Z3536" s="154">
        <v>41512</v>
      </c>
      <c r="AA3536" s="153" t="s">
        <v>4326</v>
      </c>
      <c r="AB3536" s="152" t="s">
        <v>836</v>
      </c>
      <c r="AC3536" s="152" t="s">
        <v>248</v>
      </c>
      <c r="AD3536" s="152" t="s">
        <v>181</v>
      </c>
    </row>
    <row r="3537" spans="1:30">
      <c r="A3537" s="189" t="s">
        <v>20704</v>
      </c>
      <c r="B3537" s="189" t="s">
        <v>20705</v>
      </c>
      <c r="C3537" s="154">
        <v>43830</v>
      </c>
      <c r="D3537" s="155">
        <v>1.0324</v>
      </c>
      <c r="E3537" s="155">
        <v>1.0989</v>
      </c>
      <c r="F3537" s="156">
        <v>0</v>
      </c>
      <c r="G3537" s="154">
        <v>43829</v>
      </c>
      <c r="H3537" s="155">
        <v>1.0324</v>
      </c>
      <c r="I3537" s="156">
        <v>3.19258581871834</v>
      </c>
      <c r="J3537" s="152" t="s">
        <v>20706</v>
      </c>
      <c r="K3537" s="156">
        <v>0.11636927851046799</v>
      </c>
      <c r="L3537" s="156">
        <v>0.34992223950233697</v>
      </c>
      <c r="M3537" s="185">
        <v>0.74159962554653003</v>
      </c>
      <c r="N3537" s="156">
        <v>1.58416933608195</v>
      </c>
      <c r="O3537" s="156">
        <v>3.19258581871834</v>
      </c>
      <c r="P3537" s="152" t="s">
        <v>20706</v>
      </c>
      <c r="Q3537" s="156">
        <v>7.62706649315622</v>
      </c>
      <c r="R3537" s="152" t="s">
        <v>20707</v>
      </c>
      <c r="S3537" s="157">
        <v>0</v>
      </c>
      <c r="T3537" s="152"/>
      <c r="U3537" s="156">
        <v>10.212932840000001</v>
      </c>
      <c r="V3537" s="152" t="s">
        <v>174</v>
      </c>
      <c r="W3537" s="152" t="s">
        <v>95</v>
      </c>
      <c r="X3537" s="155">
        <v>6.7158490000000001E-4</v>
      </c>
      <c r="Y3537" s="152" t="s">
        <v>159</v>
      </c>
      <c r="Z3537" s="154">
        <v>42845</v>
      </c>
      <c r="AA3537" s="153" t="s">
        <v>4326</v>
      </c>
      <c r="AB3537" s="152" t="s">
        <v>2641</v>
      </c>
      <c r="AC3537" s="152" t="s">
        <v>209</v>
      </c>
      <c r="AD3537" s="152" t="s">
        <v>162</v>
      </c>
    </row>
    <row r="3538" spans="1:30">
      <c r="A3538" s="189" t="s">
        <v>2965</v>
      </c>
      <c r="B3538" s="189" t="s">
        <v>2966</v>
      </c>
      <c r="C3538" s="154">
        <v>43830</v>
      </c>
      <c r="D3538" s="155">
        <v>1.0296000000000001</v>
      </c>
      <c r="E3538" s="155">
        <v>1.0396000000000001</v>
      </c>
      <c r="F3538" s="156">
        <v>2.9146021568046999E-2</v>
      </c>
      <c r="G3538" s="154">
        <v>43829</v>
      </c>
      <c r="H3538" s="155">
        <v>1.0293000000000001</v>
      </c>
      <c r="I3538" s="156">
        <v>3.1875398630544902</v>
      </c>
      <c r="J3538" s="152" t="s">
        <v>20708</v>
      </c>
      <c r="K3538" s="156">
        <v>0.106951871657764</v>
      </c>
      <c r="L3538" s="156">
        <v>0.605823724838779</v>
      </c>
      <c r="M3538" s="185">
        <v>1.2588974194376299</v>
      </c>
      <c r="N3538" s="156">
        <v>2.4070488323892598</v>
      </c>
      <c r="O3538" s="156">
        <v>3.1875398630544902</v>
      </c>
      <c r="P3538" s="152" t="s">
        <v>20708</v>
      </c>
      <c r="Q3538" s="157">
        <v>0</v>
      </c>
      <c r="R3538" s="152"/>
      <c r="S3538" s="157">
        <v>0</v>
      </c>
      <c r="T3538" s="152"/>
      <c r="U3538" s="156">
        <v>3.9820839200000102</v>
      </c>
      <c r="V3538" s="152" t="s">
        <v>157</v>
      </c>
      <c r="W3538" s="152" t="s">
        <v>95</v>
      </c>
      <c r="X3538" s="155">
        <v>23.1544434861</v>
      </c>
      <c r="Y3538" s="152" t="s">
        <v>159</v>
      </c>
      <c r="Z3538" s="154">
        <v>43399</v>
      </c>
      <c r="AA3538" s="153" t="s">
        <v>4326</v>
      </c>
      <c r="AB3538" s="152" t="s">
        <v>3180</v>
      </c>
      <c r="AC3538" s="152" t="s">
        <v>271</v>
      </c>
      <c r="AD3538" s="152" t="s">
        <v>170</v>
      </c>
    </row>
    <row r="3539" spans="1:30">
      <c r="A3539" s="189" t="s">
        <v>20709</v>
      </c>
      <c r="B3539" s="189" t="s">
        <v>20710</v>
      </c>
      <c r="C3539" s="154">
        <v>43830</v>
      </c>
      <c r="D3539" s="155">
        <v>1.1032</v>
      </c>
      <c r="E3539" s="155">
        <v>1.1032</v>
      </c>
      <c r="F3539" s="156">
        <v>1.8132366273796701E-2</v>
      </c>
      <c r="G3539" s="154">
        <v>43829</v>
      </c>
      <c r="H3539" s="155">
        <v>1.103</v>
      </c>
      <c r="I3539" s="156">
        <v>3.1799476243920699</v>
      </c>
      <c r="J3539" s="152" t="s">
        <v>20711</v>
      </c>
      <c r="K3539" s="156">
        <v>0.15433499773037099</v>
      </c>
      <c r="L3539" s="156">
        <v>0.42785616750113098</v>
      </c>
      <c r="M3539" s="185">
        <v>0.78567513246847598</v>
      </c>
      <c r="N3539" s="156">
        <v>1.8840044329515999</v>
      </c>
      <c r="O3539" s="156">
        <v>3.1799476243920699</v>
      </c>
      <c r="P3539" s="152" t="s">
        <v>20711</v>
      </c>
      <c r="Q3539" s="156">
        <v>8.80757471151</v>
      </c>
      <c r="R3539" s="152" t="s">
        <v>20712</v>
      </c>
      <c r="S3539" s="157">
        <v>0</v>
      </c>
      <c r="T3539" s="152"/>
      <c r="U3539" s="156">
        <v>10.32</v>
      </c>
      <c r="V3539" s="152" t="s">
        <v>174</v>
      </c>
      <c r="W3539" s="152" t="s">
        <v>95</v>
      </c>
      <c r="X3539" s="155">
        <v>3.385533E-4</v>
      </c>
      <c r="Y3539" s="152" t="s">
        <v>159</v>
      </c>
      <c r="Z3539" s="154">
        <v>42807</v>
      </c>
      <c r="AA3539" s="153" t="s">
        <v>4326</v>
      </c>
      <c r="AB3539" s="152" t="s">
        <v>208</v>
      </c>
      <c r="AC3539" s="152" t="s">
        <v>209</v>
      </c>
      <c r="AD3539" s="152" t="s">
        <v>162</v>
      </c>
    </row>
    <row r="3540" spans="1:30">
      <c r="A3540" s="189" t="s">
        <v>2912</v>
      </c>
      <c r="B3540" s="189" t="s">
        <v>2913</v>
      </c>
      <c r="C3540" s="154">
        <v>43830</v>
      </c>
      <c r="D3540" s="155">
        <v>1.0296000000000001</v>
      </c>
      <c r="E3540" s="155">
        <v>1.0909</v>
      </c>
      <c r="F3540" s="156">
        <v>2.9146021568045299E-2</v>
      </c>
      <c r="G3540" s="154">
        <v>43829</v>
      </c>
      <c r="H3540" s="155">
        <v>1.0293000000000001</v>
      </c>
      <c r="I3540" s="156">
        <v>3.1731928891310002</v>
      </c>
      <c r="J3540" s="152" t="s">
        <v>20713</v>
      </c>
      <c r="K3540" s="156">
        <v>0.23364485981310101</v>
      </c>
      <c r="L3540" s="156">
        <v>0.41938944699112102</v>
      </c>
      <c r="M3540" s="185">
        <v>0.80281301753954104</v>
      </c>
      <c r="N3540" s="156">
        <v>1.7391237313388299</v>
      </c>
      <c r="O3540" s="156">
        <v>3.1731928891310002</v>
      </c>
      <c r="P3540" s="152" t="s">
        <v>20713</v>
      </c>
      <c r="Q3540" s="156">
        <v>9.3737666233376693</v>
      </c>
      <c r="R3540" s="152" t="s">
        <v>20714</v>
      </c>
      <c r="S3540" s="157">
        <v>0</v>
      </c>
      <c r="T3540" s="152"/>
      <c r="U3540" s="156">
        <v>9.3847039999999993</v>
      </c>
      <c r="V3540" s="152" t="s">
        <v>157</v>
      </c>
      <c r="W3540" s="152" t="s">
        <v>95</v>
      </c>
      <c r="X3540" s="155">
        <v>30.670503743800001</v>
      </c>
      <c r="Y3540" s="152" t="s">
        <v>159</v>
      </c>
      <c r="Z3540" s="154">
        <v>43098</v>
      </c>
      <c r="AA3540" s="153" t="s">
        <v>4326</v>
      </c>
      <c r="AB3540" s="152" t="s">
        <v>2229</v>
      </c>
      <c r="AC3540" s="152" t="s">
        <v>446</v>
      </c>
      <c r="AD3540" s="152" t="s">
        <v>185</v>
      </c>
    </row>
    <row r="3541" spans="1:30">
      <c r="A3541" s="189" t="s">
        <v>20715</v>
      </c>
      <c r="B3541" s="189" t="s">
        <v>20716</v>
      </c>
      <c r="C3541" s="154">
        <v>43830</v>
      </c>
      <c r="D3541" s="155">
        <v>1.0860000000000001</v>
      </c>
      <c r="E3541" s="155">
        <v>1.0860000000000001</v>
      </c>
      <c r="F3541" s="156">
        <v>9.2089511004686403E-3</v>
      </c>
      <c r="G3541" s="154">
        <v>43829</v>
      </c>
      <c r="H3541" s="155">
        <v>1.0859000000000001</v>
      </c>
      <c r="I3541" s="156">
        <v>3.17309519285579</v>
      </c>
      <c r="J3541" s="152" t="s">
        <v>20717</v>
      </c>
      <c r="K3541" s="156">
        <v>8.2941664362742903E-2</v>
      </c>
      <c r="L3541" s="156">
        <v>0.30479357162649701</v>
      </c>
      <c r="M3541" s="185">
        <v>0.65807767170266995</v>
      </c>
      <c r="N3541" s="156">
        <v>1.29652084693592</v>
      </c>
      <c r="O3541" s="156">
        <v>3.17309519285579</v>
      </c>
      <c r="P3541" s="152" t="s">
        <v>20717</v>
      </c>
      <c r="Q3541" s="157">
        <v>0</v>
      </c>
      <c r="R3541" s="152"/>
      <c r="S3541" s="157">
        <v>0</v>
      </c>
      <c r="T3541" s="152"/>
      <c r="U3541" s="156">
        <v>4.6041225197457196</v>
      </c>
      <c r="V3541" s="152" t="s">
        <v>157</v>
      </c>
      <c r="W3541" s="152" t="s">
        <v>95</v>
      </c>
      <c r="X3541" s="155">
        <v>4.7189022447999998</v>
      </c>
      <c r="Y3541" s="152" t="s">
        <v>159</v>
      </c>
      <c r="Z3541" s="154">
        <v>43357</v>
      </c>
      <c r="AA3541" s="153" t="s">
        <v>4326</v>
      </c>
      <c r="AB3541" s="152" t="s">
        <v>20367</v>
      </c>
      <c r="AC3541" s="152" t="s">
        <v>268</v>
      </c>
      <c r="AD3541" s="152" t="s">
        <v>229</v>
      </c>
    </row>
    <row r="3542" spans="1:30">
      <c r="A3542" s="189" t="s">
        <v>20718</v>
      </c>
      <c r="B3542" s="189" t="s">
        <v>20719</v>
      </c>
      <c r="C3542" s="154">
        <v>43830</v>
      </c>
      <c r="D3542" s="155">
        <v>1.2552000000000001</v>
      </c>
      <c r="E3542" s="155">
        <v>1.3602000000000001</v>
      </c>
      <c r="F3542" s="156">
        <v>7.9674926300741401E-3</v>
      </c>
      <c r="G3542" s="154">
        <v>43829</v>
      </c>
      <c r="H3542" s="155">
        <v>1.2551000000000001</v>
      </c>
      <c r="I3542" s="156">
        <v>3.1727765904981302</v>
      </c>
      <c r="J3542" s="152" t="s">
        <v>20720</v>
      </c>
      <c r="K3542" s="156">
        <v>7.1753169098312697E-2</v>
      </c>
      <c r="L3542" s="156">
        <v>0.25559105431310702</v>
      </c>
      <c r="M3542" s="185">
        <v>0.665650814018793</v>
      </c>
      <c r="N3542" s="156">
        <v>1.7757236682072599</v>
      </c>
      <c r="O3542" s="156">
        <v>3.1727765904981302</v>
      </c>
      <c r="P3542" s="152" t="s">
        <v>20720</v>
      </c>
      <c r="Q3542" s="156">
        <v>8.1485610076844104</v>
      </c>
      <c r="R3542" s="152" t="s">
        <v>20721</v>
      </c>
      <c r="S3542" s="156">
        <v>13.7253653448851</v>
      </c>
      <c r="T3542" s="152" t="s">
        <v>20722</v>
      </c>
      <c r="U3542" s="156">
        <v>15.4273514500719</v>
      </c>
      <c r="V3542" s="152" t="s">
        <v>157</v>
      </c>
      <c r="W3542" s="152" t="s">
        <v>197</v>
      </c>
      <c r="X3542" s="155">
        <v>4.2039540309000003</v>
      </c>
      <c r="Y3542" s="152" t="s">
        <v>159</v>
      </c>
      <c r="Z3542" s="154">
        <v>42381</v>
      </c>
      <c r="AA3542" s="153" t="s">
        <v>4326</v>
      </c>
      <c r="AB3542" s="152" t="s">
        <v>1068</v>
      </c>
      <c r="AC3542" s="152" t="s">
        <v>245</v>
      </c>
      <c r="AD3542" s="152" t="s">
        <v>173</v>
      </c>
    </row>
    <row r="3543" spans="1:30">
      <c r="A3543" s="189" t="s">
        <v>20723</v>
      </c>
      <c r="B3543" s="189" t="s">
        <v>20724</v>
      </c>
      <c r="C3543" s="154">
        <v>43830</v>
      </c>
      <c r="D3543" s="155">
        <v>1.1080000000000001</v>
      </c>
      <c r="E3543" s="155">
        <v>1.1080000000000001</v>
      </c>
      <c r="F3543" s="156">
        <v>9.0334236675704602E-2</v>
      </c>
      <c r="G3543" s="154">
        <v>43829</v>
      </c>
      <c r="H3543" s="155">
        <v>1.107</v>
      </c>
      <c r="I3543" s="156">
        <v>3.1657355679702102</v>
      </c>
      <c r="J3543" s="152" t="s">
        <v>20725</v>
      </c>
      <c r="K3543" s="156">
        <v>0.271493212669697</v>
      </c>
      <c r="L3543" s="156">
        <v>1.2797074954296099</v>
      </c>
      <c r="M3543" s="185">
        <v>1.8382352941176501</v>
      </c>
      <c r="N3543" s="156">
        <v>2.4029574861367902</v>
      </c>
      <c r="O3543" s="156">
        <v>3.1657355679702102</v>
      </c>
      <c r="P3543" s="152" t="s">
        <v>20725</v>
      </c>
      <c r="Q3543" s="156">
        <v>-7.0263349999999898</v>
      </c>
      <c r="R3543" s="152" t="s">
        <v>20726</v>
      </c>
      <c r="S3543" s="156">
        <v>-5.2961688540646197</v>
      </c>
      <c r="T3543" s="152" t="s">
        <v>20727</v>
      </c>
      <c r="U3543" s="156">
        <v>-3.01643771313941</v>
      </c>
      <c r="V3543" s="152" t="s">
        <v>163</v>
      </c>
      <c r="W3543" s="152" t="s">
        <v>158</v>
      </c>
      <c r="X3543" s="155">
        <v>0.27522799990000002</v>
      </c>
      <c r="Y3543" s="152" t="s">
        <v>159</v>
      </c>
      <c r="Z3543" s="154">
        <v>42326</v>
      </c>
      <c r="AA3543" s="153" t="s">
        <v>4326</v>
      </c>
      <c r="AB3543" s="152" t="s">
        <v>612</v>
      </c>
      <c r="AC3543" s="152" t="s">
        <v>228</v>
      </c>
      <c r="AD3543" s="152" t="s">
        <v>185</v>
      </c>
    </row>
    <row r="3544" spans="1:30">
      <c r="A3544" s="189" t="s">
        <v>20728</v>
      </c>
      <c r="B3544" s="189" t="s">
        <v>20729</v>
      </c>
      <c r="C3544" s="154">
        <v>43830</v>
      </c>
      <c r="D3544" s="155">
        <v>1.0046999999999999</v>
      </c>
      <c r="E3544" s="155">
        <v>1.2967</v>
      </c>
      <c r="F3544" s="156">
        <v>9.9542106310899596E-3</v>
      </c>
      <c r="G3544" s="154">
        <v>43829</v>
      </c>
      <c r="H3544" s="155">
        <v>1.0045999999999999</v>
      </c>
      <c r="I3544" s="156">
        <v>3.1593615147769398</v>
      </c>
      <c r="J3544" s="152" t="s">
        <v>20730</v>
      </c>
      <c r="K3544" s="156">
        <v>0.109605420486239</v>
      </c>
      <c r="L3544" s="156">
        <v>0.31922339181218501</v>
      </c>
      <c r="M3544" s="185">
        <v>0.66943265369578098</v>
      </c>
      <c r="N3544" s="156">
        <v>1.5434841941615001</v>
      </c>
      <c r="O3544" s="156">
        <v>3.1593615147769398</v>
      </c>
      <c r="P3544" s="152" t="s">
        <v>20730</v>
      </c>
      <c r="Q3544" s="156">
        <v>8.5602430560480993</v>
      </c>
      <c r="R3544" s="152" t="s">
        <v>20731</v>
      </c>
      <c r="S3544" s="156">
        <v>11.082608811502601</v>
      </c>
      <c r="T3544" s="152" t="s">
        <v>20732</v>
      </c>
      <c r="U3544" s="156">
        <v>34.004876600000003</v>
      </c>
      <c r="V3544" s="152" t="s">
        <v>157</v>
      </c>
      <c r="W3544" s="152" t="s">
        <v>166</v>
      </c>
      <c r="X3544" s="155">
        <v>0.66353111809999998</v>
      </c>
      <c r="Y3544" s="152" t="s">
        <v>159</v>
      </c>
      <c r="Z3544" s="154">
        <v>41542</v>
      </c>
      <c r="AA3544" s="153" t="s">
        <v>4326</v>
      </c>
      <c r="AB3544" s="152" t="s">
        <v>20079</v>
      </c>
      <c r="AC3544" s="152" t="s">
        <v>249</v>
      </c>
      <c r="AD3544" s="152" t="s">
        <v>173</v>
      </c>
    </row>
    <row r="3545" spans="1:30">
      <c r="A3545" s="189" t="s">
        <v>20733</v>
      </c>
      <c r="B3545" s="189" t="s">
        <v>20734</v>
      </c>
      <c r="C3545" s="154">
        <v>43830</v>
      </c>
      <c r="D3545" s="155">
        <v>1.143</v>
      </c>
      <c r="E3545" s="155">
        <v>1.2969999999999999</v>
      </c>
      <c r="F3545" s="156">
        <v>0.17528483786152699</v>
      </c>
      <c r="G3545" s="154">
        <v>43826</v>
      </c>
      <c r="H3545" s="155">
        <v>1.141</v>
      </c>
      <c r="I3545" s="156">
        <v>3.1588447653429599</v>
      </c>
      <c r="J3545" s="152" t="s">
        <v>20735</v>
      </c>
      <c r="K3545" s="156">
        <v>0.52770448548813198</v>
      </c>
      <c r="L3545" s="156">
        <v>0.88261253309796295</v>
      </c>
      <c r="M3545" s="185">
        <v>1.15044247787612</v>
      </c>
      <c r="N3545" s="156">
        <v>2.0535714285714199</v>
      </c>
      <c r="O3545" s="156">
        <v>3.1588447653429599</v>
      </c>
      <c r="P3545" s="152" t="s">
        <v>20735</v>
      </c>
      <c r="Q3545" s="156">
        <v>9.1690544412607498</v>
      </c>
      <c r="R3545" s="152" t="s">
        <v>20736</v>
      </c>
      <c r="S3545" s="156">
        <v>9.9014461994397802</v>
      </c>
      <c r="T3545" s="152" t="s">
        <v>20737</v>
      </c>
      <c r="U3545" s="156">
        <v>32.041646</v>
      </c>
      <c r="V3545" s="152" t="s">
        <v>174</v>
      </c>
      <c r="W3545" s="152" t="s">
        <v>197</v>
      </c>
      <c r="X3545" s="155">
        <v>9.9489902899999996E-2</v>
      </c>
      <c r="Y3545" s="152" t="s">
        <v>159</v>
      </c>
      <c r="Z3545" s="154">
        <v>41472</v>
      </c>
      <c r="AA3545" s="153" t="s">
        <v>4326</v>
      </c>
      <c r="AB3545" s="152" t="s">
        <v>277</v>
      </c>
      <c r="AC3545" s="152" t="s">
        <v>278</v>
      </c>
      <c r="AD3545" s="152" t="s">
        <v>247</v>
      </c>
    </row>
    <row r="3546" spans="1:30">
      <c r="A3546" s="189" t="s">
        <v>1059</v>
      </c>
      <c r="B3546" s="189" t="s">
        <v>1060</v>
      </c>
      <c r="C3546" s="154">
        <v>43830</v>
      </c>
      <c r="D3546" s="155">
        <v>1.0109999999999999</v>
      </c>
      <c r="E3546" s="155">
        <v>1.2989999999999999</v>
      </c>
      <c r="F3546" s="156">
        <v>0</v>
      </c>
      <c r="G3546" s="154">
        <v>43826</v>
      </c>
      <c r="H3546" s="155">
        <v>1.0109999999999999</v>
      </c>
      <c r="I3546" s="156">
        <v>3.1586462207232602</v>
      </c>
      <c r="J3546" s="152" t="s">
        <v>1057</v>
      </c>
      <c r="K3546" s="156">
        <v>9.9009900990086996E-2</v>
      </c>
      <c r="L3546" s="156">
        <v>0.29761904761902802</v>
      </c>
      <c r="M3546" s="185">
        <v>0.597025793945959</v>
      </c>
      <c r="N3546" s="156">
        <v>1.10001092291568</v>
      </c>
      <c r="O3546" s="156">
        <v>3.1586462207232602</v>
      </c>
      <c r="P3546" s="152" t="s">
        <v>1057</v>
      </c>
      <c r="Q3546" s="156">
        <v>8.0592549163194906</v>
      </c>
      <c r="R3546" s="152" t="s">
        <v>6485</v>
      </c>
      <c r="S3546" s="156">
        <v>10.657038799069401</v>
      </c>
      <c r="T3546" s="152" t="s">
        <v>1071</v>
      </c>
      <c r="U3546" s="156">
        <v>31.0061888</v>
      </c>
      <c r="V3546" s="152" t="s">
        <v>174</v>
      </c>
      <c r="W3546" s="152" t="s">
        <v>95</v>
      </c>
      <c r="X3546" s="155">
        <v>45.060432906899997</v>
      </c>
      <c r="Y3546" s="152" t="s">
        <v>159</v>
      </c>
      <c r="Z3546" s="154">
        <v>41109</v>
      </c>
      <c r="AA3546" s="153" t="s">
        <v>4326</v>
      </c>
      <c r="AB3546" s="152" t="s">
        <v>260</v>
      </c>
      <c r="AC3546" s="152" t="s">
        <v>261</v>
      </c>
      <c r="AD3546" s="152" t="s">
        <v>162</v>
      </c>
    </row>
    <row r="3547" spans="1:30">
      <c r="A3547" s="189" t="s">
        <v>20738</v>
      </c>
      <c r="B3547" s="189" t="s">
        <v>20739</v>
      </c>
      <c r="C3547" s="154">
        <v>43830</v>
      </c>
      <c r="D3547" s="155">
        <v>1.1368</v>
      </c>
      <c r="E3547" s="155">
        <v>1.1368</v>
      </c>
      <c r="F3547" s="156">
        <v>3.5198873636039803E-2</v>
      </c>
      <c r="G3547" s="154">
        <v>43829</v>
      </c>
      <c r="H3547" s="155">
        <v>1.1364000000000001</v>
      </c>
      <c r="I3547" s="156">
        <v>3.1578947368421</v>
      </c>
      <c r="J3547" s="152" t="s">
        <v>20740</v>
      </c>
      <c r="K3547" s="156">
        <v>0.114487010127704</v>
      </c>
      <c r="L3547" s="156">
        <v>0.44177416504683797</v>
      </c>
      <c r="M3547" s="185">
        <v>0.63739376770539102</v>
      </c>
      <c r="N3547" s="156">
        <v>1.49999999999999</v>
      </c>
      <c r="O3547" s="156">
        <v>3.1578947368421</v>
      </c>
      <c r="P3547" s="152" t="s">
        <v>20740</v>
      </c>
      <c r="Q3547" s="156">
        <v>11.8897637795276</v>
      </c>
      <c r="R3547" s="152" t="s">
        <v>20741</v>
      </c>
      <c r="S3547" s="156">
        <v>13.1144278606965</v>
      </c>
      <c r="T3547" s="152" t="s">
        <v>20742</v>
      </c>
      <c r="U3547" s="156">
        <v>13.68</v>
      </c>
      <c r="V3547" s="152" t="s">
        <v>157</v>
      </c>
      <c r="W3547" s="152" t="s">
        <v>166</v>
      </c>
      <c r="X3547" s="155">
        <v>3.8967644000000002E-3</v>
      </c>
      <c r="Y3547" s="152" t="s">
        <v>159</v>
      </c>
      <c r="Z3547" s="154">
        <v>42678</v>
      </c>
      <c r="AA3547" s="153" t="s">
        <v>4326</v>
      </c>
      <c r="AB3547" s="152" t="s">
        <v>2384</v>
      </c>
      <c r="AC3547" s="152" t="s">
        <v>266</v>
      </c>
      <c r="AD3547" s="152" t="s">
        <v>177</v>
      </c>
    </row>
    <row r="3548" spans="1:30">
      <c r="A3548" s="189" t="s">
        <v>20743</v>
      </c>
      <c r="B3548" s="189" t="s">
        <v>20744</v>
      </c>
      <c r="C3548" s="154">
        <v>43830</v>
      </c>
      <c r="D3548" s="155">
        <v>1.0656000000000001</v>
      </c>
      <c r="E3548" s="155">
        <v>1.1299999999999999</v>
      </c>
      <c r="F3548" s="156">
        <v>1.8772292096893298E-2</v>
      </c>
      <c r="G3548" s="154">
        <v>43829</v>
      </c>
      <c r="H3548" s="155">
        <v>1.0653999999999999</v>
      </c>
      <c r="I3548" s="156">
        <v>3.1528426391524502</v>
      </c>
      <c r="J3548" s="152" t="s">
        <v>20745</v>
      </c>
      <c r="K3548" s="156">
        <v>8.4530853761632802E-2</v>
      </c>
      <c r="L3548" s="156">
        <v>0.282326369282904</v>
      </c>
      <c r="M3548" s="185">
        <v>0.70801068013749602</v>
      </c>
      <c r="N3548" s="156">
        <v>1.4598153768155999</v>
      </c>
      <c r="O3548" s="156">
        <v>3.1528426391524502</v>
      </c>
      <c r="P3548" s="152" t="s">
        <v>20745</v>
      </c>
      <c r="Q3548" s="156">
        <v>8.6301669513621508</v>
      </c>
      <c r="R3548" s="152" t="s">
        <v>20746</v>
      </c>
      <c r="S3548" s="156">
        <v>12.4830533624281</v>
      </c>
      <c r="T3548" s="152" t="s">
        <v>20747</v>
      </c>
      <c r="U3548" s="156">
        <v>13.4054144</v>
      </c>
      <c r="V3548" s="152" t="s">
        <v>163</v>
      </c>
      <c r="W3548" s="152" t="s">
        <v>95</v>
      </c>
      <c r="X3548" s="155">
        <v>40.841971291199997</v>
      </c>
      <c r="Y3548" s="152" t="s">
        <v>159</v>
      </c>
      <c r="Z3548" s="154">
        <v>42538</v>
      </c>
      <c r="AA3548" s="153" t="s">
        <v>4326</v>
      </c>
      <c r="AB3548" s="152" t="s">
        <v>984</v>
      </c>
      <c r="AC3548" s="152" t="s">
        <v>261</v>
      </c>
      <c r="AD3548" s="152" t="s">
        <v>229</v>
      </c>
    </row>
    <row r="3549" spans="1:30">
      <c r="A3549" s="189" t="s">
        <v>2876</v>
      </c>
      <c r="B3549" s="189" t="s">
        <v>2877</v>
      </c>
      <c r="C3549" s="154">
        <v>43830</v>
      </c>
      <c r="D3549" s="155">
        <v>1.0093000000000001</v>
      </c>
      <c r="E3549" s="155">
        <v>1.1096999999999999</v>
      </c>
      <c r="F3549" s="156">
        <v>1.9819641264481401E-2</v>
      </c>
      <c r="G3549" s="154">
        <v>43829</v>
      </c>
      <c r="H3549" s="155">
        <v>1.0091000000000001</v>
      </c>
      <c r="I3549" s="156">
        <v>3.1488835161934099</v>
      </c>
      <c r="J3549" s="152" t="s">
        <v>20748</v>
      </c>
      <c r="K3549" s="156">
        <v>0.12896825396824699</v>
      </c>
      <c r="L3549" s="156">
        <v>0.347981706104597</v>
      </c>
      <c r="M3549" s="185">
        <v>0.78845139073800996</v>
      </c>
      <c r="N3549" s="156">
        <v>1.6359928808723201</v>
      </c>
      <c r="O3549" s="156">
        <v>3.1488835161934099</v>
      </c>
      <c r="P3549" s="152" t="s">
        <v>20748</v>
      </c>
      <c r="Q3549" s="156">
        <v>7.7857921452354804</v>
      </c>
      <c r="R3549" s="152" t="s">
        <v>20749</v>
      </c>
      <c r="S3549" s="157">
        <v>0</v>
      </c>
      <c r="T3549" s="152"/>
      <c r="U3549" s="156">
        <v>11.40209308</v>
      </c>
      <c r="V3549" s="152" t="s">
        <v>163</v>
      </c>
      <c r="W3549" s="152" t="s">
        <v>95</v>
      </c>
      <c r="X3549" s="155">
        <v>69.966432814900003</v>
      </c>
      <c r="Y3549" s="152" t="s">
        <v>159</v>
      </c>
      <c r="Z3549" s="154">
        <v>42748</v>
      </c>
      <c r="AA3549" s="153" t="s">
        <v>4326</v>
      </c>
      <c r="AB3549" s="152" t="s">
        <v>1376</v>
      </c>
      <c r="AC3549" s="152" t="s">
        <v>195</v>
      </c>
      <c r="AD3549" s="152" t="s">
        <v>183</v>
      </c>
    </row>
    <row r="3550" spans="1:30">
      <c r="A3550" s="189" t="s">
        <v>1895</v>
      </c>
      <c r="B3550" s="189" t="s">
        <v>1896</v>
      </c>
      <c r="C3550" s="154">
        <v>43830</v>
      </c>
      <c r="D3550" s="155">
        <v>1.0717000000000001</v>
      </c>
      <c r="E3550" s="155">
        <v>1.1472</v>
      </c>
      <c r="F3550" s="156">
        <v>0</v>
      </c>
      <c r="G3550" s="154">
        <v>43829</v>
      </c>
      <c r="H3550" s="155">
        <v>1.0717000000000001</v>
      </c>
      <c r="I3550" s="156">
        <v>3.14725121645021</v>
      </c>
      <c r="J3550" s="152" t="s">
        <v>20750</v>
      </c>
      <c r="K3550" s="156">
        <v>0.15887850467290501</v>
      </c>
      <c r="L3550" s="156">
        <v>-0.970245795601544</v>
      </c>
      <c r="M3550" s="185">
        <v>-0.186277345728077</v>
      </c>
      <c r="N3550" s="156">
        <v>1.25660810080477</v>
      </c>
      <c r="O3550" s="156">
        <v>3.14725121645021</v>
      </c>
      <c r="P3550" s="152" t="s">
        <v>20750</v>
      </c>
      <c r="Q3550" s="156">
        <v>10.5334813154105</v>
      </c>
      <c r="R3550" s="152" t="s">
        <v>20751</v>
      </c>
      <c r="S3550" s="156">
        <v>11.985039678988301</v>
      </c>
      <c r="T3550" s="152" t="s">
        <v>20752</v>
      </c>
      <c r="U3550" s="156">
        <v>15.12062079</v>
      </c>
      <c r="V3550" s="152" t="s">
        <v>163</v>
      </c>
      <c r="W3550" s="152" t="s">
        <v>166</v>
      </c>
      <c r="X3550" s="155">
        <v>6.2700491201000004</v>
      </c>
      <c r="Y3550" s="152" t="s">
        <v>159</v>
      </c>
      <c r="Z3550" s="154">
        <v>42388</v>
      </c>
      <c r="AA3550" s="153" t="s">
        <v>4326</v>
      </c>
      <c r="AB3550" s="152" t="s">
        <v>1897</v>
      </c>
      <c r="AC3550" s="152" t="s">
        <v>341</v>
      </c>
      <c r="AD3550" s="152" t="s">
        <v>162</v>
      </c>
    </row>
    <row r="3551" spans="1:30">
      <c r="A3551" s="189" t="s">
        <v>20753</v>
      </c>
      <c r="B3551" s="189" t="s">
        <v>20754</v>
      </c>
      <c r="C3551" s="154">
        <v>43830</v>
      </c>
      <c r="D3551" s="155">
        <v>1.0069999999999999</v>
      </c>
      <c r="E3551" s="155">
        <v>1.097</v>
      </c>
      <c r="F3551" s="156">
        <v>9.9403578528813999E-2</v>
      </c>
      <c r="G3551" s="154">
        <v>43829</v>
      </c>
      <c r="H3551" s="155">
        <v>1.006</v>
      </c>
      <c r="I3551" s="156">
        <v>3.1372229365261899</v>
      </c>
      <c r="J3551" s="152" t="s">
        <v>20755</v>
      </c>
      <c r="K3551" s="156">
        <v>9.9403578528813999E-2</v>
      </c>
      <c r="L3551" s="156">
        <v>0.298804780876475</v>
      </c>
      <c r="M3551" s="185">
        <v>0.83515970832543795</v>
      </c>
      <c r="N3551" s="156">
        <v>1.5326361094699701</v>
      </c>
      <c r="O3551" s="156">
        <v>3.1372229365261899</v>
      </c>
      <c r="P3551" s="152" t="s">
        <v>20755</v>
      </c>
      <c r="Q3551" s="156">
        <v>6.7481678416522897</v>
      </c>
      <c r="R3551" s="152" t="s">
        <v>20756</v>
      </c>
      <c r="S3551" s="156">
        <v>9.9473987012987095</v>
      </c>
      <c r="T3551" s="152" t="s">
        <v>20757</v>
      </c>
      <c r="U3551" s="156">
        <v>10.0573461</v>
      </c>
      <c r="V3551" s="152" t="s">
        <v>174</v>
      </c>
      <c r="W3551" s="152" t="s">
        <v>189</v>
      </c>
      <c r="X3551" s="155">
        <v>2.2620300000000001E-5</v>
      </c>
      <c r="Y3551" s="152" t="s">
        <v>159</v>
      </c>
      <c r="Z3551" s="154">
        <v>42710</v>
      </c>
      <c r="AA3551" s="153" t="s">
        <v>4326</v>
      </c>
      <c r="AB3551" s="152" t="s">
        <v>1939</v>
      </c>
      <c r="AC3551" s="152" t="s">
        <v>209</v>
      </c>
      <c r="AD3551" s="152" t="s">
        <v>183</v>
      </c>
    </row>
    <row r="3552" spans="1:30">
      <c r="A3552" s="189" t="s">
        <v>20758</v>
      </c>
      <c r="B3552" s="189" t="s">
        <v>20759</v>
      </c>
      <c r="C3552" s="154">
        <v>43830</v>
      </c>
      <c r="D3552" s="155">
        <v>1.0230999999999999</v>
      </c>
      <c r="E3552" s="155">
        <v>1.0299</v>
      </c>
      <c r="F3552" s="156">
        <v>2.93312475557202E-2</v>
      </c>
      <c r="G3552" s="154">
        <v>43829</v>
      </c>
      <c r="H3552" s="155">
        <v>1.0227999999999999</v>
      </c>
      <c r="I3552" s="156">
        <v>3.1303057069398998</v>
      </c>
      <c r="J3552" s="152" t="s">
        <v>20760</v>
      </c>
      <c r="K3552" s="156">
        <v>0.146828504306945</v>
      </c>
      <c r="L3552" s="156">
        <v>0.57013663619381205</v>
      </c>
      <c r="M3552" s="185">
        <v>0.68892957374918395</v>
      </c>
      <c r="N3552" s="156">
        <v>1.51817953947861</v>
      </c>
      <c r="O3552" s="156">
        <v>3.1303057069398998</v>
      </c>
      <c r="P3552" s="152" t="s">
        <v>20760</v>
      </c>
      <c r="Q3552" s="156">
        <v>2.9753269519144099</v>
      </c>
      <c r="R3552" s="152" t="s">
        <v>20761</v>
      </c>
      <c r="S3552" s="157">
        <v>0</v>
      </c>
      <c r="T3552" s="152"/>
      <c r="U3552" s="156">
        <v>3.00621954999998</v>
      </c>
      <c r="V3552" s="152" t="s">
        <v>163</v>
      </c>
      <c r="W3552" s="152" t="s">
        <v>95</v>
      </c>
      <c r="X3552" s="155">
        <v>5.1669999999999996E-7</v>
      </c>
      <c r="Y3552" s="152" t="s">
        <v>159</v>
      </c>
      <c r="Z3552" s="154">
        <v>42782</v>
      </c>
      <c r="AA3552" s="153" t="s">
        <v>4326</v>
      </c>
      <c r="AB3552" s="152" t="s">
        <v>965</v>
      </c>
      <c r="AC3552" s="152" t="s">
        <v>179</v>
      </c>
      <c r="AD3552" s="152" t="s">
        <v>181</v>
      </c>
    </row>
    <row r="3553" spans="1:30">
      <c r="A3553" s="189" t="s">
        <v>2945</v>
      </c>
      <c r="B3553" s="189" t="s">
        <v>2946</v>
      </c>
      <c r="C3553" s="154">
        <v>43830</v>
      </c>
      <c r="D3553" s="155">
        <v>1.0113000000000001</v>
      </c>
      <c r="E3553" s="155">
        <v>1.1087</v>
      </c>
      <c r="F3553" s="156">
        <v>2.9673590504485699E-2</v>
      </c>
      <c r="G3553" s="154">
        <v>43829</v>
      </c>
      <c r="H3553" s="155">
        <v>1.0109999999999999</v>
      </c>
      <c r="I3553" s="156">
        <v>3.1291440380706299</v>
      </c>
      <c r="J3553" s="152" t="s">
        <v>20762</v>
      </c>
      <c r="K3553" s="156">
        <v>0.16838351822504299</v>
      </c>
      <c r="L3553" s="156">
        <v>0.45693851196982799</v>
      </c>
      <c r="M3553" s="185">
        <v>0.86769899418329199</v>
      </c>
      <c r="N3553" s="156">
        <v>1.6924629831345099</v>
      </c>
      <c r="O3553" s="156">
        <v>3.1291440380706299</v>
      </c>
      <c r="P3553" s="152" t="s">
        <v>20762</v>
      </c>
      <c r="Q3553" s="156">
        <v>9.6756261205870597</v>
      </c>
      <c r="R3553" s="152" t="s">
        <v>20763</v>
      </c>
      <c r="S3553" s="156">
        <v>11.3032252997602</v>
      </c>
      <c r="T3553" s="152" t="s">
        <v>20764</v>
      </c>
      <c r="U3553" s="156">
        <v>11.39226788</v>
      </c>
      <c r="V3553" s="152" t="s">
        <v>157</v>
      </c>
      <c r="W3553" s="152" t="s">
        <v>189</v>
      </c>
      <c r="X3553" s="155">
        <v>18.135097068099999</v>
      </c>
      <c r="Y3553" s="152" t="s">
        <v>159</v>
      </c>
      <c r="Z3553" s="154">
        <v>42662</v>
      </c>
      <c r="AA3553" s="153" t="s">
        <v>4326</v>
      </c>
      <c r="AB3553" s="152" t="s">
        <v>1932</v>
      </c>
      <c r="AC3553" s="152" t="s">
        <v>224</v>
      </c>
      <c r="AD3553" s="152" t="s">
        <v>213</v>
      </c>
    </row>
    <row r="3554" spans="1:30">
      <c r="A3554" s="189" t="s">
        <v>2938</v>
      </c>
      <c r="B3554" s="189" t="s">
        <v>2939</v>
      </c>
      <c r="C3554" s="154">
        <v>43830</v>
      </c>
      <c r="D3554" s="155">
        <v>1.008</v>
      </c>
      <c r="E3554" s="155">
        <v>1.1158999999999999</v>
      </c>
      <c r="F3554" s="156">
        <v>9.9216192082456096E-3</v>
      </c>
      <c r="G3554" s="154">
        <v>43829</v>
      </c>
      <c r="H3554" s="155">
        <v>1.0079</v>
      </c>
      <c r="I3554" s="156">
        <v>3.12586848743803</v>
      </c>
      <c r="J3554" s="152" t="s">
        <v>20765</v>
      </c>
      <c r="K3554" s="156">
        <v>8.9365504915099606E-2</v>
      </c>
      <c r="L3554" s="156">
        <v>0.436488962675463</v>
      </c>
      <c r="M3554" s="185">
        <v>0.81221766523956396</v>
      </c>
      <c r="N3554" s="156">
        <v>1.5900736509892199</v>
      </c>
      <c r="O3554" s="156">
        <v>3.12586848743803</v>
      </c>
      <c r="P3554" s="152" t="s">
        <v>20765</v>
      </c>
      <c r="Q3554" s="156">
        <v>9.8378757727406594</v>
      </c>
      <c r="R3554" s="152" t="s">
        <v>20766</v>
      </c>
      <c r="S3554" s="156">
        <v>11.578727272727299</v>
      </c>
      <c r="T3554" s="152" t="s">
        <v>20767</v>
      </c>
      <c r="U3554" s="156">
        <v>11.935779200000001</v>
      </c>
      <c r="V3554" s="152" t="s">
        <v>157</v>
      </c>
      <c r="W3554" s="152" t="s">
        <v>189</v>
      </c>
      <c r="X3554" s="155">
        <v>21.024935988700001</v>
      </c>
      <c r="Y3554" s="152" t="s">
        <v>159</v>
      </c>
      <c r="Z3554" s="154">
        <v>42685</v>
      </c>
      <c r="AA3554" s="153" t="s">
        <v>4326</v>
      </c>
      <c r="AB3554" s="152" t="s">
        <v>2325</v>
      </c>
      <c r="AC3554" s="152" t="s">
        <v>233</v>
      </c>
      <c r="AD3554" s="152" t="s">
        <v>177</v>
      </c>
    </row>
    <row r="3555" spans="1:30">
      <c r="A3555" s="189" t="s">
        <v>20768</v>
      </c>
      <c r="B3555" s="189" t="s">
        <v>20769</v>
      </c>
      <c r="C3555" s="154">
        <v>43830</v>
      </c>
      <c r="D3555" s="155">
        <v>1.0687</v>
      </c>
      <c r="E3555" s="155">
        <v>1.1216999999999999</v>
      </c>
      <c r="F3555" s="156">
        <v>2.8079371022101299E-2</v>
      </c>
      <c r="G3555" s="154">
        <v>43829</v>
      </c>
      <c r="H3555" s="155">
        <v>1.0684</v>
      </c>
      <c r="I3555" s="156">
        <v>3.11652691215316</v>
      </c>
      <c r="J3555" s="152" t="s">
        <v>20770</v>
      </c>
      <c r="K3555" s="156">
        <v>0.121791268502924</v>
      </c>
      <c r="L3555" s="156">
        <v>0.32857679309051702</v>
      </c>
      <c r="M3555" s="185">
        <v>0.70671738763243197</v>
      </c>
      <c r="N3555" s="156">
        <v>1.4139006374601699</v>
      </c>
      <c r="O3555" s="156">
        <v>3.11652691215316</v>
      </c>
      <c r="P3555" s="152" t="s">
        <v>20770</v>
      </c>
      <c r="Q3555" s="157">
        <v>0</v>
      </c>
      <c r="R3555" s="152"/>
      <c r="S3555" s="157">
        <v>0</v>
      </c>
      <c r="T3555" s="152"/>
      <c r="U3555" s="156">
        <v>3.7769090044329601</v>
      </c>
      <c r="V3555" s="152" t="s">
        <v>157</v>
      </c>
      <c r="W3555" s="152" t="s">
        <v>95</v>
      </c>
      <c r="X3555" s="155">
        <v>13.8626379975</v>
      </c>
      <c r="Y3555" s="152" t="s">
        <v>159</v>
      </c>
      <c r="Z3555" s="154">
        <v>43398</v>
      </c>
      <c r="AA3555" s="153" t="s">
        <v>4326</v>
      </c>
      <c r="AB3555" s="152" t="s">
        <v>1037</v>
      </c>
      <c r="AC3555" s="152" t="s">
        <v>217</v>
      </c>
      <c r="AD3555" s="152" t="s">
        <v>162</v>
      </c>
    </row>
    <row r="3556" spans="1:30">
      <c r="A3556" s="189" t="s">
        <v>2920</v>
      </c>
      <c r="B3556" s="189" t="s">
        <v>2921</v>
      </c>
      <c r="C3556" s="154">
        <v>43830</v>
      </c>
      <c r="D3556" s="155">
        <v>1.0089999999999999</v>
      </c>
      <c r="E3556" s="155">
        <v>1.089</v>
      </c>
      <c r="F3556" s="156">
        <v>0</v>
      </c>
      <c r="G3556" s="154">
        <v>43829</v>
      </c>
      <c r="H3556" s="155">
        <v>1.0089999999999999</v>
      </c>
      <c r="I3556" s="156">
        <v>3.1135951750236601</v>
      </c>
      <c r="J3556" s="152" t="s">
        <v>20771</v>
      </c>
      <c r="K3556" s="156">
        <v>9.9206349206334699E-2</v>
      </c>
      <c r="L3556" s="156">
        <v>0.39180180280814197</v>
      </c>
      <c r="M3556" s="185">
        <v>0.780557956240711</v>
      </c>
      <c r="N3556" s="156">
        <v>1.6663245789029699</v>
      </c>
      <c r="O3556" s="156">
        <v>3.1135951750236601</v>
      </c>
      <c r="P3556" s="152" t="s">
        <v>20771</v>
      </c>
      <c r="Q3556" s="156">
        <v>8.3410239562624202</v>
      </c>
      <c r="R3556" s="152" t="s">
        <v>20772</v>
      </c>
      <c r="S3556" s="156">
        <v>8.1260616071428604</v>
      </c>
      <c r="T3556" s="152" t="s">
        <v>20773</v>
      </c>
      <c r="U3556" s="156">
        <v>8.9910701</v>
      </c>
      <c r="V3556" s="152" t="s">
        <v>163</v>
      </c>
      <c r="W3556" s="152" t="s">
        <v>189</v>
      </c>
      <c r="X3556" s="155">
        <v>44.8417862497</v>
      </c>
      <c r="Y3556" s="152" t="s">
        <v>159</v>
      </c>
      <c r="Z3556" s="154">
        <v>42366</v>
      </c>
      <c r="AA3556" s="153" t="s">
        <v>4326</v>
      </c>
      <c r="AB3556" s="152" t="s">
        <v>1886</v>
      </c>
      <c r="AC3556" s="152" t="s">
        <v>446</v>
      </c>
      <c r="AD3556" s="152" t="s">
        <v>165</v>
      </c>
    </row>
    <row r="3557" spans="1:30">
      <c r="A3557" s="189" t="s">
        <v>20774</v>
      </c>
      <c r="B3557" s="189" t="s">
        <v>20775</v>
      </c>
      <c r="C3557" s="154">
        <v>43830</v>
      </c>
      <c r="D3557" s="155">
        <v>1.0609999999999999</v>
      </c>
      <c r="E3557" s="155">
        <v>1.3779999999999999</v>
      </c>
      <c r="F3557" s="156">
        <v>9.4339622641491705E-2</v>
      </c>
      <c r="G3557" s="154">
        <v>43826</v>
      </c>
      <c r="H3557" s="155">
        <v>1.06</v>
      </c>
      <c r="I3557" s="156">
        <v>3.1098029236439801</v>
      </c>
      <c r="J3557" s="152" t="s">
        <v>20776</v>
      </c>
      <c r="K3557" s="156">
        <v>0.28355387523627301</v>
      </c>
      <c r="L3557" s="156">
        <v>0.37842951750235598</v>
      </c>
      <c r="M3557" s="185">
        <v>0.66412472890039798</v>
      </c>
      <c r="N3557" s="156">
        <v>1.33714179967624</v>
      </c>
      <c r="O3557" s="156">
        <v>3.1098029236439801</v>
      </c>
      <c r="P3557" s="152" t="s">
        <v>20776</v>
      </c>
      <c r="Q3557" s="156">
        <v>8.0923355103136299</v>
      </c>
      <c r="R3557" s="152" t="s">
        <v>20777</v>
      </c>
      <c r="S3557" s="156">
        <v>9.2837339979022708</v>
      </c>
      <c r="T3557" s="152" t="s">
        <v>20778</v>
      </c>
      <c r="U3557" s="156">
        <v>43.681468799999998</v>
      </c>
      <c r="V3557" s="152" t="s">
        <v>174</v>
      </c>
      <c r="W3557" s="152" t="s">
        <v>166</v>
      </c>
      <c r="X3557" s="155">
        <v>0.25058508550000003</v>
      </c>
      <c r="Y3557" s="152" t="s">
        <v>159</v>
      </c>
      <c r="Z3557" s="154">
        <v>41170</v>
      </c>
      <c r="AA3557" s="153" t="s">
        <v>4326</v>
      </c>
      <c r="AB3557" s="152" t="s">
        <v>1771</v>
      </c>
      <c r="AC3557" s="152" t="s">
        <v>194</v>
      </c>
      <c r="AD3557" s="152" t="s">
        <v>207</v>
      </c>
    </row>
    <row r="3558" spans="1:30">
      <c r="A3558" s="189" t="s">
        <v>20779</v>
      </c>
      <c r="B3558" s="189" t="s">
        <v>20780</v>
      </c>
      <c r="C3558" s="154">
        <v>43830</v>
      </c>
      <c r="D3558" s="155">
        <v>1.1178999999999999</v>
      </c>
      <c r="E3558" s="155">
        <v>1.3052999999999999</v>
      </c>
      <c r="F3558" s="156">
        <v>2.6843235504661001E-2</v>
      </c>
      <c r="G3558" s="154">
        <v>43829</v>
      </c>
      <c r="H3558" s="155">
        <v>1.1175999999999999</v>
      </c>
      <c r="I3558" s="156">
        <v>3.1082826046854799</v>
      </c>
      <c r="J3558" s="152" t="s">
        <v>20781</v>
      </c>
      <c r="K3558" s="156">
        <v>0.107459478821527</v>
      </c>
      <c r="L3558" s="156">
        <v>0.31407035175877801</v>
      </c>
      <c r="M3558" s="185">
        <v>0.53057553956832804</v>
      </c>
      <c r="N3558" s="156">
        <v>1.59956375533944</v>
      </c>
      <c r="O3558" s="156">
        <v>3.1082826046854799</v>
      </c>
      <c r="P3558" s="152" t="s">
        <v>20781</v>
      </c>
      <c r="Q3558" s="156">
        <v>9.1592617908407306</v>
      </c>
      <c r="R3558" s="152" t="s">
        <v>814</v>
      </c>
      <c r="S3558" s="156">
        <v>7.8637380734386104</v>
      </c>
      <c r="T3558" s="152" t="s">
        <v>20782</v>
      </c>
      <c r="U3558" s="156">
        <v>33.251808291807798</v>
      </c>
      <c r="V3558" s="152" t="s">
        <v>157</v>
      </c>
      <c r="W3558" s="152" t="s">
        <v>189</v>
      </c>
      <c r="X3558" s="155">
        <v>0.13211383460000001</v>
      </c>
      <c r="Y3558" s="152" t="s">
        <v>159</v>
      </c>
      <c r="Z3558" s="154">
        <v>40701</v>
      </c>
      <c r="AA3558" s="153" t="s">
        <v>4326</v>
      </c>
      <c r="AB3558" s="152" t="s">
        <v>827</v>
      </c>
      <c r="AC3558" s="152" t="s">
        <v>457</v>
      </c>
      <c r="AD3558" s="152" t="s">
        <v>207</v>
      </c>
    </row>
    <row r="3559" spans="1:30">
      <c r="A3559" s="189" t="s">
        <v>20783</v>
      </c>
      <c r="B3559" s="189" t="s">
        <v>20784</v>
      </c>
      <c r="C3559" s="154">
        <v>43830</v>
      </c>
      <c r="D3559" s="155">
        <v>1.0680000000000001</v>
      </c>
      <c r="E3559" s="155">
        <v>1.1160000000000001</v>
      </c>
      <c r="F3559" s="156">
        <v>0</v>
      </c>
      <c r="G3559" s="154">
        <v>43829</v>
      </c>
      <c r="H3559" s="155">
        <v>1.0680000000000001</v>
      </c>
      <c r="I3559" s="156">
        <v>3.0888030888030999</v>
      </c>
      <c r="J3559" s="152" t="s">
        <v>20785</v>
      </c>
      <c r="K3559" s="156">
        <v>9.3720712277432103E-2</v>
      </c>
      <c r="L3559" s="156">
        <v>0.56497175141244305</v>
      </c>
      <c r="M3559" s="185">
        <v>0.84985835694052103</v>
      </c>
      <c r="N3559" s="156">
        <v>1.81124880838896</v>
      </c>
      <c r="O3559" s="156">
        <v>3.0888030888030999</v>
      </c>
      <c r="P3559" s="152" t="s">
        <v>20785</v>
      </c>
      <c r="Q3559" s="156">
        <v>6.1580603035163204</v>
      </c>
      <c r="R3559" s="152" t="s">
        <v>20786</v>
      </c>
      <c r="S3559" s="156">
        <v>7.32813912449694</v>
      </c>
      <c r="T3559" s="152" t="s">
        <v>20787</v>
      </c>
      <c r="U3559" s="156">
        <v>11.9949656</v>
      </c>
      <c r="V3559" s="152" t="s">
        <v>157</v>
      </c>
      <c r="W3559" s="152" t="s">
        <v>158</v>
      </c>
      <c r="X3559" s="155">
        <v>2.4349029599999999E-2</v>
      </c>
      <c r="Y3559" s="152" t="s">
        <v>159</v>
      </c>
      <c r="Z3559" s="154">
        <v>41997</v>
      </c>
      <c r="AA3559" s="153" t="s">
        <v>4326</v>
      </c>
      <c r="AB3559" s="152" t="s">
        <v>290</v>
      </c>
      <c r="AC3559" s="152" t="s">
        <v>210</v>
      </c>
      <c r="AD3559" s="152" t="s">
        <v>181</v>
      </c>
    </row>
    <row r="3560" spans="1:30">
      <c r="A3560" s="189" t="s">
        <v>1055</v>
      </c>
      <c r="B3560" s="189" t="s">
        <v>1056</v>
      </c>
      <c r="C3560" s="154">
        <v>43830</v>
      </c>
      <c r="D3560" s="155">
        <v>1.0322</v>
      </c>
      <c r="E3560" s="155">
        <v>1.0322</v>
      </c>
      <c r="F3560" s="156">
        <v>1.93798449612382E-2</v>
      </c>
      <c r="G3560" s="154">
        <v>43829</v>
      </c>
      <c r="H3560" s="155">
        <v>1.032</v>
      </c>
      <c r="I3560" s="156">
        <v>3.0859882153200799</v>
      </c>
      <c r="J3560" s="152" t="s">
        <v>1063</v>
      </c>
      <c r="K3560" s="156">
        <v>8.7268496072908097E-2</v>
      </c>
      <c r="L3560" s="156">
        <v>0.22332265268472401</v>
      </c>
      <c r="M3560" s="185">
        <v>0.55528494885533697</v>
      </c>
      <c r="N3560" s="156">
        <v>1.40485312899106</v>
      </c>
      <c r="O3560" s="156">
        <v>3.0859882153200799</v>
      </c>
      <c r="P3560" s="152" t="s">
        <v>1063</v>
      </c>
      <c r="Q3560" s="157">
        <v>0</v>
      </c>
      <c r="R3560" s="152"/>
      <c r="S3560" s="157">
        <v>0</v>
      </c>
      <c r="T3560" s="152"/>
      <c r="U3560" s="156">
        <v>3.22</v>
      </c>
      <c r="V3560" s="152" t="s">
        <v>157</v>
      </c>
      <c r="W3560" s="152" t="s">
        <v>95</v>
      </c>
      <c r="X3560" s="155">
        <v>0.62839944420000005</v>
      </c>
      <c r="Y3560" s="152" t="s">
        <v>159</v>
      </c>
      <c r="Z3560" s="154">
        <v>43437</v>
      </c>
      <c r="AA3560" s="153" t="s">
        <v>4326</v>
      </c>
      <c r="AB3560" s="152" t="s">
        <v>1058</v>
      </c>
      <c r="AC3560" s="152" t="s">
        <v>238</v>
      </c>
      <c r="AD3560" s="152" t="s">
        <v>165</v>
      </c>
    </row>
    <row r="3561" spans="1:30">
      <c r="A3561" s="189" t="s">
        <v>20788</v>
      </c>
      <c r="B3561" s="189" t="s">
        <v>20789</v>
      </c>
      <c r="C3561" s="154">
        <v>43830</v>
      </c>
      <c r="D3561" s="155">
        <v>1.0960000000000001</v>
      </c>
      <c r="E3561" s="155">
        <v>1.0960000000000001</v>
      </c>
      <c r="F3561" s="156">
        <v>7.3046018991977199E-2</v>
      </c>
      <c r="G3561" s="154">
        <v>43826</v>
      </c>
      <c r="H3561" s="155">
        <v>1.0952</v>
      </c>
      <c r="I3561" s="156">
        <v>3.07533151509453</v>
      </c>
      <c r="J3561" s="152" t="s">
        <v>20790</v>
      </c>
      <c r="K3561" s="156">
        <v>0.302004209755659</v>
      </c>
      <c r="L3561" s="156">
        <v>0.47671433810048502</v>
      </c>
      <c r="M3561" s="185">
        <v>0.48592646923994498</v>
      </c>
      <c r="N3561" s="156">
        <v>1.39698399481914</v>
      </c>
      <c r="O3561" s="156">
        <v>3.07533151509453</v>
      </c>
      <c r="P3561" s="152" t="s">
        <v>20790</v>
      </c>
      <c r="Q3561" s="156">
        <v>7.18826405867972</v>
      </c>
      <c r="R3561" s="152" t="s">
        <v>20791</v>
      </c>
      <c r="S3561" s="157">
        <v>0</v>
      </c>
      <c r="T3561" s="152"/>
      <c r="U3561" s="156">
        <v>9.6000000000000103</v>
      </c>
      <c r="V3561" s="152" t="s">
        <v>174</v>
      </c>
      <c r="W3561" s="152" t="s">
        <v>95</v>
      </c>
      <c r="X3561" s="155">
        <v>0.37735157819999998</v>
      </c>
      <c r="Y3561" s="152" t="s">
        <v>159</v>
      </c>
      <c r="Z3561" s="154">
        <v>42741</v>
      </c>
      <c r="AA3561" s="153" t="s">
        <v>4326</v>
      </c>
      <c r="AB3561" s="152" t="s">
        <v>584</v>
      </c>
      <c r="AC3561" s="152" t="s">
        <v>261</v>
      </c>
      <c r="AD3561" s="152" t="s">
        <v>229</v>
      </c>
    </row>
    <row r="3562" spans="1:30">
      <c r="A3562" s="189" t="s">
        <v>20792</v>
      </c>
      <c r="B3562" s="189" t="s">
        <v>20793</v>
      </c>
      <c r="C3562" s="154">
        <v>43830</v>
      </c>
      <c r="D3562" s="155">
        <v>1.3080000000000001</v>
      </c>
      <c r="E3562" s="155">
        <v>1.5529999999999999</v>
      </c>
      <c r="F3562" s="156">
        <v>7.6511094108650299E-2</v>
      </c>
      <c r="G3562" s="154">
        <v>43829</v>
      </c>
      <c r="H3562" s="155">
        <v>1.3069999999999999</v>
      </c>
      <c r="I3562" s="156">
        <v>3.0732860520094598</v>
      </c>
      <c r="J3562" s="152" t="s">
        <v>656</v>
      </c>
      <c r="K3562" s="156">
        <v>0.15313935681469801</v>
      </c>
      <c r="L3562" s="156">
        <v>1.0819165378670801</v>
      </c>
      <c r="M3562" s="185">
        <v>1.1600928074246</v>
      </c>
      <c r="N3562" s="156">
        <v>3.6450079239302702</v>
      </c>
      <c r="O3562" s="156">
        <v>3.0732860520094598</v>
      </c>
      <c r="P3562" s="152" t="s">
        <v>656</v>
      </c>
      <c r="Q3562" s="156">
        <v>7.5657894736842097</v>
      </c>
      <c r="R3562" s="152" t="s">
        <v>627</v>
      </c>
      <c r="S3562" s="156">
        <v>8.8074969749950505</v>
      </c>
      <c r="T3562" s="152" t="s">
        <v>20794</v>
      </c>
      <c r="U3562" s="156">
        <v>78.695428399999997</v>
      </c>
      <c r="V3562" s="152" t="s">
        <v>157</v>
      </c>
      <c r="W3562" s="152" t="s">
        <v>158</v>
      </c>
      <c r="X3562" s="155">
        <v>0.26779915570000001</v>
      </c>
      <c r="Y3562" s="152" t="s">
        <v>159</v>
      </c>
      <c r="Z3562" s="154">
        <v>39883</v>
      </c>
      <c r="AA3562" s="153" t="s">
        <v>4326</v>
      </c>
      <c r="AB3562" s="152" t="s">
        <v>20795</v>
      </c>
      <c r="AC3562" s="152" t="s">
        <v>182</v>
      </c>
      <c r="AD3562" s="152" t="s">
        <v>162</v>
      </c>
    </row>
    <row r="3563" spans="1:30">
      <c r="A3563" s="189" t="s">
        <v>2922</v>
      </c>
      <c r="B3563" s="189" t="s">
        <v>2923</v>
      </c>
      <c r="C3563" s="154">
        <v>43830</v>
      </c>
      <c r="D3563" s="155">
        <v>1.0569</v>
      </c>
      <c r="E3563" s="155">
        <v>1.0569</v>
      </c>
      <c r="F3563" s="156">
        <v>5.6802044873609202E-2</v>
      </c>
      <c r="G3563" s="154">
        <v>43829</v>
      </c>
      <c r="H3563" s="155">
        <v>1.0563</v>
      </c>
      <c r="I3563" s="156">
        <v>3.0719719133996399</v>
      </c>
      <c r="J3563" s="152" t="s">
        <v>20796</v>
      </c>
      <c r="K3563" s="156">
        <v>0.60923369823893003</v>
      </c>
      <c r="L3563" s="156">
        <v>0.351310292442085</v>
      </c>
      <c r="M3563" s="185">
        <v>0.13263855992419199</v>
      </c>
      <c r="N3563" s="156">
        <v>0.97449125824018201</v>
      </c>
      <c r="O3563" s="156">
        <v>3.0719719133996399</v>
      </c>
      <c r="P3563" s="152" t="s">
        <v>20796</v>
      </c>
      <c r="Q3563" s="157">
        <v>0</v>
      </c>
      <c r="R3563" s="152"/>
      <c r="S3563" s="157">
        <v>0</v>
      </c>
      <c r="T3563" s="152"/>
      <c r="U3563" s="156">
        <v>5.69</v>
      </c>
      <c r="V3563" s="152" t="s">
        <v>157</v>
      </c>
      <c r="W3563" s="152" t="s">
        <v>95</v>
      </c>
      <c r="X3563" s="155">
        <v>1.208717477</v>
      </c>
      <c r="Y3563" s="152" t="s">
        <v>159</v>
      </c>
      <c r="Z3563" s="154">
        <v>43315</v>
      </c>
      <c r="AA3563" s="153" t="s">
        <v>4326</v>
      </c>
      <c r="AB3563" s="152" t="s">
        <v>2924</v>
      </c>
      <c r="AC3563" s="152" t="s">
        <v>404</v>
      </c>
      <c r="AD3563" s="152" t="s">
        <v>532</v>
      </c>
    </row>
    <row r="3564" spans="1:30">
      <c r="A3564" s="189" t="s">
        <v>2998</v>
      </c>
      <c r="B3564" s="189" t="s">
        <v>2999</v>
      </c>
      <c r="C3564" s="154">
        <v>43830</v>
      </c>
      <c r="D3564" s="155">
        <v>1.0477000000000001</v>
      </c>
      <c r="E3564" s="155">
        <v>1.0477000000000001</v>
      </c>
      <c r="F3564" s="156">
        <v>2.86423524918815E-2</v>
      </c>
      <c r="G3564" s="154">
        <v>43829</v>
      </c>
      <c r="H3564" s="155">
        <v>1.0474000000000001</v>
      </c>
      <c r="I3564" s="156">
        <v>3.0693556320708399</v>
      </c>
      <c r="J3564" s="152" t="s">
        <v>20797</v>
      </c>
      <c r="K3564" s="156">
        <v>0.143376027528203</v>
      </c>
      <c r="L3564" s="156">
        <v>0.70165321030373695</v>
      </c>
      <c r="M3564" s="185">
        <v>0.86646770000963902</v>
      </c>
      <c r="N3564" s="156">
        <v>1.60993114149939</v>
      </c>
      <c r="O3564" s="156">
        <v>3.0693556320708399</v>
      </c>
      <c r="P3564" s="152" t="s">
        <v>20797</v>
      </c>
      <c r="Q3564" s="157">
        <v>0</v>
      </c>
      <c r="R3564" s="152"/>
      <c r="S3564" s="157">
        <v>0</v>
      </c>
      <c r="T3564" s="152"/>
      <c r="U3564" s="156">
        <v>4.7700000000000102</v>
      </c>
      <c r="V3564" s="152" t="s">
        <v>163</v>
      </c>
      <c r="W3564" s="152" t="s">
        <v>95</v>
      </c>
      <c r="X3564" s="155">
        <v>0.82647303009999995</v>
      </c>
      <c r="Y3564" s="152" t="s">
        <v>159</v>
      </c>
      <c r="Z3564" s="154">
        <v>43314</v>
      </c>
      <c r="AA3564" s="153" t="s">
        <v>4326</v>
      </c>
      <c r="AB3564" s="152" t="s">
        <v>3000</v>
      </c>
      <c r="AC3564" s="152" t="s">
        <v>171</v>
      </c>
      <c r="AD3564" s="152" t="s">
        <v>207</v>
      </c>
    </row>
    <row r="3565" spans="1:30">
      <c r="A3565" s="189" t="s">
        <v>20798</v>
      </c>
      <c r="B3565" s="189" t="s">
        <v>20799</v>
      </c>
      <c r="C3565" s="154">
        <v>43830</v>
      </c>
      <c r="D3565" s="155">
        <v>1.0396000000000001</v>
      </c>
      <c r="E3565" s="155">
        <v>1.1386000000000001</v>
      </c>
      <c r="F3565" s="156">
        <v>1.92418703097978E-2</v>
      </c>
      <c r="G3565" s="154">
        <v>43829</v>
      </c>
      <c r="H3565" s="155">
        <v>1.0394000000000001</v>
      </c>
      <c r="I3565" s="156">
        <v>3.0642880868890998</v>
      </c>
      <c r="J3565" s="152" t="s">
        <v>20800</v>
      </c>
      <c r="K3565" s="156">
        <v>0.125204661465872</v>
      </c>
      <c r="L3565" s="156">
        <v>0.66659120318098397</v>
      </c>
      <c r="M3565" s="185">
        <v>1.1944160292647299</v>
      </c>
      <c r="N3565" s="156">
        <v>2.0543440287580799</v>
      </c>
      <c r="O3565" s="156">
        <v>3.0642880868890998</v>
      </c>
      <c r="P3565" s="152" t="s">
        <v>20800</v>
      </c>
      <c r="Q3565" s="156">
        <v>9.6586536132982292</v>
      </c>
      <c r="R3565" s="152" t="s">
        <v>20801</v>
      </c>
      <c r="S3565" s="156">
        <v>14.2719383908046</v>
      </c>
      <c r="T3565" s="152" t="s">
        <v>20802</v>
      </c>
      <c r="U3565" s="156">
        <v>14.32907436</v>
      </c>
      <c r="V3565" s="152" t="s">
        <v>157</v>
      </c>
      <c r="W3565" s="152" t="s">
        <v>158</v>
      </c>
      <c r="X3565" s="155">
        <v>3.4855378999999998E-3</v>
      </c>
      <c r="Y3565" s="152" t="s">
        <v>159</v>
      </c>
      <c r="Z3565" s="154">
        <v>42731</v>
      </c>
      <c r="AA3565" s="153" t="s">
        <v>4326</v>
      </c>
      <c r="AB3565" s="152" t="s">
        <v>891</v>
      </c>
      <c r="AC3565" s="152" t="s">
        <v>271</v>
      </c>
      <c r="AD3565" s="152" t="s">
        <v>272</v>
      </c>
    </row>
    <row r="3566" spans="1:30">
      <c r="A3566" s="189" t="s">
        <v>2974</v>
      </c>
      <c r="B3566" s="189" t="s">
        <v>2975</v>
      </c>
      <c r="C3566" s="154">
        <v>43830</v>
      </c>
      <c r="D3566" s="155">
        <v>1.077</v>
      </c>
      <c r="E3566" s="155">
        <v>1.087</v>
      </c>
      <c r="F3566" s="156">
        <v>9.2936802973966295E-2</v>
      </c>
      <c r="G3566" s="154">
        <v>43829</v>
      </c>
      <c r="H3566" s="155">
        <v>1.0760000000000001</v>
      </c>
      <c r="I3566" s="156">
        <v>3.0622009569377999</v>
      </c>
      <c r="J3566" s="152" t="s">
        <v>20803</v>
      </c>
      <c r="K3566" s="156">
        <v>9.2936802973966295E-2</v>
      </c>
      <c r="L3566" s="156">
        <v>0.56022408963584702</v>
      </c>
      <c r="M3566" s="185">
        <v>1.12676056338029</v>
      </c>
      <c r="N3566" s="156">
        <v>2.0853080568720301</v>
      </c>
      <c r="O3566" s="156">
        <v>3.0622009569377999</v>
      </c>
      <c r="P3566" s="152" t="s">
        <v>20803</v>
      </c>
      <c r="Q3566" s="156">
        <v>7.16417910447763</v>
      </c>
      <c r="R3566" s="152" t="s">
        <v>20804</v>
      </c>
      <c r="S3566" s="156">
        <v>8.8978766430738094</v>
      </c>
      <c r="T3566" s="152" t="s">
        <v>20805</v>
      </c>
      <c r="U3566" s="156">
        <v>8.8216955000000006</v>
      </c>
      <c r="V3566" s="152" t="s">
        <v>227</v>
      </c>
      <c r="W3566" s="152" t="s">
        <v>158</v>
      </c>
      <c r="X3566" s="155">
        <v>1.0664656338</v>
      </c>
      <c r="Y3566" s="152" t="s">
        <v>159</v>
      </c>
      <c r="Z3566" s="154">
        <v>42529</v>
      </c>
      <c r="AA3566" s="153" t="s">
        <v>4326</v>
      </c>
      <c r="AB3566" s="152" t="s">
        <v>2976</v>
      </c>
      <c r="AC3566" s="152" t="s">
        <v>215</v>
      </c>
      <c r="AD3566" s="152" t="s">
        <v>177</v>
      </c>
    </row>
    <row r="3567" spans="1:30">
      <c r="A3567" s="189" t="s">
        <v>1069</v>
      </c>
      <c r="B3567" s="189" t="s">
        <v>1070</v>
      </c>
      <c r="C3567" s="154">
        <v>43830</v>
      </c>
      <c r="D3567" s="155">
        <v>1.0156000000000001</v>
      </c>
      <c r="E3567" s="155">
        <v>1.0316000000000001</v>
      </c>
      <c r="F3567" s="156">
        <v>9.8473658296482497E-3</v>
      </c>
      <c r="G3567" s="154">
        <v>43829</v>
      </c>
      <c r="H3567" s="155">
        <v>1.0155000000000001</v>
      </c>
      <c r="I3567" s="156">
        <v>3.0612335231245602</v>
      </c>
      <c r="J3567" s="152" t="s">
        <v>1066</v>
      </c>
      <c r="K3567" s="156">
        <v>0.118296529968482</v>
      </c>
      <c r="L3567" s="156">
        <v>0.354704337819153</v>
      </c>
      <c r="M3567" s="185">
        <v>0.77874745277303203</v>
      </c>
      <c r="N3567" s="156">
        <v>1.3263498149448101</v>
      </c>
      <c r="O3567" s="156">
        <v>3.0612335231245602</v>
      </c>
      <c r="P3567" s="152" t="s">
        <v>1066</v>
      </c>
      <c r="Q3567" s="157">
        <v>0</v>
      </c>
      <c r="R3567" s="152"/>
      <c r="S3567" s="157">
        <v>0</v>
      </c>
      <c r="T3567" s="152"/>
      <c r="U3567" s="156">
        <v>3.1746008800000101</v>
      </c>
      <c r="V3567" s="152" t="s">
        <v>157</v>
      </c>
      <c r="W3567" s="152" t="s">
        <v>95</v>
      </c>
      <c r="X3567" s="155">
        <v>11.5768285231</v>
      </c>
      <c r="Y3567" s="152" t="s">
        <v>159</v>
      </c>
      <c r="Z3567" s="154">
        <v>43441</v>
      </c>
      <c r="AA3567" s="153" t="s">
        <v>4326</v>
      </c>
      <c r="AB3567" s="152" t="s">
        <v>6486</v>
      </c>
      <c r="AC3567" s="152" t="s">
        <v>269</v>
      </c>
      <c r="AD3567" s="152" t="s">
        <v>185</v>
      </c>
    </row>
    <row r="3568" spans="1:30">
      <c r="A3568" s="189" t="s">
        <v>20806</v>
      </c>
      <c r="B3568" s="189" t="s">
        <v>20807</v>
      </c>
      <c r="C3568" s="154">
        <v>43830</v>
      </c>
      <c r="D3568" s="155">
        <v>1.0404</v>
      </c>
      <c r="E3568" s="155">
        <v>1.1233</v>
      </c>
      <c r="F3568" s="156">
        <v>2.8843380444173599E-2</v>
      </c>
      <c r="G3568" s="154">
        <v>43829</v>
      </c>
      <c r="H3568" s="155">
        <v>1.0401</v>
      </c>
      <c r="I3568" s="156">
        <v>3.0577808309564798</v>
      </c>
      <c r="J3568" s="152" t="s">
        <v>20808</v>
      </c>
      <c r="K3568" s="156">
        <v>0.18295618680789699</v>
      </c>
      <c r="L3568" s="156">
        <v>0.63842135809634104</v>
      </c>
      <c r="M3568" s="185">
        <v>0.99009528410254299</v>
      </c>
      <c r="N3568" s="156">
        <v>1.83027910510173</v>
      </c>
      <c r="O3568" s="156">
        <v>3.0577808309564798</v>
      </c>
      <c r="P3568" s="152" t="s">
        <v>20808</v>
      </c>
      <c r="Q3568" s="156">
        <v>9.7255960531369201</v>
      </c>
      <c r="R3568" s="152" t="s">
        <v>20809</v>
      </c>
      <c r="S3568" s="157">
        <v>0</v>
      </c>
      <c r="T3568" s="152"/>
      <c r="U3568" s="156">
        <v>12.802769</v>
      </c>
      <c r="V3568" s="152" t="s">
        <v>157</v>
      </c>
      <c r="W3568" s="152" t="s">
        <v>95</v>
      </c>
      <c r="X3568" s="155">
        <v>5.8207500000000004E-4</v>
      </c>
      <c r="Y3568" s="152" t="s">
        <v>159</v>
      </c>
      <c r="Z3568" s="154">
        <v>42783</v>
      </c>
      <c r="AA3568" s="153" t="s">
        <v>4326</v>
      </c>
      <c r="AB3568" s="152" t="s">
        <v>2293</v>
      </c>
      <c r="AC3568" s="152" t="s">
        <v>211</v>
      </c>
      <c r="AD3568" s="152" t="s">
        <v>207</v>
      </c>
    </row>
    <row r="3569" spans="1:30">
      <c r="A3569" s="189" t="s">
        <v>2970</v>
      </c>
      <c r="B3569" s="189" t="s">
        <v>2971</v>
      </c>
      <c r="C3569" s="154">
        <v>43830</v>
      </c>
      <c r="D3569" s="155">
        <v>1.0726</v>
      </c>
      <c r="E3569" s="155">
        <v>1.1167</v>
      </c>
      <c r="F3569" s="156">
        <v>2.7977245173915501E-2</v>
      </c>
      <c r="G3569" s="154">
        <v>43829</v>
      </c>
      <c r="H3569" s="155">
        <v>1.0723</v>
      </c>
      <c r="I3569" s="156">
        <v>3.0553420445811001</v>
      </c>
      <c r="J3569" s="152" t="s">
        <v>20810</v>
      </c>
      <c r="K3569" s="156">
        <v>0.14004294650360599</v>
      </c>
      <c r="L3569" s="156">
        <v>0.51541561240745404</v>
      </c>
      <c r="M3569" s="185">
        <v>0.71361502347418404</v>
      </c>
      <c r="N3569" s="156">
        <v>1.59121045652585</v>
      </c>
      <c r="O3569" s="156">
        <v>3.0553420445811001</v>
      </c>
      <c r="P3569" s="152" t="s">
        <v>20810</v>
      </c>
      <c r="Q3569" s="156">
        <v>7.0245459988026298</v>
      </c>
      <c r="R3569" s="152" t="s">
        <v>20811</v>
      </c>
      <c r="S3569" s="156">
        <v>10.810933934585499</v>
      </c>
      <c r="T3569" s="152" t="s">
        <v>20812</v>
      </c>
      <c r="U3569" s="156">
        <v>12.077261119999999</v>
      </c>
      <c r="V3569" s="152" t="s">
        <v>163</v>
      </c>
      <c r="W3569" s="152" t="s">
        <v>189</v>
      </c>
      <c r="X3569" s="155">
        <v>0.53221565390000003</v>
      </c>
      <c r="Y3569" s="152" t="s">
        <v>159</v>
      </c>
      <c r="Z3569" s="154">
        <v>42521</v>
      </c>
      <c r="AA3569" s="153" t="s">
        <v>4326</v>
      </c>
      <c r="AB3569" s="152" t="s">
        <v>1974</v>
      </c>
      <c r="AC3569" s="152" t="s">
        <v>219</v>
      </c>
      <c r="AD3569" s="152" t="s">
        <v>170</v>
      </c>
    </row>
    <row r="3570" spans="1:30">
      <c r="A3570" s="189" t="s">
        <v>20813</v>
      </c>
      <c r="B3570" s="189" t="s">
        <v>20814</v>
      </c>
      <c r="C3570" s="154">
        <v>43830</v>
      </c>
      <c r="D3570" s="155">
        <v>1.8445</v>
      </c>
      <c r="E3570" s="155">
        <v>1.8445</v>
      </c>
      <c r="F3570" s="156">
        <v>1.08442227403358E-2</v>
      </c>
      <c r="G3570" s="154">
        <v>43829</v>
      </c>
      <c r="H3570" s="155">
        <v>1.8443000000000001</v>
      </c>
      <c r="I3570" s="156">
        <v>3.0524170579029799</v>
      </c>
      <c r="J3570" s="152" t="s">
        <v>20815</v>
      </c>
      <c r="K3570" s="156">
        <v>9.7682748141320802E-2</v>
      </c>
      <c r="L3570" s="156">
        <v>0.46296296296296402</v>
      </c>
      <c r="M3570" s="185">
        <v>0.77040296156271204</v>
      </c>
      <c r="N3570" s="156">
        <v>1.61190945811022</v>
      </c>
      <c r="O3570" s="156">
        <v>3.0524170579029799</v>
      </c>
      <c r="P3570" s="152" t="s">
        <v>20815</v>
      </c>
      <c r="Q3570" s="157">
        <v>0</v>
      </c>
      <c r="R3570" s="152"/>
      <c r="S3570" s="157">
        <v>0</v>
      </c>
      <c r="T3570" s="152"/>
      <c r="U3570" s="156">
        <v>5.35087582345193</v>
      </c>
      <c r="V3570" s="152" t="s">
        <v>157</v>
      </c>
      <c r="W3570" s="152" t="s">
        <v>95</v>
      </c>
      <c r="X3570" s="155">
        <v>2.1469999999999999E-6</v>
      </c>
      <c r="Y3570" s="152" t="s">
        <v>159</v>
      </c>
      <c r="Z3570" s="154">
        <v>43364</v>
      </c>
      <c r="AA3570" s="153" t="s">
        <v>4326</v>
      </c>
      <c r="AB3570" s="152" t="s">
        <v>2891</v>
      </c>
      <c r="AC3570" s="152" t="s">
        <v>526</v>
      </c>
      <c r="AD3570" s="152" t="s">
        <v>177</v>
      </c>
    </row>
    <row r="3571" spans="1:30">
      <c r="A3571" s="189" t="s">
        <v>20816</v>
      </c>
      <c r="B3571" s="189" t="s">
        <v>20817</v>
      </c>
      <c r="C3571" s="154">
        <v>43830</v>
      </c>
      <c r="D3571" s="155">
        <v>1.0840000000000001</v>
      </c>
      <c r="E3571" s="155">
        <v>1.226</v>
      </c>
      <c r="F3571" s="156">
        <v>0</v>
      </c>
      <c r="G3571" s="154">
        <v>43829</v>
      </c>
      <c r="H3571" s="155">
        <v>1.0840000000000001</v>
      </c>
      <c r="I3571" s="156">
        <v>3.04182509505705</v>
      </c>
      <c r="J3571" s="152" t="s">
        <v>20818</v>
      </c>
      <c r="K3571" s="156">
        <v>9.2336103416444701E-2</v>
      </c>
      <c r="L3571" s="156">
        <v>0.37037037037037002</v>
      </c>
      <c r="M3571" s="185">
        <v>0.93109869646182397</v>
      </c>
      <c r="N3571" s="156">
        <v>2.07156308851224</v>
      </c>
      <c r="O3571" s="156">
        <v>3.04182509505705</v>
      </c>
      <c r="P3571" s="152" t="s">
        <v>20818</v>
      </c>
      <c r="Q3571" s="156">
        <v>7.1922959536894204</v>
      </c>
      <c r="R3571" s="152" t="s">
        <v>20819</v>
      </c>
      <c r="S3571" s="156">
        <v>9.5499642493785792</v>
      </c>
      <c r="T3571" s="152" t="s">
        <v>20820</v>
      </c>
      <c r="U3571" s="156">
        <v>24.0224996</v>
      </c>
      <c r="V3571" s="152" t="s">
        <v>157</v>
      </c>
      <c r="W3571" s="152" t="s">
        <v>166</v>
      </c>
      <c r="X3571" s="155">
        <v>9.9049670899999998E-2</v>
      </c>
      <c r="Y3571" s="152" t="s">
        <v>159</v>
      </c>
      <c r="Z3571" s="154">
        <v>42023</v>
      </c>
      <c r="AA3571" s="153" t="s">
        <v>4326</v>
      </c>
      <c r="AB3571" s="152" t="s">
        <v>1142</v>
      </c>
      <c r="AC3571" s="152" t="s">
        <v>266</v>
      </c>
      <c r="AD3571" s="152" t="s">
        <v>247</v>
      </c>
    </row>
    <row r="3572" spans="1:30">
      <c r="A3572" s="189" t="s">
        <v>2897</v>
      </c>
      <c r="B3572" s="189" t="s">
        <v>2898</v>
      </c>
      <c r="C3572" s="154">
        <v>43830</v>
      </c>
      <c r="D3572" s="155">
        <v>1.2534000000000001</v>
      </c>
      <c r="E3572" s="155">
        <v>1.2944</v>
      </c>
      <c r="F3572" s="156">
        <v>2.3940627244433799E-2</v>
      </c>
      <c r="G3572" s="154">
        <v>43829</v>
      </c>
      <c r="H3572" s="155">
        <v>1.2531000000000001</v>
      </c>
      <c r="I3572" s="156">
        <v>3.0417625780993101</v>
      </c>
      <c r="J3572" s="152" t="s">
        <v>20821</v>
      </c>
      <c r="K3572" s="156">
        <v>0.13581529120396299</v>
      </c>
      <c r="L3572" s="156">
        <v>0.27200000000000002</v>
      </c>
      <c r="M3572" s="185">
        <v>0.81235421861175905</v>
      </c>
      <c r="N3572" s="156">
        <v>2.1266194084575898</v>
      </c>
      <c r="O3572" s="156">
        <v>3.0417625780993101</v>
      </c>
      <c r="P3572" s="152" t="s">
        <v>20821</v>
      </c>
      <c r="Q3572" s="156">
        <v>10.6266548984996</v>
      </c>
      <c r="R3572" s="152" t="s">
        <v>20822</v>
      </c>
      <c r="S3572" s="156">
        <v>10.724381625441699</v>
      </c>
      <c r="T3572" s="152" t="s">
        <v>20823</v>
      </c>
      <c r="U3572" s="156">
        <v>29.867656820000001</v>
      </c>
      <c r="V3572" s="152" t="s">
        <v>163</v>
      </c>
      <c r="W3572" s="152" t="s">
        <v>158</v>
      </c>
      <c r="X3572" s="155">
        <v>0.94354878389999997</v>
      </c>
      <c r="Y3572" s="152" t="s">
        <v>159</v>
      </c>
      <c r="Z3572" s="154">
        <v>41227</v>
      </c>
      <c r="AA3572" s="153" t="s">
        <v>4326</v>
      </c>
      <c r="AB3572" s="152" t="s">
        <v>4903</v>
      </c>
      <c r="AC3572" s="152" t="s">
        <v>219</v>
      </c>
      <c r="AD3572" s="152" t="s">
        <v>173</v>
      </c>
    </row>
    <row r="3573" spans="1:30">
      <c r="A3573" s="189" t="s">
        <v>4151</v>
      </c>
      <c r="B3573" s="189" t="s">
        <v>4152</v>
      </c>
      <c r="C3573" s="154">
        <v>43830</v>
      </c>
      <c r="D3573" s="155">
        <v>1.0648</v>
      </c>
      <c r="E3573" s="155">
        <v>1.0648</v>
      </c>
      <c r="F3573" s="156">
        <v>2.8182245185529999E-2</v>
      </c>
      <c r="G3573" s="154">
        <v>43829</v>
      </c>
      <c r="H3573" s="155">
        <v>1.0645</v>
      </c>
      <c r="I3573" s="156">
        <v>3.0385136442810001</v>
      </c>
      <c r="J3573" s="152" t="s">
        <v>7002</v>
      </c>
      <c r="K3573" s="156">
        <v>0.14107025298599199</v>
      </c>
      <c r="L3573" s="156">
        <v>0.37707390648567202</v>
      </c>
      <c r="M3573" s="185">
        <v>1.0438413361169001</v>
      </c>
      <c r="N3573" s="156">
        <v>2.28626320845341</v>
      </c>
      <c r="O3573" s="156">
        <v>3.0385136442810001</v>
      </c>
      <c r="P3573" s="152" t="s">
        <v>7002</v>
      </c>
      <c r="Q3573" s="156">
        <v>3.8322769380789699</v>
      </c>
      <c r="R3573" s="152" t="s">
        <v>7003</v>
      </c>
      <c r="S3573" s="157">
        <v>0</v>
      </c>
      <c r="T3573" s="152"/>
      <c r="U3573" s="156">
        <v>6.48</v>
      </c>
      <c r="V3573" s="152" t="s">
        <v>157</v>
      </c>
      <c r="W3573" s="152" t="s">
        <v>95</v>
      </c>
      <c r="X3573" s="155">
        <v>2.0630237163</v>
      </c>
      <c r="Y3573" s="152" t="s">
        <v>159</v>
      </c>
      <c r="Z3573" s="154">
        <v>42839</v>
      </c>
      <c r="AA3573" s="153" t="s">
        <v>4326</v>
      </c>
      <c r="AB3573" s="152" t="s">
        <v>1077</v>
      </c>
      <c r="AC3573" s="152" t="s">
        <v>553</v>
      </c>
      <c r="AD3573" s="152" t="s">
        <v>173</v>
      </c>
    </row>
    <row r="3574" spans="1:30">
      <c r="A3574" s="189" t="s">
        <v>20824</v>
      </c>
      <c r="B3574" s="189" t="s">
        <v>20825</v>
      </c>
      <c r="C3574" s="154">
        <v>43830</v>
      </c>
      <c r="D3574" s="155">
        <v>1.0253000000000001</v>
      </c>
      <c r="E3574" s="155">
        <v>1.1055999999999999</v>
      </c>
      <c r="F3574" s="156">
        <v>4.8790007806425902E-2</v>
      </c>
      <c r="G3574" s="154">
        <v>43829</v>
      </c>
      <c r="H3574" s="155">
        <v>1.0247999999999999</v>
      </c>
      <c r="I3574" s="156">
        <v>3.03717411964884</v>
      </c>
      <c r="J3574" s="152" t="s">
        <v>20826</v>
      </c>
      <c r="K3574" s="156">
        <v>0.18565565761187899</v>
      </c>
      <c r="L3574" s="156">
        <v>0.55904276186741197</v>
      </c>
      <c r="M3574" s="185">
        <v>0.79627563299556703</v>
      </c>
      <c r="N3574" s="156">
        <v>1.5248753083306399</v>
      </c>
      <c r="O3574" s="156">
        <v>3.03717411964884</v>
      </c>
      <c r="P3574" s="152" t="s">
        <v>20826</v>
      </c>
      <c r="Q3574" s="156">
        <v>8.0073055660726808</v>
      </c>
      <c r="R3574" s="152" t="s">
        <v>20827</v>
      </c>
      <c r="S3574" s="156">
        <v>10.711936972358099</v>
      </c>
      <c r="T3574" s="152" t="s">
        <v>20828</v>
      </c>
      <c r="U3574" s="156">
        <v>10.944432040000001</v>
      </c>
      <c r="V3574" s="152" t="s">
        <v>157</v>
      </c>
      <c r="W3574" s="152" t="s">
        <v>158</v>
      </c>
      <c r="X3574" s="155">
        <v>1.006847E-4</v>
      </c>
      <c r="Y3574" s="152" t="s">
        <v>159</v>
      </c>
      <c r="Z3574" s="154">
        <v>42699</v>
      </c>
      <c r="AA3574" s="153" t="s">
        <v>4326</v>
      </c>
      <c r="AB3574" s="152" t="s">
        <v>252</v>
      </c>
      <c r="AC3574" s="152" t="s">
        <v>205</v>
      </c>
      <c r="AD3574" s="152" t="s">
        <v>226</v>
      </c>
    </row>
    <row r="3575" spans="1:30">
      <c r="A3575" s="189" t="s">
        <v>2953</v>
      </c>
      <c r="B3575" s="189" t="s">
        <v>2954</v>
      </c>
      <c r="C3575" s="154">
        <v>43830</v>
      </c>
      <c r="D3575" s="155">
        <v>1.0790999999999999</v>
      </c>
      <c r="E3575" s="155">
        <v>1.1282000000000001</v>
      </c>
      <c r="F3575" s="156">
        <v>1.85373992028793E-2</v>
      </c>
      <c r="G3575" s="154">
        <v>43829</v>
      </c>
      <c r="H3575" s="155">
        <v>1.0789</v>
      </c>
      <c r="I3575" s="156">
        <v>3.0364068115611</v>
      </c>
      <c r="J3575" s="152" t="s">
        <v>20829</v>
      </c>
      <c r="K3575" s="156">
        <v>0.111327581408278</v>
      </c>
      <c r="L3575" s="156">
        <v>0.40007443245253499</v>
      </c>
      <c r="M3575" s="185">
        <v>0.80338986805038803</v>
      </c>
      <c r="N3575" s="156">
        <v>2.1005098436445699</v>
      </c>
      <c r="O3575" s="156">
        <v>3.0364068115611</v>
      </c>
      <c r="P3575" s="152" t="s">
        <v>20829</v>
      </c>
      <c r="Q3575" s="156">
        <v>12.909894694244599</v>
      </c>
      <c r="R3575" s="152" t="s">
        <v>20830</v>
      </c>
      <c r="S3575" s="157">
        <v>0</v>
      </c>
      <c r="T3575" s="152"/>
      <c r="U3575" s="156">
        <v>13.00022261</v>
      </c>
      <c r="V3575" s="152" t="s">
        <v>157</v>
      </c>
      <c r="W3575" s="152" t="s">
        <v>95</v>
      </c>
      <c r="X3575" s="155">
        <v>1.6091748697999999</v>
      </c>
      <c r="Y3575" s="152" t="s">
        <v>159</v>
      </c>
      <c r="Z3575" s="154">
        <v>43096</v>
      </c>
      <c r="AA3575" s="153" t="s">
        <v>4326</v>
      </c>
      <c r="AB3575" s="152" t="s">
        <v>1787</v>
      </c>
      <c r="AC3575" s="152" t="s">
        <v>202</v>
      </c>
      <c r="AD3575" s="152" t="s">
        <v>183</v>
      </c>
    </row>
    <row r="3576" spans="1:30">
      <c r="A3576" s="189" t="s">
        <v>2943</v>
      </c>
      <c r="B3576" s="189" t="s">
        <v>2944</v>
      </c>
      <c r="C3576" s="154">
        <v>43830</v>
      </c>
      <c r="D3576" s="155">
        <v>1.0370999999999999</v>
      </c>
      <c r="E3576" s="155">
        <v>1.1039000000000001</v>
      </c>
      <c r="F3576" s="156">
        <v>1.9288263091891699E-2</v>
      </c>
      <c r="G3576" s="154">
        <v>43829</v>
      </c>
      <c r="H3576" s="155">
        <v>1.0368999999999999</v>
      </c>
      <c r="I3576" s="156">
        <v>3.0300328540135699</v>
      </c>
      <c r="J3576" s="152" t="s">
        <v>20831</v>
      </c>
      <c r="K3576" s="156">
        <v>0.12550685460511701</v>
      </c>
      <c r="L3576" s="156">
        <v>0.35804141668277301</v>
      </c>
      <c r="M3576" s="185">
        <v>0.79699783346298902</v>
      </c>
      <c r="N3576" s="156">
        <v>1.5570222002056799</v>
      </c>
      <c r="O3576" s="156">
        <v>3.0300328540135699</v>
      </c>
      <c r="P3576" s="152" t="s">
        <v>20831</v>
      </c>
      <c r="Q3576" s="156">
        <v>7.3054701426802398</v>
      </c>
      <c r="R3576" s="152" t="s">
        <v>20832</v>
      </c>
      <c r="S3576" s="156">
        <v>10.9960951302605</v>
      </c>
      <c r="T3576" s="152" t="s">
        <v>20833</v>
      </c>
      <c r="U3576" s="156">
        <v>10.774102940000001</v>
      </c>
      <c r="V3576" s="152" t="s">
        <v>163</v>
      </c>
      <c r="W3576" s="152" t="s">
        <v>166</v>
      </c>
      <c r="X3576" s="155">
        <v>61.676046780500002</v>
      </c>
      <c r="Y3576" s="152" t="s">
        <v>159</v>
      </c>
      <c r="Z3576" s="154">
        <v>42676</v>
      </c>
      <c r="AA3576" s="153" t="s">
        <v>4326</v>
      </c>
      <c r="AB3576" s="152" t="s">
        <v>1068</v>
      </c>
      <c r="AC3576" s="152" t="s">
        <v>245</v>
      </c>
      <c r="AD3576" s="152" t="s">
        <v>183</v>
      </c>
    </row>
    <row r="3577" spans="1:30">
      <c r="A3577" s="189" t="s">
        <v>2005</v>
      </c>
      <c r="B3577" s="189" t="s">
        <v>2006</v>
      </c>
      <c r="C3577" s="154">
        <v>43830</v>
      </c>
      <c r="D3577" s="155">
        <v>0.99609999999999999</v>
      </c>
      <c r="E3577" s="155">
        <v>1.0832999999999999</v>
      </c>
      <c r="F3577" s="156">
        <v>1.00401606425632E-2</v>
      </c>
      <c r="G3577" s="154">
        <v>43829</v>
      </c>
      <c r="H3577" s="155">
        <v>0.996</v>
      </c>
      <c r="I3577" s="156">
        <v>3.0299881293002202</v>
      </c>
      <c r="J3577" s="152" t="s">
        <v>20834</v>
      </c>
      <c r="K3577" s="156">
        <v>-9.0270812437330095E-2</v>
      </c>
      <c r="L3577" s="156">
        <v>-0.92500497314503405</v>
      </c>
      <c r="M3577" s="185">
        <v>-0.47086488787658398</v>
      </c>
      <c r="N3577" s="156">
        <v>0.91385585226467503</v>
      </c>
      <c r="O3577" s="156">
        <v>3.0299881293002202</v>
      </c>
      <c r="P3577" s="152" t="s">
        <v>20834</v>
      </c>
      <c r="Q3577" s="156">
        <v>10.6339060136581</v>
      </c>
      <c r="R3577" s="152" t="s">
        <v>20835</v>
      </c>
      <c r="S3577" s="156">
        <v>10.939212172935401</v>
      </c>
      <c r="T3577" s="152" t="s">
        <v>20836</v>
      </c>
      <c r="U3577" s="156">
        <v>8.5429251899999894</v>
      </c>
      <c r="V3577" s="152" t="s">
        <v>163</v>
      </c>
      <c r="W3577" s="152" t="s">
        <v>158</v>
      </c>
      <c r="X3577" s="155">
        <v>15.203607916699999</v>
      </c>
      <c r="Y3577" s="152" t="s">
        <v>159</v>
      </c>
      <c r="Z3577" s="154">
        <v>42586</v>
      </c>
      <c r="AA3577" s="153" t="s">
        <v>4326</v>
      </c>
      <c r="AB3577" s="152" t="s">
        <v>1892</v>
      </c>
      <c r="AC3577" s="152" t="s">
        <v>187</v>
      </c>
      <c r="AD3577" s="152" t="s">
        <v>177</v>
      </c>
    </row>
    <row r="3578" spans="1:30">
      <c r="A3578" s="189" t="s">
        <v>20837</v>
      </c>
      <c r="B3578" s="189" t="s">
        <v>20838</v>
      </c>
      <c r="C3578" s="154">
        <v>43830</v>
      </c>
      <c r="D3578" s="155">
        <v>1.0923</v>
      </c>
      <c r="E3578" s="155">
        <v>1.0923</v>
      </c>
      <c r="F3578" s="156">
        <v>-3.6606570879468801E-2</v>
      </c>
      <c r="G3578" s="154">
        <v>43829</v>
      </c>
      <c r="H3578" s="155">
        <v>1.0927</v>
      </c>
      <c r="I3578" s="156">
        <v>3.0277306168647402</v>
      </c>
      <c r="J3578" s="152" t="s">
        <v>20839</v>
      </c>
      <c r="K3578" s="156">
        <v>1.09208699676076</v>
      </c>
      <c r="L3578" s="156">
        <v>1.8651496782616801</v>
      </c>
      <c r="M3578" s="185">
        <v>1.83665858661198</v>
      </c>
      <c r="N3578" s="156">
        <v>2.1318373071528902</v>
      </c>
      <c r="O3578" s="156">
        <v>3.0277306168647402</v>
      </c>
      <c r="P3578" s="152" t="s">
        <v>20839</v>
      </c>
      <c r="Q3578" s="156">
        <v>-1.7980760586172799</v>
      </c>
      <c r="R3578" s="152" t="s">
        <v>20840</v>
      </c>
      <c r="S3578" s="156">
        <v>4.5963803504740097</v>
      </c>
      <c r="T3578" s="152" t="s">
        <v>20841</v>
      </c>
      <c r="U3578" s="156">
        <v>9.23</v>
      </c>
      <c r="V3578" s="152" t="s">
        <v>163</v>
      </c>
      <c r="W3578" s="152" t="s">
        <v>158</v>
      </c>
      <c r="X3578" s="155">
        <v>0.26908156890000001</v>
      </c>
      <c r="Y3578" s="152" t="s">
        <v>159</v>
      </c>
      <c r="Z3578" s="154">
        <v>42171</v>
      </c>
      <c r="AA3578" s="153" t="s">
        <v>4326</v>
      </c>
      <c r="AB3578" s="152" t="s">
        <v>613</v>
      </c>
      <c r="AC3578" s="152" t="s">
        <v>246</v>
      </c>
      <c r="AD3578" s="152" t="s">
        <v>183</v>
      </c>
    </row>
    <row r="3579" spans="1:30">
      <c r="A3579" s="189" t="s">
        <v>3001</v>
      </c>
      <c r="B3579" s="189" t="s">
        <v>3002</v>
      </c>
      <c r="C3579" s="154">
        <v>43830</v>
      </c>
      <c r="D3579" s="155">
        <v>1.179</v>
      </c>
      <c r="E3579" s="155">
        <v>1.427</v>
      </c>
      <c r="F3579" s="156">
        <v>8.48896434635001E-2</v>
      </c>
      <c r="G3579" s="154">
        <v>43829</v>
      </c>
      <c r="H3579" s="155">
        <v>1.1779999999999999</v>
      </c>
      <c r="I3579" s="156">
        <v>3.02755995046016</v>
      </c>
      <c r="J3579" s="152" t="s">
        <v>20842</v>
      </c>
      <c r="K3579" s="156">
        <v>0.33462143229144797</v>
      </c>
      <c r="L3579" s="156">
        <v>0.66575879675445004</v>
      </c>
      <c r="M3579" s="185">
        <v>-0.19708981324751099</v>
      </c>
      <c r="N3579" s="156">
        <v>0.98821790868542303</v>
      </c>
      <c r="O3579" s="156">
        <v>3.02755995046016</v>
      </c>
      <c r="P3579" s="152" t="s">
        <v>20842</v>
      </c>
      <c r="Q3579" s="156">
        <v>9.5862064073226492</v>
      </c>
      <c r="R3579" s="152" t="s">
        <v>20843</v>
      </c>
      <c r="S3579" s="156">
        <v>11.8035148638132</v>
      </c>
      <c r="T3579" s="152" t="s">
        <v>20844</v>
      </c>
      <c r="U3579" s="156">
        <v>43.667516599999999</v>
      </c>
      <c r="V3579" s="152" t="s">
        <v>157</v>
      </c>
      <c r="W3579" s="152" t="s">
        <v>166</v>
      </c>
      <c r="X3579" s="155">
        <v>12.559581902</v>
      </c>
      <c r="Y3579" s="152" t="s">
        <v>159</v>
      </c>
      <c r="Z3579" s="154">
        <v>41844</v>
      </c>
      <c r="AA3579" s="153" t="s">
        <v>4326</v>
      </c>
      <c r="AB3579" s="152" t="s">
        <v>3003</v>
      </c>
      <c r="AC3579" s="152" t="s">
        <v>224</v>
      </c>
      <c r="AD3579" s="152" t="s">
        <v>181</v>
      </c>
    </row>
    <row r="3580" spans="1:30">
      <c r="A3580" s="189" t="s">
        <v>20845</v>
      </c>
      <c r="B3580" s="189" t="s">
        <v>20846</v>
      </c>
      <c r="C3580" s="154">
        <v>43830</v>
      </c>
      <c r="D3580" s="155">
        <v>1.0581</v>
      </c>
      <c r="E3580" s="155">
        <v>1.0581</v>
      </c>
      <c r="F3580" s="156">
        <v>9.4517958412087908E-3</v>
      </c>
      <c r="G3580" s="154">
        <v>43829</v>
      </c>
      <c r="H3580" s="155">
        <v>1.0580000000000001</v>
      </c>
      <c r="I3580" s="156">
        <v>3.01820660110993</v>
      </c>
      <c r="J3580" s="152" t="s">
        <v>20847</v>
      </c>
      <c r="K3580" s="156">
        <v>0.113539596934439</v>
      </c>
      <c r="L3580" s="156">
        <v>0.38899430740037899</v>
      </c>
      <c r="M3580" s="185">
        <v>0.64681822505470699</v>
      </c>
      <c r="N3580" s="156">
        <v>1.0408708938120801</v>
      </c>
      <c r="O3580" s="156">
        <v>3.01820660110993</v>
      </c>
      <c r="P3580" s="152" t="s">
        <v>20847</v>
      </c>
      <c r="Q3580" s="157">
        <v>0</v>
      </c>
      <c r="R3580" s="152"/>
      <c r="S3580" s="157">
        <v>0</v>
      </c>
      <c r="T3580" s="152"/>
      <c r="U3580" s="156">
        <v>5.81</v>
      </c>
      <c r="V3580" s="152" t="s">
        <v>163</v>
      </c>
      <c r="W3580" s="152" t="s">
        <v>95</v>
      </c>
      <c r="X3580" s="155">
        <v>0.40566184649999998</v>
      </c>
      <c r="Y3580" s="152" t="s">
        <v>159</v>
      </c>
      <c r="Z3580" s="154">
        <v>43257</v>
      </c>
      <c r="AA3580" s="153" t="s">
        <v>4326</v>
      </c>
      <c r="AB3580" s="152" t="s">
        <v>2891</v>
      </c>
      <c r="AC3580" s="152" t="s">
        <v>526</v>
      </c>
      <c r="AD3580" s="152" t="s">
        <v>177</v>
      </c>
    </row>
    <row r="3581" spans="1:30">
      <c r="A3581" s="189" t="s">
        <v>654</v>
      </c>
      <c r="B3581" s="189" t="s">
        <v>655</v>
      </c>
      <c r="C3581" s="154">
        <v>43830</v>
      </c>
      <c r="D3581" s="155">
        <v>1.23</v>
      </c>
      <c r="E3581" s="155">
        <v>1.5049999999999999</v>
      </c>
      <c r="F3581" s="156">
        <v>8.1366965012189194E-2</v>
      </c>
      <c r="G3581" s="154">
        <v>43829</v>
      </c>
      <c r="H3581" s="155">
        <v>1.2290000000000001</v>
      </c>
      <c r="I3581" s="156">
        <v>3.0150753768844201</v>
      </c>
      <c r="J3581" s="152" t="s">
        <v>6585</v>
      </c>
      <c r="K3581" s="156">
        <v>0.162866449511397</v>
      </c>
      <c r="L3581" s="156">
        <v>0.65466448445171899</v>
      </c>
      <c r="M3581" s="185">
        <v>1.1513157894736701</v>
      </c>
      <c r="N3581" s="156">
        <v>1.9055509527754599</v>
      </c>
      <c r="O3581" s="156">
        <v>3.0150753768844201</v>
      </c>
      <c r="P3581" s="152" t="s">
        <v>6585</v>
      </c>
      <c r="Q3581" s="156">
        <v>8.2746478873239493</v>
      </c>
      <c r="R3581" s="152" t="s">
        <v>828</v>
      </c>
      <c r="S3581" s="156">
        <v>9.8214285714285605</v>
      </c>
      <c r="T3581" s="152" t="s">
        <v>6586</v>
      </c>
      <c r="U3581" s="156">
        <v>57.998542999999998</v>
      </c>
      <c r="V3581" s="152" t="s">
        <v>157</v>
      </c>
      <c r="W3581" s="152" t="s">
        <v>166</v>
      </c>
      <c r="X3581" s="155">
        <v>0.52362555629999996</v>
      </c>
      <c r="Y3581" s="152" t="s">
        <v>159</v>
      </c>
      <c r="Z3581" s="154">
        <v>40583</v>
      </c>
      <c r="AA3581" s="153" t="s">
        <v>4326</v>
      </c>
      <c r="AB3581" s="152" t="s">
        <v>277</v>
      </c>
      <c r="AC3581" s="152" t="s">
        <v>278</v>
      </c>
      <c r="AD3581" s="152" t="s">
        <v>247</v>
      </c>
    </row>
    <row r="3582" spans="1:30">
      <c r="A3582" s="189" t="s">
        <v>2977</v>
      </c>
      <c r="B3582" s="189" t="s">
        <v>2978</v>
      </c>
      <c r="C3582" s="154">
        <v>43830</v>
      </c>
      <c r="D3582" s="155">
        <v>1.1072</v>
      </c>
      <c r="E3582" s="155">
        <v>1.1072</v>
      </c>
      <c r="F3582" s="156">
        <v>4.5179362067402598E-2</v>
      </c>
      <c r="G3582" s="154">
        <v>43829</v>
      </c>
      <c r="H3582" s="155">
        <v>1.1067</v>
      </c>
      <c r="I3582" s="156">
        <v>3.0145143282471101</v>
      </c>
      <c r="J3582" s="152" t="s">
        <v>20848</v>
      </c>
      <c r="K3582" s="156">
        <v>0.14471780028944001</v>
      </c>
      <c r="L3582" s="156">
        <v>0.51747616886064796</v>
      </c>
      <c r="M3582" s="185">
        <v>1.0034665207078901</v>
      </c>
      <c r="N3582" s="156">
        <v>1.9708970344446399</v>
      </c>
      <c r="O3582" s="156">
        <v>3.0145143282471101</v>
      </c>
      <c r="P3582" s="152" t="s">
        <v>20848</v>
      </c>
      <c r="Q3582" s="156">
        <v>4.1580432737535302</v>
      </c>
      <c r="R3582" s="152" t="s">
        <v>20849</v>
      </c>
      <c r="S3582" s="157">
        <v>0</v>
      </c>
      <c r="T3582" s="152"/>
      <c r="U3582" s="156">
        <v>10.72</v>
      </c>
      <c r="V3582" s="152" t="s">
        <v>163</v>
      </c>
      <c r="W3582" s="152" t="s">
        <v>95</v>
      </c>
      <c r="X3582" s="155">
        <v>2.0384264895999999</v>
      </c>
      <c r="Y3582" s="152" t="s">
        <v>159</v>
      </c>
      <c r="Z3582" s="154">
        <v>42779</v>
      </c>
      <c r="AA3582" s="153" t="s">
        <v>4326</v>
      </c>
      <c r="AB3582" s="152" t="s">
        <v>2979</v>
      </c>
      <c r="AC3582" s="152" t="s">
        <v>187</v>
      </c>
      <c r="AD3582" s="152" t="s">
        <v>207</v>
      </c>
    </row>
    <row r="3583" spans="1:30">
      <c r="A3583" s="189" t="s">
        <v>9200</v>
      </c>
      <c r="B3583" s="189" t="s">
        <v>9201</v>
      </c>
      <c r="C3583" s="154">
        <v>43830</v>
      </c>
      <c r="D3583" s="155">
        <v>1.0629</v>
      </c>
      <c r="E3583" s="155">
        <v>1.0629</v>
      </c>
      <c r="F3583" s="156">
        <v>2.8232636928285999E-2</v>
      </c>
      <c r="G3583" s="154">
        <v>43829</v>
      </c>
      <c r="H3583" s="155">
        <v>1.0626</v>
      </c>
      <c r="I3583" s="156">
        <v>3.01415002907539</v>
      </c>
      <c r="J3583" s="152" t="s">
        <v>12649</v>
      </c>
      <c r="K3583" s="156">
        <v>0.160196004523185</v>
      </c>
      <c r="L3583" s="156">
        <v>0.33984706881903598</v>
      </c>
      <c r="M3583" s="185">
        <v>0.73926642024452904</v>
      </c>
      <c r="N3583" s="156">
        <v>1.5768348623853199</v>
      </c>
      <c r="O3583" s="156">
        <v>3.01415002907539</v>
      </c>
      <c r="P3583" s="152" t="s">
        <v>12649</v>
      </c>
      <c r="Q3583" s="157">
        <v>0</v>
      </c>
      <c r="R3583" s="152"/>
      <c r="S3583" s="157">
        <v>0</v>
      </c>
      <c r="T3583" s="152"/>
      <c r="U3583" s="156">
        <v>6.29</v>
      </c>
      <c r="V3583" s="152" t="s">
        <v>157</v>
      </c>
      <c r="W3583" s="152" t="s">
        <v>95</v>
      </c>
      <c r="X3583" s="155">
        <v>1.1691761881</v>
      </c>
      <c r="Y3583" s="152" t="s">
        <v>159</v>
      </c>
      <c r="Z3583" s="154">
        <v>43167</v>
      </c>
      <c r="AA3583" s="153" t="s">
        <v>4326</v>
      </c>
      <c r="AB3583" s="152" t="s">
        <v>608</v>
      </c>
      <c r="AC3583" s="152" t="s">
        <v>511</v>
      </c>
      <c r="AD3583" s="152" t="s">
        <v>483</v>
      </c>
    </row>
    <row r="3584" spans="1:30">
      <c r="A3584" s="189" t="s">
        <v>20850</v>
      </c>
      <c r="B3584" s="189" t="s">
        <v>20851</v>
      </c>
      <c r="C3584" s="154">
        <v>43830</v>
      </c>
      <c r="D3584" s="155">
        <v>1.03</v>
      </c>
      <c r="E3584" s="155">
        <v>1.071</v>
      </c>
      <c r="F3584" s="156">
        <v>0</v>
      </c>
      <c r="G3584" s="154">
        <v>43826</v>
      </c>
      <c r="H3584" s="155">
        <v>1.03</v>
      </c>
      <c r="I3584" s="156">
        <v>3.0115875000000001</v>
      </c>
      <c r="J3584" s="152" t="s">
        <v>20852</v>
      </c>
      <c r="K3584" s="156">
        <v>0.29211295034081602</v>
      </c>
      <c r="L3584" s="156">
        <v>0.48780487804878903</v>
      </c>
      <c r="M3584" s="185">
        <v>0.87763747645951096</v>
      </c>
      <c r="N3584" s="156">
        <v>1.54696777251186</v>
      </c>
      <c r="O3584" s="156">
        <v>3.0115875000000001</v>
      </c>
      <c r="P3584" s="152" t="s">
        <v>20852</v>
      </c>
      <c r="Q3584" s="156">
        <v>8.2141929292929401</v>
      </c>
      <c r="R3584" s="152" t="s">
        <v>20853</v>
      </c>
      <c r="S3584" s="156">
        <v>7.8872618328298199</v>
      </c>
      <c r="T3584" s="152" t="s">
        <v>20854</v>
      </c>
      <c r="U3584" s="156">
        <v>7.1320510000000104</v>
      </c>
      <c r="V3584" s="152" t="s">
        <v>174</v>
      </c>
      <c r="W3584" s="152" t="s">
        <v>189</v>
      </c>
      <c r="X3584" s="155">
        <v>2.4879765099999999E-2</v>
      </c>
      <c r="Y3584" s="152" t="s">
        <v>159</v>
      </c>
      <c r="Z3584" s="154">
        <v>42684</v>
      </c>
      <c r="AA3584" s="153" t="s">
        <v>4326</v>
      </c>
      <c r="AB3584" s="152" t="s">
        <v>1376</v>
      </c>
      <c r="AC3584" s="152" t="s">
        <v>195</v>
      </c>
      <c r="AD3584" s="152" t="s">
        <v>276</v>
      </c>
    </row>
    <row r="3585" spans="1:30">
      <c r="A3585" s="189" t="s">
        <v>20855</v>
      </c>
      <c r="B3585" s="189" t="s">
        <v>20856</v>
      </c>
      <c r="C3585" s="154">
        <v>43830</v>
      </c>
      <c r="D3585" s="155">
        <v>1.0427999999999999</v>
      </c>
      <c r="E3585" s="155">
        <v>1.2029000000000001</v>
      </c>
      <c r="F3585" s="156">
        <v>9.5904862376620902E-3</v>
      </c>
      <c r="G3585" s="154">
        <v>43829</v>
      </c>
      <c r="H3585" s="155">
        <v>1.0427</v>
      </c>
      <c r="I3585" s="156">
        <v>3.00912884687658</v>
      </c>
      <c r="J3585" s="152" t="s">
        <v>20857</v>
      </c>
      <c r="K3585" s="156">
        <v>9.5987713572650707E-2</v>
      </c>
      <c r="L3585" s="156">
        <v>0.27887296855465998</v>
      </c>
      <c r="M3585" s="185">
        <v>0.57872629240819895</v>
      </c>
      <c r="N3585" s="156">
        <v>1.1641670740869501</v>
      </c>
      <c r="O3585" s="156">
        <v>3.00912884687658</v>
      </c>
      <c r="P3585" s="152" t="s">
        <v>20857</v>
      </c>
      <c r="Q3585" s="156">
        <v>11.6149834689349</v>
      </c>
      <c r="R3585" s="152" t="s">
        <v>20858</v>
      </c>
      <c r="S3585" s="156">
        <v>20.445740915893399</v>
      </c>
      <c r="T3585" s="152" t="s">
        <v>20859</v>
      </c>
      <c r="U3585" s="156">
        <v>20.722766119999999</v>
      </c>
      <c r="V3585" s="152" t="s">
        <v>163</v>
      </c>
      <c r="W3585" s="152" t="s">
        <v>197</v>
      </c>
      <c r="X3585" s="155">
        <v>5.0196488000000001E-3</v>
      </c>
      <c r="Y3585" s="152" t="s">
        <v>159</v>
      </c>
      <c r="Z3585" s="154">
        <v>42684</v>
      </c>
      <c r="AA3585" s="153" t="s">
        <v>4326</v>
      </c>
      <c r="AB3585" s="152" t="s">
        <v>15630</v>
      </c>
      <c r="AC3585" s="152" t="s">
        <v>187</v>
      </c>
      <c r="AD3585" s="152" t="s">
        <v>207</v>
      </c>
    </row>
    <row r="3586" spans="1:30">
      <c r="A3586" s="189" t="s">
        <v>20860</v>
      </c>
      <c r="B3586" s="189" t="s">
        <v>20861</v>
      </c>
      <c r="C3586" s="154">
        <v>43830</v>
      </c>
      <c r="D3586" s="155">
        <v>1.0139</v>
      </c>
      <c r="E3586" s="155">
        <v>1.0304</v>
      </c>
      <c r="F3586" s="156">
        <v>9.8638784770163704E-3</v>
      </c>
      <c r="G3586" s="154">
        <v>43829</v>
      </c>
      <c r="H3586" s="155">
        <v>1.0138</v>
      </c>
      <c r="I3586" s="156">
        <v>3.0064636581709201</v>
      </c>
      <c r="J3586" s="152" t="s">
        <v>20862</v>
      </c>
      <c r="K3586" s="156">
        <v>0.14816278150929499</v>
      </c>
      <c r="L3586" s="156">
        <v>0.50555114988104999</v>
      </c>
      <c r="M3586" s="185">
        <v>0.94430503251700704</v>
      </c>
      <c r="N3586" s="156">
        <v>1.81408363386682</v>
      </c>
      <c r="O3586" s="156">
        <v>3.0064636581709201</v>
      </c>
      <c r="P3586" s="152" t="s">
        <v>20862</v>
      </c>
      <c r="Q3586" s="157">
        <v>0</v>
      </c>
      <c r="R3586" s="152"/>
      <c r="S3586" s="157">
        <v>0</v>
      </c>
      <c r="T3586" s="152"/>
      <c r="U3586" s="156">
        <v>3.0579668899999999</v>
      </c>
      <c r="V3586" s="152" t="s">
        <v>163</v>
      </c>
      <c r="W3586" s="152" t="s">
        <v>95</v>
      </c>
      <c r="X3586" s="155">
        <v>1.8347199999999999E-5</v>
      </c>
      <c r="Y3586" s="152" t="s">
        <v>159</v>
      </c>
      <c r="Z3586" s="154">
        <v>43460</v>
      </c>
      <c r="AA3586" s="153" t="s">
        <v>4326</v>
      </c>
      <c r="AB3586" s="152" t="s">
        <v>1682</v>
      </c>
      <c r="AC3586" s="152" t="s">
        <v>511</v>
      </c>
      <c r="AD3586" s="152" t="s">
        <v>170</v>
      </c>
    </row>
    <row r="3587" spans="1:30">
      <c r="A3587" s="189" t="s">
        <v>2987</v>
      </c>
      <c r="B3587" s="189" t="s">
        <v>2988</v>
      </c>
      <c r="C3587" s="154">
        <v>43830</v>
      </c>
      <c r="D3587" s="155">
        <v>1.0271999999999999</v>
      </c>
      <c r="E3587" s="155">
        <v>1.0326</v>
      </c>
      <c r="F3587" s="156">
        <v>1.9474196689376801E-2</v>
      </c>
      <c r="G3587" s="154">
        <v>43829</v>
      </c>
      <c r="H3587" s="155">
        <v>1.0269999999999999</v>
      </c>
      <c r="I3587" s="156">
        <v>3.00505440399002</v>
      </c>
      <c r="J3587" s="152" t="s">
        <v>20863</v>
      </c>
      <c r="K3587" s="156">
        <v>0.12671800370404401</v>
      </c>
      <c r="L3587" s="156">
        <v>0.54777705939629495</v>
      </c>
      <c r="M3587" s="185">
        <v>0.93105956406998003</v>
      </c>
      <c r="N3587" s="156">
        <v>1.76659804868433</v>
      </c>
      <c r="O3587" s="156">
        <v>3.00505440399002</v>
      </c>
      <c r="P3587" s="152" t="s">
        <v>20863</v>
      </c>
      <c r="Q3587" s="157">
        <v>0</v>
      </c>
      <c r="R3587" s="152"/>
      <c r="S3587" s="157">
        <v>0</v>
      </c>
      <c r="T3587" s="152"/>
      <c r="U3587" s="156">
        <v>3.2625670399999902</v>
      </c>
      <c r="V3587" s="152" t="s">
        <v>157</v>
      </c>
      <c r="W3587" s="152" t="s">
        <v>95</v>
      </c>
      <c r="X3587" s="155">
        <v>64.029485890700002</v>
      </c>
      <c r="Y3587" s="152" t="s">
        <v>159</v>
      </c>
      <c r="Z3587" s="154">
        <v>43433</v>
      </c>
      <c r="AA3587" s="153" t="s">
        <v>4326</v>
      </c>
      <c r="AB3587" s="152" t="s">
        <v>6309</v>
      </c>
      <c r="AC3587" s="152" t="s">
        <v>347</v>
      </c>
      <c r="AD3587" s="152" t="s">
        <v>241</v>
      </c>
    </row>
    <row r="3588" spans="1:30">
      <c r="A3588" s="189" t="s">
        <v>20864</v>
      </c>
      <c r="B3588" s="189" t="s">
        <v>20865</v>
      </c>
      <c r="C3588" s="154">
        <v>43830</v>
      </c>
      <c r="D3588" s="155">
        <v>1.373</v>
      </c>
      <c r="E3588" s="155">
        <v>1.373</v>
      </c>
      <c r="F3588" s="156">
        <v>0</v>
      </c>
      <c r="G3588" s="154">
        <v>43829</v>
      </c>
      <c r="H3588" s="155">
        <v>1.373</v>
      </c>
      <c r="I3588" s="156">
        <v>3.00075018754689</v>
      </c>
      <c r="J3588" s="152" t="s">
        <v>18284</v>
      </c>
      <c r="K3588" s="156">
        <v>0.145878920495988</v>
      </c>
      <c r="L3588" s="156">
        <v>0.21897810218977301</v>
      </c>
      <c r="M3588" s="185">
        <v>0.586080586080587</v>
      </c>
      <c r="N3588" s="156">
        <v>1.62842339008142</v>
      </c>
      <c r="O3588" s="156">
        <v>3.00075018754689</v>
      </c>
      <c r="P3588" s="152" t="s">
        <v>18284</v>
      </c>
      <c r="Q3588" s="156">
        <v>8.0251770259638207</v>
      </c>
      <c r="R3588" s="152" t="s">
        <v>19610</v>
      </c>
      <c r="S3588" s="156">
        <v>10.281124497992</v>
      </c>
      <c r="T3588" s="152" t="s">
        <v>20866</v>
      </c>
      <c r="U3588" s="156">
        <v>37.299999999999997</v>
      </c>
      <c r="V3588" s="152" t="s">
        <v>174</v>
      </c>
      <c r="W3588" s="152" t="s">
        <v>189</v>
      </c>
      <c r="X3588" s="155">
        <v>0.4753001623</v>
      </c>
      <c r="Y3588" s="152" t="s">
        <v>159</v>
      </c>
      <c r="Z3588" s="154">
        <v>41611</v>
      </c>
      <c r="AA3588" s="153" t="s">
        <v>4326</v>
      </c>
      <c r="AB3588" s="152" t="s">
        <v>891</v>
      </c>
      <c r="AC3588" s="152" t="s">
        <v>271</v>
      </c>
      <c r="AD3588" s="152" t="s">
        <v>162</v>
      </c>
    </row>
    <row r="3589" spans="1:30">
      <c r="A3589" s="189" t="s">
        <v>20867</v>
      </c>
      <c r="B3589" s="189" t="s">
        <v>20868</v>
      </c>
      <c r="C3589" s="154">
        <v>43830</v>
      </c>
      <c r="D3589" s="155">
        <v>1.0985</v>
      </c>
      <c r="E3589" s="155">
        <v>1.1025</v>
      </c>
      <c r="F3589" s="156">
        <v>1.82099608485746E-2</v>
      </c>
      <c r="G3589" s="154">
        <v>43829</v>
      </c>
      <c r="H3589" s="155">
        <v>1.0983000000000001</v>
      </c>
      <c r="I3589" s="156">
        <v>3.0004688232536401</v>
      </c>
      <c r="J3589" s="152" t="s">
        <v>20869</v>
      </c>
      <c r="K3589" s="156">
        <v>0.109359336553361</v>
      </c>
      <c r="L3589" s="156">
        <v>0.31963470319635101</v>
      </c>
      <c r="M3589" s="185">
        <v>0.66898826979472503</v>
      </c>
      <c r="N3589" s="156">
        <v>1.31894484412469</v>
      </c>
      <c r="O3589" s="156">
        <v>3.0004688232536401</v>
      </c>
      <c r="P3589" s="152" t="s">
        <v>20869</v>
      </c>
      <c r="Q3589" s="156">
        <v>8.8809594607989109</v>
      </c>
      <c r="R3589" s="152" t="s">
        <v>20870</v>
      </c>
      <c r="S3589" s="156">
        <v>11.094255663430401</v>
      </c>
      <c r="T3589" s="152" t="s">
        <v>20871</v>
      </c>
      <c r="U3589" s="156">
        <v>10.29016895</v>
      </c>
      <c r="V3589" s="152" t="s">
        <v>227</v>
      </c>
      <c r="W3589" s="152" t="s">
        <v>189</v>
      </c>
      <c r="X3589" s="155">
        <v>3.9425840000000001E-4</v>
      </c>
      <c r="Y3589" s="152" t="s">
        <v>159</v>
      </c>
      <c r="Z3589" s="154">
        <v>42579</v>
      </c>
      <c r="AA3589" s="153" t="s">
        <v>4326</v>
      </c>
      <c r="AB3589" s="152" t="s">
        <v>1544</v>
      </c>
      <c r="AC3589" s="152" t="s">
        <v>215</v>
      </c>
      <c r="AD3589" s="152" t="s">
        <v>177</v>
      </c>
    </row>
    <row r="3590" spans="1:30">
      <c r="A3590" s="189" t="s">
        <v>3004</v>
      </c>
      <c r="B3590" s="189" t="s">
        <v>3005</v>
      </c>
      <c r="C3590" s="154">
        <v>43830</v>
      </c>
      <c r="D3590" s="155">
        <v>1.0301</v>
      </c>
      <c r="E3590" s="155">
        <v>1.0301</v>
      </c>
      <c r="F3590" s="156">
        <v>4.8562548562543197E-2</v>
      </c>
      <c r="G3590" s="154">
        <v>43829</v>
      </c>
      <c r="H3590" s="155">
        <v>1.0296000000000001</v>
      </c>
      <c r="I3590" s="156">
        <v>2.9997000299969998</v>
      </c>
      <c r="J3590" s="152" t="s">
        <v>20872</v>
      </c>
      <c r="K3590" s="156">
        <v>0.15556635877491901</v>
      </c>
      <c r="L3590" s="156">
        <v>0.66451675950355904</v>
      </c>
      <c r="M3590" s="185">
        <v>1.40775743256546</v>
      </c>
      <c r="N3590" s="156">
        <v>2.22288379478019</v>
      </c>
      <c r="O3590" s="156">
        <v>2.9997000299969998</v>
      </c>
      <c r="P3590" s="152" t="s">
        <v>20872</v>
      </c>
      <c r="Q3590" s="157">
        <v>0</v>
      </c>
      <c r="R3590" s="152"/>
      <c r="S3590" s="157">
        <v>0</v>
      </c>
      <c r="T3590" s="152"/>
      <c r="U3590" s="156">
        <v>3.01</v>
      </c>
      <c r="V3590" s="152" t="s">
        <v>157</v>
      </c>
      <c r="W3590" s="152" t="s">
        <v>95</v>
      </c>
      <c r="X3590" s="155">
        <v>2.1305800324000002</v>
      </c>
      <c r="Y3590" s="152" t="s">
        <v>159</v>
      </c>
      <c r="Z3590" s="154">
        <v>43461</v>
      </c>
      <c r="AA3590" s="153" t="s">
        <v>4326</v>
      </c>
      <c r="AB3590" s="152" t="s">
        <v>2967</v>
      </c>
      <c r="AC3590" s="152" t="s">
        <v>271</v>
      </c>
      <c r="AD3590" s="152" t="s">
        <v>483</v>
      </c>
    </row>
    <row r="3591" spans="1:30">
      <c r="A3591" s="189" t="s">
        <v>20873</v>
      </c>
      <c r="B3591" s="189" t="s">
        <v>20874</v>
      </c>
      <c r="C3591" s="154">
        <v>43830</v>
      </c>
      <c r="D3591" s="155">
        <v>1.0274000000000001</v>
      </c>
      <c r="E3591" s="155">
        <v>1.0374000000000001</v>
      </c>
      <c r="F3591" s="156">
        <v>2.92084509784932E-2</v>
      </c>
      <c r="G3591" s="154">
        <v>43829</v>
      </c>
      <c r="H3591" s="155">
        <v>1.0270999999999999</v>
      </c>
      <c r="I3591" s="156">
        <v>2.9985327575938099</v>
      </c>
      <c r="J3591" s="152" t="s">
        <v>20875</v>
      </c>
      <c r="K3591" s="156">
        <v>0.107181136120059</v>
      </c>
      <c r="L3591" s="156">
        <v>0.57758198727362398</v>
      </c>
      <c r="M3591" s="185">
        <v>1.1717944595802201</v>
      </c>
      <c r="N3591" s="156">
        <v>2.2491612994662802</v>
      </c>
      <c r="O3591" s="156">
        <v>2.9985327575938099</v>
      </c>
      <c r="P3591" s="152" t="s">
        <v>20875</v>
      </c>
      <c r="Q3591" s="157">
        <v>0</v>
      </c>
      <c r="R3591" s="152"/>
      <c r="S3591" s="157">
        <v>0</v>
      </c>
      <c r="T3591" s="152"/>
      <c r="U3591" s="156">
        <v>3.7607219000000098</v>
      </c>
      <c r="V3591" s="152" t="s">
        <v>157</v>
      </c>
      <c r="W3591" s="152" t="s">
        <v>95</v>
      </c>
      <c r="X3591" s="155">
        <v>1.643463E-4</v>
      </c>
      <c r="Y3591" s="152" t="s">
        <v>159</v>
      </c>
      <c r="Z3591" s="154">
        <v>43399</v>
      </c>
      <c r="AA3591" s="153" t="s">
        <v>4326</v>
      </c>
      <c r="AB3591" s="152" t="s">
        <v>3180</v>
      </c>
      <c r="AC3591" s="152" t="s">
        <v>271</v>
      </c>
      <c r="AD3591" s="152" t="s">
        <v>170</v>
      </c>
    </row>
    <row r="3592" spans="1:30">
      <c r="A3592" s="189" t="s">
        <v>20876</v>
      </c>
      <c r="B3592" s="189" t="s">
        <v>20877</v>
      </c>
      <c r="C3592" s="154">
        <v>43830</v>
      </c>
      <c r="D3592" s="155">
        <v>1.0623</v>
      </c>
      <c r="E3592" s="155">
        <v>1.0623</v>
      </c>
      <c r="F3592" s="156">
        <v>1.8830618585818502E-2</v>
      </c>
      <c r="G3592" s="154">
        <v>43829</v>
      </c>
      <c r="H3592" s="155">
        <v>1.0621</v>
      </c>
      <c r="I3592" s="156">
        <v>2.9959278650378098</v>
      </c>
      <c r="J3592" s="152" t="s">
        <v>20878</v>
      </c>
      <c r="K3592" s="156">
        <v>0.15084378240784799</v>
      </c>
      <c r="L3592" s="156">
        <v>0.34003967129498902</v>
      </c>
      <c r="M3592" s="185">
        <v>0.74924127465857504</v>
      </c>
      <c r="N3592" s="156">
        <v>1.56802753609331</v>
      </c>
      <c r="O3592" s="156">
        <v>2.9959278650378098</v>
      </c>
      <c r="P3592" s="152" t="s">
        <v>20878</v>
      </c>
      <c r="Q3592" s="157">
        <v>0</v>
      </c>
      <c r="R3592" s="152"/>
      <c r="S3592" s="157">
        <v>0</v>
      </c>
      <c r="T3592" s="152"/>
      <c r="U3592" s="156">
        <v>6.23</v>
      </c>
      <c r="V3592" s="152" t="s">
        <v>157</v>
      </c>
      <c r="W3592" s="152" t="s">
        <v>95</v>
      </c>
      <c r="X3592" s="155">
        <v>1.6925599999999999E-5</v>
      </c>
      <c r="Y3592" s="152" t="s">
        <v>159</v>
      </c>
      <c r="Z3592" s="154">
        <v>43167</v>
      </c>
      <c r="AA3592" s="153" t="s">
        <v>4326</v>
      </c>
      <c r="AB3592" s="152" t="s">
        <v>608</v>
      </c>
      <c r="AC3592" s="152" t="s">
        <v>511</v>
      </c>
      <c r="AD3592" s="152" t="s">
        <v>483</v>
      </c>
    </row>
    <row r="3593" spans="1:30">
      <c r="A3593" s="189" t="s">
        <v>20879</v>
      </c>
      <c r="B3593" s="189" t="s">
        <v>20880</v>
      </c>
      <c r="C3593" s="154">
        <v>43830</v>
      </c>
      <c r="D3593" s="155">
        <v>1.0369999999999999</v>
      </c>
      <c r="E3593" s="155">
        <v>1.069</v>
      </c>
      <c r="F3593" s="156">
        <v>6.7548007333765606E-2</v>
      </c>
      <c r="G3593" s="154">
        <v>43826</v>
      </c>
      <c r="H3593" s="155">
        <v>1.0363</v>
      </c>
      <c r="I3593" s="156">
        <v>2.9956866936260398</v>
      </c>
      <c r="J3593" s="152" t="s">
        <v>20881</v>
      </c>
      <c r="K3593" s="156">
        <v>0.36778939217963602</v>
      </c>
      <c r="L3593" s="156">
        <v>0.63076176613294699</v>
      </c>
      <c r="M3593" s="185">
        <v>0.89514121178635597</v>
      </c>
      <c r="N3593" s="156">
        <v>1.85642484773012</v>
      </c>
      <c r="O3593" s="156">
        <v>2.9956866936260398</v>
      </c>
      <c r="P3593" s="152" t="s">
        <v>20881</v>
      </c>
      <c r="Q3593" s="157">
        <v>0</v>
      </c>
      <c r="R3593" s="152"/>
      <c r="S3593" s="157">
        <v>0</v>
      </c>
      <c r="T3593" s="152"/>
      <c r="U3593" s="156">
        <v>6.9713202000000001</v>
      </c>
      <c r="V3593" s="152" t="s">
        <v>174</v>
      </c>
      <c r="W3593" s="152" t="s">
        <v>95</v>
      </c>
      <c r="X3593" s="155">
        <v>2.8491099999999999E-5</v>
      </c>
      <c r="Y3593" s="152" t="s">
        <v>159</v>
      </c>
      <c r="Z3593" s="154">
        <v>43278</v>
      </c>
      <c r="AA3593" s="153" t="s">
        <v>4326</v>
      </c>
      <c r="AB3593" s="152" t="s">
        <v>2454</v>
      </c>
      <c r="AC3593" s="152" t="s">
        <v>446</v>
      </c>
      <c r="AD3593" s="152" t="s">
        <v>183</v>
      </c>
    </row>
    <row r="3594" spans="1:30">
      <c r="A3594" s="189" t="s">
        <v>20882</v>
      </c>
      <c r="B3594" s="189" t="s">
        <v>20883</v>
      </c>
      <c r="C3594" s="154">
        <v>43830</v>
      </c>
      <c r="D3594" s="155">
        <v>1.204</v>
      </c>
      <c r="E3594" s="155">
        <v>1.37</v>
      </c>
      <c r="F3594" s="156">
        <v>0.24979184013321301</v>
      </c>
      <c r="G3594" s="154">
        <v>43829</v>
      </c>
      <c r="H3594" s="155">
        <v>1.2010000000000001</v>
      </c>
      <c r="I3594" s="156">
        <v>2.9940119760478998</v>
      </c>
      <c r="J3594" s="152" t="s">
        <v>16522</v>
      </c>
      <c r="K3594" s="156">
        <v>0.75313807531379495</v>
      </c>
      <c r="L3594" s="156">
        <v>1.5177065767284901</v>
      </c>
      <c r="M3594" s="185">
        <v>1.5177065767284901</v>
      </c>
      <c r="N3594" s="156">
        <v>2.38095238095238</v>
      </c>
      <c r="O3594" s="156">
        <v>2.9940119760478998</v>
      </c>
      <c r="P3594" s="152" t="s">
        <v>16522</v>
      </c>
      <c r="Q3594" s="156">
        <v>7.4041034790365599</v>
      </c>
      <c r="R3594" s="152" t="s">
        <v>20129</v>
      </c>
      <c r="S3594" s="156">
        <v>10.6709007452924</v>
      </c>
      <c r="T3594" s="152" t="s">
        <v>20884</v>
      </c>
      <c r="U3594" s="156">
        <v>39.617766400000001</v>
      </c>
      <c r="V3594" s="152" t="s">
        <v>157</v>
      </c>
      <c r="W3594" s="152" t="s">
        <v>158</v>
      </c>
      <c r="X3594" s="155">
        <v>0.17613042400000001</v>
      </c>
      <c r="Y3594" s="152" t="s">
        <v>159</v>
      </c>
      <c r="Z3594" s="154">
        <v>39792</v>
      </c>
      <c r="AA3594" s="153" t="s">
        <v>4326</v>
      </c>
      <c r="AB3594" s="152" t="s">
        <v>20885</v>
      </c>
      <c r="AC3594" s="152" t="s">
        <v>292</v>
      </c>
      <c r="AD3594" s="152" t="s">
        <v>181</v>
      </c>
    </row>
    <row r="3595" spans="1:30">
      <c r="A3595" s="189" t="s">
        <v>20886</v>
      </c>
      <c r="B3595" s="189" t="s">
        <v>20887</v>
      </c>
      <c r="C3595" s="154">
        <v>43830</v>
      </c>
      <c r="D3595" s="155">
        <v>1.0155000000000001</v>
      </c>
      <c r="E3595" s="155">
        <v>1.3113999999999999</v>
      </c>
      <c r="F3595" s="156">
        <v>1.96986112479089E-2</v>
      </c>
      <c r="G3595" s="154">
        <v>43829</v>
      </c>
      <c r="H3595" s="155">
        <v>1.0153000000000001</v>
      </c>
      <c r="I3595" s="156">
        <v>2.9937107102709399</v>
      </c>
      <c r="J3595" s="152" t="s">
        <v>20888</v>
      </c>
      <c r="K3595" s="156">
        <v>0.118308192842366</v>
      </c>
      <c r="L3595" s="156">
        <v>0.33593518427034502</v>
      </c>
      <c r="M3595" s="185">
        <v>0.745111248677646</v>
      </c>
      <c r="N3595" s="156">
        <v>1.7932253046315201</v>
      </c>
      <c r="O3595" s="156">
        <v>2.9937107102709399</v>
      </c>
      <c r="P3595" s="152" t="s">
        <v>20888</v>
      </c>
      <c r="Q3595" s="156">
        <v>9.9544304484999593</v>
      </c>
      <c r="R3595" s="152" t="s">
        <v>20889</v>
      </c>
      <c r="S3595" s="156">
        <v>13.237802637270899</v>
      </c>
      <c r="T3595" s="152" t="s">
        <v>20890</v>
      </c>
      <c r="U3595" s="156">
        <v>35.261350399999998</v>
      </c>
      <c r="V3595" s="152" t="s">
        <v>242</v>
      </c>
      <c r="W3595" s="152" t="s">
        <v>189</v>
      </c>
      <c r="X3595" s="155">
        <v>0.6312589556</v>
      </c>
      <c r="Y3595" s="152" t="s">
        <v>159</v>
      </c>
      <c r="Z3595" s="154">
        <v>41583</v>
      </c>
      <c r="AA3595" s="153" t="s">
        <v>4326</v>
      </c>
      <c r="AB3595" s="152" t="s">
        <v>17229</v>
      </c>
      <c r="AC3595" s="152" t="s">
        <v>246</v>
      </c>
      <c r="AD3595" s="152" t="s">
        <v>165</v>
      </c>
    </row>
    <row r="3596" spans="1:30">
      <c r="A3596" s="189" t="s">
        <v>20891</v>
      </c>
      <c r="B3596" s="189" t="s">
        <v>20892</v>
      </c>
      <c r="C3596" s="154">
        <v>43830</v>
      </c>
      <c r="D3596" s="155">
        <v>1.0147999999999999</v>
      </c>
      <c r="E3596" s="155">
        <v>1.0307999999999999</v>
      </c>
      <c r="F3596" s="156">
        <v>1.97122018529504E-2</v>
      </c>
      <c r="G3596" s="154">
        <v>43829</v>
      </c>
      <c r="H3596" s="155">
        <v>1.0145999999999999</v>
      </c>
      <c r="I3596" s="156">
        <v>2.9909469730269702</v>
      </c>
      <c r="J3596" s="152" t="s">
        <v>20893</v>
      </c>
      <c r="K3596" s="156">
        <v>0.10851336687381501</v>
      </c>
      <c r="L3596" s="156">
        <v>0.38439150583277898</v>
      </c>
      <c r="M3596" s="185">
        <v>0.78920835649396603</v>
      </c>
      <c r="N3596" s="156">
        <v>1.2872771860872201</v>
      </c>
      <c r="O3596" s="156">
        <v>2.9909469730269702</v>
      </c>
      <c r="P3596" s="152" t="s">
        <v>20893</v>
      </c>
      <c r="Q3596" s="157">
        <v>0</v>
      </c>
      <c r="R3596" s="152"/>
      <c r="S3596" s="157">
        <v>0</v>
      </c>
      <c r="T3596" s="152"/>
      <c r="U3596" s="156">
        <v>3.0939379199999899</v>
      </c>
      <c r="V3596" s="152" t="s">
        <v>157</v>
      </c>
      <c r="W3596" s="152" t="s">
        <v>95</v>
      </c>
      <c r="X3596" s="155">
        <v>0.89243865290000002</v>
      </c>
      <c r="Y3596" s="152" t="s">
        <v>159</v>
      </c>
      <c r="Z3596" s="154">
        <v>43441</v>
      </c>
      <c r="AA3596" s="153" t="s">
        <v>4326</v>
      </c>
      <c r="AB3596" s="152" t="s">
        <v>6486</v>
      </c>
      <c r="AC3596" s="152" t="s">
        <v>269</v>
      </c>
      <c r="AD3596" s="152" t="s">
        <v>185</v>
      </c>
    </row>
    <row r="3597" spans="1:30">
      <c r="A3597" s="189" t="s">
        <v>2989</v>
      </c>
      <c r="B3597" s="189" t="s">
        <v>2990</v>
      </c>
      <c r="C3597" s="154">
        <v>43830</v>
      </c>
      <c r="D3597" s="155">
        <v>1.0424</v>
      </c>
      <c r="E3597" s="155">
        <v>1.0474000000000001</v>
      </c>
      <c r="F3597" s="156">
        <v>2.8788024181941499E-2</v>
      </c>
      <c r="G3597" s="154">
        <v>43829</v>
      </c>
      <c r="H3597" s="155">
        <v>1.0421</v>
      </c>
      <c r="I3597" s="156">
        <v>2.9891404974929001</v>
      </c>
      <c r="J3597" s="152" t="s">
        <v>20894</v>
      </c>
      <c r="K3597" s="156">
        <v>0.12486792815292801</v>
      </c>
      <c r="L3597" s="156">
        <v>0.54012345679013896</v>
      </c>
      <c r="M3597" s="185">
        <v>0.929536111290999</v>
      </c>
      <c r="N3597" s="156">
        <v>1.8366792650853201</v>
      </c>
      <c r="O3597" s="156">
        <v>2.9891404974929001</v>
      </c>
      <c r="P3597" s="152" t="s">
        <v>20894</v>
      </c>
      <c r="Q3597" s="157">
        <v>0</v>
      </c>
      <c r="R3597" s="152"/>
      <c r="S3597" s="157">
        <v>0</v>
      </c>
      <c r="T3597" s="152"/>
      <c r="U3597" s="156">
        <v>4.75025480000002</v>
      </c>
      <c r="V3597" s="152" t="s">
        <v>157</v>
      </c>
      <c r="W3597" s="152" t="s">
        <v>95</v>
      </c>
      <c r="X3597" s="155">
        <v>46.673145369099998</v>
      </c>
      <c r="Y3597" s="152" t="s">
        <v>159</v>
      </c>
      <c r="Z3597" s="154">
        <v>43342</v>
      </c>
      <c r="AA3597" s="153" t="s">
        <v>4326</v>
      </c>
      <c r="AB3597" s="152" t="s">
        <v>2651</v>
      </c>
      <c r="AC3597" s="152" t="s">
        <v>347</v>
      </c>
      <c r="AD3597" s="152" t="s">
        <v>170</v>
      </c>
    </row>
    <row r="3598" spans="1:30">
      <c r="A3598" s="189" t="s">
        <v>20895</v>
      </c>
      <c r="B3598" s="189" t="s">
        <v>20896</v>
      </c>
      <c r="C3598" s="154">
        <v>43830</v>
      </c>
      <c r="D3598" s="155">
        <v>1.0824</v>
      </c>
      <c r="E3598" s="155">
        <v>1.0966</v>
      </c>
      <c r="F3598" s="156">
        <v>1.8480872297164701E-2</v>
      </c>
      <c r="G3598" s="154">
        <v>43829</v>
      </c>
      <c r="H3598" s="155">
        <v>1.0822000000000001</v>
      </c>
      <c r="I3598" s="156">
        <v>2.9862438309859201</v>
      </c>
      <c r="J3598" s="152" t="s">
        <v>20897</v>
      </c>
      <c r="K3598" s="156">
        <v>8.3217753120671298E-2</v>
      </c>
      <c r="L3598" s="156">
        <v>0.40816326530611402</v>
      </c>
      <c r="M3598" s="185">
        <v>0.763400543489128</v>
      </c>
      <c r="N3598" s="156">
        <v>1.20556798488724</v>
      </c>
      <c r="O3598" s="156">
        <v>2.9862438309859201</v>
      </c>
      <c r="P3598" s="152" t="s">
        <v>20897</v>
      </c>
      <c r="Q3598" s="156">
        <v>-5.3582279057727202</v>
      </c>
      <c r="R3598" s="152" t="s">
        <v>20898</v>
      </c>
      <c r="S3598" s="156">
        <v>3.26744155917521</v>
      </c>
      <c r="T3598" s="152" t="s">
        <v>20899</v>
      </c>
      <c r="U3598" s="156">
        <v>9.6803496800000008</v>
      </c>
      <c r="V3598" s="152" t="s">
        <v>163</v>
      </c>
      <c r="W3598" s="152" t="s">
        <v>158</v>
      </c>
      <c r="X3598" s="155">
        <v>1.4929619700000001E-2</v>
      </c>
      <c r="Y3598" s="152" t="s">
        <v>159</v>
      </c>
      <c r="Z3598" s="154">
        <v>42115</v>
      </c>
      <c r="AA3598" s="153" t="s">
        <v>4326</v>
      </c>
      <c r="AB3598" s="152" t="s">
        <v>609</v>
      </c>
      <c r="AC3598" s="152" t="s">
        <v>292</v>
      </c>
      <c r="AD3598" s="152" t="s">
        <v>181</v>
      </c>
    </row>
    <row r="3599" spans="1:30">
      <c r="A3599" s="189" t="s">
        <v>20900</v>
      </c>
      <c r="B3599" s="189" t="s">
        <v>20901</v>
      </c>
      <c r="C3599" s="154">
        <v>43830</v>
      </c>
      <c r="D3599" s="155">
        <v>1.4323999999999999</v>
      </c>
      <c r="E3599" s="155">
        <v>1.4423999999999999</v>
      </c>
      <c r="F3599" s="156">
        <v>4.1905294035485603E-2</v>
      </c>
      <c r="G3599" s="154">
        <v>43829</v>
      </c>
      <c r="H3599" s="155">
        <v>1.4318</v>
      </c>
      <c r="I3599" s="156">
        <v>2.9762760603882099</v>
      </c>
      <c r="J3599" s="152" t="s">
        <v>20902</v>
      </c>
      <c r="K3599" s="156">
        <v>0.27301365068253303</v>
      </c>
      <c r="L3599" s="156">
        <v>0.51929824561403004</v>
      </c>
      <c r="M3599" s="185">
        <v>1.1581920903954901</v>
      </c>
      <c r="N3599" s="156">
        <v>1.4447592067988799</v>
      </c>
      <c r="O3599" s="156">
        <v>2.9762760603882099</v>
      </c>
      <c r="P3599" s="152" t="s">
        <v>20902</v>
      </c>
      <c r="Q3599" s="156">
        <v>5.4786450662739297</v>
      </c>
      <c r="R3599" s="152" t="s">
        <v>20903</v>
      </c>
      <c r="S3599" s="156">
        <v>10.354391371340499</v>
      </c>
      <c r="T3599" s="152" t="s">
        <v>20904</v>
      </c>
      <c r="U3599" s="156">
        <v>44.614674280000003</v>
      </c>
      <c r="V3599" s="152" t="s">
        <v>157</v>
      </c>
      <c r="W3599" s="152" t="s">
        <v>189</v>
      </c>
      <c r="X3599" s="155">
        <v>2.7932038999999999E-2</v>
      </c>
      <c r="Y3599" s="152" t="s">
        <v>159</v>
      </c>
      <c r="Z3599" s="154">
        <v>40983</v>
      </c>
      <c r="AA3599" s="153" t="s">
        <v>4326</v>
      </c>
      <c r="AB3599" s="152" t="s">
        <v>836</v>
      </c>
      <c r="AC3599" s="152" t="s">
        <v>248</v>
      </c>
      <c r="AD3599" s="152" t="s">
        <v>185</v>
      </c>
    </row>
    <row r="3600" spans="1:30">
      <c r="A3600" s="189" t="s">
        <v>20905</v>
      </c>
      <c r="B3600" s="189" t="s">
        <v>20906</v>
      </c>
      <c r="C3600" s="154">
        <v>43830</v>
      </c>
      <c r="D3600" s="155">
        <v>1.2202</v>
      </c>
      <c r="E3600" s="155">
        <v>1.2202</v>
      </c>
      <c r="F3600" s="156">
        <v>1.63934426229497E-2</v>
      </c>
      <c r="G3600" s="154">
        <v>43829</v>
      </c>
      <c r="H3600" s="155">
        <v>1.22</v>
      </c>
      <c r="I3600" s="156">
        <v>2.9704844932499199</v>
      </c>
      <c r="J3600" s="152" t="s">
        <v>20907</v>
      </c>
      <c r="K3600" s="156">
        <v>9.0230497908276197E-2</v>
      </c>
      <c r="L3600" s="156">
        <v>0.29590662502054998</v>
      </c>
      <c r="M3600" s="185">
        <v>0.81799894613004298</v>
      </c>
      <c r="N3600" s="156">
        <v>1.59022906044557</v>
      </c>
      <c r="O3600" s="156">
        <v>2.9704844932499199</v>
      </c>
      <c r="P3600" s="152" t="s">
        <v>20907</v>
      </c>
      <c r="Q3600" s="156">
        <v>4.8557395162902104</v>
      </c>
      <c r="R3600" s="152" t="s">
        <v>20908</v>
      </c>
      <c r="S3600" s="156">
        <v>5.3611698734685502</v>
      </c>
      <c r="T3600" s="152" t="s">
        <v>20909</v>
      </c>
      <c r="U3600" s="156">
        <v>4.9186529599999798</v>
      </c>
      <c r="V3600" s="152" t="s">
        <v>157</v>
      </c>
      <c r="W3600" s="152" t="s">
        <v>189</v>
      </c>
      <c r="X3600" s="155">
        <v>0.499106669</v>
      </c>
      <c r="Y3600" s="152" t="s">
        <v>159</v>
      </c>
      <c r="Z3600" s="154">
        <v>42642</v>
      </c>
      <c r="AA3600" s="153" t="s">
        <v>4326</v>
      </c>
      <c r="AB3600" s="152" t="s">
        <v>18246</v>
      </c>
      <c r="AC3600" s="152" t="s">
        <v>175</v>
      </c>
      <c r="AD3600" s="152" t="s">
        <v>165</v>
      </c>
    </row>
    <row r="3601" spans="1:30">
      <c r="A3601" s="189" t="s">
        <v>1064</v>
      </c>
      <c r="B3601" s="189" t="s">
        <v>1065</v>
      </c>
      <c r="C3601" s="154">
        <v>43830</v>
      </c>
      <c r="D3601" s="155">
        <v>1.2445999999999999</v>
      </c>
      <c r="E3601" s="155">
        <v>1.3495999999999999</v>
      </c>
      <c r="F3601" s="156">
        <v>8.0353555644758299E-3</v>
      </c>
      <c r="G3601" s="154">
        <v>43829</v>
      </c>
      <c r="H3601" s="155">
        <v>1.2444999999999999</v>
      </c>
      <c r="I3601" s="156">
        <v>2.96161482461945</v>
      </c>
      <c r="J3601" s="152" t="s">
        <v>6487</v>
      </c>
      <c r="K3601" s="156">
        <v>6.4319022350846203E-2</v>
      </c>
      <c r="L3601" s="156">
        <v>0.23355077716032899</v>
      </c>
      <c r="M3601" s="185">
        <v>0.60625656777946602</v>
      </c>
      <c r="N3601" s="156">
        <v>1.6663943800032599</v>
      </c>
      <c r="O3601" s="156">
        <v>2.96161482461945</v>
      </c>
      <c r="P3601" s="152" t="s">
        <v>6487</v>
      </c>
      <c r="Q3601" s="156">
        <v>7.7101171717171599</v>
      </c>
      <c r="R3601" s="152" t="s">
        <v>6488</v>
      </c>
      <c r="S3601" s="156">
        <v>13.0322429847258</v>
      </c>
      <c r="T3601" s="152" t="s">
        <v>321</v>
      </c>
      <c r="U3601" s="156">
        <v>35.423930319999997</v>
      </c>
      <c r="V3601" s="152" t="s">
        <v>157</v>
      </c>
      <c r="W3601" s="152" t="s">
        <v>197</v>
      </c>
      <c r="X3601" s="155">
        <v>6.0416970634</v>
      </c>
      <c r="Y3601" s="152" t="s">
        <v>159</v>
      </c>
      <c r="Z3601" s="154">
        <v>41418</v>
      </c>
      <c r="AA3601" s="153" t="s">
        <v>4326</v>
      </c>
      <c r="AB3601" s="152" t="s">
        <v>1068</v>
      </c>
      <c r="AC3601" s="152" t="s">
        <v>245</v>
      </c>
      <c r="AD3601" s="152" t="s">
        <v>173</v>
      </c>
    </row>
    <row r="3602" spans="1:30">
      <c r="A3602" s="189" t="s">
        <v>9202</v>
      </c>
      <c r="B3602" s="189" t="s">
        <v>9203</v>
      </c>
      <c r="C3602" s="154">
        <v>43830</v>
      </c>
      <c r="D3602" s="155">
        <v>1.1133</v>
      </c>
      <c r="E3602" s="155">
        <v>5.5294999999999996</v>
      </c>
      <c r="F3602" s="156">
        <v>1.7967837570746398E-2</v>
      </c>
      <c r="G3602" s="154">
        <v>43829</v>
      </c>
      <c r="H3602" s="155">
        <v>1.1131</v>
      </c>
      <c r="I3602" s="156">
        <v>2.95940072135393</v>
      </c>
      <c r="J3602" s="152" t="s">
        <v>12650</v>
      </c>
      <c r="K3602" s="156">
        <v>0.116906474820131</v>
      </c>
      <c r="L3602" s="156">
        <v>0.30633390395529803</v>
      </c>
      <c r="M3602" s="185">
        <v>0.74201429734865498</v>
      </c>
      <c r="N3602" s="156">
        <v>1.3380666302566799</v>
      </c>
      <c r="O3602" s="156">
        <v>2.95940072135393</v>
      </c>
      <c r="P3602" s="152" t="s">
        <v>12650</v>
      </c>
      <c r="Q3602" s="156">
        <v>3.3896731054977698</v>
      </c>
      <c r="R3602" s="152" t="s">
        <v>12651</v>
      </c>
      <c r="S3602" s="156">
        <v>7.7839093813534701</v>
      </c>
      <c r="T3602" s="152" t="s">
        <v>12652</v>
      </c>
      <c r="U3602" s="156">
        <v>11.33</v>
      </c>
      <c r="V3602" s="152" t="s">
        <v>157</v>
      </c>
      <c r="W3602" s="152" t="s">
        <v>166</v>
      </c>
      <c r="X3602" s="155">
        <v>2.3121364798999999</v>
      </c>
      <c r="Y3602" s="152" t="s">
        <v>159</v>
      </c>
      <c r="Z3602" s="154">
        <v>42230</v>
      </c>
      <c r="AA3602" s="153" t="s">
        <v>4326</v>
      </c>
      <c r="AB3602" s="152" t="s">
        <v>12653</v>
      </c>
      <c r="AC3602" s="152" t="s">
        <v>175</v>
      </c>
      <c r="AD3602" s="152" t="s">
        <v>162</v>
      </c>
    </row>
    <row r="3603" spans="1:30">
      <c r="A3603" s="189" t="s">
        <v>20910</v>
      </c>
      <c r="B3603" s="189" t="s">
        <v>20911</v>
      </c>
      <c r="C3603" s="154">
        <v>43830</v>
      </c>
      <c r="D3603" s="155">
        <v>1.2064999999999999</v>
      </c>
      <c r="E3603" s="155">
        <v>1.2064999999999999</v>
      </c>
      <c r="F3603" s="156">
        <v>1.6579623642541501E-2</v>
      </c>
      <c r="G3603" s="154">
        <v>43829</v>
      </c>
      <c r="H3603" s="155">
        <v>1.2062999999999999</v>
      </c>
      <c r="I3603" s="156">
        <v>2.9436860068259398</v>
      </c>
      <c r="J3603" s="152" t="s">
        <v>20912</v>
      </c>
      <c r="K3603" s="156">
        <v>9.9560275450084404E-2</v>
      </c>
      <c r="L3603" s="156">
        <v>0.54166666666666297</v>
      </c>
      <c r="M3603" s="185">
        <v>1.04690117252931</v>
      </c>
      <c r="N3603" s="156">
        <v>1.9003378378378399</v>
      </c>
      <c r="O3603" s="156">
        <v>2.9436860068259398</v>
      </c>
      <c r="P3603" s="152" t="s">
        <v>20912</v>
      </c>
      <c r="Q3603" s="156">
        <v>8.7917042380522901</v>
      </c>
      <c r="R3603" s="152" t="s">
        <v>20913</v>
      </c>
      <c r="S3603" s="156">
        <v>11.6096207215541</v>
      </c>
      <c r="T3603" s="152" t="s">
        <v>20914</v>
      </c>
      <c r="U3603" s="156">
        <v>20.65</v>
      </c>
      <c r="V3603" s="152" t="s">
        <v>157</v>
      </c>
      <c r="W3603" s="152" t="s">
        <v>166</v>
      </c>
      <c r="X3603" s="155">
        <v>1.36874467E-2</v>
      </c>
      <c r="Y3603" s="152" t="s">
        <v>159</v>
      </c>
      <c r="Z3603" s="154">
        <v>41990</v>
      </c>
      <c r="AA3603" s="153" t="s">
        <v>4326</v>
      </c>
      <c r="AB3603" s="152" t="s">
        <v>923</v>
      </c>
      <c r="AC3603" s="152" t="s">
        <v>263</v>
      </c>
      <c r="AD3603" s="152" t="s">
        <v>181</v>
      </c>
    </row>
    <row r="3604" spans="1:30">
      <c r="A3604" s="189" t="s">
        <v>20915</v>
      </c>
      <c r="B3604" s="189" t="s">
        <v>20916</v>
      </c>
      <c r="C3604" s="154">
        <v>43830</v>
      </c>
      <c r="D3604" s="155">
        <v>1.0305</v>
      </c>
      <c r="E3604" s="155">
        <v>1.0305</v>
      </c>
      <c r="F3604" s="156">
        <v>1.9411821799473698E-2</v>
      </c>
      <c r="G3604" s="154">
        <v>43829</v>
      </c>
      <c r="H3604" s="155">
        <v>1.0303</v>
      </c>
      <c r="I3604" s="156">
        <v>2.9367695534911502</v>
      </c>
      <c r="J3604" s="152" t="s">
        <v>20917</v>
      </c>
      <c r="K3604" s="156">
        <v>9.71345313258756E-2</v>
      </c>
      <c r="L3604" s="156">
        <v>0.31149615496932398</v>
      </c>
      <c r="M3604" s="185">
        <v>0.61511423550087596</v>
      </c>
      <c r="N3604" s="156">
        <v>1.4171833480956599</v>
      </c>
      <c r="O3604" s="156">
        <v>2.9367695534911502</v>
      </c>
      <c r="P3604" s="152" t="s">
        <v>20917</v>
      </c>
      <c r="Q3604" s="157">
        <v>0</v>
      </c>
      <c r="R3604" s="152"/>
      <c r="S3604" s="157">
        <v>0</v>
      </c>
      <c r="T3604" s="152"/>
      <c r="U3604" s="156">
        <v>3.05</v>
      </c>
      <c r="V3604" s="152" t="s">
        <v>157</v>
      </c>
      <c r="W3604" s="152" t="s">
        <v>95</v>
      </c>
      <c r="X3604" s="155">
        <v>0.11236413889999999</v>
      </c>
      <c r="Y3604" s="152" t="s">
        <v>159</v>
      </c>
      <c r="Z3604" s="154">
        <v>43437</v>
      </c>
      <c r="AA3604" s="153" t="s">
        <v>4326</v>
      </c>
      <c r="AB3604" s="152" t="s">
        <v>1058</v>
      </c>
      <c r="AC3604" s="152" t="s">
        <v>238</v>
      </c>
      <c r="AD3604" s="152" t="s">
        <v>165</v>
      </c>
    </row>
    <row r="3605" spans="1:30">
      <c r="A3605" s="189" t="s">
        <v>20918</v>
      </c>
      <c r="B3605" s="189" t="s">
        <v>20919</v>
      </c>
      <c r="C3605" s="154">
        <v>43830</v>
      </c>
      <c r="D3605" s="155">
        <v>1.0387999999999999</v>
      </c>
      <c r="E3605" s="155">
        <v>1.0828</v>
      </c>
      <c r="F3605" s="156">
        <v>2.8887818969661101E-2</v>
      </c>
      <c r="G3605" s="154">
        <v>43829</v>
      </c>
      <c r="H3605" s="155">
        <v>1.0385</v>
      </c>
      <c r="I3605" s="156">
        <v>2.9335541867246402</v>
      </c>
      <c r="J3605" s="152" t="s">
        <v>20920</v>
      </c>
      <c r="K3605" s="156">
        <v>0.12530120481926199</v>
      </c>
      <c r="L3605" s="156">
        <v>0.61991476172025695</v>
      </c>
      <c r="M3605" s="185">
        <v>1.1390966501724</v>
      </c>
      <c r="N3605" s="156">
        <v>2.21387992658866</v>
      </c>
      <c r="O3605" s="156">
        <v>2.9335541867246402</v>
      </c>
      <c r="P3605" s="152" t="s">
        <v>20920</v>
      </c>
      <c r="Q3605" s="157">
        <v>0</v>
      </c>
      <c r="R3605" s="152"/>
      <c r="S3605" s="157">
        <v>0</v>
      </c>
      <c r="T3605" s="152"/>
      <c r="U3605" s="156">
        <v>8.4508238799999802</v>
      </c>
      <c r="V3605" s="152" t="s">
        <v>174</v>
      </c>
      <c r="W3605" s="152" t="s">
        <v>95</v>
      </c>
      <c r="X3605" s="155">
        <v>6.0240870000000005E-4</v>
      </c>
      <c r="Y3605" s="152" t="s">
        <v>159</v>
      </c>
      <c r="Z3605" s="154">
        <v>43182</v>
      </c>
      <c r="AA3605" s="153" t="s">
        <v>4326</v>
      </c>
      <c r="AB3605" s="152" t="s">
        <v>1430</v>
      </c>
      <c r="AC3605" s="152" t="s">
        <v>271</v>
      </c>
      <c r="AD3605" s="152" t="s">
        <v>207</v>
      </c>
    </row>
    <row r="3606" spans="1:30">
      <c r="A3606" s="189" t="s">
        <v>20921</v>
      </c>
      <c r="B3606" s="189" t="s">
        <v>20922</v>
      </c>
      <c r="C3606" s="154">
        <v>43830</v>
      </c>
      <c r="D3606" s="155">
        <v>1.0496000000000001</v>
      </c>
      <c r="E3606" s="155">
        <v>1.0726</v>
      </c>
      <c r="F3606" s="156">
        <v>2.8590488897386301E-2</v>
      </c>
      <c r="G3606" s="154">
        <v>43829</v>
      </c>
      <c r="H3606" s="155">
        <v>1.0492999999999999</v>
      </c>
      <c r="I3606" s="156">
        <v>2.9322349710699398</v>
      </c>
      <c r="J3606" s="152" t="s">
        <v>20923</v>
      </c>
      <c r="K3606" s="156">
        <v>0.13356229727153199</v>
      </c>
      <c r="L3606" s="156">
        <v>0.70037417250313305</v>
      </c>
      <c r="M3606" s="185">
        <v>1.5578132559264799</v>
      </c>
      <c r="N3606" s="156">
        <v>2.5701162904329302</v>
      </c>
      <c r="O3606" s="156">
        <v>2.9322349710699398</v>
      </c>
      <c r="P3606" s="152" t="s">
        <v>20923</v>
      </c>
      <c r="Q3606" s="156">
        <v>8.7120330498177605</v>
      </c>
      <c r="R3606" s="152" t="s">
        <v>20924</v>
      </c>
      <c r="S3606" s="156">
        <v>10.741623352243399</v>
      </c>
      <c r="T3606" s="152" t="s">
        <v>20925</v>
      </c>
      <c r="U3606" s="156">
        <v>7.3640038400000201</v>
      </c>
      <c r="V3606" s="152" t="s">
        <v>157</v>
      </c>
      <c r="W3606" s="152" t="s">
        <v>189</v>
      </c>
      <c r="X3606" s="155">
        <v>1.6308702E-3</v>
      </c>
      <c r="Y3606" s="152" t="s">
        <v>159</v>
      </c>
      <c r="Z3606" s="154">
        <v>42631</v>
      </c>
      <c r="AA3606" s="153" t="s">
        <v>4326</v>
      </c>
      <c r="AB3606" s="152" t="s">
        <v>1044</v>
      </c>
      <c r="AC3606" s="152" t="s">
        <v>314</v>
      </c>
      <c r="AD3606" s="152" t="s">
        <v>165</v>
      </c>
    </row>
    <row r="3607" spans="1:30">
      <c r="A3607" s="189" t="s">
        <v>2993</v>
      </c>
      <c r="B3607" s="189" t="s">
        <v>2994</v>
      </c>
      <c r="C3607" s="154">
        <v>43830</v>
      </c>
      <c r="D3607" s="155">
        <v>1.0215000000000001</v>
      </c>
      <c r="E3607" s="155">
        <v>1.1319999999999999</v>
      </c>
      <c r="F3607" s="156">
        <v>3.9173440407416403E-2</v>
      </c>
      <c r="G3607" s="154">
        <v>43829</v>
      </c>
      <c r="H3607" s="155">
        <v>1.0210999999999999</v>
      </c>
      <c r="I3607" s="156">
        <v>2.9278130675626701</v>
      </c>
      <c r="J3607" s="152" t="s">
        <v>20926</v>
      </c>
      <c r="K3607" s="156">
        <v>0.12742599490296699</v>
      </c>
      <c r="L3607" s="156">
        <v>0.54603371665144895</v>
      </c>
      <c r="M3607" s="185">
        <v>0.91991730296619501</v>
      </c>
      <c r="N3607" s="156">
        <v>1.87083731860195</v>
      </c>
      <c r="O3607" s="156">
        <v>2.9278130675626701</v>
      </c>
      <c r="P3607" s="152" t="s">
        <v>20926</v>
      </c>
      <c r="Q3607" s="156">
        <v>8.9009490295926401</v>
      </c>
      <c r="R3607" s="152" t="s">
        <v>20927</v>
      </c>
      <c r="S3607" s="156">
        <v>13.185647843019799</v>
      </c>
      <c r="T3607" s="152" t="s">
        <v>20928</v>
      </c>
      <c r="U3607" s="156">
        <v>13.344107749999999</v>
      </c>
      <c r="V3607" s="152" t="s">
        <v>163</v>
      </c>
      <c r="W3607" s="152" t="s">
        <v>189</v>
      </c>
      <c r="X3607" s="155">
        <v>4.0472291834999998</v>
      </c>
      <c r="Y3607" s="152" t="s">
        <v>159</v>
      </c>
      <c r="Z3607" s="154">
        <v>42717</v>
      </c>
      <c r="AA3607" s="153" t="s">
        <v>4326</v>
      </c>
      <c r="AB3607" s="152" t="s">
        <v>2482</v>
      </c>
      <c r="AC3607" s="152" t="s">
        <v>464</v>
      </c>
      <c r="AD3607" s="152" t="s">
        <v>162</v>
      </c>
    </row>
    <row r="3608" spans="1:30">
      <c r="A3608" s="189" t="s">
        <v>2918</v>
      </c>
      <c r="B3608" s="189" t="s">
        <v>2919</v>
      </c>
      <c r="C3608" s="154">
        <v>43830</v>
      </c>
      <c r="D3608" s="155">
        <v>1.0477000000000001</v>
      </c>
      <c r="E3608" s="155">
        <v>1.0827</v>
      </c>
      <c r="F3608" s="156">
        <v>4.7746371275786598E-2</v>
      </c>
      <c r="G3608" s="154">
        <v>43826</v>
      </c>
      <c r="H3608" s="155">
        <v>1.0471999999999999</v>
      </c>
      <c r="I3608" s="156">
        <v>2.9275960310443101</v>
      </c>
      <c r="J3608" s="152" t="s">
        <v>20929</v>
      </c>
      <c r="K3608" s="156">
        <v>0.18167909734173701</v>
      </c>
      <c r="L3608" s="156">
        <v>0.21042563366808401</v>
      </c>
      <c r="M3608" s="185">
        <v>-1.90857906288864E-2</v>
      </c>
      <c r="N3608" s="156">
        <v>1.04156620696307</v>
      </c>
      <c r="O3608" s="156">
        <v>2.9275960310443101</v>
      </c>
      <c r="P3608" s="152" t="s">
        <v>20929</v>
      </c>
      <c r="Q3608" s="156">
        <v>6.5478777122641398</v>
      </c>
      <c r="R3608" s="152" t="s">
        <v>20930</v>
      </c>
      <c r="S3608" s="156">
        <v>8.5099283026421109</v>
      </c>
      <c r="T3608" s="152" t="s">
        <v>20931</v>
      </c>
      <c r="U3608" s="156">
        <v>8.4231203599999898</v>
      </c>
      <c r="V3608" s="152" t="s">
        <v>174</v>
      </c>
      <c r="W3608" s="152" t="s">
        <v>186</v>
      </c>
      <c r="X3608" s="155">
        <v>1.7455835611999999</v>
      </c>
      <c r="Y3608" s="152" t="s">
        <v>159</v>
      </c>
      <c r="Z3608" s="154">
        <v>42691</v>
      </c>
      <c r="AA3608" s="153" t="s">
        <v>4326</v>
      </c>
      <c r="AB3608" s="152" t="s">
        <v>809</v>
      </c>
      <c r="AC3608" s="152" t="s">
        <v>194</v>
      </c>
      <c r="AD3608" s="152" t="s">
        <v>183</v>
      </c>
    </row>
    <row r="3609" spans="1:30">
      <c r="A3609" s="189" t="s">
        <v>20932</v>
      </c>
      <c r="B3609" s="189" t="s">
        <v>20933</v>
      </c>
      <c r="C3609" s="154">
        <v>43830</v>
      </c>
      <c r="D3609" s="155">
        <v>1.0845</v>
      </c>
      <c r="E3609" s="155">
        <v>1.0845</v>
      </c>
      <c r="F3609" s="156">
        <v>-3.6869757581339799E-2</v>
      </c>
      <c r="G3609" s="154">
        <v>43829</v>
      </c>
      <c r="H3609" s="155">
        <v>1.0849</v>
      </c>
      <c r="I3609" s="156">
        <v>2.9230331213817902</v>
      </c>
      <c r="J3609" s="152" t="s">
        <v>20934</v>
      </c>
      <c r="K3609" s="156">
        <v>1.0906040268456401</v>
      </c>
      <c r="L3609" s="156">
        <v>1.85967878275571</v>
      </c>
      <c r="M3609" s="185">
        <v>1.8118663161847599</v>
      </c>
      <c r="N3609" s="156">
        <v>2.0801957831325302</v>
      </c>
      <c r="O3609" s="156">
        <v>2.9230331213817902</v>
      </c>
      <c r="P3609" s="152" t="s">
        <v>20934</v>
      </c>
      <c r="Q3609" s="156">
        <v>-2.0059636757928998</v>
      </c>
      <c r="R3609" s="152" t="s">
        <v>20935</v>
      </c>
      <c r="S3609" s="156">
        <v>4.2587963853105197</v>
      </c>
      <c r="T3609" s="152" t="s">
        <v>20936</v>
      </c>
      <c r="U3609" s="156">
        <v>5.39358600583091</v>
      </c>
      <c r="V3609" s="152" t="s">
        <v>163</v>
      </c>
      <c r="W3609" s="152" t="s">
        <v>158</v>
      </c>
      <c r="X3609" s="155">
        <v>10.9174503387</v>
      </c>
      <c r="Y3609" s="152" t="s">
        <v>159</v>
      </c>
      <c r="Z3609" s="154">
        <v>42327</v>
      </c>
      <c r="AA3609" s="153" t="s">
        <v>4326</v>
      </c>
      <c r="AB3609" s="152" t="s">
        <v>613</v>
      </c>
      <c r="AC3609" s="152" t="s">
        <v>246</v>
      </c>
      <c r="AD3609" s="152" t="s">
        <v>183</v>
      </c>
    </row>
    <row r="3610" spans="1:30">
      <c r="A3610" s="189" t="s">
        <v>20937</v>
      </c>
      <c r="B3610" s="189" t="s">
        <v>20938</v>
      </c>
      <c r="C3610" s="154">
        <v>43830</v>
      </c>
      <c r="D3610" s="155">
        <v>1.3707</v>
      </c>
      <c r="E3610" s="155">
        <v>1.5610999999999999</v>
      </c>
      <c r="F3610" s="156">
        <v>8.0315420560762601E-2</v>
      </c>
      <c r="G3610" s="154">
        <v>43829</v>
      </c>
      <c r="H3610" s="155">
        <v>1.3695999999999999</v>
      </c>
      <c r="I3610" s="156">
        <v>2.9208589878360098</v>
      </c>
      <c r="J3610" s="152" t="s">
        <v>6567</v>
      </c>
      <c r="K3610" s="156">
        <v>0.25599765944997599</v>
      </c>
      <c r="L3610" s="156">
        <v>0.63876651982378996</v>
      </c>
      <c r="M3610" s="185">
        <v>0.90547703180212002</v>
      </c>
      <c r="N3610" s="156">
        <v>1.81237465646587</v>
      </c>
      <c r="O3610" s="156">
        <v>2.9208589878360098</v>
      </c>
      <c r="P3610" s="152" t="s">
        <v>6567</v>
      </c>
      <c r="Q3610" s="156">
        <v>7.4216300940438904</v>
      </c>
      <c r="R3610" s="152" t="s">
        <v>20059</v>
      </c>
      <c r="S3610" s="156">
        <v>8.0141843971631399</v>
      </c>
      <c r="T3610" s="152" t="s">
        <v>20939</v>
      </c>
      <c r="U3610" s="156">
        <v>61.188151849999997</v>
      </c>
      <c r="V3610" s="152" t="s">
        <v>157</v>
      </c>
      <c r="W3610" s="152" t="s">
        <v>189</v>
      </c>
      <c r="X3610" s="155">
        <v>0.23903222439999999</v>
      </c>
      <c r="Y3610" s="152" t="s">
        <v>159</v>
      </c>
      <c r="Z3610" s="154">
        <v>40645</v>
      </c>
      <c r="AA3610" s="153" t="s">
        <v>4326</v>
      </c>
      <c r="AB3610" s="152" t="s">
        <v>232</v>
      </c>
      <c r="AC3610" s="152" t="s">
        <v>233</v>
      </c>
      <c r="AD3610" s="152" t="s">
        <v>181</v>
      </c>
    </row>
    <row r="3611" spans="1:30">
      <c r="A3611" s="189" t="s">
        <v>20940</v>
      </c>
      <c r="B3611" s="189" t="s">
        <v>20941</v>
      </c>
      <c r="C3611" s="154">
        <v>43830</v>
      </c>
      <c r="D3611" s="155">
        <v>0.99560000000000004</v>
      </c>
      <c r="E3611" s="155">
        <v>1.0953999999999999</v>
      </c>
      <c r="F3611" s="156">
        <v>2.0092425155723698E-2</v>
      </c>
      <c r="G3611" s="154">
        <v>43829</v>
      </c>
      <c r="H3611" s="155">
        <v>0.99539999999999995</v>
      </c>
      <c r="I3611" s="156">
        <v>2.9169606700942698</v>
      </c>
      <c r="J3611" s="152" t="s">
        <v>20942</v>
      </c>
      <c r="K3611" s="156">
        <v>-9.0316106372316199E-2</v>
      </c>
      <c r="L3611" s="156">
        <v>-0.93532338308456198</v>
      </c>
      <c r="M3611" s="185">
        <v>-0.51089897862721401</v>
      </c>
      <c r="N3611" s="156">
        <v>0.823719526378204</v>
      </c>
      <c r="O3611" s="156">
        <v>2.9169606700942698</v>
      </c>
      <c r="P3611" s="152" t="s">
        <v>20942</v>
      </c>
      <c r="Q3611" s="156">
        <v>12.182120992951299</v>
      </c>
      <c r="R3611" s="152" t="s">
        <v>20943</v>
      </c>
      <c r="S3611" s="156">
        <v>12.2738761271854</v>
      </c>
      <c r="T3611" s="152" t="s">
        <v>20944</v>
      </c>
      <c r="U3611" s="156">
        <v>9.8150782400000107</v>
      </c>
      <c r="V3611" s="152" t="s">
        <v>163</v>
      </c>
      <c r="W3611" s="152" t="s">
        <v>158</v>
      </c>
      <c r="X3611" s="155">
        <v>8.0192258099999997E-2</v>
      </c>
      <c r="Y3611" s="152" t="s">
        <v>159</v>
      </c>
      <c r="Z3611" s="154">
        <v>42586</v>
      </c>
      <c r="AA3611" s="153" t="s">
        <v>4326</v>
      </c>
      <c r="AB3611" s="152" t="s">
        <v>1892</v>
      </c>
      <c r="AC3611" s="152" t="s">
        <v>187</v>
      </c>
      <c r="AD3611" s="152" t="s">
        <v>177</v>
      </c>
    </row>
    <row r="3612" spans="1:30">
      <c r="A3612" s="189" t="s">
        <v>20945</v>
      </c>
      <c r="B3612" s="189" t="s">
        <v>20946</v>
      </c>
      <c r="C3612" s="154">
        <v>43830</v>
      </c>
      <c r="D3612" s="155">
        <v>1.0315000000000001</v>
      </c>
      <c r="E3612" s="155">
        <v>1.0814999999999999</v>
      </c>
      <c r="F3612" s="156">
        <v>0.15535488882415299</v>
      </c>
      <c r="G3612" s="154">
        <v>43826</v>
      </c>
      <c r="H3612" s="155">
        <v>1.0299</v>
      </c>
      <c r="I3612" s="156">
        <v>2.9130483686864102</v>
      </c>
      <c r="J3612" s="152" t="s">
        <v>20947</v>
      </c>
      <c r="K3612" s="156">
        <v>0.52626449663774799</v>
      </c>
      <c r="L3612" s="156">
        <v>0.88019559902201505</v>
      </c>
      <c r="M3612" s="185">
        <v>1.1075864336211101</v>
      </c>
      <c r="N3612" s="156">
        <v>0.85056650820284596</v>
      </c>
      <c r="O3612" s="156">
        <v>2.9130483686864102</v>
      </c>
      <c r="P3612" s="152" t="s">
        <v>20947</v>
      </c>
      <c r="Q3612" s="156">
        <v>9.5731089224225308</v>
      </c>
      <c r="R3612" s="152" t="s">
        <v>20948</v>
      </c>
      <c r="S3612" s="156">
        <v>9.5509191474281092</v>
      </c>
      <c r="T3612" s="152" t="s">
        <v>20949</v>
      </c>
      <c r="U3612" s="156">
        <v>8.1924877500000104</v>
      </c>
      <c r="V3612" s="152" t="s">
        <v>174</v>
      </c>
      <c r="W3612" s="152" t="s">
        <v>158</v>
      </c>
      <c r="X3612" s="155">
        <v>2.2874803999999999E-3</v>
      </c>
      <c r="Y3612" s="152" t="s">
        <v>159</v>
      </c>
      <c r="Z3612" s="154">
        <v>42524</v>
      </c>
      <c r="AA3612" s="153" t="s">
        <v>4326</v>
      </c>
      <c r="AB3612" s="152" t="s">
        <v>2997</v>
      </c>
      <c r="AC3612" s="152" t="s">
        <v>427</v>
      </c>
      <c r="AD3612" s="152" t="s">
        <v>183</v>
      </c>
    </row>
    <row r="3613" spans="1:30">
      <c r="A3613" s="189" t="s">
        <v>20950</v>
      </c>
      <c r="B3613" s="189" t="s">
        <v>20951</v>
      </c>
      <c r="C3613" s="154">
        <v>43830</v>
      </c>
      <c r="D3613" s="155">
        <v>1.008</v>
      </c>
      <c r="E3613" s="155">
        <v>1.254</v>
      </c>
      <c r="F3613" s="156">
        <v>0</v>
      </c>
      <c r="G3613" s="154">
        <v>43829</v>
      </c>
      <c r="H3613" s="155">
        <v>1.008</v>
      </c>
      <c r="I3613" s="156">
        <v>2.9094456286902499</v>
      </c>
      <c r="J3613" s="152" t="s">
        <v>20952</v>
      </c>
      <c r="K3613" s="156">
        <v>9.9304865938440304E-2</v>
      </c>
      <c r="L3613" s="156">
        <v>0.198807157057655</v>
      </c>
      <c r="M3613" s="185">
        <v>0.69932357260405298</v>
      </c>
      <c r="N3613" s="156">
        <v>1.2442516941495501</v>
      </c>
      <c r="O3613" s="156">
        <v>2.9094456286902499</v>
      </c>
      <c r="P3613" s="152" t="s">
        <v>20952</v>
      </c>
      <c r="Q3613" s="156">
        <v>6.5433983358177397</v>
      </c>
      <c r="R3613" s="152" t="s">
        <v>20953</v>
      </c>
      <c r="S3613" s="156">
        <v>10.3021048085047</v>
      </c>
      <c r="T3613" s="152" t="s">
        <v>20954</v>
      </c>
      <c r="U3613" s="156">
        <v>28.693376000000001</v>
      </c>
      <c r="V3613" s="152" t="s">
        <v>174</v>
      </c>
      <c r="W3613" s="152" t="s">
        <v>197</v>
      </c>
      <c r="X3613" s="155">
        <v>0.12030819669999999</v>
      </c>
      <c r="Y3613" s="152" t="s">
        <v>305</v>
      </c>
      <c r="Z3613" s="154">
        <v>41403</v>
      </c>
      <c r="AA3613" s="153" t="s">
        <v>4326</v>
      </c>
      <c r="AB3613" s="152" t="s">
        <v>15926</v>
      </c>
      <c r="AC3613" s="152" t="s">
        <v>270</v>
      </c>
      <c r="AD3613" s="152" t="s">
        <v>181</v>
      </c>
    </row>
    <row r="3614" spans="1:30">
      <c r="A3614" s="189" t="s">
        <v>20955</v>
      </c>
      <c r="B3614" s="189" t="s">
        <v>20956</v>
      </c>
      <c r="C3614" s="154">
        <v>43830</v>
      </c>
      <c r="D3614" s="155">
        <v>1.0235000000000001</v>
      </c>
      <c r="E3614" s="155">
        <v>1.4444999999999999</v>
      </c>
      <c r="F3614" s="156">
        <v>-9.7694411879605692E-3</v>
      </c>
      <c r="G3614" s="154">
        <v>43829</v>
      </c>
      <c r="H3614" s="155">
        <v>1.0236000000000001</v>
      </c>
      <c r="I3614" s="156">
        <v>2.90105994600908</v>
      </c>
      <c r="J3614" s="152" t="s">
        <v>20957</v>
      </c>
      <c r="K3614" s="156">
        <v>-2.9302598163693402E-2</v>
      </c>
      <c r="L3614" s="156">
        <v>-1.4254069151497599</v>
      </c>
      <c r="M3614" s="185">
        <v>-1.0650594914353699</v>
      </c>
      <c r="N3614" s="156">
        <v>-0.59646171093311895</v>
      </c>
      <c r="O3614" s="156">
        <v>2.90105994600908</v>
      </c>
      <c r="P3614" s="152" t="s">
        <v>20957</v>
      </c>
      <c r="Q3614" s="156">
        <v>10.2405365979648</v>
      </c>
      <c r="R3614" s="152" t="s">
        <v>20958</v>
      </c>
      <c r="S3614" s="156">
        <v>13.629289438828399</v>
      </c>
      <c r="T3614" s="152" t="s">
        <v>20959</v>
      </c>
      <c r="U3614" s="156">
        <v>53.089193700000003</v>
      </c>
      <c r="V3614" s="152" t="s">
        <v>174</v>
      </c>
      <c r="W3614" s="152" t="s">
        <v>158</v>
      </c>
      <c r="X3614" s="155">
        <v>4.1603017530999997</v>
      </c>
      <c r="Y3614" s="152" t="s">
        <v>159</v>
      </c>
      <c r="Z3614" s="154">
        <v>41228</v>
      </c>
      <c r="AA3614" s="153" t="s">
        <v>4326</v>
      </c>
      <c r="AB3614" s="152" t="s">
        <v>312</v>
      </c>
      <c r="AC3614" s="152" t="s">
        <v>231</v>
      </c>
      <c r="AD3614" s="152" t="s">
        <v>181</v>
      </c>
    </row>
    <row r="3615" spans="1:30">
      <c r="A3615" s="189" t="s">
        <v>3049</v>
      </c>
      <c r="B3615" s="189" t="s">
        <v>3050</v>
      </c>
      <c r="C3615" s="154">
        <v>43830</v>
      </c>
      <c r="D3615" s="155">
        <v>1.5720000000000001</v>
      </c>
      <c r="E3615" s="155">
        <v>1.5720000000000001</v>
      </c>
      <c r="F3615" s="156">
        <v>1.27242651736679E-2</v>
      </c>
      <c r="G3615" s="154">
        <v>43829</v>
      </c>
      <c r="H3615" s="155">
        <v>1.5718000000000001</v>
      </c>
      <c r="I3615" s="156">
        <v>2.9004607078584299</v>
      </c>
      <c r="J3615" s="152" t="s">
        <v>20960</v>
      </c>
      <c r="K3615" s="156">
        <v>7.6394194041250807E-2</v>
      </c>
      <c r="L3615" s="156">
        <v>1.0714335657468299</v>
      </c>
      <c r="M3615" s="185">
        <v>1.3700785974588701</v>
      </c>
      <c r="N3615" s="156">
        <v>2.0030136769078402</v>
      </c>
      <c r="O3615" s="156">
        <v>2.9004607078584299</v>
      </c>
      <c r="P3615" s="152" t="s">
        <v>20960</v>
      </c>
      <c r="Q3615" s="157">
        <v>0</v>
      </c>
      <c r="R3615" s="152"/>
      <c r="S3615" s="157">
        <v>0</v>
      </c>
      <c r="T3615" s="152"/>
      <c r="U3615" s="156">
        <v>2.9210408000000001</v>
      </c>
      <c r="V3615" s="152" t="s">
        <v>157</v>
      </c>
      <c r="W3615" s="152" t="s">
        <v>95</v>
      </c>
      <c r="X3615" s="155">
        <v>1.0152909208000001</v>
      </c>
      <c r="Y3615" s="152" t="s">
        <v>159</v>
      </c>
      <c r="Z3615" s="154">
        <v>43459</v>
      </c>
      <c r="AA3615" s="153" t="s">
        <v>4326</v>
      </c>
      <c r="AB3615" s="152" t="s">
        <v>460</v>
      </c>
      <c r="AC3615" s="152" t="s">
        <v>161</v>
      </c>
      <c r="AD3615" s="152" t="s">
        <v>532</v>
      </c>
    </row>
    <row r="3616" spans="1:30">
      <c r="A3616" s="189" t="s">
        <v>2957</v>
      </c>
      <c r="B3616" s="189" t="s">
        <v>2958</v>
      </c>
      <c r="C3616" s="154">
        <v>43830</v>
      </c>
      <c r="D3616" s="155">
        <v>0.99519999999999997</v>
      </c>
      <c r="E3616" s="155">
        <v>1.0845</v>
      </c>
      <c r="F3616" s="156">
        <v>0</v>
      </c>
      <c r="G3616" s="154">
        <v>43829</v>
      </c>
      <c r="H3616" s="155">
        <v>0.99519999999999997</v>
      </c>
      <c r="I3616" s="156">
        <v>2.8958227681231801</v>
      </c>
      <c r="J3616" s="152" t="s">
        <v>20961</v>
      </c>
      <c r="K3616" s="156">
        <v>9.0515940862927802E-2</v>
      </c>
      <c r="L3616" s="156">
        <v>0.29225032752193197</v>
      </c>
      <c r="M3616" s="185">
        <v>-0.56086704295044698</v>
      </c>
      <c r="N3616" s="156">
        <v>0.86262174080342602</v>
      </c>
      <c r="O3616" s="156">
        <v>2.8958227681231801</v>
      </c>
      <c r="P3616" s="152" t="s">
        <v>20961</v>
      </c>
      <c r="Q3616" s="156">
        <v>10.4797462383083</v>
      </c>
      <c r="R3616" s="152" t="s">
        <v>20962</v>
      </c>
      <c r="S3616" s="156">
        <v>10.8969062149199</v>
      </c>
      <c r="T3616" s="152" t="s">
        <v>20963</v>
      </c>
      <c r="U3616" s="156">
        <v>8.66787840000001</v>
      </c>
      <c r="V3616" s="152" t="s">
        <v>163</v>
      </c>
      <c r="W3616" s="152" t="s">
        <v>158</v>
      </c>
      <c r="X3616" s="155">
        <v>15.206350566699999</v>
      </c>
      <c r="Y3616" s="152" t="s">
        <v>159</v>
      </c>
      <c r="Z3616" s="154">
        <v>42586</v>
      </c>
      <c r="AA3616" s="153" t="s">
        <v>4326</v>
      </c>
      <c r="AB3616" s="152" t="s">
        <v>1892</v>
      </c>
      <c r="AC3616" s="152" t="s">
        <v>187</v>
      </c>
      <c r="AD3616" s="152" t="s">
        <v>177</v>
      </c>
    </row>
    <row r="3617" spans="1:30">
      <c r="A3617" s="189" t="s">
        <v>3017</v>
      </c>
      <c r="B3617" s="189" t="s">
        <v>3018</v>
      </c>
      <c r="C3617" s="154">
        <v>43830</v>
      </c>
      <c r="D3617" s="155">
        <v>1.0308999999999999</v>
      </c>
      <c r="E3617" s="155">
        <v>1.0308999999999999</v>
      </c>
      <c r="F3617" s="156">
        <v>1.94042883477227E-2</v>
      </c>
      <c r="G3617" s="154">
        <v>43829</v>
      </c>
      <c r="H3617" s="155">
        <v>1.0306999999999999</v>
      </c>
      <c r="I3617" s="156">
        <v>2.89450044914661</v>
      </c>
      <c r="J3617" s="152" t="s">
        <v>20964</v>
      </c>
      <c r="K3617" s="156">
        <v>0.15544544836294799</v>
      </c>
      <c r="L3617" s="156">
        <v>0.67382812499999101</v>
      </c>
      <c r="M3617" s="185">
        <v>1.2472991553722199</v>
      </c>
      <c r="N3617" s="156">
        <v>1.69675446384531</v>
      </c>
      <c r="O3617" s="156">
        <v>2.89450044914661</v>
      </c>
      <c r="P3617" s="152" t="s">
        <v>20964</v>
      </c>
      <c r="Q3617" s="157">
        <v>0</v>
      </c>
      <c r="R3617" s="152"/>
      <c r="S3617" s="157">
        <v>0</v>
      </c>
      <c r="T3617" s="152"/>
      <c r="U3617" s="156">
        <v>3.0899999999999901</v>
      </c>
      <c r="V3617" s="152" t="s">
        <v>157</v>
      </c>
      <c r="W3617" s="152" t="s">
        <v>95</v>
      </c>
      <c r="X3617" s="155">
        <v>20.043363103400001</v>
      </c>
      <c r="Y3617" s="152" t="s">
        <v>159</v>
      </c>
      <c r="Z3617" s="154">
        <v>43447</v>
      </c>
      <c r="AA3617" s="153" t="s">
        <v>4326</v>
      </c>
      <c r="AB3617" s="152" t="s">
        <v>3019</v>
      </c>
      <c r="AC3617" s="152" t="s">
        <v>194</v>
      </c>
      <c r="AD3617" s="152" t="s">
        <v>177</v>
      </c>
    </row>
    <row r="3618" spans="1:30">
      <c r="A3618" s="189" t="s">
        <v>20965</v>
      </c>
      <c r="B3618" s="189" t="s">
        <v>20966</v>
      </c>
      <c r="C3618" s="154">
        <v>43830</v>
      </c>
      <c r="D3618" s="155">
        <v>1.0507</v>
      </c>
      <c r="E3618" s="155">
        <v>1.0926</v>
      </c>
      <c r="F3618" s="156">
        <v>4.7609979051597202E-2</v>
      </c>
      <c r="G3618" s="154">
        <v>43826</v>
      </c>
      <c r="H3618" s="155">
        <v>1.0502</v>
      </c>
      <c r="I3618" s="156">
        <v>2.8944109777208098</v>
      </c>
      <c r="J3618" s="152" t="s">
        <v>20967</v>
      </c>
      <c r="K3618" s="156">
        <v>0.28634150997421798</v>
      </c>
      <c r="L3618" s="156">
        <v>0.53583389149364002</v>
      </c>
      <c r="M3618" s="185">
        <v>0.941474517162737</v>
      </c>
      <c r="N3618" s="156">
        <v>2.01959493631876</v>
      </c>
      <c r="O3618" s="156">
        <v>2.8944109777208098</v>
      </c>
      <c r="P3618" s="152" t="s">
        <v>20967</v>
      </c>
      <c r="Q3618" s="156">
        <v>8.8551339468655996</v>
      </c>
      <c r="R3618" s="152" t="s">
        <v>20968</v>
      </c>
      <c r="S3618" s="156">
        <v>10.5609535273903</v>
      </c>
      <c r="T3618" s="152" t="s">
        <v>20969</v>
      </c>
      <c r="U3618" s="156">
        <v>9.3890074200000004</v>
      </c>
      <c r="V3618" s="152" t="s">
        <v>174</v>
      </c>
      <c r="W3618" s="152" t="s">
        <v>158</v>
      </c>
      <c r="X3618" s="155">
        <v>1.5692823000000001E-3</v>
      </c>
      <c r="Y3618" s="152" t="s">
        <v>159</v>
      </c>
      <c r="Z3618" s="154">
        <v>42545</v>
      </c>
      <c r="AA3618" s="153" t="s">
        <v>4326</v>
      </c>
      <c r="AB3618" s="152" t="s">
        <v>1018</v>
      </c>
      <c r="AC3618" s="152" t="s">
        <v>195</v>
      </c>
      <c r="AD3618" s="152" t="s">
        <v>183</v>
      </c>
    </row>
    <row r="3619" spans="1:30">
      <c r="A3619" s="189" t="s">
        <v>20970</v>
      </c>
      <c r="B3619" s="189" t="s">
        <v>20971</v>
      </c>
      <c r="C3619" s="154">
        <v>43830</v>
      </c>
      <c r="D3619" s="155">
        <v>1.1040000000000001</v>
      </c>
      <c r="E3619" s="155">
        <v>1.3959999999999999</v>
      </c>
      <c r="F3619" s="156">
        <v>9.0661831369008294E-2</v>
      </c>
      <c r="G3619" s="154">
        <v>43829</v>
      </c>
      <c r="H3619" s="155">
        <v>1.103</v>
      </c>
      <c r="I3619" s="156">
        <v>2.8823269806671901</v>
      </c>
      <c r="J3619" s="152" t="s">
        <v>20972</v>
      </c>
      <c r="K3619" s="156">
        <v>0.36363636363635998</v>
      </c>
      <c r="L3619" s="156">
        <v>0.82191780821918703</v>
      </c>
      <c r="M3619" s="185">
        <v>1.19156581908477</v>
      </c>
      <c r="N3619" s="156">
        <v>1.9384525958591801</v>
      </c>
      <c r="O3619" s="156">
        <v>2.8823269806671901</v>
      </c>
      <c r="P3619" s="152" t="s">
        <v>20972</v>
      </c>
      <c r="Q3619" s="156">
        <v>7.0212711695446197</v>
      </c>
      <c r="R3619" s="152" t="s">
        <v>20527</v>
      </c>
      <c r="S3619" s="156">
        <v>6.9109281941248302</v>
      </c>
      <c r="T3619" s="152" t="s">
        <v>20973</v>
      </c>
      <c r="U3619" s="156">
        <v>44.121017600000002</v>
      </c>
      <c r="V3619" s="152" t="s">
        <v>157</v>
      </c>
      <c r="W3619" s="152" t="s">
        <v>158</v>
      </c>
      <c r="X3619" s="155">
        <v>4.0279434000000003E-2</v>
      </c>
      <c r="Y3619" s="152" t="s">
        <v>159</v>
      </c>
      <c r="Z3619" s="154">
        <v>41085</v>
      </c>
      <c r="AA3619" s="153" t="s">
        <v>4326</v>
      </c>
      <c r="AB3619" s="152" t="s">
        <v>290</v>
      </c>
      <c r="AC3619" s="152" t="s">
        <v>210</v>
      </c>
      <c r="AD3619" s="152" t="s">
        <v>185</v>
      </c>
    </row>
    <row r="3620" spans="1:30">
      <c r="A3620" s="189" t="s">
        <v>20974</v>
      </c>
      <c r="B3620" s="189" t="s">
        <v>20975</v>
      </c>
      <c r="C3620" s="154">
        <v>43830</v>
      </c>
      <c r="D3620" s="155">
        <v>1.1000000000000001</v>
      </c>
      <c r="E3620" s="155">
        <v>1.202</v>
      </c>
      <c r="F3620" s="156">
        <v>0</v>
      </c>
      <c r="G3620" s="154">
        <v>43829</v>
      </c>
      <c r="H3620" s="155">
        <v>1.1000000000000001</v>
      </c>
      <c r="I3620" s="156">
        <v>2.8806024666528498</v>
      </c>
      <c r="J3620" s="152" t="s">
        <v>20976</v>
      </c>
      <c r="K3620" s="156">
        <v>0.182149362477245</v>
      </c>
      <c r="L3620" s="156">
        <v>0.54844606946983898</v>
      </c>
      <c r="M3620" s="185">
        <v>0.73264671261468595</v>
      </c>
      <c r="N3620" s="156">
        <v>1.47606107949746</v>
      </c>
      <c r="O3620" s="156">
        <v>2.8806024666528498</v>
      </c>
      <c r="P3620" s="152" t="s">
        <v>20976</v>
      </c>
      <c r="Q3620" s="156">
        <v>8.6506402164111993</v>
      </c>
      <c r="R3620" s="152" t="s">
        <v>20977</v>
      </c>
      <c r="S3620" s="156">
        <v>11.053972350230399</v>
      </c>
      <c r="T3620" s="152" t="s">
        <v>20978</v>
      </c>
      <c r="U3620" s="156">
        <v>20.493559999999999</v>
      </c>
      <c r="V3620" s="152" t="s">
        <v>157</v>
      </c>
      <c r="W3620" s="152" t="s">
        <v>166</v>
      </c>
      <c r="X3620" s="155">
        <v>0.14082652440000001</v>
      </c>
      <c r="Y3620" s="152" t="s">
        <v>159</v>
      </c>
      <c r="Z3620" s="154">
        <v>41947</v>
      </c>
      <c r="AA3620" s="153" t="s">
        <v>4326</v>
      </c>
      <c r="AB3620" s="152" t="s">
        <v>2482</v>
      </c>
      <c r="AC3620" s="152" t="s">
        <v>464</v>
      </c>
      <c r="AD3620" s="152" t="s">
        <v>181</v>
      </c>
    </row>
    <row r="3621" spans="1:30">
      <c r="A3621" s="189" t="s">
        <v>3015</v>
      </c>
      <c r="B3621" s="189" t="s">
        <v>3016</v>
      </c>
      <c r="C3621" s="154">
        <v>43830</v>
      </c>
      <c r="D3621" s="155">
        <v>1.1516</v>
      </c>
      <c r="E3621" s="155">
        <v>1.4136</v>
      </c>
      <c r="F3621" s="156">
        <v>2.6057500217138901E-2</v>
      </c>
      <c r="G3621" s="154">
        <v>43829</v>
      </c>
      <c r="H3621" s="155">
        <v>1.1513</v>
      </c>
      <c r="I3621" s="156">
        <v>2.8765410041093502</v>
      </c>
      <c r="J3621" s="152" t="s">
        <v>20979</v>
      </c>
      <c r="K3621" s="156">
        <v>0.104311543810836</v>
      </c>
      <c r="L3621" s="156">
        <v>0.60277802044203099</v>
      </c>
      <c r="M3621" s="185">
        <v>1.0352693454992099</v>
      </c>
      <c r="N3621" s="156">
        <v>2.3189693469569002</v>
      </c>
      <c r="O3621" s="156">
        <v>2.8765410041093502</v>
      </c>
      <c r="P3621" s="152" t="s">
        <v>20979</v>
      </c>
      <c r="Q3621" s="156">
        <v>11.198212069056501</v>
      </c>
      <c r="R3621" s="152" t="s">
        <v>20980</v>
      </c>
      <c r="S3621" s="156">
        <v>13.8196448773743</v>
      </c>
      <c r="T3621" s="152" t="s">
        <v>20981</v>
      </c>
      <c r="U3621" s="156">
        <v>45.335029319999997</v>
      </c>
      <c r="V3621" s="152" t="s">
        <v>157</v>
      </c>
      <c r="W3621" s="152" t="s">
        <v>189</v>
      </c>
      <c r="X3621" s="155">
        <v>31.6755202461</v>
      </c>
      <c r="Y3621" s="152" t="s">
        <v>159</v>
      </c>
      <c r="Z3621" s="154">
        <v>41388</v>
      </c>
      <c r="AA3621" s="153" t="s">
        <v>4326</v>
      </c>
      <c r="AB3621" s="152" t="s">
        <v>6326</v>
      </c>
      <c r="AC3621" s="152" t="s">
        <v>418</v>
      </c>
      <c r="AD3621" s="152" t="s">
        <v>181</v>
      </c>
    </row>
    <row r="3622" spans="1:30">
      <c r="A3622" s="189" t="s">
        <v>2963</v>
      </c>
      <c r="B3622" s="189" t="s">
        <v>2964</v>
      </c>
      <c r="C3622" s="154">
        <v>43830</v>
      </c>
      <c r="D3622" s="155">
        <v>1.0415000000000001</v>
      </c>
      <c r="E3622" s="155">
        <v>1.1000000000000001</v>
      </c>
      <c r="F3622" s="156">
        <v>9.6024582292997696E-3</v>
      </c>
      <c r="G3622" s="154">
        <v>43829</v>
      </c>
      <c r="H3622" s="155">
        <v>1.0414000000000001</v>
      </c>
      <c r="I3622" s="156">
        <v>2.87435116354813</v>
      </c>
      <c r="J3622" s="152" t="s">
        <v>20982</v>
      </c>
      <c r="K3622" s="156">
        <v>0.105728565936183</v>
      </c>
      <c r="L3622" s="156">
        <v>0.29853620955316501</v>
      </c>
      <c r="M3622" s="185">
        <v>0.67664873656464497</v>
      </c>
      <c r="N3622" s="156">
        <v>1.3526597099806501</v>
      </c>
      <c r="O3622" s="156">
        <v>2.87435116354813</v>
      </c>
      <c r="P3622" s="152" t="s">
        <v>20982</v>
      </c>
      <c r="Q3622" s="156">
        <v>7.0682943306446298</v>
      </c>
      <c r="R3622" s="152" t="s">
        <v>20983</v>
      </c>
      <c r="S3622" s="156">
        <v>10.6637102306921</v>
      </c>
      <c r="T3622" s="152" t="s">
        <v>20984</v>
      </c>
      <c r="U3622" s="156">
        <v>10.331719100000001</v>
      </c>
      <c r="V3622" s="152" t="s">
        <v>163</v>
      </c>
      <c r="W3622" s="152" t="s">
        <v>166</v>
      </c>
      <c r="X3622" s="155">
        <v>20.683468410100001</v>
      </c>
      <c r="Y3622" s="152" t="s">
        <v>159</v>
      </c>
      <c r="Z3622" s="154">
        <v>42670</v>
      </c>
      <c r="AA3622" s="153" t="s">
        <v>4326</v>
      </c>
      <c r="AB3622" s="152" t="s">
        <v>273</v>
      </c>
      <c r="AC3622" s="152" t="s">
        <v>175</v>
      </c>
      <c r="AD3622" s="152" t="s">
        <v>183</v>
      </c>
    </row>
    <row r="3623" spans="1:30">
      <c r="A3623" s="189" t="s">
        <v>20985</v>
      </c>
      <c r="B3623" s="189" t="s">
        <v>20986</v>
      </c>
      <c r="C3623" s="154">
        <v>43830</v>
      </c>
      <c r="D3623" s="155">
        <v>1.1383000000000001</v>
      </c>
      <c r="E3623" s="155">
        <v>1.1383000000000001</v>
      </c>
      <c r="F3623" s="156">
        <v>8.7858021437347503E-3</v>
      </c>
      <c r="G3623" s="154">
        <v>43829</v>
      </c>
      <c r="H3623" s="155">
        <v>1.1382000000000001</v>
      </c>
      <c r="I3623" s="156">
        <v>2.8739267962042501</v>
      </c>
      <c r="J3623" s="152" t="s">
        <v>20987</v>
      </c>
      <c r="K3623" s="156">
        <v>0.105531615513155</v>
      </c>
      <c r="L3623" s="156">
        <v>0.29074889867842102</v>
      </c>
      <c r="M3623" s="185">
        <v>0.69886765746638502</v>
      </c>
      <c r="N3623" s="156">
        <v>1.2632328084690001</v>
      </c>
      <c r="O3623" s="156">
        <v>2.8739267962042501</v>
      </c>
      <c r="P3623" s="152" t="s">
        <v>20987</v>
      </c>
      <c r="Q3623" s="156">
        <v>4.2017575979494701</v>
      </c>
      <c r="R3623" s="152" t="s">
        <v>20988</v>
      </c>
      <c r="S3623" s="156">
        <v>9.6416875361202194</v>
      </c>
      <c r="T3623" s="152" t="s">
        <v>20989</v>
      </c>
      <c r="U3623" s="156">
        <v>13.83</v>
      </c>
      <c r="V3623" s="152" t="s">
        <v>157</v>
      </c>
      <c r="W3623" s="152" t="s">
        <v>166</v>
      </c>
      <c r="X3623" s="155">
        <v>6.1262569361999999</v>
      </c>
      <c r="Y3623" s="152" t="s">
        <v>159</v>
      </c>
      <c r="Z3623" s="154">
        <v>42230</v>
      </c>
      <c r="AA3623" s="153" t="s">
        <v>4326</v>
      </c>
      <c r="AB3623" s="152" t="s">
        <v>12653</v>
      </c>
      <c r="AC3623" s="152" t="s">
        <v>175</v>
      </c>
      <c r="AD3623" s="152" t="s">
        <v>162</v>
      </c>
    </row>
    <row r="3624" spans="1:30">
      <c r="A3624" s="189" t="s">
        <v>20990</v>
      </c>
      <c r="B3624" s="189" t="s">
        <v>20991</v>
      </c>
      <c r="C3624" s="154">
        <v>43830</v>
      </c>
      <c r="D3624" s="155">
        <v>1.2171000000000001</v>
      </c>
      <c r="E3624" s="155">
        <v>1.3553999999999999</v>
      </c>
      <c r="F3624" s="156">
        <v>8.2169268693637696E-3</v>
      </c>
      <c r="G3624" s="154">
        <v>43829</v>
      </c>
      <c r="H3624" s="155">
        <v>1.2170000000000001</v>
      </c>
      <c r="I3624" s="156">
        <v>2.8738061026117898</v>
      </c>
      <c r="J3624" s="152" t="s">
        <v>20992</v>
      </c>
      <c r="K3624" s="156">
        <v>0.205829079532374</v>
      </c>
      <c r="L3624" s="156">
        <v>0.48712021136064199</v>
      </c>
      <c r="M3624" s="185">
        <v>1.0125321603452599</v>
      </c>
      <c r="N3624" s="156">
        <v>1.97737746124844</v>
      </c>
      <c r="O3624" s="156">
        <v>2.8738061026117898</v>
      </c>
      <c r="P3624" s="152" t="s">
        <v>20992</v>
      </c>
      <c r="Q3624" s="156">
        <v>12.987374675083601</v>
      </c>
      <c r="R3624" s="152" t="s">
        <v>20993</v>
      </c>
      <c r="S3624" s="156">
        <v>16.2242169595111</v>
      </c>
      <c r="T3624" s="152" t="s">
        <v>20994</v>
      </c>
      <c r="U3624" s="156">
        <v>38.452305889999998</v>
      </c>
      <c r="V3624" s="152" t="s">
        <v>157</v>
      </c>
      <c r="W3624" s="152" t="s">
        <v>166</v>
      </c>
      <c r="X3624" s="155">
        <v>0.32792416829999999</v>
      </c>
      <c r="Y3624" s="152" t="s">
        <v>159</v>
      </c>
      <c r="Z3624" s="154">
        <v>41519</v>
      </c>
      <c r="AA3624" s="153" t="s">
        <v>4326</v>
      </c>
      <c r="AB3624" s="152" t="s">
        <v>2894</v>
      </c>
      <c r="AC3624" s="152" t="s">
        <v>331</v>
      </c>
      <c r="AD3624" s="152" t="s">
        <v>162</v>
      </c>
    </row>
    <row r="3625" spans="1:30">
      <c r="A3625" s="189" t="s">
        <v>20995</v>
      </c>
      <c r="B3625" s="189" t="s">
        <v>20996</v>
      </c>
      <c r="C3625" s="154">
        <v>43830</v>
      </c>
      <c r="D3625" s="155">
        <v>1.0190999999999999</v>
      </c>
      <c r="E3625" s="155">
        <v>1.0497000000000001</v>
      </c>
      <c r="F3625" s="156">
        <v>1.96290116792621E-2</v>
      </c>
      <c r="G3625" s="154">
        <v>43829</v>
      </c>
      <c r="H3625" s="155">
        <v>1.0188999999999999</v>
      </c>
      <c r="I3625" s="156">
        <v>2.8734150941420502</v>
      </c>
      <c r="J3625" s="152" t="s">
        <v>20997</v>
      </c>
      <c r="K3625" s="156">
        <v>0.108055009823184</v>
      </c>
      <c r="L3625" s="156">
        <v>0.29503586686600602</v>
      </c>
      <c r="M3625" s="185">
        <v>0.64777330246249298</v>
      </c>
      <c r="N3625" s="156">
        <v>1.3309029855108701</v>
      </c>
      <c r="O3625" s="156">
        <v>2.8734150941420502</v>
      </c>
      <c r="P3625" s="152" t="s">
        <v>20997</v>
      </c>
      <c r="Q3625" s="157">
        <v>0</v>
      </c>
      <c r="R3625" s="152"/>
      <c r="S3625" s="157">
        <v>0</v>
      </c>
      <c r="T3625" s="152"/>
      <c r="U3625" s="156">
        <v>5.0251848799999896</v>
      </c>
      <c r="V3625" s="152" t="s">
        <v>157</v>
      </c>
      <c r="W3625" s="152" t="s">
        <v>95</v>
      </c>
      <c r="X3625" s="155">
        <v>4.6608538425999999</v>
      </c>
      <c r="Y3625" s="152" t="s">
        <v>159</v>
      </c>
      <c r="Z3625" s="154">
        <v>43264</v>
      </c>
      <c r="AA3625" s="153" t="s">
        <v>4326</v>
      </c>
      <c r="AB3625" s="152" t="s">
        <v>1049</v>
      </c>
      <c r="AC3625" s="152" t="s">
        <v>211</v>
      </c>
      <c r="AD3625" s="152" t="s">
        <v>165</v>
      </c>
    </row>
    <row r="3626" spans="1:30">
      <c r="A3626" s="189" t="s">
        <v>20998</v>
      </c>
      <c r="B3626" s="189" t="s">
        <v>20999</v>
      </c>
      <c r="C3626" s="154">
        <v>43830</v>
      </c>
      <c r="D3626" s="155">
        <v>1.0139</v>
      </c>
      <c r="E3626" s="155">
        <v>1.0765</v>
      </c>
      <c r="F3626" s="156">
        <v>2.95974743488568E-2</v>
      </c>
      <c r="G3626" s="154">
        <v>43829</v>
      </c>
      <c r="H3626" s="155">
        <v>1.0136000000000001</v>
      </c>
      <c r="I3626" s="156">
        <v>2.8640199167111899</v>
      </c>
      <c r="J3626" s="152" t="s">
        <v>21000</v>
      </c>
      <c r="K3626" s="156">
        <v>0.11849511207663201</v>
      </c>
      <c r="L3626" s="156">
        <v>0.445809391717851</v>
      </c>
      <c r="M3626" s="185">
        <v>0.88491419440793295</v>
      </c>
      <c r="N3626" s="156">
        <v>1.3333349165011701</v>
      </c>
      <c r="O3626" s="156">
        <v>2.8640199167111899</v>
      </c>
      <c r="P3626" s="152" t="s">
        <v>21000</v>
      </c>
      <c r="Q3626" s="156">
        <v>6.7896235587887501</v>
      </c>
      <c r="R3626" s="152" t="s">
        <v>21001</v>
      </c>
      <c r="S3626" s="156">
        <v>7.3748376095617498</v>
      </c>
      <c r="T3626" s="152" t="s">
        <v>21002</v>
      </c>
      <c r="U3626" s="156">
        <v>7.8043369599999997</v>
      </c>
      <c r="V3626" s="152" t="s">
        <v>163</v>
      </c>
      <c r="W3626" s="152" t="s">
        <v>166</v>
      </c>
      <c r="X3626" s="155">
        <v>7.5048360000000002E-4</v>
      </c>
      <c r="Y3626" s="152" t="s">
        <v>159</v>
      </c>
      <c r="Z3626" s="154">
        <v>42481</v>
      </c>
      <c r="AA3626" s="153" t="s">
        <v>4326</v>
      </c>
      <c r="AB3626" s="152" t="s">
        <v>1450</v>
      </c>
      <c r="AC3626" s="152" t="s">
        <v>570</v>
      </c>
      <c r="AD3626" s="152" t="s">
        <v>241</v>
      </c>
    </row>
    <row r="3627" spans="1:30">
      <c r="A3627" s="189" t="s">
        <v>3023</v>
      </c>
      <c r="B3627" s="189" t="s">
        <v>3024</v>
      </c>
      <c r="C3627" s="154">
        <v>43830</v>
      </c>
      <c r="D3627" s="155">
        <v>1.0306999999999999</v>
      </c>
      <c r="E3627" s="155">
        <v>1.0987</v>
      </c>
      <c r="F3627" s="156">
        <v>2.9114906832288501E-2</v>
      </c>
      <c r="G3627" s="154">
        <v>43829</v>
      </c>
      <c r="H3627" s="155">
        <v>1.0304</v>
      </c>
      <c r="I3627" s="156">
        <v>2.86292320310368</v>
      </c>
      <c r="J3627" s="152" t="s">
        <v>21003</v>
      </c>
      <c r="K3627" s="156">
        <v>0.136014767317577</v>
      </c>
      <c r="L3627" s="156">
        <v>0.64316749790704997</v>
      </c>
      <c r="M3627" s="185">
        <v>1.0780018434407199</v>
      </c>
      <c r="N3627" s="156">
        <v>1.51658154481523</v>
      </c>
      <c r="O3627" s="156">
        <v>2.86292320310368</v>
      </c>
      <c r="P3627" s="152" t="s">
        <v>21003</v>
      </c>
      <c r="Q3627" s="156">
        <v>10.1708066985315</v>
      </c>
      <c r="R3627" s="152" t="s">
        <v>21004</v>
      </c>
      <c r="S3627" s="156">
        <v>9.9734247252747306</v>
      </c>
      <c r="T3627" s="152" t="s">
        <v>21005</v>
      </c>
      <c r="U3627" s="156">
        <v>10.083398150000001</v>
      </c>
      <c r="V3627" s="152" t="s">
        <v>157</v>
      </c>
      <c r="W3627" s="152" t="s">
        <v>158</v>
      </c>
      <c r="X3627" s="155">
        <v>6.3337546910000002</v>
      </c>
      <c r="Y3627" s="152" t="s">
        <v>159</v>
      </c>
      <c r="Z3627" s="154">
        <v>42723</v>
      </c>
      <c r="AA3627" s="153" t="s">
        <v>4326</v>
      </c>
      <c r="AB3627" s="152" t="s">
        <v>3027</v>
      </c>
      <c r="AC3627" s="152" t="s">
        <v>617</v>
      </c>
      <c r="AD3627" s="152" t="s">
        <v>483</v>
      </c>
    </row>
    <row r="3628" spans="1:30">
      <c r="A3628" s="189" t="s">
        <v>21006</v>
      </c>
      <c r="B3628" s="189" t="s">
        <v>21007</v>
      </c>
      <c r="C3628" s="154">
        <v>43830</v>
      </c>
      <c r="D3628" s="155">
        <v>1.0757000000000001</v>
      </c>
      <c r="E3628" s="155">
        <v>1.0757000000000001</v>
      </c>
      <c r="F3628" s="156">
        <v>4.65029761904917E-2</v>
      </c>
      <c r="G3628" s="154">
        <v>43829</v>
      </c>
      <c r="H3628" s="155">
        <v>1.0751999999999999</v>
      </c>
      <c r="I3628" s="156">
        <v>2.85905526869383</v>
      </c>
      <c r="J3628" s="152" t="s">
        <v>21008</v>
      </c>
      <c r="K3628" s="156">
        <v>0.24228869630045299</v>
      </c>
      <c r="L3628" s="156">
        <v>0.55150495419704804</v>
      </c>
      <c r="M3628" s="185">
        <v>0.78703269933478703</v>
      </c>
      <c r="N3628" s="156">
        <v>1.6537516537516599</v>
      </c>
      <c r="O3628" s="156">
        <v>2.85905526869383</v>
      </c>
      <c r="P3628" s="152" t="s">
        <v>21008</v>
      </c>
      <c r="Q3628" s="156">
        <v>11.080132176786501</v>
      </c>
      <c r="R3628" s="152" t="s">
        <v>21009</v>
      </c>
      <c r="S3628" s="156">
        <v>7.0987654320987801</v>
      </c>
      <c r="T3628" s="152" t="s">
        <v>21010</v>
      </c>
      <c r="U3628" s="156">
        <v>7.5700000000000101</v>
      </c>
      <c r="V3628" s="152" t="s">
        <v>157</v>
      </c>
      <c r="W3628" s="152" t="s">
        <v>186</v>
      </c>
      <c r="X3628" s="155">
        <v>0.17837458510000001</v>
      </c>
      <c r="Y3628" s="152" t="s">
        <v>159</v>
      </c>
      <c r="Z3628" s="154">
        <v>42720</v>
      </c>
      <c r="AA3628" s="153" t="s">
        <v>4326</v>
      </c>
      <c r="AB3628" s="152" t="s">
        <v>21011</v>
      </c>
      <c r="AC3628" s="152" t="s">
        <v>219</v>
      </c>
      <c r="AD3628" s="152" t="s">
        <v>183</v>
      </c>
    </row>
    <row r="3629" spans="1:30">
      <c r="A3629" s="189" t="s">
        <v>21012</v>
      </c>
      <c r="B3629" s="189" t="s">
        <v>21013</v>
      </c>
      <c r="C3629" s="154">
        <v>43830</v>
      </c>
      <c r="D3629" s="155">
        <v>1.2428999999999999</v>
      </c>
      <c r="E3629" s="155">
        <v>2.1069</v>
      </c>
      <c r="F3629" s="156">
        <v>1.6093988895140701E-2</v>
      </c>
      <c r="G3629" s="154">
        <v>43829</v>
      </c>
      <c r="H3629" s="155">
        <v>1.2426999999999999</v>
      </c>
      <c r="I3629" s="156">
        <v>2.8487998984712601</v>
      </c>
      <c r="J3629" s="152" t="s">
        <v>21014</v>
      </c>
      <c r="K3629" s="156">
        <v>8.0521781141784904E-2</v>
      </c>
      <c r="L3629" s="156">
        <v>0.40390984732207103</v>
      </c>
      <c r="M3629" s="185">
        <v>0.75394532721422203</v>
      </c>
      <c r="N3629" s="156">
        <v>1.1649417148476999</v>
      </c>
      <c r="O3629" s="156">
        <v>2.8487998984712601</v>
      </c>
      <c r="P3629" s="152" t="s">
        <v>21014</v>
      </c>
      <c r="Q3629" s="156">
        <v>-5.9025420209319703</v>
      </c>
      <c r="R3629" s="152" t="s">
        <v>21015</v>
      </c>
      <c r="S3629" s="156">
        <v>-2.70996608892402E-2</v>
      </c>
      <c r="T3629" s="152" t="s">
        <v>21016</v>
      </c>
      <c r="U3629" s="156">
        <v>2.0198317792944298</v>
      </c>
      <c r="V3629" s="152" t="s">
        <v>163</v>
      </c>
      <c r="W3629" s="152" t="s">
        <v>166</v>
      </c>
      <c r="X3629" s="155">
        <v>8.2003659212999995</v>
      </c>
      <c r="Y3629" s="152" t="s">
        <v>159</v>
      </c>
      <c r="Z3629" s="154">
        <v>42328</v>
      </c>
      <c r="AA3629" s="153" t="s">
        <v>4326</v>
      </c>
      <c r="AB3629" s="152" t="s">
        <v>609</v>
      </c>
      <c r="AC3629" s="152" t="s">
        <v>292</v>
      </c>
      <c r="AD3629" s="152" t="s">
        <v>181</v>
      </c>
    </row>
    <row r="3630" spans="1:30">
      <c r="A3630" s="189" t="s">
        <v>2991</v>
      </c>
      <c r="B3630" s="189" t="s">
        <v>2992</v>
      </c>
      <c r="C3630" s="154">
        <v>43830</v>
      </c>
      <c r="D3630" s="155">
        <v>1.103</v>
      </c>
      <c r="E3630" s="155">
        <v>1.1068</v>
      </c>
      <c r="F3630" s="156">
        <v>5.44267053700885E-2</v>
      </c>
      <c r="G3630" s="154">
        <v>43826</v>
      </c>
      <c r="H3630" s="155">
        <v>1.1024</v>
      </c>
      <c r="I3630" s="156">
        <v>2.8438228438228199</v>
      </c>
      <c r="J3630" s="152" t="s">
        <v>21017</v>
      </c>
      <c r="K3630" s="156">
        <v>0.12708787218590101</v>
      </c>
      <c r="L3630" s="156">
        <v>0.40964952207554001</v>
      </c>
      <c r="M3630" s="185">
        <v>0.82266910420473804</v>
      </c>
      <c r="N3630" s="156">
        <v>1.4812770264053601</v>
      </c>
      <c r="O3630" s="156">
        <v>2.8438228438228199</v>
      </c>
      <c r="P3630" s="152" t="s">
        <v>21017</v>
      </c>
      <c r="Q3630" s="156">
        <v>8.1212545170426793</v>
      </c>
      <c r="R3630" s="152" t="s">
        <v>21018</v>
      </c>
      <c r="S3630" s="156">
        <v>10.7829005303713</v>
      </c>
      <c r="T3630" s="152" t="s">
        <v>21019</v>
      </c>
      <c r="U3630" s="156">
        <v>10.7053525</v>
      </c>
      <c r="V3630" s="152" t="s">
        <v>174</v>
      </c>
      <c r="W3630" s="152" t="s">
        <v>166</v>
      </c>
      <c r="X3630" s="155">
        <v>774.86386326260003</v>
      </c>
      <c r="Y3630" s="152" t="s">
        <v>159</v>
      </c>
      <c r="Z3630" s="154">
        <v>42681</v>
      </c>
      <c r="AA3630" s="153" t="s">
        <v>4326</v>
      </c>
      <c r="AB3630" s="152" t="s">
        <v>863</v>
      </c>
      <c r="AC3630" s="152" t="s">
        <v>265</v>
      </c>
      <c r="AD3630" s="152" t="s">
        <v>207</v>
      </c>
    </row>
    <row r="3631" spans="1:30">
      <c r="A3631" s="189" t="s">
        <v>21020</v>
      </c>
      <c r="B3631" s="189" t="s">
        <v>21021</v>
      </c>
      <c r="C3631" s="154">
        <v>43830</v>
      </c>
      <c r="D3631" s="155">
        <v>1.0437000000000001</v>
      </c>
      <c r="E3631" s="155">
        <v>1.0437000000000001</v>
      </c>
      <c r="F3631" s="156">
        <v>1.9166267369427701E-2</v>
      </c>
      <c r="G3631" s="154">
        <v>43829</v>
      </c>
      <c r="H3631" s="155">
        <v>1.0435000000000001</v>
      </c>
      <c r="I3631" s="156">
        <v>2.8377180017735899</v>
      </c>
      <c r="J3631" s="152" t="s">
        <v>21022</v>
      </c>
      <c r="K3631" s="156">
        <v>0.13431833445265901</v>
      </c>
      <c r="L3631" s="156">
        <v>0.67521944632006503</v>
      </c>
      <c r="M3631" s="185">
        <v>0.80162256132895204</v>
      </c>
      <c r="N3631" s="156">
        <v>1.4976174268209701</v>
      </c>
      <c r="O3631" s="156">
        <v>2.8377180017735899</v>
      </c>
      <c r="P3631" s="152" t="s">
        <v>21022</v>
      </c>
      <c r="Q3631" s="157">
        <v>0</v>
      </c>
      <c r="R3631" s="152"/>
      <c r="S3631" s="157">
        <v>0</v>
      </c>
      <c r="T3631" s="152"/>
      <c r="U3631" s="156">
        <v>4.3700000000000099</v>
      </c>
      <c r="V3631" s="152" t="s">
        <v>163</v>
      </c>
      <c r="W3631" s="152" t="s">
        <v>95</v>
      </c>
      <c r="X3631" s="155">
        <v>0.62677203849999996</v>
      </c>
      <c r="Y3631" s="152" t="s">
        <v>159</v>
      </c>
      <c r="Z3631" s="154">
        <v>43314</v>
      </c>
      <c r="AA3631" s="153" t="s">
        <v>4326</v>
      </c>
      <c r="AB3631" s="152" t="s">
        <v>3000</v>
      </c>
      <c r="AC3631" s="152" t="s">
        <v>171</v>
      </c>
      <c r="AD3631" s="152" t="s">
        <v>207</v>
      </c>
    </row>
    <row r="3632" spans="1:30">
      <c r="A3632" s="189" t="s">
        <v>21023</v>
      </c>
      <c r="B3632" s="189" t="s">
        <v>21024</v>
      </c>
      <c r="C3632" s="154">
        <v>43830</v>
      </c>
      <c r="D3632" s="155">
        <v>0.98199999999999998</v>
      </c>
      <c r="E3632" s="155">
        <v>0.98199999999999998</v>
      </c>
      <c r="F3632" s="156">
        <v>0.20408163265306101</v>
      </c>
      <c r="G3632" s="154">
        <v>43829</v>
      </c>
      <c r="H3632" s="155">
        <v>0.98</v>
      </c>
      <c r="I3632" s="156">
        <v>2.82722513089006</v>
      </c>
      <c r="J3632" s="152" t="s">
        <v>21025</v>
      </c>
      <c r="K3632" s="156">
        <v>1.0288065843621399</v>
      </c>
      <c r="L3632" s="156">
        <v>1.8672199170124499</v>
      </c>
      <c r="M3632" s="185">
        <v>1.5511892450878999</v>
      </c>
      <c r="N3632" s="156">
        <v>1.6563146997929601</v>
      </c>
      <c r="O3632" s="156">
        <v>2.82722513089006</v>
      </c>
      <c r="P3632" s="152" t="s">
        <v>21025</v>
      </c>
      <c r="Q3632" s="156">
        <v>1.0288065843621399</v>
      </c>
      <c r="R3632" s="152" t="s">
        <v>21026</v>
      </c>
      <c r="S3632" s="156">
        <v>-0.203252032520325</v>
      </c>
      <c r="T3632" s="152" t="s">
        <v>21027</v>
      </c>
      <c r="U3632" s="156">
        <v>-1.8</v>
      </c>
      <c r="V3632" s="152" t="s">
        <v>157</v>
      </c>
      <c r="W3632" s="152" t="s">
        <v>186</v>
      </c>
      <c r="X3632" s="155">
        <v>0.34764516280000002</v>
      </c>
      <c r="Y3632" s="152" t="s">
        <v>159</v>
      </c>
      <c r="Z3632" s="154">
        <v>42572</v>
      </c>
      <c r="AA3632" s="153" t="s">
        <v>4326</v>
      </c>
      <c r="AB3632" s="152" t="s">
        <v>20012</v>
      </c>
      <c r="AC3632" s="152" t="s">
        <v>271</v>
      </c>
      <c r="AD3632" s="152" t="s">
        <v>162</v>
      </c>
    </row>
    <row r="3633" spans="1:30">
      <c r="A3633" s="189" t="s">
        <v>21028</v>
      </c>
      <c r="B3633" s="189" t="s">
        <v>21029</v>
      </c>
      <c r="C3633" s="154">
        <v>43830</v>
      </c>
      <c r="D3633" s="155">
        <v>1.0697000000000001</v>
      </c>
      <c r="E3633" s="155">
        <v>1.0697000000000001</v>
      </c>
      <c r="F3633" s="156">
        <v>4.6763935652840198E-2</v>
      </c>
      <c r="G3633" s="154">
        <v>43829</v>
      </c>
      <c r="H3633" s="155">
        <v>1.0691999999999999</v>
      </c>
      <c r="I3633" s="156">
        <v>2.8261078535038102</v>
      </c>
      <c r="J3633" s="152" t="s">
        <v>21030</v>
      </c>
      <c r="K3633" s="156">
        <v>0.23425787106448401</v>
      </c>
      <c r="L3633" s="156">
        <v>0.545164019174737</v>
      </c>
      <c r="M3633" s="185">
        <v>0.76299924642049699</v>
      </c>
      <c r="N3633" s="156">
        <v>1.6052431610942399</v>
      </c>
      <c r="O3633" s="156">
        <v>2.8261078535038102</v>
      </c>
      <c r="P3633" s="152" t="s">
        <v>21030</v>
      </c>
      <c r="Q3633" s="156">
        <v>10.8267716535433</v>
      </c>
      <c r="R3633" s="152" t="s">
        <v>21031</v>
      </c>
      <c r="S3633" s="156">
        <v>6.5013938669852802</v>
      </c>
      <c r="T3633" s="152" t="s">
        <v>21032</v>
      </c>
      <c r="U3633" s="156">
        <v>6.9700000000000104</v>
      </c>
      <c r="V3633" s="152" t="s">
        <v>157</v>
      </c>
      <c r="W3633" s="152" t="s">
        <v>186</v>
      </c>
      <c r="X3633" s="155">
        <v>0.56938961710000002</v>
      </c>
      <c r="Y3633" s="152" t="s">
        <v>159</v>
      </c>
      <c r="Z3633" s="154">
        <v>42720</v>
      </c>
      <c r="AA3633" s="153" t="s">
        <v>4326</v>
      </c>
      <c r="AB3633" s="152" t="s">
        <v>21011</v>
      </c>
      <c r="AC3633" s="152" t="s">
        <v>219</v>
      </c>
      <c r="AD3633" s="152" t="s">
        <v>183</v>
      </c>
    </row>
    <row r="3634" spans="1:30">
      <c r="A3634" s="189" t="s">
        <v>4155</v>
      </c>
      <c r="B3634" s="189" t="s">
        <v>4156</v>
      </c>
      <c r="C3634" s="154">
        <v>43830</v>
      </c>
      <c r="D3634" s="155">
        <v>1.0886</v>
      </c>
      <c r="E3634" s="155">
        <v>1.0886</v>
      </c>
      <c r="F3634" s="156">
        <v>1.83755972069072E-2</v>
      </c>
      <c r="G3634" s="154">
        <v>43829</v>
      </c>
      <c r="H3634" s="155">
        <v>1.0884</v>
      </c>
      <c r="I3634" s="156">
        <v>2.8242183810333499</v>
      </c>
      <c r="J3634" s="152" t="s">
        <v>7004</v>
      </c>
      <c r="K3634" s="156">
        <v>0.14719411223551501</v>
      </c>
      <c r="L3634" s="156">
        <v>0.33179723502304598</v>
      </c>
      <c r="M3634" s="185">
        <v>0.75897815623842901</v>
      </c>
      <c r="N3634" s="156">
        <v>1.6718034930419401</v>
      </c>
      <c r="O3634" s="156">
        <v>2.8242183810333499</v>
      </c>
      <c r="P3634" s="152" t="s">
        <v>7004</v>
      </c>
      <c r="Q3634" s="156">
        <v>5.9670982186313504</v>
      </c>
      <c r="R3634" s="152" t="s">
        <v>7005</v>
      </c>
      <c r="S3634" s="156">
        <v>8.8817763552710502</v>
      </c>
      <c r="T3634" s="152" t="s">
        <v>7006</v>
      </c>
      <c r="U3634" s="156">
        <v>8.86</v>
      </c>
      <c r="V3634" s="152" t="s">
        <v>163</v>
      </c>
      <c r="W3634" s="152" t="s">
        <v>189</v>
      </c>
      <c r="X3634" s="155">
        <v>2.0297056433999998</v>
      </c>
      <c r="Y3634" s="152" t="s">
        <v>159</v>
      </c>
      <c r="Z3634" s="154">
        <v>42615</v>
      </c>
      <c r="AA3634" s="153" t="s">
        <v>4326</v>
      </c>
      <c r="AB3634" s="152" t="s">
        <v>1212</v>
      </c>
      <c r="AC3634" s="152" t="s">
        <v>270</v>
      </c>
      <c r="AD3634" s="152" t="s">
        <v>247</v>
      </c>
    </row>
    <row r="3635" spans="1:30">
      <c r="A3635" s="189" t="s">
        <v>3025</v>
      </c>
      <c r="B3635" s="189" t="s">
        <v>3026</v>
      </c>
      <c r="C3635" s="154">
        <v>43830</v>
      </c>
      <c r="D3635" s="155">
        <v>1.0137</v>
      </c>
      <c r="E3635" s="155">
        <v>1.1407</v>
      </c>
      <c r="F3635" s="156">
        <v>1.97335964479598E-2</v>
      </c>
      <c r="G3635" s="154">
        <v>43829</v>
      </c>
      <c r="H3635" s="155">
        <v>1.0135000000000001</v>
      </c>
      <c r="I3635" s="156">
        <v>2.81763736591759</v>
      </c>
      <c r="J3635" s="152" t="s">
        <v>21033</v>
      </c>
      <c r="K3635" s="156">
        <v>0.108631246296682</v>
      </c>
      <c r="L3635" s="156">
        <v>0.65534703604408995</v>
      </c>
      <c r="M3635" s="185">
        <v>1.0067037540294801</v>
      </c>
      <c r="N3635" s="156">
        <v>1.4976949253012799</v>
      </c>
      <c r="O3635" s="156">
        <v>2.81763736591759</v>
      </c>
      <c r="P3635" s="152" t="s">
        <v>21033</v>
      </c>
      <c r="Q3635" s="156">
        <v>11.048425233625499</v>
      </c>
      <c r="R3635" s="152" t="s">
        <v>21034</v>
      </c>
      <c r="S3635" s="156">
        <v>14.527375107210499</v>
      </c>
      <c r="T3635" s="152" t="s">
        <v>21035</v>
      </c>
      <c r="U3635" s="156">
        <v>14.83659902</v>
      </c>
      <c r="V3635" s="152" t="s">
        <v>157</v>
      </c>
      <c r="W3635" s="152" t="s">
        <v>189</v>
      </c>
      <c r="X3635" s="155">
        <v>11.307472452700001</v>
      </c>
      <c r="Y3635" s="152" t="s">
        <v>159</v>
      </c>
      <c r="Z3635" s="154">
        <v>42720</v>
      </c>
      <c r="AA3635" s="153" t="s">
        <v>4326</v>
      </c>
      <c r="AB3635" s="152" t="s">
        <v>3027</v>
      </c>
      <c r="AC3635" s="152" t="s">
        <v>617</v>
      </c>
      <c r="AD3635" s="152" t="s">
        <v>540</v>
      </c>
    </row>
    <row r="3636" spans="1:30">
      <c r="A3636" s="189" t="s">
        <v>21036</v>
      </c>
      <c r="B3636" s="189" t="s">
        <v>21037</v>
      </c>
      <c r="C3636" s="154">
        <v>43830</v>
      </c>
      <c r="D3636" s="155">
        <v>1.06</v>
      </c>
      <c r="E3636" s="155">
        <v>1.07</v>
      </c>
      <c r="F3636" s="156">
        <v>0</v>
      </c>
      <c r="G3636" s="154">
        <v>43829</v>
      </c>
      <c r="H3636" s="155">
        <v>1.06</v>
      </c>
      <c r="I3636" s="156">
        <v>2.8128031037827501</v>
      </c>
      <c r="J3636" s="152" t="s">
        <v>21038</v>
      </c>
      <c r="K3636" s="156">
        <v>9.4428706326741801E-2</v>
      </c>
      <c r="L3636" s="156">
        <v>0.47393364928910903</v>
      </c>
      <c r="M3636" s="185">
        <v>1.04861773117256</v>
      </c>
      <c r="N3636" s="156">
        <v>1.92307692307692</v>
      </c>
      <c r="O3636" s="156">
        <v>2.8128031037827501</v>
      </c>
      <c r="P3636" s="152" t="s">
        <v>21038</v>
      </c>
      <c r="Q3636" s="156">
        <v>6.6398390342052496</v>
      </c>
      <c r="R3636" s="152" t="s">
        <v>21039</v>
      </c>
      <c r="S3636" s="156">
        <v>7.1789686552073002</v>
      </c>
      <c r="T3636" s="152" t="s">
        <v>21040</v>
      </c>
      <c r="U3636" s="156">
        <v>7.0503539999999996</v>
      </c>
      <c r="V3636" s="152" t="s">
        <v>227</v>
      </c>
      <c r="W3636" s="152" t="s">
        <v>158</v>
      </c>
      <c r="X3636" s="155">
        <v>6.5601100000000005E-5</v>
      </c>
      <c r="Y3636" s="152" t="s">
        <v>159</v>
      </c>
      <c r="Z3636" s="154">
        <v>42529</v>
      </c>
      <c r="AA3636" s="153" t="s">
        <v>4326</v>
      </c>
      <c r="AB3636" s="152" t="s">
        <v>2976</v>
      </c>
      <c r="AC3636" s="152" t="s">
        <v>215</v>
      </c>
      <c r="AD3636" s="152" t="s">
        <v>177</v>
      </c>
    </row>
    <row r="3637" spans="1:30">
      <c r="A3637" s="189" t="s">
        <v>3008</v>
      </c>
      <c r="B3637" s="189" t="s">
        <v>3009</v>
      </c>
      <c r="C3637" s="154">
        <v>43830</v>
      </c>
      <c r="D3637" s="155">
        <v>1.012</v>
      </c>
      <c r="E3637" s="155">
        <v>1.0920000000000001</v>
      </c>
      <c r="F3637" s="156">
        <v>0</v>
      </c>
      <c r="G3637" s="154">
        <v>43829</v>
      </c>
      <c r="H3637" s="155">
        <v>1.012</v>
      </c>
      <c r="I3637" s="156">
        <v>2.8046340545625599</v>
      </c>
      <c r="J3637" s="152" t="s">
        <v>21041</v>
      </c>
      <c r="K3637" s="156">
        <v>9.8911968348187093E-2</v>
      </c>
      <c r="L3637" s="156">
        <v>0.487279507981914</v>
      </c>
      <c r="M3637" s="185">
        <v>0.77830338881002503</v>
      </c>
      <c r="N3637" s="156">
        <v>1.46387007852982</v>
      </c>
      <c r="O3637" s="156">
        <v>2.8046340545625599</v>
      </c>
      <c r="P3637" s="152" t="s">
        <v>21041</v>
      </c>
      <c r="Q3637" s="156">
        <v>8.3065668979187404</v>
      </c>
      <c r="R3637" s="152" t="s">
        <v>21042</v>
      </c>
      <c r="S3637" s="156">
        <v>8.3065668979187404</v>
      </c>
      <c r="T3637" s="152" t="s">
        <v>21043</v>
      </c>
      <c r="U3637" s="156">
        <v>9.281326</v>
      </c>
      <c r="V3637" s="152" t="s">
        <v>163</v>
      </c>
      <c r="W3637" s="152" t="s">
        <v>189</v>
      </c>
      <c r="X3637" s="155">
        <v>45.050564508900003</v>
      </c>
      <c r="Y3637" s="152" t="s">
        <v>159</v>
      </c>
      <c r="Z3637" s="154">
        <v>42425</v>
      </c>
      <c r="AA3637" s="153" t="s">
        <v>4326</v>
      </c>
      <c r="AB3637" s="152" t="s">
        <v>1549</v>
      </c>
      <c r="AC3637" s="152" t="s">
        <v>446</v>
      </c>
      <c r="AD3637" s="152" t="s">
        <v>165</v>
      </c>
    </row>
    <row r="3638" spans="1:30">
      <c r="A3638" s="189" t="s">
        <v>2980</v>
      </c>
      <c r="B3638" s="189" t="s">
        <v>2981</v>
      </c>
      <c r="C3638" s="154">
        <v>43830</v>
      </c>
      <c r="D3638" s="155">
        <v>1.0354000000000001</v>
      </c>
      <c r="E3638" s="155">
        <v>1.0987</v>
      </c>
      <c r="F3638" s="156">
        <v>1.9319938176216699E-2</v>
      </c>
      <c r="G3638" s="154">
        <v>43829</v>
      </c>
      <c r="H3638" s="155">
        <v>1.0351999999999999</v>
      </c>
      <c r="I3638" s="156">
        <v>2.7998788092682401</v>
      </c>
      <c r="J3638" s="152" t="s">
        <v>21044</v>
      </c>
      <c r="K3638" s="156">
        <v>9.66744006187297E-2</v>
      </c>
      <c r="L3638" s="156">
        <v>0.32945736434108303</v>
      </c>
      <c r="M3638" s="185">
        <v>0.73948038207334299</v>
      </c>
      <c r="N3638" s="156">
        <v>1.42035256802331</v>
      </c>
      <c r="O3638" s="156">
        <v>2.7998788092682401</v>
      </c>
      <c r="P3638" s="152" t="s">
        <v>21044</v>
      </c>
      <c r="Q3638" s="156">
        <v>6.8767142928613696</v>
      </c>
      <c r="R3638" s="152" t="s">
        <v>21045</v>
      </c>
      <c r="S3638" s="156">
        <v>10.519605234657099</v>
      </c>
      <c r="T3638" s="152" t="s">
        <v>21046</v>
      </c>
      <c r="U3638" s="156">
        <v>10.21015034</v>
      </c>
      <c r="V3638" s="152" t="s">
        <v>163</v>
      </c>
      <c r="W3638" s="152" t="s">
        <v>189</v>
      </c>
      <c r="X3638" s="155">
        <v>20.536734681999999</v>
      </c>
      <c r="Y3638" s="152" t="s">
        <v>159</v>
      </c>
      <c r="Z3638" s="154">
        <v>42682</v>
      </c>
      <c r="AA3638" s="153" t="s">
        <v>4326</v>
      </c>
      <c r="AB3638" s="152" t="s">
        <v>2976</v>
      </c>
      <c r="AC3638" s="152" t="s">
        <v>215</v>
      </c>
      <c r="AD3638" s="152" t="s">
        <v>170</v>
      </c>
    </row>
    <row r="3639" spans="1:30">
      <c r="A3639" s="189" t="s">
        <v>3006</v>
      </c>
      <c r="B3639" s="189" t="s">
        <v>3007</v>
      </c>
      <c r="C3639" s="154">
        <v>43830</v>
      </c>
      <c r="D3639" s="155">
        <v>1.0703</v>
      </c>
      <c r="E3639" s="155">
        <v>1.1073</v>
      </c>
      <c r="F3639" s="156">
        <v>5.6090492661504697E-2</v>
      </c>
      <c r="G3639" s="154">
        <v>43826</v>
      </c>
      <c r="H3639" s="155">
        <v>1.0697000000000001</v>
      </c>
      <c r="I3639" s="156">
        <v>2.7948520937380099</v>
      </c>
      <c r="J3639" s="152" t="s">
        <v>21047</v>
      </c>
      <c r="K3639" s="156">
        <v>0.27168821435266199</v>
      </c>
      <c r="L3639" s="156">
        <v>0.46935135642543702</v>
      </c>
      <c r="M3639" s="185">
        <v>0.68673565380998702</v>
      </c>
      <c r="N3639" s="156">
        <v>1.45023696682467</v>
      </c>
      <c r="O3639" s="156">
        <v>2.7948520937380099</v>
      </c>
      <c r="P3639" s="152" t="s">
        <v>21047</v>
      </c>
      <c r="Q3639" s="156">
        <v>10.635288428187</v>
      </c>
      <c r="R3639" s="152" t="s">
        <v>21048</v>
      </c>
      <c r="S3639" s="157">
        <v>0</v>
      </c>
      <c r="T3639" s="152"/>
      <c r="U3639" s="156">
        <v>11.00038488</v>
      </c>
      <c r="V3639" s="152" t="s">
        <v>174</v>
      </c>
      <c r="W3639" s="152" t="s">
        <v>95</v>
      </c>
      <c r="X3639" s="155">
        <v>21.741233358199999</v>
      </c>
      <c r="Y3639" s="152" t="s">
        <v>159</v>
      </c>
      <c r="Z3639" s="154">
        <v>43095</v>
      </c>
      <c r="AA3639" s="153" t="s">
        <v>4326</v>
      </c>
      <c r="AB3639" s="152" t="s">
        <v>2131</v>
      </c>
      <c r="AC3639" s="152" t="s">
        <v>196</v>
      </c>
      <c r="AD3639" s="152" t="s">
        <v>177</v>
      </c>
    </row>
    <row r="3640" spans="1:30">
      <c r="A3640" s="189" t="s">
        <v>3044</v>
      </c>
      <c r="B3640" s="189" t="s">
        <v>3045</v>
      </c>
      <c r="C3640" s="154">
        <v>43830</v>
      </c>
      <c r="D3640" s="155">
        <v>1.0215000000000001</v>
      </c>
      <c r="E3640" s="155">
        <v>1.0325</v>
      </c>
      <c r="F3640" s="156">
        <v>1.9582884558891699E-2</v>
      </c>
      <c r="G3640" s="154">
        <v>43829</v>
      </c>
      <c r="H3640" s="155">
        <v>1.0213000000000001</v>
      </c>
      <c r="I3640" s="156">
        <v>2.7879926843834002</v>
      </c>
      <c r="J3640" s="152" t="s">
        <v>21049</v>
      </c>
      <c r="K3640" s="156">
        <v>0.23550191345306601</v>
      </c>
      <c r="L3640" s="156">
        <v>0.79928952042628398</v>
      </c>
      <c r="M3640" s="185">
        <v>0.96869057019229499</v>
      </c>
      <c r="N3640" s="156">
        <v>1.80389102039421</v>
      </c>
      <c r="O3640" s="156">
        <v>2.7879926843834002</v>
      </c>
      <c r="P3640" s="152" t="s">
        <v>21049</v>
      </c>
      <c r="Q3640" s="157">
        <v>0</v>
      </c>
      <c r="R3640" s="152"/>
      <c r="S3640" s="157">
        <v>0</v>
      </c>
      <c r="T3640" s="152"/>
      <c r="U3640" s="156">
        <v>3.27109624999999</v>
      </c>
      <c r="V3640" s="152" t="s">
        <v>157</v>
      </c>
      <c r="W3640" s="152" t="s">
        <v>95</v>
      </c>
      <c r="X3640" s="155">
        <v>2.0235533169000002</v>
      </c>
      <c r="Y3640" s="152" t="s">
        <v>159</v>
      </c>
      <c r="Z3640" s="154">
        <v>43434</v>
      </c>
      <c r="AA3640" s="153" t="s">
        <v>4326</v>
      </c>
      <c r="AB3640" s="152" t="s">
        <v>3012</v>
      </c>
      <c r="AC3640" s="152" t="s">
        <v>198</v>
      </c>
      <c r="AD3640" s="152" t="s">
        <v>170</v>
      </c>
    </row>
    <row r="3641" spans="1:30">
      <c r="A3641" s="189" t="s">
        <v>21050</v>
      </c>
      <c r="B3641" s="189" t="s">
        <v>21051</v>
      </c>
      <c r="C3641" s="154">
        <v>43830</v>
      </c>
      <c r="D3641" s="155">
        <v>1.109</v>
      </c>
      <c r="E3641" s="155">
        <v>1.31</v>
      </c>
      <c r="F3641" s="156">
        <v>9.0252707581206806E-2</v>
      </c>
      <c r="G3641" s="154">
        <v>43829</v>
      </c>
      <c r="H3641" s="155">
        <v>1.1080000000000001</v>
      </c>
      <c r="I3641" s="156">
        <v>2.7854571334048299</v>
      </c>
      <c r="J3641" s="152" t="s">
        <v>21052</v>
      </c>
      <c r="K3641" s="156">
        <v>0.18066847335139599</v>
      </c>
      <c r="L3641" s="156">
        <v>0.54397098821396705</v>
      </c>
      <c r="M3641" s="185">
        <v>1.1861638006033599</v>
      </c>
      <c r="N3641" s="156">
        <v>1.7496346971767101</v>
      </c>
      <c r="O3641" s="156">
        <v>2.7854571334048299</v>
      </c>
      <c r="P3641" s="152" t="s">
        <v>21052</v>
      </c>
      <c r="Q3641" s="156">
        <v>11.898575242419399</v>
      </c>
      <c r="R3641" s="152" t="s">
        <v>21053</v>
      </c>
      <c r="S3641" s="157">
        <v>0</v>
      </c>
      <c r="T3641" s="152"/>
      <c r="U3641" s="156">
        <v>12.089738482886199</v>
      </c>
      <c r="V3641" s="152" t="s">
        <v>157</v>
      </c>
      <c r="W3641" s="152" t="s">
        <v>95</v>
      </c>
      <c r="X3641" s="155">
        <v>68.046846042300004</v>
      </c>
      <c r="Y3641" s="152" t="s">
        <v>159</v>
      </c>
      <c r="Z3641" s="154">
        <v>42780</v>
      </c>
      <c r="AA3641" s="153" t="s">
        <v>4326</v>
      </c>
      <c r="AB3641" s="152" t="s">
        <v>21054</v>
      </c>
      <c r="AC3641" s="152" t="s">
        <v>203</v>
      </c>
      <c r="AD3641" s="152" t="s">
        <v>181</v>
      </c>
    </row>
    <row r="3642" spans="1:30">
      <c r="A3642" s="189" t="s">
        <v>21055</v>
      </c>
      <c r="B3642" s="189" t="s">
        <v>21056</v>
      </c>
      <c r="C3642" s="154">
        <v>43830</v>
      </c>
      <c r="D3642" s="155">
        <v>1.0525</v>
      </c>
      <c r="E3642" s="155">
        <v>1.1345000000000001</v>
      </c>
      <c r="F3642" s="156">
        <v>0</v>
      </c>
      <c r="G3642" s="154">
        <v>43829</v>
      </c>
      <c r="H3642" s="155">
        <v>1.0525</v>
      </c>
      <c r="I3642" s="156">
        <v>2.7830735561807098</v>
      </c>
      <c r="J3642" s="152" t="s">
        <v>21057</v>
      </c>
      <c r="K3642" s="156">
        <v>0.14272121788773401</v>
      </c>
      <c r="L3642" s="156">
        <v>0.25719184606590501</v>
      </c>
      <c r="M3642" s="185">
        <v>0.60220436067879801</v>
      </c>
      <c r="N3642" s="156">
        <v>2.52291662004887</v>
      </c>
      <c r="O3642" s="156">
        <v>2.7830735561807098</v>
      </c>
      <c r="P3642" s="152" t="s">
        <v>21057</v>
      </c>
      <c r="Q3642" s="156">
        <v>10.3543629866169</v>
      </c>
      <c r="R3642" s="152" t="s">
        <v>21058</v>
      </c>
      <c r="S3642" s="157">
        <v>0</v>
      </c>
      <c r="T3642" s="152"/>
      <c r="U3642" s="156">
        <v>14.14878225</v>
      </c>
      <c r="V3642" s="152" t="s">
        <v>174</v>
      </c>
      <c r="W3642" s="152" t="s">
        <v>95</v>
      </c>
      <c r="X3642" s="155">
        <v>0.1039851066</v>
      </c>
      <c r="Y3642" s="152" t="s">
        <v>159</v>
      </c>
      <c r="Z3642" s="154">
        <v>42782</v>
      </c>
      <c r="AA3642" s="153" t="s">
        <v>4326</v>
      </c>
      <c r="AB3642" s="152" t="s">
        <v>1832</v>
      </c>
      <c r="AC3642" s="152" t="s">
        <v>203</v>
      </c>
      <c r="AD3642" s="152" t="s">
        <v>177</v>
      </c>
    </row>
    <row r="3643" spans="1:30">
      <c r="A3643" s="189" t="s">
        <v>3033</v>
      </c>
      <c r="B3643" s="189" t="s">
        <v>3034</v>
      </c>
      <c r="C3643" s="154">
        <v>43830</v>
      </c>
      <c r="D3643" s="155">
        <v>1.0623</v>
      </c>
      <c r="E3643" s="155">
        <v>1.2873000000000001</v>
      </c>
      <c r="F3643" s="156">
        <v>2.82485875706272E-2</v>
      </c>
      <c r="G3643" s="154">
        <v>43829</v>
      </c>
      <c r="H3643" s="155">
        <v>1.0620000000000001</v>
      </c>
      <c r="I3643" s="156">
        <v>2.77815497045294</v>
      </c>
      <c r="J3643" s="152" t="s">
        <v>21059</v>
      </c>
      <c r="K3643" s="156">
        <v>0.131963427278735</v>
      </c>
      <c r="L3643" s="156">
        <v>0.64424443391756703</v>
      </c>
      <c r="M3643" s="185">
        <v>1.17402602789601</v>
      </c>
      <c r="N3643" s="156">
        <v>2.2791853076330901</v>
      </c>
      <c r="O3643" s="156">
        <v>2.77815497045294</v>
      </c>
      <c r="P3643" s="152" t="s">
        <v>21059</v>
      </c>
      <c r="Q3643" s="156">
        <v>7.2027436791190897</v>
      </c>
      <c r="R3643" s="152" t="s">
        <v>21060</v>
      </c>
      <c r="S3643" s="156">
        <v>8.5517200533463296</v>
      </c>
      <c r="T3643" s="152" t="s">
        <v>21061</v>
      </c>
      <c r="U3643" s="156">
        <v>30.200162120000002</v>
      </c>
      <c r="V3643" s="152" t="s">
        <v>157</v>
      </c>
      <c r="W3643" s="152" t="s">
        <v>189</v>
      </c>
      <c r="X3643" s="155">
        <v>5.1315969815000004</v>
      </c>
      <c r="Y3643" s="152" t="s">
        <v>159</v>
      </c>
      <c r="Z3643" s="154">
        <v>41802</v>
      </c>
      <c r="AA3643" s="153" t="s">
        <v>4326</v>
      </c>
      <c r="AB3643" s="152" t="s">
        <v>3035</v>
      </c>
      <c r="AC3643" s="152" t="s">
        <v>570</v>
      </c>
      <c r="AD3643" s="152" t="s">
        <v>241</v>
      </c>
    </row>
    <row r="3644" spans="1:30">
      <c r="A3644" s="189" t="s">
        <v>2968</v>
      </c>
      <c r="B3644" s="189" t="s">
        <v>2969</v>
      </c>
      <c r="C3644" s="154">
        <v>43830</v>
      </c>
      <c r="D3644" s="155">
        <v>1.0230999999999999</v>
      </c>
      <c r="E3644" s="155">
        <v>1.0589999999999999</v>
      </c>
      <c r="F3644" s="156">
        <v>9.7751710654888496E-3</v>
      </c>
      <c r="G3644" s="154">
        <v>43829</v>
      </c>
      <c r="H3644" s="155">
        <v>1.0229999999999999</v>
      </c>
      <c r="I3644" s="156">
        <v>2.7743456824802801</v>
      </c>
      <c r="J3644" s="152" t="s">
        <v>21062</v>
      </c>
      <c r="K3644" s="156">
        <v>6.8466353677608602E-2</v>
      </c>
      <c r="L3644" s="156">
        <v>0.21546449075610799</v>
      </c>
      <c r="M3644" s="185">
        <v>0.58981015726938801</v>
      </c>
      <c r="N3644" s="156">
        <v>1.6004756451458999</v>
      </c>
      <c r="O3644" s="156">
        <v>2.7743456824802801</v>
      </c>
      <c r="P3644" s="152" t="s">
        <v>21062</v>
      </c>
      <c r="Q3644" s="156">
        <v>5.1343080944350703</v>
      </c>
      <c r="R3644" s="152" t="s">
        <v>21063</v>
      </c>
      <c r="S3644" s="157">
        <v>0</v>
      </c>
      <c r="T3644" s="152"/>
      <c r="U3644" s="156">
        <v>5.9858959899999897</v>
      </c>
      <c r="V3644" s="152" t="s">
        <v>163</v>
      </c>
      <c r="W3644" s="152" t="s">
        <v>95</v>
      </c>
      <c r="X3644" s="155">
        <v>2.0272093104</v>
      </c>
      <c r="Y3644" s="152" t="s">
        <v>159</v>
      </c>
      <c r="Z3644" s="154">
        <v>42978</v>
      </c>
      <c r="AA3644" s="153" t="s">
        <v>4326</v>
      </c>
      <c r="AB3644" s="152" t="s">
        <v>1433</v>
      </c>
      <c r="AC3644" s="152" t="s">
        <v>238</v>
      </c>
      <c r="AD3644" s="152" t="s">
        <v>183</v>
      </c>
    </row>
    <row r="3645" spans="1:30">
      <c r="A3645" s="189" t="s">
        <v>2982</v>
      </c>
      <c r="B3645" s="189" t="s">
        <v>2983</v>
      </c>
      <c r="C3645" s="154">
        <v>43830</v>
      </c>
      <c r="D3645" s="155">
        <v>1.0337000000000001</v>
      </c>
      <c r="E3645" s="155">
        <v>1.1054999999999999</v>
      </c>
      <c r="F3645" s="156">
        <v>1.9351717464922098E-2</v>
      </c>
      <c r="G3645" s="154">
        <v>43829</v>
      </c>
      <c r="H3645" s="155">
        <v>1.0335000000000001</v>
      </c>
      <c r="I3645" s="156">
        <v>2.7739285470158501</v>
      </c>
      <c r="J3645" s="152" t="s">
        <v>21064</v>
      </c>
      <c r="K3645" s="156">
        <v>0.106527212860744</v>
      </c>
      <c r="L3645" s="156">
        <v>0.31052886948084701</v>
      </c>
      <c r="M3645" s="185">
        <v>0.71124058124370404</v>
      </c>
      <c r="N3645" s="156">
        <v>1.3630293514302101</v>
      </c>
      <c r="O3645" s="156">
        <v>2.7739285470158501</v>
      </c>
      <c r="P3645" s="152" t="s">
        <v>21064</v>
      </c>
      <c r="Q3645" s="156">
        <v>6.8329961829350401</v>
      </c>
      <c r="R3645" s="152" t="s">
        <v>21065</v>
      </c>
      <c r="S3645" s="156">
        <v>10.514996992331399</v>
      </c>
      <c r="T3645" s="152" t="s">
        <v>21066</v>
      </c>
      <c r="U3645" s="156">
        <v>10.96810848</v>
      </c>
      <c r="V3645" s="152" t="s">
        <v>163</v>
      </c>
      <c r="W3645" s="152" t="s">
        <v>166</v>
      </c>
      <c r="X3645" s="155">
        <v>10.2567648117</v>
      </c>
      <c r="Y3645" s="152" t="s">
        <v>159</v>
      </c>
      <c r="Z3645" s="154">
        <v>42612</v>
      </c>
      <c r="AA3645" s="153" t="s">
        <v>4326</v>
      </c>
      <c r="AB3645" s="152" t="s">
        <v>1392</v>
      </c>
      <c r="AC3645" s="152" t="s">
        <v>195</v>
      </c>
      <c r="AD3645" s="152" t="s">
        <v>165</v>
      </c>
    </row>
    <row r="3646" spans="1:30">
      <c r="A3646" s="189" t="s">
        <v>21067</v>
      </c>
      <c r="B3646" s="189" t="s">
        <v>21068</v>
      </c>
      <c r="C3646" s="154">
        <v>43830</v>
      </c>
      <c r="D3646" s="155">
        <v>1.18</v>
      </c>
      <c r="E3646" s="155">
        <v>1.431</v>
      </c>
      <c r="F3646" s="156">
        <v>0</v>
      </c>
      <c r="G3646" s="154">
        <v>43829</v>
      </c>
      <c r="H3646" s="155">
        <v>1.18</v>
      </c>
      <c r="I3646" s="156">
        <v>2.76793177811544</v>
      </c>
      <c r="J3646" s="152" t="s">
        <v>21069</v>
      </c>
      <c r="K3646" s="156">
        <v>0.24911515016583399</v>
      </c>
      <c r="L3646" s="156">
        <v>0.57942524950739505</v>
      </c>
      <c r="M3646" s="185">
        <v>-0.35839375959632902</v>
      </c>
      <c r="N3646" s="156">
        <v>0.82126219431531999</v>
      </c>
      <c r="O3646" s="156">
        <v>2.76793177811544</v>
      </c>
      <c r="P3646" s="152" t="s">
        <v>21069</v>
      </c>
      <c r="Q3646" s="156">
        <v>10.979227097767501</v>
      </c>
      <c r="R3646" s="152" t="s">
        <v>21070</v>
      </c>
      <c r="S3646" s="156">
        <v>12.714633307271299</v>
      </c>
      <c r="T3646" s="152" t="s">
        <v>21071</v>
      </c>
      <c r="U3646" s="156">
        <v>44.162016000000001</v>
      </c>
      <c r="V3646" s="152" t="s">
        <v>157</v>
      </c>
      <c r="W3646" s="152" t="s">
        <v>166</v>
      </c>
      <c r="X3646" s="155">
        <v>3.6542150561</v>
      </c>
      <c r="Y3646" s="152" t="s">
        <v>159</v>
      </c>
      <c r="Z3646" s="154">
        <v>41844</v>
      </c>
      <c r="AA3646" s="153" t="s">
        <v>4326</v>
      </c>
      <c r="AB3646" s="152" t="s">
        <v>3003</v>
      </c>
      <c r="AC3646" s="152" t="s">
        <v>224</v>
      </c>
      <c r="AD3646" s="152" t="s">
        <v>181</v>
      </c>
    </row>
    <row r="3647" spans="1:30">
      <c r="A3647" s="189" t="s">
        <v>21072</v>
      </c>
      <c r="B3647" s="189" t="s">
        <v>21073</v>
      </c>
      <c r="C3647" s="154">
        <v>43830</v>
      </c>
      <c r="D3647" s="155">
        <v>1.1025</v>
      </c>
      <c r="E3647" s="155">
        <v>1.1025</v>
      </c>
      <c r="F3647" s="156">
        <v>1.8143880976138799E-2</v>
      </c>
      <c r="G3647" s="154">
        <v>43829</v>
      </c>
      <c r="H3647" s="155">
        <v>1.1023000000000001</v>
      </c>
      <c r="I3647" s="156">
        <v>2.75887780781061</v>
      </c>
      <c r="J3647" s="152" t="s">
        <v>21074</v>
      </c>
      <c r="K3647" s="156">
        <v>0.118053033054856</v>
      </c>
      <c r="L3647" s="156">
        <v>0.32760032760033198</v>
      </c>
      <c r="M3647" s="185">
        <v>0.64816505386161305</v>
      </c>
      <c r="N3647" s="156">
        <v>1.28617363344052</v>
      </c>
      <c r="O3647" s="156">
        <v>2.75887780781061</v>
      </c>
      <c r="P3647" s="152" t="s">
        <v>21074</v>
      </c>
      <c r="Q3647" s="156">
        <v>8.1943081452404396</v>
      </c>
      <c r="R3647" s="152" t="s">
        <v>21075</v>
      </c>
      <c r="S3647" s="156">
        <v>10.073881789137401</v>
      </c>
      <c r="T3647" s="152" t="s">
        <v>21076</v>
      </c>
      <c r="U3647" s="156">
        <v>10.25</v>
      </c>
      <c r="V3647" s="152" t="s">
        <v>157</v>
      </c>
      <c r="W3647" s="152" t="s">
        <v>95</v>
      </c>
      <c r="X3647" s="155">
        <v>0.45030153020000002</v>
      </c>
      <c r="Y3647" s="152" t="s">
        <v>305</v>
      </c>
      <c r="Z3647" s="154">
        <v>42675</v>
      </c>
      <c r="AA3647" s="153" t="s">
        <v>4326</v>
      </c>
      <c r="AB3647" s="152" t="s">
        <v>602</v>
      </c>
      <c r="AC3647" s="152" t="s">
        <v>314</v>
      </c>
      <c r="AD3647" s="152" t="s">
        <v>173</v>
      </c>
    </row>
    <row r="3648" spans="1:30">
      <c r="A3648" s="189" t="s">
        <v>3040</v>
      </c>
      <c r="B3648" s="189" t="s">
        <v>3041</v>
      </c>
      <c r="C3648" s="154">
        <v>43830</v>
      </c>
      <c r="D3648" s="155">
        <v>1.0922000000000001</v>
      </c>
      <c r="E3648" s="155">
        <v>1.1372</v>
      </c>
      <c r="F3648" s="156">
        <v>5.4965188713834302E-2</v>
      </c>
      <c r="G3648" s="154">
        <v>43829</v>
      </c>
      <c r="H3648" s="155">
        <v>1.0915999999999999</v>
      </c>
      <c r="I3648" s="156">
        <v>2.7463779523293801</v>
      </c>
      <c r="J3648" s="152" t="s">
        <v>21077</v>
      </c>
      <c r="K3648" s="156">
        <v>0.20183486238531501</v>
      </c>
      <c r="L3648" s="156">
        <v>0.700719159137005</v>
      </c>
      <c r="M3648" s="185">
        <v>0.85878763684319104</v>
      </c>
      <c r="N3648" s="156">
        <v>1.8439820184695801</v>
      </c>
      <c r="O3648" s="156">
        <v>2.7463779523293801</v>
      </c>
      <c r="P3648" s="152" t="s">
        <v>21077</v>
      </c>
      <c r="Q3648" s="156">
        <v>10.4765442384235</v>
      </c>
      <c r="R3648" s="152" t="s">
        <v>21078</v>
      </c>
      <c r="S3648" s="157">
        <v>0</v>
      </c>
      <c r="T3648" s="152"/>
      <c r="U3648" s="156">
        <v>13.80188822</v>
      </c>
      <c r="V3648" s="152" t="s">
        <v>157</v>
      </c>
      <c r="W3648" s="152" t="s">
        <v>95</v>
      </c>
      <c r="X3648" s="155">
        <v>37.8856321421</v>
      </c>
      <c r="Y3648" s="152" t="s">
        <v>159</v>
      </c>
      <c r="Z3648" s="154">
        <v>42741</v>
      </c>
      <c r="AA3648" s="153" t="s">
        <v>4326</v>
      </c>
      <c r="AB3648" s="152" t="s">
        <v>874</v>
      </c>
      <c r="AC3648" s="152" t="s">
        <v>246</v>
      </c>
      <c r="AD3648" s="152" t="s">
        <v>207</v>
      </c>
    </row>
    <row r="3649" spans="1:30">
      <c r="A3649" s="189" t="s">
        <v>21079</v>
      </c>
      <c r="B3649" s="189" t="s">
        <v>21080</v>
      </c>
      <c r="C3649" s="154">
        <v>43830</v>
      </c>
      <c r="D3649" s="155">
        <v>1.0851</v>
      </c>
      <c r="E3649" s="155">
        <v>1.0851</v>
      </c>
      <c r="F3649" s="156">
        <v>1.8434878790669899E-2</v>
      </c>
      <c r="G3649" s="154">
        <v>43829</v>
      </c>
      <c r="H3649" s="155">
        <v>1.0849</v>
      </c>
      <c r="I3649" s="156">
        <v>2.7459520878704602</v>
      </c>
      <c r="J3649" s="152" t="s">
        <v>21081</v>
      </c>
      <c r="K3649" s="156">
        <v>0.13842746400886499</v>
      </c>
      <c r="L3649" s="156">
        <v>0.32359467455621799</v>
      </c>
      <c r="M3649" s="185">
        <v>0.72403230297967403</v>
      </c>
      <c r="N3649" s="156">
        <v>1.620153586814</v>
      </c>
      <c r="O3649" s="156">
        <v>2.7459520878704602</v>
      </c>
      <c r="P3649" s="152" t="s">
        <v>21081</v>
      </c>
      <c r="Q3649" s="156">
        <v>5.7808539676350099</v>
      </c>
      <c r="R3649" s="152" t="s">
        <v>21082</v>
      </c>
      <c r="S3649" s="156">
        <v>8.5642821410705192</v>
      </c>
      <c r="T3649" s="152" t="s">
        <v>21083</v>
      </c>
      <c r="U3649" s="156">
        <v>8.5099999999999891</v>
      </c>
      <c r="V3649" s="152" t="s">
        <v>163</v>
      </c>
      <c r="W3649" s="152" t="s">
        <v>189</v>
      </c>
      <c r="X3649" s="155">
        <v>0.2530341498</v>
      </c>
      <c r="Y3649" s="152" t="s">
        <v>159</v>
      </c>
      <c r="Z3649" s="154">
        <v>42615</v>
      </c>
      <c r="AA3649" s="153" t="s">
        <v>4326</v>
      </c>
      <c r="AB3649" s="152" t="s">
        <v>1212</v>
      </c>
      <c r="AC3649" s="152" t="s">
        <v>270</v>
      </c>
      <c r="AD3649" s="152" t="s">
        <v>247</v>
      </c>
    </row>
    <row r="3650" spans="1:30">
      <c r="A3650" s="189" t="s">
        <v>21084</v>
      </c>
      <c r="B3650" s="189" t="s">
        <v>21085</v>
      </c>
      <c r="C3650" s="154">
        <v>43830</v>
      </c>
      <c r="D3650" s="155">
        <v>1.0392999999999999</v>
      </c>
      <c r="E3650" s="155">
        <v>1.0443</v>
      </c>
      <c r="F3650" s="156">
        <v>1.9247425656824801E-2</v>
      </c>
      <c r="G3650" s="154">
        <v>43829</v>
      </c>
      <c r="H3650" s="155">
        <v>1.0390999999999999</v>
      </c>
      <c r="I3650" s="156">
        <v>2.7442880373831899</v>
      </c>
      <c r="J3650" s="152" t="s">
        <v>21086</v>
      </c>
      <c r="K3650" s="156">
        <v>0.11559580001926199</v>
      </c>
      <c r="L3650" s="156">
        <v>0.53201779841361496</v>
      </c>
      <c r="M3650" s="185">
        <v>0.89307701276526497</v>
      </c>
      <c r="N3650" s="156">
        <v>1.7225786736316899</v>
      </c>
      <c r="O3650" s="156">
        <v>2.7442880373831899</v>
      </c>
      <c r="P3650" s="152" t="s">
        <v>21086</v>
      </c>
      <c r="Q3650" s="157">
        <v>0</v>
      </c>
      <c r="R3650" s="152"/>
      <c r="S3650" s="157">
        <v>0</v>
      </c>
      <c r="T3650" s="152"/>
      <c r="U3650" s="156">
        <v>4.43956879</v>
      </c>
      <c r="V3650" s="152" t="s">
        <v>157</v>
      </c>
      <c r="W3650" s="152" t="s">
        <v>95</v>
      </c>
      <c r="X3650" s="155">
        <v>6.2816000000000001E-6</v>
      </c>
      <c r="Y3650" s="152" t="s">
        <v>159</v>
      </c>
      <c r="Z3650" s="154">
        <v>43342</v>
      </c>
      <c r="AA3650" s="153" t="s">
        <v>4326</v>
      </c>
      <c r="AB3650" s="152" t="s">
        <v>2651</v>
      </c>
      <c r="AC3650" s="152" t="s">
        <v>347</v>
      </c>
      <c r="AD3650" s="152" t="s">
        <v>170</v>
      </c>
    </row>
    <row r="3651" spans="1:30">
      <c r="A3651" s="189" t="s">
        <v>3038</v>
      </c>
      <c r="B3651" s="189" t="s">
        <v>3039</v>
      </c>
      <c r="C3651" s="154">
        <v>43830</v>
      </c>
      <c r="D3651" s="155">
        <v>1.087</v>
      </c>
      <c r="E3651" s="155">
        <v>1.0920000000000001</v>
      </c>
      <c r="F3651" s="156">
        <v>0</v>
      </c>
      <c r="G3651" s="154">
        <v>43829</v>
      </c>
      <c r="H3651" s="155">
        <v>1.087</v>
      </c>
      <c r="I3651" s="156">
        <v>2.74102079395084</v>
      </c>
      <c r="J3651" s="152" t="s">
        <v>21087</v>
      </c>
      <c r="K3651" s="156">
        <v>9.2081031307524305E-2</v>
      </c>
      <c r="L3651" s="156">
        <v>0.64814814814812605</v>
      </c>
      <c r="M3651" s="185">
        <v>1.1162790697674301</v>
      </c>
      <c r="N3651" s="156">
        <v>1.39925373134328</v>
      </c>
      <c r="O3651" s="156">
        <v>2.74102079395084</v>
      </c>
      <c r="P3651" s="152" t="s">
        <v>21087</v>
      </c>
      <c r="Q3651" s="156">
        <v>8.0516898608349692</v>
      </c>
      <c r="R3651" s="152" t="s">
        <v>21088</v>
      </c>
      <c r="S3651" s="156">
        <v>10.2434077079107</v>
      </c>
      <c r="T3651" s="152" t="s">
        <v>21089</v>
      </c>
      <c r="U3651" s="156">
        <v>9.2123030999999909</v>
      </c>
      <c r="V3651" s="152" t="s">
        <v>157</v>
      </c>
      <c r="W3651" s="152" t="s">
        <v>189</v>
      </c>
      <c r="X3651" s="155">
        <v>7.0039894543000001</v>
      </c>
      <c r="Y3651" s="152" t="s">
        <v>159</v>
      </c>
      <c r="Z3651" s="154">
        <v>42538</v>
      </c>
      <c r="AA3651" s="153" t="s">
        <v>4326</v>
      </c>
      <c r="AB3651" s="152" t="s">
        <v>1232</v>
      </c>
      <c r="AC3651" s="152" t="s">
        <v>195</v>
      </c>
      <c r="AD3651" s="152" t="s">
        <v>256</v>
      </c>
    </row>
    <row r="3652" spans="1:30">
      <c r="A3652" s="189" t="s">
        <v>21090</v>
      </c>
      <c r="B3652" s="189" t="s">
        <v>21091</v>
      </c>
      <c r="C3652" s="154">
        <v>43830</v>
      </c>
      <c r="D3652" s="155">
        <v>0.97599999999999998</v>
      </c>
      <c r="E3652" s="155">
        <v>0.97599999999999998</v>
      </c>
      <c r="F3652" s="156">
        <v>0.51493305870236905</v>
      </c>
      <c r="G3652" s="154">
        <v>43829</v>
      </c>
      <c r="H3652" s="155">
        <v>0.97099999999999997</v>
      </c>
      <c r="I3652" s="156">
        <v>2.7368421052631602</v>
      </c>
      <c r="J3652" s="152" t="s">
        <v>21092</v>
      </c>
      <c r="K3652" s="156">
        <v>0.72239422084623395</v>
      </c>
      <c r="L3652" s="156">
        <v>0.72239422084623395</v>
      </c>
      <c r="M3652" s="185">
        <v>-2.0080321285140599</v>
      </c>
      <c r="N3652" s="156">
        <v>1.34994807892004</v>
      </c>
      <c r="O3652" s="156">
        <v>2.7368421052631602</v>
      </c>
      <c r="P3652" s="152" t="s">
        <v>21092</v>
      </c>
      <c r="Q3652" s="156">
        <v>-3.8423645320197002</v>
      </c>
      <c r="R3652" s="152" t="s">
        <v>21093</v>
      </c>
      <c r="S3652" s="156">
        <v>-2.2044088176352701</v>
      </c>
      <c r="T3652" s="152" t="s">
        <v>12167</v>
      </c>
      <c r="U3652" s="156">
        <v>-2.4</v>
      </c>
      <c r="V3652" s="152" t="s">
        <v>157</v>
      </c>
      <c r="W3652" s="152" t="s">
        <v>189</v>
      </c>
      <c r="X3652" s="155">
        <v>0.4537232772</v>
      </c>
      <c r="Y3652" s="152" t="s">
        <v>159</v>
      </c>
      <c r="Z3652" s="154">
        <v>42482</v>
      </c>
      <c r="AA3652" s="153" t="s">
        <v>4326</v>
      </c>
      <c r="AB3652" s="152" t="s">
        <v>16080</v>
      </c>
      <c r="AC3652" s="152" t="s">
        <v>430</v>
      </c>
      <c r="AD3652" s="152" t="s">
        <v>162</v>
      </c>
    </row>
    <row r="3653" spans="1:30">
      <c r="A3653" s="189" t="s">
        <v>3036</v>
      </c>
      <c r="B3653" s="189" t="s">
        <v>3037</v>
      </c>
      <c r="C3653" s="154">
        <v>43830</v>
      </c>
      <c r="D3653" s="155">
        <v>1.0761000000000001</v>
      </c>
      <c r="E3653" s="155">
        <v>1.5115000000000001</v>
      </c>
      <c r="F3653" s="156">
        <v>4.6485682409845297E-2</v>
      </c>
      <c r="G3653" s="154">
        <v>43829</v>
      </c>
      <c r="H3653" s="155">
        <v>1.0755999999999999</v>
      </c>
      <c r="I3653" s="156">
        <v>2.7303102625298399</v>
      </c>
      <c r="J3653" s="152" t="s">
        <v>21094</v>
      </c>
      <c r="K3653" s="156">
        <v>0.130268912254588</v>
      </c>
      <c r="L3653" s="156">
        <v>0.61711079943900804</v>
      </c>
      <c r="M3653" s="185">
        <v>0.98536036036036201</v>
      </c>
      <c r="N3653" s="156">
        <v>1.2990680598701001</v>
      </c>
      <c r="O3653" s="156">
        <v>2.7303102625298399</v>
      </c>
      <c r="P3653" s="152" t="s">
        <v>21094</v>
      </c>
      <c r="Q3653" s="156">
        <v>5.2214725726019502</v>
      </c>
      <c r="R3653" s="152" t="s">
        <v>21095</v>
      </c>
      <c r="S3653" s="156">
        <v>8.2922411190500291</v>
      </c>
      <c r="T3653" s="152" t="s">
        <v>21096</v>
      </c>
      <c r="U3653" s="156">
        <v>54.460918970000002</v>
      </c>
      <c r="V3653" s="152" t="s">
        <v>157</v>
      </c>
      <c r="W3653" s="152" t="s">
        <v>186</v>
      </c>
      <c r="X3653" s="155">
        <v>0.63867654620000003</v>
      </c>
      <c r="Y3653" s="152" t="s">
        <v>159</v>
      </c>
      <c r="Z3653" s="154">
        <v>41857</v>
      </c>
      <c r="AA3653" s="153" t="s">
        <v>4326</v>
      </c>
      <c r="AB3653" s="152" t="s">
        <v>254</v>
      </c>
      <c r="AC3653" s="152" t="s">
        <v>161</v>
      </c>
      <c r="AD3653" s="152" t="s">
        <v>226</v>
      </c>
    </row>
    <row r="3654" spans="1:30">
      <c r="A3654" s="189" t="s">
        <v>21097</v>
      </c>
      <c r="B3654" s="189" t="s">
        <v>21098</v>
      </c>
      <c r="C3654" s="154">
        <v>43830</v>
      </c>
      <c r="D3654" s="155">
        <v>1.024</v>
      </c>
      <c r="E3654" s="155">
        <v>1.0287999999999999</v>
      </c>
      <c r="F3654" s="156">
        <v>1.9535065442465801E-2</v>
      </c>
      <c r="G3654" s="154">
        <v>43829</v>
      </c>
      <c r="H3654" s="155">
        <v>1.0238</v>
      </c>
      <c r="I3654" s="156">
        <v>2.7281094358462399</v>
      </c>
      <c r="J3654" s="152" t="s">
        <v>21099</v>
      </c>
      <c r="K3654" s="156">
        <v>0.11732499022291901</v>
      </c>
      <c r="L3654" s="156">
        <v>0.52980418213797398</v>
      </c>
      <c r="M3654" s="185">
        <v>0.94407535321821101</v>
      </c>
      <c r="N3654" s="156">
        <v>1.82323990498814</v>
      </c>
      <c r="O3654" s="156">
        <v>2.7281094358462399</v>
      </c>
      <c r="P3654" s="152" t="s">
        <v>21099</v>
      </c>
      <c r="Q3654" s="157">
        <v>0</v>
      </c>
      <c r="R3654" s="152"/>
      <c r="S3654" s="157">
        <v>0</v>
      </c>
      <c r="T3654" s="152"/>
      <c r="U3654" s="156">
        <v>2.8822016000000099</v>
      </c>
      <c r="V3654" s="152" t="s">
        <v>157</v>
      </c>
      <c r="W3654" s="152" t="s">
        <v>95</v>
      </c>
      <c r="X3654" s="155">
        <v>1.4144E-6</v>
      </c>
      <c r="Y3654" s="152" t="s">
        <v>159</v>
      </c>
      <c r="Z3654" s="154">
        <v>43433</v>
      </c>
      <c r="AA3654" s="153" t="s">
        <v>4326</v>
      </c>
      <c r="AB3654" s="152" t="s">
        <v>6309</v>
      </c>
      <c r="AC3654" s="152" t="s">
        <v>347</v>
      </c>
      <c r="AD3654" s="152" t="s">
        <v>241</v>
      </c>
    </row>
    <row r="3655" spans="1:30">
      <c r="A3655" s="189" t="s">
        <v>21100</v>
      </c>
      <c r="B3655" s="189" t="s">
        <v>21101</v>
      </c>
      <c r="C3655" s="154">
        <v>43830</v>
      </c>
      <c r="D3655" s="155">
        <v>0.99470000000000003</v>
      </c>
      <c r="E3655" s="155">
        <v>1.0813999999999999</v>
      </c>
      <c r="F3655" s="156">
        <v>0</v>
      </c>
      <c r="G3655" s="154">
        <v>43829</v>
      </c>
      <c r="H3655" s="155">
        <v>0.99470000000000003</v>
      </c>
      <c r="I3655" s="156">
        <v>2.7241989790352799</v>
      </c>
      <c r="J3655" s="152" t="s">
        <v>21102</v>
      </c>
      <c r="K3655" s="156">
        <v>8.0490995069931098E-2</v>
      </c>
      <c r="L3655" s="156">
        <v>0.27217741935484902</v>
      </c>
      <c r="M3655" s="185">
        <v>-0.61059669648553005</v>
      </c>
      <c r="N3655" s="156">
        <v>0.78299095286550102</v>
      </c>
      <c r="O3655" s="156">
        <v>2.7241989790352799</v>
      </c>
      <c r="P3655" s="152" t="s">
        <v>21102</v>
      </c>
      <c r="Q3655" s="156">
        <v>10.133827111924401</v>
      </c>
      <c r="R3655" s="152" t="s">
        <v>21103</v>
      </c>
      <c r="S3655" s="156">
        <v>10.3244864867617</v>
      </c>
      <c r="T3655" s="152" t="s">
        <v>21104</v>
      </c>
      <c r="U3655" s="156">
        <v>8.3386457299999996</v>
      </c>
      <c r="V3655" s="152" t="s">
        <v>163</v>
      </c>
      <c r="W3655" s="152" t="s">
        <v>158</v>
      </c>
      <c r="X3655" s="155">
        <v>6.2464186999999999E-3</v>
      </c>
      <c r="Y3655" s="152" t="s">
        <v>159</v>
      </c>
      <c r="Z3655" s="154">
        <v>42586</v>
      </c>
      <c r="AA3655" s="153" t="s">
        <v>4326</v>
      </c>
      <c r="AB3655" s="152" t="s">
        <v>1892</v>
      </c>
      <c r="AC3655" s="152" t="s">
        <v>187</v>
      </c>
      <c r="AD3655" s="152" t="s">
        <v>177</v>
      </c>
    </row>
    <row r="3656" spans="1:30">
      <c r="A3656" s="189" t="s">
        <v>21105</v>
      </c>
      <c r="B3656" s="189" t="s">
        <v>21106</v>
      </c>
      <c r="C3656" s="154">
        <v>43830</v>
      </c>
      <c r="D3656" s="155">
        <v>1.0633999999999999</v>
      </c>
      <c r="E3656" s="155">
        <v>1.0955999999999999</v>
      </c>
      <c r="F3656" s="156">
        <v>0</v>
      </c>
      <c r="G3656" s="154">
        <v>43829</v>
      </c>
      <c r="H3656" s="155">
        <v>1.0633999999999999</v>
      </c>
      <c r="I3656" s="156">
        <v>2.7241511093663702</v>
      </c>
      <c r="J3656" s="152" t="s">
        <v>21107</v>
      </c>
      <c r="K3656" s="156">
        <v>0.15068751177245199</v>
      </c>
      <c r="L3656" s="156">
        <v>-0.99618285075878799</v>
      </c>
      <c r="M3656" s="185">
        <v>-0.28128166877715999</v>
      </c>
      <c r="N3656" s="156">
        <v>1.05487145150246</v>
      </c>
      <c r="O3656" s="156">
        <v>2.7241511093663702</v>
      </c>
      <c r="P3656" s="152" t="s">
        <v>21107</v>
      </c>
      <c r="Q3656" s="156">
        <v>9.6249794564348701</v>
      </c>
      <c r="R3656" s="152" t="s">
        <v>21108</v>
      </c>
      <c r="S3656" s="157">
        <v>0</v>
      </c>
      <c r="T3656" s="152"/>
      <c r="U3656" s="156">
        <v>9.7126794400000094</v>
      </c>
      <c r="V3656" s="152" t="s">
        <v>163</v>
      </c>
      <c r="W3656" s="152" t="s">
        <v>95</v>
      </c>
      <c r="X3656" s="155">
        <v>4.1928499999999997E-5</v>
      </c>
      <c r="Y3656" s="152" t="s">
        <v>159</v>
      </c>
      <c r="Z3656" s="154">
        <v>42839</v>
      </c>
      <c r="AA3656" s="153" t="s">
        <v>4326</v>
      </c>
      <c r="AB3656" s="152" t="s">
        <v>1897</v>
      </c>
      <c r="AC3656" s="152" t="s">
        <v>341</v>
      </c>
      <c r="AD3656" s="152" t="s">
        <v>162</v>
      </c>
    </row>
    <row r="3657" spans="1:30">
      <c r="A3657" s="189" t="s">
        <v>21109</v>
      </c>
      <c r="B3657" s="189" t="s">
        <v>21110</v>
      </c>
      <c r="C3657" s="154">
        <v>43830</v>
      </c>
      <c r="D3657" s="155">
        <v>1.0109999999999999</v>
      </c>
      <c r="E3657" s="155">
        <v>1.0391999999999999</v>
      </c>
      <c r="F3657" s="156">
        <v>8.9100089100073498E-2</v>
      </c>
      <c r="G3657" s="154">
        <v>43826</v>
      </c>
      <c r="H3657" s="155">
        <v>1.0101</v>
      </c>
      <c r="I3657" s="156">
        <v>2.7205970355731099</v>
      </c>
      <c r="J3657" s="152" t="s">
        <v>21111</v>
      </c>
      <c r="K3657" s="156">
        <v>0.32747841619528201</v>
      </c>
      <c r="L3657" s="156">
        <v>0.59701492537313705</v>
      </c>
      <c r="M3657" s="185">
        <v>0.94860266053380204</v>
      </c>
      <c r="N3657" s="156">
        <v>1.8151265426052801</v>
      </c>
      <c r="O3657" s="156">
        <v>2.7205970355731099</v>
      </c>
      <c r="P3657" s="152" t="s">
        <v>21111</v>
      </c>
      <c r="Q3657" s="156">
        <v>7.3897150826446101</v>
      </c>
      <c r="R3657" s="152" t="s">
        <v>21112</v>
      </c>
      <c r="S3657" s="156">
        <v>6.6187119999999897</v>
      </c>
      <c r="T3657" s="152" t="s">
        <v>21113</v>
      </c>
      <c r="U3657" s="156">
        <v>3.9532441999999799</v>
      </c>
      <c r="V3657" s="152" t="s">
        <v>174</v>
      </c>
      <c r="W3657" s="152" t="s">
        <v>158</v>
      </c>
      <c r="X3657" s="155">
        <v>4.3608805799999997E-2</v>
      </c>
      <c r="Y3657" s="152" t="s">
        <v>159</v>
      </c>
      <c r="Z3657" s="154">
        <v>42642</v>
      </c>
      <c r="AA3657" s="153" t="s">
        <v>4326</v>
      </c>
      <c r="AB3657" s="152" t="s">
        <v>1376</v>
      </c>
      <c r="AC3657" s="152" t="s">
        <v>195</v>
      </c>
      <c r="AD3657" s="152" t="s">
        <v>229</v>
      </c>
    </row>
    <row r="3658" spans="1:30">
      <c r="A3658" s="189" t="s">
        <v>21114</v>
      </c>
      <c r="B3658" s="189" t="s">
        <v>21115</v>
      </c>
      <c r="C3658" s="154">
        <v>43830</v>
      </c>
      <c r="D3658" s="155">
        <v>1.0468999999999999</v>
      </c>
      <c r="E3658" s="155">
        <v>1.3279000000000001</v>
      </c>
      <c r="F3658" s="156">
        <v>2.8664246130330199E-2</v>
      </c>
      <c r="G3658" s="154">
        <v>43829</v>
      </c>
      <c r="H3658" s="155">
        <v>1.0466</v>
      </c>
      <c r="I3658" s="156">
        <v>2.6905283814889001</v>
      </c>
      <c r="J3658" s="152" t="s">
        <v>21116</v>
      </c>
      <c r="K3658" s="156">
        <v>0.133907221425145</v>
      </c>
      <c r="L3658" s="156">
        <v>0.62377122184095901</v>
      </c>
      <c r="M3658" s="185">
        <v>1.0326959343984901</v>
      </c>
      <c r="N3658" s="156">
        <v>1.4160853507134501</v>
      </c>
      <c r="O3658" s="156">
        <v>2.6905283814889001</v>
      </c>
      <c r="P3658" s="152" t="s">
        <v>21116</v>
      </c>
      <c r="Q3658" s="156">
        <v>11.798515834566</v>
      </c>
      <c r="R3658" s="152" t="s">
        <v>21117</v>
      </c>
      <c r="S3658" s="156">
        <v>11.7099513937456</v>
      </c>
      <c r="T3658" s="152" t="s">
        <v>21118</v>
      </c>
      <c r="U3658" s="156">
        <v>11.81049035</v>
      </c>
      <c r="V3658" s="152" t="s">
        <v>157</v>
      </c>
      <c r="W3658" s="152" t="s">
        <v>158</v>
      </c>
      <c r="X3658" s="155">
        <v>2.2341355699999999E-2</v>
      </c>
      <c r="Y3658" s="152" t="s">
        <v>159</v>
      </c>
      <c r="Z3658" s="154">
        <v>42723</v>
      </c>
      <c r="AA3658" s="153" t="s">
        <v>4326</v>
      </c>
      <c r="AB3658" s="152" t="s">
        <v>3027</v>
      </c>
      <c r="AC3658" s="152" t="s">
        <v>617</v>
      </c>
      <c r="AD3658" s="152" t="s">
        <v>483</v>
      </c>
    </row>
    <row r="3659" spans="1:30">
      <c r="A3659" s="189" t="s">
        <v>3031</v>
      </c>
      <c r="B3659" s="189" t="s">
        <v>3032</v>
      </c>
      <c r="C3659" s="154">
        <v>43830</v>
      </c>
      <c r="D3659" s="155">
        <v>1.0236000000000001</v>
      </c>
      <c r="E3659" s="155">
        <v>1.1956</v>
      </c>
      <c r="F3659" s="156">
        <v>9.7703957010299106E-3</v>
      </c>
      <c r="G3659" s="154">
        <v>43829</v>
      </c>
      <c r="H3659" s="155">
        <v>1.0235000000000001</v>
      </c>
      <c r="I3659" s="156">
        <v>2.6647150298782498</v>
      </c>
      <c r="J3659" s="152" t="s">
        <v>21119</v>
      </c>
      <c r="K3659" s="156">
        <v>0.18596456885583099</v>
      </c>
      <c r="L3659" s="156">
        <v>0.53034767236300695</v>
      </c>
      <c r="M3659" s="185">
        <v>1.1743483753124599</v>
      </c>
      <c r="N3659" s="156">
        <v>2.6738262044460401</v>
      </c>
      <c r="O3659" s="156">
        <v>2.6647150298782498</v>
      </c>
      <c r="P3659" s="152" t="s">
        <v>21119</v>
      </c>
      <c r="Q3659" s="156">
        <v>17.126606780982101</v>
      </c>
      <c r="R3659" s="152" t="s">
        <v>21120</v>
      </c>
      <c r="S3659" s="156">
        <v>20.5321327451374</v>
      </c>
      <c r="T3659" s="152" t="s">
        <v>21121</v>
      </c>
      <c r="U3659" s="156">
        <v>20.218749200000001</v>
      </c>
      <c r="V3659" s="152" t="s">
        <v>174</v>
      </c>
      <c r="W3659" s="152" t="s">
        <v>166</v>
      </c>
      <c r="X3659" s="155">
        <v>2.0084114953999999</v>
      </c>
      <c r="Y3659" s="152" t="s">
        <v>159</v>
      </c>
      <c r="Z3659" s="154">
        <v>42676</v>
      </c>
      <c r="AA3659" s="153" t="s">
        <v>4326</v>
      </c>
      <c r="AB3659" s="152" t="s">
        <v>916</v>
      </c>
      <c r="AC3659" s="152" t="s">
        <v>292</v>
      </c>
      <c r="AD3659" s="152" t="s">
        <v>183</v>
      </c>
    </row>
    <row r="3660" spans="1:30">
      <c r="A3660" s="189" t="s">
        <v>21122</v>
      </c>
      <c r="B3660" s="189" t="s">
        <v>21123</v>
      </c>
      <c r="C3660" s="154">
        <v>43830</v>
      </c>
      <c r="D3660" s="155">
        <v>1.0107999999999999</v>
      </c>
      <c r="E3660" s="155">
        <v>1.1388</v>
      </c>
      <c r="F3660" s="156">
        <v>2.9688273132118699E-2</v>
      </c>
      <c r="G3660" s="154">
        <v>43829</v>
      </c>
      <c r="H3660" s="155">
        <v>1.0105</v>
      </c>
      <c r="I3660" s="156">
        <v>2.6633975661488298</v>
      </c>
      <c r="J3660" s="152" t="s">
        <v>21124</v>
      </c>
      <c r="K3660" s="156">
        <v>0.108943250470432</v>
      </c>
      <c r="L3660" s="156">
        <v>0.62717770034843801</v>
      </c>
      <c r="M3660" s="185">
        <v>0.95918706827014899</v>
      </c>
      <c r="N3660" s="156">
        <v>1.4214454016562701</v>
      </c>
      <c r="O3660" s="156">
        <v>2.6633975661488298</v>
      </c>
      <c r="P3660" s="152" t="s">
        <v>21124</v>
      </c>
      <c r="Q3660" s="156">
        <v>10.8226784930766</v>
      </c>
      <c r="R3660" s="152" t="s">
        <v>21125</v>
      </c>
      <c r="S3660" s="156">
        <v>14.338961819269899</v>
      </c>
      <c r="T3660" s="152" t="s">
        <v>21126</v>
      </c>
      <c r="U3660" s="156">
        <v>14.63624312</v>
      </c>
      <c r="V3660" s="152" t="s">
        <v>157</v>
      </c>
      <c r="W3660" s="152" t="s">
        <v>189</v>
      </c>
      <c r="X3660" s="155">
        <v>8.027784E-4</v>
      </c>
      <c r="Y3660" s="152" t="s">
        <v>159</v>
      </c>
      <c r="Z3660" s="154">
        <v>42720</v>
      </c>
      <c r="AA3660" s="153" t="s">
        <v>4326</v>
      </c>
      <c r="AB3660" s="152" t="s">
        <v>3027</v>
      </c>
      <c r="AC3660" s="152" t="s">
        <v>617</v>
      </c>
      <c r="AD3660" s="152" t="s">
        <v>540</v>
      </c>
    </row>
    <row r="3661" spans="1:30">
      <c r="A3661" s="189" t="s">
        <v>812</v>
      </c>
      <c r="B3661" s="189" t="s">
        <v>813</v>
      </c>
      <c r="C3661" s="154">
        <v>43830</v>
      </c>
      <c r="D3661" s="155">
        <v>1.1278999999999999</v>
      </c>
      <c r="E3661" s="155">
        <v>1.2359</v>
      </c>
      <c r="F3661" s="156">
        <v>5.3224518761644003E-2</v>
      </c>
      <c r="G3661" s="154">
        <v>43829</v>
      </c>
      <c r="H3661" s="155">
        <v>1.1273</v>
      </c>
      <c r="I3661" s="156">
        <v>2.65768635660325</v>
      </c>
      <c r="J3661" s="152" t="s">
        <v>628</v>
      </c>
      <c r="K3661" s="156">
        <v>0.16873889875667</v>
      </c>
      <c r="L3661" s="156">
        <v>0.35590355013790798</v>
      </c>
      <c r="M3661" s="185">
        <v>0.382698469206119</v>
      </c>
      <c r="N3661" s="156">
        <v>1.53943104069139</v>
      </c>
      <c r="O3661" s="156">
        <v>2.65768635660325</v>
      </c>
      <c r="P3661" s="152" t="s">
        <v>628</v>
      </c>
      <c r="Q3661" s="156">
        <v>8.3269304648482496</v>
      </c>
      <c r="R3661" s="152" t="s">
        <v>657</v>
      </c>
      <c r="S3661" s="156">
        <v>10.362035225048899</v>
      </c>
      <c r="T3661" s="152" t="s">
        <v>6587</v>
      </c>
      <c r="U3661" s="156">
        <v>25.28307156</v>
      </c>
      <c r="V3661" s="152" t="s">
        <v>157</v>
      </c>
      <c r="W3661" s="152" t="s">
        <v>189</v>
      </c>
      <c r="X3661" s="155">
        <v>0.52878557719999997</v>
      </c>
      <c r="Y3661" s="152" t="s">
        <v>159</v>
      </c>
      <c r="Z3661" s="154">
        <v>40351</v>
      </c>
      <c r="AA3661" s="153" t="s">
        <v>4326</v>
      </c>
      <c r="AB3661" s="152" t="s">
        <v>815</v>
      </c>
      <c r="AC3661" s="152" t="s">
        <v>182</v>
      </c>
      <c r="AD3661" s="152" t="s">
        <v>247</v>
      </c>
    </row>
    <row r="3662" spans="1:30">
      <c r="A3662" s="189" t="s">
        <v>21127</v>
      </c>
      <c r="B3662" s="189" t="s">
        <v>21128</v>
      </c>
      <c r="C3662" s="154">
        <v>43830</v>
      </c>
      <c r="D3662" s="155">
        <v>1.2749999999999999</v>
      </c>
      <c r="E3662" s="155">
        <v>1.5029999999999999</v>
      </c>
      <c r="F3662" s="156">
        <v>7.8492935635783703E-2</v>
      </c>
      <c r="G3662" s="154">
        <v>43829</v>
      </c>
      <c r="H3662" s="155">
        <v>1.274</v>
      </c>
      <c r="I3662" s="156">
        <v>2.6570048309178702</v>
      </c>
      <c r="J3662" s="152" t="s">
        <v>19611</v>
      </c>
      <c r="K3662" s="156">
        <v>0.157109190887675</v>
      </c>
      <c r="L3662" s="156">
        <v>1.03011093502377</v>
      </c>
      <c r="M3662" s="185">
        <v>1.03011093502377</v>
      </c>
      <c r="N3662" s="156">
        <v>3.4902597402597402</v>
      </c>
      <c r="O3662" s="156">
        <v>2.6570048309178702</v>
      </c>
      <c r="P3662" s="152" t="s">
        <v>19611</v>
      </c>
      <c r="Q3662" s="156">
        <v>6.6945606694560498</v>
      </c>
      <c r="R3662" s="152" t="s">
        <v>20623</v>
      </c>
      <c r="S3662" s="156">
        <v>7.5209736161385301</v>
      </c>
      <c r="T3662" s="152" t="s">
        <v>21129</v>
      </c>
      <c r="U3662" s="156">
        <v>71.380272500000004</v>
      </c>
      <c r="V3662" s="152" t="s">
        <v>157</v>
      </c>
      <c r="W3662" s="152" t="s">
        <v>158</v>
      </c>
      <c r="X3662" s="155">
        <v>0.2250336855</v>
      </c>
      <c r="Y3662" s="152" t="s">
        <v>159</v>
      </c>
      <c r="Z3662" s="154">
        <v>39883</v>
      </c>
      <c r="AA3662" s="153" t="s">
        <v>4326</v>
      </c>
      <c r="AB3662" s="152" t="s">
        <v>20795</v>
      </c>
      <c r="AC3662" s="152" t="s">
        <v>182</v>
      </c>
      <c r="AD3662" s="152" t="s">
        <v>162</v>
      </c>
    </row>
    <row r="3663" spans="1:30">
      <c r="A3663" s="189" t="s">
        <v>21130</v>
      </c>
      <c r="B3663" s="189" t="s">
        <v>21131</v>
      </c>
      <c r="C3663" s="154">
        <v>43830</v>
      </c>
      <c r="D3663" s="155">
        <v>1.091</v>
      </c>
      <c r="E3663" s="155">
        <v>1.091</v>
      </c>
      <c r="F3663" s="156">
        <v>9.1743119266044906E-2</v>
      </c>
      <c r="G3663" s="154">
        <v>43829</v>
      </c>
      <c r="H3663" s="155">
        <v>1.0900000000000001</v>
      </c>
      <c r="I3663" s="156">
        <v>2.6340545625587999</v>
      </c>
      <c r="J3663" s="152" t="s">
        <v>21132</v>
      </c>
      <c r="K3663" s="156">
        <v>0.64575645756456601</v>
      </c>
      <c r="L3663" s="156">
        <v>1.8674136321195201</v>
      </c>
      <c r="M3663" s="185">
        <v>3.60873694207028</v>
      </c>
      <c r="N3663" s="156">
        <v>3.9047619047619002</v>
      </c>
      <c r="O3663" s="156">
        <v>2.6340545625587999</v>
      </c>
      <c r="P3663" s="152" t="s">
        <v>21132</v>
      </c>
      <c r="Q3663" s="156">
        <v>0.738688827331487</v>
      </c>
      <c r="R3663" s="152" t="s">
        <v>21133</v>
      </c>
      <c r="S3663" s="156">
        <v>12.82316442606</v>
      </c>
      <c r="T3663" s="152" t="s">
        <v>21134</v>
      </c>
      <c r="U3663" s="156">
        <v>9.1</v>
      </c>
      <c r="V3663" s="152" t="s">
        <v>163</v>
      </c>
      <c r="W3663" s="152" t="s">
        <v>189</v>
      </c>
      <c r="X3663" s="155">
        <v>0.15364599670000001</v>
      </c>
      <c r="Y3663" s="152" t="s">
        <v>159</v>
      </c>
      <c r="Z3663" s="154">
        <v>42342</v>
      </c>
      <c r="AA3663" s="153" t="s">
        <v>4326</v>
      </c>
      <c r="AB3663" s="152" t="s">
        <v>614</v>
      </c>
      <c r="AC3663" s="152" t="s">
        <v>240</v>
      </c>
      <c r="AD3663" s="152" t="s">
        <v>207</v>
      </c>
    </row>
    <row r="3664" spans="1:30">
      <c r="A3664" s="189" t="s">
        <v>2984</v>
      </c>
      <c r="B3664" s="189" t="s">
        <v>2985</v>
      </c>
      <c r="C3664" s="154">
        <v>43830</v>
      </c>
      <c r="D3664" s="155">
        <v>1.18</v>
      </c>
      <c r="E3664" s="155">
        <v>1.423</v>
      </c>
      <c r="F3664" s="156">
        <v>0</v>
      </c>
      <c r="G3664" s="154">
        <v>43829</v>
      </c>
      <c r="H3664" s="155">
        <v>1.18</v>
      </c>
      <c r="I3664" s="156">
        <v>2.6274728159839098</v>
      </c>
      <c r="J3664" s="152" t="s">
        <v>21135</v>
      </c>
      <c r="K3664" s="156">
        <v>0.169779286927004</v>
      </c>
      <c r="L3664" s="156">
        <v>0.169779286927004</v>
      </c>
      <c r="M3664" s="185">
        <v>-0.25438108060317699</v>
      </c>
      <c r="N3664" s="156">
        <v>0.92647559781727895</v>
      </c>
      <c r="O3664" s="156">
        <v>2.6274728159839098</v>
      </c>
      <c r="P3664" s="152" t="s">
        <v>21135</v>
      </c>
      <c r="Q3664" s="156">
        <v>9.3735765072841506</v>
      </c>
      <c r="R3664" s="152" t="s">
        <v>21136</v>
      </c>
      <c r="S3664" s="156">
        <v>11.3342659100998</v>
      </c>
      <c r="T3664" s="152" t="s">
        <v>21137</v>
      </c>
      <c r="U3664" s="156">
        <v>44.977395999999999</v>
      </c>
      <c r="V3664" s="152" t="s">
        <v>163</v>
      </c>
      <c r="W3664" s="152" t="s">
        <v>158</v>
      </c>
      <c r="X3664" s="155">
        <v>5.2008798296999998</v>
      </c>
      <c r="Y3664" s="152" t="s">
        <v>159</v>
      </c>
      <c r="Z3664" s="154">
        <v>41255</v>
      </c>
      <c r="AA3664" s="153" t="s">
        <v>4326</v>
      </c>
      <c r="AB3664" s="152" t="s">
        <v>2986</v>
      </c>
      <c r="AC3664" s="152" t="s">
        <v>261</v>
      </c>
      <c r="AD3664" s="152" t="s">
        <v>162</v>
      </c>
    </row>
    <row r="3665" spans="1:30">
      <c r="A3665" s="189" t="s">
        <v>21138</v>
      </c>
      <c r="B3665" s="189" t="s">
        <v>21139</v>
      </c>
      <c r="C3665" s="154">
        <v>43830</v>
      </c>
      <c r="D3665" s="155">
        <v>1.0333000000000001</v>
      </c>
      <c r="E3665" s="155">
        <v>1.0927</v>
      </c>
      <c r="F3665" s="156">
        <v>1.9359210144242401E-2</v>
      </c>
      <c r="G3665" s="154">
        <v>43829</v>
      </c>
      <c r="H3665" s="155">
        <v>1.0330999999999999</v>
      </c>
      <c r="I3665" s="156">
        <v>2.6116860400896398</v>
      </c>
      <c r="J3665" s="152" t="s">
        <v>21140</v>
      </c>
      <c r="K3665" s="156">
        <v>0.106568494477823</v>
      </c>
      <c r="L3665" s="156">
        <v>0.32038834951456902</v>
      </c>
      <c r="M3665" s="185">
        <v>0.70165465585250997</v>
      </c>
      <c r="N3665" s="156">
        <v>1.3336940692068699</v>
      </c>
      <c r="O3665" s="156">
        <v>2.6116860400896398</v>
      </c>
      <c r="P3665" s="152" t="s">
        <v>21140</v>
      </c>
      <c r="Q3665" s="156">
        <v>6.50533170534358</v>
      </c>
      <c r="R3665" s="152" t="s">
        <v>21141</v>
      </c>
      <c r="S3665" s="156">
        <v>9.9084382686327697</v>
      </c>
      <c r="T3665" s="152" t="s">
        <v>21142</v>
      </c>
      <c r="U3665" s="156">
        <v>9.5677221100000107</v>
      </c>
      <c r="V3665" s="152" t="s">
        <v>163</v>
      </c>
      <c r="W3665" s="152" t="s">
        <v>189</v>
      </c>
      <c r="X3665" s="155">
        <v>5.5619799999999999E-5</v>
      </c>
      <c r="Y3665" s="152" t="s">
        <v>159</v>
      </c>
      <c r="Z3665" s="154">
        <v>42682</v>
      </c>
      <c r="AA3665" s="153" t="s">
        <v>4326</v>
      </c>
      <c r="AB3665" s="152" t="s">
        <v>2976</v>
      </c>
      <c r="AC3665" s="152" t="s">
        <v>215</v>
      </c>
      <c r="AD3665" s="152" t="s">
        <v>170</v>
      </c>
    </row>
    <row r="3666" spans="1:30">
      <c r="A3666" s="189" t="s">
        <v>21143</v>
      </c>
      <c r="B3666" s="189" t="s">
        <v>21144</v>
      </c>
      <c r="C3666" s="154">
        <v>43830</v>
      </c>
      <c r="D3666" s="155">
        <v>1.1950000000000001</v>
      </c>
      <c r="E3666" s="155">
        <v>1.3260000000000001</v>
      </c>
      <c r="F3666" s="156">
        <v>0</v>
      </c>
      <c r="G3666" s="154">
        <v>43829</v>
      </c>
      <c r="H3666" s="155">
        <v>1.1950000000000001</v>
      </c>
      <c r="I3666" s="156">
        <v>2.6103280525502299</v>
      </c>
      <c r="J3666" s="152" t="s">
        <v>21145</v>
      </c>
      <c r="K3666" s="156">
        <v>8.37520938023575E-2</v>
      </c>
      <c r="L3666" s="156">
        <v>0.25167785234901402</v>
      </c>
      <c r="M3666" s="185">
        <v>0.504615785954586</v>
      </c>
      <c r="N3666" s="156">
        <v>1.0998207863790299</v>
      </c>
      <c r="O3666" s="156">
        <v>2.6103280525502299</v>
      </c>
      <c r="P3666" s="152" t="s">
        <v>21145</v>
      </c>
      <c r="Q3666" s="156">
        <v>5.7147806528662501</v>
      </c>
      <c r="R3666" s="152" t="s">
        <v>21146</v>
      </c>
      <c r="S3666" s="156">
        <v>7.2518291599353901</v>
      </c>
      <c r="T3666" s="152" t="s">
        <v>21147</v>
      </c>
      <c r="U3666" s="156">
        <v>32.777764500000004</v>
      </c>
      <c r="V3666" s="152" t="s">
        <v>163</v>
      </c>
      <c r="W3666" s="152" t="s">
        <v>158</v>
      </c>
      <c r="X3666" s="155">
        <v>6.3301893600000006E-2</v>
      </c>
      <c r="Y3666" s="152" t="s">
        <v>159</v>
      </c>
      <c r="Z3666" s="154">
        <v>41512</v>
      </c>
      <c r="AA3666" s="153" t="s">
        <v>4326</v>
      </c>
      <c r="AB3666" s="152" t="s">
        <v>836</v>
      </c>
      <c r="AC3666" s="152" t="s">
        <v>248</v>
      </c>
      <c r="AD3666" s="152" t="s">
        <v>181</v>
      </c>
    </row>
    <row r="3667" spans="1:30">
      <c r="A3667" s="189" t="s">
        <v>21148</v>
      </c>
      <c r="B3667" s="189" t="s">
        <v>21149</v>
      </c>
      <c r="C3667" s="154">
        <v>43830</v>
      </c>
      <c r="D3667" s="155">
        <v>1.22</v>
      </c>
      <c r="E3667" s="155">
        <v>1.256</v>
      </c>
      <c r="F3667" s="156">
        <v>1.6396130513201299E-2</v>
      </c>
      <c r="G3667" s="154">
        <v>43829</v>
      </c>
      <c r="H3667" s="155">
        <v>1.2198</v>
      </c>
      <c r="I3667" s="156">
        <v>2.5986039862080599</v>
      </c>
      <c r="J3667" s="152" t="s">
        <v>21150</v>
      </c>
      <c r="K3667" s="156">
        <v>0.123102174805098</v>
      </c>
      <c r="L3667" s="156">
        <v>0.23003614853760901</v>
      </c>
      <c r="M3667" s="185">
        <v>0.70992240383027805</v>
      </c>
      <c r="N3667" s="156">
        <v>1.91295631108511</v>
      </c>
      <c r="O3667" s="156">
        <v>2.5986039862080599</v>
      </c>
      <c r="P3667" s="152" t="s">
        <v>21150</v>
      </c>
      <c r="Q3667" s="156">
        <v>9.6136567834680893</v>
      </c>
      <c r="R3667" s="152" t="s">
        <v>21151</v>
      </c>
      <c r="S3667" s="156">
        <v>9.3189964157705898</v>
      </c>
      <c r="T3667" s="152" t="s">
        <v>21152</v>
      </c>
      <c r="U3667" s="156">
        <v>25.914491999999999</v>
      </c>
      <c r="V3667" s="152" t="s">
        <v>163</v>
      </c>
      <c r="W3667" s="152" t="s">
        <v>158</v>
      </c>
      <c r="X3667" s="155">
        <v>0.1754791738</v>
      </c>
      <c r="Y3667" s="152" t="s">
        <v>159</v>
      </c>
      <c r="Z3667" s="154">
        <v>41227</v>
      </c>
      <c r="AA3667" s="153" t="s">
        <v>4326</v>
      </c>
      <c r="AB3667" s="152" t="s">
        <v>4903</v>
      </c>
      <c r="AC3667" s="152" t="s">
        <v>219</v>
      </c>
      <c r="AD3667" s="152" t="s">
        <v>173</v>
      </c>
    </row>
    <row r="3668" spans="1:30">
      <c r="A3668" s="189" t="s">
        <v>21153</v>
      </c>
      <c r="B3668" s="189" t="s">
        <v>21154</v>
      </c>
      <c r="C3668" s="154">
        <v>43830</v>
      </c>
      <c r="D3668" s="155">
        <v>1.0186999999999999</v>
      </c>
      <c r="E3668" s="155">
        <v>1.0274000000000001</v>
      </c>
      <c r="F3668" s="156">
        <v>0</v>
      </c>
      <c r="G3668" s="154">
        <v>43829</v>
      </c>
      <c r="H3668" s="155">
        <v>1.0186999999999999</v>
      </c>
      <c r="I3668" s="156">
        <v>2.58164575678913</v>
      </c>
      <c r="J3668" s="152" t="s">
        <v>21155</v>
      </c>
      <c r="K3668" s="156">
        <v>5.8933307140748098E-2</v>
      </c>
      <c r="L3668" s="156">
        <v>0.17696258100627599</v>
      </c>
      <c r="M3668" s="185">
        <v>0.61221246358668202</v>
      </c>
      <c r="N3668" s="156">
        <v>1.6178186035011299</v>
      </c>
      <c r="O3668" s="156">
        <v>2.58164575678913</v>
      </c>
      <c r="P3668" s="152" t="s">
        <v>21155</v>
      </c>
      <c r="Q3668" s="157">
        <v>0</v>
      </c>
      <c r="R3668" s="152"/>
      <c r="S3668" s="157">
        <v>0</v>
      </c>
      <c r="T3668" s="152"/>
      <c r="U3668" s="156">
        <v>3.4700668580060401</v>
      </c>
      <c r="V3668" s="152" t="s">
        <v>163</v>
      </c>
      <c r="W3668" s="152" t="s">
        <v>95</v>
      </c>
      <c r="X3668" s="155">
        <v>2.9650227000000001E-3</v>
      </c>
      <c r="Y3668" s="152" t="s">
        <v>159</v>
      </c>
      <c r="Z3668" s="154">
        <v>43327</v>
      </c>
      <c r="AA3668" s="153" t="s">
        <v>4326</v>
      </c>
      <c r="AB3668" s="152" t="s">
        <v>1433</v>
      </c>
      <c r="AC3668" s="152" t="s">
        <v>238</v>
      </c>
      <c r="AD3668" s="152" t="s">
        <v>183</v>
      </c>
    </row>
    <row r="3669" spans="1:30">
      <c r="A3669" s="189" t="s">
        <v>3042</v>
      </c>
      <c r="B3669" s="189" t="s">
        <v>3043</v>
      </c>
      <c r="C3669" s="154">
        <v>43830</v>
      </c>
      <c r="D3669" s="155">
        <v>1.0295000000000001</v>
      </c>
      <c r="E3669" s="155">
        <v>1.0295000000000001</v>
      </c>
      <c r="F3669" s="156">
        <v>2.91488534784482E-2</v>
      </c>
      <c r="G3669" s="154">
        <v>43829</v>
      </c>
      <c r="H3669" s="155">
        <v>1.0291999999999999</v>
      </c>
      <c r="I3669" s="156">
        <v>2.5807094459944202</v>
      </c>
      <c r="J3669" s="152" t="s">
        <v>21156</v>
      </c>
      <c r="K3669" s="156">
        <v>0.136173523976273</v>
      </c>
      <c r="L3669" s="156">
        <v>0.56657223796034295</v>
      </c>
      <c r="M3669" s="185">
        <v>0.87203605722125499</v>
      </c>
      <c r="N3669" s="156">
        <v>1.89034045922408</v>
      </c>
      <c r="O3669" s="156">
        <v>2.5807094459944202</v>
      </c>
      <c r="P3669" s="152" t="s">
        <v>21156</v>
      </c>
      <c r="Q3669" s="157">
        <v>0</v>
      </c>
      <c r="R3669" s="152"/>
      <c r="S3669" s="157">
        <v>0</v>
      </c>
      <c r="T3669" s="152"/>
      <c r="U3669" s="156">
        <v>2.9500000000000099</v>
      </c>
      <c r="V3669" s="152" t="s">
        <v>157</v>
      </c>
      <c r="W3669" s="152" t="s">
        <v>95</v>
      </c>
      <c r="X3669" s="155">
        <v>0.51039891159999995</v>
      </c>
      <c r="Y3669" s="152" t="s">
        <v>159</v>
      </c>
      <c r="Z3669" s="154">
        <v>43412</v>
      </c>
      <c r="AA3669" s="153" t="s">
        <v>4326</v>
      </c>
      <c r="AB3669" s="152" t="s">
        <v>6371</v>
      </c>
      <c r="AC3669" s="152" t="s">
        <v>464</v>
      </c>
      <c r="AD3669" s="152" t="s">
        <v>241</v>
      </c>
    </row>
    <row r="3670" spans="1:30">
      <c r="A3670" s="189" t="s">
        <v>3020</v>
      </c>
      <c r="B3670" s="189" t="s">
        <v>3021</v>
      </c>
      <c r="C3670" s="154">
        <v>43830</v>
      </c>
      <c r="D3670" s="155">
        <v>1.0789</v>
      </c>
      <c r="E3670" s="155">
        <v>1.0789</v>
      </c>
      <c r="F3670" s="156">
        <v>1.8540836191710201E-2</v>
      </c>
      <c r="G3670" s="154">
        <v>43829</v>
      </c>
      <c r="H3670" s="155">
        <v>1.0787</v>
      </c>
      <c r="I3670" s="156">
        <v>2.57653546301577</v>
      </c>
      <c r="J3670" s="152" t="s">
        <v>21157</v>
      </c>
      <c r="K3670" s="156">
        <v>0.12993039443156101</v>
      </c>
      <c r="L3670" s="156">
        <v>0.36279069767442002</v>
      </c>
      <c r="M3670" s="185">
        <v>0.79409566517189401</v>
      </c>
      <c r="N3670" s="156">
        <v>1.63918982571831</v>
      </c>
      <c r="O3670" s="156">
        <v>2.57653546301577</v>
      </c>
      <c r="P3670" s="152" t="s">
        <v>21157</v>
      </c>
      <c r="Q3670" s="156">
        <v>6.1595985437370802</v>
      </c>
      <c r="R3670" s="152" t="s">
        <v>21158</v>
      </c>
      <c r="S3670" s="157">
        <v>0</v>
      </c>
      <c r="T3670" s="152"/>
      <c r="U3670" s="156">
        <v>7.89</v>
      </c>
      <c r="V3670" s="152" t="s">
        <v>174</v>
      </c>
      <c r="W3670" s="152" t="s">
        <v>95</v>
      </c>
      <c r="X3670" s="155">
        <v>15.2284931874</v>
      </c>
      <c r="Y3670" s="152" t="s">
        <v>159</v>
      </c>
      <c r="Z3670" s="154">
        <v>42844</v>
      </c>
      <c r="AA3670" s="153" t="s">
        <v>4326</v>
      </c>
      <c r="AB3670" s="152" t="s">
        <v>3022</v>
      </c>
      <c r="AC3670" s="152" t="s">
        <v>194</v>
      </c>
      <c r="AD3670" s="152" t="s">
        <v>183</v>
      </c>
    </row>
    <row r="3671" spans="1:30">
      <c r="A3671" s="189" t="s">
        <v>21159</v>
      </c>
      <c r="B3671" s="189" t="s">
        <v>21160</v>
      </c>
      <c r="C3671" s="154">
        <v>43830</v>
      </c>
      <c r="D3671" s="155">
        <v>1.0501</v>
      </c>
      <c r="E3671" s="155">
        <v>1.0501</v>
      </c>
      <c r="F3671" s="156">
        <v>9.5238095238084804E-3</v>
      </c>
      <c r="G3671" s="154">
        <v>43829</v>
      </c>
      <c r="H3671" s="155">
        <v>1.05</v>
      </c>
      <c r="I3671" s="156">
        <v>2.5688611056847002</v>
      </c>
      <c r="J3671" s="152" t="s">
        <v>21161</v>
      </c>
      <c r="K3671" s="156">
        <v>0.11440556773763801</v>
      </c>
      <c r="L3671" s="156">
        <v>0.39196940726577401</v>
      </c>
      <c r="M3671" s="185">
        <v>0.67107659860033697</v>
      </c>
      <c r="N3671" s="156">
        <v>1.0877936080092501</v>
      </c>
      <c r="O3671" s="156">
        <v>2.5688611056847002</v>
      </c>
      <c r="P3671" s="152" t="s">
        <v>21161</v>
      </c>
      <c r="Q3671" s="157">
        <v>0</v>
      </c>
      <c r="R3671" s="152"/>
      <c r="S3671" s="157">
        <v>0</v>
      </c>
      <c r="T3671" s="152"/>
      <c r="U3671" s="156">
        <v>5.01</v>
      </c>
      <c r="V3671" s="152" t="s">
        <v>163</v>
      </c>
      <c r="W3671" s="152" t="s">
        <v>95</v>
      </c>
      <c r="X3671" s="155">
        <v>0.4174424504</v>
      </c>
      <c r="Y3671" s="152" t="s">
        <v>159</v>
      </c>
      <c r="Z3671" s="154">
        <v>43257</v>
      </c>
      <c r="AA3671" s="153" t="s">
        <v>4326</v>
      </c>
      <c r="AB3671" s="152" t="s">
        <v>2891</v>
      </c>
      <c r="AC3671" s="152" t="s">
        <v>526</v>
      </c>
      <c r="AD3671" s="152" t="s">
        <v>177</v>
      </c>
    </row>
    <row r="3672" spans="1:30">
      <c r="A3672" s="189" t="s">
        <v>21162</v>
      </c>
      <c r="B3672" s="189" t="s">
        <v>21163</v>
      </c>
      <c r="C3672" s="154">
        <v>43830</v>
      </c>
      <c r="D3672" s="155">
        <v>1.0409999999999999</v>
      </c>
      <c r="E3672" s="155">
        <v>1.071</v>
      </c>
      <c r="F3672" s="156">
        <v>3.84393619065862E-2</v>
      </c>
      <c r="G3672" s="154">
        <v>43826</v>
      </c>
      <c r="H3672" s="155">
        <v>1.0406</v>
      </c>
      <c r="I3672" s="156">
        <v>2.5615763546797998</v>
      </c>
      <c r="J3672" s="152" t="s">
        <v>21164</v>
      </c>
      <c r="K3672" s="156">
        <v>0.16357163475417699</v>
      </c>
      <c r="L3672" s="156">
        <v>0.17321016166283201</v>
      </c>
      <c r="M3672" s="185">
        <v>-0.10555608866711801</v>
      </c>
      <c r="N3672" s="156">
        <v>0.86231954267996103</v>
      </c>
      <c r="O3672" s="156">
        <v>2.5615763546797998</v>
      </c>
      <c r="P3672" s="152" t="s">
        <v>21164</v>
      </c>
      <c r="Q3672" s="156">
        <v>5.7735492304656599</v>
      </c>
      <c r="R3672" s="152" t="s">
        <v>21165</v>
      </c>
      <c r="S3672" s="156">
        <v>7.3408785542651103</v>
      </c>
      <c r="T3672" s="152" t="s">
        <v>21166</v>
      </c>
      <c r="U3672" s="156">
        <v>7.2120695000000001</v>
      </c>
      <c r="V3672" s="152" t="s">
        <v>174</v>
      </c>
      <c r="W3672" s="152" t="s">
        <v>186</v>
      </c>
      <c r="X3672" s="155">
        <v>8.2969189600000007E-2</v>
      </c>
      <c r="Y3672" s="152" t="s">
        <v>159</v>
      </c>
      <c r="Z3672" s="154">
        <v>42691</v>
      </c>
      <c r="AA3672" s="153" t="s">
        <v>4326</v>
      </c>
      <c r="AB3672" s="152" t="s">
        <v>809</v>
      </c>
      <c r="AC3672" s="152" t="s">
        <v>194</v>
      </c>
      <c r="AD3672" s="152" t="s">
        <v>183</v>
      </c>
    </row>
    <row r="3673" spans="1:30">
      <c r="A3673" s="189" t="s">
        <v>21167</v>
      </c>
      <c r="B3673" s="189" t="s">
        <v>21168</v>
      </c>
      <c r="C3673" s="154">
        <v>43830</v>
      </c>
      <c r="D3673" s="155">
        <v>1.1319999999999999</v>
      </c>
      <c r="E3673" s="155">
        <v>1.359</v>
      </c>
      <c r="F3673" s="156">
        <v>2.6508792082709801E-2</v>
      </c>
      <c r="G3673" s="154">
        <v>43829</v>
      </c>
      <c r="H3673" s="155">
        <v>1.1316999999999999</v>
      </c>
      <c r="I3673" s="156">
        <v>2.5548106541040001</v>
      </c>
      <c r="J3673" s="152" t="s">
        <v>21169</v>
      </c>
      <c r="K3673" s="156">
        <v>8.8417329796631902E-2</v>
      </c>
      <c r="L3673" s="156">
        <v>0.56858564321251104</v>
      </c>
      <c r="M3673" s="185">
        <v>0.95424953179344096</v>
      </c>
      <c r="N3673" s="156">
        <v>2.1568450500857099</v>
      </c>
      <c r="O3673" s="156">
        <v>2.5548106541040001</v>
      </c>
      <c r="P3673" s="152" t="s">
        <v>21169</v>
      </c>
      <c r="Q3673" s="156">
        <v>10.382854548580699</v>
      </c>
      <c r="R3673" s="152" t="s">
        <v>21170</v>
      </c>
      <c r="S3673" s="156">
        <v>12.529272603114901</v>
      </c>
      <c r="T3673" s="152" t="s">
        <v>21171</v>
      </c>
      <c r="U3673" s="156">
        <v>38.934095599999999</v>
      </c>
      <c r="V3673" s="152" t="s">
        <v>157</v>
      </c>
      <c r="W3673" s="152" t="s">
        <v>189</v>
      </c>
      <c r="X3673" s="155">
        <v>0.55234913929999996</v>
      </c>
      <c r="Y3673" s="152" t="s">
        <v>159</v>
      </c>
      <c r="Z3673" s="154">
        <v>41388</v>
      </c>
      <c r="AA3673" s="153" t="s">
        <v>4326</v>
      </c>
      <c r="AB3673" s="152" t="s">
        <v>6326</v>
      </c>
      <c r="AC3673" s="152" t="s">
        <v>418</v>
      </c>
      <c r="AD3673" s="152" t="s">
        <v>181</v>
      </c>
    </row>
    <row r="3674" spans="1:30">
      <c r="A3674" s="189" t="s">
        <v>9204</v>
      </c>
      <c r="B3674" s="189" t="s">
        <v>9205</v>
      </c>
      <c r="C3674" s="154">
        <v>43830</v>
      </c>
      <c r="D3674" s="155">
        <v>1.127</v>
      </c>
      <c r="E3674" s="155">
        <v>1.127</v>
      </c>
      <c r="F3674" s="156">
        <v>8.8809946714041896E-2</v>
      </c>
      <c r="G3674" s="154">
        <v>43829</v>
      </c>
      <c r="H3674" s="155">
        <v>1.1259999999999999</v>
      </c>
      <c r="I3674" s="156">
        <v>2.5477707006369399</v>
      </c>
      <c r="J3674" s="152" t="s">
        <v>12654</v>
      </c>
      <c r="K3674" s="156">
        <v>0.71492403932082305</v>
      </c>
      <c r="L3674" s="156">
        <v>1.9909502262443499</v>
      </c>
      <c r="M3674" s="185">
        <v>3.7753222836095701</v>
      </c>
      <c r="N3674" s="156">
        <v>4.1589648798521202</v>
      </c>
      <c r="O3674" s="156">
        <v>2.5477707006369399</v>
      </c>
      <c r="P3674" s="152" t="s">
        <v>12654</v>
      </c>
      <c r="Q3674" s="156">
        <v>1.89873417721518</v>
      </c>
      <c r="R3674" s="152" t="s">
        <v>12655</v>
      </c>
      <c r="S3674" s="156">
        <v>14.649033570701899</v>
      </c>
      <c r="T3674" s="152" t="s">
        <v>12656</v>
      </c>
      <c r="U3674" s="156">
        <v>12.7</v>
      </c>
      <c r="V3674" s="152" t="s">
        <v>163</v>
      </c>
      <c r="W3674" s="152" t="s">
        <v>189</v>
      </c>
      <c r="X3674" s="155">
        <v>3.5175116496999999</v>
      </c>
      <c r="Y3674" s="152" t="s">
        <v>159</v>
      </c>
      <c r="Z3674" s="154">
        <v>42335</v>
      </c>
      <c r="AA3674" s="153" t="s">
        <v>4326</v>
      </c>
      <c r="AB3674" s="152" t="s">
        <v>614</v>
      </c>
      <c r="AC3674" s="152" t="s">
        <v>240</v>
      </c>
      <c r="AD3674" s="152" t="s">
        <v>207</v>
      </c>
    </row>
    <row r="3675" spans="1:30">
      <c r="A3675" s="189" t="s">
        <v>21172</v>
      </c>
      <c r="B3675" s="189" t="s">
        <v>21173</v>
      </c>
      <c r="C3675" s="154">
        <v>43830</v>
      </c>
      <c r="D3675" s="155">
        <v>1.0375000000000001</v>
      </c>
      <c r="E3675" s="155">
        <v>1.1769000000000001</v>
      </c>
      <c r="F3675" s="156">
        <v>9.6394833236982409E-3</v>
      </c>
      <c r="G3675" s="154">
        <v>43829</v>
      </c>
      <c r="H3675" s="155">
        <v>1.0374000000000001</v>
      </c>
      <c r="I3675" s="156">
        <v>2.5415485579007502</v>
      </c>
      <c r="J3675" s="152" t="s">
        <v>21174</v>
      </c>
      <c r="K3675" s="156">
        <v>8.6822303685145194E-2</v>
      </c>
      <c r="L3675" s="156">
        <v>0.27060983860057097</v>
      </c>
      <c r="M3675" s="185">
        <v>0.552437061911072</v>
      </c>
      <c r="N3675" s="156">
        <v>1.0814541703817699</v>
      </c>
      <c r="O3675" s="156">
        <v>2.5415485579007502</v>
      </c>
      <c r="P3675" s="152" t="s">
        <v>21174</v>
      </c>
      <c r="Q3675" s="156">
        <v>8.1809400495004194</v>
      </c>
      <c r="R3675" s="152" t="s">
        <v>21175</v>
      </c>
      <c r="S3675" s="156">
        <v>17.755525344242699</v>
      </c>
      <c r="T3675" s="152" t="s">
        <v>21176</v>
      </c>
      <c r="U3675" s="156">
        <v>18.014587500000001</v>
      </c>
      <c r="V3675" s="152" t="s">
        <v>163</v>
      </c>
      <c r="W3675" s="152" t="s">
        <v>197</v>
      </c>
      <c r="X3675" s="155">
        <v>1.1354388124999999</v>
      </c>
      <c r="Y3675" s="152" t="s">
        <v>159</v>
      </c>
      <c r="Z3675" s="154">
        <v>42684</v>
      </c>
      <c r="AA3675" s="153" t="s">
        <v>4326</v>
      </c>
      <c r="AB3675" s="152" t="s">
        <v>15630</v>
      </c>
      <c r="AC3675" s="152" t="s">
        <v>187</v>
      </c>
      <c r="AD3675" s="152" t="s">
        <v>207</v>
      </c>
    </row>
    <row r="3676" spans="1:30">
      <c r="A3676" s="189" t="s">
        <v>21177</v>
      </c>
      <c r="B3676" s="189" t="s">
        <v>21178</v>
      </c>
      <c r="C3676" s="154">
        <v>43830</v>
      </c>
      <c r="D3676" s="155">
        <v>1.1589</v>
      </c>
      <c r="E3676" s="155">
        <v>1.1681999999999999</v>
      </c>
      <c r="F3676" s="156">
        <v>8.6296168450091196E-3</v>
      </c>
      <c r="G3676" s="154">
        <v>43829</v>
      </c>
      <c r="H3676" s="155">
        <v>1.1588000000000001</v>
      </c>
      <c r="I3676" s="156">
        <v>2.5393735622013902</v>
      </c>
      <c r="J3676" s="152" t="s">
        <v>21179</v>
      </c>
      <c r="K3676" s="156">
        <v>8.6363243803445594E-2</v>
      </c>
      <c r="L3676" s="156">
        <v>0.25086505190312303</v>
      </c>
      <c r="M3676" s="185">
        <v>0.55531453362256</v>
      </c>
      <c r="N3676" s="156">
        <v>1.0727367870225</v>
      </c>
      <c r="O3676" s="156">
        <v>2.5393735622013902</v>
      </c>
      <c r="P3676" s="152" t="s">
        <v>21179</v>
      </c>
      <c r="Q3676" s="156">
        <v>8.39958843887384</v>
      </c>
      <c r="R3676" s="152" t="s">
        <v>21180</v>
      </c>
      <c r="S3676" s="156">
        <v>15.6038546802412</v>
      </c>
      <c r="T3676" s="152" t="s">
        <v>21181</v>
      </c>
      <c r="U3676" s="156">
        <v>16.956419780000001</v>
      </c>
      <c r="V3676" s="152" t="s">
        <v>157</v>
      </c>
      <c r="W3676" s="152" t="s">
        <v>166</v>
      </c>
      <c r="X3676" s="155">
        <v>0.41278448680000002</v>
      </c>
      <c r="Y3676" s="152" t="s">
        <v>159</v>
      </c>
      <c r="Z3676" s="154">
        <v>42398</v>
      </c>
      <c r="AA3676" s="153" t="s">
        <v>4326</v>
      </c>
      <c r="AB3676" s="152" t="s">
        <v>21182</v>
      </c>
      <c r="AC3676" s="152" t="s">
        <v>239</v>
      </c>
      <c r="AD3676" s="152" t="s">
        <v>272</v>
      </c>
    </row>
    <row r="3677" spans="1:30">
      <c r="A3677" s="189" t="s">
        <v>21183</v>
      </c>
      <c r="B3677" s="189" t="s">
        <v>21184</v>
      </c>
      <c r="C3677" s="154">
        <v>43830</v>
      </c>
      <c r="D3677" s="155">
        <v>1.0209999999999999</v>
      </c>
      <c r="E3677" s="155">
        <v>1.1321000000000001</v>
      </c>
      <c r="F3677" s="156">
        <v>2.9391594004117599E-2</v>
      </c>
      <c r="G3677" s="154">
        <v>43829</v>
      </c>
      <c r="H3677" s="155">
        <v>1.0206999999999999</v>
      </c>
      <c r="I3677" s="156">
        <v>2.52511650836726</v>
      </c>
      <c r="J3677" s="152" t="s">
        <v>21185</v>
      </c>
      <c r="K3677" s="156">
        <v>0.107853711148149</v>
      </c>
      <c r="L3677" s="156">
        <v>0.50692341254660001</v>
      </c>
      <c r="M3677" s="185">
        <v>0.81457290025514295</v>
      </c>
      <c r="N3677" s="156">
        <v>1.6502343502060299</v>
      </c>
      <c r="O3677" s="156">
        <v>2.52511650836726</v>
      </c>
      <c r="P3677" s="152" t="s">
        <v>21185</v>
      </c>
      <c r="Q3677" s="156">
        <v>8.1709451231150894</v>
      </c>
      <c r="R3677" s="152" t="s">
        <v>21186</v>
      </c>
      <c r="S3677" s="156">
        <v>13.194363627284501</v>
      </c>
      <c r="T3677" s="152" t="s">
        <v>21187</v>
      </c>
      <c r="U3677" s="156">
        <v>13.3415163</v>
      </c>
      <c r="V3677" s="152" t="s">
        <v>163</v>
      </c>
      <c r="W3677" s="152" t="s">
        <v>189</v>
      </c>
      <c r="X3677" s="155">
        <v>0.53125305330000006</v>
      </c>
      <c r="Y3677" s="152" t="s">
        <v>159</v>
      </c>
      <c r="Z3677" s="154">
        <v>42717</v>
      </c>
      <c r="AA3677" s="153" t="s">
        <v>4326</v>
      </c>
      <c r="AB3677" s="152" t="s">
        <v>2482</v>
      </c>
      <c r="AC3677" s="152" t="s">
        <v>464</v>
      </c>
      <c r="AD3677" s="152" t="s">
        <v>162</v>
      </c>
    </row>
    <row r="3678" spans="1:30">
      <c r="A3678" s="189" t="s">
        <v>21188</v>
      </c>
      <c r="B3678" s="189" t="s">
        <v>21189</v>
      </c>
      <c r="C3678" s="154">
        <v>43830</v>
      </c>
      <c r="D3678" s="155">
        <v>1.341</v>
      </c>
      <c r="E3678" s="155">
        <v>1.341</v>
      </c>
      <c r="F3678" s="156">
        <v>0</v>
      </c>
      <c r="G3678" s="154">
        <v>43829</v>
      </c>
      <c r="H3678" s="155">
        <v>1.341</v>
      </c>
      <c r="I3678" s="156">
        <v>2.52293577981651</v>
      </c>
      <c r="J3678" s="152" t="s">
        <v>16247</v>
      </c>
      <c r="K3678" s="156">
        <v>7.4626865671633597E-2</v>
      </c>
      <c r="L3678" s="156">
        <v>0.149365197908887</v>
      </c>
      <c r="M3678" s="185">
        <v>0.449438202247191</v>
      </c>
      <c r="N3678" s="156">
        <v>1.4372163388804799</v>
      </c>
      <c r="O3678" s="156">
        <v>2.52293577981651</v>
      </c>
      <c r="P3678" s="152" t="s">
        <v>16247</v>
      </c>
      <c r="Q3678" s="156">
        <v>7.1086261980830603</v>
      </c>
      <c r="R3678" s="152" t="s">
        <v>796</v>
      </c>
      <c r="S3678" s="156">
        <v>8.9358245329000692</v>
      </c>
      <c r="T3678" s="152" t="s">
        <v>21190</v>
      </c>
      <c r="U3678" s="156">
        <v>34.1</v>
      </c>
      <c r="V3678" s="152" t="s">
        <v>174</v>
      </c>
      <c r="W3678" s="152" t="s">
        <v>189</v>
      </c>
      <c r="X3678" s="155">
        <v>9.1501532100000005E-2</v>
      </c>
      <c r="Y3678" s="152" t="s">
        <v>159</v>
      </c>
      <c r="Z3678" s="154">
        <v>41611</v>
      </c>
      <c r="AA3678" s="153" t="s">
        <v>4326</v>
      </c>
      <c r="AB3678" s="152" t="s">
        <v>891</v>
      </c>
      <c r="AC3678" s="152" t="s">
        <v>271</v>
      </c>
      <c r="AD3678" s="152" t="s">
        <v>162</v>
      </c>
    </row>
    <row r="3679" spans="1:30">
      <c r="A3679" s="189" t="s">
        <v>21191</v>
      </c>
      <c r="B3679" s="189" t="s">
        <v>21192</v>
      </c>
      <c r="C3679" s="154">
        <v>43830</v>
      </c>
      <c r="D3679" s="155">
        <v>1.0268999999999999</v>
      </c>
      <c r="E3679" s="155">
        <v>1.0268999999999999</v>
      </c>
      <c r="F3679" s="156">
        <v>2.9222676797191399E-2</v>
      </c>
      <c r="G3679" s="154">
        <v>43829</v>
      </c>
      <c r="H3679" s="155">
        <v>1.0266</v>
      </c>
      <c r="I3679" s="156">
        <v>2.5157232704402399</v>
      </c>
      <c r="J3679" s="152" t="s">
        <v>21193</v>
      </c>
      <c r="K3679" s="156">
        <v>0.14628437682853901</v>
      </c>
      <c r="L3679" s="156">
        <v>0.63700509604076305</v>
      </c>
      <c r="M3679" s="185">
        <v>1.1325585975969901</v>
      </c>
      <c r="N3679" s="156">
        <v>1.5024216665019201</v>
      </c>
      <c r="O3679" s="156">
        <v>2.5157232704402399</v>
      </c>
      <c r="P3679" s="152" t="s">
        <v>21193</v>
      </c>
      <c r="Q3679" s="157">
        <v>0</v>
      </c>
      <c r="R3679" s="152"/>
      <c r="S3679" s="157">
        <v>0</v>
      </c>
      <c r="T3679" s="152"/>
      <c r="U3679" s="156">
        <v>2.6899999999999902</v>
      </c>
      <c r="V3679" s="152" t="s">
        <v>157</v>
      </c>
      <c r="W3679" s="152" t="s">
        <v>95</v>
      </c>
      <c r="X3679" s="155">
        <v>2.00590002E-2</v>
      </c>
      <c r="Y3679" s="152" t="s">
        <v>159</v>
      </c>
      <c r="Z3679" s="154">
        <v>43447</v>
      </c>
      <c r="AA3679" s="153" t="s">
        <v>4326</v>
      </c>
      <c r="AB3679" s="152" t="s">
        <v>3019</v>
      </c>
      <c r="AC3679" s="152" t="s">
        <v>194</v>
      </c>
      <c r="AD3679" s="152" t="s">
        <v>177</v>
      </c>
    </row>
    <row r="3680" spans="1:30">
      <c r="A3680" s="189" t="s">
        <v>21194</v>
      </c>
      <c r="B3680" s="189" t="s">
        <v>21195</v>
      </c>
      <c r="C3680" s="154">
        <v>43830</v>
      </c>
      <c r="D3680" s="155">
        <v>1.1657999999999999</v>
      </c>
      <c r="E3680" s="155">
        <v>1.1657999999999999</v>
      </c>
      <c r="F3680" s="156">
        <v>1.71585449553859E-2</v>
      </c>
      <c r="G3680" s="154">
        <v>43829</v>
      </c>
      <c r="H3680" s="155">
        <v>1.1656</v>
      </c>
      <c r="I3680" s="156">
        <v>2.5149489975378101</v>
      </c>
      <c r="J3680" s="152" t="s">
        <v>21196</v>
      </c>
      <c r="K3680" s="156">
        <v>0.14603556395499001</v>
      </c>
      <c r="L3680" s="156">
        <v>0.49133695371088998</v>
      </c>
      <c r="M3680" s="185">
        <v>0.16324426497121899</v>
      </c>
      <c r="N3680" s="156">
        <v>1.6833842128216201</v>
      </c>
      <c r="O3680" s="156">
        <v>2.5149489975378101</v>
      </c>
      <c r="P3680" s="152" t="s">
        <v>21196</v>
      </c>
      <c r="Q3680" s="156">
        <v>7.6354907210783898</v>
      </c>
      <c r="R3680" s="152" t="s">
        <v>21197</v>
      </c>
      <c r="S3680" s="156">
        <v>17.7575757575758</v>
      </c>
      <c r="T3680" s="152" t="s">
        <v>21198</v>
      </c>
      <c r="U3680" s="156">
        <v>16.579999999999998</v>
      </c>
      <c r="V3680" s="152" t="s">
        <v>157</v>
      </c>
      <c r="W3680" s="152" t="s">
        <v>197</v>
      </c>
      <c r="X3680" s="155">
        <v>0.19281168830000001</v>
      </c>
      <c r="Y3680" s="152" t="s">
        <v>159</v>
      </c>
      <c r="Z3680" s="154">
        <v>42642</v>
      </c>
      <c r="AA3680" s="153" t="s">
        <v>4326</v>
      </c>
      <c r="AB3680" s="152" t="s">
        <v>21199</v>
      </c>
      <c r="AC3680" s="152" t="s">
        <v>182</v>
      </c>
      <c r="AD3680" s="152" t="s">
        <v>181</v>
      </c>
    </row>
    <row r="3681" spans="1:30">
      <c r="A3681" s="189" t="s">
        <v>9206</v>
      </c>
      <c r="B3681" s="189" t="s">
        <v>9207</v>
      </c>
      <c r="C3681" s="154">
        <v>43830</v>
      </c>
      <c r="D3681" s="155">
        <v>0.82520000000000004</v>
      </c>
      <c r="E3681" s="155">
        <v>0.82520000000000004</v>
      </c>
      <c r="F3681" s="156">
        <v>3.6368044611477503E-2</v>
      </c>
      <c r="G3681" s="154">
        <v>43829</v>
      </c>
      <c r="H3681" s="155">
        <v>0.82489999999999997</v>
      </c>
      <c r="I3681" s="156">
        <v>2.47112877188626</v>
      </c>
      <c r="J3681" s="152" t="s">
        <v>12657</v>
      </c>
      <c r="K3681" s="156">
        <v>1.8513947173537399</v>
      </c>
      <c r="L3681" s="156">
        <v>5.2282580974241304</v>
      </c>
      <c r="M3681" s="185">
        <v>2.6368159203980102</v>
      </c>
      <c r="N3681" s="156">
        <v>0.65869724323006495</v>
      </c>
      <c r="O3681" s="156">
        <v>2.47112877188626</v>
      </c>
      <c r="P3681" s="152" t="s">
        <v>12657</v>
      </c>
      <c r="Q3681" s="156">
        <v>-16.2828446789084</v>
      </c>
      <c r="R3681" s="152" t="s">
        <v>12658</v>
      </c>
      <c r="S3681" s="157">
        <v>0</v>
      </c>
      <c r="T3681" s="152"/>
      <c r="U3681" s="156">
        <v>-17.48</v>
      </c>
      <c r="V3681" s="152" t="s">
        <v>157</v>
      </c>
      <c r="W3681" s="152" t="s">
        <v>95</v>
      </c>
      <c r="X3681" s="155">
        <v>0.54500690129999996</v>
      </c>
      <c r="Y3681" s="152" t="s">
        <v>159</v>
      </c>
      <c r="Z3681" s="154">
        <v>42979</v>
      </c>
      <c r="AA3681" s="153" t="s">
        <v>4326</v>
      </c>
      <c r="AB3681" s="152" t="s">
        <v>12371</v>
      </c>
      <c r="AC3681" s="152" t="s">
        <v>343</v>
      </c>
      <c r="AD3681" s="152" t="s">
        <v>173</v>
      </c>
    </row>
    <row r="3682" spans="1:30">
      <c r="A3682" s="189" t="s">
        <v>21200</v>
      </c>
      <c r="B3682" s="189" t="s">
        <v>21201</v>
      </c>
      <c r="C3682" s="154">
        <v>43830</v>
      </c>
      <c r="D3682" s="155">
        <v>0.96699999999999997</v>
      </c>
      <c r="E3682" s="155">
        <v>0.96699999999999997</v>
      </c>
      <c r="F3682" s="156">
        <v>0.20725388601036299</v>
      </c>
      <c r="G3682" s="154">
        <v>43829</v>
      </c>
      <c r="H3682" s="155">
        <v>0.96499999999999997</v>
      </c>
      <c r="I3682" s="156">
        <v>2.4364406779660999</v>
      </c>
      <c r="J3682" s="152" t="s">
        <v>21202</v>
      </c>
      <c r="K3682" s="156">
        <v>1.04493207941484</v>
      </c>
      <c r="L3682" s="156">
        <v>1.7894736842105301</v>
      </c>
      <c r="M3682" s="185">
        <v>1.46904512067156</v>
      </c>
      <c r="N3682" s="156">
        <v>1.46904512067156</v>
      </c>
      <c r="O3682" s="156">
        <v>2.4364406779660999</v>
      </c>
      <c r="P3682" s="152" t="s">
        <v>21202</v>
      </c>
      <c r="Q3682" s="156">
        <v>0.10351966873706001</v>
      </c>
      <c r="R3682" s="152" t="s">
        <v>21203</v>
      </c>
      <c r="S3682" s="156">
        <v>-1.62767039674466</v>
      </c>
      <c r="T3682" s="152" t="s">
        <v>21204</v>
      </c>
      <c r="U3682" s="156">
        <v>-3.3</v>
      </c>
      <c r="V3682" s="152" t="s">
        <v>157</v>
      </c>
      <c r="W3682" s="152" t="s">
        <v>186</v>
      </c>
      <c r="X3682" s="155">
        <v>9.5910123E-3</v>
      </c>
      <c r="Y3682" s="152" t="s">
        <v>159</v>
      </c>
      <c r="Z3682" s="154">
        <v>42572</v>
      </c>
      <c r="AA3682" s="153" t="s">
        <v>4326</v>
      </c>
      <c r="AB3682" s="152" t="s">
        <v>20012</v>
      </c>
      <c r="AC3682" s="152" t="s">
        <v>271</v>
      </c>
      <c r="AD3682" s="152" t="s">
        <v>162</v>
      </c>
    </row>
    <row r="3683" spans="1:30">
      <c r="A3683" s="189" t="s">
        <v>21205</v>
      </c>
      <c r="B3683" s="189" t="s">
        <v>21206</v>
      </c>
      <c r="C3683" s="154">
        <v>43830</v>
      </c>
      <c r="D3683" s="155">
        <v>1.1819999999999999</v>
      </c>
      <c r="E3683" s="155">
        <v>1.3520000000000001</v>
      </c>
      <c r="F3683" s="156">
        <v>8.4609527032815292E-3</v>
      </c>
      <c r="G3683" s="154">
        <v>43829</v>
      </c>
      <c r="H3683" s="155">
        <v>1.1819</v>
      </c>
      <c r="I3683" s="156">
        <v>2.43521968974781</v>
      </c>
      <c r="J3683" s="152" t="s">
        <v>21207</v>
      </c>
      <c r="K3683" s="156">
        <v>7.6200152400303797E-2</v>
      </c>
      <c r="L3683" s="156">
        <v>0.237449118046137</v>
      </c>
      <c r="M3683" s="185">
        <v>0.63000170270729505</v>
      </c>
      <c r="N3683" s="156">
        <v>1.12936344969199</v>
      </c>
      <c r="O3683" s="156">
        <v>2.43521968974781</v>
      </c>
      <c r="P3683" s="152" t="s">
        <v>21207</v>
      </c>
      <c r="Q3683" s="156">
        <v>5.4227613271494901</v>
      </c>
      <c r="R3683" s="152" t="s">
        <v>21208</v>
      </c>
      <c r="S3683" s="156">
        <v>8.1302980952380892</v>
      </c>
      <c r="T3683" s="152" t="s">
        <v>21209</v>
      </c>
      <c r="U3683" s="156">
        <v>36.244175599999998</v>
      </c>
      <c r="V3683" s="152" t="s">
        <v>157</v>
      </c>
      <c r="W3683" s="152" t="s">
        <v>189</v>
      </c>
      <c r="X3683" s="155">
        <v>0.1029176755</v>
      </c>
      <c r="Y3683" s="152" t="s">
        <v>159</v>
      </c>
      <c r="Z3683" s="154">
        <v>41780</v>
      </c>
      <c r="AA3683" s="153" t="s">
        <v>4326</v>
      </c>
      <c r="AB3683" s="152" t="s">
        <v>609</v>
      </c>
      <c r="AC3683" s="152" t="s">
        <v>292</v>
      </c>
      <c r="AD3683" s="152" t="s">
        <v>162</v>
      </c>
    </row>
    <row r="3684" spans="1:30">
      <c r="A3684" s="189" t="s">
        <v>3028</v>
      </c>
      <c r="B3684" s="189" t="s">
        <v>3029</v>
      </c>
      <c r="C3684" s="154">
        <v>43830</v>
      </c>
      <c r="D3684" s="155">
        <v>1.1015999999999999</v>
      </c>
      <c r="E3684" s="155">
        <v>1.3937999999999999</v>
      </c>
      <c r="F3684" s="156">
        <v>4.5409136318220002E-2</v>
      </c>
      <c r="G3684" s="154">
        <v>43829</v>
      </c>
      <c r="H3684" s="155">
        <v>1.1011</v>
      </c>
      <c r="I3684" s="156">
        <v>2.4330547042150599</v>
      </c>
      <c r="J3684" s="152" t="s">
        <v>21210</v>
      </c>
      <c r="K3684" s="156">
        <v>0.12724959098345001</v>
      </c>
      <c r="L3684" s="156">
        <v>0.30046435400163102</v>
      </c>
      <c r="M3684" s="185">
        <v>0.45594327720751199</v>
      </c>
      <c r="N3684" s="156">
        <v>1.0345873257744</v>
      </c>
      <c r="O3684" s="156">
        <v>2.4330547042150599</v>
      </c>
      <c r="P3684" s="152" t="s">
        <v>21210</v>
      </c>
      <c r="Q3684" s="156">
        <v>6.7823912601512504</v>
      </c>
      <c r="R3684" s="152" t="s">
        <v>21211</v>
      </c>
      <c r="S3684" s="156">
        <v>7.7758847993088098</v>
      </c>
      <c r="T3684" s="152" t="s">
        <v>21212</v>
      </c>
      <c r="U3684" s="156">
        <v>44.441571680000003</v>
      </c>
      <c r="V3684" s="152" t="s">
        <v>174</v>
      </c>
      <c r="W3684" s="152" t="s">
        <v>189</v>
      </c>
      <c r="X3684" s="155">
        <v>5.4598611754000004</v>
      </c>
      <c r="Y3684" s="152" t="s">
        <v>159</v>
      </c>
      <c r="Z3684" s="154">
        <v>41523</v>
      </c>
      <c r="AA3684" s="153" t="s">
        <v>4326</v>
      </c>
      <c r="AB3684" s="152" t="s">
        <v>3030</v>
      </c>
      <c r="AC3684" s="152" t="s">
        <v>233</v>
      </c>
      <c r="AD3684" s="152" t="s">
        <v>181</v>
      </c>
    </row>
    <row r="3685" spans="1:30">
      <c r="A3685" s="189" t="s">
        <v>21213</v>
      </c>
      <c r="B3685" s="189" t="s">
        <v>21214</v>
      </c>
      <c r="C3685" s="154">
        <v>43830</v>
      </c>
      <c r="D3685" s="155">
        <v>1.0501</v>
      </c>
      <c r="E3685" s="155">
        <v>1.0501</v>
      </c>
      <c r="F3685" s="156">
        <v>9.5238095238084804E-3</v>
      </c>
      <c r="G3685" s="154">
        <v>43829</v>
      </c>
      <c r="H3685" s="155">
        <v>1.05</v>
      </c>
      <c r="I3685" s="156">
        <v>2.4287943815841002</v>
      </c>
      <c r="J3685" s="152" t="s">
        <v>21215</v>
      </c>
      <c r="K3685" s="156">
        <v>8.5779641631731102E-2</v>
      </c>
      <c r="L3685" s="156">
        <v>0.248210023866342</v>
      </c>
      <c r="M3685" s="185">
        <v>0.52651732720659195</v>
      </c>
      <c r="N3685" s="156">
        <v>1.01972101972101</v>
      </c>
      <c r="O3685" s="156">
        <v>2.4287943815841002</v>
      </c>
      <c r="P3685" s="152" t="s">
        <v>21215</v>
      </c>
      <c r="Q3685" s="157">
        <v>0</v>
      </c>
      <c r="R3685" s="152"/>
      <c r="S3685" s="157">
        <v>0</v>
      </c>
      <c r="T3685" s="152"/>
      <c r="U3685" s="156">
        <v>5.01</v>
      </c>
      <c r="V3685" s="152" t="s">
        <v>157</v>
      </c>
      <c r="W3685" s="152" t="s">
        <v>95</v>
      </c>
      <c r="X3685" s="155">
        <v>0.81300236339999998</v>
      </c>
      <c r="Y3685" s="152" t="s">
        <v>159</v>
      </c>
      <c r="Z3685" s="154">
        <v>43230</v>
      </c>
      <c r="AA3685" s="153" t="s">
        <v>4326</v>
      </c>
      <c r="AB3685" s="152" t="s">
        <v>21182</v>
      </c>
      <c r="AC3685" s="152" t="s">
        <v>239</v>
      </c>
      <c r="AD3685" s="152" t="s">
        <v>272</v>
      </c>
    </row>
    <row r="3686" spans="1:30">
      <c r="A3686" s="189" t="s">
        <v>1210</v>
      </c>
      <c r="B3686" s="189" t="s">
        <v>1211</v>
      </c>
      <c r="C3686" s="154">
        <v>43830</v>
      </c>
      <c r="D3686" s="155">
        <v>1.0328999999999999</v>
      </c>
      <c r="E3686" s="155">
        <v>1.1145</v>
      </c>
      <c r="F3686" s="156">
        <v>2.90528762347535E-2</v>
      </c>
      <c r="G3686" s="154">
        <v>43829</v>
      </c>
      <c r="H3686" s="155">
        <v>1.0326</v>
      </c>
      <c r="I3686" s="156">
        <v>2.4281711428244299</v>
      </c>
      <c r="J3686" s="152" t="s">
        <v>21216</v>
      </c>
      <c r="K3686" s="156">
        <v>0.145433391506678</v>
      </c>
      <c r="L3686" s="156">
        <v>0.50598423664492198</v>
      </c>
      <c r="M3686" s="185">
        <v>0.78056395745927498</v>
      </c>
      <c r="N3686" s="156">
        <v>1.6033838284477699</v>
      </c>
      <c r="O3686" s="156">
        <v>2.4281711428244299</v>
      </c>
      <c r="P3686" s="152" t="s">
        <v>21216</v>
      </c>
      <c r="Q3686" s="156">
        <v>-0.15237182149269801</v>
      </c>
      <c r="R3686" s="152" t="s">
        <v>21217</v>
      </c>
      <c r="S3686" s="157">
        <v>0</v>
      </c>
      <c r="T3686" s="152"/>
      <c r="U3686" s="156">
        <v>3.5435769499999998</v>
      </c>
      <c r="V3686" s="152" t="s">
        <v>157</v>
      </c>
      <c r="W3686" s="152" t="s">
        <v>95</v>
      </c>
      <c r="X3686" s="155">
        <v>2.025106793</v>
      </c>
      <c r="Y3686" s="152" t="s">
        <v>159</v>
      </c>
      <c r="Z3686" s="154">
        <v>42782</v>
      </c>
      <c r="AA3686" s="153" t="s">
        <v>4326</v>
      </c>
      <c r="AB3686" s="152" t="s">
        <v>1212</v>
      </c>
      <c r="AC3686" s="152" t="s">
        <v>270</v>
      </c>
      <c r="AD3686" s="152" t="s">
        <v>247</v>
      </c>
    </row>
    <row r="3687" spans="1:30">
      <c r="A3687" s="189" t="s">
        <v>21218</v>
      </c>
      <c r="B3687" s="189" t="s">
        <v>21219</v>
      </c>
      <c r="C3687" s="154">
        <v>43830</v>
      </c>
      <c r="D3687" s="155">
        <v>1.0034000000000001</v>
      </c>
      <c r="E3687" s="155">
        <v>1.1930000000000001</v>
      </c>
      <c r="F3687" s="156">
        <v>0</v>
      </c>
      <c r="G3687" s="154">
        <v>43829</v>
      </c>
      <c r="H3687" s="155">
        <v>1.0034000000000001</v>
      </c>
      <c r="I3687" s="156">
        <v>2.4115036867527402</v>
      </c>
      <c r="J3687" s="152" t="s">
        <v>21220</v>
      </c>
      <c r="K3687" s="156">
        <v>2.99072874090234E-2</v>
      </c>
      <c r="L3687" s="156">
        <v>0.129727572098599</v>
      </c>
      <c r="M3687" s="185">
        <v>0.399475985831377</v>
      </c>
      <c r="N3687" s="156">
        <v>1.0284703162915501</v>
      </c>
      <c r="O3687" s="156">
        <v>2.4115036867527402</v>
      </c>
      <c r="P3687" s="152" t="s">
        <v>21220</v>
      </c>
      <c r="Q3687" s="156">
        <v>5.6130744966242796</v>
      </c>
      <c r="R3687" s="152" t="s">
        <v>21221</v>
      </c>
      <c r="S3687" s="156">
        <v>9.2330967196580396</v>
      </c>
      <c r="T3687" s="152" t="s">
        <v>21222</v>
      </c>
      <c r="U3687" s="156">
        <v>21.069441279999999</v>
      </c>
      <c r="V3687" s="152" t="s">
        <v>174</v>
      </c>
      <c r="W3687" s="152" t="s">
        <v>197</v>
      </c>
      <c r="X3687" s="155">
        <v>0.41482489090000002</v>
      </c>
      <c r="Y3687" s="152" t="s">
        <v>305</v>
      </c>
      <c r="Z3687" s="154">
        <v>41880</v>
      </c>
      <c r="AA3687" s="153" t="s">
        <v>4326</v>
      </c>
      <c r="AB3687" s="152" t="s">
        <v>3065</v>
      </c>
      <c r="AC3687" s="152" t="s">
        <v>286</v>
      </c>
      <c r="AD3687" s="152" t="s">
        <v>173</v>
      </c>
    </row>
    <row r="3688" spans="1:30">
      <c r="A3688" s="189" t="s">
        <v>21223</v>
      </c>
      <c r="B3688" s="189" t="s">
        <v>21224</v>
      </c>
      <c r="C3688" s="154">
        <v>43830</v>
      </c>
      <c r="D3688" s="155">
        <v>1.0583</v>
      </c>
      <c r="E3688" s="155">
        <v>1.0583</v>
      </c>
      <c r="F3688" s="156">
        <v>3.7810757160408E-2</v>
      </c>
      <c r="G3688" s="154">
        <v>43829</v>
      </c>
      <c r="H3688" s="155">
        <v>1.0579000000000001</v>
      </c>
      <c r="I3688" s="156">
        <v>2.4095219663247498</v>
      </c>
      <c r="J3688" s="152" t="s">
        <v>21225</v>
      </c>
      <c r="K3688" s="156">
        <v>9.4580535325840501E-2</v>
      </c>
      <c r="L3688" s="156">
        <v>0.30328878779263502</v>
      </c>
      <c r="M3688" s="185">
        <v>0.627555386517062</v>
      </c>
      <c r="N3688" s="156">
        <v>1.23397742490912</v>
      </c>
      <c r="O3688" s="156">
        <v>2.4095219663247498</v>
      </c>
      <c r="P3688" s="152" t="s">
        <v>21225</v>
      </c>
      <c r="Q3688" s="157">
        <v>0</v>
      </c>
      <c r="R3688" s="152"/>
      <c r="S3688" s="157">
        <v>0</v>
      </c>
      <c r="T3688" s="152"/>
      <c r="U3688" s="156">
        <v>5.83</v>
      </c>
      <c r="V3688" s="152" t="s">
        <v>157</v>
      </c>
      <c r="W3688" s="152" t="s">
        <v>95</v>
      </c>
      <c r="X3688" s="155">
        <v>6.8835839000000003E-3</v>
      </c>
      <c r="Y3688" s="152" t="s">
        <v>159</v>
      </c>
      <c r="Z3688" s="154">
        <v>43139</v>
      </c>
      <c r="AA3688" s="153" t="s">
        <v>4326</v>
      </c>
      <c r="AB3688" s="152" t="s">
        <v>21226</v>
      </c>
      <c r="AC3688" s="152" t="s">
        <v>283</v>
      </c>
      <c r="AD3688" s="152" t="s">
        <v>162</v>
      </c>
    </row>
    <row r="3689" spans="1:30">
      <c r="A3689" s="189" t="s">
        <v>21227</v>
      </c>
      <c r="B3689" s="189" t="s">
        <v>21228</v>
      </c>
      <c r="C3689" s="154">
        <v>43830</v>
      </c>
      <c r="D3689" s="155">
        <v>1.0789</v>
      </c>
      <c r="E3689" s="155">
        <v>1.1238999999999999</v>
      </c>
      <c r="F3689" s="156">
        <v>5.5643141982758201E-2</v>
      </c>
      <c r="G3689" s="154">
        <v>43829</v>
      </c>
      <c r="H3689" s="155">
        <v>1.0783</v>
      </c>
      <c r="I3689" s="156">
        <v>2.3978557680050998</v>
      </c>
      <c r="J3689" s="152" t="s">
        <v>21229</v>
      </c>
      <c r="K3689" s="156">
        <v>0.19502228826151299</v>
      </c>
      <c r="L3689" s="156">
        <v>0.67182980311653595</v>
      </c>
      <c r="M3689" s="185">
        <v>0.775226568299068</v>
      </c>
      <c r="N3689" s="156">
        <v>1.66646379783184</v>
      </c>
      <c r="O3689" s="156">
        <v>2.3978557680050998</v>
      </c>
      <c r="P3689" s="152" t="s">
        <v>21229</v>
      </c>
      <c r="Q3689" s="156">
        <v>9.5495470387687593</v>
      </c>
      <c r="R3689" s="152" t="s">
        <v>21230</v>
      </c>
      <c r="S3689" s="157">
        <v>0</v>
      </c>
      <c r="T3689" s="152"/>
      <c r="U3689" s="156">
        <v>12.46356499</v>
      </c>
      <c r="V3689" s="152" t="s">
        <v>157</v>
      </c>
      <c r="W3689" s="152" t="s">
        <v>95</v>
      </c>
      <c r="X3689" s="155">
        <v>0.21428103849999999</v>
      </c>
      <c r="Y3689" s="152" t="s">
        <v>159</v>
      </c>
      <c r="Z3689" s="154">
        <v>42741</v>
      </c>
      <c r="AA3689" s="153" t="s">
        <v>4326</v>
      </c>
      <c r="AB3689" s="152" t="s">
        <v>874</v>
      </c>
      <c r="AC3689" s="152" t="s">
        <v>246</v>
      </c>
      <c r="AD3689" s="152" t="s">
        <v>207</v>
      </c>
    </row>
    <row r="3690" spans="1:30">
      <c r="A3690" s="189" t="s">
        <v>21231</v>
      </c>
      <c r="B3690" s="189" t="s">
        <v>21232</v>
      </c>
      <c r="C3690" s="154">
        <v>43830</v>
      </c>
      <c r="D3690" s="155">
        <v>1.0699000000000001</v>
      </c>
      <c r="E3690" s="155">
        <v>1.0699000000000001</v>
      </c>
      <c r="F3690" s="156">
        <v>1.8696830887162601E-2</v>
      </c>
      <c r="G3690" s="154">
        <v>43829</v>
      </c>
      <c r="H3690" s="155">
        <v>1.0697000000000001</v>
      </c>
      <c r="I3690" s="156">
        <v>2.3436005356801202</v>
      </c>
      <c r="J3690" s="152" t="s">
        <v>21233</v>
      </c>
      <c r="K3690" s="156">
        <v>0.13102480112307599</v>
      </c>
      <c r="L3690" s="156">
        <v>0.34702682423560599</v>
      </c>
      <c r="M3690" s="185">
        <v>0.77234623716680695</v>
      </c>
      <c r="N3690" s="156">
        <v>1.6049382716049501</v>
      </c>
      <c r="O3690" s="156">
        <v>2.3436005356801202</v>
      </c>
      <c r="P3690" s="152" t="s">
        <v>21233</v>
      </c>
      <c r="Q3690" s="156">
        <v>5.5336358256066296</v>
      </c>
      <c r="R3690" s="152" t="s">
        <v>21234</v>
      </c>
      <c r="S3690" s="157">
        <v>0</v>
      </c>
      <c r="T3690" s="152"/>
      <c r="U3690" s="156">
        <v>6.99000000000001</v>
      </c>
      <c r="V3690" s="152" t="s">
        <v>174</v>
      </c>
      <c r="W3690" s="152" t="s">
        <v>95</v>
      </c>
      <c r="X3690" s="155">
        <v>5.0684999999999998E-6</v>
      </c>
      <c r="Y3690" s="152" t="s">
        <v>159</v>
      </c>
      <c r="Z3690" s="154">
        <v>42844</v>
      </c>
      <c r="AA3690" s="153" t="s">
        <v>4326</v>
      </c>
      <c r="AB3690" s="152" t="s">
        <v>3022</v>
      </c>
      <c r="AC3690" s="152" t="s">
        <v>194</v>
      </c>
      <c r="AD3690" s="152" t="s">
        <v>183</v>
      </c>
    </row>
    <row r="3691" spans="1:30">
      <c r="A3691" s="189" t="s">
        <v>1890</v>
      </c>
      <c r="B3691" s="189" t="s">
        <v>1891</v>
      </c>
      <c r="C3691" s="154">
        <v>43830</v>
      </c>
      <c r="D3691" s="155">
        <v>0.98809999999999998</v>
      </c>
      <c r="E3691" s="155">
        <v>1.0739000000000001</v>
      </c>
      <c r="F3691" s="156">
        <v>1.0121457489886699E-2</v>
      </c>
      <c r="G3691" s="154">
        <v>43829</v>
      </c>
      <c r="H3691" s="155">
        <v>0.98799999999999999</v>
      </c>
      <c r="I3691" s="156">
        <v>2.3430280140069302</v>
      </c>
      <c r="J3691" s="152" t="s">
        <v>21235</v>
      </c>
      <c r="K3691" s="156">
        <v>-1.68159203980099</v>
      </c>
      <c r="L3691" s="156">
        <v>-1.7500248583076601</v>
      </c>
      <c r="M3691" s="185">
        <v>-1.38089851474292</v>
      </c>
      <c r="N3691" s="156">
        <v>-0.14095074753062101</v>
      </c>
      <c r="O3691" s="156">
        <v>2.3430280140069302</v>
      </c>
      <c r="P3691" s="152" t="s">
        <v>21235</v>
      </c>
      <c r="Q3691" s="156">
        <v>9.7537573412293206</v>
      </c>
      <c r="R3691" s="152" t="s">
        <v>21236</v>
      </c>
      <c r="S3691" s="156">
        <v>9.4520211180124303</v>
      </c>
      <c r="T3691" s="152" t="s">
        <v>21237</v>
      </c>
      <c r="U3691" s="156">
        <v>7.49282994</v>
      </c>
      <c r="V3691" s="152" t="s">
        <v>163</v>
      </c>
      <c r="W3691" s="152" t="s">
        <v>186</v>
      </c>
      <c r="X3691" s="155">
        <v>15.51565645</v>
      </c>
      <c r="Y3691" s="152" t="s">
        <v>159</v>
      </c>
      <c r="Z3691" s="154">
        <v>42556</v>
      </c>
      <c r="AA3691" s="153" t="s">
        <v>4326</v>
      </c>
      <c r="AB3691" s="152" t="s">
        <v>1892</v>
      </c>
      <c r="AC3691" s="152" t="s">
        <v>187</v>
      </c>
      <c r="AD3691" s="152" t="s">
        <v>247</v>
      </c>
    </row>
    <row r="3692" spans="1:30">
      <c r="A3692" s="189" t="s">
        <v>21238</v>
      </c>
      <c r="B3692" s="189" t="s">
        <v>21239</v>
      </c>
      <c r="C3692" s="154">
        <v>43830</v>
      </c>
      <c r="D3692" s="155">
        <v>1.0920000000000001</v>
      </c>
      <c r="E3692" s="155">
        <v>1.274</v>
      </c>
      <c r="F3692" s="156">
        <v>9.1659028414318E-2</v>
      </c>
      <c r="G3692" s="154">
        <v>43829</v>
      </c>
      <c r="H3692" s="155">
        <v>1.091</v>
      </c>
      <c r="I3692" s="156">
        <v>2.3430178069353498</v>
      </c>
      <c r="J3692" s="152" t="s">
        <v>21240</v>
      </c>
      <c r="K3692" s="156">
        <v>0.275482093663935</v>
      </c>
      <c r="L3692" s="156">
        <v>0.83102493074794104</v>
      </c>
      <c r="M3692" s="185">
        <v>1.0175763182238899</v>
      </c>
      <c r="N3692" s="156">
        <v>1.5813953488372301</v>
      </c>
      <c r="O3692" s="156">
        <v>2.3430178069353498</v>
      </c>
      <c r="P3692" s="152" t="s">
        <v>21240</v>
      </c>
      <c r="Q3692" s="156">
        <v>5.8139534883721096</v>
      </c>
      <c r="R3692" s="152" t="s">
        <v>21241</v>
      </c>
      <c r="S3692" s="156">
        <v>8.1188118811881296</v>
      </c>
      <c r="T3692" s="152" t="s">
        <v>21242</v>
      </c>
      <c r="U3692" s="156">
        <v>29.4524504</v>
      </c>
      <c r="V3692" s="152" t="s">
        <v>157</v>
      </c>
      <c r="W3692" s="152" t="s">
        <v>189</v>
      </c>
      <c r="X3692" s="155">
        <v>0.40010531420000001</v>
      </c>
      <c r="Y3692" s="152" t="s">
        <v>159</v>
      </c>
      <c r="Z3692" s="154">
        <v>41862</v>
      </c>
      <c r="AA3692" s="153" t="s">
        <v>4326</v>
      </c>
      <c r="AB3692" s="152" t="s">
        <v>21243</v>
      </c>
      <c r="AC3692" s="152" t="s">
        <v>266</v>
      </c>
      <c r="AD3692" s="152" t="s">
        <v>247</v>
      </c>
    </row>
    <row r="3693" spans="1:30">
      <c r="A3693" s="189" t="s">
        <v>1072</v>
      </c>
      <c r="B3693" s="189" t="s">
        <v>1073</v>
      </c>
      <c r="C3693" s="154">
        <v>43830</v>
      </c>
      <c r="D3693" s="155">
        <v>1.0198</v>
      </c>
      <c r="E3693" s="155">
        <v>1.0387999999999999</v>
      </c>
      <c r="F3693" s="156">
        <v>9.8068059233124508E-3</v>
      </c>
      <c r="G3693" s="154">
        <v>43829</v>
      </c>
      <c r="H3693" s="155">
        <v>1.0197000000000001</v>
      </c>
      <c r="I3693" s="156">
        <v>2.3317209930056499</v>
      </c>
      <c r="J3693" s="152" t="s">
        <v>1074</v>
      </c>
      <c r="K3693" s="156">
        <v>0.10798075979191001</v>
      </c>
      <c r="L3693" s="156">
        <v>0.33451397087762202</v>
      </c>
      <c r="M3693" s="185">
        <v>0.92034439328797402</v>
      </c>
      <c r="N3693" s="156">
        <v>1.80693621784716</v>
      </c>
      <c r="O3693" s="156">
        <v>2.3317209930056499</v>
      </c>
      <c r="P3693" s="152" t="s">
        <v>1074</v>
      </c>
      <c r="Q3693" s="156">
        <v>-3.05466170788611</v>
      </c>
      <c r="R3693" s="152" t="s">
        <v>6489</v>
      </c>
      <c r="S3693" s="157">
        <v>0</v>
      </c>
      <c r="T3693" s="152"/>
      <c r="U3693" s="156">
        <v>3.8769299800000199</v>
      </c>
      <c r="V3693" s="152" t="s">
        <v>157</v>
      </c>
      <c r="W3693" s="152" t="s">
        <v>95</v>
      </c>
      <c r="X3693" s="155">
        <v>3.0580994565999999</v>
      </c>
      <c r="Y3693" s="152" t="s">
        <v>159</v>
      </c>
      <c r="Z3693" s="154">
        <v>42795</v>
      </c>
      <c r="AA3693" s="153" t="s">
        <v>4326</v>
      </c>
      <c r="AB3693" s="152" t="s">
        <v>572</v>
      </c>
      <c r="AC3693" s="152" t="s">
        <v>244</v>
      </c>
      <c r="AD3693" s="152" t="s">
        <v>162</v>
      </c>
    </row>
    <row r="3694" spans="1:30">
      <c r="A3694" s="189" t="s">
        <v>9208</v>
      </c>
      <c r="B3694" s="189" t="s">
        <v>9209</v>
      </c>
      <c r="C3694" s="154">
        <v>43830</v>
      </c>
      <c r="D3694" s="155">
        <v>1.0264</v>
      </c>
      <c r="E3694" s="155">
        <v>1.0264</v>
      </c>
      <c r="F3694" s="156">
        <v>0.12681689591260201</v>
      </c>
      <c r="G3694" s="154">
        <v>43829</v>
      </c>
      <c r="H3694" s="155">
        <v>1.0250999999999999</v>
      </c>
      <c r="I3694" s="156">
        <v>2.3024020731585702</v>
      </c>
      <c r="J3694" s="152" t="s">
        <v>12659</v>
      </c>
      <c r="K3694" s="156">
        <v>0.195236235845373</v>
      </c>
      <c r="L3694" s="156">
        <v>0.489524182494605</v>
      </c>
      <c r="M3694" s="185">
        <v>0.67680235409513501</v>
      </c>
      <c r="N3694" s="156">
        <v>0.87469287469286505</v>
      </c>
      <c r="O3694" s="156">
        <v>2.3024020731585702</v>
      </c>
      <c r="P3694" s="152" t="s">
        <v>12659</v>
      </c>
      <c r="Q3694" s="157">
        <v>0</v>
      </c>
      <c r="R3694" s="152"/>
      <c r="S3694" s="157">
        <v>0</v>
      </c>
      <c r="T3694" s="152"/>
      <c r="U3694" s="156">
        <v>2.64</v>
      </c>
      <c r="V3694" s="152" t="s">
        <v>157</v>
      </c>
      <c r="W3694" s="152" t="s">
        <v>95</v>
      </c>
      <c r="X3694" s="155">
        <v>0.5863349336</v>
      </c>
      <c r="Y3694" s="152" t="s">
        <v>159</v>
      </c>
      <c r="Z3694" s="154">
        <v>43363</v>
      </c>
      <c r="AA3694" s="153" t="s">
        <v>4326</v>
      </c>
      <c r="AB3694" s="152" t="s">
        <v>12660</v>
      </c>
      <c r="AC3694" s="152" t="s">
        <v>385</v>
      </c>
      <c r="AD3694" s="152" t="s">
        <v>409</v>
      </c>
    </row>
    <row r="3695" spans="1:30">
      <c r="A3695" s="189" t="s">
        <v>3051</v>
      </c>
      <c r="B3695" s="189" t="s">
        <v>3052</v>
      </c>
      <c r="C3695" s="154">
        <v>43830</v>
      </c>
      <c r="D3695" s="155">
        <v>1.1121000000000001</v>
      </c>
      <c r="E3695" s="155">
        <v>1.1121000000000001</v>
      </c>
      <c r="F3695" s="156">
        <v>8.9928057553946908E-3</v>
      </c>
      <c r="G3695" s="154">
        <v>43829</v>
      </c>
      <c r="H3695" s="155">
        <v>1.1120000000000001</v>
      </c>
      <c r="I3695" s="156">
        <v>2.29969644006992</v>
      </c>
      <c r="J3695" s="152" t="s">
        <v>21244</v>
      </c>
      <c r="K3695" s="156">
        <v>9.9009900990108105E-2</v>
      </c>
      <c r="L3695" s="156">
        <v>0.569723277265346</v>
      </c>
      <c r="M3695" s="185">
        <v>1.4967600620607999</v>
      </c>
      <c r="N3695" s="156">
        <v>1.72886937431395</v>
      </c>
      <c r="O3695" s="156">
        <v>2.29969644006992</v>
      </c>
      <c r="P3695" s="152" t="s">
        <v>21244</v>
      </c>
      <c r="Q3695" s="156">
        <v>7.2834265869187904</v>
      </c>
      <c r="R3695" s="152" t="s">
        <v>21245</v>
      </c>
      <c r="S3695" s="157">
        <v>0</v>
      </c>
      <c r="T3695" s="152"/>
      <c r="U3695" s="156">
        <v>11.21</v>
      </c>
      <c r="V3695" s="152" t="s">
        <v>157</v>
      </c>
      <c r="W3695" s="152" t="s">
        <v>95</v>
      </c>
      <c r="X3695" s="155">
        <v>1.2916362426000001</v>
      </c>
      <c r="Y3695" s="152" t="s">
        <v>159</v>
      </c>
      <c r="Z3695" s="154">
        <v>42760</v>
      </c>
      <c r="AA3695" s="153" t="s">
        <v>4326</v>
      </c>
      <c r="AB3695" s="152" t="s">
        <v>3053</v>
      </c>
      <c r="AC3695" s="152" t="s">
        <v>248</v>
      </c>
      <c r="AD3695" s="152" t="s">
        <v>177</v>
      </c>
    </row>
    <row r="3696" spans="1:30">
      <c r="A3696" s="189" t="s">
        <v>21246</v>
      </c>
      <c r="B3696" s="189" t="s">
        <v>21247</v>
      </c>
      <c r="C3696" s="154">
        <v>43830</v>
      </c>
      <c r="D3696" s="155">
        <v>1.177</v>
      </c>
      <c r="E3696" s="155">
        <v>1.403</v>
      </c>
      <c r="F3696" s="156">
        <v>0</v>
      </c>
      <c r="G3696" s="154">
        <v>43829</v>
      </c>
      <c r="H3696" s="155">
        <v>1.177</v>
      </c>
      <c r="I3696" s="156">
        <v>2.28852111124157</v>
      </c>
      <c r="J3696" s="152" t="s">
        <v>21248</v>
      </c>
      <c r="K3696" s="156">
        <v>0.17021276595745399</v>
      </c>
      <c r="L3696" s="156">
        <v>0.17021276595745399</v>
      </c>
      <c r="M3696" s="185">
        <v>-0.33940751945041597</v>
      </c>
      <c r="N3696" s="156">
        <v>0.673736779193712</v>
      </c>
      <c r="O3696" s="156">
        <v>2.28852111124157</v>
      </c>
      <c r="P3696" s="152" t="s">
        <v>21248</v>
      </c>
      <c r="Q3696" s="156">
        <v>8.5685986223971202</v>
      </c>
      <c r="R3696" s="152" t="s">
        <v>21249</v>
      </c>
      <c r="S3696" s="156">
        <v>10.2359913444363</v>
      </c>
      <c r="T3696" s="152" t="s">
        <v>21250</v>
      </c>
      <c r="U3696" s="156">
        <v>42.594844700000003</v>
      </c>
      <c r="V3696" s="152" t="s">
        <v>163</v>
      </c>
      <c r="W3696" s="152" t="s">
        <v>158</v>
      </c>
      <c r="X3696" s="155">
        <v>2.8136208325999998</v>
      </c>
      <c r="Y3696" s="152" t="s">
        <v>159</v>
      </c>
      <c r="Z3696" s="154">
        <v>41255</v>
      </c>
      <c r="AA3696" s="153" t="s">
        <v>4326</v>
      </c>
      <c r="AB3696" s="152" t="s">
        <v>2986</v>
      </c>
      <c r="AC3696" s="152" t="s">
        <v>261</v>
      </c>
      <c r="AD3696" s="152" t="s">
        <v>162</v>
      </c>
    </row>
    <row r="3697" spans="1:30">
      <c r="A3697" s="189" t="s">
        <v>3047</v>
      </c>
      <c r="B3697" s="189" t="s">
        <v>3048</v>
      </c>
      <c r="C3697" s="154">
        <v>43830</v>
      </c>
      <c r="D3697" s="155">
        <v>1.0116000000000001</v>
      </c>
      <c r="E3697" s="155">
        <v>1.0476000000000001</v>
      </c>
      <c r="F3697" s="156">
        <v>9.8863074641425495E-3</v>
      </c>
      <c r="G3697" s="154">
        <v>43829</v>
      </c>
      <c r="H3697" s="155">
        <v>1.0115000000000001</v>
      </c>
      <c r="I3697" s="156">
        <v>2.28605181569699</v>
      </c>
      <c r="J3697" s="152" t="s">
        <v>21251</v>
      </c>
      <c r="K3697" s="156">
        <v>0.148500148500151</v>
      </c>
      <c r="L3697" s="156">
        <v>0.387019946412622</v>
      </c>
      <c r="M3697" s="185">
        <v>0.58733942593836197</v>
      </c>
      <c r="N3697" s="156">
        <v>1.41485818815332</v>
      </c>
      <c r="O3697" s="156">
        <v>2.28605181569699</v>
      </c>
      <c r="P3697" s="152" t="s">
        <v>21251</v>
      </c>
      <c r="Q3697" s="157">
        <v>0</v>
      </c>
      <c r="R3697" s="152"/>
      <c r="S3697" s="157">
        <v>0</v>
      </c>
      <c r="T3697" s="152"/>
      <c r="U3697" s="156">
        <v>4.7818314800000001</v>
      </c>
      <c r="V3697" s="152" t="s">
        <v>174</v>
      </c>
      <c r="W3697" s="152" t="s">
        <v>95</v>
      </c>
      <c r="X3697" s="155">
        <v>30.6065870346</v>
      </c>
      <c r="Y3697" s="152" t="s">
        <v>159</v>
      </c>
      <c r="Z3697" s="154">
        <v>43173</v>
      </c>
      <c r="AA3697" s="153" t="s">
        <v>4326</v>
      </c>
      <c r="AB3697" s="152" t="s">
        <v>874</v>
      </c>
      <c r="AC3697" s="152" t="s">
        <v>246</v>
      </c>
      <c r="AD3697" s="152" t="s">
        <v>247</v>
      </c>
    </row>
    <row r="3698" spans="1:30">
      <c r="A3698" s="189" t="s">
        <v>4162</v>
      </c>
      <c r="B3698" s="189" t="s">
        <v>4163</v>
      </c>
      <c r="C3698" s="154">
        <v>43830</v>
      </c>
      <c r="D3698" s="155">
        <v>1.1047</v>
      </c>
      <c r="E3698" s="155">
        <v>1.1047</v>
      </c>
      <c r="F3698" s="156">
        <v>0</v>
      </c>
      <c r="G3698" s="154">
        <v>43829</v>
      </c>
      <c r="H3698" s="155">
        <v>1.1047</v>
      </c>
      <c r="I3698" s="156">
        <v>2.2680985002777199</v>
      </c>
      <c r="J3698" s="152" t="s">
        <v>4171</v>
      </c>
      <c r="K3698" s="156">
        <v>7.24703324576422E-2</v>
      </c>
      <c r="L3698" s="156">
        <v>0.117817654522392</v>
      </c>
      <c r="M3698" s="185">
        <v>0.47294224647567901</v>
      </c>
      <c r="N3698" s="156">
        <v>1.0057602633263301</v>
      </c>
      <c r="O3698" s="156">
        <v>2.2680985002777199</v>
      </c>
      <c r="P3698" s="152" t="s">
        <v>4171</v>
      </c>
      <c r="Q3698" s="156">
        <v>8.09197651663405</v>
      </c>
      <c r="R3698" s="152" t="s">
        <v>7007</v>
      </c>
      <c r="S3698" s="156">
        <v>10.084703537618299</v>
      </c>
      <c r="T3698" s="152" t="s">
        <v>7008</v>
      </c>
      <c r="U3698" s="156">
        <v>10.47</v>
      </c>
      <c r="V3698" s="152" t="s">
        <v>157</v>
      </c>
      <c r="W3698" s="152" t="s">
        <v>166</v>
      </c>
      <c r="X3698" s="155">
        <v>2.0729369601999998</v>
      </c>
      <c r="Y3698" s="152" t="s">
        <v>159</v>
      </c>
      <c r="Z3698" s="154">
        <v>42704</v>
      </c>
      <c r="AA3698" s="153" t="s">
        <v>4326</v>
      </c>
      <c r="AB3698" s="152" t="s">
        <v>3030</v>
      </c>
      <c r="AC3698" s="152" t="s">
        <v>233</v>
      </c>
      <c r="AD3698" s="152" t="s">
        <v>207</v>
      </c>
    </row>
    <row r="3699" spans="1:30">
      <c r="A3699" s="189" t="s">
        <v>21252</v>
      </c>
      <c r="B3699" s="189" t="s">
        <v>21253</v>
      </c>
      <c r="C3699" s="154">
        <v>43830</v>
      </c>
      <c r="D3699" s="155">
        <v>1.0341</v>
      </c>
      <c r="E3699" s="155">
        <v>1.1147</v>
      </c>
      <c r="F3699" s="156">
        <v>1.93442305832318E-2</v>
      </c>
      <c r="G3699" s="154">
        <v>43829</v>
      </c>
      <c r="H3699" s="155">
        <v>1.0339</v>
      </c>
      <c r="I3699" s="156">
        <v>2.26061663594577</v>
      </c>
      <c r="J3699" s="152" t="s">
        <v>21254</v>
      </c>
      <c r="K3699" s="156">
        <v>0.13556696039508201</v>
      </c>
      <c r="L3699" s="156">
        <v>0.485861432319521</v>
      </c>
      <c r="M3699" s="185">
        <v>0.75019485580670098</v>
      </c>
      <c r="N3699" s="156">
        <v>1.54163393558523</v>
      </c>
      <c r="O3699" s="156">
        <v>2.26061663594577</v>
      </c>
      <c r="P3699" s="152" t="s">
        <v>21254</v>
      </c>
      <c r="Q3699" s="156">
        <v>0.336153202462453</v>
      </c>
      <c r="R3699" s="152" t="s">
        <v>21255</v>
      </c>
      <c r="S3699" s="157">
        <v>0</v>
      </c>
      <c r="T3699" s="152"/>
      <c r="U3699" s="156">
        <v>3.9764799800000099</v>
      </c>
      <c r="V3699" s="152" t="s">
        <v>157</v>
      </c>
      <c r="W3699" s="152" t="s">
        <v>95</v>
      </c>
      <c r="X3699" s="155">
        <v>8.1104848751999992</v>
      </c>
      <c r="Y3699" s="152" t="s">
        <v>159</v>
      </c>
      <c r="Z3699" s="154">
        <v>42782</v>
      </c>
      <c r="AA3699" s="153" t="s">
        <v>4326</v>
      </c>
      <c r="AB3699" s="152" t="s">
        <v>1212</v>
      </c>
      <c r="AC3699" s="152" t="s">
        <v>270</v>
      </c>
      <c r="AD3699" s="152" t="s">
        <v>247</v>
      </c>
    </row>
    <row r="3700" spans="1:30">
      <c r="A3700" s="189" t="s">
        <v>21256</v>
      </c>
      <c r="B3700" s="189" t="s">
        <v>21257</v>
      </c>
      <c r="C3700" s="154">
        <v>43830</v>
      </c>
      <c r="D3700" s="155">
        <v>1.0557000000000001</v>
      </c>
      <c r="E3700" s="155">
        <v>1.0557000000000001</v>
      </c>
      <c r="F3700" s="156">
        <v>2.8425241614571599E-2</v>
      </c>
      <c r="G3700" s="154">
        <v>43829</v>
      </c>
      <c r="H3700" s="155">
        <v>1.0553999999999999</v>
      </c>
      <c r="I3700" s="156">
        <v>2.2568771793878399</v>
      </c>
      <c r="J3700" s="152" t="s">
        <v>21258</v>
      </c>
      <c r="K3700" s="156">
        <v>8.5324232081922899E-2</v>
      </c>
      <c r="L3700" s="156">
        <v>0.27545592705168398</v>
      </c>
      <c r="M3700" s="185">
        <v>0.57159188339525602</v>
      </c>
      <c r="N3700" s="156">
        <v>1.0916403332375799</v>
      </c>
      <c r="O3700" s="156">
        <v>2.2568771793878399</v>
      </c>
      <c r="P3700" s="152" t="s">
        <v>21258</v>
      </c>
      <c r="Q3700" s="157">
        <v>0</v>
      </c>
      <c r="R3700" s="152"/>
      <c r="S3700" s="157">
        <v>0</v>
      </c>
      <c r="T3700" s="152"/>
      <c r="U3700" s="156">
        <v>5.5700000000000101</v>
      </c>
      <c r="V3700" s="152" t="s">
        <v>157</v>
      </c>
      <c r="W3700" s="152" t="s">
        <v>95</v>
      </c>
      <c r="X3700" s="155">
        <v>1.2963059904000001</v>
      </c>
      <c r="Y3700" s="152" t="s">
        <v>159</v>
      </c>
      <c r="Z3700" s="154">
        <v>43139</v>
      </c>
      <c r="AA3700" s="153" t="s">
        <v>4326</v>
      </c>
      <c r="AB3700" s="152" t="s">
        <v>21226</v>
      </c>
      <c r="AC3700" s="152" t="s">
        <v>283</v>
      </c>
      <c r="AD3700" s="152" t="s">
        <v>162</v>
      </c>
    </row>
    <row r="3701" spans="1:30">
      <c r="A3701" s="189" t="s">
        <v>21259</v>
      </c>
      <c r="B3701" s="189" t="s">
        <v>21260</v>
      </c>
      <c r="C3701" s="154">
        <v>43830</v>
      </c>
      <c r="D3701" s="155">
        <v>1.0227999999999999</v>
      </c>
      <c r="E3701" s="155">
        <v>1.1808000000000001</v>
      </c>
      <c r="F3701" s="156">
        <v>0</v>
      </c>
      <c r="G3701" s="154">
        <v>43829</v>
      </c>
      <c r="H3701" s="155">
        <v>1.0227999999999999</v>
      </c>
      <c r="I3701" s="156">
        <v>2.2480558256813499</v>
      </c>
      <c r="J3701" s="152" t="s">
        <v>21261</v>
      </c>
      <c r="K3701" s="156">
        <v>0.17629774730658099</v>
      </c>
      <c r="L3701" s="156">
        <v>0.49125564943995598</v>
      </c>
      <c r="M3701" s="185">
        <v>1.05365375762916</v>
      </c>
      <c r="N3701" s="156">
        <v>2.4590657210596101</v>
      </c>
      <c r="O3701" s="156">
        <v>2.2480558256813499</v>
      </c>
      <c r="P3701" s="152" t="s">
        <v>21261</v>
      </c>
      <c r="Q3701" s="156">
        <v>16.1756030148786</v>
      </c>
      <c r="R3701" s="152" t="s">
        <v>21262</v>
      </c>
      <c r="S3701" s="156">
        <v>19.066007263242401</v>
      </c>
      <c r="T3701" s="152" t="s">
        <v>21263</v>
      </c>
      <c r="U3701" s="156">
        <v>18.684996040000001</v>
      </c>
      <c r="V3701" s="152" t="s">
        <v>174</v>
      </c>
      <c r="W3701" s="152" t="s">
        <v>166</v>
      </c>
      <c r="X3701" s="155">
        <v>0.10679312539999999</v>
      </c>
      <c r="Y3701" s="152" t="s">
        <v>159</v>
      </c>
      <c r="Z3701" s="154">
        <v>42676</v>
      </c>
      <c r="AA3701" s="153" t="s">
        <v>4326</v>
      </c>
      <c r="AB3701" s="152" t="s">
        <v>916</v>
      </c>
      <c r="AC3701" s="152" t="s">
        <v>292</v>
      </c>
      <c r="AD3701" s="152" t="s">
        <v>183</v>
      </c>
    </row>
    <row r="3702" spans="1:30">
      <c r="A3702" s="189" t="s">
        <v>21264</v>
      </c>
      <c r="B3702" s="189" t="s">
        <v>21265</v>
      </c>
      <c r="C3702" s="154">
        <v>43830</v>
      </c>
      <c r="D3702" s="155">
        <v>1.08</v>
      </c>
      <c r="E3702" s="155">
        <v>1.2569999999999999</v>
      </c>
      <c r="F3702" s="156">
        <v>9.2678405931434102E-2</v>
      </c>
      <c r="G3702" s="154">
        <v>43829</v>
      </c>
      <c r="H3702" s="155">
        <v>1.079</v>
      </c>
      <c r="I3702" s="156">
        <v>2.2378769230769402</v>
      </c>
      <c r="J3702" s="152" t="s">
        <v>21266</v>
      </c>
      <c r="K3702" s="156">
        <v>0.18552875695732299</v>
      </c>
      <c r="L3702" s="156">
        <v>0.46511627906977399</v>
      </c>
      <c r="M3702" s="185">
        <v>1.0289835577894799</v>
      </c>
      <c r="N3702" s="156">
        <v>1.45743511450382</v>
      </c>
      <c r="O3702" s="156">
        <v>2.2378769230769402</v>
      </c>
      <c r="P3702" s="152" t="s">
        <v>21266</v>
      </c>
      <c r="Q3702" s="156">
        <v>10.6552414431083</v>
      </c>
      <c r="R3702" s="152" t="s">
        <v>21267</v>
      </c>
      <c r="S3702" s="156">
        <v>10.044448942042299</v>
      </c>
      <c r="T3702" s="152" t="s">
        <v>21268</v>
      </c>
      <c r="U3702" s="156">
        <v>19.618316</v>
      </c>
      <c r="V3702" s="152" t="s">
        <v>157</v>
      </c>
      <c r="W3702" s="152" t="s">
        <v>158</v>
      </c>
      <c r="X3702" s="155">
        <v>0.47052464519999998</v>
      </c>
      <c r="Y3702" s="152" t="s">
        <v>159</v>
      </c>
      <c r="Z3702" s="154">
        <v>42128</v>
      </c>
      <c r="AA3702" s="153" t="s">
        <v>4326</v>
      </c>
      <c r="AB3702" s="152" t="s">
        <v>21054</v>
      </c>
      <c r="AC3702" s="152" t="s">
        <v>203</v>
      </c>
      <c r="AD3702" s="152" t="s">
        <v>181</v>
      </c>
    </row>
    <row r="3703" spans="1:30">
      <c r="A3703" s="189" t="s">
        <v>21269</v>
      </c>
      <c r="B3703" s="189" t="s">
        <v>21270</v>
      </c>
      <c r="C3703" s="154">
        <v>43830</v>
      </c>
      <c r="D3703" s="155">
        <v>1.7801</v>
      </c>
      <c r="E3703" s="155">
        <v>1.9500999999999999</v>
      </c>
      <c r="F3703" s="156">
        <v>5.6179775280872602E-3</v>
      </c>
      <c r="G3703" s="154">
        <v>43829</v>
      </c>
      <c r="H3703" s="155">
        <v>1.78</v>
      </c>
      <c r="I3703" s="156">
        <v>2.21061093247588</v>
      </c>
      <c r="J3703" s="152" t="s">
        <v>21271</v>
      </c>
      <c r="K3703" s="156">
        <v>7.3082977288058307E-2</v>
      </c>
      <c r="L3703" s="156">
        <v>0.21392782750661399</v>
      </c>
      <c r="M3703" s="185">
        <v>0.57062146892655297</v>
      </c>
      <c r="N3703" s="156">
        <v>1.0100436929013299</v>
      </c>
      <c r="O3703" s="156">
        <v>2.21061093247588</v>
      </c>
      <c r="P3703" s="152" t="s">
        <v>21271</v>
      </c>
      <c r="Q3703" s="156">
        <v>5.1385033370739999</v>
      </c>
      <c r="R3703" s="152" t="s">
        <v>21272</v>
      </c>
      <c r="S3703" s="156">
        <v>7.1721652059387004</v>
      </c>
      <c r="T3703" s="152" t="s">
        <v>21273</v>
      </c>
      <c r="U3703" s="156">
        <v>8.1476347724526708</v>
      </c>
      <c r="V3703" s="152" t="s">
        <v>157</v>
      </c>
      <c r="W3703" s="152" t="s">
        <v>189</v>
      </c>
      <c r="X3703" s="155">
        <v>2.8132259406000002</v>
      </c>
      <c r="Y3703" s="152" t="s">
        <v>159</v>
      </c>
      <c r="Z3703" s="154">
        <v>42321</v>
      </c>
      <c r="AA3703" s="153" t="s">
        <v>4326</v>
      </c>
      <c r="AB3703" s="152" t="s">
        <v>609</v>
      </c>
      <c r="AC3703" s="152" t="s">
        <v>292</v>
      </c>
      <c r="AD3703" s="152" t="s">
        <v>162</v>
      </c>
    </row>
    <row r="3704" spans="1:30">
      <c r="A3704" s="189" t="s">
        <v>3059</v>
      </c>
      <c r="B3704" s="189" t="s">
        <v>3060</v>
      </c>
      <c r="C3704" s="154">
        <v>43830</v>
      </c>
      <c r="D3704" s="155">
        <v>2.3761000000000001</v>
      </c>
      <c r="E3704" s="155">
        <v>2.3820999999999999</v>
      </c>
      <c r="F3704" s="156">
        <v>1.6837142736865901E-2</v>
      </c>
      <c r="G3704" s="154">
        <v>43829</v>
      </c>
      <c r="H3704" s="155">
        <v>2.3757000000000001</v>
      </c>
      <c r="I3704" s="156">
        <v>2.1502617732123399</v>
      </c>
      <c r="J3704" s="152" t="s">
        <v>21274</v>
      </c>
      <c r="K3704" s="156">
        <v>2.6622859257431301E-2</v>
      </c>
      <c r="L3704" s="156">
        <v>0.52038642357403397</v>
      </c>
      <c r="M3704" s="185">
        <v>0.530325412801531</v>
      </c>
      <c r="N3704" s="156">
        <v>0.97898797786906999</v>
      </c>
      <c r="O3704" s="156">
        <v>2.1502617732123399</v>
      </c>
      <c r="P3704" s="152" t="s">
        <v>21274</v>
      </c>
      <c r="Q3704" s="157">
        <v>0</v>
      </c>
      <c r="R3704" s="152"/>
      <c r="S3704" s="157">
        <v>0</v>
      </c>
      <c r="T3704" s="152"/>
      <c r="U3704" s="156">
        <v>2.4260674799999999</v>
      </c>
      <c r="V3704" s="152" t="s">
        <v>157</v>
      </c>
      <c r="W3704" s="152" t="s">
        <v>95</v>
      </c>
      <c r="X3704" s="155">
        <v>1.0128049034</v>
      </c>
      <c r="Y3704" s="152" t="s">
        <v>159</v>
      </c>
      <c r="Z3704" s="154">
        <v>43448</v>
      </c>
      <c r="AA3704" s="153" t="s">
        <v>4326</v>
      </c>
      <c r="AB3704" s="152" t="s">
        <v>6386</v>
      </c>
      <c r="AC3704" s="152" t="s">
        <v>161</v>
      </c>
      <c r="AD3704" s="152" t="s">
        <v>170</v>
      </c>
    </row>
    <row r="3705" spans="1:30">
      <c r="A3705" s="189" t="s">
        <v>3013</v>
      </c>
      <c r="B3705" s="189" t="s">
        <v>3014</v>
      </c>
      <c r="C3705" s="154">
        <v>43830</v>
      </c>
      <c r="D3705" s="155">
        <v>1.1052999999999999</v>
      </c>
      <c r="E3705" s="155">
        <v>1.1285000000000001</v>
      </c>
      <c r="F3705" s="156">
        <v>9.0481360839668092E-3</v>
      </c>
      <c r="G3705" s="154">
        <v>43829</v>
      </c>
      <c r="H3705" s="155">
        <v>1.1052</v>
      </c>
      <c r="I3705" s="156">
        <v>2.1439792995102001</v>
      </c>
      <c r="J3705" s="152" t="s">
        <v>21275</v>
      </c>
      <c r="K3705" s="156">
        <v>0.117753623188407</v>
      </c>
      <c r="L3705" s="156">
        <v>-0.117476956443161</v>
      </c>
      <c r="M3705" s="185">
        <v>9.0481360839668092E-3</v>
      </c>
      <c r="N3705" s="156">
        <v>1.1994140267350299</v>
      </c>
      <c r="O3705" s="156">
        <v>2.1439792995102001</v>
      </c>
      <c r="P3705" s="152" t="s">
        <v>21275</v>
      </c>
      <c r="Q3705" s="156">
        <v>8.9013329961464294</v>
      </c>
      <c r="R3705" s="152" t="s">
        <v>21276</v>
      </c>
      <c r="S3705" s="156">
        <v>11.588927591312901</v>
      </c>
      <c r="T3705" s="152" t="s">
        <v>21277</v>
      </c>
      <c r="U3705" s="156">
        <v>13.039583650000001</v>
      </c>
      <c r="V3705" s="152" t="s">
        <v>157</v>
      </c>
      <c r="W3705" s="152" t="s">
        <v>189</v>
      </c>
      <c r="X3705" s="155">
        <v>62.643838768000002</v>
      </c>
      <c r="Y3705" s="152" t="s">
        <v>159</v>
      </c>
      <c r="Z3705" s="154">
        <v>42422</v>
      </c>
      <c r="AA3705" s="153" t="s">
        <v>4326</v>
      </c>
      <c r="AB3705" s="152" t="s">
        <v>1655</v>
      </c>
      <c r="AC3705" s="152" t="s">
        <v>246</v>
      </c>
      <c r="AD3705" s="152" t="s">
        <v>207</v>
      </c>
    </row>
    <row r="3706" spans="1:30">
      <c r="A3706" s="189" t="s">
        <v>3046</v>
      </c>
      <c r="B3706" s="189" t="s">
        <v>4566</v>
      </c>
      <c r="C3706" s="154">
        <v>43830</v>
      </c>
      <c r="D3706" s="155">
        <v>1.0369999999999999</v>
      </c>
      <c r="E3706" s="155">
        <v>1.085</v>
      </c>
      <c r="F3706" s="156">
        <v>0</v>
      </c>
      <c r="G3706" s="154">
        <v>43829</v>
      </c>
      <c r="H3706" s="155">
        <v>1.0369999999999999</v>
      </c>
      <c r="I3706" s="156">
        <v>2.1180628410159801</v>
      </c>
      <c r="J3706" s="152" t="s">
        <v>21278</v>
      </c>
      <c r="K3706" s="156">
        <v>9.6525096525088394E-2</v>
      </c>
      <c r="L3706" s="156">
        <v>0.193236714975829</v>
      </c>
      <c r="M3706" s="185">
        <v>0.48453164165134999</v>
      </c>
      <c r="N3706" s="156">
        <v>0.97374552500895795</v>
      </c>
      <c r="O3706" s="156">
        <v>2.1180628410159801</v>
      </c>
      <c r="P3706" s="152" t="s">
        <v>21278</v>
      </c>
      <c r="Q3706" s="156">
        <v>5.6976638753651301</v>
      </c>
      <c r="R3706" s="152" t="s">
        <v>21279</v>
      </c>
      <c r="S3706" s="157">
        <v>0</v>
      </c>
      <c r="T3706" s="152"/>
      <c r="U3706" s="156">
        <v>8.5515007999999799</v>
      </c>
      <c r="V3706" s="152" t="s">
        <v>157</v>
      </c>
      <c r="W3706" s="152" t="s">
        <v>95</v>
      </c>
      <c r="X3706" s="155">
        <v>2.0752500544000001</v>
      </c>
      <c r="Y3706" s="152" t="s">
        <v>159</v>
      </c>
      <c r="Z3706" s="154">
        <v>42755</v>
      </c>
      <c r="AA3706" s="153" t="s">
        <v>4326</v>
      </c>
      <c r="AB3706" s="152" t="s">
        <v>6392</v>
      </c>
      <c r="AC3706" s="152" t="s">
        <v>446</v>
      </c>
      <c r="AD3706" s="152" t="s">
        <v>207</v>
      </c>
    </row>
    <row r="3707" spans="1:30">
      <c r="A3707" s="189" t="s">
        <v>3056</v>
      </c>
      <c r="B3707" s="189" t="s">
        <v>3057</v>
      </c>
      <c r="C3707" s="154">
        <v>43830</v>
      </c>
      <c r="D3707" s="155">
        <v>1.0984</v>
      </c>
      <c r="E3707" s="155">
        <v>1.4984</v>
      </c>
      <c r="F3707" s="156">
        <v>0</v>
      </c>
      <c r="G3707" s="154">
        <v>43829</v>
      </c>
      <c r="H3707" s="155">
        <v>1.0984</v>
      </c>
      <c r="I3707" s="156">
        <v>2.0776271950115701</v>
      </c>
      <c r="J3707" s="152" t="s">
        <v>21280</v>
      </c>
      <c r="K3707" s="156">
        <v>0.127620783956261</v>
      </c>
      <c r="L3707" s="156">
        <v>0.42055220332784798</v>
      </c>
      <c r="M3707" s="185">
        <v>1.08595838156113</v>
      </c>
      <c r="N3707" s="156">
        <v>2.1007644333559301</v>
      </c>
      <c r="O3707" s="156">
        <v>2.0776271950115701</v>
      </c>
      <c r="P3707" s="152" t="s">
        <v>21280</v>
      </c>
      <c r="Q3707" s="157">
        <v>0</v>
      </c>
      <c r="R3707" s="152"/>
      <c r="S3707" s="157">
        <v>0</v>
      </c>
      <c r="T3707" s="152"/>
      <c r="U3707" s="156">
        <v>1.4957847200000001</v>
      </c>
      <c r="V3707" s="152" t="s">
        <v>157</v>
      </c>
      <c r="W3707" s="152" t="s">
        <v>95</v>
      </c>
      <c r="X3707" s="155">
        <v>19.350653998199999</v>
      </c>
      <c r="Y3707" s="152" t="s">
        <v>159</v>
      </c>
      <c r="Z3707" s="154">
        <v>43328</v>
      </c>
      <c r="AA3707" s="153" t="s">
        <v>4326</v>
      </c>
      <c r="AB3707" s="152" t="s">
        <v>3058</v>
      </c>
      <c r="AC3707" s="152" t="s">
        <v>171</v>
      </c>
      <c r="AD3707" s="152" t="s">
        <v>483</v>
      </c>
    </row>
    <row r="3708" spans="1:30">
      <c r="A3708" s="189" t="s">
        <v>21281</v>
      </c>
      <c r="B3708" s="189" t="s">
        <v>21282</v>
      </c>
      <c r="C3708" s="154">
        <v>43830</v>
      </c>
      <c r="D3708" s="155">
        <v>1.135</v>
      </c>
      <c r="E3708" s="155">
        <v>1.1619999999999999</v>
      </c>
      <c r="F3708" s="156">
        <v>8.8183421516769306E-2</v>
      </c>
      <c r="G3708" s="154">
        <v>43829</v>
      </c>
      <c r="H3708" s="155">
        <v>1.1339999999999999</v>
      </c>
      <c r="I3708" s="156">
        <v>2.0683453237410001</v>
      </c>
      <c r="J3708" s="152" t="s">
        <v>21283</v>
      </c>
      <c r="K3708" s="156">
        <v>0.26501766784452802</v>
      </c>
      <c r="L3708" s="156">
        <v>0.53144375553588297</v>
      </c>
      <c r="M3708" s="185">
        <v>0.70984915705412699</v>
      </c>
      <c r="N3708" s="156">
        <v>1.0685663401602901</v>
      </c>
      <c r="O3708" s="156">
        <v>2.0683453237410001</v>
      </c>
      <c r="P3708" s="152" t="s">
        <v>21283</v>
      </c>
      <c r="Q3708" s="156">
        <v>7.5829383886255997</v>
      </c>
      <c r="R3708" s="152" t="s">
        <v>21284</v>
      </c>
      <c r="S3708" s="156">
        <v>4.7047970479704704</v>
      </c>
      <c r="T3708" s="152" t="s">
        <v>21285</v>
      </c>
      <c r="U3708" s="156">
        <v>16.510360500000001</v>
      </c>
      <c r="V3708" s="152" t="s">
        <v>163</v>
      </c>
      <c r="W3708" s="152" t="s">
        <v>158</v>
      </c>
      <c r="X3708" s="155">
        <v>0.4960862352</v>
      </c>
      <c r="Y3708" s="152" t="s">
        <v>159</v>
      </c>
      <c r="Z3708" s="154">
        <v>39876</v>
      </c>
      <c r="AA3708" s="153" t="s">
        <v>4326</v>
      </c>
      <c r="AB3708" s="152" t="s">
        <v>21286</v>
      </c>
      <c r="AC3708" s="152" t="s">
        <v>490</v>
      </c>
      <c r="AD3708" s="152" t="s">
        <v>181</v>
      </c>
    </row>
    <row r="3709" spans="1:30">
      <c r="A3709" s="189" t="s">
        <v>21287</v>
      </c>
      <c r="B3709" s="189" t="s">
        <v>21288</v>
      </c>
      <c r="C3709" s="154">
        <v>43830</v>
      </c>
      <c r="D3709" s="155">
        <v>1.0972</v>
      </c>
      <c r="E3709" s="155">
        <v>1.4972000000000001</v>
      </c>
      <c r="F3709" s="156">
        <v>9.1149393856527899E-3</v>
      </c>
      <c r="G3709" s="154">
        <v>43829</v>
      </c>
      <c r="H3709" s="155">
        <v>1.0971</v>
      </c>
      <c r="I3709" s="156">
        <v>2.0604517647058702</v>
      </c>
      <c r="J3709" s="152" t="s">
        <v>21289</v>
      </c>
      <c r="K3709" s="156">
        <v>0.13689878616411399</v>
      </c>
      <c r="L3709" s="156">
        <v>0.42101409481970498</v>
      </c>
      <c r="M3709" s="185">
        <v>1.07787490547563</v>
      </c>
      <c r="N3709" s="156">
        <v>2.0651471719942398</v>
      </c>
      <c r="O3709" s="156">
        <v>2.0604517647058702</v>
      </c>
      <c r="P3709" s="152" t="s">
        <v>21289</v>
      </c>
      <c r="Q3709" s="157">
        <v>0</v>
      </c>
      <c r="R3709" s="152"/>
      <c r="S3709" s="157">
        <v>0</v>
      </c>
      <c r="T3709" s="152"/>
      <c r="U3709" s="156">
        <v>1.49911927999999</v>
      </c>
      <c r="V3709" s="152" t="s">
        <v>157</v>
      </c>
      <c r="W3709" s="152" t="s">
        <v>95</v>
      </c>
      <c r="X3709" s="155">
        <v>3.114751504</v>
      </c>
      <c r="Y3709" s="152" t="s">
        <v>159</v>
      </c>
      <c r="Z3709" s="154">
        <v>43328</v>
      </c>
      <c r="AA3709" s="153" t="s">
        <v>4326</v>
      </c>
      <c r="AB3709" s="152" t="s">
        <v>3058</v>
      </c>
      <c r="AC3709" s="152" t="s">
        <v>171</v>
      </c>
      <c r="AD3709" s="152" t="s">
        <v>483</v>
      </c>
    </row>
    <row r="3710" spans="1:30">
      <c r="A3710" s="189" t="s">
        <v>9210</v>
      </c>
      <c r="B3710" s="189" t="s">
        <v>9211</v>
      </c>
      <c r="C3710" s="154">
        <v>43830</v>
      </c>
      <c r="D3710" s="155">
        <v>1.141</v>
      </c>
      <c r="E3710" s="155">
        <v>1.141</v>
      </c>
      <c r="F3710" s="156">
        <v>0</v>
      </c>
      <c r="G3710" s="154">
        <v>43829</v>
      </c>
      <c r="H3710" s="155">
        <v>1.141</v>
      </c>
      <c r="I3710" s="156">
        <v>2.0572450805008899</v>
      </c>
      <c r="J3710" s="152" t="s">
        <v>12661</v>
      </c>
      <c r="K3710" s="156">
        <v>0.52863436123348095</v>
      </c>
      <c r="L3710" s="156">
        <v>1.7841213202497801</v>
      </c>
      <c r="M3710" s="185">
        <v>2.8854824165915298</v>
      </c>
      <c r="N3710" s="156">
        <v>4.0109389243391096</v>
      </c>
      <c r="O3710" s="156">
        <v>2.0572450805008899</v>
      </c>
      <c r="P3710" s="152" t="s">
        <v>12661</v>
      </c>
      <c r="Q3710" s="156">
        <v>7.2368421052631504</v>
      </c>
      <c r="R3710" s="152" t="s">
        <v>12662</v>
      </c>
      <c r="S3710" s="157">
        <v>0</v>
      </c>
      <c r="T3710" s="152"/>
      <c r="U3710" s="156">
        <v>14.1</v>
      </c>
      <c r="V3710" s="152" t="s">
        <v>157</v>
      </c>
      <c r="W3710" s="152" t="s">
        <v>95</v>
      </c>
      <c r="X3710" s="155">
        <v>1.7223590610999999</v>
      </c>
      <c r="Y3710" s="152" t="s">
        <v>159</v>
      </c>
      <c r="Z3710" s="154">
        <v>42804</v>
      </c>
      <c r="AA3710" s="153" t="s">
        <v>4326</v>
      </c>
      <c r="AB3710" s="152" t="s">
        <v>12527</v>
      </c>
      <c r="AC3710" s="152" t="s">
        <v>270</v>
      </c>
      <c r="AD3710" s="152" t="s">
        <v>207</v>
      </c>
    </row>
    <row r="3711" spans="1:30">
      <c r="A3711" s="189" t="s">
        <v>21290</v>
      </c>
      <c r="B3711" s="189" t="s">
        <v>21291</v>
      </c>
      <c r="C3711" s="154">
        <v>43830</v>
      </c>
      <c r="D3711" s="155">
        <v>0.98709999999999998</v>
      </c>
      <c r="E3711" s="155">
        <v>1.0714999999999999</v>
      </c>
      <c r="F3711" s="156">
        <v>1.01317122593603E-2</v>
      </c>
      <c r="G3711" s="154">
        <v>43829</v>
      </c>
      <c r="H3711" s="155">
        <v>0.98699999999999999</v>
      </c>
      <c r="I3711" s="156">
        <v>2.05498953466055</v>
      </c>
      <c r="J3711" s="152" t="s">
        <v>21292</v>
      </c>
      <c r="K3711" s="156">
        <v>-1.6930584603127301</v>
      </c>
      <c r="L3711" s="156">
        <v>-1.78109452736317</v>
      </c>
      <c r="M3711" s="185">
        <v>-1.46997497094311</v>
      </c>
      <c r="N3711" s="156">
        <v>-0.30627238153210001</v>
      </c>
      <c r="O3711" s="156">
        <v>2.05498953466055</v>
      </c>
      <c r="P3711" s="152" t="s">
        <v>21292</v>
      </c>
      <c r="Q3711" s="156">
        <v>9.2651814875190794</v>
      </c>
      <c r="R3711" s="152" t="s">
        <v>21293</v>
      </c>
      <c r="S3711" s="156">
        <v>9.2985891051773208</v>
      </c>
      <c r="T3711" s="152" t="s">
        <v>21294</v>
      </c>
      <c r="U3711" s="156">
        <v>7.2437756299999796</v>
      </c>
      <c r="V3711" s="152" t="s">
        <v>163</v>
      </c>
      <c r="W3711" s="152" t="s">
        <v>186</v>
      </c>
      <c r="X3711" s="155">
        <v>3.4814243E-3</v>
      </c>
      <c r="Y3711" s="152" t="s">
        <v>159</v>
      </c>
      <c r="Z3711" s="154">
        <v>42556</v>
      </c>
      <c r="AA3711" s="153" t="s">
        <v>4326</v>
      </c>
      <c r="AB3711" s="152" t="s">
        <v>1892</v>
      </c>
      <c r="AC3711" s="152" t="s">
        <v>187</v>
      </c>
      <c r="AD3711" s="152" t="s">
        <v>247</v>
      </c>
    </row>
    <row r="3712" spans="1:30">
      <c r="A3712" s="189" t="s">
        <v>21295</v>
      </c>
      <c r="B3712" s="189" t="s">
        <v>21296</v>
      </c>
      <c r="C3712" s="154">
        <v>43830</v>
      </c>
      <c r="D3712" s="155">
        <v>1.1491</v>
      </c>
      <c r="E3712" s="155">
        <v>1.1491</v>
      </c>
      <c r="F3712" s="156">
        <v>8.7032201914698896E-3</v>
      </c>
      <c r="G3712" s="154">
        <v>43829</v>
      </c>
      <c r="H3712" s="155">
        <v>1.149</v>
      </c>
      <c r="I3712" s="156">
        <v>2.0515097690941499</v>
      </c>
      <c r="J3712" s="152" t="s">
        <v>21297</v>
      </c>
      <c r="K3712" s="156">
        <v>0.13943355119826101</v>
      </c>
      <c r="L3712" s="156">
        <v>0.44580419580420499</v>
      </c>
      <c r="M3712" s="185">
        <v>5.2242054854151801E-2</v>
      </c>
      <c r="N3712" s="156">
        <v>1.4478679261940499</v>
      </c>
      <c r="O3712" s="156">
        <v>2.0515097690941499</v>
      </c>
      <c r="P3712" s="152" t="s">
        <v>21297</v>
      </c>
      <c r="Q3712" s="156">
        <v>6.7143387815750399</v>
      </c>
      <c r="R3712" s="152" t="s">
        <v>21298</v>
      </c>
      <c r="S3712" s="156">
        <v>16.211569579288</v>
      </c>
      <c r="T3712" s="152" t="s">
        <v>21299</v>
      </c>
      <c r="U3712" s="156">
        <v>14.91</v>
      </c>
      <c r="V3712" s="152" t="s">
        <v>157</v>
      </c>
      <c r="W3712" s="152" t="s">
        <v>197</v>
      </c>
      <c r="X3712" s="155">
        <v>2.4638134999999999E-2</v>
      </c>
      <c r="Y3712" s="152" t="s">
        <v>159</v>
      </c>
      <c r="Z3712" s="154">
        <v>42642</v>
      </c>
      <c r="AA3712" s="153" t="s">
        <v>4326</v>
      </c>
      <c r="AB3712" s="152" t="s">
        <v>21199</v>
      </c>
      <c r="AC3712" s="152" t="s">
        <v>182</v>
      </c>
      <c r="AD3712" s="152" t="s">
        <v>181</v>
      </c>
    </row>
    <row r="3713" spans="1:30">
      <c r="A3713" s="189" t="s">
        <v>21300</v>
      </c>
      <c r="B3713" s="189" t="s">
        <v>21301</v>
      </c>
      <c r="C3713" s="154">
        <v>43830</v>
      </c>
      <c r="D3713" s="155">
        <v>0.88870000000000005</v>
      </c>
      <c r="E3713" s="155">
        <v>0.88870000000000005</v>
      </c>
      <c r="F3713" s="156">
        <v>7.88288288288327E-2</v>
      </c>
      <c r="G3713" s="154">
        <v>43829</v>
      </c>
      <c r="H3713" s="155">
        <v>0.88800000000000001</v>
      </c>
      <c r="I3713" s="156">
        <v>2.0438626708003298</v>
      </c>
      <c r="J3713" s="152" t="s">
        <v>21302</v>
      </c>
      <c r="K3713" s="156">
        <v>0.31606276103398001</v>
      </c>
      <c r="L3713" s="156">
        <v>0.97716168617203203</v>
      </c>
      <c r="M3713" s="185">
        <v>0.88545805426268898</v>
      </c>
      <c r="N3713" s="156">
        <v>1.3572080291970801</v>
      </c>
      <c r="O3713" s="156">
        <v>2.0438626708003298</v>
      </c>
      <c r="P3713" s="152" t="s">
        <v>21302</v>
      </c>
      <c r="Q3713" s="156">
        <v>-11.209911080028</v>
      </c>
      <c r="R3713" s="152" t="s">
        <v>21303</v>
      </c>
      <c r="S3713" s="157">
        <v>0</v>
      </c>
      <c r="T3713" s="152"/>
      <c r="U3713" s="156">
        <v>-11.13</v>
      </c>
      <c r="V3713" s="152" t="s">
        <v>157</v>
      </c>
      <c r="W3713" s="152" t="s">
        <v>95</v>
      </c>
      <c r="X3713" s="155">
        <v>2.29899202E-2</v>
      </c>
      <c r="Y3713" s="152" t="s">
        <v>159</v>
      </c>
      <c r="Z3713" s="154">
        <v>43095</v>
      </c>
      <c r="AA3713" s="153" t="s">
        <v>4326</v>
      </c>
      <c r="AB3713" s="152" t="s">
        <v>1158</v>
      </c>
      <c r="AC3713" s="152" t="s">
        <v>1159</v>
      </c>
      <c r="AD3713" s="152" t="s">
        <v>185</v>
      </c>
    </row>
    <row r="3714" spans="1:30">
      <c r="A3714" s="189" t="s">
        <v>21304</v>
      </c>
      <c r="B3714" s="189" t="s">
        <v>21305</v>
      </c>
      <c r="C3714" s="154">
        <v>43830</v>
      </c>
      <c r="D3714" s="155">
        <v>1.0885</v>
      </c>
      <c r="E3714" s="155">
        <v>1.3655999999999999</v>
      </c>
      <c r="F3714" s="156">
        <v>3.6761327083902E-2</v>
      </c>
      <c r="G3714" s="154">
        <v>43829</v>
      </c>
      <c r="H3714" s="155">
        <v>1.0881000000000001</v>
      </c>
      <c r="I3714" s="156">
        <v>2.0224536029293501</v>
      </c>
      <c r="J3714" s="152" t="s">
        <v>21306</v>
      </c>
      <c r="K3714" s="156">
        <v>0.110365124620634</v>
      </c>
      <c r="L3714" s="156">
        <v>0.25789813023854702</v>
      </c>
      <c r="M3714" s="185">
        <v>0.35870094010590098</v>
      </c>
      <c r="N3714" s="156">
        <v>0.82633855983594895</v>
      </c>
      <c r="O3714" s="156">
        <v>2.0224536029293501</v>
      </c>
      <c r="P3714" s="152" t="s">
        <v>21306</v>
      </c>
      <c r="Q3714" s="156">
        <v>5.89905747231977</v>
      </c>
      <c r="R3714" s="152" t="s">
        <v>21307</v>
      </c>
      <c r="S3714" s="156">
        <v>6.4934044424988899</v>
      </c>
      <c r="T3714" s="152" t="s">
        <v>21308</v>
      </c>
      <c r="U3714" s="156">
        <v>40.880092150000003</v>
      </c>
      <c r="V3714" s="152" t="s">
        <v>174</v>
      </c>
      <c r="W3714" s="152" t="s">
        <v>158</v>
      </c>
      <c r="X3714" s="155">
        <v>0.36826753509999999</v>
      </c>
      <c r="Y3714" s="152" t="s">
        <v>159</v>
      </c>
      <c r="Z3714" s="154">
        <v>41523</v>
      </c>
      <c r="AA3714" s="153" t="s">
        <v>4326</v>
      </c>
      <c r="AB3714" s="152" t="s">
        <v>3030</v>
      </c>
      <c r="AC3714" s="152" t="s">
        <v>233</v>
      </c>
      <c r="AD3714" s="152" t="s">
        <v>181</v>
      </c>
    </row>
    <row r="3715" spans="1:30">
      <c r="A3715" s="189" t="s">
        <v>21309</v>
      </c>
      <c r="B3715" s="189" t="s">
        <v>21310</v>
      </c>
      <c r="C3715" s="154">
        <v>43830</v>
      </c>
      <c r="D3715" s="155">
        <v>1.1339999999999999</v>
      </c>
      <c r="E3715" s="155">
        <v>1.1339999999999999</v>
      </c>
      <c r="F3715" s="156">
        <v>8.8261253309787305E-2</v>
      </c>
      <c r="G3715" s="154">
        <v>43829</v>
      </c>
      <c r="H3715" s="155">
        <v>1.133</v>
      </c>
      <c r="I3715" s="156">
        <v>1.9784172661870301</v>
      </c>
      <c r="J3715" s="152" t="s">
        <v>21311</v>
      </c>
      <c r="K3715" s="156">
        <v>0.26525198938991101</v>
      </c>
      <c r="L3715" s="156">
        <v>0.88967971530247203</v>
      </c>
      <c r="M3715" s="185">
        <v>0.97951914514691896</v>
      </c>
      <c r="N3715" s="156">
        <v>1.52193375111906</v>
      </c>
      <c r="O3715" s="156">
        <v>1.9784172661870301</v>
      </c>
      <c r="P3715" s="152" t="s">
        <v>21311</v>
      </c>
      <c r="Q3715" s="156">
        <v>9.9903006789524706</v>
      </c>
      <c r="R3715" s="152" t="s">
        <v>21312</v>
      </c>
      <c r="S3715" s="157">
        <v>0</v>
      </c>
      <c r="T3715" s="152"/>
      <c r="U3715" s="156">
        <v>10.634146341463399</v>
      </c>
      <c r="V3715" s="152" t="s">
        <v>157</v>
      </c>
      <c r="W3715" s="152" t="s">
        <v>95</v>
      </c>
      <c r="X3715" s="155">
        <v>1.3005940699999999E-2</v>
      </c>
      <c r="Y3715" s="152" t="s">
        <v>159</v>
      </c>
      <c r="Z3715" s="154">
        <v>42961</v>
      </c>
      <c r="AA3715" s="153" t="s">
        <v>4326</v>
      </c>
      <c r="AB3715" s="152" t="s">
        <v>21243</v>
      </c>
      <c r="AC3715" s="152" t="s">
        <v>266</v>
      </c>
      <c r="AD3715" s="152" t="s">
        <v>247</v>
      </c>
    </row>
    <row r="3716" spans="1:30">
      <c r="A3716" s="189" t="s">
        <v>21313</v>
      </c>
      <c r="B3716" s="189" t="s">
        <v>21314</v>
      </c>
      <c r="C3716" s="154">
        <v>43830</v>
      </c>
      <c r="D3716" s="155">
        <v>0.86729999999999996</v>
      </c>
      <c r="E3716" s="155">
        <v>0.86729999999999996</v>
      </c>
      <c r="F3716" s="156">
        <v>8.0775444264934604E-2</v>
      </c>
      <c r="G3716" s="154">
        <v>43829</v>
      </c>
      <c r="H3716" s="155">
        <v>0.86660000000000004</v>
      </c>
      <c r="I3716" s="156">
        <v>1.9513341953685099</v>
      </c>
      <c r="J3716" s="152" t="s">
        <v>21315</v>
      </c>
      <c r="K3716" s="156">
        <v>0.30068231756677899</v>
      </c>
      <c r="L3716" s="156">
        <v>0.95448725410312996</v>
      </c>
      <c r="M3716" s="185">
        <v>0.83711196372514696</v>
      </c>
      <c r="N3716" s="156">
        <v>1.41487371375117</v>
      </c>
      <c r="O3716" s="156">
        <v>1.9513341953685099</v>
      </c>
      <c r="P3716" s="152" t="s">
        <v>21315</v>
      </c>
      <c r="Q3716" s="156">
        <v>-13.347986811869299</v>
      </c>
      <c r="R3716" s="152" t="s">
        <v>21316</v>
      </c>
      <c r="S3716" s="157">
        <v>0</v>
      </c>
      <c r="T3716" s="152"/>
      <c r="U3716" s="156">
        <v>-13.27</v>
      </c>
      <c r="V3716" s="152" t="s">
        <v>157</v>
      </c>
      <c r="W3716" s="152" t="s">
        <v>95</v>
      </c>
      <c r="X3716" s="155">
        <v>3.3334800000000002E-4</v>
      </c>
      <c r="Y3716" s="152" t="s">
        <v>159</v>
      </c>
      <c r="Z3716" s="154">
        <v>43095</v>
      </c>
      <c r="AA3716" s="153" t="s">
        <v>4326</v>
      </c>
      <c r="AB3716" s="152" t="s">
        <v>1158</v>
      </c>
      <c r="AC3716" s="152" t="s">
        <v>1159</v>
      </c>
      <c r="AD3716" s="152" t="s">
        <v>185</v>
      </c>
    </row>
    <row r="3717" spans="1:30">
      <c r="A3717" s="189" t="s">
        <v>21317</v>
      </c>
      <c r="B3717" s="189" t="s">
        <v>21318</v>
      </c>
      <c r="C3717" s="154">
        <v>43830</v>
      </c>
      <c r="D3717" s="155">
        <v>1.0206999999999999</v>
      </c>
      <c r="E3717" s="155">
        <v>1.0206999999999999</v>
      </c>
      <c r="F3717" s="156">
        <v>7.8439062653192698E-2</v>
      </c>
      <c r="G3717" s="154">
        <v>43829</v>
      </c>
      <c r="H3717" s="155">
        <v>1.0199</v>
      </c>
      <c r="I3717" s="156">
        <v>1.94766280463442</v>
      </c>
      <c r="J3717" s="152" t="s">
        <v>21319</v>
      </c>
      <c r="K3717" s="156">
        <v>0.16683022571148501</v>
      </c>
      <c r="L3717" s="156">
        <v>0.16683022571148501</v>
      </c>
      <c r="M3717" s="185">
        <v>-0.15650983077375</v>
      </c>
      <c r="N3717" s="156">
        <v>0.73028718049934405</v>
      </c>
      <c r="O3717" s="156">
        <v>1.94766280463442</v>
      </c>
      <c r="P3717" s="152" t="s">
        <v>21319</v>
      </c>
      <c r="Q3717" s="157">
        <v>0</v>
      </c>
      <c r="R3717" s="152"/>
      <c r="S3717" s="157">
        <v>0</v>
      </c>
      <c r="T3717" s="152"/>
      <c r="U3717" s="156">
        <v>2.0699999999999901</v>
      </c>
      <c r="V3717" s="152" t="s">
        <v>157</v>
      </c>
      <c r="W3717" s="152" t="s">
        <v>95</v>
      </c>
      <c r="X3717" s="155">
        <v>7.8421932E-2</v>
      </c>
      <c r="Y3717" s="152" t="s">
        <v>159</v>
      </c>
      <c r="Z3717" s="154">
        <v>43453</v>
      </c>
      <c r="AA3717" s="153" t="s">
        <v>4326</v>
      </c>
      <c r="AB3717" s="152" t="s">
        <v>1075</v>
      </c>
      <c r="AC3717" s="152" t="s">
        <v>283</v>
      </c>
      <c r="AD3717" s="152" t="s">
        <v>185</v>
      </c>
    </row>
    <row r="3718" spans="1:30">
      <c r="A3718" s="189" t="s">
        <v>21320</v>
      </c>
      <c r="B3718" s="189" t="s">
        <v>21321</v>
      </c>
      <c r="C3718" s="154">
        <v>43830</v>
      </c>
      <c r="D3718" s="155">
        <v>0.98599999999999999</v>
      </c>
      <c r="E3718" s="155">
        <v>0.98599999999999999</v>
      </c>
      <c r="F3718" s="156">
        <v>0</v>
      </c>
      <c r="G3718" s="154">
        <v>43829</v>
      </c>
      <c r="H3718" s="155">
        <v>0.98599999999999999</v>
      </c>
      <c r="I3718" s="156">
        <v>1.9226793467025101</v>
      </c>
      <c r="J3718" s="152" t="s">
        <v>21322</v>
      </c>
      <c r="K3718" s="156">
        <v>0.142189721714399</v>
      </c>
      <c r="L3718" s="156">
        <v>0.33580950442658503</v>
      </c>
      <c r="M3718" s="185">
        <v>0.21343632482976899</v>
      </c>
      <c r="N3718" s="156">
        <v>1.1074651353568601</v>
      </c>
      <c r="O3718" s="156">
        <v>1.9226793467025101</v>
      </c>
      <c r="P3718" s="152" t="s">
        <v>21322</v>
      </c>
      <c r="Q3718" s="156">
        <v>-21.362209845847801</v>
      </c>
      <c r="R3718" s="152" t="s">
        <v>21323</v>
      </c>
      <c r="S3718" s="156">
        <v>-20.818848387742801</v>
      </c>
      <c r="T3718" s="152" t="s">
        <v>21324</v>
      </c>
      <c r="U3718" s="156">
        <v>-20.929701999999999</v>
      </c>
      <c r="V3718" s="152" t="s">
        <v>163</v>
      </c>
      <c r="W3718" s="152" t="s">
        <v>186</v>
      </c>
      <c r="X3718" s="155">
        <v>3.2787603E-3</v>
      </c>
      <c r="Y3718" s="152" t="s">
        <v>159</v>
      </c>
      <c r="Z3718" s="154">
        <v>42642</v>
      </c>
      <c r="AA3718" s="153" t="s">
        <v>4326</v>
      </c>
      <c r="AB3718" s="152" t="s">
        <v>3012</v>
      </c>
      <c r="AC3718" s="152" t="s">
        <v>198</v>
      </c>
      <c r="AD3718" s="152" t="s">
        <v>207</v>
      </c>
    </row>
    <row r="3719" spans="1:30">
      <c r="A3719" s="189" t="s">
        <v>4169</v>
      </c>
      <c r="B3719" s="189" t="s">
        <v>4170</v>
      </c>
      <c r="C3719" s="154">
        <v>43830</v>
      </c>
      <c r="D3719" s="155">
        <v>1.1758999999999999</v>
      </c>
      <c r="E3719" s="155">
        <v>1.5809</v>
      </c>
      <c r="F3719" s="156">
        <v>1.7011142298196901E-2</v>
      </c>
      <c r="G3719" s="154">
        <v>43829</v>
      </c>
      <c r="H3719" s="155">
        <v>1.1757</v>
      </c>
      <c r="I3719" s="156">
        <v>1.8889177714236101</v>
      </c>
      <c r="J3719" s="152" t="s">
        <v>4172</v>
      </c>
      <c r="K3719" s="156">
        <v>0.13625138380311499</v>
      </c>
      <c r="L3719" s="156">
        <v>0.34132605171088698</v>
      </c>
      <c r="M3719" s="185">
        <v>0.55584060201811902</v>
      </c>
      <c r="N3719" s="156">
        <v>0.909637003346766</v>
      </c>
      <c r="O3719" s="156">
        <v>1.8889177714236101</v>
      </c>
      <c r="P3719" s="152" t="s">
        <v>4172</v>
      </c>
      <c r="Q3719" s="156">
        <v>3.3304042179261901</v>
      </c>
      <c r="R3719" s="152" t="s">
        <v>7009</v>
      </c>
      <c r="S3719" s="156">
        <v>5.7464028776978298</v>
      </c>
      <c r="T3719" s="152" t="s">
        <v>7010</v>
      </c>
      <c r="U3719" s="156">
        <v>67.534118289999995</v>
      </c>
      <c r="V3719" s="152" t="s">
        <v>157</v>
      </c>
      <c r="W3719" s="152" t="s">
        <v>158</v>
      </c>
      <c r="X3719" s="155">
        <v>12.1857766393</v>
      </c>
      <c r="Y3719" s="152" t="s">
        <v>159</v>
      </c>
      <c r="Z3719" s="154">
        <v>39687</v>
      </c>
      <c r="AA3719" s="153" t="s">
        <v>4326</v>
      </c>
      <c r="AB3719" s="152" t="s">
        <v>2325</v>
      </c>
      <c r="AC3719" s="152" t="s">
        <v>233</v>
      </c>
      <c r="AD3719" s="152" t="s">
        <v>181</v>
      </c>
    </row>
    <row r="3720" spans="1:30">
      <c r="A3720" s="189" t="s">
        <v>21325</v>
      </c>
      <c r="B3720" s="189" t="s">
        <v>21326</v>
      </c>
      <c r="C3720" s="154">
        <v>43830</v>
      </c>
      <c r="D3720" s="155">
        <v>1.0203</v>
      </c>
      <c r="E3720" s="155">
        <v>1.2981</v>
      </c>
      <c r="F3720" s="156">
        <v>2.9411764705876701E-2</v>
      </c>
      <c r="G3720" s="154">
        <v>43829</v>
      </c>
      <c r="H3720" s="155">
        <v>1.02</v>
      </c>
      <c r="I3720" s="156">
        <v>1.8435793802831399</v>
      </c>
      <c r="J3720" s="152" t="s">
        <v>21327</v>
      </c>
      <c r="K3720" s="156">
        <v>0.196405774329762</v>
      </c>
      <c r="L3720" s="156">
        <v>0.36395829234703803</v>
      </c>
      <c r="M3720" s="185">
        <v>0.24564435712326699</v>
      </c>
      <c r="N3720" s="156">
        <v>1.2704881654392599</v>
      </c>
      <c r="O3720" s="156">
        <v>1.8435793802831399</v>
      </c>
      <c r="P3720" s="152" t="s">
        <v>21327</v>
      </c>
      <c r="Q3720" s="156">
        <v>-8.9573439264591705</v>
      </c>
      <c r="R3720" s="152" t="s">
        <v>21328</v>
      </c>
      <c r="S3720" s="156">
        <v>-5.4758401247879904</v>
      </c>
      <c r="T3720" s="152" t="s">
        <v>21329</v>
      </c>
      <c r="U3720" s="156">
        <v>29.920206589999999</v>
      </c>
      <c r="V3720" s="152" t="s">
        <v>157</v>
      </c>
      <c r="W3720" s="152" t="s">
        <v>95</v>
      </c>
      <c r="X3720" s="155">
        <v>4.12269148E-2</v>
      </c>
      <c r="Y3720" s="152" t="s">
        <v>159</v>
      </c>
      <c r="Z3720" s="154">
        <v>41267</v>
      </c>
      <c r="AA3720" s="153" t="s">
        <v>4326</v>
      </c>
      <c r="AB3720" s="152" t="s">
        <v>21330</v>
      </c>
      <c r="AC3720" s="152" t="s">
        <v>228</v>
      </c>
      <c r="AD3720" s="152" t="s">
        <v>185</v>
      </c>
    </row>
    <row r="3721" spans="1:30">
      <c r="A3721" s="189" t="s">
        <v>3066</v>
      </c>
      <c r="B3721" s="189" t="s">
        <v>3067</v>
      </c>
      <c r="C3721" s="154">
        <v>43830</v>
      </c>
      <c r="D3721" s="155">
        <v>1.0089999999999999</v>
      </c>
      <c r="E3721" s="155">
        <v>1.0189999999999999</v>
      </c>
      <c r="F3721" s="156">
        <v>2.9741251115276E-2</v>
      </c>
      <c r="G3721" s="154">
        <v>43829</v>
      </c>
      <c r="H3721" s="155">
        <v>1.0086999999999999</v>
      </c>
      <c r="I3721" s="156">
        <v>1.82239618305355</v>
      </c>
      <c r="J3721" s="152" t="s">
        <v>21331</v>
      </c>
      <c r="K3721" s="156">
        <v>0.148883374689809</v>
      </c>
      <c r="L3721" s="156">
        <v>0.49689753451674401</v>
      </c>
      <c r="M3721" s="185">
        <v>1.01492277954004</v>
      </c>
      <c r="N3721" s="156">
        <v>1.8427484509294301</v>
      </c>
      <c r="O3721" s="156">
        <v>1.82239618305355</v>
      </c>
      <c r="P3721" s="152" t="s">
        <v>21331</v>
      </c>
      <c r="Q3721" s="157">
        <v>0</v>
      </c>
      <c r="R3721" s="152"/>
      <c r="S3721" s="157">
        <v>0</v>
      </c>
      <c r="T3721" s="152"/>
      <c r="U3721" s="156">
        <v>1.90385409999998</v>
      </c>
      <c r="V3721" s="152" t="s">
        <v>163</v>
      </c>
      <c r="W3721" s="152" t="s">
        <v>95</v>
      </c>
      <c r="X3721" s="155">
        <v>7.1297541336999997</v>
      </c>
      <c r="Y3721" s="152" t="s">
        <v>159</v>
      </c>
      <c r="Z3721" s="154">
        <v>43453</v>
      </c>
      <c r="AA3721" s="153" t="s">
        <v>4326</v>
      </c>
      <c r="AB3721" s="152" t="s">
        <v>1433</v>
      </c>
      <c r="AC3721" s="152" t="s">
        <v>238</v>
      </c>
      <c r="AD3721" s="152" t="s">
        <v>483</v>
      </c>
    </row>
    <row r="3722" spans="1:30">
      <c r="A3722" s="189" t="s">
        <v>21332</v>
      </c>
      <c r="B3722" s="189" t="s">
        <v>21333</v>
      </c>
      <c r="C3722" s="154">
        <v>43830</v>
      </c>
      <c r="D3722" s="155">
        <v>0.89800000000000002</v>
      </c>
      <c r="E3722" s="155">
        <v>0.89800000000000002</v>
      </c>
      <c r="F3722" s="156">
        <v>0.11148272017837201</v>
      </c>
      <c r="G3722" s="154">
        <v>43829</v>
      </c>
      <c r="H3722" s="155">
        <v>0.89700000000000002</v>
      </c>
      <c r="I3722" s="156">
        <v>1.8140589569161001</v>
      </c>
      <c r="J3722" s="152" t="s">
        <v>21334</v>
      </c>
      <c r="K3722" s="156">
        <v>0.223214285714286</v>
      </c>
      <c r="L3722" s="156">
        <v>0.447427293064877</v>
      </c>
      <c r="M3722" s="185">
        <v>0.67264573991031495</v>
      </c>
      <c r="N3722" s="156">
        <v>1.8140589569161001</v>
      </c>
      <c r="O3722" s="156">
        <v>1.8140589569161001</v>
      </c>
      <c r="P3722" s="152" t="s">
        <v>21334</v>
      </c>
      <c r="Q3722" s="156">
        <v>-16.4651162790698</v>
      </c>
      <c r="R3722" s="152" t="s">
        <v>21335</v>
      </c>
      <c r="S3722" s="156">
        <v>-16.3873370577281</v>
      </c>
      <c r="T3722" s="152" t="s">
        <v>21336</v>
      </c>
      <c r="U3722" s="156">
        <v>-10.199999999999999</v>
      </c>
      <c r="V3722" s="152" t="s">
        <v>157</v>
      </c>
      <c r="W3722" s="152" t="s">
        <v>186</v>
      </c>
      <c r="X3722" s="155">
        <v>0.1466484344</v>
      </c>
      <c r="Y3722" s="152" t="s">
        <v>159</v>
      </c>
      <c r="Z3722" s="154">
        <v>42052</v>
      </c>
      <c r="AA3722" s="153" t="s">
        <v>4326</v>
      </c>
      <c r="AB3722" s="152" t="s">
        <v>243</v>
      </c>
      <c r="AC3722" s="152" t="s">
        <v>244</v>
      </c>
      <c r="AD3722" s="152" t="s">
        <v>162</v>
      </c>
    </row>
    <row r="3723" spans="1:30">
      <c r="A3723" s="189" t="s">
        <v>21337</v>
      </c>
      <c r="B3723" s="189" t="s">
        <v>21338</v>
      </c>
      <c r="C3723" s="154">
        <v>43830</v>
      </c>
      <c r="D3723" s="155">
        <v>1.0858000000000001</v>
      </c>
      <c r="E3723" s="155">
        <v>1.0858000000000001</v>
      </c>
      <c r="F3723" s="156">
        <v>7.3732718894021596E-2</v>
      </c>
      <c r="G3723" s="154">
        <v>43829</v>
      </c>
      <c r="H3723" s="155">
        <v>1.085</v>
      </c>
      <c r="I3723" s="156">
        <v>1.7714874871122099</v>
      </c>
      <c r="J3723" s="152" t="s">
        <v>21339</v>
      </c>
      <c r="K3723" s="156">
        <v>0.166051660516607</v>
      </c>
      <c r="L3723" s="156">
        <v>0.43474239200815401</v>
      </c>
      <c r="M3723" s="185">
        <v>0.14757424829367699</v>
      </c>
      <c r="N3723" s="156">
        <v>0.28632123395216602</v>
      </c>
      <c r="O3723" s="156">
        <v>1.7714874871122099</v>
      </c>
      <c r="P3723" s="152" t="s">
        <v>21339</v>
      </c>
      <c r="Q3723" s="156">
        <v>8.4282005192730196</v>
      </c>
      <c r="R3723" s="152" t="s">
        <v>21340</v>
      </c>
      <c r="S3723" s="157">
        <v>0</v>
      </c>
      <c r="T3723" s="152"/>
      <c r="U3723" s="156">
        <v>8.5800000000000107</v>
      </c>
      <c r="V3723" s="152" t="s">
        <v>163</v>
      </c>
      <c r="W3723" s="152" t="s">
        <v>95</v>
      </c>
      <c r="X3723" s="155">
        <v>6.6016310999999998E-3</v>
      </c>
      <c r="Y3723" s="152" t="s">
        <v>159</v>
      </c>
      <c r="Z3723" s="154">
        <v>42907</v>
      </c>
      <c r="AA3723" s="153" t="s">
        <v>4326</v>
      </c>
      <c r="AB3723" s="152" t="s">
        <v>2176</v>
      </c>
      <c r="AC3723" s="152" t="s">
        <v>240</v>
      </c>
      <c r="AD3723" s="152" t="s">
        <v>165</v>
      </c>
    </row>
    <row r="3724" spans="1:30">
      <c r="A3724" s="189" t="s">
        <v>3061</v>
      </c>
      <c r="B3724" s="189" t="s">
        <v>3062</v>
      </c>
      <c r="C3724" s="154">
        <v>43830</v>
      </c>
      <c r="D3724" s="155">
        <v>1.1951000000000001</v>
      </c>
      <c r="E3724" s="155">
        <v>1.7541</v>
      </c>
      <c r="F3724" s="156">
        <v>1.6737802326557E-2</v>
      </c>
      <c r="G3724" s="154">
        <v>43829</v>
      </c>
      <c r="H3724" s="155">
        <v>1.1949000000000001</v>
      </c>
      <c r="I3724" s="156">
        <v>1.73648199715169</v>
      </c>
      <c r="J3724" s="152" t="s">
        <v>21341</v>
      </c>
      <c r="K3724" s="156">
        <v>8.3745079976563996E-2</v>
      </c>
      <c r="L3724" s="156">
        <v>0.23483000114500099</v>
      </c>
      <c r="M3724" s="185">
        <v>0.57580495355925698</v>
      </c>
      <c r="N3724" s="156">
        <v>1.2108594846467799</v>
      </c>
      <c r="O3724" s="156">
        <v>1.73648199715169</v>
      </c>
      <c r="P3724" s="152" t="s">
        <v>21341</v>
      </c>
      <c r="Q3724" s="156">
        <v>8.3657292496924995</v>
      </c>
      <c r="R3724" s="152" t="s">
        <v>21342</v>
      </c>
      <c r="S3724" s="156">
        <v>10.264502978723399</v>
      </c>
      <c r="T3724" s="152" t="s">
        <v>21343</v>
      </c>
      <c r="U3724" s="156">
        <v>76.202675760000005</v>
      </c>
      <c r="V3724" s="152" t="s">
        <v>157</v>
      </c>
      <c r="W3724" s="152" t="s">
        <v>189</v>
      </c>
      <c r="X3724" s="155">
        <v>25.656370564700001</v>
      </c>
      <c r="Y3724" s="152" t="s">
        <v>159</v>
      </c>
      <c r="Z3724" s="154">
        <v>41495</v>
      </c>
      <c r="AA3724" s="153" t="s">
        <v>4326</v>
      </c>
      <c r="AB3724" s="152" t="s">
        <v>679</v>
      </c>
      <c r="AC3724" s="152" t="s">
        <v>161</v>
      </c>
      <c r="AD3724" s="152" t="s">
        <v>272</v>
      </c>
    </row>
    <row r="3725" spans="1:30">
      <c r="A3725" s="189" t="s">
        <v>3075</v>
      </c>
      <c r="B3725" s="189" t="s">
        <v>3076</v>
      </c>
      <c r="C3725" s="154">
        <v>43830</v>
      </c>
      <c r="D3725" s="155">
        <v>1.0173000000000001</v>
      </c>
      <c r="E3725" s="155">
        <v>1.0405</v>
      </c>
      <c r="F3725" s="156">
        <v>0</v>
      </c>
      <c r="G3725" s="154">
        <v>43826</v>
      </c>
      <c r="H3725" s="155">
        <v>1.0173000000000001</v>
      </c>
      <c r="I3725" s="156">
        <v>1.7156816342488601</v>
      </c>
      <c r="J3725" s="152" t="s">
        <v>21344</v>
      </c>
      <c r="K3725" s="156">
        <v>0.28588328075710601</v>
      </c>
      <c r="L3725" s="156">
        <v>0.72277227722772697</v>
      </c>
      <c r="M3725" s="185">
        <v>1.18362434010073</v>
      </c>
      <c r="N3725" s="156">
        <v>0.20820693183199299</v>
      </c>
      <c r="O3725" s="156">
        <v>1.7156816342488601</v>
      </c>
      <c r="P3725" s="152" t="s">
        <v>21344</v>
      </c>
      <c r="Q3725" s="157">
        <v>0</v>
      </c>
      <c r="R3725" s="152"/>
      <c r="S3725" s="157">
        <v>0</v>
      </c>
      <c r="T3725" s="152"/>
      <c r="U3725" s="156">
        <v>4.0653138799999997</v>
      </c>
      <c r="V3725" s="152" t="s">
        <v>174</v>
      </c>
      <c r="W3725" s="152" t="s">
        <v>95</v>
      </c>
      <c r="X3725" s="155">
        <v>7.9611308409000001</v>
      </c>
      <c r="Y3725" s="152" t="s">
        <v>159</v>
      </c>
      <c r="Z3725" s="154">
        <v>43292</v>
      </c>
      <c r="AA3725" s="153" t="s">
        <v>4326</v>
      </c>
      <c r="AB3725" s="152" t="s">
        <v>1450</v>
      </c>
      <c r="AC3725" s="152" t="s">
        <v>570</v>
      </c>
      <c r="AD3725" s="152" t="s">
        <v>483</v>
      </c>
    </row>
    <row r="3726" spans="1:30">
      <c r="A3726" s="189" t="s">
        <v>4242</v>
      </c>
      <c r="B3726" s="189" t="s">
        <v>4243</v>
      </c>
      <c r="C3726" s="154">
        <v>43830</v>
      </c>
      <c r="D3726" s="155">
        <v>1.0173000000000001</v>
      </c>
      <c r="E3726" s="155">
        <v>1.0173000000000001</v>
      </c>
      <c r="F3726" s="156">
        <v>0.79262855444367397</v>
      </c>
      <c r="G3726" s="154">
        <v>43829</v>
      </c>
      <c r="H3726" s="155">
        <v>1.0093000000000001</v>
      </c>
      <c r="I3726" s="156">
        <v>1.69949015295413</v>
      </c>
      <c r="J3726" s="152" t="s">
        <v>4177</v>
      </c>
      <c r="K3726" s="156">
        <v>2.3749622622522</v>
      </c>
      <c r="L3726" s="156">
        <v>5.7374493295915299</v>
      </c>
      <c r="M3726" s="185">
        <v>5.8694973462379103</v>
      </c>
      <c r="N3726" s="156">
        <v>7.50290605516222</v>
      </c>
      <c r="O3726" s="156">
        <v>1.69949015295413</v>
      </c>
      <c r="P3726" s="152" t="s">
        <v>4177</v>
      </c>
      <c r="Q3726" s="157">
        <v>0</v>
      </c>
      <c r="R3726" s="152"/>
      <c r="S3726" s="157">
        <v>0</v>
      </c>
      <c r="T3726" s="152"/>
      <c r="U3726" s="156">
        <v>1.73000000000001</v>
      </c>
      <c r="V3726" s="152" t="s">
        <v>157</v>
      </c>
      <c r="W3726" s="152" t="s">
        <v>95</v>
      </c>
      <c r="X3726" s="155">
        <v>1.0789567785</v>
      </c>
      <c r="Y3726" s="152" t="s">
        <v>159</v>
      </c>
      <c r="Z3726" s="154">
        <v>43459</v>
      </c>
      <c r="AA3726" s="153" t="s">
        <v>4326</v>
      </c>
      <c r="AB3726" s="152" t="s">
        <v>280</v>
      </c>
      <c r="AC3726" s="152" t="s">
        <v>200</v>
      </c>
      <c r="AD3726" s="152" t="s">
        <v>185</v>
      </c>
    </row>
    <row r="3727" spans="1:30">
      <c r="A3727" s="189" t="s">
        <v>3077</v>
      </c>
      <c r="B3727" s="189" t="s">
        <v>3078</v>
      </c>
      <c r="C3727" s="154">
        <v>43830</v>
      </c>
      <c r="D3727" s="155">
        <v>1.0179</v>
      </c>
      <c r="E3727" s="155">
        <v>1.1089</v>
      </c>
      <c r="F3727" s="156">
        <v>4.9074326093319701E-2</v>
      </c>
      <c r="G3727" s="154">
        <v>43826</v>
      </c>
      <c r="H3727" s="155">
        <v>1.0461</v>
      </c>
      <c r="I3727" s="156">
        <v>1.69198006800538</v>
      </c>
      <c r="J3727" s="152" t="s">
        <v>21345</v>
      </c>
      <c r="K3727" s="156">
        <v>0.51991610884193695</v>
      </c>
      <c r="L3727" s="156">
        <v>0.74245514729639295</v>
      </c>
      <c r="M3727" s="185">
        <v>0.164021328348287</v>
      </c>
      <c r="N3727" s="156">
        <v>-0.68192646992682204</v>
      </c>
      <c r="O3727" s="156">
        <v>1.69198006800538</v>
      </c>
      <c r="P3727" s="152" t="s">
        <v>21345</v>
      </c>
      <c r="Q3727" s="156">
        <v>8.2558410877881396</v>
      </c>
      <c r="R3727" s="152" t="s">
        <v>21346</v>
      </c>
      <c r="S3727" s="157">
        <v>0</v>
      </c>
      <c r="T3727" s="152"/>
      <c r="U3727" s="156">
        <v>11.245476679999999</v>
      </c>
      <c r="V3727" s="152" t="s">
        <v>174</v>
      </c>
      <c r="W3727" s="152" t="s">
        <v>95</v>
      </c>
      <c r="X3727" s="155">
        <v>27.9577864217</v>
      </c>
      <c r="Y3727" s="152" t="s">
        <v>159</v>
      </c>
      <c r="Z3727" s="154">
        <v>42807</v>
      </c>
      <c r="AA3727" s="153" t="s">
        <v>4326</v>
      </c>
      <c r="AB3727" s="152" t="s">
        <v>1596</v>
      </c>
      <c r="AC3727" s="152" t="s">
        <v>570</v>
      </c>
      <c r="AD3727" s="152" t="s">
        <v>241</v>
      </c>
    </row>
    <row r="3728" spans="1:30">
      <c r="A3728" s="189" t="s">
        <v>21347</v>
      </c>
      <c r="B3728" s="189" t="s">
        <v>21348</v>
      </c>
      <c r="C3728" s="154">
        <v>43830</v>
      </c>
      <c r="D3728" s="155">
        <v>1.0192000000000001</v>
      </c>
      <c r="E3728" s="155">
        <v>1.0192000000000001</v>
      </c>
      <c r="F3728" s="156">
        <v>0.12771392081737701</v>
      </c>
      <c r="G3728" s="154">
        <v>43829</v>
      </c>
      <c r="H3728" s="155">
        <v>1.0179</v>
      </c>
      <c r="I3728" s="156">
        <v>1.6861219195849699</v>
      </c>
      <c r="J3728" s="152" t="s">
        <v>21349</v>
      </c>
      <c r="K3728" s="156">
        <v>0.186768898063503</v>
      </c>
      <c r="L3728" s="156">
        <v>0.42368706276482299</v>
      </c>
      <c r="M3728" s="185">
        <v>0.50290898333498701</v>
      </c>
      <c r="N3728" s="156">
        <v>0.57233076771265301</v>
      </c>
      <c r="O3728" s="156">
        <v>1.6861219195849699</v>
      </c>
      <c r="P3728" s="152" t="s">
        <v>21349</v>
      </c>
      <c r="Q3728" s="157">
        <v>0</v>
      </c>
      <c r="R3728" s="152"/>
      <c r="S3728" s="157">
        <v>0</v>
      </c>
      <c r="T3728" s="152"/>
      <c r="U3728" s="156">
        <v>1.9200000000000099</v>
      </c>
      <c r="V3728" s="152" t="s">
        <v>157</v>
      </c>
      <c r="W3728" s="152" t="s">
        <v>95</v>
      </c>
      <c r="X3728" s="155">
        <v>6.6811000000000003E-6</v>
      </c>
      <c r="Y3728" s="152" t="s">
        <v>159</v>
      </c>
      <c r="Z3728" s="154">
        <v>43363</v>
      </c>
      <c r="AA3728" s="153" t="s">
        <v>4326</v>
      </c>
      <c r="AB3728" s="152" t="s">
        <v>12660</v>
      </c>
      <c r="AC3728" s="152" t="s">
        <v>385</v>
      </c>
      <c r="AD3728" s="152" t="s">
        <v>409</v>
      </c>
    </row>
    <row r="3729" spans="1:30">
      <c r="A3729" s="189" t="s">
        <v>21350</v>
      </c>
      <c r="B3729" s="189" t="s">
        <v>21351</v>
      </c>
      <c r="C3729" s="154">
        <v>43830</v>
      </c>
      <c r="D3729" s="155">
        <v>1.0176000000000001</v>
      </c>
      <c r="E3729" s="155">
        <v>1.0176000000000001</v>
      </c>
      <c r="F3729" s="156">
        <v>7.8678206136913204E-2</v>
      </c>
      <c r="G3729" s="154">
        <v>43829</v>
      </c>
      <c r="H3729" s="155">
        <v>1.0167999999999999</v>
      </c>
      <c r="I3729" s="156">
        <v>1.6481869943062599</v>
      </c>
      <c r="J3729" s="152" t="s">
        <v>21352</v>
      </c>
      <c r="K3729" s="156">
        <v>0.177200236266984</v>
      </c>
      <c r="L3729" s="156">
        <v>0.14762326542663701</v>
      </c>
      <c r="M3729" s="185">
        <v>-0.22551230512795101</v>
      </c>
      <c r="N3729" s="156">
        <v>0.59311981020166105</v>
      </c>
      <c r="O3729" s="156">
        <v>1.6481869943062599</v>
      </c>
      <c r="P3729" s="152" t="s">
        <v>21352</v>
      </c>
      <c r="Q3729" s="157">
        <v>0</v>
      </c>
      <c r="R3729" s="152"/>
      <c r="S3729" s="157">
        <v>0</v>
      </c>
      <c r="T3729" s="152"/>
      <c r="U3729" s="156">
        <v>1.76000000000001</v>
      </c>
      <c r="V3729" s="152" t="s">
        <v>157</v>
      </c>
      <c r="W3729" s="152" t="s">
        <v>95</v>
      </c>
      <c r="X3729" s="155">
        <v>2.86432135E-2</v>
      </c>
      <c r="Y3729" s="152" t="s">
        <v>159</v>
      </c>
      <c r="Z3729" s="154">
        <v>43453</v>
      </c>
      <c r="AA3729" s="153" t="s">
        <v>4326</v>
      </c>
      <c r="AB3729" s="152" t="s">
        <v>1075</v>
      </c>
      <c r="AC3729" s="152" t="s">
        <v>283</v>
      </c>
      <c r="AD3729" s="152" t="s">
        <v>185</v>
      </c>
    </row>
    <row r="3730" spans="1:30">
      <c r="A3730" s="189" t="s">
        <v>3068</v>
      </c>
      <c r="B3730" s="189" t="s">
        <v>3069</v>
      </c>
      <c r="C3730" s="154">
        <v>43830</v>
      </c>
      <c r="D3730" s="155">
        <v>1.0284</v>
      </c>
      <c r="E3730" s="155">
        <v>1.0774999999999999</v>
      </c>
      <c r="F3730" s="156">
        <v>4.8642864091833701E-2</v>
      </c>
      <c r="G3730" s="154">
        <v>43829</v>
      </c>
      <c r="H3730" s="155">
        <v>1.0279</v>
      </c>
      <c r="I3730" s="156">
        <v>1.6406278447437099</v>
      </c>
      <c r="J3730" s="152" t="s">
        <v>21353</v>
      </c>
      <c r="K3730" s="156">
        <v>0.26323486399531099</v>
      </c>
      <c r="L3730" s="156">
        <v>0.47874938935025402</v>
      </c>
      <c r="M3730" s="185">
        <v>0.83340254271172198</v>
      </c>
      <c r="N3730" s="156">
        <v>1.52022433693159</v>
      </c>
      <c r="O3730" s="156">
        <v>1.6406278447437099</v>
      </c>
      <c r="P3730" s="152" t="s">
        <v>21353</v>
      </c>
      <c r="Q3730" s="156">
        <v>7.4644711882160104</v>
      </c>
      <c r="R3730" s="152" t="s">
        <v>21354</v>
      </c>
      <c r="S3730" s="157">
        <v>0</v>
      </c>
      <c r="T3730" s="152"/>
      <c r="U3730" s="156">
        <v>7.8623970800000098</v>
      </c>
      <c r="V3730" s="152" t="s">
        <v>163</v>
      </c>
      <c r="W3730" s="152" t="s">
        <v>95</v>
      </c>
      <c r="X3730" s="155">
        <v>2.1025059493999998</v>
      </c>
      <c r="Y3730" s="152" t="s">
        <v>159</v>
      </c>
      <c r="Z3730" s="154">
        <v>43026</v>
      </c>
      <c r="AA3730" s="153" t="s">
        <v>4326</v>
      </c>
      <c r="AB3730" s="152" t="s">
        <v>3070</v>
      </c>
      <c r="AC3730" s="152" t="s">
        <v>179</v>
      </c>
      <c r="AD3730" s="152" t="s">
        <v>162</v>
      </c>
    </row>
    <row r="3731" spans="1:30">
      <c r="A3731" s="189" t="s">
        <v>3063</v>
      </c>
      <c r="B3731" s="189" t="s">
        <v>3064</v>
      </c>
      <c r="C3731" s="154">
        <v>43830</v>
      </c>
      <c r="D3731" s="155">
        <v>0.80100000000000005</v>
      </c>
      <c r="E3731" s="155">
        <v>1.3979999999999999</v>
      </c>
      <c r="F3731" s="156">
        <v>0</v>
      </c>
      <c r="G3731" s="154">
        <v>43829</v>
      </c>
      <c r="H3731" s="155">
        <v>0.80100000000000005</v>
      </c>
      <c r="I3731" s="156">
        <v>1.6179107135886699</v>
      </c>
      <c r="J3731" s="152" t="s">
        <v>21355</v>
      </c>
      <c r="K3731" s="156">
        <v>0</v>
      </c>
      <c r="L3731" s="156">
        <v>0.24252320194236399</v>
      </c>
      <c r="M3731" s="185">
        <v>0.47838178837457002</v>
      </c>
      <c r="N3731" s="156">
        <v>1.04734214261311</v>
      </c>
      <c r="O3731" s="156">
        <v>1.6179107135886699</v>
      </c>
      <c r="P3731" s="152" t="s">
        <v>21355</v>
      </c>
      <c r="Q3731" s="156">
        <v>6.1019274809160304</v>
      </c>
      <c r="R3731" s="152" t="s">
        <v>21356</v>
      </c>
      <c r="S3731" s="156">
        <v>8.6948387096774304</v>
      </c>
      <c r="T3731" s="152" t="s">
        <v>21357</v>
      </c>
      <c r="U3731" s="156">
        <v>11.0837362637363</v>
      </c>
      <c r="V3731" s="152" t="s">
        <v>163</v>
      </c>
      <c r="W3731" s="152" t="s">
        <v>166</v>
      </c>
      <c r="X3731" s="155">
        <v>9.3547844137999991</v>
      </c>
      <c r="Y3731" s="152" t="s">
        <v>159</v>
      </c>
      <c r="Z3731" s="154">
        <v>42377</v>
      </c>
      <c r="AA3731" s="153" t="s">
        <v>4326</v>
      </c>
      <c r="AB3731" s="152" t="s">
        <v>3065</v>
      </c>
      <c r="AC3731" s="152" t="s">
        <v>286</v>
      </c>
      <c r="AD3731" s="152" t="s">
        <v>165</v>
      </c>
    </row>
    <row r="3732" spans="1:30">
      <c r="A3732" s="189" t="s">
        <v>9212</v>
      </c>
      <c r="B3732" s="189" t="s">
        <v>9213</v>
      </c>
      <c r="C3732" s="154">
        <v>43830</v>
      </c>
      <c r="D3732" s="155">
        <v>1.0737000000000001</v>
      </c>
      <c r="E3732" s="155">
        <v>1.1097999999999999</v>
      </c>
      <c r="F3732" s="156">
        <v>0.20531964535700201</v>
      </c>
      <c r="G3732" s="154">
        <v>43829</v>
      </c>
      <c r="H3732" s="155">
        <v>1.0714999999999999</v>
      </c>
      <c r="I3732" s="156">
        <v>1.6103313449222501</v>
      </c>
      <c r="J3732" s="152" t="s">
        <v>12663</v>
      </c>
      <c r="K3732" s="156">
        <v>0.72232645403378004</v>
      </c>
      <c r="L3732" s="156">
        <v>2.0530367835757102</v>
      </c>
      <c r="M3732" s="185">
        <v>2.7169372738487798</v>
      </c>
      <c r="N3732" s="156">
        <v>3.9499177836016601</v>
      </c>
      <c r="O3732" s="156">
        <v>1.6103313449222501</v>
      </c>
      <c r="P3732" s="152" t="s">
        <v>12663</v>
      </c>
      <c r="Q3732" s="156">
        <v>2.1805981783052899</v>
      </c>
      <c r="R3732" s="152" t="s">
        <v>12664</v>
      </c>
      <c r="S3732" s="156">
        <v>11.0378845830834</v>
      </c>
      <c r="T3732" s="152" t="s">
        <v>12665</v>
      </c>
      <c r="U3732" s="156">
        <v>11.06009216</v>
      </c>
      <c r="V3732" s="152" t="s">
        <v>163</v>
      </c>
      <c r="W3732" s="152" t="s">
        <v>189</v>
      </c>
      <c r="X3732" s="155">
        <v>2.9692302508999999</v>
      </c>
      <c r="Y3732" s="152" t="s">
        <v>159</v>
      </c>
      <c r="Z3732" s="154">
        <v>42733</v>
      </c>
      <c r="AA3732" s="153" t="s">
        <v>4326</v>
      </c>
      <c r="AB3732" s="152" t="s">
        <v>12666</v>
      </c>
      <c r="AC3732" s="152" t="s">
        <v>369</v>
      </c>
      <c r="AD3732" s="152" t="s">
        <v>173</v>
      </c>
    </row>
    <row r="3733" spans="1:30">
      <c r="A3733" s="189" t="s">
        <v>21358</v>
      </c>
      <c r="B3733" s="189" t="s">
        <v>21359</v>
      </c>
      <c r="C3733" s="154">
        <v>43830</v>
      </c>
      <c r="D3733" s="155">
        <v>1.0652999999999999</v>
      </c>
      <c r="E3733" s="155">
        <v>1.0946</v>
      </c>
      <c r="F3733" s="156">
        <v>0.216368767638765</v>
      </c>
      <c r="G3733" s="154">
        <v>43829</v>
      </c>
      <c r="H3733" s="155">
        <v>1.0629999999999999</v>
      </c>
      <c r="I3733" s="156">
        <v>1.5493150486787099</v>
      </c>
      <c r="J3733" s="152" t="s">
        <v>21360</v>
      </c>
      <c r="K3733" s="156">
        <v>0.72806354009075402</v>
      </c>
      <c r="L3733" s="156">
        <v>2.0109164033323599</v>
      </c>
      <c r="M3733" s="185">
        <v>2.5905348596716702</v>
      </c>
      <c r="N3733" s="156">
        <v>3.7719691870380898</v>
      </c>
      <c r="O3733" s="156">
        <v>1.5493150486787099</v>
      </c>
      <c r="P3733" s="152" t="s">
        <v>21360</v>
      </c>
      <c r="Q3733" s="156">
        <v>1.1740750854503399</v>
      </c>
      <c r="R3733" s="152" t="s">
        <v>21361</v>
      </c>
      <c r="S3733" s="156">
        <v>9.4990364727054502</v>
      </c>
      <c r="T3733" s="152" t="s">
        <v>21362</v>
      </c>
      <c r="U3733" s="156">
        <v>9.5209362799999901</v>
      </c>
      <c r="V3733" s="152" t="s">
        <v>163</v>
      </c>
      <c r="W3733" s="152" t="s">
        <v>189</v>
      </c>
      <c r="X3733" s="155">
        <v>0.1300718639</v>
      </c>
      <c r="Y3733" s="152" t="s">
        <v>159</v>
      </c>
      <c r="Z3733" s="154">
        <v>42733</v>
      </c>
      <c r="AA3733" s="153" t="s">
        <v>4326</v>
      </c>
      <c r="AB3733" s="152" t="s">
        <v>12666</v>
      </c>
      <c r="AC3733" s="152" t="s">
        <v>369</v>
      </c>
      <c r="AD3733" s="152" t="s">
        <v>173</v>
      </c>
    </row>
    <row r="3734" spans="1:30">
      <c r="A3734" s="189" t="s">
        <v>3079</v>
      </c>
      <c r="B3734" s="189" t="s">
        <v>3080</v>
      </c>
      <c r="C3734" s="154">
        <v>43830</v>
      </c>
      <c r="D3734" s="155">
        <v>1.0255000000000001</v>
      </c>
      <c r="E3734" s="155">
        <v>1.1731</v>
      </c>
      <c r="F3734" s="156">
        <v>3.90205833577386E-2</v>
      </c>
      <c r="G3734" s="154">
        <v>43829</v>
      </c>
      <c r="H3734" s="155">
        <v>1.0250999999999999</v>
      </c>
      <c r="I3734" s="156">
        <v>1.5246015246015301</v>
      </c>
      <c r="J3734" s="152" t="s">
        <v>21363</v>
      </c>
      <c r="K3734" s="156">
        <v>0.15626526027932899</v>
      </c>
      <c r="L3734" s="156">
        <v>0.66751742416807103</v>
      </c>
      <c r="M3734" s="185">
        <v>1.1241494921605399</v>
      </c>
      <c r="N3734" s="156">
        <v>0.70706078758716395</v>
      </c>
      <c r="O3734" s="156">
        <v>1.5246015246015301</v>
      </c>
      <c r="P3734" s="152" t="s">
        <v>21363</v>
      </c>
      <c r="Q3734" s="157">
        <v>0</v>
      </c>
      <c r="R3734" s="152"/>
      <c r="S3734" s="157">
        <v>0</v>
      </c>
      <c r="T3734" s="152"/>
      <c r="U3734" s="156">
        <v>1.51455157394576</v>
      </c>
      <c r="V3734" s="152" t="s">
        <v>157</v>
      </c>
      <c r="W3734" s="152" t="s">
        <v>95</v>
      </c>
      <c r="X3734" s="155">
        <v>13.4692066891</v>
      </c>
      <c r="Y3734" s="152" t="s">
        <v>159</v>
      </c>
      <c r="Z3734" s="154">
        <v>43417</v>
      </c>
      <c r="AA3734" s="153" t="s">
        <v>4326</v>
      </c>
      <c r="AB3734" s="152" t="s">
        <v>2737</v>
      </c>
      <c r="AC3734" s="152" t="s">
        <v>570</v>
      </c>
      <c r="AD3734" s="152" t="s">
        <v>241</v>
      </c>
    </row>
    <row r="3735" spans="1:30">
      <c r="A3735" s="189" t="s">
        <v>4234</v>
      </c>
      <c r="B3735" s="189" t="s">
        <v>4235</v>
      </c>
      <c r="C3735" s="154">
        <v>43830</v>
      </c>
      <c r="D3735" s="155">
        <v>1.498</v>
      </c>
      <c r="E3735" s="155">
        <v>1.6439999999999999</v>
      </c>
      <c r="F3735" s="156">
        <v>0.200668896321057</v>
      </c>
      <c r="G3735" s="154">
        <v>43829</v>
      </c>
      <c r="H3735" s="155">
        <v>1.4950000000000001</v>
      </c>
      <c r="I3735" s="156">
        <v>1.49055372713199</v>
      </c>
      <c r="J3735" s="152" t="s">
        <v>4178</v>
      </c>
      <c r="K3735" s="156">
        <v>0.87542087542086899</v>
      </c>
      <c r="L3735" s="156">
        <v>2.25255972696245</v>
      </c>
      <c r="M3735" s="185">
        <v>2.1131951610407702</v>
      </c>
      <c r="N3735" s="156">
        <v>3.1680835408035799</v>
      </c>
      <c r="O3735" s="156">
        <v>1.49055372713199</v>
      </c>
      <c r="P3735" s="152" t="s">
        <v>4178</v>
      </c>
      <c r="Q3735" s="156">
        <v>-1.2734378151260399</v>
      </c>
      <c r="R3735" s="152" t="s">
        <v>7011</v>
      </c>
      <c r="S3735" s="156">
        <v>0.414195726495734</v>
      </c>
      <c r="T3735" s="152" t="s">
        <v>7012</v>
      </c>
      <c r="U3735" s="156">
        <v>64.478452599999997</v>
      </c>
      <c r="V3735" s="152" t="s">
        <v>157</v>
      </c>
      <c r="W3735" s="152" t="s">
        <v>158</v>
      </c>
      <c r="X3735" s="155">
        <v>8.2834499027999993</v>
      </c>
      <c r="Y3735" s="152" t="s">
        <v>159</v>
      </c>
      <c r="Z3735" s="154">
        <v>41578</v>
      </c>
      <c r="AA3735" s="153" t="s">
        <v>4326</v>
      </c>
      <c r="AB3735" s="152" t="s">
        <v>3671</v>
      </c>
      <c r="AC3735" s="152" t="s">
        <v>219</v>
      </c>
      <c r="AD3735" s="152" t="s">
        <v>183</v>
      </c>
    </row>
    <row r="3736" spans="1:30">
      <c r="A3736" s="189" t="s">
        <v>21364</v>
      </c>
      <c r="B3736" s="189" t="s">
        <v>21365</v>
      </c>
      <c r="C3736" s="154">
        <v>43830</v>
      </c>
      <c r="D3736" s="155">
        <v>1.0148999999999999</v>
      </c>
      <c r="E3736" s="155">
        <v>1.0241</v>
      </c>
      <c r="F3736" s="156">
        <v>1.9710259189915199E-2</v>
      </c>
      <c r="G3736" s="154">
        <v>43829</v>
      </c>
      <c r="H3736" s="155">
        <v>1.0146999999999999</v>
      </c>
      <c r="I3736" s="156">
        <v>1.43928035982011</v>
      </c>
      <c r="J3736" s="152" t="s">
        <v>21366</v>
      </c>
      <c r="K3736" s="156">
        <v>0.12825572217836401</v>
      </c>
      <c r="L3736" s="156">
        <v>0.23703703703703199</v>
      </c>
      <c r="M3736" s="185">
        <v>0.316299298210933</v>
      </c>
      <c r="N3736" s="156">
        <v>0.81454256481573295</v>
      </c>
      <c r="O3736" s="156">
        <v>1.43928035982011</v>
      </c>
      <c r="P3736" s="152" t="s">
        <v>21366</v>
      </c>
      <c r="Q3736" s="156">
        <v>2.3722174212893501</v>
      </c>
      <c r="R3736" s="152" t="s">
        <v>21367</v>
      </c>
      <c r="S3736" s="157">
        <v>0</v>
      </c>
      <c r="T3736" s="152"/>
      <c r="U3736" s="156">
        <v>2.4234035299999901</v>
      </c>
      <c r="V3736" s="152" t="s">
        <v>157</v>
      </c>
      <c r="W3736" s="152" t="s">
        <v>95</v>
      </c>
      <c r="X3736" s="155">
        <v>0.10148888440000001</v>
      </c>
      <c r="Y3736" s="152" t="s">
        <v>159</v>
      </c>
      <c r="Z3736" s="154">
        <v>43097</v>
      </c>
      <c r="AA3736" s="153" t="s">
        <v>4326</v>
      </c>
      <c r="AB3736" s="152" t="s">
        <v>21368</v>
      </c>
      <c r="AC3736" s="152" t="s">
        <v>15287</v>
      </c>
      <c r="AD3736" s="152" t="s">
        <v>181</v>
      </c>
    </row>
    <row r="3737" spans="1:30">
      <c r="A3737" s="189" t="s">
        <v>21369</v>
      </c>
      <c r="B3737" s="189" t="s">
        <v>21370</v>
      </c>
      <c r="C3737" s="154">
        <v>43830</v>
      </c>
      <c r="D3737" s="155">
        <v>1.0146999999999999</v>
      </c>
      <c r="E3737" s="155">
        <v>1.0239</v>
      </c>
      <c r="F3737" s="156">
        <v>1.97141448989719E-2</v>
      </c>
      <c r="G3737" s="154">
        <v>43829</v>
      </c>
      <c r="H3737" s="155">
        <v>1.0145</v>
      </c>
      <c r="I3737" s="156">
        <v>1.42942822870852</v>
      </c>
      <c r="J3737" s="152" t="s">
        <v>21371</v>
      </c>
      <c r="K3737" s="156">
        <v>0.12828103414248099</v>
      </c>
      <c r="L3737" s="156">
        <v>0.237083868418448</v>
      </c>
      <c r="M3737" s="185">
        <v>0.306445235270845</v>
      </c>
      <c r="N3737" s="156">
        <v>0.81470442126179698</v>
      </c>
      <c r="O3737" s="156">
        <v>1.42942822870852</v>
      </c>
      <c r="P3737" s="152" t="s">
        <v>21371</v>
      </c>
      <c r="Q3737" s="156">
        <v>2.3520435682158798</v>
      </c>
      <c r="R3737" s="152" t="s">
        <v>21372</v>
      </c>
      <c r="S3737" s="157">
        <v>0</v>
      </c>
      <c r="T3737" s="152"/>
      <c r="U3737" s="156">
        <v>2.40321958999998</v>
      </c>
      <c r="V3737" s="152" t="s">
        <v>157</v>
      </c>
      <c r="W3737" s="152" t="s">
        <v>95</v>
      </c>
      <c r="X3737" s="155">
        <v>0.1014728493</v>
      </c>
      <c r="Y3737" s="152" t="s">
        <v>159</v>
      </c>
      <c r="Z3737" s="154">
        <v>43097</v>
      </c>
      <c r="AA3737" s="153" t="s">
        <v>4326</v>
      </c>
      <c r="AB3737" s="152" t="s">
        <v>21368</v>
      </c>
      <c r="AC3737" s="152" t="s">
        <v>15287</v>
      </c>
      <c r="AD3737" s="152" t="s">
        <v>181</v>
      </c>
    </row>
    <row r="3738" spans="1:30">
      <c r="A3738" s="189" t="s">
        <v>21373</v>
      </c>
      <c r="B3738" s="189" t="s">
        <v>21374</v>
      </c>
      <c r="C3738" s="154">
        <v>43830</v>
      </c>
      <c r="D3738" s="155">
        <v>0.99109999999999998</v>
      </c>
      <c r="E3738" s="155">
        <v>1.1066</v>
      </c>
      <c r="F3738" s="156">
        <v>0.11111111111111099</v>
      </c>
      <c r="G3738" s="154">
        <v>43829</v>
      </c>
      <c r="H3738" s="155">
        <v>0.99</v>
      </c>
      <c r="I3738" s="156">
        <v>1.4250755472924299</v>
      </c>
      <c r="J3738" s="152" t="s">
        <v>21375</v>
      </c>
      <c r="K3738" s="156">
        <v>0.25288286465709497</v>
      </c>
      <c r="L3738" s="156">
        <v>0.405227433897277</v>
      </c>
      <c r="M3738" s="185">
        <v>0.62996447064038197</v>
      </c>
      <c r="N3738" s="156">
        <v>0.91636811011770902</v>
      </c>
      <c r="O3738" s="156">
        <v>1.4250755472924299</v>
      </c>
      <c r="P3738" s="152" t="s">
        <v>21375</v>
      </c>
      <c r="Q3738" s="156">
        <v>13.531427355943899</v>
      </c>
      <c r="R3738" s="152" t="s">
        <v>21376</v>
      </c>
      <c r="S3738" s="156">
        <v>12.989842757850299</v>
      </c>
      <c r="T3738" s="152" t="s">
        <v>21377</v>
      </c>
      <c r="U3738" s="156">
        <v>25.302592579999999</v>
      </c>
      <c r="V3738" s="152" t="s">
        <v>309</v>
      </c>
      <c r="W3738" s="152" t="s">
        <v>197</v>
      </c>
      <c r="X3738" s="155">
        <v>0.41482489090000002</v>
      </c>
      <c r="Y3738" s="152" t="s">
        <v>159</v>
      </c>
      <c r="Z3738" s="154">
        <v>41880</v>
      </c>
      <c r="AA3738" s="153" t="s">
        <v>4326</v>
      </c>
      <c r="AB3738" s="152" t="s">
        <v>3065</v>
      </c>
      <c r="AC3738" s="152" t="s">
        <v>286</v>
      </c>
      <c r="AD3738" s="152" t="s">
        <v>173</v>
      </c>
    </row>
    <row r="3739" spans="1:30">
      <c r="A3739" s="189" t="s">
        <v>4179</v>
      </c>
      <c r="B3739" s="189" t="s">
        <v>4180</v>
      </c>
      <c r="C3739" s="154">
        <v>43830</v>
      </c>
      <c r="D3739" s="155">
        <v>1.0074000000000001</v>
      </c>
      <c r="E3739" s="155">
        <v>1.0074000000000001</v>
      </c>
      <c r="F3739" s="156">
        <v>5.9594755661517299E-2</v>
      </c>
      <c r="G3739" s="154">
        <v>43829</v>
      </c>
      <c r="H3739" s="155">
        <v>1.0067999999999999</v>
      </c>
      <c r="I3739" s="156">
        <v>1.4195107218363101</v>
      </c>
      <c r="J3739" s="152" t="s">
        <v>4181</v>
      </c>
      <c r="K3739" s="156">
        <v>0.28870084619214798</v>
      </c>
      <c r="L3739" s="156">
        <v>0.67959224465322199</v>
      </c>
      <c r="M3739" s="185">
        <v>5.7415765718484399</v>
      </c>
      <c r="N3739" s="156">
        <v>10.291219619005901</v>
      </c>
      <c r="O3739" s="156">
        <v>1.4195107218363101</v>
      </c>
      <c r="P3739" s="152" t="s">
        <v>4181</v>
      </c>
      <c r="Q3739" s="156">
        <v>1.1953792064289299</v>
      </c>
      <c r="R3739" s="152" t="s">
        <v>7013</v>
      </c>
      <c r="S3739" s="157">
        <v>0</v>
      </c>
      <c r="T3739" s="152"/>
      <c r="U3739" s="156">
        <v>0.74000000000000699</v>
      </c>
      <c r="V3739" s="152" t="s">
        <v>157</v>
      </c>
      <c r="W3739" s="152" t="s">
        <v>95</v>
      </c>
      <c r="X3739" s="155">
        <v>0.52499938909999999</v>
      </c>
      <c r="Y3739" s="152" t="s">
        <v>159</v>
      </c>
      <c r="Z3739" s="154">
        <v>42915</v>
      </c>
      <c r="AA3739" s="153" t="s">
        <v>4326</v>
      </c>
      <c r="AB3739" s="152" t="s">
        <v>6453</v>
      </c>
      <c r="AC3739" s="152" t="s">
        <v>568</v>
      </c>
      <c r="AD3739" s="152" t="s">
        <v>162</v>
      </c>
    </row>
    <row r="3740" spans="1:30">
      <c r="A3740" s="189" t="s">
        <v>21378</v>
      </c>
      <c r="B3740" s="189" t="s">
        <v>21379</v>
      </c>
      <c r="C3740" s="154">
        <v>43830</v>
      </c>
      <c r="D3740" s="155">
        <v>1.0244</v>
      </c>
      <c r="E3740" s="155">
        <v>1.2343</v>
      </c>
      <c r="F3740" s="156">
        <v>3.9062499999995698E-2</v>
      </c>
      <c r="G3740" s="154">
        <v>43829</v>
      </c>
      <c r="H3740" s="155">
        <v>1.024</v>
      </c>
      <c r="I3740" s="156">
        <v>1.4157014157014101</v>
      </c>
      <c r="J3740" s="152" t="s">
        <v>21380</v>
      </c>
      <c r="K3740" s="156">
        <v>0.15643332029722801</v>
      </c>
      <c r="L3740" s="156">
        <v>0.64845745726075199</v>
      </c>
      <c r="M3740" s="185">
        <v>1.0754810064134099</v>
      </c>
      <c r="N3740" s="156">
        <v>0.63856960408684105</v>
      </c>
      <c r="O3740" s="156">
        <v>1.4157014157014101</v>
      </c>
      <c r="P3740" s="152" t="s">
        <v>21380</v>
      </c>
      <c r="Q3740" s="157">
        <v>0</v>
      </c>
      <c r="R3740" s="152"/>
      <c r="S3740" s="157">
        <v>0</v>
      </c>
      <c r="T3740" s="152"/>
      <c r="U3740" s="156">
        <v>1.4056622450999801</v>
      </c>
      <c r="V3740" s="152" t="s">
        <v>157</v>
      </c>
      <c r="W3740" s="152" t="s">
        <v>95</v>
      </c>
      <c r="X3740" s="155">
        <v>2.5651179999999999E-2</v>
      </c>
      <c r="Y3740" s="152" t="s">
        <v>159</v>
      </c>
      <c r="Z3740" s="154">
        <v>43417</v>
      </c>
      <c r="AA3740" s="153" t="s">
        <v>4326</v>
      </c>
      <c r="AB3740" s="152" t="s">
        <v>2737</v>
      </c>
      <c r="AC3740" s="152" t="s">
        <v>570</v>
      </c>
      <c r="AD3740" s="152" t="s">
        <v>241</v>
      </c>
    </row>
    <row r="3741" spans="1:30">
      <c r="A3741" s="189" t="s">
        <v>21381</v>
      </c>
      <c r="B3741" s="189" t="s">
        <v>21382</v>
      </c>
      <c r="C3741" s="154">
        <v>43830</v>
      </c>
      <c r="D3741" s="155">
        <v>1.1639999999999999</v>
      </c>
      <c r="E3741" s="155">
        <v>1.1639999999999999</v>
      </c>
      <c r="F3741" s="156">
        <v>8.5984522785889098E-2</v>
      </c>
      <c r="G3741" s="154">
        <v>43829</v>
      </c>
      <c r="H3741" s="155">
        <v>1.163</v>
      </c>
      <c r="I3741" s="156">
        <v>1.39372822299652</v>
      </c>
      <c r="J3741" s="152" t="s">
        <v>21383</v>
      </c>
      <c r="K3741" s="156">
        <v>0.60501296456351705</v>
      </c>
      <c r="L3741" s="156">
        <v>1.7482517482517499</v>
      </c>
      <c r="M3741" s="185">
        <v>2.9177718832891202</v>
      </c>
      <c r="N3741" s="156">
        <v>3.9285714285714102</v>
      </c>
      <c r="O3741" s="156">
        <v>1.39372822299652</v>
      </c>
      <c r="P3741" s="152" t="s">
        <v>21383</v>
      </c>
      <c r="Q3741" s="156">
        <v>4.8648648648648498</v>
      </c>
      <c r="R3741" s="152" t="s">
        <v>21384</v>
      </c>
      <c r="S3741" s="157">
        <v>0</v>
      </c>
      <c r="T3741" s="152"/>
      <c r="U3741" s="156">
        <v>16.399999999999999</v>
      </c>
      <c r="V3741" s="152" t="s">
        <v>157</v>
      </c>
      <c r="W3741" s="152" t="s">
        <v>95</v>
      </c>
      <c r="X3741" s="155">
        <v>5.9449565000000001E-3</v>
      </c>
      <c r="Y3741" s="152" t="s">
        <v>159</v>
      </c>
      <c r="Z3741" s="154">
        <v>42804</v>
      </c>
      <c r="AA3741" s="153" t="s">
        <v>4326</v>
      </c>
      <c r="AB3741" s="152" t="s">
        <v>12527</v>
      </c>
      <c r="AC3741" s="152" t="s">
        <v>270</v>
      </c>
      <c r="AD3741" s="152" t="s">
        <v>207</v>
      </c>
    </row>
    <row r="3742" spans="1:30">
      <c r="A3742" s="189" t="s">
        <v>21385</v>
      </c>
      <c r="B3742" s="189" t="s">
        <v>21386</v>
      </c>
      <c r="C3742" s="154">
        <v>43830</v>
      </c>
      <c r="D3742" s="155">
        <v>0.879</v>
      </c>
      <c r="E3742" s="155">
        <v>0.879</v>
      </c>
      <c r="F3742" s="156">
        <v>0</v>
      </c>
      <c r="G3742" s="154">
        <v>43829</v>
      </c>
      <c r="H3742" s="155">
        <v>0.879</v>
      </c>
      <c r="I3742" s="156">
        <v>1.3840830449827</v>
      </c>
      <c r="J3742" s="152" t="s">
        <v>21387</v>
      </c>
      <c r="K3742" s="156">
        <v>0.11389521640091101</v>
      </c>
      <c r="L3742" s="156">
        <v>0.45714285714285802</v>
      </c>
      <c r="M3742" s="185">
        <v>0.57208237986270105</v>
      </c>
      <c r="N3742" s="156">
        <v>1.50115473441109</v>
      </c>
      <c r="O3742" s="156">
        <v>1.3840830449827</v>
      </c>
      <c r="P3742" s="152" t="s">
        <v>21387</v>
      </c>
      <c r="Q3742" s="156">
        <v>-17.153628652214898</v>
      </c>
      <c r="R3742" s="152" t="s">
        <v>21388</v>
      </c>
      <c r="S3742" s="156">
        <v>-17.3872180451128</v>
      </c>
      <c r="T3742" s="152" t="s">
        <v>21389</v>
      </c>
      <c r="U3742" s="156">
        <v>-12.1</v>
      </c>
      <c r="V3742" s="152" t="s">
        <v>157</v>
      </c>
      <c r="W3742" s="152" t="s">
        <v>186</v>
      </c>
      <c r="X3742" s="155">
        <v>8.7837842099999994E-2</v>
      </c>
      <c r="Y3742" s="152" t="s">
        <v>159</v>
      </c>
      <c r="Z3742" s="154">
        <v>42052</v>
      </c>
      <c r="AA3742" s="153" t="s">
        <v>4326</v>
      </c>
      <c r="AB3742" s="152" t="s">
        <v>243</v>
      </c>
      <c r="AC3742" s="152" t="s">
        <v>244</v>
      </c>
      <c r="AD3742" s="152" t="s">
        <v>162</v>
      </c>
    </row>
    <row r="3743" spans="1:30">
      <c r="A3743" s="189" t="s">
        <v>21390</v>
      </c>
      <c r="B3743" s="189" t="s">
        <v>21391</v>
      </c>
      <c r="C3743" s="154">
        <v>43830</v>
      </c>
      <c r="D3743" s="155">
        <v>1.0653999999999999</v>
      </c>
      <c r="E3743" s="155">
        <v>1.0924</v>
      </c>
      <c r="F3743" s="156">
        <v>2.8166369354991901E-2</v>
      </c>
      <c r="G3743" s="154">
        <v>43829</v>
      </c>
      <c r="H3743" s="155">
        <v>1.0650999999999999</v>
      </c>
      <c r="I3743" s="156">
        <v>1.3745256873527101</v>
      </c>
      <c r="J3743" s="152" t="s">
        <v>21392</v>
      </c>
      <c r="K3743" s="156">
        <v>0.112760759255764</v>
      </c>
      <c r="L3743" s="156">
        <v>0.58534743202416895</v>
      </c>
      <c r="M3743" s="185">
        <v>1.3990829845380599</v>
      </c>
      <c r="N3743" s="156">
        <v>2.6397076029423401</v>
      </c>
      <c r="O3743" s="156">
        <v>1.3745256873527101</v>
      </c>
      <c r="P3743" s="152" t="s">
        <v>21392</v>
      </c>
      <c r="Q3743" s="157">
        <v>0</v>
      </c>
      <c r="R3743" s="152"/>
      <c r="S3743" s="157">
        <v>0</v>
      </c>
      <c r="T3743" s="152"/>
      <c r="U3743" s="156">
        <v>3.2398169600000002</v>
      </c>
      <c r="V3743" s="152" t="s">
        <v>157</v>
      </c>
      <c r="W3743" s="152" t="s">
        <v>95</v>
      </c>
      <c r="X3743" s="155">
        <v>1.01430928E-2</v>
      </c>
      <c r="Y3743" s="152" t="s">
        <v>159</v>
      </c>
      <c r="Z3743" s="154">
        <v>43320</v>
      </c>
      <c r="AA3743" s="153" t="s">
        <v>4326</v>
      </c>
      <c r="AB3743" s="152" t="s">
        <v>609</v>
      </c>
      <c r="AC3743" s="152" t="s">
        <v>292</v>
      </c>
      <c r="AD3743" s="152" t="s">
        <v>241</v>
      </c>
    </row>
    <row r="3744" spans="1:30">
      <c r="A3744" s="189" t="s">
        <v>3071</v>
      </c>
      <c r="B3744" s="189" t="s">
        <v>3072</v>
      </c>
      <c r="C3744" s="154">
        <v>43830</v>
      </c>
      <c r="D3744" s="155">
        <v>1.0780000000000001</v>
      </c>
      <c r="E3744" s="155">
        <v>1.0780000000000001</v>
      </c>
      <c r="F3744" s="156">
        <v>4.64037122969993E-2</v>
      </c>
      <c r="G3744" s="154">
        <v>43826</v>
      </c>
      <c r="H3744" s="155">
        <v>1.0774999999999999</v>
      </c>
      <c r="I3744" s="156">
        <v>1.34436401240951</v>
      </c>
      <c r="J3744" s="152" t="s">
        <v>21393</v>
      </c>
      <c r="K3744" s="156">
        <v>0.167255157034011</v>
      </c>
      <c r="L3744" s="156">
        <v>0.18587360594795599</v>
      </c>
      <c r="M3744" s="185">
        <v>0.167255157034011</v>
      </c>
      <c r="N3744" s="156">
        <v>1.5926868344171301</v>
      </c>
      <c r="O3744" s="156">
        <v>1.34436401240951</v>
      </c>
      <c r="P3744" s="152" t="s">
        <v>21393</v>
      </c>
      <c r="Q3744" s="156">
        <v>8.6474501108647601</v>
      </c>
      <c r="R3744" s="152" t="s">
        <v>21394</v>
      </c>
      <c r="S3744" s="157">
        <v>0</v>
      </c>
      <c r="T3744" s="152"/>
      <c r="U3744" s="156">
        <v>7.8000000000000096</v>
      </c>
      <c r="V3744" s="152" t="s">
        <v>309</v>
      </c>
      <c r="W3744" s="152" t="s">
        <v>95</v>
      </c>
      <c r="X3744" s="155">
        <v>2.2199466153</v>
      </c>
      <c r="Y3744" s="152" t="s">
        <v>159</v>
      </c>
      <c r="Z3744" s="154">
        <v>42898</v>
      </c>
      <c r="AA3744" s="153" t="s">
        <v>4326</v>
      </c>
      <c r="AB3744" s="152" t="s">
        <v>1632</v>
      </c>
      <c r="AC3744" s="152" t="s">
        <v>219</v>
      </c>
      <c r="AD3744" s="152" t="s">
        <v>241</v>
      </c>
    </row>
    <row r="3745" spans="1:30">
      <c r="A3745" s="189" t="s">
        <v>3073</v>
      </c>
      <c r="B3745" s="189" t="s">
        <v>3074</v>
      </c>
      <c r="C3745" s="154">
        <v>43830</v>
      </c>
      <c r="D3745" s="155">
        <v>1.0134000000000001</v>
      </c>
      <c r="E3745" s="155">
        <v>1.0134000000000001</v>
      </c>
      <c r="F3745" s="156">
        <v>9.8775187672867706E-2</v>
      </c>
      <c r="G3745" s="154">
        <v>43829</v>
      </c>
      <c r="H3745" s="155">
        <v>1.0124</v>
      </c>
      <c r="I3745" s="156">
        <v>1.3400000000000101</v>
      </c>
      <c r="J3745" s="152" t="s">
        <v>21395</v>
      </c>
      <c r="K3745" s="156">
        <v>0.187839841819082</v>
      </c>
      <c r="L3745" s="156">
        <v>0.27706313081339201</v>
      </c>
      <c r="M3745" s="185">
        <v>0.54568905645401899</v>
      </c>
      <c r="N3745" s="156">
        <v>0.59559261465157898</v>
      </c>
      <c r="O3745" s="156">
        <v>1.3400000000000101</v>
      </c>
      <c r="P3745" s="152" t="s">
        <v>21395</v>
      </c>
      <c r="Q3745" s="157">
        <v>0</v>
      </c>
      <c r="R3745" s="152"/>
      <c r="S3745" s="157">
        <v>0</v>
      </c>
      <c r="T3745" s="152"/>
      <c r="U3745" s="156">
        <v>1.3400000000000101</v>
      </c>
      <c r="V3745" s="152" t="s">
        <v>157</v>
      </c>
      <c r="W3745" s="152" t="s">
        <v>95</v>
      </c>
      <c r="X3745" s="155">
        <v>0.59174453910000002</v>
      </c>
      <c r="Y3745" s="152" t="s">
        <v>159</v>
      </c>
      <c r="Z3745" s="154">
        <v>43462</v>
      </c>
      <c r="AA3745" s="153" t="s">
        <v>4326</v>
      </c>
      <c r="AB3745" s="152" t="s">
        <v>1266</v>
      </c>
      <c r="AC3745" s="152" t="s">
        <v>445</v>
      </c>
      <c r="AD3745" s="152" t="s">
        <v>532</v>
      </c>
    </row>
    <row r="3746" spans="1:30">
      <c r="A3746" s="189" t="s">
        <v>21396</v>
      </c>
      <c r="B3746" s="189" t="s">
        <v>21397</v>
      </c>
      <c r="C3746" s="154">
        <v>43830</v>
      </c>
      <c r="D3746" s="155">
        <v>1.1673</v>
      </c>
      <c r="E3746" s="155">
        <v>1.7153</v>
      </c>
      <c r="F3746" s="156">
        <v>8.5675119945108798E-3</v>
      </c>
      <c r="G3746" s="154">
        <v>43829</v>
      </c>
      <c r="H3746" s="155">
        <v>1.1672</v>
      </c>
      <c r="I3746" s="156">
        <v>1.3388527625005699</v>
      </c>
      <c r="J3746" s="152" t="s">
        <v>21398</v>
      </c>
      <c r="K3746" s="156">
        <v>6.8581225889404102E-2</v>
      </c>
      <c r="L3746" s="156">
        <v>0.19740419199901299</v>
      </c>
      <c r="M3746" s="185">
        <v>0.46893202933629902</v>
      </c>
      <c r="N3746" s="156">
        <v>1.0007205696955299</v>
      </c>
      <c r="O3746" s="156">
        <v>1.3388527625005699</v>
      </c>
      <c r="P3746" s="152" t="s">
        <v>21398</v>
      </c>
      <c r="Q3746" s="156">
        <v>7.4716059550561802</v>
      </c>
      <c r="R3746" s="152" t="s">
        <v>21399</v>
      </c>
      <c r="S3746" s="156">
        <v>9.0370568334388892</v>
      </c>
      <c r="T3746" s="152" t="s">
        <v>21400</v>
      </c>
      <c r="U3746" s="156">
        <v>72.169512740000002</v>
      </c>
      <c r="V3746" s="152" t="s">
        <v>157</v>
      </c>
      <c r="W3746" s="152" t="s">
        <v>189</v>
      </c>
      <c r="X3746" s="155">
        <v>0.1267587728</v>
      </c>
      <c r="Y3746" s="152" t="s">
        <v>159</v>
      </c>
      <c r="Z3746" s="154">
        <v>41495</v>
      </c>
      <c r="AA3746" s="153" t="s">
        <v>4326</v>
      </c>
      <c r="AB3746" s="152" t="s">
        <v>679</v>
      </c>
      <c r="AC3746" s="152" t="s">
        <v>161</v>
      </c>
      <c r="AD3746" s="152" t="s">
        <v>272</v>
      </c>
    </row>
    <row r="3747" spans="1:30">
      <c r="A3747" s="189" t="s">
        <v>21401</v>
      </c>
      <c r="B3747" s="189" t="s">
        <v>21402</v>
      </c>
      <c r="C3747" s="154">
        <v>43830</v>
      </c>
      <c r="D3747" s="155">
        <v>1.0381</v>
      </c>
      <c r="E3747" s="155">
        <v>1.0381</v>
      </c>
      <c r="F3747" s="156">
        <v>6.7476383265849496E-2</v>
      </c>
      <c r="G3747" s="154">
        <v>43826</v>
      </c>
      <c r="H3747" s="155">
        <v>1.0374000000000001</v>
      </c>
      <c r="I3747" s="156">
        <v>1.2385410571484201</v>
      </c>
      <c r="J3747" s="152" t="s">
        <v>21403</v>
      </c>
      <c r="K3747" s="156">
        <v>0.32859766115783001</v>
      </c>
      <c r="L3747" s="156">
        <v>0.32859766115783001</v>
      </c>
      <c r="M3747" s="185">
        <v>0.60083341409051105</v>
      </c>
      <c r="N3747" s="156">
        <v>1.1005064277366701</v>
      </c>
      <c r="O3747" s="156">
        <v>1.2385410571484201</v>
      </c>
      <c r="P3747" s="152" t="s">
        <v>21403</v>
      </c>
      <c r="Q3747" s="156">
        <v>2.8534627959972201</v>
      </c>
      <c r="R3747" s="152" t="s">
        <v>21404</v>
      </c>
      <c r="S3747" s="157">
        <v>0</v>
      </c>
      <c r="T3747" s="152"/>
      <c r="U3747" s="156">
        <v>3.81</v>
      </c>
      <c r="V3747" s="152" t="s">
        <v>174</v>
      </c>
      <c r="W3747" s="152" t="s">
        <v>95</v>
      </c>
      <c r="X3747" s="155">
        <v>0.24997620540000001</v>
      </c>
      <c r="Y3747" s="152" t="s">
        <v>159</v>
      </c>
      <c r="Z3747" s="154">
        <v>42811</v>
      </c>
      <c r="AA3747" s="153" t="s">
        <v>4326</v>
      </c>
      <c r="AB3747" s="152" t="s">
        <v>21405</v>
      </c>
      <c r="AC3747" s="152" t="s">
        <v>570</v>
      </c>
      <c r="AD3747" s="152" t="s">
        <v>221</v>
      </c>
    </row>
    <row r="3748" spans="1:30">
      <c r="A3748" s="189" t="s">
        <v>21406</v>
      </c>
      <c r="B3748" s="189" t="s">
        <v>21407</v>
      </c>
      <c r="C3748" s="154">
        <v>43830</v>
      </c>
      <c r="D3748" s="155">
        <v>1.0121</v>
      </c>
      <c r="E3748" s="155">
        <v>1.0121</v>
      </c>
      <c r="F3748" s="156">
        <v>0.78669587731527801</v>
      </c>
      <c r="G3748" s="154">
        <v>43829</v>
      </c>
      <c r="H3748" s="155">
        <v>1.0042</v>
      </c>
      <c r="I3748" s="156">
        <v>1.18976204759048</v>
      </c>
      <c r="J3748" s="152" t="s">
        <v>21408</v>
      </c>
      <c r="K3748" s="156">
        <v>2.3667442095681199</v>
      </c>
      <c r="L3748" s="156">
        <v>5.69131161236424</v>
      </c>
      <c r="M3748" s="185">
        <v>5.7354784788967796</v>
      </c>
      <c r="N3748" s="156">
        <v>7.2253416675495297</v>
      </c>
      <c r="O3748" s="156">
        <v>1.18976204759048</v>
      </c>
      <c r="P3748" s="152" t="s">
        <v>21408</v>
      </c>
      <c r="Q3748" s="157">
        <v>0</v>
      </c>
      <c r="R3748" s="152"/>
      <c r="S3748" s="157">
        <v>0</v>
      </c>
      <c r="T3748" s="152"/>
      <c r="U3748" s="156">
        <v>1.21</v>
      </c>
      <c r="V3748" s="152" t="s">
        <v>157</v>
      </c>
      <c r="W3748" s="152" t="s">
        <v>95</v>
      </c>
      <c r="X3748" s="155">
        <v>9.0263664899999999E-2</v>
      </c>
      <c r="Y3748" s="152" t="s">
        <v>159</v>
      </c>
      <c r="Z3748" s="154">
        <v>43459</v>
      </c>
      <c r="AA3748" s="153" t="s">
        <v>4326</v>
      </c>
      <c r="AB3748" s="152" t="s">
        <v>280</v>
      </c>
      <c r="AC3748" s="152" t="s">
        <v>200</v>
      </c>
      <c r="AD3748" s="152" t="s">
        <v>185</v>
      </c>
    </row>
    <row r="3749" spans="1:30">
      <c r="A3749" s="189" t="s">
        <v>4237</v>
      </c>
      <c r="B3749" s="189" t="s">
        <v>4238</v>
      </c>
      <c r="C3749" s="154">
        <v>43830</v>
      </c>
      <c r="D3749" s="155">
        <v>1.0763</v>
      </c>
      <c r="E3749" s="155">
        <v>1.0763</v>
      </c>
      <c r="F3749" s="156">
        <v>0.148878756862384</v>
      </c>
      <c r="G3749" s="154">
        <v>43829</v>
      </c>
      <c r="H3749" s="155">
        <v>1.0747</v>
      </c>
      <c r="I3749" s="156">
        <v>1.1750329009212199</v>
      </c>
      <c r="J3749" s="152" t="s">
        <v>7014</v>
      </c>
      <c r="K3749" s="156">
        <v>0.54180289584306696</v>
      </c>
      <c r="L3749" s="156">
        <v>1.9899554629015599</v>
      </c>
      <c r="M3749" s="185">
        <v>2.9755070799847001</v>
      </c>
      <c r="N3749" s="156">
        <v>5.9558968300846598</v>
      </c>
      <c r="O3749" s="156">
        <v>1.1750329009212199</v>
      </c>
      <c r="P3749" s="152" t="s">
        <v>7014</v>
      </c>
      <c r="Q3749" s="157">
        <v>0</v>
      </c>
      <c r="R3749" s="152"/>
      <c r="S3749" s="157">
        <v>0</v>
      </c>
      <c r="T3749" s="152"/>
      <c r="U3749" s="156">
        <v>7.63</v>
      </c>
      <c r="V3749" s="152" t="s">
        <v>157</v>
      </c>
      <c r="W3749" s="152" t="s">
        <v>95</v>
      </c>
      <c r="X3749" s="155">
        <v>4.4803326286000003</v>
      </c>
      <c r="Y3749" s="152" t="s">
        <v>159</v>
      </c>
      <c r="Z3749" s="154">
        <v>43186</v>
      </c>
      <c r="AA3749" s="153" t="s">
        <v>4326</v>
      </c>
      <c r="AB3749" s="152" t="s">
        <v>316</v>
      </c>
      <c r="AC3749" s="152" t="s">
        <v>317</v>
      </c>
      <c r="AD3749" s="152" t="s">
        <v>181</v>
      </c>
    </row>
    <row r="3750" spans="1:30">
      <c r="A3750" s="189" t="s">
        <v>2366</v>
      </c>
      <c r="B3750" s="189" t="s">
        <v>2367</v>
      </c>
      <c r="C3750" s="154">
        <v>43830</v>
      </c>
      <c r="D3750" s="155">
        <v>1.0589999999999999</v>
      </c>
      <c r="E3750" s="155">
        <v>1.0589999999999999</v>
      </c>
      <c r="F3750" s="156">
        <v>4.7236655644775097E-2</v>
      </c>
      <c r="G3750" s="154">
        <v>43826</v>
      </c>
      <c r="H3750" s="155">
        <v>1.0585</v>
      </c>
      <c r="I3750" s="156">
        <v>1.1557932944884901</v>
      </c>
      <c r="J3750" s="152" t="s">
        <v>21409</v>
      </c>
      <c r="K3750" s="156">
        <v>1.43678160919539</v>
      </c>
      <c r="L3750" s="156">
        <v>-2.2341211225997002</v>
      </c>
      <c r="M3750" s="185">
        <v>-1.37828273421495</v>
      </c>
      <c r="N3750" s="156">
        <v>-0.122606809393575</v>
      </c>
      <c r="O3750" s="156">
        <v>1.1557932944884901</v>
      </c>
      <c r="P3750" s="152" t="s">
        <v>21409</v>
      </c>
      <c r="Q3750" s="157">
        <v>0</v>
      </c>
      <c r="R3750" s="152"/>
      <c r="S3750" s="157">
        <v>0</v>
      </c>
      <c r="T3750" s="152"/>
      <c r="U3750" s="156">
        <v>5.8999999999999897</v>
      </c>
      <c r="V3750" s="152" t="s">
        <v>174</v>
      </c>
      <c r="W3750" s="152" t="s">
        <v>95</v>
      </c>
      <c r="X3750" s="155">
        <v>3.8450388396999999</v>
      </c>
      <c r="Y3750" s="152" t="s">
        <v>159</v>
      </c>
      <c r="Z3750" s="154">
        <v>43182</v>
      </c>
      <c r="AA3750" s="153" t="s">
        <v>4326</v>
      </c>
      <c r="AB3750" s="152" t="s">
        <v>1623</v>
      </c>
      <c r="AC3750" s="152" t="s">
        <v>253</v>
      </c>
      <c r="AD3750" s="152" t="s">
        <v>165</v>
      </c>
    </row>
    <row r="3751" spans="1:30">
      <c r="A3751" s="189" t="s">
        <v>21410</v>
      </c>
      <c r="B3751" s="189" t="s">
        <v>21411</v>
      </c>
      <c r="C3751" s="154">
        <v>43830</v>
      </c>
      <c r="D3751" s="155">
        <v>1.49</v>
      </c>
      <c r="E3751" s="155">
        <v>1.635</v>
      </c>
      <c r="F3751" s="156">
        <v>0.201748486886342</v>
      </c>
      <c r="G3751" s="154">
        <v>43829</v>
      </c>
      <c r="H3751" s="155">
        <v>1.4870000000000001</v>
      </c>
      <c r="I3751" s="156">
        <v>1.1540980485133301</v>
      </c>
      <c r="J3751" s="152" t="s">
        <v>21412</v>
      </c>
      <c r="K3751" s="156">
        <v>0.88016249153688797</v>
      </c>
      <c r="L3751" s="156">
        <v>2.2649279341111801</v>
      </c>
      <c r="M3751" s="185">
        <v>2.0547852229179102</v>
      </c>
      <c r="N3751" s="156">
        <v>2.9716561336974001</v>
      </c>
      <c r="O3751" s="156">
        <v>1.1540980485133301</v>
      </c>
      <c r="P3751" s="152" t="s">
        <v>21412</v>
      </c>
      <c r="Q3751" s="156">
        <v>0.21372977941176199</v>
      </c>
      <c r="R3751" s="152" t="s">
        <v>21413</v>
      </c>
      <c r="S3751" s="156">
        <v>1.5200540037243899</v>
      </c>
      <c r="T3751" s="152" t="s">
        <v>21414</v>
      </c>
      <c r="U3751" s="156">
        <v>63.548806999999996</v>
      </c>
      <c r="V3751" s="152" t="s">
        <v>157</v>
      </c>
      <c r="W3751" s="152" t="s">
        <v>158</v>
      </c>
      <c r="X3751" s="155">
        <v>0.21551038189999999</v>
      </c>
      <c r="Y3751" s="152" t="s">
        <v>159</v>
      </c>
      <c r="Z3751" s="154">
        <v>41578</v>
      </c>
      <c r="AA3751" s="153" t="s">
        <v>4326</v>
      </c>
      <c r="AB3751" s="152" t="s">
        <v>3671</v>
      </c>
      <c r="AC3751" s="152" t="s">
        <v>219</v>
      </c>
      <c r="AD3751" s="152" t="s">
        <v>183</v>
      </c>
    </row>
    <row r="3752" spans="1:30">
      <c r="A3752" s="189" t="s">
        <v>21415</v>
      </c>
      <c r="B3752" s="189" t="s">
        <v>21416</v>
      </c>
      <c r="C3752" s="154">
        <v>43830</v>
      </c>
      <c r="D3752" s="155">
        <v>0.98629999999999995</v>
      </c>
      <c r="E3752" s="155">
        <v>1.1902999999999999</v>
      </c>
      <c r="F3752" s="156">
        <v>0.15231519090170401</v>
      </c>
      <c r="G3752" s="154">
        <v>43829</v>
      </c>
      <c r="H3752" s="155">
        <v>0.98480000000000001</v>
      </c>
      <c r="I3752" s="156">
        <v>1.12785809494515</v>
      </c>
      <c r="J3752" s="152" t="s">
        <v>21417</v>
      </c>
      <c r="K3752" s="156">
        <v>0.32550096633099301</v>
      </c>
      <c r="L3752" s="156">
        <v>0.50952817690819496</v>
      </c>
      <c r="M3752" s="185">
        <v>0.68395263372804604</v>
      </c>
      <c r="N3752" s="156">
        <v>0.86929842503578203</v>
      </c>
      <c r="O3752" s="156">
        <v>1.12785809494515</v>
      </c>
      <c r="P3752" s="152" t="s">
        <v>21417</v>
      </c>
      <c r="Q3752" s="156">
        <v>12.4629418472064</v>
      </c>
      <c r="R3752" s="152" t="s">
        <v>21418</v>
      </c>
      <c r="S3752" s="156">
        <v>10.2011173184358</v>
      </c>
      <c r="T3752" s="152" t="s">
        <v>21419</v>
      </c>
      <c r="U3752" s="156">
        <v>18.750520000000002</v>
      </c>
      <c r="V3752" s="152" t="s">
        <v>174</v>
      </c>
      <c r="W3752" s="152" t="s">
        <v>166</v>
      </c>
      <c r="X3752" s="155">
        <v>0.41482489090000002</v>
      </c>
      <c r="Y3752" s="152" t="s">
        <v>305</v>
      </c>
      <c r="Z3752" s="154">
        <v>41880</v>
      </c>
      <c r="AA3752" s="153" t="s">
        <v>4326</v>
      </c>
      <c r="AB3752" s="152" t="s">
        <v>3065</v>
      </c>
      <c r="AC3752" s="152" t="s">
        <v>286</v>
      </c>
      <c r="AD3752" s="152" t="s">
        <v>173</v>
      </c>
    </row>
    <row r="3753" spans="1:30">
      <c r="A3753" s="189" t="s">
        <v>21420</v>
      </c>
      <c r="B3753" s="189" t="s">
        <v>21421</v>
      </c>
      <c r="C3753" s="154">
        <v>43830</v>
      </c>
      <c r="D3753" s="155">
        <v>1.0548999999999999</v>
      </c>
      <c r="E3753" s="155">
        <v>1.0548999999999999</v>
      </c>
      <c r="F3753" s="156">
        <v>1.8962738219396799E-2</v>
      </c>
      <c r="G3753" s="154">
        <v>43829</v>
      </c>
      <c r="H3753" s="155">
        <v>1.0547</v>
      </c>
      <c r="I3753" s="156">
        <v>1.08279034112686</v>
      </c>
      <c r="J3753" s="152" t="s">
        <v>21422</v>
      </c>
      <c r="K3753" s="156">
        <v>0.113884407326551</v>
      </c>
      <c r="L3753" s="156">
        <v>1.015033994063</v>
      </c>
      <c r="M3753" s="185">
        <v>0.40928992956405602</v>
      </c>
      <c r="N3753" s="156">
        <v>2.4473147518694698</v>
      </c>
      <c r="O3753" s="156">
        <v>1.08279034112686</v>
      </c>
      <c r="P3753" s="152" t="s">
        <v>21422</v>
      </c>
      <c r="Q3753" s="156">
        <v>5.13254933227027</v>
      </c>
      <c r="R3753" s="152" t="s">
        <v>21423</v>
      </c>
      <c r="S3753" s="156">
        <v>5.3004591734877096</v>
      </c>
      <c r="T3753" s="152" t="s">
        <v>21424</v>
      </c>
      <c r="U3753" s="156">
        <v>5.4899999999999904</v>
      </c>
      <c r="V3753" s="152" t="s">
        <v>157</v>
      </c>
      <c r="W3753" s="152" t="s">
        <v>158</v>
      </c>
      <c r="X3753" s="155">
        <v>1.0505173E-3</v>
      </c>
      <c r="Y3753" s="152" t="s">
        <v>159</v>
      </c>
      <c r="Z3753" s="154">
        <v>42711</v>
      </c>
      <c r="AA3753" s="153" t="s">
        <v>4326</v>
      </c>
      <c r="AB3753" s="152" t="s">
        <v>21425</v>
      </c>
      <c r="AC3753" s="152" t="s">
        <v>169</v>
      </c>
      <c r="AD3753" s="152" t="s">
        <v>207</v>
      </c>
    </row>
    <row r="3754" spans="1:30">
      <c r="A3754" s="189" t="s">
        <v>4175</v>
      </c>
      <c r="B3754" s="189" t="s">
        <v>4176</v>
      </c>
      <c r="C3754" s="154">
        <v>43830</v>
      </c>
      <c r="D3754" s="155">
        <v>1.0311999999999999</v>
      </c>
      <c r="E3754" s="155">
        <v>1.0611999999999999</v>
      </c>
      <c r="F3754" s="156">
        <v>8.7353198097631798E-2</v>
      </c>
      <c r="G3754" s="154">
        <v>43826</v>
      </c>
      <c r="H3754" s="155">
        <v>1.0303</v>
      </c>
      <c r="I3754" s="156">
        <v>1.0746884571428501</v>
      </c>
      <c r="J3754" s="152" t="s">
        <v>4233</v>
      </c>
      <c r="K3754" s="156">
        <v>0.19432568985620299</v>
      </c>
      <c r="L3754" s="156">
        <v>0.29145991305990598</v>
      </c>
      <c r="M3754" s="185">
        <v>0.94970311043470501</v>
      </c>
      <c r="N3754" s="156">
        <v>1.7335342024539899</v>
      </c>
      <c r="O3754" s="156">
        <v>1.0746884571428501</v>
      </c>
      <c r="P3754" s="152" t="s">
        <v>4233</v>
      </c>
      <c r="Q3754" s="156">
        <v>6.4264168471720797</v>
      </c>
      <c r="R3754" s="152" t="s">
        <v>7015</v>
      </c>
      <c r="S3754" s="157">
        <v>0</v>
      </c>
      <c r="T3754" s="152"/>
      <c r="U3754" s="156">
        <v>6.1284228799999996</v>
      </c>
      <c r="V3754" s="152" t="s">
        <v>174</v>
      </c>
      <c r="W3754" s="152" t="s">
        <v>95</v>
      </c>
      <c r="X3754" s="155">
        <v>2.1772268475000001</v>
      </c>
      <c r="Y3754" s="152" t="s">
        <v>159</v>
      </c>
      <c r="Z3754" s="154">
        <v>42993</v>
      </c>
      <c r="AA3754" s="153" t="s">
        <v>4326</v>
      </c>
      <c r="AB3754" s="152" t="s">
        <v>4100</v>
      </c>
      <c r="AC3754" s="152" t="s">
        <v>524</v>
      </c>
      <c r="AD3754" s="152" t="s">
        <v>162</v>
      </c>
    </row>
    <row r="3755" spans="1:30">
      <c r="A3755" s="189" t="s">
        <v>21426</v>
      </c>
      <c r="B3755" s="189" t="s">
        <v>21427</v>
      </c>
      <c r="C3755" s="154">
        <v>43830</v>
      </c>
      <c r="D3755" s="155">
        <v>1.0632999999999999</v>
      </c>
      <c r="E3755" s="155">
        <v>1.0632999999999999</v>
      </c>
      <c r="F3755" s="156">
        <v>1.8812905653276101E-2</v>
      </c>
      <c r="G3755" s="154">
        <v>43829</v>
      </c>
      <c r="H3755" s="155">
        <v>1.0630999999999999</v>
      </c>
      <c r="I3755" s="156">
        <v>1.074144486692</v>
      </c>
      <c r="J3755" s="152" t="s">
        <v>21428</v>
      </c>
      <c r="K3755" s="156">
        <v>0.122410546139346</v>
      </c>
      <c r="L3755" s="156">
        <v>1.0549325223341499</v>
      </c>
      <c r="M3755" s="185">
        <v>0.51044522166554995</v>
      </c>
      <c r="N3755" s="156">
        <v>2.1912542047092698</v>
      </c>
      <c r="O3755" s="156">
        <v>1.074144486692</v>
      </c>
      <c r="P3755" s="152" t="s">
        <v>21428</v>
      </c>
      <c r="Q3755" s="156">
        <v>5.55941626129255</v>
      </c>
      <c r="R3755" s="152" t="s">
        <v>21429</v>
      </c>
      <c r="S3755" s="156">
        <v>6.1071749326414499</v>
      </c>
      <c r="T3755" s="152" t="s">
        <v>21430</v>
      </c>
      <c r="U3755" s="156">
        <v>6.3299999999999903</v>
      </c>
      <c r="V3755" s="152" t="s">
        <v>157</v>
      </c>
      <c r="W3755" s="152" t="s">
        <v>158</v>
      </c>
      <c r="X3755" s="155">
        <v>6.3905915600000002E-2</v>
      </c>
      <c r="Y3755" s="152" t="s">
        <v>159</v>
      </c>
      <c r="Z3755" s="154">
        <v>42711</v>
      </c>
      <c r="AA3755" s="153" t="s">
        <v>4326</v>
      </c>
      <c r="AB3755" s="152" t="s">
        <v>21425</v>
      </c>
      <c r="AC3755" s="152" t="s">
        <v>169</v>
      </c>
      <c r="AD3755" s="152" t="s">
        <v>207</v>
      </c>
    </row>
    <row r="3756" spans="1:30">
      <c r="A3756" s="189" t="s">
        <v>21431</v>
      </c>
      <c r="B3756" s="189" t="s">
        <v>21432</v>
      </c>
      <c r="C3756" s="154">
        <v>43830</v>
      </c>
      <c r="D3756" s="155">
        <v>1.0509999999999999</v>
      </c>
      <c r="E3756" s="155">
        <v>1.071</v>
      </c>
      <c r="F3756" s="156">
        <v>9.52380952380949E-2</v>
      </c>
      <c r="G3756" s="154">
        <v>43829</v>
      </c>
      <c r="H3756" s="155">
        <v>1.05</v>
      </c>
      <c r="I3756" s="156">
        <v>1.0576923076922999</v>
      </c>
      <c r="J3756" s="152" t="s">
        <v>21433</v>
      </c>
      <c r="K3756" s="156">
        <v>0.19065776930411901</v>
      </c>
      <c r="L3756" s="156">
        <v>0</v>
      </c>
      <c r="M3756" s="185">
        <v>-0.28462998102466702</v>
      </c>
      <c r="N3756" s="156">
        <v>-0.28462998102466702</v>
      </c>
      <c r="O3756" s="156">
        <v>1.0576923076922999</v>
      </c>
      <c r="P3756" s="152" t="s">
        <v>21433</v>
      </c>
      <c r="Q3756" s="156">
        <v>2.3369036027263999</v>
      </c>
      <c r="R3756" s="152" t="s">
        <v>21434</v>
      </c>
      <c r="S3756" s="157">
        <v>0</v>
      </c>
      <c r="T3756" s="152"/>
      <c r="U3756" s="156">
        <v>7.1348411</v>
      </c>
      <c r="V3756" s="152" t="s">
        <v>157</v>
      </c>
      <c r="W3756" s="152" t="s">
        <v>95</v>
      </c>
      <c r="X3756" s="155">
        <v>1.0853967799999999E-2</v>
      </c>
      <c r="Y3756" s="152" t="s">
        <v>159</v>
      </c>
      <c r="Z3756" s="154">
        <v>42823</v>
      </c>
      <c r="AA3756" s="153" t="s">
        <v>4326</v>
      </c>
      <c r="AB3756" s="152" t="s">
        <v>21435</v>
      </c>
      <c r="AC3756" s="152" t="s">
        <v>369</v>
      </c>
      <c r="AD3756" s="152" t="s">
        <v>173</v>
      </c>
    </row>
    <row r="3757" spans="1:30">
      <c r="A3757" s="189" t="s">
        <v>1459</v>
      </c>
      <c r="B3757" s="189" t="s">
        <v>1460</v>
      </c>
      <c r="C3757" s="154">
        <v>43830</v>
      </c>
      <c r="D3757" s="155">
        <v>1.0482</v>
      </c>
      <c r="E3757" s="155">
        <v>1.0811999999999999</v>
      </c>
      <c r="F3757" s="156">
        <v>8.5935262102560597E-2</v>
      </c>
      <c r="G3757" s="154">
        <v>43826</v>
      </c>
      <c r="H3757" s="155">
        <v>1.0472999999999999</v>
      </c>
      <c r="I3757" s="156">
        <v>1.04861598429612</v>
      </c>
      <c r="J3757" s="152" t="s">
        <v>21436</v>
      </c>
      <c r="K3757" s="156">
        <v>2.6640548481880599</v>
      </c>
      <c r="L3757" s="156">
        <v>-3.87013939838591</v>
      </c>
      <c r="M3757" s="185">
        <v>-3.1775637274501798</v>
      </c>
      <c r="N3757" s="156">
        <v>-1.6236794850657501</v>
      </c>
      <c r="O3757" s="156">
        <v>1.04861598429612</v>
      </c>
      <c r="P3757" s="152" t="s">
        <v>21436</v>
      </c>
      <c r="Q3757" s="156">
        <v>9.1165937014232394</v>
      </c>
      <c r="R3757" s="152" t="s">
        <v>21437</v>
      </c>
      <c r="S3757" s="157">
        <v>0</v>
      </c>
      <c r="T3757" s="152"/>
      <c r="U3757" s="156">
        <v>8.1018093800000006</v>
      </c>
      <c r="V3757" s="152" t="s">
        <v>174</v>
      </c>
      <c r="W3757" s="152" t="s">
        <v>95</v>
      </c>
      <c r="X3757" s="155">
        <v>2.1674889805999999</v>
      </c>
      <c r="Y3757" s="152" t="s">
        <v>159</v>
      </c>
      <c r="Z3757" s="154">
        <v>42842</v>
      </c>
      <c r="AA3757" s="153" t="s">
        <v>4326</v>
      </c>
      <c r="AB3757" s="152" t="s">
        <v>1461</v>
      </c>
      <c r="AC3757" s="152" t="s">
        <v>467</v>
      </c>
      <c r="AD3757" s="152" t="s">
        <v>241</v>
      </c>
    </row>
    <row r="3758" spans="1:30">
      <c r="A3758" s="189" t="s">
        <v>21438</v>
      </c>
      <c r="B3758" s="189" t="s">
        <v>21439</v>
      </c>
      <c r="C3758" s="154">
        <v>43567</v>
      </c>
      <c r="D3758" s="155">
        <v>1.0103</v>
      </c>
      <c r="E3758" s="155">
        <v>1.0187999999999999</v>
      </c>
      <c r="F3758" s="156">
        <v>3.9607881968511303E-2</v>
      </c>
      <c r="G3758" s="154">
        <v>43566</v>
      </c>
      <c r="H3758" s="155">
        <v>1.0099</v>
      </c>
      <c r="I3758" s="156">
        <v>0.98943378630193102</v>
      </c>
      <c r="J3758" s="152" t="s">
        <v>21440</v>
      </c>
      <c r="K3758" s="157">
        <v>0</v>
      </c>
      <c r="L3758" s="157">
        <v>0</v>
      </c>
      <c r="M3758" s="186">
        <v>0</v>
      </c>
      <c r="N3758" s="157">
        <v>0</v>
      </c>
      <c r="O3758" s="156">
        <v>0.98943378630193102</v>
      </c>
      <c r="P3758" s="152" t="s">
        <v>21440</v>
      </c>
      <c r="Q3758" s="157">
        <v>0</v>
      </c>
      <c r="R3758" s="152"/>
      <c r="S3758" s="157">
        <v>0</v>
      </c>
      <c r="T3758" s="152"/>
      <c r="U3758" s="156">
        <v>1.8882397470000101</v>
      </c>
      <c r="V3758" s="152" t="s">
        <v>157</v>
      </c>
      <c r="W3758" s="152" t="s">
        <v>95</v>
      </c>
      <c r="X3758" s="155">
        <v>0</v>
      </c>
      <c r="Y3758" s="152" t="s">
        <v>159</v>
      </c>
      <c r="Z3758" s="154">
        <v>43369</v>
      </c>
      <c r="AA3758" s="153" t="s">
        <v>4326</v>
      </c>
      <c r="AB3758" s="152" t="s">
        <v>21441</v>
      </c>
      <c r="AC3758" s="152" t="s">
        <v>231</v>
      </c>
      <c r="AD3758" s="152" t="s">
        <v>540</v>
      </c>
    </row>
    <row r="3759" spans="1:30">
      <c r="A3759" s="189" t="s">
        <v>3084</v>
      </c>
      <c r="B3759" s="189" t="s">
        <v>3085</v>
      </c>
      <c r="C3759" s="154">
        <v>43830</v>
      </c>
      <c r="D3759" s="155">
        <v>1.1240000000000001</v>
      </c>
      <c r="E3759" s="155">
        <v>1.1240000000000001</v>
      </c>
      <c r="F3759" s="156">
        <v>0</v>
      </c>
      <c r="G3759" s="154">
        <v>43829</v>
      </c>
      <c r="H3759" s="155">
        <v>1.1240000000000001</v>
      </c>
      <c r="I3759" s="156">
        <v>0.988319856244395</v>
      </c>
      <c r="J3759" s="152" t="s">
        <v>21442</v>
      </c>
      <c r="K3759" s="156">
        <v>0.17825311942958999</v>
      </c>
      <c r="L3759" s="156">
        <v>0.35714285714285698</v>
      </c>
      <c r="M3759" s="185">
        <v>0.89766606822262196</v>
      </c>
      <c r="N3759" s="156">
        <v>1.1701170117011801</v>
      </c>
      <c r="O3759" s="156">
        <v>0.988319856244395</v>
      </c>
      <c r="P3759" s="152" t="s">
        <v>21442</v>
      </c>
      <c r="Q3759" s="156">
        <v>7.7660594439118098</v>
      </c>
      <c r="R3759" s="152" t="s">
        <v>21443</v>
      </c>
      <c r="S3759" s="156">
        <v>9.7656250000000107</v>
      </c>
      <c r="T3759" s="152" t="s">
        <v>21444</v>
      </c>
      <c r="U3759" s="156">
        <v>12.4</v>
      </c>
      <c r="V3759" s="152" t="s">
        <v>157</v>
      </c>
      <c r="W3759" s="152" t="s">
        <v>158</v>
      </c>
      <c r="X3759" s="155">
        <v>6.4943974933000002</v>
      </c>
      <c r="Y3759" s="152" t="s">
        <v>159</v>
      </c>
      <c r="Z3759" s="154">
        <v>42352</v>
      </c>
      <c r="AA3759" s="153" t="s">
        <v>4326</v>
      </c>
      <c r="AB3759" s="152" t="s">
        <v>3086</v>
      </c>
      <c r="AC3759" s="152" t="s">
        <v>217</v>
      </c>
      <c r="AD3759" s="152" t="s">
        <v>162</v>
      </c>
    </row>
    <row r="3760" spans="1:30">
      <c r="A3760" s="189" t="s">
        <v>21445</v>
      </c>
      <c r="B3760" s="189" t="s">
        <v>21446</v>
      </c>
      <c r="C3760" s="154">
        <v>43830</v>
      </c>
      <c r="D3760" s="155">
        <v>1.0047999999999999</v>
      </c>
      <c r="E3760" s="155">
        <v>1.0047999999999999</v>
      </c>
      <c r="F3760" s="156">
        <v>2.9865604778493499E-2</v>
      </c>
      <c r="G3760" s="154">
        <v>43829</v>
      </c>
      <c r="H3760" s="155">
        <v>1.0044999999999999</v>
      </c>
      <c r="I3760" s="156">
        <v>0.96463022508037999</v>
      </c>
      <c r="J3760" s="152" t="s">
        <v>21447</v>
      </c>
      <c r="K3760" s="156">
        <v>7.9681274900389606E-2</v>
      </c>
      <c r="L3760" s="156">
        <v>0.18945059327949099</v>
      </c>
      <c r="M3760" s="185">
        <v>0.39968025579536398</v>
      </c>
      <c r="N3760" s="156">
        <v>0.80256821829854497</v>
      </c>
      <c r="O3760" s="156">
        <v>0.96463022508037999</v>
      </c>
      <c r="P3760" s="152" t="s">
        <v>21447</v>
      </c>
      <c r="Q3760" s="157">
        <v>0</v>
      </c>
      <c r="R3760" s="152"/>
      <c r="S3760" s="157">
        <v>0</v>
      </c>
      <c r="T3760" s="152"/>
      <c r="U3760" s="156">
        <v>0.47999999999999199</v>
      </c>
      <c r="V3760" s="152" t="s">
        <v>157</v>
      </c>
      <c r="W3760" s="152" t="s">
        <v>95</v>
      </c>
      <c r="X3760" s="155">
        <v>1.6189774000000001E-3</v>
      </c>
      <c r="Y3760" s="152" t="s">
        <v>159</v>
      </c>
      <c r="Z3760" s="154">
        <v>43314</v>
      </c>
      <c r="AA3760" s="153" t="s">
        <v>4326</v>
      </c>
      <c r="AB3760" s="152" t="s">
        <v>21448</v>
      </c>
      <c r="AC3760" s="152" t="s">
        <v>217</v>
      </c>
      <c r="AD3760" s="152" t="s">
        <v>165</v>
      </c>
    </row>
    <row r="3761" spans="1:30">
      <c r="A3761" s="189" t="s">
        <v>21449</v>
      </c>
      <c r="B3761" s="189" t="s">
        <v>21450</v>
      </c>
      <c r="C3761" s="154">
        <v>43522</v>
      </c>
      <c r="D3761" s="155">
        <v>1.0014000000000001</v>
      </c>
      <c r="E3761" s="155">
        <v>1.0189999999999999</v>
      </c>
      <c r="F3761" s="156">
        <v>9.9870168780670805E-3</v>
      </c>
      <c r="G3761" s="154">
        <v>43521</v>
      </c>
      <c r="H3761" s="155">
        <v>1.0013000000000001</v>
      </c>
      <c r="I3761" s="156">
        <v>0.94140866508171805</v>
      </c>
      <c r="J3761" s="152" t="s">
        <v>21451</v>
      </c>
      <c r="K3761" s="157">
        <v>0</v>
      </c>
      <c r="L3761" s="157">
        <v>0</v>
      </c>
      <c r="M3761" s="186">
        <v>0</v>
      </c>
      <c r="N3761" s="157">
        <v>0</v>
      </c>
      <c r="O3761" s="156">
        <v>0.94140866508171805</v>
      </c>
      <c r="P3761" s="152" t="s">
        <v>21451</v>
      </c>
      <c r="Q3761" s="157">
        <v>0</v>
      </c>
      <c r="R3761" s="152"/>
      <c r="S3761" s="157">
        <v>0</v>
      </c>
      <c r="T3761" s="152"/>
      <c r="U3761" s="156">
        <v>1.9003520474</v>
      </c>
      <c r="V3761" s="152" t="s">
        <v>163</v>
      </c>
      <c r="W3761" s="152" t="s">
        <v>95</v>
      </c>
      <c r="X3761" s="155">
        <v>0</v>
      </c>
      <c r="Y3761" s="152" t="s">
        <v>159</v>
      </c>
      <c r="Z3761" s="154">
        <v>43325</v>
      </c>
      <c r="AA3761" s="153" t="s">
        <v>4326</v>
      </c>
      <c r="AB3761" s="152" t="s">
        <v>21441</v>
      </c>
      <c r="AC3761" s="152" t="s">
        <v>231</v>
      </c>
      <c r="AD3761" s="152" t="s">
        <v>173</v>
      </c>
    </row>
    <row r="3762" spans="1:30">
      <c r="A3762" s="189" t="s">
        <v>21452</v>
      </c>
      <c r="B3762" s="189" t="s">
        <v>21453</v>
      </c>
      <c r="C3762" s="154">
        <v>43830</v>
      </c>
      <c r="D3762" s="155">
        <v>1.0156000000000001</v>
      </c>
      <c r="E3762" s="155">
        <v>1.0156000000000001</v>
      </c>
      <c r="F3762" s="156">
        <v>2.9547916871857299E-2</v>
      </c>
      <c r="G3762" s="154">
        <v>43829</v>
      </c>
      <c r="H3762" s="155">
        <v>1.0153000000000001</v>
      </c>
      <c r="I3762" s="156">
        <v>0.93420791095210398</v>
      </c>
      <c r="J3762" s="152" t="s">
        <v>21454</v>
      </c>
      <c r="K3762" s="156">
        <v>-1.8269695505074799</v>
      </c>
      <c r="L3762" s="156">
        <v>-1.4459000485201301</v>
      </c>
      <c r="M3762" s="185">
        <v>-1.0714981492304601</v>
      </c>
      <c r="N3762" s="156">
        <v>-0.28473244968089401</v>
      </c>
      <c r="O3762" s="156">
        <v>0.93420791095210398</v>
      </c>
      <c r="P3762" s="152" t="s">
        <v>21454</v>
      </c>
      <c r="Q3762" s="157">
        <v>0</v>
      </c>
      <c r="R3762" s="152"/>
      <c r="S3762" s="157">
        <v>0</v>
      </c>
      <c r="T3762" s="152"/>
      <c r="U3762" s="156">
        <v>1.56000000000001</v>
      </c>
      <c r="V3762" s="152" t="s">
        <v>157</v>
      </c>
      <c r="W3762" s="152" t="s">
        <v>95</v>
      </c>
      <c r="X3762" s="155">
        <v>1.0631450000000001E-4</v>
      </c>
      <c r="Y3762" s="152" t="s">
        <v>159</v>
      </c>
      <c r="Z3762" s="154">
        <v>43424</v>
      </c>
      <c r="AA3762" s="153" t="s">
        <v>4326</v>
      </c>
      <c r="AB3762" s="152" t="s">
        <v>2526</v>
      </c>
      <c r="AC3762" s="152" t="s">
        <v>263</v>
      </c>
      <c r="AD3762" s="152" t="s">
        <v>170</v>
      </c>
    </row>
    <row r="3763" spans="1:30">
      <c r="A3763" s="189" t="s">
        <v>21455</v>
      </c>
      <c r="B3763" s="189" t="s">
        <v>21456</v>
      </c>
      <c r="C3763" s="154">
        <v>43830</v>
      </c>
      <c r="D3763" s="155">
        <v>1.0089999999999999</v>
      </c>
      <c r="E3763" s="155">
        <v>1.0089999999999999</v>
      </c>
      <c r="F3763" s="156">
        <v>1.9825535289450601E-2</v>
      </c>
      <c r="G3763" s="154">
        <v>43829</v>
      </c>
      <c r="H3763" s="155">
        <v>1.0087999999999999</v>
      </c>
      <c r="I3763" s="156">
        <v>0.89999999999999003</v>
      </c>
      <c r="J3763" s="152" t="s">
        <v>21457</v>
      </c>
      <c r="K3763" s="156">
        <v>9.9206349206338307E-2</v>
      </c>
      <c r="L3763" s="156">
        <v>0.46798765309169799</v>
      </c>
      <c r="M3763" s="185">
        <v>0.89999999999999003</v>
      </c>
      <c r="N3763" s="156">
        <v>0.89999999999999003</v>
      </c>
      <c r="O3763" s="156">
        <v>0.89999999999999003</v>
      </c>
      <c r="P3763" s="152" t="s">
        <v>21457</v>
      </c>
      <c r="Q3763" s="157">
        <v>0</v>
      </c>
      <c r="R3763" s="152"/>
      <c r="S3763" s="157">
        <v>0</v>
      </c>
      <c r="T3763" s="152"/>
      <c r="U3763" s="156">
        <v>0.89999999999999003</v>
      </c>
      <c r="V3763" s="152" t="s">
        <v>242</v>
      </c>
      <c r="W3763" s="152" t="s">
        <v>95</v>
      </c>
      <c r="X3763" s="155">
        <v>0</v>
      </c>
      <c r="Y3763" s="152" t="s">
        <v>159</v>
      </c>
      <c r="Z3763" s="154">
        <v>43356</v>
      </c>
      <c r="AA3763" s="153" t="s">
        <v>4326</v>
      </c>
      <c r="AB3763" s="152" t="s">
        <v>679</v>
      </c>
      <c r="AC3763" s="152" t="s">
        <v>161</v>
      </c>
      <c r="AD3763" s="152" t="s">
        <v>207</v>
      </c>
    </row>
    <row r="3764" spans="1:30">
      <c r="A3764" s="189" t="s">
        <v>3081</v>
      </c>
      <c r="B3764" s="189" t="s">
        <v>3082</v>
      </c>
      <c r="C3764" s="154">
        <v>43830</v>
      </c>
      <c r="D3764" s="155">
        <v>0.99719999999999998</v>
      </c>
      <c r="E3764" s="155">
        <v>1.2157</v>
      </c>
      <c r="F3764" s="156">
        <v>-1.0027073097363301E-2</v>
      </c>
      <c r="G3764" s="154">
        <v>43829</v>
      </c>
      <c r="H3764" s="155">
        <v>0.99729999999999996</v>
      </c>
      <c r="I3764" s="156">
        <v>0.85484379660482801</v>
      </c>
      <c r="J3764" s="152" t="s">
        <v>21458</v>
      </c>
      <c r="K3764" s="156">
        <v>6.0204695966266798E-2</v>
      </c>
      <c r="L3764" s="156">
        <v>2.0060180541604598E-2</v>
      </c>
      <c r="M3764" s="185">
        <v>-0.79541912669738501</v>
      </c>
      <c r="N3764" s="156">
        <v>-0.41284435619814402</v>
      </c>
      <c r="O3764" s="156">
        <v>0.85484379660482801</v>
      </c>
      <c r="P3764" s="152" t="s">
        <v>21458</v>
      </c>
      <c r="Q3764" s="156">
        <v>4.9808164924760403</v>
      </c>
      <c r="R3764" s="152" t="s">
        <v>21459</v>
      </c>
      <c r="S3764" s="157">
        <v>0</v>
      </c>
      <c r="T3764" s="152"/>
      <c r="U3764" s="156">
        <v>5.55411859999999</v>
      </c>
      <c r="V3764" s="152" t="s">
        <v>157</v>
      </c>
      <c r="W3764" s="152" t="s">
        <v>95</v>
      </c>
      <c r="X3764" s="155">
        <v>3.6288630614000001</v>
      </c>
      <c r="Y3764" s="152" t="s">
        <v>159</v>
      </c>
      <c r="Z3764" s="154">
        <v>42796</v>
      </c>
      <c r="AA3764" s="153" t="s">
        <v>4326</v>
      </c>
      <c r="AB3764" s="152" t="s">
        <v>3083</v>
      </c>
      <c r="AC3764" s="152" t="s">
        <v>161</v>
      </c>
      <c r="AD3764" s="152" t="s">
        <v>207</v>
      </c>
    </row>
    <row r="3765" spans="1:30">
      <c r="A3765" s="189" t="s">
        <v>21460</v>
      </c>
      <c r="B3765" s="189" t="s">
        <v>21461</v>
      </c>
      <c r="C3765" s="154">
        <v>43830</v>
      </c>
      <c r="D3765" s="155">
        <v>1.0669999999999999</v>
      </c>
      <c r="E3765" s="155">
        <v>1.1419999999999999</v>
      </c>
      <c r="F3765" s="156">
        <v>0.376293508936971</v>
      </c>
      <c r="G3765" s="154">
        <v>43829</v>
      </c>
      <c r="H3765" s="155">
        <v>1.0629999999999999</v>
      </c>
      <c r="I3765" s="156">
        <v>0.75542965061378697</v>
      </c>
      <c r="J3765" s="152" t="s">
        <v>21462</v>
      </c>
      <c r="K3765" s="156">
        <v>0.94607379375591405</v>
      </c>
      <c r="L3765" s="156">
        <v>2.4975984630163302</v>
      </c>
      <c r="M3765" s="185">
        <v>2.6948989412897002</v>
      </c>
      <c r="N3765" s="156">
        <v>3.1914893617021201</v>
      </c>
      <c r="O3765" s="156">
        <v>0.75542965061378697</v>
      </c>
      <c r="P3765" s="152" t="s">
        <v>21462</v>
      </c>
      <c r="Q3765" s="156">
        <v>-0.65176908752328799</v>
      </c>
      <c r="R3765" s="152" t="s">
        <v>21463</v>
      </c>
      <c r="S3765" s="156">
        <v>3.8948393378773201</v>
      </c>
      <c r="T3765" s="152" t="s">
        <v>21464</v>
      </c>
      <c r="U3765" s="156">
        <v>6.6999999999999904</v>
      </c>
      <c r="V3765" s="152" t="s">
        <v>157</v>
      </c>
      <c r="W3765" s="152" t="s">
        <v>158</v>
      </c>
      <c r="X3765" s="155">
        <v>0.13589022100000001</v>
      </c>
      <c r="Y3765" s="152" t="s">
        <v>159</v>
      </c>
      <c r="Z3765" s="154">
        <v>41957</v>
      </c>
      <c r="AA3765" s="153" t="s">
        <v>4326</v>
      </c>
      <c r="AB3765" s="152" t="s">
        <v>21465</v>
      </c>
      <c r="AC3765" s="152" t="s">
        <v>325</v>
      </c>
      <c r="AD3765" s="152" t="s">
        <v>181</v>
      </c>
    </row>
    <row r="3766" spans="1:30">
      <c r="A3766" s="189" t="s">
        <v>21466</v>
      </c>
      <c r="B3766" s="189" t="s">
        <v>21467</v>
      </c>
      <c r="C3766" s="154">
        <v>43830</v>
      </c>
      <c r="D3766" s="155">
        <v>1.0513999999999999</v>
      </c>
      <c r="E3766" s="155">
        <v>1.0513999999999999</v>
      </c>
      <c r="F3766" s="156">
        <v>3.80589914367227E-2</v>
      </c>
      <c r="G3766" s="154">
        <v>43826</v>
      </c>
      <c r="H3766" s="155">
        <v>1.0509999999999999</v>
      </c>
      <c r="I3766" s="156">
        <v>0.73775989268945297</v>
      </c>
      <c r="J3766" s="152" t="s">
        <v>21468</v>
      </c>
      <c r="K3766" s="156">
        <v>1.41796083727211</v>
      </c>
      <c r="L3766" s="156">
        <v>-2.2771633051398998</v>
      </c>
      <c r="M3766" s="185">
        <v>-1.4897404665979599</v>
      </c>
      <c r="N3766" s="156">
        <v>-0.33178500331785599</v>
      </c>
      <c r="O3766" s="156">
        <v>0.73775989268945297</v>
      </c>
      <c r="P3766" s="152" t="s">
        <v>21468</v>
      </c>
      <c r="Q3766" s="157">
        <v>0</v>
      </c>
      <c r="R3766" s="152"/>
      <c r="S3766" s="157">
        <v>0</v>
      </c>
      <c r="T3766" s="152"/>
      <c r="U3766" s="156">
        <v>5.1399999999999899</v>
      </c>
      <c r="V3766" s="152" t="s">
        <v>174</v>
      </c>
      <c r="W3766" s="152" t="s">
        <v>95</v>
      </c>
      <c r="X3766" s="155">
        <v>5.6173005999999998E-3</v>
      </c>
      <c r="Y3766" s="152" t="s">
        <v>159</v>
      </c>
      <c r="Z3766" s="154">
        <v>43182</v>
      </c>
      <c r="AA3766" s="153" t="s">
        <v>4326</v>
      </c>
      <c r="AB3766" s="152" t="s">
        <v>1623</v>
      </c>
      <c r="AC3766" s="152" t="s">
        <v>253</v>
      </c>
      <c r="AD3766" s="152" t="s">
        <v>165</v>
      </c>
    </row>
    <row r="3767" spans="1:30">
      <c r="A3767" s="189" t="s">
        <v>21469</v>
      </c>
      <c r="B3767" s="189" t="s">
        <v>21470</v>
      </c>
      <c r="C3767" s="154">
        <v>43830</v>
      </c>
      <c r="D3767" s="155">
        <v>1.0216000000000001</v>
      </c>
      <c r="E3767" s="155">
        <v>1.0516000000000001</v>
      </c>
      <c r="F3767" s="156">
        <v>7.83699059561377E-2</v>
      </c>
      <c r="G3767" s="154">
        <v>43826</v>
      </c>
      <c r="H3767" s="155">
        <v>1.0207999999999999</v>
      </c>
      <c r="I3767" s="156">
        <v>0.67718368753592495</v>
      </c>
      <c r="J3767" s="152" t="s">
        <v>21471</v>
      </c>
      <c r="K3767" s="156">
        <v>0.176505197097473</v>
      </c>
      <c r="L3767" s="156">
        <v>0.245339891335462</v>
      </c>
      <c r="M3767" s="185">
        <v>0.85096478711165102</v>
      </c>
      <c r="N3767" s="156">
        <v>1.53252179957523</v>
      </c>
      <c r="O3767" s="156">
        <v>0.67718368753592495</v>
      </c>
      <c r="P3767" s="152" t="s">
        <v>21471</v>
      </c>
      <c r="Q3767" s="156">
        <v>5.5791447445035898</v>
      </c>
      <c r="R3767" s="152" t="s">
        <v>21472</v>
      </c>
      <c r="S3767" s="157">
        <v>0</v>
      </c>
      <c r="T3767" s="152"/>
      <c r="U3767" s="156">
        <v>5.1673860800000204</v>
      </c>
      <c r="V3767" s="152" t="s">
        <v>174</v>
      </c>
      <c r="W3767" s="152" t="s">
        <v>95</v>
      </c>
      <c r="X3767" s="155">
        <v>3.23040655E-2</v>
      </c>
      <c r="Y3767" s="152" t="s">
        <v>159</v>
      </c>
      <c r="Z3767" s="154">
        <v>42993</v>
      </c>
      <c r="AA3767" s="153" t="s">
        <v>4326</v>
      </c>
      <c r="AB3767" s="152" t="s">
        <v>4100</v>
      </c>
      <c r="AC3767" s="152" t="s">
        <v>524</v>
      </c>
      <c r="AD3767" s="152" t="s">
        <v>162</v>
      </c>
    </row>
    <row r="3768" spans="1:30">
      <c r="A3768" s="189" t="s">
        <v>929</v>
      </c>
      <c r="B3768" s="189" t="s">
        <v>930</v>
      </c>
      <c r="C3768" s="154">
        <v>43830</v>
      </c>
      <c r="D3768" s="155">
        <v>1.0109999999999999</v>
      </c>
      <c r="E3768" s="155">
        <v>1.6240000000000001</v>
      </c>
      <c r="F3768" s="156">
        <v>0</v>
      </c>
      <c r="G3768" s="154">
        <v>43829</v>
      </c>
      <c r="H3768" s="155">
        <v>1.0109999999999999</v>
      </c>
      <c r="I3768" s="156">
        <v>0.61548382165128801</v>
      </c>
      <c r="J3768" s="152" t="s">
        <v>926</v>
      </c>
      <c r="K3768" s="156">
        <v>0.19821605550048799</v>
      </c>
      <c r="L3768" s="156">
        <v>0.29761904761903701</v>
      </c>
      <c r="M3768" s="185">
        <v>-1.74925492890573</v>
      </c>
      <c r="N3768" s="156">
        <v>-0.68760640652653005</v>
      </c>
      <c r="O3768" s="156">
        <v>0.61548382165128801</v>
      </c>
      <c r="P3768" s="152" t="s">
        <v>926</v>
      </c>
      <c r="Q3768" s="156">
        <v>6.5879933750803099</v>
      </c>
      <c r="R3768" s="152" t="s">
        <v>656</v>
      </c>
      <c r="S3768" s="156">
        <v>6.5879933750803099</v>
      </c>
      <c r="T3768" s="152" t="s">
        <v>6588</v>
      </c>
      <c r="U3768" s="156">
        <v>65.469561200000001</v>
      </c>
      <c r="V3768" s="152" t="s">
        <v>163</v>
      </c>
      <c r="W3768" s="152" t="s">
        <v>189</v>
      </c>
      <c r="X3768" s="155">
        <v>7.0600278648000003</v>
      </c>
      <c r="Y3768" s="152" t="s">
        <v>159</v>
      </c>
      <c r="Z3768" s="154">
        <v>39911</v>
      </c>
      <c r="AA3768" s="153" t="s">
        <v>4326</v>
      </c>
      <c r="AB3768" s="152" t="s">
        <v>931</v>
      </c>
      <c r="AC3768" s="152" t="s">
        <v>354</v>
      </c>
      <c r="AD3768" s="152" t="s">
        <v>181</v>
      </c>
    </row>
    <row r="3769" spans="1:30">
      <c r="A3769" s="189" t="s">
        <v>21473</v>
      </c>
      <c r="B3769" s="189" t="s">
        <v>21474</v>
      </c>
      <c r="C3769" s="154">
        <v>43830</v>
      </c>
      <c r="D3769" s="155">
        <v>1.0398000000000001</v>
      </c>
      <c r="E3769" s="155">
        <v>1.0398000000000001</v>
      </c>
      <c r="F3769" s="156">
        <v>2.8860028860025699E-2</v>
      </c>
      <c r="G3769" s="154">
        <v>43829</v>
      </c>
      <c r="H3769" s="155">
        <v>1.0395000000000001</v>
      </c>
      <c r="I3769" s="156">
        <v>0.60957910014513506</v>
      </c>
      <c r="J3769" s="152" t="s">
        <v>21475</v>
      </c>
      <c r="K3769" s="156">
        <v>0.125180548868568</v>
      </c>
      <c r="L3769" s="156">
        <v>0.250674893945252</v>
      </c>
      <c r="M3769" s="185">
        <v>0.57065480220524401</v>
      </c>
      <c r="N3769" s="156">
        <v>-0.46903417248970097</v>
      </c>
      <c r="O3769" s="156">
        <v>0.60957910014513506</v>
      </c>
      <c r="P3769" s="152" t="s">
        <v>21475</v>
      </c>
      <c r="Q3769" s="156">
        <v>5.27488103675205</v>
      </c>
      <c r="R3769" s="152" t="s">
        <v>21476</v>
      </c>
      <c r="S3769" s="157">
        <v>0</v>
      </c>
      <c r="T3769" s="152"/>
      <c r="U3769" s="156">
        <v>3.9800000000000102</v>
      </c>
      <c r="V3769" s="152" t="s">
        <v>157</v>
      </c>
      <c r="W3769" s="152" t="s">
        <v>95</v>
      </c>
      <c r="X3769" s="155">
        <v>0.3008090578</v>
      </c>
      <c r="Y3769" s="152" t="s">
        <v>159</v>
      </c>
      <c r="Z3769" s="154">
        <v>42804</v>
      </c>
      <c r="AA3769" s="153" t="s">
        <v>4326</v>
      </c>
      <c r="AB3769" s="152" t="s">
        <v>21477</v>
      </c>
      <c r="AC3769" s="152" t="s">
        <v>329</v>
      </c>
      <c r="AD3769" s="152" t="s">
        <v>207</v>
      </c>
    </row>
    <row r="3770" spans="1:30">
      <c r="A3770" s="189" t="s">
        <v>9214</v>
      </c>
      <c r="B3770" s="189" t="s">
        <v>9215</v>
      </c>
      <c r="C3770" s="154">
        <v>43830</v>
      </c>
      <c r="D3770" s="155">
        <v>1.0609</v>
      </c>
      <c r="E3770" s="155">
        <v>1.6205000000000001</v>
      </c>
      <c r="F3770" s="156">
        <v>4.7152018106371103E-2</v>
      </c>
      <c r="G3770" s="154">
        <v>43829</v>
      </c>
      <c r="H3770" s="155">
        <v>1.0604</v>
      </c>
      <c r="I3770" s="156">
        <v>0.55924170616114499</v>
      </c>
      <c r="J3770" s="152" t="s">
        <v>12667</v>
      </c>
      <c r="K3770" s="156">
        <v>0.27410207939507403</v>
      </c>
      <c r="L3770" s="156">
        <v>0.511605873993352</v>
      </c>
      <c r="M3770" s="185">
        <v>0.27410207939507403</v>
      </c>
      <c r="N3770" s="156">
        <v>0.179414542020785</v>
      </c>
      <c r="O3770" s="156">
        <v>0.55924170616114499</v>
      </c>
      <c r="P3770" s="152" t="s">
        <v>12667</v>
      </c>
      <c r="Q3770" s="156">
        <v>3.1000971817298399</v>
      </c>
      <c r="R3770" s="152" t="s">
        <v>12668</v>
      </c>
      <c r="S3770" s="156">
        <v>5.9840159840159899</v>
      </c>
      <c r="T3770" s="152" t="s">
        <v>12669</v>
      </c>
      <c r="U3770" s="156">
        <v>62.046746140000003</v>
      </c>
      <c r="V3770" s="152" t="s">
        <v>157</v>
      </c>
      <c r="W3770" s="152" t="s">
        <v>189</v>
      </c>
      <c r="X3770" s="155">
        <v>6.0542895549000004</v>
      </c>
      <c r="Y3770" s="152" t="s">
        <v>159</v>
      </c>
      <c r="Z3770" s="154">
        <v>41520</v>
      </c>
      <c r="AA3770" s="153" t="s">
        <v>4326</v>
      </c>
      <c r="AB3770" s="152" t="s">
        <v>12670</v>
      </c>
      <c r="AC3770" s="152" t="s">
        <v>246</v>
      </c>
      <c r="AD3770" s="152" t="s">
        <v>183</v>
      </c>
    </row>
    <row r="3771" spans="1:30">
      <c r="A3771" s="189" t="s">
        <v>3181</v>
      </c>
      <c r="B3771" s="189" t="s">
        <v>3182</v>
      </c>
      <c r="C3771" s="154">
        <v>43830</v>
      </c>
      <c r="D3771" s="155">
        <v>1.097</v>
      </c>
      <c r="E3771" s="155">
        <v>1.3640000000000001</v>
      </c>
      <c r="F3771" s="156">
        <v>0</v>
      </c>
      <c r="G3771" s="154">
        <v>43829</v>
      </c>
      <c r="H3771" s="155">
        <v>1.097</v>
      </c>
      <c r="I3771" s="156">
        <v>0.45788487327910998</v>
      </c>
      <c r="J3771" s="152" t="s">
        <v>21478</v>
      </c>
      <c r="K3771" s="156">
        <v>9.1240875912402097E-2</v>
      </c>
      <c r="L3771" s="156">
        <v>0.45787545787545603</v>
      </c>
      <c r="M3771" s="185">
        <v>0.82721533237205003</v>
      </c>
      <c r="N3771" s="156">
        <v>2.2367194780987898</v>
      </c>
      <c r="O3771" s="156">
        <v>0.45788487327910998</v>
      </c>
      <c r="P3771" s="152" t="s">
        <v>21478</v>
      </c>
      <c r="Q3771" s="156">
        <v>8.2283409532362697</v>
      </c>
      <c r="R3771" s="152" t="s">
        <v>21479</v>
      </c>
      <c r="S3771" s="156">
        <v>13.3527889150372</v>
      </c>
      <c r="T3771" s="152" t="s">
        <v>21480</v>
      </c>
      <c r="U3771" s="156">
        <v>40.453627099999999</v>
      </c>
      <c r="V3771" s="152" t="s">
        <v>157</v>
      </c>
      <c r="W3771" s="152" t="s">
        <v>166</v>
      </c>
      <c r="X3771" s="155">
        <v>1.7595920587</v>
      </c>
      <c r="Y3771" s="152" t="s">
        <v>159</v>
      </c>
      <c r="Z3771" s="154">
        <v>41878</v>
      </c>
      <c r="AA3771" s="153" t="s">
        <v>4326</v>
      </c>
      <c r="AB3771" s="152" t="s">
        <v>3183</v>
      </c>
      <c r="AC3771" s="152" t="s">
        <v>282</v>
      </c>
      <c r="AD3771" s="152" t="s">
        <v>235</v>
      </c>
    </row>
    <row r="3772" spans="1:30">
      <c r="A3772" s="189" t="s">
        <v>21481</v>
      </c>
      <c r="B3772" s="189" t="s">
        <v>21482</v>
      </c>
      <c r="C3772" s="154">
        <v>43830</v>
      </c>
      <c r="D3772" s="155">
        <v>1.0012000000000001</v>
      </c>
      <c r="E3772" s="155">
        <v>1.0012000000000001</v>
      </c>
      <c r="F3772" s="156">
        <v>2.99730242781685E-2</v>
      </c>
      <c r="G3772" s="154">
        <v>43829</v>
      </c>
      <c r="H3772" s="155">
        <v>1.0008999999999999</v>
      </c>
      <c r="I3772" s="156">
        <v>0.451489916725199</v>
      </c>
      <c r="J3772" s="152" t="s">
        <v>21483</v>
      </c>
      <c r="K3772" s="156">
        <v>6.9965017491268905E-2</v>
      </c>
      <c r="L3772" s="156">
        <v>0.14002800560112699</v>
      </c>
      <c r="M3772" s="185">
        <v>0.27040560841262301</v>
      </c>
      <c r="N3772" s="156">
        <v>0.55237521341770202</v>
      </c>
      <c r="O3772" s="156">
        <v>0.451489916725199</v>
      </c>
      <c r="P3772" s="152" t="s">
        <v>21483</v>
      </c>
      <c r="Q3772" s="157">
        <v>0</v>
      </c>
      <c r="R3772" s="152"/>
      <c r="S3772" s="157">
        <v>0</v>
      </c>
      <c r="T3772" s="152"/>
      <c r="U3772" s="156">
        <v>0.120000000000009</v>
      </c>
      <c r="V3772" s="152" t="s">
        <v>157</v>
      </c>
      <c r="W3772" s="152" t="s">
        <v>95</v>
      </c>
      <c r="X3772" s="155">
        <v>2.390088E-4</v>
      </c>
      <c r="Y3772" s="152" t="s">
        <v>159</v>
      </c>
      <c r="Z3772" s="154">
        <v>43314</v>
      </c>
      <c r="AA3772" s="153" t="s">
        <v>4326</v>
      </c>
      <c r="AB3772" s="152" t="s">
        <v>21448</v>
      </c>
      <c r="AC3772" s="152" t="s">
        <v>217</v>
      </c>
      <c r="AD3772" s="152" t="s">
        <v>165</v>
      </c>
    </row>
    <row r="3773" spans="1:30">
      <c r="A3773" s="189" t="s">
        <v>21484</v>
      </c>
      <c r="B3773" s="189" t="s">
        <v>21485</v>
      </c>
      <c r="C3773" s="154">
        <v>43830</v>
      </c>
      <c r="D3773" s="155">
        <v>1.0309999999999999</v>
      </c>
      <c r="E3773" s="155">
        <v>1.0309999999999999</v>
      </c>
      <c r="F3773" s="156">
        <v>0.29182879377430898</v>
      </c>
      <c r="G3773" s="154">
        <v>43829</v>
      </c>
      <c r="H3773" s="155">
        <v>1.028</v>
      </c>
      <c r="I3773" s="156">
        <v>0.29182879377430898</v>
      </c>
      <c r="J3773" s="152" t="s">
        <v>21486</v>
      </c>
      <c r="K3773" s="156">
        <v>0.88062622309196603</v>
      </c>
      <c r="L3773" s="156">
        <v>2.4850894632206701</v>
      </c>
      <c r="M3773" s="185">
        <v>2.5870646766169201</v>
      </c>
      <c r="N3773" s="156">
        <v>2.9970029970029999</v>
      </c>
      <c r="O3773" s="156">
        <v>0.29182879377430898</v>
      </c>
      <c r="P3773" s="152" t="s">
        <v>21486</v>
      </c>
      <c r="Q3773" s="156">
        <v>-1.43403441682602</v>
      </c>
      <c r="R3773" s="152" t="s">
        <v>21487</v>
      </c>
      <c r="S3773" s="156">
        <v>2.5870646766169201</v>
      </c>
      <c r="T3773" s="152" t="s">
        <v>21488</v>
      </c>
      <c r="U3773" s="156">
        <v>3.0999999999999899</v>
      </c>
      <c r="V3773" s="152" t="s">
        <v>157</v>
      </c>
      <c r="W3773" s="152" t="s">
        <v>158</v>
      </c>
      <c r="X3773" s="155">
        <v>5.1667503E-3</v>
      </c>
      <c r="Y3773" s="152" t="s">
        <v>159</v>
      </c>
      <c r="Z3773" s="154">
        <v>41957</v>
      </c>
      <c r="AA3773" s="153" t="s">
        <v>4326</v>
      </c>
      <c r="AB3773" s="152" t="s">
        <v>21465</v>
      </c>
      <c r="AC3773" s="152" t="s">
        <v>325</v>
      </c>
      <c r="AD3773" s="152" t="s">
        <v>181</v>
      </c>
    </row>
    <row r="3774" spans="1:30">
      <c r="A3774" s="189" t="s">
        <v>9216</v>
      </c>
      <c r="B3774" s="189" t="s">
        <v>9217</v>
      </c>
      <c r="C3774" s="154">
        <v>43830</v>
      </c>
      <c r="D3774" s="155">
        <v>1.0031000000000001</v>
      </c>
      <c r="E3774" s="155">
        <v>1.0031000000000001</v>
      </c>
      <c r="F3774" s="156">
        <v>0</v>
      </c>
      <c r="G3774" s="154">
        <v>43829</v>
      </c>
      <c r="H3774" s="155">
        <v>1.0031000000000001</v>
      </c>
      <c r="I3774" s="156">
        <v>0.25987006496753201</v>
      </c>
      <c r="J3774" s="152" t="s">
        <v>12671</v>
      </c>
      <c r="K3774" s="156">
        <v>-9.9681020733641303E-3</v>
      </c>
      <c r="L3774" s="156">
        <v>-1.9934217083621801E-2</v>
      </c>
      <c r="M3774" s="185">
        <v>-4.9820645675562499E-2</v>
      </c>
      <c r="N3774" s="156">
        <v>-0.109539932284393</v>
      </c>
      <c r="O3774" s="156">
        <v>0.25987006496753201</v>
      </c>
      <c r="P3774" s="152" t="s">
        <v>12671</v>
      </c>
      <c r="Q3774" s="157">
        <v>0</v>
      </c>
      <c r="R3774" s="152"/>
      <c r="S3774" s="157">
        <v>0</v>
      </c>
      <c r="T3774" s="152"/>
      <c r="U3774" s="156">
        <v>0.31000000000000999</v>
      </c>
      <c r="V3774" s="152" t="s">
        <v>157</v>
      </c>
      <c r="W3774" s="152" t="s">
        <v>95</v>
      </c>
      <c r="X3774" s="155">
        <v>1.9188214619999999</v>
      </c>
      <c r="Y3774" s="152" t="s">
        <v>159</v>
      </c>
      <c r="Z3774" s="154">
        <v>43460</v>
      </c>
      <c r="AA3774" s="153" t="s">
        <v>4326</v>
      </c>
      <c r="AB3774" s="152" t="s">
        <v>11182</v>
      </c>
      <c r="AC3774" s="152" t="s">
        <v>385</v>
      </c>
      <c r="AD3774" s="152" t="s">
        <v>177</v>
      </c>
    </row>
    <row r="3775" spans="1:30">
      <c r="A3775" s="189" t="s">
        <v>9218</v>
      </c>
      <c r="B3775" s="189" t="s">
        <v>9219</v>
      </c>
      <c r="C3775" s="154">
        <v>43830</v>
      </c>
      <c r="D3775" s="155">
        <v>1.0054000000000001</v>
      </c>
      <c r="E3775" s="155">
        <v>1.0054000000000001</v>
      </c>
      <c r="F3775" s="156">
        <v>6.9672539066402403E-2</v>
      </c>
      <c r="G3775" s="154">
        <v>43829</v>
      </c>
      <c r="H3775" s="155">
        <v>1.0046999999999999</v>
      </c>
      <c r="I3775" s="156">
        <v>0.25927403270843202</v>
      </c>
      <c r="J3775" s="152" t="s">
        <v>12672</v>
      </c>
      <c r="K3775" s="156">
        <v>0.711209055394181</v>
      </c>
      <c r="L3775" s="156">
        <v>1.79204211805205</v>
      </c>
      <c r="M3775" s="185">
        <v>2.4141794845675899</v>
      </c>
      <c r="N3775" s="156">
        <v>3.7350392075938998</v>
      </c>
      <c r="O3775" s="156">
        <v>0.25927403270843202</v>
      </c>
      <c r="P3775" s="152" t="s">
        <v>12672</v>
      </c>
      <c r="Q3775" s="157">
        <v>0</v>
      </c>
      <c r="R3775" s="152"/>
      <c r="S3775" s="157">
        <v>0</v>
      </c>
      <c r="T3775" s="152"/>
      <c r="U3775" s="156">
        <v>0.54000000000000703</v>
      </c>
      <c r="V3775" s="152" t="s">
        <v>163</v>
      </c>
      <c r="W3775" s="152" t="s">
        <v>95</v>
      </c>
      <c r="X3775" s="155">
        <v>2.9348953161</v>
      </c>
      <c r="Y3775" s="152" t="s">
        <v>159</v>
      </c>
      <c r="Z3775" s="154">
        <v>43171</v>
      </c>
      <c r="AA3775" s="153" t="s">
        <v>4326</v>
      </c>
      <c r="AB3775" s="152" t="s">
        <v>12673</v>
      </c>
      <c r="AC3775" s="152" t="s">
        <v>249</v>
      </c>
      <c r="AD3775" s="152" t="s">
        <v>185</v>
      </c>
    </row>
    <row r="3776" spans="1:30">
      <c r="A3776" s="189" t="s">
        <v>21489</v>
      </c>
      <c r="B3776" s="189" t="s">
        <v>21490</v>
      </c>
      <c r="C3776" s="154">
        <v>43830</v>
      </c>
      <c r="D3776" s="155">
        <v>1.0900000000000001</v>
      </c>
      <c r="E3776" s="155">
        <v>1.349</v>
      </c>
      <c r="F3776" s="156">
        <v>9.1827364554643395E-2</v>
      </c>
      <c r="G3776" s="154">
        <v>43829</v>
      </c>
      <c r="H3776" s="155">
        <v>1.089</v>
      </c>
      <c r="I3776" s="156">
        <v>0.18378727959097901</v>
      </c>
      <c r="J3776" s="152" t="s">
        <v>21491</v>
      </c>
      <c r="K3776" s="156">
        <v>0.183823529411761</v>
      </c>
      <c r="L3776" s="156">
        <v>0.55350553505533895</v>
      </c>
      <c r="M3776" s="185">
        <v>0.83252595762719706</v>
      </c>
      <c r="N3776" s="156">
        <v>2.1555763823805201</v>
      </c>
      <c r="O3776" s="156">
        <v>0.18378727959097901</v>
      </c>
      <c r="P3776" s="152" t="s">
        <v>21491</v>
      </c>
      <c r="Q3776" s="156">
        <v>7.5827521195579299</v>
      </c>
      <c r="R3776" s="152" t="s">
        <v>21492</v>
      </c>
      <c r="S3776" s="156">
        <v>12.278014546028199</v>
      </c>
      <c r="T3776" s="152" t="s">
        <v>21493</v>
      </c>
      <c r="U3776" s="156">
        <v>38.572136</v>
      </c>
      <c r="V3776" s="152" t="s">
        <v>157</v>
      </c>
      <c r="W3776" s="152" t="s">
        <v>166</v>
      </c>
      <c r="X3776" s="155">
        <v>0.42532114380000002</v>
      </c>
      <c r="Y3776" s="152" t="s">
        <v>159</v>
      </c>
      <c r="Z3776" s="154">
        <v>41878</v>
      </c>
      <c r="AA3776" s="153" t="s">
        <v>4326</v>
      </c>
      <c r="AB3776" s="152" t="s">
        <v>3183</v>
      </c>
      <c r="AC3776" s="152" t="s">
        <v>282</v>
      </c>
      <c r="AD3776" s="152" t="s">
        <v>235</v>
      </c>
    </row>
    <row r="3777" spans="1:30">
      <c r="A3777" s="189" t="s">
        <v>21494</v>
      </c>
      <c r="B3777" s="189" t="s">
        <v>21495</v>
      </c>
      <c r="C3777" s="154">
        <v>43830</v>
      </c>
      <c r="D3777" s="155">
        <v>1.1839999999999999</v>
      </c>
      <c r="E3777" s="155">
        <v>1.448</v>
      </c>
      <c r="F3777" s="156">
        <v>0.25402201524131401</v>
      </c>
      <c r="G3777" s="154">
        <v>43829</v>
      </c>
      <c r="H3777" s="155">
        <v>1.181</v>
      </c>
      <c r="I3777" s="156">
        <v>0.1691720384422</v>
      </c>
      <c r="J3777" s="152" t="s">
        <v>19089</v>
      </c>
      <c r="K3777" s="156">
        <v>0.42408821034774102</v>
      </c>
      <c r="L3777" s="156">
        <v>2.2452504317789299</v>
      </c>
      <c r="M3777" s="185">
        <v>1.71817985346966</v>
      </c>
      <c r="N3777" s="156">
        <v>0.50930505045728403</v>
      </c>
      <c r="O3777" s="156">
        <v>0.1691720384422</v>
      </c>
      <c r="P3777" s="152" t="s">
        <v>19089</v>
      </c>
      <c r="Q3777" s="156">
        <v>6.6550043914700696</v>
      </c>
      <c r="R3777" s="152" t="s">
        <v>20781</v>
      </c>
      <c r="S3777" s="156">
        <v>9.4897732488717903</v>
      </c>
      <c r="T3777" s="152" t="s">
        <v>21496</v>
      </c>
      <c r="U3777" s="156">
        <v>48.706966399999999</v>
      </c>
      <c r="V3777" s="152" t="s">
        <v>163</v>
      </c>
      <c r="W3777" s="152" t="s">
        <v>158</v>
      </c>
      <c r="X3777" s="155">
        <v>9.7332866099999998E-2</v>
      </c>
      <c r="Y3777" s="152" t="s">
        <v>159</v>
      </c>
      <c r="Z3777" s="154">
        <v>39745</v>
      </c>
      <c r="AA3777" s="153" t="s">
        <v>4326</v>
      </c>
      <c r="AB3777" s="152" t="s">
        <v>21497</v>
      </c>
      <c r="AC3777" s="152" t="s">
        <v>198</v>
      </c>
      <c r="AD3777" s="152" t="s">
        <v>162</v>
      </c>
    </row>
    <row r="3778" spans="1:30">
      <c r="A3778" s="189" t="s">
        <v>21498</v>
      </c>
      <c r="B3778" s="189" t="s">
        <v>21499</v>
      </c>
      <c r="C3778" s="154">
        <v>43830</v>
      </c>
      <c r="D3778" s="155">
        <v>1.216</v>
      </c>
      <c r="E3778" s="155">
        <v>1.4830000000000001</v>
      </c>
      <c r="F3778" s="156">
        <v>0.24732069249793701</v>
      </c>
      <c r="G3778" s="154">
        <v>43829</v>
      </c>
      <c r="H3778" s="155">
        <v>1.2130000000000001</v>
      </c>
      <c r="I3778" s="156">
        <v>8.2318887226841997E-2</v>
      </c>
      <c r="J3778" s="152" t="s">
        <v>16526</v>
      </c>
      <c r="K3778" s="156">
        <v>0.495867768595051</v>
      </c>
      <c r="L3778" s="156">
        <v>2.2708158116063899</v>
      </c>
      <c r="M3778" s="185">
        <v>1.8425606767006899</v>
      </c>
      <c r="N3778" s="156">
        <v>0.74566482848434801</v>
      </c>
      <c r="O3778" s="156">
        <v>8.2318887226841997E-2</v>
      </c>
      <c r="P3778" s="152" t="s">
        <v>16526</v>
      </c>
      <c r="Q3778" s="156">
        <v>6.8364461514162604</v>
      </c>
      <c r="R3778" s="152" t="s">
        <v>910</v>
      </c>
      <c r="S3778" s="156">
        <v>10.0371587625052</v>
      </c>
      <c r="T3778" s="152" t="s">
        <v>21500</v>
      </c>
      <c r="U3778" s="156">
        <v>47.670663310745397</v>
      </c>
      <c r="V3778" s="152" t="s">
        <v>163</v>
      </c>
      <c r="W3778" s="152" t="s">
        <v>158</v>
      </c>
      <c r="X3778" s="155">
        <v>1.9579182699999999E-2</v>
      </c>
      <c r="Y3778" s="152" t="s">
        <v>159</v>
      </c>
      <c r="Z3778" s="154">
        <v>39890</v>
      </c>
      <c r="AA3778" s="153" t="s">
        <v>4326</v>
      </c>
      <c r="AB3778" s="152" t="s">
        <v>21497</v>
      </c>
      <c r="AC3778" s="152" t="s">
        <v>198</v>
      </c>
      <c r="AD3778" s="152" t="s">
        <v>162</v>
      </c>
    </row>
    <row r="3779" spans="1:30">
      <c r="A3779" s="189" t="s">
        <v>2187</v>
      </c>
      <c r="B3779" s="189" t="s">
        <v>2188</v>
      </c>
      <c r="C3779" s="154">
        <v>43830</v>
      </c>
      <c r="D3779" s="155">
        <v>1.0006999999999999</v>
      </c>
      <c r="E3779" s="155">
        <v>1.0006999999999999</v>
      </c>
      <c r="F3779" s="156">
        <v>8.00080008000712E-2</v>
      </c>
      <c r="G3779" s="154">
        <v>43829</v>
      </c>
      <c r="H3779" s="155">
        <v>0.99990000000000001</v>
      </c>
      <c r="I3779" s="156">
        <v>4.9990001999594601E-2</v>
      </c>
      <c r="J3779" s="152" t="s">
        <v>21501</v>
      </c>
      <c r="K3779" s="156">
        <v>3.9988003598915897E-2</v>
      </c>
      <c r="L3779" s="156">
        <v>-3.5376903797956598</v>
      </c>
      <c r="M3779" s="185">
        <v>-2.98594280174505</v>
      </c>
      <c r="N3779" s="156">
        <v>-1.9210036263843999</v>
      </c>
      <c r="O3779" s="156">
        <v>4.9990001999594601E-2</v>
      </c>
      <c r="P3779" s="152" t="s">
        <v>21501</v>
      </c>
      <c r="Q3779" s="157">
        <v>0</v>
      </c>
      <c r="R3779" s="152"/>
      <c r="S3779" s="157">
        <v>0</v>
      </c>
      <c r="T3779" s="152"/>
      <c r="U3779" s="156">
        <v>6.9999999999992304E-2</v>
      </c>
      <c r="V3779" s="152" t="s">
        <v>163</v>
      </c>
      <c r="W3779" s="152" t="s">
        <v>95</v>
      </c>
      <c r="X3779" s="155">
        <v>1.0897032297</v>
      </c>
      <c r="Y3779" s="152" t="s">
        <v>159</v>
      </c>
      <c r="Z3779" s="154">
        <v>43459</v>
      </c>
      <c r="AA3779" s="153" t="s">
        <v>4326</v>
      </c>
      <c r="AB3779" s="152" t="s">
        <v>2189</v>
      </c>
      <c r="AC3779" s="152" t="s">
        <v>253</v>
      </c>
      <c r="AD3779" s="152" t="s">
        <v>185</v>
      </c>
    </row>
    <row r="3780" spans="1:30">
      <c r="A3780" s="189" t="s">
        <v>21502</v>
      </c>
      <c r="B3780" s="189" t="s">
        <v>21503</v>
      </c>
      <c r="C3780" s="154">
        <v>43830</v>
      </c>
      <c r="D3780" s="155">
        <v>1.004</v>
      </c>
      <c r="E3780" s="155">
        <v>1.5529999999999999</v>
      </c>
      <c r="F3780" s="156">
        <v>9.9700897308084804E-2</v>
      </c>
      <c r="G3780" s="154">
        <v>43829</v>
      </c>
      <c r="H3780" s="155">
        <v>1.0029999999999999</v>
      </c>
      <c r="I3780" s="156">
        <v>1.4039466967772E-2</v>
      </c>
      <c r="J3780" s="152" t="s">
        <v>16588</v>
      </c>
      <c r="K3780" s="156">
        <v>0.19960079840318301</v>
      </c>
      <c r="L3780" s="156">
        <v>0.29970029970029899</v>
      </c>
      <c r="M3780" s="185">
        <v>-1.76126622209774</v>
      </c>
      <c r="N3780" s="156">
        <v>-0.79052774603151299</v>
      </c>
      <c r="O3780" s="156">
        <v>1.4039466967772E-2</v>
      </c>
      <c r="P3780" s="152" t="s">
        <v>16588</v>
      </c>
      <c r="Q3780" s="156">
        <v>5.6127631397676199</v>
      </c>
      <c r="R3780" s="152" t="s">
        <v>20972</v>
      </c>
      <c r="S3780" s="156">
        <v>4.9093479713771702</v>
      </c>
      <c r="T3780" s="152" t="s">
        <v>21504</v>
      </c>
      <c r="U3780" s="156">
        <v>57.513845199999999</v>
      </c>
      <c r="V3780" s="152" t="s">
        <v>163</v>
      </c>
      <c r="W3780" s="152" t="s">
        <v>158</v>
      </c>
      <c r="X3780" s="155">
        <v>4.2087434700000002E-2</v>
      </c>
      <c r="Y3780" s="152" t="s">
        <v>159</v>
      </c>
      <c r="Z3780" s="154">
        <v>39911</v>
      </c>
      <c r="AA3780" s="153" t="s">
        <v>4326</v>
      </c>
      <c r="AB3780" s="152" t="s">
        <v>931</v>
      </c>
      <c r="AC3780" s="152" t="s">
        <v>354</v>
      </c>
      <c r="AD3780" s="152" t="s">
        <v>181</v>
      </c>
    </row>
    <row r="3781" spans="1:30">
      <c r="A3781" s="189" t="s">
        <v>21505</v>
      </c>
      <c r="B3781" s="189" t="s">
        <v>21506</v>
      </c>
      <c r="C3781" s="154">
        <v>43468</v>
      </c>
      <c r="D3781" s="155">
        <v>1.2531000000000001</v>
      </c>
      <c r="E3781" s="155">
        <v>1.3140000000000001</v>
      </c>
      <c r="F3781" s="156">
        <v>-7.9795722949168799E-3</v>
      </c>
      <c r="G3781" s="154">
        <v>43467</v>
      </c>
      <c r="H3781" s="155">
        <v>1.2532000000000001</v>
      </c>
      <c r="I3781" s="156">
        <v>7.9808459696856394E-3</v>
      </c>
      <c r="J3781" s="152" t="s">
        <v>21507</v>
      </c>
      <c r="K3781" s="157">
        <v>0</v>
      </c>
      <c r="L3781" s="157">
        <v>0</v>
      </c>
      <c r="M3781" s="186">
        <v>0</v>
      </c>
      <c r="N3781" s="157">
        <v>0</v>
      </c>
      <c r="O3781" s="156">
        <v>7.9808459696856394E-3</v>
      </c>
      <c r="P3781" s="152" t="s">
        <v>21507</v>
      </c>
      <c r="Q3781" s="156">
        <v>3.8089278323768498</v>
      </c>
      <c r="R3781" s="152" t="s">
        <v>21508</v>
      </c>
      <c r="S3781" s="157">
        <v>0</v>
      </c>
      <c r="T3781" s="152"/>
      <c r="U3781" s="156">
        <v>5.91862836800001</v>
      </c>
      <c r="V3781" s="152" t="s">
        <v>174</v>
      </c>
      <c r="W3781" s="152" t="s">
        <v>95</v>
      </c>
      <c r="X3781" s="155">
        <v>0</v>
      </c>
      <c r="Y3781" s="152" t="s">
        <v>159</v>
      </c>
      <c r="Z3781" s="154">
        <v>42902</v>
      </c>
      <c r="AA3781" s="153" t="s">
        <v>4326</v>
      </c>
      <c r="AB3781" s="152" t="s">
        <v>1076</v>
      </c>
      <c r="AC3781" s="152" t="s">
        <v>215</v>
      </c>
      <c r="AD3781" s="152" t="s">
        <v>183</v>
      </c>
    </row>
    <row r="3782" spans="1:30">
      <c r="A3782" s="189" t="s">
        <v>3235</v>
      </c>
      <c r="B3782" s="189" t="s">
        <v>3236</v>
      </c>
      <c r="C3782" s="154">
        <v>43830</v>
      </c>
      <c r="D3782" s="155">
        <v>1.0243</v>
      </c>
      <c r="E3782" s="155">
        <v>1.0243</v>
      </c>
      <c r="F3782" s="156">
        <v>4.8837663606167703E-2</v>
      </c>
      <c r="G3782" s="154">
        <v>43826</v>
      </c>
      <c r="H3782" s="155">
        <v>1.0238</v>
      </c>
      <c r="I3782" s="157">
        <v>0</v>
      </c>
      <c r="J3782" s="152"/>
      <c r="K3782" s="156">
        <v>0.146656237778652</v>
      </c>
      <c r="L3782" s="156">
        <v>0.26429130775253801</v>
      </c>
      <c r="M3782" s="185">
        <v>0.74751647486968198</v>
      </c>
      <c r="N3782" s="156">
        <v>1.38572701177868</v>
      </c>
      <c r="O3782" s="157">
        <v>0</v>
      </c>
      <c r="P3782" s="152"/>
      <c r="Q3782" s="157">
        <v>0</v>
      </c>
      <c r="R3782" s="152"/>
      <c r="S3782" s="157">
        <v>0</v>
      </c>
      <c r="T3782" s="152"/>
      <c r="U3782" s="156">
        <v>2.4300000000000002</v>
      </c>
      <c r="V3782" s="152" t="s">
        <v>174</v>
      </c>
      <c r="W3782" s="152" t="s">
        <v>95</v>
      </c>
      <c r="X3782" s="155">
        <v>20.2869930542</v>
      </c>
      <c r="Y3782" s="152" t="s">
        <v>159</v>
      </c>
      <c r="Z3782" s="154">
        <v>43549</v>
      </c>
      <c r="AA3782" s="153" t="s">
        <v>4326</v>
      </c>
      <c r="AB3782" s="152" t="s">
        <v>1433</v>
      </c>
      <c r="AC3782" s="152" t="s">
        <v>238</v>
      </c>
      <c r="AD3782" s="152" t="s">
        <v>247</v>
      </c>
    </row>
    <row r="3783" spans="1:30">
      <c r="A3783" s="189" t="s">
        <v>3231</v>
      </c>
      <c r="B3783" s="189" t="s">
        <v>3232</v>
      </c>
      <c r="C3783" s="154">
        <v>43830</v>
      </c>
      <c r="D3783" s="155">
        <v>1.0089999999999999</v>
      </c>
      <c r="E3783" s="155">
        <v>1.0302</v>
      </c>
      <c r="F3783" s="156">
        <v>-1.9817677368232901E-2</v>
      </c>
      <c r="G3783" s="154">
        <v>43829</v>
      </c>
      <c r="H3783" s="155">
        <v>1.0092000000000001</v>
      </c>
      <c r="I3783" s="157">
        <v>0</v>
      </c>
      <c r="J3783" s="152"/>
      <c r="K3783" s="156">
        <v>7.9349335449311206E-2</v>
      </c>
      <c r="L3783" s="156">
        <v>0.38802109242859201</v>
      </c>
      <c r="M3783" s="185">
        <v>0.78884560318886299</v>
      </c>
      <c r="N3783" s="156">
        <v>2.1134301929560002</v>
      </c>
      <c r="O3783" s="157">
        <v>0</v>
      </c>
      <c r="P3783" s="152"/>
      <c r="Q3783" s="157">
        <v>0</v>
      </c>
      <c r="R3783" s="152"/>
      <c r="S3783" s="157">
        <v>0</v>
      </c>
      <c r="T3783" s="152"/>
      <c r="U3783" s="156">
        <v>3.0446295000000001</v>
      </c>
      <c r="V3783" s="152" t="s">
        <v>157</v>
      </c>
      <c r="W3783" s="152" t="s">
        <v>95</v>
      </c>
      <c r="X3783" s="155">
        <v>20.129386347800001</v>
      </c>
      <c r="Y3783" s="152" t="s">
        <v>159</v>
      </c>
      <c r="Z3783" s="154">
        <v>43531</v>
      </c>
      <c r="AA3783" s="153" t="s">
        <v>4326</v>
      </c>
      <c r="AB3783" s="152" t="s">
        <v>1291</v>
      </c>
      <c r="AC3783" s="152" t="s">
        <v>347</v>
      </c>
      <c r="AD3783" s="152" t="s">
        <v>170</v>
      </c>
    </row>
    <row r="3784" spans="1:30">
      <c r="A3784" s="189" t="s">
        <v>3237</v>
      </c>
      <c r="B3784" s="189" t="s">
        <v>3238</v>
      </c>
      <c r="C3784" s="154">
        <v>43830</v>
      </c>
      <c r="D3784" s="155">
        <v>1.0101</v>
      </c>
      <c r="E3784" s="155">
        <v>1.0381</v>
      </c>
      <c r="F3784" s="156">
        <v>9.9009900990220598E-3</v>
      </c>
      <c r="G3784" s="154">
        <v>43829</v>
      </c>
      <c r="H3784" s="155">
        <v>1.01</v>
      </c>
      <c r="I3784" s="157">
        <v>0</v>
      </c>
      <c r="J3784" s="152"/>
      <c r="K3784" s="156">
        <v>0.168583895279665</v>
      </c>
      <c r="L3784" s="156">
        <v>0.44504372097523698</v>
      </c>
      <c r="M3784" s="185">
        <v>0.90387519681214901</v>
      </c>
      <c r="N3784" s="156">
        <v>2.3159526855228298</v>
      </c>
      <c r="O3784" s="157">
        <v>0</v>
      </c>
      <c r="P3784" s="152"/>
      <c r="Q3784" s="157">
        <v>0</v>
      </c>
      <c r="R3784" s="152"/>
      <c r="S3784" s="157">
        <v>0</v>
      </c>
      <c r="T3784" s="152"/>
      <c r="U3784" s="156">
        <v>3.8199971900000098</v>
      </c>
      <c r="V3784" s="152" t="s">
        <v>163</v>
      </c>
      <c r="W3784" s="152" t="s">
        <v>95</v>
      </c>
      <c r="X3784" s="155">
        <v>4.1138891673</v>
      </c>
      <c r="Y3784" s="152" t="s">
        <v>159</v>
      </c>
      <c r="Z3784" s="154">
        <v>43480</v>
      </c>
      <c r="AA3784" s="153" t="s">
        <v>4326</v>
      </c>
      <c r="AB3784" s="152" t="s">
        <v>626</v>
      </c>
      <c r="AC3784" s="152" t="s">
        <v>270</v>
      </c>
      <c r="AD3784" s="152" t="s">
        <v>2734</v>
      </c>
    </row>
    <row r="3785" spans="1:30">
      <c r="A3785" s="189" t="s">
        <v>3323</v>
      </c>
      <c r="B3785" s="189" t="s">
        <v>3324</v>
      </c>
      <c r="C3785" s="154">
        <v>43830</v>
      </c>
      <c r="D3785" s="155">
        <v>0.99019999999999997</v>
      </c>
      <c r="E3785" s="155">
        <v>0.99019999999999997</v>
      </c>
      <c r="F3785" s="156">
        <v>0.121334681496459</v>
      </c>
      <c r="G3785" s="154">
        <v>43829</v>
      </c>
      <c r="H3785" s="155">
        <v>0.98899999999999999</v>
      </c>
      <c r="I3785" s="157">
        <v>0</v>
      </c>
      <c r="J3785" s="152"/>
      <c r="K3785" s="156">
        <v>0.45652835548340798</v>
      </c>
      <c r="L3785" s="156">
        <v>-2.3760228729172801</v>
      </c>
      <c r="M3785" s="185">
        <v>-2.0670556819305799</v>
      </c>
      <c r="N3785" s="156">
        <v>-1.59992050084468</v>
      </c>
      <c r="O3785" s="157">
        <v>0</v>
      </c>
      <c r="P3785" s="152"/>
      <c r="Q3785" s="157">
        <v>0</v>
      </c>
      <c r="R3785" s="152"/>
      <c r="S3785" s="157">
        <v>0</v>
      </c>
      <c r="T3785" s="152"/>
      <c r="U3785" s="156">
        <v>-0.98000000000000298</v>
      </c>
      <c r="V3785" s="152" t="s">
        <v>163</v>
      </c>
      <c r="W3785" s="152" t="s">
        <v>95</v>
      </c>
      <c r="X3785" s="155">
        <v>0.65107986809999996</v>
      </c>
      <c r="Y3785" s="152" t="s">
        <v>159</v>
      </c>
      <c r="Z3785" s="154">
        <v>43558</v>
      </c>
      <c r="AA3785" s="153" t="s">
        <v>4326</v>
      </c>
      <c r="AB3785" s="152" t="s">
        <v>3162</v>
      </c>
      <c r="AC3785" s="152" t="s">
        <v>253</v>
      </c>
      <c r="AD3785" s="152" t="s">
        <v>229</v>
      </c>
    </row>
    <row r="3786" spans="1:30">
      <c r="A3786" s="189" t="s">
        <v>21509</v>
      </c>
      <c r="B3786" s="189" t="s">
        <v>21510</v>
      </c>
      <c r="C3786" s="154">
        <v>43830</v>
      </c>
      <c r="D3786" s="155">
        <v>1.071</v>
      </c>
      <c r="E3786" s="155">
        <v>1.071</v>
      </c>
      <c r="F3786" s="156">
        <v>0.18709073900841899</v>
      </c>
      <c r="G3786" s="154">
        <v>43829</v>
      </c>
      <c r="H3786" s="155">
        <v>1.069</v>
      </c>
      <c r="I3786" s="157">
        <v>0</v>
      </c>
      <c r="J3786" s="152"/>
      <c r="K3786" s="156">
        <v>0.65789473684209498</v>
      </c>
      <c r="L3786" s="156">
        <v>0.65789473684209498</v>
      </c>
      <c r="M3786" s="185">
        <v>6.46123260437375</v>
      </c>
      <c r="N3786" s="157">
        <v>0</v>
      </c>
      <c r="O3786" s="157">
        <v>0</v>
      </c>
      <c r="P3786" s="152"/>
      <c r="Q3786" s="157">
        <v>0</v>
      </c>
      <c r="R3786" s="152"/>
      <c r="S3786" s="157">
        <v>0</v>
      </c>
      <c r="T3786" s="152"/>
      <c r="U3786" s="156">
        <v>4.5898437499999902</v>
      </c>
      <c r="V3786" s="152" t="s">
        <v>157</v>
      </c>
      <c r="W3786" s="152" t="s">
        <v>95</v>
      </c>
      <c r="X3786" s="155">
        <v>1.46430719E-2</v>
      </c>
      <c r="Y3786" s="152" t="s">
        <v>159</v>
      </c>
      <c r="Z3786" s="154">
        <v>43725</v>
      </c>
      <c r="AA3786" s="153" t="s">
        <v>4326</v>
      </c>
      <c r="AB3786" s="152" t="s">
        <v>13847</v>
      </c>
      <c r="AC3786" s="152" t="s">
        <v>248</v>
      </c>
      <c r="AD3786" s="152" t="s">
        <v>185</v>
      </c>
    </row>
    <row r="3787" spans="1:30">
      <c r="A3787" s="189" t="s">
        <v>9222</v>
      </c>
      <c r="B3787" s="189" t="s">
        <v>9223</v>
      </c>
      <c r="C3787" s="154">
        <v>43830</v>
      </c>
      <c r="D3787" s="155">
        <v>1.0986</v>
      </c>
      <c r="E3787" s="155">
        <v>1.0986</v>
      </c>
      <c r="F3787" s="156">
        <v>0.47558075727090698</v>
      </c>
      <c r="G3787" s="154">
        <v>43829</v>
      </c>
      <c r="H3787" s="155">
        <v>1.0933999999999999</v>
      </c>
      <c r="I3787" s="157">
        <v>0</v>
      </c>
      <c r="J3787" s="152"/>
      <c r="K3787" s="156">
        <v>1.70338826143307</v>
      </c>
      <c r="L3787" s="156">
        <v>6.7119961146187404</v>
      </c>
      <c r="M3787" s="185">
        <v>10.3012048192771</v>
      </c>
      <c r="N3787" s="157">
        <v>0</v>
      </c>
      <c r="O3787" s="157">
        <v>0</v>
      </c>
      <c r="P3787" s="152"/>
      <c r="Q3787" s="157">
        <v>0</v>
      </c>
      <c r="R3787" s="152"/>
      <c r="S3787" s="157">
        <v>0</v>
      </c>
      <c r="T3787" s="152"/>
      <c r="U3787" s="156">
        <v>9.86</v>
      </c>
      <c r="V3787" s="152" t="s">
        <v>157</v>
      </c>
      <c r="W3787" s="152" t="s">
        <v>95</v>
      </c>
      <c r="X3787" s="155">
        <v>1.9999987684</v>
      </c>
      <c r="Y3787" s="152" t="s">
        <v>159</v>
      </c>
      <c r="Z3787" s="154">
        <v>43727</v>
      </c>
      <c r="AA3787" s="153" t="s">
        <v>4326</v>
      </c>
      <c r="AB3787" s="152" t="s">
        <v>417</v>
      </c>
      <c r="AC3787" s="152" t="s">
        <v>617</v>
      </c>
      <c r="AD3787" s="152" t="s">
        <v>181</v>
      </c>
    </row>
    <row r="3788" spans="1:30">
      <c r="A3788" s="189" t="s">
        <v>21511</v>
      </c>
      <c r="B3788" s="189" t="s">
        <v>21512</v>
      </c>
      <c r="C3788" s="154">
        <v>43830</v>
      </c>
      <c r="D3788" s="155">
        <v>1.0948</v>
      </c>
      <c r="E3788" s="155">
        <v>1.0948</v>
      </c>
      <c r="F3788" s="156">
        <v>0.46801872074883999</v>
      </c>
      <c r="G3788" s="154">
        <v>43829</v>
      </c>
      <c r="H3788" s="155">
        <v>1.0896999999999999</v>
      </c>
      <c r="I3788" s="157">
        <v>0</v>
      </c>
      <c r="J3788" s="152"/>
      <c r="K3788" s="156">
        <v>1.6999535531816099</v>
      </c>
      <c r="L3788" s="156">
        <v>6.67446165838449</v>
      </c>
      <c r="M3788" s="185">
        <v>9.9307159353348702</v>
      </c>
      <c r="N3788" s="157">
        <v>0</v>
      </c>
      <c r="O3788" s="157">
        <v>0</v>
      </c>
      <c r="P3788" s="152"/>
      <c r="Q3788" s="157">
        <v>0</v>
      </c>
      <c r="R3788" s="152"/>
      <c r="S3788" s="157">
        <v>0</v>
      </c>
      <c r="T3788" s="152"/>
      <c r="U3788" s="156">
        <v>9.48</v>
      </c>
      <c r="V3788" s="152" t="s">
        <v>157</v>
      </c>
      <c r="W3788" s="152" t="s">
        <v>95</v>
      </c>
      <c r="X3788" s="155">
        <v>4.7709600000000001E-5</v>
      </c>
      <c r="Y3788" s="152" t="s">
        <v>159</v>
      </c>
      <c r="Z3788" s="154">
        <v>43727</v>
      </c>
      <c r="AA3788" s="153" t="s">
        <v>4326</v>
      </c>
      <c r="AB3788" s="152" t="s">
        <v>417</v>
      </c>
      <c r="AC3788" s="152" t="s">
        <v>617</v>
      </c>
      <c r="AD3788" s="152" t="s">
        <v>181</v>
      </c>
    </row>
    <row r="3789" spans="1:30">
      <c r="A3789" s="189" t="s">
        <v>21513</v>
      </c>
      <c r="B3789" s="189" t="s">
        <v>21514</v>
      </c>
      <c r="C3789" s="154">
        <v>43830</v>
      </c>
      <c r="D3789" s="155">
        <v>1.0236000000000001</v>
      </c>
      <c r="E3789" s="155">
        <v>1.0236000000000001</v>
      </c>
      <c r="F3789" s="156">
        <v>1.9542700801248598E-2</v>
      </c>
      <c r="G3789" s="154">
        <v>43829</v>
      </c>
      <c r="H3789" s="155">
        <v>1.0234000000000001</v>
      </c>
      <c r="I3789" s="157">
        <v>0</v>
      </c>
      <c r="J3789" s="152"/>
      <c r="K3789" s="156">
        <v>0.15655577299413401</v>
      </c>
      <c r="L3789" s="156">
        <v>0.40215792054928801</v>
      </c>
      <c r="M3789" s="185">
        <v>0.75794861698986504</v>
      </c>
      <c r="N3789" s="156">
        <v>1.8811585547924901</v>
      </c>
      <c r="O3789" s="157">
        <v>0</v>
      </c>
      <c r="P3789" s="152"/>
      <c r="Q3789" s="157">
        <v>0</v>
      </c>
      <c r="R3789" s="152"/>
      <c r="S3789" s="157">
        <v>0</v>
      </c>
      <c r="T3789" s="152"/>
      <c r="U3789" s="156">
        <v>2.3600000000000101</v>
      </c>
      <c r="V3789" s="152" t="s">
        <v>157</v>
      </c>
      <c r="W3789" s="152" t="s">
        <v>95</v>
      </c>
      <c r="X3789" s="155">
        <v>5.0444638999999998E-3</v>
      </c>
      <c r="Y3789" s="152" t="s">
        <v>159</v>
      </c>
      <c r="Z3789" s="154">
        <v>43490</v>
      </c>
      <c r="AA3789" s="153" t="s">
        <v>4326</v>
      </c>
      <c r="AB3789" s="152" t="s">
        <v>6440</v>
      </c>
      <c r="AC3789" s="152" t="s">
        <v>179</v>
      </c>
      <c r="AD3789" s="152" t="s">
        <v>207</v>
      </c>
    </row>
    <row r="3790" spans="1:30">
      <c r="A3790" s="189" t="s">
        <v>3368</v>
      </c>
      <c r="B3790" s="189" t="s">
        <v>3369</v>
      </c>
      <c r="C3790" s="154">
        <v>43830</v>
      </c>
      <c r="D3790" s="155">
        <v>1.1509</v>
      </c>
      <c r="E3790" s="155">
        <v>1.1509</v>
      </c>
      <c r="F3790" s="156">
        <v>8.68960722975483E-3</v>
      </c>
      <c r="G3790" s="154">
        <v>43829</v>
      </c>
      <c r="H3790" s="155">
        <v>1.1508</v>
      </c>
      <c r="I3790" s="157">
        <v>0</v>
      </c>
      <c r="J3790" s="152"/>
      <c r="K3790" s="156">
        <v>9.5668811967316497E-2</v>
      </c>
      <c r="L3790" s="156">
        <v>0.35751656784094998</v>
      </c>
      <c r="M3790" s="185">
        <v>0.79702564683397004</v>
      </c>
      <c r="N3790" s="156">
        <v>1.9620787680079601</v>
      </c>
      <c r="O3790" s="157">
        <v>0</v>
      </c>
      <c r="P3790" s="152"/>
      <c r="Q3790" s="157">
        <v>0</v>
      </c>
      <c r="R3790" s="152"/>
      <c r="S3790" s="157">
        <v>0</v>
      </c>
      <c r="T3790" s="152"/>
      <c r="U3790" s="156">
        <v>2.6248322800000099</v>
      </c>
      <c r="V3790" s="152" t="s">
        <v>163</v>
      </c>
      <c r="W3790" s="152" t="s">
        <v>95</v>
      </c>
      <c r="X3790" s="155">
        <v>20.055956071000001</v>
      </c>
      <c r="Y3790" s="152" t="s">
        <v>159</v>
      </c>
      <c r="Z3790" s="154">
        <v>43496</v>
      </c>
      <c r="AA3790" s="153" t="s">
        <v>4326</v>
      </c>
      <c r="AB3790" s="152" t="s">
        <v>1187</v>
      </c>
      <c r="AC3790" s="152" t="s">
        <v>268</v>
      </c>
      <c r="AD3790" s="152" t="s">
        <v>483</v>
      </c>
    </row>
    <row r="3791" spans="1:30">
      <c r="A3791" s="189" t="s">
        <v>3370</v>
      </c>
      <c r="B3791" s="189" t="s">
        <v>3371</v>
      </c>
      <c r="C3791" s="154">
        <v>43830</v>
      </c>
      <c r="D3791" s="155">
        <v>1.0313000000000001</v>
      </c>
      <c r="E3791" s="155">
        <v>1.0313000000000001</v>
      </c>
      <c r="F3791" s="156">
        <v>1.93967607409757E-2</v>
      </c>
      <c r="G3791" s="154">
        <v>43829</v>
      </c>
      <c r="H3791" s="155">
        <v>1.0310999999999999</v>
      </c>
      <c r="I3791" s="157">
        <v>0</v>
      </c>
      <c r="J3791" s="152"/>
      <c r="K3791" s="156">
        <v>0.16511266511266801</v>
      </c>
      <c r="L3791" s="156">
        <v>0.506773218984514</v>
      </c>
      <c r="M3791" s="185">
        <v>1.0682085456683801</v>
      </c>
      <c r="N3791" s="156">
        <v>2.78054614311342</v>
      </c>
      <c r="O3791" s="157">
        <v>0</v>
      </c>
      <c r="P3791" s="152"/>
      <c r="Q3791" s="157">
        <v>0</v>
      </c>
      <c r="R3791" s="152"/>
      <c r="S3791" s="157">
        <v>0</v>
      </c>
      <c r="T3791" s="152"/>
      <c r="U3791" s="156">
        <v>3.1300000000000101</v>
      </c>
      <c r="V3791" s="152" t="s">
        <v>174</v>
      </c>
      <c r="W3791" s="152" t="s">
        <v>95</v>
      </c>
      <c r="X3791" s="155">
        <v>5.2045297829999999</v>
      </c>
      <c r="Y3791" s="152" t="s">
        <v>159</v>
      </c>
      <c r="Z3791" s="154">
        <v>43579</v>
      </c>
      <c r="AA3791" s="153" t="s">
        <v>4326</v>
      </c>
      <c r="AB3791" s="152" t="s">
        <v>1723</v>
      </c>
      <c r="AC3791" s="152" t="s">
        <v>378</v>
      </c>
      <c r="AD3791" s="152" t="s">
        <v>177</v>
      </c>
    </row>
    <row r="3792" spans="1:30">
      <c r="A3792" s="189" t="s">
        <v>21515</v>
      </c>
      <c r="B3792" s="189" t="s">
        <v>21516</v>
      </c>
      <c r="C3792" s="154">
        <v>43830</v>
      </c>
      <c r="D3792" s="155">
        <v>1.0004999999999999</v>
      </c>
      <c r="E3792" s="155">
        <v>1.0004999999999999</v>
      </c>
      <c r="F3792" s="156">
        <v>9.9960015993591604E-3</v>
      </c>
      <c r="G3792" s="154">
        <v>43826</v>
      </c>
      <c r="H3792" s="155">
        <v>1.0004</v>
      </c>
      <c r="I3792" s="157">
        <v>0</v>
      </c>
      <c r="J3792" s="152"/>
      <c r="K3792" s="156">
        <v>2.99940011997567E-2</v>
      </c>
      <c r="L3792" s="157">
        <v>0</v>
      </c>
      <c r="M3792" s="186">
        <v>0</v>
      </c>
      <c r="N3792" s="157">
        <v>0</v>
      </c>
      <c r="O3792" s="157">
        <v>0</v>
      </c>
      <c r="P3792" s="152"/>
      <c r="Q3792" s="157">
        <v>0</v>
      </c>
      <c r="R3792" s="152"/>
      <c r="S3792" s="157">
        <v>0</v>
      </c>
      <c r="T3792" s="152"/>
      <c r="U3792" s="156">
        <v>4.99999999999945E-2</v>
      </c>
      <c r="V3792" s="152" t="s">
        <v>309</v>
      </c>
      <c r="W3792" s="152" t="s">
        <v>95</v>
      </c>
      <c r="X3792" s="155">
        <v>5.2522109063000002</v>
      </c>
      <c r="Y3792" s="152" t="s">
        <v>159</v>
      </c>
      <c r="Z3792" s="154">
        <v>43809</v>
      </c>
      <c r="AA3792" s="153" t="s">
        <v>4326</v>
      </c>
      <c r="AB3792" s="152" t="s">
        <v>564</v>
      </c>
      <c r="AC3792" s="152" t="s">
        <v>265</v>
      </c>
      <c r="AD3792" s="152" t="s">
        <v>247</v>
      </c>
    </row>
    <row r="3793" spans="1:30">
      <c r="A3793" s="189" t="s">
        <v>3233</v>
      </c>
      <c r="B3793" s="189" t="s">
        <v>3234</v>
      </c>
      <c r="C3793" s="154">
        <v>43830</v>
      </c>
      <c r="D3793" s="155">
        <v>1.0296000000000001</v>
      </c>
      <c r="E3793" s="155">
        <v>1.0296000000000001</v>
      </c>
      <c r="F3793" s="156">
        <v>1.9428793471923299E-2</v>
      </c>
      <c r="G3793" s="154">
        <v>43829</v>
      </c>
      <c r="H3793" s="155">
        <v>1.0294000000000001</v>
      </c>
      <c r="I3793" s="157">
        <v>0</v>
      </c>
      <c r="J3793" s="152"/>
      <c r="K3793" s="156">
        <v>0.165385737912252</v>
      </c>
      <c r="L3793" s="156">
        <v>0.42918454935624101</v>
      </c>
      <c r="M3793" s="185">
        <v>0.85218924478402902</v>
      </c>
      <c r="N3793" s="156">
        <v>2.0922161626177598</v>
      </c>
      <c r="O3793" s="157">
        <v>0</v>
      </c>
      <c r="P3793" s="152"/>
      <c r="Q3793" s="157">
        <v>0</v>
      </c>
      <c r="R3793" s="152"/>
      <c r="S3793" s="157">
        <v>0</v>
      </c>
      <c r="T3793" s="152"/>
      <c r="U3793" s="156">
        <v>2.9600000000000102</v>
      </c>
      <c r="V3793" s="152" t="s">
        <v>157</v>
      </c>
      <c r="W3793" s="152" t="s">
        <v>95</v>
      </c>
      <c r="X3793" s="155">
        <v>20.4381644479</v>
      </c>
      <c r="Y3793" s="152" t="s">
        <v>159</v>
      </c>
      <c r="Z3793" s="154">
        <v>43490</v>
      </c>
      <c r="AA3793" s="153" t="s">
        <v>4326</v>
      </c>
      <c r="AB3793" s="152" t="s">
        <v>6440</v>
      </c>
      <c r="AC3793" s="152" t="s">
        <v>179</v>
      </c>
      <c r="AD3793" s="152" t="s">
        <v>207</v>
      </c>
    </row>
    <row r="3794" spans="1:30">
      <c r="A3794" s="189" t="s">
        <v>21517</v>
      </c>
      <c r="B3794" s="189" t="s">
        <v>21518</v>
      </c>
      <c r="C3794" s="154">
        <v>43830</v>
      </c>
      <c r="D3794" s="155">
        <v>1.2903</v>
      </c>
      <c r="E3794" s="155">
        <v>1.2903</v>
      </c>
      <c r="F3794" s="156">
        <v>0.108619753277994</v>
      </c>
      <c r="G3794" s="154">
        <v>43829</v>
      </c>
      <c r="H3794" s="155">
        <v>1.2888999999999999</v>
      </c>
      <c r="I3794" s="157">
        <v>0</v>
      </c>
      <c r="J3794" s="152"/>
      <c r="K3794" s="156">
        <v>0.79681274900398302</v>
      </c>
      <c r="L3794" s="156">
        <v>1.32715564630123</v>
      </c>
      <c r="M3794" s="186">
        <v>0</v>
      </c>
      <c r="N3794" s="157">
        <v>0</v>
      </c>
      <c r="O3794" s="157">
        <v>0</v>
      </c>
      <c r="P3794" s="152"/>
      <c r="Q3794" s="157">
        <v>0</v>
      </c>
      <c r="R3794" s="152"/>
      <c r="S3794" s="157">
        <v>0</v>
      </c>
      <c r="T3794" s="152"/>
      <c r="U3794" s="156">
        <v>2.7963671128106999</v>
      </c>
      <c r="V3794" s="152" t="s">
        <v>309</v>
      </c>
      <c r="W3794" s="152" t="s">
        <v>95</v>
      </c>
      <c r="X3794" s="157">
        <v>0</v>
      </c>
      <c r="Y3794" s="152"/>
      <c r="Z3794" s="154">
        <v>43767</v>
      </c>
      <c r="AA3794" s="153" t="s">
        <v>4326</v>
      </c>
      <c r="AB3794" s="152" t="s">
        <v>9734</v>
      </c>
      <c r="AC3794" s="152" t="s">
        <v>236</v>
      </c>
      <c r="AD3794" s="152" t="s">
        <v>183</v>
      </c>
    </row>
    <row r="3795" spans="1:30">
      <c r="A3795" s="189" t="s">
        <v>3321</v>
      </c>
      <c r="B3795" s="189" t="s">
        <v>3322</v>
      </c>
      <c r="C3795" s="154">
        <v>43830</v>
      </c>
      <c r="D3795" s="155">
        <v>1.0137</v>
      </c>
      <c r="E3795" s="155">
        <v>1.0137</v>
      </c>
      <c r="F3795" s="156">
        <v>2.9603315571340699E-2</v>
      </c>
      <c r="G3795" s="154">
        <v>43829</v>
      </c>
      <c r="H3795" s="155">
        <v>1.0134000000000001</v>
      </c>
      <c r="I3795" s="157">
        <v>0</v>
      </c>
      <c r="J3795" s="152"/>
      <c r="K3795" s="156">
        <v>0.15808714553898301</v>
      </c>
      <c r="L3795" s="156">
        <v>0.68533969010728302</v>
      </c>
      <c r="M3795" s="185">
        <v>1.2383900928792499</v>
      </c>
      <c r="N3795" s="157">
        <v>0</v>
      </c>
      <c r="O3795" s="157">
        <v>0</v>
      </c>
      <c r="P3795" s="152"/>
      <c r="Q3795" s="157">
        <v>0</v>
      </c>
      <c r="R3795" s="152"/>
      <c r="S3795" s="157">
        <v>0</v>
      </c>
      <c r="T3795" s="152"/>
      <c r="U3795" s="156">
        <v>1.37</v>
      </c>
      <c r="V3795" s="152" t="s">
        <v>157</v>
      </c>
      <c r="W3795" s="152" t="s">
        <v>95</v>
      </c>
      <c r="X3795" s="155">
        <v>2.3561352798000001</v>
      </c>
      <c r="Y3795" s="152" t="s">
        <v>159</v>
      </c>
      <c r="Z3795" s="154">
        <v>43712</v>
      </c>
      <c r="AA3795" s="153" t="s">
        <v>4326</v>
      </c>
      <c r="AB3795" s="152" t="s">
        <v>2713</v>
      </c>
      <c r="AC3795" s="152" t="s">
        <v>196</v>
      </c>
      <c r="AD3795" s="152" t="s">
        <v>338</v>
      </c>
    </row>
    <row r="3796" spans="1:30">
      <c r="A3796" s="189" t="s">
        <v>21519</v>
      </c>
      <c r="B3796" s="189" t="s">
        <v>21520</v>
      </c>
      <c r="C3796" s="154">
        <v>43830</v>
      </c>
      <c r="D3796" s="155">
        <v>0.94699999999999995</v>
      </c>
      <c r="E3796" s="155">
        <v>0.94699999999999995</v>
      </c>
      <c r="F3796" s="156">
        <v>0.31779661016949201</v>
      </c>
      <c r="G3796" s="154">
        <v>43829</v>
      </c>
      <c r="H3796" s="155">
        <v>0.94399999999999995</v>
      </c>
      <c r="I3796" s="157">
        <v>0</v>
      </c>
      <c r="J3796" s="152"/>
      <c r="K3796" s="156">
        <v>2.4891774891774801</v>
      </c>
      <c r="L3796" s="156">
        <v>6.64414414414414</v>
      </c>
      <c r="M3796" s="185">
        <v>7.2480181200452902</v>
      </c>
      <c r="N3796" s="157">
        <v>0</v>
      </c>
      <c r="O3796" s="157">
        <v>0</v>
      </c>
      <c r="P3796" s="152"/>
      <c r="Q3796" s="157">
        <v>0</v>
      </c>
      <c r="R3796" s="152"/>
      <c r="S3796" s="157">
        <v>0</v>
      </c>
      <c r="T3796" s="152"/>
      <c r="U3796" s="156">
        <v>2.15749730312836</v>
      </c>
      <c r="V3796" s="152" t="s">
        <v>157</v>
      </c>
      <c r="W3796" s="152" t="s">
        <v>95</v>
      </c>
      <c r="X3796" s="155">
        <v>1.1258499999999999E-4</v>
      </c>
      <c r="Y3796" s="152" t="s">
        <v>159</v>
      </c>
      <c r="Z3796" s="154">
        <v>43719</v>
      </c>
      <c r="AA3796" s="153" t="s">
        <v>4326</v>
      </c>
      <c r="AB3796" s="152" t="s">
        <v>562</v>
      </c>
      <c r="AC3796" s="152" t="s">
        <v>179</v>
      </c>
      <c r="AD3796" s="152" t="s">
        <v>162</v>
      </c>
    </row>
    <row r="3797" spans="1:30">
      <c r="A3797" s="189" t="s">
        <v>3387</v>
      </c>
      <c r="B3797" s="189" t="s">
        <v>3388</v>
      </c>
      <c r="C3797" s="154">
        <v>43830</v>
      </c>
      <c r="D3797" s="155">
        <v>1.0085</v>
      </c>
      <c r="E3797" s="155">
        <v>1.0175000000000001</v>
      </c>
      <c r="F3797" s="156">
        <v>4.9603174603158599E-2</v>
      </c>
      <c r="G3797" s="154">
        <v>43829</v>
      </c>
      <c r="H3797" s="155">
        <v>1.008</v>
      </c>
      <c r="I3797" s="157">
        <v>0</v>
      </c>
      <c r="J3797" s="152"/>
      <c r="K3797" s="156">
        <v>0.158903565398754</v>
      </c>
      <c r="L3797" s="156">
        <v>0.67538092411200001</v>
      </c>
      <c r="M3797" s="185">
        <v>1.37751071037161</v>
      </c>
      <c r="N3797" s="157">
        <v>0</v>
      </c>
      <c r="O3797" s="157">
        <v>0</v>
      </c>
      <c r="P3797" s="152"/>
      <c r="Q3797" s="157">
        <v>0</v>
      </c>
      <c r="R3797" s="152"/>
      <c r="S3797" s="157">
        <v>0</v>
      </c>
      <c r="T3797" s="152"/>
      <c r="U3797" s="156">
        <v>1.7526074999999901</v>
      </c>
      <c r="V3797" s="152" t="s">
        <v>163</v>
      </c>
      <c r="W3797" s="152" t="s">
        <v>95</v>
      </c>
      <c r="X3797" s="155">
        <v>2.5234696398000001</v>
      </c>
      <c r="Y3797" s="152" t="s">
        <v>159</v>
      </c>
      <c r="Z3797" s="154">
        <v>43693</v>
      </c>
      <c r="AA3797" s="153" t="s">
        <v>4326</v>
      </c>
      <c r="AB3797" s="152" t="s">
        <v>3298</v>
      </c>
      <c r="AC3797" s="152" t="s">
        <v>223</v>
      </c>
      <c r="AD3797" s="152" t="s">
        <v>241</v>
      </c>
    </row>
    <row r="3798" spans="1:30">
      <c r="A3798" s="189" t="s">
        <v>3220</v>
      </c>
      <c r="B3798" s="189" t="s">
        <v>3221</v>
      </c>
      <c r="C3798" s="154">
        <v>43830</v>
      </c>
      <c r="D3798" s="155">
        <v>1.0301</v>
      </c>
      <c r="E3798" s="155">
        <v>1.0301</v>
      </c>
      <c r="F3798" s="156">
        <v>2.9131870266067901E-2</v>
      </c>
      <c r="G3798" s="154">
        <v>43829</v>
      </c>
      <c r="H3798" s="155">
        <v>1.0298</v>
      </c>
      <c r="I3798" s="157">
        <v>0</v>
      </c>
      <c r="J3798" s="152"/>
      <c r="K3798" s="156">
        <v>0.13609409934869901</v>
      </c>
      <c r="L3798" s="156">
        <v>0.615354561437778</v>
      </c>
      <c r="M3798" s="185">
        <v>1.16872912983697</v>
      </c>
      <c r="N3798" s="156">
        <v>2.16205494396509</v>
      </c>
      <c r="O3798" s="157">
        <v>0</v>
      </c>
      <c r="P3798" s="152"/>
      <c r="Q3798" s="157">
        <v>0</v>
      </c>
      <c r="R3798" s="152"/>
      <c r="S3798" s="157">
        <v>0</v>
      </c>
      <c r="T3798" s="152"/>
      <c r="U3798" s="156">
        <v>3.01</v>
      </c>
      <c r="V3798" s="152" t="s">
        <v>157</v>
      </c>
      <c r="W3798" s="152" t="s">
        <v>95</v>
      </c>
      <c r="X3798" s="155">
        <v>10.182278801600001</v>
      </c>
      <c r="Y3798" s="152" t="s">
        <v>159</v>
      </c>
      <c r="Z3798" s="154">
        <v>43509</v>
      </c>
      <c r="AA3798" s="153" t="s">
        <v>4326</v>
      </c>
      <c r="AB3798" s="152" t="s">
        <v>738</v>
      </c>
      <c r="AC3798" s="152" t="s">
        <v>215</v>
      </c>
      <c r="AD3798" s="152" t="s">
        <v>207</v>
      </c>
    </row>
    <row r="3799" spans="1:30">
      <c r="A3799" s="189" t="s">
        <v>21521</v>
      </c>
      <c r="B3799" s="189" t="s">
        <v>21522</v>
      </c>
      <c r="C3799" s="154">
        <v>43830</v>
      </c>
      <c r="D3799" s="155">
        <v>1.0101</v>
      </c>
      <c r="E3799" s="155">
        <v>1.0381</v>
      </c>
      <c r="F3799" s="156">
        <v>0</v>
      </c>
      <c r="G3799" s="154">
        <v>43829</v>
      </c>
      <c r="H3799" s="155">
        <v>1.0101</v>
      </c>
      <c r="I3799" s="157">
        <v>0</v>
      </c>
      <c r="J3799" s="152"/>
      <c r="K3799" s="156">
        <v>0.158651462568173</v>
      </c>
      <c r="L3799" s="156">
        <v>0.43483809615941299</v>
      </c>
      <c r="M3799" s="185">
        <v>0.87397215312864596</v>
      </c>
      <c r="N3799" s="156">
        <v>2.2549907810499201</v>
      </c>
      <c r="O3799" s="157">
        <v>0</v>
      </c>
      <c r="P3799" s="152"/>
      <c r="Q3799" s="157">
        <v>0</v>
      </c>
      <c r="R3799" s="152"/>
      <c r="S3799" s="157">
        <v>0</v>
      </c>
      <c r="T3799" s="152"/>
      <c r="U3799" s="156">
        <v>3.8194921399999902</v>
      </c>
      <c r="V3799" s="152" t="s">
        <v>163</v>
      </c>
      <c r="W3799" s="152" t="s">
        <v>95</v>
      </c>
      <c r="X3799" s="155">
        <v>2.194187E-4</v>
      </c>
      <c r="Y3799" s="152" t="s">
        <v>159</v>
      </c>
      <c r="Z3799" s="154">
        <v>43480</v>
      </c>
      <c r="AA3799" s="153" t="s">
        <v>4326</v>
      </c>
      <c r="AB3799" s="152" t="s">
        <v>626</v>
      </c>
      <c r="AC3799" s="152" t="s">
        <v>270</v>
      </c>
      <c r="AD3799" s="152" t="s">
        <v>2734</v>
      </c>
    </row>
    <row r="3800" spans="1:30">
      <c r="A3800" s="189" t="s">
        <v>21523</v>
      </c>
      <c r="B3800" s="189" t="s">
        <v>21524</v>
      </c>
      <c r="C3800" s="154">
        <v>43830</v>
      </c>
      <c r="D3800" s="155">
        <v>1.597</v>
      </c>
      <c r="E3800" s="155">
        <v>1.597</v>
      </c>
      <c r="F3800" s="156">
        <v>0.88439671509791595</v>
      </c>
      <c r="G3800" s="154">
        <v>43829</v>
      </c>
      <c r="H3800" s="155">
        <v>1.583</v>
      </c>
      <c r="I3800" s="157">
        <v>0</v>
      </c>
      <c r="J3800" s="152"/>
      <c r="K3800" s="156">
        <v>4.9277266754270697</v>
      </c>
      <c r="L3800" s="156">
        <v>4.5157068062827204</v>
      </c>
      <c r="M3800" s="185">
        <v>9.5336076817558304</v>
      </c>
      <c r="N3800" s="156">
        <v>6.6088117489986598</v>
      </c>
      <c r="O3800" s="157">
        <v>0</v>
      </c>
      <c r="P3800" s="152"/>
      <c r="Q3800" s="157">
        <v>0</v>
      </c>
      <c r="R3800" s="152"/>
      <c r="S3800" s="157">
        <v>0</v>
      </c>
      <c r="T3800" s="152"/>
      <c r="U3800" s="156">
        <v>6.6088117489986598</v>
      </c>
      <c r="V3800" s="152" t="s">
        <v>157</v>
      </c>
      <c r="W3800" s="152" t="s">
        <v>95</v>
      </c>
      <c r="X3800" s="155">
        <v>9.8828855000000007E-3</v>
      </c>
      <c r="Y3800" s="152" t="s">
        <v>159</v>
      </c>
      <c r="Z3800" s="154">
        <v>43647</v>
      </c>
      <c r="AA3800" s="153" t="s">
        <v>4326</v>
      </c>
      <c r="AB3800" s="152" t="s">
        <v>9327</v>
      </c>
      <c r="AC3800" s="152" t="s">
        <v>223</v>
      </c>
      <c r="AD3800" s="152" t="s">
        <v>165</v>
      </c>
    </row>
    <row r="3801" spans="1:30">
      <c r="A3801" s="189" t="s">
        <v>21525</v>
      </c>
      <c r="B3801" s="189" t="s">
        <v>21526</v>
      </c>
      <c r="C3801" s="154">
        <v>43830</v>
      </c>
      <c r="D3801" s="155">
        <v>1.851</v>
      </c>
      <c r="E3801" s="155">
        <v>1.851</v>
      </c>
      <c r="F3801" s="156">
        <v>0.98199672667757898</v>
      </c>
      <c r="G3801" s="154">
        <v>43829</v>
      </c>
      <c r="H3801" s="155">
        <v>1.833</v>
      </c>
      <c r="I3801" s="157">
        <v>0</v>
      </c>
      <c r="J3801" s="152"/>
      <c r="K3801" s="156">
        <v>5.9530623926731501</v>
      </c>
      <c r="L3801" s="156">
        <v>4.6353872244205796</v>
      </c>
      <c r="M3801" s="185">
        <v>10.9047333732774</v>
      </c>
      <c r="N3801" s="156">
        <v>12.591240875912399</v>
      </c>
      <c r="O3801" s="157">
        <v>0</v>
      </c>
      <c r="P3801" s="152"/>
      <c r="Q3801" s="157">
        <v>0</v>
      </c>
      <c r="R3801" s="152"/>
      <c r="S3801" s="157">
        <v>0</v>
      </c>
      <c r="T3801" s="152"/>
      <c r="U3801" s="156">
        <v>12.591240875912399</v>
      </c>
      <c r="V3801" s="152" t="s">
        <v>157</v>
      </c>
      <c r="W3801" s="152" t="s">
        <v>95</v>
      </c>
      <c r="X3801" s="155">
        <v>4.3757621300000001E-2</v>
      </c>
      <c r="Y3801" s="152" t="s">
        <v>159</v>
      </c>
      <c r="Z3801" s="154">
        <v>43647</v>
      </c>
      <c r="AA3801" s="153" t="s">
        <v>4326</v>
      </c>
      <c r="AB3801" s="152" t="s">
        <v>9327</v>
      </c>
      <c r="AC3801" s="152" t="s">
        <v>223</v>
      </c>
      <c r="AD3801" s="152" t="s">
        <v>185</v>
      </c>
    </row>
    <row r="3802" spans="1:30">
      <c r="A3802" s="189" t="s">
        <v>3270</v>
      </c>
      <c r="B3802" s="189" t="s">
        <v>3271</v>
      </c>
      <c r="C3802" s="154">
        <v>43830</v>
      </c>
      <c r="D3802" s="155">
        <v>1.0159</v>
      </c>
      <c r="E3802" s="155">
        <v>1.0159</v>
      </c>
      <c r="F3802" s="156">
        <v>1.9690853598501298E-2</v>
      </c>
      <c r="G3802" s="154">
        <v>43829</v>
      </c>
      <c r="H3802" s="155">
        <v>1.0157</v>
      </c>
      <c r="I3802" s="157">
        <v>0</v>
      </c>
      <c r="J3802" s="152"/>
      <c r="K3802" s="156">
        <v>7.8809969461150001E-2</v>
      </c>
      <c r="L3802" s="156">
        <v>0.33580246913580902</v>
      </c>
      <c r="M3802" s="185">
        <v>0.97405824470728897</v>
      </c>
      <c r="N3802" s="157">
        <v>0</v>
      </c>
      <c r="O3802" s="157">
        <v>0</v>
      </c>
      <c r="P3802" s="152"/>
      <c r="Q3802" s="157">
        <v>0</v>
      </c>
      <c r="R3802" s="152"/>
      <c r="S3802" s="157">
        <v>0</v>
      </c>
      <c r="T3802" s="152"/>
      <c r="U3802" s="156">
        <v>1.59</v>
      </c>
      <c r="V3802" s="152" t="s">
        <v>157</v>
      </c>
      <c r="W3802" s="152" t="s">
        <v>95</v>
      </c>
      <c r="X3802" s="155">
        <v>0.50307104290000004</v>
      </c>
      <c r="Y3802" s="152" t="s">
        <v>159</v>
      </c>
      <c r="Z3802" s="154">
        <v>43664</v>
      </c>
      <c r="AA3802" s="153" t="s">
        <v>4326</v>
      </c>
      <c r="AB3802" s="152" t="s">
        <v>6439</v>
      </c>
      <c r="AC3802" s="152" t="s">
        <v>245</v>
      </c>
      <c r="AD3802" s="152" t="s">
        <v>162</v>
      </c>
    </row>
    <row r="3803" spans="1:30">
      <c r="A3803" s="189" t="s">
        <v>3385</v>
      </c>
      <c r="B3803" s="189" t="s">
        <v>3386</v>
      </c>
      <c r="C3803" s="154">
        <v>43830</v>
      </c>
      <c r="D3803" s="155">
        <v>1.0099</v>
      </c>
      <c r="E3803" s="155">
        <v>1.0299</v>
      </c>
      <c r="F3803" s="156">
        <v>3.96235760277278E-2</v>
      </c>
      <c r="G3803" s="154">
        <v>43829</v>
      </c>
      <c r="H3803" s="155">
        <v>1.0095000000000001</v>
      </c>
      <c r="I3803" s="157">
        <v>0</v>
      </c>
      <c r="J3803" s="152"/>
      <c r="K3803" s="156">
        <v>0.12889153281778201</v>
      </c>
      <c r="L3803" s="156">
        <v>0.42760540970564098</v>
      </c>
      <c r="M3803" s="185">
        <v>0.82570342599842905</v>
      </c>
      <c r="N3803" s="156">
        <v>1.7620417111242901</v>
      </c>
      <c r="O3803" s="157">
        <v>0</v>
      </c>
      <c r="P3803" s="152"/>
      <c r="Q3803" s="157">
        <v>0</v>
      </c>
      <c r="R3803" s="152"/>
      <c r="S3803" s="157">
        <v>0</v>
      </c>
      <c r="T3803" s="152"/>
      <c r="U3803" s="156">
        <v>3.00353862</v>
      </c>
      <c r="V3803" s="152" t="s">
        <v>157</v>
      </c>
      <c r="W3803" s="152" t="s">
        <v>95</v>
      </c>
      <c r="X3803" s="155">
        <v>10.707123213299999</v>
      </c>
      <c r="Y3803" s="152" t="s">
        <v>159</v>
      </c>
      <c r="Z3803" s="154">
        <v>43468</v>
      </c>
      <c r="AA3803" s="153" t="s">
        <v>4326</v>
      </c>
      <c r="AB3803" s="152" t="s">
        <v>776</v>
      </c>
      <c r="AC3803" s="152" t="s">
        <v>182</v>
      </c>
      <c r="AD3803" s="152" t="s">
        <v>207</v>
      </c>
    </row>
    <row r="3804" spans="1:30">
      <c r="A3804" s="189" t="s">
        <v>21527</v>
      </c>
      <c r="B3804" s="189" t="s">
        <v>21528</v>
      </c>
      <c r="C3804" s="154">
        <v>43830</v>
      </c>
      <c r="D3804" s="155">
        <v>1.448</v>
      </c>
      <c r="E3804" s="155">
        <v>1.579</v>
      </c>
      <c r="F3804" s="156">
        <v>0.41608876560332703</v>
      </c>
      <c r="G3804" s="154">
        <v>43829</v>
      </c>
      <c r="H3804" s="155">
        <v>1.4419999999999999</v>
      </c>
      <c r="I3804" s="157">
        <v>0</v>
      </c>
      <c r="J3804" s="152"/>
      <c r="K3804" s="156">
        <v>2.11565585331453</v>
      </c>
      <c r="L3804" s="156">
        <v>8.9810968617417792</v>
      </c>
      <c r="M3804" s="185">
        <v>17.733279359555102</v>
      </c>
      <c r="N3804" s="156">
        <v>35.7556071489362</v>
      </c>
      <c r="O3804" s="157">
        <v>0</v>
      </c>
      <c r="P3804" s="152"/>
      <c r="Q3804" s="157">
        <v>0</v>
      </c>
      <c r="R3804" s="152"/>
      <c r="S3804" s="157">
        <v>0</v>
      </c>
      <c r="T3804" s="152"/>
      <c r="U3804" s="156">
        <v>35.7556071489362</v>
      </c>
      <c r="V3804" s="152" t="s">
        <v>157</v>
      </c>
      <c r="W3804" s="152" t="s">
        <v>95</v>
      </c>
      <c r="X3804" s="155">
        <v>1.50340661E-2</v>
      </c>
      <c r="Y3804" s="152" t="s">
        <v>159</v>
      </c>
      <c r="Z3804" s="154">
        <v>43647</v>
      </c>
      <c r="AA3804" s="153" t="s">
        <v>4326</v>
      </c>
      <c r="AB3804" s="152" t="s">
        <v>9317</v>
      </c>
      <c r="AC3804" s="152" t="s">
        <v>223</v>
      </c>
      <c r="AD3804" s="152" t="s">
        <v>181</v>
      </c>
    </row>
    <row r="3805" spans="1:30">
      <c r="A3805" s="189" t="s">
        <v>21529</v>
      </c>
      <c r="B3805" s="189" t="s">
        <v>21530</v>
      </c>
      <c r="C3805" s="154">
        <v>43830</v>
      </c>
      <c r="D3805" s="155">
        <v>1.3640000000000001</v>
      </c>
      <c r="E3805" s="155">
        <v>1.4790000000000001</v>
      </c>
      <c r="F3805" s="156">
        <v>0.44182621502208402</v>
      </c>
      <c r="G3805" s="154">
        <v>43829</v>
      </c>
      <c r="H3805" s="155">
        <v>1.3580000000000001</v>
      </c>
      <c r="I3805" s="157">
        <v>0</v>
      </c>
      <c r="J3805" s="152"/>
      <c r="K3805" s="156">
        <v>2.1722846441947601</v>
      </c>
      <c r="L3805" s="156">
        <v>8.5979015421059692</v>
      </c>
      <c r="M3805" s="185">
        <v>17.707250404265299</v>
      </c>
      <c r="N3805" s="156">
        <v>38.743886506469501</v>
      </c>
      <c r="O3805" s="157">
        <v>0</v>
      </c>
      <c r="P3805" s="152"/>
      <c r="Q3805" s="157">
        <v>0</v>
      </c>
      <c r="R3805" s="152"/>
      <c r="S3805" s="157">
        <v>0</v>
      </c>
      <c r="T3805" s="152"/>
      <c r="U3805" s="156">
        <v>38.743886506469501</v>
      </c>
      <c r="V3805" s="152" t="s">
        <v>163</v>
      </c>
      <c r="W3805" s="152" t="s">
        <v>95</v>
      </c>
      <c r="X3805" s="155">
        <v>2.1148183899999999E-2</v>
      </c>
      <c r="Y3805" s="152" t="s">
        <v>159</v>
      </c>
      <c r="Z3805" s="154">
        <v>43647</v>
      </c>
      <c r="AA3805" s="153" t="s">
        <v>4326</v>
      </c>
      <c r="AB3805" s="152" t="s">
        <v>9317</v>
      </c>
      <c r="AC3805" s="152" t="s">
        <v>223</v>
      </c>
      <c r="AD3805" s="152" t="s">
        <v>173</v>
      </c>
    </row>
    <row r="3806" spans="1:30">
      <c r="A3806" s="189" t="s">
        <v>21531</v>
      </c>
      <c r="B3806" s="189" t="s">
        <v>21532</v>
      </c>
      <c r="C3806" s="154">
        <v>43830</v>
      </c>
      <c r="D3806" s="155">
        <v>1.0095000000000001</v>
      </c>
      <c r="E3806" s="155">
        <v>1.0295000000000001</v>
      </c>
      <c r="F3806" s="156">
        <v>3.9639282528996803E-2</v>
      </c>
      <c r="G3806" s="154">
        <v>43829</v>
      </c>
      <c r="H3806" s="155">
        <v>1.0091000000000001</v>
      </c>
      <c r="I3806" s="157">
        <v>0</v>
      </c>
      <c r="J3806" s="152"/>
      <c r="K3806" s="156">
        <v>0.13887511159608701</v>
      </c>
      <c r="L3806" s="156">
        <v>0.437767386329727</v>
      </c>
      <c r="M3806" s="185">
        <v>0.82583901292596895</v>
      </c>
      <c r="N3806" s="156">
        <v>1.7726072946525699</v>
      </c>
      <c r="O3806" s="157">
        <v>0</v>
      </c>
      <c r="P3806" s="152"/>
      <c r="Q3806" s="157">
        <v>0</v>
      </c>
      <c r="R3806" s="152"/>
      <c r="S3806" s="157">
        <v>0</v>
      </c>
      <c r="T3806" s="152"/>
      <c r="U3806" s="156">
        <v>2.9633468000000098</v>
      </c>
      <c r="V3806" s="152" t="s">
        <v>157</v>
      </c>
      <c r="W3806" s="152" t="s">
        <v>95</v>
      </c>
      <c r="X3806" s="155">
        <v>3.11908E-5</v>
      </c>
      <c r="Y3806" s="152" t="s">
        <v>159</v>
      </c>
      <c r="Z3806" s="154">
        <v>43468</v>
      </c>
      <c r="AA3806" s="153" t="s">
        <v>4326</v>
      </c>
      <c r="AB3806" s="152" t="s">
        <v>776</v>
      </c>
      <c r="AC3806" s="152" t="s">
        <v>182</v>
      </c>
      <c r="AD3806" s="152" t="s">
        <v>207</v>
      </c>
    </row>
    <row r="3807" spans="1:30">
      <c r="A3807" s="189" t="s">
        <v>3305</v>
      </c>
      <c r="B3807" s="189" t="s">
        <v>3306</v>
      </c>
      <c r="C3807" s="154">
        <v>43830</v>
      </c>
      <c r="D3807" s="155">
        <v>1.0091000000000001</v>
      </c>
      <c r="E3807" s="155">
        <v>1.0310999999999999</v>
      </c>
      <c r="F3807" s="156">
        <v>2.9738302934195798E-2</v>
      </c>
      <c r="G3807" s="154">
        <v>43829</v>
      </c>
      <c r="H3807" s="155">
        <v>1.0087999999999999</v>
      </c>
      <c r="I3807" s="157">
        <v>0</v>
      </c>
      <c r="J3807" s="152"/>
      <c r="K3807" s="156">
        <v>0.158808933002484</v>
      </c>
      <c r="L3807" s="156">
        <v>0.57797714028280001</v>
      </c>
      <c r="M3807" s="185">
        <v>1.1486176293017401</v>
      </c>
      <c r="N3807" s="156">
        <v>2.04970585790621</v>
      </c>
      <c r="O3807" s="157">
        <v>0</v>
      </c>
      <c r="P3807" s="152"/>
      <c r="Q3807" s="157">
        <v>0</v>
      </c>
      <c r="R3807" s="152"/>
      <c r="S3807" s="157">
        <v>0</v>
      </c>
      <c r="T3807" s="152"/>
      <c r="U3807" s="156">
        <v>3.1314327400000099</v>
      </c>
      <c r="V3807" s="152" t="s">
        <v>157</v>
      </c>
      <c r="W3807" s="152" t="s">
        <v>95</v>
      </c>
      <c r="X3807" s="155">
        <v>25.0801780205</v>
      </c>
      <c r="Y3807" s="152" t="s">
        <v>159</v>
      </c>
      <c r="Z3807" s="154">
        <v>43482</v>
      </c>
      <c r="AA3807" s="153" t="s">
        <v>4326</v>
      </c>
      <c r="AB3807" s="152" t="s">
        <v>1305</v>
      </c>
      <c r="AC3807" s="152" t="s">
        <v>511</v>
      </c>
      <c r="AD3807" s="152" t="s">
        <v>177</v>
      </c>
    </row>
    <row r="3808" spans="1:30">
      <c r="A3808" s="189" t="s">
        <v>21533</v>
      </c>
      <c r="B3808" s="189" t="s">
        <v>21534</v>
      </c>
      <c r="C3808" s="154">
        <v>43830</v>
      </c>
      <c r="D3808" s="155">
        <v>1.3640000000000001</v>
      </c>
      <c r="E3808" s="155">
        <v>2.0859999999999999</v>
      </c>
      <c r="F3808" s="156">
        <v>-9.52171683878896E-2</v>
      </c>
      <c r="G3808" s="154">
        <v>43829</v>
      </c>
      <c r="H3808" s="155">
        <v>1.3653</v>
      </c>
      <c r="I3808" s="157">
        <v>0</v>
      </c>
      <c r="J3808" s="152"/>
      <c r="K3808" s="156">
        <v>1.58635585015268</v>
      </c>
      <c r="L3808" s="156">
        <v>4.55311973018551</v>
      </c>
      <c r="M3808" s="185">
        <v>6.8463105122982997</v>
      </c>
      <c r="N3808" s="157">
        <v>0</v>
      </c>
      <c r="O3808" s="157">
        <v>0</v>
      </c>
      <c r="P3808" s="152"/>
      <c r="Q3808" s="157">
        <v>0</v>
      </c>
      <c r="R3808" s="152"/>
      <c r="S3808" s="157">
        <v>0</v>
      </c>
      <c r="T3808" s="152"/>
      <c r="U3808" s="156">
        <v>11.8858174062833</v>
      </c>
      <c r="V3808" s="152" t="s">
        <v>157</v>
      </c>
      <c r="W3808" s="152" t="s">
        <v>95</v>
      </c>
      <c r="X3808" s="155">
        <v>0.80997806049999999</v>
      </c>
      <c r="Y3808" s="152" t="s">
        <v>159</v>
      </c>
      <c r="Z3808" s="154">
        <v>43678</v>
      </c>
      <c r="AA3808" s="153" t="s">
        <v>4326</v>
      </c>
      <c r="AB3808" s="152" t="s">
        <v>13924</v>
      </c>
      <c r="AC3808" s="152" t="s">
        <v>526</v>
      </c>
      <c r="AD3808" s="152" t="s">
        <v>173</v>
      </c>
    </row>
    <row r="3809" spans="1:30">
      <c r="A3809" s="189" t="s">
        <v>21535</v>
      </c>
      <c r="B3809" s="189" t="s">
        <v>21536</v>
      </c>
      <c r="C3809" s="154">
        <v>43830</v>
      </c>
      <c r="D3809" s="155">
        <v>1.1145</v>
      </c>
      <c r="E3809" s="155">
        <v>1.1145</v>
      </c>
      <c r="F3809" s="156">
        <v>6.2847908062501803E-2</v>
      </c>
      <c r="G3809" s="154">
        <v>43829</v>
      </c>
      <c r="H3809" s="155">
        <v>1.1137999999999999</v>
      </c>
      <c r="I3809" s="157">
        <v>0</v>
      </c>
      <c r="J3809" s="152"/>
      <c r="K3809" s="156">
        <v>0.85972850678733603</v>
      </c>
      <c r="L3809" s="156">
        <v>2.4262475875379099</v>
      </c>
      <c r="M3809" s="185">
        <v>3.96455223880597</v>
      </c>
      <c r="N3809" s="157">
        <v>0</v>
      </c>
      <c r="O3809" s="157">
        <v>0</v>
      </c>
      <c r="P3809" s="152"/>
      <c r="Q3809" s="157">
        <v>0</v>
      </c>
      <c r="R3809" s="152"/>
      <c r="S3809" s="157">
        <v>0</v>
      </c>
      <c r="T3809" s="152"/>
      <c r="U3809" s="156">
        <v>5.4000378286362896</v>
      </c>
      <c r="V3809" s="152" t="s">
        <v>163</v>
      </c>
      <c r="W3809" s="152" t="s">
        <v>95</v>
      </c>
      <c r="X3809" s="155">
        <v>6.2576416999999995E-2</v>
      </c>
      <c r="Y3809" s="152" t="s">
        <v>159</v>
      </c>
      <c r="Z3809" s="154">
        <v>43661</v>
      </c>
      <c r="AA3809" s="153" t="s">
        <v>4326</v>
      </c>
      <c r="AB3809" s="152" t="s">
        <v>12464</v>
      </c>
      <c r="AC3809" s="152" t="s">
        <v>268</v>
      </c>
      <c r="AD3809" s="152" t="s">
        <v>181</v>
      </c>
    </row>
    <row r="3810" spans="1:30">
      <c r="A3810" s="189" t="s">
        <v>3268</v>
      </c>
      <c r="B3810" s="189" t="s">
        <v>3269</v>
      </c>
      <c r="C3810" s="154">
        <v>43830</v>
      </c>
      <c r="D3810" s="155">
        <v>1.0158</v>
      </c>
      <c r="E3810" s="155">
        <v>1.0158</v>
      </c>
      <c r="F3810" s="156">
        <v>3.9393342525108899E-2</v>
      </c>
      <c r="G3810" s="154">
        <v>43829</v>
      </c>
      <c r="H3810" s="155">
        <v>1.0154000000000001</v>
      </c>
      <c r="I3810" s="157">
        <v>0</v>
      </c>
      <c r="J3810" s="152"/>
      <c r="K3810" s="156">
        <v>0.157759810688232</v>
      </c>
      <c r="L3810" s="156">
        <v>0.50460077174236695</v>
      </c>
      <c r="M3810" s="185">
        <v>0.893921334922539</v>
      </c>
      <c r="N3810" s="156">
        <v>1.55968806238753</v>
      </c>
      <c r="O3810" s="157">
        <v>0</v>
      </c>
      <c r="P3810" s="152"/>
      <c r="Q3810" s="157">
        <v>0</v>
      </c>
      <c r="R3810" s="152"/>
      <c r="S3810" s="157">
        <v>0</v>
      </c>
      <c r="T3810" s="152"/>
      <c r="U3810" s="156">
        <v>1.58</v>
      </c>
      <c r="V3810" s="152" t="s">
        <v>157</v>
      </c>
      <c r="W3810" s="152" t="s">
        <v>95</v>
      </c>
      <c r="X3810" s="155">
        <v>3.3230955132000002</v>
      </c>
      <c r="Y3810" s="152" t="s">
        <v>159</v>
      </c>
      <c r="Z3810" s="154">
        <v>43640</v>
      </c>
      <c r="AA3810" s="153" t="s">
        <v>4326</v>
      </c>
      <c r="AB3810" s="152" t="s">
        <v>6438</v>
      </c>
      <c r="AC3810" s="152" t="s">
        <v>245</v>
      </c>
      <c r="AD3810" s="152" t="s">
        <v>183</v>
      </c>
    </row>
    <row r="3811" spans="1:30">
      <c r="A3811" s="189" t="s">
        <v>3266</v>
      </c>
      <c r="B3811" s="189" t="s">
        <v>3267</v>
      </c>
      <c r="C3811" s="154">
        <v>43830</v>
      </c>
      <c r="D3811" s="155">
        <v>1.0125</v>
      </c>
      <c r="E3811" s="155">
        <v>1.0125</v>
      </c>
      <c r="F3811" s="156">
        <v>-2.9620853080565501E-2</v>
      </c>
      <c r="G3811" s="154">
        <v>43826</v>
      </c>
      <c r="H3811" s="155">
        <v>1.0127999999999999</v>
      </c>
      <c r="I3811" s="157">
        <v>0</v>
      </c>
      <c r="J3811" s="152"/>
      <c r="K3811" s="156">
        <v>0.23760023760023299</v>
      </c>
      <c r="L3811" s="156">
        <v>0.61611845374142704</v>
      </c>
      <c r="M3811" s="185">
        <v>1.1892864281431199</v>
      </c>
      <c r="N3811" s="157">
        <v>0</v>
      </c>
      <c r="O3811" s="157">
        <v>0</v>
      </c>
      <c r="P3811" s="152"/>
      <c r="Q3811" s="157">
        <v>0</v>
      </c>
      <c r="R3811" s="152"/>
      <c r="S3811" s="157">
        <v>0</v>
      </c>
      <c r="T3811" s="152"/>
      <c r="U3811" s="156">
        <v>1.25</v>
      </c>
      <c r="V3811" s="152" t="s">
        <v>174</v>
      </c>
      <c r="W3811" s="152" t="s">
        <v>95</v>
      </c>
      <c r="X3811" s="155">
        <v>10.09999</v>
      </c>
      <c r="Y3811" s="152" t="s">
        <v>159</v>
      </c>
      <c r="Z3811" s="154">
        <v>43710</v>
      </c>
      <c r="AA3811" s="153" t="s">
        <v>4326</v>
      </c>
      <c r="AB3811" s="152" t="s">
        <v>1433</v>
      </c>
      <c r="AC3811" s="152" t="s">
        <v>238</v>
      </c>
      <c r="AD3811" s="152" t="s">
        <v>532</v>
      </c>
    </row>
    <row r="3812" spans="1:30">
      <c r="A3812" s="189" t="s">
        <v>3307</v>
      </c>
      <c r="B3812" s="189" t="s">
        <v>3308</v>
      </c>
      <c r="C3812" s="154">
        <v>43830</v>
      </c>
      <c r="D3812" s="155">
        <v>1.0971</v>
      </c>
      <c r="E3812" s="155">
        <v>1.0971</v>
      </c>
      <c r="F3812" s="156">
        <v>0</v>
      </c>
      <c r="G3812" s="154">
        <v>43829</v>
      </c>
      <c r="H3812" s="155">
        <v>1.0971</v>
      </c>
      <c r="I3812" s="157">
        <v>0</v>
      </c>
      <c r="J3812" s="152"/>
      <c r="K3812" s="156">
        <v>3.6473055530220698E-2</v>
      </c>
      <c r="L3812" s="156">
        <v>-0.64187376020713305</v>
      </c>
      <c r="M3812" s="185">
        <v>-0.30432616906474402</v>
      </c>
      <c r="N3812" s="157">
        <v>0</v>
      </c>
      <c r="O3812" s="157">
        <v>0</v>
      </c>
      <c r="P3812" s="152"/>
      <c r="Q3812" s="157">
        <v>0</v>
      </c>
      <c r="R3812" s="152"/>
      <c r="S3812" s="157">
        <v>0</v>
      </c>
      <c r="T3812" s="152"/>
      <c r="U3812" s="156">
        <v>-0.22456963000000399</v>
      </c>
      <c r="V3812" s="152" t="s">
        <v>157</v>
      </c>
      <c r="W3812" s="152" t="s">
        <v>95</v>
      </c>
      <c r="X3812" s="155">
        <v>2.0103105674999999</v>
      </c>
      <c r="Y3812" s="152" t="s">
        <v>159</v>
      </c>
      <c r="Z3812" s="154">
        <v>43727</v>
      </c>
      <c r="AA3812" s="153" t="s">
        <v>4326</v>
      </c>
      <c r="AB3812" s="152" t="s">
        <v>460</v>
      </c>
      <c r="AC3812" s="152" t="s">
        <v>161</v>
      </c>
      <c r="AD3812" s="152" t="s">
        <v>241</v>
      </c>
    </row>
    <row r="3813" spans="1:30">
      <c r="A3813" s="189" t="s">
        <v>3263</v>
      </c>
      <c r="B3813" s="189" t="s">
        <v>3264</v>
      </c>
      <c r="C3813" s="154">
        <v>43830</v>
      </c>
      <c r="D3813" s="155">
        <v>1.0226</v>
      </c>
      <c r="E3813" s="155">
        <v>1.0226</v>
      </c>
      <c r="F3813" s="156">
        <v>9.7799511002434197E-3</v>
      </c>
      <c r="G3813" s="154">
        <v>43829</v>
      </c>
      <c r="H3813" s="155">
        <v>1.0225</v>
      </c>
      <c r="I3813" s="157">
        <v>0</v>
      </c>
      <c r="J3813" s="152"/>
      <c r="K3813" s="156">
        <v>0.13709361535447001</v>
      </c>
      <c r="L3813" s="156">
        <v>0.40255277368679399</v>
      </c>
      <c r="M3813" s="185">
        <v>0.838181638891623</v>
      </c>
      <c r="N3813" s="156">
        <v>1.73099880620771</v>
      </c>
      <c r="O3813" s="157">
        <v>0</v>
      </c>
      <c r="P3813" s="152"/>
      <c r="Q3813" s="157">
        <v>0</v>
      </c>
      <c r="R3813" s="152"/>
      <c r="S3813" s="157">
        <v>0</v>
      </c>
      <c r="T3813" s="152"/>
      <c r="U3813" s="156">
        <v>2.2599999999999998</v>
      </c>
      <c r="V3813" s="152" t="s">
        <v>157</v>
      </c>
      <c r="W3813" s="152" t="s">
        <v>95</v>
      </c>
      <c r="X3813" s="155">
        <v>4.030651325</v>
      </c>
      <c r="Y3813" s="152" t="s">
        <v>159</v>
      </c>
      <c r="Z3813" s="154">
        <v>43581</v>
      </c>
      <c r="AA3813" s="153" t="s">
        <v>4326</v>
      </c>
      <c r="AB3813" s="152" t="s">
        <v>3265</v>
      </c>
      <c r="AC3813" s="152" t="s">
        <v>246</v>
      </c>
      <c r="AD3813" s="152" t="s">
        <v>177</v>
      </c>
    </row>
    <row r="3814" spans="1:30">
      <c r="A3814" s="189" t="s">
        <v>21537</v>
      </c>
      <c r="B3814" s="189" t="s">
        <v>21538</v>
      </c>
      <c r="C3814" s="154">
        <v>43830</v>
      </c>
      <c r="D3814" s="155">
        <v>1.02</v>
      </c>
      <c r="E3814" s="155">
        <v>1.1120000000000001</v>
      </c>
      <c r="F3814" s="156">
        <v>0</v>
      </c>
      <c r="G3814" s="154">
        <v>43829</v>
      </c>
      <c r="H3814" s="155">
        <v>1.02</v>
      </c>
      <c r="I3814" s="157">
        <v>0</v>
      </c>
      <c r="J3814" s="152"/>
      <c r="K3814" s="156">
        <v>0.19646365422396</v>
      </c>
      <c r="L3814" s="156">
        <v>0.39370078740155701</v>
      </c>
      <c r="M3814" s="185">
        <v>0.59167450261742105</v>
      </c>
      <c r="N3814" s="156">
        <v>1.8675578455045601</v>
      </c>
      <c r="O3814" s="157">
        <v>0</v>
      </c>
      <c r="P3814" s="152"/>
      <c r="Q3814" s="157">
        <v>0</v>
      </c>
      <c r="R3814" s="152"/>
      <c r="S3814" s="157">
        <v>0</v>
      </c>
      <c r="T3814" s="152"/>
      <c r="U3814" s="156">
        <v>3.6283944186046599</v>
      </c>
      <c r="V3814" s="152" t="s">
        <v>157</v>
      </c>
      <c r="W3814" s="152" t="s">
        <v>95</v>
      </c>
      <c r="X3814" s="155">
        <v>8.7192934999999999E-2</v>
      </c>
      <c r="Y3814" s="152" t="s">
        <v>159</v>
      </c>
      <c r="Z3814" s="154">
        <v>43469</v>
      </c>
      <c r="AA3814" s="153" t="s">
        <v>4326</v>
      </c>
      <c r="AB3814" s="152" t="s">
        <v>1614</v>
      </c>
      <c r="AC3814" s="152" t="s">
        <v>269</v>
      </c>
      <c r="AD3814" s="152" t="s">
        <v>181</v>
      </c>
    </row>
    <row r="3815" spans="1:30">
      <c r="A3815" s="189" t="s">
        <v>21539</v>
      </c>
      <c r="B3815" s="189" t="s">
        <v>21540</v>
      </c>
      <c r="C3815" s="154">
        <v>43830</v>
      </c>
      <c r="D3815" s="155">
        <v>1.0079</v>
      </c>
      <c r="E3815" s="155">
        <v>1.0079</v>
      </c>
      <c r="F3815" s="156">
        <v>9.9314728374229E-2</v>
      </c>
      <c r="G3815" s="154">
        <v>43829</v>
      </c>
      <c r="H3815" s="155">
        <v>1.0068999999999999</v>
      </c>
      <c r="I3815" s="157">
        <v>0</v>
      </c>
      <c r="J3815" s="152"/>
      <c r="K3815" s="156">
        <v>0.92119755682386995</v>
      </c>
      <c r="L3815" s="156">
        <v>2.5017797213464901</v>
      </c>
      <c r="M3815" s="185">
        <v>2.31448583900112</v>
      </c>
      <c r="N3815" s="157">
        <v>0</v>
      </c>
      <c r="O3815" s="157">
        <v>0</v>
      </c>
      <c r="P3815" s="152"/>
      <c r="Q3815" s="157">
        <v>0</v>
      </c>
      <c r="R3815" s="152"/>
      <c r="S3815" s="157">
        <v>0</v>
      </c>
      <c r="T3815" s="152"/>
      <c r="U3815" s="156">
        <v>5.15388628064684</v>
      </c>
      <c r="V3815" s="152" t="s">
        <v>163</v>
      </c>
      <c r="W3815" s="152" t="s">
        <v>95</v>
      </c>
      <c r="X3815" s="155">
        <v>3.5349978800000001E-2</v>
      </c>
      <c r="Y3815" s="152" t="s">
        <v>159</v>
      </c>
      <c r="Z3815" s="154">
        <v>43684</v>
      </c>
      <c r="AA3815" s="153" t="s">
        <v>4326</v>
      </c>
      <c r="AB3815" s="152" t="s">
        <v>11828</v>
      </c>
      <c r="AC3815" s="152" t="s">
        <v>292</v>
      </c>
      <c r="AD3815" s="152" t="s">
        <v>183</v>
      </c>
    </row>
    <row r="3816" spans="1:30">
      <c r="A3816" s="189" t="s">
        <v>21541</v>
      </c>
      <c r="B3816" s="189" t="s">
        <v>21542</v>
      </c>
      <c r="C3816" s="154">
        <v>43830</v>
      </c>
      <c r="D3816" s="155">
        <v>1.0799000000000001</v>
      </c>
      <c r="E3816" s="155">
        <v>1.0799000000000001</v>
      </c>
      <c r="F3816" s="156">
        <v>-1.8516803999627601E-2</v>
      </c>
      <c r="G3816" s="154">
        <v>43829</v>
      </c>
      <c r="H3816" s="155">
        <v>1.0801000000000001</v>
      </c>
      <c r="I3816" s="157">
        <v>0</v>
      </c>
      <c r="J3816" s="152"/>
      <c r="K3816" s="156">
        <v>0.61492592937670398</v>
      </c>
      <c r="L3816" s="156">
        <v>1.6663528525701401</v>
      </c>
      <c r="M3816" s="185">
        <v>5.5414386239249396</v>
      </c>
      <c r="N3816" s="157">
        <v>0</v>
      </c>
      <c r="O3816" s="157">
        <v>0</v>
      </c>
      <c r="P3816" s="152"/>
      <c r="Q3816" s="157">
        <v>0</v>
      </c>
      <c r="R3816" s="152"/>
      <c r="S3816" s="157">
        <v>0</v>
      </c>
      <c r="T3816" s="152"/>
      <c r="U3816" s="156">
        <v>7.5383389762995501</v>
      </c>
      <c r="V3816" s="152" t="s">
        <v>163</v>
      </c>
      <c r="W3816" s="152" t="s">
        <v>95</v>
      </c>
      <c r="X3816" s="155">
        <v>1.3822422E-3</v>
      </c>
      <c r="Y3816" s="152" t="s">
        <v>159</v>
      </c>
      <c r="Z3816" s="154">
        <v>43684</v>
      </c>
      <c r="AA3816" s="153" t="s">
        <v>4326</v>
      </c>
      <c r="AB3816" s="152" t="s">
        <v>522</v>
      </c>
      <c r="AC3816" s="152" t="s">
        <v>292</v>
      </c>
      <c r="AD3816" s="152" t="s">
        <v>272</v>
      </c>
    </row>
    <row r="3817" spans="1:30">
      <c r="A3817" s="189" t="s">
        <v>9244</v>
      </c>
      <c r="B3817" s="189" t="s">
        <v>9245</v>
      </c>
      <c r="C3817" s="154">
        <v>43830</v>
      </c>
      <c r="D3817" s="155">
        <v>1.0506</v>
      </c>
      <c r="E3817" s="155">
        <v>1.0506</v>
      </c>
      <c r="F3817" s="156">
        <v>9.5274390243891893E-2</v>
      </c>
      <c r="G3817" s="154">
        <v>43829</v>
      </c>
      <c r="H3817" s="155">
        <v>1.0496000000000001</v>
      </c>
      <c r="I3817" s="157">
        <v>0</v>
      </c>
      <c r="J3817" s="152"/>
      <c r="K3817" s="156">
        <v>1.9010669253152299</v>
      </c>
      <c r="L3817" s="156">
        <v>4.9970017989206497</v>
      </c>
      <c r="M3817" s="185">
        <v>5.9499798305768401</v>
      </c>
      <c r="N3817" s="157">
        <v>0</v>
      </c>
      <c r="O3817" s="157">
        <v>0</v>
      </c>
      <c r="P3817" s="152"/>
      <c r="Q3817" s="157">
        <v>0</v>
      </c>
      <c r="R3817" s="152"/>
      <c r="S3817" s="157">
        <v>0</v>
      </c>
      <c r="T3817" s="152"/>
      <c r="U3817" s="156">
        <v>5.0599999999999996</v>
      </c>
      <c r="V3817" s="152" t="s">
        <v>157</v>
      </c>
      <c r="W3817" s="152" t="s">
        <v>95</v>
      </c>
      <c r="X3817" s="155">
        <v>1.7624914106</v>
      </c>
      <c r="Y3817" s="152" t="s">
        <v>159</v>
      </c>
      <c r="Z3817" s="154">
        <v>43726</v>
      </c>
      <c r="AA3817" s="153" t="s">
        <v>4326</v>
      </c>
      <c r="AB3817" s="152" t="s">
        <v>11194</v>
      </c>
      <c r="AC3817" s="152" t="s">
        <v>282</v>
      </c>
      <c r="AD3817" s="152" t="s">
        <v>226</v>
      </c>
    </row>
    <row r="3818" spans="1:30">
      <c r="A3818" s="189" t="s">
        <v>9234</v>
      </c>
      <c r="B3818" s="189" t="s">
        <v>9235</v>
      </c>
      <c r="C3818" s="154">
        <v>43830</v>
      </c>
      <c r="D3818" s="155">
        <v>1.0858000000000001</v>
      </c>
      <c r="E3818" s="155">
        <v>1.0858000000000001</v>
      </c>
      <c r="F3818" s="156">
        <v>0.77030162412994896</v>
      </c>
      <c r="G3818" s="154">
        <v>43829</v>
      </c>
      <c r="H3818" s="155">
        <v>1.0774999999999999</v>
      </c>
      <c r="I3818" s="157">
        <v>0</v>
      </c>
      <c r="J3818" s="152"/>
      <c r="K3818" s="156">
        <v>2.15448301815788</v>
      </c>
      <c r="L3818" s="156">
        <v>8.9941778759285391</v>
      </c>
      <c r="M3818" s="185">
        <v>10.1105364567488</v>
      </c>
      <c r="N3818" s="157">
        <v>0</v>
      </c>
      <c r="O3818" s="157">
        <v>0</v>
      </c>
      <c r="P3818" s="152"/>
      <c r="Q3818" s="157">
        <v>0</v>
      </c>
      <c r="R3818" s="152"/>
      <c r="S3818" s="157">
        <v>0</v>
      </c>
      <c r="T3818" s="152"/>
      <c r="U3818" s="156">
        <v>8.5800000000000107</v>
      </c>
      <c r="V3818" s="152" t="s">
        <v>157</v>
      </c>
      <c r="W3818" s="152" t="s">
        <v>95</v>
      </c>
      <c r="X3818" s="155">
        <v>2.277592775</v>
      </c>
      <c r="Y3818" s="152" t="s">
        <v>159</v>
      </c>
      <c r="Z3818" s="154">
        <v>43698</v>
      </c>
      <c r="AA3818" s="153" t="s">
        <v>4326</v>
      </c>
      <c r="AB3818" s="152" t="s">
        <v>12677</v>
      </c>
      <c r="AC3818" s="152" t="s">
        <v>618</v>
      </c>
      <c r="AD3818" s="152" t="s">
        <v>11167</v>
      </c>
    </row>
    <row r="3819" spans="1:30">
      <c r="A3819" s="189" t="s">
        <v>21543</v>
      </c>
      <c r="B3819" s="189" t="s">
        <v>21544</v>
      </c>
      <c r="C3819" s="154">
        <v>43830</v>
      </c>
      <c r="D3819" s="155">
        <v>1.0828</v>
      </c>
      <c r="E3819" s="155">
        <v>1.0828</v>
      </c>
      <c r="F3819" s="156">
        <v>0.76307463242136497</v>
      </c>
      <c r="G3819" s="154">
        <v>43829</v>
      </c>
      <c r="H3819" s="155">
        <v>1.0746</v>
      </c>
      <c r="I3819" s="157">
        <v>0</v>
      </c>
      <c r="J3819" s="152"/>
      <c r="K3819" s="156">
        <v>2.13167326919449</v>
      </c>
      <c r="L3819" s="156">
        <v>8.8569417914949202</v>
      </c>
      <c r="M3819" s="185">
        <v>9.8731608320649293</v>
      </c>
      <c r="N3819" s="157">
        <v>0</v>
      </c>
      <c r="O3819" s="157">
        <v>0</v>
      </c>
      <c r="P3819" s="152"/>
      <c r="Q3819" s="157">
        <v>0</v>
      </c>
      <c r="R3819" s="152"/>
      <c r="S3819" s="157">
        <v>0</v>
      </c>
      <c r="T3819" s="152"/>
      <c r="U3819" s="156">
        <v>8.2799999999999994</v>
      </c>
      <c r="V3819" s="152" t="s">
        <v>157</v>
      </c>
      <c r="W3819" s="152" t="s">
        <v>95</v>
      </c>
      <c r="X3819" s="155">
        <v>2.7234462367000001</v>
      </c>
      <c r="Y3819" s="152" t="s">
        <v>159</v>
      </c>
      <c r="Z3819" s="154">
        <v>43698</v>
      </c>
      <c r="AA3819" s="153" t="s">
        <v>4326</v>
      </c>
      <c r="AB3819" s="152" t="s">
        <v>12677</v>
      </c>
      <c r="AC3819" s="152" t="s">
        <v>618</v>
      </c>
      <c r="AD3819" s="152" t="s">
        <v>11167</v>
      </c>
    </row>
    <row r="3820" spans="1:30">
      <c r="A3820" s="189" t="s">
        <v>21545</v>
      </c>
      <c r="B3820" s="189" t="s">
        <v>21546</v>
      </c>
      <c r="C3820" s="154">
        <v>43426</v>
      </c>
      <c r="D3820" s="155">
        <v>1</v>
      </c>
      <c r="E3820" s="155">
        <v>1</v>
      </c>
      <c r="F3820" s="157">
        <v>0</v>
      </c>
      <c r="G3820" s="154"/>
      <c r="H3820" s="157">
        <v>0</v>
      </c>
      <c r="I3820" s="157">
        <v>0</v>
      </c>
      <c r="J3820" s="152"/>
      <c r="K3820" s="157">
        <v>0</v>
      </c>
      <c r="L3820" s="157">
        <v>0</v>
      </c>
      <c r="M3820" s="186">
        <v>0</v>
      </c>
      <c r="N3820" s="157">
        <v>0</v>
      </c>
      <c r="O3820" s="157">
        <v>0</v>
      </c>
      <c r="P3820" s="152"/>
      <c r="Q3820" s="157">
        <v>0</v>
      </c>
      <c r="R3820" s="152"/>
      <c r="S3820" s="157">
        <v>0</v>
      </c>
      <c r="T3820" s="152"/>
      <c r="U3820" s="156">
        <v>0</v>
      </c>
      <c r="V3820" s="152" t="s">
        <v>309</v>
      </c>
      <c r="W3820" s="152" t="s">
        <v>95</v>
      </c>
      <c r="X3820" s="155">
        <v>0</v>
      </c>
      <c r="Y3820" s="152" t="s">
        <v>159</v>
      </c>
      <c r="Z3820" s="154">
        <v>43426</v>
      </c>
      <c r="AA3820" s="153" t="s">
        <v>4326</v>
      </c>
      <c r="AB3820" s="152" t="s">
        <v>1483</v>
      </c>
      <c r="AC3820" s="152" t="s">
        <v>215</v>
      </c>
      <c r="AD3820" s="152" t="s">
        <v>229</v>
      </c>
    </row>
    <row r="3821" spans="1:30">
      <c r="A3821" s="189" t="s">
        <v>21547</v>
      </c>
      <c r="B3821" s="189" t="s">
        <v>21548</v>
      </c>
      <c r="C3821" s="154">
        <v>43830</v>
      </c>
      <c r="D3821" s="155">
        <v>1.0630999999999999</v>
      </c>
      <c r="E3821" s="155">
        <v>1.0630999999999999</v>
      </c>
      <c r="F3821" s="156">
        <v>0.14129615674452101</v>
      </c>
      <c r="G3821" s="154">
        <v>43829</v>
      </c>
      <c r="H3821" s="155">
        <v>1.0616000000000001</v>
      </c>
      <c r="I3821" s="157">
        <v>0</v>
      </c>
      <c r="J3821" s="152"/>
      <c r="K3821" s="156">
        <v>1.8002489706023099</v>
      </c>
      <c r="L3821" s="156">
        <v>6.15077383924113</v>
      </c>
      <c r="M3821" s="185">
        <v>8.1485249237029507</v>
      </c>
      <c r="N3821" s="157">
        <v>0</v>
      </c>
      <c r="O3821" s="157">
        <v>0</v>
      </c>
      <c r="P3821" s="152"/>
      <c r="Q3821" s="157">
        <v>0</v>
      </c>
      <c r="R3821" s="152"/>
      <c r="S3821" s="157">
        <v>0</v>
      </c>
      <c r="T3821" s="152"/>
      <c r="U3821" s="156">
        <v>6.3099999999999898</v>
      </c>
      <c r="V3821" s="152" t="s">
        <v>163</v>
      </c>
      <c r="W3821" s="152" t="s">
        <v>95</v>
      </c>
      <c r="X3821" s="155">
        <v>9.4612639999999996E-4</v>
      </c>
      <c r="Y3821" s="152" t="s">
        <v>159</v>
      </c>
      <c r="Z3821" s="154">
        <v>43725</v>
      </c>
      <c r="AA3821" s="153" t="s">
        <v>4326</v>
      </c>
      <c r="AB3821" s="152" t="s">
        <v>417</v>
      </c>
      <c r="AC3821" s="152" t="s">
        <v>617</v>
      </c>
      <c r="AD3821" s="152" t="s">
        <v>162</v>
      </c>
    </row>
    <row r="3822" spans="1:30">
      <c r="A3822" s="189" t="s">
        <v>21549</v>
      </c>
      <c r="B3822" s="189" t="s">
        <v>21550</v>
      </c>
      <c r="C3822" s="154">
        <v>43830</v>
      </c>
      <c r="D3822" s="155">
        <v>1.04</v>
      </c>
      <c r="E3822" s="155">
        <v>1.04</v>
      </c>
      <c r="F3822" s="156">
        <v>0.13479684190256799</v>
      </c>
      <c r="G3822" s="154">
        <v>43829</v>
      </c>
      <c r="H3822" s="155">
        <v>1.0386</v>
      </c>
      <c r="I3822" s="157">
        <v>0</v>
      </c>
      <c r="J3822" s="152"/>
      <c r="K3822" s="156">
        <v>1.79113242634824</v>
      </c>
      <c r="L3822" s="156">
        <v>3.7199561184801202</v>
      </c>
      <c r="M3822" s="185">
        <v>5.6373793803961396</v>
      </c>
      <c r="N3822" s="157">
        <v>0</v>
      </c>
      <c r="O3822" s="157">
        <v>0</v>
      </c>
      <c r="P3822" s="152"/>
      <c r="Q3822" s="157">
        <v>0</v>
      </c>
      <c r="R3822" s="152"/>
      <c r="S3822" s="157">
        <v>0</v>
      </c>
      <c r="T3822" s="152"/>
      <c r="U3822" s="156">
        <v>4</v>
      </c>
      <c r="V3822" s="152" t="s">
        <v>163</v>
      </c>
      <c r="W3822" s="152" t="s">
        <v>95</v>
      </c>
      <c r="X3822" s="155">
        <v>2.0717124059000001</v>
      </c>
      <c r="Y3822" s="152" t="s">
        <v>159</v>
      </c>
      <c r="Z3822" s="154">
        <v>43725</v>
      </c>
      <c r="AA3822" s="153" t="s">
        <v>4326</v>
      </c>
      <c r="AB3822" s="152" t="s">
        <v>417</v>
      </c>
      <c r="AC3822" s="152" t="s">
        <v>617</v>
      </c>
      <c r="AD3822" s="152" t="s">
        <v>162</v>
      </c>
    </row>
    <row r="3823" spans="1:30">
      <c r="A3823" s="189" t="s">
        <v>21551</v>
      </c>
      <c r="B3823" s="189" t="s">
        <v>21552</v>
      </c>
      <c r="C3823" s="154">
        <v>43830</v>
      </c>
      <c r="D3823" s="155">
        <v>1.2928999999999999</v>
      </c>
      <c r="E3823" s="155">
        <v>1.2928999999999999</v>
      </c>
      <c r="F3823" s="156">
        <v>0.11615301223477099</v>
      </c>
      <c r="G3823" s="154">
        <v>43829</v>
      </c>
      <c r="H3823" s="155">
        <v>1.2914000000000001</v>
      </c>
      <c r="I3823" s="157">
        <v>0</v>
      </c>
      <c r="J3823" s="152"/>
      <c r="K3823" s="156">
        <v>0.81877729257641596</v>
      </c>
      <c r="L3823" s="156">
        <v>1.4516635279347101</v>
      </c>
      <c r="M3823" s="185">
        <v>3.4154535274356101</v>
      </c>
      <c r="N3823" s="157">
        <v>0</v>
      </c>
      <c r="O3823" s="157">
        <v>0</v>
      </c>
      <c r="P3823" s="152"/>
      <c r="Q3823" s="157">
        <v>0</v>
      </c>
      <c r="R3823" s="152"/>
      <c r="S3823" s="157">
        <v>0</v>
      </c>
      <c r="T3823" s="152"/>
      <c r="U3823" s="156">
        <v>3.6226657048969999</v>
      </c>
      <c r="V3823" s="152" t="s">
        <v>163</v>
      </c>
      <c r="W3823" s="152" t="s">
        <v>95</v>
      </c>
      <c r="X3823" s="155">
        <v>1.0264182756</v>
      </c>
      <c r="Y3823" s="152" t="s">
        <v>159</v>
      </c>
      <c r="Z3823" s="154">
        <v>43700</v>
      </c>
      <c r="AA3823" s="153" t="s">
        <v>4326</v>
      </c>
      <c r="AB3823" s="152" t="s">
        <v>9734</v>
      </c>
      <c r="AC3823" s="152" t="s">
        <v>236</v>
      </c>
      <c r="AD3823" s="152" t="s">
        <v>183</v>
      </c>
    </row>
    <row r="3824" spans="1:30">
      <c r="A3824" s="189" t="s">
        <v>21553</v>
      </c>
      <c r="B3824" s="189" t="s">
        <v>21554</v>
      </c>
      <c r="C3824" s="154">
        <v>43830</v>
      </c>
      <c r="D3824" s="155">
        <v>0.99839999999999995</v>
      </c>
      <c r="E3824" s="155">
        <v>0.99839999999999995</v>
      </c>
      <c r="F3824" s="156">
        <v>0.60459492140266102</v>
      </c>
      <c r="G3824" s="154">
        <v>43826</v>
      </c>
      <c r="H3824" s="155">
        <v>0.99239999999999995</v>
      </c>
      <c r="I3824" s="157">
        <v>0</v>
      </c>
      <c r="J3824" s="152"/>
      <c r="K3824" s="156">
        <v>0.26109660574411903</v>
      </c>
      <c r="L3824" s="157">
        <v>0</v>
      </c>
      <c r="M3824" s="186">
        <v>0</v>
      </c>
      <c r="N3824" s="157">
        <v>0</v>
      </c>
      <c r="O3824" s="157">
        <v>0</v>
      </c>
      <c r="P3824" s="152"/>
      <c r="Q3824" s="157">
        <v>0</v>
      </c>
      <c r="R3824" s="152"/>
      <c r="S3824" s="157">
        <v>0</v>
      </c>
      <c r="T3824" s="152"/>
      <c r="U3824" s="156">
        <v>-0.160000000000005</v>
      </c>
      <c r="V3824" s="152" t="s">
        <v>309</v>
      </c>
      <c r="W3824" s="152" t="s">
        <v>95</v>
      </c>
      <c r="X3824" s="155">
        <v>0.31376705360000001</v>
      </c>
      <c r="Y3824" s="152" t="s">
        <v>159</v>
      </c>
      <c r="Z3824" s="154">
        <v>43812</v>
      </c>
      <c r="AA3824" s="153" t="s">
        <v>4326</v>
      </c>
      <c r="AB3824" s="152" t="s">
        <v>9967</v>
      </c>
      <c r="AC3824" s="152" t="s">
        <v>363</v>
      </c>
      <c r="AD3824" s="152" t="s">
        <v>162</v>
      </c>
    </row>
    <row r="3825" spans="1:30">
      <c r="A3825" s="189" t="s">
        <v>21555</v>
      </c>
      <c r="B3825" s="189" t="s">
        <v>21556</v>
      </c>
      <c r="C3825" s="154">
        <v>43830</v>
      </c>
      <c r="D3825" s="155">
        <v>0.9869</v>
      </c>
      <c r="E3825" s="155">
        <v>0.9869</v>
      </c>
      <c r="F3825" s="156">
        <v>0.82754393134450299</v>
      </c>
      <c r="G3825" s="154">
        <v>43826</v>
      </c>
      <c r="H3825" s="155">
        <v>0.9788</v>
      </c>
      <c r="I3825" s="157">
        <v>0</v>
      </c>
      <c r="J3825" s="152"/>
      <c r="K3825" s="156">
        <v>-0.15176042088222799</v>
      </c>
      <c r="L3825" s="156">
        <v>-1.3001300130013</v>
      </c>
      <c r="M3825" s="186">
        <v>0</v>
      </c>
      <c r="N3825" s="157">
        <v>0</v>
      </c>
      <c r="O3825" s="157">
        <v>0</v>
      </c>
      <c r="P3825" s="152"/>
      <c r="Q3825" s="157">
        <v>0</v>
      </c>
      <c r="R3825" s="152"/>
      <c r="S3825" s="157">
        <v>0</v>
      </c>
      <c r="T3825" s="152"/>
      <c r="U3825" s="156">
        <v>-1.31</v>
      </c>
      <c r="V3825" s="152" t="s">
        <v>309</v>
      </c>
      <c r="W3825" s="152" t="s">
        <v>95</v>
      </c>
      <c r="X3825" s="155">
        <v>1.8823984722</v>
      </c>
      <c r="Y3825" s="152" t="s">
        <v>159</v>
      </c>
      <c r="Z3825" s="154">
        <v>43774</v>
      </c>
      <c r="AA3825" s="153" t="s">
        <v>4326</v>
      </c>
      <c r="AB3825" s="152" t="s">
        <v>21557</v>
      </c>
      <c r="AC3825" s="152" t="s">
        <v>551</v>
      </c>
      <c r="AD3825" s="152" t="s">
        <v>532</v>
      </c>
    </row>
    <row r="3826" spans="1:30">
      <c r="A3826" s="189" t="s">
        <v>21558</v>
      </c>
      <c r="B3826" s="189" t="s">
        <v>21559</v>
      </c>
      <c r="C3826" s="154">
        <v>43830</v>
      </c>
      <c r="D3826" s="155">
        <v>0.98660000000000003</v>
      </c>
      <c r="E3826" s="155">
        <v>0.98660000000000003</v>
      </c>
      <c r="F3826" s="156">
        <v>0.82779764946346401</v>
      </c>
      <c r="G3826" s="154">
        <v>43826</v>
      </c>
      <c r="H3826" s="155">
        <v>0.97850000000000004</v>
      </c>
      <c r="I3826" s="157">
        <v>0</v>
      </c>
      <c r="J3826" s="152"/>
      <c r="K3826" s="156">
        <v>-0.15180649731807999</v>
      </c>
      <c r="L3826" s="156">
        <v>-1.32026405281056</v>
      </c>
      <c r="M3826" s="186">
        <v>0</v>
      </c>
      <c r="N3826" s="157">
        <v>0</v>
      </c>
      <c r="O3826" s="157">
        <v>0</v>
      </c>
      <c r="P3826" s="152"/>
      <c r="Q3826" s="157">
        <v>0</v>
      </c>
      <c r="R3826" s="152"/>
      <c r="S3826" s="157">
        <v>0</v>
      </c>
      <c r="T3826" s="152"/>
      <c r="U3826" s="156">
        <v>-1.34</v>
      </c>
      <c r="V3826" s="152" t="s">
        <v>309</v>
      </c>
      <c r="W3826" s="152" t="s">
        <v>95</v>
      </c>
      <c r="X3826" s="155">
        <v>0.71556847589999995</v>
      </c>
      <c r="Y3826" s="152" t="s">
        <v>159</v>
      </c>
      <c r="Z3826" s="154">
        <v>43774</v>
      </c>
      <c r="AA3826" s="153" t="s">
        <v>4326</v>
      </c>
      <c r="AB3826" s="152" t="s">
        <v>21557</v>
      </c>
      <c r="AC3826" s="152" t="s">
        <v>551</v>
      </c>
      <c r="AD3826" s="152" t="s">
        <v>532</v>
      </c>
    </row>
    <row r="3827" spans="1:30">
      <c r="A3827" s="189" t="s">
        <v>21560</v>
      </c>
      <c r="B3827" s="189" t="s">
        <v>21561</v>
      </c>
      <c r="C3827" s="154">
        <v>43830</v>
      </c>
      <c r="D3827" s="155">
        <v>1.0416000000000001</v>
      </c>
      <c r="E3827" s="155">
        <v>1.0416000000000001</v>
      </c>
      <c r="F3827" s="156">
        <v>0.13458950201884901</v>
      </c>
      <c r="G3827" s="154">
        <v>43829</v>
      </c>
      <c r="H3827" s="155">
        <v>1.0402</v>
      </c>
      <c r="I3827" s="157">
        <v>0</v>
      </c>
      <c r="J3827" s="152"/>
      <c r="K3827" s="156">
        <v>1.6294272611962299</v>
      </c>
      <c r="L3827" s="156">
        <v>4.9153908138598004</v>
      </c>
      <c r="M3827" s="185">
        <v>6.6557444194143001</v>
      </c>
      <c r="N3827" s="157">
        <v>0</v>
      </c>
      <c r="O3827" s="157">
        <v>0</v>
      </c>
      <c r="P3827" s="152"/>
      <c r="Q3827" s="157">
        <v>0</v>
      </c>
      <c r="R3827" s="152"/>
      <c r="S3827" s="157">
        <v>0</v>
      </c>
      <c r="T3827" s="152"/>
      <c r="U3827" s="156">
        <v>4.1600000000000099</v>
      </c>
      <c r="V3827" s="152" t="s">
        <v>163</v>
      </c>
      <c r="W3827" s="152" t="s">
        <v>95</v>
      </c>
      <c r="X3827" s="155">
        <v>9.8467000000000004E-5</v>
      </c>
      <c r="Y3827" s="152" t="s">
        <v>159</v>
      </c>
      <c r="Z3827" s="154">
        <v>43718</v>
      </c>
      <c r="AA3827" s="153" t="s">
        <v>4326</v>
      </c>
      <c r="AB3827" s="152" t="s">
        <v>417</v>
      </c>
      <c r="AC3827" s="152" t="s">
        <v>617</v>
      </c>
      <c r="AD3827" s="152" t="s">
        <v>162</v>
      </c>
    </row>
    <row r="3828" spans="1:30">
      <c r="A3828" s="189" t="s">
        <v>21562</v>
      </c>
      <c r="B3828" s="189" t="s">
        <v>21563</v>
      </c>
      <c r="C3828" s="154">
        <v>43830</v>
      </c>
      <c r="D3828" s="155">
        <v>1.044</v>
      </c>
      <c r="E3828" s="155">
        <v>1.044</v>
      </c>
      <c r="F3828" s="156">
        <v>0.13427968540188601</v>
      </c>
      <c r="G3828" s="154">
        <v>43829</v>
      </c>
      <c r="H3828" s="155">
        <v>1.0426</v>
      </c>
      <c r="I3828" s="157">
        <v>0</v>
      </c>
      <c r="J3828" s="152"/>
      <c r="K3828" s="156">
        <v>1.62562055874622</v>
      </c>
      <c r="L3828" s="156">
        <v>4.8929970863056402</v>
      </c>
      <c r="M3828" s="185">
        <v>6.6176470588235397</v>
      </c>
      <c r="N3828" s="157">
        <v>0</v>
      </c>
      <c r="O3828" s="157">
        <v>0</v>
      </c>
      <c r="P3828" s="152"/>
      <c r="Q3828" s="157">
        <v>0</v>
      </c>
      <c r="R3828" s="152"/>
      <c r="S3828" s="157">
        <v>0</v>
      </c>
      <c r="T3828" s="152"/>
      <c r="U3828" s="156">
        <v>4.4000000000000004</v>
      </c>
      <c r="V3828" s="152" t="s">
        <v>163</v>
      </c>
      <c r="W3828" s="152" t="s">
        <v>95</v>
      </c>
      <c r="X3828" s="155">
        <v>2.0091332289000001</v>
      </c>
      <c r="Y3828" s="152" t="s">
        <v>159</v>
      </c>
      <c r="Z3828" s="154">
        <v>43718</v>
      </c>
      <c r="AA3828" s="153" t="s">
        <v>4326</v>
      </c>
      <c r="AB3828" s="152" t="s">
        <v>417</v>
      </c>
      <c r="AC3828" s="152" t="s">
        <v>617</v>
      </c>
      <c r="AD3828" s="152" t="s">
        <v>162</v>
      </c>
    </row>
    <row r="3829" spans="1:30">
      <c r="A3829" s="189" t="s">
        <v>21564</v>
      </c>
      <c r="B3829" s="189" t="s">
        <v>21565</v>
      </c>
      <c r="C3829" s="154">
        <v>43830</v>
      </c>
      <c r="D3829" s="155">
        <v>1.2074</v>
      </c>
      <c r="E3829" s="155">
        <v>1.2074</v>
      </c>
      <c r="F3829" s="156">
        <v>0.107785424094194</v>
      </c>
      <c r="G3829" s="154">
        <v>43829</v>
      </c>
      <c r="H3829" s="155">
        <v>1.2060999999999999</v>
      </c>
      <c r="I3829" s="157">
        <v>0</v>
      </c>
      <c r="J3829" s="152"/>
      <c r="K3829" s="156">
        <v>0.64182712344753201</v>
      </c>
      <c r="L3829" s="156">
        <v>1.80438448566611</v>
      </c>
      <c r="M3829" s="185">
        <v>2.9151039890896699</v>
      </c>
      <c r="N3829" s="157">
        <v>0</v>
      </c>
      <c r="O3829" s="157">
        <v>0</v>
      </c>
      <c r="P3829" s="152"/>
      <c r="Q3829" s="157">
        <v>0</v>
      </c>
      <c r="R3829" s="152"/>
      <c r="S3829" s="157">
        <v>0</v>
      </c>
      <c r="T3829" s="152"/>
      <c r="U3829" s="156">
        <v>2.7836894526261999</v>
      </c>
      <c r="V3829" s="152" t="s">
        <v>157</v>
      </c>
      <c r="W3829" s="152" t="s">
        <v>95</v>
      </c>
      <c r="X3829" s="155">
        <v>1.0986E-6</v>
      </c>
      <c r="Y3829" s="152" t="s">
        <v>159</v>
      </c>
      <c r="Z3829" s="154">
        <v>43726</v>
      </c>
      <c r="AA3829" s="153" t="s">
        <v>4326</v>
      </c>
      <c r="AB3829" s="152" t="s">
        <v>12057</v>
      </c>
      <c r="AC3829" s="152" t="s">
        <v>268</v>
      </c>
      <c r="AD3829" s="152" t="s">
        <v>229</v>
      </c>
    </row>
    <row r="3830" spans="1:30">
      <c r="A3830" s="189" t="s">
        <v>21566</v>
      </c>
      <c r="B3830" s="189" t="s">
        <v>21567</v>
      </c>
      <c r="C3830" s="154">
        <v>43830</v>
      </c>
      <c r="D3830" s="155">
        <v>1.5637000000000001</v>
      </c>
      <c r="E3830" s="155">
        <v>1.5637000000000001</v>
      </c>
      <c r="F3830" s="156">
        <v>4.47856685860617E-2</v>
      </c>
      <c r="G3830" s="154">
        <v>43829</v>
      </c>
      <c r="H3830" s="155">
        <v>1.5629999999999999</v>
      </c>
      <c r="I3830" s="157">
        <v>0</v>
      </c>
      <c r="J3830" s="152"/>
      <c r="K3830" s="156">
        <v>0.53362479105054605</v>
      </c>
      <c r="L3830" s="156">
        <v>1.58513610082506</v>
      </c>
      <c r="M3830" s="186">
        <v>0</v>
      </c>
      <c r="N3830" s="157">
        <v>0</v>
      </c>
      <c r="O3830" s="157">
        <v>0</v>
      </c>
      <c r="P3830" s="152"/>
      <c r="Q3830" s="157">
        <v>0</v>
      </c>
      <c r="R3830" s="152"/>
      <c r="S3830" s="157">
        <v>0</v>
      </c>
      <c r="T3830" s="152"/>
      <c r="U3830" s="156">
        <v>2.2026143790849702</v>
      </c>
      <c r="V3830" s="152" t="s">
        <v>309</v>
      </c>
      <c r="W3830" s="152" t="s">
        <v>95</v>
      </c>
      <c r="X3830" s="157">
        <v>0</v>
      </c>
      <c r="Y3830" s="152"/>
      <c r="Z3830" s="154">
        <v>43769</v>
      </c>
      <c r="AA3830" s="153" t="s">
        <v>4326</v>
      </c>
      <c r="AB3830" s="152" t="s">
        <v>1705</v>
      </c>
      <c r="AC3830" s="152" t="s">
        <v>261</v>
      </c>
      <c r="AD3830" s="152" t="s">
        <v>173</v>
      </c>
    </row>
    <row r="3831" spans="1:30">
      <c r="A3831" s="189" t="s">
        <v>21568</v>
      </c>
      <c r="B3831" s="189" t="s">
        <v>21569</v>
      </c>
      <c r="C3831" s="154">
        <v>43830</v>
      </c>
      <c r="D3831" s="155">
        <v>1.206</v>
      </c>
      <c r="E3831" s="155">
        <v>1.206</v>
      </c>
      <c r="F3831" s="156">
        <v>8.2987551867210796E-2</v>
      </c>
      <c r="G3831" s="154">
        <v>43829</v>
      </c>
      <c r="H3831" s="155">
        <v>1.2050000000000001</v>
      </c>
      <c r="I3831" s="157">
        <v>0</v>
      </c>
      <c r="J3831" s="152"/>
      <c r="K3831" s="156">
        <v>0.83612040133779297</v>
      </c>
      <c r="L3831" s="156">
        <v>2.2033898305084798</v>
      </c>
      <c r="M3831" s="186">
        <v>0</v>
      </c>
      <c r="N3831" s="157">
        <v>0</v>
      </c>
      <c r="O3831" s="157">
        <v>0</v>
      </c>
      <c r="P3831" s="152"/>
      <c r="Q3831" s="157">
        <v>0</v>
      </c>
      <c r="R3831" s="152"/>
      <c r="S3831" s="157">
        <v>0</v>
      </c>
      <c r="T3831" s="152"/>
      <c r="U3831" s="156">
        <v>2.1168501270109998</v>
      </c>
      <c r="V3831" s="152" t="s">
        <v>163</v>
      </c>
      <c r="W3831" s="152" t="s">
        <v>95</v>
      </c>
      <c r="X3831" s="157">
        <v>0</v>
      </c>
      <c r="Y3831" s="152"/>
      <c r="Z3831" s="154">
        <v>43784</v>
      </c>
      <c r="AA3831" s="153" t="s">
        <v>4326</v>
      </c>
      <c r="AB3831" s="152" t="s">
        <v>559</v>
      </c>
      <c r="AC3831" s="152" t="s">
        <v>446</v>
      </c>
      <c r="AD3831" s="152" t="s">
        <v>165</v>
      </c>
    </row>
    <row r="3832" spans="1:30">
      <c r="A3832" s="189" t="s">
        <v>21570</v>
      </c>
      <c r="B3832" s="189" t="s">
        <v>21571</v>
      </c>
      <c r="C3832" s="154">
        <v>43830</v>
      </c>
      <c r="D3832" s="155">
        <v>1.0266</v>
      </c>
      <c r="E3832" s="155">
        <v>1.0266</v>
      </c>
      <c r="F3832" s="156">
        <v>0.28328611898015998</v>
      </c>
      <c r="G3832" s="154">
        <v>43829</v>
      </c>
      <c r="H3832" s="155">
        <v>1.0237000000000001</v>
      </c>
      <c r="I3832" s="157">
        <v>0</v>
      </c>
      <c r="J3832" s="152"/>
      <c r="K3832" s="156">
        <v>1.74430128840437</v>
      </c>
      <c r="L3832" s="156">
        <v>4.3610856968587903</v>
      </c>
      <c r="M3832" s="186">
        <v>0</v>
      </c>
      <c r="N3832" s="157">
        <v>0</v>
      </c>
      <c r="O3832" s="157">
        <v>0</v>
      </c>
      <c r="P3832" s="152"/>
      <c r="Q3832" s="157">
        <v>0</v>
      </c>
      <c r="R3832" s="152"/>
      <c r="S3832" s="157">
        <v>0</v>
      </c>
      <c r="T3832" s="152"/>
      <c r="U3832" s="156">
        <v>2.66</v>
      </c>
      <c r="V3832" s="152" t="s">
        <v>157</v>
      </c>
      <c r="W3832" s="152" t="s">
        <v>95</v>
      </c>
      <c r="X3832" s="157">
        <v>0</v>
      </c>
      <c r="Y3832" s="152"/>
      <c r="Z3832" s="154">
        <v>43774</v>
      </c>
      <c r="AA3832" s="153" t="s">
        <v>4326</v>
      </c>
      <c r="AB3832" s="152" t="s">
        <v>12683</v>
      </c>
      <c r="AC3832" s="152" t="s">
        <v>617</v>
      </c>
      <c r="AD3832" s="152" t="s">
        <v>181</v>
      </c>
    </row>
    <row r="3833" spans="1:30">
      <c r="A3833" s="189" t="s">
        <v>21572</v>
      </c>
      <c r="B3833" s="189" t="s">
        <v>21573</v>
      </c>
      <c r="C3833" s="154">
        <v>43355</v>
      </c>
      <c r="D3833" s="155">
        <v>1</v>
      </c>
      <c r="E3833" s="155">
        <v>1</v>
      </c>
      <c r="F3833" s="157">
        <v>0</v>
      </c>
      <c r="G3833" s="154"/>
      <c r="H3833" s="157">
        <v>0</v>
      </c>
      <c r="I3833" s="157">
        <v>0</v>
      </c>
      <c r="J3833" s="152"/>
      <c r="K3833" s="157">
        <v>0</v>
      </c>
      <c r="L3833" s="157">
        <v>0</v>
      </c>
      <c r="M3833" s="186">
        <v>0</v>
      </c>
      <c r="N3833" s="157">
        <v>0</v>
      </c>
      <c r="O3833" s="157">
        <v>0</v>
      </c>
      <c r="P3833" s="152"/>
      <c r="Q3833" s="157">
        <v>0</v>
      </c>
      <c r="R3833" s="152"/>
      <c r="S3833" s="157">
        <v>0</v>
      </c>
      <c r="T3833" s="152"/>
      <c r="U3833" s="156">
        <v>0</v>
      </c>
      <c r="V3833" s="152" t="s">
        <v>309</v>
      </c>
      <c r="W3833" s="152" t="s">
        <v>95</v>
      </c>
      <c r="X3833" s="155">
        <v>0</v>
      </c>
      <c r="Y3833" s="152" t="s">
        <v>159</v>
      </c>
      <c r="Z3833" s="154">
        <v>43355</v>
      </c>
      <c r="AA3833" s="153" t="s">
        <v>4326</v>
      </c>
      <c r="AB3833" s="152" t="s">
        <v>610</v>
      </c>
      <c r="AC3833" s="152" t="s">
        <v>215</v>
      </c>
      <c r="AD3833" s="152" t="s">
        <v>177</v>
      </c>
    </row>
    <row r="3834" spans="1:30">
      <c r="A3834" s="189" t="s">
        <v>3261</v>
      </c>
      <c r="B3834" s="189" t="s">
        <v>3262</v>
      </c>
      <c r="C3834" s="154">
        <v>43830</v>
      </c>
      <c r="D3834" s="155">
        <v>1.0283</v>
      </c>
      <c r="E3834" s="155">
        <v>1.0318000000000001</v>
      </c>
      <c r="F3834" s="156">
        <v>7.7858880778579595E-2</v>
      </c>
      <c r="G3834" s="154">
        <v>43829</v>
      </c>
      <c r="H3834" s="155">
        <v>1.0275000000000001</v>
      </c>
      <c r="I3834" s="157">
        <v>0</v>
      </c>
      <c r="J3834" s="152"/>
      <c r="K3834" s="156">
        <v>0.23394092991519</v>
      </c>
      <c r="L3834" s="156">
        <v>0.79392977214369498</v>
      </c>
      <c r="M3834" s="185">
        <v>1.3492520394729099</v>
      </c>
      <c r="N3834" s="156">
        <v>2.28397482077292</v>
      </c>
      <c r="O3834" s="157">
        <v>0</v>
      </c>
      <c r="P3834" s="152"/>
      <c r="Q3834" s="157">
        <v>0</v>
      </c>
      <c r="R3834" s="152"/>
      <c r="S3834" s="157">
        <v>0</v>
      </c>
      <c r="T3834" s="152"/>
      <c r="U3834" s="156">
        <v>3.1842493499999902</v>
      </c>
      <c r="V3834" s="152" t="s">
        <v>163</v>
      </c>
      <c r="W3834" s="152" t="s">
        <v>95</v>
      </c>
      <c r="X3834" s="155">
        <v>0.50988942400000004</v>
      </c>
      <c r="Y3834" s="152" t="s">
        <v>159</v>
      </c>
      <c r="Z3834" s="154">
        <v>43545</v>
      </c>
      <c r="AA3834" s="153" t="s">
        <v>4326</v>
      </c>
      <c r="AB3834" s="152" t="s">
        <v>584</v>
      </c>
      <c r="AC3834" s="152" t="s">
        <v>261</v>
      </c>
      <c r="AD3834" s="152" t="s">
        <v>241</v>
      </c>
    </row>
    <row r="3835" spans="1:30">
      <c r="A3835" s="189" t="s">
        <v>3259</v>
      </c>
      <c r="B3835" s="189" t="s">
        <v>3260</v>
      </c>
      <c r="C3835" s="154">
        <v>43830</v>
      </c>
      <c r="D3835" s="155">
        <v>1.0186999999999999</v>
      </c>
      <c r="E3835" s="155">
        <v>1.0387</v>
      </c>
      <c r="F3835" s="156">
        <v>7.8593182041449994E-2</v>
      </c>
      <c r="G3835" s="154">
        <v>43826</v>
      </c>
      <c r="H3835" s="155">
        <v>1.0179</v>
      </c>
      <c r="I3835" s="157">
        <v>0</v>
      </c>
      <c r="J3835" s="152"/>
      <c r="K3835" s="156">
        <v>0.22628886265251399</v>
      </c>
      <c r="L3835" s="156">
        <v>0.35464486257512301</v>
      </c>
      <c r="M3835" s="185">
        <v>0.93135933528779102</v>
      </c>
      <c r="N3835" s="156">
        <v>2.68681273104675</v>
      </c>
      <c r="O3835" s="157">
        <v>0</v>
      </c>
      <c r="P3835" s="152"/>
      <c r="Q3835" s="157">
        <v>0</v>
      </c>
      <c r="R3835" s="152"/>
      <c r="S3835" s="157">
        <v>0</v>
      </c>
      <c r="T3835" s="152"/>
      <c r="U3835" s="156">
        <v>3.8882484399999999</v>
      </c>
      <c r="V3835" s="152" t="s">
        <v>174</v>
      </c>
      <c r="W3835" s="152" t="s">
        <v>95</v>
      </c>
      <c r="X3835" s="155">
        <v>2.1195654125000001</v>
      </c>
      <c r="Y3835" s="152" t="s">
        <v>159</v>
      </c>
      <c r="Z3835" s="154">
        <v>43566</v>
      </c>
      <c r="AA3835" s="153" t="s">
        <v>4326</v>
      </c>
      <c r="AB3835" s="152" t="s">
        <v>2580</v>
      </c>
      <c r="AC3835" s="152" t="s">
        <v>1159</v>
      </c>
      <c r="AD3835" s="152" t="s">
        <v>483</v>
      </c>
    </row>
    <row r="3836" spans="1:30">
      <c r="A3836" s="189" t="s">
        <v>21574</v>
      </c>
      <c r="B3836" s="189" t="s">
        <v>21575</v>
      </c>
      <c r="C3836" s="154">
        <v>43830</v>
      </c>
      <c r="D3836" s="155">
        <v>1.0136000000000001</v>
      </c>
      <c r="E3836" s="155">
        <v>1.0286</v>
      </c>
      <c r="F3836" s="156">
        <v>2.9606237047272901E-2</v>
      </c>
      <c r="G3836" s="154">
        <v>43829</v>
      </c>
      <c r="H3836" s="155">
        <v>1.0133000000000001</v>
      </c>
      <c r="I3836" s="157">
        <v>0</v>
      </c>
      <c r="J3836" s="152"/>
      <c r="K3836" s="156">
        <v>0.158102766798428</v>
      </c>
      <c r="L3836" s="156">
        <v>0.60476517846615796</v>
      </c>
      <c r="M3836" s="185">
        <v>0.99381025088185304</v>
      </c>
      <c r="N3836" s="156">
        <v>1.92469561081938</v>
      </c>
      <c r="O3836" s="157">
        <v>0</v>
      </c>
      <c r="P3836" s="152"/>
      <c r="Q3836" s="157">
        <v>0</v>
      </c>
      <c r="R3836" s="152"/>
      <c r="S3836" s="157">
        <v>0</v>
      </c>
      <c r="T3836" s="152"/>
      <c r="U3836" s="156">
        <v>2.8725952800000099</v>
      </c>
      <c r="V3836" s="152" t="s">
        <v>157</v>
      </c>
      <c r="W3836" s="152" t="s">
        <v>95</v>
      </c>
      <c r="X3836" s="155">
        <v>6.8675906E-3</v>
      </c>
      <c r="Y3836" s="152" t="s">
        <v>159</v>
      </c>
      <c r="Z3836" s="154">
        <v>43489</v>
      </c>
      <c r="AA3836" s="153" t="s">
        <v>4326</v>
      </c>
      <c r="AB3836" s="152" t="s">
        <v>3572</v>
      </c>
      <c r="AC3836" s="152" t="s">
        <v>179</v>
      </c>
      <c r="AD3836" s="152" t="s">
        <v>177</v>
      </c>
    </row>
    <row r="3837" spans="1:30">
      <c r="A3837" s="189" t="s">
        <v>3256</v>
      </c>
      <c r="B3837" s="189" t="s">
        <v>3257</v>
      </c>
      <c r="C3837" s="154">
        <v>43830</v>
      </c>
      <c r="D3837" s="155">
        <v>1.0135000000000001</v>
      </c>
      <c r="E3837" s="155">
        <v>1.0285</v>
      </c>
      <c r="F3837" s="156">
        <v>1.97374913648551E-2</v>
      </c>
      <c r="G3837" s="154">
        <v>43829</v>
      </c>
      <c r="H3837" s="155">
        <v>1.0133000000000001</v>
      </c>
      <c r="I3837" s="157">
        <v>0</v>
      </c>
      <c r="J3837" s="152"/>
      <c r="K3837" s="156">
        <v>0.15811839114538701</v>
      </c>
      <c r="L3837" s="156">
        <v>0.61481186118632902</v>
      </c>
      <c r="M3837" s="185">
        <v>1.01399520208979</v>
      </c>
      <c r="N3837" s="156">
        <v>1.9655545697859</v>
      </c>
      <c r="O3837" s="157">
        <v>0</v>
      </c>
      <c r="P3837" s="152"/>
      <c r="Q3837" s="157">
        <v>0</v>
      </c>
      <c r="R3837" s="152"/>
      <c r="S3837" s="157">
        <v>0</v>
      </c>
      <c r="T3837" s="152"/>
      <c r="U3837" s="156">
        <v>2.86285145</v>
      </c>
      <c r="V3837" s="152" t="s">
        <v>157</v>
      </c>
      <c r="W3837" s="152" t="s">
        <v>95</v>
      </c>
      <c r="X3837" s="155">
        <v>11.534762882700001</v>
      </c>
      <c r="Y3837" s="152" t="s">
        <v>159</v>
      </c>
      <c r="Z3837" s="154">
        <v>43489</v>
      </c>
      <c r="AA3837" s="153" t="s">
        <v>4326</v>
      </c>
      <c r="AB3837" s="152" t="s">
        <v>3572</v>
      </c>
      <c r="AC3837" s="152" t="s">
        <v>179</v>
      </c>
      <c r="AD3837" s="152" t="s">
        <v>177</v>
      </c>
    </row>
    <row r="3838" spans="1:30">
      <c r="A3838" s="189" t="s">
        <v>3316</v>
      </c>
      <c r="B3838" s="189" t="s">
        <v>3317</v>
      </c>
      <c r="C3838" s="154">
        <v>43830</v>
      </c>
      <c r="D3838" s="155">
        <v>1.0208999999999999</v>
      </c>
      <c r="E3838" s="155">
        <v>1.0208999999999999</v>
      </c>
      <c r="F3838" s="156">
        <v>2.9394473838915001E-2</v>
      </c>
      <c r="G3838" s="154">
        <v>43829</v>
      </c>
      <c r="H3838" s="155">
        <v>1.0206</v>
      </c>
      <c r="I3838" s="157">
        <v>0</v>
      </c>
      <c r="J3838" s="152"/>
      <c r="K3838" s="156">
        <v>0.15697046993032701</v>
      </c>
      <c r="L3838" s="156">
        <v>0.47239444936521202</v>
      </c>
      <c r="M3838" s="185">
        <v>0.96924142023536797</v>
      </c>
      <c r="N3838" s="156">
        <v>2.0593821853443899</v>
      </c>
      <c r="O3838" s="157">
        <v>0</v>
      </c>
      <c r="P3838" s="152"/>
      <c r="Q3838" s="157">
        <v>0</v>
      </c>
      <c r="R3838" s="152"/>
      <c r="S3838" s="157">
        <v>0</v>
      </c>
      <c r="T3838" s="152"/>
      <c r="U3838" s="156">
        <v>2.0899999999999901</v>
      </c>
      <c r="V3838" s="152" t="s">
        <v>157</v>
      </c>
      <c r="W3838" s="152" t="s">
        <v>95</v>
      </c>
      <c r="X3838" s="155">
        <v>25.4457580895</v>
      </c>
      <c r="Y3838" s="152" t="s">
        <v>159</v>
      </c>
      <c r="Z3838" s="154">
        <v>43641</v>
      </c>
      <c r="AA3838" s="153" t="s">
        <v>4326</v>
      </c>
      <c r="AB3838" s="152" t="s">
        <v>2080</v>
      </c>
      <c r="AC3838" s="152" t="s">
        <v>196</v>
      </c>
      <c r="AD3838" s="152" t="s">
        <v>3318</v>
      </c>
    </row>
    <row r="3839" spans="1:30">
      <c r="A3839" s="189" t="s">
        <v>21576</v>
      </c>
      <c r="B3839" s="189" t="s">
        <v>21577</v>
      </c>
      <c r="C3839" s="154">
        <v>43830</v>
      </c>
      <c r="D3839" s="155">
        <v>1.0086999999999999</v>
      </c>
      <c r="E3839" s="155">
        <v>1.0086999999999999</v>
      </c>
      <c r="F3839" s="156">
        <v>4.95933346558168E-2</v>
      </c>
      <c r="G3839" s="154">
        <v>43829</v>
      </c>
      <c r="H3839" s="155">
        <v>1.0082</v>
      </c>
      <c r="I3839" s="157">
        <v>0</v>
      </c>
      <c r="J3839" s="152"/>
      <c r="K3839" s="156">
        <v>0.228537360890299</v>
      </c>
      <c r="L3839" s="156">
        <v>0.33820750024866703</v>
      </c>
      <c r="M3839" s="185">
        <v>0.79944039172579295</v>
      </c>
      <c r="N3839" s="156">
        <v>1.2039731112671701</v>
      </c>
      <c r="O3839" s="157">
        <v>0</v>
      </c>
      <c r="P3839" s="152"/>
      <c r="Q3839" s="157">
        <v>0</v>
      </c>
      <c r="R3839" s="152"/>
      <c r="S3839" s="157">
        <v>0</v>
      </c>
      <c r="T3839" s="152"/>
      <c r="U3839" s="156">
        <v>0.869999999999993</v>
      </c>
      <c r="V3839" s="152" t="s">
        <v>157</v>
      </c>
      <c r="W3839" s="152" t="s">
        <v>95</v>
      </c>
      <c r="X3839" s="155">
        <v>1.0761970999999999E-3</v>
      </c>
      <c r="Y3839" s="152" t="s">
        <v>159</v>
      </c>
      <c r="Z3839" s="154">
        <v>43591</v>
      </c>
      <c r="AA3839" s="153" t="s">
        <v>4326</v>
      </c>
      <c r="AB3839" s="152" t="s">
        <v>6433</v>
      </c>
      <c r="AC3839" s="152" t="s">
        <v>263</v>
      </c>
      <c r="AD3839" s="152" t="s">
        <v>241</v>
      </c>
    </row>
    <row r="3840" spans="1:30">
      <c r="A3840" s="189" t="s">
        <v>3254</v>
      </c>
      <c r="B3840" s="189" t="s">
        <v>3255</v>
      </c>
      <c r="C3840" s="154">
        <v>43830</v>
      </c>
      <c r="D3840" s="155">
        <v>1.0175000000000001</v>
      </c>
      <c r="E3840" s="155">
        <v>1.0175000000000001</v>
      </c>
      <c r="F3840" s="156">
        <v>4.9164208456260301E-2</v>
      </c>
      <c r="G3840" s="154">
        <v>43829</v>
      </c>
      <c r="H3840" s="155">
        <v>1.0169999999999999</v>
      </c>
      <c r="I3840" s="157">
        <v>0</v>
      </c>
      <c r="J3840" s="152"/>
      <c r="K3840" s="156">
        <v>0.23642990838342801</v>
      </c>
      <c r="L3840" s="156">
        <v>0.36496350364963898</v>
      </c>
      <c r="M3840" s="185">
        <v>0.89241447694597098</v>
      </c>
      <c r="N3840" s="156">
        <v>1.40522224436914</v>
      </c>
      <c r="O3840" s="157">
        <v>0</v>
      </c>
      <c r="P3840" s="152"/>
      <c r="Q3840" s="157">
        <v>0</v>
      </c>
      <c r="R3840" s="152"/>
      <c r="S3840" s="157">
        <v>0</v>
      </c>
      <c r="T3840" s="152"/>
      <c r="U3840" s="156">
        <v>1.75000000000001</v>
      </c>
      <c r="V3840" s="152" t="s">
        <v>157</v>
      </c>
      <c r="W3840" s="152" t="s">
        <v>95</v>
      </c>
      <c r="X3840" s="155">
        <v>0.59508705790000005</v>
      </c>
      <c r="Y3840" s="152" t="s">
        <v>159</v>
      </c>
      <c r="Z3840" s="154">
        <v>43591</v>
      </c>
      <c r="AA3840" s="153" t="s">
        <v>4326</v>
      </c>
      <c r="AB3840" s="152" t="s">
        <v>6433</v>
      </c>
      <c r="AC3840" s="152" t="s">
        <v>263</v>
      </c>
      <c r="AD3840" s="152" t="s">
        <v>241</v>
      </c>
    </row>
    <row r="3841" spans="1:30">
      <c r="A3841" s="189" t="s">
        <v>21578</v>
      </c>
      <c r="B3841" s="189" t="s">
        <v>21579</v>
      </c>
      <c r="C3841" s="154">
        <v>43830</v>
      </c>
      <c r="D3841" s="155">
        <v>1.0071000000000001</v>
      </c>
      <c r="E3841" s="155">
        <v>1.0071000000000001</v>
      </c>
      <c r="F3841" s="156">
        <v>0</v>
      </c>
      <c r="G3841" s="154">
        <v>43829</v>
      </c>
      <c r="H3841" s="155">
        <v>1.0071000000000001</v>
      </c>
      <c r="I3841" s="157">
        <v>0</v>
      </c>
      <c r="J3841" s="152"/>
      <c r="K3841" s="156">
        <v>-6.9458225838452403E-2</v>
      </c>
      <c r="L3841" s="156">
        <v>0.73014602920585003</v>
      </c>
      <c r="M3841" s="185">
        <v>0.49895220037921501</v>
      </c>
      <c r="N3841" s="156">
        <v>0.52904771411460205</v>
      </c>
      <c r="O3841" s="157">
        <v>0</v>
      </c>
      <c r="P3841" s="152"/>
      <c r="Q3841" s="157">
        <v>0</v>
      </c>
      <c r="R3841" s="152"/>
      <c r="S3841" s="157">
        <v>0</v>
      </c>
      <c r="T3841" s="152"/>
      <c r="U3841" s="156">
        <v>0.71000000000001096</v>
      </c>
      <c r="V3841" s="152" t="s">
        <v>157</v>
      </c>
      <c r="W3841" s="152" t="s">
        <v>95</v>
      </c>
      <c r="X3841" s="155">
        <v>7.8755192700000004E-2</v>
      </c>
      <c r="Y3841" s="152" t="s">
        <v>159</v>
      </c>
      <c r="Z3841" s="154">
        <v>43544</v>
      </c>
      <c r="AA3841" s="153" t="s">
        <v>4326</v>
      </c>
      <c r="AB3841" s="152" t="s">
        <v>607</v>
      </c>
      <c r="AC3841" s="152" t="s">
        <v>317</v>
      </c>
      <c r="AD3841" s="152" t="s">
        <v>162</v>
      </c>
    </row>
    <row r="3842" spans="1:30">
      <c r="A3842" s="189" t="s">
        <v>21580</v>
      </c>
      <c r="B3842" s="189" t="s">
        <v>21581</v>
      </c>
      <c r="C3842" s="154">
        <v>43830</v>
      </c>
      <c r="D3842" s="155">
        <v>1.0319</v>
      </c>
      <c r="E3842" s="155">
        <v>1.0319</v>
      </c>
      <c r="F3842" s="156">
        <v>2.90810391624629E-2</v>
      </c>
      <c r="G3842" s="154">
        <v>43829</v>
      </c>
      <c r="H3842" s="155">
        <v>1.0316000000000001</v>
      </c>
      <c r="I3842" s="157">
        <v>0</v>
      </c>
      <c r="J3842" s="152"/>
      <c r="K3842" s="156">
        <v>0.116425730086358</v>
      </c>
      <c r="L3842" s="156">
        <v>0.46733521565574299</v>
      </c>
      <c r="M3842" s="185">
        <v>0.97856933163714699</v>
      </c>
      <c r="N3842" s="156">
        <v>2.2391756663033702</v>
      </c>
      <c r="O3842" s="157">
        <v>0</v>
      </c>
      <c r="P3842" s="152"/>
      <c r="Q3842" s="157">
        <v>0</v>
      </c>
      <c r="R3842" s="152"/>
      <c r="S3842" s="157">
        <v>0</v>
      </c>
      <c r="T3842" s="152"/>
      <c r="U3842" s="156">
        <v>3.19</v>
      </c>
      <c r="V3842" s="152" t="s">
        <v>157</v>
      </c>
      <c r="W3842" s="152" t="s">
        <v>95</v>
      </c>
      <c r="X3842" s="155">
        <v>5.3168405600000003E-2</v>
      </c>
      <c r="Y3842" s="152" t="s">
        <v>159</v>
      </c>
      <c r="Z3842" s="154">
        <v>43490</v>
      </c>
      <c r="AA3842" s="153" t="s">
        <v>4326</v>
      </c>
      <c r="AB3842" s="152" t="s">
        <v>6432</v>
      </c>
      <c r="AC3842" s="152" t="s">
        <v>570</v>
      </c>
      <c r="AD3842" s="152" t="s">
        <v>241</v>
      </c>
    </row>
    <row r="3843" spans="1:30">
      <c r="A3843" s="189" t="s">
        <v>3313</v>
      </c>
      <c r="B3843" s="189" t="s">
        <v>3314</v>
      </c>
      <c r="C3843" s="154">
        <v>43830</v>
      </c>
      <c r="D3843" s="155">
        <v>1.0278</v>
      </c>
      <c r="E3843" s="155">
        <v>1.0387999999999999</v>
      </c>
      <c r="F3843" s="156">
        <v>9.7304660893444903E-3</v>
      </c>
      <c r="G3843" s="154">
        <v>43829</v>
      </c>
      <c r="H3843" s="155">
        <v>1.0277000000000001</v>
      </c>
      <c r="I3843" s="157">
        <v>0</v>
      </c>
      <c r="J3843" s="152"/>
      <c r="K3843" s="156">
        <v>0.15591502631068399</v>
      </c>
      <c r="L3843" s="156">
        <v>0.42012701514410999</v>
      </c>
      <c r="M3843" s="185">
        <v>0.97258064037622405</v>
      </c>
      <c r="N3843" s="156">
        <v>2.3093667468036698</v>
      </c>
      <c r="O3843" s="157">
        <v>0</v>
      </c>
      <c r="P3843" s="152"/>
      <c r="Q3843" s="157">
        <v>0</v>
      </c>
      <c r="R3843" s="152"/>
      <c r="S3843" s="157">
        <v>0</v>
      </c>
      <c r="T3843" s="152"/>
      <c r="U3843" s="156">
        <v>3.9106827800000201</v>
      </c>
      <c r="V3843" s="152" t="s">
        <v>174</v>
      </c>
      <c r="W3843" s="152" t="s">
        <v>95</v>
      </c>
      <c r="X3843" s="155">
        <v>25.5491087489</v>
      </c>
      <c r="Y3843" s="152" t="s">
        <v>159</v>
      </c>
      <c r="Z3843" s="154">
        <v>43475</v>
      </c>
      <c r="AA3843" s="153" t="s">
        <v>4326</v>
      </c>
      <c r="AB3843" s="152" t="s">
        <v>3315</v>
      </c>
      <c r="AC3843" s="152" t="s">
        <v>200</v>
      </c>
      <c r="AD3843" s="152" t="s">
        <v>183</v>
      </c>
    </row>
    <row r="3844" spans="1:30">
      <c r="A3844" s="189" t="s">
        <v>3252</v>
      </c>
      <c r="B3844" s="189" t="s">
        <v>3253</v>
      </c>
      <c r="C3844" s="154">
        <v>43830</v>
      </c>
      <c r="D3844" s="155">
        <v>1.0359</v>
      </c>
      <c r="E3844" s="155">
        <v>1.0359</v>
      </c>
      <c r="F3844" s="156">
        <v>2.8968713789104601E-2</v>
      </c>
      <c r="G3844" s="154">
        <v>43829</v>
      </c>
      <c r="H3844" s="155">
        <v>1.0356000000000001</v>
      </c>
      <c r="I3844" s="157">
        <v>0</v>
      </c>
      <c r="J3844" s="152"/>
      <c r="K3844" s="156">
        <v>0.125652426058388</v>
      </c>
      <c r="L3844" s="156">
        <v>0.50451149704085496</v>
      </c>
      <c r="M3844" s="185">
        <v>1.06341463414635</v>
      </c>
      <c r="N3844" s="156">
        <v>2.43251260753485</v>
      </c>
      <c r="O3844" s="157">
        <v>0</v>
      </c>
      <c r="P3844" s="152"/>
      <c r="Q3844" s="157">
        <v>0</v>
      </c>
      <c r="R3844" s="152"/>
      <c r="S3844" s="157">
        <v>0</v>
      </c>
      <c r="T3844" s="152"/>
      <c r="U3844" s="156">
        <v>3.59</v>
      </c>
      <c r="V3844" s="152" t="s">
        <v>157</v>
      </c>
      <c r="W3844" s="152" t="s">
        <v>95</v>
      </c>
      <c r="X3844" s="155">
        <v>5.1146754919999999</v>
      </c>
      <c r="Y3844" s="152" t="s">
        <v>159</v>
      </c>
      <c r="Z3844" s="154">
        <v>43490</v>
      </c>
      <c r="AA3844" s="153" t="s">
        <v>4326</v>
      </c>
      <c r="AB3844" s="152" t="s">
        <v>6432</v>
      </c>
      <c r="AC3844" s="152" t="s">
        <v>570</v>
      </c>
      <c r="AD3844" s="152" t="s">
        <v>241</v>
      </c>
    </row>
    <row r="3845" spans="1:30">
      <c r="A3845" s="189" t="s">
        <v>3250</v>
      </c>
      <c r="B3845" s="189" t="s">
        <v>3251</v>
      </c>
      <c r="C3845" s="154">
        <v>43830</v>
      </c>
      <c r="D3845" s="155">
        <v>1.0150999999999999</v>
      </c>
      <c r="E3845" s="155">
        <v>1.0150999999999999</v>
      </c>
      <c r="F3845" s="156">
        <v>5.9142434696888499E-2</v>
      </c>
      <c r="G3845" s="154">
        <v>43826</v>
      </c>
      <c r="H3845" s="155">
        <v>1.0145</v>
      </c>
      <c r="I3845" s="157">
        <v>0</v>
      </c>
      <c r="J3845" s="152"/>
      <c r="K3845" s="156">
        <v>0.217198143943132</v>
      </c>
      <c r="L3845" s="156">
        <v>0.52485640720933402</v>
      </c>
      <c r="M3845" s="185">
        <v>1.07537588370008</v>
      </c>
      <c r="N3845" s="157">
        <v>0</v>
      </c>
      <c r="O3845" s="157">
        <v>0</v>
      </c>
      <c r="P3845" s="152"/>
      <c r="Q3845" s="157">
        <v>0</v>
      </c>
      <c r="R3845" s="152"/>
      <c r="S3845" s="157">
        <v>0</v>
      </c>
      <c r="T3845" s="152"/>
      <c r="U3845" s="156">
        <v>1.50999999999999</v>
      </c>
      <c r="V3845" s="152" t="s">
        <v>309</v>
      </c>
      <c r="W3845" s="152" t="s">
        <v>95</v>
      </c>
      <c r="X3845" s="155">
        <v>3.0213905958999998</v>
      </c>
      <c r="Y3845" s="152" t="s">
        <v>159</v>
      </c>
      <c r="Z3845" s="154">
        <v>43677</v>
      </c>
      <c r="AA3845" s="153" t="s">
        <v>4326</v>
      </c>
      <c r="AB3845" s="152" t="s">
        <v>2167</v>
      </c>
      <c r="AC3845" s="152" t="s">
        <v>378</v>
      </c>
      <c r="AD3845" s="152" t="s">
        <v>483</v>
      </c>
    </row>
    <row r="3846" spans="1:30">
      <c r="A3846" s="189" t="s">
        <v>21582</v>
      </c>
      <c r="B3846" s="189" t="s">
        <v>21583</v>
      </c>
      <c r="C3846" s="154">
        <v>43830</v>
      </c>
      <c r="D3846" s="155">
        <v>1.2839</v>
      </c>
      <c r="E3846" s="155">
        <v>1.2839</v>
      </c>
      <c r="F3846" s="156">
        <v>0.469520306753268</v>
      </c>
      <c r="G3846" s="154">
        <v>43829</v>
      </c>
      <c r="H3846" s="155">
        <v>1.2779</v>
      </c>
      <c r="I3846" s="157">
        <v>0</v>
      </c>
      <c r="J3846" s="152"/>
      <c r="K3846" s="156">
        <v>3.5653787206582299</v>
      </c>
      <c r="L3846" s="156">
        <v>7.4393305439330497</v>
      </c>
      <c r="M3846" s="185">
        <v>9.5197475049049007</v>
      </c>
      <c r="N3846" s="156">
        <v>12.939831104855701</v>
      </c>
      <c r="O3846" s="157">
        <v>0</v>
      </c>
      <c r="P3846" s="152"/>
      <c r="Q3846" s="157">
        <v>0</v>
      </c>
      <c r="R3846" s="152"/>
      <c r="S3846" s="157">
        <v>0</v>
      </c>
      <c r="T3846" s="152"/>
      <c r="U3846" s="156">
        <v>12.8108250593094</v>
      </c>
      <c r="V3846" s="152" t="s">
        <v>157</v>
      </c>
      <c r="W3846" s="152" t="s">
        <v>95</v>
      </c>
      <c r="X3846" s="155">
        <v>4.8840741999999999E-2</v>
      </c>
      <c r="Y3846" s="152" t="s">
        <v>159</v>
      </c>
      <c r="Z3846" s="154">
        <v>43606</v>
      </c>
      <c r="AA3846" s="153" t="s">
        <v>4326</v>
      </c>
      <c r="AB3846" s="152" t="s">
        <v>10009</v>
      </c>
      <c r="AC3846" s="152" t="s">
        <v>430</v>
      </c>
      <c r="AD3846" s="152" t="s">
        <v>162</v>
      </c>
    </row>
    <row r="3847" spans="1:30">
      <c r="A3847" s="189" t="s">
        <v>21584</v>
      </c>
      <c r="B3847" s="189" t="s">
        <v>21585</v>
      </c>
      <c r="C3847" s="154">
        <v>43830</v>
      </c>
      <c r="D3847" s="155">
        <v>1.0044999999999999</v>
      </c>
      <c r="E3847" s="155">
        <v>1.0044999999999999</v>
      </c>
      <c r="F3847" s="156">
        <v>0</v>
      </c>
      <c r="G3847" s="154">
        <v>43829</v>
      </c>
      <c r="H3847" s="155">
        <v>1.0044999999999999</v>
      </c>
      <c r="I3847" s="157">
        <v>0</v>
      </c>
      <c r="J3847" s="152"/>
      <c r="K3847" s="156">
        <v>-7.9578235352644397E-2</v>
      </c>
      <c r="L3847" s="156">
        <v>0.70175438596490203</v>
      </c>
      <c r="M3847" s="185">
        <v>0.39980009995002502</v>
      </c>
      <c r="N3847" s="156">
        <v>0.34965034965035602</v>
      </c>
      <c r="O3847" s="157">
        <v>0</v>
      </c>
      <c r="P3847" s="152"/>
      <c r="Q3847" s="157">
        <v>0</v>
      </c>
      <c r="R3847" s="152"/>
      <c r="S3847" s="157">
        <v>0</v>
      </c>
      <c r="T3847" s="152"/>
      <c r="U3847" s="156">
        <v>0.44999999999999502</v>
      </c>
      <c r="V3847" s="152" t="s">
        <v>157</v>
      </c>
      <c r="W3847" s="152" t="s">
        <v>95</v>
      </c>
      <c r="X3847" s="155">
        <v>1.0849074199999999E-2</v>
      </c>
      <c r="Y3847" s="152" t="s">
        <v>159</v>
      </c>
      <c r="Z3847" s="154">
        <v>43544</v>
      </c>
      <c r="AA3847" s="153" t="s">
        <v>4326</v>
      </c>
      <c r="AB3847" s="152" t="s">
        <v>607</v>
      </c>
      <c r="AC3847" s="152" t="s">
        <v>317</v>
      </c>
      <c r="AD3847" s="152" t="s">
        <v>162</v>
      </c>
    </row>
    <row r="3848" spans="1:30">
      <c r="A3848" s="189" t="s">
        <v>3311</v>
      </c>
      <c r="B3848" s="189" t="s">
        <v>3312</v>
      </c>
      <c r="C3848" s="154">
        <v>43830</v>
      </c>
      <c r="D3848" s="155">
        <v>1.0054000000000001</v>
      </c>
      <c r="E3848" s="155">
        <v>1.0275000000000001</v>
      </c>
      <c r="F3848" s="156">
        <v>3.9800995024888201E-2</v>
      </c>
      <c r="G3848" s="154">
        <v>43829</v>
      </c>
      <c r="H3848" s="155">
        <v>1.0049999999999999</v>
      </c>
      <c r="I3848" s="157">
        <v>0</v>
      </c>
      <c r="J3848" s="152"/>
      <c r="K3848" s="156">
        <v>0.15939430165372301</v>
      </c>
      <c r="L3848" s="156">
        <v>0.55923602815084195</v>
      </c>
      <c r="M3848" s="185">
        <v>1.0410424437188801</v>
      </c>
      <c r="N3848" s="156">
        <v>1.78589147387056</v>
      </c>
      <c r="O3848" s="157">
        <v>0</v>
      </c>
      <c r="P3848" s="152"/>
      <c r="Q3848" s="157">
        <v>0</v>
      </c>
      <c r="R3848" s="152"/>
      <c r="S3848" s="157">
        <v>0</v>
      </c>
      <c r="T3848" s="152"/>
      <c r="U3848" s="156">
        <v>2.7738982600000099</v>
      </c>
      <c r="V3848" s="152" t="s">
        <v>157</v>
      </c>
      <c r="W3848" s="152" t="s">
        <v>95</v>
      </c>
      <c r="X3848" s="155">
        <v>40.140986334799997</v>
      </c>
      <c r="Y3848" s="152" t="s">
        <v>159</v>
      </c>
      <c r="Z3848" s="154">
        <v>43493</v>
      </c>
      <c r="AA3848" s="153" t="s">
        <v>4326</v>
      </c>
      <c r="AB3848" s="152" t="s">
        <v>2176</v>
      </c>
      <c r="AC3848" s="152" t="s">
        <v>240</v>
      </c>
      <c r="AD3848" s="152" t="s">
        <v>177</v>
      </c>
    </row>
    <row r="3849" spans="1:30">
      <c r="A3849" s="189" t="s">
        <v>3245</v>
      </c>
      <c r="B3849" s="189" t="s">
        <v>3246</v>
      </c>
      <c r="C3849" s="154">
        <v>43830</v>
      </c>
      <c r="D3849" s="155">
        <v>1.0250999999999999</v>
      </c>
      <c r="E3849" s="155">
        <v>1.0250999999999999</v>
      </c>
      <c r="F3849" s="156">
        <v>3.9035815360588998E-2</v>
      </c>
      <c r="G3849" s="154">
        <v>43829</v>
      </c>
      <c r="H3849" s="155">
        <v>1.0246999999999999</v>
      </c>
      <c r="I3849" s="157">
        <v>0</v>
      </c>
      <c r="J3849" s="152"/>
      <c r="K3849" s="156">
        <v>0.107421874999988</v>
      </c>
      <c r="L3849" s="156">
        <v>0.51970974700920403</v>
      </c>
      <c r="M3849" s="185">
        <v>0.94534711964547802</v>
      </c>
      <c r="N3849" s="156">
        <v>2.0507715281234402</v>
      </c>
      <c r="O3849" s="157">
        <v>0</v>
      </c>
      <c r="P3849" s="152"/>
      <c r="Q3849" s="157">
        <v>0</v>
      </c>
      <c r="R3849" s="152"/>
      <c r="S3849" s="157">
        <v>0</v>
      </c>
      <c r="T3849" s="152"/>
      <c r="U3849" s="156">
        <v>2.50999999999999</v>
      </c>
      <c r="V3849" s="152" t="s">
        <v>157</v>
      </c>
      <c r="W3849" s="152" t="s">
        <v>95</v>
      </c>
      <c r="X3849" s="155">
        <v>1.2797050494</v>
      </c>
      <c r="Y3849" s="152" t="s">
        <v>159</v>
      </c>
      <c r="Z3849" s="154">
        <v>43514</v>
      </c>
      <c r="AA3849" s="153" t="s">
        <v>4326</v>
      </c>
      <c r="AB3849" s="152" t="s">
        <v>3247</v>
      </c>
      <c r="AC3849" s="152" t="s">
        <v>555</v>
      </c>
      <c r="AD3849" s="152" t="s">
        <v>532</v>
      </c>
    </row>
    <row r="3850" spans="1:30">
      <c r="A3850" s="189" t="s">
        <v>21586</v>
      </c>
      <c r="B3850" s="189" t="s">
        <v>21587</v>
      </c>
      <c r="C3850" s="154">
        <v>43830</v>
      </c>
      <c r="D3850" s="155">
        <v>1.0017</v>
      </c>
      <c r="E3850" s="155">
        <v>1.0017</v>
      </c>
      <c r="F3850" s="156">
        <v>3.99480675122297E-2</v>
      </c>
      <c r="G3850" s="154">
        <v>43826</v>
      </c>
      <c r="H3850" s="155">
        <v>1.0013000000000001</v>
      </c>
      <c r="I3850" s="157">
        <v>0</v>
      </c>
      <c r="J3850" s="152"/>
      <c r="K3850" s="156">
        <v>9.9930048965735194E-2</v>
      </c>
      <c r="L3850" s="157">
        <v>0</v>
      </c>
      <c r="M3850" s="186">
        <v>0</v>
      </c>
      <c r="N3850" s="157">
        <v>0</v>
      </c>
      <c r="O3850" s="157">
        <v>0</v>
      </c>
      <c r="P3850" s="152"/>
      <c r="Q3850" s="157">
        <v>0</v>
      </c>
      <c r="R3850" s="152"/>
      <c r="S3850" s="157">
        <v>0</v>
      </c>
      <c r="T3850" s="152"/>
      <c r="U3850" s="156">
        <v>0.17000000000000301</v>
      </c>
      <c r="V3850" s="152" t="s">
        <v>309</v>
      </c>
      <c r="W3850" s="152" t="s">
        <v>95</v>
      </c>
      <c r="X3850" s="155">
        <v>40.999974226100001</v>
      </c>
      <c r="Y3850" s="152" t="s">
        <v>159</v>
      </c>
      <c r="Z3850" s="154">
        <v>43804</v>
      </c>
      <c r="AA3850" s="153" t="s">
        <v>4326</v>
      </c>
      <c r="AB3850" s="152" t="s">
        <v>2293</v>
      </c>
      <c r="AC3850" s="152" t="s">
        <v>211</v>
      </c>
      <c r="AD3850" s="152" t="s">
        <v>241</v>
      </c>
    </row>
    <row r="3851" spans="1:30">
      <c r="A3851" s="189" t="s">
        <v>3362</v>
      </c>
      <c r="B3851" s="189" t="s">
        <v>3363</v>
      </c>
      <c r="C3851" s="154">
        <v>43830</v>
      </c>
      <c r="D3851" s="155">
        <v>0.99350000000000005</v>
      </c>
      <c r="E3851" s="155">
        <v>0.99350000000000005</v>
      </c>
      <c r="F3851" s="156">
        <v>0.18150650398306201</v>
      </c>
      <c r="G3851" s="154">
        <v>43826</v>
      </c>
      <c r="H3851" s="155">
        <v>0.99170000000000003</v>
      </c>
      <c r="I3851" s="157">
        <v>0</v>
      </c>
      <c r="J3851" s="152"/>
      <c r="K3851" s="156">
        <v>2.1173810257991601</v>
      </c>
      <c r="L3851" s="156">
        <v>-3.0353308608237302</v>
      </c>
      <c r="M3851" s="185">
        <v>-2.6362210897687102</v>
      </c>
      <c r="N3851" s="156">
        <v>-0.64006400640063599</v>
      </c>
      <c r="O3851" s="157">
        <v>0</v>
      </c>
      <c r="P3851" s="152"/>
      <c r="Q3851" s="157">
        <v>0</v>
      </c>
      <c r="R3851" s="152"/>
      <c r="S3851" s="157">
        <v>0</v>
      </c>
      <c r="T3851" s="152"/>
      <c r="U3851" s="156">
        <v>-0.64999999999999503</v>
      </c>
      <c r="V3851" s="152" t="s">
        <v>309</v>
      </c>
      <c r="W3851" s="152" t="s">
        <v>95</v>
      </c>
      <c r="X3851" s="155">
        <v>2.0418972003999998</v>
      </c>
      <c r="Y3851" s="152" t="s">
        <v>159</v>
      </c>
      <c r="Z3851" s="154">
        <v>43571</v>
      </c>
      <c r="AA3851" s="153" t="s">
        <v>4326</v>
      </c>
      <c r="AB3851" s="152" t="s">
        <v>2189</v>
      </c>
      <c r="AC3851" s="152" t="s">
        <v>253</v>
      </c>
      <c r="AD3851" s="152" t="s">
        <v>165</v>
      </c>
    </row>
    <row r="3852" spans="1:30">
      <c r="A3852" s="189" t="s">
        <v>3331</v>
      </c>
      <c r="B3852" s="189" t="s">
        <v>3332</v>
      </c>
      <c r="C3852" s="154">
        <v>43830</v>
      </c>
      <c r="D3852" s="155">
        <v>1.0437000000000001</v>
      </c>
      <c r="E3852" s="155">
        <v>1.0437000000000001</v>
      </c>
      <c r="F3852" s="156">
        <v>3.83398830633737E-2</v>
      </c>
      <c r="G3852" s="154">
        <v>43829</v>
      </c>
      <c r="H3852" s="155">
        <v>1.0432999999999999</v>
      </c>
      <c r="I3852" s="157">
        <v>0</v>
      </c>
      <c r="J3852" s="152"/>
      <c r="K3852" s="156">
        <v>0.17276130146847299</v>
      </c>
      <c r="L3852" s="156">
        <v>0.73351993050864295</v>
      </c>
      <c r="M3852" s="185">
        <v>1.61620095414275</v>
      </c>
      <c r="N3852" s="156">
        <v>3.2446334949055502</v>
      </c>
      <c r="O3852" s="157">
        <v>0</v>
      </c>
      <c r="P3852" s="152"/>
      <c r="Q3852" s="157">
        <v>0</v>
      </c>
      <c r="R3852" s="152"/>
      <c r="S3852" s="157">
        <v>0</v>
      </c>
      <c r="T3852" s="152"/>
      <c r="U3852" s="156">
        <v>4.3700000000000099</v>
      </c>
      <c r="V3852" s="152" t="s">
        <v>157</v>
      </c>
      <c r="W3852" s="152" t="s">
        <v>95</v>
      </c>
      <c r="X3852" s="155">
        <v>1.5862221085999999</v>
      </c>
      <c r="Y3852" s="152" t="s">
        <v>159</v>
      </c>
      <c r="Z3852" s="154">
        <v>43558</v>
      </c>
      <c r="AA3852" s="153" t="s">
        <v>4326</v>
      </c>
      <c r="AB3852" s="152" t="s">
        <v>6437</v>
      </c>
      <c r="AC3852" s="152" t="s">
        <v>264</v>
      </c>
      <c r="AD3852" s="152" t="s">
        <v>338</v>
      </c>
    </row>
    <row r="3853" spans="1:30">
      <c r="A3853" s="189" t="s">
        <v>3333</v>
      </c>
      <c r="B3853" s="189" t="s">
        <v>3334</v>
      </c>
      <c r="C3853" s="154">
        <v>43830</v>
      </c>
      <c r="D3853" s="155">
        <v>1.0363</v>
      </c>
      <c r="E3853" s="155">
        <v>1.0363</v>
      </c>
      <c r="F3853" s="156">
        <v>3.8613765807506098E-2</v>
      </c>
      <c r="G3853" s="154">
        <v>43829</v>
      </c>
      <c r="H3853" s="155">
        <v>1.0359</v>
      </c>
      <c r="I3853" s="157">
        <v>0</v>
      </c>
      <c r="J3853" s="152"/>
      <c r="K3853" s="156">
        <v>0.17399710004833499</v>
      </c>
      <c r="L3853" s="156">
        <v>0.33888458559257001</v>
      </c>
      <c r="M3853" s="185">
        <v>1.03344057716681</v>
      </c>
      <c r="N3853" s="156">
        <v>2.82794205199444</v>
      </c>
      <c r="O3853" s="157">
        <v>0</v>
      </c>
      <c r="P3853" s="152"/>
      <c r="Q3853" s="157">
        <v>0</v>
      </c>
      <c r="R3853" s="152"/>
      <c r="S3853" s="157">
        <v>0</v>
      </c>
      <c r="T3853" s="152"/>
      <c r="U3853" s="156">
        <v>3.63</v>
      </c>
      <c r="V3853" s="152" t="s">
        <v>163</v>
      </c>
      <c r="W3853" s="152" t="s">
        <v>95</v>
      </c>
      <c r="X3853" s="155">
        <v>10.2803103861</v>
      </c>
      <c r="Y3853" s="152" t="s">
        <v>159</v>
      </c>
      <c r="Z3853" s="154">
        <v>43487</v>
      </c>
      <c r="AA3853" s="153" t="s">
        <v>4326</v>
      </c>
      <c r="AB3853" s="152" t="s">
        <v>6436</v>
      </c>
      <c r="AC3853" s="152" t="s">
        <v>268</v>
      </c>
      <c r="AD3853" s="152" t="s">
        <v>256</v>
      </c>
    </row>
    <row r="3854" spans="1:30">
      <c r="A3854" s="189" t="s">
        <v>3364</v>
      </c>
      <c r="B3854" s="189" t="s">
        <v>3365</v>
      </c>
      <c r="C3854" s="154">
        <v>43830</v>
      </c>
      <c r="D3854" s="155">
        <v>1.0049999999999999</v>
      </c>
      <c r="E3854" s="155">
        <v>1.0233000000000001</v>
      </c>
      <c r="F3854" s="156">
        <v>9.9512389292403403E-3</v>
      </c>
      <c r="G3854" s="154">
        <v>43829</v>
      </c>
      <c r="H3854" s="155">
        <v>1.0048999999999999</v>
      </c>
      <c r="I3854" s="157">
        <v>0</v>
      </c>
      <c r="J3854" s="152"/>
      <c r="K3854" s="156">
        <v>0.13949780789156599</v>
      </c>
      <c r="L3854" s="156">
        <v>0.43776082049269099</v>
      </c>
      <c r="M3854" s="185">
        <v>0.88331476735015602</v>
      </c>
      <c r="N3854" s="156">
        <v>1.8674442564204701</v>
      </c>
      <c r="O3854" s="157">
        <v>0</v>
      </c>
      <c r="P3854" s="152"/>
      <c r="Q3854" s="157">
        <v>0</v>
      </c>
      <c r="R3854" s="152"/>
      <c r="S3854" s="157">
        <v>0</v>
      </c>
      <c r="T3854" s="152"/>
      <c r="U3854" s="156">
        <v>2.33603449999999</v>
      </c>
      <c r="V3854" s="152" t="s">
        <v>227</v>
      </c>
      <c r="W3854" s="152" t="s">
        <v>95</v>
      </c>
      <c r="X3854" s="155">
        <v>16.2205816301</v>
      </c>
      <c r="Y3854" s="152" t="s">
        <v>159</v>
      </c>
      <c r="Z3854" s="154">
        <v>43615</v>
      </c>
      <c r="AA3854" s="153" t="s">
        <v>4326</v>
      </c>
      <c r="AB3854" s="152" t="s">
        <v>1109</v>
      </c>
      <c r="AC3854" s="152" t="s">
        <v>240</v>
      </c>
      <c r="AD3854" s="152" t="s">
        <v>162</v>
      </c>
    </row>
    <row r="3855" spans="1:30">
      <c r="A3855" s="189" t="s">
        <v>21588</v>
      </c>
      <c r="B3855" s="189" t="s">
        <v>21589</v>
      </c>
      <c r="C3855" s="154">
        <v>43830</v>
      </c>
      <c r="D3855" s="155">
        <v>1.0257000000000001</v>
      </c>
      <c r="E3855" s="155">
        <v>1.0257000000000001</v>
      </c>
      <c r="F3855" s="156">
        <v>3.9012971813123597E-2</v>
      </c>
      <c r="G3855" s="154">
        <v>43829</v>
      </c>
      <c r="H3855" s="155">
        <v>1.0253000000000001</v>
      </c>
      <c r="I3855" s="157">
        <v>0</v>
      </c>
      <c r="J3855" s="152"/>
      <c r="K3855" s="156">
        <v>0.13667870740994501</v>
      </c>
      <c r="L3855" s="156">
        <v>0.70692194403535502</v>
      </c>
      <c r="M3855" s="185">
        <v>1.3737892864202399</v>
      </c>
      <c r="N3855" s="156">
        <v>1.98866461171324</v>
      </c>
      <c r="O3855" s="157">
        <v>0</v>
      </c>
      <c r="P3855" s="152"/>
      <c r="Q3855" s="157">
        <v>0</v>
      </c>
      <c r="R3855" s="152"/>
      <c r="S3855" s="157">
        <v>0</v>
      </c>
      <c r="T3855" s="152"/>
      <c r="U3855" s="156">
        <v>2.5700000000000101</v>
      </c>
      <c r="V3855" s="152" t="s">
        <v>163</v>
      </c>
      <c r="W3855" s="152" t="s">
        <v>95</v>
      </c>
      <c r="X3855" s="155">
        <v>3.02545E-5</v>
      </c>
      <c r="Y3855" s="152" t="s">
        <v>159</v>
      </c>
      <c r="Z3855" s="154">
        <v>43593</v>
      </c>
      <c r="AA3855" s="153" t="s">
        <v>4326</v>
      </c>
      <c r="AB3855" s="152" t="s">
        <v>776</v>
      </c>
      <c r="AC3855" s="152" t="s">
        <v>182</v>
      </c>
      <c r="AD3855" s="152" t="s">
        <v>532</v>
      </c>
    </row>
    <row r="3856" spans="1:30">
      <c r="A3856" s="189" t="s">
        <v>3366</v>
      </c>
      <c r="B3856" s="189" t="s">
        <v>3367</v>
      </c>
      <c r="C3856" s="154">
        <v>43830</v>
      </c>
      <c r="D3856" s="155">
        <v>1.0258</v>
      </c>
      <c r="E3856" s="155">
        <v>1.0258</v>
      </c>
      <c r="F3856" s="156">
        <v>3.9009167154276998E-2</v>
      </c>
      <c r="G3856" s="154">
        <v>43829</v>
      </c>
      <c r="H3856" s="155">
        <v>1.0254000000000001</v>
      </c>
      <c r="I3856" s="157">
        <v>0</v>
      </c>
      <c r="J3856" s="152"/>
      <c r="K3856" s="156">
        <v>0.13666536509176799</v>
      </c>
      <c r="L3856" s="156">
        <v>0.70685254270568398</v>
      </c>
      <c r="M3856" s="185">
        <v>1.3736535230754101</v>
      </c>
      <c r="N3856" s="156">
        <v>1.98846689202625</v>
      </c>
      <c r="O3856" s="157">
        <v>0</v>
      </c>
      <c r="P3856" s="152"/>
      <c r="Q3856" s="157">
        <v>0</v>
      </c>
      <c r="R3856" s="152"/>
      <c r="S3856" s="157">
        <v>0</v>
      </c>
      <c r="T3856" s="152"/>
      <c r="U3856" s="156">
        <v>2.58</v>
      </c>
      <c r="V3856" s="152" t="s">
        <v>163</v>
      </c>
      <c r="W3856" s="152" t="s">
        <v>95</v>
      </c>
      <c r="X3856" s="155">
        <v>5.0596358605000002</v>
      </c>
      <c r="Y3856" s="152" t="s">
        <v>159</v>
      </c>
      <c r="Z3856" s="154">
        <v>43593</v>
      </c>
      <c r="AA3856" s="153" t="s">
        <v>4326</v>
      </c>
      <c r="AB3856" s="152" t="s">
        <v>776</v>
      </c>
      <c r="AC3856" s="152" t="s">
        <v>182</v>
      </c>
      <c r="AD3856" s="152" t="s">
        <v>532</v>
      </c>
    </row>
    <row r="3857" spans="1:30">
      <c r="A3857" s="189" t="s">
        <v>21590</v>
      </c>
      <c r="B3857" s="189" t="s">
        <v>21591</v>
      </c>
      <c r="C3857" s="154">
        <v>43830</v>
      </c>
      <c r="D3857" s="155">
        <v>1.0007999999999999</v>
      </c>
      <c r="E3857" s="155">
        <v>1.0007999999999999</v>
      </c>
      <c r="F3857" s="156">
        <v>9.9930048965712996E-3</v>
      </c>
      <c r="G3857" s="154">
        <v>43829</v>
      </c>
      <c r="H3857" s="155">
        <v>1.0006999999999999</v>
      </c>
      <c r="I3857" s="157">
        <v>0</v>
      </c>
      <c r="J3857" s="152"/>
      <c r="K3857" s="156">
        <v>2.9985007496248599E-2</v>
      </c>
      <c r="L3857" s="157">
        <v>0</v>
      </c>
      <c r="M3857" s="186">
        <v>0</v>
      </c>
      <c r="N3857" s="157">
        <v>0</v>
      </c>
      <c r="O3857" s="157">
        <v>0</v>
      </c>
      <c r="P3857" s="152"/>
      <c r="Q3857" s="157">
        <v>0</v>
      </c>
      <c r="R3857" s="152"/>
      <c r="S3857" s="157">
        <v>0</v>
      </c>
      <c r="T3857" s="152"/>
      <c r="U3857" s="156">
        <v>7.9999999999991203E-2</v>
      </c>
      <c r="V3857" s="152" t="s">
        <v>157</v>
      </c>
      <c r="W3857" s="152" t="s">
        <v>95</v>
      </c>
      <c r="X3857" s="155">
        <v>2.0074650208999998</v>
      </c>
      <c r="Y3857" s="152" t="s">
        <v>159</v>
      </c>
      <c r="Z3857" s="154">
        <v>43811</v>
      </c>
      <c r="AA3857" s="153" t="s">
        <v>4326</v>
      </c>
      <c r="AB3857" s="152" t="s">
        <v>21592</v>
      </c>
      <c r="AC3857" s="152" t="s">
        <v>568</v>
      </c>
      <c r="AD3857" s="152" t="s">
        <v>162</v>
      </c>
    </row>
    <row r="3858" spans="1:30">
      <c r="A3858" s="189" t="s">
        <v>21593</v>
      </c>
      <c r="B3858" s="189" t="s">
        <v>21594</v>
      </c>
      <c r="C3858" s="154">
        <v>43830</v>
      </c>
      <c r="D3858" s="155">
        <v>1.0006999999999999</v>
      </c>
      <c r="E3858" s="155">
        <v>1.0006999999999999</v>
      </c>
      <c r="F3858" s="156">
        <v>9.9940035978402005E-3</v>
      </c>
      <c r="G3858" s="154">
        <v>43829</v>
      </c>
      <c r="H3858" s="155">
        <v>1.0005999999999999</v>
      </c>
      <c r="I3858" s="157">
        <v>0</v>
      </c>
      <c r="J3858" s="152"/>
      <c r="K3858" s="156">
        <v>2.9988004798077499E-2</v>
      </c>
      <c r="L3858" s="157">
        <v>0</v>
      </c>
      <c r="M3858" s="186">
        <v>0</v>
      </c>
      <c r="N3858" s="157">
        <v>0</v>
      </c>
      <c r="O3858" s="157">
        <v>0</v>
      </c>
      <c r="P3858" s="152"/>
      <c r="Q3858" s="157">
        <v>0</v>
      </c>
      <c r="R3858" s="152"/>
      <c r="S3858" s="157">
        <v>0</v>
      </c>
      <c r="T3858" s="152"/>
      <c r="U3858" s="156">
        <v>6.9999999999992304E-2</v>
      </c>
      <c r="V3858" s="152" t="s">
        <v>157</v>
      </c>
      <c r="W3858" s="152" t="s">
        <v>95</v>
      </c>
      <c r="X3858" s="155">
        <v>2.4504699999999999E-5</v>
      </c>
      <c r="Y3858" s="152" t="s">
        <v>159</v>
      </c>
      <c r="Z3858" s="154">
        <v>43811</v>
      </c>
      <c r="AA3858" s="153" t="s">
        <v>4326</v>
      </c>
      <c r="AB3858" s="152" t="s">
        <v>21592</v>
      </c>
      <c r="AC3858" s="152" t="s">
        <v>568</v>
      </c>
      <c r="AD3858" s="152" t="s">
        <v>162</v>
      </c>
    </row>
    <row r="3859" spans="1:30">
      <c r="A3859" s="189" t="s">
        <v>21595</v>
      </c>
      <c r="B3859" s="189" t="s">
        <v>21596</v>
      </c>
      <c r="C3859" s="154">
        <v>43830</v>
      </c>
      <c r="D3859" s="155">
        <v>1</v>
      </c>
      <c r="E3859" s="155">
        <v>1</v>
      </c>
      <c r="F3859" s="156">
        <v>0</v>
      </c>
      <c r="G3859" s="154">
        <v>43829</v>
      </c>
      <c r="H3859" s="155">
        <v>1</v>
      </c>
      <c r="I3859" s="156">
        <v>0</v>
      </c>
      <c r="J3859" s="152" t="s">
        <v>21597</v>
      </c>
      <c r="K3859" s="156">
        <v>0</v>
      </c>
      <c r="L3859" s="156">
        <v>0</v>
      </c>
      <c r="M3859" s="185">
        <v>0</v>
      </c>
      <c r="N3859" s="156">
        <v>0</v>
      </c>
      <c r="O3859" s="156">
        <v>0</v>
      </c>
      <c r="P3859" s="152" t="s">
        <v>21597</v>
      </c>
      <c r="Q3859" s="156">
        <v>0</v>
      </c>
      <c r="R3859" s="152" t="s">
        <v>21598</v>
      </c>
      <c r="S3859" s="156">
        <v>0</v>
      </c>
      <c r="T3859" s="152" t="s">
        <v>21599</v>
      </c>
      <c r="U3859" s="156">
        <v>0</v>
      </c>
      <c r="V3859" s="152" t="s">
        <v>227</v>
      </c>
      <c r="W3859" s="152" t="s">
        <v>158</v>
      </c>
      <c r="X3859" s="155">
        <v>0</v>
      </c>
      <c r="Y3859" s="152" t="s">
        <v>159</v>
      </c>
      <c r="Z3859" s="154">
        <v>42620</v>
      </c>
      <c r="AA3859" s="153" t="s">
        <v>4326</v>
      </c>
      <c r="AB3859" s="152" t="s">
        <v>12282</v>
      </c>
      <c r="AC3859" s="152" t="s">
        <v>161</v>
      </c>
      <c r="AD3859" s="152" t="s">
        <v>170</v>
      </c>
    </row>
    <row r="3860" spans="1:30">
      <c r="A3860" s="189" t="s">
        <v>21600</v>
      </c>
      <c r="B3860" s="189" t="s">
        <v>21601</v>
      </c>
      <c r="C3860" s="154">
        <v>43830</v>
      </c>
      <c r="D3860" s="155">
        <v>1.0283</v>
      </c>
      <c r="E3860" s="155">
        <v>1.0283</v>
      </c>
      <c r="F3860" s="156">
        <v>2.9182879377428701E-2</v>
      </c>
      <c r="G3860" s="154">
        <v>43829</v>
      </c>
      <c r="H3860" s="155">
        <v>1.028</v>
      </c>
      <c r="I3860" s="157">
        <v>0</v>
      </c>
      <c r="J3860" s="152"/>
      <c r="K3860" s="156">
        <v>0.12658227848101999</v>
      </c>
      <c r="L3860" s="156">
        <v>0.59675210330659301</v>
      </c>
      <c r="M3860" s="185">
        <v>1.1210541842855799</v>
      </c>
      <c r="N3860" s="156">
        <v>2.05438666137356</v>
      </c>
      <c r="O3860" s="157">
        <v>0</v>
      </c>
      <c r="P3860" s="152"/>
      <c r="Q3860" s="157">
        <v>0</v>
      </c>
      <c r="R3860" s="152"/>
      <c r="S3860" s="157">
        <v>0</v>
      </c>
      <c r="T3860" s="152"/>
      <c r="U3860" s="156">
        <v>2.83</v>
      </c>
      <c r="V3860" s="152" t="s">
        <v>157</v>
      </c>
      <c r="W3860" s="152" t="s">
        <v>95</v>
      </c>
      <c r="X3860" s="155">
        <v>9.6754489999999996E-4</v>
      </c>
      <c r="Y3860" s="152" t="s">
        <v>159</v>
      </c>
      <c r="Z3860" s="154">
        <v>43509</v>
      </c>
      <c r="AA3860" s="153" t="s">
        <v>4326</v>
      </c>
      <c r="AB3860" s="152" t="s">
        <v>738</v>
      </c>
      <c r="AC3860" s="152" t="s">
        <v>215</v>
      </c>
      <c r="AD3860" s="152" t="s">
        <v>207</v>
      </c>
    </row>
    <row r="3861" spans="1:30">
      <c r="A3861" s="189" t="s">
        <v>3248</v>
      </c>
      <c r="B3861" s="189" t="s">
        <v>3249</v>
      </c>
      <c r="C3861" s="154">
        <v>43830</v>
      </c>
      <c r="D3861" s="155">
        <v>1.0154000000000001</v>
      </c>
      <c r="E3861" s="155">
        <v>1.0154000000000001</v>
      </c>
      <c r="F3861" s="156">
        <v>9.8580441640389593E-2</v>
      </c>
      <c r="G3861" s="154">
        <v>43826</v>
      </c>
      <c r="H3861" s="155">
        <v>1.0144</v>
      </c>
      <c r="I3861" s="157">
        <v>0</v>
      </c>
      <c r="J3861" s="152"/>
      <c r="K3861" s="156">
        <v>0.22702595992500199</v>
      </c>
      <c r="L3861" s="156">
        <v>0.43521266073196702</v>
      </c>
      <c r="M3861" s="185">
        <v>1.1858495266567</v>
      </c>
      <c r="N3861" s="157">
        <v>0</v>
      </c>
      <c r="O3861" s="157">
        <v>0</v>
      </c>
      <c r="P3861" s="152"/>
      <c r="Q3861" s="157">
        <v>0</v>
      </c>
      <c r="R3861" s="152"/>
      <c r="S3861" s="157">
        <v>0</v>
      </c>
      <c r="T3861" s="152"/>
      <c r="U3861" s="156">
        <v>1.54000000000001</v>
      </c>
      <c r="V3861" s="152" t="s">
        <v>174</v>
      </c>
      <c r="W3861" s="152" t="s">
        <v>95</v>
      </c>
      <c r="X3861" s="155">
        <v>2.1182243062000001</v>
      </c>
      <c r="Y3861" s="152" t="s">
        <v>159</v>
      </c>
      <c r="Z3861" s="154">
        <v>43664</v>
      </c>
      <c r="AA3861" s="153" t="s">
        <v>4326</v>
      </c>
      <c r="AB3861" s="152" t="s">
        <v>1974</v>
      </c>
      <c r="AC3861" s="152" t="s">
        <v>219</v>
      </c>
      <c r="AD3861" s="152" t="s">
        <v>532</v>
      </c>
    </row>
    <row r="3862" spans="1:30">
      <c r="A3862" s="189" t="s">
        <v>21602</v>
      </c>
      <c r="B3862" s="189" t="s">
        <v>21603</v>
      </c>
      <c r="C3862" s="154">
        <v>43830</v>
      </c>
      <c r="D3862" s="155">
        <v>1.1235999999999999</v>
      </c>
      <c r="E3862" s="155">
        <v>1.1235999999999999</v>
      </c>
      <c r="F3862" s="156">
        <v>6.2338587585708698E-2</v>
      </c>
      <c r="G3862" s="154">
        <v>43829</v>
      </c>
      <c r="H3862" s="155">
        <v>1.1229</v>
      </c>
      <c r="I3862" s="157">
        <v>0</v>
      </c>
      <c r="J3862" s="152"/>
      <c r="K3862" s="156">
        <v>0.69905000896218195</v>
      </c>
      <c r="L3862" s="156">
        <v>1.9785805046287901</v>
      </c>
      <c r="M3862" s="186">
        <v>0</v>
      </c>
      <c r="N3862" s="157">
        <v>0</v>
      </c>
      <c r="O3862" s="157">
        <v>0</v>
      </c>
      <c r="P3862" s="152"/>
      <c r="Q3862" s="157">
        <v>0</v>
      </c>
      <c r="R3862" s="152"/>
      <c r="S3862" s="157">
        <v>0</v>
      </c>
      <c r="T3862" s="152"/>
      <c r="U3862" s="156">
        <v>2.1268860207234899</v>
      </c>
      <c r="V3862" s="152" t="s">
        <v>163</v>
      </c>
      <c r="W3862" s="152" t="s">
        <v>95</v>
      </c>
      <c r="X3862" s="157">
        <v>0</v>
      </c>
      <c r="Y3862" s="152"/>
      <c r="Z3862" s="154">
        <v>43769</v>
      </c>
      <c r="AA3862" s="153" t="s">
        <v>4326</v>
      </c>
      <c r="AB3862" s="152" t="s">
        <v>11216</v>
      </c>
      <c r="AC3862" s="152" t="s">
        <v>194</v>
      </c>
      <c r="AD3862" s="152" t="s">
        <v>177</v>
      </c>
    </row>
    <row r="3863" spans="1:30">
      <c r="A3863" s="189" t="s">
        <v>21604</v>
      </c>
      <c r="B3863" s="189" t="s">
        <v>21605</v>
      </c>
      <c r="C3863" s="154">
        <v>43830</v>
      </c>
      <c r="D3863" s="155">
        <v>1.0359</v>
      </c>
      <c r="E3863" s="155">
        <v>1.0359</v>
      </c>
      <c r="F3863" s="156">
        <v>-2.8951939779962101E-2</v>
      </c>
      <c r="G3863" s="154">
        <v>43829</v>
      </c>
      <c r="H3863" s="155">
        <v>1.0362</v>
      </c>
      <c r="I3863" s="157">
        <v>0</v>
      </c>
      <c r="J3863" s="152"/>
      <c r="K3863" s="156">
        <v>-9.6525096525085907E-3</v>
      </c>
      <c r="L3863" s="156">
        <v>0.29044437990125999</v>
      </c>
      <c r="M3863" s="185">
        <v>0.82733112711698997</v>
      </c>
      <c r="N3863" s="156">
        <v>2.0892874741303</v>
      </c>
      <c r="O3863" s="157">
        <v>0</v>
      </c>
      <c r="P3863" s="152"/>
      <c r="Q3863" s="157">
        <v>0</v>
      </c>
      <c r="R3863" s="152"/>
      <c r="S3863" s="157">
        <v>0</v>
      </c>
      <c r="T3863" s="152"/>
      <c r="U3863" s="156">
        <v>3.59</v>
      </c>
      <c r="V3863" s="152" t="s">
        <v>163</v>
      </c>
      <c r="W3863" s="152" t="s">
        <v>95</v>
      </c>
      <c r="X3863" s="155">
        <v>2.7856795749000001</v>
      </c>
      <c r="Y3863" s="152" t="s">
        <v>159</v>
      </c>
      <c r="Z3863" s="154">
        <v>43472</v>
      </c>
      <c r="AA3863" s="153" t="s">
        <v>4326</v>
      </c>
      <c r="AB3863" s="152" t="s">
        <v>6435</v>
      </c>
      <c r="AC3863" s="152" t="s">
        <v>215</v>
      </c>
      <c r="AD3863" s="152" t="s">
        <v>185</v>
      </c>
    </row>
    <row r="3864" spans="1:30">
      <c r="A3864" s="189" t="s">
        <v>3360</v>
      </c>
      <c r="B3864" s="189" t="s">
        <v>3361</v>
      </c>
      <c r="C3864" s="154">
        <v>43830</v>
      </c>
      <c r="D3864" s="155">
        <v>1.0389999999999999</v>
      </c>
      <c r="E3864" s="155">
        <v>1.0389999999999999</v>
      </c>
      <c r="F3864" s="156">
        <v>-1.9245573518088699E-2</v>
      </c>
      <c r="G3864" s="154">
        <v>43829</v>
      </c>
      <c r="H3864" s="155">
        <v>1.0391999999999999</v>
      </c>
      <c r="I3864" s="157">
        <v>0</v>
      </c>
      <c r="J3864" s="152"/>
      <c r="K3864" s="156">
        <v>0</v>
      </c>
      <c r="L3864" s="156">
        <v>0.32831208960987301</v>
      </c>
      <c r="M3864" s="185">
        <v>0.90317568223753197</v>
      </c>
      <c r="N3864" s="156">
        <v>2.2537151855132298</v>
      </c>
      <c r="O3864" s="157">
        <v>0</v>
      </c>
      <c r="P3864" s="152"/>
      <c r="Q3864" s="157">
        <v>0</v>
      </c>
      <c r="R3864" s="152"/>
      <c r="S3864" s="157">
        <v>0</v>
      </c>
      <c r="T3864" s="152"/>
      <c r="U3864" s="156">
        <v>3.8999999999999901</v>
      </c>
      <c r="V3864" s="152" t="s">
        <v>163</v>
      </c>
      <c r="W3864" s="152" t="s">
        <v>95</v>
      </c>
      <c r="X3864" s="155">
        <v>9.1390386211999992</v>
      </c>
      <c r="Y3864" s="152" t="s">
        <v>159</v>
      </c>
      <c r="Z3864" s="154">
        <v>43472</v>
      </c>
      <c r="AA3864" s="153" t="s">
        <v>4326</v>
      </c>
      <c r="AB3864" s="152" t="s">
        <v>6435</v>
      </c>
      <c r="AC3864" s="152" t="s">
        <v>215</v>
      </c>
      <c r="AD3864" s="152" t="s">
        <v>185</v>
      </c>
    </row>
    <row r="3865" spans="1:30">
      <c r="A3865" s="189" t="s">
        <v>21606</v>
      </c>
      <c r="B3865" s="189" t="s">
        <v>21607</v>
      </c>
      <c r="C3865" s="154">
        <v>43830</v>
      </c>
      <c r="D3865" s="155">
        <v>1.0344</v>
      </c>
      <c r="E3865" s="155">
        <v>1.0344</v>
      </c>
      <c r="F3865" s="156">
        <v>8.7082728592152894E-2</v>
      </c>
      <c r="G3865" s="154">
        <v>43826</v>
      </c>
      <c r="H3865" s="155">
        <v>1.0335000000000001</v>
      </c>
      <c r="I3865" s="157">
        <v>0</v>
      </c>
      <c r="J3865" s="152"/>
      <c r="K3865" s="156">
        <v>0.41743520046597099</v>
      </c>
      <c r="L3865" s="156">
        <v>0.63235723319388604</v>
      </c>
      <c r="M3865" s="185">
        <v>1.3521457965902399</v>
      </c>
      <c r="N3865" s="156">
        <v>2.2437481466837901</v>
      </c>
      <c r="O3865" s="157">
        <v>0</v>
      </c>
      <c r="P3865" s="152"/>
      <c r="Q3865" s="157">
        <v>0</v>
      </c>
      <c r="R3865" s="152"/>
      <c r="S3865" s="157">
        <v>0</v>
      </c>
      <c r="T3865" s="152"/>
      <c r="U3865" s="156">
        <v>3.44</v>
      </c>
      <c r="V3865" s="152" t="s">
        <v>174</v>
      </c>
      <c r="W3865" s="152" t="s">
        <v>95</v>
      </c>
      <c r="X3865" s="155">
        <v>2.1101554599999999E-2</v>
      </c>
      <c r="Y3865" s="152" t="s">
        <v>159</v>
      </c>
      <c r="Z3865" s="154">
        <v>43487</v>
      </c>
      <c r="AA3865" s="153" t="s">
        <v>4326</v>
      </c>
      <c r="AB3865" s="152" t="s">
        <v>2526</v>
      </c>
      <c r="AC3865" s="152" t="s">
        <v>263</v>
      </c>
      <c r="AD3865" s="152" t="s">
        <v>241</v>
      </c>
    </row>
    <row r="3866" spans="1:30">
      <c r="A3866" s="189" t="s">
        <v>21608</v>
      </c>
      <c r="B3866" s="189" t="s">
        <v>21609</v>
      </c>
      <c r="C3866" s="154">
        <v>43830</v>
      </c>
      <c r="D3866" s="155">
        <v>1.0043</v>
      </c>
      <c r="E3866" s="155">
        <v>1.0043</v>
      </c>
      <c r="F3866" s="156">
        <v>1.9918334827206299E-2</v>
      </c>
      <c r="G3866" s="154">
        <v>43829</v>
      </c>
      <c r="H3866" s="155">
        <v>1.0041</v>
      </c>
      <c r="I3866" s="157">
        <v>0</v>
      </c>
      <c r="J3866" s="152"/>
      <c r="K3866" s="156">
        <v>7.9720976581954303E-2</v>
      </c>
      <c r="L3866" s="156">
        <v>0.27958062905640702</v>
      </c>
      <c r="M3866" s="185">
        <v>-2.3054474708171302</v>
      </c>
      <c r="N3866" s="156">
        <v>-2.6086113266097701</v>
      </c>
      <c r="O3866" s="157">
        <v>0</v>
      </c>
      <c r="P3866" s="152"/>
      <c r="Q3866" s="157">
        <v>0</v>
      </c>
      <c r="R3866" s="152"/>
      <c r="S3866" s="157">
        <v>0</v>
      </c>
      <c r="T3866" s="152"/>
      <c r="U3866" s="156">
        <v>0.429999999999997</v>
      </c>
      <c r="V3866" s="152" t="s">
        <v>157</v>
      </c>
      <c r="W3866" s="152" t="s">
        <v>95</v>
      </c>
      <c r="X3866" s="155">
        <v>1.85226169E-2</v>
      </c>
      <c r="Y3866" s="152" t="s">
        <v>159</v>
      </c>
      <c r="Z3866" s="154">
        <v>43486</v>
      </c>
      <c r="AA3866" s="153" t="s">
        <v>4326</v>
      </c>
      <c r="AB3866" s="152" t="s">
        <v>2213</v>
      </c>
      <c r="AC3866" s="152" t="s">
        <v>248</v>
      </c>
      <c r="AD3866" s="152" t="s">
        <v>207</v>
      </c>
    </row>
    <row r="3867" spans="1:30">
      <c r="A3867" s="189" t="s">
        <v>21610</v>
      </c>
      <c r="B3867" s="189" t="s">
        <v>21611</v>
      </c>
      <c r="C3867" s="154">
        <v>43830</v>
      </c>
      <c r="D3867" s="155">
        <v>1.0407999999999999</v>
      </c>
      <c r="E3867" s="155">
        <v>1.0407999999999999</v>
      </c>
      <c r="F3867" s="156">
        <v>3.8446751249515201E-2</v>
      </c>
      <c r="G3867" s="154">
        <v>43829</v>
      </c>
      <c r="H3867" s="155">
        <v>1.0404</v>
      </c>
      <c r="I3867" s="157">
        <v>0</v>
      </c>
      <c r="J3867" s="152"/>
      <c r="K3867" s="156">
        <v>0.16360311808295999</v>
      </c>
      <c r="L3867" s="156">
        <v>0.71608283336557499</v>
      </c>
      <c r="M3867" s="185">
        <v>1.5612802498048399</v>
      </c>
      <c r="N3867" s="156">
        <v>3.1516352824578799</v>
      </c>
      <c r="O3867" s="157">
        <v>0</v>
      </c>
      <c r="P3867" s="152"/>
      <c r="Q3867" s="157">
        <v>0</v>
      </c>
      <c r="R3867" s="152"/>
      <c r="S3867" s="157">
        <v>0</v>
      </c>
      <c r="T3867" s="152"/>
      <c r="U3867" s="156">
        <v>4.0799999999999903</v>
      </c>
      <c r="V3867" s="152" t="s">
        <v>157</v>
      </c>
      <c r="W3867" s="152" t="s">
        <v>95</v>
      </c>
      <c r="X3867" s="155">
        <v>4.5907983499999999E-2</v>
      </c>
      <c r="Y3867" s="152" t="s">
        <v>159</v>
      </c>
      <c r="Z3867" s="154">
        <v>43558</v>
      </c>
      <c r="AA3867" s="153" t="s">
        <v>4326</v>
      </c>
      <c r="AB3867" s="152" t="s">
        <v>6437</v>
      </c>
      <c r="AC3867" s="152" t="s">
        <v>264</v>
      </c>
      <c r="AD3867" s="152" t="s">
        <v>338</v>
      </c>
    </row>
    <row r="3868" spans="1:30">
      <c r="A3868" s="189" t="s">
        <v>3226</v>
      </c>
      <c r="B3868" s="189" t="s">
        <v>3227</v>
      </c>
      <c r="C3868" s="154">
        <v>43830</v>
      </c>
      <c r="D3868" s="155">
        <v>1.0185999999999999</v>
      </c>
      <c r="E3868" s="155">
        <v>1.0185999999999999</v>
      </c>
      <c r="F3868" s="156">
        <v>-9.8164327083526993E-3</v>
      </c>
      <c r="G3868" s="154">
        <v>43826</v>
      </c>
      <c r="H3868" s="155">
        <v>1.0186999999999999</v>
      </c>
      <c r="I3868" s="157">
        <v>0</v>
      </c>
      <c r="J3868" s="152"/>
      <c r="K3868" s="156">
        <v>0.22631112860375599</v>
      </c>
      <c r="L3868" s="156">
        <v>0.57266982622433105</v>
      </c>
      <c r="M3868" s="185">
        <v>1.0515873015873001</v>
      </c>
      <c r="N3868" s="156">
        <v>1.51484951166034</v>
      </c>
      <c r="O3868" s="157">
        <v>0</v>
      </c>
      <c r="P3868" s="152"/>
      <c r="Q3868" s="157">
        <v>0</v>
      </c>
      <c r="R3868" s="152"/>
      <c r="S3868" s="157">
        <v>0</v>
      </c>
      <c r="T3868" s="152"/>
      <c r="U3868" s="156">
        <v>1.8599999999999901</v>
      </c>
      <c r="V3868" s="152" t="s">
        <v>174</v>
      </c>
      <c r="W3868" s="152" t="s">
        <v>95</v>
      </c>
      <c r="X3868" s="155">
        <v>2.1060278486000001</v>
      </c>
      <c r="Y3868" s="152" t="s">
        <v>159</v>
      </c>
      <c r="Z3868" s="154">
        <v>43585</v>
      </c>
      <c r="AA3868" s="153" t="s">
        <v>4326</v>
      </c>
      <c r="AB3868" s="152" t="s">
        <v>3228</v>
      </c>
      <c r="AC3868" s="152" t="s">
        <v>570</v>
      </c>
      <c r="AD3868" s="152" t="s">
        <v>221</v>
      </c>
    </row>
    <row r="3869" spans="1:30">
      <c r="A3869" s="189" t="s">
        <v>3224</v>
      </c>
      <c r="B3869" s="189" t="s">
        <v>3225</v>
      </c>
      <c r="C3869" s="154">
        <v>43830</v>
      </c>
      <c r="D3869" s="155">
        <v>1.0297000000000001</v>
      </c>
      <c r="E3869" s="155">
        <v>1.0297000000000001</v>
      </c>
      <c r="F3869" s="156">
        <v>1.9426906265175101E-2</v>
      </c>
      <c r="G3869" s="154">
        <v>43829</v>
      </c>
      <c r="H3869" s="155">
        <v>1.0295000000000001</v>
      </c>
      <c r="I3869" s="157">
        <v>0</v>
      </c>
      <c r="J3869" s="152"/>
      <c r="K3869" s="156">
        <v>0.11667476908119501</v>
      </c>
      <c r="L3869" s="156">
        <v>0.380191070384092</v>
      </c>
      <c r="M3869" s="185">
        <v>0.79287392325763495</v>
      </c>
      <c r="N3869" s="156">
        <v>1.7289073305670899</v>
      </c>
      <c r="O3869" s="157">
        <v>0</v>
      </c>
      <c r="P3869" s="152"/>
      <c r="Q3869" s="157">
        <v>0</v>
      </c>
      <c r="R3869" s="152"/>
      <c r="S3869" s="157">
        <v>0</v>
      </c>
      <c r="T3869" s="152"/>
      <c r="U3869" s="156">
        <v>2.97000000000001</v>
      </c>
      <c r="V3869" s="152" t="s">
        <v>174</v>
      </c>
      <c r="W3869" s="152" t="s">
        <v>95</v>
      </c>
      <c r="X3869" s="155">
        <v>80.871755909200004</v>
      </c>
      <c r="Y3869" s="152" t="s">
        <v>159</v>
      </c>
      <c r="Z3869" s="154">
        <v>43531</v>
      </c>
      <c r="AA3869" s="153" t="s">
        <v>4326</v>
      </c>
      <c r="AB3869" s="152" t="s">
        <v>2942</v>
      </c>
      <c r="AC3869" s="152" t="s">
        <v>249</v>
      </c>
      <c r="AD3869" s="152" t="s">
        <v>183</v>
      </c>
    </row>
    <row r="3870" spans="1:30">
      <c r="A3870" s="189" t="s">
        <v>3356</v>
      </c>
      <c r="B3870" s="189" t="s">
        <v>3357</v>
      </c>
      <c r="C3870" s="154">
        <v>43830</v>
      </c>
      <c r="D3870" s="155">
        <v>1.0564</v>
      </c>
      <c r="E3870" s="155">
        <v>1.0564</v>
      </c>
      <c r="F3870" s="156">
        <v>4.7352969031152999E-2</v>
      </c>
      <c r="G3870" s="154">
        <v>43829</v>
      </c>
      <c r="H3870" s="155">
        <v>1.0559000000000001</v>
      </c>
      <c r="I3870" s="157">
        <v>0</v>
      </c>
      <c r="J3870" s="152"/>
      <c r="K3870" s="156">
        <v>0.19918429289575901</v>
      </c>
      <c r="L3870" s="156">
        <v>0.70543374642517398</v>
      </c>
      <c r="M3870" s="185">
        <v>1.63555897633249</v>
      </c>
      <c r="N3870" s="156">
        <v>3.3356157683654502</v>
      </c>
      <c r="O3870" s="157">
        <v>0</v>
      </c>
      <c r="P3870" s="152"/>
      <c r="Q3870" s="157">
        <v>0</v>
      </c>
      <c r="R3870" s="152"/>
      <c r="S3870" s="157">
        <v>0</v>
      </c>
      <c r="T3870" s="152"/>
      <c r="U3870" s="156">
        <v>5.64</v>
      </c>
      <c r="V3870" s="152" t="s">
        <v>157</v>
      </c>
      <c r="W3870" s="152" t="s">
        <v>95</v>
      </c>
      <c r="X3870" s="155">
        <v>5.1875133983000001</v>
      </c>
      <c r="Y3870" s="152" t="s">
        <v>159</v>
      </c>
      <c r="Z3870" s="154">
        <v>43475</v>
      </c>
      <c r="AA3870" s="153" t="s">
        <v>4326</v>
      </c>
      <c r="AB3870" s="152" t="s">
        <v>6434</v>
      </c>
      <c r="AC3870" s="152" t="s">
        <v>385</v>
      </c>
      <c r="AD3870" s="152" t="s">
        <v>241</v>
      </c>
    </row>
    <row r="3871" spans="1:30">
      <c r="A3871" s="189" t="s">
        <v>3222</v>
      </c>
      <c r="B3871" s="189" t="s">
        <v>3223</v>
      </c>
      <c r="C3871" s="154">
        <v>43830</v>
      </c>
      <c r="D3871" s="155">
        <v>1.0327</v>
      </c>
      <c r="E3871" s="155">
        <v>1.0327</v>
      </c>
      <c r="F3871" s="156">
        <v>2.9058504455634199E-2</v>
      </c>
      <c r="G3871" s="154">
        <v>43829</v>
      </c>
      <c r="H3871" s="155">
        <v>1.0324</v>
      </c>
      <c r="I3871" s="157">
        <v>0</v>
      </c>
      <c r="J3871" s="152"/>
      <c r="K3871" s="156">
        <v>0.155174085927655</v>
      </c>
      <c r="L3871" s="156">
        <v>0.33032157777128601</v>
      </c>
      <c r="M3871" s="185">
        <v>0.78071630721186802</v>
      </c>
      <c r="N3871" s="156">
        <v>1.7839542676917</v>
      </c>
      <c r="O3871" s="157">
        <v>0</v>
      </c>
      <c r="P3871" s="152"/>
      <c r="Q3871" s="157">
        <v>0</v>
      </c>
      <c r="R3871" s="152"/>
      <c r="S3871" s="157">
        <v>0</v>
      </c>
      <c r="T3871" s="152"/>
      <c r="U3871" s="156">
        <v>3.27</v>
      </c>
      <c r="V3871" s="152" t="s">
        <v>157</v>
      </c>
      <c r="W3871" s="152" t="s">
        <v>95</v>
      </c>
      <c r="X3871" s="155">
        <v>25.8705197956</v>
      </c>
      <c r="Y3871" s="152" t="s">
        <v>159</v>
      </c>
      <c r="Z3871" s="154">
        <v>43522</v>
      </c>
      <c r="AA3871" s="153" t="s">
        <v>4326</v>
      </c>
      <c r="AB3871" s="152" t="s">
        <v>251</v>
      </c>
      <c r="AC3871" s="152" t="s">
        <v>200</v>
      </c>
      <c r="AD3871" s="152" t="s">
        <v>213</v>
      </c>
    </row>
    <row r="3872" spans="1:30">
      <c r="A3872" s="189" t="s">
        <v>21612</v>
      </c>
      <c r="B3872" s="189" t="s">
        <v>21613</v>
      </c>
      <c r="C3872" s="154">
        <v>43830</v>
      </c>
      <c r="D3872" s="155">
        <v>1.163</v>
      </c>
      <c r="E3872" s="155">
        <v>1.163</v>
      </c>
      <c r="F3872" s="156">
        <v>0</v>
      </c>
      <c r="G3872" s="154">
        <v>43829</v>
      </c>
      <c r="H3872" s="155">
        <v>1.163</v>
      </c>
      <c r="I3872" s="157">
        <v>0</v>
      </c>
      <c r="J3872" s="152"/>
      <c r="K3872" s="156">
        <v>0.60553633217994096</v>
      </c>
      <c r="L3872" s="156">
        <v>2.1071115013169499</v>
      </c>
      <c r="M3872" s="186">
        <v>0</v>
      </c>
      <c r="N3872" s="157">
        <v>0</v>
      </c>
      <c r="O3872" s="157">
        <v>0</v>
      </c>
      <c r="P3872" s="152"/>
      <c r="Q3872" s="157">
        <v>0</v>
      </c>
      <c r="R3872" s="152"/>
      <c r="S3872" s="157">
        <v>0</v>
      </c>
      <c r="T3872" s="152"/>
      <c r="U3872" s="156">
        <v>1.21845082680592</v>
      </c>
      <c r="V3872" s="152" t="s">
        <v>157</v>
      </c>
      <c r="W3872" s="152" t="s">
        <v>95</v>
      </c>
      <c r="X3872" s="157">
        <v>0</v>
      </c>
      <c r="Y3872" s="152"/>
      <c r="Z3872" s="154">
        <v>43784</v>
      </c>
      <c r="AA3872" s="153" t="s">
        <v>4326</v>
      </c>
      <c r="AB3872" s="152" t="s">
        <v>484</v>
      </c>
      <c r="AC3872" s="152" t="s">
        <v>179</v>
      </c>
      <c r="AD3872" s="152" t="s">
        <v>247</v>
      </c>
    </row>
    <row r="3873" spans="1:30">
      <c r="A3873" s="189" t="s">
        <v>21614</v>
      </c>
      <c r="B3873" s="189" t="s">
        <v>21615</v>
      </c>
      <c r="C3873" s="154">
        <v>43830</v>
      </c>
      <c r="D3873" s="155">
        <v>1.2050000000000001</v>
      </c>
      <c r="E3873" s="155">
        <v>1.2050000000000001</v>
      </c>
      <c r="F3873" s="156">
        <v>0.33305578684429699</v>
      </c>
      <c r="G3873" s="154">
        <v>43829</v>
      </c>
      <c r="H3873" s="155">
        <v>1.2010000000000001</v>
      </c>
      <c r="I3873" s="157">
        <v>0</v>
      </c>
      <c r="J3873" s="152"/>
      <c r="K3873" s="156">
        <v>1.85967878275571</v>
      </c>
      <c r="L3873" s="156">
        <v>3.6113499570077399</v>
      </c>
      <c r="M3873" s="186">
        <v>0</v>
      </c>
      <c r="N3873" s="157">
        <v>0</v>
      </c>
      <c r="O3873" s="157">
        <v>0</v>
      </c>
      <c r="P3873" s="152"/>
      <c r="Q3873" s="157">
        <v>0</v>
      </c>
      <c r="R3873" s="152"/>
      <c r="S3873" s="157">
        <v>0</v>
      </c>
      <c r="T3873" s="152"/>
      <c r="U3873" s="156">
        <v>1.6020236087689801</v>
      </c>
      <c r="V3873" s="152" t="s">
        <v>157</v>
      </c>
      <c r="W3873" s="152" t="s">
        <v>95</v>
      </c>
      <c r="X3873" s="157">
        <v>0</v>
      </c>
      <c r="Y3873" s="152"/>
      <c r="Z3873" s="154">
        <v>43784</v>
      </c>
      <c r="AA3873" s="153" t="s">
        <v>4326</v>
      </c>
      <c r="AB3873" s="152" t="s">
        <v>488</v>
      </c>
      <c r="AC3873" s="152" t="s">
        <v>179</v>
      </c>
      <c r="AD3873" s="152" t="s">
        <v>173</v>
      </c>
    </row>
    <row r="3874" spans="1:30">
      <c r="A3874" s="189" t="s">
        <v>21616</v>
      </c>
      <c r="B3874" s="189" t="s">
        <v>21617</v>
      </c>
      <c r="C3874" s="154">
        <v>43830</v>
      </c>
      <c r="D3874" s="155">
        <v>1.0553999999999999</v>
      </c>
      <c r="E3874" s="155">
        <v>1.0553999999999999</v>
      </c>
      <c r="F3874" s="156">
        <v>0.28506271379702502</v>
      </c>
      <c r="G3874" s="154">
        <v>43829</v>
      </c>
      <c r="H3874" s="155">
        <v>1.0524</v>
      </c>
      <c r="I3874" s="157">
        <v>0</v>
      </c>
      <c r="J3874" s="152"/>
      <c r="K3874" s="156">
        <v>3.0966103350590801</v>
      </c>
      <c r="L3874" s="156">
        <v>7.4526572999389096</v>
      </c>
      <c r="M3874" s="186">
        <v>0</v>
      </c>
      <c r="N3874" s="157">
        <v>0</v>
      </c>
      <c r="O3874" s="157">
        <v>0</v>
      </c>
      <c r="P3874" s="152"/>
      <c r="Q3874" s="157">
        <v>0</v>
      </c>
      <c r="R3874" s="152"/>
      <c r="S3874" s="157">
        <v>0</v>
      </c>
      <c r="T3874" s="152"/>
      <c r="U3874" s="156">
        <v>6.7246435433309601</v>
      </c>
      <c r="V3874" s="152" t="s">
        <v>157</v>
      </c>
      <c r="W3874" s="152" t="s">
        <v>95</v>
      </c>
      <c r="X3874" s="157">
        <v>0</v>
      </c>
      <c r="Y3874" s="152"/>
      <c r="Z3874" s="154">
        <v>43784</v>
      </c>
      <c r="AA3874" s="153" t="s">
        <v>4326</v>
      </c>
      <c r="AB3874" s="152" t="s">
        <v>10634</v>
      </c>
      <c r="AC3874" s="152" t="s">
        <v>446</v>
      </c>
      <c r="AD3874" s="152" t="s">
        <v>165</v>
      </c>
    </row>
    <row r="3875" spans="1:30">
      <c r="A3875" s="189" t="s">
        <v>21618</v>
      </c>
      <c r="B3875" s="189" t="s">
        <v>21619</v>
      </c>
      <c r="C3875" s="154">
        <v>43830</v>
      </c>
      <c r="D3875" s="155">
        <v>1.1036999999999999</v>
      </c>
      <c r="E3875" s="155">
        <v>1.1036999999999999</v>
      </c>
      <c r="F3875" s="156">
        <v>8.1610446137115406E-2</v>
      </c>
      <c r="G3875" s="154">
        <v>43829</v>
      </c>
      <c r="H3875" s="155">
        <v>1.1028</v>
      </c>
      <c r="I3875" s="157">
        <v>0</v>
      </c>
      <c r="J3875" s="152"/>
      <c r="K3875" s="156">
        <v>0.16335420637081199</v>
      </c>
      <c r="L3875" s="156">
        <v>0.24523160762943499</v>
      </c>
      <c r="M3875" s="185">
        <v>-1.48170729763928</v>
      </c>
      <c r="N3875" s="156">
        <v>0.95184804068203399</v>
      </c>
      <c r="O3875" s="157">
        <v>0</v>
      </c>
      <c r="P3875" s="152"/>
      <c r="Q3875" s="157">
        <v>0</v>
      </c>
      <c r="R3875" s="152"/>
      <c r="S3875" s="157">
        <v>0</v>
      </c>
      <c r="T3875" s="152"/>
      <c r="U3875" s="156">
        <v>1.2446083999999999</v>
      </c>
      <c r="V3875" s="152" t="s">
        <v>227</v>
      </c>
      <c r="W3875" s="152" t="s">
        <v>95</v>
      </c>
      <c r="X3875" s="155">
        <v>7.8027957000000002E-3</v>
      </c>
      <c r="Y3875" s="152" t="s">
        <v>159</v>
      </c>
      <c r="Z3875" s="154">
        <v>43608</v>
      </c>
      <c r="AA3875" s="153" t="s">
        <v>4326</v>
      </c>
      <c r="AB3875" s="152" t="s">
        <v>2311</v>
      </c>
      <c r="AC3875" s="152" t="s">
        <v>394</v>
      </c>
      <c r="AD3875" s="152" t="s">
        <v>207</v>
      </c>
    </row>
    <row r="3876" spans="1:30">
      <c r="A3876" s="189" t="s">
        <v>21620</v>
      </c>
      <c r="B3876" s="189" t="s">
        <v>21621</v>
      </c>
      <c r="C3876" s="154">
        <v>43830</v>
      </c>
      <c r="D3876" s="155">
        <v>1.0348999999999999</v>
      </c>
      <c r="E3876" s="155">
        <v>1.0348999999999999</v>
      </c>
      <c r="F3876" s="156">
        <v>0.17423289129803701</v>
      </c>
      <c r="G3876" s="154">
        <v>43826</v>
      </c>
      <c r="H3876" s="155">
        <v>1.0330999999999999</v>
      </c>
      <c r="I3876" s="157">
        <v>0</v>
      </c>
      <c r="J3876" s="152"/>
      <c r="K3876" s="156">
        <v>0.37827352085354199</v>
      </c>
      <c r="L3876" s="156">
        <v>0.97570494682408104</v>
      </c>
      <c r="M3876" s="185">
        <v>1.1830269847477499</v>
      </c>
      <c r="N3876" s="156">
        <v>2.7604011518220499</v>
      </c>
      <c r="O3876" s="157">
        <v>0</v>
      </c>
      <c r="P3876" s="152"/>
      <c r="Q3876" s="157">
        <v>0</v>
      </c>
      <c r="R3876" s="152"/>
      <c r="S3876" s="157">
        <v>0</v>
      </c>
      <c r="T3876" s="152"/>
      <c r="U3876" s="156">
        <v>3.48999999999999</v>
      </c>
      <c r="V3876" s="152" t="s">
        <v>309</v>
      </c>
      <c r="W3876" s="152" t="s">
        <v>95</v>
      </c>
      <c r="X3876" s="155">
        <v>4.3604895237000001</v>
      </c>
      <c r="Y3876" s="152" t="s">
        <v>159</v>
      </c>
      <c r="Z3876" s="154">
        <v>43495</v>
      </c>
      <c r="AA3876" s="153" t="s">
        <v>4326</v>
      </c>
      <c r="AB3876" s="152" t="s">
        <v>1985</v>
      </c>
      <c r="AC3876" s="152" t="s">
        <v>239</v>
      </c>
      <c r="AD3876" s="152" t="s">
        <v>185</v>
      </c>
    </row>
    <row r="3877" spans="1:30">
      <c r="A3877" s="189" t="s">
        <v>21622</v>
      </c>
      <c r="B3877" s="189" t="s">
        <v>21623</v>
      </c>
      <c r="C3877" s="154">
        <v>43830</v>
      </c>
      <c r="D3877" s="155">
        <v>1.0025999999999999</v>
      </c>
      <c r="E3877" s="155">
        <v>1.0025999999999999</v>
      </c>
      <c r="F3877" s="156">
        <v>0.169847137576185</v>
      </c>
      <c r="G3877" s="154">
        <v>43826</v>
      </c>
      <c r="H3877" s="155">
        <v>1.0008999999999999</v>
      </c>
      <c r="I3877" s="157">
        <v>0</v>
      </c>
      <c r="J3877" s="152"/>
      <c r="K3877" s="156">
        <v>0.249975002499745</v>
      </c>
      <c r="L3877" s="157">
        <v>0</v>
      </c>
      <c r="M3877" s="186">
        <v>0</v>
      </c>
      <c r="N3877" s="157">
        <v>0</v>
      </c>
      <c r="O3877" s="157">
        <v>0</v>
      </c>
      <c r="P3877" s="152"/>
      <c r="Q3877" s="157">
        <v>0</v>
      </c>
      <c r="R3877" s="152"/>
      <c r="S3877" s="157">
        <v>0</v>
      </c>
      <c r="T3877" s="152"/>
      <c r="U3877" s="156">
        <v>0.25999999999999401</v>
      </c>
      <c r="V3877" s="152" t="s">
        <v>309</v>
      </c>
      <c r="W3877" s="152" t="s">
        <v>95</v>
      </c>
      <c r="X3877" s="155">
        <v>3.6455130813999999</v>
      </c>
      <c r="Y3877" s="152" t="s">
        <v>159</v>
      </c>
      <c r="Z3877" s="154">
        <v>43816</v>
      </c>
      <c r="AA3877" s="153" t="s">
        <v>4326</v>
      </c>
      <c r="AB3877" s="152" t="s">
        <v>21624</v>
      </c>
      <c r="AC3877" s="152" t="s">
        <v>21625</v>
      </c>
      <c r="AD3877" s="152" t="s">
        <v>165</v>
      </c>
    </row>
    <row r="3878" spans="1:30">
      <c r="A3878" s="189" t="s">
        <v>21626</v>
      </c>
      <c r="B3878" s="189" t="s">
        <v>21627</v>
      </c>
      <c r="C3878" s="154">
        <v>43830</v>
      </c>
      <c r="D3878" s="155">
        <v>1.0121</v>
      </c>
      <c r="E3878" s="155">
        <v>1.0121</v>
      </c>
      <c r="F3878" s="156">
        <v>1.9764798893169101E-2</v>
      </c>
      <c r="G3878" s="154">
        <v>43829</v>
      </c>
      <c r="H3878" s="155">
        <v>1.0119</v>
      </c>
      <c r="I3878" s="157">
        <v>0</v>
      </c>
      <c r="J3878" s="152"/>
      <c r="K3878" s="156">
        <v>0.108803165182997</v>
      </c>
      <c r="L3878" s="156">
        <v>0.32712133227598</v>
      </c>
      <c r="M3878" s="185">
        <v>0.87710555167945004</v>
      </c>
      <c r="N3878" s="157">
        <v>0</v>
      </c>
      <c r="O3878" s="157">
        <v>0</v>
      </c>
      <c r="P3878" s="152"/>
      <c r="Q3878" s="157">
        <v>0</v>
      </c>
      <c r="R3878" s="152"/>
      <c r="S3878" s="157">
        <v>0</v>
      </c>
      <c r="T3878" s="152"/>
      <c r="U3878" s="156">
        <v>1.21</v>
      </c>
      <c r="V3878" s="152" t="s">
        <v>174</v>
      </c>
      <c r="W3878" s="152" t="s">
        <v>95</v>
      </c>
      <c r="X3878" s="155">
        <v>0.30016640570000003</v>
      </c>
      <c r="Y3878" s="152" t="s">
        <v>159</v>
      </c>
      <c r="Z3878" s="154">
        <v>43698</v>
      </c>
      <c r="AA3878" s="153" t="s">
        <v>4326</v>
      </c>
      <c r="AB3878" s="152" t="s">
        <v>21628</v>
      </c>
      <c r="AC3878" s="152" t="s">
        <v>271</v>
      </c>
      <c r="AD3878" s="152" t="s">
        <v>207</v>
      </c>
    </row>
    <row r="3879" spans="1:30">
      <c r="A3879" s="189" t="s">
        <v>3229</v>
      </c>
      <c r="B3879" s="189" t="s">
        <v>3230</v>
      </c>
      <c r="C3879" s="154">
        <v>43830</v>
      </c>
      <c r="D3879" s="155">
        <v>1.0377000000000001</v>
      </c>
      <c r="E3879" s="155">
        <v>1.0377000000000001</v>
      </c>
      <c r="F3879" s="156">
        <v>0.173761946133799</v>
      </c>
      <c r="G3879" s="154">
        <v>43826</v>
      </c>
      <c r="H3879" s="155">
        <v>1.0359</v>
      </c>
      <c r="I3879" s="157">
        <v>0</v>
      </c>
      <c r="J3879" s="152"/>
      <c r="K3879" s="156">
        <v>0.37724898432965898</v>
      </c>
      <c r="L3879" s="156">
        <v>0.99270072992700598</v>
      </c>
      <c r="M3879" s="185">
        <v>1.24890233193484</v>
      </c>
      <c r="N3879" s="156">
        <v>2.90559301864341</v>
      </c>
      <c r="O3879" s="157">
        <v>0</v>
      </c>
      <c r="P3879" s="152"/>
      <c r="Q3879" s="157">
        <v>0</v>
      </c>
      <c r="R3879" s="152"/>
      <c r="S3879" s="157">
        <v>0</v>
      </c>
      <c r="T3879" s="152"/>
      <c r="U3879" s="156">
        <v>3.7700000000000098</v>
      </c>
      <c r="V3879" s="152" t="s">
        <v>309</v>
      </c>
      <c r="W3879" s="152" t="s">
        <v>95</v>
      </c>
      <c r="X3879" s="155">
        <v>3.5502076794000001</v>
      </c>
      <c r="Y3879" s="152" t="s">
        <v>159</v>
      </c>
      <c r="Z3879" s="154">
        <v>43495</v>
      </c>
      <c r="AA3879" s="153" t="s">
        <v>4326</v>
      </c>
      <c r="AB3879" s="152" t="s">
        <v>1985</v>
      </c>
      <c r="AC3879" s="152" t="s">
        <v>239</v>
      </c>
      <c r="AD3879" s="152" t="s">
        <v>185</v>
      </c>
    </row>
    <row r="3880" spans="1:30">
      <c r="A3880" s="189" t="s">
        <v>21629</v>
      </c>
      <c r="B3880" s="189" t="s">
        <v>21630</v>
      </c>
      <c r="C3880" s="154">
        <v>43830</v>
      </c>
      <c r="D3880" s="155">
        <v>1.0023</v>
      </c>
      <c r="E3880" s="155">
        <v>1.0023</v>
      </c>
      <c r="F3880" s="156">
        <v>0.159888078345163</v>
      </c>
      <c r="G3880" s="154">
        <v>43826</v>
      </c>
      <c r="H3880" s="155">
        <v>1.0006999999999999</v>
      </c>
      <c r="I3880" s="157">
        <v>0</v>
      </c>
      <c r="J3880" s="152"/>
      <c r="K3880" s="156">
        <v>0.21997800219977801</v>
      </c>
      <c r="L3880" s="157">
        <v>0</v>
      </c>
      <c r="M3880" s="186">
        <v>0</v>
      </c>
      <c r="N3880" s="157">
        <v>0</v>
      </c>
      <c r="O3880" s="157">
        <v>0</v>
      </c>
      <c r="P3880" s="152"/>
      <c r="Q3880" s="157">
        <v>0</v>
      </c>
      <c r="R3880" s="152"/>
      <c r="S3880" s="157">
        <v>0</v>
      </c>
      <c r="T3880" s="152"/>
      <c r="U3880" s="156">
        <v>0.22999999999999701</v>
      </c>
      <c r="V3880" s="152" t="s">
        <v>309</v>
      </c>
      <c r="W3880" s="152" t="s">
        <v>95</v>
      </c>
      <c r="X3880" s="155">
        <v>6.3668219523999996</v>
      </c>
      <c r="Y3880" s="152" t="s">
        <v>159</v>
      </c>
      <c r="Z3880" s="154">
        <v>43816</v>
      </c>
      <c r="AA3880" s="153" t="s">
        <v>4326</v>
      </c>
      <c r="AB3880" s="152" t="s">
        <v>21624</v>
      </c>
      <c r="AC3880" s="152" t="s">
        <v>21625</v>
      </c>
      <c r="AD3880" s="152" t="s">
        <v>165</v>
      </c>
    </row>
    <row r="3881" spans="1:30">
      <c r="A3881" s="189" t="s">
        <v>21631</v>
      </c>
      <c r="B3881" s="189" t="s">
        <v>21632</v>
      </c>
      <c r="C3881" s="154">
        <v>43830</v>
      </c>
      <c r="D3881" s="155">
        <v>0.99980000000000002</v>
      </c>
      <c r="E3881" s="155">
        <v>0.99980000000000002</v>
      </c>
      <c r="F3881" s="156">
        <v>-1.9999999999997801E-2</v>
      </c>
      <c r="G3881" s="154">
        <v>43829</v>
      </c>
      <c r="H3881" s="155">
        <v>1</v>
      </c>
      <c r="I3881" s="157">
        <v>0</v>
      </c>
      <c r="J3881" s="152"/>
      <c r="K3881" s="157">
        <v>0</v>
      </c>
      <c r="L3881" s="157">
        <v>0</v>
      </c>
      <c r="M3881" s="186">
        <v>0</v>
      </c>
      <c r="N3881" s="157">
        <v>0</v>
      </c>
      <c r="O3881" s="157">
        <v>0</v>
      </c>
      <c r="P3881" s="152"/>
      <c r="Q3881" s="157">
        <v>0</v>
      </c>
      <c r="R3881" s="152"/>
      <c r="S3881" s="157">
        <v>0</v>
      </c>
      <c r="T3881" s="152"/>
      <c r="U3881" s="156">
        <v>-1.9999999999997801E-2</v>
      </c>
      <c r="V3881" s="152" t="s">
        <v>309</v>
      </c>
      <c r="W3881" s="152" t="s">
        <v>95</v>
      </c>
      <c r="X3881" s="155">
        <v>3.6318606622999998</v>
      </c>
      <c r="Y3881" s="152" t="s">
        <v>159</v>
      </c>
      <c r="Z3881" s="154">
        <v>43829</v>
      </c>
      <c r="AA3881" s="153" t="s">
        <v>4326</v>
      </c>
      <c r="AB3881" s="152" t="s">
        <v>21633</v>
      </c>
      <c r="AC3881" s="152" t="s">
        <v>21634</v>
      </c>
      <c r="AD3881" s="152" t="s">
        <v>165</v>
      </c>
    </row>
    <row r="3882" spans="1:30">
      <c r="A3882" s="189" t="s">
        <v>21635</v>
      </c>
      <c r="B3882" s="189" t="s">
        <v>21636</v>
      </c>
      <c r="C3882" s="154">
        <v>42640</v>
      </c>
      <c r="D3882" s="155">
        <v>1</v>
      </c>
      <c r="E3882" s="155">
        <v>1</v>
      </c>
      <c r="F3882" s="157">
        <v>0</v>
      </c>
      <c r="G3882" s="154"/>
      <c r="H3882" s="157">
        <v>0</v>
      </c>
      <c r="I3882" s="157">
        <v>0</v>
      </c>
      <c r="J3882" s="152"/>
      <c r="K3882" s="157">
        <v>0</v>
      </c>
      <c r="L3882" s="157">
        <v>0</v>
      </c>
      <c r="M3882" s="186">
        <v>0</v>
      </c>
      <c r="N3882" s="157">
        <v>0</v>
      </c>
      <c r="O3882" s="157">
        <v>0</v>
      </c>
      <c r="P3882" s="152"/>
      <c r="Q3882" s="157">
        <v>0</v>
      </c>
      <c r="R3882" s="152"/>
      <c r="S3882" s="157">
        <v>0</v>
      </c>
      <c r="T3882" s="152"/>
      <c r="U3882" s="156">
        <v>0</v>
      </c>
      <c r="V3882" s="152" t="s">
        <v>309</v>
      </c>
      <c r="W3882" s="152" t="s">
        <v>95</v>
      </c>
      <c r="X3882" s="155">
        <v>0</v>
      </c>
      <c r="Y3882" s="152" t="s">
        <v>159</v>
      </c>
      <c r="Z3882" s="154">
        <v>42640</v>
      </c>
      <c r="AA3882" s="153" t="s">
        <v>4326</v>
      </c>
      <c r="AB3882" s="152" t="s">
        <v>178</v>
      </c>
      <c r="AC3882" s="152" t="s">
        <v>179</v>
      </c>
      <c r="AD3882" s="152" t="s">
        <v>181</v>
      </c>
    </row>
    <row r="3883" spans="1:30">
      <c r="A3883" s="189" t="s">
        <v>21637</v>
      </c>
      <c r="B3883" s="189" t="s">
        <v>21638</v>
      </c>
      <c r="C3883" s="154">
        <v>43830</v>
      </c>
      <c r="D3883" s="155">
        <v>0.99980000000000002</v>
      </c>
      <c r="E3883" s="155">
        <v>0.99980000000000002</v>
      </c>
      <c r="F3883" s="156">
        <v>-1.9999999999997801E-2</v>
      </c>
      <c r="G3883" s="154">
        <v>43829</v>
      </c>
      <c r="H3883" s="155">
        <v>1</v>
      </c>
      <c r="I3883" s="157">
        <v>0</v>
      </c>
      <c r="J3883" s="152"/>
      <c r="K3883" s="157">
        <v>0</v>
      </c>
      <c r="L3883" s="157">
        <v>0</v>
      </c>
      <c r="M3883" s="186">
        <v>0</v>
      </c>
      <c r="N3883" s="157">
        <v>0</v>
      </c>
      <c r="O3883" s="157">
        <v>0</v>
      </c>
      <c r="P3883" s="152"/>
      <c r="Q3883" s="157">
        <v>0</v>
      </c>
      <c r="R3883" s="152"/>
      <c r="S3883" s="157">
        <v>0</v>
      </c>
      <c r="T3883" s="152"/>
      <c r="U3883" s="156">
        <v>-1.9999999999997801E-2</v>
      </c>
      <c r="V3883" s="152" t="s">
        <v>309</v>
      </c>
      <c r="W3883" s="152" t="s">
        <v>95</v>
      </c>
      <c r="X3883" s="155">
        <v>1.4932898014</v>
      </c>
      <c r="Y3883" s="152" t="s">
        <v>159</v>
      </c>
      <c r="Z3883" s="154">
        <v>43829</v>
      </c>
      <c r="AA3883" s="153" t="s">
        <v>4326</v>
      </c>
      <c r="AB3883" s="152" t="s">
        <v>21633</v>
      </c>
      <c r="AC3883" s="152" t="s">
        <v>21634</v>
      </c>
      <c r="AD3883" s="152" t="s">
        <v>165</v>
      </c>
    </row>
    <row r="3884" spans="1:30">
      <c r="A3884" s="189" t="s">
        <v>21639</v>
      </c>
      <c r="B3884" s="189" t="s">
        <v>21640</v>
      </c>
      <c r="C3884" s="154">
        <v>43830</v>
      </c>
      <c r="D3884" s="155">
        <v>1.1734</v>
      </c>
      <c r="E3884" s="155">
        <v>1.1734</v>
      </c>
      <c r="F3884" s="156">
        <v>0.35063713332763102</v>
      </c>
      <c r="G3884" s="154">
        <v>43829</v>
      </c>
      <c r="H3884" s="155">
        <v>1.1693</v>
      </c>
      <c r="I3884" s="157">
        <v>0</v>
      </c>
      <c r="J3884" s="152"/>
      <c r="K3884" s="156">
        <v>1.1203033436745899</v>
      </c>
      <c r="L3884" s="157">
        <v>0</v>
      </c>
      <c r="M3884" s="186">
        <v>0</v>
      </c>
      <c r="N3884" s="157">
        <v>0</v>
      </c>
      <c r="O3884" s="157">
        <v>0</v>
      </c>
      <c r="P3884" s="152"/>
      <c r="Q3884" s="157">
        <v>0</v>
      </c>
      <c r="R3884" s="152"/>
      <c r="S3884" s="157">
        <v>0</v>
      </c>
      <c r="T3884" s="152"/>
      <c r="U3884" s="156">
        <v>0.83354816533471199</v>
      </c>
      <c r="V3884" s="152" t="s">
        <v>309</v>
      </c>
      <c r="W3884" s="152" t="s">
        <v>95</v>
      </c>
      <c r="X3884" s="157">
        <v>0</v>
      </c>
      <c r="Y3884" s="152"/>
      <c r="Z3884" s="154">
        <v>43816</v>
      </c>
      <c r="AA3884" s="153" t="s">
        <v>4326</v>
      </c>
      <c r="AB3884" s="152" t="s">
        <v>10455</v>
      </c>
      <c r="AC3884" s="152" t="s">
        <v>261</v>
      </c>
      <c r="AD3884" s="152" t="s">
        <v>162</v>
      </c>
    </row>
    <row r="3885" spans="1:30">
      <c r="A3885" s="189" t="s">
        <v>21641</v>
      </c>
      <c r="B3885" s="189" t="s">
        <v>21642</v>
      </c>
      <c r="C3885" s="154">
        <v>43830</v>
      </c>
      <c r="D3885" s="155">
        <v>1</v>
      </c>
      <c r="E3885" s="155">
        <v>1</v>
      </c>
      <c r="F3885" s="156">
        <v>0</v>
      </c>
      <c r="G3885" s="154">
        <v>43829</v>
      </c>
      <c r="H3885" s="155">
        <v>1</v>
      </c>
      <c r="I3885" s="156">
        <v>0</v>
      </c>
      <c r="J3885" s="152" t="s">
        <v>21643</v>
      </c>
      <c r="K3885" s="156">
        <v>0</v>
      </c>
      <c r="L3885" s="156">
        <v>0</v>
      </c>
      <c r="M3885" s="185">
        <v>0</v>
      </c>
      <c r="N3885" s="156">
        <v>0</v>
      </c>
      <c r="O3885" s="156">
        <v>0</v>
      </c>
      <c r="P3885" s="152" t="s">
        <v>21643</v>
      </c>
      <c r="Q3885" s="157">
        <v>0</v>
      </c>
      <c r="R3885" s="152"/>
      <c r="S3885" s="157">
        <v>0</v>
      </c>
      <c r="T3885" s="152"/>
      <c r="U3885" s="156">
        <v>0</v>
      </c>
      <c r="V3885" s="152" t="s">
        <v>157</v>
      </c>
      <c r="W3885" s="152" t="s">
        <v>95</v>
      </c>
      <c r="X3885" s="155">
        <v>0</v>
      </c>
      <c r="Y3885" s="152" t="s">
        <v>159</v>
      </c>
      <c r="Z3885" s="154">
        <v>43369</v>
      </c>
      <c r="AA3885" s="153" t="s">
        <v>4326</v>
      </c>
      <c r="AB3885" s="152" t="s">
        <v>5992</v>
      </c>
      <c r="AC3885" s="152" t="s">
        <v>266</v>
      </c>
      <c r="AD3885" s="152" t="s">
        <v>532</v>
      </c>
    </row>
    <row r="3886" spans="1:30">
      <c r="A3886" s="189" t="s">
        <v>3319</v>
      </c>
      <c r="B3886" s="189" t="s">
        <v>3320</v>
      </c>
      <c r="C3886" s="154">
        <v>43830</v>
      </c>
      <c r="D3886" s="155">
        <v>1.0384</v>
      </c>
      <c r="E3886" s="155">
        <v>1.0426</v>
      </c>
      <c r="F3886" s="156">
        <v>1.92641109612804E-2</v>
      </c>
      <c r="G3886" s="154">
        <v>43829</v>
      </c>
      <c r="H3886" s="155">
        <v>1.0382</v>
      </c>
      <c r="I3886" s="157">
        <v>0</v>
      </c>
      <c r="J3886" s="152"/>
      <c r="K3886" s="156">
        <v>0.16398186553487001</v>
      </c>
      <c r="L3886" s="156">
        <v>0.532481363152292</v>
      </c>
      <c r="M3886" s="185">
        <v>1.1691378625923801</v>
      </c>
      <c r="N3886" s="156">
        <v>2.6391253357366802</v>
      </c>
      <c r="O3886" s="157">
        <v>0</v>
      </c>
      <c r="P3886" s="152"/>
      <c r="Q3886" s="157">
        <v>0</v>
      </c>
      <c r="R3886" s="152"/>
      <c r="S3886" s="157">
        <v>0</v>
      </c>
      <c r="T3886" s="152"/>
      <c r="U3886" s="156">
        <v>4.2763356800000096</v>
      </c>
      <c r="V3886" s="152" t="s">
        <v>157</v>
      </c>
      <c r="W3886" s="152" t="s">
        <v>95</v>
      </c>
      <c r="X3886" s="155">
        <v>20.753471121899999</v>
      </c>
      <c r="Y3886" s="152" t="s">
        <v>159</v>
      </c>
      <c r="Z3886" s="154">
        <v>43483</v>
      </c>
      <c r="AA3886" s="153" t="s">
        <v>4326</v>
      </c>
      <c r="AB3886" s="152" t="s">
        <v>1758</v>
      </c>
      <c r="AC3886" s="152" t="s">
        <v>347</v>
      </c>
      <c r="AD3886" s="152" t="s">
        <v>483</v>
      </c>
    </row>
    <row r="3887" spans="1:30">
      <c r="A3887" s="189" t="s">
        <v>21644</v>
      </c>
      <c r="B3887" s="189" t="s">
        <v>21645</v>
      </c>
      <c r="C3887" s="154">
        <v>43830</v>
      </c>
      <c r="D3887" s="155">
        <v>1.0189999999999999</v>
      </c>
      <c r="E3887" s="155">
        <v>1.0189999999999999</v>
      </c>
      <c r="F3887" s="156">
        <v>1.9630938358851401E-2</v>
      </c>
      <c r="G3887" s="154">
        <v>43829</v>
      </c>
      <c r="H3887" s="155">
        <v>1.0187999999999999</v>
      </c>
      <c r="I3887" s="157">
        <v>0</v>
      </c>
      <c r="J3887" s="152"/>
      <c r="K3887" s="156">
        <v>0.13757861635218599</v>
      </c>
      <c r="L3887" s="156">
        <v>0.43366844076482902</v>
      </c>
      <c r="M3887" s="185">
        <v>0.87111463076617701</v>
      </c>
      <c r="N3887" s="156">
        <v>1.8694391682495199</v>
      </c>
      <c r="O3887" s="157">
        <v>0</v>
      </c>
      <c r="P3887" s="152"/>
      <c r="Q3887" s="157">
        <v>0</v>
      </c>
      <c r="R3887" s="152"/>
      <c r="S3887" s="157">
        <v>0</v>
      </c>
      <c r="T3887" s="152"/>
      <c r="U3887" s="156">
        <v>1.8999999999999899</v>
      </c>
      <c r="V3887" s="152" t="s">
        <v>157</v>
      </c>
      <c r="W3887" s="152" t="s">
        <v>95</v>
      </c>
      <c r="X3887" s="155">
        <v>1.6001525463999999</v>
      </c>
      <c r="Y3887" s="152" t="s">
        <v>159</v>
      </c>
      <c r="Z3887" s="154">
        <v>43641</v>
      </c>
      <c r="AA3887" s="153" t="s">
        <v>4326</v>
      </c>
      <c r="AB3887" s="152" t="s">
        <v>2080</v>
      </c>
      <c r="AC3887" s="152" t="s">
        <v>196</v>
      </c>
      <c r="AD3887" s="152" t="s">
        <v>3318</v>
      </c>
    </row>
    <row r="3888" spans="1:30">
      <c r="A3888" s="189" t="s">
        <v>21646</v>
      </c>
      <c r="B3888" s="189" t="s">
        <v>21647</v>
      </c>
      <c r="C3888" s="154">
        <v>43830</v>
      </c>
      <c r="D3888" s="155">
        <v>1.0435000000000001</v>
      </c>
      <c r="E3888" s="155">
        <v>1.0435000000000001</v>
      </c>
      <c r="F3888" s="156">
        <v>1.9169941531697501E-2</v>
      </c>
      <c r="G3888" s="154">
        <v>43829</v>
      </c>
      <c r="H3888" s="155">
        <v>1.0432999999999999</v>
      </c>
      <c r="I3888" s="157">
        <v>0</v>
      </c>
      <c r="J3888" s="152"/>
      <c r="K3888" s="156">
        <v>0.32689164503413798</v>
      </c>
      <c r="L3888" s="156">
        <v>0.66563766158596605</v>
      </c>
      <c r="M3888" s="185">
        <v>1.6660171473109999</v>
      </c>
      <c r="N3888" s="156">
        <v>3.18402056758628</v>
      </c>
      <c r="O3888" s="157">
        <v>0</v>
      </c>
      <c r="P3888" s="152"/>
      <c r="Q3888" s="157">
        <v>0</v>
      </c>
      <c r="R3888" s="152"/>
      <c r="S3888" s="157">
        <v>0</v>
      </c>
      <c r="T3888" s="152"/>
      <c r="U3888" s="156">
        <v>4.3500000000000103</v>
      </c>
      <c r="V3888" s="152" t="s">
        <v>309</v>
      </c>
      <c r="W3888" s="152" t="s">
        <v>95</v>
      </c>
      <c r="X3888" s="155">
        <v>0.43193830799999999</v>
      </c>
      <c r="Y3888" s="152" t="s">
        <v>159</v>
      </c>
      <c r="Z3888" s="154">
        <v>43483</v>
      </c>
      <c r="AA3888" s="153" t="s">
        <v>4326</v>
      </c>
      <c r="AB3888" s="152" t="s">
        <v>916</v>
      </c>
      <c r="AC3888" s="152" t="s">
        <v>292</v>
      </c>
      <c r="AD3888" s="152" t="s">
        <v>173</v>
      </c>
    </row>
    <row r="3889" spans="1:30">
      <c r="A3889" s="189" t="s">
        <v>3239</v>
      </c>
      <c r="B3889" s="189" t="s">
        <v>3240</v>
      </c>
      <c r="C3889" s="154">
        <v>43830</v>
      </c>
      <c r="D3889" s="155">
        <v>1.0474000000000001</v>
      </c>
      <c r="E3889" s="155">
        <v>1.0474000000000001</v>
      </c>
      <c r="F3889" s="156">
        <v>9.5483624558589802E-3</v>
      </c>
      <c r="G3889" s="154">
        <v>43829</v>
      </c>
      <c r="H3889" s="155">
        <v>1.0472999999999999</v>
      </c>
      <c r="I3889" s="157">
        <v>0</v>
      </c>
      <c r="J3889" s="152"/>
      <c r="K3889" s="156">
        <v>0.32567049808429799</v>
      </c>
      <c r="L3889" s="156">
        <v>0.70185559080858395</v>
      </c>
      <c r="M3889" s="185">
        <v>1.7584766346060401</v>
      </c>
      <c r="N3889" s="156">
        <v>3.3856480110552001</v>
      </c>
      <c r="O3889" s="157">
        <v>0</v>
      </c>
      <c r="P3889" s="152"/>
      <c r="Q3889" s="157">
        <v>0</v>
      </c>
      <c r="R3889" s="152"/>
      <c r="S3889" s="157">
        <v>0</v>
      </c>
      <c r="T3889" s="152"/>
      <c r="U3889" s="156">
        <v>4.74000000000001</v>
      </c>
      <c r="V3889" s="152" t="s">
        <v>309</v>
      </c>
      <c r="W3889" s="152" t="s">
        <v>95</v>
      </c>
      <c r="X3889" s="155">
        <v>6.6653776461999996</v>
      </c>
      <c r="Y3889" s="152" t="s">
        <v>159</v>
      </c>
      <c r="Z3889" s="154">
        <v>43483</v>
      </c>
      <c r="AA3889" s="153" t="s">
        <v>4326</v>
      </c>
      <c r="AB3889" s="152" t="s">
        <v>916</v>
      </c>
      <c r="AC3889" s="152" t="s">
        <v>292</v>
      </c>
      <c r="AD3889" s="152" t="s">
        <v>173</v>
      </c>
    </row>
    <row r="3890" spans="1:30">
      <c r="A3890" s="189" t="s">
        <v>3358</v>
      </c>
      <c r="B3890" s="189" t="s">
        <v>3359</v>
      </c>
      <c r="C3890" s="154">
        <v>43830</v>
      </c>
      <c r="D3890" s="155">
        <v>1.0076000000000001</v>
      </c>
      <c r="E3890" s="155">
        <v>1.0234000000000001</v>
      </c>
      <c r="F3890" s="156">
        <v>5.9582919563076903E-2</v>
      </c>
      <c r="G3890" s="154">
        <v>43826</v>
      </c>
      <c r="H3890" s="155">
        <v>1.0069999999999999</v>
      </c>
      <c r="I3890" s="157">
        <v>0</v>
      </c>
      <c r="J3890" s="152"/>
      <c r="K3890" s="156">
        <v>0.26868345108966701</v>
      </c>
      <c r="L3890" s="156">
        <v>0.43859649122805999</v>
      </c>
      <c r="M3890" s="185">
        <v>1.1713613551847499</v>
      </c>
      <c r="N3890" s="156">
        <v>2.0603656197028801</v>
      </c>
      <c r="O3890" s="157">
        <v>0</v>
      </c>
      <c r="P3890" s="152"/>
      <c r="Q3890" s="157">
        <v>0</v>
      </c>
      <c r="R3890" s="152"/>
      <c r="S3890" s="157">
        <v>0</v>
      </c>
      <c r="T3890" s="152"/>
      <c r="U3890" s="156">
        <v>2.35634068000001</v>
      </c>
      <c r="V3890" s="152" t="s">
        <v>174</v>
      </c>
      <c r="W3890" s="152" t="s">
        <v>95</v>
      </c>
      <c r="X3890" s="155">
        <v>6.1239563497000002</v>
      </c>
      <c r="Y3890" s="152" t="s">
        <v>159</v>
      </c>
      <c r="Z3890" s="154">
        <v>43599</v>
      </c>
      <c r="AA3890" s="153" t="s">
        <v>4326</v>
      </c>
      <c r="AB3890" s="152" t="s">
        <v>596</v>
      </c>
      <c r="AC3890" s="152" t="s">
        <v>261</v>
      </c>
      <c r="AD3890" s="152" t="s">
        <v>165</v>
      </c>
    </row>
    <row r="3891" spans="1:30">
      <c r="A3891" s="189" t="s">
        <v>3241</v>
      </c>
      <c r="B3891" s="189" t="s">
        <v>3242</v>
      </c>
      <c r="C3891" s="154">
        <v>43830</v>
      </c>
      <c r="D3891" s="155">
        <v>1.0078</v>
      </c>
      <c r="E3891" s="155">
        <v>1.0315000000000001</v>
      </c>
      <c r="F3891" s="156">
        <v>1.9849146486707301E-2</v>
      </c>
      <c r="G3891" s="154">
        <v>43829</v>
      </c>
      <c r="H3891" s="155">
        <v>1.0076000000000001</v>
      </c>
      <c r="I3891" s="157">
        <v>0</v>
      </c>
      <c r="J3891" s="152"/>
      <c r="K3891" s="156">
        <v>0.178926441351902</v>
      </c>
      <c r="L3891" s="156">
        <v>0.42783971535646498</v>
      </c>
      <c r="M3891" s="185">
        <v>0.84079412156956501</v>
      </c>
      <c r="N3891" s="156">
        <v>1.86795015346453</v>
      </c>
      <c r="O3891" s="157">
        <v>0</v>
      </c>
      <c r="P3891" s="152"/>
      <c r="Q3891" s="157">
        <v>0</v>
      </c>
      <c r="R3891" s="152"/>
      <c r="S3891" s="157">
        <v>0</v>
      </c>
      <c r="T3891" s="152"/>
      <c r="U3891" s="156">
        <v>3.1632454399999999</v>
      </c>
      <c r="V3891" s="152" t="s">
        <v>163</v>
      </c>
      <c r="W3891" s="152" t="s">
        <v>95</v>
      </c>
      <c r="X3891" s="155">
        <v>4.0940028724999999</v>
      </c>
      <c r="Y3891" s="152" t="s">
        <v>159</v>
      </c>
      <c r="Z3891" s="154">
        <v>43528</v>
      </c>
      <c r="AA3891" s="153" t="s">
        <v>4326</v>
      </c>
      <c r="AB3891" s="152" t="s">
        <v>1392</v>
      </c>
      <c r="AC3891" s="152" t="s">
        <v>195</v>
      </c>
      <c r="AD3891" s="152" t="s">
        <v>241</v>
      </c>
    </row>
    <row r="3892" spans="1:30">
      <c r="A3892" s="189" t="s">
        <v>3309</v>
      </c>
      <c r="B3892" s="189" t="s">
        <v>3310</v>
      </c>
      <c r="C3892" s="154">
        <v>43830</v>
      </c>
      <c r="D3892" s="155">
        <v>1.03</v>
      </c>
      <c r="E3892" s="155">
        <v>1.03</v>
      </c>
      <c r="F3892" s="156">
        <v>2.91346994270144E-2</v>
      </c>
      <c r="G3892" s="154">
        <v>43826</v>
      </c>
      <c r="H3892" s="155">
        <v>1.0297000000000001</v>
      </c>
      <c r="I3892" s="157">
        <v>0</v>
      </c>
      <c r="J3892" s="152"/>
      <c r="K3892" s="156">
        <v>0.21404942595835599</v>
      </c>
      <c r="L3892" s="156">
        <v>0.52703494046457899</v>
      </c>
      <c r="M3892" s="185">
        <v>0.99029316599666595</v>
      </c>
      <c r="N3892" s="156">
        <v>2.0509263846230001</v>
      </c>
      <c r="O3892" s="157">
        <v>0</v>
      </c>
      <c r="P3892" s="152"/>
      <c r="Q3892" s="157">
        <v>0</v>
      </c>
      <c r="R3892" s="152"/>
      <c r="S3892" s="157">
        <v>0</v>
      </c>
      <c r="T3892" s="152"/>
      <c r="U3892" s="156">
        <v>3</v>
      </c>
      <c r="V3892" s="152" t="s">
        <v>174</v>
      </c>
      <c r="W3892" s="152" t="s">
        <v>95</v>
      </c>
      <c r="X3892" s="155">
        <v>3.1618836645999999</v>
      </c>
      <c r="Y3892" s="152" t="s">
        <v>159</v>
      </c>
      <c r="Z3892" s="154">
        <v>43489</v>
      </c>
      <c r="AA3892" s="153" t="s">
        <v>4326</v>
      </c>
      <c r="AB3892" s="152" t="s">
        <v>6424</v>
      </c>
      <c r="AC3892" s="152" t="s">
        <v>570</v>
      </c>
      <c r="AD3892" s="152" t="s">
        <v>241</v>
      </c>
    </row>
    <row r="3893" spans="1:30">
      <c r="A3893" s="189" t="s">
        <v>21648</v>
      </c>
      <c r="B3893" s="189" t="s">
        <v>21649</v>
      </c>
      <c r="C3893" s="154">
        <v>43830</v>
      </c>
      <c r="D3893" s="155">
        <v>1.1251</v>
      </c>
      <c r="E3893" s="155">
        <v>1.1251</v>
      </c>
      <c r="F3893" s="156">
        <v>3.5565039566114898E-2</v>
      </c>
      <c r="G3893" s="154">
        <v>43829</v>
      </c>
      <c r="H3893" s="155">
        <v>1.1247</v>
      </c>
      <c r="I3893" s="157">
        <v>0</v>
      </c>
      <c r="J3893" s="152"/>
      <c r="K3893" s="156">
        <v>0.18699910952805299</v>
      </c>
      <c r="L3893" s="156">
        <v>0.68008948545862802</v>
      </c>
      <c r="M3893" s="185">
        <v>1.55437333081144</v>
      </c>
      <c r="N3893" s="156">
        <v>3.2236800538306301</v>
      </c>
      <c r="O3893" s="157">
        <v>0</v>
      </c>
      <c r="P3893" s="152"/>
      <c r="Q3893" s="157">
        <v>0</v>
      </c>
      <c r="R3893" s="152"/>
      <c r="S3893" s="157">
        <v>0</v>
      </c>
      <c r="T3893" s="152"/>
      <c r="U3893" s="156">
        <v>7.38359436</v>
      </c>
      <c r="V3893" s="152" t="s">
        <v>157</v>
      </c>
      <c r="W3893" s="152" t="s">
        <v>95</v>
      </c>
      <c r="X3893" s="155">
        <v>2.9485E-5</v>
      </c>
      <c r="Y3893" s="152" t="s">
        <v>159</v>
      </c>
      <c r="Z3893" s="154">
        <v>43475</v>
      </c>
      <c r="AA3893" s="153" t="s">
        <v>4326</v>
      </c>
      <c r="AB3893" s="152" t="s">
        <v>6434</v>
      </c>
      <c r="AC3893" s="152" t="s">
        <v>385</v>
      </c>
      <c r="AD3893" s="152" t="s">
        <v>241</v>
      </c>
    </row>
    <row r="3894" spans="1:30">
      <c r="A3894" s="189" t="s">
        <v>3303</v>
      </c>
      <c r="B3894" s="189" t="s">
        <v>3304</v>
      </c>
      <c r="C3894" s="154">
        <v>43830</v>
      </c>
      <c r="D3894" s="155">
        <v>1.0277000000000001</v>
      </c>
      <c r="E3894" s="155">
        <v>1.0277000000000001</v>
      </c>
      <c r="F3894" s="156">
        <v>9.7314130011666999E-3</v>
      </c>
      <c r="G3894" s="154">
        <v>43829</v>
      </c>
      <c r="H3894" s="155">
        <v>1.0276000000000001</v>
      </c>
      <c r="I3894" s="157">
        <v>0</v>
      </c>
      <c r="J3894" s="152"/>
      <c r="K3894" s="156">
        <v>0.12665627435698401</v>
      </c>
      <c r="L3894" s="156">
        <v>0.38093377612815099</v>
      </c>
      <c r="M3894" s="185">
        <v>0.80431584109857601</v>
      </c>
      <c r="N3894" s="156">
        <v>1.80287270926201</v>
      </c>
      <c r="O3894" s="157">
        <v>0</v>
      </c>
      <c r="P3894" s="152"/>
      <c r="Q3894" s="157">
        <v>0</v>
      </c>
      <c r="R3894" s="152"/>
      <c r="S3894" s="157">
        <v>0</v>
      </c>
      <c r="T3894" s="152"/>
      <c r="U3894" s="156">
        <v>2.7700000000000098</v>
      </c>
      <c r="V3894" s="152" t="s">
        <v>157</v>
      </c>
      <c r="W3894" s="152" t="s">
        <v>95</v>
      </c>
      <c r="X3894" s="155">
        <v>8.7730682244999993</v>
      </c>
      <c r="Y3894" s="152" t="s">
        <v>159</v>
      </c>
      <c r="Z3894" s="154">
        <v>43531</v>
      </c>
      <c r="AA3894" s="153" t="s">
        <v>4326</v>
      </c>
      <c r="AB3894" s="152" t="s">
        <v>3104</v>
      </c>
      <c r="AC3894" s="152" t="s">
        <v>433</v>
      </c>
      <c r="AD3894" s="152" t="s">
        <v>207</v>
      </c>
    </row>
    <row r="3895" spans="1:30">
      <c r="A3895" s="189" t="s">
        <v>3217</v>
      </c>
      <c r="B3895" s="189" t="s">
        <v>3218</v>
      </c>
      <c r="C3895" s="154">
        <v>43830</v>
      </c>
      <c r="D3895" s="155">
        <v>1.0065</v>
      </c>
      <c r="E3895" s="155">
        <v>1.0065</v>
      </c>
      <c r="F3895" s="156">
        <v>1.9874788830366499E-2</v>
      </c>
      <c r="G3895" s="154">
        <v>43826</v>
      </c>
      <c r="H3895" s="155">
        <v>1.0063</v>
      </c>
      <c r="I3895" s="157">
        <v>0</v>
      </c>
      <c r="J3895" s="152"/>
      <c r="K3895" s="156">
        <v>5.9648076349531197E-2</v>
      </c>
      <c r="L3895" s="156">
        <v>0.18913000199084301</v>
      </c>
      <c r="M3895" s="185">
        <v>0.55949645319213204</v>
      </c>
      <c r="N3895" s="157">
        <v>0</v>
      </c>
      <c r="O3895" s="157">
        <v>0</v>
      </c>
      <c r="P3895" s="152"/>
      <c r="Q3895" s="157">
        <v>0</v>
      </c>
      <c r="R3895" s="152"/>
      <c r="S3895" s="157">
        <v>0</v>
      </c>
      <c r="T3895" s="152"/>
      <c r="U3895" s="156">
        <v>0.64999999999999503</v>
      </c>
      <c r="V3895" s="152" t="s">
        <v>309</v>
      </c>
      <c r="W3895" s="152" t="s">
        <v>95</v>
      </c>
      <c r="X3895" s="155">
        <v>4.0336356484999998</v>
      </c>
      <c r="Y3895" s="152" t="s">
        <v>159</v>
      </c>
      <c r="Z3895" s="154">
        <v>43725</v>
      </c>
      <c r="AA3895" s="153" t="s">
        <v>4326</v>
      </c>
      <c r="AB3895" s="152" t="s">
        <v>3219</v>
      </c>
      <c r="AC3895" s="152" t="s">
        <v>331</v>
      </c>
      <c r="AD3895" s="152" t="s">
        <v>229</v>
      </c>
    </row>
    <row r="3896" spans="1:30">
      <c r="A3896" s="189" t="s">
        <v>21650</v>
      </c>
      <c r="B3896" s="189" t="s">
        <v>21651</v>
      </c>
      <c r="C3896" s="154">
        <v>43830</v>
      </c>
      <c r="D3896" s="155">
        <v>1.091</v>
      </c>
      <c r="E3896" s="155">
        <v>1.091</v>
      </c>
      <c r="F3896" s="156">
        <v>1.9626168224299001</v>
      </c>
      <c r="G3896" s="154">
        <v>43829</v>
      </c>
      <c r="H3896" s="155">
        <v>1.07</v>
      </c>
      <c r="I3896" s="157">
        <v>0</v>
      </c>
      <c r="J3896" s="152"/>
      <c r="K3896" s="156">
        <v>1.29990714948932</v>
      </c>
      <c r="L3896" s="156">
        <v>1.20593692022263</v>
      </c>
      <c r="M3896" s="185">
        <v>4.3021032504779999</v>
      </c>
      <c r="N3896" s="156">
        <v>9.6482412060301499</v>
      </c>
      <c r="O3896" s="157">
        <v>0</v>
      </c>
      <c r="P3896" s="152"/>
      <c r="Q3896" s="157">
        <v>0</v>
      </c>
      <c r="R3896" s="152"/>
      <c r="S3896" s="157">
        <v>0</v>
      </c>
      <c r="T3896" s="152"/>
      <c r="U3896" s="156">
        <v>9.6482412060301499</v>
      </c>
      <c r="V3896" s="152" t="s">
        <v>157</v>
      </c>
      <c r="W3896" s="152" t="s">
        <v>95</v>
      </c>
      <c r="X3896" s="155">
        <v>6.0505024300000002E-2</v>
      </c>
      <c r="Y3896" s="152" t="s">
        <v>159</v>
      </c>
      <c r="Z3896" s="154">
        <v>43634</v>
      </c>
      <c r="AA3896" s="153" t="s">
        <v>4326</v>
      </c>
      <c r="AB3896" s="152" t="s">
        <v>13123</v>
      </c>
      <c r="AC3896" s="152" t="s">
        <v>201</v>
      </c>
      <c r="AD3896" s="152" t="s">
        <v>276</v>
      </c>
    </row>
    <row r="3897" spans="1:30">
      <c r="A3897" s="189" t="s">
        <v>4182</v>
      </c>
      <c r="B3897" s="189" t="s">
        <v>4183</v>
      </c>
      <c r="C3897" s="154">
        <v>43830</v>
      </c>
      <c r="D3897" s="155">
        <v>1.0369999999999999</v>
      </c>
      <c r="E3897" s="155">
        <v>1.0369999999999999</v>
      </c>
      <c r="F3897" s="156">
        <v>9.6441315459532308E-3</v>
      </c>
      <c r="G3897" s="154">
        <v>43829</v>
      </c>
      <c r="H3897" s="155">
        <v>1.0368999999999999</v>
      </c>
      <c r="I3897" s="157">
        <v>0</v>
      </c>
      <c r="J3897" s="152"/>
      <c r="K3897" s="156">
        <v>0.12551897267547099</v>
      </c>
      <c r="L3897" s="156">
        <v>0.43583535108958299</v>
      </c>
      <c r="M3897" s="185">
        <v>1.11154446177846</v>
      </c>
      <c r="N3897" s="156">
        <v>2.3489932885905902</v>
      </c>
      <c r="O3897" s="157">
        <v>0</v>
      </c>
      <c r="P3897" s="152"/>
      <c r="Q3897" s="157">
        <v>0</v>
      </c>
      <c r="R3897" s="152"/>
      <c r="S3897" s="157">
        <v>0</v>
      </c>
      <c r="T3897" s="152"/>
      <c r="U3897" s="156">
        <v>3.69999999999999</v>
      </c>
      <c r="V3897" s="152" t="s">
        <v>309</v>
      </c>
      <c r="W3897" s="152" t="s">
        <v>95</v>
      </c>
      <c r="X3897" s="155">
        <v>1.8933721503000001</v>
      </c>
      <c r="Y3897" s="152" t="s">
        <v>159</v>
      </c>
      <c r="Z3897" s="154">
        <v>43496</v>
      </c>
      <c r="AA3897" s="153" t="s">
        <v>4326</v>
      </c>
      <c r="AB3897" s="152" t="s">
        <v>3096</v>
      </c>
      <c r="AC3897" s="152" t="s">
        <v>205</v>
      </c>
      <c r="AD3897" s="152" t="s">
        <v>241</v>
      </c>
    </row>
    <row r="3898" spans="1:30">
      <c r="A3898" s="189" t="s">
        <v>21652</v>
      </c>
      <c r="B3898" s="189" t="s">
        <v>21653</v>
      </c>
      <c r="C3898" s="154">
        <v>43830</v>
      </c>
      <c r="D3898" s="155">
        <v>1.0342</v>
      </c>
      <c r="E3898" s="155">
        <v>1.0342</v>
      </c>
      <c r="F3898" s="156">
        <v>9.6702446571887597E-3</v>
      </c>
      <c r="G3898" s="154">
        <v>43829</v>
      </c>
      <c r="H3898" s="155">
        <v>1.0341</v>
      </c>
      <c r="I3898" s="157">
        <v>0</v>
      </c>
      <c r="J3898" s="152"/>
      <c r="K3898" s="156">
        <v>0.12585923129054899</v>
      </c>
      <c r="L3898" s="156">
        <v>0.40776699029126001</v>
      </c>
      <c r="M3898" s="185">
        <v>1.0355607659241799</v>
      </c>
      <c r="N3898" s="156">
        <v>2.20377507658859</v>
      </c>
      <c r="O3898" s="157">
        <v>0</v>
      </c>
      <c r="P3898" s="152"/>
      <c r="Q3898" s="157">
        <v>0</v>
      </c>
      <c r="R3898" s="152"/>
      <c r="S3898" s="157">
        <v>0</v>
      </c>
      <c r="T3898" s="152"/>
      <c r="U3898" s="156">
        <v>3.42</v>
      </c>
      <c r="V3898" s="152" t="s">
        <v>309</v>
      </c>
      <c r="W3898" s="152" t="s">
        <v>95</v>
      </c>
      <c r="X3898" s="155">
        <v>0.16608980479999999</v>
      </c>
      <c r="Y3898" s="152" t="s">
        <v>159</v>
      </c>
      <c r="Z3898" s="154">
        <v>43496</v>
      </c>
      <c r="AA3898" s="153" t="s">
        <v>4326</v>
      </c>
      <c r="AB3898" s="152" t="s">
        <v>3096</v>
      </c>
      <c r="AC3898" s="152" t="s">
        <v>205</v>
      </c>
      <c r="AD3898" s="152" t="s">
        <v>241</v>
      </c>
    </row>
    <row r="3899" spans="1:30">
      <c r="A3899" s="189" t="s">
        <v>4184</v>
      </c>
      <c r="B3899" s="189" t="s">
        <v>4185</v>
      </c>
      <c r="C3899" s="154">
        <v>43830</v>
      </c>
      <c r="D3899" s="155">
        <v>1.0456000000000001</v>
      </c>
      <c r="E3899" s="155">
        <v>1.0456000000000001</v>
      </c>
      <c r="F3899" s="156">
        <v>0.172446828894426</v>
      </c>
      <c r="G3899" s="154">
        <v>43829</v>
      </c>
      <c r="H3899" s="155">
        <v>1.0438000000000001</v>
      </c>
      <c r="I3899" s="157">
        <v>0</v>
      </c>
      <c r="J3899" s="152"/>
      <c r="K3899" s="156">
        <v>0.75158990171516904</v>
      </c>
      <c r="L3899" s="156">
        <v>1.92026513305391</v>
      </c>
      <c r="M3899" s="185">
        <v>2.5701392976260502</v>
      </c>
      <c r="N3899" s="156">
        <v>4.1953163926258101</v>
      </c>
      <c r="O3899" s="157">
        <v>0</v>
      </c>
      <c r="P3899" s="152"/>
      <c r="Q3899" s="157">
        <v>0</v>
      </c>
      <c r="R3899" s="152"/>
      <c r="S3899" s="157">
        <v>0</v>
      </c>
      <c r="T3899" s="152"/>
      <c r="U3899" s="156">
        <v>4.5600000000000103</v>
      </c>
      <c r="V3899" s="152" t="s">
        <v>157</v>
      </c>
      <c r="W3899" s="152" t="s">
        <v>95</v>
      </c>
      <c r="X3899" s="155">
        <v>3.7736805857000002</v>
      </c>
      <c r="Y3899" s="152" t="s">
        <v>159</v>
      </c>
      <c r="Z3899" s="154">
        <v>43627</v>
      </c>
      <c r="AA3899" s="153" t="s">
        <v>4326</v>
      </c>
      <c r="AB3899" s="152" t="s">
        <v>288</v>
      </c>
      <c r="AC3899" s="152" t="s">
        <v>219</v>
      </c>
      <c r="AD3899" s="152" t="s">
        <v>170</v>
      </c>
    </row>
    <row r="3900" spans="1:30">
      <c r="A3900" s="189" t="s">
        <v>21654</v>
      </c>
      <c r="B3900" s="189" t="s">
        <v>21655</v>
      </c>
      <c r="C3900" s="154">
        <v>43830</v>
      </c>
      <c r="D3900" s="155">
        <v>1.0430999999999999</v>
      </c>
      <c r="E3900" s="155">
        <v>1.0430999999999999</v>
      </c>
      <c r="F3900" s="156">
        <v>0.17286084701815299</v>
      </c>
      <c r="G3900" s="154">
        <v>43829</v>
      </c>
      <c r="H3900" s="155">
        <v>1.0412999999999999</v>
      </c>
      <c r="I3900" s="157">
        <v>0</v>
      </c>
      <c r="J3900" s="152"/>
      <c r="K3900" s="156">
        <v>0.74367394243768803</v>
      </c>
      <c r="L3900" s="156">
        <v>1.8751831233518801</v>
      </c>
      <c r="M3900" s="185">
        <v>2.4454920447849098</v>
      </c>
      <c r="N3900" s="156">
        <v>3.9669091996411701</v>
      </c>
      <c r="O3900" s="157">
        <v>0</v>
      </c>
      <c r="P3900" s="152"/>
      <c r="Q3900" s="157">
        <v>0</v>
      </c>
      <c r="R3900" s="152"/>
      <c r="S3900" s="157">
        <v>0</v>
      </c>
      <c r="T3900" s="152"/>
      <c r="U3900" s="156">
        <v>4.3099999999999898</v>
      </c>
      <c r="V3900" s="152" t="s">
        <v>157</v>
      </c>
      <c r="W3900" s="152" t="s">
        <v>95</v>
      </c>
      <c r="X3900" s="155">
        <v>0.48455960139999998</v>
      </c>
      <c r="Y3900" s="152" t="s">
        <v>159</v>
      </c>
      <c r="Z3900" s="154">
        <v>43627</v>
      </c>
      <c r="AA3900" s="153" t="s">
        <v>4326</v>
      </c>
      <c r="AB3900" s="152" t="s">
        <v>288</v>
      </c>
      <c r="AC3900" s="152" t="s">
        <v>219</v>
      </c>
      <c r="AD3900" s="152" t="s">
        <v>170</v>
      </c>
    </row>
    <row r="3901" spans="1:30">
      <c r="A3901" s="189" t="s">
        <v>4210</v>
      </c>
      <c r="B3901" s="189" t="s">
        <v>4211</v>
      </c>
      <c r="C3901" s="154">
        <v>43830</v>
      </c>
      <c r="D3901" s="155">
        <v>1.0714999999999999</v>
      </c>
      <c r="E3901" s="155">
        <v>1.0714999999999999</v>
      </c>
      <c r="F3901" s="156">
        <v>0.10276532137517599</v>
      </c>
      <c r="G3901" s="154">
        <v>43829</v>
      </c>
      <c r="H3901" s="155">
        <v>1.0704</v>
      </c>
      <c r="I3901" s="157">
        <v>0</v>
      </c>
      <c r="J3901" s="152"/>
      <c r="K3901" s="156">
        <v>0.80910715965753499</v>
      </c>
      <c r="L3901" s="156">
        <v>2.1254288982081602</v>
      </c>
      <c r="M3901" s="185">
        <v>3.09823919946118</v>
      </c>
      <c r="N3901" s="156">
        <v>5.3381832481321103</v>
      </c>
      <c r="O3901" s="157">
        <v>0</v>
      </c>
      <c r="P3901" s="152"/>
      <c r="Q3901" s="157">
        <v>0</v>
      </c>
      <c r="R3901" s="152"/>
      <c r="S3901" s="157">
        <v>0</v>
      </c>
      <c r="T3901" s="152"/>
      <c r="U3901" s="156">
        <v>7.1499999999999897</v>
      </c>
      <c r="V3901" s="152" t="s">
        <v>157</v>
      </c>
      <c r="W3901" s="152" t="s">
        <v>95</v>
      </c>
      <c r="X3901" s="155">
        <v>3.0319619771999999</v>
      </c>
      <c r="Y3901" s="152" t="s">
        <v>159</v>
      </c>
      <c r="Z3901" s="154">
        <v>43552</v>
      </c>
      <c r="AA3901" s="153" t="s">
        <v>4326</v>
      </c>
      <c r="AB3901" s="152" t="s">
        <v>1990</v>
      </c>
      <c r="AC3901" s="152" t="s">
        <v>176</v>
      </c>
      <c r="AD3901" s="152" t="s">
        <v>272</v>
      </c>
    </row>
    <row r="3902" spans="1:30">
      <c r="A3902" s="189" t="s">
        <v>21656</v>
      </c>
      <c r="B3902" s="189" t="s">
        <v>21657</v>
      </c>
      <c r="C3902" s="154">
        <v>43830</v>
      </c>
      <c r="D3902" s="155">
        <v>1.0691999999999999</v>
      </c>
      <c r="E3902" s="155">
        <v>1.0691999999999999</v>
      </c>
      <c r="F3902" s="156">
        <v>0.112359550561785</v>
      </c>
      <c r="G3902" s="154">
        <v>43829</v>
      </c>
      <c r="H3902" s="155">
        <v>1.0680000000000001</v>
      </c>
      <c r="I3902" s="157">
        <v>0</v>
      </c>
      <c r="J3902" s="152"/>
      <c r="K3902" s="156">
        <v>0.81086177635300205</v>
      </c>
      <c r="L3902" s="156">
        <v>2.1105911565275499</v>
      </c>
      <c r="M3902" s="185">
        <v>3.0355594102341601</v>
      </c>
      <c r="N3902" s="156">
        <v>5.1844564682734804</v>
      </c>
      <c r="O3902" s="157">
        <v>0</v>
      </c>
      <c r="P3902" s="152"/>
      <c r="Q3902" s="157">
        <v>0</v>
      </c>
      <c r="R3902" s="152"/>
      <c r="S3902" s="157">
        <v>0</v>
      </c>
      <c r="T3902" s="152"/>
      <c r="U3902" s="156">
        <v>6.9199999999999902</v>
      </c>
      <c r="V3902" s="152" t="s">
        <v>157</v>
      </c>
      <c r="W3902" s="152" t="s">
        <v>95</v>
      </c>
      <c r="X3902" s="155">
        <v>2.3254136171000002</v>
      </c>
      <c r="Y3902" s="152" t="s">
        <v>159</v>
      </c>
      <c r="Z3902" s="154">
        <v>43552</v>
      </c>
      <c r="AA3902" s="153" t="s">
        <v>4326</v>
      </c>
      <c r="AB3902" s="152" t="s">
        <v>1990</v>
      </c>
      <c r="AC3902" s="152" t="s">
        <v>176</v>
      </c>
      <c r="AD3902" s="152" t="s">
        <v>272</v>
      </c>
    </row>
    <row r="3903" spans="1:30">
      <c r="A3903" s="189" t="s">
        <v>4208</v>
      </c>
      <c r="B3903" s="189" t="s">
        <v>4209</v>
      </c>
      <c r="C3903" s="154">
        <v>43830</v>
      </c>
      <c r="D3903" s="155">
        <v>1.0569</v>
      </c>
      <c r="E3903" s="155">
        <v>1.0569</v>
      </c>
      <c r="F3903" s="156">
        <v>0.22759601706969701</v>
      </c>
      <c r="G3903" s="154">
        <v>43829</v>
      </c>
      <c r="H3903" s="155">
        <v>1.0545</v>
      </c>
      <c r="I3903" s="157">
        <v>0</v>
      </c>
      <c r="J3903" s="152"/>
      <c r="K3903" s="156">
        <v>0.69550304878047498</v>
      </c>
      <c r="L3903" s="156">
        <v>2.44257051468449</v>
      </c>
      <c r="M3903" s="185">
        <v>2.6515151515151398</v>
      </c>
      <c r="N3903" s="156">
        <v>5.1641791044776202</v>
      </c>
      <c r="O3903" s="157">
        <v>0</v>
      </c>
      <c r="P3903" s="152"/>
      <c r="Q3903" s="157">
        <v>0</v>
      </c>
      <c r="R3903" s="152"/>
      <c r="S3903" s="157">
        <v>0</v>
      </c>
      <c r="T3903" s="152"/>
      <c r="U3903" s="156">
        <v>5.69</v>
      </c>
      <c r="V3903" s="152" t="s">
        <v>157</v>
      </c>
      <c r="W3903" s="152" t="s">
        <v>95</v>
      </c>
      <c r="X3903" s="155">
        <v>2.2009045958</v>
      </c>
      <c r="Y3903" s="152" t="s">
        <v>159</v>
      </c>
      <c r="Z3903" s="154">
        <v>43570</v>
      </c>
      <c r="AA3903" s="153" t="s">
        <v>4326</v>
      </c>
      <c r="AB3903" s="152" t="s">
        <v>7017</v>
      </c>
      <c r="AC3903" s="152" t="s">
        <v>381</v>
      </c>
      <c r="AD3903" s="152" t="s">
        <v>165</v>
      </c>
    </row>
    <row r="3904" spans="1:30">
      <c r="A3904" s="189" t="s">
        <v>21658</v>
      </c>
      <c r="B3904" s="189" t="s">
        <v>21659</v>
      </c>
      <c r="C3904" s="154">
        <v>43830</v>
      </c>
      <c r="D3904" s="155">
        <v>1.0553999999999999</v>
      </c>
      <c r="E3904" s="155">
        <v>1.0553999999999999</v>
      </c>
      <c r="F3904" s="156">
        <v>0.22792022792022401</v>
      </c>
      <c r="G3904" s="154">
        <v>43829</v>
      </c>
      <c r="H3904" s="155">
        <v>1.0529999999999999</v>
      </c>
      <c r="I3904" s="157">
        <v>0</v>
      </c>
      <c r="J3904" s="152"/>
      <c r="K3904" s="156">
        <v>0.68689181453919801</v>
      </c>
      <c r="L3904" s="156">
        <v>2.4262422360248399</v>
      </c>
      <c r="M3904" s="185">
        <v>2.5955088947214899</v>
      </c>
      <c r="N3904" s="156">
        <v>5.0671976107516103</v>
      </c>
      <c r="O3904" s="157">
        <v>0</v>
      </c>
      <c r="P3904" s="152"/>
      <c r="Q3904" s="157">
        <v>0</v>
      </c>
      <c r="R3904" s="152"/>
      <c r="S3904" s="157">
        <v>0</v>
      </c>
      <c r="T3904" s="152"/>
      <c r="U3904" s="156">
        <v>5.5399999999999903</v>
      </c>
      <c r="V3904" s="152" t="s">
        <v>157</v>
      </c>
      <c r="W3904" s="152" t="s">
        <v>95</v>
      </c>
      <c r="X3904" s="155">
        <v>0.47988898520000001</v>
      </c>
      <c r="Y3904" s="152" t="s">
        <v>159</v>
      </c>
      <c r="Z3904" s="154">
        <v>43570</v>
      </c>
      <c r="AA3904" s="153" t="s">
        <v>4326</v>
      </c>
      <c r="AB3904" s="152" t="s">
        <v>7017</v>
      </c>
      <c r="AC3904" s="152" t="s">
        <v>381</v>
      </c>
      <c r="AD3904" s="152" t="s">
        <v>165</v>
      </c>
    </row>
    <row r="3905" spans="1:30">
      <c r="A3905" s="189" t="s">
        <v>21660</v>
      </c>
      <c r="B3905" s="189" t="s">
        <v>21661</v>
      </c>
      <c r="C3905" s="154">
        <v>43830</v>
      </c>
      <c r="D3905" s="155">
        <v>1.0982000000000001</v>
      </c>
      <c r="E3905" s="155">
        <v>1.0982000000000001</v>
      </c>
      <c r="F3905" s="156">
        <v>0.26476764356798399</v>
      </c>
      <c r="G3905" s="154">
        <v>43829</v>
      </c>
      <c r="H3905" s="155">
        <v>1.0952999999999999</v>
      </c>
      <c r="I3905" s="157">
        <v>0</v>
      </c>
      <c r="J3905" s="152"/>
      <c r="K3905" s="156">
        <v>1.44097542952153</v>
      </c>
      <c r="L3905" s="156">
        <v>4.6104019813297796</v>
      </c>
      <c r="M3905" s="185">
        <v>5.48458361348575</v>
      </c>
      <c r="N3905" s="156">
        <v>9.1541596262797</v>
      </c>
      <c r="O3905" s="157">
        <v>0</v>
      </c>
      <c r="P3905" s="152"/>
      <c r="Q3905" s="157">
        <v>0</v>
      </c>
      <c r="R3905" s="152"/>
      <c r="S3905" s="157">
        <v>0</v>
      </c>
      <c r="T3905" s="152"/>
      <c r="U3905" s="156">
        <v>9.8200000000000092</v>
      </c>
      <c r="V3905" s="152" t="s">
        <v>157</v>
      </c>
      <c r="W3905" s="152" t="s">
        <v>95</v>
      </c>
      <c r="X3905" s="155">
        <v>1.5897573698</v>
      </c>
      <c r="Y3905" s="152" t="s">
        <v>159</v>
      </c>
      <c r="Z3905" s="154">
        <v>43515</v>
      </c>
      <c r="AA3905" s="153" t="s">
        <v>4326</v>
      </c>
      <c r="AB3905" s="152" t="s">
        <v>3991</v>
      </c>
      <c r="AC3905" s="152" t="s">
        <v>167</v>
      </c>
      <c r="AD3905" s="152" t="s">
        <v>165</v>
      </c>
    </row>
    <row r="3906" spans="1:30">
      <c r="A3906" s="189" t="s">
        <v>21662</v>
      </c>
      <c r="B3906" s="189" t="s">
        <v>21663</v>
      </c>
      <c r="C3906" s="154">
        <v>43830</v>
      </c>
      <c r="D3906" s="155">
        <v>1.0803</v>
      </c>
      <c r="E3906" s="155">
        <v>1.0803</v>
      </c>
      <c r="F3906" s="156">
        <v>0.22265516281658401</v>
      </c>
      <c r="G3906" s="154">
        <v>43829</v>
      </c>
      <c r="H3906" s="155">
        <v>1.0779000000000001</v>
      </c>
      <c r="I3906" s="157">
        <v>0</v>
      </c>
      <c r="J3906" s="152"/>
      <c r="K3906" s="156">
        <v>2.1077504725897902</v>
      </c>
      <c r="L3906" s="156">
        <v>6.4544737879385199</v>
      </c>
      <c r="M3906" s="185">
        <v>6.89689293489017</v>
      </c>
      <c r="N3906" s="156">
        <v>7.8466606768493596</v>
      </c>
      <c r="O3906" s="157">
        <v>0</v>
      </c>
      <c r="P3906" s="152"/>
      <c r="Q3906" s="157">
        <v>0</v>
      </c>
      <c r="R3906" s="152"/>
      <c r="S3906" s="157">
        <v>0</v>
      </c>
      <c r="T3906" s="152"/>
      <c r="U3906" s="156">
        <v>8.0299999999999994</v>
      </c>
      <c r="V3906" s="152" t="s">
        <v>157</v>
      </c>
      <c r="W3906" s="152" t="s">
        <v>95</v>
      </c>
      <c r="X3906" s="155">
        <v>0.13253127619999999</v>
      </c>
      <c r="Y3906" s="152" t="s">
        <v>159</v>
      </c>
      <c r="Z3906" s="154">
        <v>43628</v>
      </c>
      <c r="AA3906" s="153" t="s">
        <v>4326</v>
      </c>
      <c r="AB3906" s="152" t="s">
        <v>4207</v>
      </c>
      <c r="AC3906" s="152" t="s">
        <v>343</v>
      </c>
      <c r="AD3906" s="152" t="s">
        <v>183</v>
      </c>
    </row>
    <row r="3907" spans="1:30">
      <c r="A3907" s="189" t="s">
        <v>4221</v>
      </c>
      <c r="B3907" s="189" t="s">
        <v>4222</v>
      </c>
      <c r="C3907" s="154">
        <v>43830</v>
      </c>
      <c r="D3907" s="155">
        <v>1.0903</v>
      </c>
      <c r="E3907" s="155">
        <v>1.0903</v>
      </c>
      <c r="F3907" s="156">
        <v>0.18377285674905799</v>
      </c>
      <c r="G3907" s="154">
        <v>43829</v>
      </c>
      <c r="H3907" s="155">
        <v>1.0883</v>
      </c>
      <c r="I3907" s="157">
        <v>0</v>
      </c>
      <c r="J3907" s="152"/>
      <c r="K3907" s="156">
        <v>0.52553936935276002</v>
      </c>
      <c r="L3907" s="156">
        <v>2.04024333177352</v>
      </c>
      <c r="M3907" s="185">
        <v>3.3165924381692502</v>
      </c>
      <c r="N3907" s="156">
        <v>6.4642124792500804</v>
      </c>
      <c r="O3907" s="157">
        <v>0</v>
      </c>
      <c r="P3907" s="152"/>
      <c r="Q3907" s="157">
        <v>0</v>
      </c>
      <c r="R3907" s="152"/>
      <c r="S3907" s="157">
        <v>0</v>
      </c>
      <c r="T3907" s="152"/>
      <c r="U3907" s="156">
        <v>9.0299999999999994</v>
      </c>
      <c r="V3907" s="152" t="s">
        <v>157</v>
      </c>
      <c r="W3907" s="152" t="s">
        <v>95</v>
      </c>
      <c r="X3907" s="155">
        <v>0.51961913869999998</v>
      </c>
      <c r="Y3907" s="152" t="s">
        <v>159</v>
      </c>
      <c r="Z3907" s="154">
        <v>43566</v>
      </c>
      <c r="AA3907" s="153" t="s">
        <v>4326</v>
      </c>
      <c r="AB3907" s="152" t="s">
        <v>437</v>
      </c>
      <c r="AC3907" s="152" t="s">
        <v>343</v>
      </c>
      <c r="AD3907" s="152" t="s">
        <v>173</v>
      </c>
    </row>
    <row r="3908" spans="1:30">
      <c r="A3908" s="189" t="s">
        <v>21664</v>
      </c>
      <c r="B3908" s="189" t="s">
        <v>21665</v>
      </c>
      <c r="C3908" s="154">
        <v>43830</v>
      </c>
      <c r="D3908" s="155">
        <v>1.0854999999999999</v>
      </c>
      <c r="E3908" s="155">
        <v>1.0854999999999999</v>
      </c>
      <c r="F3908" s="156">
        <v>0.18458698661744399</v>
      </c>
      <c r="G3908" s="154">
        <v>43829</v>
      </c>
      <c r="H3908" s="155">
        <v>1.0834999999999999</v>
      </c>
      <c r="I3908" s="157">
        <v>0</v>
      </c>
      <c r="J3908" s="152"/>
      <c r="K3908" s="156">
        <v>0.51856653393831198</v>
      </c>
      <c r="L3908" s="156">
        <v>2.01108918334742</v>
      </c>
      <c r="M3908" s="185">
        <v>3.2138442521631498</v>
      </c>
      <c r="N3908" s="156">
        <v>6.1717527386541402</v>
      </c>
      <c r="O3908" s="157">
        <v>0</v>
      </c>
      <c r="P3908" s="152"/>
      <c r="Q3908" s="157">
        <v>0</v>
      </c>
      <c r="R3908" s="152"/>
      <c r="S3908" s="157">
        <v>0</v>
      </c>
      <c r="T3908" s="152"/>
      <c r="U3908" s="156">
        <v>8.5499999999999901</v>
      </c>
      <c r="V3908" s="152" t="s">
        <v>157</v>
      </c>
      <c r="W3908" s="152" t="s">
        <v>95</v>
      </c>
      <c r="X3908" s="155">
        <v>4.4925959500000001E-2</v>
      </c>
      <c r="Y3908" s="152" t="s">
        <v>159</v>
      </c>
      <c r="Z3908" s="154">
        <v>43566</v>
      </c>
      <c r="AA3908" s="153" t="s">
        <v>4326</v>
      </c>
      <c r="AB3908" s="152" t="s">
        <v>437</v>
      </c>
      <c r="AC3908" s="152" t="s">
        <v>343</v>
      </c>
      <c r="AD3908" s="152" t="s">
        <v>173</v>
      </c>
    </row>
    <row r="3909" spans="1:30">
      <c r="A3909" s="189" t="s">
        <v>4223</v>
      </c>
      <c r="B3909" s="189" t="s">
        <v>4224</v>
      </c>
      <c r="C3909" s="154">
        <v>43830</v>
      </c>
      <c r="D3909" s="155">
        <v>1.0386</v>
      </c>
      <c r="E3909" s="155">
        <v>1.0386</v>
      </c>
      <c r="F3909" s="156">
        <v>0.309059300753319</v>
      </c>
      <c r="G3909" s="154">
        <v>43829</v>
      </c>
      <c r="H3909" s="155">
        <v>1.0354000000000001</v>
      </c>
      <c r="I3909" s="157">
        <v>0</v>
      </c>
      <c r="J3909" s="152"/>
      <c r="K3909" s="156">
        <v>0.62003487696182502</v>
      </c>
      <c r="L3909" s="156">
        <v>1.4951627088830099</v>
      </c>
      <c r="M3909" s="185">
        <v>2.2042904939972399</v>
      </c>
      <c r="N3909" s="156">
        <v>3.3638535031847199</v>
      </c>
      <c r="O3909" s="157">
        <v>0</v>
      </c>
      <c r="P3909" s="152"/>
      <c r="Q3909" s="157">
        <v>0</v>
      </c>
      <c r="R3909" s="152"/>
      <c r="S3909" s="157">
        <v>0</v>
      </c>
      <c r="T3909" s="152"/>
      <c r="U3909" s="156">
        <v>3.86</v>
      </c>
      <c r="V3909" s="152" t="s">
        <v>157</v>
      </c>
      <c r="W3909" s="152" t="s">
        <v>95</v>
      </c>
      <c r="X3909" s="155">
        <v>4.1626537279000004</v>
      </c>
      <c r="Y3909" s="152" t="s">
        <v>159</v>
      </c>
      <c r="Z3909" s="154">
        <v>43544</v>
      </c>
      <c r="AA3909" s="153" t="s">
        <v>4326</v>
      </c>
      <c r="AB3909" s="152" t="s">
        <v>7018</v>
      </c>
      <c r="AC3909" s="152" t="s">
        <v>239</v>
      </c>
      <c r="AD3909" s="152" t="s">
        <v>207</v>
      </c>
    </row>
    <row r="3910" spans="1:30">
      <c r="A3910" s="189" t="s">
        <v>21666</v>
      </c>
      <c r="B3910" s="189" t="s">
        <v>21667</v>
      </c>
      <c r="C3910" s="154">
        <v>43830</v>
      </c>
      <c r="D3910" s="155">
        <v>1.0353000000000001</v>
      </c>
      <c r="E3910" s="155">
        <v>1.0353000000000001</v>
      </c>
      <c r="F3910" s="156">
        <v>0.310047476019774</v>
      </c>
      <c r="G3910" s="154">
        <v>43829</v>
      </c>
      <c r="H3910" s="155">
        <v>1.0321</v>
      </c>
      <c r="I3910" s="157">
        <v>0</v>
      </c>
      <c r="J3910" s="152"/>
      <c r="K3910" s="156">
        <v>0.612244897959203</v>
      </c>
      <c r="L3910" s="156">
        <v>1.46021168169347</v>
      </c>
      <c r="M3910" s="185">
        <v>2.0905236170003101</v>
      </c>
      <c r="N3910" s="156">
        <v>3.1483511009265799</v>
      </c>
      <c r="O3910" s="157">
        <v>0</v>
      </c>
      <c r="P3910" s="152"/>
      <c r="Q3910" s="157">
        <v>0</v>
      </c>
      <c r="R3910" s="152"/>
      <c r="S3910" s="157">
        <v>0</v>
      </c>
      <c r="T3910" s="152"/>
      <c r="U3910" s="156">
        <v>3.53000000000001</v>
      </c>
      <c r="V3910" s="152" t="s">
        <v>157</v>
      </c>
      <c r="W3910" s="152" t="s">
        <v>95</v>
      </c>
      <c r="X3910" s="155">
        <v>9.8245616800000005E-2</v>
      </c>
      <c r="Y3910" s="152" t="s">
        <v>159</v>
      </c>
      <c r="Z3910" s="154">
        <v>43544</v>
      </c>
      <c r="AA3910" s="153" t="s">
        <v>4326</v>
      </c>
      <c r="AB3910" s="152" t="s">
        <v>7018</v>
      </c>
      <c r="AC3910" s="152" t="s">
        <v>239</v>
      </c>
      <c r="AD3910" s="152" t="s">
        <v>207</v>
      </c>
    </row>
    <row r="3911" spans="1:30">
      <c r="A3911" s="189" t="s">
        <v>4225</v>
      </c>
      <c r="B3911" s="189" t="s">
        <v>4226</v>
      </c>
      <c r="C3911" s="154">
        <v>43830</v>
      </c>
      <c r="D3911" s="155">
        <v>1.0417000000000001</v>
      </c>
      <c r="E3911" s="155">
        <v>1.0417000000000001</v>
      </c>
      <c r="F3911" s="156">
        <v>0.39514263685427797</v>
      </c>
      <c r="G3911" s="154">
        <v>43829</v>
      </c>
      <c r="H3911" s="155">
        <v>1.0376000000000001</v>
      </c>
      <c r="I3911" s="157">
        <v>0</v>
      </c>
      <c r="J3911" s="152"/>
      <c r="K3911" s="156">
        <v>1.2932711007390201</v>
      </c>
      <c r="L3911" s="156">
        <v>4.15958404159585</v>
      </c>
      <c r="M3911" s="185">
        <v>4.1700000000000097</v>
      </c>
      <c r="N3911" s="157">
        <v>0</v>
      </c>
      <c r="O3911" s="157">
        <v>0</v>
      </c>
      <c r="P3911" s="152"/>
      <c r="Q3911" s="157">
        <v>0</v>
      </c>
      <c r="R3911" s="152"/>
      <c r="S3911" s="157">
        <v>0</v>
      </c>
      <c r="T3911" s="152"/>
      <c r="U3911" s="156">
        <v>4.1700000000000097</v>
      </c>
      <c r="V3911" s="152" t="s">
        <v>157</v>
      </c>
      <c r="W3911" s="152" t="s">
        <v>95</v>
      </c>
      <c r="X3911" s="155">
        <v>8.2812383186999998</v>
      </c>
      <c r="Y3911" s="152" t="s">
        <v>159</v>
      </c>
      <c r="Z3911" s="154">
        <v>43684</v>
      </c>
      <c r="AA3911" s="153" t="s">
        <v>4326</v>
      </c>
      <c r="AB3911" s="152" t="s">
        <v>4227</v>
      </c>
      <c r="AC3911" s="152" t="s">
        <v>268</v>
      </c>
      <c r="AD3911" s="152" t="s">
        <v>185</v>
      </c>
    </row>
    <row r="3912" spans="1:30">
      <c r="A3912" s="189" t="s">
        <v>21668</v>
      </c>
      <c r="B3912" s="189" t="s">
        <v>21669</v>
      </c>
      <c r="C3912" s="154">
        <v>43830</v>
      </c>
      <c r="D3912" s="155">
        <v>1.0402</v>
      </c>
      <c r="E3912" s="155">
        <v>1.0402</v>
      </c>
      <c r="F3912" s="156">
        <v>0.40540540540540398</v>
      </c>
      <c r="G3912" s="154">
        <v>43829</v>
      </c>
      <c r="H3912" s="155">
        <v>1.036</v>
      </c>
      <c r="I3912" s="157">
        <v>0</v>
      </c>
      <c r="J3912" s="152"/>
      <c r="K3912" s="156">
        <v>1.29516019086572</v>
      </c>
      <c r="L3912" s="156">
        <v>4.1345480028030801</v>
      </c>
      <c r="M3912" s="185">
        <v>4.0824494696818201</v>
      </c>
      <c r="N3912" s="157">
        <v>0</v>
      </c>
      <c r="O3912" s="157">
        <v>0</v>
      </c>
      <c r="P3912" s="152"/>
      <c r="Q3912" s="157">
        <v>0</v>
      </c>
      <c r="R3912" s="152"/>
      <c r="S3912" s="157">
        <v>0</v>
      </c>
      <c r="T3912" s="152"/>
      <c r="U3912" s="156">
        <v>4.0199999999999996</v>
      </c>
      <c r="V3912" s="152" t="s">
        <v>157</v>
      </c>
      <c r="W3912" s="152" t="s">
        <v>95</v>
      </c>
      <c r="X3912" s="155">
        <v>0.77757273370000002</v>
      </c>
      <c r="Y3912" s="152" t="s">
        <v>159</v>
      </c>
      <c r="Z3912" s="154">
        <v>43684</v>
      </c>
      <c r="AA3912" s="153" t="s">
        <v>4326</v>
      </c>
      <c r="AB3912" s="152" t="s">
        <v>4227</v>
      </c>
      <c r="AC3912" s="152" t="s">
        <v>268</v>
      </c>
      <c r="AD3912" s="152" t="s">
        <v>185</v>
      </c>
    </row>
    <row r="3913" spans="1:30">
      <c r="A3913" s="189" t="s">
        <v>21670</v>
      </c>
      <c r="B3913" s="189" t="s">
        <v>21671</v>
      </c>
      <c r="C3913" s="154">
        <v>43830</v>
      </c>
      <c r="D3913" s="155">
        <v>1.3260000000000001</v>
      </c>
      <c r="E3913" s="155">
        <v>1.3260000000000001</v>
      </c>
      <c r="F3913" s="156">
        <v>0.15105740181268901</v>
      </c>
      <c r="G3913" s="154">
        <v>43829</v>
      </c>
      <c r="H3913" s="155">
        <v>1.3240000000000001</v>
      </c>
      <c r="I3913" s="157">
        <v>0</v>
      </c>
      <c r="J3913" s="152"/>
      <c r="K3913" s="156">
        <v>0.37850113550341502</v>
      </c>
      <c r="L3913" s="156">
        <v>0.91324200913242104</v>
      </c>
      <c r="M3913" s="185">
        <v>1.6091954022988599</v>
      </c>
      <c r="N3913" s="156">
        <v>3.5128805620609</v>
      </c>
      <c r="O3913" s="157">
        <v>0</v>
      </c>
      <c r="P3913" s="152"/>
      <c r="Q3913" s="157">
        <v>0</v>
      </c>
      <c r="R3913" s="152"/>
      <c r="S3913" s="157">
        <v>0</v>
      </c>
      <c r="T3913" s="152"/>
      <c r="U3913" s="156">
        <v>4.4094488188976397</v>
      </c>
      <c r="V3913" s="152" t="s">
        <v>157</v>
      </c>
      <c r="W3913" s="152" t="s">
        <v>95</v>
      </c>
      <c r="X3913" s="155">
        <v>2.36588223E-2</v>
      </c>
      <c r="Y3913" s="152" t="s">
        <v>159</v>
      </c>
      <c r="Z3913" s="154">
        <v>43539</v>
      </c>
      <c r="AA3913" s="153" t="s">
        <v>4326</v>
      </c>
      <c r="AB3913" s="152" t="s">
        <v>1256</v>
      </c>
      <c r="AC3913" s="152" t="s">
        <v>196</v>
      </c>
      <c r="AD3913" s="152" t="s">
        <v>165</v>
      </c>
    </row>
    <row r="3914" spans="1:30">
      <c r="A3914" s="189" t="s">
        <v>21672</v>
      </c>
      <c r="B3914" s="189" t="s">
        <v>21673</v>
      </c>
      <c r="C3914" s="154">
        <v>43830</v>
      </c>
      <c r="D3914" s="155">
        <v>1.0858000000000001</v>
      </c>
      <c r="E3914" s="155">
        <v>1.0858000000000001</v>
      </c>
      <c r="F3914" s="156">
        <v>0.71421946016139903</v>
      </c>
      <c r="G3914" s="154">
        <v>43829</v>
      </c>
      <c r="H3914" s="155">
        <v>1.0781000000000001</v>
      </c>
      <c r="I3914" s="157">
        <v>0</v>
      </c>
      <c r="J3914" s="152"/>
      <c r="K3914" s="156">
        <v>2.0392820223663199</v>
      </c>
      <c r="L3914" s="156">
        <v>6.1284331932362601</v>
      </c>
      <c r="M3914" s="185">
        <v>6.2842599843383002</v>
      </c>
      <c r="N3914" s="156">
        <v>8.3632734530938198</v>
      </c>
      <c r="O3914" s="157">
        <v>0</v>
      </c>
      <c r="P3914" s="152"/>
      <c r="Q3914" s="157">
        <v>0</v>
      </c>
      <c r="R3914" s="152"/>
      <c r="S3914" s="157">
        <v>0</v>
      </c>
      <c r="T3914" s="152"/>
      <c r="U3914" s="156">
        <v>8.5800000000000107</v>
      </c>
      <c r="V3914" s="152" t="s">
        <v>157</v>
      </c>
      <c r="W3914" s="152" t="s">
        <v>95</v>
      </c>
      <c r="X3914" s="155">
        <v>0.28321106000000001</v>
      </c>
      <c r="Y3914" s="152" t="s">
        <v>159</v>
      </c>
      <c r="Z3914" s="154">
        <v>43619</v>
      </c>
      <c r="AA3914" s="153" t="s">
        <v>4326</v>
      </c>
      <c r="AB3914" s="152" t="s">
        <v>21674</v>
      </c>
      <c r="AC3914" s="152" t="s">
        <v>265</v>
      </c>
      <c r="AD3914" s="152" t="s">
        <v>162</v>
      </c>
    </row>
    <row r="3915" spans="1:30">
      <c r="A3915" s="189" t="s">
        <v>4228</v>
      </c>
      <c r="B3915" s="189" t="s">
        <v>4229</v>
      </c>
      <c r="C3915" s="154">
        <v>43830</v>
      </c>
      <c r="D3915" s="155">
        <v>1.0578000000000001</v>
      </c>
      <c r="E3915" s="155">
        <v>1.0578000000000001</v>
      </c>
      <c r="F3915" s="156">
        <v>0.35101034057490099</v>
      </c>
      <c r="G3915" s="154">
        <v>43829</v>
      </c>
      <c r="H3915" s="155">
        <v>1.0541</v>
      </c>
      <c r="I3915" s="157">
        <v>0</v>
      </c>
      <c r="J3915" s="152"/>
      <c r="K3915" s="156">
        <v>1.03151862464185</v>
      </c>
      <c r="L3915" s="156">
        <v>2.7289501796639799</v>
      </c>
      <c r="M3915" s="185">
        <v>4.0936823459948899</v>
      </c>
      <c r="N3915" s="156">
        <v>5.3900567898774598</v>
      </c>
      <c r="O3915" s="157">
        <v>0</v>
      </c>
      <c r="P3915" s="152"/>
      <c r="Q3915" s="157">
        <v>0</v>
      </c>
      <c r="R3915" s="152"/>
      <c r="S3915" s="157">
        <v>0</v>
      </c>
      <c r="T3915" s="152"/>
      <c r="U3915" s="156">
        <v>5.78000000000001</v>
      </c>
      <c r="V3915" s="152" t="s">
        <v>157</v>
      </c>
      <c r="W3915" s="152" t="s">
        <v>95</v>
      </c>
      <c r="X3915" s="155">
        <v>2.0609312891</v>
      </c>
      <c r="Y3915" s="152" t="s">
        <v>159</v>
      </c>
      <c r="Z3915" s="154">
        <v>43614</v>
      </c>
      <c r="AA3915" s="153" t="s">
        <v>4326</v>
      </c>
      <c r="AB3915" s="152" t="s">
        <v>1985</v>
      </c>
      <c r="AC3915" s="152" t="s">
        <v>239</v>
      </c>
      <c r="AD3915" s="152" t="s">
        <v>185</v>
      </c>
    </row>
    <row r="3916" spans="1:30">
      <c r="A3916" s="189" t="s">
        <v>21675</v>
      </c>
      <c r="B3916" s="189" t="s">
        <v>21676</v>
      </c>
      <c r="C3916" s="154">
        <v>43830</v>
      </c>
      <c r="D3916" s="155">
        <v>1.0264</v>
      </c>
      <c r="E3916" s="155">
        <v>1.0710999999999999</v>
      </c>
      <c r="F3916" s="156">
        <v>9.7522917885675298E-2</v>
      </c>
      <c r="G3916" s="154">
        <v>43826</v>
      </c>
      <c r="H3916" s="155">
        <v>1.0254000000000001</v>
      </c>
      <c r="I3916" s="157">
        <v>0</v>
      </c>
      <c r="J3916" s="152"/>
      <c r="K3916" s="156">
        <v>0.244230023292449</v>
      </c>
      <c r="L3916" s="156">
        <v>0.73967102834989396</v>
      </c>
      <c r="M3916" s="185">
        <v>1.8250869394440601</v>
      </c>
      <c r="N3916" s="156">
        <v>3.7757949800579</v>
      </c>
      <c r="O3916" s="157">
        <v>0</v>
      </c>
      <c r="P3916" s="152"/>
      <c r="Q3916" s="157">
        <v>0</v>
      </c>
      <c r="R3916" s="152"/>
      <c r="S3916" s="157">
        <v>0</v>
      </c>
      <c r="T3916" s="152"/>
      <c r="U3916" s="156">
        <v>7.2122014399999896</v>
      </c>
      <c r="V3916" s="152" t="s">
        <v>174</v>
      </c>
      <c r="W3916" s="152" t="s">
        <v>95</v>
      </c>
      <c r="X3916" s="155">
        <v>11.016221420700001</v>
      </c>
      <c r="Y3916" s="152" t="s">
        <v>159</v>
      </c>
      <c r="Z3916" s="154">
        <v>43482</v>
      </c>
      <c r="AA3916" s="153" t="s">
        <v>4326</v>
      </c>
      <c r="AB3916" s="152" t="s">
        <v>21677</v>
      </c>
      <c r="AC3916" s="152" t="s">
        <v>1127</v>
      </c>
      <c r="AD3916" s="152" t="s">
        <v>165</v>
      </c>
    </row>
    <row r="3917" spans="1:30">
      <c r="A3917" s="189" t="s">
        <v>21678</v>
      </c>
      <c r="B3917" s="189" t="s">
        <v>21679</v>
      </c>
      <c r="C3917" s="154">
        <v>43830</v>
      </c>
      <c r="D3917" s="155">
        <v>1.0552999999999999</v>
      </c>
      <c r="E3917" s="155">
        <v>1.0552999999999999</v>
      </c>
      <c r="F3917" s="156">
        <v>0.351844807911736</v>
      </c>
      <c r="G3917" s="154">
        <v>43829</v>
      </c>
      <c r="H3917" s="155">
        <v>1.0516000000000001</v>
      </c>
      <c r="I3917" s="157">
        <v>0</v>
      </c>
      <c r="J3917" s="152"/>
      <c r="K3917" s="156">
        <v>1.0243155274746201</v>
      </c>
      <c r="L3917" s="156">
        <v>2.6956014013234602</v>
      </c>
      <c r="M3917" s="185">
        <v>3.9909341742215201</v>
      </c>
      <c r="N3917" s="156">
        <v>5.1828964417422299</v>
      </c>
      <c r="O3917" s="157">
        <v>0</v>
      </c>
      <c r="P3917" s="152"/>
      <c r="Q3917" s="157">
        <v>0</v>
      </c>
      <c r="R3917" s="152"/>
      <c r="S3917" s="157">
        <v>0</v>
      </c>
      <c r="T3917" s="152"/>
      <c r="U3917" s="156">
        <v>5.5299999999999896</v>
      </c>
      <c r="V3917" s="152" t="s">
        <v>157</v>
      </c>
      <c r="W3917" s="152" t="s">
        <v>95</v>
      </c>
      <c r="X3917" s="155">
        <v>0.16348407779999999</v>
      </c>
      <c r="Y3917" s="152" t="s">
        <v>159</v>
      </c>
      <c r="Z3917" s="154">
        <v>43614</v>
      </c>
      <c r="AA3917" s="153" t="s">
        <v>4326</v>
      </c>
      <c r="AB3917" s="152" t="s">
        <v>1985</v>
      </c>
      <c r="AC3917" s="152" t="s">
        <v>239</v>
      </c>
      <c r="AD3917" s="152" t="s">
        <v>185</v>
      </c>
    </row>
    <row r="3918" spans="1:30">
      <c r="A3918" s="189" t="s">
        <v>4186</v>
      </c>
      <c r="B3918" s="189" t="s">
        <v>4187</v>
      </c>
      <c r="C3918" s="154">
        <v>43830</v>
      </c>
      <c r="D3918" s="155">
        <v>1.0265</v>
      </c>
      <c r="E3918" s="155">
        <v>1.0740000000000001</v>
      </c>
      <c r="F3918" s="156">
        <v>9.7513408093606493E-2</v>
      </c>
      <c r="G3918" s="154">
        <v>43826</v>
      </c>
      <c r="H3918" s="155">
        <v>1.0255000000000001</v>
      </c>
      <c r="I3918" s="157">
        <v>0</v>
      </c>
      <c r="J3918" s="152"/>
      <c r="K3918" s="156">
        <v>0.25391837145783802</v>
      </c>
      <c r="L3918" s="156">
        <v>0.76863867308404799</v>
      </c>
      <c r="M3918" s="185">
        <v>1.8938855080400501</v>
      </c>
      <c r="N3918" s="156">
        <v>3.9265599547425101</v>
      </c>
      <c r="O3918" s="157">
        <v>0</v>
      </c>
      <c r="P3918" s="152"/>
      <c r="Q3918" s="157">
        <v>0</v>
      </c>
      <c r="R3918" s="152"/>
      <c r="S3918" s="157">
        <v>0</v>
      </c>
      <c r="T3918" s="152"/>
      <c r="U3918" s="156">
        <v>7.5135569999999996</v>
      </c>
      <c r="V3918" s="152" t="s">
        <v>174</v>
      </c>
      <c r="W3918" s="152" t="s">
        <v>95</v>
      </c>
      <c r="X3918" s="155">
        <v>10.234151076</v>
      </c>
      <c r="Y3918" s="152" t="s">
        <v>159</v>
      </c>
      <c r="Z3918" s="154">
        <v>43482</v>
      </c>
      <c r="AA3918" s="153" t="s">
        <v>4326</v>
      </c>
      <c r="AB3918" s="152" t="s">
        <v>4188</v>
      </c>
      <c r="AC3918" s="152" t="s">
        <v>1127</v>
      </c>
      <c r="AD3918" s="152" t="s">
        <v>165</v>
      </c>
    </row>
    <row r="3919" spans="1:30">
      <c r="A3919" s="189" t="s">
        <v>21680</v>
      </c>
      <c r="B3919" s="189" t="s">
        <v>21681</v>
      </c>
      <c r="C3919" s="154">
        <v>43830</v>
      </c>
      <c r="D3919" s="155">
        <v>0.98560000000000003</v>
      </c>
      <c r="E3919" s="155">
        <v>0.98560000000000003</v>
      </c>
      <c r="F3919" s="156">
        <v>2.0296326364925701E-2</v>
      </c>
      <c r="G3919" s="154">
        <v>43829</v>
      </c>
      <c r="H3919" s="155">
        <v>0.98540000000000005</v>
      </c>
      <c r="I3919" s="157">
        <v>0</v>
      </c>
      <c r="J3919" s="152"/>
      <c r="K3919" s="156">
        <v>0.14224751066857</v>
      </c>
      <c r="L3919" s="156">
        <v>0.48939641109298798</v>
      </c>
      <c r="M3919" s="185">
        <v>-0.12160518848804</v>
      </c>
      <c r="N3919" s="156">
        <v>-1.01436175554886</v>
      </c>
      <c r="O3919" s="157">
        <v>0</v>
      </c>
      <c r="P3919" s="152"/>
      <c r="Q3919" s="157">
        <v>0</v>
      </c>
      <c r="R3919" s="152"/>
      <c r="S3919" s="157">
        <v>0</v>
      </c>
      <c r="T3919" s="152"/>
      <c r="U3919" s="156">
        <v>-1.44</v>
      </c>
      <c r="V3919" s="152" t="s">
        <v>157</v>
      </c>
      <c r="W3919" s="152" t="s">
        <v>95</v>
      </c>
      <c r="X3919" s="155">
        <v>0.14486155319999999</v>
      </c>
      <c r="Y3919" s="152" t="s">
        <v>159</v>
      </c>
      <c r="Z3919" s="154">
        <v>43550</v>
      </c>
      <c r="AA3919" s="153" t="s">
        <v>4326</v>
      </c>
      <c r="AB3919" s="152" t="s">
        <v>274</v>
      </c>
      <c r="AC3919" s="152" t="s">
        <v>246</v>
      </c>
      <c r="AD3919" s="152" t="s">
        <v>207</v>
      </c>
    </row>
    <row r="3920" spans="1:30">
      <c r="A3920" s="189" t="s">
        <v>21682</v>
      </c>
      <c r="B3920" s="189" t="s">
        <v>21683</v>
      </c>
      <c r="C3920" s="154">
        <v>43830</v>
      </c>
      <c r="D3920" s="155">
        <v>1</v>
      </c>
      <c r="E3920" s="155">
        <v>1</v>
      </c>
      <c r="F3920" s="156">
        <v>0</v>
      </c>
      <c r="G3920" s="154">
        <v>43829</v>
      </c>
      <c r="H3920" s="155">
        <v>1</v>
      </c>
      <c r="I3920" s="156">
        <v>0</v>
      </c>
      <c r="J3920" s="152" t="s">
        <v>21643</v>
      </c>
      <c r="K3920" s="156">
        <v>0</v>
      </c>
      <c r="L3920" s="156">
        <v>0</v>
      </c>
      <c r="M3920" s="185">
        <v>0</v>
      </c>
      <c r="N3920" s="156">
        <v>0</v>
      </c>
      <c r="O3920" s="156">
        <v>0</v>
      </c>
      <c r="P3920" s="152" t="s">
        <v>21643</v>
      </c>
      <c r="Q3920" s="156">
        <v>0</v>
      </c>
      <c r="R3920" s="152" t="s">
        <v>21684</v>
      </c>
      <c r="S3920" s="157">
        <v>0</v>
      </c>
      <c r="T3920" s="152"/>
      <c r="U3920" s="156">
        <v>0</v>
      </c>
      <c r="V3920" s="152" t="s">
        <v>157</v>
      </c>
      <c r="W3920" s="152" t="s">
        <v>95</v>
      </c>
      <c r="X3920" s="155">
        <v>0</v>
      </c>
      <c r="Y3920" s="152" t="s">
        <v>159</v>
      </c>
      <c r="Z3920" s="154">
        <v>42936</v>
      </c>
      <c r="AA3920" s="153" t="s">
        <v>4326</v>
      </c>
      <c r="AB3920" s="152" t="s">
        <v>1682</v>
      </c>
      <c r="AC3920" s="152" t="s">
        <v>511</v>
      </c>
      <c r="AD3920" s="152" t="s">
        <v>221</v>
      </c>
    </row>
    <row r="3921" spans="1:30">
      <c r="A3921" s="189" t="s">
        <v>21685</v>
      </c>
      <c r="B3921" s="189" t="s">
        <v>21686</v>
      </c>
      <c r="C3921" s="154">
        <v>43830</v>
      </c>
      <c r="D3921" s="155">
        <v>1.377</v>
      </c>
      <c r="E3921" s="155">
        <v>1.377</v>
      </c>
      <c r="F3921" s="156">
        <v>0.36443148688045901</v>
      </c>
      <c r="G3921" s="154">
        <v>43829</v>
      </c>
      <c r="H3921" s="155">
        <v>1.3720000000000001</v>
      </c>
      <c r="I3921" s="157">
        <v>0</v>
      </c>
      <c r="J3921" s="152"/>
      <c r="K3921" s="156">
        <v>0.87912087912087999</v>
      </c>
      <c r="L3921" s="156">
        <v>1.7738359201773899</v>
      </c>
      <c r="M3921" s="186">
        <v>0</v>
      </c>
      <c r="N3921" s="157">
        <v>0</v>
      </c>
      <c r="O3921" s="157">
        <v>0</v>
      </c>
      <c r="P3921" s="152"/>
      <c r="Q3921" s="157">
        <v>0</v>
      </c>
      <c r="R3921" s="152"/>
      <c r="S3921" s="157">
        <v>0</v>
      </c>
      <c r="T3921" s="152"/>
      <c r="U3921" s="156">
        <v>1.6236162361623601</v>
      </c>
      <c r="V3921" s="152" t="s">
        <v>309</v>
      </c>
      <c r="W3921" s="152" t="s">
        <v>95</v>
      </c>
      <c r="X3921" s="157">
        <v>0</v>
      </c>
      <c r="Y3921" s="152"/>
      <c r="Z3921" s="154">
        <v>43788</v>
      </c>
      <c r="AA3921" s="153" t="s">
        <v>4326</v>
      </c>
      <c r="AB3921" s="152" t="s">
        <v>397</v>
      </c>
      <c r="AC3921" s="152" t="s">
        <v>236</v>
      </c>
      <c r="AD3921" s="152" t="s">
        <v>173</v>
      </c>
    </row>
    <row r="3922" spans="1:30">
      <c r="A3922" s="189" t="s">
        <v>21687</v>
      </c>
      <c r="B3922" s="189" t="s">
        <v>21688</v>
      </c>
      <c r="C3922" s="154">
        <v>43167</v>
      </c>
      <c r="D3922" s="155">
        <v>1</v>
      </c>
      <c r="E3922" s="155">
        <v>1</v>
      </c>
      <c r="F3922" s="157">
        <v>0</v>
      </c>
      <c r="G3922" s="154"/>
      <c r="H3922" s="157">
        <v>0</v>
      </c>
      <c r="I3922" s="157">
        <v>0</v>
      </c>
      <c r="J3922" s="152"/>
      <c r="K3922" s="157">
        <v>0</v>
      </c>
      <c r="L3922" s="157">
        <v>0</v>
      </c>
      <c r="M3922" s="186">
        <v>0</v>
      </c>
      <c r="N3922" s="157">
        <v>0</v>
      </c>
      <c r="O3922" s="157">
        <v>0</v>
      </c>
      <c r="P3922" s="152"/>
      <c r="Q3922" s="157">
        <v>0</v>
      </c>
      <c r="R3922" s="152"/>
      <c r="S3922" s="157">
        <v>0</v>
      </c>
      <c r="T3922" s="152"/>
      <c r="U3922" s="156">
        <v>0</v>
      </c>
      <c r="V3922" s="152" t="s">
        <v>309</v>
      </c>
      <c r="W3922" s="152" t="s">
        <v>95</v>
      </c>
      <c r="X3922" s="155">
        <v>0</v>
      </c>
      <c r="Y3922" s="152" t="s">
        <v>159</v>
      </c>
      <c r="Z3922" s="154">
        <v>43167</v>
      </c>
      <c r="AA3922" s="153" t="s">
        <v>4326</v>
      </c>
      <c r="AB3922" s="152" t="s">
        <v>701</v>
      </c>
      <c r="AC3922" s="152" t="s">
        <v>209</v>
      </c>
      <c r="AD3922" s="152" t="s">
        <v>181</v>
      </c>
    </row>
    <row r="3923" spans="1:30">
      <c r="A3923" s="189" t="s">
        <v>9238</v>
      </c>
      <c r="B3923" s="189" t="s">
        <v>9239</v>
      </c>
      <c r="C3923" s="154">
        <v>43830</v>
      </c>
      <c r="D3923" s="155">
        <v>1.0388999999999999</v>
      </c>
      <c r="E3923" s="155">
        <v>1.0388999999999999</v>
      </c>
      <c r="F3923" s="156">
        <v>1.92548377779896E-2</v>
      </c>
      <c r="G3923" s="154">
        <v>43829</v>
      </c>
      <c r="H3923" s="155">
        <v>1.0387</v>
      </c>
      <c r="I3923" s="157">
        <v>0</v>
      </c>
      <c r="J3923" s="152"/>
      <c r="K3923" s="156">
        <v>1.1784183872224401</v>
      </c>
      <c r="L3923" s="156">
        <v>2.8410215798851701</v>
      </c>
      <c r="M3923" s="185">
        <v>3.7447573397243699</v>
      </c>
      <c r="N3923" s="157">
        <v>0</v>
      </c>
      <c r="O3923" s="157">
        <v>0</v>
      </c>
      <c r="P3923" s="152"/>
      <c r="Q3923" s="157">
        <v>0</v>
      </c>
      <c r="R3923" s="152"/>
      <c r="S3923" s="157">
        <v>0</v>
      </c>
      <c r="T3923" s="152"/>
      <c r="U3923" s="156">
        <v>3.8899999999999899</v>
      </c>
      <c r="V3923" s="152" t="s">
        <v>157</v>
      </c>
      <c r="W3923" s="152" t="s">
        <v>95</v>
      </c>
      <c r="X3923" s="155">
        <v>2.0036526952</v>
      </c>
      <c r="Y3923" s="152" t="s">
        <v>159</v>
      </c>
      <c r="Z3923" s="154">
        <v>43672</v>
      </c>
      <c r="AA3923" s="153" t="s">
        <v>4326</v>
      </c>
      <c r="AB3923" s="152" t="s">
        <v>616</v>
      </c>
      <c r="AC3923" s="152" t="s">
        <v>553</v>
      </c>
      <c r="AD3923" s="152" t="s">
        <v>177</v>
      </c>
    </row>
    <row r="3924" spans="1:30">
      <c r="A3924" s="189" t="s">
        <v>21689</v>
      </c>
      <c r="B3924" s="189" t="s">
        <v>21690</v>
      </c>
      <c r="C3924" s="154">
        <v>43465</v>
      </c>
      <c r="D3924" s="155">
        <v>4.7438000000000002</v>
      </c>
      <c r="E3924" s="155">
        <v>4.7438000000000002</v>
      </c>
      <c r="F3924" s="156">
        <v>0</v>
      </c>
      <c r="G3924" s="154">
        <v>43446</v>
      </c>
      <c r="H3924" s="155">
        <v>4.7438000000000002</v>
      </c>
      <c r="I3924" s="157">
        <v>0</v>
      </c>
      <c r="J3924" s="152"/>
      <c r="K3924" s="157">
        <v>0</v>
      </c>
      <c r="L3924" s="157">
        <v>0</v>
      </c>
      <c r="M3924" s="186">
        <v>0</v>
      </c>
      <c r="N3924" s="157">
        <v>0</v>
      </c>
      <c r="O3924" s="157">
        <v>0</v>
      </c>
      <c r="P3924" s="152"/>
      <c r="Q3924" s="157">
        <v>0</v>
      </c>
      <c r="R3924" s="152"/>
      <c r="S3924" s="157">
        <v>0</v>
      </c>
      <c r="T3924" s="152"/>
      <c r="U3924" s="156">
        <v>4.1192943000000204</v>
      </c>
      <c r="V3924" s="152" t="s">
        <v>157</v>
      </c>
      <c r="W3924" s="152" t="s">
        <v>95</v>
      </c>
      <c r="X3924" s="155">
        <v>0</v>
      </c>
      <c r="Y3924" s="152" t="s">
        <v>159</v>
      </c>
      <c r="Z3924" s="154">
        <v>43112</v>
      </c>
      <c r="AA3924" s="153" t="s">
        <v>4326</v>
      </c>
      <c r="AB3924" s="152" t="s">
        <v>965</v>
      </c>
      <c r="AC3924" s="152" t="s">
        <v>179</v>
      </c>
      <c r="AD3924" s="152" t="s">
        <v>162</v>
      </c>
    </row>
    <row r="3925" spans="1:30">
      <c r="A3925" s="189" t="s">
        <v>3349</v>
      </c>
      <c r="B3925" s="189" t="s">
        <v>3350</v>
      </c>
      <c r="C3925" s="154">
        <v>43830</v>
      </c>
      <c r="D3925" s="155">
        <v>1.0141</v>
      </c>
      <c r="E3925" s="155">
        <v>1.0401</v>
      </c>
      <c r="F3925" s="156">
        <v>3.9459406135927598E-2</v>
      </c>
      <c r="G3925" s="154">
        <v>43829</v>
      </c>
      <c r="H3925" s="155">
        <v>1.0137</v>
      </c>
      <c r="I3925" s="157">
        <v>0</v>
      </c>
      <c r="J3925" s="152"/>
      <c r="K3925" s="156">
        <v>0.21741278782488199</v>
      </c>
      <c r="L3925" s="156">
        <v>0.77511676438438504</v>
      </c>
      <c r="M3925" s="185">
        <v>1.3575414417925</v>
      </c>
      <c r="N3925" s="156">
        <v>2.7793305245480502</v>
      </c>
      <c r="O3925" s="157">
        <v>0</v>
      </c>
      <c r="P3925" s="152"/>
      <c r="Q3925" s="157">
        <v>0</v>
      </c>
      <c r="R3925" s="152"/>
      <c r="S3925" s="157">
        <v>0</v>
      </c>
      <c r="T3925" s="152"/>
      <c r="U3925" s="156">
        <v>4.0435162899999897</v>
      </c>
      <c r="V3925" s="152" t="s">
        <v>174</v>
      </c>
      <c r="W3925" s="152" t="s">
        <v>95</v>
      </c>
      <c r="X3925" s="155">
        <v>5.2205642471999996</v>
      </c>
      <c r="Y3925" s="152" t="s">
        <v>159</v>
      </c>
      <c r="Z3925" s="154">
        <v>43489</v>
      </c>
      <c r="AA3925" s="153" t="s">
        <v>4326</v>
      </c>
      <c r="AB3925" s="152" t="s">
        <v>2792</v>
      </c>
      <c r="AC3925" s="152" t="s">
        <v>268</v>
      </c>
      <c r="AD3925" s="152" t="s">
        <v>207</v>
      </c>
    </row>
    <row r="3926" spans="1:30">
      <c r="A3926" s="189" t="s">
        <v>21691</v>
      </c>
      <c r="B3926" s="189" t="s">
        <v>21692</v>
      </c>
      <c r="C3926" s="154">
        <v>43830</v>
      </c>
      <c r="D3926" s="155">
        <v>1.0022</v>
      </c>
      <c r="E3926" s="155">
        <v>1.0022</v>
      </c>
      <c r="F3926" s="156">
        <v>3.9928129367134801E-2</v>
      </c>
      <c r="G3926" s="154">
        <v>43826</v>
      </c>
      <c r="H3926" s="155">
        <v>1.0018</v>
      </c>
      <c r="I3926" s="157">
        <v>0</v>
      </c>
      <c r="J3926" s="152"/>
      <c r="K3926" s="156">
        <v>0.159904057565465</v>
      </c>
      <c r="L3926" s="157">
        <v>0</v>
      </c>
      <c r="M3926" s="186">
        <v>0</v>
      </c>
      <c r="N3926" s="157">
        <v>0</v>
      </c>
      <c r="O3926" s="157">
        <v>0</v>
      </c>
      <c r="P3926" s="152"/>
      <c r="Q3926" s="157">
        <v>0</v>
      </c>
      <c r="R3926" s="152"/>
      <c r="S3926" s="157">
        <v>0</v>
      </c>
      <c r="T3926" s="152"/>
      <c r="U3926" s="156">
        <v>0.219999999999998</v>
      </c>
      <c r="V3926" s="152" t="s">
        <v>309</v>
      </c>
      <c r="W3926" s="152" t="s">
        <v>95</v>
      </c>
      <c r="X3926" s="155">
        <v>10.099994500499999</v>
      </c>
      <c r="Y3926" s="152" t="s">
        <v>159</v>
      </c>
      <c r="Z3926" s="154">
        <v>43815</v>
      </c>
      <c r="AA3926" s="153" t="s">
        <v>4326</v>
      </c>
      <c r="AB3926" s="152" t="s">
        <v>21693</v>
      </c>
      <c r="AC3926" s="152" t="s">
        <v>268</v>
      </c>
      <c r="AD3926" s="152" t="s">
        <v>241</v>
      </c>
    </row>
    <row r="3927" spans="1:30">
      <c r="A3927" s="189" t="s">
        <v>4200</v>
      </c>
      <c r="B3927" s="189" t="s">
        <v>4201</v>
      </c>
      <c r="C3927" s="154">
        <v>43830</v>
      </c>
      <c r="D3927" s="155">
        <v>1.0609999999999999</v>
      </c>
      <c r="E3927" s="155">
        <v>1.0609999999999999</v>
      </c>
      <c r="F3927" s="156">
        <v>0.46397121484706999</v>
      </c>
      <c r="G3927" s="154">
        <v>43829</v>
      </c>
      <c r="H3927" s="155">
        <v>1.0561</v>
      </c>
      <c r="I3927" s="157">
        <v>0</v>
      </c>
      <c r="J3927" s="152"/>
      <c r="K3927" s="156">
        <v>2.1469144122460802</v>
      </c>
      <c r="L3927" s="156">
        <v>7.1176173649671801</v>
      </c>
      <c r="M3927" s="185">
        <v>8.5866339166922501</v>
      </c>
      <c r="N3927" s="157">
        <v>0</v>
      </c>
      <c r="O3927" s="157">
        <v>0</v>
      </c>
      <c r="P3927" s="152"/>
      <c r="Q3927" s="157">
        <v>0</v>
      </c>
      <c r="R3927" s="152"/>
      <c r="S3927" s="157">
        <v>0</v>
      </c>
      <c r="T3927" s="152"/>
      <c r="U3927" s="156">
        <v>6.0999999999999899</v>
      </c>
      <c r="V3927" s="152" t="s">
        <v>157</v>
      </c>
      <c r="W3927" s="152" t="s">
        <v>95</v>
      </c>
      <c r="X3927" s="155">
        <v>6.2935171418999998</v>
      </c>
      <c r="Y3927" s="152" t="s">
        <v>159</v>
      </c>
      <c r="Z3927" s="154">
        <v>43712</v>
      </c>
      <c r="AA3927" s="153" t="s">
        <v>4326</v>
      </c>
      <c r="AB3927" s="152" t="s">
        <v>4202</v>
      </c>
      <c r="AC3927" s="152" t="s">
        <v>223</v>
      </c>
      <c r="AD3927" s="152" t="s">
        <v>185</v>
      </c>
    </row>
    <row r="3928" spans="1:30">
      <c r="A3928" s="189" t="s">
        <v>21694</v>
      </c>
      <c r="B3928" s="189" t="s">
        <v>21695</v>
      </c>
      <c r="C3928" s="154">
        <v>43830</v>
      </c>
      <c r="D3928" s="155">
        <v>1.06</v>
      </c>
      <c r="E3928" s="155">
        <v>1.06</v>
      </c>
      <c r="F3928" s="156">
        <v>0.47393364928911003</v>
      </c>
      <c r="G3928" s="154">
        <v>43829</v>
      </c>
      <c r="H3928" s="155">
        <v>1.0549999999999999</v>
      </c>
      <c r="I3928" s="157">
        <v>0</v>
      </c>
      <c r="J3928" s="152"/>
      <c r="K3928" s="156">
        <v>2.1391404894970099</v>
      </c>
      <c r="L3928" s="156">
        <v>7.0923418872499502</v>
      </c>
      <c r="M3928" s="185">
        <v>8.5065001535469396</v>
      </c>
      <c r="N3928" s="157">
        <v>0</v>
      </c>
      <c r="O3928" s="157">
        <v>0</v>
      </c>
      <c r="P3928" s="152"/>
      <c r="Q3928" s="157">
        <v>0</v>
      </c>
      <c r="R3928" s="152"/>
      <c r="S3928" s="157">
        <v>0</v>
      </c>
      <c r="T3928" s="152"/>
      <c r="U3928" s="156">
        <v>6.0000000000000098</v>
      </c>
      <c r="V3928" s="152" t="s">
        <v>157</v>
      </c>
      <c r="W3928" s="152" t="s">
        <v>95</v>
      </c>
      <c r="X3928" s="155">
        <v>0.14133901539999999</v>
      </c>
      <c r="Y3928" s="152" t="s">
        <v>159</v>
      </c>
      <c r="Z3928" s="154">
        <v>43712</v>
      </c>
      <c r="AA3928" s="153" t="s">
        <v>4326</v>
      </c>
      <c r="AB3928" s="152" t="s">
        <v>4202</v>
      </c>
      <c r="AC3928" s="152" t="s">
        <v>223</v>
      </c>
      <c r="AD3928" s="152" t="s">
        <v>185</v>
      </c>
    </row>
    <row r="3929" spans="1:30">
      <c r="A3929" s="189" t="s">
        <v>4197</v>
      </c>
      <c r="B3929" s="189" t="s">
        <v>4198</v>
      </c>
      <c r="C3929" s="154">
        <v>43830</v>
      </c>
      <c r="D3929" s="155">
        <v>1.0424</v>
      </c>
      <c r="E3929" s="155">
        <v>1.0424</v>
      </c>
      <c r="F3929" s="156">
        <v>6.7197849668803197E-2</v>
      </c>
      <c r="G3929" s="154">
        <v>43829</v>
      </c>
      <c r="H3929" s="155">
        <v>1.0417000000000001</v>
      </c>
      <c r="I3929" s="157">
        <v>0</v>
      </c>
      <c r="J3929" s="152"/>
      <c r="K3929" s="156">
        <v>0.42389210019267398</v>
      </c>
      <c r="L3929" s="156">
        <v>1.3317779721979199</v>
      </c>
      <c r="M3929" s="185">
        <v>2.1860601901774301</v>
      </c>
      <c r="N3929" s="156">
        <v>3.8453875273958902</v>
      </c>
      <c r="O3929" s="157">
        <v>0</v>
      </c>
      <c r="P3929" s="152"/>
      <c r="Q3929" s="157">
        <v>0</v>
      </c>
      <c r="R3929" s="152"/>
      <c r="S3929" s="157">
        <v>0</v>
      </c>
      <c r="T3929" s="152"/>
      <c r="U3929" s="156">
        <v>4.24</v>
      </c>
      <c r="V3929" s="152" t="s">
        <v>174</v>
      </c>
      <c r="W3929" s="152" t="s">
        <v>95</v>
      </c>
      <c r="X3929" s="155">
        <v>5.6835611521000002</v>
      </c>
      <c r="Y3929" s="152" t="s">
        <v>159</v>
      </c>
      <c r="Z3929" s="154">
        <v>43538</v>
      </c>
      <c r="AA3929" s="153" t="s">
        <v>4326</v>
      </c>
      <c r="AB3929" s="152" t="s">
        <v>4199</v>
      </c>
      <c r="AC3929" s="152" t="s">
        <v>202</v>
      </c>
      <c r="AD3929" s="152" t="s">
        <v>165</v>
      </c>
    </row>
    <row r="3930" spans="1:30">
      <c r="A3930" s="189" t="s">
        <v>21696</v>
      </c>
      <c r="B3930" s="189" t="s">
        <v>21697</v>
      </c>
      <c r="C3930" s="154">
        <v>43830</v>
      </c>
      <c r="D3930" s="155">
        <v>1.0415000000000001</v>
      </c>
      <c r="E3930" s="155">
        <v>1.0415000000000001</v>
      </c>
      <c r="F3930" s="156">
        <v>6.7255956956201499E-2</v>
      </c>
      <c r="G3930" s="154">
        <v>43829</v>
      </c>
      <c r="H3930" s="155">
        <v>1.0407999999999999</v>
      </c>
      <c r="I3930" s="157">
        <v>0</v>
      </c>
      <c r="J3930" s="152"/>
      <c r="K3930" s="156">
        <v>0.42425995564556801</v>
      </c>
      <c r="L3930" s="156">
        <v>1.31322957198444</v>
      </c>
      <c r="M3930" s="185">
        <v>2.1579205492888698</v>
      </c>
      <c r="N3930" s="156">
        <v>3.7557282327156898</v>
      </c>
      <c r="O3930" s="157">
        <v>0</v>
      </c>
      <c r="P3930" s="152"/>
      <c r="Q3930" s="157">
        <v>0</v>
      </c>
      <c r="R3930" s="152"/>
      <c r="S3930" s="157">
        <v>0</v>
      </c>
      <c r="T3930" s="152"/>
      <c r="U3930" s="156">
        <v>4.1500000000000101</v>
      </c>
      <c r="V3930" s="152" t="s">
        <v>174</v>
      </c>
      <c r="W3930" s="152" t="s">
        <v>95</v>
      </c>
      <c r="X3930" s="155">
        <v>1.2627035E-3</v>
      </c>
      <c r="Y3930" s="152" t="s">
        <v>159</v>
      </c>
      <c r="Z3930" s="154">
        <v>43538</v>
      </c>
      <c r="AA3930" s="153" t="s">
        <v>4326</v>
      </c>
      <c r="AB3930" s="152" t="s">
        <v>4199</v>
      </c>
      <c r="AC3930" s="152" t="s">
        <v>202</v>
      </c>
      <c r="AD3930" s="152" t="s">
        <v>165</v>
      </c>
    </row>
    <row r="3931" spans="1:30">
      <c r="A3931" s="189" t="s">
        <v>4193</v>
      </c>
      <c r="B3931" s="189" t="s">
        <v>4194</v>
      </c>
      <c r="C3931" s="154">
        <v>43830</v>
      </c>
      <c r="D3931" s="155">
        <v>1.0458000000000001</v>
      </c>
      <c r="E3931" s="155">
        <v>1.0458000000000001</v>
      </c>
      <c r="F3931" s="156">
        <v>0.153227351082173</v>
      </c>
      <c r="G3931" s="154">
        <v>43829</v>
      </c>
      <c r="H3931" s="155">
        <v>1.0442</v>
      </c>
      <c r="I3931" s="157">
        <v>0</v>
      </c>
      <c r="J3931" s="152"/>
      <c r="K3931" s="156">
        <v>0.80971659919028005</v>
      </c>
      <c r="L3931" s="156">
        <v>1.71172923555729</v>
      </c>
      <c r="M3931" s="185">
        <v>1.7315175097276301</v>
      </c>
      <c r="N3931" s="156">
        <v>3.6985622211204898</v>
      </c>
      <c r="O3931" s="157">
        <v>0</v>
      </c>
      <c r="P3931" s="152"/>
      <c r="Q3931" s="157">
        <v>0</v>
      </c>
      <c r="R3931" s="152"/>
      <c r="S3931" s="157">
        <v>0</v>
      </c>
      <c r="T3931" s="152"/>
      <c r="U3931" s="156">
        <v>4.5800000000000098</v>
      </c>
      <c r="V3931" s="152" t="s">
        <v>157</v>
      </c>
      <c r="W3931" s="152" t="s">
        <v>95</v>
      </c>
      <c r="X3931" s="155">
        <v>2.6459435306999999</v>
      </c>
      <c r="Y3931" s="152" t="s">
        <v>159</v>
      </c>
      <c r="Z3931" s="154">
        <v>43508</v>
      </c>
      <c r="AA3931" s="153" t="s">
        <v>4326</v>
      </c>
      <c r="AB3931" s="152" t="s">
        <v>232</v>
      </c>
      <c r="AC3931" s="152" t="s">
        <v>233</v>
      </c>
      <c r="AD3931" s="152" t="s">
        <v>185</v>
      </c>
    </row>
    <row r="3932" spans="1:30">
      <c r="A3932" s="189" t="s">
        <v>21698</v>
      </c>
      <c r="B3932" s="189" t="s">
        <v>21699</v>
      </c>
      <c r="C3932" s="154">
        <v>43830</v>
      </c>
      <c r="D3932" s="155">
        <v>1.0505</v>
      </c>
      <c r="E3932" s="155">
        <v>1.0505</v>
      </c>
      <c r="F3932" s="156">
        <v>0.39181957186544297</v>
      </c>
      <c r="G3932" s="154">
        <v>43829</v>
      </c>
      <c r="H3932" s="155">
        <v>1.0464</v>
      </c>
      <c r="I3932" s="157">
        <v>0</v>
      </c>
      <c r="J3932" s="152"/>
      <c r="K3932" s="156">
        <v>0.99019419342433901</v>
      </c>
      <c r="L3932" s="156">
        <v>1.78277298711365</v>
      </c>
      <c r="M3932" s="185">
        <v>2.02000582693988</v>
      </c>
      <c r="N3932" s="156">
        <v>4.0717257776897098</v>
      </c>
      <c r="O3932" s="157">
        <v>0</v>
      </c>
      <c r="P3932" s="152"/>
      <c r="Q3932" s="157">
        <v>0</v>
      </c>
      <c r="R3932" s="152"/>
      <c r="S3932" s="157">
        <v>0</v>
      </c>
      <c r="T3932" s="152"/>
      <c r="U3932" s="156">
        <v>5.05</v>
      </c>
      <c r="V3932" s="152" t="s">
        <v>157</v>
      </c>
      <c r="W3932" s="152" t="s">
        <v>95</v>
      </c>
      <c r="X3932" s="155">
        <v>5.2599138999999996E-3</v>
      </c>
      <c r="Y3932" s="152" t="s">
        <v>159</v>
      </c>
      <c r="Z3932" s="154">
        <v>43495</v>
      </c>
      <c r="AA3932" s="153" t="s">
        <v>4326</v>
      </c>
      <c r="AB3932" s="152" t="s">
        <v>21557</v>
      </c>
      <c r="AC3932" s="152" t="s">
        <v>551</v>
      </c>
      <c r="AD3932" s="152" t="s">
        <v>3318</v>
      </c>
    </row>
    <row r="3933" spans="1:30">
      <c r="A3933" s="189" t="s">
        <v>21700</v>
      </c>
      <c r="B3933" s="189" t="s">
        <v>21701</v>
      </c>
      <c r="C3933" s="154">
        <v>43830</v>
      </c>
      <c r="D3933" s="155">
        <v>1.0483</v>
      </c>
      <c r="E3933" s="155">
        <v>1.0483</v>
      </c>
      <c r="F3933" s="156">
        <v>0.39264508714805502</v>
      </c>
      <c r="G3933" s="154">
        <v>43829</v>
      </c>
      <c r="H3933" s="155">
        <v>1.0442</v>
      </c>
      <c r="I3933" s="157">
        <v>0</v>
      </c>
      <c r="J3933" s="152"/>
      <c r="K3933" s="156">
        <v>0.99229287090558504</v>
      </c>
      <c r="L3933" s="156">
        <v>1.7766990291262099</v>
      </c>
      <c r="M3933" s="185">
        <v>1.9647894173718501</v>
      </c>
      <c r="N3933" s="156">
        <v>3.9670732916790699</v>
      </c>
      <c r="O3933" s="157">
        <v>0</v>
      </c>
      <c r="P3933" s="152"/>
      <c r="Q3933" s="157">
        <v>0</v>
      </c>
      <c r="R3933" s="152"/>
      <c r="S3933" s="157">
        <v>0</v>
      </c>
      <c r="T3933" s="152"/>
      <c r="U3933" s="156">
        <v>4.83</v>
      </c>
      <c r="V3933" s="152" t="s">
        <v>157</v>
      </c>
      <c r="W3933" s="152" t="s">
        <v>95</v>
      </c>
      <c r="X3933" s="155">
        <v>0.20596780570000001</v>
      </c>
      <c r="Y3933" s="152" t="s">
        <v>159</v>
      </c>
      <c r="Z3933" s="154">
        <v>43495</v>
      </c>
      <c r="AA3933" s="153" t="s">
        <v>4326</v>
      </c>
      <c r="AB3933" s="152" t="s">
        <v>21557</v>
      </c>
      <c r="AC3933" s="152" t="s">
        <v>551</v>
      </c>
      <c r="AD3933" s="152" t="s">
        <v>3318</v>
      </c>
    </row>
    <row r="3934" spans="1:30">
      <c r="A3934" s="189" t="s">
        <v>4195</v>
      </c>
      <c r="B3934" s="189" t="s">
        <v>4196</v>
      </c>
      <c r="C3934" s="154">
        <v>43830</v>
      </c>
      <c r="D3934" s="155">
        <v>1.0317000000000001</v>
      </c>
      <c r="E3934" s="155">
        <v>1.0317000000000001</v>
      </c>
      <c r="F3934" s="156">
        <v>0.145602795573681</v>
      </c>
      <c r="G3934" s="154">
        <v>43829</v>
      </c>
      <c r="H3934" s="155">
        <v>1.0302</v>
      </c>
      <c r="I3934" s="157">
        <v>0</v>
      </c>
      <c r="J3934" s="152"/>
      <c r="K3934" s="156">
        <v>0.63402262973080104</v>
      </c>
      <c r="L3934" s="156">
        <v>1.9567150904239601</v>
      </c>
      <c r="M3934" s="185">
        <v>1.9264967397747601</v>
      </c>
      <c r="N3934" s="156">
        <v>2.8511613996610499</v>
      </c>
      <c r="O3934" s="157">
        <v>0</v>
      </c>
      <c r="P3934" s="152"/>
      <c r="Q3934" s="157">
        <v>0</v>
      </c>
      <c r="R3934" s="152"/>
      <c r="S3934" s="157">
        <v>0</v>
      </c>
      <c r="T3934" s="152"/>
      <c r="U3934" s="156">
        <v>3.1700000000000101</v>
      </c>
      <c r="V3934" s="152" t="s">
        <v>157</v>
      </c>
      <c r="W3934" s="152" t="s">
        <v>95</v>
      </c>
      <c r="X3934" s="155">
        <v>1.2174314247</v>
      </c>
      <c r="Y3934" s="152" t="s">
        <v>159</v>
      </c>
      <c r="Z3934" s="154">
        <v>43606</v>
      </c>
      <c r="AA3934" s="153" t="s">
        <v>4326</v>
      </c>
      <c r="AB3934" s="152" t="s">
        <v>7016</v>
      </c>
      <c r="AC3934" s="152" t="s">
        <v>194</v>
      </c>
      <c r="AD3934" s="152" t="s">
        <v>165</v>
      </c>
    </row>
    <row r="3935" spans="1:30">
      <c r="A3935" s="189" t="s">
        <v>21702</v>
      </c>
      <c r="B3935" s="189" t="s">
        <v>21703</v>
      </c>
      <c r="C3935" s="154">
        <v>43830</v>
      </c>
      <c r="D3935" s="155">
        <v>1.0295000000000001</v>
      </c>
      <c r="E3935" s="155">
        <v>1.0295000000000001</v>
      </c>
      <c r="F3935" s="156">
        <v>0.14591439688716501</v>
      </c>
      <c r="G3935" s="154">
        <v>43829</v>
      </c>
      <c r="H3935" s="155">
        <v>1.028</v>
      </c>
      <c r="I3935" s="157">
        <v>0</v>
      </c>
      <c r="J3935" s="152"/>
      <c r="K3935" s="156">
        <v>0.62554979962859802</v>
      </c>
      <c r="L3935" s="156">
        <v>1.92060192060193</v>
      </c>
      <c r="M3935" s="185">
        <v>1.8399446038184</v>
      </c>
      <c r="N3935" s="156">
        <v>2.6727834845916201</v>
      </c>
      <c r="O3935" s="157">
        <v>0</v>
      </c>
      <c r="P3935" s="152"/>
      <c r="Q3935" s="157">
        <v>0</v>
      </c>
      <c r="R3935" s="152"/>
      <c r="S3935" s="157">
        <v>0</v>
      </c>
      <c r="T3935" s="152"/>
      <c r="U3935" s="156">
        <v>2.9500000000000099</v>
      </c>
      <c r="V3935" s="152" t="s">
        <v>157</v>
      </c>
      <c r="W3935" s="152" t="s">
        <v>95</v>
      </c>
      <c r="X3935" s="155">
        <v>1.2819136667</v>
      </c>
      <c r="Y3935" s="152" t="s">
        <v>159</v>
      </c>
      <c r="Z3935" s="154">
        <v>43606</v>
      </c>
      <c r="AA3935" s="153" t="s">
        <v>4326</v>
      </c>
      <c r="AB3935" s="152" t="s">
        <v>7016</v>
      </c>
      <c r="AC3935" s="152" t="s">
        <v>194</v>
      </c>
      <c r="AD3935" s="152" t="s">
        <v>165</v>
      </c>
    </row>
    <row r="3936" spans="1:30">
      <c r="A3936" s="189" t="s">
        <v>21704</v>
      </c>
      <c r="B3936" s="189" t="s">
        <v>21705</v>
      </c>
      <c r="C3936" s="154">
        <v>43830</v>
      </c>
      <c r="D3936" s="155">
        <v>1.0245</v>
      </c>
      <c r="E3936" s="155">
        <v>1.0245</v>
      </c>
      <c r="F3936" s="156">
        <v>0.27405304884016002</v>
      </c>
      <c r="G3936" s="154">
        <v>43829</v>
      </c>
      <c r="H3936" s="155">
        <v>1.0217000000000001</v>
      </c>
      <c r="I3936" s="157">
        <v>0</v>
      </c>
      <c r="J3936" s="152"/>
      <c r="K3936" s="156">
        <v>1.25518877248467</v>
      </c>
      <c r="L3936" s="156">
        <v>2.51150690414249</v>
      </c>
      <c r="M3936" s="186">
        <v>0</v>
      </c>
      <c r="N3936" s="157">
        <v>0</v>
      </c>
      <c r="O3936" s="157">
        <v>0</v>
      </c>
      <c r="P3936" s="152"/>
      <c r="Q3936" s="157">
        <v>0</v>
      </c>
      <c r="R3936" s="152"/>
      <c r="S3936" s="157">
        <v>0</v>
      </c>
      <c r="T3936" s="152"/>
      <c r="U3936" s="156">
        <v>2.4500000000000002</v>
      </c>
      <c r="V3936" s="152" t="s">
        <v>157</v>
      </c>
      <c r="W3936" s="152" t="s">
        <v>95</v>
      </c>
      <c r="X3936" s="155">
        <v>0.21558877940000001</v>
      </c>
      <c r="Y3936" s="152" t="s">
        <v>159</v>
      </c>
      <c r="Z3936" s="154">
        <v>43782</v>
      </c>
      <c r="AA3936" s="153" t="s">
        <v>4326</v>
      </c>
      <c r="AB3936" s="152" t="s">
        <v>11245</v>
      </c>
      <c r="AC3936" s="152" t="s">
        <v>282</v>
      </c>
      <c r="AD3936" s="152" t="s">
        <v>181</v>
      </c>
    </row>
    <row r="3937" spans="1:30">
      <c r="A3937" s="189" t="s">
        <v>21706</v>
      </c>
      <c r="B3937" s="189" t="s">
        <v>21707</v>
      </c>
      <c r="C3937" s="154">
        <v>42972</v>
      </c>
      <c r="D3937" s="155">
        <v>1</v>
      </c>
      <c r="E3937" s="155">
        <v>1</v>
      </c>
      <c r="F3937" s="156">
        <v>0</v>
      </c>
      <c r="G3937" s="154">
        <v>42965</v>
      </c>
      <c r="H3937" s="155">
        <v>1</v>
      </c>
      <c r="I3937" s="157">
        <v>0</v>
      </c>
      <c r="J3937" s="152"/>
      <c r="K3937" s="157">
        <v>0</v>
      </c>
      <c r="L3937" s="157">
        <v>0</v>
      </c>
      <c r="M3937" s="186">
        <v>0</v>
      </c>
      <c r="N3937" s="157">
        <v>0</v>
      </c>
      <c r="O3937" s="157">
        <v>0</v>
      </c>
      <c r="P3937" s="152"/>
      <c r="Q3937" s="157">
        <v>0</v>
      </c>
      <c r="R3937" s="152"/>
      <c r="S3937" s="157">
        <v>0</v>
      </c>
      <c r="T3937" s="152"/>
      <c r="U3937" s="156">
        <v>0</v>
      </c>
      <c r="V3937" s="152" t="s">
        <v>309</v>
      </c>
      <c r="W3937" s="152" t="s">
        <v>95</v>
      </c>
      <c r="X3937" s="155">
        <v>0</v>
      </c>
      <c r="Y3937" s="152" t="s">
        <v>159</v>
      </c>
      <c r="Z3937" s="154">
        <v>42850</v>
      </c>
      <c r="AA3937" s="153" t="s">
        <v>4326</v>
      </c>
      <c r="AB3937" s="152" t="s">
        <v>230</v>
      </c>
      <c r="AC3937" s="152" t="s">
        <v>231</v>
      </c>
      <c r="AD3937" s="152" t="s">
        <v>181</v>
      </c>
    </row>
    <row r="3938" spans="1:30">
      <c r="A3938" s="189" t="s">
        <v>4191</v>
      </c>
      <c r="B3938" s="189" t="s">
        <v>4192</v>
      </c>
      <c r="C3938" s="154">
        <v>43830</v>
      </c>
      <c r="D3938" s="155">
        <v>0.98899999999999999</v>
      </c>
      <c r="E3938" s="155">
        <v>0.98899999999999999</v>
      </c>
      <c r="F3938" s="156">
        <v>2.0226537216826299E-2</v>
      </c>
      <c r="G3938" s="154">
        <v>43829</v>
      </c>
      <c r="H3938" s="155">
        <v>0.98880000000000001</v>
      </c>
      <c r="I3938" s="157">
        <v>0</v>
      </c>
      <c r="J3938" s="152"/>
      <c r="K3938" s="156">
        <v>0.15189873417721</v>
      </c>
      <c r="L3938" s="156">
        <v>0.52856271599918503</v>
      </c>
      <c r="M3938" s="185">
        <v>-2.0218358269306302E-2</v>
      </c>
      <c r="N3938" s="156">
        <v>-0.81235583191254601</v>
      </c>
      <c r="O3938" s="157">
        <v>0</v>
      </c>
      <c r="P3938" s="152"/>
      <c r="Q3938" s="157">
        <v>0</v>
      </c>
      <c r="R3938" s="152"/>
      <c r="S3938" s="157">
        <v>0</v>
      </c>
      <c r="T3938" s="152"/>
      <c r="U3938" s="156">
        <v>-1.1000000000000001</v>
      </c>
      <c r="V3938" s="152" t="s">
        <v>157</v>
      </c>
      <c r="W3938" s="152" t="s">
        <v>95</v>
      </c>
      <c r="X3938" s="155">
        <v>3.4748813837000001</v>
      </c>
      <c r="Y3938" s="152" t="s">
        <v>159</v>
      </c>
      <c r="Z3938" s="154">
        <v>43550</v>
      </c>
      <c r="AA3938" s="153" t="s">
        <v>4326</v>
      </c>
      <c r="AB3938" s="152" t="s">
        <v>274</v>
      </c>
      <c r="AC3938" s="152" t="s">
        <v>246</v>
      </c>
      <c r="AD3938" s="152" t="s">
        <v>207</v>
      </c>
    </row>
    <row r="3939" spans="1:30">
      <c r="A3939" s="189" t="s">
        <v>4189</v>
      </c>
      <c r="B3939" s="189" t="s">
        <v>4190</v>
      </c>
      <c r="C3939" s="154">
        <v>43830</v>
      </c>
      <c r="D3939" s="155">
        <v>1.0602</v>
      </c>
      <c r="E3939" s="155">
        <v>1.0602</v>
      </c>
      <c r="F3939" s="156">
        <v>0.17953321364452501</v>
      </c>
      <c r="G3939" s="154">
        <v>43829</v>
      </c>
      <c r="H3939" s="155">
        <v>1.0583</v>
      </c>
      <c r="I3939" s="157">
        <v>0</v>
      </c>
      <c r="J3939" s="152"/>
      <c r="K3939" s="156">
        <v>0.702887537993928</v>
      </c>
      <c r="L3939" s="156">
        <v>2.0502454519203099</v>
      </c>
      <c r="M3939" s="185">
        <v>2.60330978418658</v>
      </c>
      <c r="N3939" s="156">
        <v>5.1577068042055201</v>
      </c>
      <c r="O3939" s="157">
        <v>0</v>
      </c>
      <c r="P3939" s="152"/>
      <c r="Q3939" s="157">
        <v>0</v>
      </c>
      <c r="R3939" s="152"/>
      <c r="S3939" s="157">
        <v>0</v>
      </c>
      <c r="T3939" s="152"/>
      <c r="U3939" s="156">
        <v>6.02</v>
      </c>
      <c r="V3939" s="152" t="s">
        <v>157</v>
      </c>
      <c r="W3939" s="152" t="s">
        <v>95</v>
      </c>
      <c r="X3939" s="155">
        <v>1.6072021107000001</v>
      </c>
      <c r="Y3939" s="152" t="s">
        <v>159</v>
      </c>
      <c r="Z3939" s="154">
        <v>43496</v>
      </c>
      <c r="AA3939" s="153" t="s">
        <v>4326</v>
      </c>
      <c r="AB3939" s="152" t="s">
        <v>3777</v>
      </c>
      <c r="AC3939" s="152" t="s">
        <v>215</v>
      </c>
      <c r="AD3939" s="152" t="s">
        <v>181</v>
      </c>
    </row>
    <row r="3940" spans="1:30">
      <c r="A3940" s="189" t="s">
        <v>4230</v>
      </c>
      <c r="B3940" s="189" t="s">
        <v>4231</v>
      </c>
      <c r="C3940" s="154">
        <v>43830</v>
      </c>
      <c r="D3940" s="155">
        <v>1.0259</v>
      </c>
      <c r="E3940" s="155">
        <v>1.0259</v>
      </c>
      <c r="F3940" s="156">
        <v>0.26387802971070401</v>
      </c>
      <c r="G3940" s="154">
        <v>43829</v>
      </c>
      <c r="H3940" s="155">
        <v>1.0232000000000001</v>
      </c>
      <c r="I3940" s="157">
        <v>0</v>
      </c>
      <c r="J3940" s="152"/>
      <c r="K3940" s="156">
        <v>1.0440263961390699</v>
      </c>
      <c r="L3940" s="156">
        <v>2.24237592186565</v>
      </c>
      <c r="M3940" s="185">
        <v>2.3239577099541302</v>
      </c>
      <c r="N3940" s="157">
        <v>0</v>
      </c>
      <c r="O3940" s="157">
        <v>0</v>
      </c>
      <c r="P3940" s="152"/>
      <c r="Q3940" s="157">
        <v>0</v>
      </c>
      <c r="R3940" s="152"/>
      <c r="S3940" s="157">
        <v>0</v>
      </c>
      <c r="T3940" s="152"/>
      <c r="U3940" s="156">
        <v>2.59</v>
      </c>
      <c r="V3940" s="152" t="s">
        <v>157</v>
      </c>
      <c r="W3940" s="152" t="s">
        <v>95</v>
      </c>
      <c r="X3940" s="155">
        <v>21.866071667500002</v>
      </c>
      <c r="Y3940" s="152" t="s">
        <v>159</v>
      </c>
      <c r="Z3940" s="154">
        <v>43698</v>
      </c>
      <c r="AA3940" s="153" t="s">
        <v>4326</v>
      </c>
      <c r="AB3940" s="152" t="s">
        <v>4232</v>
      </c>
      <c r="AC3940" s="152" t="s">
        <v>179</v>
      </c>
      <c r="AD3940" s="152" t="s">
        <v>162</v>
      </c>
    </row>
    <row r="3941" spans="1:30">
      <c r="A3941" s="189" t="s">
        <v>21708</v>
      </c>
      <c r="B3941" s="189" t="s">
        <v>21709</v>
      </c>
      <c r="C3941" s="154">
        <v>43830</v>
      </c>
      <c r="D3941" s="155">
        <v>1.0244</v>
      </c>
      <c r="E3941" s="155">
        <v>1.0244</v>
      </c>
      <c r="F3941" s="156">
        <v>0.26426543995301199</v>
      </c>
      <c r="G3941" s="154">
        <v>43829</v>
      </c>
      <c r="H3941" s="155">
        <v>1.0217000000000001</v>
      </c>
      <c r="I3941" s="157">
        <v>0</v>
      </c>
      <c r="J3941" s="152"/>
      <c r="K3941" s="156">
        <v>1.0356050892592901</v>
      </c>
      <c r="L3941" s="156">
        <v>2.20492866407263</v>
      </c>
      <c r="M3941" s="185">
        <v>2.2253268136912498</v>
      </c>
      <c r="N3941" s="157">
        <v>0</v>
      </c>
      <c r="O3941" s="157">
        <v>0</v>
      </c>
      <c r="P3941" s="152"/>
      <c r="Q3941" s="157">
        <v>0</v>
      </c>
      <c r="R3941" s="152"/>
      <c r="S3941" s="157">
        <v>0</v>
      </c>
      <c r="T3941" s="152"/>
      <c r="U3941" s="156">
        <v>2.44</v>
      </c>
      <c r="V3941" s="152" t="s">
        <v>157</v>
      </c>
      <c r="W3941" s="152" t="s">
        <v>95</v>
      </c>
      <c r="X3941" s="155">
        <v>11.1536721697</v>
      </c>
      <c r="Y3941" s="152" t="s">
        <v>159</v>
      </c>
      <c r="Z3941" s="154">
        <v>43698</v>
      </c>
      <c r="AA3941" s="153" t="s">
        <v>4326</v>
      </c>
      <c r="AB3941" s="152" t="s">
        <v>4232</v>
      </c>
      <c r="AC3941" s="152" t="s">
        <v>179</v>
      </c>
      <c r="AD3941" s="152" t="s">
        <v>162</v>
      </c>
    </row>
    <row r="3942" spans="1:30">
      <c r="A3942" s="189" t="s">
        <v>4218</v>
      </c>
      <c r="B3942" s="189" t="s">
        <v>4219</v>
      </c>
      <c r="C3942" s="154">
        <v>43830</v>
      </c>
      <c r="D3942" s="155">
        <v>1.0612999999999999</v>
      </c>
      <c r="E3942" s="155">
        <v>1.0612999999999999</v>
      </c>
      <c r="F3942" s="156">
        <v>0.50189393939392601</v>
      </c>
      <c r="G3942" s="154">
        <v>43829</v>
      </c>
      <c r="H3942" s="155">
        <v>1.056</v>
      </c>
      <c r="I3942" s="157">
        <v>0</v>
      </c>
      <c r="J3942" s="152"/>
      <c r="K3942" s="156">
        <v>1.5792496171515999</v>
      </c>
      <c r="L3942" s="156">
        <v>4.2944182389936998</v>
      </c>
      <c r="M3942" s="185">
        <v>5.0688050688050597</v>
      </c>
      <c r="N3942" s="157">
        <v>0</v>
      </c>
      <c r="O3942" s="157">
        <v>0</v>
      </c>
      <c r="P3942" s="152"/>
      <c r="Q3942" s="157">
        <v>0</v>
      </c>
      <c r="R3942" s="152"/>
      <c r="S3942" s="157">
        <v>0</v>
      </c>
      <c r="T3942" s="152"/>
      <c r="U3942" s="156">
        <v>6.1299999999999901</v>
      </c>
      <c r="V3942" s="152" t="s">
        <v>157</v>
      </c>
      <c r="W3942" s="152" t="s">
        <v>95</v>
      </c>
      <c r="X3942" s="155">
        <v>4.5441265503999997</v>
      </c>
      <c r="Y3942" s="152" t="s">
        <v>159</v>
      </c>
      <c r="Z3942" s="154">
        <v>43657</v>
      </c>
      <c r="AA3942" s="153" t="s">
        <v>4326</v>
      </c>
      <c r="AB3942" s="152" t="s">
        <v>4220</v>
      </c>
      <c r="AC3942" s="152" t="s">
        <v>266</v>
      </c>
      <c r="AD3942" s="152" t="s">
        <v>173</v>
      </c>
    </row>
    <row r="3943" spans="1:30">
      <c r="A3943" s="189" t="s">
        <v>21710</v>
      </c>
      <c r="B3943" s="189" t="s">
        <v>21711</v>
      </c>
      <c r="C3943" s="154">
        <v>42591</v>
      </c>
      <c r="D3943" s="155">
        <v>1</v>
      </c>
      <c r="E3943" s="155">
        <v>1</v>
      </c>
      <c r="F3943" s="157">
        <v>0</v>
      </c>
      <c r="G3943" s="154"/>
      <c r="H3943" s="157">
        <v>0</v>
      </c>
      <c r="I3943" s="157">
        <v>0</v>
      </c>
      <c r="J3943" s="152"/>
      <c r="K3943" s="157">
        <v>0</v>
      </c>
      <c r="L3943" s="157">
        <v>0</v>
      </c>
      <c r="M3943" s="186">
        <v>0</v>
      </c>
      <c r="N3943" s="157">
        <v>0</v>
      </c>
      <c r="O3943" s="157">
        <v>0</v>
      </c>
      <c r="P3943" s="152"/>
      <c r="Q3943" s="157">
        <v>0</v>
      </c>
      <c r="R3943" s="152"/>
      <c r="S3943" s="157">
        <v>0</v>
      </c>
      <c r="T3943" s="152"/>
      <c r="U3943" s="156">
        <v>0</v>
      </c>
      <c r="V3943" s="152" t="s">
        <v>309</v>
      </c>
      <c r="W3943" s="152" t="s">
        <v>95</v>
      </c>
      <c r="X3943" s="155">
        <v>0</v>
      </c>
      <c r="Y3943" s="152" t="s">
        <v>159</v>
      </c>
      <c r="Z3943" s="154">
        <v>42591</v>
      </c>
      <c r="AA3943" s="153" t="s">
        <v>4326</v>
      </c>
      <c r="AB3943" s="152" t="s">
        <v>12538</v>
      </c>
      <c r="AC3943" s="152" t="s">
        <v>179</v>
      </c>
      <c r="AD3943" s="152" t="s">
        <v>207</v>
      </c>
    </row>
    <row r="3944" spans="1:30">
      <c r="A3944" s="189" t="s">
        <v>21712</v>
      </c>
      <c r="B3944" s="189" t="s">
        <v>21713</v>
      </c>
      <c r="C3944" s="154">
        <v>43190</v>
      </c>
      <c r="D3944" s="155">
        <v>1.1178999999999999</v>
      </c>
      <c r="E3944" s="155">
        <v>1.1178999999999999</v>
      </c>
      <c r="F3944" s="156">
        <v>0</v>
      </c>
      <c r="G3944" s="154">
        <v>43124</v>
      </c>
      <c r="H3944" s="155">
        <v>1.1178999999999999</v>
      </c>
      <c r="I3944" s="157">
        <v>0</v>
      </c>
      <c r="J3944" s="152"/>
      <c r="K3944" s="157">
        <v>0</v>
      </c>
      <c r="L3944" s="157">
        <v>0</v>
      </c>
      <c r="M3944" s="186">
        <v>0</v>
      </c>
      <c r="N3944" s="157">
        <v>0</v>
      </c>
      <c r="O3944" s="157">
        <v>0</v>
      </c>
      <c r="P3944" s="152"/>
      <c r="Q3944" s="156">
        <v>2.5878682206111798</v>
      </c>
      <c r="R3944" s="152" t="s">
        <v>21714</v>
      </c>
      <c r="S3944" s="156">
        <v>12.3291800643087</v>
      </c>
      <c r="T3944" s="152" t="s">
        <v>21715</v>
      </c>
      <c r="U3944" s="156">
        <v>11.79</v>
      </c>
      <c r="V3944" s="152" t="s">
        <v>227</v>
      </c>
      <c r="W3944" s="152" t="s">
        <v>95</v>
      </c>
      <c r="X3944" s="155">
        <v>0</v>
      </c>
      <c r="Y3944" s="152" t="s">
        <v>159</v>
      </c>
      <c r="Z3944" s="154">
        <v>42606</v>
      </c>
      <c r="AA3944" s="153" t="s">
        <v>4326</v>
      </c>
      <c r="AB3944" s="152" t="s">
        <v>10409</v>
      </c>
      <c r="AC3944" s="152" t="s">
        <v>179</v>
      </c>
      <c r="AD3944" s="152" t="s">
        <v>181</v>
      </c>
    </row>
    <row r="3945" spans="1:30">
      <c r="A3945" s="189" t="s">
        <v>21716</v>
      </c>
      <c r="B3945" s="189" t="s">
        <v>21717</v>
      </c>
      <c r="C3945" s="154">
        <v>42804</v>
      </c>
      <c r="D3945" s="155">
        <v>1</v>
      </c>
      <c r="E3945" s="155">
        <v>1</v>
      </c>
      <c r="F3945" s="157">
        <v>0</v>
      </c>
      <c r="G3945" s="154"/>
      <c r="H3945" s="157">
        <v>0</v>
      </c>
      <c r="I3945" s="157">
        <v>0</v>
      </c>
      <c r="J3945" s="152"/>
      <c r="K3945" s="157">
        <v>0</v>
      </c>
      <c r="L3945" s="157">
        <v>0</v>
      </c>
      <c r="M3945" s="186">
        <v>0</v>
      </c>
      <c r="N3945" s="157">
        <v>0</v>
      </c>
      <c r="O3945" s="157">
        <v>0</v>
      </c>
      <c r="P3945" s="152"/>
      <c r="Q3945" s="157">
        <v>0</v>
      </c>
      <c r="R3945" s="152"/>
      <c r="S3945" s="157">
        <v>0</v>
      </c>
      <c r="T3945" s="152"/>
      <c r="U3945" s="156">
        <v>0</v>
      </c>
      <c r="V3945" s="152" t="s">
        <v>309</v>
      </c>
      <c r="W3945" s="152" t="s">
        <v>95</v>
      </c>
      <c r="X3945" s="155">
        <v>0</v>
      </c>
      <c r="Y3945" s="152" t="s">
        <v>159</v>
      </c>
      <c r="Z3945" s="154">
        <v>42804</v>
      </c>
      <c r="AA3945" s="153" t="s">
        <v>4326</v>
      </c>
      <c r="AB3945" s="152" t="s">
        <v>1076</v>
      </c>
      <c r="AC3945" s="152" t="s">
        <v>215</v>
      </c>
      <c r="AD3945" s="152" t="s">
        <v>247</v>
      </c>
    </row>
    <row r="3946" spans="1:30">
      <c r="A3946" s="189" t="s">
        <v>21718</v>
      </c>
      <c r="B3946" s="189" t="s">
        <v>21719</v>
      </c>
      <c r="C3946" s="154">
        <v>42711</v>
      </c>
      <c r="D3946" s="155">
        <v>1</v>
      </c>
      <c r="E3946" s="155">
        <v>1</v>
      </c>
      <c r="F3946" s="157">
        <v>0</v>
      </c>
      <c r="G3946" s="154"/>
      <c r="H3946" s="157">
        <v>0</v>
      </c>
      <c r="I3946" s="157">
        <v>0</v>
      </c>
      <c r="J3946" s="152"/>
      <c r="K3946" s="157">
        <v>0</v>
      </c>
      <c r="L3946" s="157">
        <v>0</v>
      </c>
      <c r="M3946" s="186">
        <v>0</v>
      </c>
      <c r="N3946" s="157">
        <v>0</v>
      </c>
      <c r="O3946" s="157">
        <v>0</v>
      </c>
      <c r="P3946" s="152"/>
      <c r="Q3946" s="157">
        <v>0</v>
      </c>
      <c r="R3946" s="152"/>
      <c r="S3946" s="157">
        <v>0</v>
      </c>
      <c r="T3946" s="152"/>
      <c r="U3946" s="156">
        <v>0</v>
      </c>
      <c r="V3946" s="152" t="s">
        <v>309</v>
      </c>
      <c r="W3946" s="152" t="s">
        <v>95</v>
      </c>
      <c r="X3946" s="155">
        <v>0</v>
      </c>
      <c r="Y3946" s="152" t="s">
        <v>159</v>
      </c>
      <c r="Z3946" s="154">
        <v>42711</v>
      </c>
      <c r="AA3946" s="153" t="s">
        <v>4326</v>
      </c>
      <c r="AB3946" s="152" t="s">
        <v>1399</v>
      </c>
      <c r="AC3946" s="152" t="s">
        <v>215</v>
      </c>
      <c r="AD3946" s="152" t="s">
        <v>207</v>
      </c>
    </row>
    <row r="3947" spans="1:30">
      <c r="A3947" s="189" t="s">
        <v>21720</v>
      </c>
      <c r="B3947" s="189" t="s">
        <v>21721</v>
      </c>
      <c r="C3947" s="154">
        <v>42811</v>
      </c>
      <c r="D3947" s="155">
        <v>1</v>
      </c>
      <c r="E3947" s="155">
        <v>1</v>
      </c>
      <c r="F3947" s="157">
        <v>0</v>
      </c>
      <c r="G3947" s="154"/>
      <c r="H3947" s="157">
        <v>0</v>
      </c>
      <c r="I3947" s="157">
        <v>0</v>
      </c>
      <c r="J3947" s="152"/>
      <c r="K3947" s="157">
        <v>0</v>
      </c>
      <c r="L3947" s="157">
        <v>0</v>
      </c>
      <c r="M3947" s="186">
        <v>0</v>
      </c>
      <c r="N3947" s="157">
        <v>0</v>
      </c>
      <c r="O3947" s="157">
        <v>0</v>
      </c>
      <c r="P3947" s="152"/>
      <c r="Q3947" s="157">
        <v>0</v>
      </c>
      <c r="R3947" s="152"/>
      <c r="S3947" s="157">
        <v>0</v>
      </c>
      <c r="T3947" s="152"/>
      <c r="U3947" s="156">
        <v>0</v>
      </c>
      <c r="V3947" s="152" t="s">
        <v>309</v>
      </c>
      <c r="W3947" s="152" t="s">
        <v>95</v>
      </c>
      <c r="X3947" s="155">
        <v>0</v>
      </c>
      <c r="Y3947" s="152" t="s">
        <v>159</v>
      </c>
      <c r="Z3947" s="154">
        <v>42811</v>
      </c>
      <c r="AA3947" s="153" t="s">
        <v>4326</v>
      </c>
      <c r="AB3947" s="152" t="s">
        <v>2328</v>
      </c>
      <c r="AC3947" s="152" t="s">
        <v>215</v>
      </c>
      <c r="AD3947" s="152" t="s">
        <v>185</v>
      </c>
    </row>
    <row r="3948" spans="1:30">
      <c r="A3948" s="189" t="s">
        <v>21722</v>
      </c>
      <c r="B3948" s="189" t="s">
        <v>21723</v>
      </c>
      <c r="C3948" s="154">
        <v>43418</v>
      </c>
      <c r="D3948" s="155">
        <v>1.006</v>
      </c>
      <c r="E3948" s="155">
        <v>1.006</v>
      </c>
      <c r="F3948" s="156">
        <v>-9.9304865938420098E-2</v>
      </c>
      <c r="G3948" s="154">
        <v>43417</v>
      </c>
      <c r="H3948" s="155">
        <v>1.0069999999999999</v>
      </c>
      <c r="I3948" s="157">
        <v>0</v>
      </c>
      <c r="J3948" s="152"/>
      <c r="K3948" s="157">
        <v>0</v>
      </c>
      <c r="L3948" s="157">
        <v>0</v>
      </c>
      <c r="M3948" s="186">
        <v>0</v>
      </c>
      <c r="N3948" s="157">
        <v>0</v>
      </c>
      <c r="O3948" s="157">
        <v>0</v>
      </c>
      <c r="P3948" s="152"/>
      <c r="Q3948" s="156">
        <v>4.3568464730290497</v>
      </c>
      <c r="R3948" s="152" t="s">
        <v>21724</v>
      </c>
      <c r="S3948" s="156">
        <v>3.8183694530443799</v>
      </c>
      <c r="T3948" s="152" t="s">
        <v>21725</v>
      </c>
      <c r="U3948" s="156">
        <v>0.70070070070070101</v>
      </c>
      <c r="V3948" s="152" t="s">
        <v>157</v>
      </c>
      <c r="W3948" s="152" t="s">
        <v>95</v>
      </c>
      <c r="X3948" s="155">
        <v>1.0061199999999999E-5</v>
      </c>
      <c r="Y3948" s="152" t="s">
        <v>159</v>
      </c>
      <c r="Z3948" s="154">
        <v>42395</v>
      </c>
      <c r="AA3948" s="153" t="s">
        <v>4326</v>
      </c>
      <c r="AB3948" s="152" t="s">
        <v>502</v>
      </c>
      <c r="AC3948" s="152" t="s">
        <v>195</v>
      </c>
      <c r="AD3948" s="152" t="s">
        <v>162</v>
      </c>
    </row>
    <row r="3949" spans="1:30">
      <c r="A3949" s="189" t="s">
        <v>21726</v>
      </c>
      <c r="B3949" s="189" t="s">
        <v>21727</v>
      </c>
      <c r="C3949" s="154">
        <v>43830</v>
      </c>
      <c r="D3949" s="155">
        <v>1.0739000000000001</v>
      </c>
      <c r="E3949" s="155">
        <v>1.1289</v>
      </c>
      <c r="F3949" s="156">
        <v>0.223985067662166</v>
      </c>
      <c r="G3949" s="154">
        <v>43829</v>
      </c>
      <c r="H3949" s="155">
        <v>1.0714999999999999</v>
      </c>
      <c r="I3949" s="157">
        <v>0</v>
      </c>
      <c r="J3949" s="152"/>
      <c r="K3949" s="156">
        <v>0.9684091763821</v>
      </c>
      <c r="L3949" s="156">
        <v>3.0235658408233999</v>
      </c>
      <c r="M3949" s="185">
        <v>5.0215864632266998</v>
      </c>
      <c r="N3949" s="156">
        <v>9.9118339551151298</v>
      </c>
      <c r="O3949" s="157">
        <v>0</v>
      </c>
      <c r="P3949" s="152"/>
      <c r="Q3949" s="157">
        <v>0</v>
      </c>
      <c r="R3949" s="152"/>
      <c r="S3949" s="157">
        <v>0</v>
      </c>
      <c r="T3949" s="152"/>
      <c r="U3949" s="156">
        <v>11.5152791424347</v>
      </c>
      <c r="V3949" s="152" t="s">
        <v>242</v>
      </c>
      <c r="W3949" s="152" t="s">
        <v>95</v>
      </c>
      <c r="X3949" s="155">
        <v>1.3459912901</v>
      </c>
      <c r="Y3949" s="152" t="s">
        <v>159</v>
      </c>
      <c r="Z3949" s="154">
        <v>43526</v>
      </c>
      <c r="AA3949" s="153" t="s">
        <v>4326</v>
      </c>
      <c r="AB3949" s="152" t="s">
        <v>12096</v>
      </c>
      <c r="AC3949" s="152" t="s">
        <v>215</v>
      </c>
      <c r="AD3949" s="152" t="s">
        <v>185</v>
      </c>
    </row>
    <row r="3950" spans="1:30">
      <c r="A3950" s="189" t="s">
        <v>21728</v>
      </c>
      <c r="B3950" s="189" t="s">
        <v>21729</v>
      </c>
      <c r="C3950" s="154">
        <v>43257</v>
      </c>
      <c r="D3950" s="155">
        <v>1.0720000000000001</v>
      </c>
      <c r="E3950" s="155">
        <v>1.089</v>
      </c>
      <c r="F3950" s="156">
        <v>-0.18621973929236199</v>
      </c>
      <c r="G3950" s="154">
        <v>43256</v>
      </c>
      <c r="H3950" s="155">
        <v>1.0740000000000001</v>
      </c>
      <c r="I3950" s="157">
        <v>0</v>
      </c>
      <c r="J3950" s="152"/>
      <c r="K3950" s="157">
        <v>0</v>
      </c>
      <c r="L3950" s="157">
        <v>0</v>
      </c>
      <c r="M3950" s="186">
        <v>0</v>
      </c>
      <c r="N3950" s="157">
        <v>0</v>
      </c>
      <c r="O3950" s="157">
        <v>0</v>
      </c>
      <c r="P3950" s="152"/>
      <c r="Q3950" s="156">
        <v>-0.37174721189590498</v>
      </c>
      <c r="R3950" s="152" t="s">
        <v>21730</v>
      </c>
      <c r="S3950" s="156">
        <v>7.2</v>
      </c>
      <c r="T3950" s="152" t="s">
        <v>21731</v>
      </c>
      <c r="U3950" s="156">
        <v>9.0007456000000197</v>
      </c>
      <c r="V3950" s="152" t="s">
        <v>227</v>
      </c>
      <c r="W3950" s="152" t="s">
        <v>95</v>
      </c>
      <c r="X3950" s="155">
        <v>0</v>
      </c>
      <c r="Y3950" s="152" t="s">
        <v>159</v>
      </c>
      <c r="Z3950" s="154">
        <v>42348</v>
      </c>
      <c r="AA3950" s="153" t="s">
        <v>4326</v>
      </c>
      <c r="AB3950" s="152" t="s">
        <v>10409</v>
      </c>
      <c r="AC3950" s="152" t="s">
        <v>179</v>
      </c>
      <c r="AD3950" s="152" t="s">
        <v>181</v>
      </c>
    </row>
    <row r="3951" spans="1:30">
      <c r="A3951" s="189" t="s">
        <v>21732</v>
      </c>
      <c r="B3951" s="189" t="s">
        <v>21733</v>
      </c>
      <c r="C3951" s="154">
        <v>43830</v>
      </c>
      <c r="D3951" s="155">
        <v>1.103</v>
      </c>
      <c r="E3951" s="155">
        <v>1.103</v>
      </c>
      <c r="F3951" s="156">
        <v>0</v>
      </c>
      <c r="G3951" s="154">
        <v>43829</v>
      </c>
      <c r="H3951" s="155">
        <v>1.103</v>
      </c>
      <c r="I3951" s="157">
        <v>0</v>
      </c>
      <c r="J3951" s="152"/>
      <c r="K3951" s="156">
        <v>0.27272727272726299</v>
      </c>
      <c r="L3951" s="156">
        <v>0.63868613138685204</v>
      </c>
      <c r="M3951" s="185">
        <v>1.19266055045871</v>
      </c>
      <c r="N3951" s="156">
        <v>2.6046511627907001</v>
      </c>
      <c r="O3951" s="157">
        <v>0</v>
      </c>
      <c r="P3951" s="152"/>
      <c r="Q3951" s="157">
        <v>0</v>
      </c>
      <c r="R3951" s="152"/>
      <c r="S3951" s="157">
        <v>0</v>
      </c>
      <c r="T3951" s="152"/>
      <c r="U3951" s="156">
        <v>3.1805425631431299</v>
      </c>
      <c r="V3951" s="152" t="s">
        <v>157</v>
      </c>
      <c r="W3951" s="152" t="s">
        <v>95</v>
      </c>
      <c r="X3951" s="155">
        <v>5.0032934600000002E-2</v>
      </c>
      <c r="Y3951" s="152" t="s">
        <v>159</v>
      </c>
      <c r="Z3951" s="154">
        <v>43598</v>
      </c>
      <c r="AA3951" s="153" t="s">
        <v>4326</v>
      </c>
      <c r="AB3951" s="152" t="s">
        <v>1179</v>
      </c>
      <c r="AC3951" s="152" t="s">
        <v>325</v>
      </c>
      <c r="AD3951" s="152" t="s">
        <v>272</v>
      </c>
    </row>
    <row r="3952" spans="1:30">
      <c r="A3952" s="189" t="s">
        <v>21734</v>
      </c>
      <c r="B3952" s="189" t="s">
        <v>21735</v>
      </c>
      <c r="C3952" s="154">
        <v>43432</v>
      </c>
      <c r="D3952" s="155">
        <v>0.95399999999999996</v>
      </c>
      <c r="E3952" s="155">
        <v>0.95399999999999996</v>
      </c>
      <c r="F3952" s="156">
        <v>0</v>
      </c>
      <c r="G3952" s="154">
        <v>43431</v>
      </c>
      <c r="H3952" s="155">
        <v>0.95399999999999996</v>
      </c>
      <c r="I3952" s="157">
        <v>0</v>
      </c>
      <c r="J3952" s="152"/>
      <c r="K3952" s="157">
        <v>0</v>
      </c>
      <c r="L3952" s="157">
        <v>0</v>
      </c>
      <c r="M3952" s="186">
        <v>0</v>
      </c>
      <c r="N3952" s="157">
        <v>0</v>
      </c>
      <c r="O3952" s="157">
        <v>0</v>
      </c>
      <c r="P3952" s="152"/>
      <c r="Q3952" s="156">
        <v>-13.193812556869901</v>
      </c>
      <c r="R3952" s="152" t="s">
        <v>21736</v>
      </c>
      <c r="S3952" s="156">
        <v>-1.4462809917355399</v>
      </c>
      <c r="T3952" s="152" t="s">
        <v>21737</v>
      </c>
      <c r="U3952" s="156">
        <v>-4.5999999999999996</v>
      </c>
      <c r="V3952" s="152" t="s">
        <v>227</v>
      </c>
      <c r="W3952" s="152" t="s">
        <v>95</v>
      </c>
      <c r="X3952" s="155">
        <v>3.11705288E-2</v>
      </c>
      <c r="Y3952" s="152" t="s">
        <v>159</v>
      </c>
      <c r="Z3952" s="154">
        <v>42198</v>
      </c>
      <c r="AA3952" s="153" t="s">
        <v>4326</v>
      </c>
      <c r="AB3952" s="152" t="s">
        <v>21738</v>
      </c>
      <c r="AC3952" s="152" t="s">
        <v>179</v>
      </c>
      <c r="AD3952" s="152" t="s">
        <v>185</v>
      </c>
    </row>
    <row r="3953" spans="1:30">
      <c r="A3953" s="189" t="s">
        <v>21739</v>
      </c>
      <c r="B3953" s="189" t="s">
        <v>21740</v>
      </c>
      <c r="C3953" s="154">
        <v>42990</v>
      </c>
      <c r="D3953" s="155">
        <v>1.0009999999999999</v>
      </c>
      <c r="E3953" s="155">
        <v>1.0009999999999999</v>
      </c>
      <c r="F3953" s="156">
        <v>0</v>
      </c>
      <c r="G3953" s="154">
        <v>42989</v>
      </c>
      <c r="H3953" s="155">
        <v>1.0009999999999999</v>
      </c>
      <c r="I3953" s="157">
        <v>0</v>
      </c>
      <c r="J3953" s="152"/>
      <c r="K3953" s="157">
        <v>0</v>
      </c>
      <c r="L3953" s="157">
        <v>0</v>
      </c>
      <c r="M3953" s="186">
        <v>0</v>
      </c>
      <c r="N3953" s="157">
        <v>0</v>
      </c>
      <c r="O3953" s="157">
        <v>0</v>
      </c>
      <c r="P3953" s="152"/>
      <c r="Q3953" s="157">
        <v>0</v>
      </c>
      <c r="R3953" s="152"/>
      <c r="S3953" s="156">
        <v>1.6243654822334901</v>
      </c>
      <c r="T3953" s="152" t="s">
        <v>21741</v>
      </c>
      <c r="U3953" s="156">
        <v>9.9999999999989E-2</v>
      </c>
      <c r="V3953" s="152" t="s">
        <v>157</v>
      </c>
      <c r="W3953" s="152" t="s">
        <v>95</v>
      </c>
      <c r="X3953" s="155">
        <v>0</v>
      </c>
      <c r="Y3953" s="152" t="s">
        <v>159</v>
      </c>
      <c r="Z3953" s="154">
        <v>42233</v>
      </c>
      <c r="AA3953" s="153" t="s">
        <v>4326</v>
      </c>
      <c r="AB3953" s="152" t="s">
        <v>312</v>
      </c>
      <c r="AC3953" s="152" t="s">
        <v>231</v>
      </c>
      <c r="AD3953" s="152" t="s">
        <v>181</v>
      </c>
    </row>
    <row r="3954" spans="1:30">
      <c r="A3954" s="189" t="s">
        <v>21742</v>
      </c>
      <c r="B3954" s="189" t="s">
        <v>21743</v>
      </c>
      <c r="C3954" s="154">
        <v>42656</v>
      </c>
      <c r="D3954" s="155">
        <v>1.1279999999999999</v>
      </c>
      <c r="E3954" s="155">
        <v>1.1279999999999999</v>
      </c>
      <c r="F3954" s="156">
        <v>8.8731144631756007E-2</v>
      </c>
      <c r="G3954" s="154">
        <v>42655</v>
      </c>
      <c r="H3954" s="155">
        <v>1.127</v>
      </c>
      <c r="I3954" s="157">
        <v>0</v>
      </c>
      <c r="J3954" s="152"/>
      <c r="K3954" s="157">
        <v>0</v>
      </c>
      <c r="L3954" s="157">
        <v>0</v>
      </c>
      <c r="M3954" s="186">
        <v>0</v>
      </c>
      <c r="N3954" s="157">
        <v>0</v>
      </c>
      <c r="O3954" s="157">
        <v>0</v>
      </c>
      <c r="P3954" s="152"/>
      <c r="Q3954" s="157">
        <v>0</v>
      </c>
      <c r="R3954" s="152"/>
      <c r="S3954" s="157">
        <v>0</v>
      </c>
      <c r="T3954" s="152"/>
      <c r="U3954" s="156">
        <v>3.77184912603495</v>
      </c>
      <c r="V3954" s="152" t="s">
        <v>157</v>
      </c>
      <c r="W3954" s="152" t="s">
        <v>95</v>
      </c>
      <c r="X3954" s="155">
        <v>0</v>
      </c>
      <c r="Y3954" s="152" t="s">
        <v>159</v>
      </c>
      <c r="Z3954" s="154">
        <v>42159</v>
      </c>
      <c r="AA3954" s="153" t="s">
        <v>4326</v>
      </c>
      <c r="AB3954" s="152" t="s">
        <v>10618</v>
      </c>
      <c r="AC3954" s="152" t="s">
        <v>219</v>
      </c>
      <c r="AD3954" s="152" t="s">
        <v>241</v>
      </c>
    </row>
    <row r="3955" spans="1:30">
      <c r="A3955" s="189" t="s">
        <v>21744</v>
      </c>
      <c r="B3955" s="189" t="s">
        <v>21745</v>
      </c>
      <c r="C3955" s="154">
        <v>43830</v>
      </c>
      <c r="D3955" s="155">
        <v>1.0163</v>
      </c>
      <c r="E3955" s="155">
        <v>1.0163</v>
      </c>
      <c r="F3955" s="156">
        <v>2.9527559055114901E-2</v>
      </c>
      <c r="G3955" s="154">
        <v>43829</v>
      </c>
      <c r="H3955" s="155">
        <v>1.016</v>
      </c>
      <c r="I3955" s="157">
        <v>0</v>
      </c>
      <c r="J3955" s="152"/>
      <c r="K3955" s="156">
        <v>0.108353033884937</v>
      </c>
      <c r="L3955" s="156">
        <v>0.55407143563867101</v>
      </c>
      <c r="M3955" s="185">
        <v>0.82341269841269604</v>
      </c>
      <c r="N3955" s="156">
        <v>1.0841456136860901</v>
      </c>
      <c r="O3955" s="157">
        <v>0</v>
      </c>
      <c r="P3955" s="152"/>
      <c r="Q3955" s="157">
        <v>0</v>
      </c>
      <c r="R3955" s="152"/>
      <c r="S3955" s="157">
        <v>0</v>
      </c>
      <c r="T3955" s="152"/>
      <c r="U3955" s="156">
        <v>1.63</v>
      </c>
      <c r="V3955" s="152" t="s">
        <v>157</v>
      </c>
      <c r="W3955" s="152" t="s">
        <v>95</v>
      </c>
      <c r="X3955" s="155">
        <v>6.9922240000000002E-4</v>
      </c>
      <c r="Y3955" s="152" t="s">
        <v>159</v>
      </c>
      <c r="Z3955" s="154">
        <v>43523</v>
      </c>
      <c r="AA3955" s="153" t="s">
        <v>4326</v>
      </c>
      <c r="AB3955" s="152" t="s">
        <v>21746</v>
      </c>
      <c r="AC3955" s="152" t="s">
        <v>548</v>
      </c>
      <c r="AD3955" s="152" t="s">
        <v>177</v>
      </c>
    </row>
    <row r="3956" spans="1:30">
      <c r="A3956" s="189" t="s">
        <v>21747</v>
      </c>
      <c r="B3956" s="189" t="s">
        <v>21748</v>
      </c>
      <c r="C3956" s="154">
        <v>43830</v>
      </c>
      <c r="D3956" s="155">
        <v>1.0167999999999999</v>
      </c>
      <c r="E3956" s="155">
        <v>1.0167999999999999</v>
      </c>
      <c r="F3956" s="156">
        <v>2.9513034923754702E-2</v>
      </c>
      <c r="G3956" s="154">
        <v>43829</v>
      </c>
      <c r="H3956" s="155">
        <v>1.0165</v>
      </c>
      <c r="I3956" s="157">
        <v>0</v>
      </c>
      <c r="J3956" s="152"/>
      <c r="K3956" s="156">
        <v>0.118156754627793</v>
      </c>
      <c r="L3956" s="156">
        <v>0.593589236248517</v>
      </c>
      <c r="M3956" s="185">
        <v>0.87301587301586503</v>
      </c>
      <c r="N3956" s="156">
        <v>1.2043396038618499</v>
      </c>
      <c r="O3956" s="157">
        <v>0</v>
      </c>
      <c r="P3956" s="152"/>
      <c r="Q3956" s="157">
        <v>0</v>
      </c>
      <c r="R3956" s="152"/>
      <c r="S3956" s="157">
        <v>0</v>
      </c>
      <c r="T3956" s="152"/>
      <c r="U3956" s="156">
        <v>1.6799999999999899</v>
      </c>
      <c r="V3956" s="152" t="s">
        <v>157</v>
      </c>
      <c r="W3956" s="152" t="s">
        <v>95</v>
      </c>
      <c r="X3956" s="155">
        <v>3.2965417999999999E-3</v>
      </c>
      <c r="Y3956" s="152" t="s">
        <v>159</v>
      </c>
      <c r="Z3956" s="154">
        <v>43523</v>
      </c>
      <c r="AA3956" s="153" t="s">
        <v>4326</v>
      </c>
      <c r="AB3956" s="152" t="s">
        <v>21746</v>
      </c>
      <c r="AC3956" s="152" t="s">
        <v>548</v>
      </c>
      <c r="AD3956" s="152" t="s">
        <v>177</v>
      </c>
    </row>
    <row r="3957" spans="1:30">
      <c r="A3957" s="189" t="s">
        <v>3243</v>
      </c>
      <c r="B3957" s="189" t="s">
        <v>3244</v>
      </c>
      <c r="C3957" s="154">
        <v>43830</v>
      </c>
      <c r="D3957" s="155">
        <v>1.0331999999999999</v>
      </c>
      <c r="E3957" s="155">
        <v>1.0331999999999999</v>
      </c>
      <c r="F3957" s="156">
        <v>1.9361084220714201E-2</v>
      </c>
      <c r="G3957" s="154">
        <v>43829</v>
      </c>
      <c r="H3957" s="155">
        <v>1.0329999999999999</v>
      </c>
      <c r="I3957" s="157">
        <v>0</v>
      </c>
      <c r="J3957" s="152"/>
      <c r="K3957" s="156">
        <v>0.125981199728642</v>
      </c>
      <c r="L3957" s="156">
        <v>0.37889828038470702</v>
      </c>
      <c r="M3957" s="185">
        <v>0.96745822339487897</v>
      </c>
      <c r="N3957" s="156">
        <v>2.4999999999999898</v>
      </c>
      <c r="O3957" s="157">
        <v>0</v>
      </c>
      <c r="P3957" s="152"/>
      <c r="Q3957" s="157">
        <v>0</v>
      </c>
      <c r="R3957" s="152"/>
      <c r="S3957" s="157">
        <v>0</v>
      </c>
      <c r="T3957" s="152"/>
      <c r="U3957" s="156">
        <v>3.3199999999999901</v>
      </c>
      <c r="V3957" s="152" t="s">
        <v>174</v>
      </c>
      <c r="W3957" s="152" t="s">
        <v>95</v>
      </c>
      <c r="X3957" s="155">
        <v>5.2830149942000002</v>
      </c>
      <c r="Y3957" s="152" t="s">
        <v>159</v>
      </c>
      <c r="Z3957" s="154">
        <v>43552</v>
      </c>
      <c r="AA3957" s="153" t="s">
        <v>4326</v>
      </c>
      <c r="AB3957" s="152" t="s">
        <v>6425</v>
      </c>
      <c r="AC3957" s="152" t="s">
        <v>548</v>
      </c>
      <c r="AD3957" s="152" t="s">
        <v>177</v>
      </c>
    </row>
    <row r="3958" spans="1:30">
      <c r="A3958" s="189" t="s">
        <v>21749</v>
      </c>
      <c r="B3958" s="189" t="s">
        <v>21750</v>
      </c>
      <c r="C3958" s="154">
        <v>42534</v>
      </c>
      <c r="D3958" s="155">
        <v>1.006</v>
      </c>
      <c r="E3958" s="155">
        <v>1.0289999999999999</v>
      </c>
      <c r="F3958" s="156">
        <v>9.9502487562188699E-2</v>
      </c>
      <c r="G3958" s="154">
        <v>42529</v>
      </c>
      <c r="H3958" s="155">
        <v>1.0049999999999999</v>
      </c>
      <c r="I3958" s="157">
        <v>0</v>
      </c>
      <c r="J3958" s="152"/>
      <c r="K3958" s="157">
        <v>0</v>
      </c>
      <c r="L3958" s="157">
        <v>0</v>
      </c>
      <c r="M3958" s="186">
        <v>0</v>
      </c>
      <c r="N3958" s="157">
        <v>0</v>
      </c>
      <c r="O3958" s="157">
        <v>0</v>
      </c>
      <c r="P3958" s="152"/>
      <c r="Q3958" s="157">
        <v>0</v>
      </c>
      <c r="R3958" s="152"/>
      <c r="S3958" s="157">
        <v>0</v>
      </c>
      <c r="T3958" s="152"/>
      <c r="U3958" s="156">
        <v>2.91379999999999</v>
      </c>
      <c r="V3958" s="152" t="s">
        <v>309</v>
      </c>
      <c r="W3958" s="152" t="s">
        <v>95</v>
      </c>
      <c r="X3958" s="155">
        <v>0</v>
      </c>
      <c r="Y3958" s="152" t="s">
        <v>159</v>
      </c>
      <c r="Z3958" s="154">
        <v>42165</v>
      </c>
      <c r="AA3958" s="153" t="s">
        <v>4326</v>
      </c>
      <c r="AB3958" s="152" t="s">
        <v>21751</v>
      </c>
      <c r="AC3958" s="152" t="s">
        <v>446</v>
      </c>
      <c r="AD3958" s="152" t="s">
        <v>185</v>
      </c>
    </row>
    <row r="3959" spans="1:30">
      <c r="A3959" s="189" t="s">
        <v>21752</v>
      </c>
      <c r="B3959" s="189" t="s">
        <v>21753</v>
      </c>
      <c r="C3959" s="154">
        <v>42972</v>
      </c>
      <c r="D3959" s="155">
        <v>1</v>
      </c>
      <c r="E3959" s="155">
        <v>1</v>
      </c>
      <c r="F3959" s="156">
        <v>0</v>
      </c>
      <c r="G3959" s="154">
        <v>42965</v>
      </c>
      <c r="H3959" s="155">
        <v>1</v>
      </c>
      <c r="I3959" s="157">
        <v>0</v>
      </c>
      <c r="J3959" s="152"/>
      <c r="K3959" s="157">
        <v>0</v>
      </c>
      <c r="L3959" s="157">
        <v>0</v>
      </c>
      <c r="M3959" s="186">
        <v>0</v>
      </c>
      <c r="N3959" s="157">
        <v>0</v>
      </c>
      <c r="O3959" s="157">
        <v>0</v>
      </c>
      <c r="P3959" s="152"/>
      <c r="Q3959" s="157">
        <v>0</v>
      </c>
      <c r="R3959" s="152"/>
      <c r="S3959" s="156">
        <v>0</v>
      </c>
      <c r="T3959" s="152" t="s">
        <v>21599</v>
      </c>
      <c r="U3959" s="156">
        <v>0</v>
      </c>
      <c r="V3959" s="152" t="s">
        <v>227</v>
      </c>
      <c r="W3959" s="152" t="s">
        <v>95</v>
      </c>
      <c r="X3959" s="155">
        <v>0</v>
      </c>
      <c r="Y3959" s="152" t="s">
        <v>159</v>
      </c>
      <c r="Z3959" s="154">
        <v>42142</v>
      </c>
      <c r="AA3959" s="153" t="s">
        <v>4326</v>
      </c>
      <c r="AB3959" s="152" t="s">
        <v>620</v>
      </c>
      <c r="AC3959" s="152" t="s">
        <v>231</v>
      </c>
      <c r="AD3959" s="152" t="s">
        <v>540</v>
      </c>
    </row>
    <row r="3960" spans="1:30">
      <c r="A3960" s="189" t="s">
        <v>21754</v>
      </c>
      <c r="B3960" s="189" t="s">
        <v>21755</v>
      </c>
      <c r="C3960" s="154">
        <v>43830</v>
      </c>
      <c r="D3960" s="155">
        <v>1.0156000000000001</v>
      </c>
      <c r="E3960" s="155">
        <v>1.0156000000000001</v>
      </c>
      <c r="F3960" s="156">
        <v>9.8473658296394893E-3</v>
      </c>
      <c r="G3960" s="154">
        <v>43829</v>
      </c>
      <c r="H3960" s="155">
        <v>1.0155000000000001</v>
      </c>
      <c r="I3960" s="157">
        <v>0</v>
      </c>
      <c r="J3960" s="152"/>
      <c r="K3960" s="156">
        <v>0.10842779694431701</v>
      </c>
      <c r="L3960" s="156">
        <v>0.45499505440159799</v>
      </c>
      <c r="M3960" s="185">
        <v>1.2764260071799101</v>
      </c>
      <c r="N3960" s="157">
        <v>0</v>
      </c>
      <c r="O3960" s="157">
        <v>0</v>
      </c>
      <c r="P3960" s="152"/>
      <c r="Q3960" s="157">
        <v>0</v>
      </c>
      <c r="R3960" s="152"/>
      <c r="S3960" s="157">
        <v>0</v>
      </c>
      <c r="T3960" s="152"/>
      <c r="U3960" s="156">
        <v>1.56000000000001</v>
      </c>
      <c r="V3960" s="152" t="s">
        <v>163</v>
      </c>
      <c r="W3960" s="152" t="s">
        <v>95</v>
      </c>
      <c r="X3960" s="155">
        <v>2.0051270999999998E-3</v>
      </c>
      <c r="Y3960" s="152" t="s">
        <v>159</v>
      </c>
      <c r="Z3960" s="154">
        <v>43713</v>
      </c>
      <c r="AA3960" s="153" t="s">
        <v>4326</v>
      </c>
      <c r="AB3960" s="152" t="s">
        <v>1018</v>
      </c>
      <c r="AC3960" s="152" t="s">
        <v>195</v>
      </c>
      <c r="AD3960" s="152" t="s">
        <v>165</v>
      </c>
    </row>
    <row r="3961" spans="1:30">
      <c r="A3961" s="189" t="s">
        <v>3184</v>
      </c>
      <c r="B3961" s="189" t="s">
        <v>3185</v>
      </c>
      <c r="C3961" s="154">
        <v>43830</v>
      </c>
      <c r="D3961" s="155">
        <v>1.0162</v>
      </c>
      <c r="E3961" s="155">
        <v>1.0162</v>
      </c>
      <c r="F3961" s="156">
        <v>9.841551028441E-3</v>
      </c>
      <c r="G3961" s="154">
        <v>43829</v>
      </c>
      <c r="H3961" s="155">
        <v>1.0161</v>
      </c>
      <c r="I3961" s="157">
        <v>0</v>
      </c>
      <c r="J3961" s="152"/>
      <c r="K3961" s="156">
        <v>0.118226600985231</v>
      </c>
      <c r="L3961" s="156">
        <v>0.484524868980511</v>
      </c>
      <c r="M3961" s="185">
        <v>1.32615415295644</v>
      </c>
      <c r="N3961" s="157">
        <v>0</v>
      </c>
      <c r="O3961" s="157">
        <v>0</v>
      </c>
      <c r="P3961" s="152"/>
      <c r="Q3961" s="157">
        <v>0</v>
      </c>
      <c r="R3961" s="152"/>
      <c r="S3961" s="157">
        <v>0</v>
      </c>
      <c r="T3961" s="152"/>
      <c r="U3961" s="156">
        <v>1.62</v>
      </c>
      <c r="V3961" s="152" t="s">
        <v>163</v>
      </c>
      <c r="W3961" s="152" t="s">
        <v>95</v>
      </c>
      <c r="X3961" s="155">
        <v>4.0200817040999999</v>
      </c>
      <c r="Y3961" s="152" t="s">
        <v>159</v>
      </c>
      <c r="Z3961" s="154">
        <v>43713</v>
      </c>
      <c r="AA3961" s="153" t="s">
        <v>4326</v>
      </c>
      <c r="AB3961" s="152" t="s">
        <v>1018</v>
      </c>
      <c r="AC3961" s="152" t="s">
        <v>195</v>
      </c>
      <c r="AD3961" s="152" t="s">
        <v>165</v>
      </c>
    </row>
    <row r="3962" spans="1:30">
      <c r="A3962" s="189" t="s">
        <v>21756</v>
      </c>
      <c r="B3962" s="189" t="s">
        <v>21757</v>
      </c>
      <c r="C3962" s="154">
        <v>42711</v>
      </c>
      <c r="D3962" s="155">
        <v>1</v>
      </c>
      <c r="E3962" s="155">
        <v>1</v>
      </c>
      <c r="F3962" s="157">
        <v>0</v>
      </c>
      <c r="G3962" s="154"/>
      <c r="H3962" s="157">
        <v>0</v>
      </c>
      <c r="I3962" s="157">
        <v>0</v>
      </c>
      <c r="J3962" s="152"/>
      <c r="K3962" s="157">
        <v>0</v>
      </c>
      <c r="L3962" s="157">
        <v>0</v>
      </c>
      <c r="M3962" s="186">
        <v>0</v>
      </c>
      <c r="N3962" s="157">
        <v>0</v>
      </c>
      <c r="O3962" s="157">
        <v>0</v>
      </c>
      <c r="P3962" s="152"/>
      <c r="Q3962" s="157">
        <v>0</v>
      </c>
      <c r="R3962" s="152"/>
      <c r="S3962" s="157">
        <v>0</v>
      </c>
      <c r="T3962" s="152"/>
      <c r="U3962" s="156">
        <v>0</v>
      </c>
      <c r="V3962" s="152" t="s">
        <v>309</v>
      </c>
      <c r="W3962" s="152" t="s">
        <v>95</v>
      </c>
      <c r="X3962" s="155">
        <v>0</v>
      </c>
      <c r="Y3962" s="152" t="s">
        <v>159</v>
      </c>
      <c r="Z3962" s="154">
        <v>42711</v>
      </c>
      <c r="AA3962" s="153" t="s">
        <v>4326</v>
      </c>
      <c r="AB3962" s="152" t="s">
        <v>281</v>
      </c>
      <c r="AC3962" s="152" t="s">
        <v>215</v>
      </c>
      <c r="AD3962" s="152" t="s">
        <v>1867</v>
      </c>
    </row>
    <row r="3963" spans="1:30">
      <c r="A3963" s="189" t="s">
        <v>21758</v>
      </c>
      <c r="B3963" s="189" t="s">
        <v>21759</v>
      </c>
      <c r="C3963" s="154">
        <v>42711</v>
      </c>
      <c r="D3963" s="155">
        <v>1</v>
      </c>
      <c r="E3963" s="155">
        <v>1</v>
      </c>
      <c r="F3963" s="157">
        <v>0</v>
      </c>
      <c r="G3963" s="154"/>
      <c r="H3963" s="157">
        <v>0</v>
      </c>
      <c r="I3963" s="157">
        <v>0</v>
      </c>
      <c r="J3963" s="152"/>
      <c r="K3963" s="157">
        <v>0</v>
      </c>
      <c r="L3963" s="157">
        <v>0</v>
      </c>
      <c r="M3963" s="186">
        <v>0</v>
      </c>
      <c r="N3963" s="157">
        <v>0</v>
      </c>
      <c r="O3963" s="157">
        <v>0</v>
      </c>
      <c r="P3963" s="152"/>
      <c r="Q3963" s="157">
        <v>0</v>
      </c>
      <c r="R3963" s="152"/>
      <c r="S3963" s="157">
        <v>0</v>
      </c>
      <c r="T3963" s="152"/>
      <c r="U3963" s="156">
        <v>0</v>
      </c>
      <c r="V3963" s="152" t="s">
        <v>309</v>
      </c>
      <c r="W3963" s="152" t="s">
        <v>95</v>
      </c>
      <c r="X3963" s="155">
        <v>0</v>
      </c>
      <c r="Y3963" s="152" t="s">
        <v>159</v>
      </c>
      <c r="Z3963" s="154">
        <v>42711</v>
      </c>
      <c r="AA3963" s="153" t="s">
        <v>4326</v>
      </c>
      <c r="AB3963" s="152" t="s">
        <v>1399</v>
      </c>
      <c r="AC3963" s="152" t="s">
        <v>215</v>
      </c>
      <c r="AD3963" s="152" t="s">
        <v>207</v>
      </c>
    </row>
    <row r="3964" spans="1:30">
      <c r="A3964" s="189" t="s">
        <v>21760</v>
      </c>
      <c r="B3964" s="189" t="s">
        <v>21761</v>
      </c>
      <c r="C3964" s="154">
        <v>42711</v>
      </c>
      <c r="D3964" s="155">
        <v>1</v>
      </c>
      <c r="E3964" s="155">
        <v>1</v>
      </c>
      <c r="F3964" s="157">
        <v>0</v>
      </c>
      <c r="G3964" s="154"/>
      <c r="H3964" s="157">
        <v>0</v>
      </c>
      <c r="I3964" s="157">
        <v>0</v>
      </c>
      <c r="J3964" s="152"/>
      <c r="K3964" s="157">
        <v>0</v>
      </c>
      <c r="L3964" s="157">
        <v>0</v>
      </c>
      <c r="M3964" s="186">
        <v>0</v>
      </c>
      <c r="N3964" s="157">
        <v>0</v>
      </c>
      <c r="O3964" s="157">
        <v>0</v>
      </c>
      <c r="P3964" s="152"/>
      <c r="Q3964" s="157">
        <v>0</v>
      </c>
      <c r="R3964" s="152"/>
      <c r="S3964" s="157">
        <v>0</v>
      </c>
      <c r="T3964" s="152"/>
      <c r="U3964" s="156">
        <v>0</v>
      </c>
      <c r="V3964" s="152" t="s">
        <v>309</v>
      </c>
      <c r="W3964" s="152" t="s">
        <v>95</v>
      </c>
      <c r="X3964" s="155">
        <v>0</v>
      </c>
      <c r="Y3964" s="152" t="s">
        <v>159</v>
      </c>
      <c r="Z3964" s="154">
        <v>42711</v>
      </c>
      <c r="AA3964" s="153" t="s">
        <v>4326</v>
      </c>
      <c r="AB3964" s="152" t="s">
        <v>668</v>
      </c>
      <c r="AC3964" s="152" t="s">
        <v>215</v>
      </c>
      <c r="AD3964" s="152" t="s">
        <v>207</v>
      </c>
    </row>
    <row r="3965" spans="1:30">
      <c r="A3965" s="189" t="s">
        <v>21762</v>
      </c>
      <c r="B3965" s="189" t="s">
        <v>21763</v>
      </c>
      <c r="C3965" s="154">
        <v>42711</v>
      </c>
      <c r="D3965" s="155">
        <v>1</v>
      </c>
      <c r="E3965" s="155">
        <v>1</v>
      </c>
      <c r="F3965" s="157">
        <v>0</v>
      </c>
      <c r="G3965" s="154"/>
      <c r="H3965" s="157">
        <v>0</v>
      </c>
      <c r="I3965" s="157">
        <v>0</v>
      </c>
      <c r="J3965" s="152"/>
      <c r="K3965" s="157">
        <v>0</v>
      </c>
      <c r="L3965" s="157">
        <v>0</v>
      </c>
      <c r="M3965" s="186">
        <v>0</v>
      </c>
      <c r="N3965" s="157">
        <v>0</v>
      </c>
      <c r="O3965" s="157">
        <v>0</v>
      </c>
      <c r="P3965" s="152"/>
      <c r="Q3965" s="157">
        <v>0</v>
      </c>
      <c r="R3965" s="152"/>
      <c r="S3965" s="157">
        <v>0</v>
      </c>
      <c r="T3965" s="152"/>
      <c r="U3965" s="156">
        <v>0</v>
      </c>
      <c r="V3965" s="152" t="s">
        <v>309</v>
      </c>
      <c r="W3965" s="152" t="s">
        <v>95</v>
      </c>
      <c r="X3965" s="155">
        <v>0</v>
      </c>
      <c r="Y3965" s="152" t="s">
        <v>159</v>
      </c>
      <c r="Z3965" s="154">
        <v>42711</v>
      </c>
      <c r="AA3965" s="153" t="s">
        <v>4326</v>
      </c>
      <c r="AB3965" s="152" t="s">
        <v>1483</v>
      </c>
      <c r="AC3965" s="152" t="s">
        <v>215</v>
      </c>
      <c r="AD3965" s="152" t="s">
        <v>170</v>
      </c>
    </row>
    <row r="3966" spans="1:30">
      <c r="A3966" s="189" t="s">
        <v>21764</v>
      </c>
      <c r="B3966" s="189" t="s">
        <v>21765</v>
      </c>
      <c r="C3966" s="154">
        <v>43830</v>
      </c>
      <c r="D3966" s="155">
        <v>1.0592999999999999</v>
      </c>
      <c r="E3966" s="155">
        <v>1.0592999999999999</v>
      </c>
      <c r="F3966" s="156">
        <v>0.48377916903812201</v>
      </c>
      <c r="G3966" s="154">
        <v>43829</v>
      </c>
      <c r="H3966" s="155">
        <v>1.0542</v>
      </c>
      <c r="I3966" s="157">
        <v>0</v>
      </c>
      <c r="J3966" s="152"/>
      <c r="K3966" s="156">
        <v>1.5627996164908899</v>
      </c>
      <c r="L3966" s="156">
        <v>4.2618110236220401</v>
      </c>
      <c r="M3966" s="185">
        <v>4.9643281807372004</v>
      </c>
      <c r="N3966" s="157">
        <v>0</v>
      </c>
      <c r="O3966" s="157">
        <v>0</v>
      </c>
      <c r="P3966" s="152"/>
      <c r="Q3966" s="157">
        <v>0</v>
      </c>
      <c r="R3966" s="152"/>
      <c r="S3966" s="157">
        <v>0</v>
      </c>
      <c r="T3966" s="152"/>
      <c r="U3966" s="156">
        <v>5.9299999999999899</v>
      </c>
      <c r="V3966" s="152" t="s">
        <v>157</v>
      </c>
      <c r="W3966" s="152" t="s">
        <v>95</v>
      </c>
      <c r="X3966" s="155">
        <v>2.0216261900000001E-2</v>
      </c>
      <c r="Y3966" s="152" t="s">
        <v>159</v>
      </c>
      <c r="Z3966" s="154">
        <v>43657</v>
      </c>
      <c r="AA3966" s="153" t="s">
        <v>4326</v>
      </c>
      <c r="AB3966" s="152" t="s">
        <v>4220</v>
      </c>
      <c r="AC3966" s="152" t="s">
        <v>266</v>
      </c>
      <c r="AD3966" s="152" t="s">
        <v>173</v>
      </c>
    </row>
    <row r="3967" spans="1:30">
      <c r="A3967" s="189" t="s">
        <v>21766</v>
      </c>
      <c r="B3967" s="189" t="s">
        <v>21767</v>
      </c>
      <c r="C3967" s="154">
        <v>43830</v>
      </c>
      <c r="D3967" s="155">
        <v>1.0209999999999999</v>
      </c>
      <c r="E3967" s="155">
        <v>1.0209999999999999</v>
      </c>
      <c r="F3967" s="156">
        <v>0.69033530571991097</v>
      </c>
      <c r="G3967" s="154">
        <v>43826</v>
      </c>
      <c r="H3967" s="155">
        <v>1.014</v>
      </c>
      <c r="I3967" s="157">
        <v>0</v>
      </c>
      <c r="J3967" s="152"/>
      <c r="K3967" s="156">
        <v>1.0490894695170201</v>
      </c>
      <c r="L3967" s="156">
        <v>2.0795840831833599</v>
      </c>
      <c r="M3967" s="186">
        <v>0</v>
      </c>
      <c r="N3967" s="157">
        <v>0</v>
      </c>
      <c r="O3967" s="157">
        <v>0</v>
      </c>
      <c r="P3967" s="152"/>
      <c r="Q3967" s="157">
        <v>0</v>
      </c>
      <c r="R3967" s="152"/>
      <c r="S3967" s="157">
        <v>0</v>
      </c>
      <c r="T3967" s="152"/>
      <c r="U3967" s="156">
        <v>2.0999999999999899</v>
      </c>
      <c r="V3967" s="152" t="s">
        <v>309</v>
      </c>
      <c r="W3967" s="152" t="s">
        <v>95</v>
      </c>
      <c r="X3967" s="155">
        <v>3.0448428958</v>
      </c>
      <c r="Y3967" s="152" t="s">
        <v>159</v>
      </c>
      <c r="Z3967" s="154">
        <v>43788</v>
      </c>
      <c r="AA3967" s="153" t="s">
        <v>4326</v>
      </c>
      <c r="AB3967" s="152" t="s">
        <v>965</v>
      </c>
      <c r="AC3967" s="152" t="s">
        <v>179</v>
      </c>
      <c r="AD3967" s="152" t="s">
        <v>241</v>
      </c>
    </row>
    <row r="3968" spans="1:30">
      <c r="A3968" s="189" t="s">
        <v>21768</v>
      </c>
      <c r="B3968" s="189" t="s">
        <v>21769</v>
      </c>
      <c r="C3968" s="154">
        <v>43830</v>
      </c>
      <c r="D3968" s="155">
        <v>1.0206</v>
      </c>
      <c r="E3968" s="155">
        <v>1.0206</v>
      </c>
      <c r="F3968" s="156">
        <v>0.69060773480661997</v>
      </c>
      <c r="G3968" s="154">
        <v>43826</v>
      </c>
      <c r="H3968" s="155">
        <v>1.0136000000000001</v>
      </c>
      <c r="I3968" s="157">
        <v>0</v>
      </c>
      <c r="J3968" s="152"/>
      <c r="K3968" s="156">
        <v>1.03950103950103</v>
      </c>
      <c r="L3968" s="156">
        <v>2.04979502049795</v>
      </c>
      <c r="M3968" s="186">
        <v>0</v>
      </c>
      <c r="N3968" s="157">
        <v>0</v>
      </c>
      <c r="O3968" s="157">
        <v>0</v>
      </c>
      <c r="P3968" s="152"/>
      <c r="Q3968" s="157">
        <v>0</v>
      </c>
      <c r="R3968" s="152"/>
      <c r="S3968" s="157">
        <v>0</v>
      </c>
      <c r="T3968" s="152"/>
      <c r="U3968" s="156">
        <v>2.06</v>
      </c>
      <c r="V3968" s="152" t="s">
        <v>309</v>
      </c>
      <c r="W3968" s="152" t="s">
        <v>95</v>
      </c>
      <c r="X3968" s="155">
        <v>7.1334760183999997</v>
      </c>
      <c r="Y3968" s="152" t="s">
        <v>159</v>
      </c>
      <c r="Z3968" s="154">
        <v>43788</v>
      </c>
      <c r="AA3968" s="153" t="s">
        <v>4326</v>
      </c>
      <c r="AB3968" s="152" t="s">
        <v>965</v>
      </c>
      <c r="AC3968" s="152" t="s">
        <v>179</v>
      </c>
      <c r="AD3968" s="152" t="s">
        <v>241</v>
      </c>
    </row>
    <row r="3969" spans="1:30">
      <c r="A3969" s="189" t="s">
        <v>4214</v>
      </c>
      <c r="B3969" s="189" t="s">
        <v>4215</v>
      </c>
      <c r="C3969" s="154">
        <v>43830</v>
      </c>
      <c r="D3969" s="155">
        <v>1.0133000000000001</v>
      </c>
      <c r="E3969" s="155">
        <v>1.0133000000000001</v>
      </c>
      <c r="F3969" s="156">
        <v>9.8697196999594297E-3</v>
      </c>
      <c r="G3969" s="154">
        <v>43829</v>
      </c>
      <c r="H3969" s="155">
        <v>1.0132000000000001</v>
      </c>
      <c r="I3969" s="157">
        <v>0</v>
      </c>
      <c r="J3969" s="152"/>
      <c r="K3969" s="156">
        <v>0.60563939634630604</v>
      </c>
      <c r="L3969" s="156">
        <v>1.63490471414244</v>
      </c>
      <c r="M3969" s="185">
        <v>1.3604081224367399</v>
      </c>
      <c r="N3969" s="157">
        <v>0</v>
      </c>
      <c r="O3969" s="157">
        <v>0</v>
      </c>
      <c r="P3969" s="152"/>
      <c r="Q3969" s="157">
        <v>0</v>
      </c>
      <c r="R3969" s="152"/>
      <c r="S3969" s="157">
        <v>0</v>
      </c>
      <c r="T3969" s="152"/>
      <c r="U3969" s="156">
        <v>1.3300000000000101</v>
      </c>
      <c r="V3969" s="152" t="s">
        <v>157</v>
      </c>
      <c r="W3969" s="152" t="s">
        <v>95</v>
      </c>
      <c r="X3969" s="155">
        <v>4.3947687783999996</v>
      </c>
      <c r="Y3969" s="152" t="s">
        <v>159</v>
      </c>
      <c r="Z3969" s="154">
        <v>43726</v>
      </c>
      <c r="AA3969" s="153" t="s">
        <v>4326</v>
      </c>
      <c r="AB3969" s="152" t="s">
        <v>581</v>
      </c>
      <c r="AC3969" s="152" t="s">
        <v>464</v>
      </c>
      <c r="AD3969" s="152" t="s">
        <v>185</v>
      </c>
    </row>
    <row r="3970" spans="1:30">
      <c r="A3970" s="189" t="s">
        <v>21770</v>
      </c>
      <c r="B3970" s="189" t="s">
        <v>21771</v>
      </c>
      <c r="C3970" s="154">
        <v>43830</v>
      </c>
      <c r="D3970" s="155">
        <v>1.0122</v>
      </c>
      <c r="E3970" s="155">
        <v>1.0122</v>
      </c>
      <c r="F3970" s="156">
        <v>9.8804465961850607E-3</v>
      </c>
      <c r="G3970" s="154">
        <v>43829</v>
      </c>
      <c r="H3970" s="155">
        <v>1.0121</v>
      </c>
      <c r="I3970" s="157">
        <v>0</v>
      </c>
      <c r="J3970" s="152"/>
      <c r="K3970" s="156">
        <v>0.60630156048106498</v>
      </c>
      <c r="L3970" s="156">
        <v>1.6061031921301001</v>
      </c>
      <c r="M3970" s="185">
        <v>1.2706353176588201</v>
      </c>
      <c r="N3970" s="157">
        <v>0</v>
      </c>
      <c r="O3970" s="157">
        <v>0</v>
      </c>
      <c r="P3970" s="152"/>
      <c r="Q3970" s="157">
        <v>0</v>
      </c>
      <c r="R3970" s="152"/>
      <c r="S3970" s="157">
        <v>0</v>
      </c>
      <c r="T3970" s="152"/>
      <c r="U3970" s="156">
        <v>1.22</v>
      </c>
      <c r="V3970" s="152" t="s">
        <v>157</v>
      </c>
      <c r="W3970" s="152" t="s">
        <v>95</v>
      </c>
      <c r="X3970" s="155">
        <v>0.19076815850000001</v>
      </c>
      <c r="Y3970" s="152" t="s">
        <v>159</v>
      </c>
      <c r="Z3970" s="154">
        <v>43726</v>
      </c>
      <c r="AA3970" s="153" t="s">
        <v>4326</v>
      </c>
      <c r="AB3970" s="152" t="s">
        <v>581</v>
      </c>
      <c r="AC3970" s="152" t="s">
        <v>464</v>
      </c>
      <c r="AD3970" s="152" t="s">
        <v>185</v>
      </c>
    </row>
    <row r="3971" spans="1:30">
      <c r="A3971" s="189" t="s">
        <v>4216</v>
      </c>
      <c r="B3971" s="189" t="s">
        <v>4217</v>
      </c>
      <c r="C3971" s="154">
        <v>43830</v>
      </c>
      <c r="D3971" s="155">
        <v>1.0183</v>
      </c>
      <c r="E3971" s="155">
        <v>1.0183</v>
      </c>
      <c r="F3971" s="156">
        <v>0.19679228574239899</v>
      </c>
      <c r="G3971" s="154">
        <v>43829</v>
      </c>
      <c r="H3971" s="155">
        <v>1.0163</v>
      </c>
      <c r="I3971" s="157">
        <v>0</v>
      </c>
      <c r="J3971" s="152"/>
      <c r="K3971" s="156">
        <v>0.55297718969093002</v>
      </c>
      <c r="L3971" s="156">
        <v>1.3435509554140199</v>
      </c>
      <c r="M3971" s="185">
        <v>1.8401840184018401</v>
      </c>
      <c r="N3971" s="157">
        <v>0</v>
      </c>
      <c r="O3971" s="157">
        <v>0</v>
      </c>
      <c r="P3971" s="152"/>
      <c r="Q3971" s="157">
        <v>0</v>
      </c>
      <c r="R3971" s="152"/>
      <c r="S3971" s="157">
        <v>0</v>
      </c>
      <c r="T3971" s="152"/>
      <c r="U3971" s="156">
        <v>1.83</v>
      </c>
      <c r="V3971" s="152" t="s">
        <v>157</v>
      </c>
      <c r="W3971" s="152" t="s">
        <v>95</v>
      </c>
      <c r="X3971" s="155">
        <v>26.891852972500001</v>
      </c>
      <c r="Y3971" s="152" t="s">
        <v>159</v>
      </c>
      <c r="Z3971" s="154">
        <v>43735</v>
      </c>
      <c r="AA3971" s="153" t="s">
        <v>4326</v>
      </c>
      <c r="AB3971" s="152" t="s">
        <v>1256</v>
      </c>
      <c r="AC3971" s="152" t="s">
        <v>196</v>
      </c>
      <c r="AD3971" s="152" t="s">
        <v>165</v>
      </c>
    </row>
    <row r="3972" spans="1:30">
      <c r="A3972" s="189" t="s">
        <v>21772</v>
      </c>
      <c r="B3972" s="189" t="s">
        <v>21773</v>
      </c>
      <c r="C3972" s="154">
        <v>43830</v>
      </c>
      <c r="D3972" s="155">
        <v>1.0173000000000001</v>
      </c>
      <c r="E3972" s="155">
        <v>1.0173000000000001</v>
      </c>
      <c r="F3972" s="156">
        <v>0.20685579196217399</v>
      </c>
      <c r="G3972" s="154">
        <v>43829</v>
      </c>
      <c r="H3972" s="155">
        <v>1.0152000000000001</v>
      </c>
      <c r="I3972" s="157">
        <v>0</v>
      </c>
      <c r="J3972" s="152"/>
      <c r="K3972" s="156">
        <v>0.55352377186913604</v>
      </c>
      <c r="L3972" s="156">
        <v>1.31461009859577</v>
      </c>
      <c r="M3972" s="185">
        <v>1.75035007001401</v>
      </c>
      <c r="N3972" s="157">
        <v>0</v>
      </c>
      <c r="O3972" s="157">
        <v>0</v>
      </c>
      <c r="P3972" s="152"/>
      <c r="Q3972" s="157">
        <v>0</v>
      </c>
      <c r="R3972" s="152"/>
      <c r="S3972" s="157">
        <v>0</v>
      </c>
      <c r="T3972" s="152"/>
      <c r="U3972" s="156">
        <v>1.73000000000001</v>
      </c>
      <c r="V3972" s="152" t="s">
        <v>157</v>
      </c>
      <c r="W3972" s="152" t="s">
        <v>95</v>
      </c>
      <c r="X3972" s="155">
        <v>1.2126171805999999</v>
      </c>
      <c r="Y3972" s="152" t="s">
        <v>159</v>
      </c>
      <c r="Z3972" s="154">
        <v>43735</v>
      </c>
      <c r="AA3972" s="153" t="s">
        <v>4326</v>
      </c>
      <c r="AB3972" s="152" t="s">
        <v>1256</v>
      </c>
      <c r="AC3972" s="152" t="s">
        <v>196</v>
      </c>
      <c r="AD3972" s="152" t="s">
        <v>165</v>
      </c>
    </row>
    <row r="3973" spans="1:30">
      <c r="A3973" s="189" t="s">
        <v>21774</v>
      </c>
      <c r="B3973" s="189" t="s">
        <v>21775</v>
      </c>
      <c r="C3973" s="154">
        <v>43830</v>
      </c>
      <c r="D3973" s="155">
        <v>1.0004999999999999</v>
      </c>
      <c r="E3973" s="155">
        <v>1.0004999999999999</v>
      </c>
      <c r="F3973" s="156">
        <v>1.9994001799458001E-2</v>
      </c>
      <c r="G3973" s="154">
        <v>43826</v>
      </c>
      <c r="H3973" s="155">
        <v>1.0003</v>
      </c>
      <c r="I3973" s="157">
        <v>0</v>
      </c>
      <c r="J3973" s="152"/>
      <c r="K3973" s="156">
        <v>4.99999999999945E-2</v>
      </c>
      <c r="L3973" s="157">
        <v>0</v>
      </c>
      <c r="M3973" s="186">
        <v>0</v>
      </c>
      <c r="N3973" s="157">
        <v>0</v>
      </c>
      <c r="O3973" s="157">
        <v>0</v>
      </c>
      <c r="P3973" s="152"/>
      <c r="Q3973" s="157">
        <v>0</v>
      </c>
      <c r="R3973" s="152"/>
      <c r="S3973" s="157">
        <v>0</v>
      </c>
      <c r="T3973" s="152"/>
      <c r="U3973" s="156">
        <v>4.99999999999945E-2</v>
      </c>
      <c r="V3973" s="152" t="s">
        <v>309</v>
      </c>
      <c r="W3973" s="152" t="s">
        <v>95</v>
      </c>
      <c r="X3973" s="155">
        <v>2.9177149933000002</v>
      </c>
      <c r="Y3973" s="152" t="s">
        <v>159</v>
      </c>
      <c r="Z3973" s="154">
        <v>43822</v>
      </c>
      <c r="AA3973" s="153" t="s">
        <v>4326</v>
      </c>
      <c r="AB3973" s="152" t="s">
        <v>21776</v>
      </c>
      <c r="AC3973" s="152" t="s">
        <v>187</v>
      </c>
      <c r="AD3973" s="152" t="s">
        <v>162</v>
      </c>
    </row>
    <row r="3974" spans="1:30">
      <c r="A3974" s="189" t="s">
        <v>21777</v>
      </c>
      <c r="B3974" s="189" t="s">
        <v>21778</v>
      </c>
      <c r="C3974" s="154">
        <v>43830</v>
      </c>
      <c r="D3974" s="155">
        <v>1.0004</v>
      </c>
      <c r="E3974" s="155">
        <v>1.0004</v>
      </c>
      <c r="F3974" s="156">
        <v>1.99960007998378E-2</v>
      </c>
      <c r="G3974" s="154">
        <v>43826</v>
      </c>
      <c r="H3974" s="155">
        <v>1.0002</v>
      </c>
      <c r="I3974" s="157">
        <v>0</v>
      </c>
      <c r="J3974" s="152"/>
      <c r="K3974" s="156">
        <v>3.9999999999995602E-2</v>
      </c>
      <c r="L3974" s="157">
        <v>0</v>
      </c>
      <c r="M3974" s="186">
        <v>0</v>
      </c>
      <c r="N3974" s="157">
        <v>0</v>
      </c>
      <c r="O3974" s="157">
        <v>0</v>
      </c>
      <c r="P3974" s="152"/>
      <c r="Q3974" s="157">
        <v>0</v>
      </c>
      <c r="R3974" s="152"/>
      <c r="S3974" s="157">
        <v>0</v>
      </c>
      <c r="T3974" s="152"/>
      <c r="U3974" s="156">
        <v>3.9999999999995602E-2</v>
      </c>
      <c r="V3974" s="152" t="s">
        <v>309</v>
      </c>
      <c r="W3974" s="152" t="s">
        <v>95</v>
      </c>
      <c r="X3974" s="155">
        <v>0.90914324209999997</v>
      </c>
      <c r="Y3974" s="152" t="s">
        <v>159</v>
      </c>
      <c r="Z3974" s="154">
        <v>43822</v>
      </c>
      <c r="AA3974" s="153" t="s">
        <v>4326</v>
      </c>
      <c r="AB3974" s="152" t="s">
        <v>21776</v>
      </c>
      <c r="AC3974" s="152" t="s">
        <v>187</v>
      </c>
      <c r="AD3974" s="152" t="s">
        <v>162</v>
      </c>
    </row>
    <row r="3975" spans="1:30">
      <c r="A3975" s="189" t="s">
        <v>21779</v>
      </c>
      <c r="B3975" s="189" t="s">
        <v>21780</v>
      </c>
      <c r="C3975" s="154">
        <v>43025</v>
      </c>
      <c r="D3975" s="155">
        <v>1</v>
      </c>
      <c r="E3975" s="155">
        <v>1</v>
      </c>
      <c r="F3975" s="157">
        <v>0</v>
      </c>
      <c r="G3975" s="154"/>
      <c r="H3975" s="157">
        <v>0</v>
      </c>
      <c r="I3975" s="157">
        <v>0</v>
      </c>
      <c r="J3975" s="152"/>
      <c r="K3975" s="157">
        <v>0</v>
      </c>
      <c r="L3975" s="157">
        <v>0</v>
      </c>
      <c r="M3975" s="186">
        <v>0</v>
      </c>
      <c r="N3975" s="157">
        <v>0</v>
      </c>
      <c r="O3975" s="157">
        <v>0</v>
      </c>
      <c r="P3975" s="152"/>
      <c r="Q3975" s="157">
        <v>0</v>
      </c>
      <c r="R3975" s="152"/>
      <c r="S3975" s="157">
        <v>0</v>
      </c>
      <c r="T3975" s="152"/>
      <c r="U3975" s="156">
        <v>0</v>
      </c>
      <c r="V3975" s="152" t="s">
        <v>309</v>
      </c>
      <c r="W3975" s="152" t="s">
        <v>95</v>
      </c>
      <c r="X3975" s="155">
        <v>0</v>
      </c>
      <c r="Y3975" s="152" t="s">
        <v>159</v>
      </c>
      <c r="Z3975" s="154">
        <v>43025</v>
      </c>
      <c r="AA3975" s="153" t="s">
        <v>4326</v>
      </c>
      <c r="AB3975" s="152" t="s">
        <v>965</v>
      </c>
      <c r="AC3975" s="152" t="s">
        <v>179</v>
      </c>
      <c r="AD3975" s="152" t="s">
        <v>162</v>
      </c>
    </row>
    <row r="3976" spans="1:30">
      <c r="A3976" s="189" t="s">
        <v>4212</v>
      </c>
      <c r="B3976" s="189" t="s">
        <v>4213</v>
      </c>
      <c r="C3976" s="154">
        <v>43830</v>
      </c>
      <c r="D3976" s="155">
        <v>1.0133000000000001</v>
      </c>
      <c r="E3976" s="155">
        <v>1.0133000000000001</v>
      </c>
      <c r="F3976" s="156">
        <v>1.9741387819583501E-2</v>
      </c>
      <c r="G3976" s="154">
        <v>43829</v>
      </c>
      <c r="H3976" s="155">
        <v>1.0130999999999999</v>
      </c>
      <c r="I3976" s="157">
        <v>0</v>
      </c>
      <c r="J3976" s="152"/>
      <c r="K3976" s="156">
        <v>0.23741220694432499</v>
      </c>
      <c r="L3976" s="156">
        <v>0.91624340205159804</v>
      </c>
      <c r="M3976" s="185">
        <v>1.31986801319869</v>
      </c>
      <c r="N3976" s="157">
        <v>0</v>
      </c>
      <c r="O3976" s="157">
        <v>0</v>
      </c>
      <c r="P3976" s="152"/>
      <c r="Q3976" s="157">
        <v>0</v>
      </c>
      <c r="R3976" s="152"/>
      <c r="S3976" s="157">
        <v>0</v>
      </c>
      <c r="T3976" s="152"/>
      <c r="U3976" s="156">
        <v>1.3300000000000101</v>
      </c>
      <c r="V3976" s="152" t="s">
        <v>174</v>
      </c>
      <c r="W3976" s="152" t="s">
        <v>95</v>
      </c>
      <c r="X3976" s="155">
        <v>2.1000800000000002</v>
      </c>
      <c r="Y3976" s="152" t="s">
        <v>159</v>
      </c>
      <c r="Z3976" s="154">
        <v>43734</v>
      </c>
      <c r="AA3976" s="153" t="s">
        <v>4326</v>
      </c>
      <c r="AB3976" s="152" t="s">
        <v>763</v>
      </c>
      <c r="AC3976" s="152" t="s">
        <v>240</v>
      </c>
      <c r="AD3976" s="152" t="s">
        <v>229</v>
      </c>
    </row>
    <row r="3977" spans="1:30">
      <c r="A3977" s="189" t="s">
        <v>21781</v>
      </c>
      <c r="B3977" s="189" t="s">
        <v>21782</v>
      </c>
      <c r="C3977" s="154">
        <v>43830</v>
      </c>
      <c r="D3977" s="155">
        <v>1.0489999999999999</v>
      </c>
      <c r="E3977" s="155">
        <v>1.0489999999999999</v>
      </c>
      <c r="F3977" s="156">
        <v>0</v>
      </c>
      <c r="G3977" s="154">
        <v>43829</v>
      </c>
      <c r="H3977" s="155">
        <v>1.0489999999999999</v>
      </c>
      <c r="I3977" s="157">
        <v>0</v>
      </c>
      <c r="J3977" s="152"/>
      <c r="K3977" s="156">
        <v>0.28680688336519</v>
      </c>
      <c r="L3977" s="156">
        <v>1.84466019417475</v>
      </c>
      <c r="M3977" s="185">
        <v>1.4506769825918699</v>
      </c>
      <c r="N3977" s="157">
        <v>0</v>
      </c>
      <c r="O3977" s="157">
        <v>0</v>
      </c>
      <c r="P3977" s="152"/>
      <c r="Q3977" s="157">
        <v>0</v>
      </c>
      <c r="R3977" s="152"/>
      <c r="S3977" s="157">
        <v>0</v>
      </c>
      <c r="T3977" s="152"/>
      <c r="U3977" s="156">
        <v>1.5488867376573101</v>
      </c>
      <c r="V3977" s="152" t="s">
        <v>309</v>
      </c>
      <c r="W3977" s="152" t="s">
        <v>95</v>
      </c>
      <c r="X3977" s="155">
        <v>1.001E-7</v>
      </c>
      <c r="Y3977" s="152" t="s">
        <v>159</v>
      </c>
      <c r="Z3977" s="154">
        <v>43719</v>
      </c>
      <c r="AA3977" s="153" t="s">
        <v>4326</v>
      </c>
      <c r="AB3977" s="152" t="s">
        <v>610</v>
      </c>
      <c r="AC3977" s="152" t="s">
        <v>215</v>
      </c>
      <c r="AD3977" s="152" t="s">
        <v>185</v>
      </c>
    </row>
    <row r="3978" spans="1:30">
      <c r="A3978" s="189" t="s">
        <v>21783</v>
      </c>
      <c r="B3978" s="189" t="s">
        <v>21784</v>
      </c>
      <c r="C3978" s="154">
        <v>43830</v>
      </c>
      <c r="D3978" s="155">
        <v>1.3349</v>
      </c>
      <c r="E3978" s="155">
        <v>1.3898999999999999</v>
      </c>
      <c r="F3978" s="156">
        <v>0.27794471153845901</v>
      </c>
      <c r="G3978" s="154">
        <v>43829</v>
      </c>
      <c r="H3978" s="155">
        <v>1.3311999999999999</v>
      </c>
      <c r="I3978" s="157">
        <v>0</v>
      </c>
      <c r="J3978" s="152"/>
      <c r="K3978" s="156">
        <v>0.958355177171062</v>
      </c>
      <c r="L3978" s="156">
        <v>2.8477304164508999</v>
      </c>
      <c r="M3978" s="186">
        <v>0</v>
      </c>
      <c r="N3978" s="157">
        <v>0</v>
      </c>
      <c r="O3978" s="157">
        <v>0</v>
      </c>
      <c r="P3978" s="152"/>
      <c r="Q3978" s="157">
        <v>0</v>
      </c>
      <c r="R3978" s="152"/>
      <c r="S3978" s="157">
        <v>0</v>
      </c>
      <c r="T3978" s="152"/>
      <c r="U3978" s="156">
        <v>3.5138823332340601</v>
      </c>
      <c r="V3978" s="152" t="s">
        <v>227</v>
      </c>
      <c r="W3978" s="152" t="s">
        <v>95</v>
      </c>
      <c r="X3978" s="157">
        <v>0</v>
      </c>
      <c r="Y3978" s="152"/>
      <c r="Z3978" s="154">
        <v>43761</v>
      </c>
      <c r="AA3978" s="153" t="s">
        <v>4326</v>
      </c>
      <c r="AB3978" s="152" t="s">
        <v>180</v>
      </c>
      <c r="AC3978" s="152" t="s">
        <v>167</v>
      </c>
      <c r="AD3978" s="152" t="s">
        <v>185</v>
      </c>
    </row>
    <row r="3979" spans="1:30">
      <c r="A3979" s="189" t="s">
        <v>21785</v>
      </c>
      <c r="B3979" s="189" t="s">
        <v>21786</v>
      </c>
      <c r="C3979" s="154">
        <v>43830</v>
      </c>
      <c r="D3979" s="155">
        <v>1.0130999999999999</v>
      </c>
      <c r="E3979" s="155">
        <v>1.0130999999999999</v>
      </c>
      <c r="F3979" s="156">
        <v>0.32679738562090099</v>
      </c>
      <c r="G3979" s="154">
        <v>43826</v>
      </c>
      <c r="H3979" s="155">
        <v>1.0098</v>
      </c>
      <c r="I3979" s="157">
        <v>0</v>
      </c>
      <c r="J3979" s="152"/>
      <c r="K3979" s="156">
        <v>0.58578236695788299</v>
      </c>
      <c r="L3979" s="156">
        <v>1.2694922031187501</v>
      </c>
      <c r="M3979" s="186">
        <v>0</v>
      </c>
      <c r="N3979" s="157">
        <v>0</v>
      </c>
      <c r="O3979" s="157">
        <v>0</v>
      </c>
      <c r="P3979" s="152"/>
      <c r="Q3979" s="157">
        <v>0</v>
      </c>
      <c r="R3979" s="152"/>
      <c r="S3979" s="157">
        <v>0</v>
      </c>
      <c r="T3979" s="152"/>
      <c r="U3979" s="156">
        <v>1.3099999999999901</v>
      </c>
      <c r="V3979" s="152" t="s">
        <v>309</v>
      </c>
      <c r="W3979" s="152" t="s">
        <v>95</v>
      </c>
      <c r="X3979" s="155">
        <v>8.1734616810999992</v>
      </c>
      <c r="Y3979" s="152" t="s">
        <v>159</v>
      </c>
      <c r="Z3979" s="154">
        <v>43788</v>
      </c>
      <c r="AA3979" s="153" t="s">
        <v>4326</v>
      </c>
      <c r="AB3979" s="152" t="s">
        <v>21787</v>
      </c>
      <c r="AC3979" s="152" t="s">
        <v>21788</v>
      </c>
      <c r="AD3979" s="152" t="s">
        <v>185</v>
      </c>
    </row>
    <row r="3980" spans="1:30">
      <c r="A3980" s="189" t="s">
        <v>21789</v>
      </c>
      <c r="B3980" s="189" t="s">
        <v>21790</v>
      </c>
      <c r="C3980" s="154">
        <v>43830</v>
      </c>
      <c r="D3980" s="155">
        <v>1.0126999999999999</v>
      </c>
      <c r="E3980" s="155">
        <v>1.0126999999999999</v>
      </c>
      <c r="F3980" s="156">
        <v>0.326926887259744</v>
      </c>
      <c r="G3980" s="154">
        <v>43826</v>
      </c>
      <c r="H3980" s="155">
        <v>1.0094000000000001</v>
      </c>
      <c r="I3980" s="157">
        <v>0</v>
      </c>
      <c r="J3980" s="152"/>
      <c r="K3980" s="156">
        <v>0.58601509733810297</v>
      </c>
      <c r="L3980" s="156">
        <v>1.23962811156653</v>
      </c>
      <c r="M3980" s="186">
        <v>0</v>
      </c>
      <c r="N3980" s="157">
        <v>0</v>
      </c>
      <c r="O3980" s="157">
        <v>0</v>
      </c>
      <c r="P3980" s="152"/>
      <c r="Q3980" s="157">
        <v>0</v>
      </c>
      <c r="R3980" s="152"/>
      <c r="S3980" s="157">
        <v>0</v>
      </c>
      <c r="T3980" s="152"/>
      <c r="U3980" s="156">
        <v>1.26999999999999</v>
      </c>
      <c r="V3980" s="152" t="s">
        <v>309</v>
      </c>
      <c r="W3980" s="152" t="s">
        <v>95</v>
      </c>
      <c r="X3980" s="155">
        <v>2.7780156478000002</v>
      </c>
      <c r="Y3980" s="152" t="s">
        <v>159</v>
      </c>
      <c r="Z3980" s="154">
        <v>43788</v>
      </c>
      <c r="AA3980" s="153" t="s">
        <v>4326</v>
      </c>
      <c r="AB3980" s="152" t="s">
        <v>21787</v>
      </c>
      <c r="AC3980" s="152" t="s">
        <v>21788</v>
      </c>
      <c r="AD3980" s="152" t="s">
        <v>185</v>
      </c>
    </row>
    <row r="3981" spans="1:30">
      <c r="A3981" s="189" t="s">
        <v>21791</v>
      </c>
      <c r="B3981" s="189" t="s">
        <v>21792</v>
      </c>
      <c r="C3981" s="154">
        <v>43830</v>
      </c>
      <c r="D3981" s="155">
        <v>0.99180000000000001</v>
      </c>
      <c r="E3981" s="155">
        <v>0.99180000000000001</v>
      </c>
      <c r="F3981" s="156">
        <v>2.0169423154495599E-2</v>
      </c>
      <c r="G3981" s="154">
        <v>43829</v>
      </c>
      <c r="H3981" s="155">
        <v>0.99160000000000004</v>
      </c>
      <c r="I3981" s="157">
        <v>0</v>
      </c>
      <c r="J3981" s="152"/>
      <c r="K3981" s="156">
        <v>0.100928542591845</v>
      </c>
      <c r="L3981" s="156">
        <v>0.35414347870080498</v>
      </c>
      <c r="M3981" s="186">
        <v>0</v>
      </c>
      <c r="N3981" s="157">
        <v>0</v>
      </c>
      <c r="O3981" s="157">
        <v>0</v>
      </c>
      <c r="P3981" s="152"/>
      <c r="Q3981" s="157">
        <v>0</v>
      </c>
      <c r="R3981" s="152"/>
      <c r="S3981" s="157">
        <v>0</v>
      </c>
      <c r="T3981" s="152"/>
      <c r="U3981" s="156">
        <v>0.55763966338842796</v>
      </c>
      <c r="V3981" s="152" t="s">
        <v>157</v>
      </c>
      <c r="W3981" s="152" t="s">
        <v>95</v>
      </c>
      <c r="X3981" s="157">
        <v>0</v>
      </c>
      <c r="Y3981" s="152"/>
      <c r="Z3981" s="154">
        <v>43780</v>
      </c>
      <c r="AA3981" s="153" t="s">
        <v>4326</v>
      </c>
      <c r="AB3981" s="152" t="s">
        <v>16005</v>
      </c>
      <c r="AC3981" s="152" t="s">
        <v>236</v>
      </c>
      <c r="AD3981" s="152" t="s">
        <v>181</v>
      </c>
    </row>
    <row r="3982" spans="1:30">
      <c r="A3982" s="189" t="s">
        <v>21793</v>
      </c>
      <c r="B3982" s="189" t="s">
        <v>21794</v>
      </c>
      <c r="C3982" s="154">
        <v>43830</v>
      </c>
      <c r="D3982" s="155">
        <v>1.0938000000000001</v>
      </c>
      <c r="E3982" s="155">
        <v>1.0938000000000001</v>
      </c>
      <c r="F3982" s="156">
        <v>0.57931034482760402</v>
      </c>
      <c r="G3982" s="154">
        <v>43829</v>
      </c>
      <c r="H3982" s="155">
        <v>1.0874999999999999</v>
      </c>
      <c r="I3982" s="157">
        <v>0</v>
      </c>
      <c r="J3982" s="152"/>
      <c r="K3982" s="156">
        <v>1.55045956735681</v>
      </c>
      <c r="L3982" s="156">
        <v>5.1124351335767999</v>
      </c>
      <c r="M3982" s="186">
        <v>0</v>
      </c>
      <c r="N3982" s="157">
        <v>0</v>
      </c>
      <c r="O3982" s="157">
        <v>0</v>
      </c>
      <c r="P3982" s="152"/>
      <c r="Q3982" s="157">
        <v>0</v>
      </c>
      <c r="R3982" s="152"/>
      <c r="S3982" s="157">
        <v>0</v>
      </c>
      <c r="T3982" s="152"/>
      <c r="U3982" s="156">
        <v>4.9611361673543897</v>
      </c>
      <c r="V3982" s="152" t="s">
        <v>157</v>
      </c>
      <c r="W3982" s="152" t="s">
        <v>95</v>
      </c>
      <c r="X3982" s="157">
        <v>0</v>
      </c>
      <c r="Y3982" s="152"/>
      <c r="Z3982" s="154">
        <v>43784</v>
      </c>
      <c r="AA3982" s="153" t="s">
        <v>4326</v>
      </c>
      <c r="AB3982" s="152" t="s">
        <v>2229</v>
      </c>
      <c r="AC3982" s="152" t="s">
        <v>446</v>
      </c>
      <c r="AD3982" s="152" t="s">
        <v>165</v>
      </c>
    </row>
    <row r="3983" spans="1:30">
      <c r="A3983" s="189" t="s">
        <v>21795</v>
      </c>
      <c r="B3983" s="189" t="s">
        <v>21796</v>
      </c>
      <c r="C3983" s="154">
        <v>42886</v>
      </c>
      <c r="D3983" s="155">
        <v>1</v>
      </c>
      <c r="E3983" s="155">
        <v>1</v>
      </c>
      <c r="F3983" s="157">
        <v>0</v>
      </c>
      <c r="G3983" s="154"/>
      <c r="H3983" s="157">
        <v>0</v>
      </c>
      <c r="I3983" s="157">
        <v>0</v>
      </c>
      <c r="J3983" s="152"/>
      <c r="K3983" s="157">
        <v>0</v>
      </c>
      <c r="L3983" s="157">
        <v>0</v>
      </c>
      <c r="M3983" s="186">
        <v>0</v>
      </c>
      <c r="N3983" s="157">
        <v>0</v>
      </c>
      <c r="O3983" s="157">
        <v>0</v>
      </c>
      <c r="P3983" s="152"/>
      <c r="Q3983" s="157">
        <v>0</v>
      </c>
      <c r="R3983" s="152"/>
      <c r="S3983" s="157">
        <v>0</v>
      </c>
      <c r="T3983" s="152"/>
      <c r="U3983" s="156">
        <v>0</v>
      </c>
      <c r="V3983" s="152" t="s">
        <v>309</v>
      </c>
      <c r="W3983" s="152" t="s">
        <v>95</v>
      </c>
      <c r="X3983" s="155">
        <v>0</v>
      </c>
      <c r="Y3983" s="152" t="s">
        <v>159</v>
      </c>
      <c r="Z3983" s="154">
        <v>42886</v>
      </c>
      <c r="AA3983" s="153" t="s">
        <v>4326</v>
      </c>
      <c r="AB3983" s="152" t="s">
        <v>11522</v>
      </c>
      <c r="AC3983" s="152" t="s">
        <v>179</v>
      </c>
      <c r="AD3983" s="152" t="s">
        <v>181</v>
      </c>
    </row>
    <row r="3984" spans="1:30">
      <c r="A3984" s="189" t="s">
        <v>21797</v>
      </c>
      <c r="B3984" s="189" t="s">
        <v>21798</v>
      </c>
      <c r="C3984" s="154">
        <v>42802</v>
      </c>
      <c r="D3984" s="155">
        <v>1</v>
      </c>
      <c r="E3984" s="155">
        <v>1</v>
      </c>
      <c r="F3984" s="157">
        <v>0</v>
      </c>
      <c r="G3984" s="154"/>
      <c r="H3984" s="157">
        <v>0</v>
      </c>
      <c r="I3984" s="157">
        <v>0</v>
      </c>
      <c r="J3984" s="152"/>
      <c r="K3984" s="157">
        <v>0</v>
      </c>
      <c r="L3984" s="157">
        <v>0</v>
      </c>
      <c r="M3984" s="186">
        <v>0</v>
      </c>
      <c r="N3984" s="157">
        <v>0</v>
      </c>
      <c r="O3984" s="157">
        <v>0</v>
      </c>
      <c r="P3984" s="152"/>
      <c r="Q3984" s="157">
        <v>0</v>
      </c>
      <c r="R3984" s="152"/>
      <c r="S3984" s="157">
        <v>0</v>
      </c>
      <c r="T3984" s="152"/>
      <c r="U3984" s="156">
        <v>0</v>
      </c>
      <c r="V3984" s="152" t="s">
        <v>309</v>
      </c>
      <c r="W3984" s="152" t="s">
        <v>95</v>
      </c>
      <c r="X3984" s="155">
        <v>0</v>
      </c>
      <c r="Y3984" s="152" t="s">
        <v>159</v>
      </c>
      <c r="Z3984" s="154">
        <v>42802</v>
      </c>
      <c r="AA3984" s="153" t="s">
        <v>4326</v>
      </c>
      <c r="AB3984" s="152" t="s">
        <v>12467</v>
      </c>
      <c r="AC3984" s="152" t="s">
        <v>179</v>
      </c>
      <c r="AD3984" s="152" t="s">
        <v>181</v>
      </c>
    </row>
    <row r="3985" spans="1:30">
      <c r="A3985" s="189" t="s">
        <v>21799</v>
      </c>
      <c r="B3985" s="189" t="s">
        <v>21800</v>
      </c>
      <c r="C3985" s="154">
        <v>42802</v>
      </c>
      <c r="D3985" s="155">
        <v>1</v>
      </c>
      <c r="E3985" s="155">
        <v>1</v>
      </c>
      <c r="F3985" s="157">
        <v>0</v>
      </c>
      <c r="G3985" s="154"/>
      <c r="H3985" s="157">
        <v>0</v>
      </c>
      <c r="I3985" s="157">
        <v>0</v>
      </c>
      <c r="J3985" s="152"/>
      <c r="K3985" s="157">
        <v>0</v>
      </c>
      <c r="L3985" s="157">
        <v>0</v>
      </c>
      <c r="M3985" s="186">
        <v>0</v>
      </c>
      <c r="N3985" s="157">
        <v>0</v>
      </c>
      <c r="O3985" s="157">
        <v>0</v>
      </c>
      <c r="P3985" s="152"/>
      <c r="Q3985" s="157">
        <v>0</v>
      </c>
      <c r="R3985" s="152"/>
      <c r="S3985" s="157">
        <v>0</v>
      </c>
      <c r="T3985" s="152"/>
      <c r="U3985" s="156">
        <v>0</v>
      </c>
      <c r="V3985" s="152" t="s">
        <v>309</v>
      </c>
      <c r="W3985" s="152" t="s">
        <v>95</v>
      </c>
      <c r="X3985" s="155">
        <v>0</v>
      </c>
      <c r="Y3985" s="152" t="s">
        <v>159</v>
      </c>
      <c r="Z3985" s="154">
        <v>42802</v>
      </c>
      <c r="AA3985" s="153" t="s">
        <v>4326</v>
      </c>
      <c r="AB3985" s="152" t="s">
        <v>1076</v>
      </c>
      <c r="AC3985" s="152" t="s">
        <v>215</v>
      </c>
      <c r="AD3985" s="152" t="s">
        <v>207</v>
      </c>
    </row>
    <row r="3986" spans="1:30">
      <c r="A3986" s="189" t="s">
        <v>21801</v>
      </c>
      <c r="B3986" s="189" t="s">
        <v>21802</v>
      </c>
      <c r="C3986" s="154">
        <v>43830</v>
      </c>
      <c r="D3986" s="155">
        <v>1.0041</v>
      </c>
      <c r="E3986" s="155">
        <v>1.0041</v>
      </c>
      <c r="F3986" s="156">
        <v>0.22958674386104699</v>
      </c>
      <c r="G3986" s="154">
        <v>43829</v>
      </c>
      <c r="H3986" s="155">
        <v>1.0018</v>
      </c>
      <c r="I3986" s="157">
        <v>0</v>
      </c>
      <c r="J3986" s="152"/>
      <c r="K3986" s="156">
        <v>0.68184097062067905</v>
      </c>
      <c r="L3986" s="156">
        <v>0.36985205917633301</v>
      </c>
      <c r="M3986" s="186">
        <v>0</v>
      </c>
      <c r="N3986" s="157">
        <v>0</v>
      </c>
      <c r="O3986" s="157">
        <v>0</v>
      </c>
      <c r="P3986" s="152"/>
      <c r="Q3986" s="157">
        <v>0</v>
      </c>
      <c r="R3986" s="152"/>
      <c r="S3986" s="157">
        <v>0</v>
      </c>
      <c r="T3986" s="152"/>
      <c r="U3986" s="156">
        <v>0.40999999999999898</v>
      </c>
      <c r="V3986" s="152" t="s">
        <v>157</v>
      </c>
      <c r="W3986" s="152" t="s">
        <v>95</v>
      </c>
      <c r="X3986" s="155">
        <v>4.7229884002000002</v>
      </c>
      <c r="Y3986" s="152" t="s">
        <v>159</v>
      </c>
      <c r="Z3986" s="154">
        <v>43789</v>
      </c>
      <c r="AA3986" s="153" t="s">
        <v>4326</v>
      </c>
      <c r="AB3986" s="152" t="s">
        <v>1205</v>
      </c>
      <c r="AC3986" s="152" t="s">
        <v>169</v>
      </c>
      <c r="AD3986" s="152" t="s">
        <v>207</v>
      </c>
    </row>
    <row r="3987" spans="1:30">
      <c r="A3987" s="189" t="s">
        <v>3382</v>
      </c>
      <c r="B3987" s="189" t="s">
        <v>3383</v>
      </c>
      <c r="C3987" s="154">
        <v>43830</v>
      </c>
      <c r="D3987" s="155">
        <v>1.0056</v>
      </c>
      <c r="E3987" s="155">
        <v>1.0056</v>
      </c>
      <c r="F3987" s="156">
        <v>5.9701492537329003E-2</v>
      </c>
      <c r="G3987" s="154">
        <v>43826</v>
      </c>
      <c r="H3987" s="155">
        <v>1.0049999999999999</v>
      </c>
      <c r="I3987" s="157">
        <v>0</v>
      </c>
      <c r="J3987" s="152"/>
      <c r="K3987" s="156">
        <v>0.27921818907061602</v>
      </c>
      <c r="L3987" s="156">
        <v>0.43947263284058702</v>
      </c>
      <c r="M3987" s="185">
        <v>0.84235860409146301</v>
      </c>
      <c r="N3987" s="157">
        <v>0</v>
      </c>
      <c r="O3987" s="157">
        <v>0</v>
      </c>
      <c r="P3987" s="152"/>
      <c r="Q3987" s="157">
        <v>0</v>
      </c>
      <c r="R3987" s="152"/>
      <c r="S3987" s="157">
        <v>0</v>
      </c>
      <c r="T3987" s="152"/>
      <c r="U3987" s="156">
        <v>0.56000000000000505</v>
      </c>
      <c r="V3987" s="152" t="s">
        <v>309</v>
      </c>
      <c r="W3987" s="152" t="s">
        <v>95</v>
      </c>
      <c r="X3987" s="155">
        <v>2.7033448125000001</v>
      </c>
      <c r="Y3987" s="152" t="s">
        <v>159</v>
      </c>
      <c r="Z3987" s="154">
        <v>43725</v>
      </c>
      <c r="AA3987" s="153" t="s">
        <v>4326</v>
      </c>
      <c r="AB3987" s="152" t="s">
        <v>3384</v>
      </c>
      <c r="AC3987" s="152" t="s">
        <v>201</v>
      </c>
      <c r="AD3987" s="152" t="s">
        <v>162</v>
      </c>
    </row>
    <row r="3988" spans="1:30">
      <c r="A3988" s="189" t="s">
        <v>21803</v>
      </c>
      <c r="B3988" s="189" t="s">
        <v>21804</v>
      </c>
      <c r="C3988" s="154">
        <v>43026</v>
      </c>
      <c r="D3988" s="155">
        <v>1</v>
      </c>
      <c r="E3988" s="155">
        <v>1</v>
      </c>
      <c r="F3988" s="157">
        <v>0</v>
      </c>
      <c r="G3988" s="154"/>
      <c r="H3988" s="157">
        <v>0</v>
      </c>
      <c r="I3988" s="157">
        <v>0</v>
      </c>
      <c r="J3988" s="152"/>
      <c r="K3988" s="157">
        <v>0</v>
      </c>
      <c r="L3988" s="157">
        <v>0</v>
      </c>
      <c r="M3988" s="186">
        <v>0</v>
      </c>
      <c r="N3988" s="157">
        <v>0</v>
      </c>
      <c r="O3988" s="157">
        <v>0</v>
      </c>
      <c r="P3988" s="152"/>
      <c r="Q3988" s="157">
        <v>0</v>
      </c>
      <c r="R3988" s="152"/>
      <c r="S3988" s="157">
        <v>0</v>
      </c>
      <c r="T3988" s="152"/>
      <c r="U3988" s="156">
        <v>0</v>
      </c>
      <c r="V3988" s="152" t="s">
        <v>309</v>
      </c>
      <c r="W3988" s="152" t="s">
        <v>95</v>
      </c>
      <c r="X3988" s="155">
        <v>0</v>
      </c>
      <c r="Y3988" s="152" t="s">
        <v>159</v>
      </c>
      <c r="Z3988" s="154">
        <v>43026</v>
      </c>
      <c r="AA3988" s="153" t="s">
        <v>4326</v>
      </c>
      <c r="AB3988" s="152" t="s">
        <v>3070</v>
      </c>
      <c r="AC3988" s="152" t="s">
        <v>179</v>
      </c>
      <c r="AD3988" s="152" t="s">
        <v>162</v>
      </c>
    </row>
    <row r="3989" spans="1:30">
      <c r="A3989" s="189" t="s">
        <v>3346</v>
      </c>
      <c r="B3989" s="189" t="s">
        <v>3347</v>
      </c>
      <c r="C3989" s="154">
        <v>43830</v>
      </c>
      <c r="D3989" s="155">
        <v>1.0362</v>
      </c>
      <c r="E3989" s="155">
        <v>1.0362</v>
      </c>
      <c r="F3989" s="156">
        <v>1.9305019305017199E-2</v>
      </c>
      <c r="G3989" s="154">
        <v>43829</v>
      </c>
      <c r="H3989" s="155">
        <v>1.036</v>
      </c>
      <c r="I3989" s="157">
        <v>0</v>
      </c>
      <c r="J3989" s="152"/>
      <c r="K3989" s="156">
        <v>0.10626992561106199</v>
      </c>
      <c r="L3989" s="156">
        <v>0.348634514816971</v>
      </c>
      <c r="M3989" s="185">
        <v>0.92529463329113304</v>
      </c>
      <c r="N3989" s="156">
        <v>2.2397631968426199</v>
      </c>
      <c r="O3989" s="157">
        <v>0</v>
      </c>
      <c r="P3989" s="152"/>
      <c r="Q3989" s="157">
        <v>0</v>
      </c>
      <c r="R3989" s="152"/>
      <c r="S3989" s="157">
        <v>0</v>
      </c>
      <c r="T3989" s="152"/>
      <c r="U3989" s="156">
        <v>3.62</v>
      </c>
      <c r="V3989" s="152" t="s">
        <v>157</v>
      </c>
      <c r="W3989" s="152" t="s">
        <v>95</v>
      </c>
      <c r="X3989" s="155">
        <v>4.4631747598000002</v>
      </c>
      <c r="Y3989" s="152" t="s">
        <v>159</v>
      </c>
      <c r="Z3989" s="154">
        <v>43490</v>
      </c>
      <c r="AA3989" s="153" t="s">
        <v>4326</v>
      </c>
      <c r="AB3989" s="152" t="s">
        <v>3348</v>
      </c>
      <c r="AC3989" s="152" t="s">
        <v>284</v>
      </c>
      <c r="AD3989" s="152" t="s">
        <v>173</v>
      </c>
    </row>
    <row r="3990" spans="1:30">
      <c r="A3990" s="189" t="s">
        <v>21805</v>
      </c>
      <c r="B3990" s="189" t="s">
        <v>21806</v>
      </c>
      <c r="C3990" s="154">
        <v>43830</v>
      </c>
      <c r="D3990" s="155">
        <v>1.133</v>
      </c>
      <c r="E3990" s="155">
        <v>1.133</v>
      </c>
      <c r="F3990" s="156">
        <v>1.88848920863308</v>
      </c>
      <c r="G3990" s="154">
        <v>43829</v>
      </c>
      <c r="H3990" s="155">
        <v>1.1120000000000001</v>
      </c>
      <c r="I3990" s="157">
        <v>0</v>
      </c>
      <c r="J3990" s="152"/>
      <c r="K3990" s="156">
        <v>2.0720720720720598</v>
      </c>
      <c r="L3990" s="156">
        <v>3.3759124087591199</v>
      </c>
      <c r="M3990" s="185">
        <v>6.1855670103092804</v>
      </c>
      <c r="N3990" s="156">
        <v>17.6531671858775</v>
      </c>
      <c r="O3990" s="157">
        <v>0</v>
      </c>
      <c r="P3990" s="152"/>
      <c r="Q3990" s="157">
        <v>0</v>
      </c>
      <c r="R3990" s="152"/>
      <c r="S3990" s="157">
        <v>0</v>
      </c>
      <c r="T3990" s="152"/>
      <c r="U3990" s="156">
        <v>15.612244897959201</v>
      </c>
      <c r="V3990" s="152" t="s">
        <v>157</v>
      </c>
      <c r="W3990" s="152" t="s">
        <v>95</v>
      </c>
      <c r="X3990" s="155">
        <v>6.68030077E-2</v>
      </c>
      <c r="Y3990" s="152" t="s">
        <v>159</v>
      </c>
      <c r="Z3990" s="154">
        <v>43546</v>
      </c>
      <c r="AA3990" s="153" t="s">
        <v>4326</v>
      </c>
      <c r="AB3990" s="152" t="s">
        <v>10989</v>
      </c>
      <c r="AC3990" s="152" t="s">
        <v>385</v>
      </c>
      <c r="AD3990" s="152" t="s">
        <v>162</v>
      </c>
    </row>
    <row r="3991" spans="1:30">
      <c r="A3991" s="189" t="s">
        <v>21807</v>
      </c>
      <c r="B3991" s="189" t="s">
        <v>21808</v>
      </c>
      <c r="C3991" s="154">
        <v>43830</v>
      </c>
      <c r="D3991" s="155">
        <v>1.1248</v>
      </c>
      <c r="E3991" s="155">
        <v>1.1248</v>
      </c>
      <c r="F3991" s="156">
        <v>0.16920473773265801</v>
      </c>
      <c r="G3991" s="154">
        <v>43829</v>
      </c>
      <c r="H3991" s="155">
        <v>1.1229</v>
      </c>
      <c r="I3991" s="157">
        <v>0</v>
      </c>
      <c r="J3991" s="152"/>
      <c r="K3991" s="156">
        <v>0.545275766514704</v>
      </c>
      <c r="L3991" s="156">
        <v>1.1419836345652301</v>
      </c>
      <c r="M3991" s="185">
        <v>2.94709866373787</v>
      </c>
      <c r="N3991" s="156">
        <v>7.4307545367717402</v>
      </c>
      <c r="O3991" s="157">
        <v>0</v>
      </c>
      <c r="P3991" s="152"/>
      <c r="Q3991" s="157">
        <v>0</v>
      </c>
      <c r="R3991" s="152"/>
      <c r="S3991" s="157">
        <v>0</v>
      </c>
      <c r="T3991" s="152"/>
      <c r="U3991" s="156">
        <v>7.6260644914362397</v>
      </c>
      <c r="V3991" s="152" t="s">
        <v>157</v>
      </c>
      <c r="W3991" s="152" t="s">
        <v>95</v>
      </c>
      <c r="X3991" s="155">
        <v>1.3460793648</v>
      </c>
      <c r="Y3991" s="152" t="s">
        <v>159</v>
      </c>
      <c r="Z3991" s="154">
        <v>43532</v>
      </c>
      <c r="AA3991" s="153" t="s">
        <v>4326</v>
      </c>
      <c r="AB3991" s="152" t="s">
        <v>11832</v>
      </c>
      <c r="AC3991" s="152" t="s">
        <v>215</v>
      </c>
      <c r="AD3991" s="152" t="s">
        <v>181</v>
      </c>
    </row>
    <row r="3992" spans="1:30">
      <c r="A3992" s="189" t="s">
        <v>9260</v>
      </c>
      <c r="B3992" s="189" t="s">
        <v>9261</v>
      </c>
      <c r="C3992" s="154">
        <v>43830</v>
      </c>
      <c r="D3992" s="155">
        <v>1.0754999999999999</v>
      </c>
      <c r="E3992" s="155">
        <v>1.0754999999999999</v>
      </c>
      <c r="F3992" s="156">
        <v>0.34521365926477099</v>
      </c>
      <c r="G3992" s="154">
        <v>43829</v>
      </c>
      <c r="H3992" s="155">
        <v>1.0718000000000001</v>
      </c>
      <c r="I3992" s="157">
        <v>0</v>
      </c>
      <c r="J3992" s="152"/>
      <c r="K3992" s="156">
        <v>1.6156462585033899</v>
      </c>
      <c r="L3992" s="156">
        <v>8.1013167152477497</v>
      </c>
      <c r="M3992" s="185">
        <v>8.5157905357683301</v>
      </c>
      <c r="N3992" s="156">
        <v>7.48550869478313</v>
      </c>
      <c r="O3992" s="157">
        <v>0</v>
      </c>
      <c r="P3992" s="152"/>
      <c r="Q3992" s="157">
        <v>0</v>
      </c>
      <c r="R3992" s="152"/>
      <c r="S3992" s="157">
        <v>0</v>
      </c>
      <c r="T3992" s="152"/>
      <c r="U3992" s="156">
        <v>7.5499999999999901</v>
      </c>
      <c r="V3992" s="152" t="s">
        <v>157</v>
      </c>
      <c r="W3992" s="152" t="s">
        <v>95</v>
      </c>
      <c r="X3992" s="155">
        <v>1.3968987707</v>
      </c>
      <c r="Y3992" s="152" t="s">
        <v>159</v>
      </c>
      <c r="Z3992" s="154">
        <v>43614</v>
      </c>
      <c r="AA3992" s="153" t="s">
        <v>4326</v>
      </c>
      <c r="AB3992" s="152" t="s">
        <v>12685</v>
      </c>
      <c r="AC3992" s="152" t="s">
        <v>224</v>
      </c>
      <c r="AD3992" s="152" t="s">
        <v>162</v>
      </c>
    </row>
    <row r="3993" spans="1:30">
      <c r="A3993" s="189" t="s">
        <v>21809</v>
      </c>
      <c r="B3993" s="189" t="s">
        <v>21810</v>
      </c>
      <c r="C3993" s="154">
        <v>43830</v>
      </c>
      <c r="D3993" s="155">
        <v>1.0229999999999999</v>
      </c>
      <c r="E3993" s="155">
        <v>1.0229999999999999</v>
      </c>
      <c r="F3993" s="156">
        <v>9.7847358121319894E-2</v>
      </c>
      <c r="G3993" s="154">
        <v>43829</v>
      </c>
      <c r="H3993" s="155">
        <v>1.022</v>
      </c>
      <c r="I3993" s="157">
        <v>0</v>
      </c>
      <c r="J3993" s="152"/>
      <c r="K3993" s="156">
        <v>0.19588638589617999</v>
      </c>
      <c r="L3993" s="156">
        <v>0.49115913555991098</v>
      </c>
      <c r="M3993" s="185">
        <v>0.88757396449703096</v>
      </c>
      <c r="N3993" s="156">
        <v>1.6898608349900499</v>
      </c>
      <c r="O3993" s="157">
        <v>0</v>
      </c>
      <c r="P3993" s="152"/>
      <c r="Q3993" s="157">
        <v>0</v>
      </c>
      <c r="R3993" s="152"/>
      <c r="S3993" s="157">
        <v>0</v>
      </c>
      <c r="T3993" s="152"/>
      <c r="U3993" s="156">
        <v>2.2999999999999901</v>
      </c>
      <c r="V3993" s="152" t="s">
        <v>157</v>
      </c>
      <c r="W3993" s="152" t="s">
        <v>95</v>
      </c>
      <c r="X3993" s="155">
        <v>0.119121926</v>
      </c>
      <c r="Y3993" s="152" t="s">
        <v>159</v>
      </c>
      <c r="Z3993" s="154">
        <v>43528</v>
      </c>
      <c r="AA3993" s="153" t="s">
        <v>4326</v>
      </c>
      <c r="AB3993" s="152" t="s">
        <v>230</v>
      </c>
      <c r="AC3993" s="152" t="s">
        <v>231</v>
      </c>
      <c r="AD3993" s="152" t="s">
        <v>540</v>
      </c>
    </row>
    <row r="3994" spans="1:30">
      <c r="A3994" s="189" t="s">
        <v>21811</v>
      </c>
      <c r="B3994" s="189" t="s">
        <v>21812</v>
      </c>
      <c r="C3994" s="154">
        <v>43830</v>
      </c>
      <c r="D3994" s="155">
        <v>1.0089999999999999</v>
      </c>
      <c r="E3994" s="155">
        <v>1.0089999999999999</v>
      </c>
      <c r="F3994" s="156">
        <v>3.9658933174693198E-2</v>
      </c>
      <c r="G3994" s="154">
        <v>43826</v>
      </c>
      <c r="H3994" s="155">
        <v>1.0085999999999999</v>
      </c>
      <c r="I3994" s="157">
        <v>0</v>
      </c>
      <c r="J3994" s="152"/>
      <c r="K3994" s="156">
        <v>9.9206349206338307E-2</v>
      </c>
      <c r="L3994" s="156">
        <v>0.42798845426495202</v>
      </c>
      <c r="M3994" s="185">
        <v>0.88991100889910102</v>
      </c>
      <c r="N3994" s="157">
        <v>0</v>
      </c>
      <c r="O3994" s="157">
        <v>0</v>
      </c>
      <c r="P3994" s="152"/>
      <c r="Q3994" s="157">
        <v>0</v>
      </c>
      <c r="R3994" s="152"/>
      <c r="S3994" s="157">
        <v>0</v>
      </c>
      <c r="T3994" s="152"/>
      <c r="U3994" s="156">
        <v>0.89999999999999003</v>
      </c>
      <c r="V3994" s="152" t="s">
        <v>309</v>
      </c>
      <c r="W3994" s="152" t="s">
        <v>95</v>
      </c>
      <c r="X3994" s="155">
        <v>1.6304825147999999</v>
      </c>
      <c r="Y3994" s="152" t="s">
        <v>159</v>
      </c>
      <c r="Z3994" s="154">
        <v>43735</v>
      </c>
      <c r="AA3994" s="153" t="s">
        <v>4326</v>
      </c>
      <c r="AB3994" s="152" t="s">
        <v>3374</v>
      </c>
      <c r="AC3994" s="152" t="s">
        <v>223</v>
      </c>
      <c r="AD3994" s="152" t="s">
        <v>165</v>
      </c>
    </row>
    <row r="3995" spans="1:30">
      <c r="A3995" s="189" t="s">
        <v>3372</v>
      </c>
      <c r="B3995" s="189" t="s">
        <v>3373</v>
      </c>
      <c r="C3995" s="154">
        <v>43830</v>
      </c>
      <c r="D3995" s="155">
        <v>1.0098</v>
      </c>
      <c r="E3995" s="155">
        <v>1.0098</v>
      </c>
      <c r="F3995" s="156">
        <v>3.9627501486026902E-2</v>
      </c>
      <c r="G3995" s="154">
        <v>43826</v>
      </c>
      <c r="H3995" s="155">
        <v>1.0094000000000001</v>
      </c>
      <c r="I3995" s="157">
        <v>0</v>
      </c>
      <c r="J3995" s="152"/>
      <c r="K3995" s="156">
        <v>0.109051254089432</v>
      </c>
      <c r="L3995" s="156">
        <v>0.45762037405490802</v>
      </c>
      <c r="M3995" s="185">
        <v>0.96990300969903398</v>
      </c>
      <c r="N3995" s="157">
        <v>0</v>
      </c>
      <c r="O3995" s="157">
        <v>0</v>
      </c>
      <c r="P3995" s="152"/>
      <c r="Q3995" s="157">
        <v>0</v>
      </c>
      <c r="R3995" s="152"/>
      <c r="S3995" s="157">
        <v>0</v>
      </c>
      <c r="T3995" s="152"/>
      <c r="U3995" s="156">
        <v>0.98000000000000298</v>
      </c>
      <c r="V3995" s="152" t="s">
        <v>309</v>
      </c>
      <c r="W3995" s="152" t="s">
        <v>95</v>
      </c>
      <c r="X3995" s="155">
        <v>0.95587346090000003</v>
      </c>
      <c r="Y3995" s="152" t="s">
        <v>159</v>
      </c>
      <c r="Z3995" s="154">
        <v>43735</v>
      </c>
      <c r="AA3995" s="153" t="s">
        <v>4326</v>
      </c>
      <c r="AB3995" s="152" t="s">
        <v>3374</v>
      </c>
      <c r="AC3995" s="152" t="s">
        <v>223</v>
      </c>
      <c r="AD3995" s="152" t="s">
        <v>165</v>
      </c>
    </row>
    <row r="3996" spans="1:30">
      <c r="A3996" s="189" t="s">
        <v>21813</v>
      </c>
      <c r="B3996" s="189" t="s">
        <v>21814</v>
      </c>
      <c r="C3996" s="154">
        <v>43830</v>
      </c>
      <c r="D3996" s="155">
        <v>1</v>
      </c>
      <c r="E3996" s="155">
        <v>1</v>
      </c>
      <c r="F3996" s="156">
        <v>0</v>
      </c>
      <c r="G3996" s="154">
        <v>43829</v>
      </c>
      <c r="H3996" s="155">
        <v>1</v>
      </c>
      <c r="I3996" s="156">
        <v>0</v>
      </c>
      <c r="J3996" s="152" t="s">
        <v>21643</v>
      </c>
      <c r="K3996" s="156">
        <v>0</v>
      </c>
      <c r="L3996" s="156">
        <v>0</v>
      </c>
      <c r="M3996" s="185">
        <v>0</v>
      </c>
      <c r="N3996" s="156">
        <v>0</v>
      </c>
      <c r="O3996" s="156">
        <v>0</v>
      </c>
      <c r="P3996" s="152" t="s">
        <v>21643</v>
      </c>
      <c r="Q3996" s="157">
        <v>0</v>
      </c>
      <c r="R3996" s="152"/>
      <c r="S3996" s="157">
        <v>0</v>
      </c>
      <c r="T3996" s="152"/>
      <c r="U3996" s="156">
        <v>0</v>
      </c>
      <c r="V3996" s="152" t="s">
        <v>227</v>
      </c>
      <c r="W3996" s="152" t="s">
        <v>95</v>
      </c>
      <c r="X3996" s="155">
        <v>0</v>
      </c>
      <c r="Y3996" s="152" t="s">
        <v>159</v>
      </c>
      <c r="Z3996" s="154">
        <v>43245</v>
      </c>
      <c r="AA3996" s="153" t="s">
        <v>4326</v>
      </c>
      <c r="AB3996" s="152" t="s">
        <v>712</v>
      </c>
      <c r="AC3996" s="152" t="s">
        <v>266</v>
      </c>
      <c r="AD3996" s="152" t="s">
        <v>483</v>
      </c>
    </row>
    <row r="3997" spans="1:30">
      <c r="A3997" s="189" t="s">
        <v>21815</v>
      </c>
      <c r="B3997" s="189" t="s">
        <v>21816</v>
      </c>
      <c r="C3997" s="154">
        <v>43830</v>
      </c>
      <c r="D3997" s="155">
        <v>1.0683</v>
      </c>
      <c r="E3997" s="155">
        <v>1.0683</v>
      </c>
      <c r="F3997" s="156">
        <v>1.8724838498265901E-2</v>
      </c>
      <c r="G3997" s="154">
        <v>43829</v>
      </c>
      <c r="H3997" s="155">
        <v>1.0681</v>
      </c>
      <c r="I3997" s="157">
        <v>0</v>
      </c>
      <c r="J3997" s="152"/>
      <c r="K3997" s="156">
        <v>0.149995312646484</v>
      </c>
      <c r="L3997" s="156">
        <v>0.37583388142441099</v>
      </c>
      <c r="M3997" s="185">
        <v>0.77351193283652298</v>
      </c>
      <c r="N3997" s="156">
        <v>1.4337257880744501</v>
      </c>
      <c r="O3997" s="157">
        <v>0</v>
      </c>
      <c r="P3997" s="152"/>
      <c r="Q3997" s="157">
        <v>0</v>
      </c>
      <c r="R3997" s="152"/>
      <c r="S3997" s="157">
        <v>0</v>
      </c>
      <c r="T3997" s="152"/>
      <c r="U3997" s="156">
        <v>3.7486646596095898</v>
      </c>
      <c r="V3997" s="152" t="s">
        <v>157</v>
      </c>
      <c r="W3997" s="152" t="s">
        <v>95</v>
      </c>
      <c r="X3997" s="155">
        <v>1.6653743451</v>
      </c>
      <c r="Y3997" s="152" t="s">
        <v>159</v>
      </c>
      <c r="Z3997" s="154">
        <v>43515</v>
      </c>
      <c r="AA3997" s="153" t="s">
        <v>4326</v>
      </c>
      <c r="AB3997" s="152" t="s">
        <v>6431</v>
      </c>
      <c r="AC3997" s="152" t="s">
        <v>268</v>
      </c>
      <c r="AD3997" s="152" t="s">
        <v>185</v>
      </c>
    </row>
    <row r="3998" spans="1:30">
      <c r="A3998" s="189" t="s">
        <v>21817</v>
      </c>
      <c r="B3998" s="189" t="s">
        <v>21818</v>
      </c>
      <c r="C3998" s="154">
        <v>43830</v>
      </c>
      <c r="D3998" s="155">
        <v>1.0980000000000001</v>
      </c>
      <c r="E3998" s="155">
        <v>1.0980000000000001</v>
      </c>
      <c r="F3998" s="156">
        <v>0</v>
      </c>
      <c r="G3998" s="154">
        <v>43829</v>
      </c>
      <c r="H3998" s="155">
        <v>1.0980000000000001</v>
      </c>
      <c r="I3998" s="157">
        <v>0</v>
      </c>
      <c r="J3998" s="152"/>
      <c r="K3998" s="156">
        <v>0.19162332329592</v>
      </c>
      <c r="L3998" s="156">
        <v>1.9593276998792899</v>
      </c>
      <c r="M3998" s="185">
        <v>4.3329532497149499</v>
      </c>
      <c r="N3998" s="156">
        <v>5.35405872193438</v>
      </c>
      <c r="O3998" s="157">
        <v>0</v>
      </c>
      <c r="P3998" s="152"/>
      <c r="Q3998" s="157">
        <v>0</v>
      </c>
      <c r="R3998" s="152"/>
      <c r="S3998" s="157">
        <v>0</v>
      </c>
      <c r="T3998" s="152"/>
      <c r="U3998" s="156">
        <v>6.4262867112532698</v>
      </c>
      <c r="V3998" s="152" t="s">
        <v>163</v>
      </c>
      <c r="W3998" s="152" t="s">
        <v>95</v>
      </c>
      <c r="X3998" s="155">
        <v>0.54023959899999996</v>
      </c>
      <c r="Y3998" s="152" t="s">
        <v>159</v>
      </c>
      <c r="Z3998" s="154">
        <v>43515</v>
      </c>
      <c r="AA3998" s="153" t="s">
        <v>4326</v>
      </c>
      <c r="AB3998" s="152" t="s">
        <v>12500</v>
      </c>
      <c r="AC3998" s="152" t="s">
        <v>268</v>
      </c>
      <c r="AD3998" s="152" t="s">
        <v>185</v>
      </c>
    </row>
    <row r="3999" spans="1:30">
      <c r="A3999" s="189" t="s">
        <v>21819</v>
      </c>
      <c r="B3999" s="189" t="s">
        <v>21820</v>
      </c>
      <c r="C3999" s="154">
        <v>43830</v>
      </c>
      <c r="D3999" s="155">
        <v>1.4847999999999999</v>
      </c>
      <c r="E3999" s="155">
        <v>1.4847999999999999</v>
      </c>
      <c r="F3999" s="156">
        <v>0.63711535854682499</v>
      </c>
      <c r="G3999" s="154">
        <v>43829</v>
      </c>
      <c r="H3999" s="155">
        <v>1.4754</v>
      </c>
      <c r="I3999" s="157">
        <v>0</v>
      </c>
      <c r="J3999" s="152"/>
      <c r="K3999" s="156">
        <v>3.6292573981016099</v>
      </c>
      <c r="L3999" s="156">
        <v>7.9540497309873404</v>
      </c>
      <c r="M3999" s="185">
        <v>13.5602294455067</v>
      </c>
      <c r="N3999" s="156">
        <v>31.421490529297198</v>
      </c>
      <c r="O3999" s="157">
        <v>0</v>
      </c>
      <c r="P3999" s="152"/>
      <c r="Q3999" s="157">
        <v>0</v>
      </c>
      <c r="R3999" s="152"/>
      <c r="S3999" s="157">
        <v>0</v>
      </c>
      <c r="T3999" s="152"/>
      <c r="U3999" s="156">
        <v>40.101906020003803</v>
      </c>
      <c r="V3999" s="152" t="s">
        <v>157</v>
      </c>
      <c r="W3999" s="152" t="s">
        <v>95</v>
      </c>
      <c r="X3999" s="155">
        <v>0.81524653359999999</v>
      </c>
      <c r="Y3999" s="152" t="s">
        <v>159</v>
      </c>
      <c r="Z3999" s="154">
        <v>43522</v>
      </c>
      <c r="AA3999" s="153" t="s">
        <v>4326</v>
      </c>
      <c r="AB3999" s="152" t="s">
        <v>9643</v>
      </c>
      <c r="AC3999" s="152" t="s">
        <v>385</v>
      </c>
      <c r="AD3999" s="152" t="s">
        <v>213</v>
      </c>
    </row>
    <row r="4000" spans="1:30">
      <c r="A4000" s="189" t="s">
        <v>21821</v>
      </c>
      <c r="B4000" s="189" t="s">
        <v>21822</v>
      </c>
      <c r="C4000" s="154">
        <v>43830</v>
      </c>
      <c r="D4000" s="155">
        <v>1.0221</v>
      </c>
      <c r="E4000" s="155">
        <v>1.0221</v>
      </c>
      <c r="F4000" s="156">
        <v>0.75906940063091899</v>
      </c>
      <c r="G4000" s="154">
        <v>43829</v>
      </c>
      <c r="H4000" s="155">
        <v>1.0144</v>
      </c>
      <c r="I4000" s="157">
        <v>0</v>
      </c>
      <c r="J4000" s="152"/>
      <c r="K4000" s="156">
        <v>2.0161692783710898</v>
      </c>
      <c r="L4000" s="156">
        <v>14.5210084033614</v>
      </c>
      <c r="M4000" s="185">
        <v>14.971878515185599</v>
      </c>
      <c r="N4000" s="156">
        <v>20.958579881656799</v>
      </c>
      <c r="O4000" s="157">
        <v>0</v>
      </c>
      <c r="P4000" s="152"/>
      <c r="Q4000" s="157">
        <v>0</v>
      </c>
      <c r="R4000" s="152"/>
      <c r="S4000" s="157">
        <v>0</v>
      </c>
      <c r="T4000" s="152"/>
      <c r="U4000" s="156">
        <v>20.4170593779453</v>
      </c>
      <c r="V4000" s="152" t="s">
        <v>157</v>
      </c>
      <c r="W4000" s="152" t="s">
        <v>95</v>
      </c>
      <c r="X4000" s="155">
        <v>1.6782999999999998E-5</v>
      </c>
      <c r="Y4000" s="152" t="s">
        <v>159</v>
      </c>
      <c r="Z4000" s="154">
        <v>43521</v>
      </c>
      <c r="AA4000" s="153" t="s">
        <v>4326</v>
      </c>
      <c r="AB4000" s="152" t="s">
        <v>10513</v>
      </c>
      <c r="AC4000" s="152" t="s">
        <v>385</v>
      </c>
      <c r="AD4000" s="152" t="s">
        <v>483</v>
      </c>
    </row>
    <row r="4001" spans="1:30">
      <c r="A4001" s="189" t="s">
        <v>21823</v>
      </c>
      <c r="B4001" s="189" t="s">
        <v>21824</v>
      </c>
      <c r="C4001" s="154">
        <v>43830</v>
      </c>
      <c r="D4001" s="155">
        <v>1.2831999999999999</v>
      </c>
      <c r="E4001" s="155">
        <v>1.2831999999999999</v>
      </c>
      <c r="F4001" s="156">
        <v>1.0632432858155301</v>
      </c>
      <c r="G4001" s="154">
        <v>43829</v>
      </c>
      <c r="H4001" s="155">
        <v>1.2697000000000001</v>
      </c>
      <c r="I4001" s="157">
        <v>0</v>
      </c>
      <c r="J4001" s="152"/>
      <c r="K4001" s="156">
        <v>3.6594232167380198</v>
      </c>
      <c r="L4001" s="156">
        <v>12.6206775495875</v>
      </c>
      <c r="M4001" s="185">
        <v>21.0908747758799</v>
      </c>
      <c r="N4001" s="156">
        <v>20.590170096795401</v>
      </c>
      <c r="O4001" s="157">
        <v>0</v>
      </c>
      <c r="P4001" s="152"/>
      <c r="Q4001" s="157">
        <v>0</v>
      </c>
      <c r="R4001" s="152"/>
      <c r="S4001" s="157">
        <v>0</v>
      </c>
      <c r="T4001" s="152"/>
      <c r="U4001" s="156">
        <v>21.193804306762399</v>
      </c>
      <c r="V4001" s="152" t="s">
        <v>157</v>
      </c>
      <c r="W4001" s="152" t="s">
        <v>95</v>
      </c>
      <c r="X4001" s="155">
        <v>1.6997300000000001E-5</v>
      </c>
      <c r="Y4001" s="152" t="s">
        <v>159</v>
      </c>
      <c r="Z4001" s="154">
        <v>43521</v>
      </c>
      <c r="AA4001" s="153" t="s">
        <v>4326</v>
      </c>
      <c r="AB4001" s="152" t="s">
        <v>10513</v>
      </c>
      <c r="AC4001" s="152" t="s">
        <v>385</v>
      </c>
      <c r="AD4001" s="152" t="s">
        <v>409</v>
      </c>
    </row>
    <row r="4002" spans="1:30">
      <c r="A4002" s="189" t="s">
        <v>21825</v>
      </c>
      <c r="B4002" s="189" t="s">
        <v>21826</v>
      </c>
      <c r="C4002" s="154">
        <v>43830</v>
      </c>
      <c r="D4002" s="155">
        <v>1.0216000000000001</v>
      </c>
      <c r="E4002" s="155">
        <v>1.0216000000000001</v>
      </c>
      <c r="F4002" s="156">
        <v>6.8566950729762502E-2</v>
      </c>
      <c r="G4002" s="154">
        <v>43829</v>
      </c>
      <c r="H4002" s="155">
        <v>1.0208999999999999</v>
      </c>
      <c r="I4002" s="157">
        <v>0</v>
      </c>
      <c r="J4002" s="152"/>
      <c r="K4002" s="156">
        <v>0.39308176100629</v>
      </c>
      <c r="L4002" s="156">
        <v>0.87883874790166205</v>
      </c>
      <c r="M4002" s="185">
        <v>1.7023394723743299</v>
      </c>
      <c r="N4002" s="157">
        <v>0</v>
      </c>
      <c r="O4002" s="157">
        <v>0</v>
      </c>
      <c r="P4002" s="152"/>
      <c r="Q4002" s="157">
        <v>0</v>
      </c>
      <c r="R4002" s="152"/>
      <c r="S4002" s="157">
        <v>0</v>
      </c>
      <c r="T4002" s="152"/>
      <c r="U4002" s="156">
        <v>2.1600000000000099</v>
      </c>
      <c r="V4002" s="152" t="s">
        <v>157</v>
      </c>
      <c r="W4002" s="152" t="s">
        <v>95</v>
      </c>
      <c r="X4002" s="155">
        <v>2.0016002117</v>
      </c>
      <c r="Y4002" s="152" t="s">
        <v>159</v>
      </c>
      <c r="Z4002" s="154">
        <v>43691</v>
      </c>
      <c r="AA4002" s="153" t="s">
        <v>4326</v>
      </c>
      <c r="AB4002" s="152" t="s">
        <v>21827</v>
      </c>
      <c r="AC4002" s="152" t="s">
        <v>13996</v>
      </c>
      <c r="AD4002" s="152" t="s">
        <v>207</v>
      </c>
    </row>
    <row r="4003" spans="1:30">
      <c r="A4003" s="189" t="s">
        <v>21828</v>
      </c>
      <c r="B4003" s="189" t="s">
        <v>21829</v>
      </c>
      <c r="C4003" s="154">
        <v>43830</v>
      </c>
      <c r="D4003" s="155">
        <v>1.2425999999999999</v>
      </c>
      <c r="E4003" s="155">
        <v>1.2425999999999999</v>
      </c>
      <c r="F4003" s="156">
        <v>8.0482897384296995E-3</v>
      </c>
      <c r="G4003" s="154">
        <v>43829</v>
      </c>
      <c r="H4003" s="155">
        <v>1.2424999999999999</v>
      </c>
      <c r="I4003" s="157">
        <v>0</v>
      </c>
      <c r="J4003" s="152"/>
      <c r="K4003" s="156">
        <v>1.19716589298802</v>
      </c>
      <c r="L4003" s="156">
        <v>3.7488519662686799</v>
      </c>
      <c r="M4003" s="185">
        <v>6.5694682675814802</v>
      </c>
      <c r="N4003" s="156">
        <v>11.986301369863</v>
      </c>
      <c r="O4003" s="157">
        <v>0</v>
      </c>
      <c r="P4003" s="152"/>
      <c r="Q4003" s="157">
        <v>0</v>
      </c>
      <c r="R4003" s="152"/>
      <c r="S4003" s="157">
        <v>0</v>
      </c>
      <c r="T4003" s="152"/>
      <c r="U4003" s="156">
        <v>15.4832713754647</v>
      </c>
      <c r="V4003" s="152" t="s">
        <v>163</v>
      </c>
      <c r="W4003" s="152" t="s">
        <v>95</v>
      </c>
      <c r="X4003" s="155">
        <v>5.0712103999999997E-3</v>
      </c>
      <c r="Y4003" s="152" t="s">
        <v>159</v>
      </c>
      <c r="Z4003" s="154">
        <v>43518</v>
      </c>
      <c r="AA4003" s="153" t="s">
        <v>4326</v>
      </c>
      <c r="AB4003" s="152" t="s">
        <v>575</v>
      </c>
      <c r="AC4003" s="152" t="s">
        <v>385</v>
      </c>
      <c r="AD4003" s="152" t="s">
        <v>338</v>
      </c>
    </row>
    <row r="4004" spans="1:30">
      <c r="A4004" s="189" t="s">
        <v>21830</v>
      </c>
      <c r="B4004" s="189" t="s">
        <v>21831</v>
      </c>
      <c r="C4004" s="154">
        <v>43830</v>
      </c>
      <c r="D4004" s="155">
        <v>1.0236000000000001</v>
      </c>
      <c r="E4004" s="155">
        <v>1.0236000000000001</v>
      </c>
      <c r="F4004" s="156">
        <v>5.8651026392977097E-2</v>
      </c>
      <c r="G4004" s="154">
        <v>43829</v>
      </c>
      <c r="H4004" s="155">
        <v>1.0229999999999999</v>
      </c>
      <c r="I4004" s="157">
        <v>0</v>
      </c>
      <c r="J4004" s="152"/>
      <c r="K4004" s="156">
        <v>0.39231071008238599</v>
      </c>
      <c r="L4004" s="156">
        <v>0.887049083382626</v>
      </c>
      <c r="M4004" s="185">
        <v>1.8406128743408601</v>
      </c>
      <c r="N4004" s="157">
        <v>0</v>
      </c>
      <c r="O4004" s="157">
        <v>0</v>
      </c>
      <c r="P4004" s="152"/>
      <c r="Q4004" s="157">
        <v>0</v>
      </c>
      <c r="R4004" s="152"/>
      <c r="S4004" s="157">
        <v>0</v>
      </c>
      <c r="T4004" s="152"/>
      <c r="U4004" s="156">
        <v>2.3600000000000101</v>
      </c>
      <c r="V4004" s="152" t="s">
        <v>157</v>
      </c>
      <c r="W4004" s="152" t="s">
        <v>95</v>
      </c>
      <c r="X4004" s="155">
        <v>5.8713000000000005E-4</v>
      </c>
      <c r="Y4004" s="152" t="s">
        <v>159</v>
      </c>
      <c r="Z4004" s="154">
        <v>43691</v>
      </c>
      <c r="AA4004" s="153" t="s">
        <v>4326</v>
      </c>
      <c r="AB4004" s="152" t="s">
        <v>21827</v>
      </c>
      <c r="AC4004" s="152" t="s">
        <v>13996</v>
      </c>
      <c r="AD4004" s="152" t="s">
        <v>207</v>
      </c>
    </row>
    <row r="4005" spans="1:30">
      <c r="A4005" s="189" t="s">
        <v>21832</v>
      </c>
      <c r="B4005" s="189" t="s">
        <v>21833</v>
      </c>
      <c r="C4005" s="154">
        <v>43384</v>
      </c>
      <c r="D4005" s="155">
        <v>1</v>
      </c>
      <c r="E4005" s="155">
        <v>1</v>
      </c>
      <c r="F4005" s="157">
        <v>0</v>
      </c>
      <c r="G4005" s="154"/>
      <c r="H4005" s="157">
        <v>0</v>
      </c>
      <c r="I4005" s="157">
        <v>0</v>
      </c>
      <c r="J4005" s="152"/>
      <c r="K4005" s="157">
        <v>0</v>
      </c>
      <c r="L4005" s="157">
        <v>0</v>
      </c>
      <c r="M4005" s="186">
        <v>0</v>
      </c>
      <c r="N4005" s="157">
        <v>0</v>
      </c>
      <c r="O4005" s="157">
        <v>0</v>
      </c>
      <c r="P4005" s="152"/>
      <c r="Q4005" s="157">
        <v>0</v>
      </c>
      <c r="R4005" s="152"/>
      <c r="S4005" s="157">
        <v>0</v>
      </c>
      <c r="T4005" s="152"/>
      <c r="U4005" s="156">
        <v>0</v>
      </c>
      <c r="V4005" s="152" t="s">
        <v>309</v>
      </c>
      <c r="W4005" s="152" t="s">
        <v>95</v>
      </c>
      <c r="X4005" s="155">
        <v>0</v>
      </c>
      <c r="Y4005" s="152" t="s">
        <v>159</v>
      </c>
      <c r="Z4005" s="154">
        <v>43384</v>
      </c>
      <c r="AA4005" s="153" t="s">
        <v>4326</v>
      </c>
      <c r="AB4005" s="152" t="s">
        <v>965</v>
      </c>
      <c r="AC4005" s="152" t="s">
        <v>179</v>
      </c>
      <c r="AD4005" s="152" t="s">
        <v>483</v>
      </c>
    </row>
    <row r="4006" spans="1:30">
      <c r="A4006" s="189" t="s">
        <v>21834</v>
      </c>
      <c r="B4006" s="189" t="s">
        <v>21835</v>
      </c>
      <c r="C4006" s="154">
        <v>43216</v>
      </c>
      <c r="D4006" s="155">
        <v>1</v>
      </c>
      <c r="E4006" s="155">
        <v>1</v>
      </c>
      <c r="F4006" s="157">
        <v>0</v>
      </c>
      <c r="G4006" s="154"/>
      <c r="H4006" s="157">
        <v>0</v>
      </c>
      <c r="I4006" s="157">
        <v>0</v>
      </c>
      <c r="J4006" s="152"/>
      <c r="K4006" s="157">
        <v>0</v>
      </c>
      <c r="L4006" s="157">
        <v>0</v>
      </c>
      <c r="M4006" s="186">
        <v>0</v>
      </c>
      <c r="N4006" s="157">
        <v>0</v>
      </c>
      <c r="O4006" s="157">
        <v>0</v>
      </c>
      <c r="P4006" s="152"/>
      <c r="Q4006" s="157">
        <v>0</v>
      </c>
      <c r="R4006" s="152"/>
      <c r="S4006" s="157">
        <v>0</v>
      </c>
      <c r="T4006" s="152"/>
      <c r="U4006" s="156">
        <v>0</v>
      </c>
      <c r="V4006" s="152" t="s">
        <v>309</v>
      </c>
      <c r="W4006" s="152" t="s">
        <v>95</v>
      </c>
      <c r="X4006" s="155">
        <v>0</v>
      </c>
      <c r="Y4006" s="152" t="s">
        <v>159</v>
      </c>
      <c r="Z4006" s="154">
        <v>43216</v>
      </c>
      <c r="AA4006" s="153" t="s">
        <v>4326</v>
      </c>
      <c r="AB4006" s="152" t="s">
        <v>1246</v>
      </c>
      <c r="AC4006" s="152" t="s">
        <v>209</v>
      </c>
      <c r="AD4006" s="152" t="s">
        <v>229</v>
      </c>
    </row>
    <row r="4007" spans="1:30">
      <c r="A4007" s="189" t="s">
        <v>21836</v>
      </c>
      <c r="B4007" s="189" t="s">
        <v>21837</v>
      </c>
      <c r="C4007" s="154">
        <v>43830</v>
      </c>
      <c r="D4007" s="155">
        <v>1.0097</v>
      </c>
      <c r="E4007" s="155">
        <v>1.0097</v>
      </c>
      <c r="F4007" s="156">
        <v>3.9631427722179299E-2</v>
      </c>
      <c r="G4007" s="154">
        <v>43826</v>
      </c>
      <c r="H4007" s="155">
        <v>1.0093000000000001</v>
      </c>
      <c r="I4007" s="157">
        <v>0</v>
      </c>
      <c r="J4007" s="152"/>
      <c r="K4007" s="156">
        <v>0.33787141011627397</v>
      </c>
      <c r="L4007" s="156">
        <v>0.657960322998698</v>
      </c>
      <c r="M4007" s="186">
        <v>0</v>
      </c>
      <c r="N4007" s="157">
        <v>0</v>
      </c>
      <c r="O4007" s="157">
        <v>0</v>
      </c>
      <c r="P4007" s="152"/>
      <c r="Q4007" s="157">
        <v>0</v>
      </c>
      <c r="R4007" s="152"/>
      <c r="S4007" s="157">
        <v>0</v>
      </c>
      <c r="T4007" s="152"/>
      <c r="U4007" s="156">
        <v>0.97000000000000397</v>
      </c>
      <c r="V4007" s="152" t="s">
        <v>309</v>
      </c>
      <c r="W4007" s="152" t="s">
        <v>95</v>
      </c>
      <c r="X4007" s="155">
        <v>2.5964805000000001E-3</v>
      </c>
      <c r="Y4007" s="152" t="s">
        <v>159</v>
      </c>
      <c r="Z4007" s="154">
        <v>43754</v>
      </c>
      <c r="AA4007" s="153" t="s">
        <v>4326</v>
      </c>
      <c r="AB4007" s="152" t="s">
        <v>4675</v>
      </c>
      <c r="AC4007" s="152" t="s">
        <v>250</v>
      </c>
      <c r="AD4007" s="152" t="s">
        <v>338</v>
      </c>
    </row>
    <row r="4008" spans="1:30">
      <c r="A4008" s="189" t="s">
        <v>21838</v>
      </c>
      <c r="B4008" s="189" t="s">
        <v>21839</v>
      </c>
      <c r="C4008" s="154">
        <v>43830</v>
      </c>
      <c r="D4008" s="155">
        <v>1.077</v>
      </c>
      <c r="E4008" s="155">
        <v>1.077</v>
      </c>
      <c r="F4008" s="156">
        <v>0</v>
      </c>
      <c r="G4008" s="154">
        <v>43829</v>
      </c>
      <c r="H4008" s="155">
        <v>1.077</v>
      </c>
      <c r="I4008" s="157">
        <v>0</v>
      </c>
      <c r="J4008" s="152"/>
      <c r="K4008" s="156">
        <v>9.2936802973967503E-2</v>
      </c>
      <c r="L4008" s="156">
        <v>0.56022408963585502</v>
      </c>
      <c r="M4008" s="185">
        <v>1.12676056338028</v>
      </c>
      <c r="N4008" s="156">
        <v>2.0853080568720399</v>
      </c>
      <c r="O4008" s="157">
        <v>0</v>
      </c>
      <c r="P4008" s="152"/>
      <c r="Q4008" s="157">
        <v>0</v>
      </c>
      <c r="R4008" s="152"/>
      <c r="S4008" s="157">
        <v>0</v>
      </c>
      <c r="T4008" s="152"/>
      <c r="U4008" s="156">
        <v>3.9575289575289498</v>
      </c>
      <c r="V4008" s="152" t="s">
        <v>157</v>
      </c>
      <c r="W4008" s="152" t="s">
        <v>95</v>
      </c>
      <c r="X4008" s="155">
        <v>6.9983100638</v>
      </c>
      <c r="Y4008" s="152" t="s">
        <v>159</v>
      </c>
      <c r="Z4008" s="154">
        <v>43481</v>
      </c>
      <c r="AA4008" s="153" t="s">
        <v>4326</v>
      </c>
      <c r="AB4008" s="152" t="s">
        <v>4675</v>
      </c>
      <c r="AC4008" s="152" t="s">
        <v>250</v>
      </c>
      <c r="AD4008" s="152" t="s">
        <v>165</v>
      </c>
    </row>
    <row r="4009" spans="1:30">
      <c r="A4009" s="189" t="s">
        <v>21840</v>
      </c>
      <c r="B4009" s="189" t="s">
        <v>21841</v>
      </c>
      <c r="C4009" s="154">
        <v>43830</v>
      </c>
      <c r="D4009" s="155">
        <v>1.0838000000000001</v>
      </c>
      <c r="E4009" s="155">
        <v>1.0838000000000001</v>
      </c>
      <c r="F4009" s="156">
        <v>0.20340236686392399</v>
      </c>
      <c r="G4009" s="154">
        <v>43829</v>
      </c>
      <c r="H4009" s="155">
        <v>1.0815999999999999</v>
      </c>
      <c r="I4009" s="157">
        <v>0</v>
      </c>
      <c r="J4009" s="152"/>
      <c r="K4009" s="156">
        <v>1.1384845091452001</v>
      </c>
      <c r="L4009" s="156">
        <v>5.30509133307425</v>
      </c>
      <c r="M4009" s="186">
        <v>0</v>
      </c>
      <c r="N4009" s="157">
        <v>0</v>
      </c>
      <c r="O4009" s="157">
        <v>0</v>
      </c>
      <c r="P4009" s="152"/>
      <c r="Q4009" s="157">
        <v>0</v>
      </c>
      <c r="R4009" s="152"/>
      <c r="S4009" s="157">
        <v>0</v>
      </c>
      <c r="T4009" s="152"/>
      <c r="U4009" s="156">
        <v>8.3800000000000097</v>
      </c>
      <c r="V4009" s="152" t="s">
        <v>157</v>
      </c>
      <c r="W4009" s="152" t="s">
        <v>95</v>
      </c>
      <c r="X4009" s="155">
        <v>0.2214673278</v>
      </c>
      <c r="Y4009" s="152" t="s">
        <v>159</v>
      </c>
      <c r="Z4009" s="154">
        <v>43756</v>
      </c>
      <c r="AA4009" s="153" t="s">
        <v>4326</v>
      </c>
      <c r="AB4009" s="152" t="s">
        <v>21842</v>
      </c>
      <c r="AC4009" s="152" t="s">
        <v>239</v>
      </c>
      <c r="AD4009" s="152" t="s">
        <v>165</v>
      </c>
    </row>
    <row r="4010" spans="1:30">
      <c r="A4010" s="189" t="s">
        <v>21843</v>
      </c>
      <c r="B4010" s="189" t="s">
        <v>21844</v>
      </c>
      <c r="C4010" s="154">
        <v>43830</v>
      </c>
      <c r="D4010" s="155">
        <v>1.0387</v>
      </c>
      <c r="E4010" s="155">
        <v>1.0387</v>
      </c>
      <c r="F4010" s="156">
        <v>0.221922037823231</v>
      </c>
      <c r="G4010" s="154">
        <v>43829</v>
      </c>
      <c r="H4010" s="155">
        <v>1.0364</v>
      </c>
      <c r="I4010" s="157">
        <v>0</v>
      </c>
      <c r="J4010" s="152"/>
      <c r="K4010" s="156">
        <v>1.2279504921547599</v>
      </c>
      <c r="L4010" s="156">
        <v>5.5374923795976398</v>
      </c>
      <c r="M4010" s="185">
        <v>3.3840947546531299</v>
      </c>
      <c r="N4010" s="156">
        <v>1.32669983416253</v>
      </c>
      <c r="O4010" s="157">
        <v>0</v>
      </c>
      <c r="P4010" s="152"/>
      <c r="Q4010" s="157">
        <v>0</v>
      </c>
      <c r="R4010" s="152"/>
      <c r="S4010" s="157">
        <v>0</v>
      </c>
      <c r="T4010" s="152"/>
      <c r="U4010" s="156">
        <v>3.87</v>
      </c>
      <c r="V4010" s="152" t="s">
        <v>157</v>
      </c>
      <c r="W4010" s="152" t="s">
        <v>95</v>
      </c>
      <c r="X4010" s="155">
        <v>0.49070106520000001</v>
      </c>
      <c r="Y4010" s="152" t="s">
        <v>159</v>
      </c>
      <c r="Z4010" s="154">
        <v>43495</v>
      </c>
      <c r="AA4010" s="153" t="s">
        <v>4326</v>
      </c>
      <c r="AB4010" s="152" t="s">
        <v>21845</v>
      </c>
      <c r="AC4010" s="152" t="s">
        <v>619</v>
      </c>
      <c r="AD4010" s="152" t="s">
        <v>192</v>
      </c>
    </row>
    <row r="4011" spans="1:30">
      <c r="A4011" s="189" t="s">
        <v>21846</v>
      </c>
      <c r="B4011" s="189" t="s">
        <v>21847</v>
      </c>
      <c r="C4011" s="154">
        <v>43830</v>
      </c>
      <c r="D4011" s="155">
        <v>1.0325</v>
      </c>
      <c r="E4011" s="155">
        <v>1.0325</v>
      </c>
      <c r="F4011" s="156">
        <v>0.126066718386354</v>
      </c>
      <c r="G4011" s="154">
        <v>43829</v>
      </c>
      <c r="H4011" s="155">
        <v>1.0311999999999999</v>
      </c>
      <c r="I4011" s="157">
        <v>0</v>
      </c>
      <c r="J4011" s="152"/>
      <c r="K4011" s="156">
        <v>0.66296187969191001</v>
      </c>
      <c r="L4011" s="156">
        <v>2.1569209458790999</v>
      </c>
      <c r="M4011" s="185">
        <v>2.3696212571881801</v>
      </c>
      <c r="N4011" s="156">
        <v>4.4828981987451897</v>
      </c>
      <c r="O4011" s="157">
        <v>0</v>
      </c>
      <c r="P4011" s="152"/>
      <c r="Q4011" s="157">
        <v>0</v>
      </c>
      <c r="R4011" s="152"/>
      <c r="S4011" s="157">
        <v>0</v>
      </c>
      <c r="T4011" s="152"/>
      <c r="U4011" s="156">
        <v>3.25</v>
      </c>
      <c r="V4011" s="152" t="s">
        <v>157</v>
      </c>
      <c r="W4011" s="152" t="s">
        <v>95</v>
      </c>
      <c r="X4011" s="155">
        <v>7.7097296276999998</v>
      </c>
      <c r="Y4011" s="152" t="s">
        <v>159</v>
      </c>
      <c r="Z4011" s="154">
        <v>43565</v>
      </c>
      <c r="AA4011" s="153" t="s">
        <v>4326</v>
      </c>
      <c r="AB4011" s="152" t="s">
        <v>225</v>
      </c>
      <c r="AC4011" s="152" t="s">
        <v>203</v>
      </c>
      <c r="AD4011" s="152" t="s">
        <v>165</v>
      </c>
    </row>
    <row r="4012" spans="1:30">
      <c r="A4012" s="189" t="s">
        <v>21848</v>
      </c>
      <c r="B4012" s="189" t="s">
        <v>21849</v>
      </c>
      <c r="C4012" s="154">
        <v>43830</v>
      </c>
      <c r="D4012" s="155">
        <v>1.1588000000000001</v>
      </c>
      <c r="E4012" s="155">
        <v>1.1588000000000001</v>
      </c>
      <c r="F4012" s="156">
        <v>0.71267164957413398</v>
      </c>
      <c r="G4012" s="154">
        <v>43829</v>
      </c>
      <c r="H4012" s="155">
        <v>1.1506000000000001</v>
      </c>
      <c r="I4012" s="157">
        <v>0</v>
      </c>
      <c r="J4012" s="152"/>
      <c r="K4012" s="156">
        <v>3.5567470956211</v>
      </c>
      <c r="L4012" s="156">
        <v>8.0970149253731307</v>
      </c>
      <c r="M4012" s="185">
        <v>11.155875299760201</v>
      </c>
      <c r="N4012" s="156">
        <v>15.177417751714501</v>
      </c>
      <c r="O4012" s="157">
        <v>0</v>
      </c>
      <c r="P4012" s="152"/>
      <c r="Q4012" s="157">
        <v>0</v>
      </c>
      <c r="R4012" s="152"/>
      <c r="S4012" s="157">
        <v>0</v>
      </c>
      <c r="T4012" s="152"/>
      <c r="U4012" s="156">
        <v>15.88</v>
      </c>
      <c r="V4012" s="152" t="s">
        <v>157</v>
      </c>
      <c r="W4012" s="152" t="s">
        <v>95</v>
      </c>
      <c r="X4012" s="155">
        <v>0.1933221021</v>
      </c>
      <c r="Y4012" s="152" t="s">
        <v>159</v>
      </c>
      <c r="Z4012" s="154">
        <v>43621</v>
      </c>
      <c r="AA4012" s="153" t="s">
        <v>4326</v>
      </c>
      <c r="AB4012" s="152" t="s">
        <v>12678</v>
      </c>
      <c r="AC4012" s="152" t="s">
        <v>381</v>
      </c>
      <c r="AD4012" s="152" t="s">
        <v>173</v>
      </c>
    </row>
    <row r="4013" spans="1:30">
      <c r="A4013" s="189" t="s">
        <v>21850</v>
      </c>
      <c r="B4013" s="189" t="s">
        <v>21851</v>
      </c>
      <c r="C4013" s="154">
        <v>43830</v>
      </c>
      <c r="D4013" s="155">
        <v>1.0369999999999999</v>
      </c>
      <c r="E4013" s="155">
        <v>1.0369999999999999</v>
      </c>
      <c r="F4013" s="156">
        <v>9.6441315459532308E-3</v>
      </c>
      <c r="G4013" s="154">
        <v>43829</v>
      </c>
      <c r="H4013" s="155">
        <v>1.0368999999999999</v>
      </c>
      <c r="I4013" s="157">
        <v>0</v>
      </c>
      <c r="J4013" s="152"/>
      <c r="K4013" s="156">
        <v>1.1509949278189699</v>
      </c>
      <c r="L4013" s="156">
        <v>2.76483995639677</v>
      </c>
      <c r="M4013" s="185">
        <v>3.5757091490211601</v>
      </c>
      <c r="N4013" s="157">
        <v>0</v>
      </c>
      <c r="O4013" s="157">
        <v>0</v>
      </c>
      <c r="P4013" s="152"/>
      <c r="Q4013" s="157">
        <v>0</v>
      </c>
      <c r="R4013" s="152"/>
      <c r="S4013" s="157">
        <v>0</v>
      </c>
      <c r="T4013" s="152"/>
      <c r="U4013" s="156">
        <v>3.69999999999999</v>
      </c>
      <c r="V4013" s="152" t="s">
        <v>157</v>
      </c>
      <c r="W4013" s="152" t="s">
        <v>95</v>
      </c>
      <c r="X4013" s="155">
        <v>0.10012602180000001</v>
      </c>
      <c r="Y4013" s="152" t="s">
        <v>159</v>
      </c>
      <c r="Z4013" s="154">
        <v>43672</v>
      </c>
      <c r="AA4013" s="153" t="s">
        <v>4326</v>
      </c>
      <c r="AB4013" s="152" t="s">
        <v>616</v>
      </c>
      <c r="AC4013" s="152" t="s">
        <v>553</v>
      </c>
      <c r="AD4013" s="152" t="s">
        <v>177</v>
      </c>
    </row>
    <row r="4014" spans="1:30">
      <c r="A4014" s="189" t="s">
        <v>9242</v>
      </c>
      <c r="B4014" s="189" t="s">
        <v>9243</v>
      </c>
      <c r="C4014" s="154">
        <v>43830</v>
      </c>
      <c r="D4014" s="155">
        <v>1.1059000000000001</v>
      </c>
      <c r="E4014" s="155">
        <v>1.1059000000000001</v>
      </c>
      <c r="F4014" s="156">
        <v>0.60953420669579295</v>
      </c>
      <c r="G4014" s="154">
        <v>43829</v>
      </c>
      <c r="H4014" s="155">
        <v>1.0992</v>
      </c>
      <c r="I4014" s="157">
        <v>0</v>
      </c>
      <c r="J4014" s="152"/>
      <c r="K4014" s="156">
        <v>3.6166026421812201</v>
      </c>
      <c r="L4014" s="156">
        <v>9.0308587202997295</v>
      </c>
      <c r="M4014" s="185">
        <v>12.8584549443821</v>
      </c>
      <c r="N4014" s="157">
        <v>0</v>
      </c>
      <c r="O4014" s="157">
        <v>0</v>
      </c>
      <c r="P4014" s="152"/>
      <c r="Q4014" s="157">
        <v>0</v>
      </c>
      <c r="R4014" s="152"/>
      <c r="S4014" s="157">
        <v>0</v>
      </c>
      <c r="T4014" s="152"/>
      <c r="U4014" s="156">
        <v>10.59</v>
      </c>
      <c r="V4014" s="152" t="s">
        <v>157</v>
      </c>
      <c r="W4014" s="152" t="s">
        <v>95</v>
      </c>
      <c r="X4014" s="155">
        <v>2.9665634489000001</v>
      </c>
      <c r="Y4014" s="152" t="s">
        <v>159</v>
      </c>
      <c r="Z4014" s="154">
        <v>43714</v>
      </c>
      <c r="AA4014" s="153" t="s">
        <v>4326</v>
      </c>
      <c r="AB4014" s="152" t="s">
        <v>12680</v>
      </c>
      <c r="AC4014" s="152" t="s">
        <v>544</v>
      </c>
      <c r="AD4014" s="152" t="s">
        <v>181</v>
      </c>
    </row>
    <row r="4015" spans="1:30">
      <c r="A4015" s="189" t="s">
        <v>21852</v>
      </c>
      <c r="B4015" s="189" t="s">
        <v>21853</v>
      </c>
      <c r="C4015" s="154">
        <v>43830</v>
      </c>
      <c r="D4015" s="155">
        <v>1.0915999999999999</v>
      </c>
      <c r="E4015" s="155">
        <v>1.0915999999999999</v>
      </c>
      <c r="F4015" s="156">
        <v>1.34620740878284</v>
      </c>
      <c r="G4015" s="154">
        <v>43829</v>
      </c>
      <c r="H4015" s="155">
        <v>1.0770999999999999</v>
      </c>
      <c r="I4015" s="157">
        <v>0</v>
      </c>
      <c r="J4015" s="152"/>
      <c r="K4015" s="156">
        <v>3.27341532639546</v>
      </c>
      <c r="L4015" s="156">
        <v>9.0727418065547596</v>
      </c>
      <c r="M4015" s="185">
        <v>8.7684336388999498</v>
      </c>
      <c r="N4015" s="157">
        <v>0</v>
      </c>
      <c r="O4015" s="157">
        <v>0</v>
      </c>
      <c r="P4015" s="152"/>
      <c r="Q4015" s="157">
        <v>0</v>
      </c>
      <c r="R4015" s="152"/>
      <c r="S4015" s="157">
        <v>0</v>
      </c>
      <c r="T4015" s="152"/>
      <c r="U4015" s="156">
        <v>9.1599999999999895</v>
      </c>
      <c r="V4015" s="152" t="s">
        <v>157</v>
      </c>
      <c r="W4015" s="152" t="s">
        <v>95</v>
      </c>
      <c r="X4015" s="155">
        <v>0.34656932509999999</v>
      </c>
      <c r="Y4015" s="152" t="s">
        <v>159</v>
      </c>
      <c r="Z4015" s="154">
        <v>43698</v>
      </c>
      <c r="AA4015" s="153" t="s">
        <v>4326</v>
      </c>
      <c r="AB4015" s="152" t="s">
        <v>12681</v>
      </c>
      <c r="AC4015" s="152" t="s">
        <v>325</v>
      </c>
      <c r="AD4015" s="152" t="s">
        <v>173</v>
      </c>
    </row>
    <row r="4016" spans="1:30">
      <c r="A4016" s="189" t="s">
        <v>9246</v>
      </c>
      <c r="B4016" s="189" t="s">
        <v>9247</v>
      </c>
      <c r="C4016" s="154">
        <v>43830</v>
      </c>
      <c r="D4016" s="155">
        <v>1.0935999999999999</v>
      </c>
      <c r="E4016" s="155">
        <v>1.0935999999999999</v>
      </c>
      <c r="F4016" s="156">
        <v>1.3437123528866599</v>
      </c>
      <c r="G4016" s="154">
        <v>43829</v>
      </c>
      <c r="H4016" s="155">
        <v>1.0790999999999999</v>
      </c>
      <c r="I4016" s="157">
        <v>0</v>
      </c>
      <c r="J4016" s="152"/>
      <c r="K4016" s="156">
        <v>3.2867397053267799</v>
      </c>
      <c r="L4016" s="156">
        <v>9.1199361404909105</v>
      </c>
      <c r="M4016" s="185">
        <v>8.9026090420234905</v>
      </c>
      <c r="N4016" s="157">
        <v>0</v>
      </c>
      <c r="O4016" s="157">
        <v>0</v>
      </c>
      <c r="P4016" s="152"/>
      <c r="Q4016" s="157">
        <v>0</v>
      </c>
      <c r="R4016" s="152"/>
      <c r="S4016" s="157">
        <v>0</v>
      </c>
      <c r="T4016" s="152"/>
      <c r="U4016" s="156">
        <v>9.3599999999999905</v>
      </c>
      <c r="V4016" s="152" t="s">
        <v>157</v>
      </c>
      <c r="W4016" s="152" t="s">
        <v>95</v>
      </c>
      <c r="X4016" s="155">
        <v>2.2958602951999998</v>
      </c>
      <c r="Y4016" s="152" t="s">
        <v>159</v>
      </c>
      <c r="Z4016" s="154">
        <v>43698</v>
      </c>
      <c r="AA4016" s="153" t="s">
        <v>4326</v>
      </c>
      <c r="AB4016" s="152" t="s">
        <v>12681</v>
      </c>
      <c r="AC4016" s="152" t="s">
        <v>325</v>
      </c>
      <c r="AD4016" s="152" t="s">
        <v>173</v>
      </c>
    </row>
    <row r="4017" spans="1:30">
      <c r="A4017" s="189" t="s">
        <v>21854</v>
      </c>
      <c r="B4017" s="189" t="s">
        <v>21855</v>
      </c>
      <c r="C4017" s="154">
        <v>43830</v>
      </c>
      <c r="D4017" s="155">
        <v>1.0649999999999999</v>
      </c>
      <c r="E4017" s="155">
        <v>1.0649999999999999</v>
      </c>
      <c r="F4017" s="156">
        <v>0</v>
      </c>
      <c r="G4017" s="154">
        <v>43829</v>
      </c>
      <c r="H4017" s="155">
        <v>1.0649999999999999</v>
      </c>
      <c r="I4017" s="157">
        <v>0</v>
      </c>
      <c r="J4017" s="152"/>
      <c r="K4017" s="156">
        <v>1.23574144486691</v>
      </c>
      <c r="L4017" s="156">
        <v>3.3980582524271798</v>
      </c>
      <c r="M4017" s="185">
        <v>5.5500495540138797</v>
      </c>
      <c r="N4017" s="156">
        <v>6.2874251497005904</v>
      </c>
      <c r="O4017" s="157">
        <v>0</v>
      </c>
      <c r="P4017" s="152"/>
      <c r="Q4017" s="157">
        <v>0</v>
      </c>
      <c r="R4017" s="152"/>
      <c r="S4017" s="157">
        <v>0</v>
      </c>
      <c r="T4017" s="152"/>
      <c r="U4017" s="156">
        <v>6.4999999999999902</v>
      </c>
      <c r="V4017" s="152" t="s">
        <v>163</v>
      </c>
      <c r="W4017" s="152" t="s">
        <v>95</v>
      </c>
      <c r="X4017" s="155">
        <v>1.3218635323000001</v>
      </c>
      <c r="Y4017" s="152" t="s">
        <v>159</v>
      </c>
      <c r="Z4017" s="154">
        <v>43635</v>
      </c>
      <c r="AA4017" s="153" t="s">
        <v>4326</v>
      </c>
      <c r="AB4017" s="152" t="s">
        <v>572</v>
      </c>
      <c r="AC4017" s="152" t="s">
        <v>244</v>
      </c>
      <c r="AD4017" s="152" t="s">
        <v>185</v>
      </c>
    </row>
    <row r="4018" spans="1:30">
      <c r="A4018" s="189" t="s">
        <v>9248</v>
      </c>
      <c r="B4018" s="189" t="s">
        <v>9249</v>
      </c>
      <c r="C4018" s="154">
        <v>43830</v>
      </c>
      <c r="D4018" s="155">
        <v>1.0844</v>
      </c>
      <c r="E4018" s="155">
        <v>1.0844</v>
      </c>
      <c r="F4018" s="156">
        <v>0.59369202226344697</v>
      </c>
      <c r="G4018" s="154">
        <v>43829</v>
      </c>
      <c r="H4018" s="155">
        <v>1.0780000000000001</v>
      </c>
      <c r="I4018" s="157">
        <v>0</v>
      </c>
      <c r="J4018" s="152"/>
      <c r="K4018" s="156">
        <v>1.81203642850437</v>
      </c>
      <c r="L4018" s="156">
        <v>6.2824659413897903</v>
      </c>
      <c r="M4018" s="185">
        <v>5.8570870753611901</v>
      </c>
      <c r="N4018" s="157">
        <v>0</v>
      </c>
      <c r="O4018" s="157">
        <v>0</v>
      </c>
      <c r="P4018" s="152"/>
      <c r="Q4018" s="157">
        <v>0</v>
      </c>
      <c r="R4018" s="152"/>
      <c r="S4018" s="157">
        <v>0</v>
      </c>
      <c r="T4018" s="152"/>
      <c r="U4018" s="156">
        <v>8.44</v>
      </c>
      <c r="V4018" s="152" t="s">
        <v>157</v>
      </c>
      <c r="W4018" s="152" t="s">
        <v>95</v>
      </c>
      <c r="X4018" s="155">
        <v>11.8468507744</v>
      </c>
      <c r="Y4018" s="152" t="s">
        <v>159</v>
      </c>
      <c r="Z4018" s="154">
        <v>43662</v>
      </c>
      <c r="AA4018" s="153" t="s">
        <v>4326</v>
      </c>
      <c r="AB4018" s="152" t="s">
        <v>3628</v>
      </c>
      <c r="AC4018" s="152" t="s">
        <v>3629</v>
      </c>
      <c r="AD4018" s="152" t="s">
        <v>229</v>
      </c>
    </row>
    <row r="4019" spans="1:30">
      <c r="A4019" s="189" t="s">
        <v>21856</v>
      </c>
      <c r="B4019" s="189" t="s">
        <v>21857</v>
      </c>
      <c r="C4019" s="154">
        <v>43830</v>
      </c>
      <c r="D4019" s="155">
        <v>1.028</v>
      </c>
      <c r="E4019" s="155">
        <v>1.028</v>
      </c>
      <c r="F4019" s="156">
        <v>0.98231827111984404</v>
      </c>
      <c r="G4019" s="154">
        <v>43826</v>
      </c>
      <c r="H4019" s="155">
        <v>1.018</v>
      </c>
      <c r="I4019" s="157">
        <v>0</v>
      </c>
      <c r="J4019" s="152"/>
      <c r="K4019" s="156">
        <v>1.510812678977</v>
      </c>
      <c r="L4019" s="156">
        <v>4.6630014253716201</v>
      </c>
      <c r="M4019" s="186">
        <v>0</v>
      </c>
      <c r="N4019" s="157">
        <v>0</v>
      </c>
      <c r="O4019" s="157">
        <v>0</v>
      </c>
      <c r="P4019" s="152"/>
      <c r="Q4019" s="157">
        <v>0</v>
      </c>
      <c r="R4019" s="152"/>
      <c r="S4019" s="157">
        <v>0</v>
      </c>
      <c r="T4019" s="152"/>
      <c r="U4019" s="156">
        <v>2.8</v>
      </c>
      <c r="V4019" s="152" t="s">
        <v>309</v>
      </c>
      <c r="W4019" s="152" t="s">
        <v>95</v>
      </c>
      <c r="X4019" s="155">
        <v>15.9323060393</v>
      </c>
      <c r="Y4019" s="152" t="s">
        <v>159</v>
      </c>
      <c r="Z4019" s="154">
        <v>43775</v>
      </c>
      <c r="AA4019" s="153" t="s">
        <v>4326</v>
      </c>
      <c r="AB4019" s="152" t="s">
        <v>366</v>
      </c>
      <c r="AC4019" s="152" t="s">
        <v>179</v>
      </c>
      <c r="AD4019" s="152" t="s">
        <v>173</v>
      </c>
    </row>
    <row r="4020" spans="1:30">
      <c r="A4020" s="189" t="s">
        <v>21858</v>
      </c>
      <c r="B4020" s="189" t="s">
        <v>21859</v>
      </c>
      <c r="C4020" s="154">
        <v>43278</v>
      </c>
      <c r="D4020" s="155">
        <v>1</v>
      </c>
      <c r="E4020" s="155">
        <v>1</v>
      </c>
      <c r="F4020" s="157">
        <v>0</v>
      </c>
      <c r="G4020" s="154"/>
      <c r="H4020" s="157">
        <v>0</v>
      </c>
      <c r="I4020" s="157">
        <v>0</v>
      </c>
      <c r="J4020" s="152"/>
      <c r="K4020" s="157">
        <v>0</v>
      </c>
      <c r="L4020" s="157">
        <v>0</v>
      </c>
      <c r="M4020" s="186">
        <v>0</v>
      </c>
      <c r="N4020" s="157">
        <v>0</v>
      </c>
      <c r="O4020" s="157">
        <v>0</v>
      </c>
      <c r="P4020" s="152"/>
      <c r="Q4020" s="157">
        <v>0</v>
      </c>
      <c r="R4020" s="152"/>
      <c r="S4020" s="157">
        <v>0</v>
      </c>
      <c r="T4020" s="152"/>
      <c r="U4020" s="156">
        <v>0</v>
      </c>
      <c r="V4020" s="152" t="s">
        <v>309</v>
      </c>
      <c r="W4020" s="152" t="s">
        <v>95</v>
      </c>
      <c r="X4020" s="155">
        <v>0</v>
      </c>
      <c r="Y4020" s="152" t="s">
        <v>159</v>
      </c>
      <c r="Z4020" s="154">
        <v>43278</v>
      </c>
      <c r="AA4020" s="153" t="s">
        <v>4326</v>
      </c>
      <c r="AB4020" s="152" t="s">
        <v>5134</v>
      </c>
      <c r="AC4020" s="152" t="s">
        <v>215</v>
      </c>
      <c r="AD4020" s="152" t="s">
        <v>177</v>
      </c>
    </row>
    <row r="4021" spans="1:30">
      <c r="A4021" s="189" t="s">
        <v>9240</v>
      </c>
      <c r="B4021" s="189" t="s">
        <v>9241</v>
      </c>
      <c r="C4021" s="154">
        <v>43830</v>
      </c>
      <c r="D4021" s="155">
        <v>1.0649999999999999</v>
      </c>
      <c r="E4021" s="155">
        <v>1.0649999999999999</v>
      </c>
      <c r="F4021" s="156">
        <v>0.122214910219033</v>
      </c>
      <c r="G4021" s="154">
        <v>43829</v>
      </c>
      <c r="H4021" s="155">
        <v>1.0637000000000001</v>
      </c>
      <c r="I4021" s="157">
        <v>0</v>
      </c>
      <c r="J4021" s="152"/>
      <c r="K4021" s="156">
        <v>1.57367668097281</v>
      </c>
      <c r="L4021" s="156">
        <v>5.0088739893512102</v>
      </c>
      <c r="M4021" s="185">
        <v>6.2556120921879703</v>
      </c>
      <c r="N4021" s="157">
        <v>0</v>
      </c>
      <c r="O4021" s="157">
        <v>0</v>
      </c>
      <c r="P4021" s="152"/>
      <c r="Q4021" s="157">
        <v>0</v>
      </c>
      <c r="R4021" s="152"/>
      <c r="S4021" s="157">
        <v>0</v>
      </c>
      <c r="T4021" s="152"/>
      <c r="U4021" s="156">
        <v>6.4999999999999902</v>
      </c>
      <c r="V4021" s="152" t="s">
        <v>157</v>
      </c>
      <c r="W4021" s="152" t="s">
        <v>95</v>
      </c>
      <c r="X4021" s="155">
        <v>3.0839027891000002</v>
      </c>
      <c r="Y4021" s="152" t="s">
        <v>159</v>
      </c>
      <c r="Z4021" s="154">
        <v>43661</v>
      </c>
      <c r="AA4021" s="153" t="s">
        <v>4326</v>
      </c>
      <c r="AB4021" s="152" t="s">
        <v>12679</v>
      </c>
      <c r="AC4021" s="152" t="s">
        <v>372</v>
      </c>
      <c r="AD4021" s="152" t="s">
        <v>177</v>
      </c>
    </row>
    <row r="4022" spans="1:30">
      <c r="A4022" s="189" t="s">
        <v>21860</v>
      </c>
      <c r="B4022" s="189" t="s">
        <v>21861</v>
      </c>
      <c r="C4022" s="154">
        <v>43830</v>
      </c>
      <c r="D4022" s="155">
        <v>1.2278</v>
      </c>
      <c r="E4022" s="155">
        <v>1.2278</v>
      </c>
      <c r="F4022" s="156">
        <v>0.91230377249939298</v>
      </c>
      <c r="G4022" s="154">
        <v>43829</v>
      </c>
      <c r="H4022" s="155">
        <v>1.2166999999999999</v>
      </c>
      <c r="I4022" s="157">
        <v>0</v>
      </c>
      <c r="J4022" s="152"/>
      <c r="K4022" s="156">
        <v>0.51575931232091499</v>
      </c>
      <c r="L4022" s="156">
        <v>6.8302444966501401</v>
      </c>
      <c r="M4022" s="185">
        <v>10.612612612612599</v>
      </c>
      <c r="N4022" s="156">
        <v>21.636615811373101</v>
      </c>
      <c r="O4022" s="157">
        <v>0</v>
      </c>
      <c r="P4022" s="152"/>
      <c r="Q4022" s="157">
        <v>0</v>
      </c>
      <c r="R4022" s="152"/>
      <c r="S4022" s="157">
        <v>0</v>
      </c>
      <c r="T4022" s="152"/>
      <c r="U4022" s="156">
        <v>22.78</v>
      </c>
      <c r="V4022" s="152" t="s">
        <v>174</v>
      </c>
      <c r="W4022" s="152" t="s">
        <v>95</v>
      </c>
      <c r="X4022" s="155">
        <v>1.3195147410000001</v>
      </c>
      <c r="Y4022" s="152" t="s">
        <v>159</v>
      </c>
      <c r="Z4022" s="154">
        <v>43591</v>
      </c>
      <c r="AA4022" s="153" t="s">
        <v>4326</v>
      </c>
      <c r="AB4022" s="152" t="s">
        <v>12676</v>
      </c>
      <c r="AC4022" s="152" t="s">
        <v>209</v>
      </c>
      <c r="AD4022" s="152" t="s">
        <v>162</v>
      </c>
    </row>
    <row r="4023" spans="1:30">
      <c r="A4023" s="189" t="s">
        <v>3380</v>
      </c>
      <c r="B4023" s="189" t="s">
        <v>3381</v>
      </c>
      <c r="C4023" s="154">
        <v>43830</v>
      </c>
      <c r="D4023" s="155">
        <v>1.0146999999999999</v>
      </c>
      <c r="E4023" s="155">
        <v>1.0146999999999999</v>
      </c>
      <c r="F4023" s="156">
        <v>1.9714144898962799E-2</v>
      </c>
      <c r="G4023" s="154">
        <v>43829</v>
      </c>
      <c r="H4023" s="155">
        <v>1.0145</v>
      </c>
      <c r="I4023" s="157">
        <v>0</v>
      </c>
      <c r="J4023" s="152"/>
      <c r="K4023" s="156">
        <v>0.118401578687703</v>
      </c>
      <c r="L4023" s="156">
        <v>0.31636183885317498</v>
      </c>
      <c r="M4023" s="185">
        <v>0.66468253968253299</v>
      </c>
      <c r="N4023" s="156">
        <v>1.23715454454754</v>
      </c>
      <c r="O4023" s="157">
        <v>0</v>
      </c>
      <c r="P4023" s="152"/>
      <c r="Q4023" s="157">
        <v>0</v>
      </c>
      <c r="R4023" s="152"/>
      <c r="S4023" s="157">
        <v>0</v>
      </c>
      <c r="T4023" s="152"/>
      <c r="U4023" s="156">
        <v>1.46999999999999</v>
      </c>
      <c r="V4023" s="152" t="s">
        <v>157</v>
      </c>
      <c r="W4023" s="152" t="s">
        <v>95</v>
      </c>
      <c r="X4023" s="155">
        <v>0.51787806489999999</v>
      </c>
      <c r="Y4023" s="152" t="s">
        <v>159</v>
      </c>
      <c r="Z4023" s="154">
        <v>43614</v>
      </c>
      <c r="AA4023" s="153" t="s">
        <v>4326</v>
      </c>
      <c r="AB4023" s="152" t="s">
        <v>1187</v>
      </c>
      <c r="AC4023" s="152" t="s">
        <v>268</v>
      </c>
      <c r="AD4023" s="152" t="s">
        <v>185</v>
      </c>
    </row>
    <row r="4024" spans="1:30">
      <c r="A4024" s="189" t="s">
        <v>9230</v>
      </c>
      <c r="B4024" s="189" t="s">
        <v>9231</v>
      </c>
      <c r="C4024" s="154">
        <v>43830</v>
      </c>
      <c r="D4024" s="155">
        <v>1.2347999999999999</v>
      </c>
      <c r="E4024" s="155">
        <v>1.2347999999999999</v>
      </c>
      <c r="F4024" s="156">
        <v>0.92357989374743499</v>
      </c>
      <c r="G4024" s="154">
        <v>43829</v>
      </c>
      <c r="H4024" s="155">
        <v>1.2235</v>
      </c>
      <c r="I4024" s="157">
        <v>0</v>
      </c>
      <c r="J4024" s="152"/>
      <c r="K4024" s="156">
        <v>0.53737176355641902</v>
      </c>
      <c r="L4024" s="156">
        <v>6.9090909090909003</v>
      </c>
      <c r="M4024" s="185">
        <v>10.8537570697549</v>
      </c>
      <c r="N4024" s="156">
        <v>22.184840688699801</v>
      </c>
      <c r="O4024" s="157">
        <v>0</v>
      </c>
      <c r="P4024" s="152"/>
      <c r="Q4024" s="157">
        <v>0</v>
      </c>
      <c r="R4024" s="152"/>
      <c r="S4024" s="157">
        <v>0</v>
      </c>
      <c r="T4024" s="152"/>
      <c r="U4024" s="156">
        <v>23.48</v>
      </c>
      <c r="V4024" s="152" t="s">
        <v>174</v>
      </c>
      <c r="W4024" s="152" t="s">
        <v>95</v>
      </c>
      <c r="X4024" s="155">
        <v>8.4829491068999996</v>
      </c>
      <c r="Y4024" s="152" t="s">
        <v>159</v>
      </c>
      <c r="Z4024" s="154">
        <v>43591</v>
      </c>
      <c r="AA4024" s="153" t="s">
        <v>4326</v>
      </c>
      <c r="AB4024" s="152" t="s">
        <v>12676</v>
      </c>
      <c r="AC4024" s="152" t="s">
        <v>209</v>
      </c>
      <c r="AD4024" s="152" t="s">
        <v>162</v>
      </c>
    </row>
    <row r="4025" spans="1:30">
      <c r="A4025" s="189" t="s">
        <v>9232</v>
      </c>
      <c r="B4025" s="189" t="s">
        <v>9233</v>
      </c>
      <c r="C4025" s="154">
        <v>43830</v>
      </c>
      <c r="D4025" s="155">
        <v>1.2214</v>
      </c>
      <c r="E4025" s="155">
        <v>1.2214</v>
      </c>
      <c r="F4025" s="156">
        <v>-2.4555946631739899E-2</v>
      </c>
      <c r="G4025" s="154">
        <v>43829</v>
      </c>
      <c r="H4025" s="155">
        <v>1.2217</v>
      </c>
      <c r="I4025" s="157">
        <v>0</v>
      </c>
      <c r="J4025" s="152"/>
      <c r="K4025" s="156">
        <v>1.24336870026526</v>
      </c>
      <c r="L4025" s="156">
        <v>13.608036461724501</v>
      </c>
      <c r="M4025" s="185">
        <v>10.9254381981655</v>
      </c>
      <c r="N4025" s="156">
        <v>20.6678522031219</v>
      </c>
      <c r="O4025" s="157">
        <v>0</v>
      </c>
      <c r="P4025" s="152"/>
      <c r="Q4025" s="157">
        <v>0</v>
      </c>
      <c r="R4025" s="152"/>
      <c r="S4025" s="157">
        <v>0</v>
      </c>
      <c r="T4025" s="152"/>
      <c r="U4025" s="156">
        <v>22.14</v>
      </c>
      <c r="V4025" s="152" t="s">
        <v>227</v>
      </c>
      <c r="W4025" s="152" t="s">
        <v>95</v>
      </c>
      <c r="X4025" s="155">
        <v>9.0332441274999997</v>
      </c>
      <c r="Y4025" s="152" t="s">
        <v>159</v>
      </c>
      <c r="Z4025" s="154">
        <v>43591</v>
      </c>
      <c r="AA4025" s="153" t="s">
        <v>4326</v>
      </c>
      <c r="AB4025" s="152" t="s">
        <v>3619</v>
      </c>
      <c r="AC4025" s="152" t="s">
        <v>249</v>
      </c>
      <c r="AD4025" s="152" t="s">
        <v>181</v>
      </c>
    </row>
    <row r="4026" spans="1:30">
      <c r="A4026" s="189" t="s">
        <v>21862</v>
      </c>
      <c r="B4026" s="189" t="s">
        <v>21863</v>
      </c>
      <c r="C4026" s="154">
        <v>43465</v>
      </c>
      <c r="D4026" s="155">
        <v>1</v>
      </c>
      <c r="E4026" s="155">
        <v>1</v>
      </c>
      <c r="F4026" s="156">
        <v>0</v>
      </c>
      <c r="G4026" s="154">
        <v>43398</v>
      </c>
      <c r="H4026" s="155">
        <v>1</v>
      </c>
      <c r="I4026" s="157">
        <v>0</v>
      </c>
      <c r="J4026" s="152"/>
      <c r="K4026" s="157">
        <v>0</v>
      </c>
      <c r="L4026" s="157">
        <v>0</v>
      </c>
      <c r="M4026" s="186">
        <v>0</v>
      </c>
      <c r="N4026" s="157">
        <v>0</v>
      </c>
      <c r="O4026" s="157">
        <v>0</v>
      </c>
      <c r="P4026" s="152"/>
      <c r="Q4026" s="157">
        <v>0</v>
      </c>
      <c r="R4026" s="152"/>
      <c r="S4026" s="157">
        <v>0</v>
      </c>
      <c r="T4026" s="152"/>
      <c r="U4026" s="156">
        <v>0</v>
      </c>
      <c r="V4026" s="152" t="s">
        <v>309</v>
      </c>
      <c r="W4026" s="152" t="s">
        <v>95</v>
      </c>
      <c r="X4026" s="155">
        <v>0</v>
      </c>
      <c r="Y4026" s="152" t="s">
        <v>159</v>
      </c>
      <c r="Z4026" s="154">
        <v>43398</v>
      </c>
      <c r="AA4026" s="153" t="s">
        <v>4326</v>
      </c>
      <c r="AB4026" s="152" t="s">
        <v>1501</v>
      </c>
      <c r="AC4026" s="152" t="s">
        <v>570</v>
      </c>
      <c r="AD4026" s="152" t="s">
        <v>170</v>
      </c>
    </row>
    <row r="4027" spans="1:30">
      <c r="A4027" s="189" t="s">
        <v>21864</v>
      </c>
      <c r="B4027" s="189" t="s">
        <v>21865</v>
      </c>
      <c r="C4027" s="154">
        <v>43830</v>
      </c>
      <c r="D4027" s="155">
        <v>1.2818000000000001</v>
      </c>
      <c r="E4027" s="155">
        <v>1.3085</v>
      </c>
      <c r="F4027" s="156">
        <v>7.0263096260462607E-2</v>
      </c>
      <c r="G4027" s="154">
        <v>43829</v>
      </c>
      <c r="H4027" s="155">
        <v>1.2808999999999999</v>
      </c>
      <c r="I4027" s="157">
        <v>0</v>
      </c>
      <c r="J4027" s="152"/>
      <c r="K4027" s="156">
        <v>0.88147331969149501</v>
      </c>
      <c r="L4027" s="156">
        <v>2.72479564032697</v>
      </c>
      <c r="M4027" s="185">
        <v>3.3898624921036098</v>
      </c>
      <c r="N4027" s="156">
        <v>10.510568754220101</v>
      </c>
      <c r="O4027" s="157">
        <v>0</v>
      </c>
      <c r="P4027" s="152"/>
      <c r="Q4027" s="157">
        <v>0</v>
      </c>
      <c r="R4027" s="152"/>
      <c r="S4027" s="157">
        <v>0</v>
      </c>
      <c r="T4027" s="152"/>
      <c r="U4027" s="156">
        <v>12.775987820844099</v>
      </c>
      <c r="V4027" s="152" t="s">
        <v>227</v>
      </c>
      <c r="W4027" s="152" t="s">
        <v>95</v>
      </c>
      <c r="X4027" s="155">
        <v>0.52607480719999999</v>
      </c>
      <c r="Y4027" s="152" t="s">
        <v>159</v>
      </c>
      <c r="Z4027" s="154">
        <v>43593</v>
      </c>
      <c r="AA4027" s="153" t="s">
        <v>4326</v>
      </c>
      <c r="AB4027" s="152" t="s">
        <v>560</v>
      </c>
      <c r="AC4027" s="152" t="s">
        <v>193</v>
      </c>
      <c r="AD4027" s="152" t="s">
        <v>276</v>
      </c>
    </row>
    <row r="4028" spans="1:30">
      <c r="A4028" s="189" t="s">
        <v>3377</v>
      </c>
      <c r="B4028" s="189" t="s">
        <v>3378</v>
      </c>
      <c r="C4028" s="154">
        <v>43830</v>
      </c>
      <c r="D4028" s="155">
        <v>0.99680000000000002</v>
      </c>
      <c r="E4028" s="155">
        <v>0.99680000000000002</v>
      </c>
      <c r="F4028" s="156">
        <v>1.00331092605587E-2</v>
      </c>
      <c r="G4028" s="154">
        <v>43829</v>
      </c>
      <c r="H4028" s="155">
        <v>0.99670000000000003</v>
      </c>
      <c r="I4028" s="157">
        <v>0</v>
      </c>
      <c r="J4028" s="152"/>
      <c r="K4028" s="156">
        <v>0.170837101798818</v>
      </c>
      <c r="L4028" s="156">
        <v>0.33215903371917199</v>
      </c>
      <c r="M4028" s="185">
        <v>-0.17025538307461499</v>
      </c>
      <c r="N4028" s="157">
        <v>0</v>
      </c>
      <c r="O4028" s="157">
        <v>0</v>
      </c>
      <c r="P4028" s="152"/>
      <c r="Q4028" s="157">
        <v>0</v>
      </c>
      <c r="R4028" s="152"/>
      <c r="S4028" s="157">
        <v>0</v>
      </c>
      <c r="T4028" s="152"/>
      <c r="U4028" s="156">
        <v>-0.31999999999999801</v>
      </c>
      <c r="V4028" s="152" t="s">
        <v>174</v>
      </c>
      <c r="W4028" s="152" t="s">
        <v>95</v>
      </c>
      <c r="X4028" s="155">
        <v>2.100363668</v>
      </c>
      <c r="Y4028" s="152" t="s">
        <v>159</v>
      </c>
      <c r="Z4028" s="154">
        <v>43705</v>
      </c>
      <c r="AA4028" s="153" t="s">
        <v>4326</v>
      </c>
      <c r="AB4028" s="152" t="s">
        <v>3379</v>
      </c>
      <c r="AC4028" s="152" t="s">
        <v>233</v>
      </c>
      <c r="AD4028" s="152" t="s">
        <v>241</v>
      </c>
    </row>
    <row r="4029" spans="1:30">
      <c r="A4029" s="189" t="s">
        <v>21866</v>
      </c>
      <c r="B4029" s="189" t="s">
        <v>21867</v>
      </c>
      <c r="C4029" s="154">
        <v>43830</v>
      </c>
      <c r="D4029" s="155">
        <v>1.099</v>
      </c>
      <c r="E4029" s="155">
        <v>1.099</v>
      </c>
      <c r="F4029" s="156">
        <v>9.1074681238605598E-2</v>
      </c>
      <c r="G4029" s="154">
        <v>43829</v>
      </c>
      <c r="H4029" s="155">
        <v>1.0980000000000001</v>
      </c>
      <c r="I4029" s="157">
        <v>0</v>
      </c>
      <c r="J4029" s="152"/>
      <c r="K4029" s="156">
        <v>0.64102564102563098</v>
      </c>
      <c r="L4029" s="156">
        <v>1.75925925925925</v>
      </c>
      <c r="M4029" s="185">
        <v>3.2894736842105199</v>
      </c>
      <c r="N4029" s="156">
        <v>6.4922480620155003</v>
      </c>
      <c r="O4029" s="157">
        <v>0</v>
      </c>
      <c r="P4029" s="152"/>
      <c r="Q4029" s="157">
        <v>0</v>
      </c>
      <c r="R4029" s="152"/>
      <c r="S4029" s="157">
        <v>0</v>
      </c>
      <c r="T4029" s="152"/>
      <c r="U4029" s="156">
        <v>6.4922480620155003</v>
      </c>
      <c r="V4029" s="152" t="s">
        <v>163</v>
      </c>
      <c r="W4029" s="152" t="s">
        <v>95</v>
      </c>
      <c r="X4029" s="155">
        <v>2.4677799196999999</v>
      </c>
      <c r="Y4029" s="152" t="s">
        <v>159</v>
      </c>
      <c r="Z4029" s="154">
        <v>43580</v>
      </c>
      <c r="AA4029" s="153" t="s">
        <v>4326</v>
      </c>
      <c r="AB4029" s="152" t="s">
        <v>9734</v>
      </c>
      <c r="AC4029" s="152" t="s">
        <v>236</v>
      </c>
      <c r="AD4029" s="152" t="s">
        <v>165</v>
      </c>
    </row>
    <row r="4030" spans="1:30">
      <c r="A4030" s="189" t="s">
        <v>21868</v>
      </c>
      <c r="B4030" s="189" t="s">
        <v>21869</v>
      </c>
      <c r="C4030" s="154">
        <v>43830</v>
      </c>
      <c r="D4030" s="155">
        <v>1.0980000000000001</v>
      </c>
      <c r="E4030" s="155">
        <v>1.0980000000000001</v>
      </c>
      <c r="F4030" s="156">
        <v>9.1157702825898995E-2</v>
      </c>
      <c r="G4030" s="154">
        <v>43829</v>
      </c>
      <c r="H4030" s="155">
        <v>1.097</v>
      </c>
      <c r="I4030" s="157">
        <v>0</v>
      </c>
      <c r="J4030" s="152"/>
      <c r="K4030" s="156">
        <v>0.64161319890010204</v>
      </c>
      <c r="L4030" s="156">
        <v>1.76088971269695</v>
      </c>
      <c r="M4030" s="185">
        <v>3.19548872180451</v>
      </c>
      <c r="N4030" s="156">
        <v>6.2923523717328296</v>
      </c>
      <c r="O4030" s="157">
        <v>0</v>
      </c>
      <c r="P4030" s="152"/>
      <c r="Q4030" s="157">
        <v>0</v>
      </c>
      <c r="R4030" s="152"/>
      <c r="S4030" s="157">
        <v>0</v>
      </c>
      <c r="T4030" s="152"/>
      <c r="U4030" s="156">
        <v>6.3953488372093101</v>
      </c>
      <c r="V4030" s="152" t="s">
        <v>163</v>
      </c>
      <c r="W4030" s="152" t="s">
        <v>95</v>
      </c>
      <c r="X4030" s="155">
        <v>5.0985044100000002E-2</v>
      </c>
      <c r="Y4030" s="152" t="s">
        <v>159</v>
      </c>
      <c r="Z4030" s="154">
        <v>43580</v>
      </c>
      <c r="AA4030" s="153" t="s">
        <v>4326</v>
      </c>
      <c r="AB4030" s="152" t="s">
        <v>9734</v>
      </c>
      <c r="AC4030" s="152" t="s">
        <v>236</v>
      </c>
      <c r="AD4030" s="152" t="s">
        <v>165</v>
      </c>
    </row>
    <row r="4031" spans="1:30">
      <c r="A4031" s="189" t="s">
        <v>3375</v>
      </c>
      <c r="B4031" s="189" t="s">
        <v>3376</v>
      </c>
      <c r="C4031" s="154">
        <v>43830</v>
      </c>
      <c r="D4031" s="155">
        <v>1.0054000000000001</v>
      </c>
      <c r="E4031" s="155">
        <v>1.0054000000000001</v>
      </c>
      <c r="F4031" s="156">
        <v>-6.9575588907655597E-2</v>
      </c>
      <c r="G4031" s="154">
        <v>43829</v>
      </c>
      <c r="H4031" s="155">
        <v>1.0061</v>
      </c>
      <c r="I4031" s="157">
        <v>0</v>
      </c>
      <c r="J4031" s="152"/>
      <c r="K4031" s="156">
        <v>-0.376535869996039</v>
      </c>
      <c r="L4031" s="156">
        <v>-7.9507056251233596E-2</v>
      </c>
      <c r="M4031" s="185">
        <v>0.82230244685119303</v>
      </c>
      <c r="N4031" s="157">
        <v>0</v>
      </c>
      <c r="O4031" s="157">
        <v>0</v>
      </c>
      <c r="P4031" s="152"/>
      <c r="Q4031" s="157">
        <v>0</v>
      </c>
      <c r="R4031" s="152"/>
      <c r="S4031" s="157">
        <v>0</v>
      </c>
      <c r="T4031" s="152"/>
      <c r="U4031" s="156">
        <v>0.54000000000000703</v>
      </c>
      <c r="V4031" s="152" t="s">
        <v>157</v>
      </c>
      <c r="W4031" s="152" t="s">
        <v>95</v>
      </c>
      <c r="X4031" s="155">
        <v>2.0015197249000001</v>
      </c>
      <c r="Y4031" s="152" t="s">
        <v>159</v>
      </c>
      <c r="Z4031" s="154">
        <v>43720</v>
      </c>
      <c r="AA4031" s="153" t="s">
        <v>4326</v>
      </c>
      <c r="AB4031" s="152" t="s">
        <v>4675</v>
      </c>
      <c r="AC4031" s="152" t="s">
        <v>250</v>
      </c>
      <c r="AD4031" s="152" t="s">
        <v>185</v>
      </c>
    </row>
    <row r="4032" spans="1:30">
      <c r="A4032" s="189" t="s">
        <v>9236</v>
      </c>
      <c r="B4032" s="189" t="s">
        <v>9237</v>
      </c>
      <c r="C4032" s="154">
        <v>43830</v>
      </c>
      <c r="D4032" s="155">
        <v>1.1604000000000001</v>
      </c>
      <c r="E4032" s="155">
        <v>1.1604000000000001</v>
      </c>
      <c r="F4032" s="156">
        <v>0.70294194220255102</v>
      </c>
      <c r="G4032" s="154">
        <v>43829</v>
      </c>
      <c r="H4032" s="155">
        <v>1.1523000000000001</v>
      </c>
      <c r="I4032" s="157">
        <v>0</v>
      </c>
      <c r="J4032" s="152"/>
      <c r="K4032" s="156">
        <v>3.5516687488845302</v>
      </c>
      <c r="L4032" s="156">
        <v>8.1151588558651095</v>
      </c>
      <c r="M4032" s="185">
        <v>11.213341000574999</v>
      </c>
      <c r="N4032" s="156">
        <v>15.3135247937991</v>
      </c>
      <c r="O4032" s="157">
        <v>0</v>
      </c>
      <c r="P4032" s="152"/>
      <c r="Q4032" s="157">
        <v>0</v>
      </c>
      <c r="R4032" s="152"/>
      <c r="S4032" s="157">
        <v>0</v>
      </c>
      <c r="T4032" s="152"/>
      <c r="U4032" s="156">
        <v>16.04</v>
      </c>
      <c r="V4032" s="152" t="s">
        <v>157</v>
      </c>
      <c r="W4032" s="152" t="s">
        <v>95</v>
      </c>
      <c r="X4032" s="155">
        <v>1.1926137219999999</v>
      </c>
      <c r="Y4032" s="152" t="s">
        <v>159</v>
      </c>
      <c r="Z4032" s="154">
        <v>43621</v>
      </c>
      <c r="AA4032" s="153" t="s">
        <v>4326</v>
      </c>
      <c r="AB4032" s="152" t="s">
        <v>12678</v>
      </c>
      <c r="AC4032" s="152" t="s">
        <v>381</v>
      </c>
      <c r="AD4032" s="152" t="s">
        <v>173</v>
      </c>
    </row>
    <row r="4033" spans="1:30">
      <c r="A4033" s="189" t="s">
        <v>21870</v>
      </c>
      <c r="B4033" s="189" t="s">
        <v>21871</v>
      </c>
      <c r="C4033" s="154">
        <v>43830</v>
      </c>
      <c r="D4033" s="155">
        <v>1.0448</v>
      </c>
      <c r="E4033" s="155">
        <v>1.0448</v>
      </c>
      <c r="F4033" s="156">
        <v>0.22062350119903801</v>
      </c>
      <c r="G4033" s="154">
        <v>43829</v>
      </c>
      <c r="H4033" s="155">
        <v>1.0425</v>
      </c>
      <c r="I4033" s="157">
        <v>0</v>
      </c>
      <c r="J4033" s="152"/>
      <c r="K4033" s="156">
        <v>1.2305009204534401</v>
      </c>
      <c r="L4033" s="156">
        <v>5.5780113177041102</v>
      </c>
      <c r="M4033" s="185">
        <v>3.49678058444773</v>
      </c>
      <c r="N4033" s="156">
        <v>1.5650821425099599</v>
      </c>
      <c r="O4033" s="157">
        <v>0</v>
      </c>
      <c r="P4033" s="152"/>
      <c r="Q4033" s="157">
        <v>0</v>
      </c>
      <c r="R4033" s="152"/>
      <c r="S4033" s="157">
        <v>0</v>
      </c>
      <c r="T4033" s="152"/>
      <c r="U4033" s="156">
        <v>4.4800000000000004</v>
      </c>
      <c r="V4033" s="152" t="s">
        <v>157</v>
      </c>
      <c r="W4033" s="152" t="s">
        <v>95</v>
      </c>
      <c r="X4033" s="155">
        <v>0.2632123509</v>
      </c>
      <c r="Y4033" s="152" t="s">
        <v>159</v>
      </c>
      <c r="Z4033" s="154">
        <v>43495</v>
      </c>
      <c r="AA4033" s="153" t="s">
        <v>4326</v>
      </c>
      <c r="AB4033" s="152" t="s">
        <v>21845</v>
      </c>
      <c r="AC4033" s="152" t="s">
        <v>619</v>
      </c>
      <c r="AD4033" s="152" t="s">
        <v>192</v>
      </c>
    </row>
    <row r="4034" spans="1:30">
      <c r="A4034" s="189" t="s">
        <v>9258</v>
      </c>
      <c r="B4034" s="189" t="s">
        <v>9259</v>
      </c>
      <c r="C4034" s="154">
        <v>43830</v>
      </c>
      <c r="D4034" s="155">
        <v>1.0819000000000001</v>
      </c>
      <c r="E4034" s="155">
        <v>1.0819000000000001</v>
      </c>
      <c r="F4034" s="156">
        <v>0.46429566347851398</v>
      </c>
      <c r="G4034" s="154">
        <v>43829</v>
      </c>
      <c r="H4034" s="155">
        <v>1.0769</v>
      </c>
      <c r="I4034" s="157">
        <v>0</v>
      </c>
      <c r="J4034" s="152"/>
      <c r="K4034" s="156">
        <v>1.18780396558176</v>
      </c>
      <c r="L4034" s="156">
        <v>3.7793764988009699</v>
      </c>
      <c r="M4034" s="185">
        <v>5.5924263127074099</v>
      </c>
      <c r="N4034" s="156">
        <v>8.1575527341797596</v>
      </c>
      <c r="O4034" s="157">
        <v>0</v>
      </c>
      <c r="P4034" s="152"/>
      <c r="Q4034" s="157">
        <v>0</v>
      </c>
      <c r="R4034" s="152"/>
      <c r="S4034" s="157">
        <v>0</v>
      </c>
      <c r="T4034" s="152"/>
      <c r="U4034" s="156">
        <v>8.1900000000000102</v>
      </c>
      <c r="V4034" s="152" t="s">
        <v>309</v>
      </c>
      <c r="W4034" s="152" t="s">
        <v>95</v>
      </c>
      <c r="X4034" s="155">
        <v>3.6662068267999999</v>
      </c>
      <c r="Y4034" s="152" t="s">
        <v>159</v>
      </c>
      <c r="Z4034" s="154">
        <v>43621</v>
      </c>
      <c r="AA4034" s="153" t="s">
        <v>4326</v>
      </c>
      <c r="AB4034" s="152" t="s">
        <v>12684</v>
      </c>
      <c r="AC4034" s="152" t="s">
        <v>347</v>
      </c>
      <c r="AD4034" s="152" t="s">
        <v>165</v>
      </c>
    </row>
    <row r="4035" spans="1:30">
      <c r="A4035" s="189" t="s">
        <v>21872</v>
      </c>
      <c r="B4035" s="189" t="s">
        <v>21873</v>
      </c>
      <c r="C4035" s="154">
        <v>43830</v>
      </c>
      <c r="D4035" s="155">
        <v>1.0104</v>
      </c>
      <c r="E4035" s="155">
        <v>1.0104</v>
      </c>
      <c r="F4035" s="156">
        <v>4.9509852460634197E-2</v>
      </c>
      <c r="G4035" s="154">
        <v>43826</v>
      </c>
      <c r="H4035" s="155">
        <v>1.0099</v>
      </c>
      <c r="I4035" s="157">
        <v>0</v>
      </c>
      <c r="J4035" s="152"/>
      <c r="K4035" s="156">
        <v>0.357568533969016</v>
      </c>
      <c r="L4035" s="156">
        <v>0.69762806458041604</v>
      </c>
      <c r="M4035" s="186">
        <v>0</v>
      </c>
      <c r="N4035" s="157">
        <v>0</v>
      </c>
      <c r="O4035" s="157">
        <v>0</v>
      </c>
      <c r="P4035" s="152"/>
      <c r="Q4035" s="157">
        <v>0</v>
      </c>
      <c r="R4035" s="152"/>
      <c r="S4035" s="157">
        <v>0</v>
      </c>
      <c r="T4035" s="152"/>
      <c r="U4035" s="156">
        <v>1.04</v>
      </c>
      <c r="V4035" s="152" t="s">
        <v>309</v>
      </c>
      <c r="W4035" s="152" t="s">
        <v>95</v>
      </c>
      <c r="X4035" s="155">
        <v>2.0025011264999999</v>
      </c>
      <c r="Y4035" s="152" t="s">
        <v>159</v>
      </c>
      <c r="Z4035" s="154">
        <v>43754</v>
      </c>
      <c r="AA4035" s="153" t="s">
        <v>4326</v>
      </c>
      <c r="AB4035" s="152" t="s">
        <v>4675</v>
      </c>
      <c r="AC4035" s="152" t="s">
        <v>250</v>
      </c>
      <c r="AD4035" s="152" t="s">
        <v>338</v>
      </c>
    </row>
    <row r="4036" spans="1:30">
      <c r="A4036" s="189" t="s">
        <v>9224</v>
      </c>
      <c r="B4036" s="189" t="s">
        <v>9225</v>
      </c>
      <c r="C4036" s="154">
        <v>43830</v>
      </c>
      <c r="D4036" s="155">
        <v>1.1893</v>
      </c>
      <c r="E4036" s="155">
        <v>1.1893</v>
      </c>
      <c r="F4036" s="156">
        <v>0.17688679245282901</v>
      </c>
      <c r="G4036" s="154">
        <v>43829</v>
      </c>
      <c r="H4036" s="155">
        <v>1.1872</v>
      </c>
      <c r="I4036" s="157">
        <v>0</v>
      </c>
      <c r="J4036" s="152"/>
      <c r="K4036" s="156">
        <v>0.99354619565217805</v>
      </c>
      <c r="L4036" s="156">
        <v>6.5681003584229298</v>
      </c>
      <c r="M4036" s="185">
        <v>9.4313581155686492</v>
      </c>
      <c r="N4036" s="157">
        <v>0</v>
      </c>
      <c r="O4036" s="157">
        <v>0</v>
      </c>
      <c r="P4036" s="152"/>
      <c r="Q4036" s="157">
        <v>0</v>
      </c>
      <c r="R4036" s="152"/>
      <c r="S4036" s="157">
        <v>0</v>
      </c>
      <c r="T4036" s="152"/>
      <c r="U4036" s="156">
        <v>18.93</v>
      </c>
      <c r="V4036" s="152" t="s">
        <v>157</v>
      </c>
      <c r="W4036" s="152" t="s">
        <v>95</v>
      </c>
      <c r="X4036" s="155">
        <v>2.1566327067</v>
      </c>
      <c r="Y4036" s="152" t="s">
        <v>159</v>
      </c>
      <c r="Z4036" s="154">
        <v>43664</v>
      </c>
      <c r="AA4036" s="153" t="s">
        <v>4326</v>
      </c>
      <c r="AB4036" s="152" t="s">
        <v>12674</v>
      </c>
      <c r="AC4036" s="152" t="s">
        <v>214</v>
      </c>
      <c r="AD4036" s="152" t="s">
        <v>162</v>
      </c>
    </row>
    <row r="4037" spans="1:30">
      <c r="A4037" s="189" t="s">
        <v>3337</v>
      </c>
      <c r="B4037" s="189" t="s">
        <v>3338</v>
      </c>
      <c r="C4037" s="154">
        <v>43830</v>
      </c>
      <c r="D4037" s="155">
        <v>1.0078</v>
      </c>
      <c r="E4037" s="155">
        <v>1.0137</v>
      </c>
      <c r="F4037" s="156">
        <v>9.9235883695484601E-3</v>
      </c>
      <c r="G4037" s="154">
        <v>43829</v>
      </c>
      <c r="H4037" s="155">
        <v>1.0077</v>
      </c>
      <c r="I4037" s="157">
        <v>0</v>
      </c>
      <c r="J4037" s="152"/>
      <c r="K4037" s="156">
        <v>0.18888557510686499</v>
      </c>
      <c r="L4037" s="156">
        <v>0.43850906916481702</v>
      </c>
      <c r="M4037" s="185">
        <v>0.83994871182729702</v>
      </c>
      <c r="N4037" s="157">
        <v>0</v>
      </c>
      <c r="O4037" s="157">
        <v>0</v>
      </c>
      <c r="P4037" s="152"/>
      <c r="Q4037" s="157">
        <v>0</v>
      </c>
      <c r="R4037" s="152"/>
      <c r="S4037" s="157">
        <v>0</v>
      </c>
      <c r="T4037" s="152"/>
      <c r="U4037" s="156">
        <v>1.3744004399999901</v>
      </c>
      <c r="V4037" s="152" t="s">
        <v>174</v>
      </c>
      <c r="W4037" s="152" t="s">
        <v>95</v>
      </c>
      <c r="X4037" s="155">
        <v>2.1112134375</v>
      </c>
      <c r="Y4037" s="152" t="s">
        <v>159</v>
      </c>
      <c r="Z4037" s="154">
        <v>43678</v>
      </c>
      <c r="AA4037" s="153" t="s">
        <v>4326</v>
      </c>
      <c r="AB4037" s="152" t="s">
        <v>6423</v>
      </c>
      <c r="AC4037" s="152" t="s">
        <v>211</v>
      </c>
      <c r="AD4037" s="152" t="s">
        <v>241</v>
      </c>
    </row>
    <row r="4038" spans="1:30">
      <c r="A4038" s="189" t="s">
        <v>3335</v>
      </c>
      <c r="B4038" s="189" t="s">
        <v>3336</v>
      </c>
      <c r="C4038" s="154">
        <v>43830</v>
      </c>
      <c r="D4038" s="155">
        <v>1.0301</v>
      </c>
      <c r="E4038" s="155">
        <v>1.0301</v>
      </c>
      <c r="F4038" s="156">
        <v>5.8280718795525398E-2</v>
      </c>
      <c r="G4038" s="154">
        <v>43826</v>
      </c>
      <c r="H4038" s="155">
        <v>1.0295000000000001</v>
      </c>
      <c r="I4038" s="157">
        <v>0</v>
      </c>
      <c r="J4038" s="152"/>
      <c r="K4038" s="156">
        <v>0.18478895156584399</v>
      </c>
      <c r="L4038" s="156">
        <v>0.331158079283147</v>
      </c>
      <c r="M4038" s="185">
        <v>0.82215914652050104</v>
      </c>
      <c r="N4038" s="156">
        <v>2.2533253920984699</v>
      </c>
      <c r="O4038" s="157">
        <v>0</v>
      </c>
      <c r="P4038" s="152"/>
      <c r="Q4038" s="157">
        <v>0</v>
      </c>
      <c r="R4038" s="152"/>
      <c r="S4038" s="157">
        <v>0</v>
      </c>
      <c r="T4038" s="152"/>
      <c r="U4038" s="156">
        <v>3.01</v>
      </c>
      <c r="V4038" s="152" t="s">
        <v>174</v>
      </c>
      <c r="W4038" s="152" t="s">
        <v>95</v>
      </c>
      <c r="X4038" s="155">
        <v>40.925516827400003</v>
      </c>
      <c r="Y4038" s="152" t="s">
        <v>159</v>
      </c>
      <c r="Z4038" s="154">
        <v>43495</v>
      </c>
      <c r="AA4038" s="153" t="s">
        <v>4326</v>
      </c>
      <c r="AB4038" s="152" t="s">
        <v>1768</v>
      </c>
      <c r="AC4038" s="152" t="s">
        <v>231</v>
      </c>
      <c r="AD4038" s="152" t="s">
        <v>207</v>
      </c>
    </row>
    <row r="4039" spans="1:30">
      <c r="A4039" s="189" t="s">
        <v>21874</v>
      </c>
      <c r="B4039" s="189" t="s">
        <v>21875</v>
      </c>
      <c r="C4039" s="154">
        <v>43206</v>
      </c>
      <c r="D4039" s="155">
        <v>1</v>
      </c>
      <c r="E4039" s="155">
        <v>1</v>
      </c>
      <c r="F4039" s="157">
        <v>0</v>
      </c>
      <c r="G4039" s="154"/>
      <c r="H4039" s="157">
        <v>0</v>
      </c>
      <c r="I4039" s="157">
        <v>0</v>
      </c>
      <c r="J4039" s="152"/>
      <c r="K4039" s="157">
        <v>0</v>
      </c>
      <c r="L4039" s="157">
        <v>0</v>
      </c>
      <c r="M4039" s="186">
        <v>0</v>
      </c>
      <c r="N4039" s="157">
        <v>0</v>
      </c>
      <c r="O4039" s="157">
        <v>0</v>
      </c>
      <c r="P4039" s="152"/>
      <c r="Q4039" s="157">
        <v>0</v>
      </c>
      <c r="R4039" s="152"/>
      <c r="S4039" s="157">
        <v>0</v>
      </c>
      <c r="T4039" s="152"/>
      <c r="U4039" s="156">
        <v>0</v>
      </c>
      <c r="V4039" s="152" t="s">
        <v>309</v>
      </c>
      <c r="W4039" s="152" t="s">
        <v>95</v>
      </c>
      <c r="X4039" s="155">
        <v>0</v>
      </c>
      <c r="Y4039" s="152" t="s">
        <v>159</v>
      </c>
      <c r="Z4039" s="154">
        <v>43206</v>
      </c>
      <c r="AA4039" s="153" t="s">
        <v>4326</v>
      </c>
      <c r="AB4039" s="152" t="s">
        <v>1797</v>
      </c>
      <c r="AC4039" s="152" t="s">
        <v>209</v>
      </c>
      <c r="AD4039" s="152" t="s">
        <v>177</v>
      </c>
    </row>
    <row r="4040" spans="1:30">
      <c r="A4040" s="189" t="s">
        <v>21876</v>
      </c>
      <c r="B4040" s="189" t="s">
        <v>21877</v>
      </c>
      <c r="C4040" s="154">
        <v>43830</v>
      </c>
      <c r="D4040" s="155">
        <v>1.1053999999999999</v>
      </c>
      <c r="E4040" s="155">
        <v>1.1053999999999999</v>
      </c>
      <c r="F4040" s="156">
        <v>0.27213352685049802</v>
      </c>
      <c r="G4040" s="154">
        <v>43829</v>
      </c>
      <c r="H4040" s="155">
        <v>1.1024</v>
      </c>
      <c r="I4040" s="157">
        <v>0</v>
      </c>
      <c r="J4040" s="152"/>
      <c r="K4040" s="156">
        <v>0.69229367826560695</v>
      </c>
      <c r="L4040" s="156">
        <v>4.0082800150545701</v>
      </c>
      <c r="M4040" s="185">
        <v>5.0460895181982304</v>
      </c>
      <c r="N4040" s="156">
        <v>9.4997523526498107</v>
      </c>
      <c r="O4040" s="157">
        <v>0</v>
      </c>
      <c r="P4040" s="152"/>
      <c r="Q4040" s="157">
        <v>0</v>
      </c>
      <c r="R4040" s="152"/>
      <c r="S4040" s="157">
        <v>0</v>
      </c>
      <c r="T4040" s="152"/>
      <c r="U4040" s="156">
        <v>10.54</v>
      </c>
      <c r="V4040" s="152" t="s">
        <v>157</v>
      </c>
      <c r="W4040" s="152" t="s">
        <v>95</v>
      </c>
      <c r="X4040" s="155">
        <v>7.9780667099999994E-2</v>
      </c>
      <c r="Y4040" s="152" t="s">
        <v>159</v>
      </c>
      <c r="Z4040" s="154">
        <v>43494</v>
      </c>
      <c r="AA4040" s="153" t="s">
        <v>4326</v>
      </c>
      <c r="AB4040" s="152" t="s">
        <v>12675</v>
      </c>
      <c r="AC4040" s="152" t="s">
        <v>176</v>
      </c>
      <c r="AD4040" s="152" t="s">
        <v>165</v>
      </c>
    </row>
    <row r="4041" spans="1:30">
      <c r="A4041" s="189" t="s">
        <v>9228</v>
      </c>
      <c r="B4041" s="189" t="s">
        <v>9229</v>
      </c>
      <c r="C4041" s="154">
        <v>43830</v>
      </c>
      <c r="D4041" s="155">
        <v>1.1109</v>
      </c>
      <c r="E4041" s="155">
        <v>1.1109</v>
      </c>
      <c r="F4041" s="156">
        <v>0.27983390503701999</v>
      </c>
      <c r="G4041" s="154">
        <v>43829</v>
      </c>
      <c r="H4041" s="155">
        <v>1.1077999999999999</v>
      </c>
      <c r="I4041" s="157">
        <v>0</v>
      </c>
      <c r="J4041" s="152"/>
      <c r="K4041" s="156">
        <v>0.69796954314721205</v>
      </c>
      <c r="L4041" s="156">
        <v>4.0460803596515804</v>
      </c>
      <c r="M4041" s="185">
        <v>5.168986083499</v>
      </c>
      <c r="N4041" s="156">
        <v>9.8269896193771604</v>
      </c>
      <c r="O4041" s="157">
        <v>0</v>
      </c>
      <c r="P4041" s="152"/>
      <c r="Q4041" s="157">
        <v>0</v>
      </c>
      <c r="R4041" s="152"/>
      <c r="S4041" s="157">
        <v>0</v>
      </c>
      <c r="T4041" s="152"/>
      <c r="U4041" s="156">
        <v>11.09</v>
      </c>
      <c r="V4041" s="152" t="s">
        <v>157</v>
      </c>
      <c r="W4041" s="152" t="s">
        <v>95</v>
      </c>
      <c r="X4041" s="155">
        <v>6.6220385669999997</v>
      </c>
      <c r="Y4041" s="152" t="s">
        <v>159</v>
      </c>
      <c r="Z4041" s="154">
        <v>43494</v>
      </c>
      <c r="AA4041" s="153" t="s">
        <v>4326</v>
      </c>
      <c r="AB4041" s="152" t="s">
        <v>12675</v>
      </c>
      <c r="AC4041" s="152" t="s">
        <v>176</v>
      </c>
      <c r="AD4041" s="152" t="s">
        <v>165</v>
      </c>
    </row>
    <row r="4042" spans="1:30">
      <c r="A4042" s="189" t="s">
        <v>4205</v>
      </c>
      <c r="B4042" s="189" t="s">
        <v>4206</v>
      </c>
      <c r="C4042" s="154">
        <v>43830</v>
      </c>
      <c r="D4042" s="155">
        <v>1.0832999999999999</v>
      </c>
      <c r="E4042" s="155">
        <v>1.0832999999999999</v>
      </c>
      <c r="F4042" s="156">
        <v>0.222037191229527</v>
      </c>
      <c r="G4042" s="154">
        <v>43829</v>
      </c>
      <c r="H4042" s="155">
        <v>1.0809</v>
      </c>
      <c r="I4042" s="157">
        <v>0</v>
      </c>
      <c r="J4042" s="152"/>
      <c r="K4042" s="156">
        <v>2.1114148364596099</v>
      </c>
      <c r="L4042" s="156">
        <v>6.4877617222058204</v>
      </c>
      <c r="M4042" s="185">
        <v>7.0137311073792299</v>
      </c>
      <c r="N4042" s="156">
        <v>8.1245633296736095</v>
      </c>
      <c r="O4042" s="157">
        <v>0</v>
      </c>
      <c r="P4042" s="152"/>
      <c r="Q4042" s="157">
        <v>0</v>
      </c>
      <c r="R4042" s="152"/>
      <c r="S4042" s="157">
        <v>0</v>
      </c>
      <c r="T4042" s="152"/>
      <c r="U4042" s="156">
        <v>8.3299999999999894</v>
      </c>
      <c r="V4042" s="152" t="s">
        <v>157</v>
      </c>
      <c r="W4042" s="152" t="s">
        <v>95</v>
      </c>
      <c r="X4042" s="155">
        <v>0.66968050140000002</v>
      </c>
      <c r="Y4042" s="152" t="s">
        <v>159</v>
      </c>
      <c r="Z4042" s="154">
        <v>43628</v>
      </c>
      <c r="AA4042" s="153" t="s">
        <v>4326</v>
      </c>
      <c r="AB4042" s="152" t="s">
        <v>4207</v>
      </c>
      <c r="AC4042" s="152" t="s">
        <v>343</v>
      </c>
      <c r="AD4042" s="152" t="s">
        <v>183</v>
      </c>
    </row>
    <row r="4043" spans="1:30">
      <c r="A4043" s="189" t="s">
        <v>21878</v>
      </c>
      <c r="B4043" s="189" t="s">
        <v>21879</v>
      </c>
      <c r="C4043" s="154">
        <v>43203</v>
      </c>
      <c r="D4043" s="155">
        <v>1</v>
      </c>
      <c r="E4043" s="155">
        <v>1</v>
      </c>
      <c r="F4043" s="157">
        <v>0</v>
      </c>
      <c r="G4043" s="154"/>
      <c r="H4043" s="157">
        <v>0</v>
      </c>
      <c r="I4043" s="157">
        <v>0</v>
      </c>
      <c r="J4043" s="152"/>
      <c r="K4043" s="157">
        <v>0</v>
      </c>
      <c r="L4043" s="157">
        <v>0</v>
      </c>
      <c r="M4043" s="186">
        <v>0</v>
      </c>
      <c r="N4043" s="157">
        <v>0</v>
      </c>
      <c r="O4043" s="157">
        <v>0</v>
      </c>
      <c r="P4043" s="152"/>
      <c r="Q4043" s="157">
        <v>0</v>
      </c>
      <c r="R4043" s="152"/>
      <c r="S4043" s="157">
        <v>0</v>
      </c>
      <c r="T4043" s="152"/>
      <c r="U4043" s="156">
        <v>0</v>
      </c>
      <c r="V4043" s="152" t="s">
        <v>309</v>
      </c>
      <c r="W4043" s="152" t="s">
        <v>95</v>
      </c>
      <c r="X4043" s="155">
        <v>0</v>
      </c>
      <c r="Y4043" s="152" t="s">
        <v>159</v>
      </c>
      <c r="Z4043" s="154">
        <v>43203</v>
      </c>
      <c r="AA4043" s="153" t="s">
        <v>4326</v>
      </c>
      <c r="AB4043" s="152" t="s">
        <v>237</v>
      </c>
      <c r="AC4043" s="152" t="s">
        <v>179</v>
      </c>
      <c r="AD4043" s="152" t="s">
        <v>177</v>
      </c>
    </row>
    <row r="4044" spans="1:30">
      <c r="A4044" s="189" t="s">
        <v>21880</v>
      </c>
      <c r="B4044" s="189" t="s">
        <v>21881</v>
      </c>
      <c r="C4044" s="154">
        <v>43190</v>
      </c>
      <c r="D4044" s="155">
        <v>1</v>
      </c>
      <c r="E4044" s="155">
        <v>1</v>
      </c>
      <c r="F4044" s="156">
        <v>0</v>
      </c>
      <c r="G4044" s="154">
        <v>43119</v>
      </c>
      <c r="H4044" s="155">
        <v>1</v>
      </c>
      <c r="I4044" s="157">
        <v>0</v>
      </c>
      <c r="J4044" s="152"/>
      <c r="K4044" s="157">
        <v>0</v>
      </c>
      <c r="L4044" s="157">
        <v>0</v>
      </c>
      <c r="M4044" s="186">
        <v>0</v>
      </c>
      <c r="N4044" s="157">
        <v>0</v>
      </c>
      <c r="O4044" s="157">
        <v>0</v>
      </c>
      <c r="P4044" s="152"/>
      <c r="Q4044" s="157">
        <v>0</v>
      </c>
      <c r="R4044" s="152"/>
      <c r="S4044" s="157">
        <v>0</v>
      </c>
      <c r="T4044" s="152"/>
      <c r="U4044" s="156">
        <v>0</v>
      </c>
      <c r="V4044" s="152" t="s">
        <v>309</v>
      </c>
      <c r="W4044" s="152" t="s">
        <v>95</v>
      </c>
      <c r="X4044" s="155">
        <v>0</v>
      </c>
      <c r="Y4044" s="152" t="s">
        <v>159</v>
      </c>
      <c r="Z4044" s="154">
        <v>43119</v>
      </c>
      <c r="AA4044" s="153" t="s">
        <v>4326</v>
      </c>
      <c r="AB4044" s="152" t="s">
        <v>1887</v>
      </c>
      <c r="AC4044" s="152" t="s">
        <v>200</v>
      </c>
      <c r="AD4044" s="152" t="s">
        <v>241</v>
      </c>
    </row>
    <row r="4045" spans="1:30">
      <c r="A4045" s="189" t="s">
        <v>21882</v>
      </c>
      <c r="B4045" s="189" t="s">
        <v>21883</v>
      </c>
      <c r="C4045" s="154">
        <v>43318</v>
      </c>
      <c r="D4045" s="155">
        <v>1</v>
      </c>
      <c r="E4045" s="155">
        <v>1</v>
      </c>
      <c r="F4045" s="157">
        <v>0</v>
      </c>
      <c r="G4045" s="154"/>
      <c r="H4045" s="157">
        <v>0</v>
      </c>
      <c r="I4045" s="157">
        <v>0</v>
      </c>
      <c r="J4045" s="152"/>
      <c r="K4045" s="157">
        <v>0</v>
      </c>
      <c r="L4045" s="157">
        <v>0</v>
      </c>
      <c r="M4045" s="186">
        <v>0</v>
      </c>
      <c r="N4045" s="157">
        <v>0</v>
      </c>
      <c r="O4045" s="157">
        <v>0</v>
      </c>
      <c r="P4045" s="152"/>
      <c r="Q4045" s="157">
        <v>0</v>
      </c>
      <c r="R4045" s="152"/>
      <c r="S4045" s="157">
        <v>0</v>
      </c>
      <c r="T4045" s="152"/>
      <c r="U4045" s="156">
        <v>0</v>
      </c>
      <c r="V4045" s="152" t="s">
        <v>309</v>
      </c>
      <c r="W4045" s="152" t="s">
        <v>95</v>
      </c>
      <c r="X4045" s="155">
        <v>0</v>
      </c>
      <c r="Y4045" s="152" t="s">
        <v>159</v>
      </c>
      <c r="Z4045" s="154">
        <v>43318</v>
      </c>
      <c r="AA4045" s="153" t="s">
        <v>4326</v>
      </c>
      <c r="AB4045" s="152" t="s">
        <v>178</v>
      </c>
      <c r="AC4045" s="152" t="s">
        <v>179</v>
      </c>
      <c r="AD4045" s="152" t="s">
        <v>165</v>
      </c>
    </row>
    <row r="4046" spans="1:30">
      <c r="A4046" s="189" t="s">
        <v>21884</v>
      </c>
      <c r="B4046" s="189" t="s">
        <v>21885</v>
      </c>
      <c r="C4046" s="154">
        <v>43465</v>
      </c>
      <c r="D4046" s="155">
        <v>1</v>
      </c>
      <c r="E4046" s="155">
        <v>1</v>
      </c>
      <c r="F4046" s="156">
        <v>0</v>
      </c>
      <c r="G4046" s="154">
        <v>43373</v>
      </c>
      <c r="H4046" s="155">
        <v>1</v>
      </c>
      <c r="I4046" s="157">
        <v>0</v>
      </c>
      <c r="J4046" s="152"/>
      <c r="K4046" s="157">
        <v>0</v>
      </c>
      <c r="L4046" s="157">
        <v>0</v>
      </c>
      <c r="M4046" s="186">
        <v>0</v>
      </c>
      <c r="N4046" s="157">
        <v>0</v>
      </c>
      <c r="O4046" s="157">
        <v>0</v>
      </c>
      <c r="P4046" s="152"/>
      <c r="Q4046" s="157">
        <v>0</v>
      </c>
      <c r="R4046" s="152"/>
      <c r="S4046" s="157">
        <v>0</v>
      </c>
      <c r="T4046" s="152"/>
      <c r="U4046" s="156">
        <v>0</v>
      </c>
      <c r="V4046" s="152" t="s">
        <v>157</v>
      </c>
      <c r="W4046" s="152" t="s">
        <v>95</v>
      </c>
      <c r="X4046" s="155">
        <v>0</v>
      </c>
      <c r="Y4046" s="152" t="s">
        <v>159</v>
      </c>
      <c r="Z4046" s="154">
        <v>43251</v>
      </c>
      <c r="AA4046" s="153" t="s">
        <v>4326</v>
      </c>
      <c r="AB4046" s="152" t="s">
        <v>16299</v>
      </c>
      <c r="AC4046" s="152" t="s">
        <v>570</v>
      </c>
      <c r="AD4046" s="152" t="s">
        <v>170</v>
      </c>
    </row>
    <row r="4047" spans="1:30">
      <c r="A4047" s="189" t="s">
        <v>21886</v>
      </c>
      <c r="B4047" s="189" t="s">
        <v>21887</v>
      </c>
      <c r="C4047" s="154">
        <v>43830</v>
      </c>
      <c r="D4047" s="155">
        <v>1.2225999999999999</v>
      </c>
      <c r="E4047" s="155">
        <v>1.2225999999999999</v>
      </c>
      <c r="F4047" s="156">
        <v>0.114641336390423</v>
      </c>
      <c r="G4047" s="154">
        <v>43829</v>
      </c>
      <c r="H4047" s="155">
        <v>1.2212000000000001</v>
      </c>
      <c r="I4047" s="157">
        <v>0</v>
      </c>
      <c r="J4047" s="152"/>
      <c r="K4047" s="156">
        <v>3.0338783077700802</v>
      </c>
      <c r="L4047" s="156">
        <v>9.4734957020057209</v>
      </c>
      <c r="M4047" s="185">
        <v>7.4813186813186796</v>
      </c>
      <c r="N4047" s="156">
        <v>17.456047651071199</v>
      </c>
      <c r="O4047" s="157">
        <v>0</v>
      </c>
      <c r="P4047" s="152"/>
      <c r="Q4047" s="157">
        <v>0</v>
      </c>
      <c r="R4047" s="152"/>
      <c r="S4047" s="157">
        <v>0</v>
      </c>
      <c r="T4047" s="152"/>
      <c r="U4047" s="156">
        <v>22.26</v>
      </c>
      <c r="V4047" s="152" t="s">
        <v>157</v>
      </c>
      <c r="W4047" s="152" t="s">
        <v>95</v>
      </c>
      <c r="X4047" s="155">
        <v>1.59659108E-2</v>
      </c>
      <c r="Y4047" s="152" t="s">
        <v>159</v>
      </c>
      <c r="Z4047" s="154">
        <v>43479</v>
      </c>
      <c r="AA4047" s="153" t="s">
        <v>4326</v>
      </c>
      <c r="AB4047" s="152" t="s">
        <v>21888</v>
      </c>
      <c r="AC4047" s="152" t="s">
        <v>568</v>
      </c>
      <c r="AD4047" s="152" t="s">
        <v>207</v>
      </c>
    </row>
    <row r="4048" spans="1:30">
      <c r="A4048" s="189" t="s">
        <v>21889</v>
      </c>
      <c r="B4048" s="189" t="s">
        <v>21890</v>
      </c>
      <c r="C4048" s="154">
        <v>43830</v>
      </c>
      <c r="D4048" s="155">
        <v>1.2313000000000001</v>
      </c>
      <c r="E4048" s="155">
        <v>1.2313000000000001</v>
      </c>
      <c r="F4048" s="156">
        <v>0.11383039271485999</v>
      </c>
      <c r="G4048" s="154">
        <v>43829</v>
      </c>
      <c r="H4048" s="155">
        <v>1.2299</v>
      </c>
      <c r="I4048" s="157">
        <v>0</v>
      </c>
      <c r="J4048" s="152"/>
      <c r="K4048" s="156">
        <v>3.0462800234329199</v>
      </c>
      <c r="L4048" s="156">
        <v>9.5170328204215906</v>
      </c>
      <c r="M4048" s="185">
        <v>7.6499388004896103</v>
      </c>
      <c r="N4048" s="156">
        <v>17.8615870584857</v>
      </c>
      <c r="O4048" s="157">
        <v>0</v>
      </c>
      <c r="P4048" s="152"/>
      <c r="Q4048" s="157">
        <v>0</v>
      </c>
      <c r="R4048" s="152"/>
      <c r="S4048" s="157">
        <v>0</v>
      </c>
      <c r="T4048" s="152"/>
      <c r="U4048" s="156">
        <v>23.13</v>
      </c>
      <c r="V4048" s="152" t="s">
        <v>157</v>
      </c>
      <c r="W4048" s="152" t="s">
        <v>95</v>
      </c>
      <c r="X4048" s="155">
        <v>0.1183656117</v>
      </c>
      <c r="Y4048" s="152" t="s">
        <v>159</v>
      </c>
      <c r="Z4048" s="154">
        <v>43479</v>
      </c>
      <c r="AA4048" s="153" t="s">
        <v>4326</v>
      </c>
      <c r="AB4048" s="152" t="s">
        <v>21888</v>
      </c>
      <c r="AC4048" s="152" t="s">
        <v>568</v>
      </c>
      <c r="AD4048" s="152" t="s">
        <v>207</v>
      </c>
    </row>
    <row r="4049" spans="1:30">
      <c r="A4049" s="189" t="s">
        <v>9226</v>
      </c>
      <c r="B4049" s="189" t="s">
        <v>9227</v>
      </c>
      <c r="C4049" s="154">
        <v>43830</v>
      </c>
      <c r="D4049" s="155">
        <v>1.1603000000000001</v>
      </c>
      <c r="E4049" s="155">
        <v>1.1603000000000001</v>
      </c>
      <c r="F4049" s="156">
        <v>0.38934071638693302</v>
      </c>
      <c r="G4049" s="154">
        <v>43829</v>
      </c>
      <c r="H4049" s="155">
        <v>1.1557999999999999</v>
      </c>
      <c r="I4049" s="157">
        <v>0</v>
      </c>
      <c r="J4049" s="152"/>
      <c r="K4049" s="156">
        <v>2.8178998670801998</v>
      </c>
      <c r="L4049" s="156">
        <v>7.3358001850138903</v>
      </c>
      <c r="M4049" s="185">
        <v>7.5148257968866004</v>
      </c>
      <c r="N4049" s="156">
        <v>13.766055495636801</v>
      </c>
      <c r="O4049" s="157">
        <v>0</v>
      </c>
      <c r="P4049" s="152"/>
      <c r="Q4049" s="157">
        <v>0</v>
      </c>
      <c r="R4049" s="152"/>
      <c r="S4049" s="157">
        <v>0</v>
      </c>
      <c r="T4049" s="152"/>
      <c r="U4049" s="156">
        <v>16.03</v>
      </c>
      <c r="V4049" s="152" t="s">
        <v>157</v>
      </c>
      <c r="W4049" s="152" t="s">
        <v>95</v>
      </c>
      <c r="X4049" s="155">
        <v>2.3443578890999999</v>
      </c>
      <c r="Y4049" s="152" t="s">
        <v>159</v>
      </c>
      <c r="Z4049" s="154">
        <v>43495</v>
      </c>
      <c r="AA4049" s="153" t="s">
        <v>4326</v>
      </c>
      <c r="AB4049" s="152" t="s">
        <v>3627</v>
      </c>
      <c r="AC4049" s="152" t="s">
        <v>341</v>
      </c>
      <c r="AD4049" s="152" t="s">
        <v>241</v>
      </c>
    </row>
    <row r="4050" spans="1:30">
      <c r="A4050" s="189" t="s">
        <v>21891</v>
      </c>
      <c r="B4050" s="189" t="s">
        <v>21892</v>
      </c>
      <c r="C4050" s="154">
        <v>43830</v>
      </c>
      <c r="D4050" s="155">
        <v>1</v>
      </c>
      <c r="E4050" s="155">
        <v>1</v>
      </c>
      <c r="F4050" s="156">
        <v>0</v>
      </c>
      <c r="G4050" s="154">
        <v>43826</v>
      </c>
      <c r="H4050" s="155">
        <v>1</v>
      </c>
      <c r="I4050" s="156">
        <v>0</v>
      </c>
      <c r="J4050" s="152" t="s">
        <v>21643</v>
      </c>
      <c r="K4050" s="156">
        <v>0</v>
      </c>
      <c r="L4050" s="156">
        <v>0</v>
      </c>
      <c r="M4050" s="185">
        <v>0</v>
      </c>
      <c r="N4050" s="156">
        <v>0</v>
      </c>
      <c r="O4050" s="156">
        <v>0</v>
      </c>
      <c r="P4050" s="152" t="s">
        <v>21643</v>
      </c>
      <c r="Q4050" s="156">
        <v>0</v>
      </c>
      <c r="R4050" s="152" t="s">
        <v>21684</v>
      </c>
      <c r="S4050" s="157">
        <v>0</v>
      </c>
      <c r="T4050" s="152"/>
      <c r="U4050" s="156">
        <v>0</v>
      </c>
      <c r="V4050" s="152" t="s">
        <v>174</v>
      </c>
      <c r="W4050" s="152" t="s">
        <v>95</v>
      </c>
      <c r="X4050" s="155">
        <v>0</v>
      </c>
      <c r="Y4050" s="152" t="s">
        <v>159</v>
      </c>
      <c r="Z4050" s="154">
        <v>43056</v>
      </c>
      <c r="AA4050" s="153" t="s">
        <v>4326</v>
      </c>
      <c r="AB4050" s="152" t="s">
        <v>1682</v>
      </c>
      <c r="AC4050" s="152" t="s">
        <v>511</v>
      </c>
      <c r="AD4050" s="152" t="s">
        <v>162</v>
      </c>
    </row>
    <row r="4051" spans="1:30">
      <c r="A4051" s="189" t="s">
        <v>21893</v>
      </c>
      <c r="B4051" s="189" t="s">
        <v>21894</v>
      </c>
      <c r="C4051" s="154">
        <v>43132</v>
      </c>
      <c r="D4051" s="155">
        <v>1</v>
      </c>
      <c r="E4051" s="155">
        <v>1</v>
      </c>
      <c r="F4051" s="157">
        <v>0</v>
      </c>
      <c r="G4051" s="154"/>
      <c r="H4051" s="157">
        <v>0</v>
      </c>
      <c r="I4051" s="157">
        <v>0</v>
      </c>
      <c r="J4051" s="152"/>
      <c r="K4051" s="157">
        <v>0</v>
      </c>
      <c r="L4051" s="157">
        <v>0</v>
      </c>
      <c r="M4051" s="186">
        <v>0</v>
      </c>
      <c r="N4051" s="157">
        <v>0</v>
      </c>
      <c r="O4051" s="157">
        <v>0</v>
      </c>
      <c r="P4051" s="152"/>
      <c r="Q4051" s="157">
        <v>0</v>
      </c>
      <c r="R4051" s="152"/>
      <c r="S4051" s="157">
        <v>0</v>
      </c>
      <c r="T4051" s="152"/>
      <c r="U4051" s="156">
        <v>0</v>
      </c>
      <c r="V4051" s="152" t="s">
        <v>309</v>
      </c>
      <c r="W4051" s="152" t="s">
        <v>95</v>
      </c>
      <c r="X4051" s="155">
        <v>0</v>
      </c>
      <c r="Y4051" s="152" t="s">
        <v>159</v>
      </c>
      <c r="Z4051" s="154">
        <v>43132</v>
      </c>
      <c r="AA4051" s="153" t="s">
        <v>4326</v>
      </c>
      <c r="AB4051" s="152" t="s">
        <v>1881</v>
      </c>
      <c r="AC4051" s="152" t="s">
        <v>179</v>
      </c>
      <c r="AD4051" s="152" t="s">
        <v>229</v>
      </c>
    </row>
    <row r="4052" spans="1:30">
      <c r="A4052" s="189" t="s">
        <v>21895</v>
      </c>
      <c r="B4052" s="189" t="s">
        <v>21896</v>
      </c>
      <c r="C4052" s="154">
        <v>43021</v>
      </c>
      <c r="D4052" s="155">
        <v>1</v>
      </c>
      <c r="E4052" s="155">
        <v>1</v>
      </c>
      <c r="F4052" s="157">
        <v>0</v>
      </c>
      <c r="G4052" s="154"/>
      <c r="H4052" s="157">
        <v>0</v>
      </c>
      <c r="I4052" s="157">
        <v>0</v>
      </c>
      <c r="J4052" s="152"/>
      <c r="K4052" s="157">
        <v>0</v>
      </c>
      <c r="L4052" s="157">
        <v>0</v>
      </c>
      <c r="M4052" s="186">
        <v>0</v>
      </c>
      <c r="N4052" s="157">
        <v>0</v>
      </c>
      <c r="O4052" s="157">
        <v>0</v>
      </c>
      <c r="P4052" s="152"/>
      <c r="Q4052" s="157">
        <v>0</v>
      </c>
      <c r="R4052" s="152"/>
      <c r="S4052" s="157">
        <v>0</v>
      </c>
      <c r="T4052" s="152"/>
      <c r="U4052" s="156">
        <v>0</v>
      </c>
      <c r="V4052" s="152" t="s">
        <v>309</v>
      </c>
      <c r="W4052" s="152" t="s">
        <v>95</v>
      </c>
      <c r="X4052" s="155">
        <v>0</v>
      </c>
      <c r="Y4052" s="152" t="s">
        <v>159</v>
      </c>
      <c r="Z4052" s="154">
        <v>43021</v>
      </c>
      <c r="AA4052" s="153" t="s">
        <v>4326</v>
      </c>
      <c r="AB4052" s="152" t="s">
        <v>965</v>
      </c>
      <c r="AC4052" s="152" t="s">
        <v>179</v>
      </c>
      <c r="AD4052" s="152" t="s">
        <v>162</v>
      </c>
    </row>
    <row r="4053" spans="1:30">
      <c r="A4053" s="189" t="s">
        <v>21897</v>
      </c>
      <c r="B4053" s="189" t="s">
        <v>21898</v>
      </c>
      <c r="C4053" s="154">
        <v>43830</v>
      </c>
      <c r="D4053" s="155">
        <v>1.0174000000000001</v>
      </c>
      <c r="E4053" s="155">
        <v>1.0204</v>
      </c>
      <c r="F4053" s="156">
        <v>4.9169043170422901E-2</v>
      </c>
      <c r="G4053" s="154">
        <v>43829</v>
      </c>
      <c r="H4053" s="155">
        <v>1.0168999999999999</v>
      </c>
      <c r="I4053" s="157">
        <v>0</v>
      </c>
      <c r="J4053" s="152"/>
      <c r="K4053" s="156">
        <v>0.14765232798504699</v>
      </c>
      <c r="L4053" s="156">
        <v>0.66290689621054799</v>
      </c>
      <c r="M4053" s="185">
        <v>0.60321411134973102</v>
      </c>
      <c r="N4053" s="156">
        <v>1.14328504901878</v>
      </c>
      <c r="O4053" s="157">
        <v>0</v>
      </c>
      <c r="P4053" s="152"/>
      <c r="Q4053" s="157">
        <v>0</v>
      </c>
      <c r="R4053" s="152"/>
      <c r="S4053" s="157">
        <v>0</v>
      </c>
      <c r="T4053" s="152"/>
      <c r="U4053" s="156">
        <v>2.04491478</v>
      </c>
      <c r="V4053" s="152" t="s">
        <v>174</v>
      </c>
      <c r="W4053" s="152" t="s">
        <v>95</v>
      </c>
      <c r="X4053" s="155">
        <v>0.10143362960000001</v>
      </c>
      <c r="Y4053" s="152" t="s">
        <v>159</v>
      </c>
      <c r="Z4053" s="154">
        <v>43543</v>
      </c>
      <c r="AA4053" s="153" t="s">
        <v>4326</v>
      </c>
      <c r="AB4053" s="152" t="s">
        <v>1528</v>
      </c>
      <c r="AC4053" s="152" t="s">
        <v>268</v>
      </c>
      <c r="AD4053" s="152" t="s">
        <v>185</v>
      </c>
    </row>
    <row r="4054" spans="1:30">
      <c r="A4054" s="189" t="s">
        <v>21899</v>
      </c>
      <c r="B4054" s="189" t="s">
        <v>21900</v>
      </c>
      <c r="C4054" s="154">
        <v>43830</v>
      </c>
      <c r="D4054" s="155">
        <v>1.0392999999999999</v>
      </c>
      <c r="E4054" s="155">
        <v>1.0392999999999999</v>
      </c>
      <c r="F4054" s="156">
        <v>1.9247425656816301E-2</v>
      </c>
      <c r="G4054" s="154">
        <v>43829</v>
      </c>
      <c r="H4054" s="155">
        <v>1.0390999999999999</v>
      </c>
      <c r="I4054" s="157">
        <v>0</v>
      </c>
      <c r="J4054" s="152"/>
      <c r="K4054" s="156">
        <v>0.105952610287024</v>
      </c>
      <c r="L4054" s="156">
        <v>0.98134473377380504</v>
      </c>
      <c r="M4054" s="185">
        <v>1.5040531301884801</v>
      </c>
      <c r="N4054" s="156">
        <v>2.7179284443565801</v>
      </c>
      <c r="O4054" s="157">
        <v>0</v>
      </c>
      <c r="P4054" s="152"/>
      <c r="Q4054" s="157">
        <v>0</v>
      </c>
      <c r="R4054" s="152"/>
      <c r="S4054" s="157">
        <v>0</v>
      </c>
      <c r="T4054" s="152"/>
      <c r="U4054" s="156">
        <v>3.9299999999999899</v>
      </c>
      <c r="V4054" s="152" t="s">
        <v>157</v>
      </c>
      <c r="W4054" s="152" t="s">
        <v>95</v>
      </c>
      <c r="X4054" s="155">
        <v>0.14208831969999999</v>
      </c>
      <c r="Y4054" s="152" t="s">
        <v>159</v>
      </c>
      <c r="Z4054" s="154">
        <v>43490</v>
      </c>
      <c r="AA4054" s="153" t="s">
        <v>4326</v>
      </c>
      <c r="AB4054" s="152" t="s">
        <v>3348</v>
      </c>
      <c r="AC4054" s="152" t="s">
        <v>284</v>
      </c>
      <c r="AD4054" s="152" t="s">
        <v>173</v>
      </c>
    </row>
    <row r="4055" spans="1:30">
      <c r="A4055" s="189" t="s">
        <v>3339</v>
      </c>
      <c r="B4055" s="189" t="s">
        <v>3340</v>
      </c>
      <c r="C4055" s="154">
        <v>43830</v>
      </c>
      <c r="D4055" s="155">
        <v>1.0145999999999999</v>
      </c>
      <c r="E4055" s="155">
        <v>1.0458000000000001</v>
      </c>
      <c r="F4055" s="156">
        <v>4.9304802287722001E-2</v>
      </c>
      <c r="G4055" s="154">
        <v>43826</v>
      </c>
      <c r="H4055" s="155">
        <v>1.0141</v>
      </c>
      <c r="I4055" s="157">
        <v>0</v>
      </c>
      <c r="J4055" s="152"/>
      <c r="K4055" s="156">
        <v>0.187617260787977</v>
      </c>
      <c r="L4055" s="156">
        <v>0.415676959619947</v>
      </c>
      <c r="M4055" s="185">
        <v>1.06709982608694</v>
      </c>
      <c r="N4055" s="156">
        <v>3.4253987739766298</v>
      </c>
      <c r="O4055" s="157">
        <v>0</v>
      </c>
      <c r="P4055" s="152"/>
      <c r="Q4055" s="157">
        <v>0</v>
      </c>
      <c r="R4055" s="152"/>
      <c r="S4055" s="157">
        <v>0</v>
      </c>
      <c r="T4055" s="152"/>
      <c r="U4055" s="156">
        <v>4.6044483199999799</v>
      </c>
      <c r="V4055" s="152" t="s">
        <v>309</v>
      </c>
      <c r="W4055" s="152" t="s">
        <v>95</v>
      </c>
      <c r="X4055" s="155">
        <v>10.353057952</v>
      </c>
      <c r="Y4055" s="152" t="s">
        <v>159</v>
      </c>
      <c r="Z4055" s="154">
        <v>43570</v>
      </c>
      <c r="AA4055" s="153" t="s">
        <v>4326</v>
      </c>
      <c r="AB4055" s="152" t="s">
        <v>6426</v>
      </c>
      <c r="AC4055" s="152" t="s">
        <v>1127</v>
      </c>
      <c r="AD4055" s="152" t="s">
        <v>181</v>
      </c>
    </row>
    <row r="4056" spans="1:30">
      <c r="A4056" s="189" t="s">
        <v>21901</v>
      </c>
      <c r="B4056" s="189" t="s">
        <v>21902</v>
      </c>
      <c r="C4056" s="154">
        <v>43570</v>
      </c>
      <c r="D4056" s="155">
        <v>1</v>
      </c>
      <c r="E4056" s="155">
        <v>1</v>
      </c>
      <c r="F4056" s="157">
        <v>0</v>
      </c>
      <c r="G4056" s="154"/>
      <c r="H4056" s="157">
        <v>0</v>
      </c>
      <c r="I4056" s="157">
        <v>0</v>
      </c>
      <c r="J4056" s="152"/>
      <c r="K4056" s="157">
        <v>0</v>
      </c>
      <c r="L4056" s="157">
        <v>0</v>
      </c>
      <c r="M4056" s="186">
        <v>0</v>
      </c>
      <c r="N4056" s="157">
        <v>0</v>
      </c>
      <c r="O4056" s="157">
        <v>0</v>
      </c>
      <c r="P4056" s="152"/>
      <c r="Q4056" s="157">
        <v>0</v>
      </c>
      <c r="R4056" s="152"/>
      <c r="S4056" s="157">
        <v>0</v>
      </c>
      <c r="T4056" s="152"/>
      <c r="U4056" s="156">
        <v>0</v>
      </c>
      <c r="V4056" s="152" t="s">
        <v>309</v>
      </c>
      <c r="W4056" s="152" t="s">
        <v>95</v>
      </c>
      <c r="X4056" s="155">
        <v>0</v>
      </c>
      <c r="Y4056" s="152" t="s">
        <v>159</v>
      </c>
      <c r="Z4056" s="154">
        <v>43570</v>
      </c>
      <c r="AA4056" s="153" t="s">
        <v>4326</v>
      </c>
      <c r="AB4056" s="152" t="s">
        <v>6426</v>
      </c>
      <c r="AC4056" s="152" t="s">
        <v>1127</v>
      </c>
      <c r="AD4056" s="152" t="s">
        <v>181</v>
      </c>
    </row>
    <row r="4057" spans="1:30">
      <c r="A4057" s="189" t="s">
        <v>21903</v>
      </c>
      <c r="B4057" s="189" t="s">
        <v>21904</v>
      </c>
      <c r="C4057" s="154">
        <v>43830</v>
      </c>
      <c r="D4057" s="155">
        <v>1.1929000000000001</v>
      </c>
      <c r="E4057" s="155">
        <v>1.1929000000000001</v>
      </c>
      <c r="F4057" s="156">
        <v>0.17635203224722801</v>
      </c>
      <c r="G4057" s="154">
        <v>43829</v>
      </c>
      <c r="H4057" s="155">
        <v>1.1908000000000001</v>
      </c>
      <c r="I4057" s="157">
        <v>0</v>
      </c>
      <c r="J4057" s="152"/>
      <c r="K4057" s="156">
        <v>0.98196901718446195</v>
      </c>
      <c r="L4057" s="156">
        <v>6.4899125156222102</v>
      </c>
      <c r="M4057" s="185">
        <v>9.9447004608295</v>
      </c>
      <c r="N4057" s="157">
        <v>0</v>
      </c>
      <c r="O4057" s="157">
        <v>0</v>
      </c>
      <c r="P4057" s="152"/>
      <c r="Q4057" s="157">
        <v>0</v>
      </c>
      <c r="R4057" s="152"/>
      <c r="S4057" s="157">
        <v>0</v>
      </c>
      <c r="T4057" s="152"/>
      <c r="U4057" s="156">
        <v>19.29</v>
      </c>
      <c r="V4057" s="152" t="s">
        <v>157</v>
      </c>
      <c r="W4057" s="152" t="s">
        <v>95</v>
      </c>
      <c r="X4057" s="155">
        <v>0.97349869580000004</v>
      </c>
      <c r="Y4057" s="152" t="s">
        <v>159</v>
      </c>
      <c r="Z4057" s="154">
        <v>43664</v>
      </c>
      <c r="AA4057" s="153" t="s">
        <v>4326</v>
      </c>
      <c r="AB4057" s="152" t="s">
        <v>12674</v>
      </c>
      <c r="AC4057" s="152" t="s">
        <v>214</v>
      </c>
      <c r="AD4057" s="152" t="s">
        <v>162</v>
      </c>
    </row>
    <row r="4058" spans="1:30">
      <c r="A4058" s="189" t="s">
        <v>21905</v>
      </c>
      <c r="B4058" s="189" t="s">
        <v>21906</v>
      </c>
      <c r="C4058" s="154">
        <v>43830</v>
      </c>
      <c r="D4058" s="155">
        <v>1.2591000000000001</v>
      </c>
      <c r="E4058" s="155">
        <v>1.2591000000000001</v>
      </c>
      <c r="F4058" s="156">
        <v>0.41470611691523201</v>
      </c>
      <c r="G4058" s="154">
        <v>43829</v>
      </c>
      <c r="H4058" s="155">
        <v>1.2539</v>
      </c>
      <c r="I4058" s="157">
        <v>0</v>
      </c>
      <c r="J4058" s="152"/>
      <c r="K4058" s="156">
        <v>1.0270400385140099</v>
      </c>
      <c r="L4058" s="156">
        <v>9.1926112219235208</v>
      </c>
      <c r="M4058" s="185">
        <v>14.4948622351551</v>
      </c>
      <c r="N4058" s="156">
        <v>24.478497281265401</v>
      </c>
      <c r="O4058" s="157">
        <v>0</v>
      </c>
      <c r="P4058" s="152"/>
      <c r="Q4058" s="157">
        <v>0</v>
      </c>
      <c r="R4058" s="152"/>
      <c r="S4058" s="157">
        <v>0</v>
      </c>
      <c r="T4058" s="152"/>
      <c r="U4058" s="156">
        <v>25.91</v>
      </c>
      <c r="V4058" s="152" t="s">
        <v>157</v>
      </c>
      <c r="W4058" s="152" t="s">
        <v>95</v>
      </c>
      <c r="X4058" s="155">
        <v>0.26371199090000003</v>
      </c>
      <c r="Y4058" s="152" t="s">
        <v>159</v>
      </c>
      <c r="Z4058" s="154">
        <v>43495</v>
      </c>
      <c r="AA4058" s="153" t="s">
        <v>4326</v>
      </c>
      <c r="AB4058" s="152" t="s">
        <v>438</v>
      </c>
      <c r="AC4058" s="152" t="s">
        <v>270</v>
      </c>
      <c r="AD4058" s="152" t="s">
        <v>181</v>
      </c>
    </row>
    <row r="4059" spans="1:30">
      <c r="A4059" s="189" t="s">
        <v>3353</v>
      </c>
      <c r="B4059" s="189" t="s">
        <v>3354</v>
      </c>
      <c r="C4059" s="154">
        <v>43830</v>
      </c>
      <c r="D4059" s="155">
        <v>1.0285</v>
      </c>
      <c r="E4059" s="155">
        <v>1.0285</v>
      </c>
      <c r="F4059" s="156">
        <v>0.126557632398762</v>
      </c>
      <c r="G4059" s="154">
        <v>43826</v>
      </c>
      <c r="H4059" s="155">
        <v>1.0271999999999999</v>
      </c>
      <c r="I4059" s="157">
        <v>0</v>
      </c>
      <c r="J4059" s="152"/>
      <c r="K4059" s="156">
        <v>0.204598597038191</v>
      </c>
      <c r="L4059" s="156">
        <v>0.64585575888051105</v>
      </c>
      <c r="M4059" s="185">
        <v>0.93228655544652295</v>
      </c>
      <c r="N4059" s="156">
        <v>2.3892483822797401</v>
      </c>
      <c r="O4059" s="157">
        <v>0</v>
      </c>
      <c r="P4059" s="152"/>
      <c r="Q4059" s="157">
        <v>0</v>
      </c>
      <c r="R4059" s="152"/>
      <c r="S4059" s="157">
        <v>0</v>
      </c>
      <c r="T4059" s="152"/>
      <c r="U4059" s="156">
        <v>2.85</v>
      </c>
      <c r="V4059" s="152" t="s">
        <v>309</v>
      </c>
      <c r="W4059" s="152" t="s">
        <v>95</v>
      </c>
      <c r="X4059" s="155">
        <v>2.3759970719000001</v>
      </c>
      <c r="Y4059" s="152" t="s">
        <v>159</v>
      </c>
      <c r="Z4059" s="154">
        <v>43544</v>
      </c>
      <c r="AA4059" s="153" t="s">
        <v>4326</v>
      </c>
      <c r="AB4059" s="152" t="s">
        <v>3355</v>
      </c>
      <c r="AC4059" s="152" t="s">
        <v>238</v>
      </c>
      <c r="AD4059" s="152" t="s">
        <v>173</v>
      </c>
    </row>
    <row r="4060" spans="1:30">
      <c r="A4060" s="189" t="s">
        <v>21907</v>
      </c>
      <c r="B4060" s="189" t="s">
        <v>21908</v>
      </c>
      <c r="C4060" s="154">
        <v>43364</v>
      </c>
      <c r="D4060" s="155">
        <v>1</v>
      </c>
      <c r="E4060" s="155">
        <v>1</v>
      </c>
      <c r="F4060" s="157">
        <v>0</v>
      </c>
      <c r="G4060" s="154"/>
      <c r="H4060" s="157">
        <v>0</v>
      </c>
      <c r="I4060" s="157">
        <v>0</v>
      </c>
      <c r="J4060" s="152"/>
      <c r="K4060" s="157">
        <v>0</v>
      </c>
      <c r="L4060" s="157">
        <v>0</v>
      </c>
      <c r="M4060" s="186">
        <v>0</v>
      </c>
      <c r="N4060" s="157">
        <v>0</v>
      </c>
      <c r="O4060" s="157">
        <v>0</v>
      </c>
      <c r="P4060" s="152"/>
      <c r="Q4060" s="157">
        <v>0</v>
      </c>
      <c r="R4060" s="152"/>
      <c r="S4060" s="157">
        <v>0</v>
      </c>
      <c r="T4060" s="152"/>
      <c r="U4060" s="156">
        <v>0</v>
      </c>
      <c r="V4060" s="152" t="s">
        <v>309</v>
      </c>
      <c r="W4060" s="152" t="s">
        <v>95</v>
      </c>
      <c r="X4060" s="155">
        <v>0</v>
      </c>
      <c r="Y4060" s="152" t="s">
        <v>159</v>
      </c>
      <c r="Z4060" s="154">
        <v>43364</v>
      </c>
      <c r="AA4060" s="153" t="s">
        <v>4326</v>
      </c>
      <c r="AB4060" s="152" t="s">
        <v>178</v>
      </c>
      <c r="AC4060" s="152" t="s">
        <v>179</v>
      </c>
      <c r="AD4060" s="152" t="s">
        <v>483</v>
      </c>
    </row>
    <row r="4061" spans="1:30">
      <c r="A4061" s="189" t="s">
        <v>21909</v>
      </c>
      <c r="B4061" s="189" t="s">
        <v>21910</v>
      </c>
      <c r="C4061" s="154">
        <v>43830</v>
      </c>
      <c r="D4061" s="155">
        <v>1</v>
      </c>
      <c r="E4061" s="155">
        <v>1</v>
      </c>
      <c r="F4061" s="156">
        <v>0</v>
      </c>
      <c r="G4061" s="154">
        <v>43826</v>
      </c>
      <c r="H4061" s="155">
        <v>1</v>
      </c>
      <c r="I4061" s="156">
        <v>0</v>
      </c>
      <c r="J4061" s="152" t="s">
        <v>21643</v>
      </c>
      <c r="K4061" s="156">
        <v>0</v>
      </c>
      <c r="L4061" s="156">
        <v>0</v>
      </c>
      <c r="M4061" s="185">
        <v>0</v>
      </c>
      <c r="N4061" s="156">
        <v>0</v>
      </c>
      <c r="O4061" s="156">
        <v>0</v>
      </c>
      <c r="P4061" s="152" t="s">
        <v>21643</v>
      </c>
      <c r="Q4061" s="157">
        <v>0</v>
      </c>
      <c r="R4061" s="152"/>
      <c r="S4061" s="157">
        <v>0</v>
      </c>
      <c r="T4061" s="152"/>
      <c r="U4061" s="156">
        <v>0</v>
      </c>
      <c r="V4061" s="152" t="s">
        <v>174</v>
      </c>
      <c r="W4061" s="152" t="s">
        <v>95</v>
      </c>
      <c r="X4061" s="155">
        <v>0</v>
      </c>
      <c r="Y4061" s="152" t="s">
        <v>159</v>
      </c>
      <c r="Z4061" s="154">
        <v>43174</v>
      </c>
      <c r="AA4061" s="153" t="s">
        <v>4326</v>
      </c>
      <c r="AB4061" s="152" t="s">
        <v>5102</v>
      </c>
      <c r="AC4061" s="152" t="s">
        <v>171</v>
      </c>
      <c r="AD4061" s="152" t="s">
        <v>483</v>
      </c>
    </row>
    <row r="4062" spans="1:30">
      <c r="A4062" s="189" t="s">
        <v>3343</v>
      </c>
      <c r="B4062" s="189" t="s">
        <v>3344</v>
      </c>
      <c r="C4062" s="154">
        <v>43830</v>
      </c>
      <c r="D4062" s="155">
        <v>1.0065999999999999</v>
      </c>
      <c r="E4062" s="155">
        <v>1.0065999999999999</v>
      </c>
      <c r="F4062" s="156">
        <v>1.9872813990458899E-2</v>
      </c>
      <c r="G4062" s="154">
        <v>43826</v>
      </c>
      <c r="H4062" s="155">
        <v>1.0064</v>
      </c>
      <c r="I4062" s="157">
        <v>0</v>
      </c>
      <c r="J4062" s="152"/>
      <c r="K4062" s="156">
        <v>4.9696849219754001E-2</v>
      </c>
      <c r="L4062" s="156">
        <v>0.15920398009950701</v>
      </c>
      <c r="M4062" s="185">
        <v>0.53935277666798298</v>
      </c>
      <c r="N4062" s="157">
        <v>0</v>
      </c>
      <c r="O4062" s="157">
        <v>0</v>
      </c>
      <c r="P4062" s="152"/>
      <c r="Q4062" s="157">
        <v>0</v>
      </c>
      <c r="R4062" s="152"/>
      <c r="S4062" s="157">
        <v>0</v>
      </c>
      <c r="T4062" s="152"/>
      <c r="U4062" s="156">
        <v>0.65999999999999404</v>
      </c>
      <c r="V4062" s="152" t="s">
        <v>309</v>
      </c>
      <c r="W4062" s="152" t="s">
        <v>95</v>
      </c>
      <c r="X4062" s="155">
        <v>5.8386284453000004</v>
      </c>
      <c r="Y4062" s="152" t="s">
        <v>159</v>
      </c>
      <c r="Z4062" s="154">
        <v>43712</v>
      </c>
      <c r="AA4062" s="153" t="s">
        <v>4326</v>
      </c>
      <c r="AB4062" s="152" t="s">
        <v>3345</v>
      </c>
      <c r="AC4062" s="152" t="s">
        <v>236</v>
      </c>
      <c r="AD4062" s="152" t="s">
        <v>165</v>
      </c>
    </row>
    <row r="4063" spans="1:30">
      <c r="A4063" s="189" t="s">
        <v>21911</v>
      </c>
      <c r="B4063" s="189" t="s">
        <v>21912</v>
      </c>
      <c r="C4063" s="154">
        <v>43830</v>
      </c>
      <c r="D4063" s="155">
        <v>1.0964</v>
      </c>
      <c r="E4063" s="155">
        <v>1.0964</v>
      </c>
      <c r="F4063" s="156">
        <v>-0.86799276672694903</v>
      </c>
      <c r="G4063" s="154">
        <v>43829</v>
      </c>
      <c r="H4063" s="155">
        <v>1.1060000000000001</v>
      </c>
      <c r="I4063" s="157">
        <v>0</v>
      </c>
      <c r="J4063" s="152"/>
      <c r="K4063" s="156">
        <v>-0.66141161547520699</v>
      </c>
      <c r="L4063" s="156">
        <v>3.3657018949750199</v>
      </c>
      <c r="M4063" s="185">
        <v>5.6058562897322304</v>
      </c>
      <c r="N4063" s="156">
        <v>8.7914268704108007</v>
      </c>
      <c r="O4063" s="157">
        <v>0</v>
      </c>
      <c r="P4063" s="152"/>
      <c r="Q4063" s="157">
        <v>0</v>
      </c>
      <c r="R4063" s="152"/>
      <c r="S4063" s="157">
        <v>0</v>
      </c>
      <c r="T4063" s="152"/>
      <c r="U4063" s="156">
        <v>9.64</v>
      </c>
      <c r="V4063" s="152" t="s">
        <v>174</v>
      </c>
      <c r="W4063" s="152" t="s">
        <v>95</v>
      </c>
      <c r="X4063" s="155">
        <v>0.25500397380000001</v>
      </c>
      <c r="Y4063" s="152" t="s">
        <v>159</v>
      </c>
      <c r="Z4063" s="154">
        <v>43584</v>
      </c>
      <c r="AA4063" s="153" t="s">
        <v>4326</v>
      </c>
      <c r="AB4063" s="152" t="s">
        <v>21913</v>
      </c>
      <c r="AC4063" s="152" t="s">
        <v>239</v>
      </c>
      <c r="AD4063" s="152" t="s">
        <v>409</v>
      </c>
    </row>
    <row r="4064" spans="1:30">
      <c r="A4064" s="189" t="s">
        <v>21914</v>
      </c>
      <c r="B4064" s="189" t="s">
        <v>21915</v>
      </c>
      <c r="C4064" s="154">
        <v>43830</v>
      </c>
      <c r="D4064" s="155">
        <v>1.0986</v>
      </c>
      <c r="E4064" s="155">
        <v>1.0986</v>
      </c>
      <c r="F4064" s="156">
        <v>-0.86626962642122796</v>
      </c>
      <c r="G4064" s="154">
        <v>43829</v>
      </c>
      <c r="H4064" s="155">
        <v>1.1082000000000001</v>
      </c>
      <c r="I4064" s="157">
        <v>0</v>
      </c>
      <c r="J4064" s="152"/>
      <c r="K4064" s="156">
        <v>-0.65111231687464899</v>
      </c>
      <c r="L4064" s="156">
        <v>3.3976470588235301</v>
      </c>
      <c r="M4064" s="185">
        <v>5.6854256854256802</v>
      </c>
      <c r="N4064" s="156">
        <v>8.9556679559654899</v>
      </c>
      <c r="O4064" s="157">
        <v>0</v>
      </c>
      <c r="P4064" s="152"/>
      <c r="Q4064" s="157">
        <v>0</v>
      </c>
      <c r="R4064" s="152"/>
      <c r="S4064" s="157">
        <v>0</v>
      </c>
      <c r="T4064" s="152"/>
      <c r="U4064" s="156">
        <v>9.86</v>
      </c>
      <c r="V4064" s="152" t="s">
        <v>174</v>
      </c>
      <c r="W4064" s="152" t="s">
        <v>95</v>
      </c>
      <c r="X4064" s="155">
        <v>0.29091180840000003</v>
      </c>
      <c r="Y4064" s="152" t="s">
        <v>159</v>
      </c>
      <c r="Z4064" s="154">
        <v>43584</v>
      </c>
      <c r="AA4064" s="153" t="s">
        <v>4326</v>
      </c>
      <c r="AB4064" s="152" t="s">
        <v>21913</v>
      </c>
      <c r="AC4064" s="152" t="s">
        <v>239</v>
      </c>
      <c r="AD4064" s="152" t="s">
        <v>409</v>
      </c>
    </row>
    <row r="4065" spans="1:30">
      <c r="A4065" s="189" t="s">
        <v>9256</v>
      </c>
      <c r="B4065" s="189" t="s">
        <v>9257</v>
      </c>
      <c r="C4065" s="154">
        <v>43830</v>
      </c>
      <c r="D4065" s="155">
        <v>1.1618999999999999</v>
      </c>
      <c r="E4065" s="155">
        <v>1.1618999999999999</v>
      </c>
      <c r="F4065" s="156">
        <v>1.2196184336614699</v>
      </c>
      <c r="G4065" s="154">
        <v>43826</v>
      </c>
      <c r="H4065" s="155">
        <v>1.1478999999999999</v>
      </c>
      <c r="I4065" s="157">
        <v>0</v>
      </c>
      <c r="J4065" s="152"/>
      <c r="K4065" s="156">
        <v>1.34321849105973</v>
      </c>
      <c r="L4065" s="156">
        <v>4.6568185912448099</v>
      </c>
      <c r="M4065" s="185">
        <v>7.7129878557522904</v>
      </c>
      <c r="N4065" s="156">
        <v>11.4532374100719</v>
      </c>
      <c r="O4065" s="157">
        <v>0</v>
      </c>
      <c r="P4065" s="152"/>
      <c r="Q4065" s="157">
        <v>0</v>
      </c>
      <c r="R4065" s="152"/>
      <c r="S4065" s="157">
        <v>0</v>
      </c>
      <c r="T4065" s="152"/>
      <c r="U4065" s="156">
        <v>16.190000000000001</v>
      </c>
      <c r="V4065" s="152" t="s">
        <v>309</v>
      </c>
      <c r="W4065" s="152" t="s">
        <v>95</v>
      </c>
      <c r="X4065" s="155">
        <v>7.9910425055000003</v>
      </c>
      <c r="Y4065" s="152" t="s">
        <v>159</v>
      </c>
      <c r="Z4065" s="154">
        <v>43496</v>
      </c>
      <c r="AA4065" s="153" t="s">
        <v>4326</v>
      </c>
      <c r="AB4065" s="152" t="s">
        <v>3623</v>
      </c>
      <c r="AC4065" s="152" t="s">
        <v>209</v>
      </c>
      <c r="AD4065" s="152" t="s">
        <v>165</v>
      </c>
    </row>
    <row r="4066" spans="1:30">
      <c r="A4066" s="189" t="s">
        <v>9254</v>
      </c>
      <c r="B4066" s="189" t="s">
        <v>9255</v>
      </c>
      <c r="C4066" s="154">
        <v>43830</v>
      </c>
      <c r="D4066" s="155">
        <v>1.0474000000000001</v>
      </c>
      <c r="E4066" s="155">
        <v>1.0474000000000001</v>
      </c>
      <c r="F4066" s="156">
        <v>0.287246265798556</v>
      </c>
      <c r="G4066" s="154">
        <v>43829</v>
      </c>
      <c r="H4066" s="155">
        <v>1.0444</v>
      </c>
      <c r="I4066" s="157">
        <v>0</v>
      </c>
      <c r="J4066" s="152"/>
      <c r="K4066" s="156">
        <v>1.74859141247329</v>
      </c>
      <c r="L4066" s="156">
        <v>4.6040147807849801</v>
      </c>
      <c r="M4066" s="185">
        <v>6.2702922077922096</v>
      </c>
      <c r="N4066" s="157">
        <v>0</v>
      </c>
      <c r="O4066" s="157">
        <v>0</v>
      </c>
      <c r="P4066" s="152"/>
      <c r="Q4066" s="157">
        <v>0</v>
      </c>
      <c r="R4066" s="152"/>
      <c r="S4066" s="157">
        <v>0</v>
      </c>
      <c r="T4066" s="152"/>
      <c r="U4066" s="156">
        <v>4.74000000000001</v>
      </c>
      <c r="V4066" s="152" t="s">
        <v>157</v>
      </c>
      <c r="W4066" s="152" t="s">
        <v>95</v>
      </c>
      <c r="X4066" s="155">
        <v>1.7461380662999999</v>
      </c>
      <c r="Y4066" s="152" t="s">
        <v>159</v>
      </c>
      <c r="Z4066" s="154">
        <v>43672</v>
      </c>
      <c r="AA4066" s="153" t="s">
        <v>4326</v>
      </c>
      <c r="AB4066" s="152" t="s">
        <v>12683</v>
      </c>
      <c r="AC4066" s="152" t="s">
        <v>617</v>
      </c>
      <c r="AD4066" s="152" t="s">
        <v>181</v>
      </c>
    </row>
    <row r="4067" spans="1:30">
      <c r="A4067" s="189" t="s">
        <v>9252</v>
      </c>
      <c r="B4067" s="189" t="s">
        <v>9253</v>
      </c>
      <c r="C4067" s="154">
        <v>43830</v>
      </c>
      <c r="D4067" s="155">
        <v>1.0849</v>
      </c>
      <c r="E4067" s="155">
        <v>1.0849</v>
      </c>
      <c r="F4067" s="156">
        <v>0.78030654900138996</v>
      </c>
      <c r="G4067" s="154">
        <v>43829</v>
      </c>
      <c r="H4067" s="155">
        <v>1.0765</v>
      </c>
      <c r="I4067" s="157">
        <v>0</v>
      </c>
      <c r="J4067" s="152"/>
      <c r="K4067" s="156">
        <v>3.8380551301684598</v>
      </c>
      <c r="L4067" s="156">
        <v>10.422391857506399</v>
      </c>
      <c r="M4067" s="185">
        <v>14.187980212609199</v>
      </c>
      <c r="N4067" s="156">
        <v>13.1164633510583</v>
      </c>
      <c r="O4067" s="157">
        <v>0</v>
      </c>
      <c r="P4067" s="152"/>
      <c r="Q4067" s="157">
        <v>0</v>
      </c>
      <c r="R4067" s="152"/>
      <c r="S4067" s="157">
        <v>0</v>
      </c>
      <c r="T4067" s="152"/>
      <c r="U4067" s="156">
        <v>8.49</v>
      </c>
      <c r="V4067" s="152" t="s">
        <v>157</v>
      </c>
      <c r="W4067" s="152" t="s">
        <v>95</v>
      </c>
      <c r="X4067" s="155">
        <v>11.3428835571</v>
      </c>
      <c r="Y4067" s="152" t="s">
        <v>159</v>
      </c>
      <c r="Z4067" s="154">
        <v>43544</v>
      </c>
      <c r="AA4067" s="153" t="s">
        <v>4326</v>
      </c>
      <c r="AB4067" s="152" t="s">
        <v>12680</v>
      </c>
      <c r="AC4067" s="152" t="s">
        <v>544</v>
      </c>
      <c r="AD4067" s="152" t="s">
        <v>165</v>
      </c>
    </row>
    <row r="4068" spans="1:30">
      <c r="A4068" s="189" t="s">
        <v>4203</v>
      </c>
      <c r="B4068" s="189" t="s">
        <v>4204</v>
      </c>
      <c r="C4068" s="154">
        <v>43830</v>
      </c>
      <c r="D4068" s="155">
        <v>1.0281</v>
      </c>
      <c r="E4068" s="155">
        <v>1.0281</v>
      </c>
      <c r="F4068" s="156">
        <v>2.9188558085227401E-2</v>
      </c>
      <c r="G4068" s="154">
        <v>43829</v>
      </c>
      <c r="H4068" s="155">
        <v>1.0278</v>
      </c>
      <c r="I4068" s="157">
        <v>0</v>
      </c>
      <c r="J4068" s="152"/>
      <c r="K4068" s="156">
        <v>0.107108081791636</v>
      </c>
      <c r="L4068" s="156">
        <v>0.27309080269188701</v>
      </c>
      <c r="M4068" s="185">
        <v>1.2208329231072099</v>
      </c>
      <c r="N4068" s="156">
        <v>2.6560159760359401</v>
      </c>
      <c r="O4068" s="157">
        <v>0</v>
      </c>
      <c r="P4068" s="152"/>
      <c r="Q4068" s="157">
        <v>0</v>
      </c>
      <c r="R4068" s="152"/>
      <c r="S4068" s="157">
        <v>0</v>
      </c>
      <c r="T4068" s="152"/>
      <c r="U4068" s="156">
        <v>2.81</v>
      </c>
      <c r="V4068" s="152" t="s">
        <v>157</v>
      </c>
      <c r="W4068" s="152" t="s">
        <v>95</v>
      </c>
      <c r="X4068" s="155">
        <v>2.2785787192</v>
      </c>
      <c r="Y4068" s="152" t="s">
        <v>159</v>
      </c>
      <c r="Z4068" s="154">
        <v>43626</v>
      </c>
      <c r="AA4068" s="153" t="s">
        <v>4326</v>
      </c>
      <c r="AB4068" s="152" t="s">
        <v>3888</v>
      </c>
      <c r="AC4068" s="152" t="s">
        <v>424</v>
      </c>
      <c r="AD4068" s="152" t="s">
        <v>165</v>
      </c>
    </row>
    <row r="4069" spans="1:30">
      <c r="A4069" s="189" t="s">
        <v>21916</v>
      </c>
      <c r="B4069" s="189" t="s">
        <v>21917</v>
      </c>
      <c r="C4069" s="154">
        <v>43830</v>
      </c>
      <c r="D4069" s="155">
        <v>1.0562</v>
      </c>
      <c r="E4069" s="155">
        <v>1.1162000000000001</v>
      </c>
      <c r="F4069" s="156">
        <v>0.53302874547878498</v>
      </c>
      <c r="G4069" s="154">
        <v>43829</v>
      </c>
      <c r="H4069" s="155">
        <v>1.0506</v>
      </c>
      <c r="I4069" s="157">
        <v>0</v>
      </c>
      <c r="J4069" s="152"/>
      <c r="K4069" s="156">
        <v>2.08776338681617</v>
      </c>
      <c r="L4069" s="156">
        <v>5.59713768067963</v>
      </c>
      <c r="M4069" s="185">
        <v>7.2213855400973399</v>
      </c>
      <c r="N4069" s="156">
        <v>10.724252853328</v>
      </c>
      <c r="O4069" s="157">
        <v>0</v>
      </c>
      <c r="P4069" s="152"/>
      <c r="Q4069" s="157">
        <v>0</v>
      </c>
      <c r="R4069" s="152"/>
      <c r="S4069" s="157">
        <v>0</v>
      </c>
      <c r="T4069" s="152"/>
      <c r="U4069" s="156">
        <v>11.953292060000001</v>
      </c>
      <c r="V4069" s="152" t="s">
        <v>157</v>
      </c>
      <c r="W4069" s="152" t="s">
        <v>95</v>
      </c>
      <c r="X4069" s="155">
        <v>9.0227417200000007E-2</v>
      </c>
      <c r="Y4069" s="152" t="s">
        <v>159</v>
      </c>
      <c r="Z4069" s="154">
        <v>43495</v>
      </c>
      <c r="AA4069" s="153" t="s">
        <v>4326</v>
      </c>
      <c r="AB4069" s="152" t="s">
        <v>12682</v>
      </c>
      <c r="AC4069" s="152" t="s">
        <v>551</v>
      </c>
      <c r="AD4069" s="152" t="s">
        <v>532</v>
      </c>
    </row>
    <row r="4070" spans="1:30">
      <c r="A4070" s="189" t="s">
        <v>9250</v>
      </c>
      <c r="B4070" s="189" t="s">
        <v>9251</v>
      </c>
      <c r="C4070" s="154">
        <v>43830</v>
      </c>
      <c r="D4070" s="155">
        <v>1.0562</v>
      </c>
      <c r="E4070" s="155">
        <v>1.1162000000000001</v>
      </c>
      <c r="F4070" s="156">
        <v>0.53302874547877999</v>
      </c>
      <c r="G4070" s="154">
        <v>43829</v>
      </c>
      <c r="H4070" s="155">
        <v>1.0506</v>
      </c>
      <c r="I4070" s="157">
        <v>0</v>
      </c>
      <c r="J4070" s="152"/>
      <c r="K4070" s="156">
        <v>2.08776338681617</v>
      </c>
      <c r="L4070" s="156">
        <v>5.47030970391413</v>
      </c>
      <c r="M4070" s="185">
        <v>7.14347997183165</v>
      </c>
      <c r="N4070" s="156">
        <v>10.7179852240135</v>
      </c>
      <c r="O4070" s="157">
        <v>0</v>
      </c>
      <c r="P4070" s="152"/>
      <c r="Q4070" s="157">
        <v>0</v>
      </c>
      <c r="R4070" s="152"/>
      <c r="S4070" s="157">
        <v>0</v>
      </c>
      <c r="T4070" s="152"/>
      <c r="U4070" s="156">
        <v>11.94695486</v>
      </c>
      <c r="V4070" s="152" t="s">
        <v>157</v>
      </c>
      <c r="W4070" s="152" t="s">
        <v>95</v>
      </c>
      <c r="X4070" s="155">
        <v>1.2604654118</v>
      </c>
      <c r="Y4070" s="152" t="s">
        <v>159</v>
      </c>
      <c r="Z4070" s="154">
        <v>43495</v>
      </c>
      <c r="AA4070" s="153" t="s">
        <v>4326</v>
      </c>
      <c r="AB4070" s="152" t="s">
        <v>12682</v>
      </c>
      <c r="AC4070" s="152" t="s">
        <v>551</v>
      </c>
      <c r="AD4070" s="152" t="s">
        <v>532</v>
      </c>
    </row>
    <row r="4071" spans="1:30">
      <c r="A4071" s="189" t="s">
        <v>21918</v>
      </c>
      <c r="B4071" s="189" t="s">
        <v>21919</v>
      </c>
      <c r="C4071" s="154">
        <v>43830</v>
      </c>
      <c r="D4071" s="155">
        <v>1.0698000000000001</v>
      </c>
      <c r="E4071" s="155">
        <v>1.0698000000000001</v>
      </c>
      <c r="F4071" s="156">
        <v>3.7404151860873203E-2</v>
      </c>
      <c r="G4071" s="154">
        <v>43829</v>
      </c>
      <c r="H4071" s="155">
        <v>1.0693999999999999</v>
      </c>
      <c r="I4071" s="157">
        <v>0</v>
      </c>
      <c r="J4071" s="152"/>
      <c r="K4071" s="156">
        <v>1.94396798170383</v>
      </c>
      <c r="L4071" s="156">
        <v>1.6533637400228101</v>
      </c>
      <c r="M4071" s="185">
        <v>1.80814617434337</v>
      </c>
      <c r="N4071" s="156">
        <v>2.5596778832326899</v>
      </c>
      <c r="O4071" s="157">
        <v>0</v>
      </c>
      <c r="P4071" s="152"/>
      <c r="Q4071" s="157">
        <v>0</v>
      </c>
      <c r="R4071" s="152"/>
      <c r="S4071" s="157">
        <v>0</v>
      </c>
      <c r="T4071" s="152"/>
      <c r="U4071" s="156">
        <v>6.9800000000000102</v>
      </c>
      <c r="V4071" s="152" t="s">
        <v>174</v>
      </c>
      <c r="W4071" s="152" t="s">
        <v>95</v>
      </c>
      <c r="X4071" s="155">
        <v>0.1679127336</v>
      </c>
      <c r="Y4071" s="152" t="s">
        <v>159</v>
      </c>
      <c r="Z4071" s="154">
        <v>43480</v>
      </c>
      <c r="AA4071" s="153" t="s">
        <v>4326</v>
      </c>
      <c r="AB4071" s="152" t="s">
        <v>345</v>
      </c>
      <c r="AC4071" s="152" t="s">
        <v>175</v>
      </c>
      <c r="AD4071" s="152" t="s">
        <v>162</v>
      </c>
    </row>
    <row r="4072" spans="1:30">
      <c r="A4072" s="189" t="s">
        <v>21920</v>
      </c>
      <c r="B4072" s="189" t="s">
        <v>21921</v>
      </c>
      <c r="C4072" s="154">
        <v>43190</v>
      </c>
      <c r="D4072" s="155">
        <v>1</v>
      </c>
      <c r="E4072" s="155">
        <v>1</v>
      </c>
      <c r="F4072" s="156">
        <v>0</v>
      </c>
      <c r="G4072" s="154">
        <v>43117</v>
      </c>
      <c r="H4072" s="155">
        <v>1</v>
      </c>
      <c r="I4072" s="157">
        <v>0</v>
      </c>
      <c r="J4072" s="152"/>
      <c r="K4072" s="157">
        <v>0</v>
      </c>
      <c r="L4072" s="157">
        <v>0</v>
      </c>
      <c r="M4072" s="186">
        <v>0</v>
      </c>
      <c r="N4072" s="157">
        <v>0</v>
      </c>
      <c r="O4072" s="157">
        <v>0</v>
      </c>
      <c r="P4072" s="152"/>
      <c r="Q4072" s="157">
        <v>0</v>
      </c>
      <c r="R4072" s="152"/>
      <c r="S4072" s="157">
        <v>0</v>
      </c>
      <c r="T4072" s="152"/>
      <c r="U4072" s="156">
        <v>0</v>
      </c>
      <c r="V4072" s="152" t="s">
        <v>309</v>
      </c>
      <c r="W4072" s="152" t="s">
        <v>95</v>
      </c>
      <c r="X4072" s="155">
        <v>0</v>
      </c>
      <c r="Y4072" s="152" t="s">
        <v>159</v>
      </c>
      <c r="Z4072" s="154">
        <v>43117</v>
      </c>
      <c r="AA4072" s="153" t="s">
        <v>4326</v>
      </c>
      <c r="AB4072" s="152" t="s">
        <v>1399</v>
      </c>
      <c r="AC4072" s="152" t="s">
        <v>215</v>
      </c>
      <c r="AD4072" s="152" t="s">
        <v>183</v>
      </c>
    </row>
    <row r="4073" spans="1:30">
      <c r="A4073" s="189" t="s">
        <v>21922</v>
      </c>
      <c r="B4073" s="189" t="s">
        <v>21923</v>
      </c>
      <c r="C4073" s="154">
        <v>43190</v>
      </c>
      <c r="D4073" s="155">
        <v>1</v>
      </c>
      <c r="E4073" s="155">
        <v>1</v>
      </c>
      <c r="F4073" s="156">
        <v>0</v>
      </c>
      <c r="G4073" s="154">
        <v>43125</v>
      </c>
      <c r="H4073" s="155">
        <v>1</v>
      </c>
      <c r="I4073" s="157">
        <v>0</v>
      </c>
      <c r="J4073" s="152"/>
      <c r="K4073" s="157">
        <v>0</v>
      </c>
      <c r="L4073" s="157">
        <v>0</v>
      </c>
      <c r="M4073" s="186">
        <v>0</v>
      </c>
      <c r="N4073" s="157">
        <v>0</v>
      </c>
      <c r="O4073" s="157">
        <v>0</v>
      </c>
      <c r="P4073" s="152"/>
      <c r="Q4073" s="157">
        <v>0</v>
      </c>
      <c r="R4073" s="152"/>
      <c r="S4073" s="157">
        <v>0</v>
      </c>
      <c r="T4073" s="152"/>
      <c r="U4073" s="156">
        <v>0</v>
      </c>
      <c r="V4073" s="152" t="s">
        <v>309</v>
      </c>
      <c r="W4073" s="152" t="s">
        <v>95</v>
      </c>
      <c r="X4073" s="155">
        <v>0</v>
      </c>
      <c r="Y4073" s="152" t="s">
        <v>159</v>
      </c>
      <c r="Z4073" s="154">
        <v>43125</v>
      </c>
      <c r="AA4073" s="153" t="s">
        <v>4326</v>
      </c>
      <c r="AB4073" s="152" t="s">
        <v>1814</v>
      </c>
      <c r="AC4073" s="152" t="s">
        <v>209</v>
      </c>
      <c r="AD4073" s="152" t="s">
        <v>183</v>
      </c>
    </row>
    <row r="4074" spans="1:30">
      <c r="A4074" s="189" t="s">
        <v>9220</v>
      </c>
      <c r="B4074" s="189" t="s">
        <v>9221</v>
      </c>
      <c r="C4074" s="154">
        <v>43830</v>
      </c>
      <c r="D4074" s="155">
        <v>1.3384</v>
      </c>
      <c r="E4074" s="155">
        <v>1.3384</v>
      </c>
      <c r="F4074" s="156">
        <v>0.69214565151971896</v>
      </c>
      <c r="G4074" s="154">
        <v>43829</v>
      </c>
      <c r="H4074" s="155">
        <v>1.3291999999999999</v>
      </c>
      <c r="I4074" s="157">
        <v>0</v>
      </c>
      <c r="J4074" s="152"/>
      <c r="K4074" s="156">
        <v>3.1363181012560699</v>
      </c>
      <c r="L4074" s="156">
        <v>10.074841681059301</v>
      </c>
      <c r="M4074" s="185">
        <v>14.4322845417237</v>
      </c>
      <c r="N4074" s="156">
        <v>29.027282367685299</v>
      </c>
      <c r="O4074" s="157">
        <v>0</v>
      </c>
      <c r="P4074" s="152"/>
      <c r="Q4074" s="157">
        <v>0</v>
      </c>
      <c r="R4074" s="152"/>
      <c r="S4074" s="157">
        <v>0</v>
      </c>
      <c r="T4074" s="152"/>
      <c r="U4074" s="156">
        <v>33.840000000000003</v>
      </c>
      <c r="V4074" s="152" t="s">
        <v>157</v>
      </c>
      <c r="W4074" s="152" t="s">
        <v>95</v>
      </c>
      <c r="X4074" s="155">
        <v>1.2723950400999999</v>
      </c>
      <c r="Y4074" s="152" t="s">
        <v>159</v>
      </c>
      <c r="Z4074" s="154">
        <v>43549</v>
      </c>
      <c r="AA4074" s="153" t="s">
        <v>4326</v>
      </c>
      <c r="AB4074" s="152" t="s">
        <v>10517</v>
      </c>
      <c r="AC4074" s="152" t="s">
        <v>470</v>
      </c>
      <c r="AD4074" s="152" t="s">
        <v>173</v>
      </c>
    </row>
    <row r="4075" spans="1:30">
      <c r="A4075" s="189" t="s">
        <v>21924</v>
      </c>
      <c r="B4075" s="189" t="s">
        <v>21925</v>
      </c>
      <c r="C4075" s="154">
        <v>43830</v>
      </c>
      <c r="D4075" s="155">
        <v>1.0806</v>
      </c>
      <c r="E4075" s="155">
        <v>1.0806</v>
      </c>
      <c r="F4075" s="156">
        <v>0.23188943511733101</v>
      </c>
      <c r="G4075" s="154">
        <v>43829</v>
      </c>
      <c r="H4075" s="155">
        <v>1.0781000000000001</v>
      </c>
      <c r="I4075" s="157">
        <v>0</v>
      </c>
      <c r="J4075" s="152"/>
      <c r="K4075" s="156">
        <v>2.09750566893424</v>
      </c>
      <c r="L4075" s="156">
        <v>5.4449648711943901</v>
      </c>
      <c r="M4075" s="185">
        <v>7.75827682489032</v>
      </c>
      <c r="N4075" s="156">
        <v>6.9477434679335</v>
      </c>
      <c r="O4075" s="157">
        <v>0</v>
      </c>
      <c r="P4075" s="152"/>
      <c r="Q4075" s="157">
        <v>0</v>
      </c>
      <c r="R4075" s="152"/>
      <c r="S4075" s="157">
        <v>0</v>
      </c>
      <c r="T4075" s="152"/>
      <c r="U4075" s="156">
        <v>8.06</v>
      </c>
      <c r="V4075" s="152" t="s">
        <v>163</v>
      </c>
      <c r="W4075" s="152" t="s">
        <v>95</v>
      </c>
      <c r="X4075" s="155">
        <v>0.78395275350000004</v>
      </c>
      <c r="Y4075" s="152" t="s">
        <v>159</v>
      </c>
      <c r="Z4075" s="154">
        <v>43600</v>
      </c>
      <c r="AA4075" s="153" t="s">
        <v>4326</v>
      </c>
      <c r="AB4075" s="152" t="s">
        <v>21827</v>
      </c>
      <c r="AC4075" s="152" t="s">
        <v>13996</v>
      </c>
      <c r="AD4075" s="152" t="s">
        <v>173</v>
      </c>
    </row>
    <row r="4076" spans="1:30">
      <c r="A4076" s="189" t="s">
        <v>21926</v>
      </c>
      <c r="B4076" s="189" t="s">
        <v>21927</v>
      </c>
      <c r="C4076" s="154">
        <v>43830</v>
      </c>
      <c r="D4076" s="155">
        <v>1.0938000000000001</v>
      </c>
      <c r="E4076" s="155">
        <v>51.122500000000002</v>
      </c>
      <c r="F4076" s="156">
        <v>0.219901044529979</v>
      </c>
      <c r="G4076" s="154">
        <v>43829</v>
      </c>
      <c r="H4076" s="155">
        <v>1.0913999999999999</v>
      </c>
      <c r="I4076" s="157">
        <v>0</v>
      </c>
      <c r="J4076" s="152"/>
      <c r="K4076" s="156">
        <v>2.10025203024365</v>
      </c>
      <c r="L4076" s="156">
        <v>5.4875108496480003</v>
      </c>
      <c r="M4076" s="185">
        <v>8.0509289373231407</v>
      </c>
      <c r="N4076" s="156">
        <v>8.8688592629284795</v>
      </c>
      <c r="O4076" s="157">
        <v>0</v>
      </c>
      <c r="P4076" s="152"/>
      <c r="Q4076" s="157">
        <v>0</v>
      </c>
      <c r="R4076" s="152"/>
      <c r="S4076" s="157">
        <v>0</v>
      </c>
      <c r="T4076" s="152"/>
      <c r="U4076" s="156">
        <v>9.8922265400000207</v>
      </c>
      <c r="V4076" s="152" t="s">
        <v>163</v>
      </c>
      <c r="W4076" s="152" t="s">
        <v>95</v>
      </c>
      <c r="X4076" s="155">
        <v>2.5219599799999999E-2</v>
      </c>
      <c r="Y4076" s="152" t="s">
        <v>159</v>
      </c>
      <c r="Z4076" s="154">
        <v>43600</v>
      </c>
      <c r="AA4076" s="153" t="s">
        <v>4326</v>
      </c>
      <c r="AB4076" s="152" t="s">
        <v>21827</v>
      </c>
      <c r="AC4076" s="152" t="s">
        <v>13996</v>
      </c>
      <c r="AD4076" s="152" t="s">
        <v>173</v>
      </c>
    </row>
    <row r="4077" spans="1:30">
      <c r="A4077" s="189" t="s">
        <v>3341</v>
      </c>
      <c r="B4077" s="189" t="s">
        <v>3342</v>
      </c>
      <c r="C4077" s="154">
        <v>43830</v>
      </c>
      <c r="D4077" s="155">
        <v>1.0241</v>
      </c>
      <c r="E4077" s="155">
        <v>1.0241</v>
      </c>
      <c r="F4077" s="156">
        <v>9.7656249999989193E-3</v>
      </c>
      <c r="G4077" s="154">
        <v>43829</v>
      </c>
      <c r="H4077" s="155">
        <v>1.024</v>
      </c>
      <c r="I4077" s="157">
        <v>0</v>
      </c>
      <c r="J4077" s="152"/>
      <c r="K4077" s="156">
        <v>0.10752688172044</v>
      </c>
      <c r="L4077" s="156">
        <v>0.40196078431372501</v>
      </c>
      <c r="M4077" s="185">
        <v>1.00601637242331</v>
      </c>
      <c r="N4077" s="156">
        <v>1.98167695678152</v>
      </c>
      <c r="O4077" s="157">
        <v>0</v>
      </c>
      <c r="P4077" s="152"/>
      <c r="Q4077" s="157">
        <v>0</v>
      </c>
      <c r="R4077" s="152"/>
      <c r="S4077" s="157">
        <v>0</v>
      </c>
      <c r="T4077" s="152"/>
      <c r="U4077" s="156">
        <v>2.41</v>
      </c>
      <c r="V4077" s="152" t="s">
        <v>157</v>
      </c>
      <c r="W4077" s="152" t="s">
        <v>95</v>
      </c>
      <c r="X4077" s="155">
        <v>6.0836509699999999</v>
      </c>
      <c r="Y4077" s="152" t="s">
        <v>159</v>
      </c>
      <c r="Z4077" s="154">
        <v>43594</v>
      </c>
      <c r="AA4077" s="153" t="s">
        <v>4326</v>
      </c>
      <c r="AB4077" s="152" t="s">
        <v>6424</v>
      </c>
      <c r="AC4077" s="152" t="s">
        <v>570</v>
      </c>
      <c r="AD4077" s="152" t="s">
        <v>532</v>
      </c>
    </row>
    <row r="4078" spans="1:30">
      <c r="A4078" s="189" t="s">
        <v>21928</v>
      </c>
      <c r="B4078" s="189" t="s">
        <v>21929</v>
      </c>
      <c r="C4078" s="154">
        <v>43830</v>
      </c>
      <c r="D4078" s="155">
        <v>0.97940000000000005</v>
      </c>
      <c r="E4078" s="155">
        <v>1.2806</v>
      </c>
      <c r="F4078" s="156">
        <v>3.0640384026160501E-2</v>
      </c>
      <c r="G4078" s="154">
        <v>43829</v>
      </c>
      <c r="H4078" s="155">
        <v>0.97909999999999997</v>
      </c>
      <c r="I4078" s="157">
        <v>0</v>
      </c>
      <c r="J4078" s="152"/>
      <c r="K4078" s="156">
        <v>0.141308804780888</v>
      </c>
      <c r="L4078" s="156">
        <v>0.33117856501348503</v>
      </c>
      <c r="M4078" s="186">
        <v>0</v>
      </c>
      <c r="N4078" s="157">
        <v>0</v>
      </c>
      <c r="O4078" s="157">
        <v>0</v>
      </c>
      <c r="P4078" s="152"/>
      <c r="Q4078" s="157">
        <v>0</v>
      </c>
      <c r="R4078" s="152"/>
      <c r="S4078" s="157">
        <v>0</v>
      </c>
      <c r="T4078" s="152"/>
      <c r="U4078" s="156">
        <v>0.54187404000001205</v>
      </c>
      <c r="V4078" s="152" t="s">
        <v>174</v>
      </c>
      <c r="W4078" s="152" t="s">
        <v>95</v>
      </c>
      <c r="X4078" s="157">
        <v>0</v>
      </c>
      <c r="Y4078" s="152"/>
      <c r="Z4078" s="154">
        <v>43762</v>
      </c>
      <c r="AA4078" s="153" t="s">
        <v>4326</v>
      </c>
      <c r="AB4078" s="152" t="s">
        <v>3065</v>
      </c>
      <c r="AC4078" s="152" t="s">
        <v>286</v>
      </c>
      <c r="AD4078" s="152" t="s">
        <v>165</v>
      </c>
    </row>
    <row r="4079" spans="1:30">
      <c r="A4079" s="189" t="s">
        <v>21930</v>
      </c>
      <c r="B4079" s="189" t="s">
        <v>21931</v>
      </c>
      <c r="C4079" s="154">
        <v>43160</v>
      </c>
      <c r="D4079" s="155">
        <v>1</v>
      </c>
      <c r="E4079" s="155">
        <v>1</v>
      </c>
      <c r="F4079" s="157">
        <v>0</v>
      </c>
      <c r="G4079" s="154"/>
      <c r="H4079" s="157">
        <v>0</v>
      </c>
      <c r="I4079" s="157">
        <v>0</v>
      </c>
      <c r="J4079" s="152"/>
      <c r="K4079" s="157">
        <v>0</v>
      </c>
      <c r="L4079" s="157">
        <v>0</v>
      </c>
      <c r="M4079" s="186">
        <v>0</v>
      </c>
      <c r="N4079" s="157">
        <v>0</v>
      </c>
      <c r="O4079" s="157">
        <v>0</v>
      </c>
      <c r="P4079" s="152"/>
      <c r="Q4079" s="157">
        <v>0</v>
      </c>
      <c r="R4079" s="152"/>
      <c r="S4079" s="157">
        <v>0</v>
      </c>
      <c r="T4079" s="152"/>
      <c r="U4079" s="156">
        <v>0</v>
      </c>
      <c r="V4079" s="152" t="s">
        <v>309</v>
      </c>
      <c r="W4079" s="152" t="s">
        <v>95</v>
      </c>
      <c r="X4079" s="155">
        <v>0</v>
      </c>
      <c r="Y4079" s="152" t="s">
        <v>159</v>
      </c>
      <c r="Z4079" s="154">
        <v>43160</v>
      </c>
      <c r="AA4079" s="153" t="s">
        <v>4326</v>
      </c>
      <c r="AB4079" s="152" t="s">
        <v>1399</v>
      </c>
      <c r="AC4079" s="152" t="s">
        <v>215</v>
      </c>
      <c r="AD4079" s="152" t="s">
        <v>173</v>
      </c>
    </row>
    <row r="4080" spans="1:30">
      <c r="A4080" s="189" t="s">
        <v>21932</v>
      </c>
      <c r="B4080" s="189" t="s">
        <v>21933</v>
      </c>
      <c r="C4080" s="154">
        <v>43830</v>
      </c>
      <c r="D4080" s="155">
        <v>0.98960000000000004</v>
      </c>
      <c r="E4080" s="155">
        <v>0.98960000000000004</v>
      </c>
      <c r="F4080" s="156">
        <v>0.111279716742538</v>
      </c>
      <c r="G4080" s="154">
        <v>43829</v>
      </c>
      <c r="H4080" s="155">
        <v>0.98850000000000005</v>
      </c>
      <c r="I4080" s="157">
        <v>0</v>
      </c>
      <c r="J4080" s="152"/>
      <c r="K4080" s="156">
        <v>0.44660982541616601</v>
      </c>
      <c r="L4080" s="156">
        <v>-2.3870585914381501</v>
      </c>
      <c r="M4080" s="185">
        <v>-2.0973486347447499</v>
      </c>
      <c r="N4080" s="156">
        <v>-1.63021868787276</v>
      </c>
      <c r="O4080" s="157">
        <v>0</v>
      </c>
      <c r="P4080" s="152"/>
      <c r="Q4080" s="157">
        <v>0</v>
      </c>
      <c r="R4080" s="152"/>
      <c r="S4080" s="157">
        <v>0</v>
      </c>
      <c r="T4080" s="152"/>
      <c r="U4080" s="156">
        <v>-1.04</v>
      </c>
      <c r="V4080" s="152" t="s">
        <v>163</v>
      </c>
      <c r="W4080" s="152" t="s">
        <v>95</v>
      </c>
      <c r="X4080" s="155">
        <v>4.73095984E-2</v>
      </c>
      <c r="Y4080" s="152" t="s">
        <v>159</v>
      </c>
      <c r="Z4080" s="154">
        <v>43558</v>
      </c>
      <c r="AA4080" s="153" t="s">
        <v>4326</v>
      </c>
      <c r="AB4080" s="152" t="s">
        <v>3162</v>
      </c>
      <c r="AC4080" s="152" t="s">
        <v>253</v>
      </c>
      <c r="AD4080" s="152" t="s">
        <v>229</v>
      </c>
    </row>
    <row r="4081" spans="1:30">
      <c r="A4081" s="189" t="s">
        <v>3294</v>
      </c>
      <c r="B4081" s="189" t="s">
        <v>3295</v>
      </c>
      <c r="C4081" s="154">
        <v>43830</v>
      </c>
      <c r="D4081" s="155">
        <v>1.0138</v>
      </c>
      <c r="E4081" s="155">
        <v>1.0202</v>
      </c>
      <c r="F4081" s="156">
        <v>2.9600394671925601E-2</v>
      </c>
      <c r="G4081" s="154">
        <v>43829</v>
      </c>
      <c r="H4081" s="155">
        <v>1.0135000000000001</v>
      </c>
      <c r="I4081" s="157">
        <v>0</v>
      </c>
      <c r="J4081" s="152"/>
      <c r="K4081" s="156">
        <v>0.19766752322593301</v>
      </c>
      <c r="L4081" s="156">
        <v>0.60533889054281798</v>
      </c>
      <c r="M4081" s="185">
        <v>1.01638232564858</v>
      </c>
      <c r="N4081" s="156">
        <v>1.72234701894317</v>
      </c>
      <c r="O4081" s="157">
        <v>0</v>
      </c>
      <c r="P4081" s="152"/>
      <c r="Q4081" s="157">
        <v>0</v>
      </c>
      <c r="R4081" s="152"/>
      <c r="S4081" s="157">
        <v>0</v>
      </c>
      <c r="T4081" s="152"/>
      <c r="U4081" s="156">
        <v>2.0275140599999899</v>
      </c>
      <c r="V4081" s="152" t="s">
        <v>157</v>
      </c>
      <c r="W4081" s="152" t="s">
        <v>95</v>
      </c>
      <c r="X4081" s="155">
        <v>1.0138196665000001</v>
      </c>
      <c r="Y4081" s="152" t="s">
        <v>159</v>
      </c>
      <c r="Z4081" s="154">
        <v>43594</v>
      </c>
      <c r="AA4081" s="153" t="s">
        <v>4326</v>
      </c>
      <c r="AB4081" s="152" t="s">
        <v>1758</v>
      </c>
      <c r="AC4081" s="152" t="s">
        <v>347</v>
      </c>
      <c r="AD4081" s="152" t="s">
        <v>2734</v>
      </c>
    </row>
    <row r="4082" spans="1:30">
      <c r="A4082" s="189" t="s">
        <v>21934</v>
      </c>
      <c r="B4082" s="189" t="s">
        <v>21935</v>
      </c>
      <c r="C4082" s="154">
        <v>43830</v>
      </c>
      <c r="D4082" s="155">
        <v>1.0330999999999999</v>
      </c>
      <c r="E4082" s="155">
        <v>1.0690999999999999</v>
      </c>
      <c r="F4082" s="156">
        <v>9.6805421103659996E-3</v>
      </c>
      <c r="G4082" s="154">
        <v>43829</v>
      </c>
      <c r="H4082" s="155">
        <v>1.0329999999999999</v>
      </c>
      <c r="I4082" s="157">
        <v>0</v>
      </c>
      <c r="J4082" s="152"/>
      <c r="K4082" s="156">
        <v>8.7192404572744506E-2</v>
      </c>
      <c r="L4082" s="156">
        <v>0.26203416149068698</v>
      </c>
      <c r="M4082" s="185">
        <v>0.78045547767481904</v>
      </c>
      <c r="N4082" s="156">
        <v>1.9768310956422099</v>
      </c>
      <c r="O4082" s="157">
        <v>0</v>
      </c>
      <c r="P4082" s="152"/>
      <c r="Q4082" s="157">
        <v>0</v>
      </c>
      <c r="R4082" s="152"/>
      <c r="S4082" s="157">
        <v>0</v>
      </c>
      <c r="T4082" s="152"/>
      <c r="U4082" s="156">
        <v>3.4566148495694899</v>
      </c>
      <c r="V4082" s="152" t="s">
        <v>157</v>
      </c>
      <c r="W4082" s="152" t="s">
        <v>95</v>
      </c>
      <c r="X4082" s="155">
        <v>1.1932444079</v>
      </c>
      <c r="Y4082" s="152" t="s">
        <v>159</v>
      </c>
      <c r="Z4082" s="154">
        <v>43483</v>
      </c>
      <c r="AA4082" s="153" t="s">
        <v>4326</v>
      </c>
      <c r="AB4082" s="152" t="s">
        <v>1787</v>
      </c>
      <c r="AC4082" s="152" t="s">
        <v>202</v>
      </c>
      <c r="AD4082" s="152" t="s">
        <v>207</v>
      </c>
    </row>
    <row r="4083" spans="1:30">
      <c r="A4083" s="189" t="s">
        <v>21936</v>
      </c>
      <c r="B4083" s="189" t="s">
        <v>21937</v>
      </c>
      <c r="C4083" s="154">
        <v>43830</v>
      </c>
      <c r="D4083" s="155">
        <v>1.0003</v>
      </c>
      <c r="E4083" s="155">
        <v>1.0003</v>
      </c>
      <c r="F4083" s="156">
        <v>1.99980001999778E-2</v>
      </c>
      <c r="G4083" s="154">
        <v>43826</v>
      </c>
      <c r="H4083" s="155">
        <v>1.0001</v>
      </c>
      <c r="I4083" s="157">
        <v>0</v>
      </c>
      <c r="J4083" s="152"/>
      <c r="K4083" s="156">
        <v>2.9999999999996699E-2</v>
      </c>
      <c r="L4083" s="157">
        <v>0</v>
      </c>
      <c r="M4083" s="186">
        <v>0</v>
      </c>
      <c r="N4083" s="157">
        <v>0</v>
      </c>
      <c r="O4083" s="157">
        <v>0</v>
      </c>
      <c r="P4083" s="152"/>
      <c r="Q4083" s="157">
        <v>0</v>
      </c>
      <c r="R4083" s="152"/>
      <c r="S4083" s="157">
        <v>0</v>
      </c>
      <c r="T4083" s="152"/>
      <c r="U4083" s="156">
        <v>2.9999999999996699E-2</v>
      </c>
      <c r="V4083" s="152" t="s">
        <v>309</v>
      </c>
      <c r="W4083" s="152" t="s">
        <v>95</v>
      </c>
      <c r="X4083" s="155">
        <v>2.1006325579</v>
      </c>
      <c r="Y4083" s="152" t="s">
        <v>159</v>
      </c>
      <c r="Z4083" s="154">
        <v>43824</v>
      </c>
      <c r="AA4083" s="153" t="s">
        <v>4326</v>
      </c>
      <c r="AB4083" s="152" t="s">
        <v>1990</v>
      </c>
      <c r="AC4083" s="152" t="s">
        <v>176</v>
      </c>
      <c r="AD4083" s="152" t="s">
        <v>183</v>
      </c>
    </row>
    <row r="4084" spans="1:30">
      <c r="A4084" s="189" t="s">
        <v>21938</v>
      </c>
      <c r="B4084" s="189" t="s">
        <v>21939</v>
      </c>
      <c r="C4084" s="154">
        <v>43830</v>
      </c>
      <c r="D4084" s="155">
        <v>1.0002</v>
      </c>
      <c r="E4084" s="155">
        <v>1.0002</v>
      </c>
      <c r="F4084" s="156">
        <v>9.9990000999889E-3</v>
      </c>
      <c r="G4084" s="154">
        <v>43826</v>
      </c>
      <c r="H4084" s="155">
        <v>1.0001</v>
      </c>
      <c r="I4084" s="157">
        <v>0</v>
      </c>
      <c r="J4084" s="152"/>
      <c r="K4084" s="156">
        <v>1.9999999999997801E-2</v>
      </c>
      <c r="L4084" s="157">
        <v>0</v>
      </c>
      <c r="M4084" s="186">
        <v>0</v>
      </c>
      <c r="N4084" s="157">
        <v>0</v>
      </c>
      <c r="O4084" s="157">
        <v>0</v>
      </c>
      <c r="P4084" s="152"/>
      <c r="Q4084" s="157">
        <v>0</v>
      </c>
      <c r="R4084" s="152"/>
      <c r="S4084" s="157">
        <v>0</v>
      </c>
      <c r="T4084" s="152"/>
      <c r="U4084" s="156">
        <v>1.9999999999997801E-2</v>
      </c>
      <c r="V4084" s="152" t="s">
        <v>309</v>
      </c>
      <c r="W4084" s="152" t="s">
        <v>95</v>
      </c>
      <c r="X4084" s="155">
        <v>1.6720800000000001E-5</v>
      </c>
      <c r="Y4084" s="152" t="s">
        <v>159</v>
      </c>
      <c r="Z4084" s="154">
        <v>43824</v>
      </c>
      <c r="AA4084" s="153" t="s">
        <v>4326</v>
      </c>
      <c r="AB4084" s="152" t="s">
        <v>1990</v>
      </c>
      <c r="AC4084" s="152" t="s">
        <v>176</v>
      </c>
      <c r="AD4084" s="152" t="s">
        <v>183</v>
      </c>
    </row>
    <row r="4085" spans="1:30">
      <c r="A4085" s="189" t="s">
        <v>3173</v>
      </c>
      <c r="B4085" s="189" t="s">
        <v>3174</v>
      </c>
      <c r="C4085" s="154">
        <v>43830</v>
      </c>
      <c r="D4085" s="155">
        <v>1.0017</v>
      </c>
      <c r="E4085" s="155">
        <v>1.0157</v>
      </c>
      <c r="F4085" s="156">
        <v>2.9958058717787801E-2</v>
      </c>
      <c r="G4085" s="154">
        <v>43826</v>
      </c>
      <c r="H4085" s="155">
        <v>1.0014000000000001</v>
      </c>
      <c r="I4085" s="157">
        <v>0</v>
      </c>
      <c r="J4085" s="152"/>
      <c r="K4085" s="156">
        <v>8.9946915648408995E-2</v>
      </c>
      <c r="L4085" s="156">
        <v>0.37679427809071597</v>
      </c>
      <c r="M4085" s="185">
        <v>1.04583976323119</v>
      </c>
      <c r="N4085" s="157">
        <v>0</v>
      </c>
      <c r="O4085" s="157">
        <v>0</v>
      </c>
      <c r="P4085" s="152"/>
      <c r="Q4085" s="157">
        <v>0</v>
      </c>
      <c r="R4085" s="152"/>
      <c r="S4085" s="157">
        <v>0</v>
      </c>
      <c r="T4085" s="152"/>
      <c r="U4085" s="156">
        <v>1.5712781300000001</v>
      </c>
      <c r="V4085" s="152" t="s">
        <v>309</v>
      </c>
      <c r="W4085" s="152" t="s">
        <v>95</v>
      </c>
      <c r="X4085" s="155">
        <v>10.5278854832</v>
      </c>
      <c r="Y4085" s="152" t="s">
        <v>159</v>
      </c>
      <c r="Z4085" s="154">
        <v>43677</v>
      </c>
      <c r="AA4085" s="153" t="s">
        <v>4326</v>
      </c>
      <c r="AB4085" s="152" t="s">
        <v>251</v>
      </c>
      <c r="AC4085" s="152" t="s">
        <v>200</v>
      </c>
      <c r="AD4085" s="152" t="s">
        <v>162</v>
      </c>
    </row>
    <row r="4086" spans="1:30">
      <c r="A4086" s="189" t="s">
        <v>21940</v>
      </c>
      <c r="B4086" s="189" t="s">
        <v>21941</v>
      </c>
      <c r="C4086" s="154">
        <v>43830</v>
      </c>
      <c r="D4086" s="155">
        <v>1.0017</v>
      </c>
      <c r="E4086" s="155">
        <v>1.0146999999999999</v>
      </c>
      <c r="F4086" s="156">
        <v>2.9958058717794799E-2</v>
      </c>
      <c r="G4086" s="154">
        <v>43826</v>
      </c>
      <c r="H4086" s="155">
        <v>1.0014000000000001</v>
      </c>
      <c r="I4086" s="157">
        <v>0</v>
      </c>
      <c r="J4086" s="152"/>
      <c r="K4086" s="156">
        <v>8.9966758729533206E-2</v>
      </c>
      <c r="L4086" s="156">
        <v>0.35724290376816698</v>
      </c>
      <c r="M4086" s="185">
        <v>0.98647322850319796</v>
      </c>
      <c r="N4086" s="157">
        <v>0</v>
      </c>
      <c r="O4086" s="157">
        <v>0</v>
      </c>
      <c r="P4086" s="152"/>
      <c r="Q4086" s="157">
        <v>0</v>
      </c>
      <c r="R4086" s="152"/>
      <c r="S4086" s="157">
        <v>0</v>
      </c>
      <c r="T4086" s="152"/>
      <c r="U4086" s="156">
        <v>1.4712083</v>
      </c>
      <c r="V4086" s="152" t="s">
        <v>309</v>
      </c>
      <c r="W4086" s="152" t="s">
        <v>95</v>
      </c>
      <c r="X4086" s="155">
        <v>0.55381787790000003</v>
      </c>
      <c r="Y4086" s="152" t="s">
        <v>159</v>
      </c>
      <c r="Z4086" s="154">
        <v>43677</v>
      </c>
      <c r="AA4086" s="153" t="s">
        <v>4326</v>
      </c>
      <c r="AB4086" s="152" t="s">
        <v>251</v>
      </c>
      <c r="AC4086" s="152" t="s">
        <v>200</v>
      </c>
      <c r="AD4086" s="152" t="s">
        <v>162</v>
      </c>
    </row>
    <row r="4087" spans="1:30">
      <c r="A4087" s="189" t="s">
        <v>3171</v>
      </c>
      <c r="B4087" s="189" t="s">
        <v>3172</v>
      </c>
      <c r="C4087" s="154">
        <v>43830</v>
      </c>
      <c r="D4087" s="155">
        <v>1.0127999999999999</v>
      </c>
      <c r="E4087" s="155">
        <v>1.0127999999999999</v>
      </c>
      <c r="F4087" s="156">
        <v>2.9629629629626401E-2</v>
      </c>
      <c r="G4087" s="154">
        <v>43829</v>
      </c>
      <c r="H4087" s="155">
        <v>1.0125</v>
      </c>
      <c r="I4087" s="157">
        <v>0</v>
      </c>
      <c r="J4087" s="152"/>
      <c r="K4087" s="156">
        <v>0.148323939483816</v>
      </c>
      <c r="L4087" s="156">
        <v>0.45625867883355897</v>
      </c>
      <c r="M4087" s="185">
        <v>0.86644756498356001</v>
      </c>
      <c r="N4087" s="157">
        <v>0</v>
      </c>
      <c r="O4087" s="157">
        <v>0</v>
      </c>
      <c r="P4087" s="152"/>
      <c r="Q4087" s="157">
        <v>0</v>
      </c>
      <c r="R4087" s="152"/>
      <c r="S4087" s="157">
        <v>0</v>
      </c>
      <c r="T4087" s="152"/>
      <c r="U4087" s="156">
        <v>1.27999999999999</v>
      </c>
      <c r="V4087" s="152" t="s">
        <v>157</v>
      </c>
      <c r="W4087" s="152" t="s">
        <v>95</v>
      </c>
      <c r="X4087" s="155">
        <v>6.5871165226999997</v>
      </c>
      <c r="Y4087" s="152" t="s">
        <v>159</v>
      </c>
      <c r="Z4087" s="154">
        <v>43672</v>
      </c>
      <c r="AA4087" s="153" t="s">
        <v>4326</v>
      </c>
      <c r="AB4087" s="152" t="s">
        <v>3209</v>
      </c>
      <c r="AC4087" s="152" t="s">
        <v>511</v>
      </c>
      <c r="AD4087" s="152" t="s">
        <v>183</v>
      </c>
    </row>
    <row r="4088" spans="1:30">
      <c r="A4088" s="189" t="s">
        <v>21942</v>
      </c>
      <c r="B4088" s="189" t="s">
        <v>21943</v>
      </c>
      <c r="C4088" s="154">
        <v>43830</v>
      </c>
      <c r="D4088" s="155">
        <v>1.0018</v>
      </c>
      <c r="E4088" s="155">
        <v>1.0018</v>
      </c>
      <c r="F4088" s="156">
        <v>2.9955067398898302E-2</v>
      </c>
      <c r="G4088" s="154">
        <v>43826</v>
      </c>
      <c r="H4088" s="155">
        <v>1.0015000000000001</v>
      </c>
      <c r="I4088" s="157">
        <v>0</v>
      </c>
      <c r="J4088" s="152"/>
      <c r="K4088" s="156">
        <v>6.9923084606924701E-2</v>
      </c>
      <c r="L4088" s="157">
        <v>0</v>
      </c>
      <c r="M4088" s="186">
        <v>0</v>
      </c>
      <c r="N4088" s="157">
        <v>0</v>
      </c>
      <c r="O4088" s="157">
        <v>0</v>
      </c>
      <c r="P4088" s="152"/>
      <c r="Q4088" s="157">
        <v>0</v>
      </c>
      <c r="R4088" s="152"/>
      <c r="S4088" s="157">
        <v>0</v>
      </c>
      <c r="T4088" s="152"/>
      <c r="U4088" s="156">
        <v>0.18000000000000199</v>
      </c>
      <c r="V4088" s="152" t="s">
        <v>309</v>
      </c>
      <c r="W4088" s="152" t="s">
        <v>95</v>
      </c>
      <c r="X4088" s="155">
        <v>44.505626850500001</v>
      </c>
      <c r="Y4088" s="152" t="s">
        <v>159</v>
      </c>
      <c r="Z4088" s="154">
        <v>43803</v>
      </c>
      <c r="AA4088" s="153" t="s">
        <v>4326</v>
      </c>
      <c r="AB4088" s="152" t="s">
        <v>21944</v>
      </c>
      <c r="AC4088" s="152" t="s">
        <v>265</v>
      </c>
      <c r="AD4088" s="152" t="s">
        <v>165</v>
      </c>
    </row>
    <row r="4089" spans="1:30">
      <c r="A4089" s="189" t="s">
        <v>3128</v>
      </c>
      <c r="B4089" s="189" t="s">
        <v>3129</v>
      </c>
      <c r="C4089" s="154">
        <v>43830</v>
      </c>
      <c r="D4089" s="155">
        <v>1.0244</v>
      </c>
      <c r="E4089" s="155">
        <v>1.0244</v>
      </c>
      <c r="F4089" s="156">
        <v>-2.9276861520441799E-2</v>
      </c>
      <c r="G4089" s="154">
        <v>43826</v>
      </c>
      <c r="H4089" s="155">
        <v>1.0246999999999999</v>
      </c>
      <c r="I4089" s="157">
        <v>0</v>
      </c>
      <c r="J4089" s="152"/>
      <c r="K4089" s="156">
        <v>0.19561815336463201</v>
      </c>
      <c r="L4089" s="156">
        <v>0.63856960408684105</v>
      </c>
      <c r="M4089" s="185">
        <v>1.34546893549664</v>
      </c>
      <c r="N4089" s="157">
        <v>0</v>
      </c>
      <c r="O4089" s="157">
        <v>0</v>
      </c>
      <c r="P4089" s="152"/>
      <c r="Q4089" s="157">
        <v>0</v>
      </c>
      <c r="R4089" s="152"/>
      <c r="S4089" s="157">
        <v>0</v>
      </c>
      <c r="T4089" s="152"/>
      <c r="U4089" s="156">
        <v>2.44</v>
      </c>
      <c r="V4089" s="152" t="s">
        <v>174</v>
      </c>
      <c r="W4089" s="152" t="s">
        <v>95</v>
      </c>
      <c r="X4089" s="155">
        <v>10.3776383999</v>
      </c>
      <c r="Y4089" s="152" t="s">
        <v>159</v>
      </c>
      <c r="Z4089" s="154">
        <v>43664</v>
      </c>
      <c r="AA4089" s="153" t="s">
        <v>4326</v>
      </c>
      <c r="AB4089" s="152" t="s">
        <v>6444</v>
      </c>
      <c r="AC4089" s="152" t="s">
        <v>548</v>
      </c>
      <c r="AD4089" s="152" t="s">
        <v>532</v>
      </c>
    </row>
    <row r="4090" spans="1:30">
      <c r="A4090" s="189" t="s">
        <v>3169</v>
      </c>
      <c r="B4090" s="189" t="s">
        <v>3170</v>
      </c>
      <c r="C4090" s="154">
        <v>43830</v>
      </c>
      <c r="D4090" s="155">
        <v>1.0143</v>
      </c>
      <c r="E4090" s="155">
        <v>1.0143</v>
      </c>
      <c r="F4090" s="156">
        <v>-9.8580441640367701E-3</v>
      </c>
      <c r="G4090" s="154">
        <v>43826</v>
      </c>
      <c r="H4090" s="155">
        <v>1.0144</v>
      </c>
      <c r="I4090" s="157">
        <v>0</v>
      </c>
      <c r="J4090" s="152"/>
      <c r="K4090" s="156">
        <v>0.29664787896765499</v>
      </c>
      <c r="L4090" s="156">
        <v>0.46553090332804298</v>
      </c>
      <c r="M4090" s="185">
        <v>0.90529247910862398</v>
      </c>
      <c r="N4090" s="157">
        <v>0</v>
      </c>
      <c r="O4090" s="157">
        <v>0</v>
      </c>
      <c r="P4090" s="152"/>
      <c r="Q4090" s="157">
        <v>0</v>
      </c>
      <c r="R4090" s="152"/>
      <c r="S4090" s="157">
        <v>0</v>
      </c>
      <c r="T4090" s="152"/>
      <c r="U4090" s="156">
        <v>1.43</v>
      </c>
      <c r="V4090" s="152" t="s">
        <v>174</v>
      </c>
      <c r="W4090" s="152" t="s">
        <v>95</v>
      </c>
      <c r="X4090" s="155">
        <v>2.111053047</v>
      </c>
      <c r="Y4090" s="152" t="s">
        <v>159</v>
      </c>
      <c r="Z4090" s="154">
        <v>43670</v>
      </c>
      <c r="AA4090" s="153" t="s">
        <v>4326</v>
      </c>
      <c r="AB4090" s="152" t="s">
        <v>178</v>
      </c>
      <c r="AC4090" s="152" t="s">
        <v>179</v>
      </c>
      <c r="AD4090" s="152" t="s">
        <v>532</v>
      </c>
    </row>
    <row r="4091" spans="1:30">
      <c r="A4091" s="189" t="s">
        <v>21945</v>
      </c>
      <c r="B4091" s="189" t="s">
        <v>21946</v>
      </c>
      <c r="C4091" s="154">
        <v>43830</v>
      </c>
      <c r="D4091" s="155">
        <v>1.0007999999999999</v>
      </c>
      <c r="E4091" s="155">
        <v>1.0007999999999999</v>
      </c>
      <c r="F4091" s="156">
        <v>9.9930048965712996E-3</v>
      </c>
      <c r="G4091" s="154">
        <v>43829</v>
      </c>
      <c r="H4091" s="155">
        <v>1.0006999999999999</v>
      </c>
      <c r="I4091" s="157">
        <v>0</v>
      </c>
      <c r="J4091" s="152"/>
      <c r="K4091" s="156">
        <v>6.99930006999223E-2</v>
      </c>
      <c r="L4091" s="157">
        <v>0</v>
      </c>
      <c r="M4091" s="186">
        <v>0</v>
      </c>
      <c r="N4091" s="157">
        <v>0</v>
      </c>
      <c r="O4091" s="157">
        <v>0</v>
      </c>
      <c r="P4091" s="152"/>
      <c r="Q4091" s="157">
        <v>0</v>
      </c>
      <c r="R4091" s="152"/>
      <c r="S4091" s="157">
        <v>0</v>
      </c>
      <c r="T4091" s="152"/>
      <c r="U4091" s="156">
        <v>7.9999999999991203E-2</v>
      </c>
      <c r="V4091" s="152" t="s">
        <v>157</v>
      </c>
      <c r="W4091" s="152" t="s">
        <v>95</v>
      </c>
      <c r="X4091" s="155">
        <v>1.0004153294</v>
      </c>
      <c r="Y4091" s="152" t="s">
        <v>159</v>
      </c>
      <c r="Z4091" s="154">
        <v>43818</v>
      </c>
      <c r="AA4091" s="153" t="s">
        <v>4326</v>
      </c>
      <c r="AB4091" s="152" t="s">
        <v>21947</v>
      </c>
      <c r="AC4091" s="152" t="s">
        <v>378</v>
      </c>
      <c r="AD4091" s="152" t="s">
        <v>207</v>
      </c>
    </row>
    <row r="4092" spans="1:30">
      <c r="A4092" s="189" t="s">
        <v>21948</v>
      </c>
      <c r="B4092" s="189" t="s">
        <v>21949</v>
      </c>
      <c r="C4092" s="154">
        <v>43830</v>
      </c>
      <c r="D4092" s="155">
        <v>1.0008999999999999</v>
      </c>
      <c r="E4092" s="155">
        <v>1.0008999999999999</v>
      </c>
      <c r="F4092" s="156">
        <v>9.9920063948829903E-3</v>
      </c>
      <c r="G4092" s="154">
        <v>43829</v>
      </c>
      <c r="H4092" s="155">
        <v>1.0007999999999999</v>
      </c>
      <c r="I4092" s="157">
        <v>0</v>
      </c>
      <c r="J4092" s="152"/>
      <c r="K4092" s="156">
        <v>7.99920007999112E-2</v>
      </c>
      <c r="L4092" s="157">
        <v>0</v>
      </c>
      <c r="M4092" s="186">
        <v>0</v>
      </c>
      <c r="N4092" s="157">
        <v>0</v>
      </c>
      <c r="O4092" s="157">
        <v>0</v>
      </c>
      <c r="P4092" s="152"/>
      <c r="Q4092" s="157">
        <v>0</v>
      </c>
      <c r="R4092" s="152"/>
      <c r="S4092" s="157">
        <v>0</v>
      </c>
      <c r="T4092" s="152"/>
      <c r="U4092" s="156">
        <v>8.9999999999990102E-2</v>
      </c>
      <c r="V4092" s="152" t="s">
        <v>157</v>
      </c>
      <c r="W4092" s="152" t="s">
        <v>95</v>
      </c>
      <c r="X4092" s="155">
        <v>1.0003074005000001</v>
      </c>
      <c r="Y4092" s="152" t="s">
        <v>159</v>
      </c>
      <c r="Z4092" s="154">
        <v>43818</v>
      </c>
      <c r="AA4092" s="153" t="s">
        <v>4326</v>
      </c>
      <c r="AB4092" s="152" t="s">
        <v>5693</v>
      </c>
      <c r="AC4092" s="152" t="s">
        <v>378</v>
      </c>
      <c r="AD4092" s="152" t="s">
        <v>207</v>
      </c>
    </row>
    <row r="4093" spans="1:30">
      <c r="A4093" s="189" t="s">
        <v>3165</v>
      </c>
      <c r="B4093" s="189" t="s">
        <v>3166</v>
      </c>
      <c r="C4093" s="154">
        <v>43830</v>
      </c>
      <c r="D4093" s="155">
        <v>1.0041</v>
      </c>
      <c r="E4093" s="155">
        <v>1.0116000000000001</v>
      </c>
      <c r="F4093" s="156">
        <v>0</v>
      </c>
      <c r="G4093" s="154">
        <v>43829</v>
      </c>
      <c r="H4093" s="155">
        <v>1.0041</v>
      </c>
      <c r="I4093" s="157">
        <v>0</v>
      </c>
      <c r="J4093" s="152"/>
      <c r="K4093" s="156">
        <v>3.98525455813361E-2</v>
      </c>
      <c r="L4093" s="156">
        <v>0.22873870999702201</v>
      </c>
      <c r="M4093" s="185">
        <v>0.80803784753362995</v>
      </c>
      <c r="N4093" s="157">
        <v>0</v>
      </c>
      <c r="O4093" s="157">
        <v>0</v>
      </c>
      <c r="P4093" s="152"/>
      <c r="Q4093" s="157">
        <v>0</v>
      </c>
      <c r="R4093" s="152"/>
      <c r="S4093" s="157">
        <v>0</v>
      </c>
      <c r="T4093" s="152"/>
      <c r="U4093" s="156">
        <v>1.1608659800000001</v>
      </c>
      <c r="V4093" s="152" t="s">
        <v>309</v>
      </c>
      <c r="W4093" s="152" t="s">
        <v>95</v>
      </c>
      <c r="X4093" s="155">
        <v>22.3396304517</v>
      </c>
      <c r="Y4093" s="152" t="s">
        <v>159</v>
      </c>
      <c r="Z4093" s="154">
        <v>43682</v>
      </c>
      <c r="AA4093" s="153" t="s">
        <v>4326</v>
      </c>
      <c r="AB4093" s="152" t="s">
        <v>6445</v>
      </c>
      <c r="AC4093" s="152" t="s">
        <v>240</v>
      </c>
      <c r="AD4093" s="152" t="s">
        <v>241</v>
      </c>
    </row>
    <row r="4094" spans="1:30">
      <c r="A4094" s="189" t="s">
        <v>3163</v>
      </c>
      <c r="B4094" s="189" t="s">
        <v>3164</v>
      </c>
      <c r="C4094" s="154">
        <v>43830</v>
      </c>
      <c r="D4094" s="155">
        <v>1.0021</v>
      </c>
      <c r="E4094" s="155">
        <v>1.0089999999999999</v>
      </c>
      <c r="F4094" s="156">
        <v>1.9962072063059302E-2</v>
      </c>
      <c r="G4094" s="154">
        <v>43826</v>
      </c>
      <c r="H4094" s="155">
        <v>1.0019</v>
      </c>
      <c r="I4094" s="157">
        <v>0</v>
      </c>
      <c r="J4094" s="152"/>
      <c r="K4094" s="156">
        <v>0.119892097112606</v>
      </c>
      <c r="L4094" s="156">
        <v>0.29955148111330898</v>
      </c>
      <c r="M4094" s="185">
        <v>0.70999979039823202</v>
      </c>
      <c r="N4094" s="157">
        <v>0</v>
      </c>
      <c r="O4094" s="157">
        <v>0</v>
      </c>
      <c r="P4094" s="152"/>
      <c r="Q4094" s="157">
        <v>0</v>
      </c>
      <c r="R4094" s="152"/>
      <c r="S4094" s="157">
        <v>0</v>
      </c>
      <c r="T4094" s="152"/>
      <c r="U4094" s="156">
        <v>0.90134878999998902</v>
      </c>
      <c r="V4094" s="152" t="s">
        <v>309</v>
      </c>
      <c r="W4094" s="152" t="s">
        <v>95</v>
      </c>
      <c r="X4094" s="155">
        <v>62.115219213099998</v>
      </c>
      <c r="Y4094" s="152" t="s">
        <v>159</v>
      </c>
      <c r="Z4094" s="154">
        <v>43712</v>
      </c>
      <c r="AA4094" s="153" t="s">
        <v>4326</v>
      </c>
      <c r="AB4094" s="152" t="s">
        <v>178</v>
      </c>
      <c r="AC4094" s="152" t="s">
        <v>179</v>
      </c>
      <c r="AD4094" s="152" t="s">
        <v>532</v>
      </c>
    </row>
    <row r="4095" spans="1:30">
      <c r="A4095" s="189" t="s">
        <v>3160</v>
      </c>
      <c r="B4095" s="189" t="s">
        <v>3161</v>
      </c>
      <c r="C4095" s="154">
        <v>43830</v>
      </c>
      <c r="D4095" s="155">
        <v>1.0078</v>
      </c>
      <c r="E4095" s="155">
        <v>1.0078</v>
      </c>
      <c r="F4095" s="156">
        <v>1.9849146486698901E-2</v>
      </c>
      <c r="G4095" s="154">
        <v>43829</v>
      </c>
      <c r="H4095" s="155">
        <v>1.0076000000000001</v>
      </c>
      <c r="I4095" s="157">
        <v>0</v>
      </c>
      <c r="J4095" s="152"/>
      <c r="K4095" s="156">
        <v>6.9506503822849994E-2</v>
      </c>
      <c r="L4095" s="156">
        <v>-0.13872374157749401</v>
      </c>
      <c r="M4095" s="185">
        <v>0.36848919430336002</v>
      </c>
      <c r="N4095" s="157">
        <v>0</v>
      </c>
      <c r="O4095" s="157">
        <v>0</v>
      </c>
      <c r="P4095" s="152"/>
      <c r="Q4095" s="157">
        <v>0</v>
      </c>
      <c r="R4095" s="152"/>
      <c r="S4095" s="157">
        <v>0</v>
      </c>
      <c r="T4095" s="152"/>
      <c r="U4095" s="156">
        <v>0.78000000000000302</v>
      </c>
      <c r="V4095" s="152" t="s">
        <v>157</v>
      </c>
      <c r="W4095" s="152" t="s">
        <v>95</v>
      </c>
      <c r="X4095" s="155">
        <v>0.60197696270000001</v>
      </c>
      <c r="Y4095" s="152" t="s">
        <v>159</v>
      </c>
      <c r="Z4095" s="154">
        <v>43691</v>
      </c>
      <c r="AA4095" s="153" t="s">
        <v>4326</v>
      </c>
      <c r="AB4095" s="152" t="s">
        <v>3162</v>
      </c>
      <c r="AC4095" s="152" t="s">
        <v>253</v>
      </c>
      <c r="AD4095" s="152" t="s">
        <v>165</v>
      </c>
    </row>
    <row r="4096" spans="1:30">
      <c r="A4096" s="189" t="s">
        <v>21950</v>
      </c>
      <c r="B4096" s="189" t="s">
        <v>21951</v>
      </c>
      <c r="C4096" s="154">
        <v>43830</v>
      </c>
      <c r="D4096" s="155">
        <v>1.0079</v>
      </c>
      <c r="E4096" s="155">
        <v>1.0079</v>
      </c>
      <c r="F4096" s="156">
        <v>2.97737197300483E-2</v>
      </c>
      <c r="G4096" s="154">
        <v>43829</v>
      </c>
      <c r="H4096" s="155">
        <v>1.0076000000000001</v>
      </c>
      <c r="I4096" s="157">
        <v>0</v>
      </c>
      <c r="J4096" s="152"/>
      <c r="K4096" s="156">
        <v>7.9436004368971497E-2</v>
      </c>
      <c r="L4096" s="156">
        <v>-0.13870999702764999</v>
      </c>
      <c r="M4096" s="185">
        <v>0.36845249950209502</v>
      </c>
      <c r="N4096" s="157">
        <v>0</v>
      </c>
      <c r="O4096" s="157">
        <v>0</v>
      </c>
      <c r="P4096" s="152"/>
      <c r="Q4096" s="157">
        <v>0</v>
      </c>
      <c r="R4096" s="152"/>
      <c r="S4096" s="157">
        <v>0</v>
      </c>
      <c r="T4096" s="152"/>
      <c r="U4096" s="156">
        <v>0.79000000000000203</v>
      </c>
      <c r="V4096" s="152" t="s">
        <v>157</v>
      </c>
      <c r="W4096" s="152" t="s">
        <v>95</v>
      </c>
      <c r="X4096" s="155">
        <v>1.8254849861</v>
      </c>
      <c r="Y4096" s="152" t="s">
        <v>159</v>
      </c>
      <c r="Z4096" s="154">
        <v>43691</v>
      </c>
      <c r="AA4096" s="153" t="s">
        <v>4326</v>
      </c>
      <c r="AB4096" s="152" t="s">
        <v>3162</v>
      </c>
      <c r="AC4096" s="152" t="s">
        <v>253</v>
      </c>
      <c r="AD4096" s="152" t="s">
        <v>165</v>
      </c>
    </row>
    <row r="4097" spans="1:30">
      <c r="A4097" s="189" t="s">
        <v>21952</v>
      </c>
      <c r="B4097" s="189" t="s">
        <v>21953</v>
      </c>
      <c r="C4097" s="154">
        <v>43830</v>
      </c>
      <c r="D4097" s="155">
        <v>1.0044</v>
      </c>
      <c r="E4097" s="155">
        <v>1.0044</v>
      </c>
      <c r="F4097" s="156">
        <v>0.10963819395992</v>
      </c>
      <c r="G4097" s="154">
        <v>43826</v>
      </c>
      <c r="H4097" s="155">
        <v>1.0033000000000001</v>
      </c>
      <c r="I4097" s="157">
        <v>0</v>
      </c>
      <c r="J4097" s="152"/>
      <c r="K4097" s="156">
        <v>0.369741181173182</v>
      </c>
      <c r="L4097" s="156">
        <v>0.45004500450044499</v>
      </c>
      <c r="M4097" s="186">
        <v>0</v>
      </c>
      <c r="N4097" s="157">
        <v>0</v>
      </c>
      <c r="O4097" s="157">
        <v>0</v>
      </c>
      <c r="P4097" s="152"/>
      <c r="Q4097" s="157">
        <v>0</v>
      </c>
      <c r="R4097" s="152"/>
      <c r="S4097" s="157">
        <v>0</v>
      </c>
      <c r="T4097" s="152"/>
      <c r="U4097" s="156">
        <v>0.43999999999999601</v>
      </c>
      <c r="V4097" s="152" t="s">
        <v>309</v>
      </c>
      <c r="W4097" s="152" t="s">
        <v>95</v>
      </c>
      <c r="X4097" s="155">
        <v>10.1020060016</v>
      </c>
      <c r="Y4097" s="152" t="s">
        <v>159</v>
      </c>
      <c r="Z4097" s="154">
        <v>43788</v>
      </c>
      <c r="AA4097" s="153" t="s">
        <v>4326</v>
      </c>
      <c r="AB4097" s="152" t="s">
        <v>1974</v>
      </c>
      <c r="AC4097" s="152" t="s">
        <v>219</v>
      </c>
      <c r="AD4097" s="152" t="s">
        <v>229</v>
      </c>
    </row>
    <row r="4098" spans="1:30">
      <c r="A4098" s="189" t="s">
        <v>21954</v>
      </c>
      <c r="B4098" s="189" t="s">
        <v>21955</v>
      </c>
      <c r="C4098" s="154">
        <v>43830</v>
      </c>
      <c r="D4098" s="155">
        <v>1.0019</v>
      </c>
      <c r="E4098" s="155">
        <v>1.0019</v>
      </c>
      <c r="F4098" s="156">
        <v>-9.9800399201585809E-3</v>
      </c>
      <c r="G4098" s="154">
        <v>43826</v>
      </c>
      <c r="H4098" s="155">
        <v>1.002</v>
      </c>
      <c r="I4098" s="157">
        <v>0</v>
      </c>
      <c r="J4098" s="152"/>
      <c r="K4098" s="156">
        <v>9.9820323417836899E-3</v>
      </c>
      <c r="L4098" s="156">
        <v>1.9966057701904599E-2</v>
      </c>
      <c r="M4098" s="186">
        <v>0</v>
      </c>
      <c r="N4098" s="157">
        <v>0</v>
      </c>
      <c r="O4098" s="157">
        <v>0</v>
      </c>
      <c r="P4098" s="152"/>
      <c r="Q4098" s="157">
        <v>0</v>
      </c>
      <c r="R4098" s="152"/>
      <c r="S4098" s="157">
        <v>0</v>
      </c>
      <c r="T4098" s="152"/>
      <c r="U4098" s="156">
        <v>0.190000000000001</v>
      </c>
      <c r="V4098" s="152" t="s">
        <v>309</v>
      </c>
      <c r="W4098" s="152" t="s">
        <v>95</v>
      </c>
      <c r="X4098" s="155">
        <v>1.7601873438</v>
      </c>
      <c r="Y4098" s="152" t="s">
        <v>159</v>
      </c>
      <c r="Z4098" s="154">
        <v>43775</v>
      </c>
      <c r="AA4098" s="153" t="s">
        <v>4326</v>
      </c>
      <c r="AB4098" s="152" t="s">
        <v>2028</v>
      </c>
      <c r="AC4098" s="152" t="s">
        <v>253</v>
      </c>
      <c r="AD4098" s="152" t="s">
        <v>207</v>
      </c>
    </row>
    <row r="4099" spans="1:30">
      <c r="A4099" s="189" t="s">
        <v>21956</v>
      </c>
      <c r="B4099" s="189" t="s">
        <v>21957</v>
      </c>
      <c r="C4099" s="154">
        <v>43830</v>
      </c>
      <c r="D4099" s="155">
        <v>1.0039</v>
      </c>
      <c r="E4099" s="155">
        <v>1.0039</v>
      </c>
      <c r="F4099" s="156">
        <v>1.99262727906723E-2</v>
      </c>
      <c r="G4099" s="154">
        <v>43829</v>
      </c>
      <c r="H4099" s="155">
        <v>1.0037</v>
      </c>
      <c r="I4099" s="157">
        <v>0</v>
      </c>
      <c r="J4099" s="152"/>
      <c r="K4099" s="156">
        <v>0.109692859992032</v>
      </c>
      <c r="L4099" s="156">
        <v>0.23964053919120901</v>
      </c>
      <c r="M4099" s="186">
        <v>0</v>
      </c>
      <c r="N4099" s="157">
        <v>0</v>
      </c>
      <c r="O4099" s="157">
        <v>0</v>
      </c>
      <c r="P4099" s="152"/>
      <c r="Q4099" s="157">
        <v>0</v>
      </c>
      <c r="R4099" s="152"/>
      <c r="S4099" s="157">
        <v>0</v>
      </c>
      <c r="T4099" s="152"/>
      <c r="U4099" s="156">
        <v>0.39000000000000101</v>
      </c>
      <c r="V4099" s="152" t="s">
        <v>157</v>
      </c>
      <c r="W4099" s="152" t="s">
        <v>95</v>
      </c>
      <c r="X4099" s="155">
        <v>2.3798811299999998</v>
      </c>
      <c r="Y4099" s="152" t="s">
        <v>159</v>
      </c>
      <c r="Z4099" s="154">
        <v>43759</v>
      </c>
      <c r="AA4099" s="153" t="s">
        <v>4326</v>
      </c>
      <c r="AB4099" s="152" t="s">
        <v>2213</v>
      </c>
      <c r="AC4099" s="152" t="s">
        <v>248</v>
      </c>
      <c r="AD4099" s="152" t="s">
        <v>183</v>
      </c>
    </row>
    <row r="4100" spans="1:30">
      <c r="A4100" s="189" t="s">
        <v>3155</v>
      </c>
      <c r="B4100" s="189" t="s">
        <v>3156</v>
      </c>
      <c r="C4100" s="154">
        <v>43830</v>
      </c>
      <c r="D4100" s="155">
        <v>1.0161</v>
      </c>
      <c r="E4100" s="155">
        <v>1.0161</v>
      </c>
      <c r="F4100" s="156">
        <v>3.9381707197002701E-2</v>
      </c>
      <c r="G4100" s="154">
        <v>43829</v>
      </c>
      <c r="H4100" s="155">
        <v>1.0157</v>
      </c>
      <c r="I4100" s="157">
        <v>0</v>
      </c>
      <c r="J4100" s="152"/>
      <c r="K4100" s="156">
        <v>0.14784151389710801</v>
      </c>
      <c r="L4100" s="156">
        <v>0.65378900445764598</v>
      </c>
      <c r="M4100" s="185">
        <v>1.3869487128317699</v>
      </c>
      <c r="N4100" s="157">
        <v>0</v>
      </c>
      <c r="O4100" s="157">
        <v>0</v>
      </c>
      <c r="P4100" s="152"/>
      <c r="Q4100" s="157">
        <v>0</v>
      </c>
      <c r="R4100" s="152"/>
      <c r="S4100" s="157">
        <v>0</v>
      </c>
      <c r="T4100" s="152"/>
      <c r="U4100" s="156">
        <v>1.61</v>
      </c>
      <c r="V4100" s="152" t="s">
        <v>157</v>
      </c>
      <c r="W4100" s="152" t="s">
        <v>95</v>
      </c>
      <c r="X4100" s="155">
        <v>2.0005343368999999</v>
      </c>
      <c r="Y4100" s="152" t="s">
        <v>159</v>
      </c>
      <c r="Z4100" s="154">
        <v>43697</v>
      </c>
      <c r="AA4100" s="153" t="s">
        <v>4326</v>
      </c>
      <c r="AB4100" s="152" t="s">
        <v>2967</v>
      </c>
      <c r="AC4100" s="152" t="s">
        <v>271</v>
      </c>
      <c r="AD4100" s="152" t="s">
        <v>213</v>
      </c>
    </row>
    <row r="4101" spans="1:30">
      <c r="A4101" s="189" t="s">
        <v>21958</v>
      </c>
      <c r="B4101" s="189" t="s">
        <v>21959</v>
      </c>
      <c r="C4101" s="154">
        <v>43830</v>
      </c>
      <c r="D4101" s="155">
        <v>1.0065999999999999</v>
      </c>
      <c r="E4101" s="155">
        <v>1.0065999999999999</v>
      </c>
      <c r="F4101" s="156">
        <v>6.95894224077864E-2</v>
      </c>
      <c r="G4101" s="154">
        <v>43826</v>
      </c>
      <c r="H4101" s="155">
        <v>1.0059</v>
      </c>
      <c r="I4101" s="157">
        <v>0</v>
      </c>
      <c r="J4101" s="152"/>
      <c r="K4101" s="156">
        <v>0.27894002789399402</v>
      </c>
      <c r="L4101" s="156">
        <v>0.449056980341278</v>
      </c>
      <c r="M4101" s="186">
        <v>0</v>
      </c>
      <c r="N4101" s="157">
        <v>0</v>
      </c>
      <c r="O4101" s="157">
        <v>0</v>
      </c>
      <c r="P4101" s="152"/>
      <c r="Q4101" s="157">
        <v>0</v>
      </c>
      <c r="R4101" s="152"/>
      <c r="S4101" s="157">
        <v>0</v>
      </c>
      <c r="T4101" s="152"/>
      <c r="U4101" s="156">
        <v>0.65999999999999404</v>
      </c>
      <c r="V4101" s="152" t="s">
        <v>309</v>
      </c>
      <c r="W4101" s="152" t="s">
        <v>95</v>
      </c>
      <c r="X4101" s="155">
        <v>10.09999</v>
      </c>
      <c r="Y4101" s="152" t="s">
        <v>159</v>
      </c>
      <c r="Z4101" s="154">
        <v>43763</v>
      </c>
      <c r="AA4101" s="153" t="s">
        <v>4326</v>
      </c>
      <c r="AB4101" s="152" t="s">
        <v>1433</v>
      </c>
      <c r="AC4101" s="152" t="s">
        <v>238</v>
      </c>
      <c r="AD4101" s="152" t="s">
        <v>256</v>
      </c>
    </row>
    <row r="4102" spans="1:30">
      <c r="A4102" s="189" t="s">
        <v>3152</v>
      </c>
      <c r="B4102" s="189" t="s">
        <v>3153</v>
      </c>
      <c r="C4102" s="154">
        <v>43830</v>
      </c>
      <c r="D4102" s="155">
        <v>1.0025999999999999</v>
      </c>
      <c r="E4102" s="155">
        <v>1.0150999999999999</v>
      </c>
      <c r="F4102" s="156">
        <v>2.9931158335817599E-2</v>
      </c>
      <c r="G4102" s="154">
        <v>43826</v>
      </c>
      <c r="H4102" s="155">
        <v>1.0023</v>
      </c>
      <c r="I4102" s="157">
        <v>0</v>
      </c>
      <c r="J4102" s="152"/>
      <c r="K4102" s="156">
        <v>7.9856258734258806E-2</v>
      </c>
      <c r="L4102" s="156">
        <v>0.30894114624504498</v>
      </c>
      <c r="M4102" s="185">
        <v>0.90720520874750099</v>
      </c>
      <c r="N4102" s="157">
        <v>0</v>
      </c>
      <c r="O4102" s="157">
        <v>0</v>
      </c>
      <c r="P4102" s="152"/>
      <c r="Q4102" s="157">
        <v>0</v>
      </c>
      <c r="R4102" s="152"/>
      <c r="S4102" s="157">
        <v>0</v>
      </c>
      <c r="T4102" s="152"/>
      <c r="U4102" s="156">
        <v>1.51264843999999</v>
      </c>
      <c r="V4102" s="152" t="s">
        <v>309</v>
      </c>
      <c r="W4102" s="152" t="s">
        <v>95</v>
      </c>
      <c r="X4102" s="155">
        <v>70.419715141099999</v>
      </c>
      <c r="Y4102" s="152" t="s">
        <v>159</v>
      </c>
      <c r="Z4102" s="154">
        <v>43657</v>
      </c>
      <c r="AA4102" s="153" t="s">
        <v>4326</v>
      </c>
      <c r="AB4102" s="152" t="s">
        <v>3154</v>
      </c>
      <c r="AC4102" s="152" t="s">
        <v>217</v>
      </c>
      <c r="AD4102" s="152" t="s">
        <v>183</v>
      </c>
    </row>
    <row r="4103" spans="1:30">
      <c r="A4103" s="189" t="s">
        <v>3144</v>
      </c>
      <c r="B4103" s="189" t="s">
        <v>3145</v>
      </c>
      <c r="C4103" s="154">
        <v>43830</v>
      </c>
      <c r="D4103" s="155">
        <v>1.0092000000000001</v>
      </c>
      <c r="E4103" s="155">
        <v>1.0112000000000001</v>
      </c>
      <c r="F4103" s="156">
        <v>4.95687518588269E-2</v>
      </c>
      <c r="G4103" s="154">
        <v>43829</v>
      </c>
      <c r="H4103" s="155">
        <v>1.0086999999999999</v>
      </c>
      <c r="I4103" s="157">
        <v>0</v>
      </c>
      <c r="J4103" s="152"/>
      <c r="K4103" s="156">
        <v>0.16873449131513599</v>
      </c>
      <c r="L4103" s="156">
        <v>0.55799123156635999</v>
      </c>
      <c r="M4103" s="185">
        <v>1.01103062631105</v>
      </c>
      <c r="N4103" s="157">
        <v>0</v>
      </c>
      <c r="O4103" s="157">
        <v>0</v>
      </c>
      <c r="P4103" s="152"/>
      <c r="Q4103" s="157">
        <v>0</v>
      </c>
      <c r="R4103" s="152"/>
      <c r="S4103" s="157">
        <v>0</v>
      </c>
      <c r="T4103" s="152"/>
      <c r="U4103" s="156">
        <v>1.12214276</v>
      </c>
      <c r="V4103" s="152" t="s">
        <v>163</v>
      </c>
      <c r="W4103" s="152" t="s">
        <v>95</v>
      </c>
      <c r="X4103" s="155">
        <v>2.0062328164999998</v>
      </c>
      <c r="Y4103" s="152" t="s">
        <v>159</v>
      </c>
      <c r="Z4103" s="154">
        <v>43725</v>
      </c>
      <c r="AA4103" s="153" t="s">
        <v>4326</v>
      </c>
      <c r="AB4103" s="152" t="s">
        <v>1232</v>
      </c>
      <c r="AC4103" s="152" t="s">
        <v>195</v>
      </c>
      <c r="AD4103" s="152" t="s">
        <v>177</v>
      </c>
    </row>
    <row r="4104" spans="1:30">
      <c r="A4104" s="189" t="s">
        <v>3140</v>
      </c>
      <c r="B4104" s="189" t="s">
        <v>3141</v>
      </c>
      <c r="C4104" s="154">
        <v>43830</v>
      </c>
      <c r="D4104" s="155">
        <v>1.0156000000000001</v>
      </c>
      <c r="E4104" s="155">
        <v>1.0156000000000001</v>
      </c>
      <c r="F4104" s="156">
        <v>0</v>
      </c>
      <c r="G4104" s="154">
        <v>43829</v>
      </c>
      <c r="H4104" s="155">
        <v>1.0156000000000001</v>
      </c>
      <c r="I4104" s="157">
        <v>0</v>
      </c>
      <c r="J4104" s="152"/>
      <c r="K4104" s="156">
        <v>0.18743217914570501</v>
      </c>
      <c r="L4104" s="156">
        <v>0.61422627303348398</v>
      </c>
      <c r="M4104" s="185">
        <v>1.25623130608177</v>
      </c>
      <c r="N4104" s="156">
        <v>1.56000000000001</v>
      </c>
      <c r="O4104" s="157">
        <v>0</v>
      </c>
      <c r="P4104" s="152"/>
      <c r="Q4104" s="157">
        <v>0</v>
      </c>
      <c r="R4104" s="152"/>
      <c r="S4104" s="157">
        <v>0</v>
      </c>
      <c r="T4104" s="152"/>
      <c r="U4104" s="156">
        <v>1.56000000000001</v>
      </c>
      <c r="V4104" s="152" t="s">
        <v>157</v>
      </c>
      <c r="W4104" s="152" t="s">
        <v>95</v>
      </c>
      <c r="X4104" s="155">
        <v>10.0274487142</v>
      </c>
      <c r="Y4104" s="152" t="s">
        <v>159</v>
      </c>
      <c r="Z4104" s="154">
        <v>43642</v>
      </c>
      <c r="AA4104" s="153" t="s">
        <v>4326</v>
      </c>
      <c r="AB4104" s="152" t="s">
        <v>2213</v>
      </c>
      <c r="AC4104" s="152" t="s">
        <v>248</v>
      </c>
      <c r="AD4104" s="152" t="s">
        <v>532</v>
      </c>
    </row>
    <row r="4105" spans="1:30">
      <c r="A4105" s="189" t="s">
        <v>3138</v>
      </c>
      <c r="B4105" s="189" t="s">
        <v>3139</v>
      </c>
      <c r="C4105" s="154">
        <v>43830</v>
      </c>
      <c r="D4105" s="155">
        <v>1.0092000000000001</v>
      </c>
      <c r="E4105" s="155">
        <v>1.0092000000000001</v>
      </c>
      <c r="F4105" s="156">
        <v>1.9821605550069399E-2</v>
      </c>
      <c r="G4105" s="154">
        <v>43829</v>
      </c>
      <c r="H4105" s="155">
        <v>1.0089999999999999</v>
      </c>
      <c r="I4105" s="157">
        <v>0</v>
      </c>
      <c r="J4105" s="152"/>
      <c r="K4105" s="156">
        <v>7.9333597778672493E-2</v>
      </c>
      <c r="L4105" s="156">
        <v>0.417910447761214</v>
      </c>
      <c r="M4105" s="185">
        <v>0.72861563030243404</v>
      </c>
      <c r="N4105" s="157">
        <v>0</v>
      </c>
      <c r="O4105" s="157">
        <v>0</v>
      </c>
      <c r="P4105" s="152"/>
      <c r="Q4105" s="157">
        <v>0</v>
      </c>
      <c r="R4105" s="152"/>
      <c r="S4105" s="157">
        <v>0</v>
      </c>
      <c r="T4105" s="152"/>
      <c r="U4105" s="156">
        <v>0.92000000000001003</v>
      </c>
      <c r="V4105" s="152" t="s">
        <v>157</v>
      </c>
      <c r="W4105" s="152" t="s">
        <v>95</v>
      </c>
      <c r="X4105" s="155">
        <v>1.0921863946999999</v>
      </c>
      <c r="Y4105" s="152" t="s">
        <v>159</v>
      </c>
      <c r="Z4105" s="154">
        <v>43657</v>
      </c>
      <c r="AA4105" s="153" t="s">
        <v>4326</v>
      </c>
      <c r="AB4105" s="152" t="s">
        <v>1660</v>
      </c>
      <c r="AC4105" s="152" t="s">
        <v>492</v>
      </c>
      <c r="AD4105" s="152" t="s">
        <v>2734</v>
      </c>
    </row>
    <row r="4106" spans="1:30">
      <c r="A4106" s="189" t="s">
        <v>3136</v>
      </c>
      <c r="B4106" s="189" t="s">
        <v>3137</v>
      </c>
      <c r="C4106" s="154">
        <v>43830</v>
      </c>
      <c r="D4106" s="155">
        <v>1.0154000000000001</v>
      </c>
      <c r="E4106" s="155">
        <v>1.0154000000000001</v>
      </c>
      <c r="F4106" s="156">
        <v>1.9700551615443099E-2</v>
      </c>
      <c r="G4106" s="154">
        <v>43829</v>
      </c>
      <c r="H4106" s="155">
        <v>1.0152000000000001</v>
      </c>
      <c r="I4106" s="157">
        <v>0</v>
      </c>
      <c r="J4106" s="152"/>
      <c r="K4106" s="156">
        <v>0.12819248594813901</v>
      </c>
      <c r="L4106" s="156">
        <v>0.365721063556394</v>
      </c>
      <c r="M4106" s="185">
        <v>0.76411630445569501</v>
      </c>
      <c r="N4106" s="156">
        <v>1.46897171979616</v>
      </c>
      <c r="O4106" s="157">
        <v>0</v>
      </c>
      <c r="P4106" s="152"/>
      <c r="Q4106" s="157">
        <v>0</v>
      </c>
      <c r="R4106" s="152"/>
      <c r="S4106" s="157">
        <v>0</v>
      </c>
      <c r="T4106" s="152"/>
      <c r="U4106" s="156">
        <v>1.54000000000001</v>
      </c>
      <c r="V4106" s="152" t="s">
        <v>157</v>
      </c>
      <c r="W4106" s="152" t="s">
        <v>95</v>
      </c>
      <c r="X4106" s="155">
        <v>30.331070522200001</v>
      </c>
      <c r="Y4106" s="152" t="s">
        <v>159</v>
      </c>
      <c r="Z4106" s="154">
        <v>43635</v>
      </c>
      <c r="AA4106" s="153" t="s">
        <v>4326</v>
      </c>
      <c r="AB4106" s="152" t="s">
        <v>1224</v>
      </c>
      <c r="AC4106" s="152" t="s">
        <v>175</v>
      </c>
      <c r="AD4106" s="152" t="s">
        <v>165</v>
      </c>
    </row>
    <row r="4107" spans="1:30">
      <c r="A4107" s="189" t="s">
        <v>21960</v>
      </c>
      <c r="B4107" s="189" t="s">
        <v>21961</v>
      </c>
      <c r="C4107" s="154">
        <v>43830</v>
      </c>
      <c r="D4107" s="155">
        <v>1.0156000000000001</v>
      </c>
      <c r="E4107" s="155">
        <v>1.0156000000000001</v>
      </c>
      <c r="F4107" s="156">
        <v>4.9256230913226999E-2</v>
      </c>
      <c r="G4107" s="154">
        <v>43829</v>
      </c>
      <c r="H4107" s="155">
        <v>1.0150999999999999</v>
      </c>
      <c r="I4107" s="157">
        <v>0</v>
      </c>
      <c r="J4107" s="152"/>
      <c r="K4107" s="156">
        <v>0.14791440686323401</v>
      </c>
      <c r="L4107" s="156">
        <v>0.61422627303348398</v>
      </c>
      <c r="M4107" s="185">
        <v>1.3674019363209899</v>
      </c>
      <c r="N4107" s="157">
        <v>0</v>
      </c>
      <c r="O4107" s="157">
        <v>0</v>
      </c>
      <c r="P4107" s="152"/>
      <c r="Q4107" s="157">
        <v>0</v>
      </c>
      <c r="R4107" s="152"/>
      <c r="S4107" s="157">
        <v>0</v>
      </c>
      <c r="T4107" s="152"/>
      <c r="U4107" s="156">
        <v>1.56000000000001</v>
      </c>
      <c r="V4107" s="152" t="s">
        <v>157</v>
      </c>
      <c r="W4107" s="152" t="s">
        <v>95</v>
      </c>
      <c r="X4107" s="155">
        <v>6.1251200000000001E-5</v>
      </c>
      <c r="Y4107" s="152" t="s">
        <v>159</v>
      </c>
      <c r="Z4107" s="154">
        <v>43697</v>
      </c>
      <c r="AA4107" s="153" t="s">
        <v>4326</v>
      </c>
      <c r="AB4107" s="152" t="s">
        <v>2967</v>
      </c>
      <c r="AC4107" s="152" t="s">
        <v>271</v>
      </c>
      <c r="AD4107" s="152" t="s">
        <v>213</v>
      </c>
    </row>
    <row r="4108" spans="1:30">
      <c r="A4108" s="189" t="s">
        <v>3133</v>
      </c>
      <c r="B4108" s="189" t="s">
        <v>3134</v>
      </c>
      <c r="C4108" s="154">
        <v>43830</v>
      </c>
      <c r="D4108" s="155">
        <v>1.0111000000000001</v>
      </c>
      <c r="E4108" s="155">
        <v>1.0111000000000001</v>
      </c>
      <c r="F4108" s="156">
        <v>4.9475559073834101E-2</v>
      </c>
      <c r="G4108" s="154">
        <v>43826</v>
      </c>
      <c r="H4108" s="155">
        <v>1.0105999999999999</v>
      </c>
      <c r="I4108" s="157">
        <v>0</v>
      </c>
      <c r="J4108" s="152"/>
      <c r="K4108" s="156">
        <v>0.25780862667329302</v>
      </c>
      <c r="L4108" s="156">
        <v>0.407149950347588</v>
      </c>
      <c r="M4108" s="185">
        <v>0.59695552681325303</v>
      </c>
      <c r="N4108" s="156">
        <v>1.09989001099891</v>
      </c>
      <c r="O4108" s="157">
        <v>0</v>
      </c>
      <c r="P4108" s="152"/>
      <c r="Q4108" s="157">
        <v>0</v>
      </c>
      <c r="R4108" s="152"/>
      <c r="S4108" s="157">
        <v>0</v>
      </c>
      <c r="T4108" s="152"/>
      <c r="U4108" s="156">
        <v>1.1100000000000101</v>
      </c>
      <c r="V4108" s="152" t="s">
        <v>174</v>
      </c>
      <c r="W4108" s="152" t="s">
        <v>95</v>
      </c>
      <c r="X4108" s="155">
        <v>2.0102406310999998</v>
      </c>
      <c r="Y4108" s="152" t="s">
        <v>159</v>
      </c>
      <c r="Z4108" s="154">
        <v>43643</v>
      </c>
      <c r="AA4108" s="153" t="s">
        <v>4326</v>
      </c>
      <c r="AB4108" s="152" t="s">
        <v>3135</v>
      </c>
      <c r="AC4108" s="152" t="s">
        <v>556</v>
      </c>
      <c r="AD4108" s="152" t="s">
        <v>532</v>
      </c>
    </row>
    <row r="4109" spans="1:30">
      <c r="A4109" s="189" t="s">
        <v>3130</v>
      </c>
      <c r="B4109" s="189" t="s">
        <v>3131</v>
      </c>
      <c r="C4109" s="154">
        <v>43830</v>
      </c>
      <c r="D4109" s="155">
        <v>1.0088999999999999</v>
      </c>
      <c r="E4109" s="155">
        <v>1.0148999999999999</v>
      </c>
      <c r="F4109" s="156">
        <v>4.95834986116672E-2</v>
      </c>
      <c r="G4109" s="154">
        <v>43829</v>
      </c>
      <c r="H4109" s="155">
        <v>1.0084</v>
      </c>
      <c r="I4109" s="157">
        <v>0</v>
      </c>
      <c r="J4109" s="152"/>
      <c r="K4109" s="156">
        <v>0.148898153662888</v>
      </c>
      <c r="L4109" s="156">
        <v>0.68691883928570496</v>
      </c>
      <c r="M4109" s="185">
        <v>1.33028573282746</v>
      </c>
      <c r="N4109" s="157">
        <v>0</v>
      </c>
      <c r="O4109" s="157">
        <v>0</v>
      </c>
      <c r="P4109" s="152"/>
      <c r="Q4109" s="157">
        <v>0</v>
      </c>
      <c r="R4109" s="152"/>
      <c r="S4109" s="157">
        <v>0</v>
      </c>
      <c r="T4109" s="152"/>
      <c r="U4109" s="156">
        <v>1.4924141899999901</v>
      </c>
      <c r="V4109" s="152" t="s">
        <v>157</v>
      </c>
      <c r="W4109" s="152" t="s">
        <v>95</v>
      </c>
      <c r="X4109" s="155">
        <v>2.0000228841999999</v>
      </c>
      <c r="Y4109" s="152" t="s">
        <v>159</v>
      </c>
      <c r="Z4109" s="154">
        <v>43710</v>
      </c>
      <c r="AA4109" s="153" t="s">
        <v>4326</v>
      </c>
      <c r="AB4109" s="152" t="s">
        <v>3132</v>
      </c>
      <c r="AC4109" s="152" t="s">
        <v>570</v>
      </c>
      <c r="AD4109" s="152" t="s">
        <v>173</v>
      </c>
    </row>
    <row r="4110" spans="1:30">
      <c r="A4110" s="189" t="s">
        <v>21962</v>
      </c>
      <c r="B4110" s="189" t="s">
        <v>21963</v>
      </c>
      <c r="C4110" s="154">
        <v>43830</v>
      </c>
      <c r="D4110" s="155">
        <v>1.0043</v>
      </c>
      <c r="E4110" s="155">
        <v>1.0043</v>
      </c>
      <c r="F4110" s="156">
        <v>7.9720976581954303E-2</v>
      </c>
      <c r="G4110" s="154">
        <v>43826</v>
      </c>
      <c r="H4110" s="155">
        <v>1.0035000000000001</v>
      </c>
      <c r="I4110" s="157">
        <v>0</v>
      </c>
      <c r="J4110" s="152"/>
      <c r="K4110" s="156">
        <v>0.21953896816684801</v>
      </c>
      <c r="L4110" s="156">
        <v>0.40991801639671999</v>
      </c>
      <c r="M4110" s="185">
        <v>0.40991801639671999</v>
      </c>
      <c r="N4110" s="156">
        <v>0.40991801639671999</v>
      </c>
      <c r="O4110" s="157">
        <v>0</v>
      </c>
      <c r="P4110" s="152"/>
      <c r="Q4110" s="157">
        <v>0</v>
      </c>
      <c r="R4110" s="152"/>
      <c r="S4110" s="157">
        <v>0</v>
      </c>
      <c r="T4110" s="152"/>
      <c r="U4110" s="156">
        <v>0.40991801639671999</v>
      </c>
      <c r="V4110" s="152" t="s">
        <v>174</v>
      </c>
      <c r="W4110" s="152" t="s">
        <v>95</v>
      </c>
      <c r="X4110" s="157">
        <v>0</v>
      </c>
      <c r="Y4110" s="152"/>
      <c r="Z4110" s="154">
        <v>43634</v>
      </c>
      <c r="AA4110" s="153" t="s">
        <v>4326</v>
      </c>
      <c r="AB4110" s="152" t="s">
        <v>1669</v>
      </c>
      <c r="AC4110" s="152" t="s">
        <v>201</v>
      </c>
      <c r="AD4110" s="152" t="s">
        <v>170</v>
      </c>
    </row>
    <row r="4111" spans="1:30">
      <c r="A4111" s="189" t="s">
        <v>3142</v>
      </c>
      <c r="B4111" s="189" t="s">
        <v>3143</v>
      </c>
      <c r="C4111" s="154">
        <v>43830</v>
      </c>
      <c r="D4111" s="155">
        <v>0.99809999999999999</v>
      </c>
      <c r="E4111" s="155">
        <v>0.99809999999999999</v>
      </c>
      <c r="F4111" s="156">
        <v>1.00200400801592E-2</v>
      </c>
      <c r="G4111" s="154">
        <v>43829</v>
      </c>
      <c r="H4111" s="155">
        <v>0.998</v>
      </c>
      <c r="I4111" s="157">
        <v>0</v>
      </c>
      <c r="J4111" s="152"/>
      <c r="K4111" s="156">
        <v>0.120373156786035</v>
      </c>
      <c r="L4111" s="156">
        <v>0.45289855072463198</v>
      </c>
      <c r="M4111" s="185">
        <v>-0.35938903863432597</v>
      </c>
      <c r="N4111" s="157">
        <v>0</v>
      </c>
      <c r="O4111" s="157">
        <v>0</v>
      </c>
      <c r="P4111" s="152"/>
      <c r="Q4111" s="157">
        <v>0</v>
      </c>
      <c r="R4111" s="152"/>
      <c r="S4111" s="157">
        <v>0</v>
      </c>
      <c r="T4111" s="152"/>
      <c r="U4111" s="156">
        <v>-0.190000000000001</v>
      </c>
      <c r="V4111" s="152" t="s">
        <v>157</v>
      </c>
      <c r="W4111" s="152" t="s">
        <v>95</v>
      </c>
      <c r="X4111" s="155">
        <v>2.0002328975000001</v>
      </c>
      <c r="Y4111" s="152" t="s">
        <v>159</v>
      </c>
      <c r="Z4111" s="154">
        <v>43710</v>
      </c>
      <c r="AA4111" s="153" t="s">
        <v>4326</v>
      </c>
      <c r="AB4111" s="152" t="s">
        <v>1897</v>
      </c>
      <c r="AC4111" s="152" t="s">
        <v>341</v>
      </c>
      <c r="AD4111" s="152" t="s">
        <v>2734</v>
      </c>
    </row>
    <row r="4112" spans="1:30">
      <c r="A4112" s="189" t="s">
        <v>21964</v>
      </c>
      <c r="B4112" s="189" t="s">
        <v>21965</v>
      </c>
      <c r="C4112" s="154">
        <v>43830</v>
      </c>
      <c r="D4112" s="155">
        <v>1.0022</v>
      </c>
      <c r="E4112" s="155">
        <v>1.0022</v>
      </c>
      <c r="F4112" s="156">
        <v>4.9915144254761401E-2</v>
      </c>
      <c r="G4112" s="154">
        <v>43826</v>
      </c>
      <c r="H4112" s="155">
        <v>1.0017</v>
      </c>
      <c r="I4112" s="157">
        <v>0</v>
      </c>
      <c r="J4112" s="152"/>
      <c r="K4112" s="156">
        <v>0.18994301709487299</v>
      </c>
      <c r="L4112" s="157">
        <v>0</v>
      </c>
      <c r="M4112" s="186">
        <v>0</v>
      </c>
      <c r="N4112" s="157">
        <v>0</v>
      </c>
      <c r="O4112" s="157">
        <v>0</v>
      </c>
      <c r="P4112" s="152"/>
      <c r="Q4112" s="157">
        <v>0</v>
      </c>
      <c r="R4112" s="152"/>
      <c r="S4112" s="157">
        <v>0</v>
      </c>
      <c r="T4112" s="152"/>
      <c r="U4112" s="156">
        <v>0.219999999999998</v>
      </c>
      <c r="V4112" s="152" t="s">
        <v>309</v>
      </c>
      <c r="W4112" s="152" t="s">
        <v>95</v>
      </c>
      <c r="X4112" s="155">
        <v>1.6159176813</v>
      </c>
      <c r="Y4112" s="152" t="s">
        <v>159</v>
      </c>
      <c r="Z4112" s="154">
        <v>43804</v>
      </c>
      <c r="AA4112" s="153" t="s">
        <v>4326</v>
      </c>
      <c r="AB4112" s="152" t="s">
        <v>1305</v>
      </c>
      <c r="AC4112" s="152" t="s">
        <v>511</v>
      </c>
      <c r="AD4112" s="152" t="s">
        <v>162</v>
      </c>
    </row>
    <row r="4113" spans="1:30">
      <c r="A4113" s="189" t="s">
        <v>21966</v>
      </c>
      <c r="B4113" s="189" t="s">
        <v>21967</v>
      </c>
      <c r="C4113" s="154">
        <v>43830</v>
      </c>
      <c r="D4113" s="155">
        <v>1.002</v>
      </c>
      <c r="E4113" s="155">
        <v>1.002</v>
      </c>
      <c r="F4113" s="156">
        <v>5.9916117435583602E-2</v>
      </c>
      <c r="G4113" s="154">
        <v>43826</v>
      </c>
      <c r="H4113" s="155">
        <v>1.0014000000000001</v>
      </c>
      <c r="I4113" s="157">
        <v>0</v>
      </c>
      <c r="J4113" s="152"/>
      <c r="K4113" s="156">
        <v>0.17996400719856301</v>
      </c>
      <c r="L4113" s="157">
        <v>0</v>
      </c>
      <c r="M4113" s="186">
        <v>0</v>
      </c>
      <c r="N4113" s="157">
        <v>0</v>
      </c>
      <c r="O4113" s="157">
        <v>0</v>
      </c>
      <c r="P4113" s="152"/>
      <c r="Q4113" s="157">
        <v>0</v>
      </c>
      <c r="R4113" s="152"/>
      <c r="S4113" s="157">
        <v>0</v>
      </c>
      <c r="T4113" s="152"/>
      <c r="U4113" s="156">
        <v>0.2</v>
      </c>
      <c r="V4113" s="152" t="s">
        <v>309</v>
      </c>
      <c r="W4113" s="152" t="s">
        <v>95</v>
      </c>
      <c r="X4113" s="155">
        <v>0.53692078320000003</v>
      </c>
      <c r="Y4113" s="152" t="s">
        <v>159</v>
      </c>
      <c r="Z4113" s="154">
        <v>43804</v>
      </c>
      <c r="AA4113" s="153" t="s">
        <v>4326</v>
      </c>
      <c r="AB4113" s="152" t="s">
        <v>1305</v>
      </c>
      <c r="AC4113" s="152" t="s">
        <v>511</v>
      </c>
      <c r="AD4113" s="152" t="s">
        <v>162</v>
      </c>
    </row>
    <row r="4114" spans="1:30">
      <c r="A4114" s="189" t="s">
        <v>21968</v>
      </c>
      <c r="B4114" s="189" t="s">
        <v>21969</v>
      </c>
      <c r="C4114" s="154">
        <v>43830</v>
      </c>
      <c r="D4114" s="155">
        <v>1.0086999999999999</v>
      </c>
      <c r="E4114" s="155">
        <v>1.0086999999999999</v>
      </c>
      <c r="F4114" s="156">
        <v>1.9831432821019099E-2</v>
      </c>
      <c r="G4114" s="154">
        <v>43826</v>
      </c>
      <c r="H4114" s="155">
        <v>1.0085</v>
      </c>
      <c r="I4114" s="157">
        <v>0</v>
      </c>
      <c r="J4114" s="152"/>
      <c r="K4114" s="156">
        <v>0.31824962705120502</v>
      </c>
      <c r="L4114" s="156">
        <v>0.77929863123189402</v>
      </c>
      <c r="M4114" s="186">
        <v>0</v>
      </c>
      <c r="N4114" s="157">
        <v>0</v>
      </c>
      <c r="O4114" s="157">
        <v>0</v>
      </c>
      <c r="P4114" s="152"/>
      <c r="Q4114" s="157">
        <v>0</v>
      </c>
      <c r="R4114" s="152"/>
      <c r="S4114" s="157">
        <v>0</v>
      </c>
      <c r="T4114" s="152"/>
      <c r="U4114" s="156">
        <v>0.869999999999993</v>
      </c>
      <c r="V4114" s="152" t="s">
        <v>309</v>
      </c>
      <c r="W4114" s="152" t="s">
        <v>95</v>
      </c>
      <c r="X4114" s="155">
        <v>5.1004113146999996</v>
      </c>
      <c r="Y4114" s="152" t="s">
        <v>159</v>
      </c>
      <c r="Z4114" s="154">
        <v>43782</v>
      </c>
      <c r="AA4114" s="153" t="s">
        <v>4326</v>
      </c>
      <c r="AB4114" s="152" t="s">
        <v>21970</v>
      </c>
      <c r="AC4114" s="152" t="s">
        <v>570</v>
      </c>
      <c r="AD4114" s="152" t="s">
        <v>532</v>
      </c>
    </row>
    <row r="4115" spans="1:30">
      <c r="A4115" s="189" t="s">
        <v>21971</v>
      </c>
      <c r="B4115" s="189" t="s">
        <v>21972</v>
      </c>
      <c r="C4115" s="154">
        <v>43830</v>
      </c>
      <c r="D4115" s="155">
        <v>1.0061</v>
      </c>
      <c r="E4115" s="155">
        <v>1.0061</v>
      </c>
      <c r="F4115" s="156">
        <v>8.9534421010734305E-2</v>
      </c>
      <c r="G4115" s="154">
        <v>43829</v>
      </c>
      <c r="H4115" s="155">
        <v>1.0052000000000001</v>
      </c>
      <c r="I4115" s="157">
        <v>0</v>
      </c>
      <c r="J4115" s="152"/>
      <c r="K4115" s="156">
        <v>0.16925527678216201</v>
      </c>
      <c r="L4115" s="156">
        <v>0.489412704754285</v>
      </c>
      <c r="M4115" s="186">
        <v>0</v>
      </c>
      <c r="N4115" s="157">
        <v>0</v>
      </c>
      <c r="O4115" s="157">
        <v>0</v>
      </c>
      <c r="P4115" s="152"/>
      <c r="Q4115" s="157">
        <v>0</v>
      </c>
      <c r="R4115" s="152"/>
      <c r="S4115" s="157">
        <v>0</v>
      </c>
      <c r="T4115" s="152"/>
      <c r="U4115" s="156">
        <v>0.60999999999999899</v>
      </c>
      <c r="V4115" s="152" t="s">
        <v>157</v>
      </c>
      <c r="W4115" s="152" t="s">
        <v>95</v>
      </c>
      <c r="X4115" s="155">
        <v>2.1001747217000002</v>
      </c>
      <c r="Y4115" s="152" t="s">
        <v>159</v>
      </c>
      <c r="Z4115" s="154">
        <v>43777</v>
      </c>
      <c r="AA4115" s="153" t="s">
        <v>4326</v>
      </c>
      <c r="AB4115" s="152" t="s">
        <v>1732</v>
      </c>
      <c r="AC4115" s="152" t="s">
        <v>325</v>
      </c>
      <c r="AD4115" s="152" t="s">
        <v>213</v>
      </c>
    </row>
    <row r="4116" spans="1:30">
      <c r="A4116" s="189" t="s">
        <v>21973</v>
      </c>
      <c r="B4116" s="189" t="s">
        <v>21974</v>
      </c>
      <c r="C4116" s="154">
        <v>43830</v>
      </c>
      <c r="D4116" s="155">
        <v>1.0209999999999999</v>
      </c>
      <c r="E4116" s="155">
        <v>1.0209999999999999</v>
      </c>
      <c r="F4116" s="156">
        <v>5.8800470403756799E-2</v>
      </c>
      <c r="G4116" s="154">
        <v>43826</v>
      </c>
      <c r="H4116" s="155">
        <v>1.0204</v>
      </c>
      <c r="I4116" s="157">
        <v>0</v>
      </c>
      <c r="J4116" s="152"/>
      <c r="K4116" s="156">
        <v>0.22577795229213399</v>
      </c>
      <c r="L4116" s="156">
        <v>0.42293695288678801</v>
      </c>
      <c r="M4116" s="185">
        <v>1.0690952286675801</v>
      </c>
      <c r="N4116" s="157">
        <v>0</v>
      </c>
      <c r="O4116" s="157">
        <v>0</v>
      </c>
      <c r="P4116" s="152"/>
      <c r="Q4116" s="157">
        <v>0</v>
      </c>
      <c r="R4116" s="152"/>
      <c r="S4116" s="157">
        <v>0</v>
      </c>
      <c r="T4116" s="152"/>
      <c r="U4116" s="156">
        <v>2.0999999999999899</v>
      </c>
      <c r="V4116" s="152" t="s">
        <v>309</v>
      </c>
      <c r="W4116" s="152" t="s">
        <v>95</v>
      </c>
      <c r="X4116" s="155">
        <v>1.5944708388</v>
      </c>
      <c r="Y4116" s="152" t="s">
        <v>159</v>
      </c>
      <c r="Z4116" s="154">
        <v>43657</v>
      </c>
      <c r="AA4116" s="153" t="s">
        <v>4326</v>
      </c>
      <c r="AB4116" s="152" t="s">
        <v>589</v>
      </c>
      <c r="AC4116" s="152" t="s">
        <v>167</v>
      </c>
      <c r="AD4116" s="152" t="s">
        <v>165</v>
      </c>
    </row>
    <row r="4117" spans="1:30">
      <c r="A4117" s="189" t="s">
        <v>21975</v>
      </c>
      <c r="B4117" s="189" t="s">
        <v>21976</v>
      </c>
      <c r="C4117" s="154">
        <v>43830</v>
      </c>
      <c r="D4117" s="155">
        <v>1.0012000000000001</v>
      </c>
      <c r="E4117" s="155">
        <v>1.0012000000000001</v>
      </c>
      <c r="F4117" s="156">
        <v>-1.9972039145194499E-2</v>
      </c>
      <c r="G4117" s="154">
        <v>43826</v>
      </c>
      <c r="H4117" s="155">
        <v>1.0014000000000001</v>
      </c>
      <c r="I4117" s="157">
        <v>0</v>
      </c>
      <c r="J4117" s="152"/>
      <c r="K4117" s="156">
        <v>0</v>
      </c>
      <c r="L4117" s="156">
        <v>-1.9972039145194499E-2</v>
      </c>
      <c r="M4117" s="186">
        <v>0</v>
      </c>
      <c r="N4117" s="157">
        <v>0</v>
      </c>
      <c r="O4117" s="157">
        <v>0</v>
      </c>
      <c r="P4117" s="152"/>
      <c r="Q4117" s="157">
        <v>0</v>
      </c>
      <c r="R4117" s="152"/>
      <c r="S4117" s="157">
        <v>0</v>
      </c>
      <c r="T4117" s="152"/>
      <c r="U4117" s="156">
        <v>0.120000000000009</v>
      </c>
      <c r="V4117" s="152" t="s">
        <v>309</v>
      </c>
      <c r="W4117" s="152" t="s">
        <v>95</v>
      </c>
      <c r="X4117" s="155">
        <v>0.29644020269999999</v>
      </c>
      <c r="Y4117" s="152" t="s">
        <v>159</v>
      </c>
      <c r="Z4117" s="154">
        <v>43775</v>
      </c>
      <c r="AA4117" s="153" t="s">
        <v>4326</v>
      </c>
      <c r="AB4117" s="152" t="s">
        <v>2028</v>
      </c>
      <c r="AC4117" s="152" t="s">
        <v>253</v>
      </c>
      <c r="AD4117" s="152" t="s">
        <v>207</v>
      </c>
    </row>
    <row r="4118" spans="1:30">
      <c r="A4118" s="189" t="s">
        <v>21977</v>
      </c>
      <c r="B4118" s="189" t="s">
        <v>21978</v>
      </c>
      <c r="C4118" s="154">
        <v>43830</v>
      </c>
      <c r="D4118" s="155">
        <v>1.0105</v>
      </c>
      <c r="E4118" s="155">
        <v>1.0105</v>
      </c>
      <c r="F4118" s="156">
        <v>2.9697089685207598E-2</v>
      </c>
      <c r="G4118" s="154">
        <v>43829</v>
      </c>
      <c r="H4118" s="155">
        <v>1.0102</v>
      </c>
      <c r="I4118" s="157">
        <v>0</v>
      </c>
      <c r="J4118" s="152"/>
      <c r="K4118" s="156">
        <v>0.23807161987897599</v>
      </c>
      <c r="L4118" s="156">
        <v>0.55726938003782001</v>
      </c>
      <c r="M4118" s="185">
        <v>1.0398960103989601</v>
      </c>
      <c r="N4118" s="157">
        <v>0</v>
      </c>
      <c r="O4118" s="157">
        <v>0</v>
      </c>
      <c r="P4118" s="152"/>
      <c r="Q4118" s="157">
        <v>0</v>
      </c>
      <c r="R4118" s="152"/>
      <c r="S4118" s="157">
        <v>0</v>
      </c>
      <c r="T4118" s="152"/>
      <c r="U4118" s="156">
        <v>1.05</v>
      </c>
      <c r="V4118" s="152" t="s">
        <v>157</v>
      </c>
      <c r="W4118" s="152" t="s">
        <v>95</v>
      </c>
      <c r="X4118" s="155">
        <v>3.6242026921999999</v>
      </c>
      <c r="Y4118" s="152" t="s">
        <v>159</v>
      </c>
      <c r="Z4118" s="154">
        <v>43734</v>
      </c>
      <c r="AA4118" s="153" t="s">
        <v>4326</v>
      </c>
      <c r="AB4118" s="152" t="s">
        <v>3159</v>
      </c>
      <c r="AC4118" s="152" t="s">
        <v>249</v>
      </c>
      <c r="AD4118" s="152" t="s">
        <v>207</v>
      </c>
    </row>
    <row r="4119" spans="1:30">
      <c r="A4119" s="189" t="s">
        <v>3112</v>
      </c>
      <c r="B4119" s="189" t="s">
        <v>3113</v>
      </c>
      <c r="C4119" s="154">
        <v>43830</v>
      </c>
      <c r="D4119" s="155">
        <v>1.0032000000000001</v>
      </c>
      <c r="E4119" s="155">
        <v>1.0112000000000001</v>
      </c>
      <c r="F4119" s="156">
        <v>2.9913251570470801E-2</v>
      </c>
      <c r="G4119" s="154">
        <v>43829</v>
      </c>
      <c r="H4119" s="155">
        <v>1.0028999999999999</v>
      </c>
      <c r="I4119" s="157">
        <v>0</v>
      </c>
      <c r="J4119" s="152"/>
      <c r="K4119" s="156">
        <v>8.89353261407652E-2</v>
      </c>
      <c r="L4119" s="156">
        <v>0.67687311827958696</v>
      </c>
      <c r="M4119" s="185">
        <v>1.24134096916301</v>
      </c>
      <c r="N4119" s="157">
        <v>0</v>
      </c>
      <c r="O4119" s="157">
        <v>0</v>
      </c>
      <c r="P4119" s="152"/>
      <c r="Q4119" s="157">
        <v>0</v>
      </c>
      <c r="R4119" s="152"/>
      <c r="S4119" s="157">
        <v>0</v>
      </c>
      <c r="T4119" s="152"/>
      <c r="U4119" s="156">
        <v>1.11985136000001</v>
      </c>
      <c r="V4119" s="152" t="s">
        <v>157</v>
      </c>
      <c r="W4119" s="152" t="s">
        <v>95</v>
      </c>
      <c r="X4119" s="155">
        <v>4.2029446270999999</v>
      </c>
      <c r="Y4119" s="152" t="s">
        <v>159</v>
      </c>
      <c r="Z4119" s="154">
        <v>43689</v>
      </c>
      <c r="AA4119" s="153" t="s">
        <v>4326</v>
      </c>
      <c r="AB4119" s="152" t="s">
        <v>1100</v>
      </c>
      <c r="AC4119" s="152" t="s">
        <v>619</v>
      </c>
      <c r="AD4119" s="152" t="s">
        <v>532</v>
      </c>
    </row>
    <row r="4120" spans="1:30">
      <c r="A4120" s="189" t="s">
        <v>21979</v>
      </c>
      <c r="B4120" s="189" t="s">
        <v>21980</v>
      </c>
      <c r="C4120" s="154">
        <v>43830</v>
      </c>
      <c r="D4120" s="155">
        <v>1.0027999999999999</v>
      </c>
      <c r="E4120" s="155">
        <v>1.0107999999999999</v>
      </c>
      <c r="F4120" s="156">
        <v>2.9925187032407499E-2</v>
      </c>
      <c r="G4120" s="154">
        <v>43829</v>
      </c>
      <c r="H4120" s="155">
        <v>1.0024999999999999</v>
      </c>
      <c r="I4120" s="157">
        <v>0</v>
      </c>
      <c r="J4120" s="152"/>
      <c r="K4120" s="156">
        <v>8.89526487770914E-2</v>
      </c>
      <c r="L4120" s="156">
        <v>0.65707357100178099</v>
      </c>
      <c r="M4120" s="185">
        <v>1.21140811054369</v>
      </c>
      <c r="N4120" s="157">
        <v>0</v>
      </c>
      <c r="O4120" s="157">
        <v>0</v>
      </c>
      <c r="P4120" s="152"/>
      <c r="Q4120" s="157">
        <v>0</v>
      </c>
      <c r="R4120" s="152"/>
      <c r="S4120" s="157">
        <v>0</v>
      </c>
      <c r="T4120" s="152"/>
      <c r="U4120" s="156">
        <v>1.0798332799999899</v>
      </c>
      <c r="V4120" s="152" t="s">
        <v>157</v>
      </c>
      <c r="W4120" s="152" t="s">
        <v>95</v>
      </c>
      <c r="X4120" s="155">
        <v>7.9055900000000003E-5</v>
      </c>
      <c r="Y4120" s="152" t="s">
        <v>159</v>
      </c>
      <c r="Z4120" s="154">
        <v>43689</v>
      </c>
      <c r="AA4120" s="153" t="s">
        <v>4326</v>
      </c>
      <c r="AB4120" s="152" t="s">
        <v>1100</v>
      </c>
      <c r="AC4120" s="152" t="s">
        <v>619</v>
      </c>
      <c r="AD4120" s="152" t="s">
        <v>532</v>
      </c>
    </row>
    <row r="4121" spans="1:30">
      <c r="A4121" s="189" t="s">
        <v>3126</v>
      </c>
      <c r="B4121" s="189" t="s">
        <v>3127</v>
      </c>
      <c r="C4121" s="154">
        <v>43830</v>
      </c>
      <c r="D4121" s="155">
        <v>1.0095000000000001</v>
      </c>
      <c r="E4121" s="155">
        <v>1.0095000000000001</v>
      </c>
      <c r="F4121" s="156">
        <v>2.97265160523154E-2</v>
      </c>
      <c r="G4121" s="154">
        <v>43826</v>
      </c>
      <c r="H4121" s="155">
        <v>1.0092000000000001</v>
      </c>
      <c r="I4121" s="157">
        <v>0</v>
      </c>
      <c r="J4121" s="152"/>
      <c r="K4121" s="156">
        <v>8.9232599643081806E-2</v>
      </c>
      <c r="L4121" s="156">
        <v>0.24826216484609401</v>
      </c>
      <c r="M4121" s="185">
        <v>0.69825436408978703</v>
      </c>
      <c r="N4121" s="157">
        <v>0</v>
      </c>
      <c r="O4121" s="157">
        <v>0</v>
      </c>
      <c r="P4121" s="152"/>
      <c r="Q4121" s="157">
        <v>0</v>
      </c>
      <c r="R4121" s="152"/>
      <c r="S4121" s="157">
        <v>0</v>
      </c>
      <c r="T4121" s="152"/>
      <c r="U4121" s="156">
        <v>0.95000000000000595</v>
      </c>
      <c r="V4121" s="152" t="s">
        <v>309</v>
      </c>
      <c r="W4121" s="152" t="s">
        <v>95</v>
      </c>
      <c r="X4121" s="155">
        <v>91.868331945600005</v>
      </c>
      <c r="Y4121" s="152" t="s">
        <v>159</v>
      </c>
      <c r="Z4121" s="154">
        <v>43706</v>
      </c>
      <c r="AA4121" s="153" t="s">
        <v>4326</v>
      </c>
      <c r="AB4121" s="152" t="s">
        <v>1682</v>
      </c>
      <c r="AC4121" s="152" t="s">
        <v>511</v>
      </c>
      <c r="AD4121" s="152" t="s">
        <v>162</v>
      </c>
    </row>
    <row r="4122" spans="1:30">
      <c r="A4122" s="189" t="s">
        <v>3124</v>
      </c>
      <c r="B4122" s="189" t="s">
        <v>3125</v>
      </c>
      <c r="C4122" s="154">
        <v>43830</v>
      </c>
      <c r="D4122" s="155">
        <v>1.0124</v>
      </c>
      <c r="E4122" s="155">
        <v>1.0124</v>
      </c>
      <c r="F4122" s="156">
        <v>2.9641339788555199E-2</v>
      </c>
      <c r="G4122" s="154">
        <v>43829</v>
      </c>
      <c r="H4122" s="155">
        <v>1.0121</v>
      </c>
      <c r="I4122" s="157">
        <v>0</v>
      </c>
      <c r="J4122" s="152"/>
      <c r="K4122" s="156">
        <v>0.138476755687445</v>
      </c>
      <c r="L4122" s="156">
        <v>0.51628276409847795</v>
      </c>
      <c r="M4122" s="185">
        <v>0.93718843469591995</v>
      </c>
      <c r="N4122" s="157">
        <v>0</v>
      </c>
      <c r="O4122" s="157">
        <v>0</v>
      </c>
      <c r="P4122" s="152"/>
      <c r="Q4122" s="157">
        <v>0</v>
      </c>
      <c r="R4122" s="152"/>
      <c r="S4122" s="157">
        <v>0</v>
      </c>
      <c r="T4122" s="152"/>
      <c r="U4122" s="156">
        <v>1.24</v>
      </c>
      <c r="V4122" s="152" t="s">
        <v>163</v>
      </c>
      <c r="W4122" s="152" t="s">
        <v>95</v>
      </c>
      <c r="X4122" s="155">
        <v>2.0503682001999999</v>
      </c>
      <c r="Y4122" s="152" t="s">
        <v>159</v>
      </c>
      <c r="Z4122" s="154">
        <v>43691</v>
      </c>
      <c r="AA4122" s="153" t="s">
        <v>4326</v>
      </c>
      <c r="AB4122" s="152" t="s">
        <v>212</v>
      </c>
      <c r="AC4122" s="152" t="s">
        <v>175</v>
      </c>
      <c r="AD4122" s="152" t="s">
        <v>221</v>
      </c>
    </row>
    <row r="4123" spans="1:30">
      <c r="A4123" s="189" t="s">
        <v>3122</v>
      </c>
      <c r="B4123" s="189" t="s">
        <v>3123</v>
      </c>
      <c r="C4123" s="154">
        <v>43830</v>
      </c>
      <c r="D4123" s="155">
        <v>1.0064</v>
      </c>
      <c r="E4123" s="155">
        <v>1.0064</v>
      </c>
      <c r="F4123" s="156">
        <v>1.9876764062808399E-2</v>
      </c>
      <c r="G4123" s="154">
        <v>43826</v>
      </c>
      <c r="H4123" s="155">
        <v>1.0062</v>
      </c>
      <c r="I4123" s="157">
        <v>0</v>
      </c>
      <c r="J4123" s="152"/>
      <c r="K4123" s="156">
        <v>5.9654006760780899E-2</v>
      </c>
      <c r="L4123" s="156">
        <v>0.15923566878981299</v>
      </c>
      <c r="M4123" s="185">
        <v>0.479233226837052</v>
      </c>
      <c r="N4123" s="157">
        <v>0</v>
      </c>
      <c r="O4123" s="157">
        <v>0</v>
      </c>
      <c r="P4123" s="152"/>
      <c r="Q4123" s="157">
        <v>0</v>
      </c>
      <c r="R4123" s="152"/>
      <c r="S4123" s="157">
        <v>0</v>
      </c>
      <c r="T4123" s="152"/>
      <c r="U4123" s="156">
        <v>0.63999999999999602</v>
      </c>
      <c r="V4123" s="152" t="s">
        <v>309</v>
      </c>
      <c r="W4123" s="152" t="s">
        <v>95</v>
      </c>
      <c r="X4123" s="155">
        <v>7.6005785745000001</v>
      </c>
      <c r="Y4123" s="152" t="s">
        <v>159</v>
      </c>
      <c r="Z4123" s="154">
        <v>43712</v>
      </c>
      <c r="AA4123" s="153" t="s">
        <v>4326</v>
      </c>
      <c r="AB4123" s="152" t="s">
        <v>576</v>
      </c>
      <c r="AC4123" s="152" t="s">
        <v>175</v>
      </c>
      <c r="AD4123" s="152" t="s">
        <v>221</v>
      </c>
    </row>
    <row r="4124" spans="1:30">
      <c r="A4124" s="189" t="s">
        <v>21981</v>
      </c>
      <c r="B4124" s="189" t="s">
        <v>21982</v>
      </c>
      <c r="C4124" s="154">
        <v>43830</v>
      </c>
      <c r="D4124" s="155">
        <v>1.0014000000000001</v>
      </c>
      <c r="E4124" s="155">
        <v>1.0014000000000001</v>
      </c>
      <c r="F4124" s="156">
        <v>9.9870168780574198E-3</v>
      </c>
      <c r="G4124" s="154">
        <v>43829</v>
      </c>
      <c r="H4124" s="155">
        <v>1.0013000000000001</v>
      </c>
      <c r="I4124" s="157">
        <v>0</v>
      </c>
      <c r="J4124" s="152"/>
      <c r="K4124" s="156">
        <v>5.9952038369320101E-2</v>
      </c>
      <c r="L4124" s="157">
        <v>0</v>
      </c>
      <c r="M4124" s="186">
        <v>0</v>
      </c>
      <c r="N4124" s="157">
        <v>0</v>
      </c>
      <c r="O4124" s="157">
        <v>0</v>
      </c>
      <c r="P4124" s="152"/>
      <c r="Q4124" s="157">
        <v>0</v>
      </c>
      <c r="R4124" s="152"/>
      <c r="S4124" s="157">
        <v>0</v>
      </c>
      <c r="T4124" s="152"/>
      <c r="U4124" s="156">
        <v>0.14000000000000701</v>
      </c>
      <c r="V4124" s="152" t="s">
        <v>309</v>
      </c>
      <c r="W4124" s="152" t="s">
        <v>95</v>
      </c>
      <c r="X4124" s="155">
        <v>6.2707259312000003</v>
      </c>
      <c r="Y4124" s="152" t="s">
        <v>159</v>
      </c>
      <c r="Z4124" s="154">
        <v>43812</v>
      </c>
      <c r="AA4124" s="153" t="s">
        <v>4326</v>
      </c>
      <c r="AB4124" s="152" t="s">
        <v>21983</v>
      </c>
      <c r="AC4124" s="152" t="s">
        <v>246</v>
      </c>
      <c r="AD4124" s="152" t="s">
        <v>170</v>
      </c>
    </row>
    <row r="4125" spans="1:30">
      <c r="A4125" s="189" t="s">
        <v>21984</v>
      </c>
      <c r="B4125" s="189" t="s">
        <v>21985</v>
      </c>
      <c r="C4125" s="154">
        <v>43830</v>
      </c>
      <c r="D4125" s="155">
        <v>1.0023</v>
      </c>
      <c r="E4125" s="155">
        <v>1.0023</v>
      </c>
      <c r="F4125" s="156">
        <v>9.97804829375264E-3</v>
      </c>
      <c r="G4125" s="154">
        <v>43829</v>
      </c>
      <c r="H4125" s="155">
        <v>1.0022</v>
      </c>
      <c r="I4125" s="157">
        <v>0</v>
      </c>
      <c r="J4125" s="152"/>
      <c r="K4125" s="156">
        <v>2.9940119760475701E-2</v>
      </c>
      <c r="L4125" s="156">
        <v>0.169898061163305</v>
      </c>
      <c r="M4125" s="186">
        <v>0</v>
      </c>
      <c r="N4125" s="157">
        <v>0</v>
      </c>
      <c r="O4125" s="157">
        <v>0</v>
      </c>
      <c r="P4125" s="152"/>
      <c r="Q4125" s="157">
        <v>0</v>
      </c>
      <c r="R4125" s="152"/>
      <c r="S4125" s="157">
        <v>0</v>
      </c>
      <c r="T4125" s="152"/>
      <c r="U4125" s="156">
        <v>0.22999999999999701</v>
      </c>
      <c r="V4125" s="152" t="s">
        <v>157</v>
      </c>
      <c r="W4125" s="152" t="s">
        <v>95</v>
      </c>
      <c r="X4125" s="155">
        <v>2.1027275200000001E-4</v>
      </c>
      <c r="Y4125" s="152" t="s">
        <v>159</v>
      </c>
      <c r="Z4125" s="154">
        <v>43788</v>
      </c>
      <c r="AA4125" s="153" t="s">
        <v>4326</v>
      </c>
      <c r="AB4125" s="152" t="s">
        <v>2149</v>
      </c>
      <c r="AC4125" s="152" t="s">
        <v>240</v>
      </c>
      <c r="AD4125" s="152" t="s">
        <v>2734</v>
      </c>
    </row>
    <row r="4126" spans="1:30">
      <c r="A4126" s="189" t="s">
        <v>3119</v>
      </c>
      <c r="B4126" s="189" t="s">
        <v>3120</v>
      </c>
      <c r="C4126" s="154">
        <v>43830</v>
      </c>
      <c r="D4126" s="155">
        <v>1.0052000000000001</v>
      </c>
      <c r="E4126" s="155">
        <v>1.0052000000000001</v>
      </c>
      <c r="F4126" s="156">
        <v>9.9492587802197802E-3</v>
      </c>
      <c r="G4126" s="154">
        <v>43826</v>
      </c>
      <c r="H4126" s="155">
        <v>1.0051000000000001</v>
      </c>
      <c r="I4126" s="157">
        <v>0</v>
      </c>
      <c r="J4126" s="152"/>
      <c r="K4126" s="156">
        <v>3.9808917197469901E-2</v>
      </c>
      <c r="L4126" s="156">
        <v>0.149447045930064</v>
      </c>
      <c r="M4126" s="185">
        <v>0.42961334798683098</v>
      </c>
      <c r="N4126" s="157">
        <v>0</v>
      </c>
      <c r="O4126" s="157">
        <v>0</v>
      </c>
      <c r="P4126" s="152"/>
      <c r="Q4126" s="157">
        <v>0</v>
      </c>
      <c r="R4126" s="152"/>
      <c r="S4126" s="157">
        <v>0</v>
      </c>
      <c r="T4126" s="152"/>
      <c r="U4126" s="156">
        <v>0.52000000000000901</v>
      </c>
      <c r="V4126" s="152" t="s">
        <v>309</v>
      </c>
      <c r="W4126" s="152" t="s">
        <v>95</v>
      </c>
      <c r="X4126" s="155">
        <v>15.012260811100001</v>
      </c>
      <c r="Y4126" s="152" t="s">
        <v>159</v>
      </c>
      <c r="Z4126" s="154">
        <v>43714</v>
      </c>
      <c r="AA4126" s="153" t="s">
        <v>4326</v>
      </c>
      <c r="AB4126" s="152" t="s">
        <v>3121</v>
      </c>
      <c r="AC4126" s="152" t="s">
        <v>182</v>
      </c>
      <c r="AD4126" s="152" t="s">
        <v>165</v>
      </c>
    </row>
    <row r="4127" spans="1:30">
      <c r="A4127" s="189" t="s">
        <v>3116</v>
      </c>
      <c r="B4127" s="189" t="s">
        <v>3117</v>
      </c>
      <c r="C4127" s="154">
        <v>43830</v>
      </c>
      <c r="D4127" s="155">
        <v>1.0116000000000001</v>
      </c>
      <c r="E4127" s="155">
        <v>1.0116000000000001</v>
      </c>
      <c r="F4127" s="156">
        <v>9.8863074641610503E-3</v>
      </c>
      <c r="G4127" s="154">
        <v>43829</v>
      </c>
      <c r="H4127" s="155">
        <v>1.0115000000000001</v>
      </c>
      <c r="I4127" s="157">
        <v>0</v>
      </c>
      <c r="J4127" s="152"/>
      <c r="K4127" s="156">
        <v>0.148500148500154</v>
      </c>
      <c r="L4127" s="156">
        <v>0.43685464654487299</v>
      </c>
      <c r="M4127" s="185">
        <v>0.83732057416267602</v>
      </c>
      <c r="N4127" s="157">
        <v>0</v>
      </c>
      <c r="O4127" s="157">
        <v>0</v>
      </c>
      <c r="P4127" s="152"/>
      <c r="Q4127" s="157">
        <v>0</v>
      </c>
      <c r="R4127" s="152"/>
      <c r="S4127" s="157">
        <v>0</v>
      </c>
      <c r="T4127" s="152"/>
      <c r="U4127" s="156">
        <v>1.1600000000000099</v>
      </c>
      <c r="V4127" s="152" t="s">
        <v>157</v>
      </c>
      <c r="W4127" s="152" t="s">
        <v>95</v>
      </c>
      <c r="X4127" s="155">
        <v>2.0015881807000002</v>
      </c>
      <c r="Y4127" s="152" t="s">
        <v>159</v>
      </c>
      <c r="Z4127" s="154">
        <v>43686</v>
      </c>
      <c r="AA4127" s="153" t="s">
        <v>4326</v>
      </c>
      <c r="AB4127" s="152" t="s">
        <v>3118</v>
      </c>
      <c r="AC4127" s="152" t="s">
        <v>314</v>
      </c>
      <c r="AD4127" s="152" t="s">
        <v>207</v>
      </c>
    </row>
    <row r="4128" spans="1:30">
      <c r="A4128" s="189" t="s">
        <v>21986</v>
      </c>
      <c r="B4128" s="189" t="s">
        <v>21987</v>
      </c>
      <c r="C4128" s="154">
        <v>43830</v>
      </c>
      <c r="D4128" s="155">
        <v>1.0112000000000001</v>
      </c>
      <c r="E4128" s="155">
        <v>1.0112000000000001</v>
      </c>
      <c r="F4128" s="156">
        <v>0</v>
      </c>
      <c r="G4128" s="154">
        <v>43829</v>
      </c>
      <c r="H4128" s="155">
        <v>1.0112000000000001</v>
      </c>
      <c r="I4128" s="157">
        <v>0</v>
      </c>
      <c r="J4128" s="152"/>
      <c r="K4128" s="156">
        <v>0.13864131511191</v>
      </c>
      <c r="L4128" s="156">
        <v>0.42705333200915602</v>
      </c>
      <c r="M4128" s="185">
        <v>0.80749676004386395</v>
      </c>
      <c r="N4128" s="157">
        <v>0</v>
      </c>
      <c r="O4128" s="157">
        <v>0</v>
      </c>
      <c r="P4128" s="152"/>
      <c r="Q4128" s="157">
        <v>0</v>
      </c>
      <c r="R4128" s="152"/>
      <c r="S4128" s="157">
        <v>0</v>
      </c>
      <c r="T4128" s="152"/>
      <c r="U4128" s="156">
        <v>1.1200000000000101</v>
      </c>
      <c r="V4128" s="152" t="s">
        <v>157</v>
      </c>
      <c r="W4128" s="152" t="s">
        <v>95</v>
      </c>
      <c r="X4128" s="155">
        <v>1.453115E-4</v>
      </c>
      <c r="Y4128" s="152" t="s">
        <v>159</v>
      </c>
      <c r="Z4128" s="154">
        <v>43686</v>
      </c>
      <c r="AA4128" s="153" t="s">
        <v>4326</v>
      </c>
      <c r="AB4128" s="152" t="s">
        <v>3118</v>
      </c>
      <c r="AC4128" s="152" t="s">
        <v>314</v>
      </c>
      <c r="AD4128" s="152" t="s">
        <v>207</v>
      </c>
    </row>
    <row r="4129" spans="1:30">
      <c r="A4129" s="189" t="s">
        <v>3114</v>
      </c>
      <c r="B4129" s="189" t="s">
        <v>3115</v>
      </c>
      <c r="C4129" s="154">
        <v>43830</v>
      </c>
      <c r="D4129" s="155">
        <v>1.0129999999999999</v>
      </c>
      <c r="E4129" s="155">
        <v>1.0129999999999999</v>
      </c>
      <c r="F4129" s="156">
        <v>1.97472353870436E-2</v>
      </c>
      <c r="G4129" s="154">
        <v>43829</v>
      </c>
      <c r="H4129" s="155">
        <v>1.0127999999999999</v>
      </c>
      <c r="I4129" s="157">
        <v>0</v>
      </c>
      <c r="J4129" s="152"/>
      <c r="K4129" s="156">
        <v>0.15819655922481901</v>
      </c>
      <c r="L4129" s="156">
        <v>0.57585385226368202</v>
      </c>
      <c r="M4129" s="185">
        <v>1.1280822601577201</v>
      </c>
      <c r="N4129" s="157">
        <v>0</v>
      </c>
      <c r="O4129" s="157">
        <v>0</v>
      </c>
      <c r="P4129" s="152"/>
      <c r="Q4129" s="157">
        <v>0</v>
      </c>
      <c r="R4129" s="152"/>
      <c r="S4129" s="157">
        <v>0</v>
      </c>
      <c r="T4129" s="152"/>
      <c r="U4129" s="156">
        <v>1.2999999999999901</v>
      </c>
      <c r="V4129" s="152" t="s">
        <v>157</v>
      </c>
      <c r="W4129" s="152" t="s">
        <v>95</v>
      </c>
      <c r="X4129" s="155">
        <v>1.1999563895000001</v>
      </c>
      <c r="Y4129" s="152" t="s">
        <v>159</v>
      </c>
      <c r="Z4129" s="154">
        <v>43710</v>
      </c>
      <c r="AA4129" s="153" t="s">
        <v>4326</v>
      </c>
      <c r="AB4129" s="152" t="s">
        <v>257</v>
      </c>
      <c r="AC4129" s="152" t="s">
        <v>200</v>
      </c>
      <c r="AD4129" s="152" t="s">
        <v>229</v>
      </c>
    </row>
    <row r="4130" spans="1:30">
      <c r="A4130" s="189" t="s">
        <v>21988</v>
      </c>
      <c r="B4130" s="189" t="s">
        <v>21989</v>
      </c>
      <c r="C4130" s="154">
        <v>43830</v>
      </c>
      <c r="D4130" s="155">
        <v>1.0111000000000001</v>
      </c>
      <c r="E4130" s="155">
        <v>1.0111000000000001</v>
      </c>
      <c r="F4130" s="156">
        <v>2.9679461812444501E-2</v>
      </c>
      <c r="G4130" s="154">
        <v>43829</v>
      </c>
      <c r="H4130" s="155">
        <v>1.0107999999999999</v>
      </c>
      <c r="I4130" s="157">
        <v>0</v>
      </c>
      <c r="J4130" s="152"/>
      <c r="K4130" s="156">
        <v>0.14857369255151101</v>
      </c>
      <c r="L4130" s="156">
        <v>0.54693715194909098</v>
      </c>
      <c r="M4130" s="185">
        <v>1.1100000000000101</v>
      </c>
      <c r="N4130" s="157">
        <v>0</v>
      </c>
      <c r="O4130" s="157">
        <v>0</v>
      </c>
      <c r="P4130" s="152"/>
      <c r="Q4130" s="157">
        <v>0</v>
      </c>
      <c r="R4130" s="152"/>
      <c r="S4130" s="157">
        <v>0</v>
      </c>
      <c r="T4130" s="152"/>
      <c r="U4130" s="156">
        <v>1.1100000000000101</v>
      </c>
      <c r="V4130" s="152" t="s">
        <v>242</v>
      </c>
      <c r="W4130" s="152" t="s">
        <v>95</v>
      </c>
      <c r="X4130" s="155">
        <v>0</v>
      </c>
      <c r="Y4130" s="152" t="s">
        <v>159</v>
      </c>
      <c r="Z4130" s="154">
        <v>43710</v>
      </c>
      <c r="AA4130" s="153" t="s">
        <v>4326</v>
      </c>
      <c r="AB4130" s="152" t="s">
        <v>257</v>
      </c>
      <c r="AC4130" s="152" t="s">
        <v>200</v>
      </c>
      <c r="AD4130" s="152" t="s">
        <v>229</v>
      </c>
    </row>
    <row r="4131" spans="1:30">
      <c r="A4131" s="189" t="s">
        <v>3109</v>
      </c>
      <c r="B4131" s="189" t="s">
        <v>3110</v>
      </c>
      <c r="C4131" s="154">
        <v>43830</v>
      </c>
      <c r="D4131" s="155">
        <v>1.0172000000000001</v>
      </c>
      <c r="E4131" s="155">
        <v>1.0172000000000001</v>
      </c>
      <c r="F4131" s="156">
        <v>2.9501425902270499E-2</v>
      </c>
      <c r="G4131" s="154">
        <v>43829</v>
      </c>
      <c r="H4131" s="155">
        <v>1.0168999999999999</v>
      </c>
      <c r="I4131" s="157">
        <v>0</v>
      </c>
      <c r="J4131" s="152"/>
      <c r="K4131" s="156">
        <v>0.246378239873871</v>
      </c>
      <c r="L4131" s="156">
        <v>0.61325420375867501</v>
      </c>
      <c r="M4131" s="185">
        <v>1.56764852720919</v>
      </c>
      <c r="N4131" s="157">
        <v>0</v>
      </c>
      <c r="O4131" s="157">
        <v>0</v>
      </c>
      <c r="P4131" s="152"/>
      <c r="Q4131" s="157">
        <v>0</v>
      </c>
      <c r="R4131" s="152"/>
      <c r="S4131" s="157">
        <v>0</v>
      </c>
      <c r="T4131" s="152"/>
      <c r="U4131" s="156">
        <v>1.72000000000001</v>
      </c>
      <c r="V4131" s="152" t="s">
        <v>157</v>
      </c>
      <c r="W4131" s="152" t="s">
        <v>95</v>
      </c>
      <c r="X4131" s="155">
        <v>1.7000073352</v>
      </c>
      <c r="Y4131" s="152" t="s">
        <v>159</v>
      </c>
      <c r="Z4131" s="154">
        <v>43734</v>
      </c>
      <c r="AA4131" s="153" t="s">
        <v>4326</v>
      </c>
      <c r="AB4131" s="152" t="s">
        <v>3111</v>
      </c>
      <c r="AC4131" s="152" t="s">
        <v>615</v>
      </c>
      <c r="AD4131" s="152" t="s">
        <v>483</v>
      </c>
    </row>
    <row r="4132" spans="1:30">
      <c r="A4132" s="189" t="s">
        <v>21990</v>
      </c>
      <c r="B4132" s="189" t="s">
        <v>21991</v>
      </c>
      <c r="C4132" s="154">
        <v>43830</v>
      </c>
      <c r="D4132" s="155">
        <v>1.0384</v>
      </c>
      <c r="E4132" s="155">
        <v>1.0384</v>
      </c>
      <c r="F4132" s="156">
        <v>2.8898950004813299E-2</v>
      </c>
      <c r="G4132" s="154">
        <v>43829</v>
      </c>
      <c r="H4132" s="155">
        <v>1.0381</v>
      </c>
      <c r="I4132" s="157">
        <v>0</v>
      </c>
      <c r="J4132" s="152"/>
      <c r="K4132" s="156">
        <v>2.3558403154263199</v>
      </c>
      <c r="L4132" s="156">
        <v>2.7305104867431802</v>
      </c>
      <c r="M4132" s="185">
        <v>3.6844732900649002</v>
      </c>
      <c r="N4132" s="157">
        <v>0</v>
      </c>
      <c r="O4132" s="157">
        <v>0</v>
      </c>
      <c r="P4132" s="152"/>
      <c r="Q4132" s="157">
        <v>0</v>
      </c>
      <c r="R4132" s="152"/>
      <c r="S4132" s="157">
        <v>0</v>
      </c>
      <c r="T4132" s="152"/>
      <c r="U4132" s="156">
        <v>3.84</v>
      </c>
      <c r="V4132" s="152" t="s">
        <v>157</v>
      </c>
      <c r="W4132" s="152" t="s">
        <v>95</v>
      </c>
      <c r="X4132" s="155">
        <v>0.30052317820000002</v>
      </c>
      <c r="Y4132" s="152" t="s">
        <v>159</v>
      </c>
      <c r="Z4132" s="154">
        <v>43734</v>
      </c>
      <c r="AA4132" s="153" t="s">
        <v>4326</v>
      </c>
      <c r="AB4132" s="152" t="s">
        <v>3111</v>
      </c>
      <c r="AC4132" s="152" t="s">
        <v>615</v>
      </c>
      <c r="AD4132" s="152" t="s">
        <v>483</v>
      </c>
    </row>
    <row r="4133" spans="1:30">
      <c r="A4133" s="189" t="s">
        <v>21992</v>
      </c>
      <c r="B4133" s="189" t="s">
        <v>21993</v>
      </c>
      <c r="C4133" s="154">
        <v>43830</v>
      </c>
      <c r="D4133" s="155">
        <v>1.0044</v>
      </c>
      <c r="E4133" s="155">
        <v>1.0044</v>
      </c>
      <c r="F4133" s="156">
        <v>9.9571841083330708E-3</v>
      </c>
      <c r="G4133" s="154">
        <v>43826</v>
      </c>
      <c r="H4133" s="155">
        <v>1.0043</v>
      </c>
      <c r="I4133" s="157">
        <v>0</v>
      </c>
      <c r="J4133" s="152"/>
      <c r="K4133" s="156">
        <v>2.98775022408094E-2</v>
      </c>
      <c r="L4133" s="156">
        <v>0.12959824543912399</v>
      </c>
      <c r="M4133" s="185">
        <v>0.35971223021583199</v>
      </c>
      <c r="N4133" s="157">
        <v>0</v>
      </c>
      <c r="O4133" s="157">
        <v>0</v>
      </c>
      <c r="P4133" s="152"/>
      <c r="Q4133" s="157">
        <v>0</v>
      </c>
      <c r="R4133" s="152"/>
      <c r="S4133" s="157">
        <v>0</v>
      </c>
      <c r="T4133" s="152"/>
      <c r="U4133" s="156">
        <v>0.43999999999999601</v>
      </c>
      <c r="V4133" s="152" t="s">
        <v>309</v>
      </c>
      <c r="W4133" s="152" t="s">
        <v>95</v>
      </c>
      <c r="X4133" s="155">
        <v>3.5266607999999999E-3</v>
      </c>
      <c r="Y4133" s="152" t="s">
        <v>159</v>
      </c>
      <c r="Z4133" s="154">
        <v>43714</v>
      </c>
      <c r="AA4133" s="153" t="s">
        <v>4326</v>
      </c>
      <c r="AB4133" s="152" t="s">
        <v>3121</v>
      </c>
      <c r="AC4133" s="152" t="s">
        <v>182</v>
      </c>
      <c r="AD4133" s="152" t="s">
        <v>165</v>
      </c>
    </row>
    <row r="4134" spans="1:30">
      <c r="A4134" s="189" t="s">
        <v>3157</v>
      </c>
      <c r="B4134" s="189" t="s">
        <v>3158</v>
      </c>
      <c r="C4134" s="154">
        <v>43830</v>
      </c>
      <c r="D4134" s="155">
        <v>1.0113000000000001</v>
      </c>
      <c r="E4134" s="155">
        <v>1.0113000000000001</v>
      </c>
      <c r="F4134" s="156">
        <v>2.9673590504469698E-2</v>
      </c>
      <c r="G4134" s="154">
        <v>43829</v>
      </c>
      <c r="H4134" s="155">
        <v>1.0109999999999999</v>
      </c>
      <c r="I4134" s="157">
        <v>0</v>
      </c>
      <c r="J4134" s="152"/>
      <c r="K4134" s="156">
        <v>0.237882842699988</v>
      </c>
      <c r="L4134" s="156">
        <v>0.576827449030336</v>
      </c>
      <c r="M4134" s="185">
        <v>1.10977804439113</v>
      </c>
      <c r="N4134" s="157">
        <v>0</v>
      </c>
      <c r="O4134" s="157">
        <v>0</v>
      </c>
      <c r="P4134" s="152"/>
      <c r="Q4134" s="157">
        <v>0</v>
      </c>
      <c r="R4134" s="152"/>
      <c r="S4134" s="157">
        <v>0</v>
      </c>
      <c r="T4134" s="152"/>
      <c r="U4134" s="156">
        <v>1.1300000000000101</v>
      </c>
      <c r="V4134" s="152" t="s">
        <v>157</v>
      </c>
      <c r="W4134" s="152" t="s">
        <v>95</v>
      </c>
      <c r="X4134" s="155">
        <v>1.4534676522000001</v>
      </c>
      <c r="Y4134" s="152" t="s">
        <v>159</v>
      </c>
      <c r="Z4134" s="154">
        <v>43734</v>
      </c>
      <c r="AA4134" s="153" t="s">
        <v>4326</v>
      </c>
      <c r="AB4134" s="152" t="s">
        <v>3159</v>
      </c>
      <c r="AC4134" s="152" t="s">
        <v>249</v>
      </c>
      <c r="AD4134" s="152" t="s">
        <v>207</v>
      </c>
    </row>
    <row r="4135" spans="1:30">
      <c r="A4135" s="189" t="s">
        <v>3102</v>
      </c>
      <c r="B4135" s="189" t="s">
        <v>3103</v>
      </c>
      <c r="C4135" s="154">
        <v>43830</v>
      </c>
      <c r="D4135" s="155">
        <v>1.008</v>
      </c>
      <c r="E4135" s="155">
        <v>1.008</v>
      </c>
      <c r="F4135" s="156">
        <v>3.9698292973397803E-2</v>
      </c>
      <c r="G4135" s="154">
        <v>43829</v>
      </c>
      <c r="H4135" s="155">
        <v>1.0076000000000001</v>
      </c>
      <c r="I4135" s="157">
        <v>0</v>
      </c>
      <c r="J4135" s="152"/>
      <c r="K4135" s="156">
        <v>0.30848840680665801</v>
      </c>
      <c r="L4135" s="156">
        <v>0.64902646030953104</v>
      </c>
      <c r="M4135" s="185">
        <v>1.07289682141783</v>
      </c>
      <c r="N4135" s="157">
        <v>0</v>
      </c>
      <c r="O4135" s="157">
        <v>0</v>
      </c>
      <c r="P4135" s="152"/>
      <c r="Q4135" s="157">
        <v>0</v>
      </c>
      <c r="R4135" s="152"/>
      <c r="S4135" s="157">
        <v>0</v>
      </c>
      <c r="T4135" s="152"/>
      <c r="U4135" s="156">
        <v>0.80000000000000104</v>
      </c>
      <c r="V4135" s="152" t="s">
        <v>174</v>
      </c>
      <c r="W4135" s="152" t="s">
        <v>95</v>
      </c>
      <c r="X4135" s="155">
        <v>9.5436055807999995</v>
      </c>
      <c r="Y4135" s="152" t="s">
        <v>159</v>
      </c>
      <c r="Z4135" s="154">
        <v>43693</v>
      </c>
      <c r="AA4135" s="153" t="s">
        <v>4326</v>
      </c>
      <c r="AB4135" s="152" t="s">
        <v>1392</v>
      </c>
      <c r="AC4135" s="152" t="s">
        <v>195</v>
      </c>
      <c r="AD4135" s="152" t="s">
        <v>241</v>
      </c>
    </row>
    <row r="4136" spans="1:30">
      <c r="A4136" s="189" t="s">
        <v>3087</v>
      </c>
      <c r="B4136" s="189" t="s">
        <v>3088</v>
      </c>
      <c r="C4136" s="154">
        <v>43830</v>
      </c>
      <c r="D4136" s="155">
        <v>1.0083</v>
      </c>
      <c r="E4136" s="155">
        <v>1.0083</v>
      </c>
      <c r="F4136" s="156">
        <v>1.9839301656579499E-2</v>
      </c>
      <c r="G4136" s="154">
        <v>43826</v>
      </c>
      <c r="H4136" s="155">
        <v>1.0081</v>
      </c>
      <c r="I4136" s="157">
        <v>0</v>
      </c>
      <c r="J4136" s="152"/>
      <c r="K4136" s="156">
        <v>6.9472012703446107E-2</v>
      </c>
      <c r="L4136" s="156">
        <v>0.258526399522714</v>
      </c>
      <c r="M4136" s="185">
        <v>0.56852184320766397</v>
      </c>
      <c r="N4136" s="157">
        <v>0</v>
      </c>
      <c r="O4136" s="157">
        <v>0</v>
      </c>
      <c r="P4136" s="152"/>
      <c r="Q4136" s="157">
        <v>0</v>
      </c>
      <c r="R4136" s="152"/>
      <c r="S4136" s="157">
        <v>0</v>
      </c>
      <c r="T4136" s="152"/>
      <c r="U4136" s="156">
        <v>0.82999999999999696</v>
      </c>
      <c r="V4136" s="152" t="s">
        <v>309</v>
      </c>
      <c r="W4136" s="152" t="s">
        <v>95</v>
      </c>
      <c r="X4136" s="155">
        <v>6.6192329396999998</v>
      </c>
      <c r="Y4136" s="152" t="s">
        <v>159</v>
      </c>
      <c r="Z4136" s="154">
        <v>43672</v>
      </c>
      <c r="AA4136" s="153" t="s">
        <v>4326</v>
      </c>
      <c r="AB4136" s="152" t="s">
        <v>1892</v>
      </c>
      <c r="AC4136" s="152" t="s">
        <v>187</v>
      </c>
      <c r="AD4136" s="152" t="s">
        <v>185</v>
      </c>
    </row>
    <row r="4137" spans="1:30">
      <c r="A4137" s="189" t="s">
        <v>21994</v>
      </c>
      <c r="B4137" s="189" t="s">
        <v>21995</v>
      </c>
      <c r="C4137" s="154">
        <v>43830</v>
      </c>
      <c r="D4137" s="155">
        <v>1.0106999999999999</v>
      </c>
      <c r="E4137" s="155">
        <v>1.0106999999999999</v>
      </c>
      <c r="F4137" s="156">
        <v>2.9691211401421901E-2</v>
      </c>
      <c r="G4137" s="154">
        <v>43829</v>
      </c>
      <c r="H4137" s="155">
        <v>1.0104</v>
      </c>
      <c r="I4137" s="157">
        <v>0</v>
      </c>
      <c r="J4137" s="152"/>
      <c r="K4137" s="156">
        <v>0.23802439750074</v>
      </c>
      <c r="L4137" s="156">
        <v>0.56716417910448103</v>
      </c>
      <c r="M4137" s="185">
        <v>1.0598940105989301</v>
      </c>
      <c r="N4137" s="157">
        <v>0</v>
      </c>
      <c r="O4137" s="157">
        <v>0</v>
      </c>
      <c r="P4137" s="152"/>
      <c r="Q4137" s="157">
        <v>0</v>
      </c>
      <c r="R4137" s="152"/>
      <c r="S4137" s="157">
        <v>0</v>
      </c>
      <c r="T4137" s="152"/>
      <c r="U4137" s="156">
        <v>1.0699999999999901</v>
      </c>
      <c r="V4137" s="152" t="s">
        <v>157</v>
      </c>
      <c r="W4137" s="152" t="s">
        <v>95</v>
      </c>
      <c r="X4137" s="155">
        <v>1.56280697E-2</v>
      </c>
      <c r="Y4137" s="152" t="s">
        <v>159</v>
      </c>
      <c r="Z4137" s="154">
        <v>43734</v>
      </c>
      <c r="AA4137" s="153" t="s">
        <v>4326</v>
      </c>
      <c r="AB4137" s="152" t="s">
        <v>3159</v>
      </c>
      <c r="AC4137" s="152" t="s">
        <v>249</v>
      </c>
      <c r="AD4137" s="152" t="s">
        <v>207</v>
      </c>
    </row>
    <row r="4138" spans="1:30">
      <c r="A4138" s="189" t="s">
        <v>21996</v>
      </c>
      <c r="B4138" s="189" t="s">
        <v>21997</v>
      </c>
      <c r="C4138" s="154">
        <v>43830</v>
      </c>
      <c r="D4138" s="155">
        <v>1.0044999999999999</v>
      </c>
      <c r="E4138" s="155">
        <v>1.0044999999999999</v>
      </c>
      <c r="F4138" s="156">
        <v>1.99143682166661E-2</v>
      </c>
      <c r="G4138" s="154">
        <v>43826</v>
      </c>
      <c r="H4138" s="155">
        <v>1.0043</v>
      </c>
      <c r="I4138" s="157">
        <v>0</v>
      </c>
      <c r="J4138" s="152"/>
      <c r="K4138" s="156">
        <v>0.259506936820036</v>
      </c>
      <c r="L4138" s="156">
        <v>0.43995600439955601</v>
      </c>
      <c r="M4138" s="186">
        <v>0</v>
      </c>
      <c r="N4138" s="157">
        <v>0</v>
      </c>
      <c r="O4138" s="157">
        <v>0</v>
      </c>
      <c r="P4138" s="152"/>
      <c r="Q4138" s="157">
        <v>0</v>
      </c>
      <c r="R4138" s="152"/>
      <c r="S4138" s="157">
        <v>0</v>
      </c>
      <c r="T4138" s="152"/>
      <c r="U4138" s="156">
        <v>0.44999999999999502</v>
      </c>
      <c r="V4138" s="152" t="s">
        <v>309</v>
      </c>
      <c r="W4138" s="152" t="s">
        <v>95</v>
      </c>
      <c r="X4138" s="155">
        <v>2.0205167358999998</v>
      </c>
      <c r="Y4138" s="152" t="s">
        <v>159</v>
      </c>
      <c r="Z4138" s="154">
        <v>43796</v>
      </c>
      <c r="AA4138" s="153" t="s">
        <v>4326</v>
      </c>
      <c r="AB4138" s="152" t="s">
        <v>21448</v>
      </c>
      <c r="AC4138" s="152" t="s">
        <v>217</v>
      </c>
      <c r="AD4138" s="152" t="s">
        <v>165</v>
      </c>
    </row>
    <row r="4139" spans="1:30">
      <c r="A4139" s="189" t="s">
        <v>21998</v>
      </c>
      <c r="B4139" s="189" t="s">
        <v>21999</v>
      </c>
      <c r="C4139" s="154">
        <v>43830</v>
      </c>
      <c r="D4139" s="155">
        <v>1.0041</v>
      </c>
      <c r="E4139" s="155">
        <v>1.0041</v>
      </c>
      <c r="F4139" s="156">
        <v>1.99223030182267E-2</v>
      </c>
      <c r="G4139" s="154">
        <v>43826</v>
      </c>
      <c r="H4139" s="155">
        <v>1.0039</v>
      </c>
      <c r="I4139" s="157">
        <v>0</v>
      </c>
      <c r="J4139" s="152"/>
      <c r="K4139" s="156">
        <v>0.24960063897762999</v>
      </c>
      <c r="L4139" s="156">
        <v>0.40999999999999898</v>
      </c>
      <c r="M4139" s="186">
        <v>0</v>
      </c>
      <c r="N4139" s="157">
        <v>0</v>
      </c>
      <c r="O4139" s="157">
        <v>0</v>
      </c>
      <c r="P4139" s="152"/>
      <c r="Q4139" s="157">
        <v>0</v>
      </c>
      <c r="R4139" s="152"/>
      <c r="S4139" s="157">
        <v>0</v>
      </c>
      <c r="T4139" s="152"/>
      <c r="U4139" s="156">
        <v>0.40999999999999898</v>
      </c>
      <c r="V4139" s="152" t="s">
        <v>309</v>
      </c>
      <c r="W4139" s="152" t="s">
        <v>95</v>
      </c>
      <c r="X4139" s="155">
        <v>0.27458347779999998</v>
      </c>
      <c r="Y4139" s="152" t="s">
        <v>159</v>
      </c>
      <c r="Z4139" s="154">
        <v>43796</v>
      </c>
      <c r="AA4139" s="153" t="s">
        <v>4326</v>
      </c>
      <c r="AB4139" s="152" t="s">
        <v>21448</v>
      </c>
      <c r="AC4139" s="152" t="s">
        <v>217</v>
      </c>
      <c r="AD4139" s="152" t="s">
        <v>165</v>
      </c>
    </row>
    <row r="4140" spans="1:30">
      <c r="A4140" s="189" t="s">
        <v>3100</v>
      </c>
      <c r="B4140" s="189" t="s">
        <v>3101</v>
      </c>
      <c r="C4140" s="154">
        <v>43830</v>
      </c>
      <c r="D4140" s="155">
        <v>1.0089999999999999</v>
      </c>
      <c r="E4140" s="155">
        <v>1.0089999999999999</v>
      </c>
      <c r="F4140" s="156">
        <v>4.9578582052547802E-2</v>
      </c>
      <c r="G4140" s="154">
        <v>43826</v>
      </c>
      <c r="H4140" s="155">
        <v>1.0085</v>
      </c>
      <c r="I4140" s="157">
        <v>0</v>
      </c>
      <c r="J4140" s="152"/>
      <c r="K4140" s="156">
        <v>0.15882469724040299</v>
      </c>
      <c r="L4140" s="156">
        <v>0.34808552958725397</v>
      </c>
      <c r="M4140" s="185">
        <v>0.74887668497252502</v>
      </c>
      <c r="N4140" s="157">
        <v>0</v>
      </c>
      <c r="O4140" s="157">
        <v>0</v>
      </c>
      <c r="P4140" s="152"/>
      <c r="Q4140" s="157">
        <v>0</v>
      </c>
      <c r="R4140" s="152"/>
      <c r="S4140" s="157">
        <v>0</v>
      </c>
      <c r="T4140" s="152"/>
      <c r="U4140" s="156">
        <v>0.89999999999999003</v>
      </c>
      <c r="V4140" s="152" t="s">
        <v>309</v>
      </c>
      <c r="W4140" s="152" t="s">
        <v>95</v>
      </c>
      <c r="X4140" s="155">
        <v>11.7097046357</v>
      </c>
      <c r="Y4140" s="152" t="s">
        <v>159</v>
      </c>
      <c r="Z4140" s="154">
        <v>43698</v>
      </c>
      <c r="AA4140" s="153" t="s">
        <v>4326</v>
      </c>
      <c r="AB4140" s="152" t="s">
        <v>593</v>
      </c>
      <c r="AC4140" s="152" t="s">
        <v>228</v>
      </c>
      <c r="AD4140" s="152" t="s">
        <v>272</v>
      </c>
    </row>
    <row r="4141" spans="1:30">
      <c r="A4141" s="189" t="s">
        <v>22000</v>
      </c>
      <c r="B4141" s="189" t="s">
        <v>22001</v>
      </c>
      <c r="C4141" s="154">
        <v>43830</v>
      </c>
      <c r="D4141" s="155">
        <v>1.0075000000000001</v>
      </c>
      <c r="E4141" s="155">
        <v>1.0075000000000001</v>
      </c>
      <c r="F4141" s="156">
        <v>3.97180021844857E-2</v>
      </c>
      <c r="G4141" s="154">
        <v>43826</v>
      </c>
      <c r="H4141" s="155">
        <v>1.0071000000000001</v>
      </c>
      <c r="I4141" s="157">
        <v>0</v>
      </c>
      <c r="J4141" s="152"/>
      <c r="K4141" s="156">
        <v>0.14910536779324601</v>
      </c>
      <c r="L4141" s="156">
        <v>0.30864197530865201</v>
      </c>
      <c r="M4141" s="185">
        <v>0.649350649350667</v>
      </c>
      <c r="N4141" s="157">
        <v>0</v>
      </c>
      <c r="O4141" s="157">
        <v>0</v>
      </c>
      <c r="P4141" s="152"/>
      <c r="Q4141" s="157">
        <v>0</v>
      </c>
      <c r="R4141" s="152"/>
      <c r="S4141" s="157">
        <v>0</v>
      </c>
      <c r="T4141" s="152"/>
      <c r="U4141" s="156">
        <v>0.750000000000006</v>
      </c>
      <c r="V4141" s="152" t="s">
        <v>309</v>
      </c>
      <c r="W4141" s="152" t="s">
        <v>95</v>
      </c>
      <c r="X4141" s="155">
        <v>1.7188088635000001</v>
      </c>
      <c r="Y4141" s="152" t="s">
        <v>159</v>
      </c>
      <c r="Z4141" s="154">
        <v>43698</v>
      </c>
      <c r="AA4141" s="153" t="s">
        <v>4326</v>
      </c>
      <c r="AB4141" s="152" t="s">
        <v>593</v>
      </c>
      <c r="AC4141" s="152" t="s">
        <v>228</v>
      </c>
      <c r="AD4141" s="152" t="s">
        <v>272</v>
      </c>
    </row>
    <row r="4142" spans="1:30">
      <c r="A4142" s="189" t="s">
        <v>3097</v>
      </c>
      <c r="B4142" s="189" t="s">
        <v>3098</v>
      </c>
      <c r="C4142" s="154">
        <v>43830</v>
      </c>
      <c r="D4142" s="155">
        <v>1.004</v>
      </c>
      <c r="E4142" s="155">
        <v>1.004</v>
      </c>
      <c r="F4142" s="156">
        <v>9.9611515091133605E-3</v>
      </c>
      <c r="G4142" s="154">
        <v>43826</v>
      </c>
      <c r="H4142" s="155">
        <v>1.0039</v>
      </c>
      <c r="I4142" s="157">
        <v>0</v>
      </c>
      <c r="J4142" s="152"/>
      <c r="K4142" s="156">
        <v>2.9889409186008499E-2</v>
      </c>
      <c r="L4142" s="156">
        <v>0.20960175666234099</v>
      </c>
      <c r="M4142" s="185">
        <v>0.4</v>
      </c>
      <c r="N4142" s="157">
        <v>0</v>
      </c>
      <c r="O4142" s="157">
        <v>0</v>
      </c>
      <c r="P4142" s="152"/>
      <c r="Q4142" s="157">
        <v>0</v>
      </c>
      <c r="R4142" s="152"/>
      <c r="S4142" s="157">
        <v>0</v>
      </c>
      <c r="T4142" s="152"/>
      <c r="U4142" s="156">
        <v>0.4</v>
      </c>
      <c r="V4142" s="152" t="s">
        <v>309</v>
      </c>
      <c r="W4142" s="152" t="s">
        <v>95</v>
      </c>
      <c r="X4142" s="155">
        <v>41.548466820500003</v>
      </c>
      <c r="Y4142" s="152" t="s">
        <v>159</v>
      </c>
      <c r="Z4142" s="154">
        <v>43698</v>
      </c>
      <c r="AA4142" s="153" t="s">
        <v>4326</v>
      </c>
      <c r="AB4142" s="152" t="s">
        <v>3099</v>
      </c>
      <c r="AC4142" s="152" t="s">
        <v>269</v>
      </c>
      <c r="AD4142" s="152" t="s">
        <v>207</v>
      </c>
    </row>
    <row r="4143" spans="1:30">
      <c r="A4143" s="189" t="s">
        <v>22002</v>
      </c>
      <c r="B4143" s="189" t="s">
        <v>22003</v>
      </c>
      <c r="C4143" s="154">
        <v>43830</v>
      </c>
      <c r="D4143" s="155">
        <v>1.0065999999999999</v>
      </c>
      <c r="E4143" s="155">
        <v>1.0065999999999999</v>
      </c>
      <c r="F4143" s="156">
        <v>1.9872813990458899E-2</v>
      </c>
      <c r="G4143" s="154">
        <v>43826</v>
      </c>
      <c r="H4143" s="155">
        <v>1.0064</v>
      </c>
      <c r="I4143" s="157">
        <v>0</v>
      </c>
      <c r="J4143" s="152"/>
      <c r="K4143" s="156">
        <v>5.9642147117289698E-2</v>
      </c>
      <c r="L4143" s="156">
        <v>0.219036240541615</v>
      </c>
      <c r="M4143" s="185">
        <v>0.46910869348237599</v>
      </c>
      <c r="N4143" s="157">
        <v>0</v>
      </c>
      <c r="O4143" s="157">
        <v>0</v>
      </c>
      <c r="P4143" s="152"/>
      <c r="Q4143" s="157">
        <v>0</v>
      </c>
      <c r="R4143" s="152"/>
      <c r="S4143" s="157">
        <v>0</v>
      </c>
      <c r="T4143" s="152"/>
      <c r="U4143" s="156">
        <v>0.65999999999999404</v>
      </c>
      <c r="V4143" s="152" t="s">
        <v>309</v>
      </c>
      <c r="W4143" s="152" t="s">
        <v>95</v>
      </c>
      <c r="X4143" s="155">
        <v>3.2764971791000002</v>
      </c>
      <c r="Y4143" s="152" t="s">
        <v>159</v>
      </c>
      <c r="Z4143" s="154">
        <v>43672</v>
      </c>
      <c r="AA4143" s="153" t="s">
        <v>4326</v>
      </c>
      <c r="AB4143" s="152" t="s">
        <v>1892</v>
      </c>
      <c r="AC4143" s="152" t="s">
        <v>187</v>
      </c>
      <c r="AD4143" s="152" t="s">
        <v>185</v>
      </c>
    </row>
    <row r="4144" spans="1:30">
      <c r="A4144" s="189" t="s">
        <v>22004</v>
      </c>
      <c r="B4144" s="189" t="s">
        <v>22005</v>
      </c>
      <c r="C4144" s="154">
        <v>43830</v>
      </c>
      <c r="D4144" s="155">
        <v>1.0028999999999999</v>
      </c>
      <c r="E4144" s="155">
        <v>1.0028999999999999</v>
      </c>
      <c r="F4144" s="156">
        <v>0</v>
      </c>
      <c r="G4144" s="154">
        <v>43826</v>
      </c>
      <c r="H4144" s="155">
        <v>1.0028999999999999</v>
      </c>
      <c r="I4144" s="157">
        <v>0</v>
      </c>
      <c r="J4144" s="152"/>
      <c r="K4144" s="156">
        <v>1.9946145407397801E-2</v>
      </c>
      <c r="L4144" s="156">
        <v>0.179802217560663</v>
      </c>
      <c r="M4144" s="185">
        <v>0.32009602880862997</v>
      </c>
      <c r="N4144" s="157">
        <v>0</v>
      </c>
      <c r="O4144" s="157">
        <v>0</v>
      </c>
      <c r="P4144" s="152"/>
      <c r="Q4144" s="157">
        <v>0</v>
      </c>
      <c r="R4144" s="152"/>
      <c r="S4144" s="157">
        <v>0</v>
      </c>
      <c r="T4144" s="152"/>
      <c r="U4144" s="156">
        <v>0.28999999999998999</v>
      </c>
      <c r="V4144" s="152" t="s">
        <v>309</v>
      </c>
      <c r="W4144" s="152" t="s">
        <v>95</v>
      </c>
      <c r="X4144" s="155">
        <v>8.2724197700000002E-2</v>
      </c>
      <c r="Y4144" s="152" t="s">
        <v>159</v>
      </c>
      <c r="Z4144" s="154">
        <v>43698</v>
      </c>
      <c r="AA4144" s="153" t="s">
        <v>4326</v>
      </c>
      <c r="AB4144" s="152" t="s">
        <v>3099</v>
      </c>
      <c r="AC4144" s="152" t="s">
        <v>269</v>
      </c>
      <c r="AD4144" s="152" t="s">
        <v>207</v>
      </c>
    </row>
    <row r="4145" spans="1:30">
      <c r="A4145" s="189" t="s">
        <v>3094</v>
      </c>
      <c r="B4145" s="189" t="s">
        <v>3095</v>
      </c>
      <c r="C4145" s="154">
        <v>43830</v>
      </c>
      <c r="D4145" s="155">
        <v>1.0124</v>
      </c>
      <c r="E4145" s="155">
        <v>1.0124</v>
      </c>
      <c r="F4145" s="156">
        <v>1.9758940920764499E-2</v>
      </c>
      <c r="G4145" s="154">
        <v>43829</v>
      </c>
      <c r="H4145" s="155">
        <v>1.0122</v>
      </c>
      <c r="I4145" s="157">
        <v>0</v>
      </c>
      <c r="J4145" s="152"/>
      <c r="K4145" s="156">
        <v>0.108770888954799</v>
      </c>
      <c r="L4145" s="156">
        <v>0.34691247893746202</v>
      </c>
      <c r="M4145" s="185">
        <v>1.0076823306395299</v>
      </c>
      <c r="N4145" s="157">
        <v>0</v>
      </c>
      <c r="O4145" s="157">
        <v>0</v>
      </c>
      <c r="P4145" s="152"/>
      <c r="Q4145" s="157">
        <v>0</v>
      </c>
      <c r="R4145" s="152"/>
      <c r="S4145" s="157">
        <v>0</v>
      </c>
      <c r="T4145" s="152"/>
      <c r="U4145" s="156">
        <v>1.24</v>
      </c>
      <c r="V4145" s="152" t="s">
        <v>309</v>
      </c>
      <c r="W4145" s="152" t="s">
        <v>95</v>
      </c>
      <c r="X4145" s="155">
        <v>3.7270269726</v>
      </c>
      <c r="Y4145" s="152" t="s">
        <v>159</v>
      </c>
      <c r="Z4145" s="154">
        <v>43693</v>
      </c>
      <c r="AA4145" s="153" t="s">
        <v>4326</v>
      </c>
      <c r="AB4145" s="152" t="s">
        <v>3096</v>
      </c>
      <c r="AC4145" s="152" t="s">
        <v>205</v>
      </c>
      <c r="AD4145" s="152" t="s">
        <v>272</v>
      </c>
    </row>
    <row r="4146" spans="1:30">
      <c r="A4146" s="189" t="s">
        <v>22006</v>
      </c>
      <c r="B4146" s="189" t="s">
        <v>22007</v>
      </c>
      <c r="C4146" s="154">
        <v>43830</v>
      </c>
      <c r="D4146" s="155">
        <v>1.0112000000000001</v>
      </c>
      <c r="E4146" s="155">
        <v>1.0112000000000001</v>
      </c>
      <c r="F4146" s="156">
        <v>9.8902185738293895E-3</v>
      </c>
      <c r="G4146" s="154">
        <v>43829</v>
      </c>
      <c r="H4146" s="155">
        <v>1.0111000000000001</v>
      </c>
      <c r="I4146" s="157">
        <v>0</v>
      </c>
      <c r="J4146" s="152"/>
      <c r="K4146" s="156">
        <v>9.8990298950713901E-2</v>
      </c>
      <c r="L4146" s="156">
        <v>0.31746031746032699</v>
      </c>
      <c r="M4146" s="185">
        <v>0.9181636726547</v>
      </c>
      <c r="N4146" s="157">
        <v>0</v>
      </c>
      <c r="O4146" s="157">
        <v>0</v>
      </c>
      <c r="P4146" s="152"/>
      <c r="Q4146" s="157">
        <v>0</v>
      </c>
      <c r="R4146" s="152"/>
      <c r="S4146" s="157">
        <v>0</v>
      </c>
      <c r="T4146" s="152"/>
      <c r="U4146" s="156">
        <v>1.1200000000000101</v>
      </c>
      <c r="V4146" s="152" t="s">
        <v>309</v>
      </c>
      <c r="W4146" s="152" t="s">
        <v>95</v>
      </c>
      <c r="X4146" s="155">
        <v>0.74965972749999998</v>
      </c>
      <c r="Y4146" s="152" t="s">
        <v>159</v>
      </c>
      <c r="Z4146" s="154">
        <v>43693</v>
      </c>
      <c r="AA4146" s="153" t="s">
        <v>4326</v>
      </c>
      <c r="AB4146" s="152" t="s">
        <v>3096</v>
      </c>
      <c r="AC4146" s="152" t="s">
        <v>205</v>
      </c>
      <c r="AD4146" s="152" t="s">
        <v>272</v>
      </c>
    </row>
    <row r="4147" spans="1:30">
      <c r="A4147" s="189" t="s">
        <v>22008</v>
      </c>
      <c r="B4147" s="189" t="s">
        <v>22009</v>
      </c>
      <c r="C4147" s="154">
        <v>43830</v>
      </c>
      <c r="D4147" s="155">
        <v>1.0065</v>
      </c>
      <c r="E4147" s="155">
        <v>1.0065</v>
      </c>
      <c r="F4147" s="156">
        <v>5.9648076349531197E-2</v>
      </c>
      <c r="G4147" s="154">
        <v>43829</v>
      </c>
      <c r="H4147" s="155">
        <v>1.0059</v>
      </c>
      <c r="I4147" s="157">
        <v>0</v>
      </c>
      <c r="J4147" s="152"/>
      <c r="K4147" s="156">
        <v>0.13928962292307701</v>
      </c>
      <c r="L4147" s="156">
        <v>0.399002493765586</v>
      </c>
      <c r="M4147" s="186">
        <v>0</v>
      </c>
      <c r="N4147" s="157">
        <v>0</v>
      </c>
      <c r="O4147" s="157">
        <v>0</v>
      </c>
      <c r="P4147" s="152"/>
      <c r="Q4147" s="157">
        <v>0</v>
      </c>
      <c r="R4147" s="152"/>
      <c r="S4147" s="157">
        <v>0</v>
      </c>
      <c r="T4147" s="152"/>
      <c r="U4147" s="156">
        <v>0.64999999999999503</v>
      </c>
      <c r="V4147" s="152" t="s">
        <v>157</v>
      </c>
      <c r="W4147" s="152" t="s">
        <v>95</v>
      </c>
      <c r="X4147" s="155">
        <v>2.2005931320999998</v>
      </c>
      <c r="Y4147" s="152" t="s">
        <v>159</v>
      </c>
      <c r="Z4147" s="154">
        <v>43755</v>
      </c>
      <c r="AA4147" s="153" t="s">
        <v>4326</v>
      </c>
      <c r="AB4147" s="152" t="s">
        <v>3104</v>
      </c>
      <c r="AC4147" s="152" t="s">
        <v>433</v>
      </c>
      <c r="AD4147" s="152" t="s">
        <v>483</v>
      </c>
    </row>
    <row r="4148" spans="1:30">
      <c r="A4148" s="189" t="s">
        <v>3089</v>
      </c>
      <c r="B4148" s="189" t="s">
        <v>3090</v>
      </c>
      <c r="C4148" s="154">
        <v>43830</v>
      </c>
      <c r="D4148" s="155">
        <v>1.0167999999999999</v>
      </c>
      <c r="E4148" s="155">
        <v>1.0167999999999999</v>
      </c>
      <c r="F4148" s="156">
        <v>9.8357430903894E-3</v>
      </c>
      <c r="G4148" s="154">
        <v>43829</v>
      </c>
      <c r="H4148" s="155">
        <v>1.0166999999999999</v>
      </c>
      <c r="I4148" s="157">
        <v>0</v>
      </c>
      <c r="J4148" s="152"/>
      <c r="K4148" s="156">
        <v>0.108299694791757</v>
      </c>
      <c r="L4148" s="156">
        <v>0.46438099002074201</v>
      </c>
      <c r="M4148" s="185">
        <v>1.6088737883481601</v>
      </c>
      <c r="N4148" s="157">
        <v>0</v>
      </c>
      <c r="O4148" s="157">
        <v>0</v>
      </c>
      <c r="P4148" s="152"/>
      <c r="Q4148" s="157">
        <v>0</v>
      </c>
      <c r="R4148" s="152"/>
      <c r="S4148" s="157">
        <v>0</v>
      </c>
      <c r="T4148" s="152"/>
      <c r="U4148" s="156">
        <v>1.6799999999999899</v>
      </c>
      <c r="V4148" s="152" t="s">
        <v>174</v>
      </c>
      <c r="W4148" s="152" t="s">
        <v>95</v>
      </c>
      <c r="X4148" s="155">
        <v>6.6753894525000002</v>
      </c>
      <c r="Y4148" s="152" t="s">
        <v>159</v>
      </c>
      <c r="Z4148" s="154">
        <v>43712</v>
      </c>
      <c r="AA4148" s="153" t="s">
        <v>4326</v>
      </c>
      <c r="AB4148" s="152" t="s">
        <v>3091</v>
      </c>
      <c r="AC4148" s="152" t="s">
        <v>268</v>
      </c>
      <c r="AD4148" s="152" t="s">
        <v>229</v>
      </c>
    </row>
    <row r="4149" spans="1:30">
      <c r="A4149" s="189" t="s">
        <v>22010</v>
      </c>
      <c r="B4149" s="189" t="s">
        <v>22011</v>
      </c>
      <c r="C4149" s="154">
        <v>43830</v>
      </c>
      <c r="D4149" s="155">
        <v>1.0165</v>
      </c>
      <c r="E4149" s="155">
        <v>1.0165</v>
      </c>
      <c r="F4149" s="156">
        <v>1.9679228574237699E-2</v>
      </c>
      <c r="G4149" s="154">
        <v>43829</v>
      </c>
      <c r="H4149" s="155">
        <v>1.0163</v>
      </c>
      <c r="I4149" s="157">
        <v>0</v>
      </c>
      <c r="J4149" s="152"/>
      <c r="K4149" s="156">
        <v>0.10833169194405</v>
      </c>
      <c r="L4149" s="156">
        <v>0.454590374542933</v>
      </c>
      <c r="M4149" s="185">
        <v>1.5890465720567699</v>
      </c>
      <c r="N4149" s="157">
        <v>0</v>
      </c>
      <c r="O4149" s="157">
        <v>0</v>
      </c>
      <c r="P4149" s="152"/>
      <c r="Q4149" s="157">
        <v>0</v>
      </c>
      <c r="R4149" s="152"/>
      <c r="S4149" s="157">
        <v>0</v>
      </c>
      <c r="T4149" s="152"/>
      <c r="U4149" s="156">
        <v>1.65</v>
      </c>
      <c r="V4149" s="152" t="s">
        <v>174</v>
      </c>
      <c r="W4149" s="152" t="s">
        <v>95</v>
      </c>
      <c r="X4149" s="155">
        <v>0.68959999999999999</v>
      </c>
      <c r="Y4149" s="152" t="s">
        <v>159</v>
      </c>
      <c r="Z4149" s="154">
        <v>43712</v>
      </c>
      <c r="AA4149" s="153" t="s">
        <v>4326</v>
      </c>
      <c r="AB4149" s="152" t="s">
        <v>3091</v>
      </c>
      <c r="AC4149" s="152" t="s">
        <v>268</v>
      </c>
      <c r="AD4149" s="152" t="s">
        <v>229</v>
      </c>
    </row>
    <row r="4150" spans="1:30">
      <c r="A4150" s="189" t="s">
        <v>22012</v>
      </c>
      <c r="B4150" s="189" t="s">
        <v>22013</v>
      </c>
      <c r="C4150" s="154">
        <v>43830</v>
      </c>
      <c r="D4150" s="155">
        <v>1.016</v>
      </c>
      <c r="E4150" s="155">
        <v>1.016</v>
      </c>
      <c r="F4150" s="156">
        <v>9.8434885323347796E-3</v>
      </c>
      <c r="G4150" s="154">
        <v>43829</v>
      </c>
      <c r="H4150" s="155">
        <v>1.0159</v>
      </c>
      <c r="I4150" s="157">
        <v>0</v>
      </c>
      <c r="J4150" s="152"/>
      <c r="K4150" s="156">
        <v>0.108385062567751</v>
      </c>
      <c r="L4150" s="156">
        <v>0.44488383588729102</v>
      </c>
      <c r="M4150" s="185">
        <v>1.54922538730635</v>
      </c>
      <c r="N4150" s="157">
        <v>0</v>
      </c>
      <c r="O4150" s="157">
        <v>0</v>
      </c>
      <c r="P4150" s="152"/>
      <c r="Q4150" s="157">
        <v>0</v>
      </c>
      <c r="R4150" s="152"/>
      <c r="S4150" s="157">
        <v>0</v>
      </c>
      <c r="T4150" s="152"/>
      <c r="U4150" s="156">
        <v>1.6</v>
      </c>
      <c r="V4150" s="152" t="s">
        <v>174</v>
      </c>
      <c r="W4150" s="152" t="s">
        <v>95</v>
      </c>
      <c r="X4150" s="155">
        <v>15.892777035</v>
      </c>
      <c r="Y4150" s="152" t="s">
        <v>159</v>
      </c>
      <c r="Z4150" s="154">
        <v>43712</v>
      </c>
      <c r="AA4150" s="153" t="s">
        <v>4326</v>
      </c>
      <c r="AB4150" s="152" t="s">
        <v>3091</v>
      </c>
      <c r="AC4150" s="152" t="s">
        <v>268</v>
      </c>
      <c r="AD4150" s="152" t="s">
        <v>229</v>
      </c>
    </row>
    <row r="4151" spans="1:30">
      <c r="A4151" s="189" t="s">
        <v>3092</v>
      </c>
      <c r="B4151" s="189" t="s">
        <v>3093</v>
      </c>
      <c r="C4151" s="154">
        <v>43830</v>
      </c>
      <c r="D4151" s="155">
        <v>1.0065999999999999</v>
      </c>
      <c r="E4151" s="155">
        <v>1.0065999999999999</v>
      </c>
      <c r="F4151" s="156">
        <v>9.9354197714842506E-3</v>
      </c>
      <c r="G4151" s="154">
        <v>43829</v>
      </c>
      <c r="H4151" s="155">
        <v>1.0065</v>
      </c>
      <c r="I4151" s="157">
        <v>0</v>
      </c>
      <c r="J4151" s="152"/>
      <c r="K4151" s="156">
        <v>6.95894224077864E-2</v>
      </c>
      <c r="L4151" s="156">
        <v>0.32891458187978301</v>
      </c>
      <c r="M4151" s="185">
        <v>0.48916841369670599</v>
      </c>
      <c r="N4151" s="157">
        <v>0</v>
      </c>
      <c r="O4151" s="157">
        <v>0</v>
      </c>
      <c r="P4151" s="152"/>
      <c r="Q4151" s="157">
        <v>0</v>
      </c>
      <c r="R4151" s="152"/>
      <c r="S4151" s="157">
        <v>0</v>
      </c>
      <c r="T4151" s="152"/>
      <c r="U4151" s="156">
        <v>0.65999999999999404</v>
      </c>
      <c r="V4151" s="152" t="s">
        <v>157</v>
      </c>
      <c r="W4151" s="152" t="s">
        <v>95</v>
      </c>
      <c r="X4151" s="155">
        <v>2.2022173598000001</v>
      </c>
      <c r="Y4151" s="152" t="s">
        <v>159</v>
      </c>
      <c r="Z4151" s="154">
        <v>43712</v>
      </c>
      <c r="AA4151" s="153" t="s">
        <v>4326</v>
      </c>
      <c r="AB4151" s="152" t="s">
        <v>252</v>
      </c>
      <c r="AC4151" s="152" t="s">
        <v>205</v>
      </c>
      <c r="AD4151" s="152" t="s">
        <v>177</v>
      </c>
    </row>
    <row r="4152" spans="1:30">
      <c r="A4152" s="189" t="s">
        <v>3146</v>
      </c>
      <c r="B4152" s="189" t="s">
        <v>3147</v>
      </c>
      <c r="C4152" s="154">
        <v>43830</v>
      </c>
      <c r="D4152" s="155">
        <v>1.0224</v>
      </c>
      <c r="E4152" s="155">
        <v>1.0224</v>
      </c>
      <c r="F4152" s="156">
        <v>5.8719906048143901E-2</v>
      </c>
      <c r="G4152" s="154">
        <v>43826</v>
      </c>
      <c r="H4152" s="155">
        <v>1.0218</v>
      </c>
      <c r="I4152" s="157">
        <v>0</v>
      </c>
      <c r="J4152" s="152"/>
      <c r="K4152" s="156">
        <v>0.225468091363589</v>
      </c>
      <c r="L4152" s="156">
        <v>0.442086648983196</v>
      </c>
      <c r="M4152" s="185">
        <v>1.1376001582748101</v>
      </c>
      <c r="N4152" s="157">
        <v>0</v>
      </c>
      <c r="O4152" s="157">
        <v>0</v>
      </c>
      <c r="P4152" s="152"/>
      <c r="Q4152" s="157">
        <v>0</v>
      </c>
      <c r="R4152" s="152"/>
      <c r="S4152" s="157">
        <v>0</v>
      </c>
      <c r="T4152" s="152"/>
      <c r="U4152" s="156">
        <v>2.2400000000000002</v>
      </c>
      <c r="V4152" s="152" t="s">
        <v>309</v>
      </c>
      <c r="W4152" s="152" t="s">
        <v>95</v>
      </c>
      <c r="X4152" s="155">
        <v>12.403261736899999</v>
      </c>
      <c r="Y4152" s="152" t="s">
        <v>159</v>
      </c>
      <c r="Z4152" s="154">
        <v>43657</v>
      </c>
      <c r="AA4152" s="153" t="s">
        <v>4326</v>
      </c>
      <c r="AB4152" s="152" t="s">
        <v>589</v>
      </c>
      <c r="AC4152" s="152" t="s">
        <v>167</v>
      </c>
      <c r="AD4152" s="152" t="s">
        <v>165</v>
      </c>
    </row>
    <row r="4153" spans="1:30">
      <c r="A4153" s="189" t="s">
        <v>3148</v>
      </c>
      <c r="B4153" s="189" t="s">
        <v>3149</v>
      </c>
      <c r="C4153" s="154">
        <v>43830</v>
      </c>
      <c r="D4153" s="155">
        <v>1.0085999999999999</v>
      </c>
      <c r="E4153" s="155">
        <v>1.0085999999999999</v>
      </c>
      <c r="F4153" s="156">
        <v>9.9157164105095705E-3</v>
      </c>
      <c r="G4153" s="154">
        <v>43829</v>
      </c>
      <c r="H4153" s="155">
        <v>1.0085</v>
      </c>
      <c r="I4153" s="157">
        <v>0</v>
      </c>
      <c r="J4153" s="152"/>
      <c r="K4153" s="156">
        <v>4.9598254141448798E-2</v>
      </c>
      <c r="L4153" s="156">
        <v>0.23852116875372301</v>
      </c>
      <c r="M4153" s="185">
        <v>0.82975107467759401</v>
      </c>
      <c r="N4153" s="157">
        <v>0</v>
      </c>
      <c r="O4153" s="157">
        <v>0</v>
      </c>
      <c r="P4153" s="152"/>
      <c r="Q4153" s="157">
        <v>0</v>
      </c>
      <c r="R4153" s="152"/>
      <c r="S4153" s="157">
        <v>0</v>
      </c>
      <c r="T4153" s="152"/>
      <c r="U4153" s="156">
        <v>0.85999999999999399</v>
      </c>
      <c r="V4153" s="152" t="s">
        <v>157</v>
      </c>
      <c r="W4153" s="152" t="s">
        <v>95</v>
      </c>
      <c r="X4153" s="155">
        <v>0.98617463920000004</v>
      </c>
      <c r="Y4153" s="152" t="s">
        <v>159</v>
      </c>
      <c r="Z4153" s="154">
        <v>43669</v>
      </c>
      <c r="AA4153" s="153" t="s">
        <v>4326</v>
      </c>
      <c r="AB4153" s="152" t="s">
        <v>6441</v>
      </c>
      <c r="AC4153" s="152" t="s">
        <v>340</v>
      </c>
      <c r="AD4153" s="152" t="s">
        <v>207</v>
      </c>
    </row>
    <row r="4154" spans="1:30">
      <c r="A4154" s="189" t="s">
        <v>3150</v>
      </c>
      <c r="B4154" s="189" t="s">
        <v>3151</v>
      </c>
      <c r="C4154" s="154">
        <v>43830</v>
      </c>
      <c r="D4154" s="155">
        <v>1.0118</v>
      </c>
      <c r="E4154" s="155">
        <v>1.0264</v>
      </c>
      <c r="F4154" s="156">
        <v>4.9441313161279303E-2</v>
      </c>
      <c r="G4154" s="154">
        <v>43826</v>
      </c>
      <c r="H4154" s="155">
        <v>1.0113000000000001</v>
      </c>
      <c r="I4154" s="157">
        <v>0</v>
      </c>
      <c r="J4154" s="152"/>
      <c r="K4154" s="156">
        <v>0.32721864154687202</v>
      </c>
      <c r="L4154" s="156">
        <v>0.75176270121713695</v>
      </c>
      <c r="M4154" s="185">
        <v>1.42875083003954</v>
      </c>
      <c r="N4154" s="157">
        <v>0</v>
      </c>
      <c r="O4154" s="157">
        <v>0</v>
      </c>
      <c r="P4154" s="152"/>
      <c r="Q4154" s="157">
        <v>0</v>
      </c>
      <c r="R4154" s="152"/>
      <c r="S4154" s="157">
        <v>0</v>
      </c>
      <c r="T4154" s="152"/>
      <c r="U4154" s="156">
        <v>2.6458958400000099</v>
      </c>
      <c r="V4154" s="152" t="s">
        <v>174</v>
      </c>
      <c r="W4154" s="152" t="s">
        <v>95</v>
      </c>
      <c r="X4154" s="155">
        <v>10.2215721022</v>
      </c>
      <c r="Y4154" s="152" t="s">
        <v>159</v>
      </c>
      <c r="Z4154" s="154">
        <v>43664</v>
      </c>
      <c r="AA4154" s="153" t="s">
        <v>4326</v>
      </c>
      <c r="AB4154" s="152" t="s">
        <v>1392</v>
      </c>
      <c r="AC4154" s="152" t="s">
        <v>195</v>
      </c>
      <c r="AD4154" s="152" t="s">
        <v>532</v>
      </c>
    </row>
    <row r="4155" spans="1:30">
      <c r="A4155" s="189" t="s">
        <v>3422</v>
      </c>
      <c r="B4155" s="189" t="s">
        <v>3423</v>
      </c>
      <c r="C4155" s="154">
        <v>43830</v>
      </c>
      <c r="D4155" s="155">
        <v>1.0203</v>
      </c>
      <c r="E4155" s="155">
        <v>1.0303</v>
      </c>
      <c r="F4155" s="156">
        <v>2.94117647058806E-2</v>
      </c>
      <c r="G4155" s="154">
        <v>43829</v>
      </c>
      <c r="H4155" s="155">
        <v>1.02</v>
      </c>
      <c r="I4155" s="157">
        <v>0</v>
      </c>
      <c r="J4155" s="152"/>
      <c r="K4155" s="156">
        <v>0.13740308175484001</v>
      </c>
      <c r="L4155" s="156">
        <v>0.63122595916758495</v>
      </c>
      <c r="M4155" s="185">
        <v>1.2320229590333001</v>
      </c>
      <c r="N4155" s="156">
        <v>2.47024281026252</v>
      </c>
      <c r="O4155" s="157">
        <v>0</v>
      </c>
      <c r="P4155" s="152"/>
      <c r="Q4155" s="157">
        <v>0</v>
      </c>
      <c r="R4155" s="152"/>
      <c r="S4155" s="157">
        <v>0</v>
      </c>
      <c r="T4155" s="152"/>
      <c r="U4155" s="156">
        <v>3.0440761699999999</v>
      </c>
      <c r="V4155" s="152" t="s">
        <v>157</v>
      </c>
      <c r="W4155" s="152" t="s">
        <v>95</v>
      </c>
      <c r="X4155" s="155">
        <v>13.104535479999999</v>
      </c>
      <c r="Y4155" s="152" t="s">
        <v>159</v>
      </c>
      <c r="Z4155" s="154">
        <v>43608</v>
      </c>
      <c r="AA4155" s="153" t="s">
        <v>4326</v>
      </c>
      <c r="AB4155" s="152" t="s">
        <v>3424</v>
      </c>
      <c r="AC4155" s="152" t="s">
        <v>182</v>
      </c>
      <c r="AD4155" s="152" t="s">
        <v>483</v>
      </c>
    </row>
    <row r="4156" spans="1:30">
      <c r="A4156" s="189" t="s">
        <v>22014</v>
      </c>
      <c r="B4156" s="189" t="s">
        <v>22015</v>
      </c>
      <c r="C4156" s="154">
        <v>43830</v>
      </c>
      <c r="D4156" s="155">
        <v>1.143</v>
      </c>
      <c r="E4156" s="155">
        <v>1.153</v>
      </c>
      <c r="F4156" s="156">
        <v>2.62536098713472E-2</v>
      </c>
      <c r="G4156" s="154">
        <v>43829</v>
      </c>
      <c r="H4156" s="155">
        <v>1.1427</v>
      </c>
      <c r="I4156" s="157">
        <v>0</v>
      </c>
      <c r="J4156" s="152"/>
      <c r="K4156" s="156">
        <v>0.140178727878041</v>
      </c>
      <c r="L4156" s="156">
        <v>0.63391442155308497</v>
      </c>
      <c r="M4156" s="185">
        <v>1.1122471004521199</v>
      </c>
      <c r="N4156" s="156">
        <v>2.3089012431625902</v>
      </c>
      <c r="O4156" s="157">
        <v>0</v>
      </c>
      <c r="P4156" s="152"/>
      <c r="Q4156" s="157">
        <v>0</v>
      </c>
      <c r="R4156" s="152"/>
      <c r="S4156" s="157">
        <v>0</v>
      </c>
      <c r="T4156" s="152"/>
      <c r="U4156" s="156">
        <v>2.8716001999999898</v>
      </c>
      <c r="V4156" s="152" t="s">
        <v>157</v>
      </c>
      <c r="W4156" s="152" t="s">
        <v>95</v>
      </c>
      <c r="X4156" s="155">
        <v>5.0279499378999999</v>
      </c>
      <c r="Y4156" s="152" t="s">
        <v>159</v>
      </c>
      <c r="Z4156" s="154">
        <v>43608</v>
      </c>
      <c r="AA4156" s="153" t="s">
        <v>4326</v>
      </c>
      <c r="AB4156" s="152" t="s">
        <v>3424</v>
      </c>
      <c r="AC4156" s="152" t="s">
        <v>182</v>
      </c>
      <c r="AD4156" s="152" t="s">
        <v>483</v>
      </c>
    </row>
    <row r="4157" spans="1:30">
      <c r="A4157" s="189" t="s">
        <v>3475</v>
      </c>
      <c r="B4157" s="189" t="s">
        <v>3476</v>
      </c>
      <c r="C4157" s="154">
        <v>43830</v>
      </c>
      <c r="D4157" s="155">
        <v>1.0089999999999999</v>
      </c>
      <c r="E4157" s="155">
        <v>1.0147999999999999</v>
      </c>
      <c r="F4157" s="156">
        <v>4.9578582052559002E-2</v>
      </c>
      <c r="G4157" s="154">
        <v>43829</v>
      </c>
      <c r="H4157" s="155">
        <v>1.0085</v>
      </c>
      <c r="I4157" s="157">
        <v>0</v>
      </c>
      <c r="J4157" s="152"/>
      <c r="K4157" s="156">
        <v>0.13894402540690601</v>
      </c>
      <c r="L4157" s="156">
        <v>0.50795989837420397</v>
      </c>
      <c r="M4157" s="185">
        <v>0.818777433913634</v>
      </c>
      <c r="N4157" s="156">
        <v>1.21134397127756</v>
      </c>
      <c r="O4157" s="157">
        <v>0</v>
      </c>
      <c r="P4157" s="152"/>
      <c r="Q4157" s="157">
        <v>0</v>
      </c>
      <c r="R4157" s="152"/>
      <c r="S4157" s="157">
        <v>0</v>
      </c>
      <c r="T4157" s="152"/>
      <c r="U4157" s="156">
        <v>1.4846146</v>
      </c>
      <c r="V4157" s="152" t="s">
        <v>157</v>
      </c>
      <c r="W4157" s="152" t="s">
        <v>95</v>
      </c>
      <c r="X4157" s="155">
        <v>11.0721802055</v>
      </c>
      <c r="Y4157" s="152" t="s">
        <v>159</v>
      </c>
      <c r="Z4157" s="154">
        <v>43594</v>
      </c>
      <c r="AA4157" s="153" t="s">
        <v>4326</v>
      </c>
      <c r="AB4157" s="152" t="s">
        <v>6447</v>
      </c>
      <c r="AC4157" s="152" t="s">
        <v>347</v>
      </c>
      <c r="AD4157" s="152" t="s">
        <v>2734</v>
      </c>
    </row>
    <row r="4158" spans="1:30">
      <c r="A4158" s="189" t="s">
        <v>22016</v>
      </c>
      <c r="B4158" s="189" t="s">
        <v>22017</v>
      </c>
      <c r="C4158" s="154">
        <v>43830</v>
      </c>
      <c r="D4158" s="155">
        <v>1.0087999999999999</v>
      </c>
      <c r="E4158" s="155">
        <v>1.0087999999999999</v>
      </c>
      <c r="F4158" s="156">
        <v>0.109159472065087</v>
      </c>
      <c r="G4158" s="154">
        <v>43826</v>
      </c>
      <c r="H4158" s="155">
        <v>1.0077</v>
      </c>
      <c r="I4158" s="157">
        <v>0</v>
      </c>
      <c r="J4158" s="152"/>
      <c r="K4158" s="156">
        <v>0.37810945273632102</v>
      </c>
      <c r="L4158" s="156">
        <v>0.63846767757381895</v>
      </c>
      <c r="M4158" s="186">
        <v>0</v>
      </c>
      <c r="N4158" s="157">
        <v>0</v>
      </c>
      <c r="O4158" s="157">
        <v>0</v>
      </c>
      <c r="P4158" s="152"/>
      <c r="Q4158" s="157">
        <v>0</v>
      </c>
      <c r="R4158" s="152"/>
      <c r="S4158" s="157">
        <v>0</v>
      </c>
      <c r="T4158" s="152"/>
      <c r="U4158" s="156">
        <v>0.87999999999999201</v>
      </c>
      <c r="V4158" s="152" t="s">
        <v>309</v>
      </c>
      <c r="W4158" s="152" t="s">
        <v>95</v>
      </c>
      <c r="X4158" s="155">
        <v>2.0000495092000001</v>
      </c>
      <c r="Y4158" s="152" t="s">
        <v>159</v>
      </c>
      <c r="Z4158" s="154">
        <v>43755</v>
      </c>
      <c r="AA4158" s="153" t="s">
        <v>4326</v>
      </c>
      <c r="AB4158" s="152" t="s">
        <v>1758</v>
      </c>
      <c r="AC4158" s="152" t="s">
        <v>347</v>
      </c>
      <c r="AD4158" s="152" t="s">
        <v>532</v>
      </c>
    </row>
    <row r="4159" spans="1:30">
      <c r="A4159" s="189" t="s">
        <v>22018</v>
      </c>
      <c r="B4159" s="189" t="s">
        <v>22019</v>
      </c>
      <c r="C4159" s="154">
        <v>43830</v>
      </c>
      <c r="D4159" s="155">
        <v>1.0095000000000001</v>
      </c>
      <c r="E4159" s="155">
        <v>1.0095000000000001</v>
      </c>
      <c r="F4159" s="156">
        <v>1.9815713861089702E-2</v>
      </c>
      <c r="G4159" s="154">
        <v>43829</v>
      </c>
      <c r="H4159" s="155">
        <v>1.0093000000000001</v>
      </c>
      <c r="I4159" s="157">
        <v>0</v>
      </c>
      <c r="J4159" s="152"/>
      <c r="K4159" s="156">
        <v>0.11901219875038101</v>
      </c>
      <c r="L4159" s="156">
        <v>0.40779789138651201</v>
      </c>
      <c r="M4159" s="186">
        <v>0</v>
      </c>
      <c r="N4159" s="157">
        <v>0</v>
      </c>
      <c r="O4159" s="157">
        <v>0</v>
      </c>
      <c r="P4159" s="152"/>
      <c r="Q4159" s="157">
        <v>0</v>
      </c>
      <c r="R4159" s="152"/>
      <c r="S4159" s="157">
        <v>0</v>
      </c>
      <c r="T4159" s="152"/>
      <c r="U4159" s="156">
        <v>0.77867625037436605</v>
      </c>
      <c r="V4159" s="152" t="s">
        <v>157</v>
      </c>
      <c r="W4159" s="152" t="s">
        <v>95</v>
      </c>
      <c r="X4159" s="157">
        <v>0</v>
      </c>
      <c r="Y4159" s="152"/>
      <c r="Z4159" s="154">
        <v>43760</v>
      </c>
      <c r="AA4159" s="153" t="s">
        <v>4326</v>
      </c>
      <c r="AB4159" s="152" t="s">
        <v>1150</v>
      </c>
      <c r="AC4159" s="152" t="s">
        <v>264</v>
      </c>
      <c r="AD4159" s="152" t="s">
        <v>183</v>
      </c>
    </row>
    <row r="4160" spans="1:30">
      <c r="A4160" s="189" t="s">
        <v>3467</v>
      </c>
      <c r="B4160" s="189" t="s">
        <v>3468</v>
      </c>
      <c r="C4160" s="154">
        <v>43830</v>
      </c>
      <c r="D4160" s="155">
        <v>1.028</v>
      </c>
      <c r="E4160" s="155">
        <v>1.028</v>
      </c>
      <c r="F4160" s="156">
        <v>0.107118512026497</v>
      </c>
      <c r="G4160" s="154">
        <v>43826</v>
      </c>
      <c r="H4160" s="155">
        <v>1.0268999999999999</v>
      </c>
      <c r="I4160" s="157">
        <v>0</v>
      </c>
      <c r="J4160" s="152"/>
      <c r="K4160" s="156">
        <v>0.29268292682927899</v>
      </c>
      <c r="L4160" s="156">
        <v>0.63631913852177702</v>
      </c>
      <c r="M4160" s="185">
        <v>1.48075024679172</v>
      </c>
      <c r="N4160" s="157">
        <v>0</v>
      </c>
      <c r="O4160" s="157">
        <v>0</v>
      </c>
      <c r="P4160" s="152"/>
      <c r="Q4160" s="157">
        <v>0</v>
      </c>
      <c r="R4160" s="152"/>
      <c r="S4160" s="157">
        <v>0</v>
      </c>
      <c r="T4160" s="152"/>
      <c r="U4160" s="156">
        <v>2.8</v>
      </c>
      <c r="V4160" s="152" t="s">
        <v>309</v>
      </c>
      <c r="W4160" s="152" t="s">
        <v>95</v>
      </c>
      <c r="X4160" s="155">
        <v>4.485056363</v>
      </c>
      <c r="Y4160" s="152" t="s">
        <v>159</v>
      </c>
      <c r="Z4160" s="154">
        <v>43662</v>
      </c>
      <c r="AA4160" s="153" t="s">
        <v>4326</v>
      </c>
      <c r="AB4160" s="152" t="s">
        <v>1227</v>
      </c>
      <c r="AC4160" s="152" t="s">
        <v>329</v>
      </c>
      <c r="AD4160" s="152" t="s">
        <v>241</v>
      </c>
    </row>
    <row r="4161" spans="1:30">
      <c r="A4161" s="189" t="s">
        <v>22020</v>
      </c>
      <c r="B4161" s="189" t="s">
        <v>22021</v>
      </c>
      <c r="C4161" s="154">
        <v>43830</v>
      </c>
      <c r="D4161" s="155">
        <v>1.0106999999999999</v>
      </c>
      <c r="E4161" s="155">
        <v>1.0106999999999999</v>
      </c>
      <c r="F4161" s="156">
        <v>5.9400059400052899E-2</v>
      </c>
      <c r="G4161" s="154">
        <v>43826</v>
      </c>
      <c r="H4161" s="155">
        <v>1.0101</v>
      </c>
      <c r="I4161" s="157">
        <v>0</v>
      </c>
      <c r="J4161" s="152"/>
      <c r="K4161" s="156">
        <v>0.30766177054385502</v>
      </c>
      <c r="L4161" s="156">
        <v>0.66733067729082995</v>
      </c>
      <c r="M4161" s="186">
        <v>0</v>
      </c>
      <c r="N4161" s="157">
        <v>0</v>
      </c>
      <c r="O4161" s="157">
        <v>0</v>
      </c>
      <c r="P4161" s="152"/>
      <c r="Q4161" s="157">
        <v>0</v>
      </c>
      <c r="R4161" s="152"/>
      <c r="S4161" s="157">
        <v>0</v>
      </c>
      <c r="T4161" s="152"/>
      <c r="U4161" s="156">
        <v>1.0699999999999901</v>
      </c>
      <c r="V4161" s="152" t="s">
        <v>309</v>
      </c>
      <c r="W4161" s="152" t="s">
        <v>95</v>
      </c>
      <c r="X4161" s="155">
        <v>5.09999</v>
      </c>
      <c r="Y4161" s="152" t="s">
        <v>159</v>
      </c>
      <c r="Z4161" s="154">
        <v>43748</v>
      </c>
      <c r="AA4161" s="153" t="s">
        <v>4326</v>
      </c>
      <c r="AB4161" s="152" t="s">
        <v>1567</v>
      </c>
      <c r="AC4161" s="152" t="s">
        <v>228</v>
      </c>
      <c r="AD4161" s="152" t="s">
        <v>532</v>
      </c>
    </row>
    <row r="4162" spans="1:30">
      <c r="A4162" s="189" t="s">
        <v>22022</v>
      </c>
      <c r="B4162" s="189" t="s">
        <v>22023</v>
      </c>
      <c r="C4162" s="154">
        <v>43830</v>
      </c>
      <c r="D4162" s="155">
        <v>1.0261</v>
      </c>
      <c r="E4162" s="155">
        <v>1.0261</v>
      </c>
      <c r="F4162" s="156">
        <v>0.107317073170742</v>
      </c>
      <c r="G4162" s="154">
        <v>43826</v>
      </c>
      <c r="H4162" s="155">
        <v>1.0249999999999999</v>
      </c>
      <c r="I4162" s="157">
        <v>0</v>
      </c>
      <c r="J4162" s="152"/>
      <c r="K4162" s="156">
        <v>0.28342455043001402</v>
      </c>
      <c r="L4162" s="156">
        <v>0.59803921568627405</v>
      </c>
      <c r="M4162" s="185">
        <v>1.37324639399328</v>
      </c>
      <c r="N4162" s="157">
        <v>0</v>
      </c>
      <c r="O4162" s="157">
        <v>0</v>
      </c>
      <c r="P4162" s="152"/>
      <c r="Q4162" s="157">
        <v>0</v>
      </c>
      <c r="R4162" s="152"/>
      <c r="S4162" s="157">
        <v>0</v>
      </c>
      <c r="T4162" s="152"/>
      <c r="U4162" s="156">
        <v>2.61</v>
      </c>
      <c r="V4162" s="152" t="s">
        <v>309</v>
      </c>
      <c r="W4162" s="152" t="s">
        <v>95</v>
      </c>
      <c r="X4162" s="155">
        <v>9.9646654303000002</v>
      </c>
      <c r="Y4162" s="152" t="s">
        <v>159</v>
      </c>
      <c r="Z4162" s="154">
        <v>43662</v>
      </c>
      <c r="AA4162" s="153" t="s">
        <v>4326</v>
      </c>
      <c r="AB4162" s="152" t="s">
        <v>1227</v>
      </c>
      <c r="AC4162" s="152" t="s">
        <v>329</v>
      </c>
      <c r="AD4162" s="152" t="s">
        <v>241</v>
      </c>
    </row>
    <row r="4163" spans="1:30">
      <c r="A4163" s="189" t="s">
        <v>22024</v>
      </c>
      <c r="B4163" s="189" t="s">
        <v>22025</v>
      </c>
      <c r="C4163" s="154">
        <v>43830</v>
      </c>
      <c r="D4163" s="155">
        <v>1.0319</v>
      </c>
      <c r="E4163" s="155">
        <v>1.0319</v>
      </c>
      <c r="F4163" s="156">
        <v>0.12614011255579999</v>
      </c>
      <c r="G4163" s="154">
        <v>43826</v>
      </c>
      <c r="H4163" s="155">
        <v>1.0306</v>
      </c>
      <c r="I4163" s="157">
        <v>0</v>
      </c>
      <c r="J4163" s="152"/>
      <c r="K4163" s="156">
        <v>0.35985216883875099</v>
      </c>
      <c r="L4163" s="156">
        <v>0.68299346277686801</v>
      </c>
      <c r="M4163" s="185">
        <v>1.5150024594195799</v>
      </c>
      <c r="N4163" s="156">
        <v>3.2416208104052</v>
      </c>
      <c r="O4163" s="157">
        <v>0</v>
      </c>
      <c r="P4163" s="152"/>
      <c r="Q4163" s="157">
        <v>0</v>
      </c>
      <c r="R4163" s="152"/>
      <c r="S4163" s="157">
        <v>0</v>
      </c>
      <c r="T4163" s="152"/>
      <c r="U4163" s="156">
        <v>3.19</v>
      </c>
      <c r="V4163" s="152" t="s">
        <v>309</v>
      </c>
      <c r="W4163" s="152" t="s">
        <v>95</v>
      </c>
      <c r="X4163" s="155">
        <v>2.6549880500000001E-2</v>
      </c>
      <c r="Y4163" s="152" t="s">
        <v>159</v>
      </c>
      <c r="Z4163" s="154">
        <v>43643</v>
      </c>
      <c r="AA4163" s="153" t="s">
        <v>4326</v>
      </c>
      <c r="AB4163" s="152" t="s">
        <v>1227</v>
      </c>
      <c r="AC4163" s="152" t="s">
        <v>329</v>
      </c>
      <c r="AD4163" s="152" t="s">
        <v>173</v>
      </c>
    </row>
    <row r="4164" spans="1:30">
      <c r="A4164" s="189" t="s">
        <v>3471</v>
      </c>
      <c r="B4164" s="189" t="s">
        <v>3472</v>
      </c>
      <c r="C4164" s="154">
        <v>43830</v>
      </c>
      <c r="D4164" s="155">
        <v>1.0083</v>
      </c>
      <c r="E4164" s="155">
        <v>1.0083</v>
      </c>
      <c r="F4164" s="156">
        <v>2.9761904761901499E-2</v>
      </c>
      <c r="G4164" s="154">
        <v>43829</v>
      </c>
      <c r="H4164" s="155">
        <v>1.008</v>
      </c>
      <c r="I4164" s="157">
        <v>0</v>
      </c>
      <c r="J4164" s="152"/>
      <c r="K4164" s="156">
        <v>0.12909632571996801</v>
      </c>
      <c r="L4164" s="156">
        <v>0.37829766052762798</v>
      </c>
      <c r="M4164" s="185">
        <v>0.70914902117457901</v>
      </c>
      <c r="N4164" s="157">
        <v>0</v>
      </c>
      <c r="O4164" s="157">
        <v>0</v>
      </c>
      <c r="P4164" s="152"/>
      <c r="Q4164" s="157">
        <v>0</v>
      </c>
      <c r="R4164" s="152"/>
      <c r="S4164" s="157">
        <v>0</v>
      </c>
      <c r="T4164" s="152"/>
      <c r="U4164" s="156">
        <v>0.82999999999999696</v>
      </c>
      <c r="V4164" s="152" t="s">
        <v>157</v>
      </c>
      <c r="W4164" s="152" t="s">
        <v>95</v>
      </c>
      <c r="X4164" s="155">
        <v>3.1586983539000002</v>
      </c>
      <c r="Y4164" s="152" t="s">
        <v>159</v>
      </c>
      <c r="Z4164" s="154">
        <v>43707</v>
      </c>
      <c r="AA4164" s="153" t="s">
        <v>4326</v>
      </c>
      <c r="AB4164" s="152" t="s">
        <v>594</v>
      </c>
      <c r="AC4164" s="152" t="s">
        <v>234</v>
      </c>
      <c r="AD4164" s="152" t="s">
        <v>173</v>
      </c>
    </row>
    <row r="4165" spans="1:30">
      <c r="A4165" s="189" t="s">
        <v>22026</v>
      </c>
      <c r="B4165" s="189" t="s">
        <v>22027</v>
      </c>
      <c r="C4165" s="154">
        <v>43830</v>
      </c>
      <c r="D4165" s="155">
        <v>1.008</v>
      </c>
      <c r="E4165" s="155">
        <v>1.008</v>
      </c>
      <c r="F4165" s="156">
        <v>3.9698292973397803E-2</v>
      </c>
      <c r="G4165" s="154">
        <v>43829</v>
      </c>
      <c r="H4165" s="155">
        <v>1.0076000000000001</v>
      </c>
      <c r="I4165" s="157">
        <v>0</v>
      </c>
      <c r="J4165" s="152"/>
      <c r="K4165" s="156">
        <v>0.13908205841447099</v>
      </c>
      <c r="L4165" s="156">
        <v>0.37841067516431198</v>
      </c>
      <c r="M4165" s="185">
        <v>0.68924183398260996</v>
      </c>
      <c r="N4165" s="157">
        <v>0</v>
      </c>
      <c r="O4165" s="157">
        <v>0</v>
      </c>
      <c r="P4165" s="152"/>
      <c r="Q4165" s="157">
        <v>0</v>
      </c>
      <c r="R4165" s="152"/>
      <c r="S4165" s="157">
        <v>0</v>
      </c>
      <c r="T4165" s="152"/>
      <c r="U4165" s="156">
        <v>0.80000000000000104</v>
      </c>
      <c r="V4165" s="152" t="s">
        <v>157</v>
      </c>
      <c r="W4165" s="152" t="s">
        <v>95</v>
      </c>
      <c r="X4165" s="155">
        <v>1.5897457562999999</v>
      </c>
      <c r="Y4165" s="152" t="s">
        <v>159</v>
      </c>
      <c r="Z4165" s="154">
        <v>43707</v>
      </c>
      <c r="AA4165" s="153" t="s">
        <v>4326</v>
      </c>
      <c r="AB4165" s="152" t="s">
        <v>594</v>
      </c>
      <c r="AC4165" s="152" t="s">
        <v>234</v>
      </c>
      <c r="AD4165" s="152" t="s">
        <v>173</v>
      </c>
    </row>
    <row r="4166" spans="1:30">
      <c r="A4166" s="189" t="s">
        <v>22028</v>
      </c>
      <c r="B4166" s="189" t="s">
        <v>22029</v>
      </c>
      <c r="C4166" s="154">
        <v>43830</v>
      </c>
      <c r="D4166" s="155">
        <v>1.0041</v>
      </c>
      <c r="E4166" s="155">
        <v>1.0041</v>
      </c>
      <c r="F4166" s="156">
        <v>2.9886431560068399E-2</v>
      </c>
      <c r="G4166" s="154">
        <v>43829</v>
      </c>
      <c r="H4166" s="155">
        <v>1.0038</v>
      </c>
      <c r="I4166" s="157">
        <v>0</v>
      </c>
      <c r="J4166" s="152"/>
      <c r="K4166" s="156">
        <v>0.21958279269388001</v>
      </c>
      <c r="L4166" s="157">
        <v>0</v>
      </c>
      <c r="M4166" s="186">
        <v>0</v>
      </c>
      <c r="N4166" s="157">
        <v>0</v>
      </c>
      <c r="O4166" s="157">
        <v>0</v>
      </c>
      <c r="P4166" s="152"/>
      <c r="Q4166" s="157">
        <v>0</v>
      </c>
      <c r="R4166" s="152"/>
      <c r="S4166" s="157">
        <v>0</v>
      </c>
      <c r="T4166" s="152"/>
      <c r="U4166" s="156">
        <v>0.40999999999999898</v>
      </c>
      <c r="V4166" s="152" t="s">
        <v>157</v>
      </c>
      <c r="W4166" s="152" t="s">
        <v>95</v>
      </c>
      <c r="X4166" s="155">
        <v>2.0018089145000002</v>
      </c>
      <c r="Y4166" s="152" t="s">
        <v>159</v>
      </c>
      <c r="Z4166" s="154">
        <v>43803</v>
      </c>
      <c r="AA4166" s="153" t="s">
        <v>4326</v>
      </c>
      <c r="AB4166" s="152" t="s">
        <v>584</v>
      </c>
      <c r="AC4166" s="152" t="s">
        <v>261</v>
      </c>
      <c r="AD4166" s="152" t="s">
        <v>483</v>
      </c>
    </row>
    <row r="4167" spans="1:30">
      <c r="A4167" s="189" t="s">
        <v>22030</v>
      </c>
      <c r="B4167" s="189" t="s">
        <v>22031</v>
      </c>
      <c r="C4167" s="154">
        <v>43830</v>
      </c>
      <c r="D4167" s="155">
        <v>1.0001</v>
      </c>
      <c r="E4167" s="155">
        <v>1.0001</v>
      </c>
      <c r="F4167" s="156">
        <v>-9.9980003999189208E-3</v>
      </c>
      <c r="G4167" s="154">
        <v>43829</v>
      </c>
      <c r="H4167" s="155">
        <v>1.0002</v>
      </c>
      <c r="I4167" s="157">
        <v>0</v>
      </c>
      <c r="J4167" s="152"/>
      <c r="K4167" s="156">
        <v>9.9999999999989004E-3</v>
      </c>
      <c r="L4167" s="156">
        <v>9.9999999999989004E-3</v>
      </c>
      <c r="M4167" s="185">
        <v>9.9999999999989004E-3</v>
      </c>
      <c r="N4167" s="156">
        <v>9.9999999999989004E-3</v>
      </c>
      <c r="O4167" s="157">
        <v>0</v>
      </c>
      <c r="P4167" s="152"/>
      <c r="Q4167" s="157">
        <v>0</v>
      </c>
      <c r="R4167" s="152"/>
      <c r="S4167" s="157">
        <v>0</v>
      </c>
      <c r="T4167" s="152"/>
      <c r="U4167" s="156">
        <v>9.9999999999989004E-3</v>
      </c>
      <c r="V4167" s="152" t="s">
        <v>174</v>
      </c>
      <c r="W4167" s="152" t="s">
        <v>95</v>
      </c>
      <c r="X4167" s="157">
        <v>0</v>
      </c>
      <c r="Y4167" s="152"/>
      <c r="Z4167" s="154">
        <v>43546</v>
      </c>
      <c r="AA4167" s="153" t="s">
        <v>4326</v>
      </c>
      <c r="AB4167" s="152" t="s">
        <v>22032</v>
      </c>
      <c r="AC4167" s="152" t="s">
        <v>240</v>
      </c>
      <c r="AD4167" s="152" t="s">
        <v>185</v>
      </c>
    </row>
    <row r="4168" spans="1:30">
      <c r="A4168" s="189" t="s">
        <v>22033</v>
      </c>
      <c r="B4168" s="189" t="s">
        <v>22034</v>
      </c>
      <c r="C4168" s="154">
        <v>43830</v>
      </c>
      <c r="D4168" s="155">
        <v>1.0002</v>
      </c>
      <c r="E4168" s="155">
        <v>1.0002</v>
      </c>
      <c r="F4168" s="156">
        <v>0</v>
      </c>
      <c r="G4168" s="154">
        <v>43829</v>
      </c>
      <c r="H4168" s="155">
        <v>1.0002</v>
      </c>
      <c r="I4168" s="157">
        <v>0</v>
      </c>
      <c r="J4168" s="152"/>
      <c r="K4168" s="156">
        <v>9.9990000999889E-3</v>
      </c>
      <c r="L4168" s="156">
        <v>9.9990000999889E-3</v>
      </c>
      <c r="M4168" s="185">
        <v>9.9990000999889E-3</v>
      </c>
      <c r="N4168" s="156">
        <v>9.9990000999889E-3</v>
      </c>
      <c r="O4168" s="157">
        <v>0</v>
      </c>
      <c r="P4168" s="152"/>
      <c r="Q4168" s="157">
        <v>0</v>
      </c>
      <c r="R4168" s="152"/>
      <c r="S4168" s="157">
        <v>0</v>
      </c>
      <c r="T4168" s="152"/>
      <c r="U4168" s="156">
        <v>9.9990000999889E-3</v>
      </c>
      <c r="V4168" s="152" t="s">
        <v>174</v>
      </c>
      <c r="W4168" s="152" t="s">
        <v>95</v>
      </c>
      <c r="X4168" s="157">
        <v>0</v>
      </c>
      <c r="Y4168" s="152"/>
      <c r="Z4168" s="154">
        <v>43546</v>
      </c>
      <c r="AA4168" s="153" t="s">
        <v>4326</v>
      </c>
      <c r="AB4168" s="152" t="s">
        <v>22032</v>
      </c>
      <c r="AC4168" s="152" t="s">
        <v>240</v>
      </c>
      <c r="AD4168" s="152" t="s">
        <v>185</v>
      </c>
    </row>
    <row r="4169" spans="1:30">
      <c r="A4169" s="189" t="s">
        <v>3469</v>
      </c>
      <c r="B4169" s="189" t="s">
        <v>3470</v>
      </c>
      <c r="C4169" s="154">
        <v>43830</v>
      </c>
      <c r="D4169" s="155">
        <v>1.034</v>
      </c>
      <c r="E4169" s="155">
        <v>1.034</v>
      </c>
      <c r="F4169" s="156">
        <v>0.12588360608115401</v>
      </c>
      <c r="G4169" s="154">
        <v>43826</v>
      </c>
      <c r="H4169" s="155">
        <v>1.0327</v>
      </c>
      <c r="I4169" s="157">
        <v>0</v>
      </c>
      <c r="J4169" s="152"/>
      <c r="K4169" s="156">
        <v>0.368860415453313</v>
      </c>
      <c r="L4169" s="156">
        <v>0.72082602766414094</v>
      </c>
      <c r="M4169" s="185">
        <v>1.61163522012578</v>
      </c>
      <c r="N4169" s="156">
        <v>3.4413765506202498</v>
      </c>
      <c r="O4169" s="157">
        <v>0</v>
      </c>
      <c r="P4169" s="152"/>
      <c r="Q4169" s="157">
        <v>0</v>
      </c>
      <c r="R4169" s="152"/>
      <c r="S4169" s="157">
        <v>0</v>
      </c>
      <c r="T4169" s="152"/>
      <c r="U4169" s="156">
        <v>3.4</v>
      </c>
      <c r="V4169" s="152" t="s">
        <v>309</v>
      </c>
      <c r="W4169" s="152" t="s">
        <v>95</v>
      </c>
      <c r="X4169" s="155">
        <v>2.4322749147999998</v>
      </c>
      <c r="Y4169" s="152" t="s">
        <v>159</v>
      </c>
      <c r="Z4169" s="154">
        <v>43643</v>
      </c>
      <c r="AA4169" s="153" t="s">
        <v>4326</v>
      </c>
      <c r="AB4169" s="152" t="s">
        <v>1227</v>
      </c>
      <c r="AC4169" s="152" t="s">
        <v>329</v>
      </c>
      <c r="AD4169" s="152" t="s">
        <v>173</v>
      </c>
    </row>
    <row r="4170" spans="1:30">
      <c r="A4170" s="189" t="s">
        <v>3473</v>
      </c>
      <c r="B4170" s="189" t="s">
        <v>3474</v>
      </c>
      <c r="C4170" s="154">
        <v>43830</v>
      </c>
      <c r="D4170" s="155">
        <v>1.0133000000000001</v>
      </c>
      <c r="E4170" s="155">
        <v>1.0133000000000001</v>
      </c>
      <c r="F4170" s="156">
        <v>9.8697196999594297E-3</v>
      </c>
      <c r="G4170" s="154">
        <v>43829</v>
      </c>
      <c r="H4170" s="155">
        <v>1.0132000000000001</v>
      </c>
      <c r="I4170" s="157">
        <v>0</v>
      </c>
      <c r="J4170" s="152"/>
      <c r="K4170" s="156">
        <v>0.108674175064227</v>
      </c>
      <c r="L4170" s="156">
        <v>0.35654154699416102</v>
      </c>
      <c r="M4170" s="185">
        <v>0.79578235352631099</v>
      </c>
      <c r="N4170" s="156">
        <v>1.3097380523895299</v>
      </c>
      <c r="O4170" s="157">
        <v>0</v>
      </c>
      <c r="P4170" s="152"/>
      <c r="Q4170" s="157">
        <v>0</v>
      </c>
      <c r="R4170" s="152"/>
      <c r="S4170" s="157">
        <v>0</v>
      </c>
      <c r="T4170" s="152"/>
      <c r="U4170" s="156">
        <v>1.3300000000000101</v>
      </c>
      <c r="V4170" s="152" t="s">
        <v>157</v>
      </c>
      <c r="W4170" s="152" t="s">
        <v>95</v>
      </c>
      <c r="X4170" s="155">
        <v>3.0160503117999999</v>
      </c>
      <c r="Y4170" s="152" t="s">
        <v>159</v>
      </c>
      <c r="Z4170" s="154">
        <v>43640</v>
      </c>
      <c r="AA4170" s="153" t="s">
        <v>4326</v>
      </c>
      <c r="AB4170" s="152" t="s">
        <v>460</v>
      </c>
      <c r="AC4170" s="152" t="s">
        <v>161</v>
      </c>
      <c r="AD4170" s="152" t="s">
        <v>483</v>
      </c>
    </row>
    <row r="4171" spans="1:30">
      <c r="A4171" s="189" t="s">
        <v>22035</v>
      </c>
      <c r="B4171" s="189" t="s">
        <v>22036</v>
      </c>
      <c r="C4171" s="154">
        <v>43390</v>
      </c>
      <c r="D4171" s="155">
        <v>1.0004999999999999</v>
      </c>
      <c r="E4171" s="155">
        <v>1.0004999999999999</v>
      </c>
      <c r="F4171" s="156">
        <v>3.99960003999556E-2</v>
      </c>
      <c r="G4171" s="154">
        <v>43389</v>
      </c>
      <c r="H4171" s="155">
        <v>1.0001</v>
      </c>
      <c r="I4171" s="157">
        <v>0</v>
      </c>
      <c r="J4171" s="152"/>
      <c r="K4171" s="157">
        <v>0</v>
      </c>
      <c r="L4171" s="157">
        <v>0</v>
      </c>
      <c r="M4171" s="186">
        <v>0</v>
      </c>
      <c r="N4171" s="157">
        <v>0</v>
      </c>
      <c r="O4171" s="157">
        <v>0</v>
      </c>
      <c r="P4171" s="152"/>
      <c r="Q4171" s="157">
        <v>0</v>
      </c>
      <c r="R4171" s="152"/>
      <c r="S4171" s="157">
        <v>0</v>
      </c>
      <c r="T4171" s="152"/>
      <c r="U4171" s="156">
        <v>4.99999999999945E-2</v>
      </c>
      <c r="V4171" s="152" t="s">
        <v>157</v>
      </c>
      <c r="W4171" s="152" t="s">
        <v>95</v>
      </c>
      <c r="X4171" s="157">
        <v>0</v>
      </c>
      <c r="Y4171" s="152"/>
      <c r="Z4171" s="154">
        <v>43384</v>
      </c>
      <c r="AA4171" s="153" t="s">
        <v>4326</v>
      </c>
      <c r="AB4171" s="152" t="s">
        <v>738</v>
      </c>
      <c r="AC4171" s="152" t="s">
        <v>215</v>
      </c>
      <c r="AD4171" s="152" t="s">
        <v>185</v>
      </c>
    </row>
    <row r="4172" spans="1:30">
      <c r="A4172" s="189" t="s">
        <v>3404</v>
      </c>
      <c r="B4172" s="189" t="s">
        <v>3405</v>
      </c>
      <c r="C4172" s="154">
        <v>43830</v>
      </c>
      <c r="D4172" s="155">
        <v>1.0679000000000001</v>
      </c>
      <c r="E4172" s="155">
        <v>1.1949000000000001</v>
      </c>
      <c r="F4172" s="156">
        <v>1.8731853516887699E-2</v>
      </c>
      <c r="G4172" s="154">
        <v>43829</v>
      </c>
      <c r="H4172" s="155">
        <v>1.0677000000000001</v>
      </c>
      <c r="I4172" s="157">
        <v>0</v>
      </c>
      <c r="J4172" s="152"/>
      <c r="K4172" s="156">
        <v>0.11249648448486201</v>
      </c>
      <c r="L4172" s="156">
        <v>0.65032987747409698</v>
      </c>
      <c r="M4172" s="185">
        <v>1.1460091446046099</v>
      </c>
      <c r="N4172" s="156">
        <v>1.9303879737062699</v>
      </c>
      <c r="O4172" s="157">
        <v>0</v>
      </c>
      <c r="P4172" s="152"/>
      <c r="Q4172" s="157">
        <v>0</v>
      </c>
      <c r="R4172" s="152"/>
      <c r="S4172" s="157">
        <v>0</v>
      </c>
      <c r="T4172" s="152"/>
      <c r="U4172" s="156">
        <v>2.1376936500000099</v>
      </c>
      <c r="V4172" s="152" t="s">
        <v>157</v>
      </c>
      <c r="W4172" s="152" t="s">
        <v>95</v>
      </c>
      <c r="X4172" s="155">
        <v>4.5032346808000003</v>
      </c>
      <c r="Y4172" s="152" t="s">
        <v>159</v>
      </c>
      <c r="Z4172" s="154">
        <v>43608</v>
      </c>
      <c r="AA4172" s="153" t="s">
        <v>4326</v>
      </c>
      <c r="AB4172" s="152" t="s">
        <v>1713</v>
      </c>
      <c r="AC4172" s="152" t="s">
        <v>385</v>
      </c>
      <c r="AD4172" s="152" t="s">
        <v>241</v>
      </c>
    </row>
    <row r="4173" spans="1:30">
      <c r="A4173" s="189" t="s">
        <v>3397</v>
      </c>
      <c r="B4173" s="189" t="s">
        <v>3398</v>
      </c>
      <c r="C4173" s="154">
        <v>43830</v>
      </c>
      <c r="D4173" s="155">
        <v>1.0134000000000001</v>
      </c>
      <c r="E4173" s="155">
        <v>1.0134000000000001</v>
      </c>
      <c r="F4173" s="156">
        <v>3.9486673247796401E-2</v>
      </c>
      <c r="G4173" s="154">
        <v>43829</v>
      </c>
      <c r="H4173" s="155">
        <v>1.0129999999999999</v>
      </c>
      <c r="I4173" s="157">
        <v>0</v>
      </c>
      <c r="J4173" s="152"/>
      <c r="K4173" s="156">
        <v>0.14823599169879001</v>
      </c>
      <c r="L4173" s="156">
        <v>0.63555114200597695</v>
      </c>
      <c r="M4173" s="185">
        <v>1.0167464114832501</v>
      </c>
      <c r="N4173" s="157">
        <v>0</v>
      </c>
      <c r="O4173" s="157">
        <v>0</v>
      </c>
      <c r="P4173" s="152"/>
      <c r="Q4173" s="157">
        <v>0</v>
      </c>
      <c r="R4173" s="152"/>
      <c r="S4173" s="157">
        <v>0</v>
      </c>
      <c r="T4173" s="152"/>
      <c r="U4173" s="156">
        <v>1.3400000000000101</v>
      </c>
      <c r="V4173" s="152" t="s">
        <v>157</v>
      </c>
      <c r="W4173" s="152" t="s">
        <v>95</v>
      </c>
      <c r="X4173" s="155">
        <v>2.6018944353000002</v>
      </c>
      <c r="Y4173" s="152" t="s">
        <v>159</v>
      </c>
      <c r="Z4173" s="154">
        <v>43698</v>
      </c>
      <c r="AA4173" s="153" t="s">
        <v>4326</v>
      </c>
      <c r="AB4173" s="152" t="s">
        <v>3399</v>
      </c>
      <c r="AC4173" s="152" t="s">
        <v>193</v>
      </c>
      <c r="AD4173" s="152" t="s">
        <v>213</v>
      </c>
    </row>
    <row r="4174" spans="1:30">
      <c r="A4174" s="189" t="s">
        <v>22037</v>
      </c>
      <c r="B4174" s="189" t="s">
        <v>22038</v>
      </c>
      <c r="C4174" s="154">
        <v>43830</v>
      </c>
      <c r="D4174" s="155">
        <v>1.0107999999999999</v>
      </c>
      <c r="E4174" s="155">
        <v>1.0107999999999999</v>
      </c>
      <c r="F4174" s="156">
        <v>9.8941327792608103E-3</v>
      </c>
      <c r="G4174" s="154">
        <v>43829</v>
      </c>
      <c r="H4174" s="155">
        <v>1.0106999999999999</v>
      </c>
      <c r="I4174" s="157">
        <v>0</v>
      </c>
      <c r="J4174" s="152"/>
      <c r="K4174" s="156">
        <v>0.118858954041191</v>
      </c>
      <c r="L4174" s="156">
        <v>0.44718274868329</v>
      </c>
      <c r="M4174" s="185">
        <v>1.13056528264131</v>
      </c>
      <c r="N4174" s="157">
        <v>0</v>
      </c>
      <c r="O4174" s="157">
        <v>0</v>
      </c>
      <c r="P4174" s="152"/>
      <c r="Q4174" s="157">
        <v>0</v>
      </c>
      <c r="R4174" s="152"/>
      <c r="S4174" s="157">
        <v>0</v>
      </c>
      <c r="T4174" s="152"/>
      <c r="U4174" s="156">
        <v>1.0799999999999901</v>
      </c>
      <c r="V4174" s="152" t="s">
        <v>157</v>
      </c>
      <c r="W4174" s="152" t="s">
        <v>95</v>
      </c>
      <c r="X4174" s="155">
        <v>0.3759518094</v>
      </c>
      <c r="Y4174" s="152" t="s">
        <v>159</v>
      </c>
      <c r="Z4174" s="154">
        <v>43725</v>
      </c>
      <c r="AA4174" s="153" t="s">
        <v>4326</v>
      </c>
      <c r="AB4174" s="152" t="s">
        <v>607</v>
      </c>
      <c r="AC4174" s="152" t="s">
        <v>317</v>
      </c>
      <c r="AD4174" s="152" t="s">
        <v>173</v>
      </c>
    </row>
    <row r="4175" spans="1:30">
      <c r="A4175" s="189" t="s">
        <v>1154</v>
      </c>
      <c r="B4175" s="189" t="s">
        <v>1155</v>
      </c>
      <c r="C4175" s="154">
        <v>43830</v>
      </c>
      <c r="D4175" s="155">
        <v>1.0116000000000001</v>
      </c>
      <c r="E4175" s="155">
        <v>1.0116000000000001</v>
      </c>
      <c r="F4175" s="156">
        <v>1.9774569903102401E-2</v>
      </c>
      <c r="G4175" s="154">
        <v>43829</v>
      </c>
      <c r="H4175" s="155">
        <v>1.0114000000000001</v>
      </c>
      <c r="I4175" s="157">
        <v>0</v>
      </c>
      <c r="J4175" s="152"/>
      <c r="K4175" s="156">
        <v>0.13858641853099099</v>
      </c>
      <c r="L4175" s="156">
        <v>0.47675804529202798</v>
      </c>
      <c r="M4175" s="185">
        <v>1.20048019207683</v>
      </c>
      <c r="N4175" s="157">
        <v>0</v>
      </c>
      <c r="O4175" s="157">
        <v>0</v>
      </c>
      <c r="P4175" s="152"/>
      <c r="Q4175" s="157">
        <v>0</v>
      </c>
      <c r="R4175" s="152"/>
      <c r="S4175" s="157">
        <v>0</v>
      </c>
      <c r="T4175" s="152"/>
      <c r="U4175" s="156">
        <v>1.1600000000000099</v>
      </c>
      <c r="V4175" s="152" t="s">
        <v>157</v>
      </c>
      <c r="W4175" s="152" t="s">
        <v>95</v>
      </c>
      <c r="X4175" s="155">
        <v>3.3119245235000001</v>
      </c>
      <c r="Y4175" s="152" t="s">
        <v>159</v>
      </c>
      <c r="Z4175" s="154">
        <v>43725</v>
      </c>
      <c r="AA4175" s="153" t="s">
        <v>4326</v>
      </c>
      <c r="AB4175" s="152" t="s">
        <v>607</v>
      </c>
      <c r="AC4175" s="152" t="s">
        <v>317</v>
      </c>
      <c r="AD4175" s="152" t="s">
        <v>173</v>
      </c>
    </row>
    <row r="4176" spans="1:30">
      <c r="A4176" s="189" t="s">
        <v>22039</v>
      </c>
      <c r="B4176" s="189" t="s">
        <v>22040</v>
      </c>
      <c r="C4176" s="154">
        <v>43830</v>
      </c>
      <c r="D4176" s="155">
        <v>1.0327</v>
      </c>
      <c r="E4176" s="155">
        <v>1.0327</v>
      </c>
      <c r="F4176" s="156">
        <v>2.9058504455634199E-2</v>
      </c>
      <c r="G4176" s="154">
        <v>43829</v>
      </c>
      <c r="H4176" s="155">
        <v>1.0324</v>
      </c>
      <c r="I4176" s="157">
        <v>0</v>
      </c>
      <c r="J4176" s="152"/>
      <c r="K4176" s="156">
        <v>0.155174085927655</v>
      </c>
      <c r="L4176" s="156">
        <v>0.45719844357975897</v>
      </c>
      <c r="M4176" s="185">
        <v>0.72173997854285099</v>
      </c>
      <c r="N4176" s="156">
        <v>1.98498913687537</v>
      </c>
      <c r="O4176" s="157">
        <v>0</v>
      </c>
      <c r="P4176" s="152"/>
      <c r="Q4176" s="157">
        <v>0</v>
      </c>
      <c r="R4176" s="152"/>
      <c r="S4176" s="157">
        <v>0</v>
      </c>
      <c r="T4176" s="152"/>
      <c r="U4176" s="156">
        <v>3.27</v>
      </c>
      <c r="V4176" s="152" t="s">
        <v>157</v>
      </c>
      <c r="W4176" s="152" t="s">
        <v>95</v>
      </c>
      <c r="X4176" s="155">
        <v>1.91821649E-2</v>
      </c>
      <c r="Y4176" s="152" t="s">
        <v>159</v>
      </c>
      <c r="Z4176" s="154">
        <v>43494</v>
      </c>
      <c r="AA4176" s="153" t="s">
        <v>4326</v>
      </c>
      <c r="AB4176" s="152" t="s">
        <v>1158</v>
      </c>
      <c r="AC4176" s="152" t="s">
        <v>1159</v>
      </c>
      <c r="AD4176" s="152" t="s">
        <v>185</v>
      </c>
    </row>
    <row r="4177" spans="1:30">
      <c r="A4177" s="189" t="s">
        <v>1156</v>
      </c>
      <c r="B4177" s="189" t="s">
        <v>1157</v>
      </c>
      <c r="C4177" s="154">
        <v>43830</v>
      </c>
      <c r="D4177" s="155">
        <v>1.0354000000000001</v>
      </c>
      <c r="E4177" s="155">
        <v>1.0354000000000001</v>
      </c>
      <c r="F4177" s="156">
        <v>3.8647342995186303E-2</v>
      </c>
      <c r="G4177" s="154">
        <v>43829</v>
      </c>
      <c r="H4177" s="155">
        <v>1.0349999999999999</v>
      </c>
      <c r="I4177" s="157">
        <v>0</v>
      </c>
      <c r="J4177" s="152"/>
      <c r="K4177" s="156">
        <v>0.164457773048277</v>
      </c>
      <c r="L4177" s="156">
        <v>0.48524844720498</v>
      </c>
      <c r="M4177" s="185">
        <v>0.81791626095425396</v>
      </c>
      <c r="N4177" s="156">
        <v>2.1507498026835101</v>
      </c>
      <c r="O4177" s="157">
        <v>0</v>
      </c>
      <c r="P4177" s="152"/>
      <c r="Q4177" s="157">
        <v>0</v>
      </c>
      <c r="R4177" s="152"/>
      <c r="S4177" s="157">
        <v>0</v>
      </c>
      <c r="T4177" s="152"/>
      <c r="U4177" s="156">
        <v>3.5400000000000098</v>
      </c>
      <c r="V4177" s="152" t="s">
        <v>157</v>
      </c>
      <c r="W4177" s="152" t="s">
        <v>95</v>
      </c>
      <c r="X4177" s="155">
        <v>0.7736360739</v>
      </c>
      <c r="Y4177" s="152" t="s">
        <v>159</v>
      </c>
      <c r="Z4177" s="154">
        <v>43494</v>
      </c>
      <c r="AA4177" s="153" t="s">
        <v>4326</v>
      </c>
      <c r="AB4177" s="152" t="s">
        <v>1158</v>
      </c>
      <c r="AC4177" s="152" t="s">
        <v>1159</v>
      </c>
      <c r="AD4177" s="152" t="s">
        <v>185</v>
      </c>
    </row>
    <row r="4178" spans="1:30">
      <c r="A4178" s="189" t="s">
        <v>22041</v>
      </c>
      <c r="B4178" s="189" t="s">
        <v>22042</v>
      </c>
      <c r="C4178" s="154">
        <v>43830</v>
      </c>
      <c r="D4178" s="155">
        <v>1.0189999999999999</v>
      </c>
      <c r="E4178" s="155">
        <v>1.0189999999999999</v>
      </c>
      <c r="F4178" s="156">
        <v>9.8145058396298893E-3</v>
      </c>
      <c r="G4178" s="154">
        <v>43829</v>
      </c>
      <c r="H4178" s="155">
        <v>1.0188999999999999</v>
      </c>
      <c r="I4178" s="157">
        <v>0</v>
      </c>
      <c r="J4178" s="152"/>
      <c r="K4178" s="156">
        <v>9.8231827111973494E-2</v>
      </c>
      <c r="L4178" s="156">
        <v>0.27553631174964699</v>
      </c>
      <c r="M4178" s="185">
        <v>0.65191623864084702</v>
      </c>
      <c r="N4178" s="156">
        <v>1.19165839126117</v>
      </c>
      <c r="O4178" s="157">
        <v>0</v>
      </c>
      <c r="P4178" s="152"/>
      <c r="Q4178" s="157">
        <v>0</v>
      </c>
      <c r="R4178" s="152"/>
      <c r="S4178" s="157">
        <v>0</v>
      </c>
      <c r="T4178" s="152"/>
      <c r="U4178" s="156">
        <v>1.7270639912149199</v>
      </c>
      <c r="V4178" s="152" t="s">
        <v>309</v>
      </c>
      <c r="W4178" s="152" t="s">
        <v>95</v>
      </c>
      <c r="X4178" s="155">
        <v>7.8863948427999997</v>
      </c>
      <c r="Y4178" s="152" t="s">
        <v>159</v>
      </c>
      <c r="Z4178" s="154">
        <v>43573</v>
      </c>
      <c r="AA4178" s="153" t="s">
        <v>4326</v>
      </c>
      <c r="AB4178" s="152" t="s">
        <v>1117</v>
      </c>
      <c r="AC4178" s="152" t="s">
        <v>209</v>
      </c>
      <c r="AD4178" s="152" t="s">
        <v>181</v>
      </c>
    </row>
    <row r="4179" spans="1:30">
      <c r="A4179" s="189" t="s">
        <v>22043</v>
      </c>
      <c r="B4179" s="189" t="s">
        <v>22044</v>
      </c>
      <c r="C4179" s="154">
        <v>43830</v>
      </c>
      <c r="D4179" s="155">
        <v>1.0246</v>
      </c>
      <c r="E4179" s="155">
        <v>1.0246</v>
      </c>
      <c r="F4179" s="156">
        <v>2.9288294444983601E-2</v>
      </c>
      <c r="G4179" s="154">
        <v>43829</v>
      </c>
      <c r="H4179" s="155">
        <v>1.0243</v>
      </c>
      <c r="I4179" s="157">
        <v>0</v>
      </c>
      <c r="J4179" s="152"/>
      <c r="K4179" s="156">
        <v>0.11725620480749099</v>
      </c>
      <c r="L4179" s="156">
        <v>0.61867818913875805</v>
      </c>
      <c r="M4179" s="185">
        <v>1.0453648915187299</v>
      </c>
      <c r="N4179" s="156">
        <v>2.29632587859424</v>
      </c>
      <c r="O4179" s="157">
        <v>0</v>
      </c>
      <c r="P4179" s="152"/>
      <c r="Q4179" s="157">
        <v>0</v>
      </c>
      <c r="R4179" s="152"/>
      <c r="S4179" s="157">
        <v>0</v>
      </c>
      <c r="T4179" s="152"/>
      <c r="U4179" s="156">
        <v>2.46</v>
      </c>
      <c r="V4179" s="152" t="s">
        <v>157</v>
      </c>
      <c r="W4179" s="152" t="s">
        <v>95</v>
      </c>
      <c r="X4179" s="155">
        <v>1.0150097699999999E-2</v>
      </c>
      <c r="Y4179" s="152" t="s">
        <v>159</v>
      </c>
      <c r="Z4179" s="154">
        <v>43608</v>
      </c>
      <c r="AA4179" s="153" t="s">
        <v>4326</v>
      </c>
      <c r="AB4179" s="152" t="s">
        <v>1713</v>
      </c>
      <c r="AC4179" s="152" t="s">
        <v>385</v>
      </c>
      <c r="AD4179" s="152" t="s">
        <v>241</v>
      </c>
    </row>
    <row r="4180" spans="1:30">
      <c r="A4180" s="189" t="s">
        <v>1162</v>
      </c>
      <c r="B4180" s="189" t="s">
        <v>1163</v>
      </c>
      <c r="C4180" s="154">
        <v>43830</v>
      </c>
      <c r="D4180" s="155">
        <v>1.0204</v>
      </c>
      <c r="E4180" s="155">
        <v>1.0204</v>
      </c>
      <c r="F4180" s="156">
        <v>0</v>
      </c>
      <c r="G4180" s="154">
        <v>43829</v>
      </c>
      <c r="H4180" s="155">
        <v>1.0204</v>
      </c>
      <c r="I4180" s="157">
        <v>0</v>
      </c>
      <c r="J4180" s="152"/>
      <c r="K4180" s="156">
        <v>5.8835065699150202E-2</v>
      </c>
      <c r="L4180" s="156">
        <v>0.186548846342662</v>
      </c>
      <c r="M4180" s="185">
        <v>0.47262701851121702</v>
      </c>
      <c r="N4180" s="156">
        <v>1.1097899326198799</v>
      </c>
      <c r="O4180" s="157">
        <v>0</v>
      </c>
      <c r="P4180" s="152"/>
      <c r="Q4180" s="157">
        <v>0</v>
      </c>
      <c r="R4180" s="152"/>
      <c r="S4180" s="157">
        <v>0</v>
      </c>
      <c r="T4180" s="152"/>
      <c r="U4180" s="156">
        <v>2.04</v>
      </c>
      <c r="V4180" s="152" t="s">
        <v>157</v>
      </c>
      <c r="W4180" s="152" t="s">
        <v>95</v>
      </c>
      <c r="X4180" s="155">
        <v>1.2231782363999999</v>
      </c>
      <c r="Y4180" s="152" t="s">
        <v>159</v>
      </c>
      <c r="Z4180" s="154">
        <v>43490</v>
      </c>
      <c r="AA4180" s="153" t="s">
        <v>4326</v>
      </c>
      <c r="AB4180" s="152" t="s">
        <v>1164</v>
      </c>
      <c r="AC4180" s="152" t="s">
        <v>490</v>
      </c>
      <c r="AD4180" s="152" t="s">
        <v>409</v>
      </c>
    </row>
    <row r="4181" spans="1:30">
      <c r="A4181" s="189" t="s">
        <v>3400</v>
      </c>
      <c r="B4181" s="189" t="s">
        <v>3401</v>
      </c>
      <c r="C4181" s="154">
        <v>43830</v>
      </c>
      <c r="D4181" s="155">
        <v>1.0128999999999999</v>
      </c>
      <c r="E4181" s="155">
        <v>1.0128999999999999</v>
      </c>
      <c r="F4181" s="156">
        <v>7.90435727694805E-2</v>
      </c>
      <c r="G4181" s="154">
        <v>43829</v>
      </c>
      <c r="H4181" s="155">
        <v>1.0121</v>
      </c>
      <c r="I4181" s="157">
        <v>0</v>
      </c>
      <c r="J4181" s="152"/>
      <c r="K4181" s="156">
        <v>0.18793273986152501</v>
      </c>
      <c r="L4181" s="156">
        <v>0.57591103167508695</v>
      </c>
      <c r="M4181" s="185">
        <v>0.99710838568152504</v>
      </c>
      <c r="N4181" s="157">
        <v>0</v>
      </c>
      <c r="O4181" s="157">
        <v>0</v>
      </c>
      <c r="P4181" s="152"/>
      <c r="Q4181" s="157">
        <v>0</v>
      </c>
      <c r="R4181" s="152"/>
      <c r="S4181" s="157">
        <v>0</v>
      </c>
      <c r="T4181" s="152"/>
      <c r="U4181" s="156">
        <v>1.28999999999999</v>
      </c>
      <c r="V4181" s="152" t="s">
        <v>157</v>
      </c>
      <c r="W4181" s="152" t="s">
        <v>95</v>
      </c>
      <c r="X4181" s="155">
        <v>1.0128884806</v>
      </c>
      <c r="Y4181" s="152" t="s">
        <v>159</v>
      </c>
      <c r="Z4181" s="154">
        <v>43670</v>
      </c>
      <c r="AA4181" s="153" t="s">
        <v>4326</v>
      </c>
      <c r="AB4181" s="152" t="s">
        <v>1758</v>
      </c>
      <c r="AC4181" s="152" t="s">
        <v>347</v>
      </c>
      <c r="AD4181" s="152" t="s">
        <v>241</v>
      </c>
    </row>
    <row r="4182" spans="1:30">
      <c r="A4182" s="189" t="s">
        <v>22045</v>
      </c>
      <c r="B4182" s="189" t="s">
        <v>22046</v>
      </c>
      <c r="C4182" s="154">
        <v>43830</v>
      </c>
      <c r="D4182" s="155">
        <v>1</v>
      </c>
      <c r="E4182" s="155">
        <v>1</v>
      </c>
      <c r="F4182" s="156">
        <v>0</v>
      </c>
      <c r="G4182" s="154">
        <v>43829</v>
      </c>
      <c r="H4182" s="155">
        <v>1</v>
      </c>
      <c r="I4182" s="157">
        <v>0</v>
      </c>
      <c r="J4182" s="152"/>
      <c r="K4182" s="156">
        <v>0</v>
      </c>
      <c r="L4182" s="156">
        <v>0</v>
      </c>
      <c r="M4182" s="185">
        <v>0</v>
      </c>
      <c r="N4182" s="157">
        <v>0</v>
      </c>
      <c r="O4182" s="157">
        <v>0</v>
      </c>
      <c r="P4182" s="152"/>
      <c r="Q4182" s="157">
        <v>0</v>
      </c>
      <c r="R4182" s="152"/>
      <c r="S4182" s="157">
        <v>0</v>
      </c>
      <c r="T4182" s="152"/>
      <c r="U4182" s="156">
        <v>0</v>
      </c>
      <c r="V4182" s="152" t="s">
        <v>157</v>
      </c>
      <c r="W4182" s="152" t="s">
        <v>95</v>
      </c>
      <c r="X4182" s="155">
        <v>0</v>
      </c>
      <c r="Y4182" s="152" t="s">
        <v>159</v>
      </c>
      <c r="Z4182" s="154">
        <v>43670</v>
      </c>
      <c r="AA4182" s="153" t="s">
        <v>4326</v>
      </c>
      <c r="AB4182" s="152" t="s">
        <v>1758</v>
      </c>
      <c r="AC4182" s="152" t="s">
        <v>347</v>
      </c>
      <c r="AD4182" s="152" t="s">
        <v>241</v>
      </c>
    </row>
    <row r="4183" spans="1:30">
      <c r="A4183" s="189" t="s">
        <v>3325</v>
      </c>
      <c r="B4183" s="189" t="s">
        <v>3326</v>
      </c>
      <c r="C4183" s="154">
        <v>43830</v>
      </c>
      <c r="D4183" s="155">
        <v>1.0170999999999999</v>
      </c>
      <c r="E4183" s="155">
        <v>1.0350999999999999</v>
      </c>
      <c r="F4183" s="156">
        <v>-2.94869274621875E-2</v>
      </c>
      <c r="G4183" s="154">
        <v>43826</v>
      </c>
      <c r="H4183" s="155">
        <v>1.0174000000000001</v>
      </c>
      <c r="I4183" s="157">
        <v>0</v>
      </c>
      <c r="J4183" s="152"/>
      <c r="K4183" s="156">
        <v>0.17728750123114501</v>
      </c>
      <c r="L4183" s="156">
        <v>0.56356408587525098</v>
      </c>
      <c r="M4183" s="185">
        <v>1.18280995992572</v>
      </c>
      <c r="N4183" s="156">
        <v>2.7903215867341702</v>
      </c>
      <c r="O4183" s="157">
        <v>0</v>
      </c>
      <c r="P4183" s="152"/>
      <c r="Q4183" s="157">
        <v>0</v>
      </c>
      <c r="R4183" s="152"/>
      <c r="S4183" s="157">
        <v>0</v>
      </c>
      <c r="T4183" s="152"/>
      <c r="U4183" s="156">
        <v>3.5201328699999901</v>
      </c>
      <c r="V4183" s="152" t="s">
        <v>174</v>
      </c>
      <c r="W4183" s="152" t="s">
        <v>95</v>
      </c>
      <c r="X4183" s="155">
        <v>15.448869240300001</v>
      </c>
      <c r="Y4183" s="152" t="s">
        <v>159</v>
      </c>
      <c r="Z4183" s="154">
        <v>43606</v>
      </c>
      <c r="AA4183" s="153" t="s">
        <v>4326</v>
      </c>
      <c r="AB4183" s="152" t="s">
        <v>3327</v>
      </c>
      <c r="AC4183" s="152" t="s">
        <v>161</v>
      </c>
      <c r="AD4183" s="152" t="s">
        <v>532</v>
      </c>
    </row>
    <row r="4184" spans="1:30">
      <c r="A4184" s="189" t="s">
        <v>22047</v>
      </c>
      <c r="B4184" s="189" t="s">
        <v>22048</v>
      </c>
      <c r="C4184" s="154">
        <v>43830</v>
      </c>
      <c r="D4184" s="155">
        <v>1.0410999999999999</v>
      </c>
      <c r="E4184" s="155">
        <v>1.0184</v>
      </c>
      <c r="F4184" s="156">
        <v>-9.6043027276209204E-3</v>
      </c>
      <c r="G4184" s="154">
        <v>43829</v>
      </c>
      <c r="H4184" s="155">
        <v>1.0411999999999999</v>
      </c>
      <c r="I4184" s="157">
        <v>0</v>
      </c>
      <c r="J4184" s="152"/>
      <c r="K4184" s="156">
        <v>9.6144601480616307E-2</v>
      </c>
      <c r="L4184" s="156">
        <v>0.38569086876868203</v>
      </c>
      <c r="M4184" s="185">
        <v>1.0482383771716901</v>
      </c>
      <c r="N4184" s="156">
        <v>2.5512214342001398</v>
      </c>
      <c r="O4184" s="157">
        <v>0</v>
      </c>
      <c r="P4184" s="152"/>
      <c r="Q4184" s="157">
        <v>0</v>
      </c>
      <c r="R4184" s="152"/>
      <c r="S4184" s="157">
        <v>0</v>
      </c>
      <c r="T4184" s="152"/>
      <c r="U4184" s="156">
        <v>4.1099999999999897</v>
      </c>
      <c r="V4184" s="152" t="s">
        <v>157</v>
      </c>
      <c r="W4184" s="152" t="s">
        <v>95</v>
      </c>
      <c r="X4184" s="155">
        <v>0.25642848499999998</v>
      </c>
      <c r="Y4184" s="152" t="s">
        <v>159</v>
      </c>
      <c r="Z4184" s="154">
        <v>43488</v>
      </c>
      <c r="AA4184" s="153" t="s">
        <v>4326</v>
      </c>
      <c r="AB4184" s="152" t="s">
        <v>6497</v>
      </c>
      <c r="AC4184" s="152" t="s">
        <v>268</v>
      </c>
      <c r="AD4184" s="152" t="s">
        <v>162</v>
      </c>
    </row>
    <row r="4185" spans="1:30">
      <c r="A4185" s="189" t="s">
        <v>1165</v>
      </c>
      <c r="B4185" s="189" t="s">
        <v>1166</v>
      </c>
      <c r="C4185" s="154">
        <v>43830</v>
      </c>
      <c r="D4185" s="155">
        <v>1.0421</v>
      </c>
      <c r="E4185" s="155">
        <v>1.0257000000000001</v>
      </c>
      <c r="F4185" s="156">
        <v>0</v>
      </c>
      <c r="G4185" s="154">
        <v>43829</v>
      </c>
      <c r="H4185" s="155">
        <v>1.0421</v>
      </c>
      <c r="I4185" s="157">
        <v>0</v>
      </c>
      <c r="J4185" s="152"/>
      <c r="K4185" s="156">
        <v>0.10566762728147</v>
      </c>
      <c r="L4185" s="156">
        <v>0.39499036608863097</v>
      </c>
      <c r="M4185" s="185">
        <v>1.0766246362754699</v>
      </c>
      <c r="N4185" s="156">
        <v>2.6092949980307201</v>
      </c>
      <c r="O4185" s="157">
        <v>0</v>
      </c>
      <c r="P4185" s="152"/>
      <c r="Q4185" s="157">
        <v>0</v>
      </c>
      <c r="R4185" s="152"/>
      <c r="S4185" s="157">
        <v>0</v>
      </c>
      <c r="T4185" s="152"/>
      <c r="U4185" s="156">
        <v>4.21</v>
      </c>
      <c r="V4185" s="152" t="s">
        <v>157</v>
      </c>
      <c r="W4185" s="152" t="s">
        <v>95</v>
      </c>
      <c r="X4185" s="155">
        <v>8.8896523024</v>
      </c>
      <c r="Y4185" s="152" t="s">
        <v>159</v>
      </c>
      <c r="Z4185" s="154">
        <v>43488</v>
      </c>
      <c r="AA4185" s="153" t="s">
        <v>4326</v>
      </c>
      <c r="AB4185" s="152" t="s">
        <v>6497</v>
      </c>
      <c r="AC4185" s="152" t="s">
        <v>268</v>
      </c>
      <c r="AD4185" s="152" t="s">
        <v>162</v>
      </c>
    </row>
    <row r="4186" spans="1:30">
      <c r="A4186" s="189" t="s">
        <v>22049</v>
      </c>
      <c r="B4186" s="189" t="s">
        <v>22050</v>
      </c>
      <c r="C4186" s="154">
        <v>43830</v>
      </c>
      <c r="D4186" s="155">
        <v>1.0081</v>
      </c>
      <c r="E4186" s="155">
        <v>1.0081</v>
      </c>
      <c r="F4186" s="156">
        <v>2.9767811073622402E-2</v>
      </c>
      <c r="G4186" s="154">
        <v>43829</v>
      </c>
      <c r="H4186" s="155">
        <v>1.0078</v>
      </c>
      <c r="I4186" s="157">
        <v>0</v>
      </c>
      <c r="J4186" s="152"/>
      <c r="K4186" s="156">
        <v>0.129121970599928</v>
      </c>
      <c r="L4186" s="156">
        <v>0.40836653386454103</v>
      </c>
      <c r="M4186" s="185">
        <v>0.81</v>
      </c>
      <c r="N4186" s="157">
        <v>0</v>
      </c>
      <c r="O4186" s="157">
        <v>0</v>
      </c>
      <c r="P4186" s="152"/>
      <c r="Q4186" s="157">
        <v>0</v>
      </c>
      <c r="R4186" s="152"/>
      <c r="S4186" s="157">
        <v>0</v>
      </c>
      <c r="T4186" s="152"/>
      <c r="U4186" s="156">
        <v>0.81</v>
      </c>
      <c r="V4186" s="152" t="s">
        <v>157</v>
      </c>
      <c r="W4186" s="152" t="s">
        <v>95</v>
      </c>
      <c r="X4186" s="155">
        <v>3.9406000000000002E-5</v>
      </c>
      <c r="Y4186" s="152" t="s">
        <v>159</v>
      </c>
      <c r="Z4186" s="154">
        <v>43664</v>
      </c>
      <c r="AA4186" s="153" t="s">
        <v>4326</v>
      </c>
      <c r="AB4186" s="152" t="s">
        <v>1758</v>
      </c>
      <c r="AC4186" s="152" t="s">
        <v>347</v>
      </c>
      <c r="AD4186" s="152" t="s">
        <v>207</v>
      </c>
    </row>
    <row r="4187" spans="1:30">
      <c r="A4187" s="189" t="s">
        <v>1167</v>
      </c>
      <c r="B4187" s="189" t="s">
        <v>1168</v>
      </c>
      <c r="C4187" s="154">
        <v>43830</v>
      </c>
      <c r="D4187" s="155">
        <v>1.0085999999999999</v>
      </c>
      <c r="E4187" s="155">
        <v>1.0085999999999999</v>
      </c>
      <c r="F4187" s="156">
        <v>1.98333994446626E-2</v>
      </c>
      <c r="G4187" s="154">
        <v>43829</v>
      </c>
      <c r="H4187" s="155">
        <v>1.0084</v>
      </c>
      <c r="I4187" s="157">
        <v>0</v>
      </c>
      <c r="J4187" s="152"/>
      <c r="K4187" s="156">
        <v>9.9245732433494396E-2</v>
      </c>
      <c r="L4187" s="156">
        <v>0.29832935560858098</v>
      </c>
      <c r="M4187" s="185">
        <v>0.578380534503393</v>
      </c>
      <c r="N4187" s="157">
        <v>0</v>
      </c>
      <c r="O4187" s="157">
        <v>0</v>
      </c>
      <c r="P4187" s="152"/>
      <c r="Q4187" s="157">
        <v>0</v>
      </c>
      <c r="R4187" s="152"/>
      <c r="S4187" s="157">
        <v>0</v>
      </c>
      <c r="T4187" s="152"/>
      <c r="U4187" s="156">
        <v>0.85999999999999399</v>
      </c>
      <c r="V4187" s="152" t="s">
        <v>157</v>
      </c>
      <c r="W4187" s="152" t="s">
        <v>95</v>
      </c>
      <c r="X4187" s="155">
        <v>1.3760673860999999</v>
      </c>
      <c r="Y4187" s="152" t="s">
        <v>159</v>
      </c>
      <c r="Z4187" s="154">
        <v>43714</v>
      </c>
      <c r="AA4187" s="153" t="s">
        <v>4326</v>
      </c>
      <c r="AB4187" s="152" t="s">
        <v>6242</v>
      </c>
      <c r="AC4187" s="152" t="s">
        <v>548</v>
      </c>
      <c r="AD4187" s="152" t="s">
        <v>183</v>
      </c>
    </row>
    <row r="4188" spans="1:30">
      <c r="A4188" s="189" t="s">
        <v>22051</v>
      </c>
      <c r="B4188" s="189" t="s">
        <v>22052</v>
      </c>
      <c r="C4188" s="154">
        <v>43830</v>
      </c>
      <c r="D4188" s="155">
        <v>1.0004</v>
      </c>
      <c r="E4188" s="155">
        <v>1.0004</v>
      </c>
      <c r="F4188" s="156">
        <v>2.99970002999667E-2</v>
      </c>
      <c r="G4188" s="154">
        <v>43826</v>
      </c>
      <c r="H4188" s="155">
        <v>1.0001</v>
      </c>
      <c r="I4188" s="157">
        <v>0</v>
      </c>
      <c r="J4188" s="152"/>
      <c r="K4188" s="157">
        <v>0</v>
      </c>
      <c r="L4188" s="157">
        <v>0</v>
      </c>
      <c r="M4188" s="186">
        <v>0</v>
      </c>
      <c r="N4188" s="157">
        <v>0</v>
      </c>
      <c r="O4188" s="157">
        <v>0</v>
      </c>
      <c r="P4188" s="152"/>
      <c r="Q4188" s="157">
        <v>0</v>
      </c>
      <c r="R4188" s="152"/>
      <c r="S4188" s="157">
        <v>0</v>
      </c>
      <c r="T4188" s="152"/>
      <c r="U4188" s="156">
        <v>3.9999999999995602E-2</v>
      </c>
      <c r="V4188" s="152" t="s">
        <v>309</v>
      </c>
      <c r="W4188" s="152" t="s">
        <v>95</v>
      </c>
      <c r="X4188" s="155">
        <v>2.0099928276000001</v>
      </c>
      <c r="Y4188" s="152" t="s">
        <v>159</v>
      </c>
      <c r="Z4188" s="154">
        <v>43825</v>
      </c>
      <c r="AA4188" s="153" t="s">
        <v>4326</v>
      </c>
      <c r="AB4188" s="152" t="s">
        <v>460</v>
      </c>
      <c r="AC4188" s="152" t="s">
        <v>161</v>
      </c>
      <c r="AD4188" s="152" t="s">
        <v>207</v>
      </c>
    </row>
    <row r="4189" spans="1:30">
      <c r="A4189" s="189" t="s">
        <v>22053</v>
      </c>
      <c r="B4189" s="189" t="s">
        <v>22054</v>
      </c>
      <c r="C4189" s="154">
        <v>43830</v>
      </c>
      <c r="D4189" s="155">
        <v>1.0072000000000001</v>
      </c>
      <c r="E4189" s="155">
        <v>1.0072000000000001</v>
      </c>
      <c r="F4189" s="156">
        <v>2.97944185122841E-2</v>
      </c>
      <c r="G4189" s="154">
        <v>43829</v>
      </c>
      <c r="H4189" s="155">
        <v>1.0068999999999999</v>
      </c>
      <c r="I4189" s="157">
        <v>0</v>
      </c>
      <c r="J4189" s="152"/>
      <c r="K4189" s="156">
        <v>0.119284294234601</v>
      </c>
      <c r="L4189" s="156">
        <v>0.46882793017457802</v>
      </c>
      <c r="M4189" s="186">
        <v>0</v>
      </c>
      <c r="N4189" s="157">
        <v>0</v>
      </c>
      <c r="O4189" s="157">
        <v>0</v>
      </c>
      <c r="P4189" s="152"/>
      <c r="Q4189" s="157">
        <v>0</v>
      </c>
      <c r="R4189" s="152"/>
      <c r="S4189" s="157">
        <v>0</v>
      </c>
      <c r="T4189" s="152"/>
      <c r="U4189" s="156">
        <v>0.72000000000000997</v>
      </c>
      <c r="V4189" s="152" t="s">
        <v>157</v>
      </c>
      <c r="W4189" s="152" t="s">
        <v>95</v>
      </c>
      <c r="X4189" s="155">
        <v>2.0000480014000002</v>
      </c>
      <c r="Y4189" s="152" t="s">
        <v>159</v>
      </c>
      <c r="Z4189" s="154">
        <v>43775</v>
      </c>
      <c r="AA4189" s="153" t="s">
        <v>4326</v>
      </c>
      <c r="AB4189" s="152" t="s">
        <v>1171</v>
      </c>
      <c r="AC4189" s="152" t="s">
        <v>176</v>
      </c>
      <c r="AD4189" s="152" t="s">
        <v>170</v>
      </c>
    </row>
    <row r="4190" spans="1:30">
      <c r="A4190" s="189" t="s">
        <v>22055</v>
      </c>
      <c r="B4190" s="189" t="s">
        <v>22056</v>
      </c>
      <c r="C4190" s="154">
        <v>43830</v>
      </c>
      <c r="D4190" s="155">
        <v>1.0066999999999999</v>
      </c>
      <c r="E4190" s="155">
        <v>1.0066999999999999</v>
      </c>
      <c r="F4190" s="156">
        <v>2.9809220985688299E-2</v>
      </c>
      <c r="G4190" s="154">
        <v>43829</v>
      </c>
      <c r="H4190" s="155">
        <v>1.0064</v>
      </c>
      <c r="I4190" s="157">
        <v>0</v>
      </c>
      <c r="J4190" s="152"/>
      <c r="K4190" s="156">
        <v>0.109387430389805</v>
      </c>
      <c r="L4190" s="156">
        <v>0.42897047086990903</v>
      </c>
      <c r="M4190" s="186">
        <v>0</v>
      </c>
      <c r="N4190" s="157">
        <v>0</v>
      </c>
      <c r="O4190" s="157">
        <v>0</v>
      </c>
      <c r="P4190" s="152"/>
      <c r="Q4190" s="157">
        <v>0</v>
      </c>
      <c r="R4190" s="152"/>
      <c r="S4190" s="157">
        <v>0</v>
      </c>
      <c r="T4190" s="152"/>
      <c r="U4190" s="156">
        <v>0.66999999999999305</v>
      </c>
      <c r="V4190" s="152" t="s">
        <v>157</v>
      </c>
      <c r="W4190" s="152" t="s">
        <v>95</v>
      </c>
      <c r="X4190" s="155">
        <v>1.03232E-5</v>
      </c>
      <c r="Y4190" s="152" t="s">
        <v>159</v>
      </c>
      <c r="Z4190" s="154">
        <v>43775</v>
      </c>
      <c r="AA4190" s="153" t="s">
        <v>4326</v>
      </c>
      <c r="AB4190" s="152" t="s">
        <v>1171</v>
      </c>
      <c r="AC4190" s="152" t="s">
        <v>176</v>
      </c>
      <c r="AD4190" s="152" t="s">
        <v>170</v>
      </c>
    </row>
    <row r="4191" spans="1:30">
      <c r="A4191" s="189" t="s">
        <v>22057</v>
      </c>
      <c r="B4191" s="189" t="s">
        <v>22058</v>
      </c>
      <c r="C4191" s="154">
        <v>43830</v>
      </c>
      <c r="D4191" s="155">
        <v>1.0034000000000001</v>
      </c>
      <c r="E4191" s="155">
        <v>1.0074000000000001</v>
      </c>
      <c r="F4191" s="156">
        <v>2.9907287409029499E-2</v>
      </c>
      <c r="G4191" s="154">
        <v>43829</v>
      </c>
      <c r="H4191" s="155">
        <v>1.0031000000000001</v>
      </c>
      <c r="I4191" s="157">
        <v>0</v>
      </c>
      <c r="J4191" s="152"/>
      <c r="K4191" s="156">
        <v>0.12956624590001301</v>
      </c>
      <c r="L4191" s="156">
        <v>0.439039481555348</v>
      </c>
      <c r="M4191" s="185">
        <v>0.73028357164283997</v>
      </c>
      <c r="N4191" s="157">
        <v>0</v>
      </c>
      <c r="O4191" s="157">
        <v>0</v>
      </c>
      <c r="P4191" s="152"/>
      <c r="Q4191" s="157">
        <v>0</v>
      </c>
      <c r="R4191" s="152"/>
      <c r="S4191" s="157">
        <v>0</v>
      </c>
      <c r="T4191" s="152"/>
      <c r="U4191" s="156">
        <v>0.74035660000000303</v>
      </c>
      <c r="V4191" s="152" t="s">
        <v>227</v>
      </c>
      <c r="W4191" s="152" t="s">
        <v>95</v>
      </c>
      <c r="X4191" s="155">
        <v>1.0003013143999999</v>
      </c>
      <c r="Y4191" s="152" t="s">
        <v>159</v>
      </c>
      <c r="Z4191" s="154">
        <v>43725</v>
      </c>
      <c r="AA4191" s="153" t="s">
        <v>4326</v>
      </c>
      <c r="AB4191" s="152" t="s">
        <v>1790</v>
      </c>
      <c r="AC4191" s="152" t="s">
        <v>427</v>
      </c>
      <c r="AD4191" s="152" t="s">
        <v>483</v>
      </c>
    </row>
    <row r="4192" spans="1:30">
      <c r="A4192" s="189" t="s">
        <v>3447</v>
      </c>
      <c r="B4192" s="189" t="s">
        <v>3448</v>
      </c>
      <c r="C4192" s="154">
        <v>43830</v>
      </c>
      <c r="D4192" s="155">
        <v>1.0193000000000001</v>
      </c>
      <c r="E4192" s="155">
        <v>1.0193000000000001</v>
      </c>
      <c r="F4192" s="156">
        <v>8.8373919874324705E-2</v>
      </c>
      <c r="G4192" s="154">
        <v>43826</v>
      </c>
      <c r="H4192" s="155">
        <v>1.0184</v>
      </c>
      <c r="I4192" s="157">
        <v>0</v>
      </c>
      <c r="J4192" s="152"/>
      <c r="K4192" s="156">
        <v>0.35443536477306797</v>
      </c>
      <c r="L4192" s="156">
        <v>0.661663045625138</v>
      </c>
      <c r="M4192" s="185">
        <v>1.3422151521177199</v>
      </c>
      <c r="N4192" s="157">
        <v>0</v>
      </c>
      <c r="O4192" s="157">
        <v>0</v>
      </c>
      <c r="P4192" s="152"/>
      <c r="Q4192" s="157">
        <v>0</v>
      </c>
      <c r="R4192" s="152"/>
      <c r="S4192" s="157">
        <v>0</v>
      </c>
      <c r="T4192" s="152"/>
      <c r="U4192" s="156">
        <v>1.9300000000000099</v>
      </c>
      <c r="V4192" s="152" t="s">
        <v>309</v>
      </c>
      <c r="W4192" s="152" t="s">
        <v>95</v>
      </c>
      <c r="X4192" s="155">
        <v>4.1792239053999998</v>
      </c>
      <c r="Y4192" s="152" t="s">
        <v>159</v>
      </c>
      <c r="Z4192" s="154">
        <v>43677</v>
      </c>
      <c r="AA4192" s="153" t="s">
        <v>4326</v>
      </c>
      <c r="AB4192" s="152" t="s">
        <v>1305</v>
      </c>
      <c r="AC4192" s="152" t="s">
        <v>511</v>
      </c>
      <c r="AD4192" s="152" t="s">
        <v>483</v>
      </c>
    </row>
    <row r="4193" spans="1:30">
      <c r="A4193" s="189" t="s">
        <v>3449</v>
      </c>
      <c r="B4193" s="189" t="s">
        <v>3450</v>
      </c>
      <c r="C4193" s="154">
        <v>43830</v>
      </c>
      <c r="D4193" s="155">
        <v>1.0097</v>
      </c>
      <c r="E4193" s="155">
        <v>1.0236000000000001</v>
      </c>
      <c r="F4193" s="156">
        <v>9.9049128367729306E-3</v>
      </c>
      <c r="G4193" s="154">
        <v>43829</v>
      </c>
      <c r="H4193" s="155">
        <v>1.0096000000000001</v>
      </c>
      <c r="I4193" s="157">
        <v>0</v>
      </c>
      <c r="J4193" s="152"/>
      <c r="K4193" s="156">
        <v>0.188529470132967</v>
      </c>
      <c r="L4193" s="156">
        <v>0.41770263550473302</v>
      </c>
      <c r="M4193" s="185">
        <v>0.71005067388098497</v>
      </c>
      <c r="N4193" s="156">
        <v>2.27971476670999</v>
      </c>
      <c r="O4193" s="157">
        <v>0</v>
      </c>
      <c r="P4193" s="152"/>
      <c r="Q4193" s="157">
        <v>0</v>
      </c>
      <c r="R4193" s="152"/>
      <c r="S4193" s="157">
        <v>0</v>
      </c>
      <c r="T4193" s="152"/>
      <c r="U4193" s="156">
        <v>2.37176651000002</v>
      </c>
      <c r="V4193" s="152" t="s">
        <v>174</v>
      </c>
      <c r="W4193" s="152" t="s">
        <v>95</v>
      </c>
      <c r="X4193" s="155">
        <v>40.488618218500001</v>
      </c>
      <c r="Y4193" s="152" t="s">
        <v>159</v>
      </c>
      <c r="Z4193" s="154">
        <v>43633</v>
      </c>
      <c r="AA4193" s="153" t="s">
        <v>4326</v>
      </c>
      <c r="AB4193" s="152" t="s">
        <v>1758</v>
      </c>
      <c r="AC4193" s="152" t="s">
        <v>347</v>
      </c>
      <c r="AD4193" s="152" t="s">
        <v>241</v>
      </c>
    </row>
    <row r="4194" spans="1:30">
      <c r="A4194" s="189" t="s">
        <v>3451</v>
      </c>
      <c r="B4194" s="189" t="s">
        <v>3452</v>
      </c>
      <c r="C4194" s="154">
        <v>43830</v>
      </c>
      <c r="D4194" s="155">
        <v>1.0073000000000001</v>
      </c>
      <c r="E4194" s="155">
        <v>1.0073000000000001</v>
      </c>
      <c r="F4194" s="156">
        <v>1.9859001092242898E-2</v>
      </c>
      <c r="G4194" s="154">
        <v>43826</v>
      </c>
      <c r="H4194" s="155">
        <v>1.0071000000000001</v>
      </c>
      <c r="I4194" s="157">
        <v>0</v>
      </c>
      <c r="J4194" s="152"/>
      <c r="K4194" s="156">
        <v>4.9662296384601401E-2</v>
      </c>
      <c r="L4194" s="156">
        <v>0.15909316893706299</v>
      </c>
      <c r="M4194" s="185">
        <v>0.42871385842474502</v>
      </c>
      <c r="N4194" s="157">
        <v>0</v>
      </c>
      <c r="O4194" s="157">
        <v>0</v>
      </c>
      <c r="P4194" s="152"/>
      <c r="Q4194" s="157">
        <v>0</v>
      </c>
      <c r="R4194" s="152"/>
      <c r="S4194" s="157">
        <v>0</v>
      </c>
      <c r="T4194" s="152"/>
      <c r="U4194" s="156">
        <v>0.73000000000000798</v>
      </c>
      <c r="V4194" s="152" t="s">
        <v>309</v>
      </c>
      <c r="W4194" s="152" t="s">
        <v>95</v>
      </c>
      <c r="X4194" s="155">
        <v>5.336875676</v>
      </c>
      <c r="Y4194" s="152" t="s">
        <v>159</v>
      </c>
      <c r="Z4194" s="154">
        <v>43677</v>
      </c>
      <c r="AA4194" s="153" t="s">
        <v>4326</v>
      </c>
      <c r="AB4194" s="152" t="s">
        <v>6443</v>
      </c>
      <c r="AC4194" s="152" t="s">
        <v>314</v>
      </c>
      <c r="AD4194" s="152" t="s">
        <v>183</v>
      </c>
    </row>
    <row r="4195" spans="1:30">
      <c r="A4195" s="189" t="s">
        <v>22059</v>
      </c>
      <c r="B4195" s="189" t="s">
        <v>22060</v>
      </c>
      <c r="C4195" s="154">
        <v>43830</v>
      </c>
      <c r="D4195" s="155">
        <v>1.0054000000000001</v>
      </c>
      <c r="E4195" s="155">
        <v>1.0054000000000001</v>
      </c>
      <c r="F4195" s="156">
        <v>9.9472794190777793E-3</v>
      </c>
      <c r="G4195" s="154">
        <v>43826</v>
      </c>
      <c r="H4195" s="155">
        <v>1.0053000000000001</v>
      </c>
      <c r="I4195" s="157">
        <v>0</v>
      </c>
      <c r="J4195" s="152"/>
      <c r="K4195" s="156">
        <v>3.9800995024893301E-2</v>
      </c>
      <c r="L4195" s="156">
        <v>0.119498107946633</v>
      </c>
      <c r="M4195" s="185">
        <v>0.319297545400129</v>
      </c>
      <c r="N4195" s="157">
        <v>0</v>
      </c>
      <c r="O4195" s="157">
        <v>0</v>
      </c>
      <c r="P4195" s="152"/>
      <c r="Q4195" s="157">
        <v>0</v>
      </c>
      <c r="R4195" s="152"/>
      <c r="S4195" s="157">
        <v>0</v>
      </c>
      <c r="T4195" s="152"/>
      <c r="U4195" s="156">
        <v>0.54000000000000703</v>
      </c>
      <c r="V4195" s="152" t="s">
        <v>309</v>
      </c>
      <c r="W4195" s="152" t="s">
        <v>95</v>
      </c>
      <c r="X4195" s="155">
        <v>1.11065366E-2</v>
      </c>
      <c r="Y4195" s="152" t="s">
        <v>159</v>
      </c>
      <c r="Z4195" s="154">
        <v>43677</v>
      </c>
      <c r="AA4195" s="153" t="s">
        <v>4326</v>
      </c>
      <c r="AB4195" s="152" t="s">
        <v>6443</v>
      </c>
      <c r="AC4195" s="152" t="s">
        <v>314</v>
      </c>
      <c r="AD4195" s="152" t="s">
        <v>183</v>
      </c>
    </row>
    <row r="4196" spans="1:30">
      <c r="A4196" s="189" t="s">
        <v>22061</v>
      </c>
      <c r="B4196" s="189" t="s">
        <v>22062</v>
      </c>
      <c r="C4196" s="154">
        <v>43830</v>
      </c>
      <c r="D4196" s="155">
        <v>1.0005999999999999</v>
      </c>
      <c r="E4196" s="155">
        <v>1.0005999999999999</v>
      </c>
      <c r="F4196" s="156">
        <v>9.9950024987495202E-3</v>
      </c>
      <c r="G4196" s="154">
        <v>43829</v>
      </c>
      <c r="H4196" s="155">
        <v>1.0004999999999999</v>
      </c>
      <c r="I4196" s="157">
        <v>0</v>
      </c>
      <c r="J4196" s="152"/>
      <c r="K4196" s="156">
        <v>3.9992001599675697E-2</v>
      </c>
      <c r="L4196" s="157">
        <v>0</v>
      </c>
      <c r="M4196" s="186">
        <v>0</v>
      </c>
      <c r="N4196" s="157">
        <v>0</v>
      </c>
      <c r="O4196" s="157">
        <v>0</v>
      </c>
      <c r="P4196" s="152"/>
      <c r="Q4196" s="157">
        <v>0</v>
      </c>
      <c r="R4196" s="152"/>
      <c r="S4196" s="157">
        <v>0</v>
      </c>
      <c r="T4196" s="152"/>
      <c r="U4196" s="156">
        <v>5.9999999999993399E-2</v>
      </c>
      <c r="V4196" s="152" t="s">
        <v>157</v>
      </c>
      <c r="W4196" s="152" t="s">
        <v>95</v>
      </c>
      <c r="X4196" s="155">
        <v>30.000173651299999</v>
      </c>
      <c r="Y4196" s="152" t="s">
        <v>159</v>
      </c>
      <c r="Z4196" s="154">
        <v>43818</v>
      </c>
      <c r="AA4196" s="153" t="s">
        <v>4326</v>
      </c>
      <c r="AB4196" s="152" t="s">
        <v>2396</v>
      </c>
      <c r="AC4196" s="152" t="s">
        <v>372</v>
      </c>
      <c r="AD4196" s="152" t="s">
        <v>221</v>
      </c>
    </row>
    <row r="4197" spans="1:30">
      <c r="A4197" s="189" t="s">
        <v>3445</v>
      </c>
      <c r="B4197" s="189" t="s">
        <v>3446</v>
      </c>
      <c r="C4197" s="154">
        <v>43830</v>
      </c>
      <c r="D4197" s="155">
        <v>1.0041</v>
      </c>
      <c r="E4197" s="155">
        <v>1.008</v>
      </c>
      <c r="F4197" s="156">
        <v>2.9886431560085001E-2</v>
      </c>
      <c r="G4197" s="154">
        <v>43829</v>
      </c>
      <c r="H4197" s="155">
        <v>1.0038</v>
      </c>
      <c r="I4197" s="157">
        <v>0</v>
      </c>
      <c r="J4197" s="152"/>
      <c r="K4197" s="156">
        <v>0.12963701635422201</v>
      </c>
      <c r="L4197" s="156">
        <v>0.43981484655240799</v>
      </c>
      <c r="M4197" s="185">
        <v>0.78124193161368105</v>
      </c>
      <c r="N4197" s="157">
        <v>0</v>
      </c>
      <c r="O4197" s="157">
        <v>0</v>
      </c>
      <c r="P4197" s="152"/>
      <c r="Q4197" s="157">
        <v>0</v>
      </c>
      <c r="R4197" s="152"/>
      <c r="S4197" s="157">
        <v>0</v>
      </c>
      <c r="T4197" s="152"/>
      <c r="U4197" s="156">
        <v>0.80139818000000096</v>
      </c>
      <c r="V4197" s="152" t="s">
        <v>227</v>
      </c>
      <c r="W4197" s="152" t="s">
        <v>95</v>
      </c>
      <c r="X4197" s="155">
        <v>1.0009235515999999</v>
      </c>
      <c r="Y4197" s="152" t="s">
        <v>159</v>
      </c>
      <c r="Z4197" s="154">
        <v>43725</v>
      </c>
      <c r="AA4197" s="153" t="s">
        <v>4326</v>
      </c>
      <c r="AB4197" s="152" t="s">
        <v>1790</v>
      </c>
      <c r="AC4197" s="152" t="s">
        <v>427</v>
      </c>
      <c r="AD4197" s="152" t="s">
        <v>483</v>
      </c>
    </row>
    <row r="4198" spans="1:30">
      <c r="A4198" s="189" t="s">
        <v>3453</v>
      </c>
      <c r="B4198" s="189" t="s">
        <v>3454</v>
      </c>
      <c r="C4198" s="154">
        <v>43830</v>
      </c>
      <c r="D4198" s="155">
        <v>1.0063</v>
      </c>
      <c r="E4198" s="155">
        <v>1.0113000000000001</v>
      </c>
      <c r="F4198" s="156">
        <v>2.9821073558643399E-2</v>
      </c>
      <c r="G4198" s="154">
        <v>43826</v>
      </c>
      <c r="H4198" s="155">
        <v>1.006</v>
      </c>
      <c r="I4198" s="157">
        <v>0</v>
      </c>
      <c r="J4198" s="152"/>
      <c r="K4198" s="156">
        <v>7.9562406762777205E-2</v>
      </c>
      <c r="L4198" s="156">
        <v>0.269025044616298</v>
      </c>
      <c r="M4198" s="185">
        <v>0.86907905445840705</v>
      </c>
      <c r="N4198" s="157">
        <v>0</v>
      </c>
      <c r="O4198" s="157">
        <v>0</v>
      </c>
      <c r="P4198" s="152"/>
      <c r="Q4198" s="157">
        <v>0</v>
      </c>
      <c r="R4198" s="152"/>
      <c r="S4198" s="157">
        <v>0</v>
      </c>
      <c r="T4198" s="152"/>
      <c r="U4198" s="156">
        <v>1.1313386599999899</v>
      </c>
      <c r="V4198" s="152" t="s">
        <v>309</v>
      </c>
      <c r="W4198" s="152" t="s">
        <v>95</v>
      </c>
      <c r="X4198" s="155">
        <v>100.0423684894</v>
      </c>
      <c r="Y4198" s="152" t="s">
        <v>159</v>
      </c>
      <c r="Z4198" s="154">
        <v>43703</v>
      </c>
      <c r="AA4198" s="153" t="s">
        <v>4326</v>
      </c>
      <c r="AB4198" s="152" t="s">
        <v>3455</v>
      </c>
      <c r="AC4198" s="152" t="s">
        <v>265</v>
      </c>
      <c r="AD4198" s="152" t="s">
        <v>532</v>
      </c>
    </row>
    <row r="4199" spans="1:30">
      <c r="A4199" s="189" t="s">
        <v>3458</v>
      </c>
      <c r="B4199" s="189" t="s">
        <v>3459</v>
      </c>
      <c r="C4199" s="154">
        <v>43830</v>
      </c>
      <c r="D4199" s="155">
        <v>1.0157</v>
      </c>
      <c r="E4199" s="155">
        <v>1.0157</v>
      </c>
      <c r="F4199" s="156">
        <v>2.9545006893831698E-2</v>
      </c>
      <c r="G4199" s="154">
        <v>43829</v>
      </c>
      <c r="H4199" s="155">
        <v>1.0154000000000001</v>
      </c>
      <c r="I4199" s="157">
        <v>0</v>
      </c>
      <c r="J4199" s="152"/>
      <c r="K4199" s="156">
        <v>0.11828486939379899</v>
      </c>
      <c r="L4199" s="156">
        <v>0.64407451446689901</v>
      </c>
      <c r="M4199" s="185">
        <v>1.3571499850314399</v>
      </c>
      <c r="N4199" s="157">
        <v>0</v>
      </c>
      <c r="O4199" s="157">
        <v>0</v>
      </c>
      <c r="P4199" s="152"/>
      <c r="Q4199" s="157">
        <v>0</v>
      </c>
      <c r="R4199" s="152"/>
      <c r="S4199" s="157">
        <v>0</v>
      </c>
      <c r="T4199" s="152"/>
      <c r="U4199" s="156">
        <v>1.57</v>
      </c>
      <c r="V4199" s="152" t="s">
        <v>157</v>
      </c>
      <c r="W4199" s="152" t="s">
        <v>95</v>
      </c>
      <c r="X4199" s="155">
        <v>3.3536502919000002</v>
      </c>
      <c r="Y4199" s="152" t="s">
        <v>159</v>
      </c>
      <c r="Z4199" s="154">
        <v>43705</v>
      </c>
      <c r="AA4199" s="153" t="s">
        <v>4326</v>
      </c>
      <c r="AB4199" s="152" t="s">
        <v>290</v>
      </c>
      <c r="AC4199" s="152" t="s">
        <v>210</v>
      </c>
      <c r="AD4199" s="152" t="s">
        <v>483</v>
      </c>
    </row>
    <row r="4200" spans="1:30">
      <c r="A4200" s="189" t="s">
        <v>22063</v>
      </c>
      <c r="B4200" s="189" t="s">
        <v>22064</v>
      </c>
      <c r="C4200" s="154">
        <v>43830</v>
      </c>
      <c r="D4200" s="155">
        <v>1.0153000000000001</v>
      </c>
      <c r="E4200" s="155">
        <v>1.0153000000000001</v>
      </c>
      <c r="F4200" s="156">
        <v>2.9556650246324E-2</v>
      </c>
      <c r="G4200" s="154">
        <v>43829</v>
      </c>
      <c r="H4200" s="155">
        <v>1.0149999999999999</v>
      </c>
      <c r="I4200" s="157">
        <v>0</v>
      </c>
      <c r="J4200" s="152"/>
      <c r="K4200" s="156">
        <v>0.118331525490592</v>
      </c>
      <c r="L4200" s="156">
        <v>0.63435424719993905</v>
      </c>
      <c r="M4200" s="185">
        <v>1.3273453093812499</v>
      </c>
      <c r="N4200" s="157">
        <v>0</v>
      </c>
      <c r="O4200" s="157">
        <v>0</v>
      </c>
      <c r="P4200" s="152"/>
      <c r="Q4200" s="157">
        <v>0</v>
      </c>
      <c r="R4200" s="152"/>
      <c r="S4200" s="157">
        <v>0</v>
      </c>
      <c r="T4200" s="152"/>
      <c r="U4200" s="156">
        <v>1.53000000000001</v>
      </c>
      <c r="V4200" s="152" t="s">
        <v>157</v>
      </c>
      <c r="W4200" s="152" t="s">
        <v>95</v>
      </c>
      <c r="X4200" s="155">
        <v>5.9055420000000004E-4</v>
      </c>
      <c r="Y4200" s="152" t="s">
        <v>159</v>
      </c>
      <c r="Z4200" s="154">
        <v>43705</v>
      </c>
      <c r="AA4200" s="153" t="s">
        <v>4326</v>
      </c>
      <c r="AB4200" s="152" t="s">
        <v>290</v>
      </c>
      <c r="AC4200" s="152" t="s">
        <v>210</v>
      </c>
      <c r="AD4200" s="152" t="s">
        <v>483</v>
      </c>
    </row>
    <row r="4201" spans="1:30">
      <c r="A4201" s="189" t="s">
        <v>3287</v>
      </c>
      <c r="B4201" s="189" t="s">
        <v>3288</v>
      </c>
      <c r="C4201" s="154">
        <v>43830</v>
      </c>
      <c r="D4201" s="155">
        <v>1.0204</v>
      </c>
      <c r="E4201" s="155">
        <v>1.0204</v>
      </c>
      <c r="F4201" s="156">
        <v>1.96039992158379E-2</v>
      </c>
      <c r="G4201" s="154">
        <v>43829</v>
      </c>
      <c r="H4201" s="155">
        <v>1.0202</v>
      </c>
      <c r="I4201" s="157">
        <v>0</v>
      </c>
      <c r="J4201" s="152"/>
      <c r="K4201" s="156">
        <v>0.137389597644756</v>
      </c>
      <c r="L4201" s="156">
        <v>0.66094505277694904</v>
      </c>
      <c r="M4201" s="185">
        <v>1.2201170518797699</v>
      </c>
      <c r="N4201" s="157">
        <v>0</v>
      </c>
      <c r="O4201" s="157">
        <v>0</v>
      </c>
      <c r="P4201" s="152"/>
      <c r="Q4201" s="157">
        <v>0</v>
      </c>
      <c r="R4201" s="152"/>
      <c r="S4201" s="157">
        <v>0</v>
      </c>
      <c r="T4201" s="152"/>
      <c r="U4201" s="156">
        <v>2.04</v>
      </c>
      <c r="V4201" s="152" t="s">
        <v>157</v>
      </c>
      <c r="W4201" s="152" t="s">
        <v>95</v>
      </c>
      <c r="X4201" s="155">
        <v>20.2746964918</v>
      </c>
      <c r="Y4201" s="152" t="s">
        <v>159</v>
      </c>
      <c r="Z4201" s="154">
        <v>43657</v>
      </c>
      <c r="AA4201" s="153" t="s">
        <v>4326</v>
      </c>
      <c r="AB4201" s="152" t="s">
        <v>2112</v>
      </c>
      <c r="AC4201" s="152" t="s">
        <v>200</v>
      </c>
      <c r="AD4201" s="152" t="s">
        <v>183</v>
      </c>
    </row>
    <row r="4202" spans="1:30">
      <c r="A4202" s="189" t="s">
        <v>22065</v>
      </c>
      <c r="B4202" s="189" t="s">
        <v>22066</v>
      </c>
      <c r="C4202" s="154">
        <v>43830</v>
      </c>
      <c r="D4202" s="155">
        <v>1.0185</v>
      </c>
      <c r="E4202" s="155">
        <v>1.0185</v>
      </c>
      <c r="F4202" s="156">
        <v>1.9640577432974399E-2</v>
      </c>
      <c r="G4202" s="154">
        <v>43829</v>
      </c>
      <c r="H4202" s="155">
        <v>1.0183</v>
      </c>
      <c r="I4202" s="157">
        <v>0</v>
      </c>
      <c r="J4202" s="152"/>
      <c r="K4202" s="156">
        <v>0.13764624913971801</v>
      </c>
      <c r="L4202" s="156">
        <v>0.63234858215591006</v>
      </c>
      <c r="M4202" s="185">
        <v>1.12192216044478</v>
      </c>
      <c r="N4202" s="157">
        <v>0</v>
      </c>
      <c r="O4202" s="157">
        <v>0</v>
      </c>
      <c r="P4202" s="152"/>
      <c r="Q4202" s="157">
        <v>0</v>
      </c>
      <c r="R4202" s="152"/>
      <c r="S4202" s="157">
        <v>0</v>
      </c>
      <c r="T4202" s="152"/>
      <c r="U4202" s="156">
        <v>1.85</v>
      </c>
      <c r="V4202" s="152" t="s">
        <v>157</v>
      </c>
      <c r="W4202" s="152" t="s">
        <v>95</v>
      </c>
      <c r="X4202" s="155">
        <v>4.9660790000000002E-4</v>
      </c>
      <c r="Y4202" s="152" t="s">
        <v>159</v>
      </c>
      <c r="Z4202" s="154">
        <v>43657</v>
      </c>
      <c r="AA4202" s="153" t="s">
        <v>4326</v>
      </c>
      <c r="AB4202" s="152" t="s">
        <v>2112</v>
      </c>
      <c r="AC4202" s="152" t="s">
        <v>200</v>
      </c>
      <c r="AD4202" s="152" t="s">
        <v>183</v>
      </c>
    </row>
    <row r="4203" spans="1:30">
      <c r="A4203" s="189" t="s">
        <v>3186</v>
      </c>
      <c r="B4203" s="189" t="s">
        <v>3187</v>
      </c>
      <c r="C4203" s="154">
        <v>43830</v>
      </c>
      <c r="D4203" s="155">
        <v>1.0144</v>
      </c>
      <c r="E4203" s="155">
        <v>1.0236000000000001</v>
      </c>
      <c r="F4203" s="156">
        <v>0</v>
      </c>
      <c r="G4203" s="154">
        <v>43829</v>
      </c>
      <c r="H4203" s="155">
        <v>1.0144</v>
      </c>
      <c r="I4203" s="157">
        <v>0</v>
      </c>
      <c r="J4203" s="152"/>
      <c r="K4203" s="156">
        <v>0.18765432098764301</v>
      </c>
      <c r="L4203" s="156">
        <v>0.55511498810468496</v>
      </c>
      <c r="M4203" s="185">
        <v>1.1049724839506101</v>
      </c>
      <c r="N4203" s="156">
        <v>2.3790225422542099</v>
      </c>
      <c r="O4203" s="157">
        <v>0</v>
      </c>
      <c r="P4203" s="152"/>
      <c r="Q4203" s="157">
        <v>0</v>
      </c>
      <c r="R4203" s="152"/>
      <c r="S4203" s="157">
        <v>0</v>
      </c>
      <c r="T4203" s="152"/>
      <c r="U4203" s="156">
        <v>2.3687846399999901</v>
      </c>
      <c r="V4203" s="152" t="s">
        <v>174</v>
      </c>
      <c r="W4203" s="152" t="s">
        <v>95</v>
      </c>
      <c r="X4203" s="155">
        <v>20.350545351000001</v>
      </c>
      <c r="Y4203" s="152" t="s">
        <v>159</v>
      </c>
      <c r="Z4203" s="154">
        <v>43642</v>
      </c>
      <c r="AA4203" s="153" t="s">
        <v>4326</v>
      </c>
      <c r="AB4203" s="152" t="s">
        <v>6442</v>
      </c>
      <c r="AC4203" s="152" t="s">
        <v>195</v>
      </c>
      <c r="AD4203" s="152" t="s">
        <v>241</v>
      </c>
    </row>
    <row r="4204" spans="1:30">
      <c r="A4204" s="189" t="s">
        <v>22067</v>
      </c>
      <c r="B4204" s="189" t="s">
        <v>22068</v>
      </c>
      <c r="C4204" s="154">
        <v>43830</v>
      </c>
      <c r="D4204" s="155">
        <v>1.0076000000000001</v>
      </c>
      <c r="E4204" s="155">
        <v>1.0076000000000001</v>
      </c>
      <c r="F4204" s="156">
        <v>2.9782587114064001E-2</v>
      </c>
      <c r="G4204" s="154">
        <v>43829</v>
      </c>
      <c r="H4204" s="155">
        <v>1.0073000000000001</v>
      </c>
      <c r="I4204" s="157">
        <v>0</v>
      </c>
      <c r="J4204" s="152"/>
      <c r="K4204" s="156">
        <v>0.18892313811275899</v>
      </c>
      <c r="L4204" s="156">
        <v>0.63923292049540203</v>
      </c>
      <c r="M4204" s="186">
        <v>0</v>
      </c>
      <c r="N4204" s="157">
        <v>0</v>
      </c>
      <c r="O4204" s="157">
        <v>0</v>
      </c>
      <c r="P4204" s="152"/>
      <c r="Q4204" s="157">
        <v>0</v>
      </c>
      <c r="R4204" s="152"/>
      <c r="S4204" s="157">
        <v>0</v>
      </c>
      <c r="T4204" s="152"/>
      <c r="U4204" s="156">
        <v>0.760000000000005</v>
      </c>
      <c r="V4204" s="152" t="s">
        <v>309</v>
      </c>
      <c r="W4204" s="152" t="s">
        <v>95</v>
      </c>
      <c r="X4204" s="155">
        <v>30.099989999999998</v>
      </c>
      <c r="Y4204" s="152" t="s">
        <v>159</v>
      </c>
      <c r="Z4204" s="154">
        <v>43777</v>
      </c>
      <c r="AA4204" s="153" t="s">
        <v>4326</v>
      </c>
      <c r="AB4204" s="152" t="s">
        <v>1732</v>
      </c>
      <c r="AC4204" s="152" t="s">
        <v>325</v>
      </c>
      <c r="AD4204" s="152" t="s">
        <v>256</v>
      </c>
    </row>
    <row r="4205" spans="1:30">
      <c r="A4205" s="189" t="s">
        <v>3456</v>
      </c>
      <c r="B4205" s="189" t="s">
        <v>3457</v>
      </c>
      <c r="C4205" s="154">
        <v>43830</v>
      </c>
      <c r="D4205" s="155">
        <v>1.0036</v>
      </c>
      <c r="E4205" s="155">
        <v>1.0236000000000001</v>
      </c>
      <c r="F4205" s="156">
        <v>9.9651220727448205E-3</v>
      </c>
      <c r="G4205" s="154">
        <v>43829</v>
      </c>
      <c r="H4205" s="155">
        <v>1.0035000000000001</v>
      </c>
      <c r="I4205" s="157">
        <v>0</v>
      </c>
      <c r="J4205" s="152"/>
      <c r="K4205" s="156">
        <v>0.128316932407326</v>
      </c>
      <c r="L4205" s="156">
        <v>0.40331378126532702</v>
      </c>
      <c r="M4205" s="185">
        <v>0.59078066037735999</v>
      </c>
      <c r="N4205" s="156">
        <v>2.1160997605746301</v>
      </c>
      <c r="O4205" s="157">
        <v>0</v>
      </c>
      <c r="P4205" s="152"/>
      <c r="Q4205" s="157">
        <v>0</v>
      </c>
      <c r="R4205" s="152"/>
      <c r="S4205" s="157">
        <v>0</v>
      </c>
      <c r="T4205" s="152"/>
      <c r="U4205" s="156">
        <v>2.3611784000000098</v>
      </c>
      <c r="V4205" s="152" t="s">
        <v>174</v>
      </c>
      <c r="W4205" s="152" t="s">
        <v>95</v>
      </c>
      <c r="X4205" s="155">
        <v>7.2252256580000003</v>
      </c>
      <c r="Y4205" s="152" t="s">
        <v>159</v>
      </c>
      <c r="Z4205" s="154">
        <v>43627</v>
      </c>
      <c r="AA4205" s="153" t="s">
        <v>4326</v>
      </c>
      <c r="AB4205" s="152" t="s">
        <v>1359</v>
      </c>
      <c r="AC4205" s="152" t="s">
        <v>175</v>
      </c>
      <c r="AD4205" s="152" t="s">
        <v>272</v>
      </c>
    </row>
    <row r="4206" spans="1:30">
      <c r="A4206" s="189" t="s">
        <v>22069</v>
      </c>
      <c r="B4206" s="189" t="s">
        <v>22070</v>
      </c>
      <c r="C4206" s="154">
        <v>43830</v>
      </c>
      <c r="D4206" s="155">
        <v>1.0049999999999999</v>
      </c>
      <c r="E4206" s="155">
        <v>1.0049999999999999</v>
      </c>
      <c r="F4206" s="156">
        <v>2.9859659599877301E-2</v>
      </c>
      <c r="G4206" s="154">
        <v>43829</v>
      </c>
      <c r="H4206" s="155">
        <v>1.0046999999999999</v>
      </c>
      <c r="I4206" s="157">
        <v>0</v>
      </c>
      <c r="J4206" s="152"/>
      <c r="K4206" s="156">
        <v>0.179425837320554</v>
      </c>
      <c r="L4206" s="156">
        <v>0.36951962448814701</v>
      </c>
      <c r="M4206" s="186">
        <v>0</v>
      </c>
      <c r="N4206" s="157">
        <v>0</v>
      </c>
      <c r="O4206" s="157">
        <v>0</v>
      </c>
      <c r="P4206" s="152"/>
      <c r="Q4206" s="157">
        <v>0</v>
      </c>
      <c r="R4206" s="152"/>
      <c r="S4206" s="157">
        <v>0</v>
      </c>
      <c r="T4206" s="152"/>
      <c r="U4206" s="156">
        <v>0.49999999999998901</v>
      </c>
      <c r="V4206" s="152" t="s">
        <v>157</v>
      </c>
      <c r="W4206" s="152" t="s">
        <v>95</v>
      </c>
      <c r="X4206" s="155">
        <v>2.1603368199999999</v>
      </c>
      <c r="Y4206" s="152" t="s">
        <v>159</v>
      </c>
      <c r="Z4206" s="154">
        <v>43776</v>
      </c>
      <c r="AA4206" s="153" t="s">
        <v>4326</v>
      </c>
      <c r="AB4206" s="152" t="s">
        <v>315</v>
      </c>
      <c r="AC4206" s="152" t="s">
        <v>231</v>
      </c>
      <c r="AD4206" s="152" t="s">
        <v>221</v>
      </c>
    </row>
    <row r="4207" spans="1:30">
      <c r="A4207" s="189" t="s">
        <v>22071</v>
      </c>
      <c r="B4207" s="189" t="s">
        <v>22072</v>
      </c>
      <c r="C4207" s="154">
        <v>43830</v>
      </c>
      <c r="D4207" s="155">
        <v>1.0054000000000001</v>
      </c>
      <c r="E4207" s="155">
        <v>1.0054000000000001</v>
      </c>
      <c r="F4207" s="156">
        <v>4.9756194646250099E-2</v>
      </c>
      <c r="G4207" s="154">
        <v>43826</v>
      </c>
      <c r="H4207" s="155">
        <v>1.0048999999999999</v>
      </c>
      <c r="I4207" s="157">
        <v>0</v>
      </c>
      <c r="J4207" s="152"/>
      <c r="K4207" s="156">
        <v>0.19932230416583599</v>
      </c>
      <c r="L4207" s="156">
        <v>0.37939297124600901</v>
      </c>
      <c r="M4207" s="186">
        <v>0</v>
      </c>
      <c r="N4207" s="157">
        <v>0</v>
      </c>
      <c r="O4207" s="157">
        <v>0</v>
      </c>
      <c r="P4207" s="152"/>
      <c r="Q4207" s="157">
        <v>0</v>
      </c>
      <c r="R4207" s="152"/>
      <c r="S4207" s="157">
        <v>0</v>
      </c>
      <c r="T4207" s="152"/>
      <c r="U4207" s="156">
        <v>0.54000000000000703</v>
      </c>
      <c r="V4207" s="152" t="s">
        <v>309</v>
      </c>
      <c r="W4207" s="152" t="s">
        <v>95</v>
      </c>
      <c r="X4207" s="155">
        <v>10.09999</v>
      </c>
      <c r="Y4207" s="152" t="s">
        <v>159</v>
      </c>
      <c r="Z4207" s="154">
        <v>43753</v>
      </c>
      <c r="AA4207" s="153" t="s">
        <v>4326</v>
      </c>
      <c r="AB4207" s="152" t="s">
        <v>2638</v>
      </c>
      <c r="AC4207" s="152" t="s">
        <v>167</v>
      </c>
      <c r="AD4207" s="152" t="s">
        <v>177</v>
      </c>
    </row>
    <row r="4208" spans="1:30">
      <c r="A4208" s="189" t="s">
        <v>3443</v>
      </c>
      <c r="B4208" s="189" t="s">
        <v>3444</v>
      </c>
      <c r="C4208" s="154">
        <v>43830</v>
      </c>
      <c r="D4208" s="155">
        <v>1.0213000000000001</v>
      </c>
      <c r="E4208" s="155">
        <v>1.0213000000000001</v>
      </c>
      <c r="F4208" s="156">
        <v>-9.7904836498912302E-3</v>
      </c>
      <c r="G4208" s="154">
        <v>43829</v>
      </c>
      <c r="H4208" s="155">
        <v>1.0214000000000001</v>
      </c>
      <c r="I4208" s="157">
        <v>0</v>
      </c>
      <c r="J4208" s="152"/>
      <c r="K4208" s="156">
        <v>0.12745098039216499</v>
      </c>
      <c r="L4208" s="156">
        <v>0.55134390075810302</v>
      </c>
      <c r="M4208" s="185">
        <v>1.1989694807768501</v>
      </c>
      <c r="N4208" s="156">
        <v>2.0381656509142001</v>
      </c>
      <c r="O4208" s="157">
        <v>0</v>
      </c>
      <c r="P4208" s="152"/>
      <c r="Q4208" s="157">
        <v>0</v>
      </c>
      <c r="R4208" s="152"/>
      <c r="S4208" s="157">
        <v>0</v>
      </c>
      <c r="T4208" s="152"/>
      <c r="U4208" s="156">
        <v>2.1300000000000101</v>
      </c>
      <c r="V4208" s="152" t="s">
        <v>157</v>
      </c>
      <c r="W4208" s="152" t="s">
        <v>95</v>
      </c>
      <c r="X4208" s="155">
        <v>9.0739686305999996</v>
      </c>
      <c r="Y4208" s="152" t="s">
        <v>159</v>
      </c>
      <c r="Z4208" s="154">
        <v>43621</v>
      </c>
      <c r="AA4208" s="153" t="s">
        <v>4326</v>
      </c>
      <c r="AB4208" s="152" t="s">
        <v>1528</v>
      </c>
      <c r="AC4208" s="152" t="s">
        <v>268</v>
      </c>
      <c r="AD4208" s="152" t="s">
        <v>170</v>
      </c>
    </row>
    <row r="4209" spans="1:30">
      <c r="A4209" s="189" t="s">
        <v>3477</v>
      </c>
      <c r="B4209" s="189" t="s">
        <v>3478</v>
      </c>
      <c r="C4209" s="154">
        <v>43830</v>
      </c>
      <c r="D4209" s="155">
        <v>1.0095000000000001</v>
      </c>
      <c r="E4209" s="155">
        <v>1.0095000000000001</v>
      </c>
      <c r="F4209" s="156">
        <v>0</v>
      </c>
      <c r="G4209" s="154">
        <v>43829</v>
      </c>
      <c r="H4209" s="155">
        <v>1.0095000000000001</v>
      </c>
      <c r="I4209" s="157">
        <v>0</v>
      </c>
      <c r="J4209" s="152"/>
      <c r="K4209" s="156">
        <v>0.109083696945666</v>
      </c>
      <c r="L4209" s="156">
        <v>0.37784627622551697</v>
      </c>
      <c r="M4209" s="185">
        <v>1.0308246597277899</v>
      </c>
      <c r="N4209" s="157">
        <v>0</v>
      </c>
      <c r="O4209" s="157">
        <v>0</v>
      </c>
      <c r="P4209" s="152"/>
      <c r="Q4209" s="157">
        <v>0</v>
      </c>
      <c r="R4209" s="152"/>
      <c r="S4209" s="157">
        <v>0</v>
      </c>
      <c r="T4209" s="152"/>
      <c r="U4209" s="156">
        <v>0.95000000000000595</v>
      </c>
      <c r="V4209" s="152" t="s">
        <v>157</v>
      </c>
      <c r="W4209" s="152" t="s">
        <v>95</v>
      </c>
      <c r="X4209" s="155">
        <v>5.2518508703000002</v>
      </c>
      <c r="Y4209" s="152" t="s">
        <v>159</v>
      </c>
      <c r="Z4209" s="154">
        <v>43712</v>
      </c>
      <c r="AA4209" s="153" t="s">
        <v>4326</v>
      </c>
      <c r="AB4209" s="152" t="s">
        <v>1420</v>
      </c>
      <c r="AC4209" s="152" t="s">
        <v>202</v>
      </c>
      <c r="AD4209" s="152" t="s">
        <v>165</v>
      </c>
    </row>
    <row r="4210" spans="1:30">
      <c r="A4210" s="189" t="s">
        <v>22073</v>
      </c>
      <c r="B4210" s="189" t="s">
        <v>22074</v>
      </c>
      <c r="C4210" s="154">
        <v>43830</v>
      </c>
      <c r="D4210" s="155">
        <v>1.0085</v>
      </c>
      <c r="E4210" s="155">
        <v>1.0085</v>
      </c>
      <c r="F4210" s="156">
        <v>0</v>
      </c>
      <c r="G4210" s="154">
        <v>43829</v>
      </c>
      <c r="H4210" s="155">
        <v>1.0085</v>
      </c>
      <c r="I4210" s="157">
        <v>0</v>
      </c>
      <c r="J4210" s="152"/>
      <c r="K4210" s="156">
        <v>9.9255583126539898E-2</v>
      </c>
      <c r="L4210" s="156">
        <v>0.34825870646766799</v>
      </c>
      <c r="M4210" s="185">
        <v>0.95095095095094595</v>
      </c>
      <c r="N4210" s="157">
        <v>0</v>
      </c>
      <c r="O4210" s="157">
        <v>0</v>
      </c>
      <c r="P4210" s="152"/>
      <c r="Q4210" s="157">
        <v>0</v>
      </c>
      <c r="R4210" s="152"/>
      <c r="S4210" s="157">
        <v>0</v>
      </c>
      <c r="T4210" s="152"/>
      <c r="U4210" s="156">
        <v>0.84999999999999498</v>
      </c>
      <c r="V4210" s="152" t="s">
        <v>157</v>
      </c>
      <c r="W4210" s="152" t="s">
        <v>95</v>
      </c>
      <c r="X4210" s="155">
        <v>0.65010219560000004</v>
      </c>
      <c r="Y4210" s="152" t="s">
        <v>159</v>
      </c>
      <c r="Z4210" s="154">
        <v>43712</v>
      </c>
      <c r="AA4210" s="153" t="s">
        <v>4326</v>
      </c>
      <c r="AB4210" s="152" t="s">
        <v>1420</v>
      </c>
      <c r="AC4210" s="152" t="s">
        <v>202</v>
      </c>
      <c r="AD4210" s="152" t="s">
        <v>165</v>
      </c>
    </row>
    <row r="4211" spans="1:30">
      <c r="A4211" s="189" t="s">
        <v>3479</v>
      </c>
      <c r="B4211" s="189" t="s">
        <v>3480</v>
      </c>
      <c r="C4211" s="154">
        <v>43830</v>
      </c>
      <c r="D4211" s="155">
        <v>1.0159</v>
      </c>
      <c r="E4211" s="155">
        <v>1.0159</v>
      </c>
      <c r="F4211" s="156">
        <v>1.9690853598501298E-2</v>
      </c>
      <c r="G4211" s="154">
        <v>43829</v>
      </c>
      <c r="H4211" s="155">
        <v>1.0157</v>
      </c>
      <c r="I4211" s="157">
        <v>0</v>
      </c>
      <c r="J4211" s="152"/>
      <c r="K4211" s="156">
        <v>0.13799901429276201</v>
      </c>
      <c r="L4211" s="156">
        <v>0.58415841584158601</v>
      </c>
      <c r="M4211" s="185">
        <v>1.1751817548053001</v>
      </c>
      <c r="N4211" s="157">
        <v>0</v>
      </c>
      <c r="O4211" s="157">
        <v>0</v>
      </c>
      <c r="P4211" s="152"/>
      <c r="Q4211" s="157">
        <v>0</v>
      </c>
      <c r="R4211" s="152"/>
      <c r="S4211" s="157">
        <v>0</v>
      </c>
      <c r="T4211" s="152"/>
      <c r="U4211" s="156">
        <v>1.59</v>
      </c>
      <c r="V4211" s="152" t="s">
        <v>157</v>
      </c>
      <c r="W4211" s="152" t="s">
        <v>95</v>
      </c>
      <c r="X4211" s="155">
        <v>10.0341703694</v>
      </c>
      <c r="Y4211" s="152" t="s">
        <v>159</v>
      </c>
      <c r="Z4211" s="154">
        <v>43669</v>
      </c>
      <c r="AA4211" s="153" t="s">
        <v>4326</v>
      </c>
      <c r="AB4211" s="152" t="s">
        <v>1608</v>
      </c>
      <c r="AC4211" s="152" t="s">
        <v>224</v>
      </c>
      <c r="AD4211" s="152" t="s">
        <v>207</v>
      </c>
    </row>
    <row r="4212" spans="1:30">
      <c r="A4212" s="189" t="s">
        <v>3481</v>
      </c>
      <c r="B4212" s="189" t="s">
        <v>3482</v>
      </c>
      <c r="C4212" s="154">
        <v>43830</v>
      </c>
      <c r="D4212" s="155">
        <v>1.0249999999999999</v>
      </c>
      <c r="E4212" s="155">
        <v>1.0249999999999999</v>
      </c>
      <c r="F4212" s="156">
        <v>7.81097441905792E-2</v>
      </c>
      <c r="G4212" s="154">
        <v>43826</v>
      </c>
      <c r="H4212" s="155">
        <v>1.0242</v>
      </c>
      <c r="I4212" s="157">
        <v>0</v>
      </c>
      <c r="J4212" s="152"/>
      <c r="K4212" s="156">
        <v>0.30335649280750399</v>
      </c>
      <c r="L4212" s="156">
        <v>0.47049598118015201</v>
      </c>
      <c r="M4212" s="185">
        <v>0.915624692330399</v>
      </c>
      <c r="N4212" s="156">
        <v>2.2954091816367201</v>
      </c>
      <c r="O4212" s="157">
        <v>0</v>
      </c>
      <c r="P4212" s="152"/>
      <c r="Q4212" s="157">
        <v>0</v>
      </c>
      <c r="R4212" s="152"/>
      <c r="S4212" s="157">
        <v>0</v>
      </c>
      <c r="T4212" s="152"/>
      <c r="U4212" s="156">
        <v>2.4999999999999898</v>
      </c>
      <c r="V4212" s="152" t="s">
        <v>174</v>
      </c>
      <c r="W4212" s="152" t="s">
        <v>95</v>
      </c>
      <c r="X4212" s="155">
        <v>10.2586128415</v>
      </c>
      <c r="Y4212" s="152" t="s">
        <v>159</v>
      </c>
      <c r="Z4212" s="154">
        <v>43600</v>
      </c>
      <c r="AA4212" s="153" t="s">
        <v>4326</v>
      </c>
      <c r="AB4212" s="152" t="s">
        <v>593</v>
      </c>
      <c r="AC4212" s="152" t="s">
        <v>228</v>
      </c>
      <c r="AD4212" s="152" t="s">
        <v>247</v>
      </c>
    </row>
    <row r="4213" spans="1:30">
      <c r="A4213" s="189" t="s">
        <v>3483</v>
      </c>
      <c r="B4213" s="189" t="s">
        <v>3484</v>
      </c>
      <c r="C4213" s="154">
        <v>43830</v>
      </c>
      <c r="D4213" s="155">
        <v>1.0172000000000001</v>
      </c>
      <c r="E4213" s="155">
        <v>1.0232000000000001</v>
      </c>
      <c r="F4213" s="156">
        <v>4.9178715451959502E-2</v>
      </c>
      <c r="G4213" s="154">
        <v>43826</v>
      </c>
      <c r="H4213" s="155">
        <v>1.0166999999999999</v>
      </c>
      <c r="I4213" s="157">
        <v>0</v>
      </c>
      <c r="J4213" s="152"/>
      <c r="K4213" s="156">
        <v>0.147681401988776</v>
      </c>
      <c r="L4213" s="156">
        <v>0.384881081614525</v>
      </c>
      <c r="M4213" s="185">
        <v>0.95275702424882203</v>
      </c>
      <c r="N4213" s="156">
        <v>2.2127999200878898</v>
      </c>
      <c r="O4213" s="157">
        <v>0</v>
      </c>
      <c r="P4213" s="152"/>
      <c r="Q4213" s="157">
        <v>0</v>
      </c>
      <c r="R4213" s="152"/>
      <c r="S4213" s="157">
        <v>0</v>
      </c>
      <c r="T4213" s="152"/>
      <c r="U4213" s="156">
        <v>2.325234</v>
      </c>
      <c r="V4213" s="152" t="s">
        <v>174</v>
      </c>
      <c r="W4213" s="152" t="s">
        <v>95</v>
      </c>
      <c r="X4213" s="155">
        <v>4.8967689944000004</v>
      </c>
      <c r="Y4213" s="152" t="s">
        <v>159</v>
      </c>
      <c r="Z4213" s="154">
        <v>43637</v>
      </c>
      <c r="AA4213" s="153" t="s">
        <v>4326</v>
      </c>
      <c r="AB4213" s="152" t="s">
        <v>952</v>
      </c>
      <c r="AC4213" s="152" t="s">
        <v>470</v>
      </c>
      <c r="AD4213" s="152" t="s">
        <v>241</v>
      </c>
    </row>
    <row r="4214" spans="1:30">
      <c r="A4214" s="189" t="s">
        <v>3485</v>
      </c>
      <c r="B4214" s="189" t="s">
        <v>3486</v>
      </c>
      <c r="C4214" s="154">
        <v>43830</v>
      </c>
      <c r="D4214" s="155">
        <v>1.0297000000000001</v>
      </c>
      <c r="E4214" s="155">
        <v>1.0297000000000001</v>
      </c>
      <c r="F4214" s="156">
        <v>9.71250971250864E-3</v>
      </c>
      <c r="G4214" s="154">
        <v>43829</v>
      </c>
      <c r="H4214" s="155">
        <v>1.0296000000000001</v>
      </c>
      <c r="I4214" s="157">
        <v>0</v>
      </c>
      <c r="J4214" s="152"/>
      <c r="K4214" s="156">
        <v>0.13614703880191301</v>
      </c>
      <c r="L4214" s="156">
        <v>0.40955631399317199</v>
      </c>
      <c r="M4214" s="185">
        <v>1.0004904364884699</v>
      </c>
      <c r="N4214" s="156">
        <v>2.5495468578826901</v>
      </c>
      <c r="O4214" s="157">
        <v>0</v>
      </c>
      <c r="P4214" s="152"/>
      <c r="Q4214" s="157">
        <v>0</v>
      </c>
      <c r="R4214" s="152"/>
      <c r="S4214" s="157">
        <v>0</v>
      </c>
      <c r="T4214" s="152"/>
      <c r="U4214" s="156">
        <v>2.97000000000001</v>
      </c>
      <c r="V4214" s="152" t="s">
        <v>157</v>
      </c>
      <c r="W4214" s="152" t="s">
        <v>95</v>
      </c>
      <c r="X4214" s="155">
        <v>10.2961444549</v>
      </c>
      <c r="Y4214" s="152" t="s">
        <v>159</v>
      </c>
      <c r="Z4214" s="154">
        <v>43602</v>
      </c>
      <c r="AA4214" s="153" t="s">
        <v>4326</v>
      </c>
      <c r="AB4214" s="152" t="s">
        <v>1758</v>
      </c>
      <c r="AC4214" s="152" t="s">
        <v>347</v>
      </c>
      <c r="AD4214" s="152" t="s">
        <v>483</v>
      </c>
    </row>
    <row r="4215" spans="1:30">
      <c r="A4215" s="189" t="s">
        <v>22075</v>
      </c>
      <c r="B4215" s="189" t="s">
        <v>22076</v>
      </c>
      <c r="C4215" s="154">
        <v>43830</v>
      </c>
      <c r="D4215" s="155">
        <v>1.0058</v>
      </c>
      <c r="E4215" s="155">
        <v>1.0058</v>
      </c>
      <c r="F4215" s="156">
        <v>1.9888623707237301E-2</v>
      </c>
      <c r="G4215" s="154">
        <v>43826</v>
      </c>
      <c r="H4215" s="155">
        <v>1.0056</v>
      </c>
      <c r="I4215" s="157">
        <v>0</v>
      </c>
      <c r="J4215" s="152"/>
      <c r="K4215" s="156">
        <v>3.9785160135265202E-2</v>
      </c>
      <c r="L4215" s="156">
        <v>0.13938669852648999</v>
      </c>
      <c r="M4215" s="185">
        <v>0.46948356807510999</v>
      </c>
      <c r="N4215" s="157">
        <v>0</v>
      </c>
      <c r="O4215" s="157">
        <v>0</v>
      </c>
      <c r="P4215" s="152"/>
      <c r="Q4215" s="157">
        <v>0</v>
      </c>
      <c r="R4215" s="152"/>
      <c r="S4215" s="157">
        <v>0</v>
      </c>
      <c r="T4215" s="152"/>
      <c r="U4215" s="156">
        <v>0.58000000000000296</v>
      </c>
      <c r="V4215" s="152" t="s">
        <v>309</v>
      </c>
      <c r="W4215" s="152" t="s">
        <v>95</v>
      </c>
      <c r="X4215" s="155">
        <v>0.21590852569999999</v>
      </c>
      <c r="Y4215" s="152" t="s">
        <v>159</v>
      </c>
      <c r="Z4215" s="154">
        <v>43712</v>
      </c>
      <c r="AA4215" s="153" t="s">
        <v>4326</v>
      </c>
      <c r="AB4215" s="152" t="s">
        <v>3345</v>
      </c>
      <c r="AC4215" s="152" t="s">
        <v>236</v>
      </c>
      <c r="AD4215" s="152" t="s">
        <v>165</v>
      </c>
    </row>
    <row r="4216" spans="1:30">
      <c r="A4216" s="189" t="s">
        <v>3465</v>
      </c>
      <c r="B4216" s="189" t="s">
        <v>3466</v>
      </c>
      <c r="C4216" s="154">
        <v>43830</v>
      </c>
      <c r="D4216" s="155">
        <v>1.0206</v>
      </c>
      <c r="E4216" s="155">
        <v>1.0206</v>
      </c>
      <c r="F4216" s="156">
        <v>9.7991180793717807E-3</v>
      </c>
      <c r="G4216" s="154">
        <v>43829</v>
      </c>
      <c r="H4216" s="155">
        <v>1.0205</v>
      </c>
      <c r="I4216" s="157">
        <v>0</v>
      </c>
      <c r="J4216" s="152"/>
      <c r="K4216" s="156">
        <v>0.137362637362622</v>
      </c>
      <c r="L4216" s="156">
        <v>0.39346842415896199</v>
      </c>
      <c r="M4216" s="185">
        <v>1.0695187165775299</v>
      </c>
      <c r="N4216" s="156">
        <v>1.9886079744179099</v>
      </c>
      <c r="O4216" s="157">
        <v>0</v>
      </c>
      <c r="P4216" s="152"/>
      <c r="Q4216" s="157">
        <v>0</v>
      </c>
      <c r="R4216" s="152"/>
      <c r="S4216" s="157">
        <v>0</v>
      </c>
      <c r="T4216" s="152"/>
      <c r="U4216" s="156">
        <v>2.06</v>
      </c>
      <c r="V4216" s="152" t="s">
        <v>157</v>
      </c>
      <c r="W4216" s="152" t="s">
        <v>95</v>
      </c>
      <c r="X4216" s="155">
        <v>10.636391894200001</v>
      </c>
      <c r="Y4216" s="152" t="s">
        <v>159</v>
      </c>
      <c r="Z4216" s="154">
        <v>43637</v>
      </c>
      <c r="AA4216" s="153" t="s">
        <v>4326</v>
      </c>
      <c r="AB4216" s="152" t="s">
        <v>6446</v>
      </c>
      <c r="AC4216" s="152" t="s">
        <v>176</v>
      </c>
      <c r="AD4216" s="152" t="s">
        <v>483</v>
      </c>
    </row>
    <row r="4217" spans="1:30">
      <c r="A4217" s="189" t="s">
        <v>22077</v>
      </c>
      <c r="B4217" s="189" t="s">
        <v>22078</v>
      </c>
      <c r="C4217" s="154">
        <v>43830</v>
      </c>
      <c r="D4217" s="155">
        <v>1.0185999999999999</v>
      </c>
      <c r="E4217" s="155">
        <v>1.0185999999999999</v>
      </c>
      <c r="F4217" s="156">
        <v>1.96386488609562E-2</v>
      </c>
      <c r="G4217" s="154">
        <v>43829</v>
      </c>
      <c r="H4217" s="155">
        <v>1.0184</v>
      </c>
      <c r="I4217" s="157">
        <v>0</v>
      </c>
      <c r="J4217" s="152"/>
      <c r="K4217" s="156">
        <v>0.13763271726306001</v>
      </c>
      <c r="L4217" s="156">
        <v>0.364567937727859</v>
      </c>
      <c r="M4217" s="185">
        <v>0.98146128680480005</v>
      </c>
      <c r="N4217" s="156">
        <v>1.7989206476114401</v>
      </c>
      <c r="O4217" s="157">
        <v>0</v>
      </c>
      <c r="P4217" s="152"/>
      <c r="Q4217" s="157">
        <v>0</v>
      </c>
      <c r="R4217" s="152"/>
      <c r="S4217" s="157">
        <v>0</v>
      </c>
      <c r="T4217" s="152"/>
      <c r="U4217" s="156">
        <v>1.8599999999999901</v>
      </c>
      <c r="V4217" s="152" t="s">
        <v>157</v>
      </c>
      <c r="W4217" s="152" t="s">
        <v>95</v>
      </c>
      <c r="X4217" s="155">
        <v>2.5783500000000001E-5</v>
      </c>
      <c r="Y4217" s="152" t="s">
        <v>159</v>
      </c>
      <c r="Z4217" s="154">
        <v>43637</v>
      </c>
      <c r="AA4217" s="153" t="s">
        <v>4326</v>
      </c>
      <c r="AB4217" s="152" t="s">
        <v>6446</v>
      </c>
      <c r="AC4217" s="152" t="s">
        <v>176</v>
      </c>
      <c r="AD4217" s="152" t="s">
        <v>483</v>
      </c>
    </row>
    <row r="4218" spans="1:30">
      <c r="A4218" s="189" t="s">
        <v>3463</v>
      </c>
      <c r="B4218" s="189" t="s">
        <v>3464</v>
      </c>
      <c r="C4218" s="154">
        <v>43830</v>
      </c>
      <c r="D4218" s="155">
        <v>1.0117</v>
      </c>
      <c r="E4218" s="155">
        <v>1.0117</v>
      </c>
      <c r="F4218" s="156">
        <v>3.9553050529017697E-2</v>
      </c>
      <c r="G4218" s="154">
        <v>43829</v>
      </c>
      <c r="H4218" s="155">
        <v>1.0113000000000001</v>
      </c>
      <c r="I4218" s="157">
        <v>0</v>
      </c>
      <c r="J4218" s="152"/>
      <c r="K4218" s="156">
        <v>0.14848544842606001</v>
      </c>
      <c r="L4218" s="156">
        <v>0.48669050456894403</v>
      </c>
      <c r="M4218" s="185">
        <v>0.85734223905891105</v>
      </c>
      <c r="N4218" s="157">
        <v>0</v>
      </c>
      <c r="O4218" s="157">
        <v>0</v>
      </c>
      <c r="P4218" s="152"/>
      <c r="Q4218" s="157">
        <v>0</v>
      </c>
      <c r="R4218" s="152"/>
      <c r="S4218" s="157">
        <v>0</v>
      </c>
      <c r="T4218" s="152"/>
      <c r="U4218" s="156">
        <v>1.17</v>
      </c>
      <c r="V4218" s="152" t="s">
        <v>157</v>
      </c>
      <c r="W4218" s="152" t="s">
        <v>95</v>
      </c>
      <c r="X4218" s="155">
        <v>2.0022944800000002</v>
      </c>
      <c r="Y4218" s="152" t="s">
        <v>159</v>
      </c>
      <c r="Z4218" s="154">
        <v>43686</v>
      </c>
      <c r="AA4218" s="153" t="s">
        <v>4326</v>
      </c>
      <c r="AB4218" s="152" t="s">
        <v>6444</v>
      </c>
      <c r="AC4218" s="152" t="s">
        <v>548</v>
      </c>
      <c r="AD4218" s="152" t="s">
        <v>483</v>
      </c>
    </row>
    <row r="4219" spans="1:30">
      <c r="A4219" s="189" t="s">
        <v>3460</v>
      </c>
      <c r="B4219" s="189" t="s">
        <v>3461</v>
      </c>
      <c r="C4219" s="154">
        <v>43830</v>
      </c>
      <c r="D4219" s="155">
        <v>1.0238</v>
      </c>
      <c r="E4219" s="155">
        <v>1.0238</v>
      </c>
      <c r="F4219" s="156">
        <v>9.7684868613840993E-3</v>
      </c>
      <c r="G4219" s="154">
        <v>43829</v>
      </c>
      <c r="H4219" s="155">
        <v>1.0237000000000001</v>
      </c>
      <c r="I4219" s="157">
        <v>0</v>
      </c>
      <c r="J4219" s="152"/>
      <c r="K4219" s="156">
        <v>0.18592817301105899</v>
      </c>
      <c r="L4219" s="156">
        <v>0.49077345897135</v>
      </c>
      <c r="M4219" s="185">
        <v>0.94655886412936796</v>
      </c>
      <c r="N4219" s="156">
        <v>2.0534290271132298</v>
      </c>
      <c r="O4219" s="157">
        <v>0</v>
      </c>
      <c r="P4219" s="152"/>
      <c r="Q4219" s="157">
        <v>0</v>
      </c>
      <c r="R4219" s="152"/>
      <c r="S4219" s="157">
        <v>0</v>
      </c>
      <c r="T4219" s="152"/>
      <c r="U4219" s="156">
        <v>2.38</v>
      </c>
      <c r="V4219" s="152" t="s">
        <v>157</v>
      </c>
      <c r="W4219" s="152" t="s">
        <v>95</v>
      </c>
      <c r="X4219" s="155">
        <v>10.140072627</v>
      </c>
      <c r="Y4219" s="152" t="s">
        <v>159</v>
      </c>
      <c r="Z4219" s="154">
        <v>43600</v>
      </c>
      <c r="AA4219" s="153" t="s">
        <v>4326</v>
      </c>
      <c r="AB4219" s="152" t="s">
        <v>3462</v>
      </c>
      <c r="AC4219" s="152" t="s">
        <v>433</v>
      </c>
      <c r="AD4219" s="152" t="s">
        <v>213</v>
      </c>
    </row>
    <row r="4220" spans="1:30">
      <c r="A4220" s="189" t="s">
        <v>3440</v>
      </c>
      <c r="B4220" s="189" t="s">
        <v>3441</v>
      </c>
      <c r="C4220" s="154">
        <v>43830</v>
      </c>
      <c r="D4220" s="155">
        <v>1.0256000000000001</v>
      </c>
      <c r="E4220" s="155">
        <v>1.0256000000000001</v>
      </c>
      <c r="F4220" s="156">
        <v>3.9016777214219499E-2</v>
      </c>
      <c r="G4220" s="154">
        <v>43829</v>
      </c>
      <c r="H4220" s="155">
        <v>1.0251999999999999</v>
      </c>
      <c r="I4220" s="157">
        <v>0</v>
      </c>
      <c r="J4220" s="152"/>
      <c r="K4220" s="156">
        <v>0.56873896842518401</v>
      </c>
      <c r="L4220" s="156">
        <v>0.82579630357844702</v>
      </c>
      <c r="M4220" s="185">
        <v>1.20386816656799</v>
      </c>
      <c r="N4220" s="156">
        <v>2.5189924030388</v>
      </c>
      <c r="O4220" s="157">
        <v>0</v>
      </c>
      <c r="P4220" s="152"/>
      <c r="Q4220" s="157">
        <v>0</v>
      </c>
      <c r="R4220" s="152"/>
      <c r="S4220" s="157">
        <v>0</v>
      </c>
      <c r="T4220" s="152"/>
      <c r="U4220" s="156">
        <v>2.5600000000000098</v>
      </c>
      <c r="V4220" s="152" t="s">
        <v>157</v>
      </c>
      <c r="W4220" s="152" t="s">
        <v>95</v>
      </c>
      <c r="X4220" s="155">
        <v>5.1608170418999997</v>
      </c>
      <c r="Y4220" s="152" t="s">
        <v>159</v>
      </c>
      <c r="Z4220" s="154">
        <v>43640</v>
      </c>
      <c r="AA4220" s="153" t="s">
        <v>4326</v>
      </c>
      <c r="AB4220" s="152" t="s">
        <v>3442</v>
      </c>
      <c r="AC4220" s="152" t="s">
        <v>200</v>
      </c>
      <c r="AD4220" s="152" t="s">
        <v>170</v>
      </c>
    </row>
    <row r="4221" spans="1:30">
      <c r="A4221" s="189" t="s">
        <v>22079</v>
      </c>
      <c r="B4221" s="189" t="s">
        <v>22080</v>
      </c>
      <c r="C4221" s="154">
        <v>43640</v>
      </c>
      <c r="D4221" s="155">
        <v>1</v>
      </c>
      <c r="E4221" s="155">
        <v>1</v>
      </c>
      <c r="F4221" s="157">
        <v>0</v>
      </c>
      <c r="G4221" s="154"/>
      <c r="H4221" s="157">
        <v>0</v>
      </c>
      <c r="I4221" s="157">
        <v>0</v>
      </c>
      <c r="J4221" s="152"/>
      <c r="K4221" s="157">
        <v>0</v>
      </c>
      <c r="L4221" s="157">
        <v>0</v>
      </c>
      <c r="M4221" s="186">
        <v>0</v>
      </c>
      <c r="N4221" s="157">
        <v>0</v>
      </c>
      <c r="O4221" s="157">
        <v>0</v>
      </c>
      <c r="P4221" s="152"/>
      <c r="Q4221" s="157">
        <v>0</v>
      </c>
      <c r="R4221" s="152"/>
      <c r="S4221" s="157">
        <v>0</v>
      </c>
      <c r="T4221" s="152"/>
      <c r="U4221" s="156">
        <v>0</v>
      </c>
      <c r="V4221" s="152" t="s">
        <v>309</v>
      </c>
      <c r="W4221" s="152" t="s">
        <v>95</v>
      </c>
      <c r="X4221" s="155">
        <v>0</v>
      </c>
      <c r="Y4221" s="152" t="s">
        <v>159</v>
      </c>
      <c r="Z4221" s="154">
        <v>43640</v>
      </c>
      <c r="AA4221" s="153" t="s">
        <v>4326</v>
      </c>
      <c r="AB4221" s="152" t="s">
        <v>3442</v>
      </c>
      <c r="AC4221" s="152" t="s">
        <v>200</v>
      </c>
      <c r="AD4221" s="152" t="s">
        <v>170</v>
      </c>
    </row>
    <row r="4222" spans="1:30">
      <c r="A4222" s="189" t="s">
        <v>22081</v>
      </c>
      <c r="B4222" s="189" t="s">
        <v>22082</v>
      </c>
      <c r="C4222" s="154">
        <v>43830</v>
      </c>
      <c r="D4222" s="155">
        <v>1.0159</v>
      </c>
      <c r="E4222" s="155">
        <v>1.0219</v>
      </c>
      <c r="F4222" s="156">
        <v>4.9241678156393097E-2</v>
      </c>
      <c r="G4222" s="154">
        <v>43826</v>
      </c>
      <c r="H4222" s="155">
        <v>1.0154000000000001</v>
      </c>
      <c r="I4222" s="157">
        <v>0</v>
      </c>
      <c r="J4222" s="152"/>
      <c r="K4222" s="156">
        <v>0.14787066246057201</v>
      </c>
      <c r="L4222" s="156">
        <v>0.365540407034186</v>
      </c>
      <c r="M4222" s="185">
        <v>0.88385743302210196</v>
      </c>
      <c r="N4222" s="156">
        <v>2.09277408591411</v>
      </c>
      <c r="O4222" s="157">
        <v>0</v>
      </c>
      <c r="P4222" s="152"/>
      <c r="Q4222" s="157">
        <v>0</v>
      </c>
      <c r="R4222" s="152"/>
      <c r="S4222" s="157">
        <v>0</v>
      </c>
      <c r="T4222" s="152"/>
      <c r="U4222" s="156">
        <v>2.1948668600000101</v>
      </c>
      <c r="V4222" s="152" t="s">
        <v>174</v>
      </c>
      <c r="W4222" s="152" t="s">
        <v>95</v>
      </c>
      <c r="X4222" s="155">
        <v>15.5610713223</v>
      </c>
      <c r="Y4222" s="152" t="s">
        <v>159</v>
      </c>
      <c r="Z4222" s="154">
        <v>43637</v>
      </c>
      <c r="AA4222" s="153" t="s">
        <v>4326</v>
      </c>
      <c r="AB4222" s="152" t="s">
        <v>952</v>
      </c>
      <c r="AC4222" s="152" t="s">
        <v>470</v>
      </c>
      <c r="AD4222" s="152" t="s">
        <v>241</v>
      </c>
    </row>
    <row r="4223" spans="1:30">
      <c r="A4223" s="189" t="s">
        <v>22083</v>
      </c>
      <c r="B4223" s="189" t="s">
        <v>22084</v>
      </c>
      <c r="C4223" s="154">
        <v>43830</v>
      </c>
      <c r="D4223" s="155">
        <v>1</v>
      </c>
      <c r="E4223" s="155">
        <v>1</v>
      </c>
      <c r="F4223" s="157">
        <v>0</v>
      </c>
      <c r="G4223" s="154"/>
      <c r="H4223" s="157">
        <v>0</v>
      </c>
      <c r="I4223" s="157">
        <v>0</v>
      </c>
      <c r="J4223" s="152"/>
      <c r="K4223" s="157">
        <v>0</v>
      </c>
      <c r="L4223" s="157">
        <v>0</v>
      </c>
      <c r="M4223" s="186">
        <v>0</v>
      </c>
      <c r="N4223" s="157">
        <v>0</v>
      </c>
      <c r="O4223" s="157">
        <v>0</v>
      </c>
      <c r="P4223" s="152"/>
      <c r="Q4223" s="157">
        <v>0</v>
      </c>
      <c r="R4223" s="152"/>
      <c r="S4223" s="157">
        <v>0</v>
      </c>
      <c r="T4223" s="152"/>
      <c r="U4223" s="156">
        <v>0</v>
      </c>
      <c r="V4223" s="152" t="s">
        <v>309</v>
      </c>
      <c r="W4223" s="152" t="s">
        <v>95</v>
      </c>
      <c r="X4223" s="155">
        <v>2.1030899869000002</v>
      </c>
      <c r="Y4223" s="152" t="s">
        <v>159</v>
      </c>
      <c r="Z4223" s="154">
        <v>43830</v>
      </c>
      <c r="AA4223" s="153" t="s">
        <v>4326</v>
      </c>
      <c r="AB4223" s="152" t="s">
        <v>742</v>
      </c>
      <c r="AC4223" s="152" t="s">
        <v>193</v>
      </c>
      <c r="AD4223" s="152" t="s">
        <v>338</v>
      </c>
    </row>
    <row r="4224" spans="1:30">
      <c r="A4224" s="189" t="s">
        <v>3107</v>
      </c>
      <c r="B4224" s="189" t="s">
        <v>3108</v>
      </c>
      <c r="C4224" s="154">
        <v>43830</v>
      </c>
      <c r="D4224" s="155">
        <v>1.0158</v>
      </c>
      <c r="E4224" s="155">
        <v>1.0158</v>
      </c>
      <c r="F4224" s="156">
        <v>0.25661271219896697</v>
      </c>
      <c r="G4224" s="154">
        <v>43826</v>
      </c>
      <c r="H4224" s="155">
        <v>1.0132000000000001</v>
      </c>
      <c r="I4224" s="157">
        <v>0</v>
      </c>
      <c r="J4224" s="152"/>
      <c r="K4224" s="156">
        <v>0.54439275462734404</v>
      </c>
      <c r="L4224" s="156">
        <v>1.0947452229299499</v>
      </c>
      <c r="M4224" s="185">
        <v>1.52923538230885</v>
      </c>
      <c r="N4224" s="157">
        <v>0</v>
      </c>
      <c r="O4224" s="157">
        <v>0</v>
      </c>
      <c r="P4224" s="152"/>
      <c r="Q4224" s="157">
        <v>0</v>
      </c>
      <c r="R4224" s="152"/>
      <c r="S4224" s="157">
        <v>0</v>
      </c>
      <c r="T4224" s="152"/>
      <c r="U4224" s="156">
        <v>1.58</v>
      </c>
      <c r="V4224" s="152" t="s">
        <v>174</v>
      </c>
      <c r="W4224" s="152" t="s">
        <v>95</v>
      </c>
      <c r="X4224" s="155">
        <v>5.1114694512999996</v>
      </c>
      <c r="Y4224" s="152" t="s">
        <v>159</v>
      </c>
      <c r="Z4224" s="154">
        <v>43703</v>
      </c>
      <c r="AA4224" s="153" t="s">
        <v>4326</v>
      </c>
      <c r="AB4224" s="152" t="s">
        <v>1557</v>
      </c>
      <c r="AC4224" s="152" t="s">
        <v>196</v>
      </c>
      <c r="AD4224" s="152" t="s">
        <v>229</v>
      </c>
    </row>
    <row r="4225" spans="1:30">
      <c r="A4225" s="189" t="s">
        <v>22085</v>
      </c>
      <c r="B4225" s="189" t="s">
        <v>22086</v>
      </c>
      <c r="C4225" s="154">
        <v>43830</v>
      </c>
      <c r="D4225" s="155">
        <v>1.2750999999999999</v>
      </c>
      <c r="E4225" s="155">
        <v>1.2750999999999999</v>
      </c>
      <c r="F4225" s="156">
        <v>6.2779565251507297E-2</v>
      </c>
      <c r="G4225" s="154">
        <v>43829</v>
      </c>
      <c r="H4225" s="155">
        <v>1.2743</v>
      </c>
      <c r="I4225" s="157">
        <v>0</v>
      </c>
      <c r="J4225" s="152"/>
      <c r="K4225" s="156">
        <v>0.109915992776943</v>
      </c>
      <c r="L4225" s="156">
        <v>0.235830516468819</v>
      </c>
      <c r="M4225" s="185">
        <v>0.60304396817503503</v>
      </c>
      <c r="N4225" s="157">
        <v>0</v>
      </c>
      <c r="O4225" s="157">
        <v>0</v>
      </c>
      <c r="P4225" s="152"/>
      <c r="Q4225" s="157">
        <v>0</v>
      </c>
      <c r="R4225" s="152"/>
      <c r="S4225" s="157">
        <v>0</v>
      </c>
      <c r="T4225" s="152"/>
      <c r="U4225" s="156">
        <v>1.15636071</v>
      </c>
      <c r="V4225" s="152" t="s">
        <v>157</v>
      </c>
      <c r="W4225" s="152" t="s">
        <v>95</v>
      </c>
      <c r="X4225" s="155">
        <v>2.0947000000000001E-5</v>
      </c>
      <c r="Y4225" s="152" t="s">
        <v>159</v>
      </c>
      <c r="Z4225" s="154">
        <v>43651</v>
      </c>
      <c r="AA4225" s="153" t="s">
        <v>4326</v>
      </c>
      <c r="AB4225" s="152" t="s">
        <v>3408</v>
      </c>
      <c r="AC4225" s="152" t="s">
        <v>385</v>
      </c>
      <c r="AD4225" s="152" t="s">
        <v>483</v>
      </c>
    </row>
    <row r="4226" spans="1:30">
      <c r="A4226" s="189" t="s">
        <v>3105</v>
      </c>
      <c r="B4226" s="189" t="s">
        <v>3106</v>
      </c>
      <c r="C4226" s="154">
        <v>43830</v>
      </c>
      <c r="D4226" s="155">
        <v>1.0119</v>
      </c>
      <c r="E4226" s="155">
        <v>1.0119</v>
      </c>
      <c r="F4226" s="156">
        <v>3.9545229856644201E-2</v>
      </c>
      <c r="G4226" s="154">
        <v>43829</v>
      </c>
      <c r="H4226" s="155">
        <v>1.0115000000000001</v>
      </c>
      <c r="I4226" s="157">
        <v>0</v>
      </c>
      <c r="J4226" s="152"/>
      <c r="K4226" s="156">
        <v>0.19803940984255899</v>
      </c>
      <c r="L4226" s="156">
        <v>0.65652044165919998</v>
      </c>
      <c r="M4226" s="185">
        <v>0.97794631274324195</v>
      </c>
      <c r="N4226" s="157">
        <v>0</v>
      </c>
      <c r="O4226" s="157">
        <v>0</v>
      </c>
      <c r="P4226" s="152"/>
      <c r="Q4226" s="157">
        <v>0</v>
      </c>
      <c r="R4226" s="152"/>
      <c r="S4226" s="157">
        <v>0</v>
      </c>
      <c r="T4226" s="152"/>
      <c r="U4226" s="156">
        <v>1.19</v>
      </c>
      <c r="V4226" s="152" t="s">
        <v>157</v>
      </c>
      <c r="W4226" s="152" t="s">
        <v>95</v>
      </c>
      <c r="X4226" s="155">
        <v>6.7215372017000004</v>
      </c>
      <c r="Y4226" s="152" t="s">
        <v>159</v>
      </c>
      <c r="Z4226" s="154">
        <v>43707</v>
      </c>
      <c r="AA4226" s="153" t="s">
        <v>4326</v>
      </c>
      <c r="AB4226" s="152" t="s">
        <v>1887</v>
      </c>
      <c r="AC4226" s="152" t="s">
        <v>200</v>
      </c>
      <c r="AD4226" s="152" t="s">
        <v>272</v>
      </c>
    </row>
    <row r="4227" spans="1:30">
      <c r="A4227" s="189" t="s">
        <v>22087</v>
      </c>
      <c r="B4227" s="189" t="s">
        <v>22088</v>
      </c>
      <c r="C4227" s="154">
        <v>43830</v>
      </c>
      <c r="D4227" s="155">
        <v>1.0021</v>
      </c>
      <c r="E4227" s="155">
        <v>1.0021</v>
      </c>
      <c r="F4227" s="156">
        <v>9.9800399201585809E-3</v>
      </c>
      <c r="G4227" s="154">
        <v>43829</v>
      </c>
      <c r="H4227" s="155">
        <v>1.002</v>
      </c>
      <c r="I4227" s="157">
        <v>0</v>
      </c>
      <c r="J4227" s="152"/>
      <c r="K4227" s="156">
        <v>2.9946097025351101E-2</v>
      </c>
      <c r="L4227" s="156">
        <v>0.119892097112608</v>
      </c>
      <c r="M4227" s="186">
        <v>0</v>
      </c>
      <c r="N4227" s="157">
        <v>0</v>
      </c>
      <c r="O4227" s="157">
        <v>0</v>
      </c>
      <c r="P4227" s="152"/>
      <c r="Q4227" s="157">
        <v>0</v>
      </c>
      <c r="R4227" s="152"/>
      <c r="S4227" s="157">
        <v>0</v>
      </c>
      <c r="T4227" s="152"/>
      <c r="U4227" s="156">
        <v>0.20999999999999899</v>
      </c>
      <c r="V4227" s="152" t="s">
        <v>157</v>
      </c>
      <c r="W4227" s="152" t="s">
        <v>95</v>
      </c>
      <c r="X4227" s="155">
        <v>2.5500342699999998</v>
      </c>
      <c r="Y4227" s="152" t="s">
        <v>159</v>
      </c>
      <c r="Z4227" s="154">
        <v>43776</v>
      </c>
      <c r="AA4227" s="153" t="s">
        <v>4326</v>
      </c>
      <c r="AB4227" s="152" t="s">
        <v>327</v>
      </c>
      <c r="AC4227" s="152" t="s">
        <v>240</v>
      </c>
      <c r="AD4227" s="152" t="s">
        <v>235</v>
      </c>
    </row>
    <row r="4228" spans="1:30">
      <c r="A4228" s="189" t="s">
        <v>22089</v>
      </c>
      <c r="B4228" s="189" t="s">
        <v>22090</v>
      </c>
      <c r="C4228" s="154">
        <v>43830</v>
      </c>
      <c r="D4228" s="155">
        <v>1.0024999999999999</v>
      </c>
      <c r="E4228" s="155">
        <v>1.0024999999999999</v>
      </c>
      <c r="F4228" s="156">
        <v>2.9934144881257899E-2</v>
      </c>
      <c r="G4228" s="154">
        <v>43826</v>
      </c>
      <c r="H4228" s="155">
        <v>1.0022</v>
      </c>
      <c r="I4228" s="157">
        <v>0</v>
      </c>
      <c r="J4228" s="152"/>
      <c r="K4228" s="156">
        <v>7.9864230807618203E-2</v>
      </c>
      <c r="L4228" s="156">
        <v>0.22995400919815701</v>
      </c>
      <c r="M4228" s="186">
        <v>0</v>
      </c>
      <c r="N4228" s="157">
        <v>0</v>
      </c>
      <c r="O4228" s="157">
        <v>0</v>
      </c>
      <c r="P4228" s="152"/>
      <c r="Q4228" s="157">
        <v>0</v>
      </c>
      <c r="R4228" s="152"/>
      <c r="S4228" s="157">
        <v>0</v>
      </c>
      <c r="T4228" s="152"/>
      <c r="U4228" s="156">
        <v>0.249999999999995</v>
      </c>
      <c r="V4228" s="152" t="s">
        <v>309</v>
      </c>
      <c r="W4228" s="152" t="s">
        <v>95</v>
      </c>
      <c r="X4228" s="155">
        <v>2.7803769999999999E-4</v>
      </c>
      <c r="Y4228" s="152" t="s">
        <v>159</v>
      </c>
      <c r="Z4228" s="154">
        <v>43795</v>
      </c>
      <c r="AA4228" s="153" t="s">
        <v>4326</v>
      </c>
      <c r="AB4228" s="152" t="s">
        <v>891</v>
      </c>
      <c r="AC4228" s="152" t="s">
        <v>271</v>
      </c>
      <c r="AD4228" s="152" t="s">
        <v>241</v>
      </c>
    </row>
    <row r="4229" spans="1:30">
      <c r="A4229" s="189" t="s">
        <v>22091</v>
      </c>
      <c r="B4229" s="189" t="s">
        <v>22092</v>
      </c>
      <c r="C4229" s="154">
        <v>43830</v>
      </c>
      <c r="D4229" s="155">
        <v>1.0025999999999999</v>
      </c>
      <c r="E4229" s="155">
        <v>1.0025999999999999</v>
      </c>
      <c r="F4229" s="156">
        <v>2.9931158335824298E-2</v>
      </c>
      <c r="G4229" s="154">
        <v>43826</v>
      </c>
      <c r="H4229" s="155">
        <v>1.0023</v>
      </c>
      <c r="I4229" s="157">
        <v>0</v>
      </c>
      <c r="J4229" s="152"/>
      <c r="K4229" s="156">
        <v>7.9856258734269506E-2</v>
      </c>
      <c r="L4229" s="156">
        <v>0.239952009598076</v>
      </c>
      <c r="M4229" s="186">
        <v>0</v>
      </c>
      <c r="N4229" s="157">
        <v>0</v>
      </c>
      <c r="O4229" s="157">
        <v>0</v>
      </c>
      <c r="P4229" s="152"/>
      <c r="Q4229" s="157">
        <v>0</v>
      </c>
      <c r="R4229" s="152"/>
      <c r="S4229" s="157">
        <v>0</v>
      </c>
      <c r="T4229" s="152"/>
      <c r="U4229" s="156">
        <v>0.25999999999999401</v>
      </c>
      <c r="V4229" s="152" t="s">
        <v>309</v>
      </c>
      <c r="W4229" s="152" t="s">
        <v>95</v>
      </c>
      <c r="X4229" s="155">
        <v>50.004454805500004</v>
      </c>
      <c r="Y4229" s="152" t="s">
        <v>159</v>
      </c>
      <c r="Z4229" s="154">
        <v>43795</v>
      </c>
      <c r="AA4229" s="153" t="s">
        <v>4326</v>
      </c>
      <c r="AB4229" s="152" t="s">
        <v>891</v>
      </c>
      <c r="AC4229" s="152" t="s">
        <v>271</v>
      </c>
      <c r="AD4229" s="152" t="s">
        <v>241</v>
      </c>
    </row>
    <row r="4230" spans="1:30">
      <c r="A4230" s="189" t="s">
        <v>22093</v>
      </c>
      <c r="B4230" s="189" t="s">
        <v>22094</v>
      </c>
      <c r="C4230" s="154">
        <v>43830</v>
      </c>
      <c r="D4230" s="155">
        <v>1.0007999999999999</v>
      </c>
      <c r="E4230" s="155">
        <v>1.0007999999999999</v>
      </c>
      <c r="F4230" s="156">
        <v>9.9930048965712996E-3</v>
      </c>
      <c r="G4230" s="154">
        <v>43829</v>
      </c>
      <c r="H4230" s="155">
        <v>1.0006999999999999</v>
      </c>
      <c r="I4230" s="157">
        <v>0</v>
      </c>
      <c r="J4230" s="152"/>
      <c r="K4230" s="156">
        <v>7.9999999999991203E-2</v>
      </c>
      <c r="L4230" s="157">
        <v>0</v>
      </c>
      <c r="M4230" s="186">
        <v>0</v>
      </c>
      <c r="N4230" s="157">
        <v>0</v>
      </c>
      <c r="O4230" s="157">
        <v>0</v>
      </c>
      <c r="P4230" s="152"/>
      <c r="Q4230" s="157">
        <v>0</v>
      </c>
      <c r="R4230" s="152"/>
      <c r="S4230" s="157">
        <v>0</v>
      </c>
      <c r="T4230" s="152"/>
      <c r="U4230" s="156">
        <v>7.9999999999991203E-2</v>
      </c>
      <c r="V4230" s="152" t="s">
        <v>157</v>
      </c>
      <c r="W4230" s="152" t="s">
        <v>95</v>
      </c>
      <c r="X4230" s="155">
        <v>82.101751329699994</v>
      </c>
      <c r="Y4230" s="152" t="s">
        <v>159</v>
      </c>
      <c r="Z4230" s="154">
        <v>43819</v>
      </c>
      <c r="AA4230" s="153" t="s">
        <v>4326</v>
      </c>
      <c r="AB4230" s="152" t="s">
        <v>1359</v>
      </c>
      <c r="AC4230" s="152" t="s">
        <v>175</v>
      </c>
      <c r="AD4230" s="152" t="s">
        <v>170</v>
      </c>
    </row>
    <row r="4231" spans="1:30">
      <c r="A4231" s="189" t="s">
        <v>22095</v>
      </c>
      <c r="B4231" s="189" t="s">
        <v>22096</v>
      </c>
      <c r="C4231" s="154">
        <v>43830</v>
      </c>
      <c r="D4231" s="155">
        <v>1.0036</v>
      </c>
      <c r="E4231" s="155">
        <v>1.0036</v>
      </c>
      <c r="F4231" s="156">
        <v>0.17967658215212901</v>
      </c>
      <c r="G4231" s="154">
        <v>43826</v>
      </c>
      <c r="H4231" s="155">
        <v>1.0018</v>
      </c>
      <c r="I4231" s="157">
        <v>0</v>
      </c>
      <c r="J4231" s="152"/>
      <c r="K4231" s="156">
        <v>0.21969243059716201</v>
      </c>
      <c r="L4231" s="157">
        <v>0</v>
      </c>
      <c r="M4231" s="186">
        <v>0</v>
      </c>
      <c r="N4231" s="157">
        <v>0</v>
      </c>
      <c r="O4231" s="157">
        <v>0</v>
      </c>
      <c r="P4231" s="152"/>
      <c r="Q4231" s="157">
        <v>0</v>
      </c>
      <c r="R4231" s="152"/>
      <c r="S4231" s="157">
        <v>0</v>
      </c>
      <c r="T4231" s="152"/>
      <c r="U4231" s="156">
        <v>0.36000000000000498</v>
      </c>
      <c r="V4231" s="152" t="s">
        <v>309</v>
      </c>
      <c r="W4231" s="152" t="s">
        <v>95</v>
      </c>
      <c r="X4231" s="155">
        <v>0.1</v>
      </c>
      <c r="Y4231" s="152" t="s">
        <v>159</v>
      </c>
      <c r="Z4231" s="154">
        <v>43808</v>
      </c>
      <c r="AA4231" s="153" t="s">
        <v>4326</v>
      </c>
      <c r="AB4231" s="152" t="s">
        <v>1708</v>
      </c>
      <c r="AC4231" s="152" t="s">
        <v>250</v>
      </c>
      <c r="AD4231" s="152" t="s">
        <v>207</v>
      </c>
    </row>
    <row r="4232" spans="1:30">
      <c r="A4232" s="189" t="s">
        <v>22097</v>
      </c>
      <c r="B4232" s="189" t="s">
        <v>22098</v>
      </c>
      <c r="C4232" s="154">
        <v>43830</v>
      </c>
      <c r="D4232" s="155">
        <v>1.0078</v>
      </c>
      <c r="E4232" s="155">
        <v>1.0078</v>
      </c>
      <c r="F4232" s="156">
        <v>3.9706174310100803E-2</v>
      </c>
      <c r="G4232" s="154">
        <v>43829</v>
      </c>
      <c r="H4232" s="155">
        <v>1.0074000000000001</v>
      </c>
      <c r="I4232" s="157">
        <v>0</v>
      </c>
      <c r="J4232" s="152"/>
      <c r="K4232" s="156">
        <v>0.168969287347186</v>
      </c>
      <c r="L4232" s="156">
        <v>0.66926380980920297</v>
      </c>
      <c r="M4232" s="186">
        <v>0</v>
      </c>
      <c r="N4232" s="157">
        <v>0</v>
      </c>
      <c r="O4232" s="157">
        <v>0</v>
      </c>
      <c r="P4232" s="152"/>
      <c r="Q4232" s="157">
        <v>0</v>
      </c>
      <c r="R4232" s="152"/>
      <c r="S4232" s="157">
        <v>0</v>
      </c>
      <c r="T4232" s="152"/>
      <c r="U4232" s="156">
        <v>0.78000000000000302</v>
      </c>
      <c r="V4232" s="152" t="s">
        <v>157</v>
      </c>
      <c r="W4232" s="152" t="s">
        <v>95</v>
      </c>
      <c r="X4232" s="155">
        <v>5.0005363657000004</v>
      </c>
      <c r="Y4232" s="152" t="s">
        <v>159</v>
      </c>
      <c r="Z4232" s="154">
        <v>43783</v>
      </c>
      <c r="AA4232" s="153" t="s">
        <v>4326</v>
      </c>
      <c r="AB4232" s="152" t="s">
        <v>22099</v>
      </c>
      <c r="AC4232" s="152" t="s">
        <v>265</v>
      </c>
      <c r="AD4232" s="152" t="s">
        <v>170</v>
      </c>
    </row>
    <row r="4233" spans="1:30">
      <c r="A4233" s="189" t="s">
        <v>22100</v>
      </c>
      <c r="B4233" s="189" t="s">
        <v>22101</v>
      </c>
      <c r="C4233" s="154">
        <v>43830</v>
      </c>
      <c r="D4233" s="155">
        <v>1.0062</v>
      </c>
      <c r="E4233" s="155">
        <v>1.0062</v>
      </c>
      <c r="F4233" s="156">
        <v>3.9769337840520599E-2</v>
      </c>
      <c r="G4233" s="154">
        <v>43826</v>
      </c>
      <c r="H4233" s="155">
        <v>1.0058</v>
      </c>
      <c r="I4233" s="157">
        <v>0</v>
      </c>
      <c r="J4233" s="152"/>
      <c r="K4233" s="156">
        <v>0.109441846582418</v>
      </c>
      <c r="L4233" s="156">
        <v>0.31904287138585202</v>
      </c>
      <c r="M4233" s="186">
        <v>0</v>
      </c>
      <c r="N4233" s="157">
        <v>0</v>
      </c>
      <c r="O4233" s="157">
        <v>0</v>
      </c>
      <c r="P4233" s="152"/>
      <c r="Q4233" s="157">
        <v>0</v>
      </c>
      <c r="R4233" s="152"/>
      <c r="S4233" s="157">
        <v>0</v>
      </c>
      <c r="T4233" s="152"/>
      <c r="U4233" s="156">
        <v>0.619999999999998</v>
      </c>
      <c r="V4233" s="152" t="s">
        <v>309</v>
      </c>
      <c r="W4233" s="152" t="s">
        <v>95</v>
      </c>
      <c r="X4233" s="155">
        <v>1.0005E-6</v>
      </c>
      <c r="Y4233" s="152" t="s">
        <v>159</v>
      </c>
      <c r="Z4233" s="154">
        <v>43769</v>
      </c>
      <c r="AA4233" s="153" t="s">
        <v>4326</v>
      </c>
      <c r="AB4233" s="152" t="s">
        <v>2526</v>
      </c>
      <c r="AC4233" s="152" t="s">
        <v>263</v>
      </c>
      <c r="AD4233" s="152" t="s">
        <v>170</v>
      </c>
    </row>
    <row r="4234" spans="1:30">
      <c r="A4234" s="189" t="s">
        <v>22102</v>
      </c>
      <c r="B4234" s="189" t="s">
        <v>22103</v>
      </c>
      <c r="C4234" s="154">
        <v>43830</v>
      </c>
      <c r="D4234" s="155">
        <v>1.0053000000000001</v>
      </c>
      <c r="E4234" s="155">
        <v>1.0053000000000001</v>
      </c>
      <c r="F4234" s="156">
        <v>3.98049557170045E-2</v>
      </c>
      <c r="G4234" s="154">
        <v>43826</v>
      </c>
      <c r="H4234" s="155">
        <v>1.0048999999999999</v>
      </c>
      <c r="I4234" s="157">
        <v>0</v>
      </c>
      <c r="J4234" s="152"/>
      <c r="K4234" s="156">
        <v>0.109539932284416</v>
      </c>
      <c r="L4234" s="156">
        <v>0.30931949710637602</v>
      </c>
      <c r="M4234" s="186">
        <v>0</v>
      </c>
      <c r="N4234" s="157">
        <v>0</v>
      </c>
      <c r="O4234" s="157">
        <v>0</v>
      </c>
      <c r="P4234" s="152"/>
      <c r="Q4234" s="157">
        <v>0</v>
      </c>
      <c r="R4234" s="152"/>
      <c r="S4234" s="157">
        <v>0</v>
      </c>
      <c r="T4234" s="152"/>
      <c r="U4234" s="156">
        <v>0.53000000000000802</v>
      </c>
      <c r="V4234" s="152" t="s">
        <v>309</v>
      </c>
      <c r="W4234" s="152" t="s">
        <v>95</v>
      </c>
      <c r="X4234" s="155">
        <v>141.01990167049999</v>
      </c>
      <c r="Y4234" s="152" t="s">
        <v>159</v>
      </c>
      <c r="Z4234" s="154">
        <v>43769</v>
      </c>
      <c r="AA4234" s="153" t="s">
        <v>4326</v>
      </c>
      <c r="AB4234" s="152" t="s">
        <v>3180</v>
      </c>
      <c r="AC4234" s="152" t="s">
        <v>271</v>
      </c>
      <c r="AD4234" s="152" t="s">
        <v>170</v>
      </c>
    </row>
    <row r="4235" spans="1:30">
      <c r="A4235" s="189" t="s">
        <v>22104</v>
      </c>
      <c r="B4235" s="189" t="s">
        <v>22105</v>
      </c>
      <c r="C4235" s="154">
        <v>43830</v>
      </c>
      <c r="D4235" s="155">
        <v>1.0041</v>
      </c>
      <c r="E4235" s="155">
        <v>1.0041</v>
      </c>
      <c r="F4235" s="156">
        <v>2.9886431560068399E-2</v>
      </c>
      <c r="G4235" s="154">
        <v>43826</v>
      </c>
      <c r="H4235" s="155">
        <v>1.0038</v>
      </c>
      <c r="I4235" s="157">
        <v>0</v>
      </c>
      <c r="J4235" s="152"/>
      <c r="K4235" s="156">
        <v>7.9736868334487399E-2</v>
      </c>
      <c r="L4235" s="156">
        <v>0.21958279269388001</v>
      </c>
      <c r="M4235" s="186">
        <v>0</v>
      </c>
      <c r="N4235" s="157">
        <v>0</v>
      </c>
      <c r="O4235" s="157">
        <v>0</v>
      </c>
      <c r="P4235" s="152"/>
      <c r="Q4235" s="157">
        <v>0</v>
      </c>
      <c r="R4235" s="152"/>
      <c r="S4235" s="157">
        <v>0</v>
      </c>
      <c r="T4235" s="152"/>
      <c r="U4235" s="156">
        <v>0.40999999999999898</v>
      </c>
      <c r="V4235" s="152" t="s">
        <v>309</v>
      </c>
      <c r="W4235" s="152" t="s">
        <v>95</v>
      </c>
      <c r="X4235" s="155">
        <v>69.010079939799994</v>
      </c>
      <c r="Y4235" s="152" t="s">
        <v>159</v>
      </c>
      <c r="Z4235" s="154">
        <v>43769</v>
      </c>
      <c r="AA4235" s="153" t="s">
        <v>4326</v>
      </c>
      <c r="AB4235" s="152" t="s">
        <v>2526</v>
      </c>
      <c r="AC4235" s="152" t="s">
        <v>263</v>
      </c>
      <c r="AD4235" s="152" t="s">
        <v>170</v>
      </c>
    </row>
    <row r="4236" spans="1:30">
      <c r="A4236" s="189" t="s">
        <v>22106</v>
      </c>
      <c r="B4236" s="189" t="s">
        <v>22107</v>
      </c>
      <c r="C4236" s="154">
        <v>43830</v>
      </c>
      <c r="D4236" s="155">
        <v>1.0024</v>
      </c>
      <c r="E4236" s="155">
        <v>1.0024</v>
      </c>
      <c r="F4236" s="156">
        <v>3.9920159680634303E-2</v>
      </c>
      <c r="G4236" s="154">
        <v>43826</v>
      </c>
      <c r="H4236" s="155">
        <v>1.002</v>
      </c>
      <c r="I4236" s="157">
        <v>0</v>
      </c>
      <c r="J4236" s="152"/>
      <c r="K4236" s="156">
        <v>9.98601957259726E-2</v>
      </c>
      <c r="L4236" s="156">
        <v>0.23999999999999599</v>
      </c>
      <c r="M4236" s="186">
        <v>0</v>
      </c>
      <c r="N4236" s="157">
        <v>0</v>
      </c>
      <c r="O4236" s="157">
        <v>0</v>
      </c>
      <c r="P4236" s="152"/>
      <c r="Q4236" s="157">
        <v>0</v>
      </c>
      <c r="R4236" s="152"/>
      <c r="S4236" s="157">
        <v>0</v>
      </c>
      <c r="T4236" s="152"/>
      <c r="U4236" s="156">
        <v>0.23999999999999599</v>
      </c>
      <c r="V4236" s="152" t="s">
        <v>309</v>
      </c>
      <c r="W4236" s="152" t="s">
        <v>95</v>
      </c>
      <c r="X4236" s="155">
        <v>128.2125593458</v>
      </c>
      <c r="Y4236" s="152" t="s">
        <v>159</v>
      </c>
      <c r="Z4236" s="154">
        <v>43798</v>
      </c>
      <c r="AA4236" s="153" t="s">
        <v>4326</v>
      </c>
      <c r="AB4236" s="152" t="s">
        <v>22108</v>
      </c>
      <c r="AC4236" s="152" t="s">
        <v>239</v>
      </c>
      <c r="AD4236" s="152" t="s">
        <v>532</v>
      </c>
    </row>
    <row r="4237" spans="1:30">
      <c r="A4237" s="189" t="s">
        <v>22109</v>
      </c>
      <c r="B4237" s="189" t="s">
        <v>22110</v>
      </c>
      <c r="C4237" s="154">
        <v>43830</v>
      </c>
      <c r="D4237" s="155">
        <v>1.0024</v>
      </c>
      <c r="E4237" s="155">
        <v>1.0024</v>
      </c>
      <c r="F4237" s="156">
        <v>2.9937132022748902E-2</v>
      </c>
      <c r="G4237" s="154">
        <v>43826</v>
      </c>
      <c r="H4237" s="155">
        <v>1.0021</v>
      </c>
      <c r="I4237" s="157">
        <v>0</v>
      </c>
      <c r="J4237" s="152"/>
      <c r="K4237" s="156">
        <v>7.9872204472834593E-2</v>
      </c>
      <c r="L4237" s="156">
        <v>0.209937018894331</v>
      </c>
      <c r="M4237" s="186">
        <v>0</v>
      </c>
      <c r="N4237" s="157">
        <v>0</v>
      </c>
      <c r="O4237" s="157">
        <v>0</v>
      </c>
      <c r="P4237" s="152"/>
      <c r="Q4237" s="157">
        <v>0</v>
      </c>
      <c r="R4237" s="152"/>
      <c r="S4237" s="157">
        <v>0</v>
      </c>
      <c r="T4237" s="152"/>
      <c r="U4237" s="156">
        <v>0.23999999999999599</v>
      </c>
      <c r="V4237" s="152" t="s">
        <v>309</v>
      </c>
      <c r="W4237" s="152" t="s">
        <v>95</v>
      </c>
      <c r="X4237" s="155">
        <v>1.619879E-4</v>
      </c>
      <c r="Y4237" s="152" t="s">
        <v>159</v>
      </c>
      <c r="Z4237" s="154">
        <v>43794</v>
      </c>
      <c r="AA4237" s="153" t="s">
        <v>4326</v>
      </c>
      <c r="AB4237" s="152" t="s">
        <v>3179</v>
      </c>
      <c r="AC4237" s="152" t="s">
        <v>245</v>
      </c>
      <c r="AD4237" s="152" t="s">
        <v>207</v>
      </c>
    </row>
    <row r="4238" spans="1:30">
      <c r="A4238" s="189" t="s">
        <v>22111</v>
      </c>
      <c r="B4238" s="189" t="s">
        <v>22112</v>
      </c>
      <c r="C4238" s="154">
        <v>43830</v>
      </c>
      <c r="D4238" s="155">
        <v>1.0026999999999999</v>
      </c>
      <c r="E4238" s="155">
        <v>1.0026999999999999</v>
      </c>
      <c r="F4238" s="156">
        <v>2.9928172386269599E-2</v>
      </c>
      <c r="G4238" s="154">
        <v>43826</v>
      </c>
      <c r="H4238" s="155">
        <v>1.0024</v>
      </c>
      <c r="I4238" s="157">
        <v>0</v>
      </c>
      <c r="J4238" s="152"/>
      <c r="K4238" s="156">
        <v>8.9838291076053206E-2</v>
      </c>
      <c r="L4238" s="156">
        <v>0.22990803678528299</v>
      </c>
      <c r="M4238" s="186">
        <v>0</v>
      </c>
      <c r="N4238" s="157">
        <v>0</v>
      </c>
      <c r="O4238" s="157">
        <v>0</v>
      </c>
      <c r="P4238" s="152"/>
      <c r="Q4238" s="157">
        <v>0</v>
      </c>
      <c r="R4238" s="152"/>
      <c r="S4238" s="157">
        <v>0</v>
      </c>
      <c r="T4238" s="152"/>
      <c r="U4238" s="156">
        <v>0.26999999999999202</v>
      </c>
      <c r="V4238" s="152" t="s">
        <v>309</v>
      </c>
      <c r="W4238" s="152" t="s">
        <v>95</v>
      </c>
      <c r="X4238" s="155">
        <v>72.099989226299996</v>
      </c>
      <c r="Y4238" s="152" t="s">
        <v>159</v>
      </c>
      <c r="Z4238" s="154">
        <v>43794</v>
      </c>
      <c r="AA4238" s="153" t="s">
        <v>4326</v>
      </c>
      <c r="AB4238" s="152" t="s">
        <v>3179</v>
      </c>
      <c r="AC4238" s="152" t="s">
        <v>245</v>
      </c>
      <c r="AD4238" s="152" t="s">
        <v>207</v>
      </c>
    </row>
    <row r="4239" spans="1:30">
      <c r="A4239" s="189" t="s">
        <v>22113</v>
      </c>
      <c r="B4239" s="189" t="s">
        <v>22114</v>
      </c>
      <c r="C4239" s="154">
        <v>43830</v>
      </c>
      <c r="D4239" s="155">
        <v>1.0044</v>
      </c>
      <c r="E4239" s="155">
        <v>1.0044</v>
      </c>
      <c r="F4239" s="156">
        <v>2.98775022408094E-2</v>
      </c>
      <c r="G4239" s="154">
        <v>43826</v>
      </c>
      <c r="H4239" s="155">
        <v>1.0041</v>
      </c>
      <c r="I4239" s="157">
        <v>0</v>
      </c>
      <c r="J4239" s="152"/>
      <c r="K4239" s="156">
        <v>9.9661152082907101E-2</v>
      </c>
      <c r="L4239" s="156">
        <v>0.269541778975734</v>
      </c>
      <c r="M4239" s="186">
        <v>0</v>
      </c>
      <c r="N4239" s="157">
        <v>0</v>
      </c>
      <c r="O4239" s="157">
        <v>0</v>
      </c>
      <c r="P4239" s="152"/>
      <c r="Q4239" s="157">
        <v>0</v>
      </c>
      <c r="R4239" s="152"/>
      <c r="S4239" s="157">
        <v>0</v>
      </c>
      <c r="T4239" s="152"/>
      <c r="U4239" s="156">
        <v>0.43999999999999601</v>
      </c>
      <c r="V4239" s="152" t="s">
        <v>309</v>
      </c>
      <c r="W4239" s="152" t="s">
        <v>95</v>
      </c>
      <c r="X4239" s="155">
        <v>103.50311899800001</v>
      </c>
      <c r="Y4239" s="152" t="s">
        <v>159</v>
      </c>
      <c r="Z4239" s="154">
        <v>43774</v>
      </c>
      <c r="AA4239" s="153" t="s">
        <v>4326</v>
      </c>
      <c r="AB4239" s="152" t="s">
        <v>22115</v>
      </c>
      <c r="AC4239" s="152" t="s">
        <v>269</v>
      </c>
      <c r="AD4239" s="152" t="s">
        <v>532</v>
      </c>
    </row>
    <row r="4240" spans="1:30">
      <c r="A4240" s="189" t="s">
        <v>22116</v>
      </c>
      <c r="B4240" s="189" t="s">
        <v>22117</v>
      </c>
      <c r="C4240" s="154">
        <v>43830</v>
      </c>
      <c r="D4240" s="155">
        <v>1.0033000000000001</v>
      </c>
      <c r="E4240" s="155">
        <v>1.0033000000000001</v>
      </c>
      <c r="F4240" s="156">
        <v>1.99381916060191E-2</v>
      </c>
      <c r="G4240" s="154">
        <v>43826</v>
      </c>
      <c r="H4240" s="155">
        <v>1.0031000000000001</v>
      </c>
      <c r="I4240" s="157">
        <v>0</v>
      </c>
      <c r="J4240" s="152"/>
      <c r="K4240" s="156">
        <v>5.9838436222215602E-2</v>
      </c>
      <c r="L4240" s="156">
        <v>0.20974830203755401</v>
      </c>
      <c r="M4240" s="186">
        <v>0</v>
      </c>
      <c r="N4240" s="157">
        <v>0</v>
      </c>
      <c r="O4240" s="157">
        <v>0</v>
      </c>
      <c r="P4240" s="152"/>
      <c r="Q4240" s="157">
        <v>0</v>
      </c>
      <c r="R4240" s="152"/>
      <c r="S4240" s="157">
        <v>0</v>
      </c>
      <c r="T4240" s="152"/>
      <c r="U4240" s="156">
        <v>0.33000000000000801</v>
      </c>
      <c r="V4240" s="152" t="s">
        <v>309</v>
      </c>
      <c r="W4240" s="152" t="s">
        <v>95</v>
      </c>
      <c r="X4240" s="155">
        <v>2.6164093000000002E-3</v>
      </c>
      <c r="Y4240" s="152" t="s">
        <v>159</v>
      </c>
      <c r="Z4240" s="154">
        <v>43776</v>
      </c>
      <c r="AA4240" s="153" t="s">
        <v>4326</v>
      </c>
      <c r="AB4240" s="152" t="s">
        <v>22118</v>
      </c>
      <c r="AC4240" s="152" t="s">
        <v>182</v>
      </c>
      <c r="AD4240" s="152" t="s">
        <v>165</v>
      </c>
    </row>
    <row r="4241" spans="1:30">
      <c r="A4241" s="189" t="s">
        <v>22119</v>
      </c>
      <c r="B4241" s="189" t="s">
        <v>22120</v>
      </c>
      <c r="C4241" s="154">
        <v>43830</v>
      </c>
      <c r="D4241" s="155">
        <v>1.0038</v>
      </c>
      <c r="E4241" s="155">
        <v>1.0038</v>
      </c>
      <c r="F4241" s="156">
        <v>2.98953662182329E-2</v>
      </c>
      <c r="G4241" s="154">
        <v>43826</v>
      </c>
      <c r="H4241" s="155">
        <v>1.0035000000000001</v>
      </c>
      <c r="I4241" s="157">
        <v>0</v>
      </c>
      <c r="J4241" s="152"/>
      <c r="K4241" s="156">
        <v>6.9783670621066995E-2</v>
      </c>
      <c r="L4241" s="156">
        <v>0.239664469742356</v>
      </c>
      <c r="M4241" s="186">
        <v>0</v>
      </c>
      <c r="N4241" s="157">
        <v>0</v>
      </c>
      <c r="O4241" s="157">
        <v>0</v>
      </c>
      <c r="P4241" s="152"/>
      <c r="Q4241" s="157">
        <v>0</v>
      </c>
      <c r="R4241" s="152"/>
      <c r="S4241" s="157">
        <v>0</v>
      </c>
      <c r="T4241" s="152"/>
      <c r="U4241" s="156">
        <v>0.380000000000003</v>
      </c>
      <c r="V4241" s="152" t="s">
        <v>309</v>
      </c>
      <c r="W4241" s="152" t="s">
        <v>95</v>
      </c>
      <c r="X4241" s="155">
        <v>82.283758864500001</v>
      </c>
      <c r="Y4241" s="152" t="s">
        <v>159</v>
      </c>
      <c r="Z4241" s="154">
        <v>43776</v>
      </c>
      <c r="AA4241" s="153" t="s">
        <v>4326</v>
      </c>
      <c r="AB4241" s="152" t="s">
        <v>22118</v>
      </c>
      <c r="AC4241" s="152" t="s">
        <v>182</v>
      </c>
      <c r="AD4241" s="152" t="s">
        <v>165</v>
      </c>
    </row>
    <row r="4242" spans="1:30">
      <c r="A4242" s="189" t="s">
        <v>22121</v>
      </c>
      <c r="B4242" s="189" t="s">
        <v>22122</v>
      </c>
      <c r="C4242" s="154">
        <v>43830</v>
      </c>
      <c r="D4242" s="155">
        <v>1.0044</v>
      </c>
      <c r="E4242" s="155">
        <v>1.0044</v>
      </c>
      <c r="F4242" s="156">
        <v>2.98775022408094E-2</v>
      </c>
      <c r="G4242" s="154">
        <v>43826</v>
      </c>
      <c r="H4242" s="155">
        <v>1.0041</v>
      </c>
      <c r="I4242" s="157">
        <v>0</v>
      </c>
      <c r="J4242" s="152"/>
      <c r="K4242" s="156">
        <v>8.9686098654698607E-2</v>
      </c>
      <c r="L4242" s="156">
        <v>0.24952590078849701</v>
      </c>
      <c r="M4242" s="186">
        <v>0</v>
      </c>
      <c r="N4242" s="157">
        <v>0</v>
      </c>
      <c r="O4242" s="157">
        <v>0</v>
      </c>
      <c r="P4242" s="152"/>
      <c r="Q4242" s="157">
        <v>0</v>
      </c>
      <c r="R4242" s="152"/>
      <c r="S4242" s="157">
        <v>0</v>
      </c>
      <c r="T4242" s="152"/>
      <c r="U4242" s="156">
        <v>0.43999999999999601</v>
      </c>
      <c r="V4242" s="152" t="s">
        <v>309</v>
      </c>
      <c r="W4242" s="152" t="s">
        <v>95</v>
      </c>
      <c r="X4242" s="155">
        <v>141.99996567439999</v>
      </c>
      <c r="Y4242" s="152" t="s">
        <v>159</v>
      </c>
      <c r="Z4242" s="154">
        <v>43769</v>
      </c>
      <c r="AA4242" s="153" t="s">
        <v>4326</v>
      </c>
      <c r="AB4242" s="152" t="s">
        <v>1058</v>
      </c>
      <c r="AC4242" s="152" t="s">
        <v>238</v>
      </c>
      <c r="AD4242" s="152" t="s">
        <v>235</v>
      </c>
    </row>
    <row r="4243" spans="1:30">
      <c r="A4243" s="189" t="s">
        <v>22123</v>
      </c>
      <c r="B4243" s="189" t="s">
        <v>22124</v>
      </c>
      <c r="C4243" s="154">
        <v>43830</v>
      </c>
      <c r="D4243" s="155">
        <v>1.0058</v>
      </c>
      <c r="E4243" s="155">
        <v>1.0058</v>
      </c>
      <c r="F4243" s="156">
        <v>5.9689614007156201E-2</v>
      </c>
      <c r="G4243" s="154">
        <v>43826</v>
      </c>
      <c r="H4243" s="155">
        <v>1.0052000000000001</v>
      </c>
      <c r="I4243" s="157">
        <v>0</v>
      </c>
      <c r="J4243" s="152"/>
      <c r="K4243" s="156">
        <v>0.21921084097249699</v>
      </c>
      <c r="L4243" s="156">
        <v>0.36922462828061398</v>
      </c>
      <c r="M4243" s="186">
        <v>0</v>
      </c>
      <c r="N4243" s="157">
        <v>0</v>
      </c>
      <c r="O4243" s="157">
        <v>0</v>
      </c>
      <c r="P4243" s="152"/>
      <c r="Q4243" s="157">
        <v>0</v>
      </c>
      <c r="R4243" s="152"/>
      <c r="S4243" s="157">
        <v>0</v>
      </c>
      <c r="T4243" s="152"/>
      <c r="U4243" s="156">
        <v>0.58000000000000296</v>
      </c>
      <c r="V4243" s="152" t="s">
        <v>309</v>
      </c>
      <c r="W4243" s="152" t="s">
        <v>95</v>
      </c>
      <c r="X4243" s="155">
        <v>10.483704399600001</v>
      </c>
      <c r="Y4243" s="152" t="s">
        <v>159</v>
      </c>
      <c r="Z4243" s="154">
        <v>43769</v>
      </c>
      <c r="AA4243" s="153" t="s">
        <v>4326</v>
      </c>
      <c r="AB4243" s="152" t="s">
        <v>589</v>
      </c>
      <c r="AC4243" s="152" t="s">
        <v>167</v>
      </c>
      <c r="AD4243" s="152" t="s">
        <v>165</v>
      </c>
    </row>
    <row r="4244" spans="1:30">
      <c r="A4244" s="189" t="s">
        <v>22125</v>
      </c>
      <c r="B4244" s="189" t="s">
        <v>22126</v>
      </c>
      <c r="C4244" s="154">
        <v>43830</v>
      </c>
      <c r="D4244" s="155">
        <v>1.0051000000000001</v>
      </c>
      <c r="E4244" s="155">
        <v>1.0051000000000001</v>
      </c>
      <c r="F4244" s="156">
        <v>3.9812879466525099E-2</v>
      </c>
      <c r="G4244" s="154">
        <v>43826</v>
      </c>
      <c r="H4244" s="155">
        <v>1.0046999999999999</v>
      </c>
      <c r="I4244" s="157">
        <v>0</v>
      </c>
      <c r="J4244" s="152"/>
      <c r="K4244" s="156">
        <v>9.9591674136053396E-2</v>
      </c>
      <c r="L4244" s="156">
        <v>0.29937132022753399</v>
      </c>
      <c r="M4244" s="186">
        <v>0</v>
      </c>
      <c r="N4244" s="157">
        <v>0</v>
      </c>
      <c r="O4244" s="157">
        <v>0</v>
      </c>
      <c r="P4244" s="152"/>
      <c r="Q4244" s="157">
        <v>0</v>
      </c>
      <c r="R4244" s="152"/>
      <c r="S4244" s="157">
        <v>0</v>
      </c>
      <c r="T4244" s="152"/>
      <c r="U4244" s="156">
        <v>0.51000000000001</v>
      </c>
      <c r="V4244" s="152" t="s">
        <v>309</v>
      </c>
      <c r="W4244" s="152" t="s">
        <v>95</v>
      </c>
      <c r="X4244" s="155">
        <v>1.440399E-4</v>
      </c>
      <c r="Y4244" s="152" t="s">
        <v>159</v>
      </c>
      <c r="Z4244" s="154">
        <v>43769</v>
      </c>
      <c r="AA4244" s="153" t="s">
        <v>4326</v>
      </c>
      <c r="AB4244" s="152" t="s">
        <v>3180</v>
      </c>
      <c r="AC4244" s="152" t="s">
        <v>271</v>
      </c>
      <c r="AD4244" s="152" t="s">
        <v>170</v>
      </c>
    </row>
    <row r="4245" spans="1:30">
      <c r="A4245" s="189" t="s">
        <v>22127</v>
      </c>
      <c r="B4245" s="189" t="s">
        <v>22128</v>
      </c>
      <c r="C4245" s="154">
        <v>43830</v>
      </c>
      <c r="D4245" s="155">
        <v>1.0019</v>
      </c>
      <c r="E4245" s="155">
        <v>1.0019</v>
      </c>
      <c r="F4245" s="156">
        <v>2.9952076677312998E-2</v>
      </c>
      <c r="G4245" s="154">
        <v>43826</v>
      </c>
      <c r="H4245" s="155">
        <v>1.0016</v>
      </c>
      <c r="I4245" s="157">
        <v>0</v>
      </c>
      <c r="J4245" s="152"/>
      <c r="K4245" s="156">
        <v>7.9912096693628198E-2</v>
      </c>
      <c r="L4245" s="157">
        <v>0</v>
      </c>
      <c r="M4245" s="186">
        <v>0</v>
      </c>
      <c r="N4245" s="157">
        <v>0</v>
      </c>
      <c r="O4245" s="157">
        <v>0</v>
      </c>
      <c r="P4245" s="152"/>
      <c r="Q4245" s="157">
        <v>0</v>
      </c>
      <c r="R4245" s="152"/>
      <c r="S4245" s="157">
        <v>0</v>
      </c>
      <c r="T4245" s="152"/>
      <c r="U4245" s="156">
        <v>0.190000000000001</v>
      </c>
      <c r="V4245" s="152" t="s">
        <v>309</v>
      </c>
      <c r="W4245" s="152" t="s">
        <v>95</v>
      </c>
      <c r="X4245" s="155">
        <v>32.103542949199998</v>
      </c>
      <c r="Y4245" s="152" t="s">
        <v>159</v>
      </c>
      <c r="Z4245" s="154">
        <v>43803</v>
      </c>
      <c r="AA4245" s="153" t="s">
        <v>4326</v>
      </c>
      <c r="AB4245" s="152" t="s">
        <v>2641</v>
      </c>
      <c r="AC4245" s="152" t="s">
        <v>209</v>
      </c>
      <c r="AD4245" s="152" t="s">
        <v>207</v>
      </c>
    </row>
    <row r="4246" spans="1:30">
      <c r="A4246" s="189" t="s">
        <v>22129</v>
      </c>
      <c r="B4246" s="189" t="s">
        <v>22130</v>
      </c>
      <c r="C4246" s="154">
        <v>43830</v>
      </c>
      <c r="D4246" s="155">
        <v>1.0012000000000001</v>
      </c>
      <c r="E4246" s="155">
        <v>1.0012000000000001</v>
      </c>
      <c r="F4246" s="156">
        <v>9.9980003999211406E-2</v>
      </c>
      <c r="G4246" s="154">
        <v>43826</v>
      </c>
      <c r="H4246" s="155">
        <v>1.0002</v>
      </c>
      <c r="I4246" s="157">
        <v>0</v>
      </c>
      <c r="J4246" s="152"/>
      <c r="K4246" s="156">
        <v>0.120000000000009</v>
      </c>
      <c r="L4246" s="157">
        <v>0</v>
      </c>
      <c r="M4246" s="186">
        <v>0</v>
      </c>
      <c r="N4246" s="157">
        <v>0</v>
      </c>
      <c r="O4246" s="157">
        <v>0</v>
      </c>
      <c r="P4246" s="152"/>
      <c r="Q4246" s="157">
        <v>0</v>
      </c>
      <c r="R4246" s="152"/>
      <c r="S4246" s="157">
        <v>0</v>
      </c>
      <c r="T4246" s="152"/>
      <c r="U4246" s="156">
        <v>0.120000000000009</v>
      </c>
      <c r="V4246" s="152" t="s">
        <v>309</v>
      </c>
      <c r="W4246" s="152" t="s">
        <v>95</v>
      </c>
      <c r="X4246" s="155">
        <v>8.6156824834000005</v>
      </c>
      <c r="Y4246" s="152" t="s">
        <v>159</v>
      </c>
      <c r="Z4246" s="154">
        <v>43819</v>
      </c>
      <c r="AA4246" s="153" t="s">
        <v>4326</v>
      </c>
      <c r="AB4246" s="152" t="s">
        <v>1557</v>
      </c>
      <c r="AC4246" s="152" t="s">
        <v>196</v>
      </c>
      <c r="AD4246" s="152" t="s">
        <v>177</v>
      </c>
    </row>
    <row r="4247" spans="1:30">
      <c r="A4247" s="189" t="s">
        <v>22131</v>
      </c>
      <c r="B4247" s="189" t="s">
        <v>22132</v>
      </c>
      <c r="C4247" s="154">
        <v>43830</v>
      </c>
      <c r="D4247" s="155">
        <v>1.0119</v>
      </c>
      <c r="E4247" s="155">
        <v>1.1411</v>
      </c>
      <c r="F4247" s="156">
        <v>1.9768706138181099E-2</v>
      </c>
      <c r="G4247" s="154">
        <v>43829</v>
      </c>
      <c r="H4247" s="155">
        <v>1.0117</v>
      </c>
      <c r="I4247" s="157">
        <v>0</v>
      </c>
      <c r="J4247" s="152"/>
      <c r="K4247" s="156">
        <v>0.12863645359193299</v>
      </c>
      <c r="L4247" s="156">
        <v>0.40682675133955098</v>
      </c>
      <c r="M4247" s="186">
        <v>0</v>
      </c>
      <c r="N4247" s="157">
        <v>0</v>
      </c>
      <c r="O4247" s="157">
        <v>0</v>
      </c>
      <c r="P4247" s="152"/>
      <c r="Q4247" s="157">
        <v>0</v>
      </c>
      <c r="R4247" s="152"/>
      <c r="S4247" s="157">
        <v>0</v>
      </c>
      <c r="T4247" s="152"/>
      <c r="U4247" s="156">
        <v>0.85717133459582795</v>
      </c>
      <c r="V4247" s="152" t="s">
        <v>157</v>
      </c>
      <c r="W4247" s="152" t="s">
        <v>95</v>
      </c>
      <c r="X4247" s="157">
        <v>0</v>
      </c>
      <c r="Y4247" s="152"/>
      <c r="Z4247" s="154">
        <v>43775</v>
      </c>
      <c r="AA4247" s="153" t="s">
        <v>4326</v>
      </c>
      <c r="AB4247" s="152" t="s">
        <v>364</v>
      </c>
      <c r="AC4247" s="152" t="s">
        <v>191</v>
      </c>
      <c r="AD4247" s="152" t="s">
        <v>207</v>
      </c>
    </row>
    <row r="4248" spans="1:30">
      <c r="A4248" s="189" t="s">
        <v>22133</v>
      </c>
      <c r="B4248" s="189" t="s">
        <v>22134</v>
      </c>
      <c r="C4248" s="154">
        <v>43830</v>
      </c>
      <c r="D4248" s="155">
        <v>1.0012000000000001</v>
      </c>
      <c r="E4248" s="155">
        <v>1.0012000000000001</v>
      </c>
      <c r="F4248" s="156">
        <v>3.9968025579554201E-2</v>
      </c>
      <c r="G4248" s="154">
        <v>43826</v>
      </c>
      <c r="H4248" s="155">
        <v>1.0007999999999999</v>
      </c>
      <c r="I4248" s="157">
        <v>0</v>
      </c>
      <c r="J4248" s="152"/>
      <c r="K4248" s="156">
        <v>0.10998900109989999</v>
      </c>
      <c r="L4248" s="157">
        <v>0</v>
      </c>
      <c r="M4248" s="186">
        <v>0</v>
      </c>
      <c r="N4248" s="157">
        <v>0</v>
      </c>
      <c r="O4248" s="157">
        <v>0</v>
      </c>
      <c r="P4248" s="152"/>
      <c r="Q4248" s="157">
        <v>0</v>
      </c>
      <c r="R4248" s="152"/>
      <c r="S4248" s="157">
        <v>0</v>
      </c>
      <c r="T4248" s="152"/>
      <c r="U4248" s="156">
        <v>0.120000000000009</v>
      </c>
      <c r="V4248" s="152" t="s">
        <v>309</v>
      </c>
      <c r="W4248" s="152" t="s">
        <v>95</v>
      </c>
      <c r="X4248" s="155">
        <v>1.789301E-4</v>
      </c>
      <c r="Y4248" s="152" t="s">
        <v>159</v>
      </c>
      <c r="Z4248" s="154">
        <v>43818</v>
      </c>
      <c r="AA4248" s="153" t="s">
        <v>4326</v>
      </c>
      <c r="AB4248" s="152" t="s">
        <v>22135</v>
      </c>
      <c r="AC4248" s="152" t="s">
        <v>233</v>
      </c>
      <c r="AD4248" s="152" t="s">
        <v>207</v>
      </c>
    </row>
    <row r="4249" spans="1:30">
      <c r="A4249" s="189" t="s">
        <v>22136</v>
      </c>
      <c r="B4249" s="189" t="s">
        <v>22137</v>
      </c>
      <c r="C4249" s="154">
        <v>43830</v>
      </c>
      <c r="D4249" s="155">
        <v>1.0013000000000001</v>
      </c>
      <c r="E4249" s="155">
        <v>1.0013000000000001</v>
      </c>
      <c r="F4249" s="156">
        <v>3.9964032370884001E-2</v>
      </c>
      <c r="G4249" s="154">
        <v>43826</v>
      </c>
      <c r="H4249" s="155">
        <v>1.0008999999999999</v>
      </c>
      <c r="I4249" s="157">
        <v>0</v>
      </c>
      <c r="J4249" s="152"/>
      <c r="K4249" s="156">
        <v>0.11998800119988901</v>
      </c>
      <c r="L4249" s="157">
        <v>0</v>
      </c>
      <c r="M4249" s="186">
        <v>0</v>
      </c>
      <c r="N4249" s="157">
        <v>0</v>
      </c>
      <c r="O4249" s="157">
        <v>0</v>
      </c>
      <c r="P4249" s="152"/>
      <c r="Q4249" s="157">
        <v>0</v>
      </c>
      <c r="R4249" s="152"/>
      <c r="S4249" s="157">
        <v>0</v>
      </c>
      <c r="T4249" s="152"/>
      <c r="U4249" s="156">
        <v>0.130000000000008</v>
      </c>
      <c r="V4249" s="152" t="s">
        <v>309</v>
      </c>
      <c r="W4249" s="152" t="s">
        <v>95</v>
      </c>
      <c r="X4249" s="155">
        <v>3.000873597</v>
      </c>
      <c r="Y4249" s="152" t="s">
        <v>159</v>
      </c>
      <c r="Z4249" s="154">
        <v>43818</v>
      </c>
      <c r="AA4249" s="153" t="s">
        <v>4326</v>
      </c>
      <c r="AB4249" s="152" t="s">
        <v>22135</v>
      </c>
      <c r="AC4249" s="152" t="s">
        <v>233</v>
      </c>
      <c r="AD4249" s="152" t="s">
        <v>207</v>
      </c>
    </row>
    <row r="4250" spans="1:30">
      <c r="A4250" s="189" t="s">
        <v>22138</v>
      </c>
      <c r="B4250" s="189" t="s">
        <v>22139</v>
      </c>
      <c r="C4250" s="154">
        <v>43830</v>
      </c>
      <c r="D4250" s="155">
        <v>1.0028999999999999</v>
      </c>
      <c r="E4250" s="155">
        <v>1.0028999999999999</v>
      </c>
      <c r="F4250" s="156">
        <v>9.97207818109184E-3</v>
      </c>
      <c r="G4250" s="154">
        <v>43829</v>
      </c>
      <c r="H4250" s="155">
        <v>1.0027999999999999</v>
      </c>
      <c r="I4250" s="157">
        <v>0</v>
      </c>
      <c r="J4250" s="152"/>
      <c r="K4250" s="156">
        <v>9.9810360315389701E-2</v>
      </c>
      <c r="L4250" s="156">
        <v>0.23988005997001099</v>
      </c>
      <c r="M4250" s="186">
        <v>0</v>
      </c>
      <c r="N4250" s="157">
        <v>0</v>
      </c>
      <c r="O4250" s="157">
        <v>0</v>
      </c>
      <c r="P4250" s="152"/>
      <c r="Q4250" s="157">
        <v>0</v>
      </c>
      <c r="R4250" s="152"/>
      <c r="S4250" s="157">
        <v>0</v>
      </c>
      <c r="T4250" s="152"/>
      <c r="U4250" s="156">
        <v>0.28999999999998999</v>
      </c>
      <c r="V4250" s="152" t="s">
        <v>163</v>
      </c>
      <c r="W4250" s="152" t="s">
        <v>95</v>
      </c>
      <c r="X4250" s="155">
        <v>2.0275490745</v>
      </c>
      <c r="Y4250" s="152" t="s">
        <v>159</v>
      </c>
      <c r="Z4250" s="154">
        <v>43789</v>
      </c>
      <c r="AA4250" s="153" t="s">
        <v>4326</v>
      </c>
      <c r="AB4250" s="152" t="s">
        <v>1232</v>
      </c>
      <c r="AC4250" s="152" t="s">
        <v>195</v>
      </c>
      <c r="AD4250" s="152" t="s">
        <v>207</v>
      </c>
    </row>
    <row r="4251" spans="1:30">
      <c r="A4251" s="189" t="s">
        <v>22140</v>
      </c>
      <c r="B4251" s="189" t="s">
        <v>22141</v>
      </c>
      <c r="C4251" s="154">
        <v>43830</v>
      </c>
      <c r="D4251" s="155">
        <v>1.0027999999999999</v>
      </c>
      <c r="E4251" s="155">
        <v>1.0027999999999999</v>
      </c>
      <c r="F4251" s="156">
        <v>3.99042298483595E-2</v>
      </c>
      <c r="G4251" s="154">
        <v>43826</v>
      </c>
      <c r="H4251" s="155">
        <v>1.0024</v>
      </c>
      <c r="I4251" s="157">
        <v>0</v>
      </c>
      <c r="J4251" s="152"/>
      <c r="K4251" s="156">
        <v>9.9820323417836906E-2</v>
      </c>
      <c r="L4251" s="156">
        <v>0.25994801039791399</v>
      </c>
      <c r="M4251" s="186">
        <v>0</v>
      </c>
      <c r="N4251" s="157">
        <v>0</v>
      </c>
      <c r="O4251" s="157">
        <v>0</v>
      </c>
      <c r="P4251" s="152"/>
      <c r="Q4251" s="157">
        <v>0</v>
      </c>
      <c r="R4251" s="152"/>
      <c r="S4251" s="157">
        <v>0</v>
      </c>
      <c r="T4251" s="152"/>
      <c r="U4251" s="156">
        <v>0.27999999999999098</v>
      </c>
      <c r="V4251" s="152" t="s">
        <v>309</v>
      </c>
      <c r="W4251" s="152" t="s">
        <v>95</v>
      </c>
      <c r="X4251" s="155">
        <v>61.000423508300003</v>
      </c>
      <c r="Y4251" s="152" t="s">
        <v>159</v>
      </c>
      <c r="Z4251" s="154">
        <v>43795</v>
      </c>
      <c r="AA4251" s="153" t="s">
        <v>4326</v>
      </c>
      <c r="AB4251" s="152" t="s">
        <v>1927</v>
      </c>
      <c r="AC4251" s="152" t="s">
        <v>385</v>
      </c>
      <c r="AD4251" s="152" t="s">
        <v>483</v>
      </c>
    </row>
    <row r="4252" spans="1:30">
      <c r="A4252" s="189" t="s">
        <v>22142</v>
      </c>
      <c r="B4252" s="189" t="s">
        <v>22143</v>
      </c>
      <c r="C4252" s="154">
        <v>43830</v>
      </c>
      <c r="D4252" s="155">
        <v>1</v>
      </c>
      <c r="E4252" s="155">
        <v>1</v>
      </c>
      <c r="F4252" s="157">
        <v>0</v>
      </c>
      <c r="G4252" s="154"/>
      <c r="H4252" s="157">
        <v>0</v>
      </c>
      <c r="I4252" s="157">
        <v>0</v>
      </c>
      <c r="J4252" s="152"/>
      <c r="K4252" s="157">
        <v>0</v>
      </c>
      <c r="L4252" s="157">
        <v>0</v>
      </c>
      <c r="M4252" s="186">
        <v>0</v>
      </c>
      <c r="N4252" s="157">
        <v>0</v>
      </c>
      <c r="O4252" s="157">
        <v>0</v>
      </c>
      <c r="P4252" s="152"/>
      <c r="Q4252" s="157">
        <v>0</v>
      </c>
      <c r="R4252" s="152"/>
      <c r="S4252" s="157">
        <v>0</v>
      </c>
      <c r="T4252" s="152"/>
      <c r="U4252" s="156">
        <v>0</v>
      </c>
      <c r="V4252" s="152" t="s">
        <v>309</v>
      </c>
      <c r="W4252" s="152" t="s">
        <v>95</v>
      </c>
      <c r="X4252" s="155">
        <v>2.09999</v>
      </c>
      <c r="Y4252" s="152" t="s">
        <v>159</v>
      </c>
      <c r="Z4252" s="154">
        <v>43830</v>
      </c>
      <c r="AA4252" s="153" t="s">
        <v>4326</v>
      </c>
      <c r="AB4252" s="152" t="s">
        <v>874</v>
      </c>
      <c r="AC4252" s="152" t="s">
        <v>246</v>
      </c>
      <c r="AD4252" s="152" t="s">
        <v>247</v>
      </c>
    </row>
    <row r="4253" spans="1:30">
      <c r="A4253" s="189" t="s">
        <v>22144</v>
      </c>
      <c r="B4253" s="189" t="s">
        <v>22145</v>
      </c>
      <c r="C4253" s="154">
        <v>43830</v>
      </c>
      <c r="D4253" s="155">
        <v>1.0002</v>
      </c>
      <c r="E4253" s="155">
        <v>1.0002</v>
      </c>
      <c r="F4253" s="156">
        <v>9.9990000999889E-3</v>
      </c>
      <c r="G4253" s="154">
        <v>43826</v>
      </c>
      <c r="H4253" s="155">
        <v>1.0001</v>
      </c>
      <c r="I4253" s="157">
        <v>0</v>
      </c>
      <c r="J4253" s="152"/>
      <c r="K4253" s="157">
        <v>0</v>
      </c>
      <c r="L4253" s="157">
        <v>0</v>
      </c>
      <c r="M4253" s="186">
        <v>0</v>
      </c>
      <c r="N4253" s="157">
        <v>0</v>
      </c>
      <c r="O4253" s="157">
        <v>0</v>
      </c>
      <c r="P4253" s="152"/>
      <c r="Q4253" s="157">
        <v>0</v>
      </c>
      <c r="R4253" s="152"/>
      <c r="S4253" s="157">
        <v>0</v>
      </c>
      <c r="T4253" s="152"/>
      <c r="U4253" s="156">
        <v>9.9990000999889E-3</v>
      </c>
      <c r="V4253" s="152" t="s">
        <v>309</v>
      </c>
      <c r="W4253" s="152" t="s">
        <v>95</v>
      </c>
      <c r="X4253" s="157">
        <v>0</v>
      </c>
      <c r="Y4253" s="152"/>
      <c r="Z4253" s="154">
        <v>43825</v>
      </c>
      <c r="AA4253" s="153" t="s">
        <v>4326</v>
      </c>
      <c r="AB4253" s="152" t="s">
        <v>22146</v>
      </c>
      <c r="AC4253" s="152" t="s">
        <v>196</v>
      </c>
      <c r="AD4253" s="152" t="s">
        <v>162</v>
      </c>
    </row>
    <row r="4254" spans="1:30">
      <c r="A4254" s="189" t="s">
        <v>22147</v>
      </c>
      <c r="B4254" s="189" t="s">
        <v>22148</v>
      </c>
      <c r="C4254" s="154">
        <v>43830</v>
      </c>
      <c r="D4254" s="155">
        <v>1.0022</v>
      </c>
      <c r="E4254" s="155">
        <v>1.0022</v>
      </c>
      <c r="F4254" s="156">
        <v>3.9928129367134801E-2</v>
      </c>
      <c r="G4254" s="154">
        <v>43826</v>
      </c>
      <c r="H4254" s="155">
        <v>1.0018</v>
      </c>
      <c r="I4254" s="157">
        <v>0</v>
      </c>
      <c r="J4254" s="152"/>
      <c r="K4254" s="156">
        <v>0.119880119880129</v>
      </c>
      <c r="L4254" s="157">
        <v>0</v>
      </c>
      <c r="M4254" s="186">
        <v>0</v>
      </c>
      <c r="N4254" s="157">
        <v>0</v>
      </c>
      <c r="O4254" s="157">
        <v>0</v>
      </c>
      <c r="P4254" s="152"/>
      <c r="Q4254" s="157">
        <v>0</v>
      </c>
      <c r="R4254" s="152"/>
      <c r="S4254" s="157">
        <v>0</v>
      </c>
      <c r="T4254" s="152"/>
      <c r="U4254" s="156">
        <v>0.219999999999998</v>
      </c>
      <c r="V4254" s="152" t="s">
        <v>309</v>
      </c>
      <c r="W4254" s="152" t="s">
        <v>95</v>
      </c>
      <c r="X4254" s="155">
        <v>144.50002549370001</v>
      </c>
      <c r="Y4254" s="152" t="s">
        <v>159</v>
      </c>
      <c r="Z4254" s="154">
        <v>43804</v>
      </c>
      <c r="AA4254" s="153" t="s">
        <v>4326</v>
      </c>
      <c r="AB4254" s="152" t="s">
        <v>22149</v>
      </c>
      <c r="AC4254" s="152" t="s">
        <v>261</v>
      </c>
      <c r="AD4254" s="152" t="s">
        <v>532</v>
      </c>
    </row>
    <row r="4255" spans="1:30">
      <c r="A4255" s="189" t="s">
        <v>22150</v>
      </c>
      <c r="B4255" s="189" t="s">
        <v>22151</v>
      </c>
      <c r="C4255" s="154">
        <v>43830</v>
      </c>
      <c r="D4255" s="155">
        <v>1.0006999999999999</v>
      </c>
      <c r="E4255" s="155">
        <v>1.0006999999999999</v>
      </c>
      <c r="F4255" s="156">
        <v>3.9988003598915897E-2</v>
      </c>
      <c r="G4255" s="154">
        <v>43829</v>
      </c>
      <c r="H4255" s="155">
        <v>1.0003</v>
      </c>
      <c r="I4255" s="157">
        <v>0</v>
      </c>
      <c r="J4255" s="152"/>
      <c r="K4255" s="156">
        <v>0.110044017607031</v>
      </c>
      <c r="L4255" s="157">
        <v>0</v>
      </c>
      <c r="M4255" s="186">
        <v>0</v>
      </c>
      <c r="N4255" s="157">
        <v>0</v>
      </c>
      <c r="O4255" s="157">
        <v>0</v>
      </c>
      <c r="P4255" s="152"/>
      <c r="Q4255" s="157">
        <v>0</v>
      </c>
      <c r="R4255" s="152"/>
      <c r="S4255" s="157">
        <v>0</v>
      </c>
      <c r="T4255" s="152"/>
      <c r="U4255" s="156">
        <v>6.9999999999992304E-2</v>
      </c>
      <c r="V4255" s="152" t="s">
        <v>309</v>
      </c>
      <c r="W4255" s="152" t="s">
        <v>95</v>
      </c>
      <c r="X4255" s="155">
        <v>2.8609364103999999</v>
      </c>
      <c r="Y4255" s="152" t="s">
        <v>159</v>
      </c>
      <c r="Z4255" s="154">
        <v>43803</v>
      </c>
      <c r="AA4255" s="153" t="s">
        <v>4326</v>
      </c>
      <c r="AB4255" s="152" t="s">
        <v>22152</v>
      </c>
      <c r="AC4255" s="152" t="s">
        <v>240</v>
      </c>
      <c r="AD4255" s="152" t="s">
        <v>241</v>
      </c>
    </row>
    <row r="4256" spans="1:30">
      <c r="A4256" s="189" t="s">
        <v>22153</v>
      </c>
      <c r="B4256" s="189" t="s">
        <v>22154</v>
      </c>
      <c r="C4256" s="154">
        <v>43830</v>
      </c>
      <c r="D4256" s="155">
        <v>1.0032000000000001</v>
      </c>
      <c r="E4256" s="155">
        <v>1.0032000000000001</v>
      </c>
      <c r="F4256" s="156">
        <v>2.9913251570464601E-2</v>
      </c>
      <c r="G4256" s="154">
        <v>43826</v>
      </c>
      <c r="H4256" s="155">
        <v>1.0028999999999999</v>
      </c>
      <c r="I4256" s="157">
        <v>0</v>
      </c>
      <c r="J4256" s="152"/>
      <c r="K4256" s="156">
        <v>8.9793475007495099E-2</v>
      </c>
      <c r="L4256" s="156">
        <v>0.249825122414327</v>
      </c>
      <c r="M4256" s="186">
        <v>0</v>
      </c>
      <c r="N4256" s="157">
        <v>0</v>
      </c>
      <c r="O4256" s="157">
        <v>0</v>
      </c>
      <c r="P4256" s="152"/>
      <c r="Q4256" s="157">
        <v>0</v>
      </c>
      <c r="R4256" s="152"/>
      <c r="S4256" s="157">
        <v>0</v>
      </c>
      <c r="T4256" s="152"/>
      <c r="U4256" s="156">
        <v>0.320000000000009</v>
      </c>
      <c r="V4256" s="152" t="s">
        <v>309</v>
      </c>
      <c r="W4256" s="152" t="s">
        <v>95</v>
      </c>
      <c r="X4256" s="155">
        <v>180.00042152419999</v>
      </c>
      <c r="Y4256" s="152" t="s">
        <v>159</v>
      </c>
      <c r="Z4256" s="154">
        <v>43788</v>
      </c>
      <c r="AA4256" s="153" t="s">
        <v>4326</v>
      </c>
      <c r="AB4256" s="152" t="s">
        <v>1333</v>
      </c>
      <c r="AC4256" s="152" t="s">
        <v>195</v>
      </c>
      <c r="AD4256" s="152" t="s">
        <v>170</v>
      </c>
    </row>
    <row r="4257" spans="1:30">
      <c r="A4257" s="189" t="s">
        <v>22155</v>
      </c>
      <c r="B4257" s="189" t="s">
        <v>22156</v>
      </c>
      <c r="C4257" s="154">
        <v>43830</v>
      </c>
      <c r="D4257" s="155">
        <v>1.034</v>
      </c>
      <c r="E4257" s="155">
        <v>1.034</v>
      </c>
      <c r="F4257" s="156">
        <v>9.6721152916132095E-3</v>
      </c>
      <c r="G4257" s="154">
        <v>43829</v>
      </c>
      <c r="H4257" s="155">
        <v>1.0339</v>
      </c>
      <c r="I4257" s="157">
        <v>0</v>
      </c>
      <c r="J4257" s="152"/>
      <c r="K4257" s="156">
        <v>0.11618900077460199</v>
      </c>
      <c r="L4257" s="156">
        <v>0.50544323483671205</v>
      </c>
      <c r="M4257" s="186">
        <v>0</v>
      </c>
      <c r="N4257" s="157">
        <v>0</v>
      </c>
      <c r="O4257" s="157">
        <v>0</v>
      </c>
      <c r="P4257" s="152"/>
      <c r="Q4257" s="157">
        <v>0</v>
      </c>
      <c r="R4257" s="152"/>
      <c r="S4257" s="157">
        <v>0</v>
      </c>
      <c r="T4257" s="152"/>
      <c r="U4257" s="156">
        <v>1.24351316948986</v>
      </c>
      <c r="V4257" s="152" t="s">
        <v>157</v>
      </c>
      <c r="W4257" s="152" t="s">
        <v>95</v>
      </c>
      <c r="X4257" s="157">
        <v>0</v>
      </c>
      <c r="Y4257" s="152"/>
      <c r="Z4257" s="154">
        <v>43759</v>
      </c>
      <c r="AA4257" s="153" t="s">
        <v>4326</v>
      </c>
      <c r="AB4257" s="152" t="s">
        <v>1333</v>
      </c>
      <c r="AC4257" s="152" t="s">
        <v>195</v>
      </c>
      <c r="AD4257" s="152" t="s">
        <v>338</v>
      </c>
    </row>
    <row r="4258" spans="1:30">
      <c r="A4258" s="189" t="s">
        <v>22157</v>
      </c>
      <c r="B4258" s="189" t="s">
        <v>22158</v>
      </c>
      <c r="C4258" s="154">
        <v>43830</v>
      </c>
      <c r="D4258" s="155">
        <v>1.0005999999999999</v>
      </c>
      <c r="E4258" s="155">
        <v>1.0005999999999999</v>
      </c>
      <c r="F4258" s="156">
        <v>1.99920031987183E-2</v>
      </c>
      <c r="G4258" s="154">
        <v>43826</v>
      </c>
      <c r="H4258" s="155">
        <v>1.0004</v>
      </c>
      <c r="I4258" s="157">
        <v>0</v>
      </c>
      <c r="J4258" s="152"/>
      <c r="K4258" s="156">
        <v>4.99950004999445E-2</v>
      </c>
      <c r="L4258" s="157">
        <v>0</v>
      </c>
      <c r="M4258" s="186">
        <v>0</v>
      </c>
      <c r="N4258" s="157">
        <v>0</v>
      </c>
      <c r="O4258" s="157">
        <v>0</v>
      </c>
      <c r="P4258" s="152"/>
      <c r="Q4258" s="157">
        <v>0</v>
      </c>
      <c r="R4258" s="152"/>
      <c r="S4258" s="157">
        <v>0</v>
      </c>
      <c r="T4258" s="152"/>
      <c r="U4258" s="156">
        <v>5.9999999999993399E-2</v>
      </c>
      <c r="V4258" s="152" t="s">
        <v>309</v>
      </c>
      <c r="W4258" s="152" t="s">
        <v>95</v>
      </c>
      <c r="X4258" s="155">
        <v>5.8040828599999997E-2</v>
      </c>
      <c r="Y4258" s="152" t="s">
        <v>159</v>
      </c>
      <c r="Z4258" s="154">
        <v>43817</v>
      </c>
      <c r="AA4258" s="153" t="s">
        <v>4326</v>
      </c>
      <c r="AB4258" s="152" t="s">
        <v>6371</v>
      </c>
      <c r="AC4258" s="152" t="s">
        <v>464</v>
      </c>
      <c r="AD4258" s="152" t="s">
        <v>185</v>
      </c>
    </row>
    <row r="4259" spans="1:30">
      <c r="A4259" s="189" t="s">
        <v>22159</v>
      </c>
      <c r="B4259" s="189" t="s">
        <v>22160</v>
      </c>
      <c r="C4259" s="154">
        <v>43830</v>
      </c>
      <c r="D4259" s="155">
        <v>1.0006999999999999</v>
      </c>
      <c r="E4259" s="155">
        <v>1.0006999999999999</v>
      </c>
      <c r="F4259" s="156">
        <v>1.9990004997498999E-2</v>
      </c>
      <c r="G4259" s="154">
        <v>43826</v>
      </c>
      <c r="H4259" s="155">
        <v>1.0004999999999999</v>
      </c>
      <c r="I4259" s="157">
        <v>0</v>
      </c>
      <c r="J4259" s="152"/>
      <c r="K4259" s="156">
        <v>5.99940005999334E-2</v>
      </c>
      <c r="L4259" s="157">
        <v>0</v>
      </c>
      <c r="M4259" s="186">
        <v>0</v>
      </c>
      <c r="N4259" s="157">
        <v>0</v>
      </c>
      <c r="O4259" s="157">
        <v>0</v>
      </c>
      <c r="P4259" s="152"/>
      <c r="Q4259" s="157">
        <v>0</v>
      </c>
      <c r="R4259" s="152"/>
      <c r="S4259" s="157">
        <v>0</v>
      </c>
      <c r="T4259" s="152"/>
      <c r="U4259" s="156">
        <v>6.9999999999992304E-2</v>
      </c>
      <c r="V4259" s="152" t="s">
        <v>309</v>
      </c>
      <c r="W4259" s="152" t="s">
        <v>95</v>
      </c>
      <c r="X4259" s="155">
        <v>2.0444187140999999</v>
      </c>
      <c r="Y4259" s="152" t="s">
        <v>159</v>
      </c>
      <c r="Z4259" s="154">
        <v>43817</v>
      </c>
      <c r="AA4259" s="153" t="s">
        <v>4326</v>
      </c>
      <c r="AB4259" s="152" t="s">
        <v>6371</v>
      </c>
      <c r="AC4259" s="152" t="s">
        <v>464</v>
      </c>
      <c r="AD4259" s="152" t="s">
        <v>185</v>
      </c>
    </row>
    <row r="4260" spans="1:30">
      <c r="A4260" s="189" t="s">
        <v>22161</v>
      </c>
      <c r="B4260" s="189" t="s">
        <v>22162</v>
      </c>
      <c r="C4260" s="154">
        <v>43830</v>
      </c>
      <c r="D4260" s="155">
        <v>1.0003</v>
      </c>
      <c r="E4260" s="155">
        <v>1.0003</v>
      </c>
      <c r="F4260" s="156">
        <v>1.99980001999778E-2</v>
      </c>
      <c r="G4260" s="154">
        <v>43826</v>
      </c>
      <c r="H4260" s="155">
        <v>1.0001</v>
      </c>
      <c r="I4260" s="157">
        <v>0</v>
      </c>
      <c r="J4260" s="152"/>
      <c r="K4260" s="157">
        <v>0</v>
      </c>
      <c r="L4260" s="157">
        <v>0</v>
      </c>
      <c r="M4260" s="186">
        <v>0</v>
      </c>
      <c r="N4260" s="157">
        <v>0</v>
      </c>
      <c r="O4260" s="157">
        <v>0</v>
      </c>
      <c r="P4260" s="152"/>
      <c r="Q4260" s="157">
        <v>0</v>
      </c>
      <c r="R4260" s="152"/>
      <c r="S4260" s="157">
        <v>0</v>
      </c>
      <c r="T4260" s="152"/>
      <c r="U4260" s="156">
        <v>1.99980001999778E-2</v>
      </c>
      <c r="V4260" s="152" t="s">
        <v>309</v>
      </c>
      <c r="W4260" s="152" t="s">
        <v>95</v>
      </c>
      <c r="X4260" s="157">
        <v>0</v>
      </c>
      <c r="Y4260" s="152"/>
      <c r="Z4260" s="154">
        <v>43825</v>
      </c>
      <c r="AA4260" s="153" t="s">
        <v>4326</v>
      </c>
      <c r="AB4260" s="152" t="s">
        <v>22146</v>
      </c>
      <c r="AC4260" s="152" t="s">
        <v>196</v>
      </c>
      <c r="AD4260" s="152" t="s">
        <v>162</v>
      </c>
    </row>
    <row r="4261" spans="1:30">
      <c r="A4261" s="189" t="s">
        <v>22163</v>
      </c>
      <c r="B4261" s="189" t="s">
        <v>22164</v>
      </c>
      <c r="C4261" s="154">
        <v>43830</v>
      </c>
      <c r="D4261" s="155">
        <v>1.0011000000000001</v>
      </c>
      <c r="E4261" s="155">
        <v>1.0011000000000001</v>
      </c>
      <c r="F4261" s="156">
        <v>9.9990000999911205E-2</v>
      </c>
      <c r="G4261" s="154">
        <v>43826</v>
      </c>
      <c r="H4261" s="155">
        <v>1.0001</v>
      </c>
      <c r="I4261" s="157">
        <v>0</v>
      </c>
      <c r="J4261" s="152"/>
      <c r="K4261" s="156">
        <v>0.11000000000001001</v>
      </c>
      <c r="L4261" s="157">
        <v>0</v>
      </c>
      <c r="M4261" s="186">
        <v>0</v>
      </c>
      <c r="N4261" s="157">
        <v>0</v>
      </c>
      <c r="O4261" s="157">
        <v>0</v>
      </c>
      <c r="P4261" s="152"/>
      <c r="Q4261" s="157">
        <v>0</v>
      </c>
      <c r="R4261" s="152"/>
      <c r="S4261" s="157">
        <v>0</v>
      </c>
      <c r="T4261" s="152"/>
      <c r="U4261" s="156">
        <v>0.11000000000001001</v>
      </c>
      <c r="V4261" s="152" t="s">
        <v>309</v>
      </c>
      <c r="W4261" s="152" t="s">
        <v>95</v>
      </c>
      <c r="X4261" s="155">
        <v>5.1751376174999999</v>
      </c>
      <c r="Y4261" s="152" t="s">
        <v>159</v>
      </c>
      <c r="Z4261" s="154">
        <v>43819</v>
      </c>
      <c r="AA4261" s="153" t="s">
        <v>4326</v>
      </c>
      <c r="AB4261" s="152" t="s">
        <v>1557</v>
      </c>
      <c r="AC4261" s="152" t="s">
        <v>196</v>
      </c>
      <c r="AD4261" s="152" t="s">
        <v>177</v>
      </c>
    </row>
    <row r="4262" spans="1:30">
      <c r="A4262" s="189" t="s">
        <v>22165</v>
      </c>
      <c r="B4262" s="189" t="s">
        <v>22166</v>
      </c>
      <c r="C4262" s="154">
        <v>43830</v>
      </c>
      <c r="D4262" s="155">
        <v>1.0064</v>
      </c>
      <c r="E4262" s="155">
        <v>1.0064</v>
      </c>
      <c r="F4262" s="156">
        <v>6.96032614099555E-2</v>
      </c>
      <c r="G4262" s="154">
        <v>43826</v>
      </c>
      <c r="H4262" s="155">
        <v>1.0057</v>
      </c>
      <c r="I4262" s="157">
        <v>0</v>
      </c>
      <c r="J4262" s="152"/>
      <c r="K4262" s="156">
        <v>0.23904382470119101</v>
      </c>
      <c r="L4262" s="156">
        <v>0.39904229848363998</v>
      </c>
      <c r="M4262" s="186">
        <v>0</v>
      </c>
      <c r="N4262" s="157">
        <v>0</v>
      </c>
      <c r="O4262" s="157">
        <v>0</v>
      </c>
      <c r="P4262" s="152"/>
      <c r="Q4262" s="157">
        <v>0</v>
      </c>
      <c r="R4262" s="152"/>
      <c r="S4262" s="157">
        <v>0</v>
      </c>
      <c r="T4262" s="152"/>
      <c r="U4262" s="156">
        <v>0.63999999999999602</v>
      </c>
      <c r="V4262" s="152" t="s">
        <v>309</v>
      </c>
      <c r="W4262" s="152" t="s">
        <v>95</v>
      </c>
      <c r="X4262" s="155">
        <v>46.306983950099998</v>
      </c>
      <c r="Y4262" s="152" t="s">
        <v>159</v>
      </c>
      <c r="Z4262" s="154">
        <v>43769</v>
      </c>
      <c r="AA4262" s="153" t="s">
        <v>4326</v>
      </c>
      <c r="AB4262" s="152" t="s">
        <v>589</v>
      </c>
      <c r="AC4262" s="152" t="s">
        <v>167</v>
      </c>
      <c r="AD4262" s="152" t="s">
        <v>165</v>
      </c>
    </row>
    <row r="4263" spans="1:30">
      <c r="A4263" s="189" t="s">
        <v>22167</v>
      </c>
      <c r="B4263" s="189" t="s">
        <v>22168</v>
      </c>
      <c r="C4263" s="154">
        <v>43830</v>
      </c>
      <c r="D4263" s="155">
        <v>1.0028999999999999</v>
      </c>
      <c r="E4263" s="155">
        <v>1.0028999999999999</v>
      </c>
      <c r="F4263" s="156">
        <v>2.9922202274084101E-2</v>
      </c>
      <c r="G4263" s="154">
        <v>43826</v>
      </c>
      <c r="H4263" s="155">
        <v>1.0025999999999999</v>
      </c>
      <c r="I4263" s="157">
        <v>0</v>
      </c>
      <c r="J4263" s="152"/>
      <c r="K4263" s="156">
        <v>7.9832352060663803E-2</v>
      </c>
      <c r="L4263" s="156">
        <v>0.21984610772459101</v>
      </c>
      <c r="M4263" s="186">
        <v>0</v>
      </c>
      <c r="N4263" s="157">
        <v>0</v>
      </c>
      <c r="O4263" s="157">
        <v>0</v>
      </c>
      <c r="P4263" s="152"/>
      <c r="Q4263" s="157">
        <v>0</v>
      </c>
      <c r="R4263" s="152"/>
      <c r="S4263" s="157">
        <v>0</v>
      </c>
      <c r="T4263" s="152"/>
      <c r="U4263" s="156">
        <v>0.28999999999998999</v>
      </c>
      <c r="V4263" s="152" t="s">
        <v>309</v>
      </c>
      <c r="W4263" s="152" t="s">
        <v>95</v>
      </c>
      <c r="X4263" s="155">
        <v>1.3227439999999999E-4</v>
      </c>
      <c r="Y4263" s="152" t="s">
        <v>159</v>
      </c>
      <c r="Z4263" s="154">
        <v>43795</v>
      </c>
      <c r="AA4263" s="153" t="s">
        <v>4326</v>
      </c>
      <c r="AB4263" s="152" t="s">
        <v>22169</v>
      </c>
      <c r="AC4263" s="152" t="s">
        <v>249</v>
      </c>
      <c r="AD4263" s="152" t="s">
        <v>256</v>
      </c>
    </row>
    <row r="4264" spans="1:30">
      <c r="A4264" s="189" t="s">
        <v>22170</v>
      </c>
      <c r="B4264" s="189" t="s">
        <v>22171</v>
      </c>
      <c r="C4264" s="154">
        <v>43830</v>
      </c>
      <c r="D4264" s="155">
        <v>1.0015000000000001</v>
      </c>
      <c r="E4264" s="155">
        <v>1.0015000000000001</v>
      </c>
      <c r="F4264" s="156">
        <v>3.9956048346814099E-2</v>
      </c>
      <c r="G4264" s="154">
        <v>43826</v>
      </c>
      <c r="H4264" s="155">
        <v>1.0011000000000001</v>
      </c>
      <c r="I4264" s="157">
        <v>0</v>
      </c>
      <c r="J4264" s="152"/>
      <c r="K4264" s="156">
        <v>0.11996401079676999</v>
      </c>
      <c r="L4264" s="157">
        <v>0</v>
      </c>
      <c r="M4264" s="186">
        <v>0</v>
      </c>
      <c r="N4264" s="157">
        <v>0</v>
      </c>
      <c r="O4264" s="157">
        <v>0</v>
      </c>
      <c r="P4264" s="152"/>
      <c r="Q4264" s="157">
        <v>0</v>
      </c>
      <c r="R4264" s="152"/>
      <c r="S4264" s="157">
        <v>0</v>
      </c>
      <c r="T4264" s="152"/>
      <c r="U4264" s="156">
        <v>0.15000000000000599</v>
      </c>
      <c r="V4264" s="152" t="s">
        <v>309</v>
      </c>
      <c r="W4264" s="152" t="s">
        <v>95</v>
      </c>
      <c r="X4264" s="155">
        <v>14.973344104700001</v>
      </c>
      <c r="Y4264" s="152" t="s">
        <v>159</v>
      </c>
      <c r="Z4264" s="154">
        <v>43810</v>
      </c>
      <c r="AA4264" s="153" t="s">
        <v>4326</v>
      </c>
      <c r="AB4264" s="152" t="s">
        <v>2792</v>
      </c>
      <c r="AC4264" s="152" t="s">
        <v>268</v>
      </c>
      <c r="AD4264" s="152" t="s">
        <v>272</v>
      </c>
    </row>
    <row r="4265" spans="1:30">
      <c r="A4265" s="189" t="s">
        <v>22172</v>
      </c>
      <c r="B4265" s="189" t="s">
        <v>22173</v>
      </c>
      <c r="C4265" s="154">
        <v>43830</v>
      </c>
      <c r="D4265" s="155">
        <v>1.0018</v>
      </c>
      <c r="E4265" s="155">
        <v>1.0018</v>
      </c>
      <c r="F4265" s="156">
        <v>4.9935084390287099E-2</v>
      </c>
      <c r="G4265" s="154">
        <v>43826</v>
      </c>
      <c r="H4265" s="155">
        <v>1.0013000000000001</v>
      </c>
      <c r="I4265" s="157">
        <v>0</v>
      </c>
      <c r="J4265" s="152"/>
      <c r="K4265" s="156">
        <v>0.13994402239105</v>
      </c>
      <c r="L4265" s="157">
        <v>0</v>
      </c>
      <c r="M4265" s="186">
        <v>0</v>
      </c>
      <c r="N4265" s="157">
        <v>0</v>
      </c>
      <c r="O4265" s="157">
        <v>0</v>
      </c>
      <c r="P4265" s="152"/>
      <c r="Q4265" s="157">
        <v>0</v>
      </c>
      <c r="R4265" s="152"/>
      <c r="S4265" s="157">
        <v>0</v>
      </c>
      <c r="T4265" s="152"/>
      <c r="U4265" s="156">
        <v>0.18000000000000199</v>
      </c>
      <c r="V4265" s="152" t="s">
        <v>309</v>
      </c>
      <c r="W4265" s="152" t="s">
        <v>95</v>
      </c>
      <c r="X4265" s="155">
        <v>23.482657164900001</v>
      </c>
      <c r="Y4265" s="152" t="s">
        <v>159</v>
      </c>
      <c r="Z4265" s="154">
        <v>43810</v>
      </c>
      <c r="AA4265" s="153" t="s">
        <v>4326</v>
      </c>
      <c r="AB4265" s="152" t="s">
        <v>2792</v>
      </c>
      <c r="AC4265" s="152" t="s">
        <v>268</v>
      </c>
      <c r="AD4265" s="152" t="s">
        <v>272</v>
      </c>
    </row>
    <row r="4266" spans="1:30">
      <c r="A4266" s="189" t="s">
        <v>22174</v>
      </c>
      <c r="B4266" s="189" t="s">
        <v>22175</v>
      </c>
      <c r="C4266" s="154">
        <v>43830</v>
      </c>
      <c r="D4266" s="155">
        <v>1.0022</v>
      </c>
      <c r="E4266" s="155">
        <v>1.0022</v>
      </c>
      <c r="F4266" s="156">
        <v>2.9943108094616901E-2</v>
      </c>
      <c r="G4266" s="154">
        <v>43826</v>
      </c>
      <c r="H4266" s="155">
        <v>1.0019</v>
      </c>
      <c r="I4266" s="157">
        <v>0</v>
      </c>
      <c r="J4266" s="152"/>
      <c r="K4266" s="156">
        <v>8.9883151902516806E-2</v>
      </c>
      <c r="L4266" s="156">
        <v>0.219999999999998</v>
      </c>
      <c r="M4266" s="186">
        <v>0</v>
      </c>
      <c r="N4266" s="157">
        <v>0</v>
      </c>
      <c r="O4266" s="157">
        <v>0</v>
      </c>
      <c r="P4266" s="152"/>
      <c r="Q4266" s="157">
        <v>0</v>
      </c>
      <c r="R4266" s="152"/>
      <c r="S4266" s="157">
        <v>0</v>
      </c>
      <c r="T4266" s="152"/>
      <c r="U4266" s="156">
        <v>0.219999999999998</v>
      </c>
      <c r="V4266" s="152" t="s">
        <v>309</v>
      </c>
      <c r="W4266" s="152" t="s">
        <v>95</v>
      </c>
      <c r="X4266" s="155">
        <v>72.158149497400004</v>
      </c>
      <c r="Y4266" s="152" t="s">
        <v>159</v>
      </c>
      <c r="Z4266" s="154">
        <v>43798</v>
      </c>
      <c r="AA4266" s="153" t="s">
        <v>4326</v>
      </c>
      <c r="AB4266" s="152" t="s">
        <v>3209</v>
      </c>
      <c r="AC4266" s="152" t="s">
        <v>511</v>
      </c>
      <c r="AD4266" s="152" t="s">
        <v>207</v>
      </c>
    </row>
    <row r="4267" spans="1:30">
      <c r="A4267" s="189" t="s">
        <v>22176</v>
      </c>
      <c r="B4267" s="189" t="s">
        <v>22177</v>
      </c>
      <c r="C4267" s="154">
        <v>43830</v>
      </c>
      <c r="D4267" s="155">
        <v>1.0013000000000001</v>
      </c>
      <c r="E4267" s="155">
        <v>1.0013000000000001</v>
      </c>
      <c r="F4267" s="156">
        <v>1.9978024173407001E-2</v>
      </c>
      <c r="G4267" s="154">
        <v>43826</v>
      </c>
      <c r="H4267" s="155">
        <v>1.0011000000000001</v>
      </c>
      <c r="I4267" s="157">
        <v>0</v>
      </c>
      <c r="J4267" s="152"/>
      <c r="K4267" s="156">
        <v>8.9964014394254596E-2</v>
      </c>
      <c r="L4267" s="157">
        <v>0</v>
      </c>
      <c r="M4267" s="186">
        <v>0</v>
      </c>
      <c r="N4267" s="157">
        <v>0</v>
      </c>
      <c r="O4267" s="157">
        <v>0</v>
      </c>
      <c r="P4267" s="152"/>
      <c r="Q4267" s="157">
        <v>0</v>
      </c>
      <c r="R4267" s="152"/>
      <c r="S4267" s="157">
        <v>0</v>
      </c>
      <c r="T4267" s="152"/>
      <c r="U4267" s="156">
        <v>0.130000000000008</v>
      </c>
      <c r="V4267" s="152" t="s">
        <v>309</v>
      </c>
      <c r="W4267" s="152" t="s">
        <v>95</v>
      </c>
      <c r="X4267" s="155">
        <v>1.72142E-3</v>
      </c>
      <c r="Y4267" s="152" t="s">
        <v>159</v>
      </c>
      <c r="Z4267" s="154">
        <v>43803</v>
      </c>
      <c r="AA4267" s="153" t="s">
        <v>4326</v>
      </c>
      <c r="AB4267" s="152" t="s">
        <v>1121</v>
      </c>
      <c r="AC4267" s="152" t="s">
        <v>184</v>
      </c>
      <c r="AD4267" s="152" t="s">
        <v>207</v>
      </c>
    </row>
    <row r="4268" spans="1:30">
      <c r="A4268" s="189" t="s">
        <v>22178</v>
      </c>
      <c r="B4268" s="189" t="s">
        <v>22179</v>
      </c>
      <c r="C4268" s="154">
        <v>43830</v>
      </c>
      <c r="D4268" s="155">
        <v>1.0016</v>
      </c>
      <c r="E4268" s="155">
        <v>1.0016</v>
      </c>
      <c r="F4268" s="156">
        <v>2.9961050634172301E-2</v>
      </c>
      <c r="G4268" s="154">
        <v>43826</v>
      </c>
      <c r="H4268" s="155">
        <v>1.0013000000000001</v>
      </c>
      <c r="I4268" s="157">
        <v>0</v>
      </c>
      <c r="J4268" s="152"/>
      <c r="K4268" s="156">
        <v>9.9940035978424102E-2</v>
      </c>
      <c r="L4268" s="157">
        <v>0</v>
      </c>
      <c r="M4268" s="186">
        <v>0</v>
      </c>
      <c r="N4268" s="157">
        <v>0</v>
      </c>
      <c r="O4268" s="157">
        <v>0</v>
      </c>
      <c r="P4268" s="152"/>
      <c r="Q4268" s="157">
        <v>0</v>
      </c>
      <c r="R4268" s="152"/>
      <c r="S4268" s="157">
        <v>0</v>
      </c>
      <c r="T4268" s="152"/>
      <c r="U4268" s="156">
        <v>0.160000000000005</v>
      </c>
      <c r="V4268" s="152" t="s">
        <v>309</v>
      </c>
      <c r="W4268" s="152" t="s">
        <v>95</v>
      </c>
      <c r="X4268" s="155">
        <v>33.4001230171</v>
      </c>
      <c r="Y4268" s="152" t="s">
        <v>159</v>
      </c>
      <c r="Z4268" s="154">
        <v>43803</v>
      </c>
      <c r="AA4268" s="153" t="s">
        <v>4326</v>
      </c>
      <c r="AB4268" s="152" t="s">
        <v>1121</v>
      </c>
      <c r="AC4268" s="152" t="s">
        <v>184</v>
      </c>
      <c r="AD4268" s="152" t="s">
        <v>207</v>
      </c>
    </row>
    <row r="4269" spans="1:30">
      <c r="A4269" s="189" t="s">
        <v>22180</v>
      </c>
      <c r="B4269" s="189" t="s">
        <v>22181</v>
      </c>
      <c r="C4269" s="154">
        <v>43775</v>
      </c>
      <c r="D4269" s="155">
        <v>1</v>
      </c>
      <c r="E4269" s="155">
        <v>1</v>
      </c>
      <c r="F4269" s="157">
        <v>0</v>
      </c>
      <c r="G4269" s="154"/>
      <c r="H4269" s="157">
        <v>0</v>
      </c>
      <c r="I4269" s="157">
        <v>0</v>
      </c>
      <c r="J4269" s="152"/>
      <c r="K4269" s="157">
        <v>0</v>
      </c>
      <c r="L4269" s="157">
        <v>0</v>
      </c>
      <c r="M4269" s="186">
        <v>0</v>
      </c>
      <c r="N4269" s="157">
        <v>0</v>
      </c>
      <c r="O4269" s="157">
        <v>0</v>
      </c>
      <c r="P4269" s="152"/>
      <c r="Q4269" s="157">
        <v>0</v>
      </c>
      <c r="R4269" s="152"/>
      <c r="S4269" s="157">
        <v>0</v>
      </c>
      <c r="T4269" s="152"/>
      <c r="U4269" s="156">
        <v>0</v>
      </c>
      <c r="V4269" s="152" t="s">
        <v>309</v>
      </c>
      <c r="W4269" s="152" t="s">
        <v>95</v>
      </c>
      <c r="X4269" s="155">
        <v>0</v>
      </c>
      <c r="Y4269" s="152" t="s">
        <v>159</v>
      </c>
      <c r="Z4269" s="154">
        <v>43775</v>
      </c>
      <c r="AA4269" s="153" t="s">
        <v>4326</v>
      </c>
      <c r="AB4269" s="152" t="s">
        <v>1483</v>
      </c>
      <c r="AC4269" s="152" t="s">
        <v>215</v>
      </c>
      <c r="AD4269" s="152" t="s">
        <v>183</v>
      </c>
    </row>
    <row r="4270" spans="1:30">
      <c r="A4270" s="189" t="s">
        <v>22182</v>
      </c>
      <c r="B4270" s="189" t="s">
        <v>22183</v>
      </c>
      <c r="C4270" s="154">
        <v>43830</v>
      </c>
      <c r="D4270" s="155">
        <v>1.0605</v>
      </c>
      <c r="E4270" s="155">
        <v>1.0605</v>
      </c>
      <c r="F4270" s="156">
        <v>0</v>
      </c>
      <c r="G4270" s="154">
        <v>43829</v>
      </c>
      <c r="H4270" s="155">
        <v>1.0605</v>
      </c>
      <c r="I4270" s="157">
        <v>0</v>
      </c>
      <c r="J4270" s="152"/>
      <c r="K4270" s="156">
        <v>0.53084440559442703</v>
      </c>
      <c r="L4270" s="157">
        <v>0</v>
      </c>
      <c r="M4270" s="186">
        <v>0</v>
      </c>
      <c r="N4270" s="157">
        <v>0</v>
      </c>
      <c r="O4270" s="157">
        <v>0</v>
      </c>
      <c r="P4270" s="152"/>
      <c r="Q4270" s="157">
        <v>0</v>
      </c>
      <c r="R4270" s="152"/>
      <c r="S4270" s="157">
        <v>0</v>
      </c>
      <c r="T4270" s="152"/>
      <c r="U4270" s="156">
        <v>0.63137525000001005</v>
      </c>
      <c r="V4270" s="152" t="s">
        <v>157</v>
      </c>
      <c r="W4270" s="152" t="s">
        <v>95</v>
      </c>
      <c r="X4270" s="155">
        <v>1.8068670885</v>
      </c>
      <c r="Y4270" s="152" t="s">
        <v>159</v>
      </c>
      <c r="Z4270" s="154">
        <v>43803</v>
      </c>
      <c r="AA4270" s="153" t="s">
        <v>4326</v>
      </c>
      <c r="AB4270" s="152" t="s">
        <v>22184</v>
      </c>
      <c r="AC4270" s="152" t="s">
        <v>22185</v>
      </c>
      <c r="AD4270" s="152" t="s">
        <v>483</v>
      </c>
    </row>
    <row r="4271" spans="1:30">
      <c r="A4271" s="189" t="s">
        <v>22186</v>
      </c>
      <c r="B4271" s="189" t="s">
        <v>22187</v>
      </c>
      <c r="C4271" s="154">
        <v>43830</v>
      </c>
      <c r="D4271" s="155">
        <v>1.0036</v>
      </c>
      <c r="E4271" s="155">
        <v>1.0036</v>
      </c>
      <c r="F4271" s="156">
        <v>4.9845479015047801E-2</v>
      </c>
      <c r="G4271" s="154">
        <v>43826</v>
      </c>
      <c r="H4271" s="155">
        <v>1.0031000000000001</v>
      </c>
      <c r="I4271" s="157">
        <v>0</v>
      </c>
      <c r="J4271" s="152"/>
      <c r="K4271" s="156">
        <v>0.16967761253618499</v>
      </c>
      <c r="L4271" s="156">
        <v>0.31987205117953699</v>
      </c>
      <c r="M4271" s="186">
        <v>0</v>
      </c>
      <c r="N4271" s="157">
        <v>0</v>
      </c>
      <c r="O4271" s="157">
        <v>0</v>
      </c>
      <c r="P4271" s="152"/>
      <c r="Q4271" s="157">
        <v>0</v>
      </c>
      <c r="R4271" s="152"/>
      <c r="S4271" s="157">
        <v>0</v>
      </c>
      <c r="T4271" s="152"/>
      <c r="U4271" s="156">
        <v>0.36000000000000498</v>
      </c>
      <c r="V4271" s="152" t="s">
        <v>309</v>
      </c>
      <c r="W4271" s="152" t="s">
        <v>95</v>
      </c>
      <c r="X4271" s="155">
        <v>15.1013989919</v>
      </c>
      <c r="Y4271" s="152" t="s">
        <v>159</v>
      </c>
      <c r="Z4271" s="154">
        <v>43775</v>
      </c>
      <c r="AA4271" s="153" t="s">
        <v>4326</v>
      </c>
      <c r="AB4271" s="152" t="s">
        <v>1483</v>
      </c>
      <c r="AC4271" s="152" t="s">
        <v>215</v>
      </c>
      <c r="AD4271" s="152" t="s">
        <v>183</v>
      </c>
    </row>
    <row r="4272" spans="1:30">
      <c r="A4272" s="189" t="s">
        <v>3210</v>
      </c>
      <c r="B4272" s="189" t="s">
        <v>3211</v>
      </c>
      <c r="C4272" s="154">
        <v>43830</v>
      </c>
      <c r="D4272" s="155">
        <v>1.0075000000000001</v>
      </c>
      <c r="E4272" s="155">
        <v>1.0075000000000001</v>
      </c>
      <c r="F4272" s="156">
        <v>2.9785544082601999E-2</v>
      </c>
      <c r="G4272" s="154">
        <v>43826</v>
      </c>
      <c r="H4272" s="155">
        <v>1.0072000000000001</v>
      </c>
      <c r="I4272" s="157">
        <v>0</v>
      </c>
      <c r="J4272" s="152"/>
      <c r="K4272" s="156">
        <v>0.13915117781533301</v>
      </c>
      <c r="L4272" s="156">
        <v>0.25873221216043002</v>
      </c>
      <c r="M4272" s="185">
        <v>0.62924490611266204</v>
      </c>
      <c r="N4272" s="157">
        <v>0</v>
      </c>
      <c r="O4272" s="157">
        <v>0</v>
      </c>
      <c r="P4272" s="152"/>
      <c r="Q4272" s="157">
        <v>0</v>
      </c>
      <c r="R4272" s="152"/>
      <c r="S4272" s="157">
        <v>0</v>
      </c>
      <c r="T4272" s="152"/>
      <c r="U4272" s="156">
        <v>0.750000000000006</v>
      </c>
      <c r="V4272" s="152" t="s">
        <v>174</v>
      </c>
      <c r="W4272" s="152" t="s">
        <v>95</v>
      </c>
      <c r="X4272" s="155">
        <v>3.0999949999999998</v>
      </c>
      <c r="Y4272" s="152" t="s">
        <v>159</v>
      </c>
      <c r="Z4272" s="154">
        <v>43718</v>
      </c>
      <c r="AA4272" s="153" t="s">
        <v>4326</v>
      </c>
      <c r="AB4272" s="152" t="s">
        <v>1771</v>
      </c>
      <c r="AC4272" s="152" t="s">
        <v>194</v>
      </c>
      <c r="AD4272" s="152" t="s">
        <v>247</v>
      </c>
    </row>
    <row r="4273" spans="1:30">
      <c r="A4273" s="189" t="s">
        <v>3212</v>
      </c>
      <c r="B4273" s="189" t="s">
        <v>3213</v>
      </c>
      <c r="C4273" s="154">
        <v>43830</v>
      </c>
      <c r="D4273" s="155">
        <v>1.0163</v>
      </c>
      <c r="E4273" s="155">
        <v>1.0163</v>
      </c>
      <c r="F4273" s="156">
        <v>1.9683102056882E-2</v>
      </c>
      <c r="G4273" s="154">
        <v>43829</v>
      </c>
      <c r="H4273" s="155">
        <v>1.0161</v>
      </c>
      <c r="I4273" s="157">
        <v>0</v>
      </c>
      <c r="J4273" s="152"/>
      <c r="K4273" s="156">
        <v>0.12807881773399801</v>
      </c>
      <c r="L4273" s="156">
        <v>0.833416013493398</v>
      </c>
      <c r="M4273" s="185">
        <v>1.48791691631715</v>
      </c>
      <c r="N4273" s="157">
        <v>0</v>
      </c>
      <c r="O4273" s="157">
        <v>0</v>
      </c>
      <c r="P4273" s="152"/>
      <c r="Q4273" s="157">
        <v>0</v>
      </c>
      <c r="R4273" s="152"/>
      <c r="S4273" s="157">
        <v>0</v>
      </c>
      <c r="T4273" s="152"/>
      <c r="U4273" s="156">
        <v>1.63</v>
      </c>
      <c r="V4273" s="152" t="s">
        <v>157</v>
      </c>
      <c r="W4273" s="152" t="s">
        <v>95</v>
      </c>
      <c r="X4273" s="155">
        <v>2.1043027868999999</v>
      </c>
      <c r="Y4273" s="152" t="s">
        <v>159</v>
      </c>
      <c r="Z4273" s="154">
        <v>43725</v>
      </c>
      <c r="AA4273" s="153" t="s">
        <v>4326</v>
      </c>
      <c r="AB4273" s="152" t="s">
        <v>3214</v>
      </c>
      <c r="AC4273" s="152" t="s">
        <v>265</v>
      </c>
      <c r="AD4273" s="152" t="s">
        <v>181</v>
      </c>
    </row>
    <row r="4274" spans="1:30">
      <c r="A4274" s="189" t="s">
        <v>22188</v>
      </c>
      <c r="B4274" s="189" t="s">
        <v>22189</v>
      </c>
      <c r="C4274" s="154">
        <v>43830</v>
      </c>
      <c r="D4274" s="155">
        <v>1.0067999999999999</v>
      </c>
      <c r="E4274" s="155">
        <v>1.0067999999999999</v>
      </c>
      <c r="F4274" s="156">
        <v>3.97456279809177E-2</v>
      </c>
      <c r="G4274" s="154">
        <v>43829</v>
      </c>
      <c r="H4274" s="155">
        <v>1.0064</v>
      </c>
      <c r="I4274" s="157">
        <v>0</v>
      </c>
      <c r="J4274" s="152"/>
      <c r="K4274" s="156">
        <v>0.159172304019083</v>
      </c>
      <c r="L4274" s="156">
        <v>0.458990221512666</v>
      </c>
      <c r="M4274" s="186">
        <v>0</v>
      </c>
      <c r="N4274" s="157">
        <v>0</v>
      </c>
      <c r="O4274" s="157">
        <v>0</v>
      </c>
      <c r="P4274" s="152"/>
      <c r="Q4274" s="157">
        <v>0</v>
      </c>
      <c r="R4274" s="152"/>
      <c r="S4274" s="157">
        <v>0</v>
      </c>
      <c r="T4274" s="152"/>
      <c r="U4274" s="156">
        <v>0.67999999999999206</v>
      </c>
      <c r="V4274" s="152" t="s">
        <v>157</v>
      </c>
      <c r="W4274" s="152" t="s">
        <v>95</v>
      </c>
      <c r="X4274" s="155">
        <v>5.7824389999999997E-4</v>
      </c>
      <c r="Y4274" s="152" t="s">
        <v>159</v>
      </c>
      <c r="Z4274" s="154">
        <v>43767</v>
      </c>
      <c r="AA4274" s="153" t="s">
        <v>4326</v>
      </c>
      <c r="AB4274" s="152" t="s">
        <v>22190</v>
      </c>
      <c r="AC4274" s="152" t="s">
        <v>21625</v>
      </c>
      <c r="AD4274" s="152" t="s">
        <v>483</v>
      </c>
    </row>
    <row r="4275" spans="1:30">
      <c r="A4275" s="189" t="s">
        <v>22191</v>
      </c>
      <c r="B4275" s="189" t="s">
        <v>22192</v>
      </c>
      <c r="C4275" s="154">
        <v>43830</v>
      </c>
      <c r="D4275" s="155">
        <v>1.0071000000000001</v>
      </c>
      <c r="E4275" s="155">
        <v>1.0071000000000001</v>
      </c>
      <c r="F4275" s="156">
        <v>2.9797377830769699E-2</v>
      </c>
      <c r="G4275" s="154">
        <v>43829</v>
      </c>
      <c r="H4275" s="155">
        <v>1.0067999999999999</v>
      </c>
      <c r="I4275" s="157">
        <v>0</v>
      </c>
      <c r="J4275" s="152"/>
      <c r="K4275" s="156">
        <v>0.159124813525614</v>
      </c>
      <c r="L4275" s="156">
        <v>0.46887470071829102</v>
      </c>
      <c r="M4275" s="186">
        <v>0</v>
      </c>
      <c r="N4275" s="157">
        <v>0</v>
      </c>
      <c r="O4275" s="157">
        <v>0</v>
      </c>
      <c r="P4275" s="152"/>
      <c r="Q4275" s="157">
        <v>0</v>
      </c>
      <c r="R4275" s="152"/>
      <c r="S4275" s="157">
        <v>0</v>
      </c>
      <c r="T4275" s="152"/>
      <c r="U4275" s="156">
        <v>0.71000000000001096</v>
      </c>
      <c r="V4275" s="152" t="s">
        <v>157</v>
      </c>
      <c r="W4275" s="152" t="s">
        <v>95</v>
      </c>
      <c r="X4275" s="155">
        <v>28.3011473207</v>
      </c>
      <c r="Y4275" s="152" t="s">
        <v>159</v>
      </c>
      <c r="Z4275" s="154">
        <v>43767</v>
      </c>
      <c r="AA4275" s="153" t="s">
        <v>4326</v>
      </c>
      <c r="AB4275" s="152" t="s">
        <v>22190</v>
      </c>
      <c r="AC4275" s="152" t="s">
        <v>21625</v>
      </c>
      <c r="AD4275" s="152" t="s">
        <v>483</v>
      </c>
    </row>
    <row r="4276" spans="1:30">
      <c r="A4276" s="189" t="s">
        <v>22193</v>
      </c>
      <c r="B4276" s="189" t="s">
        <v>22194</v>
      </c>
      <c r="C4276" s="154">
        <v>43830</v>
      </c>
      <c r="D4276" s="155">
        <v>1.002</v>
      </c>
      <c r="E4276" s="155">
        <v>1.002</v>
      </c>
      <c r="F4276" s="156">
        <v>3.9936102236417297E-2</v>
      </c>
      <c r="G4276" s="154">
        <v>43826</v>
      </c>
      <c r="H4276" s="155">
        <v>1.0016</v>
      </c>
      <c r="I4276" s="157">
        <v>0</v>
      </c>
      <c r="J4276" s="152"/>
      <c r="K4276" s="156">
        <v>0.12990906365544899</v>
      </c>
      <c r="L4276" s="157">
        <v>0</v>
      </c>
      <c r="M4276" s="186">
        <v>0</v>
      </c>
      <c r="N4276" s="157">
        <v>0</v>
      </c>
      <c r="O4276" s="157">
        <v>0</v>
      </c>
      <c r="P4276" s="152"/>
      <c r="Q4276" s="157">
        <v>0</v>
      </c>
      <c r="R4276" s="152"/>
      <c r="S4276" s="157">
        <v>0</v>
      </c>
      <c r="T4276" s="152"/>
      <c r="U4276" s="156">
        <v>0.2</v>
      </c>
      <c r="V4276" s="152" t="s">
        <v>309</v>
      </c>
      <c r="W4276" s="152" t="s">
        <v>95</v>
      </c>
      <c r="X4276" s="155">
        <v>5.09999</v>
      </c>
      <c r="Y4276" s="152" t="s">
        <v>159</v>
      </c>
      <c r="Z4276" s="154">
        <v>43805</v>
      </c>
      <c r="AA4276" s="153" t="s">
        <v>4326</v>
      </c>
      <c r="AB4276" s="152" t="s">
        <v>1433</v>
      </c>
      <c r="AC4276" s="152" t="s">
        <v>238</v>
      </c>
      <c r="AD4276" s="152" t="s">
        <v>183</v>
      </c>
    </row>
    <row r="4277" spans="1:30">
      <c r="A4277" s="189" t="s">
        <v>3215</v>
      </c>
      <c r="B4277" s="189" t="s">
        <v>3216</v>
      </c>
      <c r="C4277" s="154">
        <v>43830</v>
      </c>
      <c r="D4277" s="155">
        <v>1.0126999999999999</v>
      </c>
      <c r="E4277" s="155">
        <v>1.0126999999999999</v>
      </c>
      <c r="F4277" s="156">
        <v>1.97530864197509E-2</v>
      </c>
      <c r="G4277" s="154">
        <v>43829</v>
      </c>
      <c r="H4277" s="155">
        <v>1.0125</v>
      </c>
      <c r="I4277" s="157">
        <v>0</v>
      </c>
      <c r="J4277" s="152"/>
      <c r="K4277" s="156">
        <v>0.14833860759492001</v>
      </c>
      <c r="L4277" s="156">
        <v>0.43637806208469299</v>
      </c>
      <c r="M4277" s="185">
        <v>1.15872540205772</v>
      </c>
      <c r="N4277" s="157">
        <v>0</v>
      </c>
      <c r="O4277" s="157">
        <v>0</v>
      </c>
      <c r="P4277" s="152"/>
      <c r="Q4277" s="157">
        <v>0</v>
      </c>
      <c r="R4277" s="152"/>
      <c r="S4277" s="157">
        <v>0</v>
      </c>
      <c r="T4277" s="152"/>
      <c r="U4277" s="156">
        <v>1.26999999999999</v>
      </c>
      <c r="V4277" s="152" t="s">
        <v>174</v>
      </c>
      <c r="W4277" s="152" t="s">
        <v>95</v>
      </c>
      <c r="X4277" s="155">
        <v>10.1004838304</v>
      </c>
      <c r="Y4277" s="152" t="s">
        <v>159</v>
      </c>
      <c r="Z4277" s="154">
        <v>43706</v>
      </c>
      <c r="AA4277" s="153" t="s">
        <v>4326</v>
      </c>
      <c r="AB4277" s="152" t="s">
        <v>1224</v>
      </c>
      <c r="AC4277" s="152" t="s">
        <v>175</v>
      </c>
      <c r="AD4277" s="152" t="s">
        <v>241</v>
      </c>
    </row>
    <row r="4278" spans="1:30">
      <c r="A4278" s="189" t="s">
        <v>22195</v>
      </c>
      <c r="B4278" s="189" t="s">
        <v>22196</v>
      </c>
      <c r="C4278" s="154">
        <v>43830</v>
      </c>
      <c r="D4278" s="155">
        <v>1.0008999999999999</v>
      </c>
      <c r="E4278" s="155">
        <v>1.0008999999999999</v>
      </c>
      <c r="F4278" s="156">
        <v>2.99820107935206E-2</v>
      </c>
      <c r="G4278" s="154">
        <v>43826</v>
      </c>
      <c r="H4278" s="155">
        <v>1.0005999999999999</v>
      </c>
      <c r="I4278" s="157">
        <v>0</v>
      </c>
      <c r="J4278" s="152"/>
      <c r="K4278" s="156">
        <v>7.99920007999112E-2</v>
      </c>
      <c r="L4278" s="157">
        <v>0</v>
      </c>
      <c r="M4278" s="186">
        <v>0</v>
      </c>
      <c r="N4278" s="157">
        <v>0</v>
      </c>
      <c r="O4278" s="157">
        <v>0</v>
      </c>
      <c r="P4278" s="152"/>
      <c r="Q4278" s="157">
        <v>0</v>
      </c>
      <c r="R4278" s="152"/>
      <c r="S4278" s="157">
        <v>0</v>
      </c>
      <c r="T4278" s="152"/>
      <c r="U4278" s="156">
        <v>8.9999999999990102E-2</v>
      </c>
      <c r="V4278" s="152" t="s">
        <v>309</v>
      </c>
      <c r="W4278" s="152" t="s">
        <v>95</v>
      </c>
      <c r="X4278" s="155">
        <v>30.000083627199999</v>
      </c>
      <c r="Y4278" s="152" t="s">
        <v>159</v>
      </c>
      <c r="Z4278" s="154">
        <v>43817</v>
      </c>
      <c r="AA4278" s="153" t="s">
        <v>4326</v>
      </c>
      <c r="AB4278" s="152" t="s">
        <v>679</v>
      </c>
      <c r="AC4278" s="152" t="s">
        <v>161</v>
      </c>
      <c r="AD4278" s="152" t="s">
        <v>532</v>
      </c>
    </row>
    <row r="4279" spans="1:30">
      <c r="A4279" s="189" t="s">
        <v>22197</v>
      </c>
      <c r="B4279" s="189" t="s">
        <v>22198</v>
      </c>
      <c r="C4279" s="154">
        <v>43830</v>
      </c>
      <c r="D4279" s="155">
        <v>1.0169999999999999</v>
      </c>
      <c r="E4279" s="155">
        <v>1.0169999999999999</v>
      </c>
      <c r="F4279" s="156">
        <v>0</v>
      </c>
      <c r="G4279" s="154">
        <v>43829</v>
      </c>
      <c r="H4279" s="155">
        <v>1.0169999999999999</v>
      </c>
      <c r="I4279" s="157">
        <v>0</v>
      </c>
      <c r="J4279" s="152"/>
      <c r="K4279" s="156">
        <v>1.4970059880239399</v>
      </c>
      <c r="L4279" s="156">
        <v>1.5274034141958499</v>
      </c>
      <c r="M4279" s="186">
        <v>0</v>
      </c>
      <c r="N4279" s="157">
        <v>0</v>
      </c>
      <c r="O4279" s="157">
        <v>0</v>
      </c>
      <c r="P4279" s="152"/>
      <c r="Q4279" s="157">
        <v>0</v>
      </c>
      <c r="R4279" s="152"/>
      <c r="S4279" s="157">
        <v>0</v>
      </c>
      <c r="T4279" s="152"/>
      <c r="U4279" s="156">
        <v>1.69999999999999</v>
      </c>
      <c r="V4279" s="152" t="s">
        <v>157</v>
      </c>
      <c r="W4279" s="152" t="s">
        <v>95</v>
      </c>
      <c r="X4279" s="155">
        <v>2.1005812344999999</v>
      </c>
      <c r="Y4279" s="152" t="s">
        <v>159</v>
      </c>
      <c r="Z4279" s="154">
        <v>43769</v>
      </c>
      <c r="AA4279" s="153" t="s">
        <v>4326</v>
      </c>
      <c r="AB4279" s="152" t="s">
        <v>1392</v>
      </c>
      <c r="AC4279" s="152" t="s">
        <v>195</v>
      </c>
      <c r="AD4279" s="152" t="s">
        <v>221</v>
      </c>
    </row>
    <row r="4280" spans="1:30">
      <c r="A4280" s="189" t="s">
        <v>22199</v>
      </c>
      <c r="B4280" s="189" t="s">
        <v>22200</v>
      </c>
      <c r="C4280" s="154">
        <v>43830</v>
      </c>
      <c r="D4280" s="155">
        <v>1.0693999999999999</v>
      </c>
      <c r="E4280" s="155">
        <v>1.0693999999999999</v>
      </c>
      <c r="F4280" s="156">
        <v>0</v>
      </c>
      <c r="G4280" s="154">
        <v>43829</v>
      </c>
      <c r="H4280" s="155">
        <v>1.0693999999999999</v>
      </c>
      <c r="I4280" s="157">
        <v>0</v>
      </c>
      <c r="J4280" s="152"/>
      <c r="K4280" s="156">
        <v>0.61205300367389204</v>
      </c>
      <c r="L4280" s="157">
        <v>0</v>
      </c>
      <c r="M4280" s="186">
        <v>0</v>
      </c>
      <c r="N4280" s="157">
        <v>0</v>
      </c>
      <c r="O4280" s="157">
        <v>0</v>
      </c>
      <c r="P4280" s="152"/>
      <c r="Q4280" s="157">
        <v>0</v>
      </c>
      <c r="R4280" s="152"/>
      <c r="S4280" s="157">
        <v>0</v>
      </c>
      <c r="T4280" s="152"/>
      <c r="U4280" s="156">
        <v>1.32639857999999</v>
      </c>
      <c r="V4280" s="152" t="s">
        <v>157</v>
      </c>
      <c r="W4280" s="152" t="s">
        <v>95</v>
      </c>
      <c r="X4280" s="155">
        <v>0.20100636199999999</v>
      </c>
      <c r="Y4280" s="152" t="s">
        <v>159</v>
      </c>
      <c r="Z4280" s="154">
        <v>43803</v>
      </c>
      <c r="AA4280" s="153" t="s">
        <v>4326</v>
      </c>
      <c r="AB4280" s="152" t="s">
        <v>22184</v>
      </c>
      <c r="AC4280" s="152" t="s">
        <v>22185</v>
      </c>
      <c r="AD4280" s="152" t="s">
        <v>483</v>
      </c>
    </row>
    <row r="4281" spans="1:30">
      <c r="A4281" s="189" t="s">
        <v>22201</v>
      </c>
      <c r="B4281" s="189" t="s">
        <v>22202</v>
      </c>
      <c r="C4281" s="154">
        <v>43830</v>
      </c>
      <c r="D4281" s="155">
        <v>1.0015000000000001</v>
      </c>
      <c r="E4281" s="155">
        <v>1.0015000000000001</v>
      </c>
      <c r="F4281" s="156">
        <v>5.9946048556314899E-2</v>
      </c>
      <c r="G4281" s="154">
        <v>43826</v>
      </c>
      <c r="H4281" s="155">
        <v>1.0008999999999999</v>
      </c>
      <c r="I4281" s="157">
        <v>0</v>
      </c>
      <c r="J4281" s="152"/>
      <c r="K4281" s="156">
        <v>0.10995601759297299</v>
      </c>
      <c r="L4281" s="157">
        <v>0</v>
      </c>
      <c r="M4281" s="186">
        <v>0</v>
      </c>
      <c r="N4281" s="157">
        <v>0</v>
      </c>
      <c r="O4281" s="157">
        <v>0</v>
      </c>
      <c r="P4281" s="152"/>
      <c r="Q4281" s="157">
        <v>0</v>
      </c>
      <c r="R4281" s="152"/>
      <c r="S4281" s="157">
        <v>0</v>
      </c>
      <c r="T4281" s="152"/>
      <c r="U4281" s="156">
        <v>0.15000000000000599</v>
      </c>
      <c r="V4281" s="152" t="s">
        <v>309</v>
      </c>
      <c r="W4281" s="152" t="s">
        <v>95</v>
      </c>
      <c r="X4281" s="155">
        <v>2.0008739333999999</v>
      </c>
      <c r="Y4281" s="152" t="s">
        <v>159</v>
      </c>
      <c r="Z4281" s="154">
        <v>43816</v>
      </c>
      <c r="AA4281" s="153" t="s">
        <v>4326</v>
      </c>
      <c r="AB4281" s="152" t="s">
        <v>1528</v>
      </c>
      <c r="AC4281" s="152" t="s">
        <v>268</v>
      </c>
      <c r="AD4281" s="152" t="s">
        <v>483</v>
      </c>
    </row>
    <row r="4282" spans="1:30">
      <c r="A4282" s="189" t="s">
        <v>22203</v>
      </c>
      <c r="B4282" s="189" t="s">
        <v>22204</v>
      </c>
      <c r="C4282" s="154">
        <v>43830</v>
      </c>
      <c r="D4282" s="155">
        <v>1.0033000000000001</v>
      </c>
      <c r="E4282" s="155">
        <v>1.0033000000000001</v>
      </c>
      <c r="F4282" s="156">
        <v>2.9910269192441601E-2</v>
      </c>
      <c r="G4282" s="154">
        <v>43826</v>
      </c>
      <c r="H4282" s="155">
        <v>1.0029999999999999</v>
      </c>
      <c r="I4282" s="157">
        <v>0</v>
      </c>
      <c r="J4282" s="152"/>
      <c r="K4282" s="156">
        <v>8.9784517158831095E-2</v>
      </c>
      <c r="L4282" s="156">
        <v>0.25981812731089798</v>
      </c>
      <c r="M4282" s="186">
        <v>0</v>
      </c>
      <c r="N4282" s="157">
        <v>0</v>
      </c>
      <c r="O4282" s="157">
        <v>0</v>
      </c>
      <c r="P4282" s="152"/>
      <c r="Q4282" s="157">
        <v>0</v>
      </c>
      <c r="R4282" s="152"/>
      <c r="S4282" s="157">
        <v>0</v>
      </c>
      <c r="T4282" s="152"/>
      <c r="U4282" s="156">
        <v>0.33000000000000801</v>
      </c>
      <c r="V4282" s="152" t="s">
        <v>309</v>
      </c>
      <c r="W4282" s="152" t="s">
        <v>95</v>
      </c>
      <c r="X4282" s="155">
        <v>107.528502661</v>
      </c>
      <c r="Y4282" s="152" t="s">
        <v>159</v>
      </c>
      <c r="Z4282" s="154">
        <v>43795</v>
      </c>
      <c r="AA4282" s="153" t="s">
        <v>4326</v>
      </c>
      <c r="AB4282" s="152" t="s">
        <v>22169</v>
      </c>
      <c r="AC4282" s="152" t="s">
        <v>249</v>
      </c>
      <c r="AD4282" s="152" t="s">
        <v>256</v>
      </c>
    </row>
    <row r="4283" spans="1:30">
      <c r="A4283" s="189" t="s">
        <v>22205</v>
      </c>
      <c r="B4283" s="189" t="s">
        <v>22206</v>
      </c>
      <c r="C4283" s="154">
        <v>43830</v>
      </c>
      <c r="D4283" s="155">
        <v>1.0045999999999999</v>
      </c>
      <c r="E4283" s="155">
        <v>1.0045999999999999</v>
      </c>
      <c r="F4283" s="156">
        <v>9.9552015928311595E-3</v>
      </c>
      <c r="G4283" s="154">
        <v>43829</v>
      </c>
      <c r="H4283" s="155">
        <v>1.0044999999999999</v>
      </c>
      <c r="I4283" s="157">
        <v>0</v>
      </c>
      <c r="J4283" s="152"/>
      <c r="K4283" s="156">
        <v>0.119593382499489</v>
      </c>
      <c r="L4283" s="156">
        <v>0.23947315905008601</v>
      </c>
      <c r="M4283" s="186">
        <v>0</v>
      </c>
      <c r="N4283" s="157">
        <v>0</v>
      </c>
      <c r="O4283" s="157">
        <v>0</v>
      </c>
      <c r="P4283" s="152"/>
      <c r="Q4283" s="157">
        <v>0</v>
      </c>
      <c r="R4283" s="152"/>
      <c r="S4283" s="157">
        <v>0</v>
      </c>
      <c r="T4283" s="152"/>
      <c r="U4283" s="156">
        <v>0.45999999999999402</v>
      </c>
      <c r="V4283" s="152" t="s">
        <v>163</v>
      </c>
      <c r="W4283" s="152" t="s">
        <v>95</v>
      </c>
      <c r="X4283" s="155">
        <v>2.0532378063999999</v>
      </c>
      <c r="Y4283" s="152" t="s">
        <v>159</v>
      </c>
      <c r="Z4283" s="154">
        <v>43755</v>
      </c>
      <c r="AA4283" s="153" t="s">
        <v>4326</v>
      </c>
      <c r="AB4283" s="152" t="s">
        <v>853</v>
      </c>
      <c r="AC4283" s="152" t="s">
        <v>175</v>
      </c>
      <c r="AD4283" s="152" t="s">
        <v>213</v>
      </c>
    </row>
    <row r="4284" spans="1:30">
      <c r="A4284" s="189" t="s">
        <v>22207</v>
      </c>
      <c r="B4284" s="189" t="s">
        <v>22208</v>
      </c>
      <c r="C4284" s="154">
        <v>43830</v>
      </c>
      <c r="D4284" s="155">
        <v>1.0004</v>
      </c>
      <c r="E4284" s="155">
        <v>1.0004</v>
      </c>
      <c r="F4284" s="156">
        <v>9.9970008997289795E-3</v>
      </c>
      <c r="G4284" s="154">
        <v>43829</v>
      </c>
      <c r="H4284" s="155">
        <v>1.0003</v>
      </c>
      <c r="I4284" s="157">
        <v>0</v>
      </c>
      <c r="J4284" s="152"/>
      <c r="K4284" s="156">
        <v>6.0012002400473503E-2</v>
      </c>
      <c r="L4284" s="157">
        <v>0</v>
      </c>
      <c r="M4284" s="186">
        <v>0</v>
      </c>
      <c r="N4284" s="157">
        <v>0</v>
      </c>
      <c r="O4284" s="157">
        <v>0</v>
      </c>
      <c r="P4284" s="152"/>
      <c r="Q4284" s="157">
        <v>0</v>
      </c>
      <c r="R4284" s="152"/>
      <c r="S4284" s="157">
        <v>0</v>
      </c>
      <c r="T4284" s="152"/>
      <c r="U4284" s="156">
        <v>3.9999999999995602E-2</v>
      </c>
      <c r="V4284" s="152" t="s">
        <v>309</v>
      </c>
      <c r="W4284" s="152" t="s">
        <v>95</v>
      </c>
      <c r="X4284" s="155">
        <v>2.1000800000000002</v>
      </c>
      <c r="Y4284" s="152" t="s">
        <v>159</v>
      </c>
      <c r="Z4284" s="154">
        <v>43803</v>
      </c>
      <c r="AA4284" s="153" t="s">
        <v>4326</v>
      </c>
      <c r="AB4284" s="152" t="s">
        <v>614</v>
      </c>
      <c r="AC4284" s="152" t="s">
        <v>240</v>
      </c>
      <c r="AD4284" s="152" t="s">
        <v>170</v>
      </c>
    </row>
    <row r="4285" spans="1:30">
      <c r="A4285" s="189" t="s">
        <v>22209</v>
      </c>
      <c r="B4285" s="189" t="s">
        <v>22210</v>
      </c>
      <c r="C4285" s="154">
        <v>43830</v>
      </c>
      <c r="D4285" s="155">
        <v>1.0043</v>
      </c>
      <c r="E4285" s="155">
        <v>1.0043</v>
      </c>
      <c r="F4285" s="156">
        <v>2.9880478087646101E-2</v>
      </c>
      <c r="G4285" s="154">
        <v>43829</v>
      </c>
      <c r="H4285" s="155">
        <v>1.004</v>
      </c>
      <c r="I4285" s="157">
        <v>0</v>
      </c>
      <c r="J4285" s="152"/>
      <c r="K4285" s="156">
        <v>0.119629149636115</v>
      </c>
      <c r="L4285" s="156">
        <v>0.429999999999997</v>
      </c>
      <c r="M4285" s="186">
        <v>0</v>
      </c>
      <c r="N4285" s="157">
        <v>0</v>
      </c>
      <c r="O4285" s="157">
        <v>0</v>
      </c>
      <c r="P4285" s="152"/>
      <c r="Q4285" s="157">
        <v>0</v>
      </c>
      <c r="R4285" s="152"/>
      <c r="S4285" s="157">
        <v>0</v>
      </c>
      <c r="T4285" s="152"/>
      <c r="U4285" s="156">
        <v>0.429999999999997</v>
      </c>
      <c r="V4285" s="152" t="s">
        <v>157</v>
      </c>
      <c r="W4285" s="152" t="s">
        <v>95</v>
      </c>
      <c r="X4285" s="155">
        <v>2.2004880426</v>
      </c>
      <c r="Y4285" s="152" t="s">
        <v>159</v>
      </c>
      <c r="Z4285" s="154">
        <v>43797</v>
      </c>
      <c r="AA4285" s="153" t="s">
        <v>4326</v>
      </c>
      <c r="AB4285" s="152" t="s">
        <v>2751</v>
      </c>
      <c r="AC4285" s="152" t="s">
        <v>195</v>
      </c>
      <c r="AD4285" s="152" t="s">
        <v>183</v>
      </c>
    </row>
    <row r="4286" spans="1:30">
      <c r="A4286" s="189" t="s">
        <v>22211</v>
      </c>
      <c r="B4286" s="189" t="s">
        <v>22212</v>
      </c>
      <c r="C4286" s="154">
        <v>43830</v>
      </c>
      <c r="D4286" s="155">
        <v>1.0001</v>
      </c>
      <c r="E4286" s="155">
        <v>1.0001</v>
      </c>
      <c r="F4286" s="156">
        <v>9.9999999999989004E-3</v>
      </c>
      <c r="G4286" s="154">
        <v>43829</v>
      </c>
      <c r="H4286" s="155">
        <v>1</v>
      </c>
      <c r="I4286" s="157">
        <v>0</v>
      </c>
      <c r="J4286" s="152"/>
      <c r="K4286" s="157">
        <v>0</v>
      </c>
      <c r="L4286" s="157">
        <v>0</v>
      </c>
      <c r="M4286" s="186">
        <v>0</v>
      </c>
      <c r="N4286" s="157">
        <v>0</v>
      </c>
      <c r="O4286" s="157">
        <v>0</v>
      </c>
      <c r="P4286" s="152"/>
      <c r="Q4286" s="157">
        <v>0</v>
      </c>
      <c r="R4286" s="152"/>
      <c r="S4286" s="157">
        <v>0</v>
      </c>
      <c r="T4286" s="152"/>
      <c r="U4286" s="156">
        <v>9.9999999999989004E-3</v>
      </c>
      <c r="V4286" s="152" t="s">
        <v>309</v>
      </c>
      <c r="W4286" s="152" t="s">
        <v>95</v>
      </c>
      <c r="X4286" s="155">
        <v>0.50021327339999999</v>
      </c>
      <c r="Y4286" s="152" t="s">
        <v>159</v>
      </c>
      <c r="Z4286" s="154">
        <v>43829</v>
      </c>
      <c r="AA4286" s="153" t="s">
        <v>4326</v>
      </c>
      <c r="AB4286" s="152" t="s">
        <v>6422</v>
      </c>
      <c r="AC4286" s="152" t="s">
        <v>524</v>
      </c>
      <c r="AD4286" s="152" t="s">
        <v>483</v>
      </c>
    </row>
    <row r="4287" spans="1:30">
      <c r="A4287" s="189" t="s">
        <v>22213</v>
      </c>
      <c r="B4287" s="189" t="s">
        <v>22214</v>
      </c>
      <c r="C4287" s="154">
        <v>43830</v>
      </c>
      <c r="D4287" s="155">
        <v>1.0001</v>
      </c>
      <c r="E4287" s="155">
        <v>1.0001</v>
      </c>
      <c r="F4287" s="156">
        <v>9.9999999999989004E-3</v>
      </c>
      <c r="G4287" s="154">
        <v>43829</v>
      </c>
      <c r="H4287" s="155">
        <v>1</v>
      </c>
      <c r="I4287" s="157">
        <v>0</v>
      </c>
      <c r="J4287" s="152"/>
      <c r="K4287" s="157">
        <v>0</v>
      </c>
      <c r="L4287" s="157">
        <v>0</v>
      </c>
      <c r="M4287" s="186">
        <v>0</v>
      </c>
      <c r="N4287" s="157">
        <v>0</v>
      </c>
      <c r="O4287" s="157">
        <v>0</v>
      </c>
      <c r="P4287" s="152"/>
      <c r="Q4287" s="157">
        <v>0</v>
      </c>
      <c r="R4287" s="152"/>
      <c r="S4287" s="157">
        <v>0</v>
      </c>
      <c r="T4287" s="152"/>
      <c r="U4287" s="156">
        <v>9.9999999999989004E-3</v>
      </c>
      <c r="V4287" s="152" t="s">
        <v>309</v>
      </c>
      <c r="W4287" s="152" t="s">
        <v>95</v>
      </c>
      <c r="X4287" s="155">
        <v>1.7100698438999999</v>
      </c>
      <c r="Y4287" s="152" t="s">
        <v>159</v>
      </c>
      <c r="Z4287" s="154">
        <v>43829</v>
      </c>
      <c r="AA4287" s="153" t="s">
        <v>4326</v>
      </c>
      <c r="AB4287" s="152" t="s">
        <v>6422</v>
      </c>
      <c r="AC4287" s="152" t="s">
        <v>524</v>
      </c>
      <c r="AD4287" s="152" t="s">
        <v>483</v>
      </c>
    </row>
    <row r="4288" spans="1:30">
      <c r="A4288" s="189" t="s">
        <v>3207</v>
      </c>
      <c r="B4288" s="189" t="s">
        <v>3208</v>
      </c>
      <c r="C4288" s="154">
        <v>43830</v>
      </c>
      <c r="D4288" s="155">
        <v>1.0079</v>
      </c>
      <c r="E4288" s="155">
        <v>1.0079</v>
      </c>
      <c r="F4288" s="156">
        <v>2.97737197300483E-2</v>
      </c>
      <c r="G4288" s="154">
        <v>43826</v>
      </c>
      <c r="H4288" s="155">
        <v>1.0076000000000001</v>
      </c>
      <c r="I4288" s="157">
        <v>0</v>
      </c>
      <c r="J4288" s="152"/>
      <c r="K4288" s="156">
        <v>8.9374379344600102E-2</v>
      </c>
      <c r="L4288" s="156">
        <v>0.27857924584617599</v>
      </c>
      <c r="M4288" s="185">
        <v>0.73963018490755394</v>
      </c>
      <c r="N4288" s="157">
        <v>0</v>
      </c>
      <c r="O4288" s="157">
        <v>0</v>
      </c>
      <c r="P4288" s="152"/>
      <c r="Q4288" s="157">
        <v>0</v>
      </c>
      <c r="R4288" s="152"/>
      <c r="S4288" s="157">
        <v>0</v>
      </c>
      <c r="T4288" s="152"/>
      <c r="U4288" s="156">
        <v>0.79000000000000203</v>
      </c>
      <c r="V4288" s="152" t="s">
        <v>309</v>
      </c>
      <c r="W4288" s="152" t="s">
        <v>95</v>
      </c>
      <c r="X4288" s="155">
        <v>78.301032471599996</v>
      </c>
      <c r="Y4288" s="152" t="s">
        <v>159</v>
      </c>
      <c r="Z4288" s="154">
        <v>43732</v>
      </c>
      <c r="AA4288" s="153" t="s">
        <v>4326</v>
      </c>
      <c r="AB4288" s="152" t="s">
        <v>1814</v>
      </c>
      <c r="AC4288" s="152" t="s">
        <v>209</v>
      </c>
      <c r="AD4288" s="152" t="s">
        <v>177</v>
      </c>
    </row>
    <row r="4289" spans="1:30">
      <c r="A4289" s="189" t="s">
        <v>22215</v>
      </c>
      <c r="B4289" s="189" t="s">
        <v>22216</v>
      </c>
      <c r="C4289" s="154">
        <v>43830</v>
      </c>
      <c r="D4289" s="155">
        <v>1.0024</v>
      </c>
      <c r="E4289" s="155">
        <v>1.0024</v>
      </c>
      <c r="F4289" s="156">
        <v>2.9937132022748902E-2</v>
      </c>
      <c r="G4289" s="154">
        <v>43826</v>
      </c>
      <c r="H4289" s="155">
        <v>1.0021</v>
      </c>
      <c r="I4289" s="157">
        <v>0</v>
      </c>
      <c r="J4289" s="152"/>
      <c r="K4289" s="156">
        <v>0.10985718565863201</v>
      </c>
      <c r="L4289" s="156">
        <v>0.229977002299767</v>
      </c>
      <c r="M4289" s="186">
        <v>0</v>
      </c>
      <c r="N4289" s="157">
        <v>0</v>
      </c>
      <c r="O4289" s="157">
        <v>0</v>
      </c>
      <c r="P4289" s="152"/>
      <c r="Q4289" s="157">
        <v>0</v>
      </c>
      <c r="R4289" s="152"/>
      <c r="S4289" s="157">
        <v>0</v>
      </c>
      <c r="T4289" s="152"/>
      <c r="U4289" s="156">
        <v>0.23999999999999599</v>
      </c>
      <c r="V4289" s="152" t="s">
        <v>309</v>
      </c>
      <c r="W4289" s="152" t="s">
        <v>95</v>
      </c>
      <c r="X4289" s="155">
        <v>111.3458712246</v>
      </c>
      <c r="Y4289" s="152" t="s">
        <v>159</v>
      </c>
      <c r="Z4289" s="154">
        <v>43797</v>
      </c>
      <c r="AA4289" s="153" t="s">
        <v>4326</v>
      </c>
      <c r="AB4289" s="152" t="s">
        <v>3118</v>
      </c>
      <c r="AC4289" s="152" t="s">
        <v>314</v>
      </c>
      <c r="AD4289" s="152" t="s">
        <v>229</v>
      </c>
    </row>
    <row r="4290" spans="1:30">
      <c r="A4290" s="189" t="s">
        <v>22217</v>
      </c>
      <c r="B4290" s="189" t="s">
        <v>22218</v>
      </c>
      <c r="C4290" s="154">
        <v>43830</v>
      </c>
      <c r="D4290" s="155">
        <v>1.1399999999999999</v>
      </c>
      <c r="E4290" s="155">
        <v>1.1399999999999999</v>
      </c>
      <c r="F4290" s="156">
        <v>5.2659294365449701E-2</v>
      </c>
      <c r="G4290" s="154">
        <v>43829</v>
      </c>
      <c r="H4290" s="155">
        <v>1.1394</v>
      </c>
      <c r="I4290" s="157">
        <v>0</v>
      </c>
      <c r="J4290" s="152"/>
      <c r="K4290" s="156">
        <v>0.228591524529623</v>
      </c>
      <c r="L4290" s="156">
        <v>0.74231177094379297</v>
      </c>
      <c r="M4290" s="185">
        <v>1.36036276340356</v>
      </c>
      <c r="N4290" s="157">
        <v>0</v>
      </c>
      <c r="O4290" s="157">
        <v>0</v>
      </c>
      <c r="P4290" s="152"/>
      <c r="Q4290" s="157">
        <v>0</v>
      </c>
      <c r="R4290" s="152"/>
      <c r="S4290" s="157">
        <v>0</v>
      </c>
      <c r="T4290" s="152"/>
      <c r="U4290" s="156">
        <v>1.41446490525752</v>
      </c>
      <c r="V4290" s="152" t="s">
        <v>157</v>
      </c>
      <c r="W4290" s="152" t="s">
        <v>95</v>
      </c>
      <c r="X4290" s="155">
        <v>1.0620469E-3</v>
      </c>
      <c r="Y4290" s="152" t="s">
        <v>159</v>
      </c>
      <c r="Z4290" s="154">
        <v>43728</v>
      </c>
      <c r="AA4290" s="153" t="s">
        <v>4326</v>
      </c>
      <c r="AB4290" s="152" t="s">
        <v>1227</v>
      </c>
      <c r="AC4290" s="152" t="s">
        <v>329</v>
      </c>
      <c r="AD4290" s="152" t="s">
        <v>165</v>
      </c>
    </row>
    <row r="4291" spans="1:30">
      <c r="A4291" s="189" t="s">
        <v>22219</v>
      </c>
      <c r="B4291" s="189" t="s">
        <v>22220</v>
      </c>
      <c r="C4291" s="154">
        <v>43830</v>
      </c>
      <c r="D4291" s="155">
        <v>1.0016</v>
      </c>
      <c r="E4291" s="155">
        <v>1.0016</v>
      </c>
      <c r="F4291" s="156">
        <v>2.9961050634172301E-2</v>
      </c>
      <c r="G4291" s="154">
        <v>43826</v>
      </c>
      <c r="H4291" s="155">
        <v>1.0013000000000001</v>
      </c>
      <c r="I4291" s="157">
        <v>0</v>
      </c>
      <c r="J4291" s="152"/>
      <c r="K4291" s="156">
        <v>6.9937056649030396E-2</v>
      </c>
      <c r="L4291" s="157">
        <v>0</v>
      </c>
      <c r="M4291" s="186">
        <v>0</v>
      </c>
      <c r="N4291" s="157">
        <v>0</v>
      </c>
      <c r="O4291" s="157">
        <v>0</v>
      </c>
      <c r="P4291" s="152"/>
      <c r="Q4291" s="157">
        <v>0</v>
      </c>
      <c r="R4291" s="152"/>
      <c r="S4291" s="157">
        <v>0</v>
      </c>
      <c r="T4291" s="152"/>
      <c r="U4291" s="156">
        <v>0.160000000000005</v>
      </c>
      <c r="V4291" s="152" t="s">
        <v>309</v>
      </c>
      <c r="W4291" s="152" t="s">
        <v>95</v>
      </c>
      <c r="X4291" s="155">
        <v>20.249771555799999</v>
      </c>
      <c r="Y4291" s="152" t="s">
        <v>159</v>
      </c>
      <c r="Z4291" s="154">
        <v>43808</v>
      </c>
      <c r="AA4291" s="153" t="s">
        <v>4326</v>
      </c>
      <c r="AB4291" s="152" t="s">
        <v>3179</v>
      </c>
      <c r="AC4291" s="152" t="s">
        <v>245</v>
      </c>
      <c r="AD4291" s="152" t="s">
        <v>532</v>
      </c>
    </row>
    <row r="4292" spans="1:30">
      <c r="A4292" s="189" t="s">
        <v>22221</v>
      </c>
      <c r="B4292" s="189" t="s">
        <v>22222</v>
      </c>
      <c r="C4292" s="154">
        <v>43830</v>
      </c>
      <c r="D4292" s="155">
        <v>1.0011000000000001</v>
      </c>
      <c r="E4292" s="155">
        <v>1.0011000000000001</v>
      </c>
      <c r="F4292" s="156">
        <v>4.9970017989223202E-2</v>
      </c>
      <c r="G4292" s="154">
        <v>43826</v>
      </c>
      <c r="H4292" s="155">
        <v>1.0005999999999999</v>
      </c>
      <c r="I4292" s="157">
        <v>0</v>
      </c>
      <c r="J4292" s="152"/>
      <c r="K4292" s="156">
        <v>0.13002600520104801</v>
      </c>
      <c r="L4292" s="156">
        <v>9.9990000999911205E-2</v>
      </c>
      <c r="M4292" s="186">
        <v>0</v>
      </c>
      <c r="N4292" s="157">
        <v>0</v>
      </c>
      <c r="O4292" s="157">
        <v>0</v>
      </c>
      <c r="P4292" s="152"/>
      <c r="Q4292" s="157">
        <v>0</v>
      </c>
      <c r="R4292" s="152"/>
      <c r="S4292" s="157">
        <v>0</v>
      </c>
      <c r="T4292" s="152"/>
      <c r="U4292" s="156">
        <v>0.11000000000001001</v>
      </c>
      <c r="V4292" s="152" t="s">
        <v>309</v>
      </c>
      <c r="W4292" s="152" t="s">
        <v>95</v>
      </c>
      <c r="X4292" s="155">
        <v>0.100009</v>
      </c>
      <c r="Y4292" s="152" t="s">
        <v>159</v>
      </c>
      <c r="Z4292" s="154">
        <v>43784</v>
      </c>
      <c r="AA4292" s="153" t="s">
        <v>4326</v>
      </c>
      <c r="AB4292" s="152" t="s">
        <v>734</v>
      </c>
      <c r="AC4292" s="152" t="s">
        <v>331</v>
      </c>
      <c r="AD4292" s="152" t="s">
        <v>207</v>
      </c>
    </row>
    <row r="4293" spans="1:30">
      <c r="A4293" s="189" t="s">
        <v>22223</v>
      </c>
      <c r="B4293" s="189" t="s">
        <v>22224</v>
      </c>
      <c r="C4293" s="154">
        <v>43830</v>
      </c>
      <c r="D4293" s="155">
        <v>1.0038</v>
      </c>
      <c r="E4293" s="155">
        <v>1.0038</v>
      </c>
      <c r="F4293" s="156">
        <v>2.98953662182329E-2</v>
      </c>
      <c r="G4293" s="154">
        <v>43826</v>
      </c>
      <c r="H4293" s="155">
        <v>1.0035000000000001</v>
      </c>
      <c r="I4293" s="157">
        <v>0</v>
      </c>
      <c r="J4293" s="152"/>
      <c r="K4293" s="156">
        <v>7.9760717846473997E-2</v>
      </c>
      <c r="L4293" s="156">
        <v>0.239664469742356</v>
      </c>
      <c r="M4293" s="186">
        <v>0</v>
      </c>
      <c r="N4293" s="157">
        <v>0</v>
      </c>
      <c r="O4293" s="157">
        <v>0</v>
      </c>
      <c r="P4293" s="152"/>
      <c r="Q4293" s="157">
        <v>0</v>
      </c>
      <c r="R4293" s="152"/>
      <c r="S4293" s="157">
        <v>0</v>
      </c>
      <c r="T4293" s="152"/>
      <c r="U4293" s="156">
        <v>0.380000000000003</v>
      </c>
      <c r="V4293" s="152" t="s">
        <v>309</v>
      </c>
      <c r="W4293" s="152" t="s">
        <v>95</v>
      </c>
      <c r="X4293" s="155">
        <v>61.0007111655</v>
      </c>
      <c r="Y4293" s="152" t="s">
        <v>159</v>
      </c>
      <c r="Z4293" s="154">
        <v>43777</v>
      </c>
      <c r="AA4293" s="153" t="s">
        <v>4326</v>
      </c>
      <c r="AB4293" s="152" t="s">
        <v>539</v>
      </c>
      <c r="AC4293" s="152" t="s">
        <v>433</v>
      </c>
      <c r="AD4293" s="152" t="s">
        <v>170</v>
      </c>
    </row>
    <row r="4294" spans="1:30">
      <c r="A4294" s="189" t="s">
        <v>22225</v>
      </c>
      <c r="B4294" s="189" t="s">
        <v>22226</v>
      </c>
      <c r="C4294" s="154">
        <v>43830</v>
      </c>
      <c r="D4294" s="155">
        <v>1.006</v>
      </c>
      <c r="E4294" s="155">
        <v>1.006</v>
      </c>
      <c r="F4294" s="156">
        <v>9.9413460582551908E-3</v>
      </c>
      <c r="G4294" s="154">
        <v>43829</v>
      </c>
      <c r="H4294" s="155">
        <v>1.0059</v>
      </c>
      <c r="I4294" s="157">
        <v>0</v>
      </c>
      <c r="J4294" s="152"/>
      <c r="K4294" s="156">
        <v>8.9543329021977994E-2</v>
      </c>
      <c r="L4294" s="156">
        <v>0.27910685805421798</v>
      </c>
      <c r="M4294" s="186">
        <v>0</v>
      </c>
      <c r="N4294" s="157">
        <v>0</v>
      </c>
      <c r="O4294" s="157">
        <v>0</v>
      </c>
      <c r="P4294" s="152"/>
      <c r="Q4294" s="157">
        <v>0</v>
      </c>
      <c r="R4294" s="152"/>
      <c r="S4294" s="157">
        <v>0</v>
      </c>
      <c r="T4294" s="152"/>
      <c r="U4294" s="156">
        <v>0.62012402480495898</v>
      </c>
      <c r="V4294" s="152" t="s">
        <v>309</v>
      </c>
      <c r="W4294" s="152" t="s">
        <v>95</v>
      </c>
      <c r="X4294" s="157">
        <v>0</v>
      </c>
      <c r="Y4294" s="152"/>
      <c r="Z4294" s="154">
        <v>43768</v>
      </c>
      <c r="AA4294" s="153" t="s">
        <v>4326</v>
      </c>
      <c r="AB4294" s="152" t="s">
        <v>315</v>
      </c>
      <c r="AC4294" s="152" t="s">
        <v>231</v>
      </c>
      <c r="AD4294" s="152" t="s">
        <v>181</v>
      </c>
    </row>
    <row r="4295" spans="1:30">
      <c r="A4295" s="189" t="s">
        <v>22227</v>
      </c>
      <c r="B4295" s="189" t="s">
        <v>22228</v>
      </c>
      <c r="C4295" s="154">
        <v>43830</v>
      </c>
      <c r="D4295" s="155">
        <v>1.0009999999999999</v>
      </c>
      <c r="E4295" s="155">
        <v>1.0009999999999999</v>
      </c>
      <c r="F4295" s="156">
        <v>1.9984012789766002E-2</v>
      </c>
      <c r="G4295" s="154">
        <v>43826</v>
      </c>
      <c r="H4295" s="155">
        <v>1.0007999999999999</v>
      </c>
      <c r="I4295" s="157">
        <v>0</v>
      </c>
      <c r="J4295" s="152"/>
      <c r="K4295" s="156">
        <v>5.99760095961549E-2</v>
      </c>
      <c r="L4295" s="157">
        <v>0</v>
      </c>
      <c r="M4295" s="186">
        <v>0</v>
      </c>
      <c r="N4295" s="157">
        <v>0</v>
      </c>
      <c r="O4295" s="157">
        <v>0</v>
      </c>
      <c r="P4295" s="152"/>
      <c r="Q4295" s="157">
        <v>0</v>
      </c>
      <c r="R4295" s="152"/>
      <c r="S4295" s="157">
        <v>0</v>
      </c>
      <c r="T4295" s="152"/>
      <c r="U4295" s="156">
        <v>9.9999999999989E-2</v>
      </c>
      <c r="V4295" s="152" t="s">
        <v>309</v>
      </c>
      <c r="W4295" s="152" t="s">
        <v>95</v>
      </c>
      <c r="X4295" s="155">
        <v>2.0002937055999999</v>
      </c>
      <c r="Y4295" s="152" t="s">
        <v>159</v>
      </c>
      <c r="Z4295" s="154">
        <v>43815</v>
      </c>
      <c r="AA4295" s="153" t="s">
        <v>4326</v>
      </c>
      <c r="AB4295" s="152" t="s">
        <v>1528</v>
      </c>
      <c r="AC4295" s="152" t="s">
        <v>268</v>
      </c>
      <c r="AD4295" s="152" t="s">
        <v>338</v>
      </c>
    </row>
    <row r="4296" spans="1:30">
      <c r="A4296" s="189" t="s">
        <v>22229</v>
      </c>
      <c r="B4296" s="189" t="s">
        <v>22230</v>
      </c>
      <c r="C4296" s="154">
        <v>43830</v>
      </c>
      <c r="D4296" s="155">
        <v>1.0038</v>
      </c>
      <c r="E4296" s="155">
        <v>1.0038</v>
      </c>
      <c r="F4296" s="156">
        <v>2.98953662182329E-2</v>
      </c>
      <c r="G4296" s="154">
        <v>43826</v>
      </c>
      <c r="H4296" s="155">
        <v>1.0035000000000001</v>
      </c>
      <c r="I4296" s="157">
        <v>0</v>
      </c>
      <c r="J4296" s="152"/>
      <c r="K4296" s="156">
        <v>8.9739754711349401E-2</v>
      </c>
      <c r="L4296" s="156">
        <v>0.25968837395125199</v>
      </c>
      <c r="M4296" s="186">
        <v>0</v>
      </c>
      <c r="N4296" s="157">
        <v>0</v>
      </c>
      <c r="O4296" s="157">
        <v>0</v>
      </c>
      <c r="P4296" s="152"/>
      <c r="Q4296" s="157">
        <v>0</v>
      </c>
      <c r="R4296" s="152"/>
      <c r="S4296" s="157">
        <v>0</v>
      </c>
      <c r="T4296" s="152"/>
      <c r="U4296" s="156">
        <v>0.380000000000003</v>
      </c>
      <c r="V4296" s="152" t="s">
        <v>309</v>
      </c>
      <c r="W4296" s="152" t="s">
        <v>95</v>
      </c>
      <c r="X4296" s="155">
        <v>117.5001967978</v>
      </c>
      <c r="Y4296" s="152" t="s">
        <v>159</v>
      </c>
      <c r="Z4296" s="154">
        <v>43782</v>
      </c>
      <c r="AA4296" s="153" t="s">
        <v>4326</v>
      </c>
      <c r="AB4296" s="152" t="s">
        <v>22231</v>
      </c>
      <c r="AC4296" s="152" t="s">
        <v>224</v>
      </c>
      <c r="AD4296" s="152" t="s">
        <v>532</v>
      </c>
    </row>
    <row r="4297" spans="1:30">
      <c r="A4297" s="189" t="s">
        <v>22232</v>
      </c>
      <c r="B4297" s="189" t="s">
        <v>22233</v>
      </c>
      <c r="C4297" s="154">
        <v>43830</v>
      </c>
      <c r="D4297" s="155">
        <v>1.0004999999999999</v>
      </c>
      <c r="E4297" s="155">
        <v>1.0004999999999999</v>
      </c>
      <c r="F4297" s="156">
        <v>3.99960003999556E-2</v>
      </c>
      <c r="G4297" s="154">
        <v>43826</v>
      </c>
      <c r="H4297" s="155">
        <v>1.0001</v>
      </c>
      <c r="I4297" s="157">
        <v>0</v>
      </c>
      <c r="J4297" s="152"/>
      <c r="K4297" s="157">
        <v>0</v>
      </c>
      <c r="L4297" s="157">
        <v>0</v>
      </c>
      <c r="M4297" s="186">
        <v>0</v>
      </c>
      <c r="N4297" s="157">
        <v>0</v>
      </c>
      <c r="O4297" s="157">
        <v>0</v>
      </c>
      <c r="P4297" s="152"/>
      <c r="Q4297" s="157">
        <v>0</v>
      </c>
      <c r="R4297" s="152"/>
      <c r="S4297" s="157">
        <v>0</v>
      </c>
      <c r="T4297" s="152"/>
      <c r="U4297" s="156">
        <v>4.99999999999945E-2</v>
      </c>
      <c r="V4297" s="152" t="s">
        <v>309</v>
      </c>
      <c r="W4297" s="152" t="s">
        <v>95</v>
      </c>
      <c r="X4297" s="155">
        <v>9.8999629924000008</v>
      </c>
      <c r="Y4297" s="152" t="s">
        <v>159</v>
      </c>
      <c r="Z4297" s="154">
        <v>43825</v>
      </c>
      <c r="AA4297" s="153" t="s">
        <v>4326</v>
      </c>
      <c r="AB4297" s="152" t="s">
        <v>2419</v>
      </c>
      <c r="AC4297" s="152" t="s">
        <v>238</v>
      </c>
      <c r="AD4297" s="152" t="s">
        <v>532</v>
      </c>
    </row>
    <row r="4298" spans="1:30">
      <c r="A4298" s="189" t="s">
        <v>22234</v>
      </c>
      <c r="B4298" s="189" t="s">
        <v>22235</v>
      </c>
      <c r="C4298" s="154">
        <v>43830</v>
      </c>
      <c r="D4298" s="155">
        <v>1.0025999999999999</v>
      </c>
      <c r="E4298" s="155">
        <v>1.0025999999999999</v>
      </c>
      <c r="F4298" s="156">
        <v>2.9931158335824298E-2</v>
      </c>
      <c r="G4298" s="154">
        <v>43826</v>
      </c>
      <c r="H4298" s="155">
        <v>1.0023</v>
      </c>
      <c r="I4298" s="157">
        <v>0</v>
      </c>
      <c r="J4298" s="152"/>
      <c r="K4298" s="156">
        <v>8.9847259658570502E-2</v>
      </c>
      <c r="L4298" s="156">
        <v>0.239952009598076</v>
      </c>
      <c r="M4298" s="186">
        <v>0</v>
      </c>
      <c r="N4298" s="157">
        <v>0</v>
      </c>
      <c r="O4298" s="157">
        <v>0</v>
      </c>
      <c r="P4298" s="152"/>
      <c r="Q4298" s="157">
        <v>0</v>
      </c>
      <c r="R4298" s="152"/>
      <c r="S4298" s="157">
        <v>0</v>
      </c>
      <c r="T4298" s="152"/>
      <c r="U4298" s="156">
        <v>0.25999999999999401</v>
      </c>
      <c r="V4298" s="152" t="s">
        <v>309</v>
      </c>
      <c r="W4298" s="152" t="s">
        <v>95</v>
      </c>
      <c r="X4298" s="155">
        <v>122.0004835782</v>
      </c>
      <c r="Y4298" s="152" t="s">
        <v>159</v>
      </c>
      <c r="Z4298" s="154">
        <v>43795</v>
      </c>
      <c r="AA4298" s="153" t="s">
        <v>4326</v>
      </c>
      <c r="AB4298" s="152" t="s">
        <v>255</v>
      </c>
      <c r="AC4298" s="152" t="s">
        <v>228</v>
      </c>
      <c r="AD4298" s="152" t="s">
        <v>247</v>
      </c>
    </row>
    <row r="4299" spans="1:30">
      <c r="A4299" s="189" t="s">
        <v>22236</v>
      </c>
      <c r="B4299" s="189" t="s">
        <v>22237</v>
      </c>
      <c r="C4299" s="154">
        <v>43830</v>
      </c>
      <c r="D4299" s="155">
        <v>1.0024</v>
      </c>
      <c r="E4299" s="155">
        <v>1.0024</v>
      </c>
      <c r="F4299" s="156">
        <v>2.9937132022748902E-2</v>
      </c>
      <c r="G4299" s="154">
        <v>43826</v>
      </c>
      <c r="H4299" s="155">
        <v>1.0021</v>
      </c>
      <c r="I4299" s="157">
        <v>0</v>
      </c>
      <c r="J4299" s="152"/>
      <c r="K4299" s="156">
        <v>8.9865202196694999E-2</v>
      </c>
      <c r="L4299" s="156">
        <v>0.21995600879823801</v>
      </c>
      <c r="M4299" s="186">
        <v>0</v>
      </c>
      <c r="N4299" s="157">
        <v>0</v>
      </c>
      <c r="O4299" s="157">
        <v>0</v>
      </c>
      <c r="P4299" s="152"/>
      <c r="Q4299" s="157">
        <v>0</v>
      </c>
      <c r="R4299" s="152"/>
      <c r="S4299" s="157">
        <v>0</v>
      </c>
      <c r="T4299" s="152"/>
      <c r="U4299" s="156">
        <v>0.23999999999999599</v>
      </c>
      <c r="V4299" s="152" t="s">
        <v>309</v>
      </c>
      <c r="W4299" s="152" t="s">
        <v>95</v>
      </c>
      <c r="X4299" s="155">
        <v>1.009376E-4</v>
      </c>
      <c r="Y4299" s="152" t="s">
        <v>159</v>
      </c>
      <c r="Z4299" s="154">
        <v>43795</v>
      </c>
      <c r="AA4299" s="153" t="s">
        <v>4326</v>
      </c>
      <c r="AB4299" s="152" t="s">
        <v>255</v>
      </c>
      <c r="AC4299" s="152" t="s">
        <v>228</v>
      </c>
      <c r="AD4299" s="152" t="s">
        <v>247</v>
      </c>
    </row>
    <row r="4300" spans="1:30">
      <c r="A4300" s="189" t="s">
        <v>22238</v>
      </c>
      <c r="B4300" s="189" t="s">
        <v>22239</v>
      </c>
      <c r="C4300" s="154">
        <v>43830</v>
      </c>
      <c r="D4300" s="155">
        <v>1.0266</v>
      </c>
      <c r="E4300" s="155">
        <v>1.0266</v>
      </c>
      <c r="F4300" s="156">
        <v>1.9485580670301799E-2</v>
      </c>
      <c r="G4300" s="154">
        <v>43829</v>
      </c>
      <c r="H4300" s="155">
        <v>1.0264</v>
      </c>
      <c r="I4300" s="157">
        <v>0</v>
      </c>
      <c r="J4300" s="152"/>
      <c r="K4300" s="156">
        <v>0.156097560975614</v>
      </c>
      <c r="L4300" s="156">
        <v>0.86460994301433702</v>
      </c>
      <c r="M4300" s="185">
        <v>2.7833400080096</v>
      </c>
      <c r="N4300" s="157">
        <v>0</v>
      </c>
      <c r="O4300" s="157">
        <v>0</v>
      </c>
      <c r="P4300" s="152"/>
      <c r="Q4300" s="157">
        <v>0</v>
      </c>
      <c r="R4300" s="152"/>
      <c r="S4300" s="157">
        <v>0</v>
      </c>
      <c r="T4300" s="152"/>
      <c r="U4300" s="156">
        <v>2.66</v>
      </c>
      <c r="V4300" s="152" t="s">
        <v>163</v>
      </c>
      <c r="W4300" s="152" t="s">
        <v>95</v>
      </c>
      <c r="X4300" s="155">
        <v>0.49658495400000002</v>
      </c>
      <c r="Y4300" s="152" t="s">
        <v>159</v>
      </c>
      <c r="Z4300" s="154">
        <v>43734</v>
      </c>
      <c r="AA4300" s="153" t="s">
        <v>4326</v>
      </c>
      <c r="AB4300" s="152" t="s">
        <v>4675</v>
      </c>
      <c r="AC4300" s="152" t="s">
        <v>250</v>
      </c>
      <c r="AD4300" s="152" t="s">
        <v>165</v>
      </c>
    </row>
    <row r="4301" spans="1:30">
      <c r="A4301" s="189" t="s">
        <v>22240</v>
      </c>
      <c r="B4301" s="189" t="s">
        <v>22241</v>
      </c>
      <c r="C4301" s="154">
        <v>43830</v>
      </c>
      <c r="D4301" s="155">
        <v>1.0025999999999999</v>
      </c>
      <c r="E4301" s="155">
        <v>1.0025999999999999</v>
      </c>
      <c r="F4301" s="156">
        <v>9.9750623441385508E-3</v>
      </c>
      <c r="G4301" s="154">
        <v>43829</v>
      </c>
      <c r="H4301" s="155">
        <v>1.0024999999999999</v>
      </c>
      <c r="I4301" s="157">
        <v>0</v>
      </c>
      <c r="J4301" s="152"/>
      <c r="K4301" s="156">
        <v>4.9895220037914897E-2</v>
      </c>
      <c r="L4301" s="156">
        <v>0.199880071956826</v>
      </c>
      <c r="M4301" s="186">
        <v>0</v>
      </c>
      <c r="N4301" s="157">
        <v>0</v>
      </c>
      <c r="O4301" s="157">
        <v>0</v>
      </c>
      <c r="P4301" s="152"/>
      <c r="Q4301" s="157">
        <v>0</v>
      </c>
      <c r="R4301" s="152"/>
      <c r="S4301" s="157">
        <v>0</v>
      </c>
      <c r="T4301" s="152"/>
      <c r="U4301" s="156">
        <v>0.25999999999999401</v>
      </c>
      <c r="V4301" s="152" t="s">
        <v>309</v>
      </c>
      <c r="W4301" s="152" t="s">
        <v>95</v>
      </c>
      <c r="X4301" s="155">
        <v>54.826265741199997</v>
      </c>
      <c r="Y4301" s="152" t="s">
        <v>159</v>
      </c>
      <c r="Z4301" s="154">
        <v>43789</v>
      </c>
      <c r="AA4301" s="153" t="s">
        <v>4326</v>
      </c>
      <c r="AB4301" s="152" t="s">
        <v>2831</v>
      </c>
      <c r="AC4301" s="152" t="s">
        <v>246</v>
      </c>
      <c r="AD4301" s="152" t="s">
        <v>165</v>
      </c>
    </row>
    <row r="4302" spans="1:30">
      <c r="A4302" s="189" t="s">
        <v>22242</v>
      </c>
      <c r="B4302" s="189" t="s">
        <v>22243</v>
      </c>
      <c r="C4302" s="154">
        <v>43830</v>
      </c>
      <c r="D4302" s="155">
        <v>1.0004</v>
      </c>
      <c r="E4302" s="155">
        <v>1.0004</v>
      </c>
      <c r="F4302" s="156">
        <v>2.99970002999667E-2</v>
      </c>
      <c r="G4302" s="154">
        <v>43826</v>
      </c>
      <c r="H4302" s="155">
        <v>1.0001</v>
      </c>
      <c r="I4302" s="157">
        <v>0</v>
      </c>
      <c r="J4302" s="152"/>
      <c r="K4302" s="156">
        <v>3.9999999999995602E-2</v>
      </c>
      <c r="L4302" s="157">
        <v>0</v>
      </c>
      <c r="M4302" s="186">
        <v>0</v>
      </c>
      <c r="N4302" s="157">
        <v>0</v>
      </c>
      <c r="O4302" s="157">
        <v>0</v>
      </c>
      <c r="P4302" s="152"/>
      <c r="Q4302" s="157">
        <v>0</v>
      </c>
      <c r="R4302" s="152"/>
      <c r="S4302" s="157">
        <v>0</v>
      </c>
      <c r="T4302" s="152"/>
      <c r="U4302" s="156">
        <v>3.9999999999995602E-2</v>
      </c>
      <c r="V4302" s="152" t="s">
        <v>309</v>
      </c>
      <c r="W4302" s="152" t="s">
        <v>95</v>
      </c>
      <c r="X4302" s="155">
        <v>6.0035300812000001</v>
      </c>
      <c r="Y4302" s="152" t="s">
        <v>159</v>
      </c>
      <c r="Z4302" s="154">
        <v>43824</v>
      </c>
      <c r="AA4302" s="153" t="s">
        <v>4326</v>
      </c>
      <c r="AB4302" s="152" t="s">
        <v>22244</v>
      </c>
      <c r="AC4302" s="152" t="s">
        <v>202</v>
      </c>
      <c r="AD4302" s="152" t="s">
        <v>532</v>
      </c>
    </row>
    <row r="4303" spans="1:30">
      <c r="A4303" s="189" t="s">
        <v>22245</v>
      </c>
      <c r="B4303" s="189" t="s">
        <v>22246</v>
      </c>
      <c r="C4303" s="154">
        <v>43830</v>
      </c>
      <c r="D4303" s="155">
        <v>1.0108999999999999</v>
      </c>
      <c r="E4303" s="155">
        <v>1.0108999999999999</v>
      </c>
      <c r="F4303" s="156">
        <v>0.11884718233137199</v>
      </c>
      <c r="G4303" s="154">
        <v>43826</v>
      </c>
      <c r="H4303" s="155">
        <v>1.0097</v>
      </c>
      <c r="I4303" s="157">
        <v>0</v>
      </c>
      <c r="J4303" s="152"/>
      <c r="K4303" s="156">
        <v>0.31755482782572902</v>
      </c>
      <c r="L4303" s="156">
        <v>0.63713290194126004</v>
      </c>
      <c r="M4303" s="186">
        <v>0</v>
      </c>
      <c r="N4303" s="157">
        <v>0</v>
      </c>
      <c r="O4303" s="157">
        <v>0</v>
      </c>
      <c r="P4303" s="152"/>
      <c r="Q4303" s="157">
        <v>0</v>
      </c>
      <c r="R4303" s="152"/>
      <c r="S4303" s="157">
        <v>0</v>
      </c>
      <c r="T4303" s="152"/>
      <c r="U4303" s="156">
        <v>1.0899999999999901</v>
      </c>
      <c r="V4303" s="152" t="s">
        <v>309</v>
      </c>
      <c r="W4303" s="152" t="s">
        <v>95</v>
      </c>
      <c r="X4303" s="155">
        <v>2.3868876328000002</v>
      </c>
      <c r="Y4303" s="152" t="s">
        <v>159</v>
      </c>
      <c r="Z4303" s="154">
        <v>43760</v>
      </c>
      <c r="AA4303" s="153" t="s">
        <v>4326</v>
      </c>
      <c r="AB4303" s="152" t="s">
        <v>1802</v>
      </c>
      <c r="AC4303" s="152" t="s">
        <v>224</v>
      </c>
      <c r="AD4303" s="152" t="s">
        <v>183</v>
      </c>
    </row>
    <row r="4304" spans="1:30">
      <c r="A4304" s="189" t="s">
        <v>22247</v>
      </c>
      <c r="B4304" s="189" t="s">
        <v>22248</v>
      </c>
      <c r="C4304" s="154">
        <v>43830</v>
      </c>
      <c r="D4304" s="155">
        <v>1.0101</v>
      </c>
      <c r="E4304" s="155">
        <v>1.0101</v>
      </c>
      <c r="F4304" s="156">
        <v>0.118941421349994</v>
      </c>
      <c r="G4304" s="154">
        <v>43826</v>
      </c>
      <c r="H4304" s="155">
        <v>1.0088999999999999</v>
      </c>
      <c r="I4304" s="157">
        <v>0</v>
      </c>
      <c r="J4304" s="152"/>
      <c r="K4304" s="156">
        <v>0.29788501638366499</v>
      </c>
      <c r="L4304" s="156">
        <v>0.59755004481625396</v>
      </c>
      <c r="M4304" s="186">
        <v>0</v>
      </c>
      <c r="N4304" s="157">
        <v>0</v>
      </c>
      <c r="O4304" s="157">
        <v>0</v>
      </c>
      <c r="P4304" s="152"/>
      <c r="Q4304" s="157">
        <v>0</v>
      </c>
      <c r="R4304" s="152"/>
      <c r="S4304" s="157">
        <v>0</v>
      </c>
      <c r="T4304" s="152"/>
      <c r="U4304" s="156">
        <v>1.01</v>
      </c>
      <c r="V4304" s="152" t="s">
        <v>309</v>
      </c>
      <c r="W4304" s="152" t="s">
        <v>95</v>
      </c>
      <c r="X4304" s="155">
        <v>4.0476745418000002</v>
      </c>
      <c r="Y4304" s="152" t="s">
        <v>159</v>
      </c>
      <c r="Z4304" s="154">
        <v>43760</v>
      </c>
      <c r="AA4304" s="153" t="s">
        <v>4326</v>
      </c>
      <c r="AB4304" s="152" t="s">
        <v>1802</v>
      </c>
      <c r="AC4304" s="152" t="s">
        <v>224</v>
      </c>
      <c r="AD4304" s="152" t="s">
        <v>183</v>
      </c>
    </row>
    <row r="4305" spans="1:30">
      <c r="A4305" s="189" t="s">
        <v>22249</v>
      </c>
      <c r="B4305" s="189" t="s">
        <v>22250</v>
      </c>
      <c r="C4305" s="154">
        <v>43830</v>
      </c>
      <c r="D4305" s="155">
        <v>1.0153000000000001</v>
      </c>
      <c r="E4305" s="155">
        <v>1.0153000000000001</v>
      </c>
      <c r="F4305" s="156">
        <v>9.8502758077215306E-3</v>
      </c>
      <c r="G4305" s="154">
        <v>43829</v>
      </c>
      <c r="H4305" s="155">
        <v>1.0152000000000001</v>
      </c>
      <c r="I4305" s="157">
        <v>0</v>
      </c>
      <c r="J4305" s="152"/>
      <c r="K4305" s="156">
        <v>0.108459869848166</v>
      </c>
      <c r="L4305" s="156">
        <v>0.455130107846063</v>
      </c>
      <c r="M4305" s="185">
        <v>1.2667065629363801</v>
      </c>
      <c r="N4305" s="157">
        <v>0</v>
      </c>
      <c r="O4305" s="157">
        <v>0</v>
      </c>
      <c r="P4305" s="152"/>
      <c r="Q4305" s="157">
        <v>0</v>
      </c>
      <c r="R4305" s="152"/>
      <c r="S4305" s="157">
        <v>0</v>
      </c>
      <c r="T4305" s="152"/>
      <c r="U4305" s="156">
        <v>1.53000000000001</v>
      </c>
      <c r="V4305" s="152" t="s">
        <v>163</v>
      </c>
      <c r="W4305" s="152" t="s">
        <v>95</v>
      </c>
      <c r="X4305" s="155">
        <v>0.16323731759999999</v>
      </c>
      <c r="Y4305" s="152" t="s">
        <v>159</v>
      </c>
      <c r="Z4305" s="154">
        <v>43713</v>
      </c>
      <c r="AA4305" s="153" t="s">
        <v>4326</v>
      </c>
      <c r="AB4305" s="152" t="s">
        <v>1018</v>
      </c>
      <c r="AC4305" s="152" t="s">
        <v>195</v>
      </c>
      <c r="AD4305" s="152" t="s">
        <v>165</v>
      </c>
    </row>
    <row r="4306" spans="1:30">
      <c r="A4306" s="189" t="s">
        <v>3189</v>
      </c>
      <c r="B4306" s="189" t="s">
        <v>3190</v>
      </c>
      <c r="C4306" s="154">
        <v>43830</v>
      </c>
      <c r="D4306" s="155">
        <v>1.0259</v>
      </c>
      <c r="E4306" s="155">
        <v>1.0259</v>
      </c>
      <c r="F4306" s="156">
        <v>1.9498878814465999E-2</v>
      </c>
      <c r="G4306" s="154">
        <v>43829</v>
      </c>
      <c r="H4306" s="155">
        <v>1.0257000000000001</v>
      </c>
      <c r="I4306" s="157">
        <v>0</v>
      </c>
      <c r="J4306" s="152"/>
      <c r="K4306" s="156">
        <v>0.165983206405002</v>
      </c>
      <c r="L4306" s="156">
        <v>0.904888364315934</v>
      </c>
      <c r="M4306" s="185">
        <v>2.7132559070885098</v>
      </c>
      <c r="N4306" s="157">
        <v>0</v>
      </c>
      <c r="O4306" s="157">
        <v>0</v>
      </c>
      <c r="P4306" s="152"/>
      <c r="Q4306" s="157">
        <v>0</v>
      </c>
      <c r="R4306" s="152"/>
      <c r="S4306" s="157">
        <v>0</v>
      </c>
      <c r="T4306" s="152"/>
      <c r="U4306" s="156">
        <v>2.59</v>
      </c>
      <c r="V4306" s="152" t="s">
        <v>163</v>
      </c>
      <c r="W4306" s="152" t="s">
        <v>95</v>
      </c>
      <c r="X4306" s="155">
        <v>1.7036039540000001</v>
      </c>
      <c r="Y4306" s="152" t="s">
        <v>159</v>
      </c>
      <c r="Z4306" s="154">
        <v>43734</v>
      </c>
      <c r="AA4306" s="153" t="s">
        <v>4326</v>
      </c>
      <c r="AB4306" s="152" t="s">
        <v>4675</v>
      </c>
      <c r="AC4306" s="152" t="s">
        <v>250</v>
      </c>
      <c r="AD4306" s="152" t="s">
        <v>165</v>
      </c>
    </row>
    <row r="4307" spans="1:30">
      <c r="A4307" s="189" t="s">
        <v>22251</v>
      </c>
      <c r="B4307" s="189" t="s">
        <v>22252</v>
      </c>
      <c r="C4307" s="154">
        <v>43830</v>
      </c>
      <c r="D4307" s="155">
        <v>1.0003</v>
      </c>
      <c r="E4307" s="155">
        <v>1.0003</v>
      </c>
      <c r="F4307" s="156">
        <v>1.99980001999778E-2</v>
      </c>
      <c r="G4307" s="154">
        <v>43826</v>
      </c>
      <c r="H4307" s="155">
        <v>1.0001</v>
      </c>
      <c r="I4307" s="157">
        <v>0</v>
      </c>
      <c r="J4307" s="152"/>
      <c r="K4307" s="156">
        <v>2.9999999999996699E-2</v>
      </c>
      <c r="L4307" s="157">
        <v>0</v>
      </c>
      <c r="M4307" s="186">
        <v>0</v>
      </c>
      <c r="N4307" s="157">
        <v>0</v>
      </c>
      <c r="O4307" s="157">
        <v>0</v>
      </c>
      <c r="P4307" s="152"/>
      <c r="Q4307" s="157">
        <v>0</v>
      </c>
      <c r="R4307" s="152"/>
      <c r="S4307" s="157">
        <v>0</v>
      </c>
      <c r="T4307" s="152"/>
      <c r="U4307" s="156">
        <v>2.9999999999996699E-2</v>
      </c>
      <c r="V4307" s="152" t="s">
        <v>309</v>
      </c>
      <c r="W4307" s="152" t="s">
        <v>95</v>
      </c>
      <c r="X4307" s="155">
        <v>20.099989999999998</v>
      </c>
      <c r="Y4307" s="152" t="s">
        <v>159</v>
      </c>
      <c r="Z4307" s="154">
        <v>43824</v>
      </c>
      <c r="AA4307" s="153" t="s">
        <v>4326</v>
      </c>
      <c r="AB4307" s="152" t="s">
        <v>1974</v>
      </c>
      <c r="AC4307" s="152" t="s">
        <v>219</v>
      </c>
      <c r="AD4307" s="152" t="s">
        <v>247</v>
      </c>
    </row>
    <row r="4308" spans="1:30">
      <c r="A4308" s="189" t="s">
        <v>22253</v>
      </c>
      <c r="B4308" s="189" t="s">
        <v>22254</v>
      </c>
      <c r="C4308" s="154">
        <v>43830</v>
      </c>
      <c r="D4308" s="155">
        <v>1</v>
      </c>
      <c r="E4308" s="155">
        <v>1</v>
      </c>
      <c r="F4308" s="157">
        <v>0</v>
      </c>
      <c r="G4308" s="154"/>
      <c r="H4308" s="157">
        <v>0</v>
      </c>
      <c r="I4308" s="157">
        <v>0</v>
      </c>
      <c r="J4308" s="152"/>
      <c r="K4308" s="157">
        <v>0</v>
      </c>
      <c r="L4308" s="157">
        <v>0</v>
      </c>
      <c r="M4308" s="186">
        <v>0</v>
      </c>
      <c r="N4308" s="157">
        <v>0</v>
      </c>
      <c r="O4308" s="157">
        <v>0</v>
      </c>
      <c r="P4308" s="152"/>
      <c r="Q4308" s="157">
        <v>0</v>
      </c>
      <c r="R4308" s="152"/>
      <c r="S4308" s="157">
        <v>0</v>
      </c>
      <c r="T4308" s="152"/>
      <c r="U4308" s="156">
        <v>0</v>
      </c>
      <c r="V4308" s="152" t="s">
        <v>309</v>
      </c>
      <c r="W4308" s="152" t="s">
        <v>95</v>
      </c>
      <c r="X4308" s="155">
        <v>9.9999599999999997</v>
      </c>
      <c r="Y4308" s="152" t="s">
        <v>159</v>
      </c>
      <c r="Z4308" s="154">
        <v>43830</v>
      </c>
      <c r="AA4308" s="153" t="s">
        <v>4326</v>
      </c>
      <c r="AB4308" s="152" t="s">
        <v>870</v>
      </c>
      <c r="AC4308" s="152" t="s">
        <v>217</v>
      </c>
      <c r="AD4308" s="152" t="s">
        <v>256</v>
      </c>
    </row>
    <row r="4309" spans="1:30">
      <c r="A4309" s="189" t="s">
        <v>22255</v>
      </c>
      <c r="B4309" s="189" t="s">
        <v>22256</v>
      </c>
      <c r="C4309" s="154">
        <v>43830</v>
      </c>
      <c r="D4309" s="155">
        <v>1.0004999999999999</v>
      </c>
      <c r="E4309" s="155">
        <v>1.0004999999999999</v>
      </c>
      <c r="F4309" s="156">
        <v>1.9994001799458001E-2</v>
      </c>
      <c r="G4309" s="154">
        <v>43826</v>
      </c>
      <c r="H4309" s="155">
        <v>1.0003</v>
      </c>
      <c r="I4309" s="157">
        <v>0</v>
      </c>
      <c r="J4309" s="152"/>
      <c r="K4309" s="156">
        <v>4.99999999999945E-2</v>
      </c>
      <c r="L4309" s="157">
        <v>0</v>
      </c>
      <c r="M4309" s="186">
        <v>0</v>
      </c>
      <c r="N4309" s="157">
        <v>0</v>
      </c>
      <c r="O4309" s="157">
        <v>0</v>
      </c>
      <c r="P4309" s="152"/>
      <c r="Q4309" s="157">
        <v>0</v>
      </c>
      <c r="R4309" s="152"/>
      <c r="S4309" s="157">
        <v>0</v>
      </c>
      <c r="T4309" s="152"/>
      <c r="U4309" s="156">
        <v>4.99999999999945E-2</v>
      </c>
      <c r="V4309" s="152" t="s">
        <v>309</v>
      </c>
      <c r="W4309" s="152" t="s">
        <v>95</v>
      </c>
      <c r="X4309" s="155">
        <v>8.09999</v>
      </c>
      <c r="Y4309" s="152" t="s">
        <v>159</v>
      </c>
      <c r="Z4309" s="154">
        <v>43823</v>
      </c>
      <c r="AA4309" s="153" t="s">
        <v>4326</v>
      </c>
      <c r="AB4309" s="152" t="s">
        <v>1897</v>
      </c>
      <c r="AC4309" s="152" t="s">
        <v>341</v>
      </c>
      <c r="AD4309" s="152" t="s">
        <v>165</v>
      </c>
    </row>
    <row r="4310" spans="1:30">
      <c r="A4310" s="189" t="s">
        <v>22257</v>
      </c>
      <c r="B4310" s="189" t="s">
        <v>22258</v>
      </c>
      <c r="C4310" s="154">
        <v>43830</v>
      </c>
      <c r="D4310" s="155">
        <v>0.99939999999999996</v>
      </c>
      <c r="E4310" s="155">
        <v>0.99939999999999996</v>
      </c>
      <c r="F4310" s="156">
        <v>1.00070049034313E-2</v>
      </c>
      <c r="G4310" s="154">
        <v>43829</v>
      </c>
      <c r="H4310" s="155">
        <v>0.99929999999999997</v>
      </c>
      <c r="I4310" s="157">
        <v>0</v>
      </c>
      <c r="J4310" s="152"/>
      <c r="K4310" s="156">
        <v>-6.0000000000004501E-2</v>
      </c>
      <c r="L4310" s="157">
        <v>0</v>
      </c>
      <c r="M4310" s="186">
        <v>0</v>
      </c>
      <c r="N4310" s="157">
        <v>0</v>
      </c>
      <c r="O4310" s="157">
        <v>0</v>
      </c>
      <c r="P4310" s="152"/>
      <c r="Q4310" s="157">
        <v>0</v>
      </c>
      <c r="R4310" s="152"/>
      <c r="S4310" s="157">
        <v>0</v>
      </c>
      <c r="T4310" s="152"/>
      <c r="U4310" s="156">
        <v>-6.0000000000004501E-2</v>
      </c>
      <c r="V4310" s="152" t="s">
        <v>309</v>
      </c>
      <c r="W4310" s="152" t="s">
        <v>95</v>
      </c>
      <c r="X4310" s="155">
        <v>9.9999645004000008</v>
      </c>
      <c r="Y4310" s="152" t="s">
        <v>159</v>
      </c>
      <c r="Z4310" s="154">
        <v>43824</v>
      </c>
      <c r="AA4310" s="153" t="s">
        <v>4326</v>
      </c>
      <c r="AB4310" s="152" t="s">
        <v>763</v>
      </c>
      <c r="AC4310" s="152" t="s">
        <v>240</v>
      </c>
      <c r="AD4310" s="152" t="s">
        <v>241</v>
      </c>
    </row>
    <row r="4311" spans="1:30">
      <c r="A4311" s="189" t="s">
        <v>22259</v>
      </c>
      <c r="B4311" s="189" t="s">
        <v>22260</v>
      </c>
      <c r="C4311" s="154">
        <v>43830</v>
      </c>
      <c r="D4311" s="155">
        <v>1.0006999999999999</v>
      </c>
      <c r="E4311" s="155">
        <v>1.0006999999999999</v>
      </c>
      <c r="F4311" s="156">
        <v>2.9988004798077499E-2</v>
      </c>
      <c r="G4311" s="154">
        <v>43826</v>
      </c>
      <c r="H4311" s="155">
        <v>1.0004</v>
      </c>
      <c r="I4311" s="157">
        <v>0</v>
      </c>
      <c r="J4311" s="152"/>
      <c r="K4311" s="156">
        <v>6.9999999999992304E-2</v>
      </c>
      <c r="L4311" s="157">
        <v>0</v>
      </c>
      <c r="M4311" s="186">
        <v>0</v>
      </c>
      <c r="N4311" s="157">
        <v>0</v>
      </c>
      <c r="O4311" s="157">
        <v>0</v>
      </c>
      <c r="P4311" s="152"/>
      <c r="Q4311" s="157">
        <v>0</v>
      </c>
      <c r="R4311" s="152"/>
      <c r="S4311" s="157">
        <v>0</v>
      </c>
      <c r="T4311" s="152"/>
      <c r="U4311" s="156">
        <v>6.9999999999992304E-2</v>
      </c>
      <c r="V4311" s="152" t="s">
        <v>309</v>
      </c>
      <c r="W4311" s="152" t="s">
        <v>95</v>
      </c>
      <c r="X4311" s="155">
        <v>2.09999</v>
      </c>
      <c r="Y4311" s="152" t="s">
        <v>159</v>
      </c>
      <c r="Z4311" s="154">
        <v>43818</v>
      </c>
      <c r="AA4311" s="153" t="s">
        <v>4326</v>
      </c>
      <c r="AB4311" s="152" t="s">
        <v>14099</v>
      </c>
      <c r="AC4311" s="152" t="s">
        <v>195</v>
      </c>
      <c r="AD4311" s="152" t="s">
        <v>256</v>
      </c>
    </row>
    <row r="4312" spans="1:30">
      <c r="A4312" s="189" t="s">
        <v>22261</v>
      </c>
      <c r="B4312" s="189" t="s">
        <v>22262</v>
      </c>
      <c r="C4312" s="154">
        <v>43830</v>
      </c>
      <c r="D4312" s="155">
        <v>1.0006999999999999</v>
      </c>
      <c r="E4312" s="155">
        <v>1.0006999999999999</v>
      </c>
      <c r="F4312" s="156">
        <v>1.9990004997498999E-2</v>
      </c>
      <c r="G4312" s="154">
        <v>43826</v>
      </c>
      <c r="H4312" s="155">
        <v>1.0004999999999999</v>
      </c>
      <c r="I4312" s="157">
        <v>0</v>
      </c>
      <c r="J4312" s="152"/>
      <c r="K4312" s="156">
        <v>4.9990001999594601E-2</v>
      </c>
      <c r="L4312" s="157">
        <v>0</v>
      </c>
      <c r="M4312" s="186">
        <v>0</v>
      </c>
      <c r="N4312" s="157">
        <v>0</v>
      </c>
      <c r="O4312" s="157">
        <v>0</v>
      </c>
      <c r="P4312" s="152"/>
      <c r="Q4312" s="157">
        <v>0</v>
      </c>
      <c r="R4312" s="152"/>
      <c r="S4312" s="157">
        <v>0</v>
      </c>
      <c r="T4312" s="152"/>
      <c r="U4312" s="156">
        <v>6.9999999999992304E-2</v>
      </c>
      <c r="V4312" s="152" t="s">
        <v>309</v>
      </c>
      <c r="W4312" s="152" t="s">
        <v>95</v>
      </c>
      <c r="X4312" s="155">
        <v>0.05</v>
      </c>
      <c r="Y4312" s="152" t="s">
        <v>159</v>
      </c>
      <c r="Z4312" s="154">
        <v>43816</v>
      </c>
      <c r="AA4312" s="153" t="s">
        <v>4326</v>
      </c>
      <c r="AB4312" s="152" t="s">
        <v>831</v>
      </c>
      <c r="AC4312" s="152" t="s">
        <v>239</v>
      </c>
      <c r="AD4312" s="152" t="s">
        <v>552</v>
      </c>
    </row>
    <row r="4313" spans="1:30">
      <c r="A4313" s="189" t="s">
        <v>22263</v>
      </c>
      <c r="B4313" s="189" t="s">
        <v>22264</v>
      </c>
      <c r="C4313" s="154">
        <v>43830</v>
      </c>
      <c r="D4313" s="155">
        <v>1.0006999999999999</v>
      </c>
      <c r="E4313" s="155">
        <v>1.0006999999999999</v>
      </c>
      <c r="F4313" s="156">
        <v>1.9990004997498999E-2</v>
      </c>
      <c r="G4313" s="154">
        <v>43826</v>
      </c>
      <c r="H4313" s="155">
        <v>1.0004999999999999</v>
      </c>
      <c r="I4313" s="157">
        <v>0</v>
      </c>
      <c r="J4313" s="152"/>
      <c r="K4313" s="156">
        <v>4.9990001999594601E-2</v>
      </c>
      <c r="L4313" s="157">
        <v>0</v>
      </c>
      <c r="M4313" s="186">
        <v>0</v>
      </c>
      <c r="N4313" s="157">
        <v>0</v>
      </c>
      <c r="O4313" s="157">
        <v>0</v>
      </c>
      <c r="P4313" s="152"/>
      <c r="Q4313" s="157">
        <v>0</v>
      </c>
      <c r="R4313" s="152"/>
      <c r="S4313" s="157">
        <v>0</v>
      </c>
      <c r="T4313" s="152"/>
      <c r="U4313" s="156">
        <v>6.9999999999992304E-2</v>
      </c>
      <c r="V4313" s="152" t="s">
        <v>309</v>
      </c>
      <c r="W4313" s="152" t="s">
        <v>95</v>
      </c>
      <c r="X4313" s="155">
        <v>2.1499100000000002</v>
      </c>
      <c r="Y4313" s="152" t="s">
        <v>159</v>
      </c>
      <c r="Z4313" s="154">
        <v>43816</v>
      </c>
      <c r="AA4313" s="153" t="s">
        <v>4326</v>
      </c>
      <c r="AB4313" s="152" t="s">
        <v>831</v>
      </c>
      <c r="AC4313" s="152" t="s">
        <v>239</v>
      </c>
      <c r="AD4313" s="152" t="s">
        <v>552</v>
      </c>
    </row>
    <row r="4314" spans="1:30">
      <c r="A4314" s="189" t="s">
        <v>22265</v>
      </c>
      <c r="B4314" s="189" t="s">
        <v>22266</v>
      </c>
      <c r="C4314" s="154">
        <v>43830</v>
      </c>
      <c r="D4314" s="155">
        <v>1.0017</v>
      </c>
      <c r="E4314" s="155">
        <v>1.0017</v>
      </c>
      <c r="F4314" s="156">
        <v>9.9840255591043293E-3</v>
      </c>
      <c r="G4314" s="154">
        <v>43829</v>
      </c>
      <c r="H4314" s="155">
        <v>1.0016</v>
      </c>
      <c r="I4314" s="157">
        <v>0</v>
      </c>
      <c r="J4314" s="152"/>
      <c r="K4314" s="156">
        <v>4.9940071913698099E-2</v>
      </c>
      <c r="L4314" s="156">
        <v>0.139958012596228</v>
      </c>
      <c r="M4314" s="186">
        <v>0</v>
      </c>
      <c r="N4314" s="157">
        <v>0</v>
      </c>
      <c r="O4314" s="157">
        <v>0</v>
      </c>
      <c r="P4314" s="152"/>
      <c r="Q4314" s="157">
        <v>0</v>
      </c>
      <c r="R4314" s="152"/>
      <c r="S4314" s="157">
        <v>0</v>
      </c>
      <c r="T4314" s="152"/>
      <c r="U4314" s="156">
        <v>0.17000000000000301</v>
      </c>
      <c r="V4314" s="152" t="s">
        <v>157</v>
      </c>
      <c r="W4314" s="152" t="s">
        <v>95</v>
      </c>
      <c r="X4314" s="155">
        <v>1.0027681608000001</v>
      </c>
      <c r="Y4314" s="152" t="s">
        <v>159</v>
      </c>
      <c r="Z4314" s="154">
        <v>43790</v>
      </c>
      <c r="AA4314" s="153" t="s">
        <v>4326</v>
      </c>
      <c r="AB4314" s="152" t="s">
        <v>3091</v>
      </c>
      <c r="AC4314" s="152" t="s">
        <v>268</v>
      </c>
      <c r="AD4314" s="152" t="s">
        <v>207</v>
      </c>
    </row>
    <row r="4315" spans="1:30">
      <c r="A4315" s="189" t="s">
        <v>22267</v>
      </c>
      <c r="B4315" s="189" t="s">
        <v>22268</v>
      </c>
      <c r="C4315" s="154">
        <v>43830</v>
      </c>
      <c r="D4315" s="155">
        <v>1.0004</v>
      </c>
      <c r="E4315" s="155">
        <v>1.0004</v>
      </c>
      <c r="F4315" s="156">
        <v>1.99960007998378E-2</v>
      </c>
      <c r="G4315" s="154">
        <v>43826</v>
      </c>
      <c r="H4315" s="155">
        <v>1.0002</v>
      </c>
      <c r="I4315" s="157">
        <v>0</v>
      </c>
      <c r="J4315" s="152"/>
      <c r="K4315" s="156">
        <v>3.9999999999995602E-2</v>
      </c>
      <c r="L4315" s="157">
        <v>0</v>
      </c>
      <c r="M4315" s="186">
        <v>0</v>
      </c>
      <c r="N4315" s="157">
        <v>0</v>
      </c>
      <c r="O4315" s="157">
        <v>0</v>
      </c>
      <c r="P4315" s="152"/>
      <c r="Q4315" s="157">
        <v>0</v>
      </c>
      <c r="R4315" s="152"/>
      <c r="S4315" s="157">
        <v>0</v>
      </c>
      <c r="T4315" s="152"/>
      <c r="U4315" s="156">
        <v>3.9999999999995602E-2</v>
      </c>
      <c r="V4315" s="152" t="s">
        <v>309</v>
      </c>
      <c r="W4315" s="152" t="s">
        <v>95</v>
      </c>
      <c r="X4315" s="155">
        <v>3.0000999999999999E-6</v>
      </c>
      <c r="Y4315" s="152" t="s">
        <v>159</v>
      </c>
      <c r="Z4315" s="154">
        <v>43824</v>
      </c>
      <c r="AA4315" s="153" t="s">
        <v>4326</v>
      </c>
      <c r="AB4315" s="152" t="s">
        <v>3202</v>
      </c>
      <c r="AC4315" s="152" t="s">
        <v>268</v>
      </c>
      <c r="AD4315" s="152" t="s">
        <v>229</v>
      </c>
    </row>
    <row r="4316" spans="1:30">
      <c r="A4316" s="189" t="s">
        <v>22269</v>
      </c>
      <c r="B4316" s="189" t="s">
        <v>22270</v>
      </c>
      <c r="C4316" s="154">
        <v>43830</v>
      </c>
      <c r="D4316" s="155">
        <v>1.0083</v>
      </c>
      <c r="E4316" s="155">
        <v>1.0083</v>
      </c>
      <c r="F4316" s="156">
        <v>4.9613018456037397E-2</v>
      </c>
      <c r="G4316" s="154">
        <v>43829</v>
      </c>
      <c r="H4316" s="155">
        <v>1.0078</v>
      </c>
      <c r="I4316" s="157">
        <v>0</v>
      </c>
      <c r="J4316" s="152"/>
      <c r="K4316" s="156">
        <v>0.16888535664613899</v>
      </c>
      <c r="L4316" s="156">
        <v>0.54846429996011803</v>
      </c>
      <c r="M4316" s="186">
        <v>0</v>
      </c>
      <c r="N4316" s="157">
        <v>0</v>
      </c>
      <c r="O4316" s="157">
        <v>0</v>
      </c>
      <c r="P4316" s="152"/>
      <c r="Q4316" s="157">
        <v>0</v>
      </c>
      <c r="R4316" s="152"/>
      <c r="S4316" s="157">
        <v>0</v>
      </c>
      <c r="T4316" s="152"/>
      <c r="U4316" s="156">
        <v>0.82999999999999696</v>
      </c>
      <c r="V4316" s="152" t="s">
        <v>157</v>
      </c>
      <c r="W4316" s="152" t="s">
        <v>95</v>
      </c>
      <c r="X4316" s="155">
        <v>2.0000217976000001</v>
      </c>
      <c r="Y4316" s="152" t="s">
        <v>159</v>
      </c>
      <c r="Z4316" s="154">
        <v>43762</v>
      </c>
      <c r="AA4316" s="153" t="s">
        <v>4326</v>
      </c>
      <c r="AB4316" s="152" t="s">
        <v>584</v>
      </c>
      <c r="AC4316" s="152" t="s">
        <v>261</v>
      </c>
      <c r="AD4316" s="152" t="s">
        <v>256</v>
      </c>
    </row>
    <row r="4317" spans="1:30">
      <c r="A4317" s="189" t="s">
        <v>3193</v>
      </c>
      <c r="B4317" s="189" t="s">
        <v>3194</v>
      </c>
      <c r="C4317" s="154">
        <v>43830</v>
      </c>
      <c r="D4317" s="155">
        <v>1.0155000000000001</v>
      </c>
      <c r="E4317" s="155">
        <v>1.0155000000000001</v>
      </c>
      <c r="F4317" s="156">
        <v>7.8841036759646599E-2</v>
      </c>
      <c r="G4317" s="154">
        <v>43826</v>
      </c>
      <c r="H4317" s="155">
        <v>1.0146999999999999</v>
      </c>
      <c r="I4317" s="157">
        <v>0</v>
      </c>
      <c r="J4317" s="152"/>
      <c r="K4317" s="156">
        <v>0.24679170779863499</v>
      </c>
      <c r="L4317" s="156">
        <v>0.40537868301364399</v>
      </c>
      <c r="M4317" s="185">
        <v>1.3776579814315699</v>
      </c>
      <c r="N4317" s="157">
        <v>0</v>
      </c>
      <c r="O4317" s="157">
        <v>0</v>
      </c>
      <c r="P4317" s="152"/>
      <c r="Q4317" s="157">
        <v>0</v>
      </c>
      <c r="R4317" s="152"/>
      <c r="S4317" s="157">
        <v>0</v>
      </c>
      <c r="T4317" s="152"/>
      <c r="U4317" s="156">
        <v>1.55000000000001</v>
      </c>
      <c r="V4317" s="152" t="s">
        <v>309</v>
      </c>
      <c r="W4317" s="152" t="s">
        <v>95</v>
      </c>
      <c r="X4317" s="155">
        <v>2.2105613483000002</v>
      </c>
      <c r="Y4317" s="152" t="s">
        <v>159</v>
      </c>
      <c r="Z4317" s="154">
        <v>43714</v>
      </c>
      <c r="AA4317" s="153" t="s">
        <v>4326</v>
      </c>
      <c r="AB4317" s="152" t="s">
        <v>1077</v>
      </c>
      <c r="AC4317" s="152" t="s">
        <v>553</v>
      </c>
      <c r="AD4317" s="152" t="s">
        <v>183</v>
      </c>
    </row>
    <row r="4318" spans="1:30">
      <c r="A4318" s="189" t="s">
        <v>3175</v>
      </c>
      <c r="B4318" s="189" t="s">
        <v>3176</v>
      </c>
      <c r="C4318" s="154">
        <v>43830</v>
      </c>
      <c r="D4318" s="155">
        <v>0.98399999999999999</v>
      </c>
      <c r="E4318" s="155">
        <v>0.98399999999999999</v>
      </c>
      <c r="F4318" s="156">
        <v>7.1188853859456294E-2</v>
      </c>
      <c r="G4318" s="154">
        <v>43826</v>
      </c>
      <c r="H4318" s="155">
        <v>0.98329999999999995</v>
      </c>
      <c r="I4318" s="157">
        <v>0</v>
      </c>
      <c r="J4318" s="152"/>
      <c r="K4318" s="156">
        <v>1.6004130098089799</v>
      </c>
      <c r="L4318" s="156">
        <v>-2.1382396817503802</v>
      </c>
      <c r="M4318" s="185">
        <v>-1.7179384738314101</v>
      </c>
      <c r="N4318" s="157">
        <v>0</v>
      </c>
      <c r="O4318" s="157">
        <v>0</v>
      </c>
      <c r="P4318" s="152"/>
      <c r="Q4318" s="157">
        <v>0</v>
      </c>
      <c r="R4318" s="152"/>
      <c r="S4318" s="157">
        <v>0</v>
      </c>
      <c r="T4318" s="152"/>
      <c r="U4318" s="156">
        <v>-1.6</v>
      </c>
      <c r="V4318" s="152" t="s">
        <v>309</v>
      </c>
      <c r="W4318" s="152" t="s">
        <v>95</v>
      </c>
      <c r="X4318" s="155">
        <v>9.6317656270000001</v>
      </c>
      <c r="Y4318" s="152" t="s">
        <v>159</v>
      </c>
      <c r="Z4318" s="154">
        <v>43684</v>
      </c>
      <c r="AA4318" s="153" t="s">
        <v>4326</v>
      </c>
      <c r="AB4318" s="152" t="s">
        <v>2028</v>
      </c>
      <c r="AC4318" s="152" t="s">
        <v>253</v>
      </c>
      <c r="AD4318" s="152" t="s">
        <v>185</v>
      </c>
    </row>
    <row r="4319" spans="1:30">
      <c r="A4319" s="189" t="s">
        <v>22271</v>
      </c>
      <c r="B4319" s="189" t="s">
        <v>22272</v>
      </c>
      <c r="C4319" s="154">
        <v>43830</v>
      </c>
      <c r="D4319" s="155">
        <v>0.98240000000000005</v>
      </c>
      <c r="E4319" s="155">
        <v>0.98240000000000005</v>
      </c>
      <c r="F4319" s="156">
        <v>6.1112242819316001E-2</v>
      </c>
      <c r="G4319" s="154">
        <v>43826</v>
      </c>
      <c r="H4319" s="155">
        <v>0.98180000000000001</v>
      </c>
      <c r="I4319" s="157">
        <v>0</v>
      </c>
      <c r="J4319" s="152"/>
      <c r="K4319" s="156">
        <v>1.59255429162359</v>
      </c>
      <c r="L4319" s="156">
        <v>-2.1708822943636701</v>
      </c>
      <c r="M4319" s="185">
        <v>-1.8189086548071001</v>
      </c>
      <c r="N4319" s="157">
        <v>0</v>
      </c>
      <c r="O4319" s="157">
        <v>0</v>
      </c>
      <c r="P4319" s="152"/>
      <c r="Q4319" s="157">
        <v>0</v>
      </c>
      <c r="R4319" s="152"/>
      <c r="S4319" s="157">
        <v>0</v>
      </c>
      <c r="T4319" s="152"/>
      <c r="U4319" s="156">
        <v>-1.75999999999999</v>
      </c>
      <c r="V4319" s="152" t="s">
        <v>309</v>
      </c>
      <c r="W4319" s="152" t="s">
        <v>95</v>
      </c>
      <c r="X4319" s="155">
        <v>3.8862223161</v>
      </c>
      <c r="Y4319" s="152" t="s">
        <v>159</v>
      </c>
      <c r="Z4319" s="154">
        <v>43684</v>
      </c>
      <c r="AA4319" s="153" t="s">
        <v>4326</v>
      </c>
      <c r="AB4319" s="152" t="s">
        <v>2028</v>
      </c>
      <c r="AC4319" s="152" t="s">
        <v>253</v>
      </c>
      <c r="AD4319" s="152" t="s">
        <v>185</v>
      </c>
    </row>
    <row r="4320" spans="1:30">
      <c r="A4320" s="189" t="s">
        <v>3177</v>
      </c>
      <c r="B4320" s="189" t="s">
        <v>3178</v>
      </c>
      <c r="C4320" s="154">
        <v>43830</v>
      </c>
      <c r="D4320" s="155">
        <v>1.0094000000000001</v>
      </c>
      <c r="E4320" s="155">
        <v>1.0094000000000001</v>
      </c>
      <c r="F4320" s="156">
        <v>3.9643211100116801E-2</v>
      </c>
      <c r="G4320" s="154">
        <v>43826</v>
      </c>
      <c r="H4320" s="155">
        <v>1.0089999999999999</v>
      </c>
      <c r="I4320" s="157">
        <v>0</v>
      </c>
      <c r="J4320" s="152"/>
      <c r="K4320" s="156">
        <v>9.9166997223335204E-2</v>
      </c>
      <c r="L4320" s="156">
        <v>0.26820303963446401</v>
      </c>
      <c r="M4320" s="185">
        <v>0.74857770236551202</v>
      </c>
      <c r="N4320" s="157">
        <v>0</v>
      </c>
      <c r="O4320" s="157">
        <v>0</v>
      </c>
      <c r="P4320" s="152"/>
      <c r="Q4320" s="157">
        <v>0</v>
      </c>
      <c r="R4320" s="152"/>
      <c r="S4320" s="157">
        <v>0</v>
      </c>
      <c r="T4320" s="152"/>
      <c r="U4320" s="156">
        <v>0.94000000000000705</v>
      </c>
      <c r="V4320" s="152" t="s">
        <v>309</v>
      </c>
      <c r="W4320" s="152" t="s">
        <v>95</v>
      </c>
      <c r="X4320" s="155">
        <v>95.000173821499999</v>
      </c>
      <c r="Y4320" s="152" t="s">
        <v>159</v>
      </c>
      <c r="Z4320" s="154">
        <v>43712</v>
      </c>
      <c r="AA4320" s="153" t="s">
        <v>4326</v>
      </c>
      <c r="AB4320" s="152" t="s">
        <v>312</v>
      </c>
      <c r="AC4320" s="152" t="s">
        <v>231</v>
      </c>
      <c r="AD4320" s="152" t="s">
        <v>272</v>
      </c>
    </row>
    <row r="4321" spans="1:30">
      <c r="A4321" s="189" t="s">
        <v>22273</v>
      </c>
      <c r="B4321" s="189" t="s">
        <v>22274</v>
      </c>
      <c r="C4321" s="154">
        <v>43830</v>
      </c>
      <c r="D4321" s="155">
        <v>1.0019</v>
      </c>
      <c r="E4321" s="155">
        <v>1.0037</v>
      </c>
      <c r="F4321" s="156">
        <v>1.9966057701907802E-2</v>
      </c>
      <c r="G4321" s="154">
        <v>43829</v>
      </c>
      <c r="H4321" s="155">
        <v>1.0017</v>
      </c>
      <c r="I4321" s="157">
        <v>0</v>
      </c>
      <c r="J4321" s="152"/>
      <c r="K4321" s="156">
        <v>0.12992204677194399</v>
      </c>
      <c r="L4321" s="156">
        <v>0.31015590645614499</v>
      </c>
      <c r="M4321" s="186">
        <v>0</v>
      </c>
      <c r="N4321" s="157">
        <v>0</v>
      </c>
      <c r="O4321" s="157">
        <v>0</v>
      </c>
      <c r="P4321" s="152"/>
      <c r="Q4321" s="157">
        <v>0</v>
      </c>
      <c r="R4321" s="152"/>
      <c r="S4321" s="157">
        <v>0</v>
      </c>
      <c r="T4321" s="152"/>
      <c r="U4321" s="156">
        <v>0.37034200000001199</v>
      </c>
      <c r="V4321" s="152" t="s">
        <v>157</v>
      </c>
      <c r="W4321" s="152" t="s">
        <v>95</v>
      </c>
      <c r="X4321" s="155">
        <v>10.150048831499999</v>
      </c>
      <c r="Y4321" s="152" t="s">
        <v>159</v>
      </c>
      <c r="Z4321" s="154">
        <v>43789</v>
      </c>
      <c r="AA4321" s="153" t="s">
        <v>4326</v>
      </c>
      <c r="AB4321" s="152" t="s">
        <v>22275</v>
      </c>
      <c r="AC4321" s="152" t="s">
        <v>618</v>
      </c>
      <c r="AD4321" s="152" t="s">
        <v>213</v>
      </c>
    </row>
    <row r="4322" spans="1:30">
      <c r="A4322" s="189" t="s">
        <v>22276</v>
      </c>
      <c r="B4322" s="189" t="s">
        <v>22277</v>
      </c>
      <c r="C4322" s="154">
        <v>43830</v>
      </c>
      <c r="D4322" s="155">
        <v>1.0018</v>
      </c>
      <c r="E4322" s="155">
        <v>1.0033000000000001</v>
      </c>
      <c r="F4322" s="156">
        <v>1.9968051118203999E-2</v>
      </c>
      <c r="G4322" s="154">
        <v>43829</v>
      </c>
      <c r="H4322" s="155">
        <v>1.0016</v>
      </c>
      <c r="I4322" s="157">
        <v>0</v>
      </c>
      <c r="J4322" s="152"/>
      <c r="K4322" s="156">
        <v>0.12993503248375801</v>
      </c>
      <c r="L4322" s="156">
        <v>0.2801299350325</v>
      </c>
      <c r="M4322" s="186">
        <v>0</v>
      </c>
      <c r="N4322" s="157">
        <v>0</v>
      </c>
      <c r="O4322" s="157">
        <v>0</v>
      </c>
      <c r="P4322" s="152"/>
      <c r="Q4322" s="157">
        <v>0</v>
      </c>
      <c r="R4322" s="152"/>
      <c r="S4322" s="157">
        <v>0</v>
      </c>
      <c r="T4322" s="152"/>
      <c r="U4322" s="156">
        <v>0.33027000000001</v>
      </c>
      <c r="V4322" s="152" t="s">
        <v>157</v>
      </c>
      <c r="W4322" s="152" t="s">
        <v>95</v>
      </c>
      <c r="X4322" s="155">
        <v>3.7029180000000002E-4</v>
      </c>
      <c r="Y4322" s="152" t="s">
        <v>159</v>
      </c>
      <c r="Z4322" s="154">
        <v>43789</v>
      </c>
      <c r="AA4322" s="153" t="s">
        <v>4326</v>
      </c>
      <c r="AB4322" s="152" t="s">
        <v>22275</v>
      </c>
      <c r="AC4322" s="152" t="s">
        <v>618</v>
      </c>
      <c r="AD4322" s="152" t="s">
        <v>213</v>
      </c>
    </row>
    <row r="4323" spans="1:30">
      <c r="A4323" s="189" t="s">
        <v>3205</v>
      </c>
      <c r="B4323" s="189" t="s">
        <v>3206</v>
      </c>
      <c r="C4323" s="154">
        <v>43830</v>
      </c>
      <c r="D4323" s="155">
        <v>1.0111000000000001</v>
      </c>
      <c r="E4323" s="155">
        <v>1.0111000000000001</v>
      </c>
      <c r="F4323" s="156">
        <v>3.9576531117065203E-2</v>
      </c>
      <c r="G4323" s="154">
        <v>43829</v>
      </c>
      <c r="H4323" s="155">
        <v>1.0106999999999999</v>
      </c>
      <c r="I4323" s="157">
        <v>0</v>
      </c>
      <c r="J4323" s="152"/>
      <c r="K4323" s="156">
        <v>0.12873836403248901</v>
      </c>
      <c r="L4323" s="156">
        <v>0.46701112877584899</v>
      </c>
      <c r="M4323" s="185">
        <v>0.81762887625887004</v>
      </c>
      <c r="N4323" s="157">
        <v>0</v>
      </c>
      <c r="O4323" s="157">
        <v>0</v>
      </c>
      <c r="P4323" s="152"/>
      <c r="Q4323" s="157">
        <v>0</v>
      </c>
      <c r="R4323" s="152"/>
      <c r="S4323" s="157">
        <v>0</v>
      </c>
      <c r="T4323" s="152"/>
      <c r="U4323" s="156">
        <v>1.1100000000000101</v>
      </c>
      <c r="V4323" s="152" t="s">
        <v>157</v>
      </c>
      <c r="W4323" s="152" t="s">
        <v>95</v>
      </c>
      <c r="X4323" s="155">
        <v>2.0103478195000002</v>
      </c>
      <c r="Y4323" s="152" t="s">
        <v>159</v>
      </c>
      <c r="Z4323" s="154">
        <v>43700</v>
      </c>
      <c r="AA4323" s="153" t="s">
        <v>4326</v>
      </c>
      <c r="AB4323" s="152" t="s">
        <v>1985</v>
      </c>
      <c r="AC4323" s="152" t="s">
        <v>239</v>
      </c>
      <c r="AD4323" s="152" t="s">
        <v>542</v>
      </c>
    </row>
    <row r="4324" spans="1:30">
      <c r="A4324" s="189" t="s">
        <v>3191</v>
      </c>
      <c r="B4324" s="189" t="s">
        <v>3192</v>
      </c>
      <c r="C4324" s="154">
        <v>43830</v>
      </c>
      <c r="D4324" s="155">
        <v>1.0087999999999999</v>
      </c>
      <c r="E4324" s="155">
        <v>1.0087999999999999</v>
      </c>
      <c r="F4324" s="156">
        <v>1.9829466587346599E-2</v>
      </c>
      <c r="G4324" s="154">
        <v>43829</v>
      </c>
      <c r="H4324" s="155">
        <v>1.0085999999999999</v>
      </c>
      <c r="I4324" s="157">
        <v>0</v>
      </c>
      <c r="J4324" s="152"/>
      <c r="K4324" s="156">
        <v>0.129032258064502</v>
      </c>
      <c r="L4324" s="156">
        <v>0.348154779667745</v>
      </c>
      <c r="M4324" s="185">
        <v>0.70879504841767804</v>
      </c>
      <c r="N4324" s="157">
        <v>0</v>
      </c>
      <c r="O4324" s="157">
        <v>0</v>
      </c>
      <c r="P4324" s="152"/>
      <c r="Q4324" s="157">
        <v>0</v>
      </c>
      <c r="R4324" s="152"/>
      <c r="S4324" s="157">
        <v>0</v>
      </c>
      <c r="T4324" s="152"/>
      <c r="U4324" s="156">
        <v>0.87999999999999201</v>
      </c>
      <c r="V4324" s="152" t="s">
        <v>174</v>
      </c>
      <c r="W4324" s="152" t="s">
        <v>95</v>
      </c>
      <c r="X4324" s="155">
        <v>40.129892477399999</v>
      </c>
      <c r="Y4324" s="152" t="s">
        <v>159</v>
      </c>
      <c r="Z4324" s="154">
        <v>43684</v>
      </c>
      <c r="AA4324" s="153" t="s">
        <v>4326</v>
      </c>
      <c r="AB4324" s="152" t="s">
        <v>809</v>
      </c>
      <c r="AC4324" s="152" t="s">
        <v>194</v>
      </c>
      <c r="AD4324" s="152" t="s">
        <v>165</v>
      </c>
    </row>
    <row r="4325" spans="1:30">
      <c r="A4325" s="189" t="s">
        <v>22278</v>
      </c>
      <c r="B4325" s="189" t="s">
        <v>22279</v>
      </c>
      <c r="C4325" s="154">
        <v>43830</v>
      </c>
      <c r="D4325" s="155">
        <v>1.0098</v>
      </c>
      <c r="E4325" s="155">
        <v>1.0098</v>
      </c>
      <c r="F4325" s="156">
        <v>2.9717682020799101E-2</v>
      </c>
      <c r="G4325" s="154">
        <v>43829</v>
      </c>
      <c r="H4325" s="155">
        <v>1.0095000000000001</v>
      </c>
      <c r="I4325" s="157">
        <v>0</v>
      </c>
      <c r="J4325" s="152"/>
      <c r="K4325" s="156">
        <v>0.11897679952410201</v>
      </c>
      <c r="L4325" s="156">
        <v>0.43763676148796099</v>
      </c>
      <c r="M4325" s="185">
        <v>0.72817955112220301</v>
      </c>
      <c r="N4325" s="157">
        <v>0</v>
      </c>
      <c r="O4325" s="157">
        <v>0</v>
      </c>
      <c r="P4325" s="152"/>
      <c r="Q4325" s="157">
        <v>0</v>
      </c>
      <c r="R4325" s="152"/>
      <c r="S4325" s="157">
        <v>0</v>
      </c>
      <c r="T4325" s="152"/>
      <c r="U4325" s="156">
        <v>0.98000000000000298</v>
      </c>
      <c r="V4325" s="152" t="s">
        <v>157</v>
      </c>
      <c r="W4325" s="152" t="s">
        <v>95</v>
      </c>
      <c r="X4325" s="155">
        <v>1.1275272E-3</v>
      </c>
      <c r="Y4325" s="152" t="s">
        <v>159</v>
      </c>
      <c r="Z4325" s="154">
        <v>43700</v>
      </c>
      <c r="AA4325" s="153" t="s">
        <v>4326</v>
      </c>
      <c r="AB4325" s="152" t="s">
        <v>1985</v>
      </c>
      <c r="AC4325" s="152" t="s">
        <v>239</v>
      </c>
      <c r="AD4325" s="152" t="s">
        <v>542</v>
      </c>
    </row>
    <row r="4326" spans="1:30">
      <c r="A4326" s="189" t="s">
        <v>22280</v>
      </c>
      <c r="B4326" s="189" t="s">
        <v>22281</v>
      </c>
      <c r="C4326" s="154">
        <v>43830</v>
      </c>
      <c r="D4326" s="155">
        <v>1.0004</v>
      </c>
      <c r="E4326" s="155">
        <v>1.0004</v>
      </c>
      <c r="F4326" s="156">
        <v>3.9999999999995602E-2</v>
      </c>
      <c r="G4326" s="154">
        <v>43826</v>
      </c>
      <c r="H4326" s="155">
        <v>1</v>
      </c>
      <c r="I4326" s="157">
        <v>0</v>
      </c>
      <c r="J4326" s="152"/>
      <c r="K4326" s="157">
        <v>0</v>
      </c>
      <c r="L4326" s="157">
        <v>0</v>
      </c>
      <c r="M4326" s="186">
        <v>0</v>
      </c>
      <c r="N4326" s="157">
        <v>0</v>
      </c>
      <c r="O4326" s="157">
        <v>0</v>
      </c>
      <c r="P4326" s="152"/>
      <c r="Q4326" s="157">
        <v>0</v>
      </c>
      <c r="R4326" s="152"/>
      <c r="S4326" s="157">
        <v>0</v>
      </c>
      <c r="T4326" s="152"/>
      <c r="U4326" s="156">
        <v>3.9999999999995602E-2</v>
      </c>
      <c r="V4326" s="152" t="s">
        <v>309</v>
      </c>
      <c r="W4326" s="152" t="s">
        <v>95</v>
      </c>
      <c r="X4326" s="155">
        <v>2.1673976156000001</v>
      </c>
      <c r="Y4326" s="152" t="s">
        <v>159</v>
      </c>
      <c r="Z4326" s="154">
        <v>43825</v>
      </c>
      <c r="AA4326" s="153" t="s">
        <v>4326</v>
      </c>
      <c r="AB4326" s="152" t="s">
        <v>3399</v>
      </c>
      <c r="AC4326" s="152" t="s">
        <v>193</v>
      </c>
      <c r="AD4326" s="152" t="s">
        <v>207</v>
      </c>
    </row>
    <row r="4327" spans="1:30">
      <c r="A4327" s="189" t="s">
        <v>3200</v>
      </c>
      <c r="B4327" s="189" t="s">
        <v>3201</v>
      </c>
      <c r="C4327" s="154">
        <v>43830</v>
      </c>
      <c r="D4327" s="155">
        <v>1.008</v>
      </c>
      <c r="E4327" s="155">
        <v>1.008</v>
      </c>
      <c r="F4327" s="156">
        <v>1.9845207382414999E-2</v>
      </c>
      <c r="G4327" s="154">
        <v>43826</v>
      </c>
      <c r="H4327" s="155">
        <v>1.0078</v>
      </c>
      <c r="I4327" s="157">
        <v>0</v>
      </c>
      <c r="J4327" s="152"/>
      <c r="K4327" s="156">
        <v>5.9559261465151302E-2</v>
      </c>
      <c r="L4327" s="156">
        <v>0.248632521133759</v>
      </c>
      <c r="M4327" s="185">
        <v>0.61888600519065495</v>
      </c>
      <c r="N4327" s="157">
        <v>0</v>
      </c>
      <c r="O4327" s="157">
        <v>0</v>
      </c>
      <c r="P4327" s="152"/>
      <c r="Q4327" s="157">
        <v>0</v>
      </c>
      <c r="R4327" s="152"/>
      <c r="S4327" s="157">
        <v>0</v>
      </c>
      <c r="T4327" s="152"/>
      <c r="U4327" s="156">
        <v>0.80000000000000104</v>
      </c>
      <c r="V4327" s="152" t="s">
        <v>309</v>
      </c>
      <c r="W4327" s="152" t="s">
        <v>95</v>
      </c>
      <c r="X4327" s="155">
        <v>22.264561948299999</v>
      </c>
      <c r="Y4327" s="152" t="s">
        <v>159</v>
      </c>
      <c r="Z4327" s="154">
        <v>43712</v>
      </c>
      <c r="AA4327" s="153" t="s">
        <v>4326</v>
      </c>
      <c r="AB4327" s="152" t="s">
        <v>3202</v>
      </c>
      <c r="AC4327" s="152" t="s">
        <v>268</v>
      </c>
      <c r="AD4327" s="152" t="s">
        <v>207</v>
      </c>
    </row>
    <row r="4328" spans="1:30">
      <c r="A4328" s="189" t="s">
        <v>22282</v>
      </c>
      <c r="B4328" s="189" t="s">
        <v>22283</v>
      </c>
      <c r="C4328" s="154">
        <v>43830</v>
      </c>
      <c r="D4328" s="155">
        <v>1.0068999999999999</v>
      </c>
      <c r="E4328" s="155">
        <v>1.0068999999999999</v>
      </c>
      <c r="F4328" s="156">
        <v>1.9866891824771801E-2</v>
      </c>
      <c r="G4328" s="154">
        <v>43826</v>
      </c>
      <c r="H4328" s="155">
        <v>1.0066999999999999</v>
      </c>
      <c r="I4328" s="157">
        <v>0</v>
      </c>
      <c r="J4328" s="152"/>
      <c r="K4328" s="156">
        <v>5.9624366491099499E-2</v>
      </c>
      <c r="L4328" s="156">
        <v>0.21897083706578899</v>
      </c>
      <c r="M4328" s="185">
        <v>0.52915335463257396</v>
      </c>
      <c r="N4328" s="157">
        <v>0</v>
      </c>
      <c r="O4328" s="157">
        <v>0</v>
      </c>
      <c r="P4328" s="152"/>
      <c r="Q4328" s="157">
        <v>0</v>
      </c>
      <c r="R4328" s="152"/>
      <c r="S4328" s="157">
        <v>0</v>
      </c>
      <c r="T4328" s="152"/>
      <c r="U4328" s="156">
        <v>0.68999999999999095</v>
      </c>
      <c r="V4328" s="152" t="s">
        <v>309</v>
      </c>
      <c r="W4328" s="152" t="s">
        <v>95</v>
      </c>
      <c r="X4328" s="155">
        <v>0.3819562239</v>
      </c>
      <c r="Y4328" s="152" t="s">
        <v>159</v>
      </c>
      <c r="Z4328" s="154">
        <v>43712</v>
      </c>
      <c r="AA4328" s="153" t="s">
        <v>4326</v>
      </c>
      <c r="AB4328" s="152" t="s">
        <v>3202</v>
      </c>
      <c r="AC4328" s="152" t="s">
        <v>268</v>
      </c>
      <c r="AD4328" s="152" t="s">
        <v>207</v>
      </c>
    </row>
    <row r="4329" spans="1:30">
      <c r="A4329" s="189" t="s">
        <v>3197</v>
      </c>
      <c r="B4329" s="189" t="s">
        <v>3198</v>
      </c>
      <c r="C4329" s="154">
        <v>43830</v>
      </c>
      <c r="D4329" s="155">
        <v>1.0101</v>
      </c>
      <c r="E4329" s="155">
        <v>1.0101</v>
      </c>
      <c r="F4329" s="156">
        <v>2.9708853238261699E-2</v>
      </c>
      <c r="G4329" s="154">
        <v>43826</v>
      </c>
      <c r="H4329" s="155">
        <v>1.0098</v>
      </c>
      <c r="I4329" s="157">
        <v>0</v>
      </c>
      <c r="J4329" s="152"/>
      <c r="K4329" s="156">
        <v>9.9098206322454599E-2</v>
      </c>
      <c r="L4329" s="156">
        <v>0.27797081306462001</v>
      </c>
      <c r="M4329" s="185">
        <v>0.75810473815461898</v>
      </c>
      <c r="N4329" s="157">
        <v>0</v>
      </c>
      <c r="O4329" s="157">
        <v>0</v>
      </c>
      <c r="P4329" s="152"/>
      <c r="Q4329" s="157">
        <v>0</v>
      </c>
      <c r="R4329" s="152"/>
      <c r="S4329" s="157">
        <v>0</v>
      </c>
      <c r="T4329" s="152"/>
      <c r="U4329" s="156">
        <v>1.01</v>
      </c>
      <c r="V4329" s="152" t="s">
        <v>309</v>
      </c>
      <c r="W4329" s="152" t="s">
        <v>95</v>
      </c>
      <c r="X4329" s="155">
        <v>15.004609532</v>
      </c>
      <c r="Y4329" s="152" t="s">
        <v>159</v>
      </c>
      <c r="Z4329" s="154">
        <v>43703</v>
      </c>
      <c r="AA4329" s="153" t="s">
        <v>4326</v>
      </c>
      <c r="AB4329" s="152" t="s">
        <v>3199</v>
      </c>
      <c r="AC4329" s="152" t="s">
        <v>570</v>
      </c>
      <c r="AD4329" s="152" t="s">
        <v>162</v>
      </c>
    </row>
    <row r="4330" spans="1:30">
      <c r="A4330" s="189" t="s">
        <v>3195</v>
      </c>
      <c r="B4330" s="189" t="s">
        <v>3196</v>
      </c>
      <c r="C4330" s="154">
        <v>43830</v>
      </c>
      <c r="D4330" s="155">
        <v>1.0125999999999999</v>
      </c>
      <c r="E4330" s="155">
        <v>1.0125999999999999</v>
      </c>
      <c r="F4330" s="156">
        <v>7.9067009290364906E-2</v>
      </c>
      <c r="G4330" s="154">
        <v>43829</v>
      </c>
      <c r="H4330" s="155">
        <v>1.0118</v>
      </c>
      <c r="I4330" s="157">
        <v>0</v>
      </c>
      <c r="J4330" s="152"/>
      <c r="K4330" s="156">
        <v>0.34684372212861297</v>
      </c>
      <c r="L4330" s="156">
        <v>0.786304369463523</v>
      </c>
      <c r="M4330" s="185">
        <v>1.0982428115015901</v>
      </c>
      <c r="N4330" s="157">
        <v>0</v>
      </c>
      <c r="O4330" s="157">
        <v>0</v>
      </c>
      <c r="P4330" s="152"/>
      <c r="Q4330" s="157">
        <v>0</v>
      </c>
      <c r="R4330" s="152"/>
      <c r="S4330" s="157">
        <v>0</v>
      </c>
      <c r="T4330" s="152"/>
      <c r="U4330" s="156">
        <v>1.25999999999999</v>
      </c>
      <c r="V4330" s="152" t="s">
        <v>309</v>
      </c>
      <c r="W4330" s="152" t="s">
        <v>95</v>
      </c>
      <c r="X4330" s="155">
        <v>2.0003400018000002</v>
      </c>
      <c r="Y4330" s="152" t="s">
        <v>159</v>
      </c>
      <c r="Z4330" s="154">
        <v>43710</v>
      </c>
      <c r="AA4330" s="153" t="s">
        <v>4326</v>
      </c>
      <c r="AB4330" s="152" t="s">
        <v>1660</v>
      </c>
      <c r="AC4330" s="152" t="s">
        <v>492</v>
      </c>
      <c r="AD4330" s="152" t="s">
        <v>162</v>
      </c>
    </row>
    <row r="4331" spans="1:30">
      <c r="A4331" s="189" t="s">
        <v>22284</v>
      </c>
      <c r="B4331" s="189" t="s">
        <v>22285</v>
      </c>
      <c r="C4331" s="154">
        <v>43830</v>
      </c>
      <c r="D4331" s="155">
        <v>1.0003</v>
      </c>
      <c r="E4331" s="155">
        <v>1.0003</v>
      </c>
      <c r="F4331" s="156">
        <v>2.9999999999996699E-2</v>
      </c>
      <c r="G4331" s="154">
        <v>43826</v>
      </c>
      <c r="H4331" s="155">
        <v>1</v>
      </c>
      <c r="I4331" s="157">
        <v>0</v>
      </c>
      <c r="J4331" s="152"/>
      <c r="K4331" s="157">
        <v>0</v>
      </c>
      <c r="L4331" s="157">
        <v>0</v>
      </c>
      <c r="M4331" s="186">
        <v>0</v>
      </c>
      <c r="N4331" s="157">
        <v>0</v>
      </c>
      <c r="O4331" s="157">
        <v>0</v>
      </c>
      <c r="P4331" s="152"/>
      <c r="Q4331" s="157">
        <v>0</v>
      </c>
      <c r="R4331" s="152"/>
      <c r="S4331" s="157">
        <v>0</v>
      </c>
      <c r="T4331" s="152"/>
      <c r="U4331" s="156">
        <v>2.9999999999996699E-2</v>
      </c>
      <c r="V4331" s="152" t="s">
        <v>309</v>
      </c>
      <c r="W4331" s="152" t="s">
        <v>95</v>
      </c>
      <c r="X4331" s="155">
        <v>2.6331931561999999</v>
      </c>
      <c r="Y4331" s="152" t="s">
        <v>159</v>
      </c>
      <c r="Z4331" s="154">
        <v>43825</v>
      </c>
      <c r="AA4331" s="153" t="s">
        <v>4326</v>
      </c>
      <c r="AB4331" s="152" t="s">
        <v>3752</v>
      </c>
      <c r="AC4331" s="152" t="s">
        <v>354</v>
      </c>
      <c r="AD4331" s="152" t="s">
        <v>165</v>
      </c>
    </row>
    <row r="4332" spans="1:30">
      <c r="A4332" s="189" t="s">
        <v>3203</v>
      </c>
      <c r="B4332" s="189" t="s">
        <v>3204</v>
      </c>
      <c r="C4332" s="154">
        <v>43830</v>
      </c>
      <c r="D4332" s="155">
        <v>1.0099</v>
      </c>
      <c r="E4332" s="155">
        <v>1.0099</v>
      </c>
      <c r="F4332" s="156">
        <v>4.9534376857533702E-2</v>
      </c>
      <c r="G4332" s="154">
        <v>43826</v>
      </c>
      <c r="H4332" s="155">
        <v>1.0094000000000001</v>
      </c>
      <c r="I4332" s="157">
        <v>0</v>
      </c>
      <c r="J4332" s="152"/>
      <c r="K4332" s="156">
        <v>0.27802601529142201</v>
      </c>
      <c r="L4332" s="156">
        <v>0.41761956845977699</v>
      </c>
      <c r="M4332" s="185">
        <v>0.85888345151302703</v>
      </c>
      <c r="N4332" s="157">
        <v>0</v>
      </c>
      <c r="O4332" s="157">
        <v>0</v>
      </c>
      <c r="P4332" s="152"/>
      <c r="Q4332" s="157">
        <v>0</v>
      </c>
      <c r="R4332" s="152"/>
      <c r="S4332" s="157">
        <v>0</v>
      </c>
      <c r="T4332" s="152"/>
      <c r="U4332" s="156">
        <v>0.99000000000000199</v>
      </c>
      <c r="V4332" s="152" t="s">
        <v>174</v>
      </c>
      <c r="W4332" s="152" t="s">
        <v>95</v>
      </c>
      <c r="X4332" s="155">
        <v>2.1001025023</v>
      </c>
      <c r="Y4332" s="152" t="s">
        <v>159</v>
      </c>
      <c r="Z4332" s="154">
        <v>43714</v>
      </c>
      <c r="AA4332" s="153" t="s">
        <v>4326</v>
      </c>
      <c r="AB4332" s="152" t="s">
        <v>1897</v>
      </c>
      <c r="AC4332" s="152" t="s">
        <v>341</v>
      </c>
      <c r="AD4332" s="152" t="s">
        <v>162</v>
      </c>
    </row>
    <row r="4333" spans="1:30">
      <c r="A4333" s="189" t="s">
        <v>22286</v>
      </c>
      <c r="B4333" s="189" t="s">
        <v>22287</v>
      </c>
      <c r="C4333" s="154">
        <v>43830</v>
      </c>
      <c r="D4333" s="155">
        <v>1.0004999999999999</v>
      </c>
      <c r="E4333" s="155">
        <v>1.0004999999999999</v>
      </c>
      <c r="F4333" s="156">
        <v>2.99940011997567E-2</v>
      </c>
      <c r="G4333" s="154">
        <v>43826</v>
      </c>
      <c r="H4333" s="155">
        <v>1.0002</v>
      </c>
      <c r="I4333" s="157">
        <v>0</v>
      </c>
      <c r="J4333" s="152"/>
      <c r="K4333" s="156">
        <v>4.99999999999945E-2</v>
      </c>
      <c r="L4333" s="157">
        <v>0</v>
      </c>
      <c r="M4333" s="186">
        <v>0</v>
      </c>
      <c r="N4333" s="157">
        <v>0</v>
      </c>
      <c r="O4333" s="157">
        <v>0</v>
      </c>
      <c r="P4333" s="152"/>
      <c r="Q4333" s="157">
        <v>0</v>
      </c>
      <c r="R4333" s="152"/>
      <c r="S4333" s="157">
        <v>0</v>
      </c>
      <c r="T4333" s="152"/>
      <c r="U4333" s="156">
        <v>4.99999999999945E-2</v>
      </c>
      <c r="V4333" s="152" t="s">
        <v>309</v>
      </c>
      <c r="W4333" s="152" t="s">
        <v>95</v>
      </c>
      <c r="X4333" s="155">
        <v>110.0007347639</v>
      </c>
      <c r="Y4333" s="152" t="s">
        <v>159</v>
      </c>
      <c r="Z4333" s="154">
        <v>43824</v>
      </c>
      <c r="AA4333" s="153" t="s">
        <v>4326</v>
      </c>
      <c r="AB4333" s="152" t="s">
        <v>3202</v>
      </c>
      <c r="AC4333" s="152" t="s">
        <v>268</v>
      </c>
      <c r="AD4333" s="152" t="s">
        <v>229</v>
      </c>
    </row>
    <row r="4334" spans="1:30">
      <c r="A4334" s="189" t="s">
        <v>22288</v>
      </c>
      <c r="B4334" s="189" t="s">
        <v>22289</v>
      </c>
      <c r="C4334" s="154">
        <v>43830</v>
      </c>
      <c r="D4334" s="155">
        <v>1.0003</v>
      </c>
      <c r="E4334" s="155">
        <v>1.0003</v>
      </c>
      <c r="F4334" s="156">
        <v>1.99980001999778E-2</v>
      </c>
      <c r="G4334" s="154">
        <v>43826</v>
      </c>
      <c r="H4334" s="155">
        <v>1.0001</v>
      </c>
      <c r="I4334" s="157">
        <v>0</v>
      </c>
      <c r="J4334" s="152"/>
      <c r="K4334" s="156">
        <v>2.9999999999996699E-2</v>
      </c>
      <c r="L4334" s="157">
        <v>0</v>
      </c>
      <c r="M4334" s="186">
        <v>0</v>
      </c>
      <c r="N4334" s="157">
        <v>0</v>
      </c>
      <c r="O4334" s="157">
        <v>0</v>
      </c>
      <c r="P4334" s="152"/>
      <c r="Q4334" s="157">
        <v>0</v>
      </c>
      <c r="R4334" s="152"/>
      <c r="S4334" s="157">
        <v>0</v>
      </c>
      <c r="T4334" s="152"/>
      <c r="U4334" s="156">
        <v>2.9999999999996699E-2</v>
      </c>
      <c r="V4334" s="152" t="s">
        <v>309</v>
      </c>
      <c r="W4334" s="152" t="s">
        <v>95</v>
      </c>
      <c r="X4334" s="155">
        <v>9.9999900000000004</v>
      </c>
      <c r="Y4334" s="152" t="s">
        <v>159</v>
      </c>
      <c r="Z4334" s="154">
        <v>43824</v>
      </c>
      <c r="AA4334" s="153" t="s">
        <v>4326</v>
      </c>
      <c r="AB4334" s="152" t="s">
        <v>22290</v>
      </c>
      <c r="AC4334" s="152" t="s">
        <v>268</v>
      </c>
      <c r="AD4334" s="152" t="s">
        <v>532</v>
      </c>
    </row>
    <row r="4335" spans="1:30">
      <c r="A4335" s="189" t="s">
        <v>22291</v>
      </c>
      <c r="B4335" s="189" t="s">
        <v>22292</v>
      </c>
      <c r="C4335" s="154">
        <v>43830</v>
      </c>
      <c r="D4335" s="155">
        <v>1.0002</v>
      </c>
      <c r="E4335" s="155">
        <v>1.0002</v>
      </c>
      <c r="F4335" s="156">
        <v>9.9990000999889E-3</v>
      </c>
      <c r="G4335" s="154">
        <v>43826</v>
      </c>
      <c r="H4335" s="155">
        <v>1.0001</v>
      </c>
      <c r="I4335" s="157">
        <v>0</v>
      </c>
      <c r="J4335" s="152"/>
      <c r="K4335" s="157">
        <v>0</v>
      </c>
      <c r="L4335" s="157">
        <v>0</v>
      </c>
      <c r="M4335" s="186">
        <v>0</v>
      </c>
      <c r="N4335" s="157">
        <v>0</v>
      </c>
      <c r="O4335" s="157">
        <v>0</v>
      </c>
      <c r="P4335" s="152"/>
      <c r="Q4335" s="157">
        <v>0</v>
      </c>
      <c r="R4335" s="152"/>
      <c r="S4335" s="157">
        <v>0</v>
      </c>
      <c r="T4335" s="152"/>
      <c r="U4335" s="156">
        <v>1.9999999999997801E-2</v>
      </c>
      <c r="V4335" s="152" t="s">
        <v>309</v>
      </c>
      <c r="W4335" s="152" t="s">
        <v>95</v>
      </c>
      <c r="X4335" s="155">
        <v>10.0023523219</v>
      </c>
      <c r="Y4335" s="152" t="s">
        <v>159</v>
      </c>
      <c r="Z4335" s="154">
        <v>43825</v>
      </c>
      <c r="AA4335" s="153" t="s">
        <v>4326</v>
      </c>
      <c r="AB4335" s="152" t="s">
        <v>22293</v>
      </c>
      <c r="AC4335" s="152" t="s">
        <v>619</v>
      </c>
      <c r="AD4335" s="152" t="s">
        <v>177</v>
      </c>
    </row>
    <row r="4336" spans="1:30">
      <c r="A4336" s="189" t="s">
        <v>22294</v>
      </c>
      <c r="B4336" s="189" t="s">
        <v>22295</v>
      </c>
      <c r="C4336" s="154">
        <v>43830</v>
      </c>
      <c r="D4336" s="155">
        <v>1.0001</v>
      </c>
      <c r="E4336" s="155">
        <v>1.0001</v>
      </c>
      <c r="F4336" s="156">
        <v>0</v>
      </c>
      <c r="G4336" s="154">
        <v>43829</v>
      </c>
      <c r="H4336" s="155">
        <v>1.0001</v>
      </c>
      <c r="I4336" s="157">
        <v>0</v>
      </c>
      <c r="J4336" s="152"/>
      <c r="K4336" s="157">
        <v>0</v>
      </c>
      <c r="L4336" s="157">
        <v>0</v>
      </c>
      <c r="M4336" s="186">
        <v>0</v>
      </c>
      <c r="N4336" s="157">
        <v>0</v>
      </c>
      <c r="O4336" s="157">
        <v>0</v>
      </c>
      <c r="P4336" s="152"/>
      <c r="Q4336" s="157">
        <v>0</v>
      </c>
      <c r="R4336" s="152"/>
      <c r="S4336" s="157">
        <v>0</v>
      </c>
      <c r="T4336" s="152"/>
      <c r="U4336" s="156">
        <v>9.9999999999989004E-3</v>
      </c>
      <c r="V4336" s="152" t="s">
        <v>309</v>
      </c>
      <c r="W4336" s="152" t="s">
        <v>95</v>
      </c>
      <c r="X4336" s="155">
        <v>10.6122401335</v>
      </c>
      <c r="Y4336" s="152" t="s">
        <v>159</v>
      </c>
      <c r="Z4336" s="154">
        <v>43826</v>
      </c>
      <c r="AA4336" s="153" t="s">
        <v>4326</v>
      </c>
      <c r="AB4336" s="152" t="s">
        <v>22296</v>
      </c>
      <c r="AC4336" s="152" t="s">
        <v>292</v>
      </c>
      <c r="AD4336" s="152" t="s">
        <v>183</v>
      </c>
    </row>
    <row r="4337" spans="1:30">
      <c r="A4337" s="189" t="s">
        <v>22297</v>
      </c>
      <c r="B4337" s="189" t="s">
        <v>22298</v>
      </c>
      <c r="C4337" s="154">
        <v>43830</v>
      </c>
      <c r="D4337" s="155">
        <v>0.99860000000000004</v>
      </c>
      <c r="E4337" s="155">
        <v>0.99860000000000004</v>
      </c>
      <c r="F4337" s="156">
        <v>-7.0049034324019099E-2</v>
      </c>
      <c r="G4337" s="154">
        <v>43826</v>
      </c>
      <c r="H4337" s="155">
        <v>0.99929999999999997</v>
      </c>
      <c r="I4337" s="157">
        <v>0</v>
      </c>
      <c r="J4337" s="152"/>
      <c r="K4337" s="157">
        <v>0</v>
      </c>
      <c r="L4337" s="157">
        <v>0</v>
      </c>
      <c r="M4337" s="186">
        <v>0</v>
      </c>
      <c r="N4337" s="157">
        <v>0</v>
      </c>
      <c r="O4337" s="157">
        <v>0</v>
      </c>
      <c r="P4337" s="152"/>
      <c r="Q4337" s="157">
        <v>0</v>
      </c>
      <c r="R4337" s="152"/>
      <c r="S4337" s="157">
        <v>0</v>
      </c>
      <c r="T4337" s="152"/>
      <c r="U4337" s="156">
        <v>-0.13999999999999599</v>
      </c>
      <c r="V4337" s="152" t="s">
        <v>309</v>
      </c>
      <c r="W4337" s="152" t="s">
        <v>95</v>
      </c>
      <c r="X4337" s="155">
        <v>9.9999699999999994</v>
      </c>
      <c r="Y4337" s="152" t="s">
        <v>159</v>
      </c>
      <c r="Z4337" s="154">
        <v>43825</v>
      </c>
      <c r="AA4337" s="153" t="s">
        <v>4326</v>
      </c>
      <c r="AB4337" s="152" t="s">
        <v>2986</v>
      </c>
      <c r="AC4337" s="152" t="s">
        <v>261</v>
      </c>
      <c r="AD4337" s="152" t="s">
        <v>183</v>
      </c>
    </row>
    <row r="4338" spans="1:30">
      <c r="A4338" s="189" t="s">
        <v>22299</v>
      </c>
      <c r="B4338" s="189" t="s">
        <v>22300</v>
      </c>
      <c r="C4338" s="154">
        <v>43830</v>
      </c>
      <c r="D4338" s="155">
        <v>1.0015000000000001</v>
      </c>
      <c r="E4338" s="155">
        <v>1.0015000000000001</v>
      </c>
      <c r="F4338" s="156">
        <v>3.9956048346814099E-2</v>
      </c>
      <c r="G4338" s="154">
        <v>43826</v>
      </c>
      <c r="H4338" s="155">
        <v>1.0011000000000001</v>
      </c>
      <c r="I4338" s="157">
        <v>0</v>
      </c>
      <c r="J4338" s="152"/>
      <c r="K4338" s="156">
        <v>9.99500249875174E-2</v>
      </c>
      <c r="L4338" s="157">
        <v>0</v>
      </c>
      <c r="M4338" s="186">
        <v>0</v>
      </c>
      <c r="N4338" s="157">
        <v>0</v>
      </c>
      <c r="O4338" s="157">
        <v>0</v>
      </c>
      <c r="P4338" s="152"/>
      <c r="Q4338" s="157">
        <v>0</v>
      </c>
      <c r="R4338" s="152"/>
      <c r="S4338" s="157">
        <v>0</v>
      </c>
      <c r="T4338" s="152"/>
      <c r="U4338" s="156">
        <v>0.15000000000000599</v>
      </c>
      <c r="V4338" s="152" t="s">
        <v>309</v>
      </c>
      <c r="W4338" s="152" t="s">
        <v>95</v>
      </c>
      <c r="X4338" s="155">
        <v>3.4641540000000001E-4</v>
      </c>
      <c r="Y4338" s="152" t="s">
        <v>159</v>
      </c>
      <c r="Z4338" s="154">
        <v>43811</v>
      </c>
      <c r="AA4338" s="153" t="s">
        <v>4326</v>
      </c>
      <c r="AB4338" s="152" t="s">
        <v>22135</v>
      </c>
      <c r="AC4338" s="152" t="s">
        <v>233</v>
      </c>
      <c r="AD4338" s="152" t="s">
        <v>170</v>
      </c>
    </row>
    <row r="4339" spans="1:30">
      <c r="A4339" s="189" t="s">
        <v>22301</v>
      </c>
      <c r="B4339" s="189" t="s">
        <v>22302</v>
      </c>
      <c r="C4339" s="154">
        <v>43830</v>
      </c>
      <c r="D4339" s="155">
        <v>1.0016</v>
      </c>
      <c r="E4339" s="155">
        <v>1.0016</v>
      </c>
      <c r="F4339" s="156">
        <v>3.9952057530958401E-2</v>
      </c>
      <c r="G4339" s="154">
        <v>43826</v>
      </c>
      <c r="H4339" s="155">
        <v>1.0012000000000001</v>
      </c>
      <c r="I4339" s="157">
        <v>0</v>
      </c>
      <c r="J4339" s="152"/>
      <c r="K4339" s="156">
        <v>9.9940035978424102E-2</v>
      </c>
      <c r="L4339" s="157">
        <v>0</v>
      </c>
      <c r="M4339" s="186">
        <v>0</v>
      </c>
      <c r="N4339" s="157">
        <v>0</v>
      </c>
      <c r="O4339" s="157">
        <v>0</v>
      </c>
      <c r="P4339" s="152"/>
      <c r="Q4339" s="157">
        <v>0</v>
      </c>
      <c r="R4339" s="152"/>
      <c r="S4339" s="157">
        <v>0</v>
      </c>
      <c r="T4339" s="152"/>
      <c r="U4339" s="156">
        <v>0.160000000000005</v>
      </c>
      <c r="V4339" s="152" t="s">
        <v>309</v>
      </c>
      <c r="W4339" s="152" t="s">
        <v>95</v>
      </c>
      <c r="X4339" s="155">
        <v>75.002316616399995</v>
      </c>
      <c r="Y4339" s="152" t="s">
        <v>159</v>
      </c>
      <c r="Z4339" s="154">
        <v>43811</v>
      </c>
      <c r="AA4339" s="153" t="s">
        <v>4326</v>
      </c>
      <c r="AB4339" s="152" t="s">
        <v>22135</v>
      </c>
      <c r="AC4339" s="152" t="s">
        <v>233</v>
      </c>
      <c r="AD4339" s="152" t="s">
        <v>170</v>
      </c>
    </row>
    <row r="4340" spans="1:30">
      <c r="A4340" s="189" t="s">
        <v>22303</v>
      </c>
      <c r="B4340" s="189" t="s">
        <v>22304</v>
      </c>
      <c r="C4340" s="154">
        <v>43830</v>
      </c>
      <c r="D4340" s="155">
        <v>1</v>
      </c>
      <c r="E4340" s="155">
        <v>1</v>
      </c>
      <c r="F4340" s="156">
        <v>0</v>
      </c>
      <c r="G4340" s="154">
        <v>43826</v>
      </c>
      <c r="H4340" s="155">
        <v>1</v>
      </c>
      <c r="I4340" s="157">
        <v>0</v>
      </c>
      <c r="J4340" s="152"/>
      <c r="K4340" s="157">
        <v>0</v>
      </c>
      <c r="L4340" s="157">
        <v>0</v>
      </c>
      <c r="M4340" s="186">
        <v>0</v>
      </c>
      <c r="N4340" s="157">
        <v>0</v>
      </c>
      <c r="O4340" s="157">
        <v>0</v>
      </c>
      <c r="P4340" s="152"/>
      <c r="Q4340" s="157">
        <v>0</v>
      </c>
      <c r="R4340" s="152"/>
      <c r="S4340" s="157">
        <v>0</v>
      </c>
      <c r="T4340" s="152"/>
      <c r="U4340" s="156">
        <v>0</v>
      </c>
      <c r="V4340" s="152" t="s">
        <v>309</v>
      </c>
      <c r="W4340" s="152" t="s">
        <v>95</v>
      </c>
      <c r="X4340" s="155">
        <v>5.0999999999999996</v>
      </c>
      <c r="Y4340" s="152" t="s">
        <v>159</v>
      </c>
      <c r="Z4340" s="154">
        <v>43826</v>
      </c>
      <c r="AA4340" s="153" t="s">
        <v>4326</v>
      </c>
      <c r="AB4340" s="152" t="s">
        <v>1058</v>
      </c>
      <c r="AC4340" s="152" t="s">
        <v>238</v>
      </c>
      <c r="AD4340" s="152" t="s">
        <v>213</v>
      </c>
    </row>
    <row r="4341" spans="1:30">
      <c r="A4341" s="189" t="s">
        <v>22305</v>
      </c>
      <c r="B4341" s="189" t="s">
        <v>22306</v>
      </c>
      <c r="C4341" s="154">
        <v>43830</v>
      </c>
      <c r="D4341" s="155">
        <v>1.002</v>
      </c>
      <c r="E4341" s="155">
        <v>1.002</v>
      </c>
      <c r="F4341" s="156">
        <v>3.9936102236417297E-2</v>
      </c>
      <c r="G4341" s="154">
        <v>43826</v>
      </c>
      <c r="H4341" s="155">
        <v>1.0016</v>
      </c>
      <c r="I4341" s="157">
        <v>0</v>
      </c>
      <c r="J4341" s="152"/>
      <c r="K4341" s="156">
        <v>0.13991605036978499</v>
      </c>
      <c r="L4341" s="157">
        <v>0</v>
      </c>
      <c r="M4341" s="186">
        <v>0</v>
      </c>
      <c r="N4341" s="157">
        <v>0</v>
      </c>
      <c r="O4341" s="157">
        <v>0</v>
      </c>
      <c r="P4341" s="152"/>
      <c r="Q4341" s="157">
        <v>0</v>
      </c>
      <c r="R4341" s="152"/>
      <c r="S4341" s="157">
        <v>0</v>
      </c>
      <c r="T4341" s="152"/>
      <c r="U4341" s="156">
        <v>0.2</v>
      </c>
      <c r="V4341" s="152" t="s">
        <v>309</v>
      </c>
      <c r="W4341" s="152" t="s">
        <v>95</v>
      </c>
      <c r="X4341" s="155">
        <v>6.09999</v>
      </c>
      <c r="Y4341" s="152" t="s">
        <v>159</v>
      </c>
      <c r="Z4341" s="154">
        <v>43810</v>
      </c>
      <c r="AA4341" s="153" t="s">
        <v>4326</v>
      </c>
      <c r="AB4341" s="152" t="s">
        <v>1058</v>
      </c>
      <c r="AC4341" s="152" t="s">
        <v>238</v>
      </c>
      <c r="AD4341" s="152" t="s">
        <v>165</v>
      </c>
    </row>
    <row r="4342" spans="1:30">
      <c r="A4342" s="189" t="s">
        <v>22307</v>
      </c>
      <c r="B4342" s="189" t="s">
        <v>22308</v>
      </c>
      <c r="C4342" s="154">
        <v>43830</v>
      </c>
      <c r="D4342" s="155">
        <v>1</v>
      </c>
      <c r="E4342" s="155">
        <v>1</v>
      </c>
      <c r="F4342" s="156">
        <v>0</v>
      </c>
      <c r="G4342" s="154">
        <v>43829</v>
      </c>
      <c r="H4342" s="155">
        <v>1</v>
      </c>
      <c r="I4342" s="157">
        <v>0</v>
      </c>
      <c r="J4342" s="152"/>
      <c r="K4342" s="157">
        <v>0</v>
      </c>
      <c r="L4342" s="157">
        <v>0</v>
      </c>
      <c r="M4342" s="186">
        <v>0</v>
      </c>
      <c r="N4342" s="157">
        <v>0</v>
      </c>
      <c r="O4342" s="157">
        <v>0</v>
      </c>
      <c r="P4342" s="152"/>
      <c r="Q4342" s="157">
        <v>0</v>
      </c>
      <c r="R4342" s="152"/>
      <c r="S4342" s="157">
        <v>0</v>
      </c>
      <c r="T4342" s="152"/>
      <c r="U4342" s="156">
        <v>0</v>
      </c>
      <c r="V4342" s="152" t="s">
        <v>309</v>
      </c>
      <c r="W4342" s="152" t="s">
        <v>95</v>
      </c>
      <c r="X4342" s="155">
        <v>0.76115275319999998</v>
      </c>
      <c r="Y4342" s="152" t="s">
        <v>159</v>
      </c>
      <c r="Z4342" s="154">
        <v>43826</v>
      </c>
      <c r="AA4342" s="153" t="s">
        <v>4326</v>
      </c>
      <c r="AB4342" s="152" t="s">
        <v>22296</v>
      </c>
      <c r="AC4342" s="152" t="s">
        <v>292</v>
      </c>
      <c r="AD4342" s="152" t="s">
        <v>183</v>
      </c>
    </row>
    <row r="4343" spans="1:30">
      <c r="A4343" s="189" t="s">
        <v>22309</v>
      </c>
      <c r="B4343" s="189" t="s">
        <v>22310</v>
      </c>
      <c r="C4343" s="154">
        <v>43830</v>
      </c>
      <c r="D4343" s="155">
        <v>1.0025999999999999</v>
      </c>
      <c r="E4343" s="155">
        <v>1.0025999999999999</v>
      </c>
      <c r="F4343" s="156">
        <v>1.9952114924179799E-2</v>
      </c>
      <c r="G4343" s="154">
        <v>43829</v>
      </c>
      <c r="H4343" s="155">
        <v>1.0024</v>
      </c>
      <c r="I4343" s="157">
        <v>0</v>
      </c>
      <c r="J4343" s="152"/>
      <c r="K4343" s="156">
        <v>9.98402555910433E-2</v>
      </c>
      <c r="L4343" s="156">
        <v>0.249975002499745</v>
      </c>
      <c r="M4343" s="186">
        <v>0</v>
      </c>
      <c r="N4343" s="157">
        <v>0</v>
      </c>
      <c r="O4343" s="157">
        <v>0</v>
      </c>
      <c r="P4343" s="152"/>
      <c r="Q4343" s="157">
        <v>0</v>
      </c>
      <c r="R4343" s="152"/>
      <c r="S4343" s="157">
        <v>0</v>
      </c>
      <c r="T4343" s="152"/>
      <c r="U4343" s="156">
        <v>0.25999999999999401</v>
      </c>
      <c r="V4343" s="152" t="s">
        <v>227</v>
      </c>
      <c r="W4343" s="152" t="s">
        <v>95</v>
      </c>
      <c r="X4343" s="155">
        <v>9.9404756114000001</v>
      </c>
      <c r="Y4343" s="152" t="s">
        <v>159</v>
      </c>
      <c r="Z4343" s="154">
        <v>43796</v>
      </c>
      <c r="AA4343" s="153" t="s">
        <v>4326</v>
      </c>
      <c r="AB4343" s="152" t="s">
        <v>3188</v>
      </c>
      <c r="AC4343" s="152" t="s">
        <v>329</v>
      </c>
      <c r="AD4343" s="152" t="s">
        <v>207</v>
      </c>
    </row>
    <row r="4344" spans="1:30">
      <c r="A4344" s="189" t="s">
        <v>22311</v>
      </c>
      <c r="B4344" s="189" t="s">
        <v>22312</v>
      </c>
      <c r="C4344" s="154">
        <v>43830</v>
      </c>
      <c r="D4344" s="155">
        <v>1.0003</v>
      </c>
      <c r="E4344" s="155">
        <v>1.0003</v>
      </c>
      <c r="F4344" s="156">
        <v>1.99980001999778E-2</v>
      </c>
      <c r="G4344" s="154">
        <v>43826</v>
      </c>
      <c r="H4344" s="155">
        <v>1.0001</v>
      </c>
      <c r="I4344" s="157">
        <v>0</v>
      </c>
      <c r="J4344" s="152"/>
      <c r="K4344" s="156">
        <v>2.9999999999996699E-2</v>
      </c>
      <c r="L4344" s="157">
        <v>0</v>
      </c>
      <c r="M4344" s="186">
        <v>0</v>
      </c>
      <c r="N4344" s="157">
        <v>0</v>
      </c>
      <c r="O4344" s="157">
        <v>0</v>
      </c>
      <c r="P4344" s="152"/>
      <c r="Q4344" s="157">
        <v>0</v>
      </c>
      <c r="R4344" s="152"/>
      <c r="S4344" s="157">
        <v>0</v>
      </c>
      <c r="T4344" s="152"/>
      <c r="U4344" s="156">
        <v>2.9999999999996699E-2</v>
      </c>
      <c r="V4344" s="152" t="s">
        <v>309</v>
      </c>
      <c r="W4344" s="152" t="s">
        <v>95</v>
      </c>
      <c r="X4344" s="155">
        <v>9.9980232011000005</v>
      </c>
      <c r="Y4344" s="152" t="s">
        <v>159</v>
      </c>
      <c r="Z4344" s="154">
        <v>43824</v>
      </c>
      <c r="AA4344" s="153" t="s">
        <v>4326</v>
      </c>
      <c r="AB4344" s="152" t="s">
        <v>22313</v>
      </c>
      <c r="AC4344" s="152" t="s">
        <v>418</v>
      </c>
      <c r="AD4344" s="152" t="s">
        <v>207</v>
      </c>
    </row>
    <row r="4345" spans="1:30">
      <c r="A4345" s="189" t="s">
        <v>22314</v>
      </c>
      <c r="B4345" s="189" t="s">
        <v>22315</v>
      </c>
      <c r="C4345" s="154">
        <v>43830</v>
      </c>
      <c r="D4345" s="155">
        <v>1.0006999999999999</v>
      </c>
      <c r="E4345" s="155">
        <v>1.0006999999999999</v>
      </c>
      <c r="F4345" s="156">
        <v>2.9988004798077499E-2</v>
      </c>
      <c r="G4345" s="154">
        <v>43826</v>
      </c>
      <c r="H4345" s="155">
        <v>1.0004</v>
      </c>
      <c r="I4345" s="157">
        <v>0</v>
      </c>
      <c r="J4345" s="152"/>
      <c r="K4345" s="156">
        <v>6.9999999999992304E-2</v>
      </c>
      <c r="L4345" s="157">
        <v>0</v>
      </c>
      <c r="M4345" s="186">
        <v>0</v>
      </c>
      <c r="N4345" s="157">
        <v>0</v>
      </c>
      <c r="O4345" s="157">
        <v>0</v>
      </c>
      <c r="P4345" s="152"/>
      <c r="Q4345" s="157">
        <v>0</v>
      </c>
      <c r="R4345" s="152"/>
      <c r="S4345" s="157">
        <v>0</v>
      </c>
      <c r="T4345" s="152"/>
      <c r="U4345" s="156">
        <v>6.9999999999992304E-2</v>
      </c>
      <c r="V4345" s="152" t="s">
        <v>309</v>
      </c>
      <c r="W4345" s="152" t="s">
        <v>95</v>
      </c>
      <c r="X4345" s="155">
        <v>55.302698253999999</v>
      </c>
      <c r="Y4345" s="152" t="s">
        <v>159</v>
      </c>
      <c r="Z4345" s="154">
        <v>43819</v>
      </c>
      <c r="AA4345" s="153" t="s">
        <v>4326</v>
      </c>
      <c r="AB4345" s="152" t="s">
        <v>1510</v>
      </c>
      <c r="AC4345" s="152" t="s">
        <v>198</v>
      </c>
      <c r="AD4345" s="152" t="s">
        <v>241</v>
      </c>
    </row>
    <row r="4346" spans="1:30">
      <c r="A4346" s="189" t="s">
        <v>22316</v>
      </c>
      <c r="B4346" s="189" t="s">
        <v>22317</v>
      </c>
      <c r="C4346" s="154">
        <v>43830</v>
      </c>
      <c r="D4346" s="155">
        <v>1.0007999999999999</v>
      </c>
      <c r="E4346" s="155">
        <v>1.0007999999999999</v>
      </c>
      <c r="F4346" s="156">
        <v>2.9985007496248599E-2</v>
      </c>
      <c r="G4346" s="154">
        <v>43826</v>
      </c>
      <c r="H4346" s="155">
        <v>1.0004999999999999</v>
      </c>
      <c r="I4346" s="157">
        <v>0</v>
      </c>
      <c r="J4346" s="152"/>
      <c r="K4346" s="156">
        <v>6.99930006999223E-2</v>
      </c>
      <c r="L4346" s="157">
        <v>0</v>
      </c>
      <c r="M4346" s="186">
        <v>0</v>
      </c>
      <c r="N4346" s="157">
        <v>0</v>
      </c>
      <c r="O4346" s="157">
        <v>0</v>
      </c>
      <c r="P4346" s="152"/>
      <c r="Q4346" s="157">
        <v>0</v>
      </c>
      <c r="R4346" s="152"/>
      <c r="S4346" s="157">
        <v>0</v>
      </c>
      <c r="T4346" s="152"/>
      <c r="U4346" s="156">
        <v>7.9999999999991203E-2</v>
      </c>
      <c r="V4346" s="152" t="s">
        <v>309</v>
      </c>
      <c r="W4346" s="152" t="s">
        <v>95</v>
      </c>
      <c r="X4346" s="155">
        <v>2.1001369590999999</v>
      </c>
      <c r="Y4346" s="152" t="s">
        <v>159</v>
      </c>
      <c r="Z4346" s="154">
        <v>43819</v>
      </c>
      <c r="AA4346" s="153" t="s">
        <v>4326</v>
      </c>
      <c r="AB4346" s="152" t="s">
        <v>15848</v>
      </c>
      <c r="AC4346" s="152" t="s">
        <v>200</v>
      </c>
      <c r="AD4346" s="152" t="s">
        <v>338</v>
      </c>
    </row>
    <row r="4347" spans="1:30">
      <c r="A4347" s="189" t="s">
        <v>22318</v>
      </c>
      <c r="B4347" s="189" t="s">
        <v>22319</v>
      </c>
      <c r="C4347" s="154">
        <v>43830</v>
      </c>
      <c r="D4347" s="155">
        <v>1.0014000000000001</v>
      </c>
      <c r="E4347" s="155">
        <v>1.0014000000000001</v>
      </c>
      <c r="F4347" s="156">
        <v>1.9976028765479201E-2</v>
      </c>
      <c r="G4347" s="154">
        <v>43826</v>
      </c>
      <c r="H4347" s="155">
        <v>1.0012000000000001</v>
      </c>
      <c r="I4347" s="157">
        <v>0</v>
      </c>
      <c r="J4347" s="152"/>
      <c r="K4347" s="156">
        <v>6.9951034276021298E-2</v>
      </c>
      <c r="L4347" s="157">
        <v>0</v>
      </c>
      <c r="M4347" s="186">
        <v>0</v>
      </c>
      <c r="N4347" s="157">
        <v>0</v>
      </c>
      <c r="O4347" s="157">
        <v>0</v>
      </c>
      <c r="P4347" s="152"/>
      <c r="Q4347" s="157">
        <v>0</v>
      </c>
      <c r="R4347" s="152"/>
      <c r="S4347" s="157">
        <v>0</v>
      </c>
      <c r="T4347" s="152"/>
      <c r="U4347" s="156">
        <v>0.14000000000000701</v>
      </c>
      <c r="V4347" s="152" t="s">
        <v>309</v>
      </c>
      <c r="W4347" s="152" t="s">
        <v>95</v>
      </c>
      <c r="X4347" s="155">
        <v>116.50253428569999</v>
      </c>
      <c r="Y4347" s="152" t="s">
        <v>159</v>
      </c>
      <c r="Z4347" s="154">
        <v>43809</v>
      </c>
      <c r="AA4347" s="153" t="s">
        <v>4326</v>
      </c>
      <c r="AB4347" s="152" t="s">
        <v>712</v>
      </c>
      <c r="AC4347" s="152" t="s">
        <v>266</v>
      </c>
      <c r="AD4347" s="152" t="s">
        <v>170</v>
      </c>
    </row>
    <row r="4348" spans="1:30">
      <c r="A4348" s="189" t="s">
        <v>22320</v>
      </c>
      <c r="B4348" s="189" t="s">
        <v>22321</v>
      </c>
      <c r="C4348" s="154">
        <v>43830</v>
      </c>
      <c r="D4348" s="155">
        <v>1.0016</v>
      </c>
      <c r="E4348" s="155">
        <v>1.0016</v>
      </c>
      <c r="F4348" s="156">
        <v>2.9961050634172301E-2</v>
      </c>
      <c r="G4348" s="154">
        <v>43826</v>
      </c>
      <c r="H4348" s="155">
        <v>1.0013000000000001</v>
      </c>
      <c r="I4348" s="157">
        <v>0</v>
      </c>
      <c r="J4348" s="152"/>
      <c r="K4348" s="156">
        <v>7.9936051159086099E-2</v>
      </c>
      <c r="L4348" s="157">
        <v>0</v>
      </c>
      <c r="M4348" s="186">
        <v>0</v>
      </c>
      <c r="N4348" s="157">
        <v>0</v>
      </c>
      <c r="O4348" s="157">
        <v>0</v>
      </c>
      <c r="P4348" s="152"/>
      <c r="Q4348" s="157">
        <v>0</v>
      </c>
      <c r="R4348" s="152"/>
      <c r="S4348" s="157">
        <v>0</v>
      </c>
      <c r="T4348" s="152"/>
      <c r="U4348" s="156">
        <v>0.160000000000005</v>
      </c>
      <c r="V4348" s="152" t="s">
        <v>309</v>
      </c>
      <c r="W4348" s="152" t="s">
        <v>95</v>
      </c>
      <c r="X4348" s="155">
        <v>42.001393172599997</v>
      </c>
      <c r="Y4348" s="152" t="s">
        <v>159</v>
      </c>
      <c r="Z4348" s="154">
        <v>43804</v>
      </c>
      <c r="AA4348" s="153" t="s">
        <v>4326</v>
      </c>
      <c r="AB4348" s="152" t="s">
        <v>22322</v>
      </c>
      <c r="AC4348" s="152" t="s">
        <v>329</v>
      </c>
      <c r="AD4348" s="152" t="s">
        <v>207</v>
      </c>
    </row>
    <row r="4349" spans="1:30">
      <c r="A4349" s="189" t="s">
        <v>22323</v>
      </c>
      <c r="B4349" s="189" t="s">
        <v>22324</v>
      </c>
      <c r="C4349" s="154">
        <v>43830</v>
      </c>
      <c r="D4349" s="155">
        <v>1.0003</v>
      </c>
      <c r="E4349" s="155">
        <v>1.0003</v>
      </c>
      <c r="F4349" s="156">
        <v>2.9999999999996699E-2</v>
      </c>
      <c r="G4349" s="154">
        <v>43826</v>
      </c>
      <c r="H4349" s="155">
        <v>1</v>
      </c>
      <c r="I4349" s="157">
        <v>0</v>
      </c>
      <c r="J4349" s="152"/>
      <c r="K4349" s="157">
        <v>0</v>
      </c>
      <c r="L4349" s="157">
        <v>0</v>
      </c>
      <c r="M4349" s="186">
        <v>0</v>
      </c>
      <c r="N4349" s="157">
        <v>0</v>
      </c>
      <c r="O4349" s="157">
        <v>0</v>
      </c>
      <c r="P4349" s="152"/>
      <c r="Q4349" s="157">
        <v>0</v>
      </c>
      <c r="R4349" s="152"/>
      <c r="S4349" s="157">
        <v>0</v>
      </c>
      <c r="T4349" s="152"/>
      <c r="U4349" s="156">
        <v>2.9999999999996699E-2</v>
      </c>
      <c r="V4349" s="152" t="s">
        <v>309</v>
      </c>
      <c r="W4349" s="152" t="s">
        <v>95</v>
      </c>
      <c r="X4349" s="155">
        <v>50.999967708699998</v>
      </c>
      <c r="Y4349" s="152" t="s">
        <v>159</v>
      </c>
      <c r="Z4349" s="154">
        <v>43825</v>
      </c>
      <c r="AA4349" s="153" t="s">
        <v>4326</v>
      </c>
      <c r="AB4349" s="152" t="s">
        <v>1058</v>
      </c>
      <c r="AC4349" s="152" t="s">
        <v>238</v>
      </c>
      <c r="AD4349" s="152" t="s">
        <v>532</v>
      </c>
    </row>
    <row r="4350" spans="1:30">
      <c r="A4350" s="189" t="s">
        <v>22325</v>
      </c>
      <c r="B4350" s="189" t="s">
        <v>22326</v>
      </c>
      <c r="C4350" s="154">
        <v>43830</v>
      </c>
      <c r="D4350" s="155">
        <v>1.0003</v>
      </c>
      <c r="E4350" s="155">
        <v>1.0003</v>
      </c>
      <c r="F4350" s="156">
        <v>1.99980001999778E-2</v>
      </c>
      <c r="G4350" s="154">
        <v>43826</v>
      </c>
      <c r="H4350" s="155">
        <v>1.0001</v>
      </c>
      <c r="I4350" s="157">
        <v>0</v>
      </c>
      <c r="J4350" s="152"/>
      <c r="K4350" s="156">
        <v>2.9999999999996699E-2</v>
      </c>
      <c r="L4350" s="157">
        <v>0</v>
      </c>
      <c r="M4350" s="186">
        <v>0</v>
      </c>
      <c r="N4350" s="157">
        <v>0</v>
      </c>
      <c r="O4350" s="157">
        <v>0</v>
      </c>
      <c r="P4350" s="152"/>
      <c r="Q4350" s="157">
        <v>0</v>
      </c>
      <c r="R4350" s="152"/>
      <c r="S4350" s="157">
        <v>0</v>
      </c>
      <c r="T4350" s="152"/>
      <c r="U4350" s="156">
        <v>2.9999999999996699E-2</v>
      </c>
      <c r="V4350" s="152" t="s">
        <v>309</v>
      </c>
      <c r="W4350" s="152" t="s">
        <v>95</v>
      </c>
      <c r="X4350" s="155">
        <v>1.9500602000000001E-3</v>
      </c>
      <c r="Y4350" s="152" t="s">
        <v>159</v>
      </c>
      <c r="Z4350" s="154">
        <v>43824</v>
      </c>
      <c r="AA4350" s="153" t="s">
        <v>4326</v>
      </c>
      <c r="AB4350" s="152" t="s">
        <v>22313</v>
      </c>
      <c r="AC4350" s="152" t="s">
        <v>418</v>
      </c>
      <c r="AD4350" s="152" t="s">
        <v>207</v>
      </c>
    </row>
    <row r="4351" spans="1:30">
      <c r="A4351" s="189" t="s">
        <v>22327</v>
      </c>
      <c r="B4351" s="189" t="s">
        <v>22328</v>
      </c>
      <c r="C4351" s="154">
        <v>43830</v>
      </c>
      <c r="D4351" s="155">
        <v>1.0004</v>
      </c>
      <c r="E4351" s="155">
        <v>1.0004</v>
      </c>
      <c r="F4351" s="156">
        <v>9.9970008997289795E-3</v>
      </c>
      <c r="G4351" s="154">
        <v>43829</v>
      </c>
      <c r="H4351" s="155">
        <v>1.0003</v>
      </c>
      <c r="I4351" s="157">
        <v>0</v>
      </c>
      <c r="J4351" s="152"/>
      <c r="K4351" s="156">
        <v>3.9999999999995602E-2</v>
      </c>
      <c r="L4351" s="157">
        <v>0</v>
      </c>
      <c r="M4351" s="186">
        <v>0</v>
      </c>
      <c r="N4351" s="157">
        <v>0</v>
      </c>
      <c r="O4351" s="157">
        <v>0</v>
      </c>
      <c r="P4351" s="152"/>
      <c r="Q4351" s="157">
        <v>0</v>
      </c>
      <c r="R4351" s="152"/>
      <c r="S4351" s="157">
        <v>0</v>
      </c>
      <c r="T4351" s="152"/>
      <c r="U4351" s="156">
        <v>3.9999999999995602E-2</v>
      </c>
      <c r="V4351" s="152" t="s">
        <v>309</v>
      </c>
      <c r="W4351" s="152" t="s">
        <v>95</v>
      </c>
      <c r="X4351" s="155">
        <v>79.526869449000003</v>
      </c>
      <c r="Y4351" s="152" t="s">
        <v>159</v>
      </c>
      <c r="Z4351" s="154">
        <v>43823</v>
      </c>
      <c r="AA4351" s="153" t="s">
        <v>4326</v>
      </c>
      <c r="AB4351" s="152" t="s">
        <v>3053</v>
      </c>
      <c r="AC4351" s="152" t="s">
        <v>248</v>
      </c>
      <c r="AD4351" s="152" t="s">
        <v>170</v>
      </c>
    </row>
    <row r="4352" spans="1:30">
      <c r="A4352" s="189" t="s">
        <v>22329</v>
      </c>
      <c r="B4352" s="189" t="s">
        <v>22330</v>
      </c>
      <c r="C4352" s="154">
        <v>43830</v>
      </c>
      <c r="D4352" s="155">
        <v>1.0016</v>
      </c>
      <c r="E4352" s="155">
        <v>1.0016</v>
      </c>
      <c r="F4352" s="156">
        <v>9.9850224662994501E-3</v>
      </c>
      <c r="G4352" s="154">
        <v>43829</v>
      </c>
      <c r="H4352" s="155">
        <v>1.0015000000000001</v>
      </c>
      <c r="I4352" s="157">
        <v>0</v>
      </c>
      <c r="J4352" s="152"/>
      <c r="K4352" s="156">
        <v>4.9945060433517603E-2</v>
      </c>
      <c r="L4352" s="157">
        <v>0</v>
      </c>
      <c r="M4352" s="186">
        <v>0</v>
      </c>
      <c r="N4352" s="157">
        <v>0</v>
      </c>
      <c r="O4352" s="157">
        <v>0</v>
      </c>
      <c r="P4352" s="152"/>
      <c r="Q4352" s="157">
        <v>0</v>
      </c>
      <c r="R4352" s="152"/>
      <c r="S4352" s="157">
        <v>0</v>
      </c>
      <c r="T4352" s="152"/>
      <c r="U4352" s="156">
        <v>0.160000000000005</v>
      </c>
      <c r="V4352" s="152" t="s">
        <v>309</v>
      </c>
      <c r="W4352" s="152" t="s">
        <v>95</v>
      </c>
      <c r="X4352" s="155">
        <v>202.0120019718</v>
      </c>
      <c r="Y4352" s="152" t="s">
        <v>159</v>
      </c>
      <c r="Z4352" s="154">
        <v>43808</v>
      </c>
      <c r="AA4352" s="153" t="s">
        <v>4326</v>
      </c>
      <c r="AB4352" s="152" t="s">
        <v>3975</v>
      </c>
      <c r="AC4352" s="152" t="s">
        <v>240</v>
      </c>
      <c r="AD4352" s="152" t="s">
        <v>170</v>
      </c>
    </row>
    <row r="4353" spans="1:30">
      <c r="A4353" s="189" t="s">
        <v>22331</v>
      </c>
      <c r="B4353" s="189" t="s">
        <v>22332</v>
      </c>
      <c r="C4353" s="154">
        <v>43830</v>
      </c>
      <c r="D4353" s="155">
        <v>1.0014000000000001</v>
      </c>
      <c r="E4353" s="155">
        <v>1.0014000000000001</v>
      </c>
      <c r="F4353" s="156">
        <v>9.9870168780574198E-3</v>
      </c>
      <c r="G4353" s="154">
        <v>43829</v>
      </c>
      <c r="H4353" s="155">
        <v>1.0013000000000001</v>
      </c>
      <c r="I4353" s="157">
        <v>0</v>
      </c>
      <c r="J4353" s="152"/>
      <c r="K4353" s="156">
        <v>4.9955040463599498E-2</v>
      </c>
      <c r="L4353" s="157">
        <v>0</v>
      </c>
      <c r="M4353" s="186">
        <v>0</v>
      </c>
      <c r="N4353" s="157">
        <v>0</v>
      </c>
      <c r="O4353" s="157">
        <v>0</v>
      </c>
      <c r="P4353" s="152"/>
      <c r="Q4353" s="157">
        <v>0</v>
      </c>
      <c r="R4353" s="152"/>
      <c r="S4353" s="157">
        <v>0</v>
      </c>
      <c r="T4353" s="152"/>
      <c r="U4353" s="156">
        <v>0.14000000000000701</v>
      </c>
      <c r="V4353" s="152" t="s">
        <v>309</v>
      </c>
      <c r="W4353" s="152" t="s">
        <v>95</v>
      </c>
      <c r="X4353" s="155">
        <v>2.1010000000000001E-4</v>
      </c>
      <c r="Y4353" s="152" t="s">
        <v>159</v>
      </c>
      <c r="Z4353" s="154">
        <v>43808</v>
      </c>
      <c r="AA4353" s="153" t="s">
        <v>4326</v>
      </c>
      <c r="AB4353" s="152" t="s">
        <v>3975</v>
      </c>
      <c r="AC4353" s="152" t="s">
        <v>240</v>
      </c>
      <c r="AD4353" s="152" t="s">
        <v>170</v>
      </c>
    </row>
    <row r="4354" spans="1:30">
      <c r="A4354" s="189" t="s">
        <v>22333</v>
      </c>
      <c r="B4354" s="189" t="s">
        <v>22334</v>
      </c>
      <c r="C4354" s="154">
        <v>43830</v>
      </c>
      <c r="D4354" s="155">
        <v>1.1619999999999999</v>
      </c>
      <c r="E4354" s="155">
        <v>1.1619999999999999</v>
      </c>
      <c r="F4354" s="156">
        <v>0</v>
      </c>
      <c r="G4354" s="154">
        <v>43829</v>
      </c>
      <c r="H4354" s="155">
        <v>1.1619999999999999</v>
      </c>
      <c r="I4354" s="157">
        <v>0</v>
      </c>
      <c r="J4354" s="152"/>
      <c r="K4354" s="156">
        <v>0.155145664540598</v>
      </c>
      <c r="L4354" s="157">
        <v>0</v>
      </c>
      <c r="M4354" s="186">
        <v>0</v>
      </c>
      <c r="N4354" s="157">
        <v>0</v>
      </c>
      <c r="O4354" s="157">
        <v>0</v>
      </c>
      <c r="P4354" s="152"/>
      <c r="Q4354" s="157">
        <v>0</v>
      </c>
      <c r="R4354" s="152"/>
      <c r="S4354" s="157">
        <v>0</v>
      </c>
      <c r="T4354" s="152"/>
      <c r="U4354" s="156">
        <v>0.20696791997240099</v>
      </c>
      <c r="V4354" s="152" t="s">
        <v>174</v>
      </c>
      <c r="W4354" s="152" t="s">
        <v>95</v>
      </c>
      <c r="X4354" s="157">
        <v>0</v>
      </c>
      <c r="Y4354" s="152"/>
      <c r="Z4354" s="154">
        <v>43818</v>
      </c>
      <c r="AA4354" s="153" t="s">
        <v>4326</v>
      </c>
      <c r="AB4354" s="152" t="s">
        <v>5216</v>
      </c>
      <c r="AC4354" s="152" t="s">
        <v>248</v>
      </c>
      <c r="AD4354" s="152" t="s">
        <v>241</v>
      </c>
    </row>
    <row r="4355" spans="1:30">
      <c r="A4355" s="189" t="s">
        <v>22335</v>
      </c>
      <c r="B4355" s="189" t="s">
        <v>22336</v>
      </c>
      <c r="C4355" s="154">
        <v>43830</v>
      </c>
      <c r="D4355" s="155">
        <v>1.0451999999999999</v>
      </c>
      <c r="E4355" s="155">
        <v>1.0451999999999999</v>
      </c>
      <c r="F4355" s="156">
        <v>5.7438253877075802E-2</v>
      </c>
      <c r="G4355" s="154">
        <v>43829</v>
      </c>
      <c r="H4355" s="155">
        <v>1.0446</v>
      </c>
      <c r="I4355" s="157">
        <v>0</v>
      </c>
      <c r="J4355" s="152"/>
      <c r="K4355" s="156">
        <v>0.143719459614816</v>
      </c>
      <c r="L4355" s="157">
        <v>0</v>
      </c>
      <c r="M4355" s="186">
        <v>0</v>
      </c>
      <c r="N4355" s="157">
        <v>0</v>
      </c>
      <c r="O4355" s="157">
        <v>0</v>
      </c>
      <c r="P4355" s="152"/>
      <c r="Q4355" s="157">
        <v>0</v>
      </c>
      <c r="R4355" s="152"/>
      <c r="S4355" s="157">
        <v>0</v>
      </c>
      <c r="T4355" s="152"/>
      <c r="U4355" s="156">
        <v>0.480676792924427</v>
      </c>
      <c r="V4355" s="152" t="s">
        <v>309</v>
      </c>
      <c r="W4355" s="152" t="s">
        <v>95</v>
      </c>
      <c r="X4355" s="157">
        <v>0</v>
      </c>
      <c r="Y4355" s="152"/>
      <c r="Z4355" s="154">
        <v>43816</v>
      </c>
      <c r="AA4355" s="153" t="s">
        <v>4326</v>
      </c>
      <c r="AB4355" s="152" t="s">
        <v>5693</v>
      </c>
      <c r="AC4355" s="152" t="s">
        <v>378</v>
      </c>
      <c r="AD4355" s="152" t="s">
        <v>256</v>
      </c>
    </row>
    <row r="4356" spans="1:30">
      <c r="A4356" s="189" t="s">
        <v>22337</v>
      </c>
      <c r="B4356" s="189" t="s">
        <v>22338</v>
      </c>
      <c r="C4356" s="154">
        <v>43830</v>
      </c>
      <c r="D4356" s="155">
        <v>0.99939999999999996</v>
      </c>
      <c r="E4356" s="155">
        <v>0.99939999999999996</v>
      </c>
      <c r="F4356" s="156">
        <v>-6.0000000000004501E-2</v>
      </c>
      <c r="G4356" s="154">
        <v>43826</v>
      </c>
      <c r="H4356" s="155">
        <v>1</v>
      </c>
      <c r="I4356" s="157">
        <v>0</v>
      </c>
      <c r="J4356" s="152"/>
      <c r="K4356" s="157">
        <v>0</v>
      </c>
      <c r="L4356" s="157">
        <v>0</v>
      </c>
      <c r="M4356" s="186">
        <v>0</v>
      </c>
      <c r="N4356" s="157">
        <v>0</v>
      </c>
      <c r="O4356" s="157">
        <v>0</v>
      </c>
      <c r="P4356" s="152"/>
      <c r="Q4356" s="157">
        <v>0</v>
      </c>
      <c r="R4356" s="152"/>
      <c r="S4356" s="157">
        <v>0</v>
      </c>
      <c r="T4356" s="152"/>
      <c r="U4356" s="156">
        <v>-6.0000000000004501E-2</v>
      </c>
      <c r="V4356" s="152" t="s">
        <v>309</v>
      </c>
      <c r="W4356" s="152" t="s">
        <v>95</v>
      </c>
      <c r="X4356" s="155">
        <v>10.0001800002</v>
      </c>
      <c r="Y4356" s="152" t="s">
        <v>159</v>
      </c>
      <c r="Z4356" s="154">
        <v>43825</v>
      </c>
      <c r="AA4356" s="153" t="s">
        <v>4326</v>
      </c>
      <c r="AB4356" s="152" t="s">
        <v>1608</v>
      </c>
      <c r="AC4356" s="152" t="s">
        <v>224</v>
      </c>
      <c r="AD4356" s="152" t="s">
        <v>183</v>
      </c>
    </row>
    <row r="4357" spans="1:30">
      <c r="A4357" s="189" t="s">
        <v>22339</v>
      </c>
      <c r="B4357" s="189" t="s">
        <v>22340</v>
      </c>
      <c r="C4357" s="154">
        <v>43830</v>
      </c>
      <c r="D4357" s="155">
        <v>1.0002</v>
      </c>
      <c r="E4357" s="155">
        <v>1.0002</v>
      </c>
      <c r="F4357" s="156">
        <v>5.0015004501344898E-2</v>
      </c>
      <c r="G4357" s="154">
        <v>43826</v>
      </c>
      <c r="H4357" s="155">
        <v>0.99970000000000003</v>
      </c>
      <c r="I4357" s="157">
        <v>0</v>
      </c>
      <c r="J4357" s="152"/>
      <c r="K4357" s="156">
        <v>1.9999999999997801E-2</v>
      </c>
      <c r="L4357" s="157">
        <v>0</v>
      </c>
      <c r="M4357" s="186">
        <v>0</v>
      </c>
      <c r="N4357" s="157">
        <v>0</v>
      </c>
      <c r="O4357" s="157">
        <v>0</v>
      </c>
      <c r="P4357" s="152"/>
      <c r="Q4357" s="157">
        <v>0</v>
      </c>
      <c r="R4357" s="152"/>
      <c r="S4357" s="157">
        <v>0</v>
      </c>
      <c r="T4357" s="152"/>
      <c r="U4357" s="156">
        <v>1.9999999999997801E-2</v>
      </c>
      <c r="V4357" s="152" t="s">
        <v>309</v>
      </c>
      <c r="W4357" s="152" t="s">
        <v>95</v>
      </c>
      <c r="X4357" s="155">
        <v>9.9999850000000006</v>
      </c>
      <c r="Y4357" s="152" t="s">
        <v>159</v>
      </c>
      <c r="Z4357" s="154">
        <v>43824</v>
      </c>
      <c r="AA4357" s="153" t="s">
        <v>4326</v>
      </c>
      <c r="AB4357" s="152" t="s">
        <v>801</v>
      </c>
      <c r="AC4357" s="152" t="s">
        <v>175</v>
      </c>
      <c r="AD4357" s="152" t="s">
        <v>177</v>
      </c>
    </row>
    <row r="4358" spans="1:30">
      <c r="A4358" s="189" t="s">
        <v>22341</v>
      </c>
      <c r="B4358" s="189" t="s">
        <v>22342</v>
      </c>
      <c r="C4358" s="154">
        <v>43830</v>
      </c>
      <c r="D4358" s="155">
        <v>1</v>
      </c>
      <c r="E4358" s="155">
        <v>1</v>
      </c>
      <c r="F4358" s="156">
        <v>0</v>
      </c>
      <c r="G4358" s="154">
        <v>43829</v>
      </c>
      <c r="H4358" s="155">
        <v>1</v>
      </c>
      <c r="I4358" s="157">
        <v>0</v>
      </c>
      <c r="J4358" s="152"/>
      <c r="K4358" s="157">
        <v>0</v>
      </c>
      <c r="L4358" s="157">
        <v>0</v>
      </c>
      <c r="M4358" s="186">
        <v>0</v>
      </c>
      <c r="N4358" s="157">
        <v>0</v>
      </c>
      <c r="O4358" s="157">
        <v>0</v>
      </c>
      <c r="P4358" s="152"/>
      <c r="Q4358" s="157">
        <v>0</v>
      </c>
      <c r="R4358" s="152"/>
      <c r="S4358" s="157">
        <v>0</v>
      </c>
      <c r="T4358" s="152"/>
      <c r="U4358" s="156">
        <v>0</v>
      </c>
      <c r="V4358" s="152" t="s">
        <v>309</v>
      </c>
      <c r="W4358" s="152" t="s">
        <v>95</v>
      </c>
      <c r="X4358" s="155">
        <v>7.1005560006000001</v>
      </c>
      <c r="Y4358" s="152" t="s">
        <v>159</v>
      </c>
      <c r="Z4358" s="154">
        <v>43829</v>
      </c>
      <c r="AA4358" s="153" t="s">
        <v>4326</v>
      </c>
      <c r="AB4358" s="152" t="s">
        <v>1669</v>
      </c>
      <c r="AC4358" s="152" t="s">
        <v>201</v>
      </c>
      <c r="AD4358" s="152" t="s">
        <v>247</v>
      </c>
    </row>
    <row r="4359" spans="1:30">
      <c r="A4359" s="189" t="s">
        <v>22343</v>
      </c>
      <c r="B4359" s="189" t="s">
        <v>22344</v>
      </c>
      <c r="C4359" s="154">
        <v>43830</v>
      </c>
      <c r="D4359" s="155">
        <v>1.0013000000000001</v>
      </c>
      <c r="E4359" s="155">
        <v>1.0013000000000001</v>
      </c>
      <c r="F4359" s="156">
        <v>4.99600319744372E-2</v>
      </c>
      <c r="G4359" s="154">
        <v>43826</v>
      </c>
      <c r="H4359" s="155">
        <v>1.0007999999999999</v>
      </c>
      <c r="I4359" s="157">
        <v>0</v>
      </c>
      <c r="J4359" s="152"/>
      <c r="K4359" s="156">
        <v>0.10997800439913</v>
      </c>
      <c r="L4359" s="157">
        <v>0</v>
      </c>
      <c r="M4359" s="186">
        <v>0</v>
      </c>
      <c r="N4359" s="157">
        <v>0</v>
      </c>
      <c r="O4359" s="157">
        <v>0</v>
      </c>
      <c r="P4359" s="152"/>
      <c r="Q4359" s="157">
        <v>0</v>
      </c>
      <c r="R4359" s="152"/>
      <c r="S4359" s="157">
        <v>0</v>
      </c>
      <c r="T4359" s="152"/>
      <c r="U4359" s="156">
        <v>0.130000000000008</v>
      </c>
      <c r="V4359" s="152" t="s">
        <v>309</v>
      </c>
      <c r="W4359" s="152" t="s">
        <v>95</v>
      </c>
      <c r="X4359" s="155">
        <v>8.09999</v>
      </c>
      <c r="Y4359" s="152" t="s">
        <v>159</v>
      </c>
      <c r="Z4359" s="154">
        <v>43812</v>
      </c>
      <c r="AA4359" s="153" t="s">
        <v>4326</v>
      </c>
      <c r="AB4359" s="152" t="s">
        <v>22345</v>
      </c>
      <c r="AC4359" s="152" t="s">
        <v>427</v>
      </c>
      <c r="AD4359" s="152" t="s">
        <v>483</v>
      </c>
    </row>
    <row r="4360" spans="1:30">
      <c r="A4360" s="189" t="s">
        <v>22346</v>
      </c>
      <c r="B4360" s="189" t="s">
        <v>22347</v>
      </c>
      <c r="C4360" s="154">
        <v>43830</v>
      </c>
      <c r="D4360" s="155">
        <v>1.0002</v>
      </c>
      <c r="E4360" s="155">
        <v>1.0002</v>
      </c>
      <c r="F4360" s="156">
        <v>9.9990000999889E-3</v>
      </c>
      <c r="G4360" s="154">
        <v>43829</v>
      </c>
      <c r="H4360" s="155">
        <v>1.0001</v>
      </c>
      <c r="I4360" s="157">
        <v>0</v>
      </c>
      <c r="J4360" s="152"/>
      <c r="K4360" s="157">
        <v>0</v>
      </c>
      <c r="L4360" s="157">
        <v>0</v>
      </c>
      <c r="M4360" s="186">
        <v>0</v>
      </c>
      <c r="N4360" s="157">
        <v>0</v>
      </c>
      <c r="O4360" s="157">
        <v>0</v>
      </c>
      <c r="P4360" s="152"/>
      <c r="Q4360" s="157">
        <v>0</v>
      </c>
      <c r="R4360" s="152"/>
      <c r="S4360" s="157">
        <v>0</v>
      </c>
      <c r="T4360" s="152"/>
      <c r="U4360" s="156">
        <v>1.9999999999997801E-2</v>
      </c>
      <c r="V4360" s="152" t="s">
        <v>309</v>
      </c>
      <c r="W4360" s="152" t="s">
        <v>95</v>
      </c>
      <c r="X4360" s="155">
        <v>3.210213E-4</v>
      </c>
      <c r="Y4360" s="152" t="s">
        <v>159</v>
      </c>
      <c r="Z4360" s="154">
        <v>43826</v>
      </c>
      <c r="AA4360" s="153" t="s">
        <v>4326</v>
      </c>
      <c r="AB4360" s="152" t="s">
        <v>1974</v>
      </c>
      <c r="AC4360" s="152" t="s">
        <v>219</v>
      </c>
      <c r="AD4360" s="152" t="s">
        <v>170</v>
      </c>
    </row>
    <row r="4361" spans="1:30">
      <c r="A4361" s="189" t="s">
        <v>22348</v>
      </c>
      <c r="B4361" s="189" t="s">
        <v>22349</v>
      </c>
      <c r="C4361" s="154">
        <v>43830</v>
      </c>
      <c r="D4361" s="155">
        <v>1.0002</v>
      </c>
      <c r="E4361" s="155">
        <v>1.0002</v>
      </c>
      <c r="F4361" s="156">
        <v>0</v>
      </c>
      <c r="G4361" s="154">
        <v>43829</v>
      </c>
      <c r="H4361" s="155">
        <v>1.0002</v>
      </c>
      <c r="I4361" s="157">
        <v>0</v>
      </c>
      <c r="J4361" s="152"/>
      <c r="K4361" s="157">
        <v>0</v>
      </c>
      <c r="L4361" s="157">
        <v>0</v>
      </c>
      <c r="M4361" s="186">
        <v>0</v>
      </c>
      <c r="N4361" s="157">
        <v>0</v>
      </c>
      <c r="O4361" s="157">
        <v>0</v>
      </c>
      <c r="P4361" s="152"/>
      <c r="Q4361" s="157">
        <v>0</v>
      </c>
      <c r="R4361" s="152"/>
      <c r="S4361" s="157">
        <v>0</v>
      </c>
      <c r="T4361" s="152"/>
      <c r="U4361" s="156">
        <v>1.9999999999997801E-2</v>
      </c>
      <c r="V4361" s="152" t="s">
        <v>309</v>
      </c>
      <c r="W4361" s="152" t="s">
        <v>95</v>
      </c>
      <c r="X4361" s="155">
        <v>61.803124029099997</v>
      </c>
      <c r="Y4361" s="152" t="s">
        <v>159</v>
      </c>
      <c r="Z4361" s="154">
        <v>43826</v>
      </c>
      <c r="AA4361" s="153" t="s">
        <v>4326</v>
      </c>
      <c r="AB4361" s="152" t="s">
        <v>1974</v>
      </c>
      <c r="AC4361" s="152" t="s">
        <v>219</v>
      </c>
      <c r="AD4361" s="152" t="s">
        <v>170</v>
      </c>
    </row>
    <row r="4362" spans="1:30">
      <c r="A4362" s="189" t="s">
        <v>22350</v>
      </c>
      <c r="B4362" s="189" t="s">
        <v>22351</v>
      </c>
      <c r="C4362" s="154">
        <v>43830</v>
      </c>
      <c r="D4362" s="155">
        <v>1.0003</v>
      </c>
      <c r="E4362" s="155">
        <v>1.0003</v>
      </c>
      <c r="F4362" s="156">
        <v>0</v>
      </c>
      <c r="G4362" s="154">
        <v>43829</v>
      </c>
      <c r="H4362" s="155">
        <v>1.0003</v>
      </c>
      <c r="I4362" s="157">
        <v>0</v>
      </c>
      <c r="J4362" s="152"/>
      <c r="K4362" s="156">
        <v>2.9999999999996699E-2</v>
      </c>
      <c r="L4362" s="157">
        <v>0</v>
      </c>
      <c r="M4362" s="186">
        <v>0</v>
      </c>
      <c r="N4362" s="157">
        <v>0</v>
      </c>
      <c r="O4362" s="157">
        <v>0</v>
      </c>
      <c r="P4362" s="152"/>
      <c r="Q4362" s="157">
        <v>0</v>
      </c>
      <c r="R4362" s="152"/>
      <c r="S4362" s="157">
        <v>0</v>
      </c>
      <c r="T4362" s="152"/>
      <c r="U4362" s="156">
        <v>2.9999999999996699E-2</v>
      </c>
      <c r="V4362" s="152" t="s">
        <v>309</v>
      </c>
      <c r="W4362" s="152" t="s">
        <v>95</v>
      </c>
      <c r="X4362" s="155">
        <v>92.000180061999998</v>
      </c>
      <c r="Y4362" s="152" t="s">
        <v>159</v>
      </c>
      <c r="Z4362" s="154">
        <v>43824</v>
      </c>
      <c r="AA4362" s="153" t="s">
        <v>4326</v>
      </c>
      <c r="AB4362" s="152" t="s">
        <v>1483</v>
      </c>
      <c r="AC4362" s="152" t="s">
        <v>215</v>
      </c>
      <c r="AD4362" s="152" t="s">
        <v>532</v>
      </c>
    </row>
    <row r="4363" spans="1:30">
      <c r="A4363" s="189" t="s">
        <v>22352</v>
      </c>
      <c r="B4363" s="189" t="s">
        <v>22353</v>
      </c>
      <c r="C4363" s="154">
        <v>43830</v>
      </c>
      <c r="D4363" s="155">
        <v>1.0004999999999999</v>
      </c>
      <c r="E4363" s="155">
        <v>1.0004999999999999</v>
      </c>
      <c r="F4363" s="156">
        <v>2.99940011997567E-2</v>
      </c>
      <c r="G4363" s="154">
        <v>43826</v>
      </c>
      <c r="H4363" s="155">
        <v>1.0002</v>
      </c>
      <c r="I4363" s="157">
        <v>0</v>
      </c>
      <c r="J4363" s="152"/>
      <c r="K4363" s="156">
        <v>4.99999999999945E-2</v>
      </c>
      <c r="L4363" s="157">
        <v>0</v>
      </c>
      <c r="M4363" s="186">
        <v>0</v>
      </c>
      <c r="N4363" s="157">
        <v>0</v>
      </c>
      <c r="O4363" s="157">
        <v>0</v>
      </c>
      <c r="P4363" s="152"/>
      <c r="Q4363" s="157">
        <v>0</v>
      </c>
      <c r="R4363" s="152"/>
      <c r="S4363" s="157">
        <v>0</v>
      </c>
      <c r="T4363" s="152"/>
      <c r="U4363" s="156">
        <v>4.99999999999945E-2</v>
      </c>
      <c r="V4363" s="152" t="s">
        <v>309</v>
      </c>
      <c r="W4363" s="152" t="s">
        <v>95</v>
      </c>
      <c r="X4363" s="155">
        <v>90.000539483099999</v>
      </c>
      <c r="Y4363" s="152" t="s">
        <v>159</v>
      </c>
      <c r="Z4363" s="154">
        <v>43823</v>
      </c>
      <c r="AA4363" s="153" t="s">
        <v>4326</v>
      </c>
      <c r="AB4363" s="152" t="s">
        <v>626</v>
      </c>
      <c r="AC4363" s="152" t="s">
        <v>270</v>
      </c>
      <c r="AD4363" s="152" t="s">
        <v>276</v>
      </c>
    </row>
    <row r="4364" spans="1:30">
      <c r="A4364" s="189" t="s">
        <v>22354</v>
      </c>
      <c r="B4364" s="189" t="s">
        <v>22355</v>
      </c>
      <c r="C4364" s="154">
        <v>43830</v>
      </c>
      <c r="D4364" s="155">
        <v>1.0011000000000001</v>
      </c>
      <c r="E4364" s="155">
        <v>1.0011000000000001</v>
      </c>
      <c r="F4364" s="156">
        <v>2.9976019184671202E-2</v>
      </c>
      <c r="G4364" s="154">
        <v>43826</v>
      </c>
      <c r="H4364" s="155">
        <v>1.0007999999999999</v>
      </c>
      <c r="I4364" s="157">
        <v>0</v>
      </c>
      <c r="J4364" s="152"/>
      <c r="K4364" s="156">
        <v>8.9982003599292398E-2</v>
      </c>
      <c r="L4364" s="157">
        <v>0</v>
      </c>
      <c r="M4364" s="186">
        <v>0</v>
      </c>
      <c r="N4364" s="157">
        <v>0</v>
      </c>
      <c r="O4364" s="157">
        <v>0</v>
      </c>
      <c r="P4364" s="152"/>
      <c r="Q4364" s="157">
        <v>0</v>
      </c>
      <c r="R4364" s="152"/>
      <c r="S4364" s="157">
        <v>0</v>
      </c>
      <c r="T4364" s="152"/>
      <c r="U4364" s="156">
        <v>0.11000000000001001</v>
      </c>
      <c r="V4364" s="152" t="s">
        <v>309</v>
      </c>
      <c r="W4364" s="152" t="s">
        <v>95</v>
      </c>
      <c r="X4364" s="155">
        <v>10.009648848699999</v>
      </c>
      <c r="Y4364" s="152" t="s">
        <v>159</v>
      </c>
      <c r="Z4364" s="154">
        <v>43811</v>
      </c>
      <c r="AA4364" s="153" t="s">
        <v>4326</v>
      </c>
      <c r="AB4364" s="152" t="s">
        <v>22356</v>
      </c>
      <c r="AC4364" s="152" t="s">
        <v>548</v>
      </c>
      <c r="AD4364" s="152" t="s">
        <v>177</v>
      </c>
    </row>
    <row r="4365" spans="1:30">
      <c r="A4365" s="189" t="s">
        <v>22357</v>
      </c>
      <c r="B4365" s="189" t="s">
        <v>22358</v>
      </c>
      <c r="C4365" s="154">
        <v>43830</v>
      </c>
      <c r="D4365" s="155">
        <v>1.0001</v>
      </c>
      <c r="E4365" s="155">
        <v>1.0001</v>
      </c>
      <c r="F4365" s="156">
        <v>9.9999999999989004E-3</v>
      </c>
      <c r="G4365" s="154">
        <v>43826</v>
      </c>
      <c r="H4365" s="155">
        <v>1</v>
      </c>
      <c r="I4365" s="157">
        <v>0</v>
      </c>
      <c r="J4365" s="152"/>
      <c r="K4365" s="157">
        <v>0</v>
      </c>
      <c r="L4365" s="157">
        <v>0</v>
      </c>
      <c r="M4365" s="186">
        <v>0</v>
      </c>
      <c r="N4365" s="157">
        <v>0</v>
      </c>
      <c r="O4365" s="157">
        <v>0</v>
      </c>
      <c r="P4365" s="152"/>
      <c r="Q4365" s="157">
        <v>0</v>
      </c>
      <c r="R4365" s="152"/>
      <c r="S4365" s="157">
        <v>0</v>
      </c>
      <c r="T4365" s="152"/>
      <c r="U4365" s="156">
        <v>9.9999999999989004E-3</v>
      </c>
      <c r="V4365" s="152" t="s">
        <v>309</v>
      </c>
      <c r="W4365" s="152" t="s">
        <v>95</v>
      </c>
      <c r="X4365" s="155">
        <v>5.1002195003999997</v>
      </c>
      <c r="Y4365" s="152" t="s">
        <v>159</v>
      </c>
      <c r="Z4365" s="154">
        <v>43826</v>
      </c>
      <c r="AA4365" s="153" t="s">
        <v>4326</v>
      </c>
      <c r="AB4365" s="152" t="s">
        <v>21674</v>
      </c>
      <c r="AC4365" s="152" t="s">
        <v>265</v>
      </c>
      <c r="AD4365" s="152" t="s">
        <v>181</v>
      </c>
    </row>
    <row r="4366" spans="1:30">
      <c r="A4366" s="189" t="s">
        <v>22359</v>
      </c>
      <c r="B4366" s="189" t="s">
        <v>22360</v>
      </c>
      <c r="C4366" s="154">
        <v>43830</v>
      </c>
      <c r="D4366" s="155">
        <v>1.0001</v>
      </c>
      <c r="E4366" s="155">
        <v>1.0001</v>
      </c>
      <c r="F4366" s="156">
        <v>9.9999999999989004E-3</v>
      </c>
      <c r="G4366" s="154">
        <v>43826</v>
      </c>
      <c r="H4366" s="155">
        <v>1</v>
      </c>
      <c r="I4366" s="157">
        <v>0</v>
      </c>
      <c r="J4366" s="152"/>
      <c r="K4366" s="157">
        <v>0</v>
      </c>
      <c r="L4366" s="157">
        <v>0</v>
      </c>
      <c r="M4366" s="186">
        <v>0</v>
      </c>
      <c r="N4366" s="157">
        <v>0</v>
      </c>
      <c r="O4366" s="157">
        <v>0</v>
      </c>
      <c r="P4366" s="152"/>
      <c r="Q4366" s="157">
        <v>0</v>
      </c>
      <c r="R4366" s="152"/>
      <c r="S4366" s="157">
        <v>0</v>
      </c>
      <c r="T4366" s="152"/>
      <c r="U4366" s="156">
        <v>9.9999999999989004E-3</v>
      </c>
      <c r="V4366" s="152" t="s">
        <v>309</v>
      </c>
      <c r="W4366" s="152" t="s">
        <v>95</v>
      </c>
      <c r="X4366" s="155">
        <v>9.9999900000000004</v>
      </c>
      <c r="Y4366" s="152" t="s">
        <v>159</v>
      </c>
      <c r="Z4366" s="154">
        <v>43825</v>
      </c>
      <c r="AA4366" s="153" t="s">
        <v>4326</v>
      </c>
      <c r="AB4366" s="152" t="s">
        <v>22361</v>
      </c>
      <c r="AC4366" s="152" t="s">
        <v>266</v>
      </c>
      <c r="AD4366" s="152" t="s">
        <v>241</v>
      </c>
    </row>
    <row r="4367" spans="1:30">
      <c r="A4367" s="189" t="s">
        <v>22362</v>
      </c>
      <c r="B4367" s="189" t="s">
        <v>22363</v>
      </c>
      <c r="C4367" s="154">
        <v>43830</v>
      </c>
      <c r="D4367" s="155">
        <v>1.0006999999999999</v>
      </c>
      <c r="E4367" s="155">
        <v>1.0006999999999999</v>
      </c>
      <c r="F4367" s="156">
        <v>2.9988004798077499E-2</v>
      </c>
      <c r="G4367" s="154">
        <v>43826</v>
      </c>
      <c r="H4367" s="155">
        <v>1.0004</v>
      </c>
      <c r="I4367" s="157">
        <v>0</v>
      </c>
      <c r="J4367" s="152"/>
      <c r="K4367" s="156">
        <v>6.9999999999992304E-2</v>
      </c>
      <c r="L4367" s="157">
        <v>0</v>
      </c>
      <c r="M4367" s="186">
        <v>0</v>
      </c>
      <c r="N4367" s="157">
        <v>0</v>
      </c>
      <c r="O4367" s="157">
        <v>0</v>
      </c>
      <c r="P4367" s="152"/>
      <c r="Q4367" s="157">
        <v>0</v>
      </c>
      <c r="R4367" s="152"/>
      <c r="S4367" s="157">
        <v>0</v>
      </c>
      <c r="T4367" s="152"/>
      <c r="U4367" s="156">
        <v>6.9999999999992304E-2</v>
      </c>
      <c r="V4367" s="152" t="s">
        <v>309</v>
      </c>
      <c r="W4367" s="152" t="s">
        <v>95</v>
      </c>
      <c r="X4367" s="155">
        <v>71.008793386400001</v>
      </c>
      <c r="Y4367" s="152" t="s">
        <v>159</v>
      </c>
      <c r="Z4367" s="154">
        <v>43819</v>
      </c>
      <c r="AA4367" s="153" t="s">
        <v>4326</v>
      </c>
      <c r="AB4367" s="152" t="s">
        <v>1881</v>
      </c>
      <c r="AC4367" s="152" t="s">
        <v>179</v>
      </c>
      <c r="AD4367" s="152" t="s">
        <v>181</v>
      </c>
    </row>
    <row r="4368" spans="1:30">
      <c r="A4368" s="189" t="s">
        <v>22364</v>
      </c>
      <c r="B4368" s="189" t="s">
        <v>22365</v>
      </c>
      <c r="C4368" s="154">
        <v>43830</v>
      </c>
      <c r="D4368" s="155">
        <v>1.0004</v>
      </c>
      <c r="E4368" s="155">
        <v>1.0004</v>
      </c>
      <c r="F4368" s="156">
        <v>0</v>
      </c>
      <c r="G4368" s="154">
        <v>43829</v>
      </c>
      <c r="H4368" s="155">
        <v>1.0004</v>
      </c>
      <c r="I4368" s="157">
        <v>0</v>
      </c>
      <c r="J4368" s="152"/>
      <c r="K4368" s="156">
        <v>3.9999999999995602E-2</v>
      </c>
      <c r="L4368" s="157">
        <v>0</v>
      </c>
      <c r="M4368" s="186">
        <v>0</v>
      </c>
      <c r="N4368" s="157">
        <v>0</v>
      </c>
      <c r="O4368" s="157">
        <v>0</v>
      </c>
      <c r="P4368" s="152"/>
      <c r="Q4368" s="157">
        <v>0</v>
      </c>
      <c r="R4368" s="152"/>
      <c r="S4368" s="157">
        <v>0</v>
      </c>
      <c r="T4368" s="152"/>
      <c r="U4368" s="156">
        <v>3.9999999999995602E-2</v>
      </c>
      <c r="V4368" s="152" t="s">
        <v>309</v>
      </c>
      <c r="W4368" s="152" t="s">
        <v>95</v>
      </c>
      <c r="X4368" s="155">
        <v>10.10134</v>
      </c>
      <c r="Y4368" s="152" t="s">
        <v>159</v>
      </c>
      <c r="Z4368" s="154">
        <v>43822</v>
      </c>
      <c r="AA4368" s="153" t="s">
        <v>4326</v>
      </c>
      <c r="AB4368" s="152" t="s">
        <v>874</v>
      </c>
      <c r="AC4368" s="152" t="s">
        <v>246</v>
      </c>
      <c r="AD4368" s="152" t="s">
        <v>241</v>
      </c>
    </row>
    <row r="4369" spans="1:30">
      <c r="A4369" s="189" t="s">
        <v>22366</v>
      </c>
      <c r="B4369" s="189" t="s">
        <v>22367</v>
      </c>
      <c r="C4369" s="154">
        <v>43830</v>
      </c>
      <c r="D4369" s="155">
        <v>1.0105</v>
      </c>
      <c r="E4369" s="155">
        <v>1.0105</v>
      </c>
      <c r="F4369" s="156">
        <v>2.9697089685207598E-2</v>
      </c>
      <c r="G4369" s="154">
        <v>43829</v>
      </c>
      <c r="H4369" s="155">
        <v>1.0102</v>
      </c>
      <c r="I4369" s="157">
        <v>0</v>
      </c>
      <c r="J4369" s="152"/>
      <c r="K4369" s="156">
        <v>0.188379932579815</v>
      </c>
      <c r="L4369" s="156">
        <v>0.62736506671977399</v>
      </c>
      <c r="M4369" s="185">
        <v>0.87850653888388897</v>
      </c>
      <c r="N4369" s="157">
        <v>0</v>
      </c>
      <c r="O4369" s="157">
        <v>0</v>
      </c>
      <c r="P4369" s="152"/>
      <c r="Q4369" s="157">
        <v>0</v>
      </c>
      <c r="R4369" s="152"/>
      <c r="S4369" s="157">
        <v>0</v>
      </c>
      <c r="T4369" s="152"/>
      <c r="U4369" s="156">
        <v>1.05</v>
      </c>
      <c r="V4369" s="152" t="s">
        <v>157</v>
      </c>
      <c r="W4369" s="152" t="s">
        <v>95</v>
      </c>
      <c r="X4369" s="155">
        <v>1.8742495000000001E-3</v>
      </c>
      <c r="Y4369" s="152" t="s">
        <v>159</v>
      </c>
      <c r="Z4369" s="154">
        <v>43707</v>
      </c>
      <c r="AA4369" s="153" t="s">
        <v>4326</v>
      </c>
      <c r="AB4369" s="152" t="s">
        <v>1887</v>
      </c>
      <c r="AC4369" s="152" t="s">
        <v>200</v>
      </c>
      <c r="AD4369" s="152" t="s">
        <v>272</v>
      </c>
    </row>
    <row r="4370" spans="1:30">
      <c r="A4370" s="189" t="s">
        <v>22368</v>
      </c>
      <c r="B4370" s="189" t="s">
        <v>22369</v>
      </c>
      <c r="C4370" s="154">
        <v>43830</v>
      </c>
      <c r="D4370" s="155">
        <v>1.0049999999999999</v>
      </c>
      <c r="E4370" s="155">
        <v>1.0049999999999999</v>
      </c>
      <c r="F4370" s="156">
        <v>2.9859659599877301E-2</v>
      </c>
      <c r="G4370" s="154">
        <v>43829</v>
      </c>
      <c r="H4370" s="155">
        <v>1.0046999999999999</v>
      </c>
      <c r="I4370" s="157">
        <v>0</v>
      </c>
      <c r="J4370" s="152"/>
      <c r="K4370" s="156">
        <v>0.13949780789157501</v>
      </c>
      <c r="L4370" s="156">
        <v>0.41966426858513001</v>
      </c>
      <c r="M4370" s="186">
        <v>0</v>
      </c>
      <c r="N4370" s="157">
        <v>0</v>
      </c>
      <c r="O4370" s="157">
        <v>0</v>
      </c>
      <c r="P4370" s="152"/>
      <c r="Q4370" s="157">
        <v>0</v>
      </c>
      <c r="R4370" s="152"/>
      <c r="S4370" s="157">
        <v>0</v>
      </c>
      <c r="T4370" s="152"/>
      <c r="U4370" s="156">
        <v>0.49999999999998901</v>
      </c>
      <c r="V4370" s="152" t="s">
        <v>157</v>
      </c>
      <c r="W4370" s="152" t="s">
        <v>95</v>
      </c>
      <c r="X4370" s="155">
        <v>0.67614719040000004</v>
      </c>
      <c r="Y4370" s="152" t="s">
        <v>159</v>
      </c>
      <c r="Z4370" s="154">
        <v>43784</v>
      </c>
      <c r="AA4370" s="153" t="s">
        <v>4326</v>
      </c>
      <c r="AB4370" s="152" t="s">
        <v>22370</v>
      </c>
      <c r="AC4370" s="152" t="s">
        <v>279</v>
      </c>
      <c r="AD4370" s="152" t="s">
        <v>2734</v>
      </c>
    </row>
    <row r="4371" spans="1:30">
      <c r="A4371" s="189" t="s">
        <v>3402</v>
      </c>
      <c r="B4371" s="189" t="s">
        <v>3403</v>
      </c>
      <c r="C4371" s="154">
        <v>43830</v>
      </c>
      <c r="D4371" s="155">
        <v>1.0087999999999999</v>
      </c>
      <c r="E4371" s="155">
        <v>1.0087999999999999</v>
      </c>
      <c r="F4371" s="156">
        <v>2.9747149231528699E-2</v>
      </c>
      <c r="G4371" s="154">
        <v>43829</v>
      </c>
      <c r="H4371" s="155">
        <v>1.0085</v>
      </c>
      <c r="I4371" s="157">
        <v>0</v>
      </c>
      <c r="J4371" s="152"/>
      <c r="K4371" s="156">
        <v>0.138971610085353</v>
      </c>
      <c r="L4371" s="156">
        <v>0.42807366849178402</v>
      </c>
      <c r="M4371" s="185">
        <v>0.83966413434625797</v>
      </c>
      <c r="N4371" s="157">
        <v>0</v>
      </c>
      <c r="O4371" s="157">
        <v>0</v>
      </c>
      <c r="P4371" s="152"/>
      <c r="Q4371" s="157">
        <v>0</v>
      </c>
      <c r="R4371" s="152"/>
      <c r="S4371" s="157">
        <v>0</v>
      </c>
      <c r="T4371" s="152"/>
      <c r="U4371" s="156">
        <v>0.87999999999999201</v>
      </c>
      <c r="V4371" s="152" t="s">
        <v>157</v>
      </c>
      <c r="W4371" s="152" t="s">
        <v>95</v>
      </c>
      <c r="X4371" s="155">
        <v>15.4233170585</v>
      </c>
      <c r="Y4371" s="152" t="s">
        <v>159</v>
      </c>
      <c r="Z4371" s="154">
        <v>43664</v>
      </c>
      <c r="AA4371" s="153" t="s">
        <v>4326</v>
      </c>
      <c r="AB4371" s="152" t="s">
        <v>1758</v>
      </c>
      <c r="AC4371" s="152" t="s">
        <v>347</v>
      </c>
      <c r="AD4371" s="152" t="s">
        <v>207</v>
      </c>
    </row>
    <row r="4372" spans="1:30">
      <c r="A4372" s="189" t="s">
        <v>3395</v>
      </c>
      <c r="B4372" s="189" t="s">
        <v>3396</v>
      </c>
      <c r="C4372" s="154">
        <v>43830</v>
      </c>
      <c r="D4372" s="155">
        <v>1.0137</v>
      </c>
      <c r="E4372" s="155">
        <v>1.0137</v>
      </c>
      <c r="F4372" s="156">
        <v>2.9603315571340699E-2</v>
      </c>
      <c r="G4372" s="154">
        <v>43829</v>
      </c>
      <c r="H4372" s="155">
        <v>1.0134000000000001</v>
      </c>
      <c r="I4372" s="157">
        <v>0</v>
      </c>
      <c r="J4372" s="152"/>
      <c r="K4372" s="156">
        <v>0.13829892324410401</v>
      </c>
      <c r="L4372" s="156">
        <v>0.56547619047619402</v>
      </c>
      <c r="M4372" s="185">
        <v>1.0768770565360599</v>
      </c>
      <c r="N4372" s="157">
        <v>0</v>
      </c>
      <c r="O4372" s="157">
        <v>0</v>
      </c>
      <c r="P4372" s="152"/>
      <c r="Q4372" s="157">
        <v>0</v>
      </c>
      <c r="R4372" s="152"/>
      <c r="S4372" s="157">
        <v>0</v>
      </c>
      <c r="T4372" s="152"/>
      <c r="U4372" s="156">
        <v>1.37</v>
      </c>
      <c r="V4372" s="152" t="s">
        <v>157</v>
      </c>
      <c r="W4372" s="152" t="s">
        <v>95</v>
      </c>
      <c r="X4372" s="155">
        <v>2.0230975488</v>
      </c>
      <c r="Y4372" s="152" t="s">
        <v>159</v>
      </c>
      <c r="Z4372" s="154">
        <v>43682</v>
      </c>
      <c r="AA4372" s="153" t="s">
        <v>4326</v>
      </c>
      <c r="AB4372" s="152" t="s">
        <v>1058</v>
      </c>
      <c r="AC4372" s="152" t="s">
        <v>238</v>
      </c>
      <c r="AD4372" s="152" t="s">
        <v>272</v>
      </c>
    </row>
    <row r="4373" spans="1:30">
      <c r="A4373" s="189" t="s">
        <v>22371</v>
      </c>
      <c r="B4373" s="189" t="s">
        <v>22372</v>
      </c>
      <c r="C4373" s="154">
        <v>43830</v>
      </c>
      <c r="D4373" s="155">
        <v>1.0206</v>
      </c>
      <c r="E4373" s="155">
        <v>1.0206</v>
      </c>
      <c r="F4373" s="156">
        <v>1.9600156801252301E-2</v>
      </c>
      <c r="G4373" s="154">
        <v>43829</v>
      </c>
      <c r="H4373" s="155">
        <v>1.0204</v>
      </c>
      <c r="I4373" s="157">
        <v>0</v>
      </c>
      <c r="J4373" s="152"/>
      <c r="K4373" s="156">
        <v>0.107896027464431</v>
      </c>
      <c r="L4373" s="156">
        <v>0.29481132075470601</v>
      </c>
      <c r="M4373" s="185">
        <v>0.69060773480661997</v>
      </c>
      <c r="N4373" s="156">
        <v>1.2700932724746901</v>
      </c>
      <c r="O4373" s="157">
        <v>0</v>
      </c>
      <c r="P4373" s="152"/>
      <c r="Q4373" s="157">
        <v>0</v>
      </c>
      <c r="R4373" s="152"/>
      <c r="S4373" s="157">
        <v>0</v>
      </c>
      <c r="T4373" s="152"/>
      <c r="U4373" s="156">
        <v>1.88679245283018</v>
      </c>
      <c r="V4373" s="152" t="s">
        <v>309</v>
      </c>
      <c r="W4373" s="152" t="s">
        <v>95</v>
      </c>
      <c r="X4373" s="155">
        <v>0.34748431260000001</v>
      </c>
      <c r="Y4373" s="152" t="s">
        <v>159</v>
      </c>
      <c r="Z4373" s="154">
        <v>43573</v>
      </c>
      <c r="AA4373" s="153" t="s">
        <v>4326</v>
      </c>
      <c r="AB4373" s="152" t="s">
        <v>1117</v>
      </c>
      <c r="AC4373" s="152" t="s">
        <v>209</v>
      </c>
      <c r="AD4373" s="152" t="s">
        <v>181</v>
      </c>
    </row>
    <row r="4374" spans="1:30">
      <c r="A4374" s="189" t="s">
        <v>22373</v>
      </c>
      <c r="B4374" s="189" t="s">
        <v>22374</v>
      </c>
      <c r="C4374" s="154">
        <v>43830</v>
      </c>
      <c r="D4374" s="155">
        <v>1.0024</v>
      </c>
      <c r="E4374" s="155">
        <v>1.0024</v>
      </c>
      <c r="F4374" s="156">
        <v>1.9956096587505301E-2</v>
      </c>
      <c r="G4374" s="154">
        <v>43829</v>
      </c>
      <c r="H4374" s="155">
        <v>1.0022</v>
      </c>
      <c r="I4374" s="157">
        <v>0</v>
      </c>
      <c r="J4374" s="152"/>
      <c r="K4374" s="157">
        <v>0</v>
      </c>
      <c r="L4374" s="157">
        <v>0</v>
      </c>
      <c r="M4374" s="186">
        <v>0</v>
      </c>
      <c r="N4374" s="157">
        <v>0</v>
      </c>
      <c r="O4374" s="157">
        <v>0</v>
      </c>
      <c r="P4374" s="152"/>
      <c r="Q4374" s="157">
        <v>0</v>
      </c>
      <c r="R4374" s="152"/>
      <c r="S4374" s="157">
        <v>0</v>
      </c>
      <c r="T4374" s="152"/>
      <c r="U4374" s="156">
        <v>4.9905180157694899E-2</v>
      </c>
      <c r="V4374" s="152" t="s">
        <v>309</v>
      </c>
      <c r="W4374" s="152" t="s">
        <v>95</v>
      </c>
      <c r="X4374" s="157">
        <v>0</v>
      </c>
      <c r="Y4374" s="152"/>
      <c r="Z4374" s="154">
        <v>43826</v>
      </c>
      <c r="AA4374" s="153" t="s">
        <v>4326</v>
      </c>
      <c r="AB4374" s="152" t="s">
        <v>1117</v>
      </c>
      <c r="AC4374" s="152" t="s">
        <v>209</v>
      </c>
      <c r="AD4374" s="152" t="s">
        <v>173</v>
      </c>
    </row>
    <row r="4375" spans="1:30">
      <c r="A4375" s="189" t="s">
        <v>22375</v>
      </c>
      <c r="B4375" s="189" t="s">
        <v>22376</v>
      </c>
      <c r="C4375" s="154">
        <v>43830</v>
      </c>
      <c r="D4375" s="155">
        <v>1.0011000000000001</v>
      </c>
      <c r="E4375" s="155">
        <v>1.0011000000000001</v>
      </c>
      <c r="F4375" s="156">
        <v>1.9982016185453099E-2</v>
      </c>
      <c r="G4375" s="154">
        <v>43829</v>
      </c>
      <c r="H4375" s="155">
        <v>1.0008999999999999</v>
      </c>
      <c r="I4375" s="157">
        <v>0</v>
      </c>
      <c r="J4375" s="152"/>
      <c r="K4375" s="157">
        <v>0</v>
      </c>
      <c r="L4375" s="157">
        <v>0</v>
      </c>
      <c r="M4375" s="186">
        <v>0</v>
      </c>
      <c r="N4375" s="157">
        <v>0</v>
      </c>
      <c r="O4375" s="157">
        <v>0</v>
      </c>
      <c r="P4375" s="152"/>
      <c r="Q4375" s="157">
        <v>0</v>
      </c>
      <c r="R4375" s="152"/>
      <c r="S4375" s="157">
        <v>0</v>
      </c>
      <c r="T4375" s="152"/>
      <c r="U4375" s="156">
        <v>3.9972019586307403E-2</v>
      </c>
      <c r="V4375" s="152" t="s">
        <v>309</v>
      </c>
      <c r="W4375" s="152" t="s">
        <v>95</v>
      </c>
      <c r="X4375" s="157">
        <v>0</v>
      </c>
      <c r="Y4375" s="152"/>
      <c r="Z4375" s="154">
        <v>43826</v>
      </c>
      <c r="AA4375" s="153" t="s">
        <v>4326</v>
      </c>
      <c r="AB4375" s="152" t="s">
        <v>22377</v>
      </c>
      <c r="AC4375" s="152" t="s">
        <v>209</v>
      </c>
      <c r="AD4375" s="152" t="s">
        <v>162</v>
      </c>
    </row>
    <row r="4376" spans="1:30">
      <c r="A4376" s="189" t="s">
        <v>1115</v>
      </c>
      <c r="B4376" s="189" t="s">
        <v>1116</v>
      </c>
      <c r="C4376" s="154">
        <v>43830</v>
      </c>
      <c r="D4376" s="155">
        <v>1.0179</v>
      </c>
      <c r="E4376" s="155">
        <v>1.0179</v>
      </c>
      <c r="F4376" s="156">
        <v>9.8251129887982902E-3</v>
      </c>
      <c r="G4376" s="154">
        <v>43829</v>
      </c>
      <c r="H4376" s="155">
        <v>1.0178</v>
      </c>
      <c r="I4376" s="157">
        <v>0</v>
      </c>
      <c r="J4376" s="152"/>
      <c r="K4376" s="156">
        <v>8.8495575221250997E-2</v>
      </c>
      <c r="L4376" s="156">
        <v>0.26595744680850297</v>
      </c>
      <c r="M4376" s="185">
        <v>0.61282989028367896</v>
      </c>
      <c r="N4376" s="156">
        <v>1.11254594218735</v>
      </c>
      <c r="O4376" s="157">
        <v>0</v>
      </c>
      <c r="P4376" s="152"/>
      <c r="Q4376" s="157">
        <v>0</v>
      </c>
      <c r="R4376" s="152"/>
      <c r="S4376" s="157">
        <v>0</v>
      </c>
      <c r="T4376" s="152"/>
      <c r="U4376" s="156">
        <v>1.6172506738544501</v>
      </c>
      <c r="V4376" s="152" t="s">
        <v>309</v>
      </c>
      <c r="W4376" s="152" t="s">
        <v>95</v>
      </c>
      <c r="X4376" s="155">
        <v>1.6509710193</v>
      </c>
      <c r="Y4376" s="152" t="s">
        <v>159</v>
      </c>
      <c r="Z4376" s="154">
        <v>43573</v>
      </c>
      <c r="AA4376" s="153" t="s">
        <v>4326</v>
      </c>
      <c r="AB4376" s="152" t="s">
        <v>1117</v>
      </c>
      <c r="AC4376" s="152" t="s">
        <v>209</v>
      </c>
      <c r="AD4376" s="152" t="s">
        <v>181</v>
      </c>
    </row>
    <row r="4377" spans="1:30">
      <c r="A4377" s="189" t="s">
        <v>22378</v>
      </c>
      <c r="B4377" s="189" t="s">
        <v>22379</v>
      </c>
      <c r="C4377" s="154">
        <v>43830</v>
      </c>
      <c r="D4377" s="155">
        <v>1.0023</v>
      </c>
      <c r="E4377" s="155">
        <v>1.0023</v>
      </c>
      <c r="F4377" s="156">
        <v>9.97804829375264E-3</v>
      </c>
      <c r="G4377" s="154">
        <v>43829</v>
      </c>
      <c r="H4377" s="155">
        <v>1.0022</v>
      </c>
      <c r="I4377" s="157">
        <v>0</v>
      </c>
      <c r="J4377" s="152"/>
      <c r="K4377" s="157">
        <v>0</v>
      </c>
      <c r="L4377" s="157">
        <v>0</v>
      </c>
      <c r="M4377" s="186">
        <v>0</v>
      </c>
      <c r="N4377" s="157">
        <v>0</v>
      </c>
      <c r="O4377" s="157">
        <v>0</v>
      </c>
      <c r="P4377" s="152"/>
      <c r="Q4377" s="157">
        <v>0</v>
      </c>
      <c r="R4377" s="152"/>
      <c r="S4377" s="157">
        <v>0</v>
      </c>
      <c r="T4377" s="152"/>
      <c r="U4377" s="156">
        <v>3.99241441261559E-2</v>
      </c>
      <c r="V4377" s="152" t="s">
        <v>309</v>
      </c>
      <c r="W4377" s="152" t="s">
        <v>95</v>
      </c>
      <c r="X4377" s="157">
        <v>0</v>
      </c>
      <c r="Y4377" s="152"/>
      <c r="Z4377" s="154">
        <v>43826</v>
      </c>
      <c r="AA4377" s="153" t="s">
        <v>4326</v>
      </c>
      <c r="AB4377" s="152" t="s">
        <v>1117</v>
      </c>
      <c r="AC4377" s="152" t="s">
        <v>209</v>
      </c>
      <c r="AD4377" s="152" t="s">
        <v>173</v>
      </c>
    </row>
    <row r="4378" spans="1:30">
      <c r="A4378" s="189" t="s">
        <v>22380</v>
      </c>
      <c r="B4378" s="189" t="s">
        <v>22381</v>
      </c>
      <c r="C4378" s="154">
        <v>43830</v>
      </c>
      <c r="D4378" s="155">
        <v>1.01</v>
      </c>
      <c r="E4378" s="155">
        <v>1.0165</v>
      </c>
      <c r="F4378" s="156">
        <v>9.9019704921378005E-3</v>
      </c>
      <c r="G4378" s="154">
        <v>43829</v>
      </c>
      <c r="H4378" s="155">
        <v>1.0099</v>
      </c>
      <c r="I4378" s="157">
        <v>0</v>
      </c>
      <c r="J4378" s="152"/>
      <c r="K4378" s="156">
        <v>7.9270709472841303E-2</v>
      </c>
      <c r="L4378" s="156">
        <v>0.38763542391413702</v>
      </c>
      <c r="M4378" s="185">
        <v>0.79779970252851196</v>
      </c>
      <c r="N4378" s="156">
        <v>1.6037791104447801</v>
      </c>
      <c r="O4378" s="157">
        <v>0</v>
      </c>
      <c r="P4378" s="152"/>
      <c r="Q4378" s="157">
        <v>0</v>
      </c>
      <c r="R4378" s="152"/>
      <c r="S4378" s="157">
        <v>0</v>
      </c>
      <c r="T4378" s="152"/>
      <c r="U4378" s="156">
        <v>1.6545810000000001</v>
      </c>
      <c r="V4378" s="152" t="s">
        <v>157</v>
      </c>
      <c r="W4378" s="152" t="s">
        <v>95</v>
      </c>
      <c r="X4378" s="155">
        <v>1.40394812E-2</v>
      </c>
      <c r="Y4378" s="152" t="s">
        <v>159</v>
      </c>
      <c r="Z4378" s="154">
        <v>43642</v>
      </c>
      <c r="AA4378" s="153" t="s">
        <v>4326</v>
      </c>
      <c r="AB4378" s="152" t="s">
        <v>583</v>
      </c>
      <c r="AC4378" s="152" t="s">
        <v>381</v>
      </c>
      <c r="AD4378" s="152" t="s">
        <v>221</v>
      </c>
    </row>
    <row r="4379" spans="1:30">
      <c r="A4379" s="189" t="s">
        <v>22382</v>
      </c>
      <c r="B4379" s="189" t="s">
        <v>22383</v>
      </c>
      <c r="C4379" s="154">
        <v>43830</v>
      </c>
      <c r="D4379" s="155">
        <v>1.0011000000000001</v>
      </c>
      <c r="E4379" s="155">
        <v>1.0011000000000001</v>
      </c>
      <c r="F4379" s="156">
        <v>9.9900099900310704E-3</v>
      </c>
      <c r="G4379" s="154">
        <v>43829</v>
      </c>
      <c r="H4379" s="155">
        <v>1.0009999999999999</v>
      </c>
      <c r="I4379" s="157">
        <v>0</v>
      </c>
      <c r="J4379" s="152"/>
      <c r="K4379" s="157">
        <v>0</v>
      </c>
      <c r="L4379" s="157">
        <v>0</v>
      </c>
      <c r="M4379" s="186">
        <v>0</v>
      </c>
      <c r="N4379" s="157">
        <v>0</v>
      </c>
      <c r="O4379" s="157">
        <v>0</v>
      </c>
      <c r="P4379" s="152"/>
      <c r="Q4379" s="157">
        <v>0</v>
      </c>
      <c r="R4379" s="152"/>
      <c r="S4379" s="157">
        <v>0</v>
      </c>
      <c r="T4379" s="152"/>
      <c r="U4379" s="156">
        <v>3.9972019586307403E-2</v>
      </c>
      <c r="V4379" s="152" t="s">
        <v>309</v>
      </c>
      <c r="W4379" s="152" t="s">
        <v>95</v>
      </c>
      <c r="X4379" s="157">
        <v>0</v>
      </c>
      <c r="Y4379" s="152"/>
      <c r="Z4379" s="154">
        <v>43826</v>
      </c>
      <c r="AA4379" s="153" t="s">
        <v>4326</v>
      </c>
      <c r="AB4379" s="152" t="s">
        <v>22377</v>
      </c>
      <c r="AC4379" s="152" t="s">
        <v>209</v>
      </c>
      <c r="AD4379" s="152" t="s">
        <v>162</v>
      </c>
    </row>
    <row r="4380" spans="1:30">
      <c r="A4380" s="189" t="s">
        <v>1118</v>
      </c>
      <c r="B4380" s="189" t="s">
        <v>1119</v>
      </c>
      <c r="C4380" s="154">
        <v>43830</v>
      </c>
      <c r="D4380" s="155">
        <v>1.0101</v>
      </c>
      <c r="E4380" s="155">
        <v>1.0166999999999999</v>
      </c>
      <c r="F4380" s="156">
        <v>9.9009900990129698E-3</v>
      </c>
      <c r="G4380" s="154">
        <v>43829</v>
      </c>
      <c r="H4380" s="155">
        <v>1.01</v>
      </c>
      <c r="I4380" s="157">
        <v>0</v>
      </c>
      <c r="J4380" s="152"/>
      <c r="K4380" s="156">
        <v>7.9262855444370103E-2</v>
      </c>
      <c r="L4380" s="156">
        <v>0.38759689922481699</v>
      </c>
      <c r="M4380" s="185">
        <v>0.80769958358121496</v>
      </c>
      <c r="N4380" s="156">
        <v>1.62383388305848</v>
      </c>
      <c r="O4380" s="157">
        <v>0</v>
      </c>
      <c r="P4380" s="152"/>
      <c r="Q4380" s="157">
        <v>0</v>
      </c>
      <c r="R4380" s="152"/>
      <c r="S4380" s="157">
        <v>0</v>
      </c>
      <c r="T4380" s="152"/>
      <c r="U4380" s="156">
        <v>1.67464580000001</v>
      </c>
      <c r="V4380" s="152" t="s">
        <v>157</v>
      </c>
      <c r="W4380" s="152" t="s">
        <v>95</v>
      </c>
      <c r="X4380" s="155">
        <v>1.8671101130000001</v>
      </c>
      <c r="Y4380" s="152" t="s">
        <v>159</v>
      </c>
      <c r="Z4380" s="154">
        <v>43642</v>
      </c>
      <c r="AA4380" s="153" t="s">
        <v>4326</v>
      </c>
      <c r="AB4380" s="152" t="s">
        <v>583</v>
      </c>
      <c r="AC4380" s="152" t="s">
        <v>381</v>
      </c>
      <c r="AD4380" s="152" t="s">
        <v>221</v>
      </c>
    </row>
    <row r="4381" spans="1:30">
      <c r="A4381" s="189" t="s">
        <v>22384</v>
      </c>
      <c r="B4381" s="189" t="s">
        <v>22385</v>
      </c>
      <c r="C4381" s="154">
        <v>43830</v>
      </c>
      <c r="D4381" s="155">
        <v>1.0185</v>
      </c>
      <c r="E4381" s="155">
        <v>1.0185</v>
      </c>
      <c r="F4381" s="156">
        <v>1.9640577432974399E-2</v>
      </c>
      <c r="G4381" s="154">
        <v>43829</v>
      </c>
      <c r="H4381" s="155">
        <v>1.0183</v>
      </c>
      <c r="I4381" s="157">
        <v>0</v>
      </c>
      <c r="J4381" s="152"/>
      <c r="K4381" s="156">
        <v>0.13764624913971801</v>
      </c>
      <c r="L4381" s="156">
        <v>0.38438793613246702</v>
      </c>
      <c r="M4381" s="185">
        <v>0.61246666008100203</v>
      </c>
      <c r="N4381" s="156">
        <v>1.5757454871846099</v>
      </c>
      <c r="O4381" s="157">
        <v>0</v>
      </c>
      <c r="P4381" s="152"/>
      <c r="Q4381" s="157">
        <v>0</v>
      </c>
      <c r="R4381" s="152"/>
      <c r="S4381" s="157">
        <v>0</v>
      </c>
      <c r="T4381" s="152"/>
      <c r="U4381" s="156">
        <v>1.8194541637508701</v>
      </c>
      <c r="V4381" s="152" t="s">
        <v>157</v>
      </c>
      <c r="W4381" s="152" t="s">
        <v>95</v>
      </c>
      <c r="X4381" s="155">
        <v>1.1360735756</v>
      </c>
      <c r="Y4381" s="152" t="s">
        <v>159</v>
      </c>
      <c r="Z4381" s="154">
        <v>43613</v>
      </c>
      <c r="AA4381" s="153" t="s">
        <v>4326</v>
      </c>
      <c r="AB4381" s="152" t="s">
        <v>589</v>
      </c>
      <c r="AC4381" s="152" t="s">
        <v>167</v>
      </c>
      <c r="AD4381" s="152" t="s">
        <v>181</v>
      </c>
    </row>
    <row r="4382" spans="1:30">
      <c r="A4382" s="189" t="s">
        <v>22386</v>
      </c>
      <c r="B4382" s="189" t="s">
        <v>22387</v>
      </c>
      <c r="C4382" s="154">
        <v>43830</v>
      </c>
      <c r="D4382" s="155">
        <v>1.0298</v>
      </c>
      <c r="E4382" s="155">
        <v>1.0398000000000001</v>
      </c>
      <c r="F4382" s="156">
        <v>9.7115664756714497E-3</v>
      </c>
      <c r="G4382" s="154">
        <v>43829</v>
      </c>
      <c r="H4382" s="155">
        <v>1.0297000000000001</v>
      </c>
      <c r="I4382" s="157">
        <v>0</v>
      </c>
      <c r="J4382" s="152"/>
      <c r="K4382" s="156">
        <v>7.7745383867845894E-2</v>
      </c>
      <c r="L4382" s="157">
        <v>0</v>
      </c>
      <c r="M4382" s="186">
        <v>0</v>
      </c>
      <c r="N4382" s="157">
        <v>0</v>
      </c>
      <c r="O4382" s="157">
        <v>0</v>
      </c>
      <c r="P4382" s="152"/>
      <c r="Q4382" s="157">
        <v>0</v>
      </c>
      <c r="R4382" s="152"/>
      <c r="S4382" s="157">
        <v>0</v>
      </c>
      <c r="T4382" s="152"/>
      <c r="U4382" s="156">
        <v>0.19459038723487099</v>
      </c>
      <c r="V4382" s="152" t="s">
        <v>157</v>
      </c>
      <c r="W4382" s="152" t="s">
        <v>95</v>
      </c>
      <c r="X4382" s="157">
        <v>0</v>
      </c>
      <c r="Y4382" s="152"/>
      <c r="Z4382" s="154">
        <v>43815</v>
      </c>
      <c r="AA4382" s="153" t="s">
        <v>4326</v>
      </c>
      <c r="AB4382" s="152" t="s">
        <v>251</v>
      </c>
      <c r="AC4382" s="152" t="s">
        <v>200</v>
      </c>
      <c r="AD4382" s="152" t="s">
        <v>162</v>
      </c>
    </row>
    <row r="4383" spans="1:30">
      <c r="A4383" s="189" t="s">
        <v>22388</v>
      </c>
      <c r="B4383" s="189" t="s">
        <v>22389</v>
      </c>
      <c r="C4383" s="154">
        <v>43830</v>
      </c>
      <c r="D4383" s="155">
        <v>0.99909999999999999</v>
      </c>
      <c r="E4383" s="155">
        <v>0.99909999999999999</v>
      </c>
      <c r="F4383" s="156">
        <v>4.0052067687990002E-2</v>
      </c>
      <c r="G4383" s="154">
        <v>43826</v>
      </c>
      <c r="H4383" s="155">
        <v>0.99870000000000003</v>
      </c>
      <c r="I4383" s="157">
        <v>0</v>
      </c>
      <c r="J4383" s="152"/>
      <c r="K4383" s="156">
        <v>1.00100100100089E-2</v>
      </c>
      <c r="L4383" s="157">
        <v>0</v>
      </c>
      <c r="M4383" s="186">
        <v>0</v>
      </c>
      <c r="N4383" s="157">
        <v>0</v>
      </c>
      <c r="O4383" s="157">
        <v>0</v>
      </c>
      <c r="P4383" s="152"/>
      <c r="Q4383" s="157">
        <v>0</v>
      </c>
      <c r="R4383" s="152"/>
      <c r="S4383" s="157">
        <v>0</v>
      </c>
      <c r="T4383" s="152"/>
      <c r="U4383" s="156">
        <v>-9.0000000000001204E-2</v>
      </c>
      <c r="V4383" s="152" t="s">
        <v>309</v>
      </c>
      <c r="W4383" s="152" t="s">
        <v>95</v>
      </c>
      <c r="X4383" s="155">
        <v>2.3923200001999998</v>
      </c>
      <c r="Y4383" s="152" t="s">
        <v>159</v>
      </c>
      <c r="Z4383" s="154">
        <v>43816</v>
      </c>
      <c r="AA4383" s="153" t="s">
        <v>4326</v>
      </c>
      <c r="AB4383" s="152" t="s">
        <v>22390</v>
      </c>
      <c r="AC4383" s="152" t="s">
        <v>176</v>
      </c>
      <c r="AD4383" s="152" t="s">
        <v>170</v>
      </c>
    </row>
    <row r="4384" spans="1:30">
      <c r="A4384" s="189" t="s">
        <v>22391</v>
      </c>
      <c r="B4384" s="189" t="s">
        <v>22392</v>
      </c>
      <c r="C4384" s="154">
        <v>43830</v>
      </c>
      <c r="D4384" s="155">
        <v>0.99909999999999999</v>
      </c>
      <c r="E4384" s="155">
        <v>0.99909999999999999</v>
      </c>
      <c r="F4384" s="156">
        <v>4.0052067687990002E-2</v>
      </c>
      <c r="G4384" s="154">
        <v>43826</v>
      </c>
      <c r="H4384" s="155">
        <v>0.99870000000000003</v>
      </c>
      <c r="I4384" s="157">
        <v>0</v>
      </c>
      <c r="J4384" s="152"/>
      <c r="K4384" s="156">
        <v>1.00100100100089E-2</v>
      </c>
      <c r="L4384" s="157">
        <v>0</v>
      </c>
      <c r="M4384" s="186">
        <v>0</v>
      </c>
      <c r="N4384" s="157">
        <v>0</v>
      </c>
      <c r="O4384" s="157">
        <v>0</v>
      </c>
      <c r="P4384" s="152"/>
      <c r="Q4384" s="157">
        <v>0</v>
      </c>
      <c r="R4384" s="152"/>
      <c r="S4384" s="157">
        <v>0</v>
      </c>
      <c r="T4384" s="152"/>
      <c r="U4384" s="156">
        <v>-9.0000000000001204E-2</v>
      </c>
      <c r="V4384" s="152" t="s">
        <v>309</v>
      </c>
      <c r="W4384" s="152" t="s">
        <v>95</v>
      </c>
      <c r="X4384" s="155">
        <v>0.16835883739999999</v>
      </c>
      <c r="Y4384" s="152" t="s">
        <v>159</v>
      </c>
      <c r="Z4384" s="154">
        <v>43816</v>
      </c>
      <c r="AA4384" s="153" t="s">
        <v>4326</v>
      </c>
      <c r="AB4384" s="152" t="s">
        <v>22390</v>
      </c>
      <c r="AC4384" s="152" t="s">
        <v>176</v>
      </c>
      <c r="AD4384" s="152" t="s">
        <v>170</v>
      </c>
    </row>
    <row r="4385" spans="1:30">
      <c r="A4385" s="189" t="s">
        <v>22393</v>
      </c>
      <c r="B4385" s="189" t="s">
        <v>22394</v>
      </c>
      <c r="C4385" s="154">
        <v>43830</v>
      </c>
      <c r="D4385" s="155">
        <v>1.0003</v>
      </c>
      <c r="E4385" s="155">
        <v>1.0003</v>
      </c>
      <c r="F4385" s="156">
        <v>1.99980001999778E-2</v>
      </c>
      <c r="G4385" s="154">
        <v>43826</v>
      </c>
      <c r="H4385" s="155">
        <v>1.0001</v>
      </c>
      <c r="I4385" s="157">
        <v>0</v>
      </c>
      <c r="J4385" s="152"/>
      <c r="K4385" s="156">
        <v>2.9999999999996699E-2</v>
      </c>
      <c r="L4385" s="157">
        <v>0</v>
      </c>
      <c r="M4385" s="186">
        <v>0</v>
      </c>
      <c r="N4385" s="157">
        <v>0</v>
      </c>
      <c r="O4385" s="157">
        <v>0</v>
      </c>
      <c r="P4385" s="152"/>
      <c r="Q4385" s="157">
        <v>0</v>
      </c>
      <c r="R4385" s="152"/>
      <c r="S4385" s="157">
        <v>0</v>
      </c>
      <c r="T4385" s="152"/>
      <c r="U4385" s="156">
        <v>2.9999999999996699E-2</v>
      </c>
      <c r="V4385" s="152" t="s">
        <v>309</v>
      </c>
      <c r="W4385" s="152" t="s">
        <v>95</v>
      </c>
      <c r="X4385" s="155">
        <v>6.7192697473000003</v>
      </c>
      <c r="Y4385" s="152" t="s">
        <v>159</v>
      </c>
      <c r="Z4385" s="154">
        <v>43824</v>
      </c>
      <c r="AA4385" s="153" t="s">
        <v>4326</v>
      </c>
      <c r="AB4385" s="152" t="s">
        <v>22395</v>
      </c>
      <c r="AC4385" s="152" t="s">
        <v>427</v>
      </c>
      <c r="AD4385" s="152" t="s">
        <v>207</v>
      </c>
    </row>
    <row r="4386" spans="1:30">
      <c r="A4386" s="189" t="s">
        <v>22396</v>
      </c>
      <c r="B4386" s="189" t="s">
        <v>22397</v>
      </c>
      <c r="C4386" s="154">
        <v>43830</v>
      </c>
      <c r="D4386" s="155">
        <v>1.0004</v>
      </c>
      <c r="E4386" s="155">
        <v>1.0004</v>
      </c>
      <c r="F4386" s="156">
        <v>2.99970002999667E-2</v>
      </c>
      <c r="G4386" s="154">
        <v>43826</v>
      </c>
      <c r="H4386" s="155">
        <v>1.0001</v>
      </c>
      <c r="I4386" s="157">
        <v>0</v>
      </c>
      <c r="J4386" s="152"/>
      <c r="K4386" s="156">
        <v>3.9999999999995602E-2</v>
      </c>
      <c r="L4386" s="157">
        <v>0</v>
      </c>
      <c r="M4386" s="186">
        <v>0</v>
      </c>
      <c r="N4386" s="157">
        <v>0</v>
      </c>
      <c r="O4386" s="157">
        <v>0</v>
      </c>
      <c r="P4386" s="152"/>
      <c r="Q4386" s="157">
        <v>0</v>
      </c>
      <c r="R4386" s="152"/>
      <c r="S4386" s="157">
        <v>0</v>
      </c>
      <c r="T4386" s="152"/>
      <c r="U4386" s="156">
        <v>3.9999999999995602E-2</v>
      </c>
      <c r="V4386" s="152" t="s">
        <v>309</v>
      </c>
      <c r="W4386" s="152" t="s">
        <v>95</v>
      </c>
      <c r="X4386" s="155">
        <v>0.26085339279999997</v>
      </c>
      <c r="Y4386" s="152" t="s">
        <v>159</v>
      </c>
      <c r="Z4386" s="154">
        <v>43824</v>
      </c>
      <c r="AA4386" s="153" t="s">
        <v>4326</v>
      </c>
      <c r="AB4386" s="152" t="s">
        <v>22395</v>
      </c>
      <c r="AC4386" s="152" t="s">
        <v>427</v>
      </c>
      <c r="AD4386" s="152" t="s">
        <v>207</v>
      </c>
    </row>
    <row r="4387" spans="1:30">
      <c r="A4387" s="189" t="s">
        <v>22398</v>
      </c>
      <c r="B4387" s="189" t="s">
        <v>22399</v>
      </c>
      <c r="C4387" s="154">
        <v>43830</v>
      </c>
      <c r="D4387" s="155">
        <v>1.02</v>
      </c>
      <c r="E4387" s="155">
        <v>1.02</v>
      </c>
      <c r="F4387" s="156">
        <v>9.8048828316490803E-3</v>
      </c>
      <c r="G4387" s="154">
        <v>43829</v>
      </c>
      <c r="H4387" s="155">
        <v>1.0199</v>
      </c>
      <c r="I4387" s="157">
        <v>0</v>
      </c>
      <c r="J4387" s="152"/>
      <c r="K4387" s="156">
        <v>0.137443549970554</v>
      </c>
      <c r="L4387" s="156">
        <v>0.40358302982576999</v>
      </c>
      <c r="M4387" s="185">
        <v>0.67114093959730703</v>
      </c>
      <c r="N4387" s="156">
        <v>1.6949152542373001</v>
      </c>
      <c r="O4387" s="157">
        <v>0</v>
      </c>
      <c r="P4387" s="152"/>
      <c r="Q4387" s="157">
        <v>0</v>
      </c>
      <c r="R4387" s="152"/>
      <c r="S4387" s="157">
        <v>0</v>
      </c>
      <c r="T4387" s="152"/>
      <c r="U4387" s="156">
        <v>1.9694091772468301</v>
      </c>
      <c r="V4387" s="152" t="s">
        <v>157</v>
      </c>
      <c r="W4387" s="152" t="s">
        <v>95</v>
      </c>
      <c r="X4387" s="155">
        <v>0.40974467180000002</v>
      </c>
      <c r="Y4387" s="152" t="s">
        <v>159</v>
      </c>
      <c r="Z4387" s="154">
        <v>43613</v>
      </c>
      <c r="AA4387" s="153" t="s">
        <v>4326</v>
      </c>
      <c r="AB4387" s="152" t="s">
        <v>589</v>
      </c>
      <c r="AC4387" s="152" t="s">
        <v>167</v>
      </c>
      <c r="AD4387" s="152" t="s">
        <v>181</v>
      </c>
    </row>
    <row r="4388" spans="1:30">
      <c r="A4388" s="189" t="s">
        <v>22400</v>
      </c>
      <c r="B4388" s="189" t="s">
        <v>22401</v>
      </c>
      <c r="C4388" s="154">
        <v>43565</v>
      </c>
      <c r="D4388" s="155">
        <v>1</v>
      </c>
      <c r="E4388" s="155">
        <v>1</v>
      </c>
      <c r="F4388" s="157">
        <v>0</v>
      </c>
      <c r="G4388" s="154"/>
      <c r="H4388" s="157">
        <v>0</v>
      </c>
      <c r="I4388" s="157">
        <v>0</v>
      </c>
      <c r="J4388" s="152"/>
      <c r="K4388" s="157">
        <v>0</v>
      </c>
      <c r="L4388" s="157">
        <v>0</v>
      </c>
      <c r="M4388" s="186">
        <v>0</v>
      </c>
      <c r="N4388" s="157">
        <v>0</v>
      </c>
      <c r="O4388" s="157">
        <v>0</v>
      </c>
      <c r="P4388" s="152"/>
      <c r="Q4388" s="157">
        <v>0</v>
      </c>
      <c r="R4388" s="152"/>
      <c r="S4388" s="157">
        <v>0</v>
      </c>
      <c r="T4388" s="152"/>
      <c r="U4388" s="156">
        <v>0</v>
      </c>
      <c r="V4388" s="152" t="s">
        <v>309</v>
      </c>
      <c r="W4388" s="152" t="s">
        <v>95</v>
      </c>
      <c r="X4388" s="155">
        <v>0</v>
      </c>
      <c r="Y4388" s="152" t="s">
        <v>159</v>
      </c>
      <c r="Z4388" s="154">
        <v>43565</v>
      </c>
      <c r="AA4388" s="153" t="s">
        <v>4326</v>
      </c>
      <c r="AB4388" s="152" t="s">
        <v>281</v>
      </c>
      <c r="AC4388" s="152" t="s">
        <v>215</v>
      </c>
      <c r="AD4388" s="152" t="s">
        <v>185</v>
      </c>
    </row>
    <row r="4389" spans="1:30">
      <c r="A4389" s="189" t="s">
        <v>3538</v>
      </c>
      <c r="B4389" s="189" t="s">
        <v>3539</v>
      </c>
      <c r="C4389" s="154">
        <v>43830</v>
      </c>
      <c r="D4389" s="155">
        <v>1.0147999999999999</v>
      </c>
      <c r="E4389" s="155">
        <v>1.0354000000000001</v>
      </c>
      <c r="F4389" s="156">
        <v>6.9026723202839396E-2</v>
      </c>
      <c r="G4389" s="154">
        <v>43826</v>
      </c>
      <c r="H4389" s="155">
        <v>1.0141</v>
      </c>
      <c r="I4389" s="157">
        <v>0</v>
      </c>
      <c r="J4389" s="152"/>
      <c r="K4389" s="156">
        <v>0.19747235387046599</v>
      </c>
      <c r="L4389" s="156">
        <v>0.38579483628450201</v>
      </c>
      <c r="M4389" s="185">
        <v>0.87098160919541701</v>
      </c>
      <c r="N4389" s="156">
        <v>2.2454084913112302</v>
      </c>
      <c r="O4389" s="157">
        <v>0</v>
      </c>
      <c r="P4389" s="152"/>
      <c r="Q4389" s="157">
        <v>0</v>
      </c>
      <c r="R4389" s="152"/>
      <c r="S4389" s="157">
        <v>0</v>
      </c>
      <c r="T4389" s="152"/>
      <c r="U4389" s="156">
        <v>3.5541497200000101</v>
      </c>
      <c r="V4389" s="152" t="s">
        <v>174</v>
      </c>
      <c r="W4389" s="152" t="s">
        <v>95</v>
      </c>
      <c r="X4389" s="155">
        <v>10.3682376565</v>
      </c>
      <c r="Y4389" s="152" t="s">
        <v>159</v>
      </c>
      <c r="Z4389" s="154">
        <v>43565</v>
      </c>
      <c r="AA4389" s="153" t="s">
        <v>4326</v>
      </c>
      <c r="AB4389" s="152" t="s">
        <v>281</v>
      </c>
      <c r="AC4389" s="152" t="s">
        <v>215</v>
      </c>
      <c r="AD4389" s="152" t="s">
        <v>185</v>
      </c>
    </row>
    <row r="4390" spans="1:30">
      <c r="A4390" s="189" t="s">
        <v>22402</v>
      </c>
      <c r="B4390" s="189" t="s">
        <v>22403</v>
      </c>
      <c r="C4390" s="154">
        <v>43830</v>
      </c>
      <c r="D4390" s="155">
        <v>1.0056</v>
      </c>
      <c r="E4390" s="155">
        <v>1.0056</v>
      </c>
      <c r="F4390" s="156">
        <v>1.9892580067632601E-2</v>
      </c>
      <c r="G4390" s="154">
        <v>43829</v>
      </c>
      <c r="H4390" s="155">
        <v>1.0054000000000001</v>
      </c>
      <c r="I4390" s="157">
        <v>0</v>
      </c>
      <c r="J4390" s="152"/>
      <c r="K4390" s="156">
        <v>0.33925364198763402</v>
      </c>
      <c r="L4390" s="156">
        <v>0.50974512743629197</v>
      </c>
      <c r="M4390" s="186">
        <v>0</v>
      </c>
      <c r="N4390" s="157">
        <v>0</v>
      </c>
      <c r="O4390" s="157">
        <v>0</v>
      </c>
      <c r="P4390" s="152"/>
      <c r="Q4390" s="157">
        <v>0</v>
      </c>
      <c r="R4390" s="152"/>
      <c r="S4390" s="157">
        <v>0</v>
      </c>
      <c r="T4390" s="152"/>
      <c r="U4390" s="156">
        <v>0.56000000000000505</v>
      </c>
      <c r="V4390" s="152" t="s">
        <v>157</v>
      </c>
      <c r="W4390" s="152" t="s">
        <v>95</v>
      </c>
      <c r="X4390" s="155">
        <v>1.5003183550000001</v>
      </c>
      <c r="Y4390" s="152" t="s">
        <v>159</v>
      </c>
      <c r="Z4390" s="154">
        <v>43788</v>
      </c>
      <c r="AA4390" s="153" t="s">
        <v>4326</v>
      </c>
      <c r="AB4390" s="152" t="s">
        <v>612</v>
      </c>
      <c r="AC4390" s="152" t="s">
        <v>228</v>
      </c>
      <c r="AD4390" s="152" t="s">
        <v>2734</v>
      </c>
    </row>
    <row r="4391" spans="1:30">
      <c r="A4391" s="189" t="s">
        <v>3569</v>
      </c>
      <c r="B4391" s="189" t="s">
        <v>3570</v>
      </c>
      <c r="C4391" s="154">
        <v>43830</v>
      </c>
      <c r="D4391" s="155">
        <v>1.0268999999999999</v>
      </c>
      <c r="E4391" s="155">
        <v>1.0268999999999999</v>
      </c>
      <c r="F4391" s="156">
        <v>2.9222676797191399E-2</v>
      </c>
      <c r="G4391" s="154">
        <v>43826</v>
      </c>
      <c r="H4391" s="155">
        <v>1.0266</v>
      </c>
      <c r="I4391" s="157">
        <v>0</v>
      </c>
      <c r="J4391" s="152"/>
      <c r="K4391" s="156">
        <v>0.13651877133104301</v>
      </c>
      <c r="L4391" s="156">
        <v>0.31259157956431299</v>
      </c>
      <c r="M4391" s="185">
        <v>0.59757053291536</v>
      </c>
      <c r="N4391" s="156">
        <v>1.95591739475773</v>
      </c>
      <c r="O4391" s="157">
        <v>0</v>
      </c>
      <c r="P4391" s="152"/>
      <c r="Q4391" s="157">
        <v>0</v>
      </c>
      <c r="R4391" s="152"/>
      <c r="S4391" s="157">
        <v>0</v>
      </c>
      <c r="T4391" s="152"/>
      <c r="U4391" s="156">
        <v>2.6899999999999902</v>
      </c>
      <c r="V4391" s="152" t="s">
        <v>309</v>
      </c>
      <c r="W4391" s="152" t="s">
        <v>95</v>
      </c>
      <c r="X4391" s="155">
        <v>4.2758788669000003</v>
      </c>
      <c r="Y4391" s="152" t="s">
        <v>159</v>
      </c>
      <c r="Z4391" s="154">
        <v>43565</v>
      </c>
      <c r="AA4391" s="153" t="s">
        <v>4326</v>
      </c>
      <c r="AB4391" s="152" t="s">
        <v>1077</v>
      </c>
      <c r="AC4391" s="152" t="s">
        <v>553</v>
      </c>
      <c r="AD4391" s="152" t="s">
        <v>3571</v>
      </c>
    </row>
    <row r="4392" spans="1:30">
      <c r="A4392" s="189" t="s">
        <v>22404</v>
      </c>
      <c r="B4392" s="189" t="s">
        <v>22405</v>
      </c>
      <c r="C4392" s="154">
        <v>43830</v>
      </c>
      <c r="D4392" s="155">
        <v>1.1236999999999999</v>
      </c>
      <c r="E4392" s="155">
        <v>1.1236999999999999</v>
      </c>
      <c r="F4392" s="156">
        <v>3.56093652630603E-2</v>
      </c>
      <c r="G4392" s="154">
        <v>43829</v>
      </c>
      <c r="H4392" s="155">
        <v>1.1233</v>
      </c>
      <c r="I4392" s="157">
        <v>0</v>
      </c>
      <c r="J4392" s="152"/>
      <c r="K4392" s="156">
        <v>0.205100766898517</v>
      </c>
      <c r="L4392" s="156">
        <v>0.74412766720458801</v>
      </c>
      <c r="M4392" s="185">
        <v>1.3895154741495901</v>
      </c>
      <c r="N4392" s="156">
        <v>3.2148433912005099</v>
      </c>
      <c r="O4392" s="157">
        <v>0</v>
      </c>
      <c r="P4392" s="152"/>
      <c r="Q4392" s="157">
        <v>0</v>
      </c>
      <c r="R4392" s="152"/>
      <c r="S4392" s="157">
        <v>0</v>
      </c>
      <c r="T4392" s="152"/>
      <c r="U4392" s="156">
        <v>4.5496836620766601</v>
      </c>
      <c r="V4392" s="152" t="s">
        <v>157</v>
      </c>
      <c r="W4392" s="152" t="s">
        <v>95</v>
      </c>
      <c r="X4392" s="155">
        <v>6.1032575715000004</v>
      </c>
      <c r="Y4392" s="152" t="s">
        <v>159</v>
      </c>
      <c r="Z4392" s="154">
        <v>43533</v>
      </c>
      <c r="AA4392" s="153" t="s">
        <v>4326</v>
      </c>
      <c r="AB4392" s="152" t="s">
        <v>4679</v>
      </c>
      <c r="AC4392" s="152" t="s">
        <v>381</v>
      </c>
      <c r="AD4392" s="152" t="s">
        <v>207</v>
      </c>
    </row>
    <row r="4393" spans="1:30">
      <c r="A4393" s="189" t="s">
        <v>3559</v>
      </c>
      <c r="B4393" s="189" t="s">
        <v>3560</v>
      </c>
      <c r="C4393" s="154">
        <v>43830</v>
      </c>
      <c r="D4393" s="155">
        <v>1.0134000000000001</v>
      </c>
      <c r="E4393" s="155">
        <v>1.0134000000000001</v>
      </c>
      <c r="F4393" s="156">
        <v>9.8687456824226808E-3</v>
      </c>
      <c r="G4393" s="154">
        <v>43829</v>
      </c>
      <c r="H4393" s="155">
        <v>1.0133000000000001</v>
      </c>
      <c r="I4393" s="157">
        <v>0</v>
      </c>
      <c r="J4393" s="152"/>
      <c r="K4393" s="156">
        <v>0.15813401858075199</v>
      </c>
      <c r="L4393" s="156">
        <v>0.25722200237437298</v>
      </c>
      <c r="M4393" s="185">
        <v>0.90610375385842001</v>
      </c>
      <c r="N4393" s="157">
        <v>0</v>
      </c>
      <c r="O4393" s="157">
        <v>0</v>
      </c>
      <c r="P4393" s="152"/>
      <c r="Q4393" s="157">
        <v>0</v>
      </c>
      <c r="R4393" s="152"/>
      <c r="S4393" s="157">
        <v>0</v>
      </c>
      <c r="T4393" s="152"/>
      <c r="U4393" s="156">
        <v>1.3400000000000101</v>
      </c>
      <c r="V4393" s="152" t="s">
        <v>157</v>
      </c>
      <c r="W4393" s="152" t="s">
        <v>95</v>
      </c>
      <c r="X4393" s="155">
        <v>7.4804216578</v>
      </c>
      <c r="Y4393" s="152" t="s">
        <v>159</v>
      </c>
      <c r="Z4393" s="154">
        <v>43691</v>
      </c>
      <c r="AA4393" s="153" t="s">
        <v>4326</v>
      </c>
      <c r="AB4393" s="152" t="s">
        <v>315</v>
      </c>
      <c r="AC4393" s="152" t="s">
        <v>231</v>
      </c>
      <c r="AD4393" s="152" t="s">
        <v>162</v>
      </c>
    </row>
    <row r="4394" spans="1:30">
      <c r="A4394" s="189" t="s">
        <v>22406</v>
      </c>
      <c r="B4394" s="189" t="s">
        <v>22407</v>
      </c>
      <c r="C4394" s="154">
        <v>43830</v>
      </c>
      <c r="D4394" s="155">
        <v>1.0119</v>
      </c>
      <c r="E4394" s="155">
        <v>1.0119</v>
      </c>
      <c r="F4394" s="156">
        <v>9.8833761612956098E-3</v>
      </c>
      <c r="G4394" s="154">
        <v>43829</v>
      </c>
      <c r="H4394" s="155">
        <v>1.0118</v>
      </c>
      <c r="I4394" s="157">
        <v>0</v>
      </c>
      <c r="J4394" s="152"/>
      <c r="K4394" s="156">
        <v>0.14845605700713199</v>
      </c>
      <c r="L4394" s="156">
        <v>0.227812995245639</v>
      </c>
      <c r="M4394" s="185">
        <v>0.80693365212193602</v>
      </c>
      <c r="N4394" s="157">
        <v>0</v>
      </c>
      <c r="O4394" s="157">
        <v>0</v>
      </c>
      <c r="P4394" s="152"/>
      <c r="Q4394" s="157">
        <v>0</v>
      </c>
      <c r="R4394" s="152"/>
      <c r="S4394" s="157">
        <v>0</v>
      </c>
      <c r="T4394" s="152"/>
      <c r="U4394" s="156">
        <v>1.19</v>
      </c>
      <c r="V4394" s="152" t="s">
        <v>157</v>
      </c>
      <c r="W4394" s="152" t="s">
        <v>95</v>
      </c>
      <c r="X4394" s="155">
        <v>4.1311044691000003</v>
      </c>
      <c r="Y4394" s="152" t="s">
        <v>159</v>
      </c>
      <c r="Z4394" s="154">
        <v>43691</v>
      </c>
      <c r="AA4394" s="153" t="s">
        <v>4326</v>
      </c>
      <c r="AB4394" s="152" t="s">
        <v>315</v>
      </c>
      <c r="AC4394" s="152" t="s">
        <v>231</v>
      </c>
      <c r="AD4394" s="152" t="s">
        <v>162</v>
      </c>
    </row>
    <row r="4395" spans="1:30">
      <c r="A4395" s="189" t="s">
        <v>3551</v>
      </c>
      <c r="B4395" s="189" t="s">
        <v>3552</v>
      </c>
      <c r="C4395" s="154">
        <v>43830</v>
      </c>
      <c r="D4395" s="155">
        <v>1.0055000000000001</v>
      </c>
      <c r="E4395" s="155">
        <v>1.0275000000000001</v>
      </c>
      <c r="F4395" s="156">
        <v>-1.9886646117143199E-2</v>
      </c>
      <c r="G4395" s="154">
        <v>43829</v>
      </c>
      <c r="H4395" s="155">
        <v>1.0057</v>
      </c>
      <c r="I4395" s="157">
        <v>0</v>
      </c>
      <c r="J4395" s="152"/>
      <c r="K4395" s="156">
        <v>-3.9765384233025197E-2</v>
      </c>
      <c r="L4395" s="156">
        <v>0.199302441454908</v>
      </c>
      <c r="M4395" s="185">
        <v>0.50938267801251602</v>
      </c>
      <c r="N4395" s="156">
        <v>1.98570151845969</v>
      </c>
      <c r="O4395" s="157">
        <v>0</v>
      </c>
      <c r="P4395" s="152"/>
      <c r="Q4395" s="157">
        <v>0</v>
      </c>
      <c r="R4395" s="152"/>
      <c r="S4395" s="157">
        <v>0</v>
      </c>
      <c r="T4395" s="152"/>
      <c r="U4395" s="156">
        <v>2.7607928499999899</v>
      </c>
      <c r="V4395" s="152" t="s">
        <v>174</v>
      </c>
      <c r="W4395" s="152" t="s">
        <v>95</v>
      </c>
      <c r="X4395" s="155">
        <v>15.3267308599</v>
      </c>
      <c r="Y4395" s="152" t="s">
        <v>159</v>
      </c>
      <c r="Z4395" s="154">
        <v>43559</v>
      </c>
      <c r="AA4395" s="153" t="s">
        <v>4326</v>
      </c>
      <c r="AB4395" s="152" t="s">
        <v>1857</v>
      </c>
      <c r="AC4395" s="152" t="s">
        <v>167</v>
      </c>
      <c r="AD4395" s="152" t="s">
        <v>185</v>
      </c>
    </row>
    <row r="4396" spans="1:30">
      <c r="A4396" s="189" t="s">
        <v>3553</v>
      </c>
      <c r="B4396" s="189" t="s">
        <v>3554</v>
      </c>
      <c r="C4396" s="154">
        <v>43830</v>
      </c>
      <c r="D4396" s="155">
        <v>1.0072000000000001</v>
      </c>
      <c r="E4396" s="155">
        <v>1.0072000000000001</v>
      </c>
      <c r="F4396" s="156">
        <v>1.9860973187706101E-2</v>
      </c>
      <c r="G4396" s="154">
        <v>43829</v>
      </c>
      <c r="H4396" s="155">
        <v>1.0069999999999999</v>
      </c>
      <c r="I4396" s="157">
        <v>0</v>
      </c>
      <c r="J4396" s="152"/>
      <c r="K4396" s="156">
        <v>9.9383820314063995E-2</v>
      </c>
      <c r="L4396" s="156">
        <v>0.25880947640853702</v>
      </c>
      <c r="M4396" s="185">
        <v>0.64954531827722295</v>
      </c>
      <c r="N4396" s="157">
        <v>0</v>
      </c>
      <c r="O4396" s="157">
        <v>0</v>
      </c>
      <c r="P4396" s="152"/>
      <c r="Q4396" s="157">
        <v>0</v>
      </c>
      <c r="R4396" s="152"/>
      <c r="S4396" s="157">
        <v>0</v>
      </c>
      <c r="T4396" s="152"/>
      <c r="U4396" s="156">
        <v>0.72000000000000997</v>
      </c>
      <c r="V4396" s="152" t="s">
        <v>157</v>
      </c>
      <c r="W4396" s="152" t="s">
        <v>95</v>
      </c>
      <c r="X4396" s="155">
        <v>10.746309694900001</v>
      </c>
      <c r="Y4396" s="152" t="s">
        <v>159</v>
      </c>
      <c r="Z4396" s="154">
        <v>43725</v>
      </c>
      <c r="AA4396" s="153" t="s">
        <v>4326</v>
      </c>
      <c r="AB4396" s="152" t="s">
        <v>1058</v>
      </c>
      <c r="AC4396" s="152" t="s">
        <v>238</v>
      </c>
      <c r="AD4396" s="152" t="s">
        <v>241</v>
      </c>
    </row>
    <row r="4397" spans="1:30">
      <c r="A4397" s="189" t="s">
        <v>3557</v>
      </c>
      <c r="B4397" s="189" t="s">
        <v>3558</v>
      </c>
      <c r="C4397" s="154">
        <v>43830</v>
      </c>
      <c r="D4397" s="155">
        <v>1.0101</v>
      </c>
      <c r="E4397" s="155">
        <v>1.0101</v>
      </c>
      <c r="F4397" s="156">
        <v>2.9708853238261699E-2</v>
      </c>
      <c r="G4397" s="154">
        <v>43829</v>
      </c>
      <c r="H4397" s="155">
        <v>1.0098</v>
      </c>
      <c r="I4397" s="157">
        <v>0</v>
      </c>
      <c r="J4397" s="152"/>
      <c r="K4397" s="156">
        <v>0.10901883052528299</v>
      </c>
      <c r="L4397" s="156">
        <v>0.41753653444676198</v>
      </c>
      <c r="M4397" s="185">
        <v>0.84864217252395702</v>
      </c>
      <c r="N4397" s="157">
        <v>0</v>
      </c>
      <c r="O4397" s="157">
        <v>0</v>
      </c>
      <c r="P4397" s="152"/>
      <c r="Q4397" s="157">
        <v>0</v>
      </c>
      <c r="R4397" s="152"/>
      <c r="S4397" s="157">
        <v>0</v>
      </c>
      <c r="T4397" s="152"/>
      <c r="U4397" s="156">
        <v>1.01</v>
      </c>
      <c r="V4397" s="152" t="s">
        <v>157</v>
      </c>
      <c r="W4397" s="152" t="s">
        <v>95</v>
      </c>
      <c r="X4397" s="155">
        <v>2.6015336471000001</v>
      </c>
      <c r="Y4397" s="152" t="s">
        <v>159</v>
      </c>
      <c r="Z4397" s="154">
        <v>43714</v>
      </c>
      <c r="AA4397" s="153" t="s">
        <v>4326</v>
      </c>
      <c r="AB4397" s="152" t="s">
        <v>1184</v>
      </c>
      <c r="AC4397" s="152" t="s">
        <v>433</v>
      </c>
      <c r="AD4397" s="152" t="s">
        <v>213</v>
      </c>
    </row>
    <row r="4398" spans="1:30">
      <c r="A4398" s="189" t="s">
        <v>3548</v>
      </c>
      <c r="B4398" s="189" t="s">
        <v>3549</v>
      </c>
      <c r="C4398" s="154">
        <v>43830</v>
      </c>
      <c r="D4398" s="155">
        <v>1.0412999999999999</v>
      </c>
      <c r="E4398" s="155">
        <v>1.0412999999999999</v>
      </c>
      <c r="F4398" s="156">
        <v>1.92104504850618E-2</v>
      </c>
      <c r="G4398" s="154">
        <v>43829</v>
      </c>
      <c r="H4398" s="155">
        <v>1.0410999999999999</v>
      </c>
      <c r="I4398" s="157">
        <v>0</v>
      </c>
      <c r="J4398" s="152"/>
      <c r="K4398" s="156">
        <v>0.134628329647067</v>
      </c>
      <c r="L4398" s="156">
        <v>0.48248576666987297</v>
      </c>
      <c r="M4398" s="185">
        <v>1.3825333463148699</v>
      </c>
      <c r="N4398" s="156">
        <v>3.6119402985074598</v>
      </c>
      <c r="O4398" s="157">
        <v>0</v>
      </c>
      <c r="P4398" s="152"/>
      <c r="Q4398" s="157">
        <v>0</v>
      </c>
      <c r="R4398" s="152"/>
      <c r="S4398" s="157">
        <v>0</v>
      </c>
      <c r="T4398" s="152"/>
      <c r="U4398" s="156">
        <v>4.1299999999999901</v>
      </c>
      <c r="V4398" s="152" t="s">
        <v>163</v>
      </c>
      <c r="W4398" s="152" t="s">
        <v>95</v>
      </c>
      <c r="X4398" s="155">
        <v>6.4055922274999997</v>
      </c>
      <c r="Y4398" s="152" t="s">
        <v>159</v>
      </c>
      <c r="Z4398" s="154">
        <v>43615</v>
      </c>
      <c r="AA4398" s="153" t="s">
        <v>4326</v>
      </c>
      <c r="AB4398" s="152" t="s">
        <v>3550</v>
      </c>
      <c r="AC4398" s="152" t="s">
        <v>1127</v>
      </c>
      <c r="AD4398" s="152" t="s">
        <v>165</v>
      </c>
    </row>
    <row r="4399" spans="1:30">
      <c r="A4399" s="189" t="s">
        <v>22408</v>
      </c>
      <c r="B4399" s="189" t="s">
        <v>22409</v>
      </c>
      <c r="C4399" s="154">
        <v>43830</v>
      </c>
      <c r="D4399" s="155">
        <v>1.0392999999999999</v>
      </c>
      <c r="E4399" s="155">
        <v>1.0392999999999999</v>
      </c>
      <c r="F4399" s="156">
        <v>1.9247425656816301E-2</v>
      </c>
      <c r="G4399" s="154">
        <v>43829</v>
      </c>
      <c r="H4399" s="155">
        <v>1.0390999999999999</v>
      </c>
      <c r="I4399" s="157">
        <v>0</v>
      </c>
      <c r="J4399" s="152"/>
      <c r="K4399" s="156">
        <v>0.12524084778418701</v>
      </c>
      <c r="L4399" s="156">
        <v>0.44457330627234298</v>
      </c>
      <c r="M4399" s="185">
        <v>1.2864243251145</v>
      </c>
      <c r="N4399" s="156">
        <v>3.4335191082802501</v>
      </c>
      <c r="O4399" s="157">
        <v>0</v>
      </c>
      <c r="P4399" s="152"/>
      <c r="Q4399" s="157">
        <v>0</v>
      </c>
      <c r="R4399" s="152"/>
      <c r="S4399" s="157">
        <v>0</v>
      </c>
      <c r="T4399" s="152"/>
      <c r="U4399" s="156">
        <v>3.9299999999999899</v>
      </c>
      <c r="V4399" s="152" t="s">
        <v>163</v>
      </c>
      <c r="W4399" s="152" t="s">
        <v>95</v>
      </c>
      <c r="X4399" s="155">
        <v>14.462977367100001</v>
      </c>
      <c r="Y4399" s="152" t="s">
        <v>159</v>
      </c>
      <c r="Z4399" s="154">
        <v>43615</v>
      </c>
      <c r="AA4399" s="153" t="s">
        <v>4326</v>
      </c>
      <c r="AB4399" s="152" t="s">
        <v>3550</v>
      </c>
      <c r="AC4399" s="152" t="s">
        <v>1127</v>
      </c>
      <c r="AD4399" s="152" t="s">
        <v>165</v>
      </c>
    </row>
    <row r="4400" spans="1:30">
      <c r="A4400" s="189" t="s">
        <v>3561</v>
      </c>
      <c r="B4400" s="189" t="s">
        <v>3562</v>
      </c>
      <c r="C4400" s="154">
        <v>43830</v>
      </c>
      <c r="D4400" s="155">
        <v>1.0208999999999999</v>
      </c>
      <c r="E4400" s="155">
        <v>1.0208999999999999</v>
      </c>
      <c r="F4400" s="156">
        <v>9.7962382445130301E-3</v>
      </c>
      <c r="G4400" s="154">
        <v>43829</v>
      </c>
      <c r="H4400" s="155">
        <v>1.0207999999999999</v>
      </c>
      <c r="I4400" s="157">
        <v>0</v>
      </c>
      <c r="J4400" s="152"/>
      <c r="K4400" s="156">
        <v>0.13732221677291301</v>
      </c>
      <c r="L4400" s="156">
        <v>0.59119125036949505</v>
      </c>
      <c r="M4400" s="185">
        <v>1.0692010692010601</v>
      </c>
      <c r="N4400" s="156">
        <v>1.5820895522388101</v>
      </c>
      <c r="O4400" s="157">
        <v>0</v>
      </c>
      <c r="P4400" s="152"/>
      <c r="Q4400" s="157">
        <v>0</v>
      </c>
      <c r="R4400" s="152"/>
      <c r="S4400" s="157">
        <v>0</v>
      </c>
      <c r="T4400" s="152"/>
      <c r="U4400" s="156">
        <v>2.0899999999999901</v>
      </c>
      <c r="V4400" s="152" t="s">
        <v>157</v>
      </c>
      <c r="W4400" s="152" t="s">
        <v>95</v>
      </c>
      <c r="X4400" s="155">
        <v>11.4356570929</v>
      </c>
      <c r="Y4400" s="152" t="s">
        <v>159</v>
      </c>
      <c r="Z4400" s="154">
        <v>43573</v>
      </c>
      <c r="AA4400" s="153" t="s">
        <v>4326</v>
      </c>
      <c r="AB4400" s="152" t="s">
        <v>1682</v>
      </c>
      <c r="AC4400" s="152" t="s">
        <v>511</v>
      </c>
      <c r="AD4400" s="152" t="s">
        <v>207</v>
      </c>
    </row>
    <row r="4401" spans="1:30">
      <c r="A4401" s="189" t="s">
        <v>3563</v>
      </c>
      <c r="B4401" s="189" t="s">
        <v>3564</v>
      </c>
      <c r="C4401" s="154">
        <v>43830</v>
      </c>
      <c r="D4401" s="155">
        <v>1.0295000000000001</v>
      </c>
      <c r="E4401" s="155">
        <v>1.0295000000000001</v>
      </c>
      <c r="F4401" s="156">
        <v>5.83147050247989E-2</v>
      </c>
      <c r="G4401" s="154">
        <v>43826</v>
      </c>
      <c r="H4401" s="155">
        <v>1.0288999999999999</v>
      </c>
      <c r="I4401" s="157">
        <v>0</v>
      </c>
      <c r="J4401" s="152"/>
      <c r="K4401" s="156">
        <v>0.21415360654141699</v>
      </c>
      <c r="L4401" s="156">
        <v>0.44882427553909299</v>
      </c>
      <c r="M4401" s="185">
        <v>1.07009621048499</v>
      </c>
      <c r="N4401" s="156">
        <v>2.6625448743518301</v>
      </c>
      <c r="O4401" s="157">
        <v>0</v>
      </c>
      <c r="P4401" s="152"/>
      <c r="Q4401" s="157">
        <v>0</v>
      </c>
      <c r="R4401" s="152"/>
      <c r="S4401" s="157">
        <v>0</v>
      </c>
      <c r="T4401" s="152"/>
      <c r="U4401" s="156">
        <v>2.9500000000000099</v>
      </c>
      <c r="V4401" s="152" t="s">
        <v>174</v>
      </c>
      <c r="W4401" s="152" t="s">
        <v>95</v>
      </c>
      <c r="X4401" s="155">
        <v>20.8453175864</v>
      </c>
      <c r="Y4401" s="152" t="s">
        <v>159</v>
      </c>
      <c r="Z4401" s="154">
        <v>43600</v>
      </c>
      <c r="AA4401" s="153" t="s">
        <v>4326</v>
      </c>
      <c r="AB4401" s="152" t="s">
        <v>1420</v>
      </c>
      <c r="AC4401" s="152" t="s">
        <v>202</v>
      </c>
      <c r="AD4401" s="152" t="s">
        <v>532</v>
      </c>
    </row>
    <row r="4402" spans="1:30">
      <c r="A4402" s="189" t="s">
        <v>3555</v>
      </c>
      <c r="B4402" s="189" t="s">
        <v>3556</v>
      </c>
      <c r="C4402" s="154">
        <v>43830</v>
      </c>
      <c r="D4402" s="155">
        <v>1.0185999999999999</v>
      </c>
      <c r="E4402" s="155">
        <v>1.0185999999999999</v>
      </c>
      <c r="F4402" s="156">
        <v>3.9285012767624798E-2</v>
      </c>
      <c r="G4402" s="154">
        <v>43829</v>
      </c>
      <c r="H4402" s="155">
        <v>1.0182</v>
      </c>
      <c r="I4402" s="157">
        <v>0</v>
      </c>
      <c r="J4402" s="152"/>
      <c r="K4402" s="156">
        <v>0.17702596380802799</v>
      </c>
      <c r="L4402" s="156">
        <v>0.81155977830561998</v>
      </c>
      <c r="M4402" s="185">
        <v>1.39358948835357</v>
      </c>
      <c r="N4402" s="156">
        <v>1.69728434504791</v>
      </c>
      <c r="O4402" s="157">
        <v>0</v>
      </c>
      <c r="P4402" s="152"/>
      <c r="Q4402" s="157">
        <v>0</v>
      </c>
      <c r="R4402" s="152"/>
      <c r="S4402" s="157">
        <v>0</v>
      </c>
      <c r="T4402" s="152"/>
      <c r="U4402" s="156">
        <v>1.8599999999999901</v>
      </c>
      <c r="V4402" s="152" t="s">
        <v>174</v>
      </c>
      <c r="W4402" s="152" t="s">
        <v>95</v>
      </c>
      <c r="X4402" s="155">
        <v>10.115701528900001</v>
      </c>
      <c r="Y4402" s="152" t="s">
        <v>159</v>
      </c>
      <c r="Z4402" s="154">
        <v>43595</v>
      </c>
      <c r="AA4402" s="153" t="s">
        <v>4326</v>
      </c>
      <c r="AB4402" s="152" t="s">
        <v>1187</v>
      </c>
      <c r="AC4402" s="152" t="s">
        <v>268</v>
      </c>
      <c r="AD4402" s="152" t="s">
        <v>207</v>
      </c>
    </row>
    <row r="4403" spans="1:30">
      <c r="A4403" s="189" t="s">
        <v>3546</v>
      </c>
      <c r="B4403" s="189" t="s">
        <v>3547</v>
      </c>
      <c r="C4403" s="154">
        <v>43830</v>
      </c>
      <c r="D4403" s="155">
        <v>1.0158</v>
      </c>
      <c r="E4403" s="155">
        <v>1.0158</v>
      </c>
      <c r="F4403" s="156">
        <v>2.9542097488918499E-2</v>
      </c>
      <c r="G4403" s="154">
        <v>43826</v>
      </c>
      <c r="H4403" s="155">
        <v>1.0155000000000001</v>
      </c>
      <c r="I4403" s="157">
        <v>0</v>
      </c>
      <c r="J4403" s="152"/>
      <c r="K4403" s="156">
        <v>7.8817733990160996E-2</v>
      </c>
      <c r="L4403" s="156">
        <v>0.24671864206058899</v>
      </c>
      <c r="M4403" s="185">
        <v>0.73383577945260503</v>
      </c>
      <c r="N4403" s="156">
        <v>1.32668329177058</v>
      </c>
      <c r="O4403" s="157">
        <v>0</v>
      </c>
      <c r="P4403" s="152"/>
      <c r="Q4403" s="157">
        <v>0</v>
      </c>
      <c r="R4403" s="152"/>
      <c r="S4403" s="157">
        <v>0</v>
      </c>
      <c r="T4403" s="152"/>
      <c r="U4403" s="156">
        <v>1.58</v>
      </c>
      <c r="V4403" s="152" t="s">
        <v>309</v>
      </c>
      <c r="W4403" s="152" t="s">
        <v>95</v>
      </c>
      <c r="X4403" s="155">
        <v>60.516092272400002</v>
      </c>
      <c r="Y4403" s="152" t="s">
        <v>159</v>
      </c>
      <c r="Z4403" s="154">
        <v>43606</v>
      </c>
      <c r="AA4403" s="153" t="s">
        <v>4326</v>
      </c>
      <c r="AB4403" s="152" t="s">
        <v>280</v>
      </c>
      <c r="AC4403" s="152" t="s">
        <v>200</v>
      </c>
      <c r="AD4403" s="152" t="s">
        <v>207</v>
      </c>
    </row>
    <row r="4404" spans="1:30">
      <c r="A4404" s="189" t="s">
        <v>22410</v>
      </c>
      <c r="B4404" s="189" t="s">
        <v>22411</v>
      </c>
      <c r="C4404" s="154">
        <v>43830</v>
      </c>
      <c r="D4404" s="155">
        <v>1.0129999999999999</v>
      </c>
      <c r="E4404" s="155">
        <v>1.0129999999999999</v>
      </c>
      <c r="F4404" s="156">
        <v>1.97472353870436E-2</v>
      </c>
      <c r="G4404" s="154">
        <v>43826</v>
      </c>
      <c r="H4404" s="155">
        <v>1.0127999999999999</v>
      </c>
      <c r="I4404" s="157">
        <v>0</v>
      </c>
      <c r="J4404" s="152"/>
      <c r="K4404" s="156">
        <v>6.9149461622041206E-2</v>
      </c>
      <c r="L4404" s="156">
        <v>0.207735681076268</v>
      </c>
      <c r="M4404" s="185">
        <v>0.61581247516884996</v>
      </c>
      <c r="N4404" s="156">
        <v>1.0978043912175499</v>
      </c>
      <c r="O4404" s="157">
        <v>0</v>
      </c>
      <c r="P4404" s="152"/>
      <c r="Q4404" s="157">
        <v>0</v>
      </c>
      <c r="R4404" s="152"/>
      <c r="S4404" s="157">
        <v>0</v>
      </c>
      <c r="T4404" s="152"/>
      <c r="U4404" s="156">
        <v>1.2999999999999901</v>
      </c>
      <c r="V4404" s="152" t="s">
        <v>309</v>
      </c>
      <c r="W4404" s="152" t="s">
        <v>95</v>
      </c>
      <c r="X4404" s="155">
        <v>3.4761673824999999</v>
      </c>
      <c r="Y4404" s="152" t="s">
        <v>159</v>
      </c>
      <c r="Z4404" s="154">
        <v>43606</v>
      </c>
      <c r="AA4404" s="153" t="s">
        <v>4326</v>
      </c>
      <c r="AB4404" s="152" t="s">
        <v>280</v>
      </c>
      <c r="AC4404" s="152" t="s">
        <v>200</v>
      </c>
      <c r="AD4404" s="152" t="s">
        <v>207</v>
      </c>
    </row>
    <row r="4405" spans="1:30">
      <c r="A4405" s="189" t="s">
        <v>22412</v>
      </c>
      <c r="B4405" s="189" t="s">
        <v>22413</v>
      </c>
      <c r="C4405" s="154">
        <v>43830</v>
      </c>
      <c r="D4405" s="155">
        <v>1.0037</v>
      </c>
      <c r="E4405" s="155">
        <v>1.0037</v>
      </c>
      <c r="F4405" s="156">
        <v>1.99302441454886E-2</v>
      </c>
      <c r="G4405" s="154">
        <v>43829</v>
      </c>
      <c r="H4405" s="155">
        <v>1.0035000000000001</v>
      </c>
      <c r="I4405" s="157">
        <v>0</v>
      </c>
      <c r="J4405" s="152"/>
      <c r="K4405" s="156">
        <v>0.139678738900536</v>
      </c>
      <c r="L4405" s="156">
        <v>0.319840079960029</v>
      </c>
      <c r="M4405" s="186">
        <v>0</v>
      </c>
      <c r="N4405" s="157">
        <v>0</v>
      </c>
      <c r="O4405" s="157">
        <v>0</v>
      </c>
      <c r="P4405" s="152"/>
      <c r="Q4405" s="157">
        <v>0</v>
      </c>
      <c r="R4405" s="152"/>
      <c r="S4405" s="157">
        <v>0</v>
      </c>
      <c r="T4405" s="152"/>
      <c r="U4405" s="156">
        <v>0.37000000000000399</v>
      </c>
      <c r="V4405" s="152" t="s">
        <v>157</v>
      </c>
      <c r="W4405" s="152" t="s">
        <v>95</v>
      </c>
      <c r="X4405" s="155">
        <v>0.50009675539999998</v>
      </c>
      <c r="Y4405" s="152" t="s">
        <v>159</v>
      </c>
      <c r="Z4405" s="154">
        <v>43788</v>
      </c>
      <c r="AA4405" s="153" t="s">
        <v>4326</v>
      </c>
      <c r="AB4405" s="152" t="s">
        <v>612</v>
      </c>
      <c r="AC4405" s="152" t="s">
        <v>228</v>
      </c>
      <c r="AD4405" s="152" t="s">
        <v>2734</v>
      </c>
    </row>
    <row r="4406" spans="1:30">
      <c r="A4406" s="189" t="s">
        <v>22414</v>
      </c>
      <c r="B4406" s="189" t="s">
        <v>22415</v>
      </c>
      <c r="C4406" s="154">
        <v>43830</v>
      </c>
      <c r="D4406" s="155">
        <v>1.0007999999999999</v>
      </c>
      <c r="E4406" s="155">
        <v>1.0007999999999999</v>
      </c>
      <c r="F4406" s="156">
        <v>2.9985007496248599E-2</v>
      </c>
      <c r="G4406" s="154">
        <v>43826</v>
      </c>
      <c r="H4406" s="155">
        <v>1.0004999999999999</v>
      </c>
      <c r="I4406" s="157">
        <v>0</v>
      </c>
      <c r="J4406" s="152"/>
      <c r="K4406" s="156">
        <v>6.99930006999223E-2</v>
      </c>
      <c r="L4406" s="157">
        <v>0</v>
      </c>
      <c r="M4406" s="186">
        <v>0</v>
      </c>
      <c r="N4406" s="157">
        <v>0</v>
      </c>
      <c r="O4406" s="157">
        <v>0</v>
      </c>
      <c r="P4406" s="152"/>
      <c r="Q4406" s="157">
        <v>0</v>
      </c>
      <c r="R4406" s="152"/>
      <c r="S4406" s="157">
        <v>0</v>
      </c>
      <c r="T4406" s="152"/>
      <c r="U4406" s="156">
        <v>7.9999999999991203E-2</v>
      </c>
      <c r="V4406" s="152" t="s">
        <v>309</v>
      </c>
      <c r="W4406" s="152" t="s">
        <v>95</v>
      </c>
      <c r="X4406" s="155">
        <v>2.6894868114000001</v>
      </c>
      <c r="Y4406" s="152" t="s">
        <v>159</v>
      </c>
      <c r="Z4406" s="154">
        <v>43812</v>
      </c>
      <c r="AA4406" s="153" t="s">
        <v>4326</v>
      </c>
      <c r="AB4406" s="152" t="s">
        <v>1142</v>
      </c>
      <c r="AC4406" s="152" t="s">
        <v>266</v>
      </c>
      <c r="AD4406" s="152" t="s">
        <v>247</v>
      </c>
    </row>
    <row r="4407" spans="1:30">
      <c r="A4407" s="189" t="s">
        <v>3565</v>
      </c>
      <c r="B4407" s="189" t="s">
        <v>3566</v>
      </c>
      <c r="C4407" s="154">
        <v>43830</v>
      </c>
      <c r="D4407" s="155">
        <v>1.008</v>
      </c>
      <c r="E4407" s="155">
        <v>1.0297000000000001</v>
      </c>
      <c r="F4407" s="156">
        <v>3.9698292973392203E-2</v>
      </c>
      <c r="G4407" s="154">
        <v>43829</v>
      </c>
      <c r="H4407" s="155">
        <v>1.0076000000000001</v>
      </c>
      <c r="I4407" s="157">
        <v>0</v>
      </c>
      <c r="J4407" s="152"/>
      <c r="K4407" s="156">
        <v>0.14903129657228101</v>
      </c>
      <c r="L4407" s="156">
        <v>0.60649472450175401</v>
      </c>
      <c r="M4407" s="185">
        <v>1.11026804123712</v>
      </c>
      <c r="N4407" s="156">
        <v>2.1027245687091098</v>
      </c>
      <c r="O4407" s="157">
        <v>0</v>
      </c>
      <c r="P4407" s="152"/>
      <c r="Q4407" s="157">
        <v>0</v>
      </c>
      <c r="R4407" s="152"/>
      <c r="S4407" s="157">
        <v>0</v>
      </c>
      <c r="T4407" s="152"/>
      <c r="U4407" s="156">
        <v>2.9808080000000001</v>
      </c>
      <c r="V4407" s="152" t="s">
        <v>163</v>
      </c>
      <c r="W4407" s="152" t="s">
        <v>95</v>
      </c>
      <c r="X4407" s="155">
        <v>1.9861912725999999</v>
      </c>
      <c r="Y4407" s="152" t="s">
        <v>159</v>
      </c>
      <c r="Z4407" s="154">
        <v>43608</v>
      </c>
      <c r="AA4407" s="153" t="s">
        <v>4326</v>
      </c>
      <c r="AB4407" s="152" t="s">
        <v>312</v>
      </c>
      <c r="AC4407" s="152" t="s">
        <v>231</v>
      </c>
      <c r="AD4407" s="152" t="s">
        <v>170</v>
      </c>
    </row>
    <row r="4408" spans="1:30">
      <c r="A4408" s="189" t="s">
        <v>22416</v>
      </c>
      <c r="B4408" s="189" t="s">
        <v>22417</v>
      </c>
      <c r="C4408" s="154">
        <v>43830</v>
      </c>
      <c r="D4408" s="155">
        <v>1.0009999999999999</v>
      </c>
      <c r="E4408" s="155">
        <v>1.0009999999999999</v>
      </c>
      <c r="F4408" s="156">
        <v>2.9979014689713899E-2</v>
      </c>
      <c r="G4408" s="154">
        <v>43826</v>
      </c>
      <c r="H4408" s="155">
        <v>1.0006999999999999</v>
      </c>
      <c r="I4408" s="157">
        <v>0</v>
      </c>
      <c r="J4408" s="152"/>
      <c r="K4408" s="156">
        <v>7.9984003199351297E-2</v>
      </c>
      <c r="L4408" s="157">
        <v>0</v>
      </c>
      <c r="M4408" s="186">
        <v>0</v>
      </c>
      <c r="N4408" s="157">
        <v>0</v>
      </c>
      <c r="O4408" s="157">
        <v>0</v>
      </c>
      <c r="P4408" s="152"/>
      <c r="Q4408" s="157">
        <v>0</v>
      </c>
      <c r="R4408" s="152"/>
      <c r="S4408" s="157">
        <v>0</v>
      </c>
      <c r="T4408" s="152"/>
      <c r="U4408" s="156">
        <v>9.9999999999989E-2</v>
      </c>
      <c r="V4408" s="152" t="s">
        <v>309</v>
      </c>
      <c r="W4408" s="152" t="s">
        <v>95</v>
      </c>
      <c r="X4408" s="155">
        <v>7.2252349002000003</v>
      </c>
      <c r="Y4408" s="152" t="s">
        <v>159</v>
      </c>
      <c r="Z4408" s="154">
        <v>43812</v>
      </c>
      <c r="AA4408" s="153" t="s">
        <v>4326</v>
      </c>
      <c r="AB4408" s="152" t="s">
        <v>1142</v>
      </c>
      <c r="AC4408" s="152" t="s">
        <v>266</v>
      </c>
      <c r="AD4408" s="152" t="s">
        <v>247</v>
      </c>
    </row>
    <row r="4409" spans="1:30">
      <c r="A4409" s="189" t="s">
        <v>22418</v>
      </c>
      <c r="B4409" s="189" t="s">
        <v>22419</v>
      </c>
      <c r="C4409" s="154">
        <v>43830</v>
      </c>
      <c r="D4409" s="155">
        <v>1.0024999999999999</v>
      </c>
      <c r="E4409" s="155">
        <v>1.0024999999999999</v>
      </c>
      <c r="F4409" s="156">
        <v>4.9900199600792901E-2</v>
      </c>
      <c r="G4409" s="154">
        <v>43826</v>
      </c>
      <c r="H4409" s="155">
        <v>1.002</v>
      </c>
      <c r="I4409" s="157">
        <v>0</v>
      </c>
      <c r="J4409" s="152"/>
      <c r="K4409" s="156">
        <v>0.10984621529857</v>
      </c>
      <c r="L4409" s="156">
        <v>0.249999999999995</v>
      </c>
      <c r="M4409" s="186">
        <v>0</v>
      </c>
      <c r="N4409" s="157">
        <v>0</v>
      </c>
      <c r="O4409" s="157">
        <v>0</v>
      </c>
      <c r="P4409" s="152"/>
      <c r="Q4409" s="157">
        <v>0</v>
      </c>
      <c r="R4409" s="152"/>
      <c r="S4409" s="157">
        <v>0</v>
      </c>
      <c r="T4409" s="152"/>
      <c r="U4409" s="156">
        <v>0.249999999999995</v>
      </c>
      <c r="V4409" s="152" t="s">
        <v>309</v>
      </c>
      <c r="W4409" s="152" t="s">
        <v>95</v>
      </c>
      <c r="X4409" s="155">
        <v>5.2596290213000003</v>
      </c>
      <c r="Y4409" s="152" t="s">
        <v>159</v>
      </c>
      <c r="Z4409" s="154">
        <v>43797</v>
      </c>
      <c r="AA4409" s="153" t="s">
        <v>4326</v>
      </c>
      <c r="AB4409" s="152" t="s">
        <v>1120</v>
      </c>
      <c r="AC4409" s="152" t="s">
        <v>200</v>
      </c>
      <c r="AD4409" s="152" t="s">
        <v>173</v>
      </c>
    </row>
    <row r="4410" spans="1:30">
      <c r="A4410" s="189" t="s">
        <v>22420</v>
      </c>
      <c r="B4410" s="189" t="s">
        <v>22421</v>
      </c>
      <c r="C4410" s="154">
        <v>43830</v>
      </c>
      <c r="D4410" s="155">
        <v>1.0045999999999999</v>
      </c>
      <c r="E4410" s="155">
        <v>1.0045999999999999</v>
      </c>
      <c r="F4410" s="156">
        <v>4.9795837068015603E-2</v>
      </c>
      <c r="G4410" s="154">
        <v>43826</v>
      </c>
      <c r="H4410" s="155">
        <v>1.0041</v>
      </c>
      <c r="I4410" s="157">
        <v>0</v>
      </c>
      <c r="J4410" s="152"/>
      <c r="K4410" s="156">
        <v>0.129572411043542</v>
      </c>
      <c r="L4410" s="156">
        <v>0.269487972851574</v>
      </c>
      <c r="M4410" s="186">
        <v>0</v>
      </c>
      <c r="N4410" s="157">
        <v>0</v>
      </c>
      <c r="O4410" s="157">
        <v>0</v>
      </c>
      <c r="P4410" s="152"/>
      <c r="Q4410" s="157">
        <v>0</v>
      </c>
      <c r="R4410" s="152"/>
      <c r="S4410" s="157">
        <v>0</v>
      </c>
      <c r="T4410" s="152"/>
      <c r="U4410" s="156">
        <v>0.45999999999999402</v>
      </c>
      <c r="V4410" s="152" t="s">
        <v>309</v>
      </c>
      <c r="W4410" s="152" t="s">
        <v>95</v>
      </c>
      <c r="X4410" s="155">
        <v>1.2654351341000001</v>
      </c>
      <c r="Y4410" s="152" t="s">
        <v>159</v>
      </c>
      <c r="Z4410" s="154">
        <v>43774</v>
      </c>
      <c r="AA4410" s="153" t="s">
        <v>4326</v>
      </c>
      <c r="AB4410" s="152" t="s">
        <v>1120</v>
      </c>
      <c r="AC4410" s="152" t="s">
        <v>200</v>
      </c>
      <c r="AD4410" s="152" t="s">
        <v>170</v>
      </c>
    </row>
    <row r="4411" spans="1:30">
      <c r="A4411" s="189" t="s">
        <v>22422</v>
      </c>
      <c r="B4411" s="189" t="s">
        <v>22423</v>
      </c>
      <c r="C4411" s="154">
        <v>43830</v>
      </c>
      <c r="D4411" s="155">
        <v>1.01</v>
      </c>
      <c r="E4411" s="155">
        <v>1.01</v>
      </c>
      <c r="F4411" s="156">
        <v>2.9711795582843099E-2</v>
      </c>
      <c r="G4411" s="154">
        <v>43829</v>
      </c>
      <c r="H4411" s="155">
        <v>1.0097</v>
      </c>
      <c r="I4411" s="157">
        <v>0</v>
      </c>
      <c r="J4411" s="152"/>
      <c r="K4411" s="156">
        <v>0.16860061489636399</v>
      </c>
      <c r="L4411" s="156">
        <v>0.36768359336182399</v>
      </c>
      <c r="M4411" s="185">
        <v>0.67783094098882701</v>
      </c>
      <c r="N4411" s="157">
        <v>0</v>
      </c>
      <c r="O4411" s="157">
        <v>0</v>
      </c>
      <c r="P4411" s="152"/>
      <c r="Q4411" s="157">
        <v>0</v>
      </c>
      <c r="R4411" s="152"/>
      <c r="S4411" s="157">
        <v>0</v>
      </c>
      <c r="T4411" s="152"/>
      <c r="U4411" s="156">
        <v>1</v>
      </c>
      <c r="V4411" s="152" t="s">
        <v>157</v>
      </c>
      <c r="W4411" s="152" t="s">
        <v>95</v>
      </c>
      <c r="X4411" s="155">
        <v>5.0585978E-3</v>
      </c>
      <c r="Y4411" s="152" t="s">
        <v>159</v>
      </c>
      <c r="Z4411" s="154">
        <v>43682</v>
      </c>
      <c r="AA4411" s="153" t="s">
        <v>4326</v>
      </c>
      <c r="AB4411" s="152" t="s">
        <v>6498</v>
      </c>
      <c r="AC4411" s="152" t="s">
        <v>219</v>
      </c>
      <c r="AD4411" s="152" t="s">
        <v>241</v>
      </c>
    </row>
    <row r="4412" spans="1:30">
      <c r="A4412" s="189" t="s">
        <v>22424</v>
      </c>
      <c r="B4412" s="189" t="s">
        <v>22425</v>
      </c>
      <c r="C4412" s="154">
        <v>43830</v>
      </c>
      <c r="D4412" s="155">
        <v>1.0039</v>
      </c>
      <c r="E4412" s="155">
        <v>1.0039</v>
      </c>
      <c r="F4412" s="156">
        <v>2.9892387405337499E-2</v>
      </c>
      <c r="G4412" s="154">
        <v>43826</v>
      </c>
      <c r="H4412" s="155">
        <v>1.0036</v>
      </c>
      <c r="I4412" s="157">
        <v>0</v>
      </c>
      <c r="J4412" s="152"/>
      <c r="K4412" s="156">
        <v>0.12966287652105299</v>
      </c>
      <c r="L4412" s="156">
        <v>0.25966243882951501</v>
      </c>
      <c r="M4412" s="186">
        <v>0</v>
      </c>
      <c r="N4412" s="157">
        <v>0</v>
      </c>
      <c r="O4412" s="157">
        <v>0</v>
      </c>
      <c r="P4412" s="152"/>
      <c r="Q4412" s="157">
        <v>0</v>
      </c>
      <c r="R4412" s="152"/>
      <c r="S4412" s="157">
        <v>0</v>
      </c>
      <c r="T4412" s="152"/>
      <c r="U4412" s="156">
        <v>0.39000000000000101</v>
      </c>
      <c r="V4412" s="152" t="s">
        <v>309</v>
      </c>
      <c r="W4412" s="152" t="s">
        <v>95</v>
      </c>
      <c r="X4412" s="155">
        <v>3.5072893510999998</v>
      </c>
      <c r="Y4412" s="152" t="s">
        <v>159</v>
      </c>
      <c r="Z4412" s="154">
        <v>43774</v>
      </c>
      <c r="AA4412" s="153" t="s">
        <v>4326</v>
      </c>
      <c r="AB4412" s="152" t="s">
        <v>1120</v>
      </c>
      <c r="AC4412" s="152" t="s">
        <v>200</v>
      </c>
      <c r="AD4412" s="152" t="s">
        <v>181</v>
      </c>
    </row>
    <row r="4413" spans="1:30">
      <c r="A4413" s="189" t="s">
        <v>22426</v>
      </c>
      <c r="B4413" s="189" t="s">
        <v>22427</v>
      </c>
      <c r="C4413" s="154">
        <v>43830</v>
      </c>
      <c r="D4413" s="155">
        <v>1.0044999999999999</v>
      </c>
      <c r="E4413" s="155">
        <v>1.0044999999999999</v>
      </c>
      <c r="F4413" s="156">
        <v>3.9836669654412502E-2</v>
      </c>
      <c r="G4413" s="154">
        <v>43826</v>
      </c>
      <c r="H4413" s="155">
        <v>1.0041</v>
      </c>
      <c r="I4413" s="157">
        <v>0</v>
      </c>
      <c r="J4413" s="152"/>
      <c r="K4413" s="156">
        <v>0.13956734124213399</v>
      </c>
      <c r="L4413" s="156">
        <v>0.28953674121404799</v>
      </c>
      <c r="M4413" s="186">
        <v>0</v>
      </c>
      <c r="N4413" s="157">
        <v>0</v>
      </c>
      <c r="O4413" s="157">
        <v>0</v>
      </c>
      <c r="P4413" s="152"/>
      <c r="Q4413" s="157">
        <v>0</v>
      </c>
      <c r="R4413" s="152"/>
      <c r="S4413" s="157">
        <v>0</v>
      </c>
      <c r="T4413" s="152"/>
      <c r="U4413" s="156">
        <v>0.44999999999999502</v>
      </c>
      <c r="V4413" s="152" t="s">
        <v>309</v>
      </c>
      <c r="W4413" s="152" t="s">
        <v>95</v>
      </c>
      <c r="X4413" s="155">
        <v>7.4072805160000001</v>
      </c>
      <c r="Y4413" s="152" t="s">
        <v>159</v>
      </c>
      <c r="Z4413" s="154">
        <v>43774</v>
      </c>
      <c r="AA4413" s="153" t="s">
        <v>4326</v>
      </c>
      <c r="AB4413" s="152" t="s">
        <v>1120</v>
      </c>
      <c r="AC4413" s="152" t="s">
        <v>200</v>
      </c>
      <c r="AD4413" s="152" t="s">
        <v>181</v>
      </c>
    </row>
    <row r="4414" spans="1:30">
      <c r="A4414" s="189" t="s">
        <v>22428</v>
      </c>
      <c r="B4414" s="189" t="s">
        <v>22429</v>
      </c>
      <c r="C4414" s="154">
        <v>43830</v>
      </c>
      <c r="D4414" s="155">
        <v>1.0076000000000001</v>
      </c>
      <c r="E4414" s="155">
        <v>1.0076000000000001</v>
      </c>
      <c r="F4414" s="156">
        <v>9.9255583126539905E-3</v>
      </c>
      <c r="G4414" s="154">
        <v>43829</v>
      </c>
      <c r="H4414" s="155">
        <v>1.0075000000000001</v>
      </c>
      <c r="I4414" s="157">
        <v>0</v>
      </c>
      <c r="J4414" s="152"/>
      <c r="K4414" s="156">
        <v>8.9401013211495295E-2</v>
      </c>
      <c r="L4414" s="156">
        <v>0.26868345108967501</v>
      </c>
      <c r="M4414" s="185">
        <v>0.49870337123480102</v>
      </c>
      <c r="N4414" s="157">
        <v>0</v>
      </c>
      <c r="O4414" s="157">
        <v>0</v>
      </c>
      <c r="P4414" s="152"/>
      <c r="Q4414" s="157">
        <v>0</v>
      </c>
      <c r="R4414" s="152"/>
      <c r="S4414" s="157">
        <v>0</v>
      </c>
      <c r="T4414" s="152"/>
      <c r="U4414" s="156">
        <v>0.760000000000005</v>
      </c>
      <c r="V4414" s="152" t="s">
        <v>157</v>
      </c>
      <c r="W4414" s="152" t="s">
        <v>95</v>
      </c>
      <c r="X4414" s="155">
        <v>0.66285314760000003</v>
      </c>
      <c r="Y4414" s="152" t="s">
        <v>159</v>
      </c>
      <c r="Z4414" s="154">
        <v>43714</v>
      </c>
      <c r="AA4414" s="153" t="s">
        <v>4326</v>
      </c>
      <c r="AB4414" s="152" t="s">
        <v>6242</v>
      </c>
      <c r="AC4414" s="152" t="s">
        <v>548</v>
      </c>
      <c r="AD4414" s="152" t="s">
        <v>183</v>
      </c>
    </row>
    <row r="4415" spans="1:30">
      <c r="A4415" s="189" t="s">
        <v>22430</v>
      </c>
      <c r="B4415" s="189" t="s">
        <v>22431</v>
      </c>
      <c r="C4415" s="154">
        <v>43830</v>
      </c>
      <c r="D4415" s="155">
        <v>1.0067999999999999</v>
      </c>
      <c r="E4415" s="155">
        <v>1.0067999999999999</v>
      </c>
      <c r="F4415" s="156">
        <v>4.96869720759162E-2</v>
      </c>
      <c r="G4415" s="154">
        <v>43826</v>
      </c>
      <c r="H4415" s="155">
        <v>1.0063</v>
      </c>
      <c r="I4415" s="157">
        <v>0</v>
      </c>
      <c r="J4415" s="152"/>
      <c r="K4415" s="156">
        <v>0.18907353965568799</v>
      </c>
      <c r="L4415" s="156">
        <v>0.418910831837221</v>
      </c>
      <c r="M4415" s="186">
        <v>0</v>
      </c>
      <c r="N4415" s="157">
        <v>0</v>
      </c>
      <c r="O4415" s="157">
        <v>0</v>
      </c>
      <c r="P4415" s="152"/>
      <c r="Q4415" s="157">
        <v>0</v>
      </c>
      <c r="R4415" s="152"/>
      <c r="S4415" s="157">
        <v>0</v>
      </c>
      <c r="T4415" s="152"/>
      <c r="U4415" s="156">
        <v>0.67999999999999206</v>
      </c>
      <c r="V4415" s="152" t="s">
        <v>309</v>
      </c>
      <c r="W4415" s="152" t="s">
        <v>95</v>
      </c>
      <c r="X4415" s="155">
        <v>1.350268995</v>
      </c>
      <c r="Y4415" s="152" t="s">
        <v>159</v>
      </c>
      <c r="Z4415" s="154">
        <v>43769</v>
      </c>
      <c r="AA4415" s="153" t="s">
        <v>4326</v>
      </c>
      <c r="AB4415" s="152" t="s">
        <v>22432</v>
      </c>
      <c r="AC4415" s="152" t="s">
        <v>161</v>
      </c>
      <c r="AD4415" s="152" t="s">
        <v>226</v>
      </c>
    </row>
    <row r="4416" spans="1:30">
      <c r="A4416" s="189" t="s">
        <v>22433</v>
      </c>
      <c r="B4416" s="189" t="s">
        <v>22434</v>
      </c>
      <c r="C4416" s="154">
        <v>43830</v>
      </c>
      <c r="D4416" s="155">
        <v>1.0041</v>
      </c>
      <c r="E4416" s="155">
        <v>1.0041</v>
      </c>
      <c r="F4416" s="156">
        <v>3.9852545581344601E-2</v>
      </c>
      <c r="G4416" s="154">
        <v>43826</v>
      </c>
      <c r="H4416" s="155">
        <v>1.0037</v>
      </c>
      <c r="I4416" s="157">
        <v>0</v>
      </c>
      <c r="J4416" s="152"/>
      <c r="K4416" s="156">
        <v>0.109670987038893</v>
      </c>
      <c r="L4416" s="156">
        <v>0.23959269242287701</v>
      </c>
      <c r="M4416" s="186">
        <v>0</v>
      </c>
      <c r="N4416" s="157">
        <v>0</v>
      </c>
      <c r="O4416" s="157">
        <v>0</v>
      </c>
      <c r="P4416" s="152"/>
      <c r="Q4416" s="157">
        <v>0</v>
      </c>
      <c r="R4416" s="152"/>
      <c r="S4416" s="157">
        <v>0</v>
      </c>
      <c r="T4416" s="152"/>
      <c r="U4416" s="156">
        <v>0.40999999999999898</v>
      </c>
      <c r="V4416" s="152" t="s">
        <v>309</v>
      </c>
      <c r="W4416" s="152" t="s">
        <v>95</v>
      </c>
      <c r="X4416" s="155">
        <v>1.4861261376999999</v>
      </c>
      <c r="Y4416" s="152" t="s">
        <v>159</v>
      </c>
      <c r="Z4416" s="154">
        <v>43774</v>
      </c>
      <c r="AA4416" s="153" t="s">
        <v>4326</v>
      </c>
      <c r="AB4416" s="152" t="s">
        <v>1120</v>
      </c>
      <c r="AC4416" s="152" t="s">
        <v>200</v>
      </c>
      <c r="AD4416" s="152" t="s">
        <v>170</v>
      </c>
    </row>
    <row r="4417" spans="1:30">
      <c r="A4417" s="189" t="s">
        <v>22435</v>
      </c>
      <c r="B4417" s="189" t="s">
        <v>22436</v>
      </c>
      <c r="C4417" s="154">
        <v>43830</v>
      </c>
      <c r="D4417" s="155">
        <v>1.0073000000000001</v>
      </c>
      <c r="E4417" s="155">
        <v>1.0073000000000001</v>
      </c>
      <c r="F4417" s="156">
        <v>5.9600675474337499E-2</v>
      </c>
      <c r="G4417" s="154">
        <v>43826</v>
      </c>
      <c r="H4417" s="155">
        <v>1.0066999999999999</v>
      </c>
      <c r="I4417" s="157">
        <v>0</v>
      </c>
      <c r="J4417" s="152"/>
      <c r="K4417" s="156">
        <v>0.198945588381578</v>
      </c>
      <c r="L4417" s="156">
        <v>0.44874351814919899</v>
      </c>
      <c r="M4417" s="186">
        <v>0</v>
      </c>
      <c r="N4417" s="157">
        <v>0</v>
      </c>
      <c r="O4417" s="157">
        <v>0</v>
      </c>
      <c r="P4417" s="152"/>
      <c r="Q4417" s="157">
        <v>0</v>
      </c>
      <c r="R4417" s="152"/>
      <c r="S4417" s="157">
        <v>0</v>
      </c>
      <c r="T4417" s="152"/>
      <c r="U4417" s="156">
        <v>0.73000000000000798</v>
      </c>
      <c r="V4417" s="152" t="s">
        <v>309</v>
      </c>
      <c r="W4417" s="152" t="s">
        <v>95</v>
      </c>
      <c r="X4417" s="155">
        <v>6.5323366035000001</v>
      </c>
      <c r="Y4417" s="152" t="s">
        <v>159</v>
      </c>
      <c r="Z4417" s="154">
        <v>43769</v>
      </c>
      <c r="AA4417" s="153" t="s">
        <v>4326</v>
      </c>
      <c r="AB4417" s="152" t="s">
        <v>22432</v>
      </c>
      <c r="AC4417" s="152" t="s">
        <v>161</v>
      </c>
      <c r="AD4417" s="152" t="s">
        <v>226</v>
      </c>
    </row>
    <row r="4418" spans="1:30">
      <c r="A4418" s="189" t="s">
        <v>1113</v>
      </c>
      <c r="B4418" s="189" t="s">
        <v>1114</v>
      </c>
      <c r="C4418" s="154">
        <v>43830</v>
      </c>
      <c r="D4418" s="155">
        <v>0.99660000000000004</v>
      </c>
      <c r="E4418" s="155">
        <v>0.99660000000000004</v>
      </c>
      <c r="F4418" s="156">
        <v>4.0152579803259099E-2</v>
      </c>
      <c r="G4418" s="154">
        <v>43829</v>
      </c>
      <c r="H4418" s="155">
        <v>0.99619999999999997</v>
      </c>
      <c r="I4418" s="157">
        <v>0</v>
      </c>
      <c r="J4418" s="152"/>
      <c r="K4418" s="156">
        <v>6.0240963855426197E-2</v>
      </c>
      <c r="L4418" s="156">
        <v>-0.92454518341783198</v>
      </c>
      <c r="M4418" s="185">
        <v>-0.43956043956042401</v>
      </c>
      <c r="N4418" s="157">
        <v>0</v>
      </c>
      <c r="O4418" s="157">
        <v>0</v>
      </c>
      <c r="P4418" s="152"/>
      <c r="Q4418" s="157">
        <v>0</v>
      </c>
      <c r="R4418" s="152"/>
      <c r="S4418" s="157">
        <v>0</v>
      </c>
      <c r="T4418" s="152"/>
      <c r="U4418" s="156">
        <v>-0.33999999999999603</v>
      </c>
      <c r="V4418" s="152" t="s">
        <v>157</v>
      </c>
      <c r="W4418" s="152" t="s">
        <v>95</v>
      </c>
      <c r="X4418" s="155">
        <v>0.9563684871</v>
      </c>
      <c r="Y4418" s="152" t="s">
        <v>159</v>
      </c>
      <c r="Z4418" s="154">
        <v>43719</v>
      </c>
      <c r="AA4418" s="153" t="s">
        <v>4326</v>
      </c>
      <c r="AB4418" s="152" t="s">
        <v>6491</v>
      </c>
      <c r="AC4418" s="152" t="s">
        <v>253</v>
      </c>
      <c r="AD4418" s="152" t="s">
        <v>207</v>
      </c>
    </row>
    <row r="4419" spans="1:30">
      <c r="A4419" s="189" t="s">
        <v>22437</v>
      </c>
      <c r="B4419" s="189" t="s">
        <v>22438</v>
      </c>
      <c r="C4419" s="154">
        <v>43830</v>
      </c>
      <c r="D4419" s="155">
        <v>1.0079</v>
      </c>
      <c r="E4419" s="155">
        <v>1.0079</v>
      </c>
      <c r="F4419" s="156">
        <v>9.9226036912074805E-3</v>
      </c>
      <c r="G4419" s="154">
        <v>43829</v>
      </c>
      <c r="H4419" s="155">
        <v>1.0078</v>
      </c>
      <c r="I4419" s="157">
        <v>0</v>
      </c>
      <c r="J4419" s="152"/>
      <c r="K4419" s="156">
        <v>5.9565174228128001E-2</v>
      </c>
      <c r="L4419" s="156">
        <v>0.26860326303222498</v>
      </c>
      <c r="M4419" s="185">
        <v>0.60890397284887099</v>
      </c>
      <c r="N4419" s="157">
        <v>0</v>
      </c>
      <c r="O4419" s="157">
        <v>0</v>
      </c>
      <c r="P4419" s="152"/>
      <c r="Q4419" s="157">
        <v>0</v>
      </c>
      <c r="R4419" s="152"/>
      <c r="S4419" s="157">
        <v>0</v>
      </c>
      <c r="T4419" s="152"/>
      <c r="U4419" s="156">
        <v>0.79000000000000203</v>
      </c>
      <c r="V4419" s="152" t="s">
        <v>157</v>
      </c>
      <c r="W4419" s="152" t="s">
        <v>95</v>
      </c>
      <c r="X4419" s="155">
        <v>2.2990193457000001</v>
      </c>
      <c r="Y4419" s="152" t="s">
        <v>159</v>
      </c>
      <c r="Z4419" s="154">
        <v>43697</v>
      </c>
      <c r="AA4419" s="153" t="s">
        <v>4326</v>
      </c>
      <c r="AB4419" s="152" t="s">
        <v>1112</v>
      </c>
      <c r="AC4419" s="152" t="s">
        <v>248</v>
      </c>
      <c r="AD4419" s="152" t="s">
        <v>165</v>
      </c>
    </row>
    <row r="4420" spans="1:30">
      <c r="A4420" s="189" t="s">
        <v>1110</v>
      </c>
      <c r="B4420" s="189" t="s">
        <v>1111</v>
      </c>
      <c r="C4420" s="154">
        <v>43830</v>
      </c>
      <c r="D4420" s="155">
        <v>1.0086999999999999</v>
      </c>
      <c r="E4420" s="155">
        <v>1.0086999999999999</v>
      </c>
      <c r="F4420" s="156">
        <v>9.9147332936733099E-3</v>
      </c>
      <c r="G4420" s="154">
        <v>43829</v>
      </c>
      <c r="H4420" s="155">
        <v>1.0085999999999999</v>
      </c>
      <c r="I4420" s="157">
        <v>0</v>
      </c>
      <c r="J4420" s="152"/>
      <c r="K4420" s="156">
        <v>6.9444444444436801E-2</v>
      </c>
      <c r="L4420" s="156">
        <v>0.27835768963116703</v>
      </c>
      <c r="M4420" s="185">
        <v>0.64857313909398795</v>
      </c>
      <c r="N4420" s="157">
        <v>0</v>
      </c>
      <c r="O4420" s="157">
        <v>0</v>
      </c>
      <c r="P4420" s="152"/>
      <c r="Q4420" s="157">
        <v>0</v>
      </c>
      <c r="R4420" s="152"/>
      <c r="S4420" s="157">
        <v>0</v>
      </c>
      <c r="T4420" s="152"/>
      <c r="U4420" s="156">
        <v>0.869999999999993</v>
      </c>
      <c r="V4420" s="152" t="s">
        <v>157</v>
      </c>
      <c r="W4420" s="152" t="s">
        <v>95</v>
      </c>
      <c r="X4420" s="155">
        <v>1.4548632977</v>
      </c>
      <c r="Y4420" s="152" t="s">
        <v>159</v>
      </c>
      <c r="Z4420" s="154">
        <v>43697</v>
      </c>
      <c r="AA4420" s="153" t="s">
        <v>4326</v>
      </c>
      <c r="AB4420" s="152" t="s">
        <v>1112</v>
      </c>
      <c r="AC4420" s="152" t="s">
        <v>248</v>
      </c>
      <c r="AD4420" s="152" t="s">
        <v>165</v>
      </c>
    </row>
    <row r="4421" spans="1:30">
      <c r="A4421" s="189" t="s">
        <v>22439</v>
      </c>
      <c r="B4421" s="189" t="s">
        <v>22440</v>
      </c>
      <c r="C4421" s="154">
        <v>43830</v>
      </c>
      <c r="D4421" s="155">
        <v>1.0107999999999999</v>
      </c>
      <c r="E4421" s="155">
        <v>1.0107999999999999</v>
      </c>
      <c r="F4421" s="156">
        <v>3.9588281868562503E-2</v>
      </c>
      <c r="G4421" s="154">
        <v>43829</v>
      </c>
      <c r="H4421" s="155">
        <v>1.0104</v>
      </c>
      <c r="I4421" s="157">
        <v>0</v>
      </c>
      <c r="J4421" s="152"/>
      <c r="K4421" s="156">
        <v>0.14861785395817201</v>
      </c>
      <c r="L4421" s="156">
        <v>0.40727128240786697</v>
      </c>
      <c r="M4421" s="185">
        <v>0.8078188889997</v>
      </c>
      <c r="N4421" s="157">
        <v>0</v>
      </c>
      <c r="O4421" s="157">
        <v>0</v>
      </c>
      <c r="P4421" s="152"/>
      <c r="Q4421" s="157">
        <v>0</v>
      </c>
      <c r="R4421" s="152"/>
      <c r="S4421" s="157">
        <v>0</v>
      </c>
      <c r="T4421" s="152"/>
      <c r="U4421" s="156">
        <v>1.0799999999999901</v>
      </c>
      <c r="V4421" s="152" t="s">
        <v>157</v>
      </c>
      <c r="W4421" s="152" t="s">
        <v>95</v>
      </c>
      <c r="X4421" s="155">
        <v>6.1953096069000004</v>
      </c>
      <c r="Y4421" s="152" t="s">
        <v>159</v>
      </c>
      <c r="Z4421" s="154">
        <v>43686</v>
      </c>
      <c r="AA4421" s="153" t="s">
        <v>4326</v>
      </c>
      <c r="AB4421" s="152" t="s">
        <v>1089</v>
      </c>
      <c r="AC4421" s="152" t="s">
        <v>544</v>
      </c>
      <c r="AD4421" s="152" t="s">
        <v>162</v>
      </c>
    </row>
    <row r="4422" spans="1:30">
      <c r="A4422" s="189" t="s">
        <v>1087</v>
      </c>
      <c r="B4422" s="189" t="s">
        <v>1088</v>
      </c>
      <c r="C4422" s="154">
        <v>43830</v>
      </c>
      <c r="D4422" s="155">
        <v>1.0123</v>
      </c>
      <c r="E4422" s="155">
        <v>1.0123</v>
      </c>
      <c r="F4422" s="156">
        <v>3.9529597786338203E-2</v>
      </c>
      <c r="G4422" s="154">
        <v>43829</v>
      </c>
      <c r="H4422" s="155">
        <v>1.0119</v>
      </c>
      <c r="I4422" s="157">
        <v>0</v>
      </c>
      <c r="J4422" s="152"/>
      <c r="K4422" s="156">
        <v>0.148397309062135</v>
      </c>
      <c r="L4422" s="156">
        <v>0.43655124516320698</v>
      </c>
      <c r="M4422" s="185">
        <v>0.89703976876307101</v>
      </c>
      <c r="N4422" s="157">
        <v>0</v>
      </c>
      <c r="O4422" s="157">
        <v>0</v>
      </c>
      <c r="P4422" s="152"/>
      <c r="Q4422" s="157">
        <v>0</v>
      </c>
      <c r="R4422" s="152"/>
      <c r="S4422" s="157">
        <v>0</v>
      </c>
      <c r="T4422" s="152"/>
      <c r="U4422" s="156">
        <v>1.23</v>
      </c>
      <c r="V4422" s="152" t="s">
        <v>157</v>
      </c>
      <c r="W4422" s="152" t="s">
        <v>95</v>
      </c>
      <c r="X4422" s="155">
        <v>7.7139339327999998</v>
      </c>
      <c r="Y4422" s="152" t="s">
        <v>159</v>
      </c>
      <c r="Z4422" s="154">
        <v>43686</v>
      </c>
      <c r="AA4422" s="153" t="s">
        <v>4326</v>
      </c>
      <c r="AB4422" s="152" t="s">
        <v>1089</v>
      </c>
      <c r="AC4422" s="152" t="s">
        <v>544</v>
      </c>
      <c r="AD4422" s="152" t="s">
        <v>162</v>
      </c>
    </row>
    <row r="4423" spans="1:30">
      <c r="A4423" s="189" t="s">
        <v>22441</v>
      </c>
      <c r="B4423" s="189" t="s">
        <v>22442</v>
      </c>
      <c r="C4423" s="154">
        <v>43830</v>
      </c>
      <c r="D4423" s="155">
        <v>1.0109999999999999</v>
      </c>
      <c r="E4423" s="155">
        <v>1.0109999999999999</v>
      </c>
      <c r="F4423" s="156">
        <v>9.8921752893450406E-3</v>
      </c>
      <c r="G4423" s="154">
        <v>43829</v>
      </c>
      <c r="H4423" s="155">
        <v>1.0108999999999999</v>
      </c>
      <c r="I4423" s="157">
        <v>0</v>
      </c>
      <c r="J4423" s="152"/>
      <c r="K4423" s="156">
        <v>0.118835412953047</v>
      </c>
      <c r="L4423" s="156">
        <v>0.39721946375372402</v>
      </c>
      <c r="M4423" s="185">
        <v>0.90827427887013501</v>
      </c>
      <c r="N4423" s="157">
        <v>0</v>
      </c>
      <c r="O4423" s="157">
        <v>0</v>
      </c>
      <c r="P4423" s="152"/>
      <c r="Q4423" s="157">
        <v>0</v>
      </c>
      <c r="R4423" s="152"/>
      <c r="S4423" s="157">
        <v>0</v>
      </c>
      <c r="T4423" s="152"/>
      <c r="U4423" s="156">
        <v>1.0999999999999901</v>
      </c>
      <c r="V4423" s="152" t="s">
        <v>157</v>
      </c>
      <c r="W4423" s="152" t="s">
        <v>95</v>
      </c>
      <c r="X4423" s="155">
        <v>3.5698422999999998E-3</v>
      </c>
      <c r="Y4423" s="152" t="s">
        <v>159</v>
      </c>
      <c r="Z4423" s="154">
        <v>43705</v>
      </c>
      <c r="AA4423" s="153" t="s">
        <v>4326</v>
      </c>
      <c r="AB4423" s="152" t="s">
        <v>6490</v>
      </c>
      <c r="AC4423" s="152" t="s">
        <v>347</v>
      </c>
      <c r="AD4423" s="152" t="s">
        <v>173</v>
      </c>
    </row>
    <row r="4424" spans="1:30">
      <c r="A4424" s="189" t="s">
        <v>22443</v>
      </c>
      <c r="B4424" s="189" t="s">
        <v>22444</v>
      </c>
      <c r="C4424" s="154">
        <v>43830</v>
      </c>
      <c r="D4424" s="155">
        <v>1.0053000000000001</v>
      </c>
      <c r="E4424" s="155">
        <v>1.0053000000000001</v>
      </c>
      <c r="F4424" s="156">
        <v>2.9850746268675499E-2</v>
      </c>
      <c r="G4424" s="154">
        <v>43829</v>
      </c>
      <c r="H4424" s="155">
        <v>1.0049999999999999</v>
      </c>
      <c r="I4424" s="157">
        <v>0</v>
      </c>
      <c r="J4424" s="152"/>
      <c r="K4424" s="156">
        <v>0.139456121127609</v>
      </c>
      <c r="L4424" s="156">
        <v>0.43960435607954701</v>
      </c>
      <c r="M4424" s="186">
        <v>0</v>
      </c>
      <c r="N4424" s="157">
        <v>0</v>
      </c>
      <c r="O4424" s="157">
        <v>0</v>
      </c>
      <c r="P4424" s="152"/>
      <c r="Q4424" s="157">
        <v>0</v>
      </c>
      <c r="R4424" s="152"/>
      <c r="S4424" s="157">
        <v>0</v>
      </c>
      <c r="T4424" s="152"/>
      <c r="U4424" s="156">
        <v>0.53000000000000802</v>
      </c>
      <c r="V4424" s="152" t="s">
        <v>157</v>
      </c>
      <c r="W4424" s="152" t="s">
        <v>95</v>
      </c>
      <c r="X4424" s="155">
        <v>1.4513080136000001</v>
      </c>
      <c r="Y4424" s="152" t="s">
        <v>159</v>
      </c>
      <c r="Z4424" s="154">
        <v>43784</v>
      </c>
      <c r="AA4424" s="153" t="s">
        <v>4326</v>
      </c>
      <c r="AB4424" s="152" t="s">
        <v>22370</v>
      </c>
      <c r="AC4424" s="152" t="s">
        <v>279</v>
      </c>
      <c r="AD4424" s="152" t="s">
        <v>2734</v>
      </c>
    </row>
    <row r="4425" spans="1:30">
      <c r="A4425" s="189" t="s">
        <v>1128</v>
      </c>
      <c r="B4425" s="189" t="s">
        <v>1129</v>
      </c>
      <c r="C4425" s="154">
        <v>43830</v>
      </c>
      <c r="D4425" s="155">
        <v>1.0206</v>
      </c>
      <c r="E4425" s="155">
        <v>1.0206</v>
      </c>
      <c r="F4425" s="156">
        <v>9.7991180793717807E-3</v>
      </c>
      <c r="G4425" s="154">
        <v>43829</v>
      </c>
      <c r="H4425" s="155">
        <v>1.0205</v>
      </c>
      <c r="I4425" s="157">
        <v>0</v>
      </c>
      <c r="J4425" s="152"/>
      <c r="K4425" s="156">
        <v>0.14718869590816</v>
      </c>
      <c r="L4425" s="156">
        <v>0.60128141941843205</v>
      </c>
      <c r="M4425" s="185">
        <v>1.83596088605069</v>
      </c>
      <c r="N4425" s="157">
        <v>0</v>
      </c>
      <c r="O4425" s="157">
        <v>0</v>
      </c>
      <c r="P4425" s="152"/>
      <c r="Q4425" s="157">
        <v>0</v>
      </c>
      <c r="R4425" s="152"/>
      <c r="S4425" s="157">
        <v>0</v>
      </c>
      <c r="T4425" s="152"/>
      <c r="U4425" s="156">
        <v>2.06</v>
      </c>
      <c r="V4425" s="152" t="s">
        <v>163</v>
      </c>
      <c r="W4425" s="152" t="s">
        <v>95</v>
      </c>
      <c r="X4425" s="155">
        <v>2.8437807943000002</v>
      </c>
      <c r="Y4425" s="152" t="s">
        <v>159</v>
      </c>
      <c r="Z4425" s="154">
        <v>43714</v>
      </c>
      <c r="AA4425" s="153" t="s">
        <v>4326</v>
      </c>
      <c r="AB4425" s="152" t="s">
        <v>6493</v>
      </c>
      <c r="AC4425" s="152" t="s">
        <v>1127</v>
      </c>
      <c r="AD4425" s="152" t="s">
        <v>532</v>
      </c>
    </row>
    <row r="4426" spans="1:30">
      <c r="A4426" s="189" t="s">
        <v>22445</v>
      </c>
      <c r="B4426" s="189" t="s">
        <v>22446</v>
      </c>
      <c r="C4426" s="154">
        <v>43830</v>
      </c>
      <c r="D4426" s="155">
        <v>1.0193000000000001</v>
      </c>
      <c r="E4426" s="155">
        <v>1.0193000000000001</v>
      </c>
      <c r="F4426" s="156">
        <v>9.8116169544730097E-3</v>
      </c>
      <c r="G4426" s="154">
        <v>43829</v>
      </c>
      <c r="H4426" s="155">
        <v>1.0192000000000001</v>
      </c>
      <c r="I4426" s="157">
        <v>0</v>
      </c>
      <c r="J4426" s="152"/>
      <c r="K4426" s="156">
        <v>0.13753806857255799</v>
      </c>
      <c r="L4426" s="156">
        <v>0.57227429699062904</v>
      </c>
      <c r="M4426" s="185">
        <v>1.7367002694879801</v>
      </c>
      <c r="N4426" s="157">
        <v>0</v>
      </c>
      <c r="O4426" s="157">
        <v>0</v>
      </c>
      <c r="P4426" s="152"/>
      <c r="Q4426" s="157">
        <v>0</v>
      </c>
      <c r="R4426" s="152"/>
      <c r="S4426" s="157">
        <v>0</v>
      </c>
      <c r="T4426" s="152"/>
      <c r="U4426" s="156">
        <v>1.9300000000000099</v>
      </c>
      <c r="V4426" s="152" t="s">
        <v>163</v>
      </c>
      <c r="W4426" s="152" t="s">
        <v>95</v>
      </c>
      <c r="X4426" s="155">
        <v>6.4866564580999997</v>
      </c>
      <c r="Y4426" s="152" t="s">
        <v>159</v>
      </c>
      <c r="Z4426" s="154">
        <v>43714</v>
      </c>
      <c r="AA4426" s="153" t="s">
        <v>4326</v>
      </c>
      <c r="AB4426" s="152" t="s">
        <v>6493</v>
      </c>
      <c r="AC4426" s="152" t="s">
        <v>1127</v>
      </c>
      <c r="AD4426" s="152" t="s">
        <v>532</v>
      </c>
    </row>
    <row r="4427" spans="1:30">
      <c r="A4427" s="189" t="s">
        <v>1125</v>
      </c>
      <c r="B4427" s="189" t="s">
        <v>1126</v>
      </c>
      <c r="C4427" s="154">
        <v>43830</v>
      </c>
      <c r="D4427" s="155">
        <v>1.0253000000000001</v>
      </c>
      <c r="E4427" s="155">
        <v>1.0253000000000001</v>
      </c>
      <c r="F4427" s="156">
        <v>9.75419430357111E-3</v>
      </c>
      <c r="G4427" s="154">
        <v>43829</v>
      </c>
      <c r="H4427" s="155">
        <v>1.0251999999999999</v>
      </c>
      <c r="I4427" s="157">
        <v>0</v>
      </c>
      <c r="J4427" s="152"/>
      <c r="K4427" s="156">
        <v>9.7627648149966995E-2</v>
      </c>
      <c r="L4427" s="156">
        <v>0.53932143557560897</v>
      </c>
      <c r="M4427" s="185">
        <v>1.54501337030802</v>
      </c>
      <c r="N4427" s="157">
        <v>0</v>
      </c>
      <c r="O4427" s="157">
        <v>0</v>
      </c>
      <c r="P4427" s="152"/>
      <c r="Q4427" s="157">
        <v>0</v>
      </c>
      <c r="R4427" s="152"/>
      <c r="S4427" s="157">
        <v>0</v>
      </c>
      <c r="T4427" s="152"/>
      <c r="U4427" s="156">
        <v>2.53000000000001</v>
      </c>
      <c r="V4427" s="152" t="s">
        <v>163</v>
      </c>
      <c r="W4427" s="152" t="s">
        <v>95</v>
      </c>
      <c r="X4427" s="155">
        <v>3.0256021410999998</v>
      </c>
      <c r="Y4427" s="152" t="s">
        <v>159</v>
      </c>
      <c r="Z4427" s="154">
        <v>43706</v>
      </c>
      <c r="AA4427" s="153" t="s">
        <v>4326</v>
      </c>
      <c r="AB4427" s="152" t="s">
        <v>6493</v>
      </c>
      <c r="AC4427" s="152" t="s">
        <v>1127</v>
      </c>
      <c r="AD4427" s="152" t="s">
        <v>165</v>
      </c>
    </row>
    <row r="4428" spans="1:30">
      <c r="A4428" s="189" t="s">
        <v>22447</v>
      </c>
      <c r="B4428" s="189" t="s">
        <v>22448</v>
      </c>
      <c r="C4428" s="154">
        <v>43830</v>
      </c>
      <c r="D4428" s="155">
        <v>1.0017</v>
      </c>
      <c r="E4428" s="155">
        <v>1.0017</v>
      </c>
      <c r="F4428" s="156">
        <v>9.9840255591043293E-3</v>
      </c>
      <c r="G4428" s="154">
        <v>43829</v>
      </c>
      <c r="H4428" s="155">
        <v>1.0016</v>
      </c>
      <c r="I4428" s="157">
        <v>0</v>
      </c>
      <c r="J4428" s="152"/>
      <c r="K4428" s="156">
        <v>8.9928057553969099E-2</v>
      </c>
      <c r="L4428" s="157">
        <v>0</v>
      </c>
      <c r="M4428" s="186">
        <v>0</v>
      </c>
      <c r="N4428" s="157">
        <v>0</v>
      </c>
      <c r="O4428" s="157">
        <v>0</v>
      </c>
      <c r="P4428" s="152"/>
      <c r="Q4428" s="157">
        <v>0</v>
      </c>
      <c r="R4428" s="152"/>
      <c r="S4428" s="157">
        <v>0</v>
      </c>
      <c r="T4428" s="152"/>
      <c r="U4428" s="156">
        <v>0.17000000000000301</v>
      </c>
      <c r="V4428" s="152" t="s">
        <v>157</v>
      </c>
      <c r="W4428" s="152" t="s">
        <v>95</v>
      </c>
      <c r="X4428" s="155">
        <v>0.39402751740000003</v>
      </c>
      <c r="Y4428" s="152" t="s">
        <v>159</v>
      </c>
      <c r="Z4428" s="154">
        <v>43809</v>
      </c>
      <c r="AA4428" s="153" t="s">
        <v>4326</v>
      </c>
      <c r="AB4428" s="152" t="s">
        <v>3121</v>
      </c>
      <c r="AC4428" s="152" t="s">
        <v>182</v>
      </c>
      <c r="AD4428" s="152" t="s">
        <v>165</v>
      </c>
    </row>
    <row r="4429" spans="1:30">
      <c r="A4429" s="189" t="s">
        <v>22449</v>
      </c>
      <c r="B4429" s="189" t="s">
        <v>22450</v>
      </c>
      <c r="C4429" s="154">
        <v>43830</v>
      </c>
      <c r="D4429" s="155">
        <v>1.0019</v>
      </c>
      <c r="E4429" s="155">
        <v>1.0019</v>
      </c>
      <c r="F4429" s="156">
        <v>1.9966057701904599E-2</v>
      </c>
      <c r="G4429" s="154">
        <v>43829</v>
      </c>
      <c r="H4429" s="155">
        <v>1.0017</v>
      </c>
      <c r="I4429" s="157">
        <v>0</v>
      </c>
      <c r="J4429" s="152"/>
      <c r="K4429" s="156">
        <v>9.9910080927176695E-2</v>
      </c>
      <c r="L4429" s="157">
        <v>0</v>
      </c>
      <c r="M4429" s="186">
        <v>0</v>
      </c>
      <c r="N4429" s="157">
        <v>0</v>
      </c>
      <c r="O4429" s="157">
        <v>0</v>
      </c>
      <c r="P4429" s="152"/>
      <c r="Q4429" s="157">
        <v>0</v>
      </c>
      <c r="R4429" s="152"/>
      <c r="S4429" s="157">
        <v>0</v>
      </c>
      <c r="T4429" s="152"/>
      <c r="U4429" s="156">
        <v>0.190000000000001</v>
      </c>
      <c r="V4429" s="152" t="s">
        <v>157</v>
      </c>
      <c r="W4429" s="152" t="s">
        <v>95</v>
      </c>
      <c r="X4429" s="155">
        <v>1.7044677841</v>
      </c>
      <c r="Y4429" s="152" t="s">
        <v>159</v>
      </c>
      <c r="Z4429" s="154">
        <v>43809</v>
      </c>
      <c r="AA4429" s="153" t="s">
        <v>4326</v>
      </c>
      <c r="AB4429" s="152" t="s">
        <v>3121</v>
      </c>
      <c r="AC4429" s="152" t="s">
        <v>182</v>
      </c>
      <c r="AD4429" s="152" t="s">
        <v>165</v>
      </c>
    </row>
    <row r="4430" spans="1:30">
      <c r="A4430" s="189" t="s">
        <v>22451</v>
      </c>
      <c r="B4430" s="189" t="s">
        <v>22452</v>
      </c>
      <c r="C4430" s="154">
        <v>43830</v>
      </c>
      <c r="D4430" s="155">
        <v>1.0183</v>
      </c>
      <c r="E4430" s="155">
        <v>1.0183</v>
      </c>
      <c r="F4430" s="156">
        <v>9.8212531919062099E-3</v>
      </c>
      <c r="G4430" s="154">
        <v>43829</v>
      </c>
      <c r="H4430" s="155">
        <v>1.0182</v>
      </c>
      <c r="I4430" s="157">
        <v>0</v>
      </c>
      <c r="J4430" s="152"/>
      <c r="K4430" s="156">
        <v>9.8299420033410995E-2</v>
      </c>
      <c r="L4430" s="156">
        <v>0.31523987784455598</v>
      </c>
      <c r="M4430" s="186">
        <v>0</v>
      </c>
      <c r="N4430" s="157">
        <v>0</v>
      </c>
      <c r="O4430" s="157">
        <v>0</v>
      </c>
      <c r="P4430" s="152"/>
      <c r="Q4430" s="157">
        <v>0</v>
      </c>
      <c r="R4430" s="152"/>
      <c r="S4430" s="157">
        <v>0</v>
      </c>
      <c r="T4430" s="152"/>
      <c r="U4430" s="156">
        <v>0.61258768896353999</v>
      </c>
      <c r="V4430" s="152" t="s">
        <v>157</v>
      </c>
      <c r="W4430" s="152" t="s">
        <v>95</v>
      </c>
      <c r="X4430" s="157">
        <v>0</v>
      </c>
      <c r="Y4430" s="152"/>
      <c r="Z4430" s="154">
        <v>43759</v>
      </c>
      <c r="AA4430" s="153" t="s">
        <v>4326</v>
      </c>
      <c r="AB4430" s="152" t="s">
        <v>1106</v>
      </c>
      <c r="AC4430" s="152" t="s">
        <v>200</v>
      </c>
      <c r="AD4430" s="152" t="s">
        <v>183</v>
      </c>
    </row>
    <row r="4431" spans="1:30">
      <c r="A4431" s="189" t="s">
        <v>22453</v>
      </c>
      <c r="B4431" s="189" t="s">
        <v>22454</v>
      </c>
      <c r="C4431" s="154">
        <v>43830</v>
      </c>
      <c r="D4431" s="155">
        <v>1.0004999999999999</v>
      </c>
      <c r="E4431" s="155">
        <v>1.0004999999999999</v>
      </c>
      <c r="F4431" s="156">
        <v>2.99940011997567E-2</v>
      </c>
      <c r="G4431" s="154">
        <v>43826</v>
      </c>
      <c r="H4431" s="155">
        <v>1.0002</v>
      </c>
      <c r="I4431" s="157">
        <v>0</v>
      </c>
      <c r="J4431" s="152"/>
      <c r="K4431" s="156">
        <v>4.99999999999945E-2</v>
      </c>
      <c r="L4431" s="157">
        <v>0</v>
      </c>
      <c r="M4431" s="186">
        <v>0</v>
      </c>
      <c r="N4431" s="157">
        <v>0</v>
      </c>
      <c r="O4431" s="157">
        <v>0</v>
      </c>
      <c r="P4431" s="152"/>
      <c r="Q4431" s="157">
        <v>0</v>
      </c>
      <c r="R4431" s="152"/>
      <c r="S4431" s="157">
        <v>0</v>
      </c>
      <c r="T4431" s="152"/>
      <c r="U4431" s="156">
        <v>4.99999999999945E-2</v>
      </c>
      <c r="V4431" s="152" t="s">
        <v>309</v>
      </c>
      <c r="W4431" s="152" t="s">
        <v>95</v>
      </c>
      <c r="X4431" s="155">
        <v>0.13342059119999999</v>
      </c>
      <c r="Y4431" s="152" t="s">
        <v>159</v>
      </c>
      <c r="Z4431" s="154">
        <v>43823</v>
      </c>
      <c r="AA4431" s="153" t="s">
        <v>4326</v>
      </c>
      <c r="AB4431" s="152" t="s">
        <v>22455</v>
      </c>
      <c r="AC4431" s="152" t="s">
        <v>385</v>
      </c>
      <c r="AD4431" s="152" t="s">
        <v>483</v>
      </c>
    </row>
    <row r="4432" spans="1:30">
      <c r="A4432" s="189" t="s">
        <v>22456</v>
      </c>
      <c r="B4432" s="189" t="s">
        <v>22457</v>
      </c>
      <c r="C4432" s="154">
        <v>43830</v>
      </c>
      <c r="D4432" s="155">
        <v>1.0005999999999999</v>
      </c>
      <c r="E4432" s="155">
        <v>1.0005999999999999</v>
      </c>
      <c r="F4432" s="156">
        <v>3.9992001599675697E-2</v>
      </c>
      <c r="G4432" s="154">
        <v>43826</v>
      </c>
      <c r="H4432" s="155">
        <v>1.0002</v>
      </c>
      <c r="I4432" s="157">
        <v>0</v>
      </c>
      <c r="J4432" s="152"/>
      <c r="K4432" s="156">
        <v>5.9999999999993399E-2</v>
      </c>
      <c r="L4432" s="157">
        <v>0</v>
      </c>
      <c r="M4432" s="186">
        <v>0</v>
      </c>
      <c r="N4432" s="157">
        <v>0</v>
      </c>
      <c r="O4432" s="157">
        <v>0</v>
      </c>
      <c r="P4432" s="152"/>
      <c r="Q4432" s="157">
        <v>0</v>
      </c>
      <c r="R4432" s="152"/>
      <c r="S4432" s="157">
        <v>0</v>
      </c>
      <c r="T4432" s="152"/>
      <c r="U4432" s="156">
        <v>5.9999999999993399E-2</v>
      </c>
      <c r="V4432" s="152" t="s">
        <v>309</v>
      </c>
      <c r="W4432" s="152" t="s">
        <v>95</v>
      </c>
      <c r="X4432" s="155">
        <v>2.5943167966999998</v>
      </c>
      <c r="Y4432" s="152" t="s">
        <v>159</v>
      </c>
      <c r="Z4432" s="154">
        <v>43823</v>
      </c>
      <c r="AA4432" s="153" t="s">
        <v>4326</v>
      </c>
      <c r="AB4432" s="152" t="s">
        <v>22455</v>
      </c>
      <c r="AC4432" s="152" t="s">
        <v>385</v>
      </c>
      <c r="AD4432" s="152" t="s">
        <v>483</v>
      </c>
    </row>
    <row r="4433" spans="1:30">
      <c r="A4433" s="189" t="s">
        <v>22458</v>
      </c>
      <c r="B4433" s="189" t="s">
        <v>22459</v>
      </c>
      <c r="C4433" s="154">
        <v>43830</v>
      </c>
      <c r="D4433" s="155">
        <v>1.0059</v>
      </c>
      <c r="E4433" s="155">
        <v>1.0059</v>
      </c>
      <c r="F4433" s="156">
        <v>4.9731450169081502E-2</v>
      </c>
      <c r="G4433" s="154">
        <v>43826</v>
      </c>
      <c r="H4433" s="155">
        <v>1.0054000000000001</v>
      </c>
      <c r="I4433" s="157">
        <v>0</v>
      </c>
      <c r="J4433" s="152"/>
      <c r="K4433" s="156">
        <v>0.179265013444878</v>
      </c>
      <c r="L4433" s="156">
        <v>0.35917390002993599</v>
      </c>
      <c r="M4433" s="186">
        <v>0</v>
      </c>
      <c r="N4433" s="157">
        <v>0</v>
      </c>
      <c r="O4433" s="157">
        <v>0</v>
      </c>
      <c r="P4433" s="152"/>
      <c r="Q4433" s="157">
        <v>0</v>
      </c>
      <c r="R4433" s="152"/>
      <c r="S4433" s="157">
        <v>0</v>
      </c>
      <c r="T4433" s="152"/>
      <c r="U4433" s="156">
        <v>0.59000000000000197</v>
      </c>
      <c r="V4433" s="152" t="s">
        <v>309</v>
      </c>
      <c r="W4433" s="152" t="s">
        <v>95</v>
      </c>
      <c r="X4433" s="155">
        <v>9.9592038785000003</v>
      </c>
      <c r="Y4433" s="152" t="s">
        <v>159</v>
      </c>
      <c r="Z4433" s="154">
        <v>43768</v>
      </c>
      <c r="AA4433" s="153" t="s">
        <v>4326</v>
      </c>
      <c r="AB4433" s="152" t="s">
        <v>22460</v>
      </c>
      <c r="AC4433" s="152" t="s">
        <v>175</v>
      </c>
      <c r="AD4433" s="152" t="s">
        <v>162</v>
      </c>
    </row>
    <row r="4434" spans="1:30">
      <c r="A4434" s="189" t="s">
        <v>22461</v>
      </c>
      <c r="B4434" s="189" t="s">
        <v>22462</v>
      </c>
      <c r="C4434" s="154">
        <v>43830</v>
      </c>
      <c r="D4434" s="155">
        <v>1.1025</v>
      </c>
      <c r="E4434" s="155">
        <v>1.1025</v>
      </c>
      <c r="F4434" s="156">
        <v>1.8143880976138799E-2</v>
      </c>
      <c r="G4434" s="154">
        <v>43829</v>
      </c>
      <c r="H4434" s="155">
        <v>1.1023000000000001</v>
      </c>
      <c r="I4434" s="157">
        <v>0</v>
      </c>
      <c r="J4434" s="152"/>
      <c r="K4434" s="156">
        <v>0.118053033054856</v>
      </c>
      <c r="L4434" s="156">
        <v>0.32760032760033198</v>
      </c>
      <c r="M4434" s="185">
        <v>0.64816505386161305</v>
      </c>
      <c r="N4434" s="157">
        <v>0</v>
      </c>
      <c r="O4434" s="157">
        <v>0</v>
      </c>
      <c r="P4434" s="152"/>
      <c r="Q4434" s="157">
        <v>0</v>
      </c>
      <c r="R4434" s="152"/>
      <c r="S4434" s="157">
        <v>0</v>
      </c>
      <c r="T4434" s="152"/>
      <c r="U4434" s="156">
        <v>0.66654492330168802</v>
      </c>
      <c r="V4434" s="152" t="s">
        <v>309</v>
      </c>
      <c r="W4434" s="152" t="s">
        <v>95</v>
      </c>
      <c r="X4434" s="155">
        <v>0.45030153020000002</v>
      </c>
      <c r="Y4434" s="152" t="s">
        <v>305</v>
      </c>
      <c r="Z4434" s="154">
        <v>43731</v>
      </c>
      <c r="AA4434" s="153" t="s">
        <v>4326</v>
      </c>
      <c r="AB4434" s="152" t="s">
        <v>602</v>
      </c>
      <c r="AC4434" s="152" t="s">
        <v>314</v>
      </c>
      <c r="AD4434" s="152" t="s">
        <v>173</v>
      </c>
    </row>
    <row r="4435" spans="1:30">
      <c r="A4435" s="189" t="s">
        <v>22463</v>
      </c>
      <c r="B4435" s="189" t="s">
        <v>22464</v>
      </c>
      <c r="C4435" s="154">
        <v>43830</v>
      </c>
      <c r="D4435" s="155">
        <v>1.1023000000000001</v>
      </c>
      <c r="E4435" s="155">
        <v>1.1023000000000001</v>
      </c>
      <c r="F4435" s="156">
        <v>1.81471735777133E-2</v>
      </c>
      <c r="G4435" s="154">
        <v>43829</v>
      </c>
      <c r="H4435" s="155">
        <v>1.1021000000000001</v>
      </c>
      <c r="I4435" s="157">
        <v>0</v>
      </c>
      <c r="J4435" s="152"/>
      <c r="K4435" s="156">
        <v>0.118074477747509</v>
      </c>
      <c r="L4435" s="156">
        <v>0.31852930469603702</v>
      </c>
      <c r="M4435" s="185">
        <v>0.62990688333030198</v>
      </c>
      <c r="N4435" s="157">
        <v>0</v>
      </c>
      <c r="O4435" s="157">
        <v>0</v>
      </c>
      <c r="P4435" s="152"/>
      <c r="Q4435" s="157">
        <v>0</v>
      </c>
      <c r="R4435" s="152"/>
      <c r="S4435" s="157">
        <v>0</v>
      </c>
      <c r="T4435" s="152"/>
      <c r="U4435" s="156">
        <v>0.64828341855369898</v>
      </c>
      <c r="V4435" s="152" t="s">
        <v>309</v>
      </c>
      <c r="W4435" s="152" t="s">
        <v>95</v>
      </c>
      <c r="X4435" s="155">
        <v>0.45030153020000002</v>
      </c>
      <c r="Y4435" s="152" t="s">
        <v>305</v>
      </c>
      <c r="Z4435" s="154">
        <v>43731</v>
      </c>
      <c r="AA4435" s="153" t="s">
        <v>4326</v>
      </c>
      <c r="AB4435" s="152" t="s">
        <v>602</v>
      </c>
      <c r="AC4435" s="152" t="s">
        <v>314</v>
      </c>
      <c r="AD4435" s="152" t="s">
        <v>173</v>
      </c>
    </row>
    <row r="4436" spans="1:30">
      <c r="A4436" s="189" t="s">
        <v>22465</v>
      </c>
      <c r="B4436" s="189" t="s">
        <v>22466</v>
      </c>
      <c r="C4436" s="154">
        <v>43830</v>
      </c>
      <c r="D4436" s="155">
        <v>1.0269999999999999</v>
      </c>
      <c r="E4436" s="155">
        <v>1.0269999999999999</v>
      </c>
      <c r="F4436" s="156">
        <v>9.73804654786143E-3</v>
      </c>
      <c r="G4436" s="154">
        <v>43829</v>
      </c>
      <c r="H4436" s="155">
        <v>1.0268999999999999</v>
      </c>
      <c r="I4436" s="157">
        <v>0</v>
      </c>
      <c r="J4436" s="152"/>
      <c r="K4436" s="156">
        <v>5.8456742010905498E-2</v>
      </c>
      <c r="L4436" s="156">
        <v>0.17557549746391199</v>
      </c>
      <c r="M4436" s="185">
        <v>1.29204063517111</v>
      </c>
      <c r="N4436" s="157">
        <v>0</v>
      </c>
      <c r="O4436" s="157">
        <v>0</v>
      </c>
      <c r="P4436" s="152"/>
      <c r="Q4436" s="157">
        <v>0</v>
      </c>
      <c r="R4436" s="152"/>
      <c r="S4436" s="157">
        <v>0</v>
      </c>
      <c r="T4436" s="152"/>
      <c r="U4436" s="156">
        <v>1.31202525401991</v>
      </c>
      <c r="V4436" s="152" t="s">
        <v>157</v>
      </c>
      <c r="W4436" s="152" t="s">
        <v>95</v>
      </c>
      <c r="X4436" s="155">
        <v>0.40025029760000003</v>
      </c>
      <c r="Y4436" s="152" t="s">
        <v>159</v>
      </c>
      <c r="Z4436" s="154">
        <v>43714</v>
      </c>
      <c r="AA4436" s="153" t="s">
        <v>4326</v>
      </c>
      <c r="AB4436" s="152" t="s">
        <v>1164</v>
      </c>
      <c r="AC4436" s="152" t="s">
        <v>490</v>
      </c>
      <c r="AD4436" s="152" t="s">
        <v>409</v>
      </c>
    </row>
    <row r="4437" spans="1:30">
      <c r="A4437" s="189" t="s">
        <v>22467</v>
      </c>
      <c r="B4437" s="189" t="s">
        <v>22468</v>
      </c>
      <c r="C4437" s="154">
        <v>43830</v>
      </c>
      <c r="D4437" s="155">
        <v>1.0098</v>
      </c>
      <c r="E4437" s="155">
        <v>1.0098</v>
      </c>
      <c r="F4437" s="156">
        <v>2.9717682020799101E-2</v>
      </c>
      <c r="G4437" s="154">
        <v>43829</v>
      </c>
      <c r="H4437" s="155">
        <v>1.0095000000000001</v>
      </c>
      <c r="I4437" s="157">
        <v>0</v>
      </c>
      <c r="J4437" s="152"/>
      <c r="K4437" s="156">
        <v>0.14876524843797101</v>
      </c>
      <c r="L4437" s="156">
        <v>0.51761895281705095</v>
      </c>
      <c r="M4437" s="186">
        <v>0</v>
      </c>
      <c r="N4437" s="157">
        <v>0</v>
      </c>
      <c r="O4437" s="157">
        <v>0</v>
      </c>
      <c r="P4437" s="152"/>
      <c r="Q4437" s="157">
        <v>0</v>
      </c>
      <c r="R4437" s="152"/>
      <c r="S4437" s="157">
        <v>0</v>
      </c>
      <c r="T4437" s="152"/>
      <c r="U4437" s="156">
        <v>0.98000000000000298</v>
      </c>
      <c r="V4437" s="152" t="s">
        <v>157</v>
      </c>
      <c r="W4437" s="152" t="s">
        <v>95</v>
      </c>
      <c r="X4437" s="155">
        <v>2.3135164463</v>
      </c>
      <c r="Y4437" s="152" t="s">
        <v>159</v>
      </c>
      <c r="Z4437" s="154">
        <v>43753</v>
      </c>
      <c r="AA4437" s="153" t="s">
        <v>4326</v>
      </c>
      <c r="AB4437" s="152" t="s">
        <v>1121</v>
      </c>
      <c r="AC4437" s="152" t="s">
        <v>184</v>
      </c>
      <c r="AD4437" s="152" t="s">
        <v>165</v>
      </c>
    </row>
    <row r="4438" spans="1:30">
      <c r="A4438" s="189" t="s">
        <v>22469</v>
      </c>
      <c r="B4438" s="189" t="s">
        <v>22470</v>
      </c>
      <c r="C4438" s="154">
        <v>43830</v>
      </c>
      <c r="D4438" s="155">
        <v>1.0099</v>
      </c>
      <c r="E4438" s="155">
        <v>1.0099</v>
      </c>
      <c r="F4438" s="156">
        <v>2.9714738510297801E-2</v>
      </c>
      <c r="G4438" s="154">
        <v>43829</v>
      </c>
      <c r="H4438" s="155">
        <v>1.0096000000000001</v>
      </c>
      <c r="I4438" s="157">
        <v>0</v>
      </c>
      <c r="J4438" s="152"/>
      <c r="K4438" s="156">
        <v>0.148750495834992</v>
      </c>
      <c r="L4438" s="156">
        <v>0.50756369426752601</v>
      </c>
      <c r="M4438" s="186">
        <v>0</v>
      </c>
      <c r="N4438" s="157">
        <v>0</v>
      </c>
      <c r="O4438" s="157">
        <v>0</v>
      </c>
      <c r="P4438" s="152"/>
      <c r="Q4438" s="157">
        <v>0</v>
      </c>
      <c r="R4438" s="152"/>
      <c r="S4438" s="157">
        <v>0</v>
      </c>
      <c r="T4438" s="152"/>
      <c r="U4438" s="156">
        <v>0.99000000000000199</v>
      </c>
      <c r="V4438" s="152" t="s">
        <v>157</v>
      </c>
      <c r="W4438" s="152" t="s">
        <v>95</v>
      </c>
      <c r="X4438" s="155">
        <v>0.81279525860000001</v>
      </c>
      <c r="Y4438" s="152" t="s">
        <v>159</v>
      </c>
      <c r="Z4438" s="154">
        <v>43753</v>
      </c>
      <c r="AA4438" s="153" t="s">
        <v>4326</v>
      </c>
      <c r="AB4438" s="152" t="s">
        <v>1121</v>
      </c>
      <c r="AC4438" s="152" t="s">
        <v>184</v>
      </c>
      <c r="AD4438" s="152" t="s">
        <v>165</v>
      </c>
    </row>
    <row r="4439" spans="1:30">
      <c r="A4439" s="189" t="s">
        <v>22471</v>
      </c>
      <c r="B4439" s="189" t="s">
        <v>22472</v>
      </c>
      <c r="C4439" s="154">
        <v>43830</v>
      </c>
      <c r="D4439" s="155">
        <v>1.0068999999999999</v>
      </c>
      <c r="E4439" s="155">
        <v>1.0068999999999999</v>
      </c>
      <c r="F4439" s="156">
        <v>9.9324592769158698E-3</v>
      </c>
      <c r="G4439" s="154">
        <v>43829</v>
      </c>
      <c r="H4439" s="155">
        <v>1.0067999999999999</v>
      </c>
      <c r="I4439" s="157">
        <v>0</v>
      </c>
      <c r="J4439" s="152"/>
      <c r="K4439" s="156">
        <v>8.9463220675934499E-2</v>
      </c>
      <c r="L4439" s="156">
        <v>0.28884462151393497</v>
      </c>
      <c r="M4439" s="186">
        <v>0</v>
      </c>
      <c r="N4439" s="157">
        <v>0</v>
      </c>
      <c r="O4439" s="157">
        <v>0</v>
      </c>
      <c r="P4439" s="152"/>
      <c r="Q4439" s="157">
        <v>0</v>
      </c>
      <c r="R4439" s="152"/>
      <c r="S4439" s="157">
        <v>0</v>
      </c>
      <c r="T4439" s="152"/>
      <c r="U4439" s="156">
        <v>0.68999999999999095</v>
      </c>
      <c r="V4439" s="152" t="s">
        <v>309</v>
      </c>
      <c r="W4439" s="152" t="s">
        <v>95</v>
      </c>
      <c r="X4439" s="157">
        <v>0</v>
      </c>
      <c r="Y4439" s="152"/>
      <c r="Z4439" s="154">
        <v>43749</v>
      </c>
      <c r="AA4439" s="153" t="s">
        <v>4326</v>
      </c>
      <c r="AB4439" s="152" t="s">
        <v>973</v>
      </c>
      <c r="AC4439" s="152" t="s">
        <v>343</v>
      </c>
      <c r="AD4439" s="152" t="s">
        <v>183</v>
      </c>
    </row>
    <row r="4440" spans="1:30">
      <c r="A4440" s="189" t="s">
        <v>22473</v>
      </c>
      <c r="B4440" s="189" t="s">
        <v>22474</v>
      </c>
      <c r="C4440" s="154">
        <v>43830</v>
      </c>
      <c r="D4440" s="155">
        <v>1.012</v>
      </c>
      <c r="E4440" s="155">
        <v>1.012</v>
      </c>
      <c r="F4440" s="156">
        <v>9.8823994465845402E-3</v>
      </c>
      <c r="G4440" s="154">
        <v>43829</v>
      </c>
      <c r="H4440" s="155">
        <v>1.0119</v>
      </c>
      <c r="I4440" s="157">
        <v>0</v>
      </c>
      <c r="J4440" s="152"/>
      <c r="K4440" s="156">
        <v>9.8911968348181195E-2</v>
      </c>
      <c r="L4440" s="156">
        <v>0.33710093198493701</v>
      </c>
      <c r="M4440" s="185">
        <v>0.897308075772694</v>
      </c>
      <c r="N4440" s="157">
        <v>0</v>
      </c>
      <c r="O4440" s="157">
        <v>0</v>
      </c>
      <c r="P4440" s="152"/>
      <c r="Q4440" s="157">
        <v>0</v>
      </c>
      <c r="R4440" s="152"/>
      <c r="S4440" s="157">
        <v>0</v>
      </c>
      <c r="T4440" s="152"/>
      <c r="U4440" s="156">
        <v>1.2</v>
      </c>
      <c r="V4440" s="152" t="s">
        <v>157</v>
      </c>
      <c r="W4440" s="152" t="s">
        <v>95</v>
      </c>
      <c r="X4440" s="155">
        <v>0.87009872150000001</v>
      </c>
      <c r="Y4440" s="152" t="s">
        <v>159</v>
      </c>
      <c r="Z4440" s="154">
        <v>43697</v>
      </c>
      <c r="AA4440" s="153" t="s">
        <v>4326</v>
      </c>
      <c r="AB4440" s="152" t="s">
        <v>1124</v>
      </c>
      <c r="AC4440" s="152" t="s">
        <v>239</v>
      </c>
      <c r="AD4440" s="152" t="s">
        <v>185</v>
      </c>
    </row>
    <row r="4441" spans="1:30">
      <c r="A4441" s="189" t="s">
        <v>1122</v>
      </c>
      <c r="B4441" s="189" t="s">
        <v>1123</v>
      </c>
      <c r="C4441" s="154">
        <v>43830</v>
      </c>
      <c r="D4441" s="155">
        <v>1.0130999999999999</v>
      </c>
      <c r="E4441" s="155">
        <v>1.0130999999999999</v>
      </c>
      <c r="F4441" s="156">
        <v>1.9745285813010001E-2</v>
      </c>
      <c r="G4441" s="154">
        <v>43829</v>
      </c>
      <c r="H4441" s="155">
        <v>1.0128999999999999</v>
      </c>
      <c r="I4441" s="157">
        <v>0</v>
      </c>
      <c r="J4441" s="152"/>
      <c r="K4441" s="156">
        <v>0.10869565217390099</v>
      </c>
      <c r="L4441" s="156">
        <v>0.356612184249611</v>
      </c>
      <c r="M4441" s="185">
        <v>0.96671317520428701</v>
      </c>
      <c r="N4441" s="157">
        <v>0</v>
      </c>
      <c r="O4441" s="157">
        <v>0</v>
      </c>
      <c r="P4441" s="152"/>
      <c r="Q4441" s="157">
        <v>0</v>
      </c>
      <c r="R4441" s="152"/>
      <c r="S4441" s="157">
        <v>0</v>
      </c>
      <c r="T4441" s="152"/>
      <c r="U4441" s="156">
        <v>1.3099999999999901</v>
      </c>
      <c r="V4441" s="152" t="s">
        <v>157</v>
      </c>
      <c r="W4441" s="152" t="s">
        <v>95</v>
      </c>
      <c r="X4441" s="155">
        <v>1.1999351669</v>
      </c>
      <c r="Y4441" s="152" t="s">
        <v>159</v>
      </c>
      <c r="Z4441" s="154">
        <v>43697</v>
      </c>
      <c r="AA4441" s="153" t="s">
        <v>4326</v>
      </c>
      <c r="AB4441" s="152" t="s">
        <v>1124</v>
      </c>
      <c r="AC4441" s="152" t="s">
        <v>239</v>
      </c>
      <c r="AD4441" s="152" t="s">
        <v>185</v>
      </c>
    </row>
    <row r="4442" spans="1:30">
      <c r="A4442" s="189" t="s">
        <v>22475</v>
      </c>
      <c r="B4442" s="189" t="s">
        <v>22476</v>
      </c>
      <c r="C4442" s="154">
        <v>43830</v>
      </c>
      <c r="D4442" s="155">
        <v>1.0239</v>
      </c>
      <c r="E4442" s="155">
        <v>1.0239</v>
      </c>
      <c r="F4442" s="156">
        <v>9.7675327212335405E-3</v>
      </c>
      <c r="G4442" s="154">
        <v>43829</v>
      </c>
      <c r="H4442" s="155">
        <v>1.0238</v>
      </c>
      <c r="I4442" s="157">
        <v>0</v>
      </c>
      <c r="J4442" s="152"/>
      <c r="K4442" s="156">
        <v>8.7976539589454797E-2</v>
      </c>
      <c r="L4442" s="156">
        <v>0.50058892815077605</v>
      </c>
      <c r="M4442" s="185">
        <v>1.4465471118597</v>
      </c>
      <c r="N4442" s="157">
        <v>0</v>
      </c>
      <c r="O4442" s="157">
        <v>0</v>
      </c>
      <c r="P4442" s="152"/>
      <c r="Q4442" s="157">
        <v>0</v>
      </c>
      <c r="R4442" s="152"/>
      <c r="S4442" s="157">
        <v>0</v>
      </c>
      <c r="T4442" s="152"/>
      <c r="U4442" s="156">
        <v>2.39</v>
      </c>
      <c r="V4442" s="152" t="s">
        <v>163</v>
      </c>
      <c r="W4442" s="152" t="s">
        <v>95</v>
      </c>
      <c r="X4442" s="155">
        <v>7.4041827189999996</v>
      </c>
      <c r="Y4442" s="152" t="s">
        <v>159</v>
      </c>
      <c r="Z4442" s="154">
        <v>43706</v>
      </c>
      <c r="AA4442" s="153" t="s">
        <v>4326</v>
      </c>
      <c r="AB4442" s="152" t="s">
        <v>6493</v>
      </c>
      <c r="AC4442" s="152" t="s">
        <v>1127</v>
      </c>
      <c r="AD4442" s="152" t="s">
        <v>165</v>
      </c>
    </row>
    <row r="4443" spans="1:30">
      <c r="A4443" s="189" t="s">
        <v>22477</v>
      </c>
      <c r="B4443" s="189" t="s">
        <v>22478</v>
      </c>
      <c r="C4443" s="154">
        <v>43830</v>
      </c>
      <c r="D4443" s="155">
        <v>1.0021</v>
      </c>
      <c r="E4443" s="155">
        <v>1.0021</v>
      </c>
      <c r="F4443" s="156">
        <v>3.9932115403809101E-2</v>
      </c>
      <c r="G4443" s="154">
        <v>43826</v>
      </c>
      <c r="H4443" s="155">
        <v>1.0017</v>
      </c>
      <c r="I4443" s="157">
        <v>0</v>
      </c>
      <c r="J4443" s="152"/>
      <c r="K4443" s="156">
        <v>9.9890120867035206E-2</v>
      </c>
      <c r="L4443" s="156">
        <v>0.20999999999999899</v>
      </c>
      <c r="M4443" s="186">
        <v>0</v>
      </c>
      <c r="N4443" s="157">
        <v>0</v>
      </c>
      <c r="O4443" s="157">
        <v>0</v>
      </c>
      <c r="P4443" s="152"/>
      <c r="Q4443" s="157">
        <v>0</v>
      </c>
      <c r="R4443" s="152"/>
      <c r="S4443" s="157">
        <v>0</v>
      </c>
      <c r="T4443" s="152"/>
      <c r="U4443" s="156">
        <v>0.20999999999999899</v>
      </c>
      <c r="V4443" s="152" t="s">
        <v>309</v>
      </c>
      <c r="W4443" s="152" t="s">
        <v>95</v>
      </c>
      <c r="X4443" s="155">
        <v>1.0672759291</v>
      </c>
      <c r="Y4443" s="152" t="s">
        <v>159</v>
      </c>
      <c r="Z4443" s="154">
        <v>43797</v>
      </c>
      <c r="AA4443" s="153" t="s">
        <v>4326</v>
      </c>
      <c r="AB4443" s="152" t="s">
        <v>1120</v>
      </c>
      <c r="AC4443" s="152" t="s">
        <v>200</v>
      </c>
      <c r="AD4443" s="152" t="s">
        <v>173</v>
      </c>
    </row>
    <row r="4444" spans="1:30">
      <c r="A4444" s="189" t="s">
        <v>1085</v>
      </c>
      <c r="B4444" s="189" t="s">
        <v>1086</v>
      </c>
      <c r="C4444" s="154">
        <v>43830</v>
      </c>
      <c r="D4444" s="155">
        <v>1.0117</v>
      </c>
      <c r="E4444" s="155">
        <v>1.0117</v>
      </c>
      <c r="F4444" s="156">
        <v>9.8853301700265895E-3</v>
      </c>
      <c r="G4444" s="154">
        <v>43829</v>
      </c>
      <c r="H4444" s="155">
        <v>1.0116000000000001</v>
      </c>
      <c r="I4444" s="157">
        <v>0</v>
      </c>
      <c r="J4444" s="152"/>
      <c r="K4444" s="156">
        <v>0.12866191607284999</v>
      </c>
      <c r="L4444" s="156">
        <v>0.41687344913151198</v>
      </c>
      <c r="M4444" s="185">
        <v>0.95798822472807599</v>
      </c>
      <c r="N4444" s="157">
        <v>0</v>
      </c>
      <c r="O4444" s="157">
        <v>0</v>
      </c>
      <c r="P4444" s="152"/>
      <c r="Q4444" s="157">
        <v>0</v>
      </c>
      <c r="R4444" s="152"/>
      <c r="S4444" s="157">
        <v>0</v>
      </c>
      <c r="T4444" s="152"/>
      <c r="U4444" s="156">
        <v>1.17</v>
      </c>
      <c r="V4444" s="152" t="s">
        <v>157</v>
      </c>
      <c r="W4444" s="152" t="s">
        <v>95</v>
      </c>
      <c r="X4444" s="155">
        <v>1.5580714148999999</v>
      </c>
      <c r="Y4444" s="152" t="s">
        <v>159</v>
      </c>
      <c r="Z4444" s="154">
        <v>43705</v>
      </c>
      <c r="AA4444" s="153" t="s">
        <v>4326</v>
      </c>
      <c r="AB4444" s="152" t="s">
        <v>6490</v>
      </c>
      <c r="AC4444" s="152" t="s">
        <v>347</v>
      </c>
      <c r="AD4444" s="152" t="s">
        <v>173</v>
      </c>
    </row>
    <row r="4445" spans="1:30">
      <c r="A4445" s="189" t="s">
        <v>3567</v>
      </c>
      <c r="B4445" s="189" t="s">
        <v>3568</v>
      </c>
      <c r="C4445" s="154">
        <v>43830</v>
      </c>
      <c r="D4445" s="155">
        <v>1.0094000000000001</v>
      </c>
      <c r="E4445" s="155">
        <v>1.0094000000000001</v>
      </c>
      <c r="F4445" s="156">
        <v>9.90785693054483E-3</v>
      </c>
      <c r="G4445" s="154">
        <v>43829</v>
      </c>
      <c r="H4445" s="155">
        <v>1.0093000000000001</v>
      </c>
      <c r="I4445" s="157">
        <v>0</v>
      </c>
      <c r="J4445" s="152"/>
      <c r="K4445" s="156">
        <v>0.148824288123827</v>
      </c>
      <c r="L4445" s="156">
        <v>0.41782729805013702</v>
      </c>
      <c r="M4445" s="185">
        <v>0.75863445797564899</v>
      </c>
      <c r="N4445" s="157">
        <v>0</v>
      </c>
      <c r="O4445" s="157">
        <v>0</v>
      </c>
      <c r="P4445" s="152"/>
      <c r="Q4445" s="157">
        <v>0</v>
      </c>
      <c r="R4445" s="152"/>
      <c r="S4445" s="157">
        <v>0</v>
      </c>
      <c r="T4445" s="152"/>
      <c r="U4445" s="156">
        <v>0.94000000000000705</v>
      </c>
      <c r="V4445" s="152" t="s">
        <v>157</v>
      </c>
      <c r="W4445" s="152" t="s">
        <v>95</v>
      </c>
      <c r="X4445" s="155">
        <v>0.85192572099999997</v>
      </c>
      <c r="Y4445" s="152" t="s">
        <v>159</v>
      </c>
      <c r="Z4445" s="154">
        <v>43665</v>
      </c>
      <c r="AA4445" s="153" t="s">
        <v>4326</v>
      </c>
      <c r="AB4445" s="152" t="s">
        <v>1897</v>
      </c>
      <c r="AC4445" s="152" t="s">
        <v>341</v>
      </c>
      <c r="AD4445" s="152" t="s">
        <v>2734</v>
      </c>
    </row>
    <row r="4446" spans="1:30">
      <c r="A4446" s="189" t="s">
        <v>22479</v>
      </c>
      <c r="B4446" s="189" t="s">
        <v>22480</v>
      </c>
      <c r="C4446" s="154">
        <v>43830</v>
      </c>
      <c r="D4446" s="155">
        <v>1.0807</v>
      </c>
      <c r="E4446" s="155">
        <v>1.1207</v>
      </c>
      <c r="F4446" s="156">
        <v>4.6287724495471999E-2</v>
      </c>
      <c r="G4446" s="154">
        <v>43829</v>
      </c>
      <c r="H4446" s="155">
        <v>1.0802</v>
      </c>
      <c r="I4446" s="157">
        <v>0</v>
      </c>
      <c r="J4446" s="152"/>
      <c r="K4446" s="156">
        <v>0.19469682922306999</v>
      </c>
      <c r="L4446" s="156">
        <v>0.49283987353544001</v>
      </c>
      <c r="M4446" s="185">
        <v>1.0094683523811701</v>
      </c>
      <c r="N4446" s="156">
        <v>2.5332354745850099</v>
      </c>
      <c r="O4446" s="157">
        <v>0</v>
      </c>
      <c r="P4446" s="152"/>
      <c r="Q4446" s="157">
        <v>0</v>
      </c>
      <c r="R4446" s="152"/>
      <c r="S4446" s="157">
        <v>0</v>
      </c>
      <c r="T4446" s="152"/>
      <c r="U4446" s="156">
        <v>3.7806907030527399</v>
      </c>
      <c r="V4446" s="152" t="s">
        <v>163</v>
      </c>
      <c r="W4446" s="152" t="s">
        <v>95</v>
      </c>
      <c r="X4446" s="155">
        <v>3.7949425801999999</v>
      </c>
      <c r="Y4446" s="152" t="s">
        <v>159</v>
      </c>
      <c r="Z4446" s="154">
        <v>43532</v>
      </c>
      <c r="AA4446" s="153" t="s">
        <v>4326</v>
      </c>
      <c r="AB4446" s="152" t="s">
        <v>1321</v>
      </c>
      <c r="AC4446" s="152" t="s">
        <v>249</v>
      </c>
      <c r="AD4446" s="152" t="s">
        <v>162</v>
      </c>
    </row>
    <row r="4447" spans="1:30">
      <c r="A4447" s="189" t="s">
        <v>3351</v>
      </c>
      <c r="B4447" s="189" t="s">
        <v>3352</v>
      </c>
      <c r="C4447" s="154">
        <v>43830</v>
      </c>
      <c r="D4447" s="155">
        <v>1.0129999999999999</v>
      </c>
      <c r="E4447" s="155">
        <v>1.0297000000000001</v>
      </c>
      <c r="F4447" s="156">
        <v>8.8924019365671597E-2</v>
      </c>
      <c r="G4447" s="154">
        <v>43826</v>
      </c>
      <c r="H4447" s="155">
        <v>1.0121</v>
      </c>
      <c r="I4447" s="157">
        <v>0</v>
      </c>
      <c r="J4447" s="152"/>
      <c r="K4447" s="156">
        <v>0.257323832145674</v>
      </c>
      <c r="L4447" s="156">
        <v>0.47609601269587398</v>
      </c>
      <c r="M4447" s="185">
        <v>0.88633414624612095</v>
      </c>
      <c r="N4447" s="156">
        <v>2.2649199682255801</v>
      </c>
      <c r="O4447" s="157">
        <v>0</v>
      </c>
      <c r="P4447" s="152"/>
      <c r="Q4447" s="157">
        <v>0</v>
      </c>
      <c r="R4447" s="152"/>
      <c r="S4447" s="157">
        <v>0</v>
      </c>
      <c r="T4447" s="152"/>
      <c r="U4447" s="156">
        <v>2.9910009</v>
      </c>
      <c r="V4447" s="152" t="s">
        <v>174</v>
      </c>
      <c r="W4447" s="152" t="s">
        <v>95</v>
      </c>
      <c r="X4447" s="155">
        <v>48.297384224600002</v>
      </c>
      <c r="Y4447" s="152" t="s">
        <v>159</v>
      </c>
      <c r="Z4447" s="154">
        <v>43494</v>
      </c>
      <c r="AA4447" s="153" t="s">
        <v>4326</v>
      </c>
      <c r="AB4447" s="152" t="s">
        <v>2451</v>
      </c>
      <c r="AC4447" s="152" t="s">
        <v>171</v>
      </c>
      <c r="AD4447" s="152" t="s">
        <v>207</v>
      </c>
    </row>
    <row r="4448" spans="1:30">
      <c r="A4448" s="189" t="s">
        <v>3389</v>
      </c>
      <c r="B4448" s="189" t="s">
        <v>3390</v>
      </c>
      <c r="C4448" s="154">
        <v>43830</v>
      </c>
      <c r="D4448" s="155">
        <v>1.2205999999999999</v>
      </c>
      <c r="E4448" s="155">
        <v>1.2276</v>
      </c>
      <c r="F4448" s="156">
        <v>8.1933633756578906E-3</v>
      </c>
      <c r="G4448" s="154">
        <v>43829</v>
      </c>
      <c r="H4448" s="155">
        <v>1.2204999999999999</v>
      </c>
      <c r="I4448" s="157">
        <v>0</v>
      </c>
      <c r="J4448" s="152"/>
      <c r="K4448" s="156">
        <v>-0.31034926442911398</v>
      </c>
      <c r="L4448" s="156">
        <v>4.6895239618557998</v>
      </c>
      <c r="M4448" s="185">
        <v>5.1070465982667601</v>
      </c>
      <c r="N4448" s="157">
        <v>0</v>
      </c>
      <c r="O4448" s="157">
        <v>0</v>
      </c>
      <c r="P4448" s="152"/>
      <c r="Q4448" s="157">
        <v>0</v>
      </c>
      <c r="R4448" s="152"/>
      <c r="S4448" s="157">
        <v>0</v>
      </c>
      <c r="T4448" s="152"/>
      <c r="U4448" s="156">
        <v>5.5169640800000002</v>
      </c>
      <c r="V4448" s="152" t="s">
        <v>157</v>
      </c>
      <c r="W4448" s="152" t="s">
        <v>95</v>
      </c>
      <c r="X4448" s="155">
        <v>2.0088329851000002</v>
      </c>
      <c r="Y4448" s="152" t="s">
        <v>159</v>
      </c>
      <c r="Z4448" s="154">
        <v>43677</v>
      </c>
      <c r="AA4448" s="153" t="s">
        <v>4326</v>
      </c>
      <c r="AB4448" s="152" t="s">
        <v>612</v>
      </c>
      <c r="AC4448" s="152" t="s">
        <v>228</v>
      </c>
      <c r="AD4448" s="152" t="s">
        <v>177</v>
      </c>
    </row>
    <row r="4449" spans="1:30">
      <c r="A4449" s="189" t="s">
        <v>22481</v>
      </c>
      <c r="B4449" s="189" t="s">
        <v>22482</v>
      </c>
      <c r="C4449" s="154">
        <v>43830</v>
      </c>
      <c r="D4449" s="155">
        <v>1.2009000000000001</v>
      </c>
      <c r="E4449" s="155">
        <v>1.2139</v>
      </c>
      <c r="F4449" s="156">
        <v>1.6656950112432799E-2</v>
      </c>
      <c r="G4449" s="154">
        <v>43829</v>
      </c>
      <c r="H4449" s="155">
        <v>1.2007000000000001</v>
      </c>
      <c r="I4449" s="157">
        <v>0</v>
      </c>
      <c r="J4449" s="152"/>
      <c r="K4449" s="156">
        <v>-9.9880040697833503E-2</v>
      </c>
      <c r="L4449" s="156">
        <v>2.9634390220595801</v>
      </c>
      <c r="M4449" s="185">
        <v>3.4129916300001</v>
      </c>
      <c r="N4449" s="157">
        <v>0</v>
      </c>
      <c r="O4449" s="157">
        <v>0</v>
      </c>
      <c r="P4449" s="152"/>
      <c r="Q4449" s="157">
        <v>0</v>
      </c>
      <c r="R4449" s="152"/>
      <c r="S4449" s="157">
        <v>0</v>
      </c>
      <c r="T4449" s="152"/>
      <c r="U4449" s="156">
        <v>3.7844199800000098</v>
      </c>
      <c r="V4449" s="152" t="s">
        <v>157</v>
      </c>
      <c r="W4449" s="152" t="s">
        <v>95</v>
      </c>
      <c r="X4449" s="155">
        <v>2.0008191861000002</v>
      </c>
      <c r="Y4449" s="152" t="s">
        <v>159</v>
      </c>
      <c r="Z4449" s="154">
        <v>43677</v>
      </c>
      <c r="AA4449" s="153" t="s">
        <v>4326</v>
      </c>
      <c r="AB4449" s="152" t="s">
        <v>612</v>
      </c>
      <c r="AC4449" s="152" t="s">
        <v>228</v>
      </c>
      <c r="AD4449" s="152" t="s">
        <v>177</v>
      </c>
    </row>
    <row r="4450" spans="1:30">
      <c r="A4450" s="189" t="s">
        <v>3393</v>
      </c>
      <c r="B4450" s="189" t="s">
        <v>3394</v>
      </c>
      <c r="C4450" s="154">
        <v>43830</v>
      </c>
      <c r="D4450" s="155">
        <v>1.0088999999999999</v>
      </c>
      <c r="E4450" s="155">
        <v>1.0258</v>
      </c>
      <c r="F4450" s="156">
        <v>2.9744199881030501E-2</v>
      </c>
      <c r="G4450" s="154">
        <v>43829</v>
      </c>
      <c r="H4450" s="155">
        <v>1.0085999999999999</v>
      </c>
      <c r="I4450" s="157">
        <v>0</v>
      </c>
      <c r="J4450" s="152"/>
      <c r="K4450" s="156">
        <v>0.12901945216355201</v>
      </c>
      <c r="L4450" s="156">
        <v>0.45803046898336103</v>
      </c>
      <c r="M4450" s="185">
        <v>0.89902942477183301</v>
      </c>
      <c r="N4450" s="156">
        <v>1.79559760888977</v>
      </c>
      <c r="O4450" s="157">
        <v>0</v>
      </c>
      <c r="P4450" s="152"/>
      <c r="Q4450" s="157">
        <v>0</v>
      </c>
      <c r="R4450" s="152"/>
      <c r="S4450" s="157">
        <v>0</v>
      </c>
      <c r="T4450" s="152"/>
      <c r="U4450" s="156">
        <v>2.5997828300000001</v>
      </c>
      <c r="V4450" s="152" t="s">
        <v>163</v>
      </c>
      <c r="W4450" s="152" t="s">
        <v>95</v>
      </c>
      <c r="X4450" s="155">
        <v>42.288115613899997</v>
      </c>
      <c r="Y4450" s="152" t="s">
        <v>159</v>
      </c>
      <c r="Z4450" s="154">
        <v>43539</v>
      </c>
      <c r="AA4450" s="153" t="s">
        <v>4326</v>
      </c>
      <c r="AB4450" s="152" t="s">
        <v>1433</v>
      </c>
      <c r="AC4450" s="152" t="s">
        <v>238</v>
      </c>
      <c r="AD4450" s="152" t="s">
        <v>235</v>
      </c>
    </row>
    <row r="4451" spans="1:30">
      <c r="A4451" s="189" t="s">
        <v>3512</v>
      </c>
      <c r="B4451" s="189" t="s">
        <v>3513</v>
      </c>
      <c r="C4451" s="154">
        <v>43830</v>
      </c>
      <c r="D4451" s="155">
        <v>1.0451999999999999</v>
      </c>
      <c r="E4451" s="155">
        <v>1.0451999999999999</v>
      </c>
      <c r="F4451" s="156">
        <v>-7.6481835564066306E-2</v>
      </c>
      <c r="G4451" s="154">
        <v>43826</v>
      </c>
      <c r="H4451" s="155">
        <v>1.046</v>
      </c>
      <c r="I4451" s="157">
        <v>0</v>
      </c>
      <c r="J4451" s="152"/>
      <c r="K4451" s="156">
        <v>-4.7814860858770902E-2</v>
      </c>
      <c r="L4451" s="156">
        <v>0.31672905269218299</v>
      </c>
      <c r="M4451" s="185">
        <v>1.33798720186153</v>
      </c>
      <c r="N4451" s="156">
        <v>2.9449423815620799</v>
      </c>
      <c r="O4451" s="157">
        <v>0</v>
      </c>
      <c r="P4451" s="152"/>
      <c r="Q4451" s="157">
        <v>0</v>
      </c>
      <c r="R4451" s="152"/>
      <c r="S4451" s="157">
        <v>0</v>
      </c>
      <c r="T4451" s="152"/>
      <c r="U4451" s="156">
        <v>4.5199999999999898</v>
      </c>
      <c r="V4451" s="152" t="s">
        <v>309</v>
      </c>
      <c r="W4451" s="152" t="s">
        <v>95</v>
      </c>
      <c r="X4451" s="155">
        <v>19.014827907400001</v>
      </c>
      <c r="Y4451" s="152" t="s">
        <v>159</v>
      </c>
      <c r="Z4451" s="154">
        <v>43545</v>
      </c>
      <c r="AA4451" s="153" t="s">
        <v>4326</v>
      </c>
      <c r="AB4451" s="152" t="s">
        <v>801</v>
      </c>
      <c r="AC4451" s="152" t="s">
        <v>175</v>
      </c>
      <c r="AD4451" s="152" t="s">
        <v>162</v>
      </c>
    </row>
    <row r="4452" spans="1:30">
      <c r="A4452" s="189" t="s">
        <v>3514</v>
      </c>
      <c r="B4452" s="189" t="s">
        <v>3515</v>
      </c>
      <c r="C4452" s="154">
        <v>43830</v>
      </c>
      <c r="D4452" s="155">
        <v>1.044</v>
      </c>
      <c r="E4452" s="155">
        <v>1.044</v>
      </c>
      <c r="F4452" s="156">
        <v>5.7504312823455403E-2</v>
      </c>
      <c r="G4452" s="154">
        <v>43826</v>
      </c>
      <c r="H4452" s="155">
        <v>1.0434000000000001</v>
      </c>
      <c r="I4452" s="157">
        <v>0</v>
      </c>
      <c r="J4452" s="152"/>
      <c r="K4452" s="156">
        <v>-1.9153418885268898E-2</v>
      </c>
      <c r="L4452" s="156">
        <v>0.24966391396196799</v>
      </c>
      <c r="M4452" s="185">
        <v>1.16279069767442</v>
      </c>
      <c r="N4452" s="156">
        <v>2.9687345892099799</v>
      </c>
      <c r="O4452" s="157">
        <v>0</v>
      </c>
      <c r="P4452" s="152"/>
      <c r="Q4452" s="157">
        <v>0</v>
      </c>
      <c r="R4452" s="152"/>
      <c r="S4452" s="157">
        <v>0</v>
      </c>
      <c r="T4452" s="152"/>
      <c r="U4452" s="156">
        <v>4.4000000000000004</v>
      </c>
      <c r="V4452" s="152" t="s">
        <v>309</v>
      </c>
      <c r="W4452" s="152" t="s">
        <v>95</v>
      </c>
      <c r="X4452" s="155">
        <v>11.888424085500001</v>
      </c>
      <c r="Y4452" s="152" t="s">
        <v>159</v>
      </c>
      <c r="Z4452" s="154">
        <v>43536</v>
      </c>
      <c r="AA4452" s="153" t="s">
        <v>4326</v>
      </c>
      <c r="AB4452" s="152" t="s">
        <v>801</v>
      </c>
      <c r="AC4452" s="152" t="s">
        <v>175</v>
      </c>
      <c r="AD4452" s="152" t="s">
        <v>207</v>
      </c>
    </row>
    <row r="4453" spans="1:30">
      <c r="A4453" s="189" t="s">
        <v>3296</v>
      </c>
      <c r="B4453" s="189" t="s">
        <v>3297</v>
      </c>
      <c r="C4453" s="154">
        <v>43830</v>
      </c>
      <c r="D4453" s="155">
        <v>1.0177</v>
      </c>
      <c r="E4453" s="155">
        <v>1.0212000000000001</v>
      </c>
      <c r="F4453" s="156">
        <v>4.9154541879654297E-2</v>
      </c>
      <c r="G4453" s="154">
        <v>43826</v>
      </c>
      <c r="H4453" s="155">
        <v>1.0172000000000001</v>
      </c>
      <c r="I4453" s="157">
        <v>0</v>
      </c>
      <c r="J4453" s="152"/>
      <c r="K4453" s="156">
        <v>0.127902400629681</v>
      </c>
      <c r="L4453" s="156">
        <v>0.50365396010271002</v>
      </c>
      <c r="M4453" s="185">
        <v>1.15298202197081</v>
      </c>
      <c r="N4453" s="156">
        <v>1.81027782873093</v>
      </c>
      <c r="O4453" s="157">
        <v>0</v>
      </c>
      <c r="P4453" s="152"/>
      <c r="Q4453" s="157">
        <v>0</v>
      </c>
      <c r="R4453" s="152"/>
      <c r="S4453" s="157">
        <v>0</v>
      </c>
      <c r="T4453" s="152"/>
      <c r="U4453" s="156">
        <v>2.1258896900000002</v>
      </c>
      <c r="V4453" s="152" t="s">
        <v>174</v>
      </c>
      <c r="W4453" s="152" t="s">
        <v>95</v>
      </c>
      <c r="X4453" s="155">
        <v>3.10493972</v>
      </c>
      <c r="Y4453" s="152" t="s">
        <v>159</v>
      </c>
      <c r="Z4453" s="154">
        <v>43593</v>
      </c>
      <c r="AA4453" s="153" t="s">
        <v>4326</v>
      </c>
      <c r="AB4453" s="152" t="s">
        <v>3298</v>
      </c>
      <c r="AC4453" s="152" t="s">
        <v>223</v>
      </c>
      <c r="AD4453" s="152" t="s">
        <v>483</v>
      </c>
    </row>
    <row r="4454" spans="1:30">
      <c r="A4454" s="189" t="s">
        <v>3516</v>
      </c>
      <c r="B4454" s="189" t="s">
        <v>3517</v>
      </c>
      <c r="C4454" s="154">
        <v>43830</v>
      </c>
      <c r="D4454" s="155">
        <v>1.0187999999999999</v>
      </c>
      <c r="E4454" s="155">
        <v>1.0187999999999999</v>
      </c>
      <c r="F4454" s="156">
        <v>4.91014435824359E-2</v>
      </c>
      <c r="G4454" s="154">
        <v>43826</v>
      </c>
      <c r="H4454" s="155">
        <v>1.0183</v>
      </c>
      <c r="I4454" s="157">
        <v>0</v>
      </c>
      <c r="J4454" s="152"/>
      <c r="K4454" s="156">
        <v>0.226266601082142</v>
      </c>
      <c r="L4454" s="156">
        <v>0.602350153056186</v>
      </c>
      <c r="M4454" s="185">
        <v>1.1316259678379801</v>
      </c>
      <c r="N4454" s="157">
        <v>0</v>
      </c>
      <c r="O4454" s="157">
        <v>0</v>
      </c>
      <c r="P4454" s="152"/>
      <c r="Q4454" s="157">
        <v>0</v>
      </c>
      <c r="R4454" s="152"/>
      <c r="S4454" s="157">
        <v>0</v>
      </c>
      <c r="T4454" s="152"/>
      <c r="U4454" s="156">
        <v>1.8799999999999899</v>
      </c>
      <c r="V4454" s="152" t="s">
        <v>309</v>
      </c>
      <c r="W4454" s="152" t="s">
        <v>95</v>
      </c>
      <c r="X4454" s="155">
        <v>20.4770187795</v>
      </c>
      <c r="Y4454" s="152" t="s">
        <v>159</v>
      </c>
      <c r="Z4454" s="154">
        <v>43658</v>
      </c>
      <c r="AA4454" s="153" t="s">
        <v>4326</v>
      </c>
      <c r="AB4454" s="152" t="s">
        <v>1682</v>
      </c>
      <c r="AC4454" s="152" t="s">
        <v>511</v>
      </c>
      <c r="AD4454" s="152" t="s">
        <v>221</v>
      </c>
    </row>
    <row r="4455" spans="1:30">
      <c r="A4455" s="189" t="s">
        <v>3518</v>
      </c>
      <c r="B4455" s="189" t="s">
        <v>3519</v>
      </c>
      <c r="C4455" s="154">
        <v>43830</v>
      </c>
      <c r="D4455" s="155">
        <v>1.0163</v>
      </c>
      <c r="E4455" s="155">
        <v>1.0163</v>
      </c>
      <c r="F4455" s="156">
        <v>2.9527559055114901E-2</v>
      </c>
      <c r="G4455" s="154">
        <v>43829</v>
      </c>
      <c r="H4455" s="155">
        <v>1.016</v>
      </c>
      <c r="I4455" s="157">
        <v>0</v>
      </c>
      <c r="J4455" s="152"/>
      <c r="K4455" s="156">
        <v>0.216941130066066</v>
      </c>
      <c r="L4455" s="156">
        <v>0.59388300504800595</v>
      </c>
      <c r="M4455" s="185">
        <v>1.0640413683373</v>
      </c>
      <c r="N4455" s="157">
        <v>0</v>
      </c>
      <c r="O4455" s="157">
        <v>0</v>
      </c>
      <c r="P4455" s="152"/>
      <c r="Q4455" s="157">
        <v>0</v>
      </c>
      <c r="R4455" s="152"/>
      <c r="S4455" s="157">
        <v>0</v>
      </c>
      <c r="T4455" s="152"/>
      <c r="U4455" s="156">
        <v>1.63</v>
      </c>
      <c r="V4455" s="152" t="s">
        <v>157</v>
      </c>
      <c r="W4455" s="152" t="s">
        <v>95</v>
      </c>
      <c r="X4455" s="155">
        <v>5.0217397105000003</v>
      </c>
      <c r="Y4455" s="152" t="s">
        <v>159</v>
      </c>
      <c r="Z4455" s="154">
        <v>43670</v>
      </c>
      <c r="AA4455" s="153" t="s">
        <v>4326</v>
      </c>
      <c r="AB4455" s="152" t="s">
        <v>6427</v>
      </c>
      <c r="AC4455" s="152" t="s">
        <v>261</v>
      </c>
      <c r="AD4455" s="152" t="s">
        <v>213</v>
      </c>
    </row>
    <row r="4456" spans="1:30">
      <c r="A4456" s="189" t="s">
        <v>3520</v>
      </c>
      <c r="B4456" s="189" t="s">
        <v>3521</v>
      </c>
      <c r="C4456" s="154">
        <v>43830</v>
      </c>
      <c r="D4456" s="155">
        <v>1.0358000000000001</v>
      </c>
      <c r="E4456" s="155">
        <v>1.0358000000000001</v>
      </c>
      <c r="F4456" s="156">
        <v>0.18377019054067201</v>
      </c>
      <c r="G4456" s="154">
        <v>43829</v>
      </c>
      <c r="H4456" s="155">
        <v>1.0339</v>
      </c>
      <c r="I4456" s="157">
        <v>0</v>
      </c>
      <c r="J4456" s="152"/>
      <c r="K4456" s="156">
        <v>0.33904872614550602</v>
      </c>
      <c r="L4456" s="156">
        <v>0.984693380130642</v>
      </c>
      <c r="M4456" s="185">
        <v>1.7085624509033901</v>
      </c>
      <c r="N4456" s="156">
        <v>2.6052501238236698</v>
      </c>
      <c r="O4456" s="157">
        <v>0</v>
      </c>
      <c r="P4456" s="152"/>
      <c r="Q4456" s="157">
        <v>0</v>
      </c>
      <c r="R4456" s="152"/>
      <c r="S4456" s="157">
        <v>0</v>
      </c>
      <c r="T4456" s="152"/>
      <c r="U4456" s="156">
        <v>3.5800000000000098</v>
      </c>
      <c r="V4456" s="152" t="s">
        <v>157</v>
      </c>
      <c r="W4456" s="152" t="s">
        <v>95</v>
      </c>
      <c r="X4456" s="155">
        <v>5.4288313973999998</v>
      </c>
      <c r="Y4456" s="152" t="s">
        <v>159</v>
      </c>
      <c r="Z4456" s="154">
        <v>43544</v>
      </c>
      <c r="AA4456" s="153" t="s">
        <v>4326</v>
      </c>
      <c r="AB4456" s="152" t="s">
        <v>3522</v>
      </c>
      <c r="AC4456" s="152" t="s">
        <v>203</v>
      </c>
      <c r="AD4456" s="152" t="s">
        <v>183</v>
      </c>
    </row>
    <row r="4457" spans="1:30">
      <c r="A4457" s="189" t="s">
        <v>22483</v>
      </c>
      <c r="B4457" s="189" t="s">
        <v>22484</v>
      </c>
      <c r="C4457" s="154">
        <v>43830</v>
      </c>
      <c r="D4457" s="155">
        <v>1.0349999999999999</v>
      </c>
      <c r="E4457" s="155">
        <v>1.0349999999999999</v>
      </c>
      <c r="F4457" s="156">
        <v>0.183912496370149</v>
      </c>
      <c r="G4457" s="154">
        <v>43829</v>
      </c>
      <c r="H4457" s="155">
        <v>1.0330999999999999</v>
      </c>
      <c r="I4457" s="157">
        <v>0</v>
      </c>
      <c r="J4457" s="152"/>
      <c r="K4457" s="156">
        <v>0.32958511050793399</v>
      </c>
      <c r="L4457" s="156">
        <v>0.97560975609756195</v>
      </c>
      <c r="M4457" s="185">
        <v>1.67992926613615</v>
      </c>
      <c r="N4457" s="156">
        <v>2.54631923115029</v>
      </c>
      <c r="O4457" s="157">
        <v>0</v>
      </c>
      <c r="P4457" s="152"/>
      <c r="Q4457" s="157">
        <v>0</v>
      </c>
      <c r="R4457" s="152"/>
      <c r="S4457" s="157">
        <v>0</v>
      </c>
      <c r="T4457" s="152"/>
      <c r="U4457" s="156">
        <v>3.4999999999999898</v>
      </c>
      <c r="V4457" s="152" t="s">
        <v>157</v>
      </c>
      <c r="W4457" s="152" t="s">
        <v>95</v>
      </c>
      <c r="X4457" s="155">
        <v>12.341453211299999</v>
      </c>
      <c r="Y4457" s="152" t="s">
        <v>159</v>
      </c>
      <c r="Z4457" s="154">
        <v>43544</v>
      </c>
      <c r="AA4457" s="153" t="s">
        <v>4326</v>
      </c>
      <c r="AB4457" s="152" t="s">
        <v>3522</v>
      </c>
      <c r="AC4457" s="152" t="s">
        <v>203</v>
      </c>
      <c r="AD4457" s="152" t="s">
        <v>183</v>
      </c>
    </row>
    <row r="4458" spans="1:30">
      <c r="A4458" s="189" t="s">
        <v>3525</v>
      </c>
      <c r="B4458" s="189" t="s">
        <v>3526</v>
      </c>
      <c r="C4458" s="154">
        <v>43830</v>
      </c>
      <c r="D4458" s="155">
        <v>1.0086999999999999</v>
      </c>
      <c r="E4458" s="155">
        <v>1.0086999999999999</v>
      </c>
      <c r="F4458" s="156">
        <v>5.9517904969738501E-2</v>
      </c>
      <c r="G4458" s="154">
        <v>43829</v>
      </c>
      <c r="H4458" s="155">
        <v>1.0081</v>
      </c>
      <c r="I4458" s="157">
        <v>0</v>
      </c>
      <c r="J4458" s="152"/>
      <c r="K4458" s="156">
        <v>0.16881827209533601</v>
      </c>
      <c r="L4458" s="156">
        <v>0.36815920398010299</v>
      </c>
      <c r="M4458" s="185">
        <v>0.73903924897631601</v>
      </c>
      <c r="N4458" s="157">
        <v>0</v>
      </c>
      <c r="O4458" s="157">
        <v>0</v>
      </c>
      <c r="P4458" s="152"/>
      <c r="Q4458" s="157">
        <v>0</v>
      </c>
      <c r="R4458" s="152"/>
      <c r="S4458" s="157">
        <v>0</v>
      </c>
      <c r="T4458" s="152"/>
      <c r="U4458" s="156">
        <v>0.869999999999993</v>
      </c>
      <c r="V4458" s="152" t="s">
        <v>157</v>
      </c>
      <c r="W4458" s="152" t="s">
        <v>95</v>
      </c>
      <c r="X4458" s="155">
        <v>4.6422580759000001</v>
      </c>
      <c r="Y4458" s="152" t="s">
        <v>159</v>
      </c>
      <c r="Z4458" s="154">
        <v>43725</v>
      </c>
      <c r="AA4458" s="153" t="s">
        <v>4326</v>
      </c>
      <c r="AB4458" s="152" t="s">
        <v>1787</v>
      </c>
      <c r="AC4458" s="152" t="s">
        <v>202</v>
      </c>
      <c r="AD4458" s="152" t="s">
        <v>170</v>
      </c>
    </row>
    <row r="4459" spans="1:30">
      <c r="A4459" s="189" t="s">
        <v>22485</v>
      </c>
      <c r="B4459" s="189" t="s">
        <v>22486</v>
      </c>
      <c r="C4459" s="154">
        <v>43830</v>
      </c>
      <c r="D4459" s="155">
        <v>1.0081</v>
      </c>
      <c r="E4459" s="155">
        <v>1.0081</v>
      </c>
      <c r="F4459" s="156">
        <v>5.9553349875923998E-2</v>
      </c>
      <c r="G4459" s="154">
        <v>43829</v>
      </c>
      <c r="H4459" s="155">
        <v>1.0075000000000001</v>
      </c>
      <c r="I4459" s="157">
        <v>0</v>
      </c>
      <c r="J4459" s="152"/>
      <c r="K4459" s="156">
        <v>0.15896671634376999</v>
      </c>
      <c r="L4459" s="156">
        <v>0.34839737208839899</v>
      </c>
      <c r="M4459" s="185">
        <v>0.68917299240910002</v>
      </c>
      <c r="N4459" s="157">
        <v>0</v>
      </c>
      <c r="O4459" s="157">
        <v>0</v>
      </c>
      <c r="P4459" s="152"/>
      <c r="Q4459" s="157">
        <v>0</v>
      </c>
      <c r="R4459" s="152"/>
      <c r="S4459" s="157">
        <v>0</v>
      </c>
      <c r="T4459" s="152"/>
      <c r="U4459" s="156">
        <v>0.81</v>
      </c>
      <c r="V4459" s="152" t="s">
        <v>157</v>
      </c>
      <c r="W4459" s="152" t="s">
        <v>95</v>
      </c>
      <c r="X4459" s="155">
        <v>1.9406842000000001E-3</v>
      </c>
      <c r="Y4459" s="152" t="s">
        <v>159</v>
      </c>
      <c r="Z4459" s="154">
        <v>43725</v>
      </c>
      <c r="AA4459" s="153" t="s">
        <v>4326</v>
      </c>
      <c r="AB4459" s="152" t="s">
        <v>1787</v>
      </c>
      <c r="AC4459" s="152" t="s">
        <v>202</v>
      </c>
      <c r="AD4459" s="152" t="s">
        <v>170</v>
      </c>
    </row>
    <row r="4460" spans="1:30">
      <c r="A4460" s="189" t="s">
        <v>3527</v>
      </c>
      <c r="B4460" s="189" t="s">
        <v>3528</v>
      </c>
      <c r="C4460" s="154">
        <v>43830</v>
      </c>
      <c r="D4460" s="155">
        <v>1.0144</v>
      </c>
      <c r="E4460" s="155">
        <v>1.0144</v>
      </c>
      <c r="F4460" s="156">
        <v>1.97199763360262E-2</v>
      </c>
      <c r="G4460" s="154">
        <v>43829</v>
      </c>
      <c r="H4460" s="155">
        <v>1.0142</v>
      </c>
      <c r="I4460" s="157">
        <v>0</v>
      </c>
      <c r="J4460" s="152"/>
      <c r="K4460" s="156">
        <v>0.13820335636723299</v>
      </c>
      <c r="L4460" s="156">
        <v>0.33630069238378502</v>
      </c>
      <c r="M4460" s="185">
        <v>0.80492894762993095</v>
      </c>
      <c r="N4460" s="156">
        <v>1.41971605678864</v>
      </c>
      <c r="O4460" s="157">
        <v>0</v>
      </c>
      <c r="P4460" s="152"/>
      <c r="Q4460" s="157">
        <v>0</v>
      </c>
      <c r="R4460" s="152"/>
      <c r="S4460" s="157">
        <v>0</v>
      </c>
      <c r="T4460" s="152"/>
      <c r="U4460" s="156">
        <v>1.44</v>
      </c>
      <c r="V4460" s="152" t="s">
        <v>157</v>
      </c>
      <c r="W4460" s="152" t="s">
        <v>95</v>
      </c>
      <c r="X4460" s="155">
        <v>1.7122871803999999</v>
      </c>
      <c r="Y4460" s="152" t="s">
        <v>159</v>
      </c>
      <c r="Z4460" s="154">
        <v>43643</v>
      </c>
      <c r="AA4460" s="153" t="s">
        <v>4326</v>
      </c>
      <c r="AB4460" s="152" t="s">
        <v>3282</v>
      </c>
      <c r="AC4460" s="152" t="s">
        <v>224</v>
      </c>
      <c r="AD4460" s="152" t="s">
        <v>177</v>
      </c>
    </row>
    <row r="4461" spans="1:30">
      <c r="A4461" s="189" t="s">
        <v>22487</v>
      </c>
      <c r="B4461" s="189" t="s">
        <v>22488</v>
      </c>
      <c r="C4461" s="154">
        <v>43830</v>
      </c>
      <c r="D4461" s="155">
        <v>1</v>
      </c>
      <c r="E4461" s="155">
        <v>1</v>
      </c>
      <c r="F4461" s="156">
        <v>0</v>
      </c>
      <c r="G4461" s="154">
        <v>43826</v>
      </c>
      <c r="H4461" s="155">
        <v>1</v>
      </c>
      <c r="I4461" s="157">
        <v>0</v>
      </c>
      <c r="J4461" s="152"/>
      <c r="K4461" s="156">
        <v>0</v>
      </c>
      <c r="L4461" s="156">
        <v>0</v>
      </c>
      <c r="M4461" s="185">
        <v>0</v>
      </c>
      <c r="N4461" s="157">
        <v>0</v>
      </c>
      <c r="O4461" s="157">
        <v>0</v>
      </c>
      <c r="P4461" s="152"/>
      <c r="Q4461" s="157">
        <v>0</v>
      </c>
      <c r="R4461" s="152"/>
      <c r="S4461" s="157">
        <v>0</v>
      </c>
      <c r="T4461" s="152"/>
      <c r="U4461" s="156">
        <v>0</v>
      </c>
      <c r="V4461" s="152" t="s">
        <v>309</v>
      </c>
      <c r="W4461" s="152" t="s">
        <v>95</v>
      </c>
      <c r="X4461" s="155">
        <v>0</v>
      </c>
      <c r="Y4461" s="152" t="s">
        <v>159</v>
      </c>
      <c r="Z4461" s="154">
        <v>43658</v>
      </c>
      <c r="AA4461" s="153" t="s">
        <v>4326</v>
      </c>
      <c r="AB4461" s="152" t="s">
        <v>1682</v>
      </c>
      <c r="AC4461" s="152" t="s">
        <v>511</v>
      </c>
      <c r="AD4461" s="152" t="s">
        <v>221</v>
      </c>
    </row>
    <row r="4462" spans="1:30">
      <c r="A4462" s="189" t="s">
        <v>22489</v>
      </c>
      <c r="B4462" s="189" t="s">
        <v>22490</v>
      </c>
      <c r="C4462" s="154">
        <v>43830</v>
      </c>
      <c r="D4462" s="155">
        <v>1.0015000000000001</v>
      </c>
      <c r="E4462" s="155">
        <v>1.0015000000000001</v>
      </c>
      <c r="F4462" s="156">
        <v>0</v>
      </c>
      <c r="G4462" s="154">
        <v>43829</v>
      </c>
      <c r="H4462" s="155">
        <v>1.0015000000000001</v>
      </c>
      <c r="I4462" s="157">
        <v>0</v>
      </c>
      <c r="J4462" s="152"/>
      <c r="K4462" s="156">
        <v>3.9956048346814099E-2</v>
      </c>
      <c r="L4462" s="156">
        <v>0.11996401079676999</v>
      </c>
      <c r="M4462" s="186">
        <v>0</v>
      </c>
      <c r="N4462" s="157">
        <v>0</v>
      </c>
      <c r="O4462" s="157">
        <v>0</v>
      </c>
      <c r="P4462" s="152"/>
      <c r="Q4462" s="157">
        <v>0</v>
      </c>
      <c r="R4462" s="152"/>
      <c r="S4462" s="157">
        <v>0</v>
      </c>
      <c r="T4462" s="152"/>
      <c r="U4462" s="156">
        <v>0.15000000000000599</v>
      </c>
      <c r="V4462" s="152" t="s">
        <v>157</v>
      </c>
      <c r="W4462" s="152" t="s">
        <v>95</v>
      </c>
      <c r="X4462" s="155">
        <v>1.1024284389000001</v>
      </c>
      <c r="Y4462" s="152" t="s">
        <v>159</v>
      </c>
      <c r="Z4462" s="154">
        <v>43790</v>
      </c>
      <c r="AA4462" s="153" t="s">
        <v>4326</v>
      </c>
      <c r="AB4462" s="152" t="s">
        <v>3091</v>
      </c>
      <c r="AC4462" s="152" t="s">
        <v>268</v>
      </c>
      <c r="AD4462" s="152" t="s">
        <v>207</v>
      </c>
    </row>
    <row r="4463" spans="1:30">
      <c r="A4463" s="189" t="s">
        <v>3292</v>
      </c>
      <c r="B4463" s="189" t="s">
        <v>3293</v>
      </c>
      <c r="C4463" s="154">
        <v>43830</v>
      </c>
      <c r="D4463" s="155">
        <v>1.0190999999999999</v>
      </c>
      <c r="E4463" s="155">
        <v>1.0295000000000001</v>
      </c>
      <c r="F4463" s="156">
        <v>3.9265730833420699E-2</v>
      </c>
      <c r="G4463" s="154">
        <v>43829</v>
      </c>
      <c r="H4463" s="155">
        <v>1.0186999999999999</v>
      </c>
      <c r="I4463" s="157">
        <v>0</v>
      </c>
      <c r="J4463" s="152"/>
      <c r="K4463" s="156">
        <v>0.15724815724813601</v>
      </c>
      <c r="L4463" s="156">
        <v>0.53270198283513603</v>
      </c>
      <c r="M4463" s="185">
        <v>1.0209800733718499</v>
      </c>
      <c r="N4463" s="156">
        <v>2.03947043900502</v>
      </c>
      <c r="O4463" s="157">
        <v>0</v>
      </c>
      <c r="P4463" s="152"/>
      <c r="Q4463" s="157">
        <v>0</v>
      </c>
      <c r="R4463" s="152"/>
      <c r="S4463" s="157">
        <v>0</v>
      </c>
      <c r="T4463" s="152"/>
      <c r="U4463" s="156">
        <v>2.9680296199999798</v>
      </c>
      <c r="V4463" s="152" t="s">
        <v>163</v>
      </c>
      <c r="W4463" s="152" t="s">
        <v>95</v>
      </c>
      <c r="X4463" s="155">
        <v>2.0177073636</v>
      </c>
      <c r="Y4463" s="152" t="s">
        <v>159</v>
      </c>
      <c r="Z4463" s="154">
        <v>43531</v>
      </c>
      <c r="AA4463" s="153" t="s">
        <v>4326</v>
      </c>
      <c r="AB4463" s="152" t="s">
        <v>1433</v>
      </c>
      <c r="AC4463" s="152" t="s">
        <v>238</v>
      </c>
      <c r="AD4463" s="152" t="s">
        <v>235</v>
      </c>
    </row>
    <row r="4464" spans="1:30">
      <c r="A4464" s="189" t="s">
        <v>3289</v>
      </c>
      <c r="B4464" s="189" t="s">
        <v>3290</v>
      </c>
      <c r="C4464" s="154">
        <v>43830</v>
      </c>
      <c r="D4464" s="155">
        <v>1.0356000000000001</v>
      </c>
      <c r="E4464" s="155">
        <v>1.0356000000000001</v>
      </c>
      <c r="F4464" s="156">
        <v>9.6571704490573604E-3</v>
      </c>
      <c r="G4464" s="154">
        <v>43829</v>
      </c>
      <c r="H4464" s="155">
        <v>1.0355000000000001</v>
      </c>
      <c r="I4464" s="157">
        <v>0</v>
      </c>
      <c r="J4464" s="152"/>
      <c r="K4464" s="156">
        <v>0.106331561140657</v>
      </c>
      <c r="L4464" s="156">
        <v>0.31967451322290802</v>
      </c>
      <c r="M4464" s="185">
        <v>0.87668030391584995</v>
      </c>
      <c r="N4464" s="156">
        <v>1.8789965568125999</v>
      </c>
      <c r="O4464" s="157">
        <v>0</v>
      </c>
      <c r="P4464" s="152"/>
      <c r="Q4464" s="157">
        <v>0</v>
      </c>
      <c r="R4464" s="152"/>
      <c r="S4464" s="157">
        <v>0</v>
      </c>
      <c r="T4464" s="152"/>
      <c r="U4464" s="156">
        <v>3.5600000000000098</v>
      </c>
      <c r="V4464" s="152" t="s">
        <v>174</v>
      </c>
      <c r="W4464" s="152" t="s">
        <v>95</v>
      </c>
      <c r="X4464" s="155">
        <v>9.2091655566000004</v>
      </c>
      <c r="Y4464" s="152" t="s">
        <v>159</v>
      </c>
      <c r="Z4464" s="154">
        <v>43490</v>
      </c>
      <c r="AA4464" s="153" t="s">
        <v>4326</v>
      </c>
      <c r="AB4464" s="152" t="s">
        <v>3291</v>
      </c>
      <c r="AC4464" s="152" t="s">
        <v>228</v>
      </c>
      <c r="AD4464" s="152" t="s">
        <v>483</v>
      </c>
    </row>
    <row r="4465" spans="1:30">
      <c r="A4465" s="189" t="s">
        <v>3301</v>
      </c>
      <c r="B4465" s="189" t="s">
        <v>3302</v>
      </c>
      <c r="C4465" s="154">
        <v>43830</v>
      </c>
      <c r="D4465" s="155">
        <v>1.0159</v>
      </c>
      <c r="E4465" s="155">
        <v>1.0159</v>
      </c>
      <c r="F4465" s="156">
        <v>5.9095833743714597E-2</v>
      </c>
      <c r="G4465" s="154">
        <v>43829</v>
      </c>
      <c r="H4465" s="155">
        <v>1.0153000000000001</v>
      </c>
      <c r="I4465" s="157">
        <v>0</v>
      </c>
      <c r="J4465" s="152"/>
      <c r="K4465" s="156">
        <v>0.246694296427861</v>
      </c>
      <c r="L4465" s="156">
        <v>0.80373089898789396</v>
      </c>
      <c r="M4465" s="185">
        <v>1.19533818109374</v>
      </c>
      <c r="N4465" s="157">
        <v>0</v>
      </c>
      <c r="O4465" s="157">
        <v>0</v>
      </c>
      <c r="P4465" s="152"/>
      <c r="Q4465" s="157">
        <v>0</v>
      </c>
      <c r="R4465" s="152"/>
      <c r="S4465" s="157">
        <v>0</v>
      </c>
      <c r="T4465" s="152"/>
      <c r="U4465" s="156">
        <v>1.59</v>
      </c>
      <c r="V4465" s="152" t="s">
        <v>157</v>
      </c>
      <c r="W4465" s="152" t="s">
        <v>95</v>
      </c>
      <c r="X4465" s="155">
        <v>2.0093545684</v>
      </c>
      <c r="Y4465" s="152" t="s">
        <v>159</v>
      </c>
      <c r="Z4465" s="154">
        <v>43691</v>
      </c>
      <c r="AA4465" s="153" t="s">
        <v>4326</v>
      </c>
      <c r="AB4465" s="152" t="s">
        <v>584</v>
      </c>
      <c r="AC4465" s="152" t="s">
        <v>261</v>
      </c>
      <c r="AD4465" s="152" t="s">
        <v>177</v>
      </c>
    </row>
    <row r="4466" spans="1:30">
      <c r="A4466" s="189" t="s">
        <v>3328</v>
      </c>
      <c r="B4466" s="189" t="s">
        <v>3329</v>
      </c>
      <c r="C4466" s="154">
        <v>43830</v>
      </c>
      <c r="D4466" s="155">
        <v>1.0379</v>
      </c>
      <c r="E4466" s="155">
        <v>1.0379</v>
      </c>
      <c r="F4466" s="156">
        <v>9.6357679707061994E-3</v>
      </c>
      <c r="G4466" s="154">
        <v>43829</v>
      </c>
      <c r="H4466" s="155">
        <v>1.0378000000000001</v>
      </c>
      <c r="I4466" s="157">
        <v>0</v>
      </c>
      <c r="J4466" s="152"/>
      <c r="K4466" s="156">
        <v>0.125409994211854</v>
      </c>
      <c r="L4466" s="156">
        <v>0.338360402165512</v>
      </c>
      <c r="M4466" s="185">
        <v>0.65948986519252595</v>
      </c>
      <c r="N4466" s="156">
        <v>2.3670973468783898</v>
      </c>
      <c r="O4466" s="157">
        <v>0</v>
      </c>
      <c r="P4466" s="152"/>
      <c r="Q4466" s="157">
        <v>0</v>
      </c>
      <c r="R4466" s="152"/>
      <c r="S4466" s="157">
        <v>0</v>
      </c>
      <c r="T4466" s="152"/>
      <c r="U4466" s="156">
        <v>3.79</v>
      </c>
      <c r="V4466" s="152" t="s">
        <v>157</v>
      </c>
      <c r="W4466" s="152" t="s">
        <v>95</v>
      </c>
      <c r="X4466" s="155">
        <v>12.0710469127</v>
      </c>
      <c r="Y4466" s="152" t="s">
        <v>159</v>
      </c>
      <c r="Z4466" s="154">
        <v>43518</v>
      </c>
      <c r="AA4466" s="153" t="s">
        <v>4326</v>
      </c>
      <c r="AB4466" s="152" t="s">
        <v>3330</v>
      </c>
      <c r="AC4466" s="152" t="s">
        <v>209</v>
      </c>
      <c r="AD4466" s="152" t="s">
        <v>162</v>
      </c>
    </row>
    <row r="4467" spans="1:30">
      <c r="A4467" s="189" t="s">
        <v>22491</v>
      </c>
      <c r="B4467" s="189" t="s">
        <v>22492</v>
      </c>
      <c r="C4467" s="154">
        <v>43830</v>
      </c>
      <c r="D4467" s="155">
        <v>1.0344</v>
      </c>
      <c r="E4467" s="155">
        <v>1.0344</v>
      </c>
      <c r="F4467" s="156">
        <v>9.6683747462041007E-3</v>
      </c>
      <c r="G4467" s="154">
        <v>43829</v>
      </c>
      <c r="H4467" s="155">
        <v>1.0343</v>
      </c>
      <c r="I4467" s="157">
        <v>0</v>
      </c>
      <c r="J4467" s="152"/>
      <c r="K4467" s="156">
        <v>0.116144018583052</v>
      </c>
      <c r="L4467" s="156">
        <v>0.30059148647337097</v>
      </c>
      <c r="M4467" s="185">
        <v>0.563873225743732</v>
      </c>
      <c r="N4467" s="156">
        <v>2.1629629629629701</v>
      </c>
      <c r="O4467" s="157">
        <v>0</v>
      </c>
      <c r="P4467" s="152"/>
      <c r="Q4467" s="157">
        <v>0</v>
      </c>
      <c r="R4467" s="152"/>
      <c r="S4467" s="157">
        <v>0</v>
      </c>
      <c r="T4467" s="152"/>
      <c r="U4467" s="156">
        <v>3.44</v>
      </c>
      <c r="V4467" s="152" t="s">
        <v>157</v>
      </c>
      <c r="W4467" s="152" t="s">
        <v>95</v>
      </c>
      <c r="X4467" s="155">
        <v>2.2690190038</v>
      </c>
      <c r="Y4467" s="152" t="s">
        <v>159</v>
      </c>
      <c r="Z4467" s="154">
        <v>43518</v>
      </c>
      <c r="AA4467" s="153" t="s">
        <v>4326</v>
      </c>
      <c r="AB4467" s="152" t="s">
        <v>3330</v>
      </c>
      <c r="AC4467" s="152" t="s">
        <v>209</v>
      </c>
      <c r="AD4467" s="152" t="s">
        <v>162</v>
      </c>
    </row>
    <row r="4468" spans="1:30">
      <c r="A4468" s="189" t="s">
        <v>3299</v>
      </c>
      <c r="B4468" s="189" t="s">
        <v>3300</v>
      </c>
      <c r="C4468" s="154">
        <v>43830</v>
      </c>
      <c r="D4468" s="155">
        <v>1.0112000000000001</v>
      </c>
      <c r="E4468" s="155">
        <v>1.0212000000000001</v>
      </c>
      <c r="F4468" s="156">
        <v>1.9782393669647201E-2</v>
      </c>
      <c r="G4468" s="154">
        <v>43829</v>
      </c>
      <c r="H4468" s="155">
        <v>1.0109999999999999</v>
      </c>
      <c r="I4468" s="157">
        <v>0</v>
      </c>
      <c r="J4468" s="152"/>
      <c r="K4468" s="156">
        <v>8.9082450757205903E-2</v>
      </c>
      <c r="L4468" s="156">
        <v>0.29756000793493598</v>
      </c>
      <c r="M4468" s="185">
        <v>0.64691345241475595</v>
      </c>
      <c r="N4468" s="156">
        <v>1.26989054403762</v>
      </c>
      <c r="O4468" s="157">
        <v>0</v>
      </c>
      <c r="P4468" s="152"/>
      <c r="Q4468" s="157">
        <v>0</v>
      </c>
      <c r="R4468" s="152"/>
      <c r="S4468" s="157">
        <v>0</v>
      </c>
      <c r="T4468" s="152"/>
      <c r="U4468" s="156">
        <v>2.1318067200000002</v>
      </c>
      <c r="V4468" s="152" t="s">
        <v>163</v>
      </c>
      <c r="W4468" s="152" t="s">
        <v>95</v>
      </c>
      <c r="X4468" s="155">
        <v>10.018049556599999</v>
      </c>
      <c r="Y4468" s="152" t="s">
        <v>159</v>
      </c>
      <c r="Z4468" s="154">
        <v>43496</v>
      </c>
      <c r="AA4468" s="153" t="s">
        <v>4326</v>
      </c>
      <c r="AB4468" s="152" t="s">
        <v>2792</v>
      </c>
      <c r="AC4468" s="152" t="s">
        <v>268</v>
      </c>
      <c r="AD4468" s="152" t="s">
        <v>2734</v>
      </c>
    </row>
    <row r="4469" spans="1:30">
      <c r="A4469" s="189" t="s">
        <v>3272</v>
      </c>
      <c r="B4469" s="189" t="s">
        <v>3273</v>
      </c>
      <c r="C4469" s="154">
        <v>43830</v>
      </c>
      <c r="D4469" s="155">
        <v>1.0246999999999999</v>
      </c>
      <c r="E4469" s="155">
        <v>1.0246999999999999</v>
      </c>
      <c r="F4469" s="156">
        <v>4.8818590119112E-2</v>
      </c>
      <c r="G4469" s="154">
        <v>43829</v>
      </c>
      <c r="H4469" s="155">
        <v>1.0242</v>
      </c>
      <c r="I4469" s="157">
        <v>0</v>
      </c>
      <c r="J4469" s="152"/>
      <c r="K4469" s="156">
        <v>0.15638744990714901</v>
      </c>
      <c r="L4469" s="156">
        <v>0.36238981390793701</v>
      </c>
      <c r="M4469" s="185">
        <v>0.76703707345855299</v>
      </c>
      <c r="N4469" s="156">
        <v>1.3952107658816499</v>
      </c>
      <c r="O4469" s="157">
        <v>0</v>
      </c>
      <c r="P4469" s="152"/>
      <c r="Q4469" s="157">
        <v>0</v>
      </c>
      <c r="R4469" s="152"/>
      <c r="S4469" s="157">
        <v>0</v>
      </c>
      <c r="T4469" s="152"/>
      <c r="U4469" s="156">
        <v>2.46999999999999</v>
      </c>
      <c r="V4469" s="152" t="s">
        <v>157</v>
      </c>
      <c r="W4469" s="152" t="s">
        <v>95</v>
      </c>
      <c r="X4469" s="155">
        <v>2.0307064978999998</v>
      </c>
      <c r="Y4469" s="152" t="s">
        <v>159</v>
      </c>
      <c r="Z4469" s="154">
        <v>43489</v>
      </c>
      <c r="AA4469" s="153" t="s">
        <v>4326</v>
      </c>
      <c r="AB4469" s="152" t="s">
        <v>3274</v>
      </c>
      <c r="AC4469" s="152" t="s">
        <v>372</v>
      </c>
      <c r="AD4469" s="152" t="s">
        <v>207</v>
      </c>
    </row>
    <row r="4470" spans="1:30">
      <c r="A4470" s="189" t="s">
        <v>3275</v>
      </c>
      <c r="B4470" s="189" t="s">
        <v>3276</v>
      </c>
      <c r="C4470" s="154">
        <v>43830</v>
      </c>
      <c r="D4470" s="155">
        <v>1.0322</v>
      </c>
      <c r="E4470" s="155">
        <v>1.0322</v>
      </c>
      <c r="F4470" s="156">
        <v>1.93798449612382E-2</v>
      </c>
      <c r="G4470" s="154">
        <v>43829</v>
      </c>
      <c r="H4470" s="155">
        <v>1.032</v>
      </c>
      <c r="I4470" s="157">
        <v>0</v>
      </c>
      <c r="J4470" s="152"/>
      <c r="K4470" s="156">
        <v>0.106682184075269</v>
      </c>
      <c r="L4470" s="156">
        <v>0.359747204666994</v>
      </c>
      <c r="M4470" s="185">
        <v>0.78109744190587804</v>
      </c>
      <c r="N4470" s="156">
        <v>1.93561129764962</v>
      </c>
      <c r="O4470" s="157">
        <v>0</v>
      </c>
      <c r="P4470" s="152"/>
      <c r="Q4470" s="157">
        <v>0</v>
      </c>
      <c r="R4470" s="152"/>
      <c r="S4470" s="157">
        <v>0</v>
      </c>
      <c r="T4470" s="152"/>
      <c r="U4470" s="156">
        <v>3.22</v>
      </c>
      <c r="V4470" s="152" t="s">
        <v>157</v>
      </c>
      <c r="W4470" s="152" t="s">
        <v>95</v>
      </c>
      <c r="X4470" s="155">
        <v>16.491204384500001</v>
      </c>
      <c r="Y4470" s="152" t="s">
        <v>159</v>
      </c>
      <c r="Z4470" s="154">
        <v>43521</v>
      </c>
      <c r="AA4470" s="153" t="s">
        <v>4326</v>
      </c>
      <c r="AB4470" s="152" t="s">
        <v>3277</v>
      </c>
      <c r="AC4470" s="152" t="s">
        <v>200</v>
      </c>
      <c r="AD4470" s="152" t="s">
        <v>177</v>
      </c>
    </row>
    <row r="4471" spans="1:30">
      <c r="A4471" s="189" t="s">
        <v>22493</v>
      </c>
      <c r="B4471" s="189" t="s">
        <v>22494</v>
      </c>
      <c r="C4471" s="154">
        <v>43830</v>
      </c>
      <c r="D4471" s="155">
        <v>1.0286999999999999</v>
      </c>
      <c r="E4471" s="155">
        <v>1.0286999999999999</v>
      </c>
      <c r="F4471" s="156">
        <v>1.9445794846862201E-2</v>
      </c>
      <c r="G4471" s="154">
        <v>43829</v>
      </c>
      <c r="H4471" s="155">
        <v>1.0285</v>
      </c>
      <c r="I4471" s="157">
        <v>0</v>
      </c>
      <c r="J4471" s="152"/>
      <c r="K4471" s="156">
        <v>0.107045543012834</v>
      </c>
      <c r="L4471" s="156">
        <v>0.32182562902280698</v>
      </c>
      <c r="M4471" s="185">
        <v>0.66542714551325099</v>
      </c>
      <c r="N4471" s="156">
        <v>1.72055769801245</v>
      </c>
      <c r="O4471" s="157">
        <v>0</v>
      </c>
      <c r="P4471" s="152"/>
      <c r="Q4471" s="157">
        <v>0</v>
      </c>
      <c r="R4471" s="152"/>
      <c r="S4471" s="157">
        <v>0</v>
      </c>
      <c r="T4471" s="152"/>
      <c r="U4471" s="156">
        <v>2.8699999999999899</v>
      </c>
      <c r="V4471" s="152" t="s">
        <v>157</v>
      </c>
      <c r="W4471" s="152" t="s">
        <v>95</v>
      </c>
      <c r="X4471" s="155">
        <v>1.3279000000000001E-4</v>
      </c>
      <c r="Y4471" s="152" t="s">
        <v>159</v>
      </c>
      <c r="Z4471" s="154">
        <v>43521</v>
      </c>
      <c r="AA4471" s="153" t="s">
        <v>4326</v>
      </c>
      <c r="AB4471" s="152" t="s">
        <v>3277</v>
      </c>
      <c r="AC4471" s="152" t="s">
        <v>200</v>
      </c>
      <c r="AD4471" s="152" t="s">
        <v>177</v>
      </c>
    </row>
    <row r="4472" spans="1:30">
      <c r="A4472" s="189" t="s">
        <v>3278</v>
      </c>
      <c r="B4472" s="189" t="s">
        <v>3279</v>
      </c>
      <c r="C4472" s="154">
        <v>43830</v>
      </c>
      <c r="D4472" s="155">
        <v>1.0277000000000001</v>
      </c>
      <c r="E4472" s="155">
        <v>1.0328999999999999</v>
      </c>
      <c r="F4472" s="156">
        <v>1.9464720194647001E-2</v>
      </c>
      <c r="G4472" s="154">
        <v>43829</v>
      </c>
      <c r="H4472" s="155">
        <v>1.0275000000000001</v>
      </c>
      <c r="I4472" s="157">
        <v>0</v>
      </c>
      <c r="J4472" s="152"/>
      <c r="K4472" s="156">
        <v>9.7399435083275296E-2</v>
      </c>
      <c r="L4472" s="156">
        <v>0.49872873068648998</v>
      </c>
      <c r="M4472" s="185">
        <v>1.081954868662</v>
      </c>
      <c r="N4472" s="156">
        <v>2.3401946972402401</v>
      </c>
      <c r="O4472" s="157">
        <v>0</v>
      </c>
      <c r="P4472" s="152"/>
      <c r="Q4472" s="157">
        <v>0</v>
      </c>
      <c r="R4472" s="152"/>
      <c r="S4472" s="157">
        <v>0</v>
      </c>
      <c r="T4472" s="152"/>
      <c r="U4472" s="156">
        <v>3.3037873799999899</v>
      </c>
      <c r="V4472" s="152" t="s">
        <v>157</v>
      </c>
      <c r="W4472" s="152" t="s">
        <v>95</v>
      </c>
      <c r="X4472" s="155">
        <v>20.513206566699999</v>
      </c>
      <c r="Y4472" s="152" t="s">
        <v>159</v>
      </c>
      <c r="Z4472" s="154">
        <v>43525</v>
      </c>
      <c r="AA4472" s="153" t="s">
        <v>4326</v>
      </c>
      <c r="AB4472" s="152" t="s">
        <v>257</v>
      </c>
      <c r="AC4472" s="152" t="s">
        <v>200</v>
      </c>
      <c r="AD4472" s="152" t="s">
        <v>2734</v>
      </c>
    </row>
    <row r="4473" spans="1:30">
      <c r="A4473" s="189" t="s">
        <v>22495</v>
      </c>
      <c r="B4473" s="189" t="s">
        <v>22496</v>
      </c>
      <c r="C4473" s="154">
        <v>43830</v>
      </c>
      <c r="D4473" s="155">
        <v>1.0256000000000001</v>
      </c>
      <c r="E4473" s="155">
        <v>1.0307999999999999</v>
      </c>
      <c r="F4473" s="156">
        <v>1.95045835771404E-2</v>
      </c>
      <c r="G4473" s="154">
        <v>43829</v>
      </c>
      <c r="H4473" s="155">
        <v>1.0254000000000001</v>
      </c>
      <c r="I4473" s="157">
        <v>0</v>
      </c>
      <c r="J4473" s="152"/>
      <c r="K4473" s="156">
        <v>9.7599063049015E-2</v>
      </c>
      <c r="L4473" s="156">
        <v>0.44070120458331902</v>
      </c>
      <c r="M4473" s="185">
        <v>0.96477994380609</v>
      </c>
      <c r="N4473" s="156">
        <v>2.1310729604841998</v>
      </c>
      <c r="O4473" s="157">
        <v>0</v>
      </c>
      <c r="P4473" s="152"/>
      <c r="Q4473" s="157">
        <v>0</v>
      </c>
      <c r="R4473" s="152"/>
      <c r="S4473" s="157">
        <v>0</v>
      </c>
      <c r="T4473" s="152"/>
      <c r="U4473" s="156">
        <v>3.0926966400000002</v>
      </c>
      <c r="V4473" s="152" t="s">
        <v>157</v>
      </c>
      <c r="W4473" s="152" t="s">
        <v>95</v>
      </c>
      <c r="X4473" s="155">
        <v>1.6158590999999999E-3</v>
      </c>
      <c r="Y4473" s="152" t="s">
        <v>159</v>
      </c>
      <c r="Z4473" s="154">
        <v>43525</v>
      </c>
      <c r="AA4473" s="153" t="s">
        <v>4326</v>
      </c>
      <c r="AB4473" s="152" t="s">
        <v>257</v>
      </c>
      <c r="AC4473" s="152" t="s">
        <v>200</v>
      </c>
      <c r="AD4473" s="152" t="s">
        <v>2734</v>
      </c>
    </row>
    <row r="4474" spans="1:30">
      <c r="A4474" s="189" t="s">
        <v>22497</v>
      </c>
      <c r="B4474" s="189" t="s">
        <v>22498</v>
      </c>
      <c r="C4474" s="154">
        <v>43830</v>
      </c>
      <c r="D4474" s="155">
        <v>1.0218</v>
      </c>
      <c r="E4474" s="155">
        <v>1.0218</v>
      </c>
      <c r="F4474" s="156">
        <v>4.8957211397233399E-2</v>
      </c>
      <c r="G4474" s="154">
        <v>43829</v>
      </c>
      <c r="H4474" s="155">
        <v>1.0213000000000001</v>
      </c>
      <c r="I4474" s="157">
        <v>0</v>
      </c>
      <c r="J4474" s="152"/>
      <c r="K4474" s="156">
        <v>0.14701558365187301</v>
      </c>
      <c r="L4474" s="156">
        <v>0.33385703063629901</v>
      </c>
      <c r="M4474" s="185">
        <v>0.68979109184076803</v>
      </c>
      <c r="N4474" s="156">
        <v>1.23848211631824</v>
      </c>
      <c r="O4474" s="157">
        <v>0</v>
      </c>
      <c r="P4474" s="152"/>
      <c r="Q4474" s="157">
        <v>0</v>
      </c>
      <c r="R4474" s="152"/>
      <c r="S4474" s="157">
        <v>0</v>
      </c>
      <c r="T4474" s="152"/>
      <c r="U4474" s="156">
        <v>2.1800000000000002</v>
      </c>
      <c r="V4474" s="152" t="s">
        <v>157</v>
      </c>
      <c r="W4474" s="152" t="s">
        <v>95</v>
      </c>
      <c r="X4474" s="155">
        <v>7.8992299999999999E-4</v>
      </c>
      <c r="Y4474" s="152" t="s">
        <v>159</v>
      </c>
      <c r="Z4474" s="154">
        <v>43489</v>
      </c>
      <c r="AA4474" s="153" t="s">
        <v>4326</v>
      </c>
      <c r="AB4474" s="152" t="s">
        <v>3274</v>
      </c>
      <c r="AC4474" s="152" t="s">
        <v>372</v>
      </c>
      <c r="AD4474" s="152" t="s">
        <v>207</v>
      </c>
    </row>
    <row r="4475" spans="1:30">
      <c r="A4475" s="189" t="s">
        <v>3280</v>
      </c>
      <c r="B4475" s="189" t="s">
        <v>3281</v>
      </c>
      <c r="C4475" s="154">
        <v>43830</v>
      </c>
      <c r="D4475" s="155">
        <v>1.0271999999999999</v>
      </c>
      <c r="E4475" s="155">
        <v>1.0271999999999999</v>
      </c>
      <c r="F4475" s="156">
        <v>1.9474196689384399E-2</v>
      </c>
      <c r="G4475" s="154">
        <v>43829</v>
      </c>
      <c r="H4475" s="155">
        <v>1.0269999999999999</v>
      </c>
      <c r="I4475" s="157">
        <v>0</v>
      </c>
      <c r="J4475" s="152"/>
      <c r="K4475" s="156">
        <v>0.136478845778889</v>
      </c>
      <c r="L4475" s="156">
        <v>0.40074284038705799</v>
      </c>
      <c r="M4475" s="185">
        <v>0.82449941107184599</v>
      </c>
      <c r="N4475" s="156">
        <v>1.5722337585286099</v>
      </c>
      <c r="O4475" s="157">
        <v>0</v>
      </c>
      <c r="P4475" s="152"/>
      <c r="Q4475" s="157">
        <v>0</v>
      </c>
      <c r="R4475" s="152"/>
      <c r="S4475" s="157">
        <v>0</v>
      </c>
      <c r="T4475" s="152"/>
      <c r="U4475" s="156">
        <v>2.71999999999999</v>
      </c>
      <c r="V4475" s="152" t="s">
        <v>157</v>
      </c>
      <c r="W4475" s="152" t="s">
        <v>95</v>
      </c>
      <c r="X4475" s="155">
        <v>15.1187798534</v>
      </c>
      <c r="Y4475" s="152" t="s">
        <v>159</v>
      </c>
      <c r="Z4475" s="154">
        <v>43516</v>
      </c>
      <c r="AA4475" s="153" t="s">
        <v>4326</v>
      </c>
      <c r="AB4475" s="152" t="s">
        <v>3282</v>
      </c>
      <c r="AC4475" s="152" t="s">
        <v>224</v>
      </c>
      <c r="AD4475" s="152" t="s">
        <v>183</v>
      </c>
    </row>
    <row r="4476" spans="1:30">
      <c r="A4476" s="189" t="s">
        <v>3283</v>
      </c>
      <c r="B4476" s="189" t="s">
        <v>3284</v>
      </c>
      <c r="C4476" s="154">
        <v>43830</v>
      </c>
      <c r="D4476" s="155">
        <v>1.0165999999999999</v>
      </c>
      <c r="E4476" s="155">
        <v>1.0316000000000001</v>
      </c>
      <c r="F4476" s="156">
        <v>0.10832102412603301</v>
      </c>
      <c r="G4476" s="154">
        <v>43826</v>
      </c>
      <c r="H4476" s="155">
        <v>1.0155000000000001</v>
      </c>
      <c r="I4476" s="157">
        <v>0</v>
      </c>
      <c r="J4476" s="152"/>
      <c r="K4476" s="156">
        <v>0.34547428684235398</v>
      </c>
      <c r="L4476" s="156">
        <v>0.663432022972549</v>
      </c>
      <c r="M4476" s="185">
        <v>0.99344924448041505</v>
      </c>
      <c r="N4476" s="156">
        <v>2.1710115110879702</v>
      </c>
      <c r="O4476" s="157">
        <v>0</v>
      </c>
      <c r="P4476" s="152"/>
      <c r="Q4476" s="157">
        <v>0</v>
      </c>
      <c r="R4476" s="152"/>
      <c r="S4476" s="157">
        <v>0</v>
      </c>
      <c r="T4476" s="152"/>
      <c r="U4476" s="156">
        <v>3.1842900399999801</v>
      </c>
      <c r="V4476" s="152" t="s">
        <v>174</v>
      </c>
      <c r="W4476" s="152" t="s">
        <v>95</v>
      </c>
      <c r="X4476" s="155">
        <v>5.1335964861000001</v>
      </c>
      <c r="Y4476" s="152" t="s">
        <v>159</v>
      </c>
      <c r="Z4476" s="154">
        <v>43549</v>
      </c>
      <c r="AA4476" s="153" t="s">
        <v>4326</v>
      </c>
      <c r="AB4476" s="152" t="s">
        <v>952</v>
      </c>
      <c r="AC4476" s="152" t="s">
        <v>470</v>
      </c>
      <c r="AD4476" s="152" t="s">
        <v>483</v>
      </c>
    </row>
    <row r="4477" spans="1:30">
      <c r="A4477" s="189" t="s">
        <v>3285</v>
      </c>
      <c r="B4477" s="189" t="s">
        <v>3286</v>
      </c>
      <c r="C4477" s="154">
        <v>43830</v>
      </c>
      <c r="D4477" s="155">
        <v>1.0291999999999999</v>
      </c>
      <c r="E4477" s="155">
        <v>1.0322</v>
      </c>
      <c r="F4477" s="156">
        <v>1.9436345966955801E-2</v>
      </c>
      <c r="G4477" s="154">
        <v>43829</v>
      </c>
      <c r="H4477" s="155">
        <v>1.0289999999999999</v>
      </c>
      <c r="I4477" s="157">
        <v>0</v>
      </c>
      <c r="J4477" s="152"/>
      <c r="K4477" s="156">
        <v>0.116731517509713</v>
      </c>
      <c r="L4477" s="156">
        <v>0.39980643906234897</v>
      </c>
      <c r="M4477" s="185">
        <v>1.0089451022604901</v>
      </c>
      <c r="N4477" s="156">
        <v>2.09796340257172</v>
      </c>
      <c r="O4477" s="157">
        <v>0</v>
      </c>
      <c r="P4477" s="152"/>
      <c r="Q4477" s="157">
        <v>0</v>
      </c>
      <c r="R4477" s="152"/>
      <c r="S4477" s="157">
        <v>0</v>
      </c>
      <c r="T4477" s="152"/>
      <c r="U4477" s="156">
        <v>3.221041</v>
      </c>
      <c r="V4477" s="152" t="s">
        <v>163</v>
      </c>
      <c r="W4477" s="152" t="s">
        <v>95</v>
      </c>
      <c r="X4477" s="155">
        <v>9.9980247258000006</v>
      </c>
      <c r="Y4477" s="152" t="s">
        <v>159</v>
      </c>
      <c r="Z4477" s="154">
        <v>43494</v>
      </c>
      <c r="AA4477" s="153" t="s">
        <v>4326</v>
      </c>
      <c r="AB4477" s="152" t="s">
        <v>1392</v>
      </c>
      <c r="AC4477" s="152" t="s">
        <v>195</v>
      </c>
      <c r="AD4477" s="152" t="s">
        <v>2734</v>
      </c>
    </row>
    <row r="4478" spans="1:30">
      <c r="A4478" s="189" t="s">
        <v>3391</v>
      </c>
      <c r="B4478" s="189" t="s">
        <v>3392</v>
      </c>
      <c r="C4478" s="154">
        <v>43830</v>
      </c>
      <c r="D4478" s="155">
        <v>1.0246999999999999</v>
      </c>
      <c r="E4478" s="155">
        <v>1.0246999999999999</v>
      </c>
      <c r="F4478" s="156">
        <v>2.9285435376802699E-2</v>
      </c>
      <c r="G4478" s="154">
        <v>43829</v>
      </c>
      <c r="H4478" s="155">
        <v>1.0244</v>
      </c>
      <c r="I4478" s="157">
        <v>0</v>
      </c>
      <c r="J4478" s="152"/>
      <c r="K4478" s="156">
        <v>0.12702755520811601</v>
      </c>
      <c r="L4478" s="156">
        <v>0.66804204735238404</v>
      </c>
      <c r="M4478" s="185">
        <v>1.1649718629677199</v>
      </c>
      <c r="N4478" s="156">
        <v>1.93991245523277</v>
      </c>
      <c r="O4478" s="157">
        <v>0</v>
      </c>
      <c r="P4478" s="152"/>
      <c r="Q4478" s="157">
        <v>0</v>
      </c>
      <c r="R4478" s="152"/>
      <c r="S4478" s="157">
        <v>0</v>
      </c>
      <c r="T4478" s="152"/>
      <c r="U4478" s="156">
        <v>2.46999999999999</v>
      </c>
      <c r="V4478" s="152" t="s">
        <v>157</v>
      </c>
      <c r="W4478" s="152" t="s">
        <v>95</v>
      </c>
      <c r="X4478" s="155">
        <v>25.157927821200001</v>
      </c>
      <c r="Y4478" s="152" t="s">
        <v>159</v>
      </c>
      <c r="Z4478" s="154">
        <v>43496</v>
      </c>
      <c r="AA4478" s="153" t="s">
        <v>4326</v>
      </c>
      <c r="AB4478" s="152" t="s">
        <v>6431</v>
      </c>
      <c r="AC4478" s="152" t="s">
        <v>268</v>
      </c>
      <c r="AD4478" s="152" t="s">
        <v>2734</v>
      </c>
    </row>
    <row r="4479" spans="1:30">
      <c r="A4479" s="189" t="s">
        <v>22499</v>
      </c>
      <c r="B4479" s="189" t="s">
        <v>22500</v>
      </c>
      <c r="C4479" s="154">
        <v>43830</v>
      </c>
      <c r="D4479" s="155">
        <v>1.024</v>
      </c>
      <c r="E4479" s="155">
        <v>1.024</v>
      </c>
      <c r="F4479" s="156">
        <v>2.9305460584152301E-2</v>
      </c>
      <c r="G4479" s="154">
        <v>43829</v>
      </c>
      <c r="H4479" s="155">
        <v>1.0237000000000001</v>
      </c>
      <c r="I4479" s="157">
        <v>0</v>
      </c>
      <c r="J4479" s="152"/>
      <c r="K4479" s="156">
        <v>0.117324990222926</v>
      </c>
      <c r="L4479" s="156">
        <v>0.65860611422391901</v>
      </c>
      <c r="M4479" s="185">
        <v>1.13580246913581</v>
      </c>
      <c r="N4479" s="156">
        <v>1.9412643106023</v>
      </c>
      <c r="O4479" s="157">
        <v>0</v>
      </c>
      <c r="P4479" s="152"/>
      <c r="Q4479" s="157">
        <v>0</v>
      </c>
      <c r="R4479" s="152"/>
      <c r="S4479" s="157">
        <v>0</v>
      </c>
      <c r="T4479" s="152"/>
      <c r="U4479" s="156">
        <v>2.4</v>
      </c>
      <c r="V4479" s="152" t="s">
        <v>157</v>
      </c>
      <c r="W4479" s="152" t="s">
        <v>95</v>
      </c>
      <c r="X4479" s="155">
        <v>3.1346800000000003E-5</v>
      </c>
      <c r="Y4479" s="152" t="s">
        <v>159</v>
      </c>
      <c r="Z4479" s="154">
        <v>43496</v>
      </c>
      <c r="AA4479" s="153" t="s">
        <v>4326</v>
      </c>
      <c r="AB4479" s="152" t="s">
        <v>6431</v>
      </c>
      <c r="AC4479" s="152" t="s">
        <v>268</v>
      </c>
      <c r="AD4479" s="152" t="s">
        <v>2734</v>
      </c>
    </row>
    <row r="4480" spans="1:30">
      <c r="A4480" s="189" t="s">
        <v>3529</v>
      </c>
      <c r="B4480" s="189" t="s">
        <v>3530</v>
      </c>
      <c r="C4480" s="154">
        <v>43830</v>
      </c>
      <c r="D4480" s="155">
        <v>1.0078</v>
      </c>
      <c r="E4480" s="155">
        <v>1.0256000000000001</v>
      </c>
      <c r="F4480" s="156">
        <v>9.9235883695401993E-3</v>
      </c>
      <c r="G4480" s="154">
        <v>43829</v>
      </c>
      <c r="H4480" s="155">
        <v>1.0077</v>
      </c>
      <c r="I4480" s="157">
        <v>0</v>
      </c>
      <c r="J4480" s="152"/>
      <c r="K4480" s="156">
        <v>0.17892644135189201</v>
      </c>
      <c r="L4480" s="156">
        <v>0.66663718904312896</v>
      </c>
      <c r="M4480" s="185">
        <v>1.1870594709628699</v>
      </c>
      <c r="N4480" s="156">
        <v>2.8931551208747099</v>
      </c>
      <c r="O4480" s="157">
        <v>0</v>
      </c>
      <c r="P4480" s="152"/>
      <c r="Q4480" s="157">
        <v>0</v>
      </c>
      <c r="R4480" s="152"/>
      <c r="S4480" s="157">
        <v>0</v>
      </c>
      <c r="T4480" s="152"/>
      <c r="U4480" s="156">
        <v>2.5741863399999998</v>
      </c>
      <c r="V4480" s="152" t="s">
        <v>157</v>
      </c>
      <c r="W4480" s="152" t="s">
        <v>95</v>
      </c>
      <c r="X4480" s="155">
        <v>10.1596518382</v>
      </c>
      <c r="Y4480" s="152" t="s">
        <v>159</v>
      </c>
      <c r="Z4480" s="154">
        <v>43637</v>
      </c>
      <c r="AA4480" s="153" t="s">
        <v>4326</v>
      </c>
      <c r="AB4480" s="152" t="s">
        <v>3531</v>
      </c>
      <c r="AC4480" s="152" t="s">
        <v>191</v>
      </c>
      <c r="AD4480" s="152" t="s">
        <v>177</v>
      </c>
    </row>
    <row r="4481" spans="1:30">
      <c r="A4481" s="189" t="s">
        <v>22501</v>
      </c>
      <c r="B4481" s="189" t="s">
        <v>22502</v>
      </c>
      <c r="C4481" s="154">
        <v>43830</v>
      </c>
      <c r="D4481" s="155">
        <v>1.0101</v>
      </c>
      <c r="E4481" s="155">
        <v>1.0101</v>
      </c>
      <c r="F4481" s="156">
        <v>9.9098206322454599E-2</v>
      </c>
      <c r="G4481" s="154">
        <v>43826</v>
      </c>
      <c r="H4481" s="155">
        <v>1.0091000000000001</v>
      </c>
      <c r="I4481" s="157">
        <v>0</v>
      </c>
      <c r="J4481" s="152"/>
      <c r="K4481" s="156">
        <v>0.36764705882353299</v>
      </c>
      <c r="L4481" s="156">
        <v>0.65769805680118998</v>
      </c>
      <c r="M4481" s="186">
        <v>0</v>
      </c>
      <c r="N4481" s="157">
        <v>0</v>
      </c>
      <c r="O4481" s="157">
        <v>0</v>
      </c>
      <c r="P4481" s="152"/>
      <c r="Q4481" s="157">
        <v>0</v>
      </c>
      <c r="R4481" s="152"/>
      <c r="S4481" s="157">
        <v>0</v>
      </c>
      <c r="T4481" s="152"/>
      <c r="U4481" s="156">
        <v>1.01</v>
      </c>
      <c r="V4481" s="152" t="s">
        <v>309</v>
      </c>
      <c r="W4481" s="152" t="s">
        <v>95</v>
      </c>
      <c r="X4481" s="155">
        <v>2.0000438367000002</v>
      </c>
      <c r="Y4481" s="152" t="s">
        <v>159</v>
      </c>
      <c r="Z4481" s="154">
        <v>43752</v>
      </c>
      <c r="AA4481" s="153" t="s">
        <v>4326</v>
      </c>
      <c r="AB4481" s="152" t="s">
        <v>1291</v>
      </c>
      <c r="AC4481" s="152" t="s">
        <v>347</v>
      </c>
      <c r="AD4481" s="152" t="s">
        <v>532</v>
      </c>
    </row>
    <row r="4482" spans="1:30">
      <c r="A4482" s="189" t="s">
        <v>3532</v>
      </c>
      <c r="B4482" s="189" t="s">
        <v>3533</v>
      </c>
      <c r="C4482" s="154">
        <v>43830</v>
      </c>
      <c r="D4482" s="155">
        <v>1.0114000000000001</v>
      </c>
      <c r="E4482" s="155">
        <v>1.0314000000000001</v>
      </c>
      <c r="F4482" s="156">
        <v>2.9670655721495302E-2</v>
      </c>
      <c r="G4482" s="154">
        <v>43829</v>
      </c>
      <c r="H4482" s="155">
        <v>1.0111000000000001</v>
      </c>
      <c r="I4482" s="157">
        <v>0</v>
      </c>
      <c r="J4482" s="152"/>
      <c r="K4482" s="156">
        <v>0.15844721727076</v>
      </c>
      <c r="L4482" s="156">
        <v>0.68840456852792697</v>
      </c>
      <c r="M4482" s="185">
        <v>1.1723409906817099</v>
      </c>
      <c r="N4482" s="156">
        <v>2.1745434769687999</v>
      </c>
      <c r="O4482" s="157">
        <v>0</v>
      </c>
      <c r="P4482" s="152"/>
      <c r="Q4482" s="157">
        <v>0</v>
      </c>
      <c r="R4482" s="152"/>
      <c r="S4482" s="157">
        <v>0</v>
      </c>
      <c r="T4482" s="152"/>
      <c r="U4482" s="156">
        <v>3.14520164000001</v>
      </c>
      <c r="V4482" s="152" t="s">
        <v>157</v>
      </c>
      <c r="W4482" s="152" t="s">
        <v>95</v>
      </c>
      <c r="X4482" s="155">
        <v>13.823987256500001</v>
      </c>
      <c r="Y4482" s="152" t="s">
        <v>159</v>
      </c>
      <c r="Z4482" s="154">
        <v>43536</v>
      </c>
      <c r="AA4482" s="153" t="s">
        <v>4326</v>
      </c>
      <c r="AB4482" s="152" t="s">
        <v>6428</v>
      </c>
      <c r="AC4482" s="152" t="s">
        <v>191</v>
      </c>
      <c r="AD4482" s="152" t="s">
        <v>177</v>
      </c>
    </row>
    <row r="4483" spans="1:30">
      <c r="A4483" s="189" t="s">
        <v>22503</v>
      </c>
      <c r="B4483" s="189" t="s">
        <v>22504</v>
      </c>
      <c r="C4483" s="154">
        <v>43830</v>
      </c>
      <c r="D4483" s="155">
        <v>1.0118</v>
      </c>
      <c r="E4483" s="155">
        <v>1.0118</v>
      </c>
      <c r="F4483" s="156">
        <v>1.97706603400532E-2</v>
      </c>
      <c r="G4483" s="154">
        <v>43829</v>
      </c>
      <c r="H4483" s="155">
        <v>1.0116000000000001</v>
      </c>
      <c r="I4483" s="157">
        <v>0</v>
      </c>
      <c r="J4483" s="152"/>
      <c r="K4483" s="156">
        <v>0.17821782178218101</v>
      </c>
      <c r="L4483" s="156">
        <v>0.60654270657253595</v>
      </c>
      <c r="M4483" s="185">
        <v>1.18</v>
      </c>
      <c r="N4483" s="156">
        <v>1.18</v>
      </c>
      <c r="O4483" s="157">
        <v>0</v>
      </c>
      <c r="P4483" s="152"/>
      <c r="Q4483" s="157">
        <v>0</v>
      </c>
      <c r="R4483" s="152"/>
      <c r="S4483" s="157">
        <v>0</v>
      </c>
      <c r="T4483" s="152"/>
      <c r="U4483" s="156">
        <v>1.18</v>
      </c>
      <c r="V4483" s="152" t="s">
        <v>174</v>
      </c>
      <c r="W4483" s="152" t="s">
        <v>95</v>
      </c>
      <c r="X4483" s="155">
        <v>0</v>
      </c>
      <c r="Y4483" s="152" t="s">
        <v>159</v>
      </c>
      <c r="Z4483" s="154">
        <v>43529</v>
      </c>
      <c r="AA4483" s="153" t="s">
        <v>4326</v>
      </c>
      <c r="AB4483" s="152" t="s">
        <v>6429</v>
      </c>
      <c r="AC4483" s="152" t="s">
        <v>268</v>
      </c>
      <c r="AD4483" s="152" t="s">
        <v>229</v>
      </c>
    </row>
    <row r="4484" spans="1:30">
      <c r="A4484" s="189" t="s">
        <v>22505</v>
      </c>
      <c r="B4484" s="189" t="s">
        <v>22506</v>
      </c>
      <c r="C4484" s="154">
        <v>43830</v>
      </c>
      <c r="D4484" s="155">
        <v>1.0169999999999999</v>
      </c>
      <c r="E4484" s="155">
        <v>1.0169999999999999</v>
      </c>
      <c r="F4484" s="156">
        <v>-1.9661816751887499E-2</v>
      </c>
      <c r="G4484" s="154">
        <v>43829</v>
      </c>
      <c r="H4484" s="155">
        <v>1.0172000000000001</v>
      </c>
      <c r="I4484" s="157">
        <v>0</v>
      </c>
      <c r="J4484" s="152"/>
      <c r="K4484" s="156">
        <v>0.137849547065759</v>
      </c>
      <c r="L4484" s="156">
        <v>0.26619343389528999</v>
      </c>
      <c r="M4484" s="185">
        <v>1.2847325963549401</v>
      </c>
      <c r="N4484" s="157">
        <v>0</v>
      </c>
      <c r="O4484" s="157">
        <v>0</v>
      </c>
      <c r="P4484" s="152"/>
      <c r="Q4484" s="157">
        <v>0</v>
      </c>
      <c r="R4484" s="152"/>
      <c r="S4484" s="157">
        <v>0</v>
      </c>
      <c r="T4484" s="152"/>
      <c r="U4484" s="156">
        <v>1.69999999999999</v>
      </c>
      <c r="V4484" s="152" t="s">
        <v>174</v>
      </c>
      <c r="W4484" s="152" t="s">
        <v>95</v>
      </c>
      <c r="X4484" s="155">
        <v>5.7846761655999996</v>
      </c>
      <c r="Y4484" s="152" t="s">
        <v>159</v>
      </c>
      <c r="Z4484" s="154">
        <v>43691</v>
      </c>
      <c r="AA4484" s="153" t="s">
        <v>4326</v>
      </c>
      <c r="AB4484" s="152" t="s">
        <v>2792</v>
      </c>
      <c r="AC4484" s="152" t="s">
        <v>268</v>
      </c>
      <c r="AD4484" s="152" t="s">
        <v>229</v>
      </c>
    </row>
    <row r="4485" spans="1:30">
      <c r="A4485" s="189" t="s">
        <v>22507</v>
      </c>
      <c r="B4485" s="189" t="s">
        <v>22508</v>
      </c>
      <c r="C4485" s="154">
        <v>43830</v>
      </c>
      <c r="D4485" s="155">
        <v>1.5633999999999999</v>
      </c>
      <c r="E4485" s="155">
        <v>1.5633999999999999</v>
      </c>
      <c r="F4485" s="156">
        <v>5.7599999999993698E-2</v>
      </c>
      <c r="G4485" s="154">
        <v>43829</v>
      </c>
      <c r="H4485" s="155">
        <v>1.5625</v>
      </c>
      <c r="I4485" s="157">
        <v>0</v>
      </c>
      <c r="J4485" s="152"/>
      <c r="K4485" s="156">
        <v>0.192258395283254</v>
      </c>
      <c r="L4485" s="156">
        <v>0.68263781555898695</v>
      </c>
      <c r="M4485" s="186">
        <v>0</v>
      </c>
      <c r="N4485" s="157">
        <v>0</v>
      </c>
      <c r="O4485" s="157">
        <v>0</v>
      </c>
      <c r="P4485" s="152"/>
      <c r="Q4485" s="157">
        <v>0</v>
      </c>
      <c r="R4485" s="152"/>
      <c r="S4485" s="157">
        <v>0</v>
      </c>
      <c r="T4485" s="152"/>
      <c r="U4485" s="156">
        <v>0.68263781555898695</v>
      </c>
      <c r="V4485" s="152" t="s">
        <v>163</v>
      </c>
      <c r="W4485" s="152" t="s">
        <v>95</v>
      </c>
      <c r="X4485" s="157">
        <v>0</v>
      </c>
      <c r="Y4485" s="152"/>
      <c r="Z4485" s="154">
        <v>43797</v>
      </c>
      <c r="AA4485" s="153" t="s">
        <v>4326</v>
      </c>
      <c r="AB4485" s="152" t="s">
        <v>281</v>
      </c>
      <c r="AC4485" s="152" t="s">
        <v>215</v>
      </c>
      <c r="AD4485" s="152" t="s">
        <v>162</v>
      </c>
    </row>
    <row r="4486" spans="1:30">
      <c r="A4486" s="189" t="s">
        <v>22509</v>
      </c>
      <c r="B4486" s="189" t="s">
        <v>22510</v>
      </c>
      <c r="C4486" s="154">
        <v>43830</v>
      </c>
      <c r="D4486" s="155">
        <v>1.2572000000000001</v>
      </c>
      <c r="E4486" s="155">
        <v>1.3191999999999999</v>
      </c>
      <c r="F4486" s="156">
        <v>2.3868247275054301E-2</v>
      </c>
      <c r="G4486" s="154">
        <v>43829</v>
      </c>
      <c r="H4486" s="155">
        <v>1.2568999999999999</v>
      </c>
      <c r="I4486" s="157">
        <v>0</v>
      </c>
      <c r="J4486" s="152"/>
      <c r="K4486" s="156">
        <v>0.19925081692836999</v>
      </c>
      <c r="L4486" s="156">
        <v>0.37524950099801602</v>
      </c>
      <c r="M4486" s="185">
        <v>0.60677096454440704</v>
      </c>
      <c r="N4486" s="157">
        <v>0</v>
      </c>
      <c r="O4486" s="157">
        <v>0</v>
      </c>
      <c r="P4486" s="152"/>
      <c r="Q4486" s="157">
        <v>0</v>
      </c>
      <c r="R4486" s="152"/>
      <c r="S4486" s="157">
        <v>0</v>
      </c>
      <c r="T4486" s="152"/>
      <c r="U4486" s="156">
        <v>0.56842996951219105</v>
      </c>
      <c r="V4486" s="152" t="s">
        <v>163</v>
      </c>
      <c r="W4486" s="152" t="s">
        <v>95</v>
      </c>
      <c r="X4486" s="155">
        <v>5.9121260000000002E-4</v>
      </c>
      <c r="Y4486" s="152" t="s">
        <v>159</v>
      </c>
      <c r="Z4486" s="154">
        <v>43731</v>
      </c>
      <c r="AA4486" s="153" t="s">
        <v>4326</v>
      </c>
      <c r="AB4486" s="152" t="s">
        <v>468</v>
      </c>
      <c r="AC4486" s="152" t="s">
        <v>433</v>
      </c>
      <c r="AD4486" s="152" t="s">
        <v>181</v>
      </c>
    </row>
    <row r="4487" spans="1:30">
      <c r="A4487" s="189" t="s">
        <v>3616</v>
      </c>
      <c r="B4487" s="189" t="s">
        <v>3617</v>
      </c>
      <c r="C4487" s="154">
        <v>43830</v>
      </c>
      <c r="D4487" s="155">
        <v>1.0639000000000001</v>
      </c>
      <c r="E4487" s="155">
        <v>1.0639000000000001</v>
      </c>
      <c r="F4487" s="156">
        <v>0.12234142668926</v>
      </c>
      <c r="G4487" s="154">
        <v>43829</v>
      </c>
      <c r="H4487" s="155">
        <v>1.0626</v>
      </c>
      <c r="I4487" s="157">
        <v>0</v>
      </c>
      <c r="J4487" s="152"/>
      <c r="K4487" s="156">
        <v>0.46270066100095603</v>
      </c>
      <c r="L4487" s="156">
        <v>1.44941355964528</v>
      </c>
      <c r="M4487" s="185">
        <v>1.96473068813494</v>
      </c>
      <c r="N4487" s="157">
        <v>0</v>
      </c>
      <c r="O4487" s="157">
        <v>0</v>
      </c>
      <c r="P4487" s="152"/>
      <c r="Q4487" s="157">
        <v>0</v>
      </c>
      <c r="R4487" s="152"/>
      <c r="S4487" s="157">
        <v>0</v>
      </c>
      <c r="T4487" s="152"/>
      <c r="U4487" s="156">
        <v>2.33743747595229</v>
      </c>
      <c r="V4487" s="152" t="s">
        <v>157</v>
      </c>
      <c r="W4487" s="152" t="s">
        <v>95</v>
      </c>
      <c r="X4487" s="155">
        <v>0.89029920520000005</v>
      </c>
      <c r="Y4487" s="152" t="s">
        <v>159</v>
      </c>
      <c r="Z4487" s="154">
        <v>43703</v>
      </c>
      <c r="AA4487" s="153" t="s">
        <v>4326</v>
      </c>
      <c r="AB4487" s="152" t="s">
        <v>267</v>
      </c>
      <c r="AC4487" s="152" t="s">
        <v>249</v>
      </c>
      <c r="AD4487" s="152" t="s">
        <v>162</v>
      </c>
    </row>
    <row r="4488" spans="1:30">
      <c r="A4488" s="189" t="s">
        <v>22511</v>
      </c>
      <c r="B4488" s="189" t="s">
        <v>22512</v>
      </c>
      <c r="C4488" s="154">
        <v>43830</v>
      </c>
      <c r="D4488" s="155">
        <v>1.0808</v>
      </c>
      <c r="E4488" s="155">
        <v>1.1048</v>
      </c>
      <c r="F4488" s="156">
        <v>-9.2515496345777701E-3</v>
      </c>
      <c r="G4488" s="154">
        <v>43829</v>
      </c>
      <c r="H4488" s="155">
        <v>1.0809</v>
      </c>
      <c r="I4488" s="157">
        <v>0</v>
      </c>
      <c r="J4488" s="152"/>
      <c r="K4488" s="156">
        <v>0.120426123205189</v>
      </c>
      <c r="L4488" s="156">
        <v>0.33419977720014998</v>
      </c>
      <c r="M4488" s="185">
        <v>0.81023093244720101</v>
      </c>
      <c r="N4488" s="156">
        <v>1.9934052238117099</v>
      </c>
      <c r="O4488" s="157">
        <v>0</v>
      </c>
      <c r="P4488" s="152"/>
      <c r="Q4488" s="157">
        <v>0</v>
      </c>
      <c r="R4488" s="152"/>
      <c r="S4488" s="157">
        <v>0</v>
      </c>
      <c r="T4488" s="152"/>
      <c r="U4488" s="156">
        <v>2.3808176394293001</v>
      </c>
      <c r="V4488" s="152" t="s">
        <v>157</v>
      </c>
      <c r="W4488" s="152" t="s">
        <v>95</v>
      </c>
      <c r="X4488" s="155">
        <v>4.3003718599999997E-2</v>
      </c>
      <c r="Y4488" s="152" t="s">
        <v>159</v>
      </c>
      <c r="Z4488" s="154">
        <v>43605</v>
      </c>
      <c r="AA4488" s="153" t="s">
        <v>4326</v>
      </c>
      <c r="AB4488" s="152" t="s">
        <v>870</v>
      </c>
      <c r="AC4488" s="152" t="s">
        <v>217</v>
      </c>
      <c r="AD4488" s="152" t="s">
        <v>204</v>
      </c>
    </row>
    <row r="4489" spans="1:30">
      <c r="A4489" s="189" t="s">
        <v>22513</v>
      </c>
      <c r="B4489" s="189" t="s">
        <v>22514</v>
      </c>
      <c r="C4489" s="154">
        <v>43830</v>
      </c>
      <c r="D4489" s="155">
        <v>1.3894</v>
      </c>
      <c r="E4489" s="155">
        <v>1.7894000000000001</v>
      </c>
      <c r="F4489" s="156">
        <v>0.29596477297336299</v>
      </c>
      <c r="G4489" s="154">
        <v>43829</v>
      </c>
      <c r="H4489" s="155">
        <v>1.3853</v>
      </c>
      <c r="I4489" s="157">
        <v>0</v>
      </c>
      <c r="J4489" s="152"/>
      <c r="K4489" s="157">
        <v>0</v>
      </c>
      <c r="L4489" s="157">
        <v>0</v>
      </c>
      <c r="M4489" s="186">
        <v>0</v>
      </c>
      <c r="N4489" s="157">
        <v>0</v>
      </c>
      <c r="O4489" s="157">
        <v>0</v>
      </c>
      <c r="P4489" s="152"/>
      <c r="Q4489" s="157">
        <v>0</v>
      </c>
      <c r="R4489" s="152"/>
      <c r="S4489" s="157">
        <v>0</v>
      </c>
      <c r="T4489" s="152"/>
      <c r="U4489" s="156">
        <v>0.59368664929047099</v>
      </c>
      <c r="V4489" s="152" t="s">
        <v>157</v>
      </c>
      <c r="W4489" s="152" t="s">
        <v>95</v>
      </c>
      <c r="X4489" s="157">
        <v>0</v>
      </c>
      <c r="Y4489" s="152"/>
      <c r="Z4489" s="154">
        <v>43826</v>
      </c>
      <c r="AA4489" s="153" t="s">
        <v>4326</v>
      </c>
      <c r="AB4489" s="152" t="s">
        <v>771</v>
      </c>
      <c r="AC4489" s="152" t="s">
        <v>191</v>
      </c>
      <c r="AD4489" s="152" t="s">
        <v>207</v>
      </c>
    </row>
    <row r="4490" spans="1:30">
      <c r="A4490" s="189" t="s">
        <v>22515</v>
      </c>
      <c r="B4490" s="189" t="s">
        <v>22516</v>
      </c>
      <c r="C4490" s="154">
        <v>43830</v>
      </c>
      <c r="D4490" s="155">
        <v>1.0179</v>
      </c>
      <c r="E4490" s="155">
        <v>1.0179</v>
      </c>
      <c r="F4490" s="156">
        <v>-1.9644435713582001E-2</v>
      </c>
      <c r="G4490" s="154">
        <v>43829</v>
      </c>
      <c r="H4490" s="155">
        <v>1.0181</v>
      </c>
      <c r="I4490" s="157">
        <v>0</v>
      </c>
      <c r="J4490" s="152"/>
      <c r="K4490" s="156">
        <v>0.14757969303424401</v>
      </c>
      <c r="L4490" s="156">
        <v>0.28571428571429802</v>
      </c>
      <c r="M4490" s="185">
        <v>1.35417703873345</v>
      </c>
      <c r="N4490" s="157">
        <v>0</v>
      </c>
      <c r="O4490" s="157">
        <v>0</v>
      </c>
      <c r="P4490" s="152"/>
      <c r="Q4490" s="157">
        <v>0</v>
      </c>
      <c r="R4490" s="152"/>
      <c r="S4490" s="157">
        <v>0</v>
      </c>
      <c r="T4490" s="152"/>
      <c r="U4490" s="156">
        <v>1.79</v>
      </c>
      <c r="V4490" s="152" t="s">
        <v>174</v>
      </c>
      <c r="W4490" s="152" t="s">
        <v>95</v>
      </c>
      <c r="X4490" s="155">
        <v>0.25139038870000002</v>
      </c>
      <c r="Y4490" s="152" t="s">
        <v>159</v>
      </c>
      <c r="Z4490" s="154">
        <v>43691</v>
      </c>
      <c r="AA4490" s="153" t="s">
        <v>4326</v>
      </c>
      <c r="AB4490" s="152" t="s">
        <v>2792</v>
      </c>
      <c r="AC4490" s="152" t="s">
        <v>268</v>
      </c>
      <c r="AD4490" s="152" t="s">
        <v>229</v>
      </c>
    </row>
    <row r="4491" spans="1:30">
      <c r="A4491" s="189" t="s">
        <v>22517</v>
      </c>
      <c r="B4491" s="189" t="s">
        <v>22518</v>
      </c>
      <c r="C4491" s="154">
        <v>43830</v>
      </c>
      <c r="D4491" s="155">
        <v>1.0427</v>
      </c>
      <c r="E4491" s="155">
        <v>1.0427</v>
      </c>
      <c r="F4491" s="156">
        <v>0.37543319214478399</v>
      </c>
      <c r="G4491" s="154">
        <v>43829</v>
      </c>
      <c r="H4491" s="155">
        <v>1.0387999999999999</v>
      </c>
      <c r="I4491" s="157">
        <v>0</v>
      </c>
      <c r="J4491" s="152"/>
      <c r="K4491" s="156">
        <v>1.26250364183742</v>
      </c>
      <c r="L4491" s="156">
        <v>4.10343450479232</v>
      </c>
      <c r="M4491" s="185">
        <v>4.8045029651221203</v>
      </c>
      <c r="N4491" s="157">
        <v>0</v>
      </c>
      <c r="O4491" s="157">
        <v>0</v>
      </c>
      <c r="P4491" s="152"/>
      <c r="Q4491" s="157">
        <v>0</v>
      </c>
      <c r="R4491" s="152"/>
      <c r="S4491" s="157">
        <v>0</v>
      </c>
      <c r="T4491" s="152"/>
      <c r="U4491" s="156">
        <v>4.2699999999999996</v>
      </c>
      <c r="V4491" s="152" t="s">
        <v>157</v>
      </c>
      <c r="W4491" s="152" t="s">
        <v>95</v>
      </c>
      <c r="X4491" s="155">
        <v>0.71006418810000005</v>
      </c>
      <c r="Y4491" s="152" t="s">
        <v>159</v>
      </c>
      <c r="Z4491" s="154">
        <v>43714</v>
      </c>
      <c r="AA4491" s="153" t="s">
        <v>4326</v>
      </c>
      <c r="AB4491" s="152" t="s">
        <v>3613</v>
      </c>
      <c r="AC4491" s="152" t="s">
        <v>188</v>
      </c>
      <c r="AD4491" s="152" t="s">
        <v>165</v>
      </c>
    </row>
    <row r="4492" spans="1:30">
      <c r="A4492" s="189" t="s">
        <v>22519</v>
      </c>
      <c r="B4492" s="189" t="s">
        <v>22520</v>
      </c>
      <c r="C4492" s="154">
        <v>43830</v>
      </c>
      <c r="D4492" s="155">
        <v>1.3907</v>
      </c>
      <c r="E4492" s="155">
        <v>1.4859</v>
      </c>
      <c r="F4492" s="156">
        <v>4.3162362419973198E-2</v>
      </c>
      <c r="G4492" s="154">
        <v>43829</v>
      </c>
      <c r="H4492" s="155">
        <v>1.3900999999999999</v>
      </c>
      <c r="I4492" s="157">
        <v>0</v>
      </c>
      <c r="J4492" s="152"/>
      <c r="K4492" s="156">
        <v>0.230630630630629</v>
      </c>
      <c r="L4492" s="156">
        <v>0.77313197721724403</v>
      </c>
      <c r="M4492" s="185">
        <v>1.5373471613035501</v>
      </c>
      <c r="N4492" s="156">
        <v>3.3520271488178102</v>
      </c>
      <c r="O4492" s="157">
        <v>0</v>
      </c>
      <c r="P4492" s="152"/>
      <c r="Q4492" s="157">
        <v>0</v>
      </c>
      <c r="R4492" s="152"/>
      <c r="S4492" s="157">
        <v>0</v>
      </c>
      <c r="T4492" s="152"/>
      <c r="U4492" s="156">
        <v>4.0102281755196296</v>
      </c>
      <c r="V4492" s="152" t="s">
        <v>163</v>
      </c>
      <c r="W4492" s="152" t="s">
        <v>95</v>
      </c>
      <c r="X4492" s="155">
        <v>2.0579493162000002</v>
      </c>
      <c r="Y4492" s="152" t="s">
        <v>159</v>
      </c>
      <c r="Z4492" s="154">
        <v>43574</v>
      </c>
      <c r="AA4492" s="153" t="s">
        <v>4326</v>
      </c>
      <c r="AB4492" s="152" t="s">
        <v>584</v>
      </c>
      <c r="AC4492" s="152" t="s">
        <v>261</v>
      </c>
      <c r="AD4492" s="152" t="s">
        <v>181</v>
      </c>
    </row>
    <row r="4493" spans="1:30">
      <c r="A4493" s="189" t="s">
        <v>3506</v>
      </c>
      <c r="B4493" s="189" t="s">
        <v>3507</v>
      </c>
      <c r="C4493" s="154">
        <v>43830</v>
      </c>
      <c r="D4493" s="155">
        <v>1.0476000000000001</v>
      </c>
      <c r="E4493" s="155">
        <v>1.0576000000000001</v>
      </c>
      <c r="F4493" s="156">
        <v>0.12424734779701201</v>
      </c>
      <c r="G4493" s="154">
        <v>43826</v>
      </c>
      <c r="H4493" s="155">
        <v>1.0463</v>
      </c>
      <c r="I4493" s="157">
        <v>0</v>
      </c>
      <c r="J4493" s="152"/>
      <c r="K4493" s="156">
        <v>0.34482758620689902</v>
      </c>
      <c r="L4493" s="156">
        <v>1.4329976762200001</v>
      </c>
      <c r="M4493" s="185">
        <v>2.81678150218834</v>
      </c>
      <c r="N4493" s="156">
        <v>5.5718612513721197</v>
      </c>
      <c r="O4493" s="157">
        <v>0</v>
      </c>
      <c r="P4493" s="152"/>
      <c r="Q4493" s="157">
        <v>0</v>
      </c>
      <c r="R4493" s="152"/>
      <c r="S4493" s="157">
        <v>0</v>
      </c>
      <c r="T4493" s="152"/>
      <c r="U4493" s="156">
        <v>5.7935621599999996</v>
      </c>
      <c r="V4493" s="152" t="s">
        <v>174</v>
      </c>
      <c r="W4493" s="152" t="s">
        <v>95</v>
      </c>
      <c r="X4493" s="155">
        <v>2.0087923976000002</v>
      </c>
      <c r="Y4493" s="152" t="s">
        <v>159</v>
      </c>
      <c r="Z4493" s="154">
        <v>43614</v>
      </c>
      <c r="AA4493" s="153" t="s">
        <v>4326</v>
      </c>
      <c r="AB4493" s="152" t="s">
        <v>1272</v>
      </c>
      <c r="AC4493" s="152" t="s">
        <v>511</v>
      </c>
      <c r="AD4493" s="152" t="s">
        <v>162</v>
      </c>
    </row>
    <row r="4494" spans="1:30">
      <c r="A4494" s="189" t="s">
        <v>22521</v>
      </c>
      <c r="B4494" s="189" t="s">
        <v>22522</v>
      </c>
      <c r="C4494" s="154">
        <v>43830</v>
      </c>
      <c r="D4494" s="155">
        <v>1.0451999999999999</v>
      </c>
      <c r="E4494" s="155">
        <v>1.0551999999999999</v>
      </c>
      <c r="F4494" s="156">
        <v>0.12453300124531901</v>
      </c>
      <c r="G4494" s="154">
        <v>43826</v>
      </c>
      <c r="H4494" s="155">
        <v>1.0439000000000001</v>
      </c>
      <c r="I4494" s="157">
        <v>0</v>
      </c>
      <c r="J4494" s="152"/>
      <c r="K4494" s="156">
        <v>0.34562211981565799</v>
      </c>
      <c r="L4494" s="156">
        <v>1.3969732246798601</v>
      </c>
      <c r="M4494" s="185">
        <v>2.7224024610286701</v>
      </c>
      <c r="N4494" s="156">
        <v>5.3625868636454301</v>
      </c>
      <c r="O4494" s="157">
        <v>0</v>
      </c>
      <c r="P4494" s="152"/>
      <c r="Q4494" s="157">
        <v>0</v>
      </c>
      <c r="R4494" s="152"/>
      <c r="S4494" s="157">
        <v>0</v>
      </c>
      <c r="T4494" s="152"/>
      <c r="U4494" s="156">
        <v>5.5522395199999899</v>
      </c>
      <c r="V4494" s="152" t="s">
        <v>174</v>
      </c>
      <c r="W4494" s="152" t="s">
        <v>95</v>
      </c>
      <c r="X4494" s="155">
        <v>0.50485774260000005</v>
      </c>
      <c r="Y4494" s="152" t="s">
        <v>159</v>
      </c>
      <c r="Z4494" s="154">
        <v>43614</v>
      </c>
      <c r="AA4494" s="153" t="s">
        <v>4326</v>
      </c>
      <c r="AB4494" s="152" t="s">
        <v>1272</v>
      </c>
      <c r="AC4494" s="152" t="s">
        <v>511</v>
      </c>
      <c r="AD4494" s="152" t="s">
        <v>162</v>
      </c>
    </row>
    <row r="4495" spans="1:30">
      <c r="A4495" s="189" t="s">
        <v>22523</v>
      </c>
      <c r="B4495" s="189" t="s">
        <v>22524</v>
      </c>
      <c r="C4495" s="154">
        <v>43830</v>
      </c>
      <c r="D4495" s="155">
        <v>1.282</v>
      </c>
      <c r="E4495" s="155">
        <v>1.282</v>
      </c>
      <c r="F4495" s="156">
        <v>0</v>
      </c>
      <c r="G4495" s="154">
        <v>43829</v>
      </c>
      <c r="H4495" s="155">
        <v>1.282</v>
      </c>
      <c r="I4495" s="157">
        <v>0</v>
      </c>
      <c r="J4495" s="152"/>
      <c r="K4495" s="156">
        <v>0.23455824863175201</v>
      </c>
      <c r="L4495" s="156">
        <v>0.70699135899451104</v>
      </c>
      <c r="M4495" s="185">
        <v>1.50435471100555</v>
      </c>
      <c r="N4495" s="156">
        <v>2.9718875502008002</v>
      </c>
      <c r="O4495" s="157">
        <v>0</v>
      </c>
      <c r="P4495" s="152"/>
      <c r="Q4495" s="157">
        <v>0</v>
      </c>
      <c r="R4495" s="152"/>
      <c r="S4495" s="157">
        <v>0</v>
      </c>
      <c r="T4495" s="152"/>
      <c r="U4495" s="156">
        <v>4.6530612244897904</v>
      </c>
      <c r="V4495" s="152" t="s">
        <v>163</v>
      </c>
      <c r="W4495" s="152" t="s">
        <v>95</v>
      </c>
      <c r="X4495" s="155">
        <v>2.0411029203000002</v>
      </c>
      <c r="Y4495" s="152" t="s">
        <v>159</v>
      </c>
      <c r="Z4495" s="154">
        <v>43530</v>
      </c>
      <c r="AA4495" s="153" t="s">
        <v>4326</v>
      </c>
      <c r="AB4495" s="152" t="s">
        <v>668</v>
      </c>
      <c r="AC4495" s="152" t="s">
        <v>215</v>
      </c>
      <c r="AD4495" s="152" t="s">
        <v>173</v>
      </c>
    </row>
    <row r="4496" spans="1:30">
      <c r="A4496" s="189" t="s">
        <v>3508</v>
      </c>
      <c r="B4496" s="189" t="s">
        <v>3509</v>
      </c>
      <c r="C4496" s="154">
        <v>43830</v>
      </c>
      <c r="D4496" s="155">
        <v>1.0078</v>
      </c>
      <c r="E4496" s="155">
        <v>1.0078</v>
      </c>
      <c r="F4496" s="156">
        <v>0</v>
      </c>
      <c r="G4496" s="154">
        <v>43829</v>
      </c>
      <c r="H4496" s="155">
        <v>1.0078</v>
      </c>
      <c r="I4496" s="157">
        <v>0</v>
      </c>
      <c r="J4496" s="152"/>
      <c r="K4496" s="156">
        <v>0.109267905036267</v>
      </c>
      <c r="L4496" s="156">
        <v>0.32852165256347199</v>
      </c>
      <c r="M4496" s="185">
        <v>0.64915609707379895</v>
      </c>
      <c r="N4496" s="157">
        <v>0</v>
      </c>
      <c r="O4496" s="157">
        <v>0</v>
      </c>
      <c r="P4496" s="152"/>
      <c r="Q4496" s="157">
        <v>0</v>
      </c>
      <c r="R4496" s="152"/>
      <c r="S4496" s="157">
        <v>0</v>
      </c>
      <c r="T4496" s="152"/>
      <c r="U4496" s="156">
        <v>0.78000000000000302</v>
      </c>
      <c r="V4496" s="152" t="s">
        <v>157</v>
      </c>
      <c r="W4496" s="152" t="s">
        <v>95</v>
      </c>
      <c r="X4496" s="155">
        <v>2.0002448173</v>
      </c>
      <c r="Y4496" s="152" t="s">
        <v>159</v>
      </c>
      <c r="Z4496" s="154">
        <v>43718</v>
      </c>
      <c r="AA4496" s="153" t="s">
        <v>4326</v>
      </c>
      <c r="AB4496" s="152" t="s">
        <v>809</v>
      </c>
      <c r="AC4496" s="152" t="s">
        <v>194</v>
      </c>
      <c r="AD4496" s="152" t="s">
        <v>2734</v>
      </c>
    </row>
    <row r="4497" spans="1:30">
      <c r="A4497" s="189" t="s">
        <v>22525</v>
      </c>
      <c r="B4497" s="189" t="s">
        <v>22526</v>
      </c>
      <c r="C4497" s="154">
        <v>43830</v>
      </c>
      <c r="D4497" s="155">
        <v>1.0062</v>
      </c>
      <c r="E4497" s="155">
        <v>1.0062</v>
      </c>
      <c r="F4497" s="156">
        <v>0</v>
      </c>
      <c r="G4497" s="154">
        <v>43829</v>
      </c>
      <c r="H4497" s="155">
        <v>1.0062</v>
      </c>
      <c r="I4497" s="157">
        <v>0</v>
      </c>
      <c r="J4497" s="152"/>
      <c r="K4497" s="156">
        <v>7.9570320270530306E-2</v>
      </c>
      <c r="L4497" s="156">
        <v>0.27905122583216202</v>
      </c>
      <c r="M4497" s="185">
        <v>0.51948051948052898</v>
      </c>
      <c r="N4497" s="157">
        <v>0</v>
      </c>
      <c r="O4497" s="157">
        <v>0</v>
      </c>
      <c r="P4497" s="152"/>
      <c r="Q4497" s="157">
        <v>0</v>
      </c>
      <c r="R4497" s="152"/>
      <c r="S4497" s="157">
        <v>0</v>
      </c>
      <c r="T4497" s="152"/>
      <c r="U4497" s="156">
        <v>0.619999999999998</v>
      </c>
      <c r="V4497" s="152" t="s">
        <v>157</v>
      </c>
      <c r="W4497" s="152" t="s">
        <v>95</v>
      </c>
      <c r="X4497" s="155">
        <v>1.1658E-4</v>
      </c>
      <c r="Y4497" s="152" t="s">
        <v>159</v>
      </c>
      <c r="Z4497" s="154">
        <v>43718</v>
      </c>
      <c r="AA4497" s="153" t="s">
        <v>4326</v>
      </c>
      <c r="AB4497" s="152" t="s">
        <v>809</v>
      </c>
      <c r="AC4497" s="152" t="s">
        <v>194</v>
      </c>
      <c r="AD4497" s="152" t="s">
        <v>2734</v>
      </c>
    </row>
    <row r="4498" spans="1:30">
      <c r="A4498" s="189" t="s">
        <v>3614</v>
      </c>
      <c r="B4498" s="189" t="s">
        <v>3615</v>
      </c>
      <c r="C4498" s="154">
        <v>43830</v>
      </c>
      <c r="D4498" s="155">
        <v>1.044</v>
      </c>
      <c r="E4498" s="155">
        <v>1.044</v>
      </c>
      <c r="F4498" s="156">
        <v>0.365314362622575</v>
      </c>
      <c r="G4498" s="154">
        <v>43829</v>
      </c>
      <c r="H4498" s="155">
        <v>1.0402</v>
      </c>
      <c r="I4498" s="157">
        <v>0</v>
      </c>
      <c r="J4498" s="152"/>
      <c r="K4498" s="156">
        <v>1.2707343098263799</v>
      </c>
      <c r="L4498" s="156">
        <v>4.1292639138240697</v>
      </c>
      <c r="M4498" s="185">
        <v>4.9035369774919699</v>
      </c>
      <c r="N4498" s="157">
        <v>0</v>
      </c>
      <c r="O4498" s="157">
        <v>0</v>
      </c>
      <c r="P4498" s="152"/>
      <c r="Q4498" s="157">
        <v>0</v>
      </c>
      <c r="R4498" s="152"/>
      <c r="S4498" s="157">
        <v>0</v>
      </c>
      <c r="T4498" s="152"/>
      <c r="U4498" s="156">
        <v>4.4000000000000004</v>
      </c>
      <c r="V4498" s="152" t="s">
        <v>157</v>
      </c>
      <c r="W4498" s="152" t="s">
        <v>95</v>
      </c>
      <c r="X4498" s="155">
        <v>13.118170278699999</v>
      </c>
      <c r="Y4498" s="152" t="s">
        <v>159</v>
      </c>
      <c r="Z4498" s="154">
        <v>43714</v>
      </c>
      <c r="AA4498" s="153" t="s">
        <v>4326</v>
      </c>
      <c r="AB4498" s="152" t="s">
        <v>3613</v>
      </c>
      <c r="AC4498" s="152" t="s">
        <v>188</v>
      </c>
      <c r="AD4498" s="152" t="s">
        <v>165</v>
      </c>
    </row>
    <row r="4499" spans="1:30">
      <c r="A4499" s="189" t="s">
        <v>3502</v>
      </c>
      <c r="B4499" s="189" t="s">
        <v>3503</v>
      </c>
      <c r="C4499" s="154">
        <v>43830</v>
      </c>
      <c r="D4499" s="155">
        <v>1.018</v>
      </c>
      <c r="E4499" s="155">
        <v>1.018</v>
      </c>
      <c r="F4499" s="156">
        <v>-1.9642506383812399E-2</v>
      </c>
      <c r="G4499" s="154">
        <v>43829</v>
      </c>
      <c r="H4499" s="155">
        <v>1.0182</v>
      </c>
      <c r="I4499" s="157">
        <v>0</v>
      </c>
      <c r="J4499" s="152"/>
      <c r="K4499" s="156">
        <v>0.14756517461879601</v>
      </c>
      <c r="L4499" s="156">
        <v>0.29556650246306498</v>
      </c>
      <c r="M4499" s="185">
        <v>1.3540422142572699</v>
      </c>
      <c r="N4499" s="157">
        <v>0</v>
      </c>
      <c r="O4499" s="157">
        <v>0</v>
      </c>
      <c r="P4499" s="152"/>
      <c r="Q4499" s="157">
        <v>0</v>
      </c>
      <c r="R4499" s="152"/>
      <c r="S4499" s="157">
        <v>0</v>
      </c>
      <c r="T4499" s="152"/>
      <c r="U4499" s="156">
        <v>1.8</v>
      </c>
      <c r="V4499" s="152" t="s">
        <v>174</v>
      </c>
      <c r="W4499" s="152" t="s">
        <v>95</v>
      </c>
      <c r="X4499" s="155">
        <v>3.8872433725</v>
      </c>
      <c r="Y4499" s="152" t="s">
        <v>159</v>
      </c>
      <c r="Z4499" s="154">
        <v>43691</v>
      </c>
      <c r="AA4499" s="153" t="s">
        <v>4326</v>
      </c>
      <c r="AB4499" s="152" t="s">
        <v>2792</v>
      </c>
      <c r="AC4499" s="152" t="s">
        <v>268</v>
      </c>
      <c r="AD4499" s="152" t="s">
        <v>229</v>
      </c>
    </row>
    <row r="4500" spans="1:30">
      <c r="A4500" s="189" t="s">
        <v>22527</v>
      </c>
      <c r="B4500" s="189" t="s">
        <v>22528</v>
      </c>
      <c r="C4500" s="154">
        <v>43830</v>
      </c>
      <c r="D4500" s="155">
        <v>1.0156000000000001</v>
      </c>
      <c r="E4500" s="155">
        <v>1.0156000000000001</v>
      </c>
      <c r="F4500" s="156">
        <v>2.9547916871857299E-2</v>
      </c>
      <c r="G4500" s="154">
        <v>43826</v>
      </c>
      <c r="H4500" s="155">
        <v>1.0153000000000001</v>
      </c>
      <c r="I4500" s="157">
        <v>0</v>
      </c>
      <c r="J4500" s="152"/>
      <c r="K4500" s="156">
        <v>0.276461295418655</v>
      </c>
      <c r="L4500" s="156">
        <v>0.60425953442298097</v>
      </c>
      <c r="M4500" s="185">
        <v>1.3471709410238599</v>
      </c>
      <c r="N4500" s="157">
        <v>0</v>
      </c>
      <c r="O4500" s="157">
        <v>0</v>
      </c>
      <c r="P4500" s="152"/>
      <c r="Q4500" s="157">
        <v>0</v>
      </c>
      <c r="R4500" s="152"/>
      <c r="S4500" s="157">
        <v>0</v>
      </c>
      <c r="T4500" s="152"/>
      <c r="U4500" s="156">
        <v>1.56000000000001</v>
      </c>
      <c r="V4500" s="152" t="s">
        <v>174</v>
      </c>
      <c r="W4500" s="152" t="s">
        <v>95</v>
      </c>
      <c r="X4500" s="155">
        <v>0.30063932770000001</v>
      </c>
      <c r="Y4500" s="152" t="s">
        <v>159</v>
      </c>
      <c r="Z4500" s="154">
        <v>43651</v>
      </c>
      <c r="AA4500" s="153" t="s">
        <v>4326</v>
      </c>
      <c r="AB4500" s="152" t="s">
        <v>6430</v>
      </c>
      <c r="AC4500" s="152" t="s">
        <v>570</v>
      </c>
      <c r="AD4500" s="152" t="s">
        <v>183</v>
      </c>
    </row>
    <row r="4501" spans="1:30">
      <c r="A4501" s="189" t="s">
        <v>22529</v>
      </c>
      <c r="B4501" s="189" t="s">
        <v>22530</v>
      </c>
      <c r="C4501" s="154">
        <v>43830</v>
      </c>
      <c r="D4501" s="155">
        <v>1.0874999999999999</v>
      </c>
      <c r="E4501" s="155">
        <v>1.0874999999999999</v>
      </c>
      <c r="F4501" s="156">
        <v>1.8394187436768E-2</v>
      </c>
      <c r="G4501" s="154">
        <v>43829</v>
      </c>
      <c r="H4501" s="155">
        <v>1.0872999999999999</v>
      </c>
      <c r="I4501" s="157">
        <v>0</v>
      </c>
      <c r="J4501" s="152"/>
      <c r="K4501" s="156">
        <v>0.10125184094255101</v>
      </c>
      <c r="L4501" s="156">
        <v>0.60129509713228002</v>
      </c>
      <c r="M4501" s="185">
        <v>1.1722020653084</v>
      </c>
      <c r="N4501" s="156">
        <v>2.3433088650479901</v>
      </c>
      <c r="O4501" s="157">
        <v>0</v>
      </c>
      <c r="P4501" s="152"/>
      <c r="Q4501" s="157">
        <v>0</v>
      </c>
      <c r="R4501" s="152"/>
      <c r="S4501" s="157">
        <v>0</v>
      </c>
      <c r="T4501" s="152"/>
      <c r="U4501" s="156">
        <v>3.0707989764003401</v>
      </c>
      <c r="V4501" s="152" t="s">
        <v>157</v>
      </c>
      <c r="W4501" s="152" t="s">
        <v>95</v>
      </c>
      <c r="X4501" s="155">
        <v>1.5550127E-3</v>
      </c>
      <c r="Y4501" s="152" t="s">
        <v>159</v>
      </c>
      <c r="Z4501" s="154">
        <v>43518</v>
      </c>
      <c r="AA4501" s="153" t="s">
        <v>4326</v>
      </c>
      <c r="AB4501" s="152" t="s">
        <v>1713</v>
      </c>
      <c r="AC4501" s="152" t="s">
        <v>385</v>
      </c>
      <c r="AD4501" s="152" t="s">
        <v>483</v>
      </c>
    </row>
    <row r="4502" spans="1:30">
      <c r="A4502" s="189" t="s">
        <v>22531</v>
      </c>
      <c r="B4502" s="189" t="s">
        <v>22532</v>
      </c>
      <c r="C4502" s="154">
        <v>43830</v>
      </c>
      <c r="D4502" s="155">
        <v>1.0373000000000001</v>
      </c>
      <c r="E4502" s="155">
        <v>1.0373000000000001</v>
      </c>
      <c r="F4502" s="156">
        <v>2.8929604628755001E-2</v>
      </c>
      <c r="G4502" s="154">
        <v>43829</v>
      </c>
      <c r="H4502" s="155">
        <v>1.0369999999999999</v>
      </c>
      <c r="I4502" s="157">
        <v>0</v>
      </c>
      <c r="J4502" s="152"/>
      <c r="K4502" s="156">
        <v>0.17382906808305401</v>
      </c>
      <c r="L4502" s="156">
        <v>0.60129958296966401</v>
      </c>
      <c r="M4502" s="185">
        <v>1.2889366272825</v>
      </c>
      <c r="N4502" s="156">
        <v>2.8251387787470499</v>
      </c>
      <c r="O4502" s="157">
        <v>0</v>
      </c>
      <c r="P4502" s="152"/>
      <c r="Q4502" s="157">
        <v>0</v>
      </c>
      <c r="R4502" s="152"/>
      <c r="S4502" s="157">
        <v>0</v>
      </c>
      <c r="T4502" s="152"/>
      <c r="U4502" s="156">
        <v>3.7300000000000102</v>
      </c>
      <c r="V4502" s="152" t="s">
        <v>174</v>
      </c>
      <c r="W4502" s="152" t="s">
        <v>95</v>
      </c>
      <c r="X4502" s="155">
        <v>3.6728977493000001</v>
      </c>
      <c r="Y4502" s="152" t="s">
        <v>159</v>
      </c>
      <c r="Z4502" s="154">
        <v>43529</v>
      </c>
      <c r="AA4502" s="153" t="s">
        <v>4326</v>
      </c>
      <c r="AB4502" s="152" t="s">
        <v>6429</v>
      </c>
      <c r="AC4502" s="152" t="s">
        <v>268</v>
      </c>
      <c r="AD4502" s="152" t="s">
        <v>229</v>
      </c>
    </row>
    <row r="4503" spans="1:30">
      <c r="A4503" s="189" t="s">
        <v>3536</v>
      </c>
      <c r="B4503" s="189" t="s">
        <v>3537</v>
      </c>
      <c r="C4503" s="154">
        <v>43830</v>
      </c>
      <c r="D4503" s="155">
        <v>1.0305</v>
      </c>
      <c r="E4503" s="155">
        <v>1.0305</v>
      </c>
      <c r="F4503" s="156">
        <v>1.9411821799473698E-2</v>
      </c>
      <c r="G4503" s="154">
        <v>43829</v>
      </c>
      <c r="H4503" s="155">
        <v>1.0303</v>
      </c>
      <c r="I4503" s="157">
        <v>0</v>
      </c>
      <c r="J4503" s="152"/>
      <c r="K4503" s="156">
        <v>0.243190661478594</v>
      </c>
      <c r="L4503" s="156">
        <v>0.46797309154722799</v>
      </c>
      <c r="M4503" s="185">
        <v>1.0096059596157601</v>
      </c>
      <c r="N4503" s="156">
        <v>1.8683274021352201</v>
      </c>
      <c r="O4503" s="157">
        <v>0</v>
      </c>
      <c r="P4503" s="152"/>
      <c r="Q4503" s="157">
        <v>0</v>
      </c>
      <c r="R4503" s="152"/>
      <c r="S4503" s="157">
        <v>0</v>
      </c>
      <c r="T4503" s="152"/>
      <c r="U4503" s="156">
        <v>3.05</v>
      </c>
      <c r="V4503" s="152" t="s">
        <v>174</v>
      </c>
      <c r="W4503" s="152" t="s">
        <v>95</v>
      </c>
      <c r="X4503" s="155">
        <v>12.1969574096</v>
      </c>
      <c r="Y4503" s="152" t="s">
        <v>159</v>
      </c>
      <c r="Z4503" s="154">
        <v>43525</v>
      </c>
      <c r="AA4503" s="153" t="s">
        <v>4326</v>
      </c>
      <c r="AB4503" s="152" t="s">
        <v>6430</v>
      </c>
      <c r="AC4503" s="152" t="s">
        <v>570</v>
      </c>
      <c r="AD4503" s="152" t="s">
        <v>177</v>
      </c>
    </row>
    <row r="4504" spans="1:30">
      <c r="A4504" s="189" t="s">
        <v>3510</v>
      </c>
      <c r="B4504" s="189" t="s">
        <v>3511</v>
      </c>
      <c r="C4504" s="154">
        <v>43830</v>
      </c>
      <c r="D4504" s="155">
        <v>1.0224</v>
      </c>
      <c r="E4504" s="155">
        <v>1.0224</v>
      </c>
      <c r="F4504" s="156">
        <v>0</v>
      </c>
      <c r="G4504" s="154">
        <v>43829</v>
      </c>
      <c r="H4504" s="155">
        <v>1.0224</v>
      </c>
      <c r="I4504" s="157">
        <v>0</v>
      </c>
      <c r="J4504" s="152"/>
      <c r="K4504" s="156">
        <v>0.17636684303351199</v>
      </c>
      <c r="L4504" s="156">
        <v>0.46182568536896201</v>
      </c>
      <c r="M4504" s="185">
        <v>1.0176859994071701</v>
      </c>
      <c r="N4504" s="156">
        <v>1.91387559808611</v>
      </c>
      <c r="O4504" s="157">
        <v>0</v>
      </c>
      <c r="P4504" s="152"/>
      <c r="Q4504" s="157">
        <v>0</v>
      </c>
      <c r="R4504" s="152"/>
      <c r="S4504" s="157">
        <v>0</v>
      </c>
      <c r="T4504" s="152"/>
      <c r="U4504" s="156">
        <v>2.2400000000000002</v>
      </c>
      <c r="V4504" s="152" t="s">
        <v>174</v>
      </c>
      <c r="W4504" s="152" t="s">
        <v>95</v>
      </c>
      <c r="X4504" s="155">
        <v>10.2219948806</v>
      </c>
      <c r="Y4504" s="152" t="s">
        <v>159</v>
      </c>
      <c r="Z4504" s="154">
        <v>43615</v>
      </c>
      <c r="AA4504" s="153" t="s">
        <v>4326</v>
      </c>
      <c r="AB4504" s="152" t="s">
        <v>1433</v>
      </c>
      <c r="AC4504" s="152" t="s">
        <v>238</v>
      </c>
      <c r="AD4504" s="152" t="s">
        <v>229</v>
      </c>
    </row>
    <row r="4505" spans="1:30">
      <c r="A4505" s="189" t="s">
        <v>3523</v>
      </c>
      <c r="B4505" s="189" t="s">
        <v>3524</v>
      </c>
      <c r="C4505" s="154">
        <v>43830</v>
      </c>
      <c r="D4505" s="155">
        <v>1.0291999999999999</v>
      </c>
      <c r="E4505" s="155">
        <v>1.0291999999999999</v>
      </c>
      <c r="F4505" s="156">
        <v>-9.7153405227058207E-3</v>
      </c>
      <c r="G4505" s="154">
        <v>43829</v>
      </c>
      <c r="H4505" s="155">
        <v>1.0293000000000001</v>
      </c>
      <c r="I4505" s="157">
        <v>0</v>
      </c>
      <c r="J4505" s="152"/>
      <c r="K4505" s="156">
        <v>7.7790742901586094E-2</v>
      </c>
      <c r="L4505" s="156">
        <v>7.7790742901586094E-2</v>
      </c>
      <c r="M4505" s="185">
        <v>0.70450097847356896</v>
      </c>
      <c r="N4505" s="156">
        <v>2.03231882621195</v>
      </c>
      <c r="O4505" s="157">
        <v>0</v>
      </c>
      <c r="P4505" s="152"/>
      <c r="Q4505" s="157">
        <v>0</v>
      </c>
      <c r="R4505" s="152"/>
      <c r="S4505" s="157">
        <v>0</v>
      </c>
      <c r="T4505" s="152"/>
      <c r="U4505" s="156">
        <v>2.9199999999999902</v>
      </c>
      <c r="V4505" s="152" t="s">
        <v>174</v>
      </c>
      <c r="W4505" s="152" t="s">
        <v>95</v>
      </c>
      <c r="X4505" s="155">
        <v>1.5139015202999999</v>
      </c>
      <c r="Y4505" s="152" t="s">
        <v>159</v>
      </c>
      <c r="Z4505" s="154">
        <v>43550</v>
      </c>
      <c r="AA4505" s="153" t="s">
        <v>4326</v>
      </c>
      <c r="AB4505" s="152" t="s">
        <v>1887</v>
      </c>
      <c r="AC4505" s="152" t="s">
        <v>200</v>
      </c>
      <c r="AD4505" s="152" t="s">
        <v>226</v>
      </c>
    </row>
    <row r="4506" spans="1:30">
      <c r="A4506" s="189" t="s">
        <v>22533</v>
      </c>
      <c r="B4506" s="189" t="s">
        <v>22534</v>
      </c>
      <c r="C4506" s="154">
        <v>43830</v>
      </c>
      <c r="D4506" s="155">
        <v>1.026</v>
      </c>
      <c r="E4506" s="155">
        <v>1.026</v>
      </c>
      <c r="F4506" s="156">
        <v>-9.7456388266240097E-3</v>
      </c>
      <c r="G4506" s="154">
        <v>43829</v>
      </c>
      <c r="H4506" s="155">
        <v>1.0261</v>
      </c>
      <c r="I4506" s="157">
        <v>0</v>
      </c>
      <c r="J4506" s="152"/>
      <c r="K4506" s="156">
        <v>6.8272700672966202E-2</v>
      </c>
      <c r="L4506" s="156">
        <v>3.9001560062398202E-2</v>
      </c>
      <c r="M4506" s="185">
        <v>0.59809785273065896</v>
      </c>
      <c r="N4506" s="156">
        <v>1.8261214767764999</v>
      </c>
      <c r="O4506" s="157">
        <v>0</v>
      </c>
      <c r="P4506" s="152"/>
      <c r="Q4506" s="157">
        <v>0</v>
      </c>
      <c r="R4506" s="152"/>
      <c r="S4506" s="157">
        <v>0</v>
      </c>
      <c r="T4506" s="152"/>
      <c r="U4506" s="156">
        <v>2.6</v>
      </c>
      <c r="V4506" s="152" t="s">
        <v>174</v>
      </c>
      <c r="W4506" s="152" t="s">
        <v>95</v>
      </c>
      <c r="X4506" s="155">
        <v>0.47666232780000001</v>
      </c>
      <c r="Y4506" s="152" t="s">
        <v>159</v>
      </c>
      <c r="Z4506" s="154">
        <v>43550</v>
      </c>
      <c r="AA4506" s="153" t="s">
        <v>4326</v>
      </c>
      <c r="AB4506" s="152" t="s">
        <v>1887</v>
      </c>
      <c r="AC4506" s="152" t="s">
        <v>200</v>
      </c>
      <c r="AD4506" s="152" t="s">
        <v>226</v>
      </c>
    </row>
    <row r="4507" spans="1:30">
      <c r="A4507" s="189" t="s">
        <v>3500</v>
      </c>
      <c r="B4507" s="189" t="s">
        <v>3501</v>
      </c>
      <c r="C4507" s="154">
        <v>43830</v>
      </c>
      <c r="D4507" s="155">
        <v>1.0105</v>
      </c>
      <c r="E4507" s="155">
        <v>1.0245</v>
      </c>
      <c r="F4507" s="156">
        <v>1.9796100168248499E-2</v>
      </c>
      <c r="G4507" s="154">
        <v>43829</v>
      </c>
      <c r="H4507" s="155">
        <v>1.0103</v>
      </c>
      <c r="I4507" s="157">
        <v>0</v>
      </c>
      <c r="J4507" s="152"/>
      <c r="K4507" s="156">
        <v>0.15858856179998501</v>
      </c>
      <c r="L4507" s="156">
        <v>0.54603915603533704</v>
      </c>
      <c r="M4507" s="185">
        <v>1.34165568743819</v>
      </c>
      <c r="N4507" s="156">
        <v>2.4256861941417598</v>
      </c>
      <c r="O4507" s="157">
        <v>0</v>
      </c>
      <c r="P4507" s="152"/>
      <c r="Q4507" s="157">
        <v>0</v>
      </c>
      <c r="R4507" s="152"/>
      <c r="S4507" s="157">
        <v>0</v>
      </c>
      <c r="T4507" s="152"/>
      <c r="U4507" s="156">
        <v>2.4564138999999998</v>
      </c>
      <c r="V4507" s="152" t="s">
        <v>163</v>
      </c>
      <c r="W4507" s="152" t="s">
        <v>95</v>
      </c>
      <c r="X4507" s="155">
        <v>12.1035484322</v>
      </c>
      <c r="Y4507" s="152" t="s">
        <v>159</v>
      </c>
      <c r="Z4507" s="154">
        <v>43637</v>
      </c>
      <c r="AA4507" s="153" t="s">
        <v>4326</v>
      </c>
      <c r="AB4507" s="152" t="s">
        <v>1187</v>
      </c>
      <c r="AC4507" s="152" t="s">
        <v>268</v>
      </c>
      <c r="AD4507" s="152" t="s">
        <v>2734</v>
      </c>
    </row>
    <row r="4508" spans="1:30">
      <c r="A4508" s="189" t="s">
        <v>3492</v>
      </c>
      <c r="B4508" s="189" t="s">
        <v>3493</v>
      </c>
      <c r="C4508" s="154">
        <v>43830</v>
      </c>
      <c r="D4508" s="155">
        <v>1.0107999999999999</v>
      </c>
      <c r="E4508" s="155">
        <v>1.0209999999999999</v>
      </c>
      <c r="F4508" s="156">
        <v>3.95882818685733E-2</v>
      </c>
      <c r="G4508" s="154">
        <v>43829</v>
      </c>
      <c r="H4508" s="155">
        <v>1.0104</v>
      </c>
      <c r="I4508" s="157">
        <v>0</v>
      </c>
      <c r="J4508" s="152"/>
      <c r="K4508" s="156">
        <v>0.16846695074818599</v>
      </c>
      <c r="L4508" s="156">
        <v>0.50629463529875396</v>
      </c>
      <c r="M4508" s="185">
        <v>0.94349453287197205</v>
      </c>
      <c r="N4508" s="156">
        <v>1.7279513001893001</v>
      </c>
      <c r="O4508" s="157">
        <v>0</v>
      </c>
      <c r="P4508" s="152"/>
      <c r="Q4508" s="157">
        <v>0</v>
      </c>
      <c r="R4508" s="152"/>
      <c r="S4508" s="157">
        <v>0</v>
      </c>
      <c r="T4508" s="152"/>
      <c r="U4508" s="156">
        <v>2.10434472000001</v>
      </c>
      <c r="V4508" s="152" t="s">
        <v>157</v>
      </c>
      <c r="W4508" s="152" t="s">
        <v>95</v>
      </c>
      <c r="X4508" s="155">
        <v>16.115475794599998</v>
      </c>
      <c r="Y4508" s="152" t="s">
        <v>159</v>
      </c>
      <c r="Z4508" s="154">
        <v>43612</v>
      </c>
      <c r="AA4508" s="153" t="s">
        <v>4326</v>
      </c>
      <c r="AB4508" s="152" t="s">
        <v>1787</v>
      </c>
      <c r="AC4508" s="152" t="s">
        <v>202</v>
      </c>
      <c r="AD4508" s="152" t="s">
        <v>177</v>
      </c>
    </row>
    <row r="4509" spans="1:30">
      <c r="A4509" s="189" t="s">
        <v>22535</v>
      </c>
      <c r="B4509" s="189" t="s">
        <v>22536</v>
      </c>
      <c r="C4509" s="154">
        <v>43830</v>
      </c>
      <c r="D4509" s="155">
        <v>1.0105999999999999</v>
      </c>
      <c r="E4509" s="155">
        <v>1.0207999999999999</v>
      </c>
      <c r="F4509" s="156">
        <v>2.9694150252396599E-2</v>
      </c>
      <c r="G4509" s="154">
        <v>43829</v>
      </c>
      <c r="H4509" s="155">
        <v>1.0103</v>
      </c>
      <c r="I4509" s="157">
        <v>0</v>
      </c>
      <c r="J4509" s="152"/>
      <c r="K4509" s="156">
        <v>0.168500346912487</v>
      </c>
      <c r="L4509" s="156">
        <v>0.49639998031107502</v>
      </c>
      <c r="M4509" s="185">
        <v>0.93360005932369605</v>
      </c>
      <c r="N4509" s="156">
        <v>1.71805809087285</v>
      </c>
      <c r="O4509" s="157">
        <v>0</v>
      </c>
      <c r="P4509" s="152"/>
      <c r="Q4509" s="157">
        <v>0</v>
      </c>
      <c r="R4509" s="152"/>
      <c r="S4509" s="157">
        <v>0</v>
      </c>
      <c r="T4509" s="152"/>
      <c r="U4509" s="156">
        <v>2.0842430999999899</v>
      </c>
      <c r="V4509" s="152" t="s">
        <v>157</v>
      </c>
      <c r="W4509" s="152" t="s">
        <v>95</v>
      </c>
      <c r="X4509" s="155">
        <v>5.1254332543999999</v>
      </c>
      <c r="Y4509" s="152" t="s">
        <v>159</v>
      </c>
      <c r="Z4509" s="154">
        <v>43612</v>
      </c>
      <c r="AA4509" s="153" t="s">
        <v>4326</v>
      </c>
      <c r="AB4509" s="152" t="s">
        <v>1787</v>
      </c>
      <c r="AC4509" s="152" t="s">
        <v>202</v>
      </c>
      <c r="AD4509" s="152" t="s">
        <v>177</v>
      </c>
    </row>
    <row r="4510" spans="1:30">
      <c r="A4510" s="189" t="s">
        <v>3494</v>
      </c>
      <c r="B4510" s="189" t="s">
        <v>3495</v>
      </c>
      <c r="C4510" s="154">
        <v>43830</v>
      </c>
      <c r="D4510" s="155">
        <v>1.0175000000000001</v>
      </c>
      <c r="E4510" s="155">
        <v>1.0175000000000001</v>
      </c>
      <c r="F4510" s="156">
        <v>6.8843430369801797E-2</v>
      </c>
      <c r="G4510" s="154">
        <v>43826</v>
      </c>
      <c r="H4510" s="155">
        <v>1.0167999999999999</v>
      </c>
      <c r="I4510" s="157">
        <v>0</v>
      </c>
      <c r="J4510" s="152"/>
      <c r="K4510" s="156">
        <v>0.23642990838342801</v>
      </c>
      <c r="L4510" s="156">
        <v>0.47398044830652097</v>
      </c>
      <c r="M4510" s="185">
        <v>0.85241351967490997</v>
      </c>
      <c r="N4510" s="156">
        <v>1.6889866080351901</v>
      </c>
      <c r="O4510" s="157">
        <v>0</v>
      </c>
      <c r="P4510" s="152"/>
      <c r="Q4510" s="157">
        <v>0</v>
      </c>
      <c r="R4510" s="152"/>
      <c r="S4510" s="157">
        <v>0</v>
      </c>
      <c r="T4510" s="152"/>
      <c r="U4510" s="156">
        <v>1.75000000000001</v>
      </c>
      <c r="V4510" s="152" t="s">
        <v>309</v>
      </c>
      <c r="W4510" s="152" t="s">
        <v>95</v>
      </c>
      <c r="X4510" s="155">
        <v>26.2222860438</v>
      </c>
      <c r="Y4510" s="152" t="s">
        <v>159</v>
      </c>
      <c r="Z4510" s="154">
        <v>43630</v>
      </c>
      <c r="AA4510" s="153" t="s">
        <v>4326</v>
      </c>
      <c r="AB4510" s="152" t="s">
        <v>2222</v>
      </c>
      <c r="AC4510" s="152" t="s">
        <v>369</v>
      </c>
      <c r="AD4510" s="152" t="s">
        <v>272</v>
      </c>
    </row>
    <row r="4511" spans="1:30">
      <c r="A4511" s="189" t="s">
        <v>22537</v>
      </c>
      <c r="B4511" s="189" t="s">
        <v>22538</v>
      </c>
      <c r="C4511" s="154">
        <v>43830</v>
      </c>
      <c r="D4511" s="155">
        <v>1.0153000000000001</v>
      </c>
      <c r="E4511" s="155">
        <v>1.0153000000000001</v>
      </c>
      <c r="F4511" s="156">
        <v>6.8992706485328695E-2</v>
      </c>
      <c r="G4511" s="154">
        <v>43826</v>
      </c>
      <c r="H4511" s="155">
        <v>1.0145999999999999</v>
      </c>
      <c r="I4511" s="157">
        <v>0</v>
      </c>
      <c r="J4511" s="152"/>
      <c r="K4511" s="156">
        <v>0.22704837117474699</v>
      </c>
      <c r="L4511" s="156">
        <v>0.44519192718640399</v>
      </c>
      <c r="M4511" s="185">
        <v>0.75419271608614202</v>
      </c>
      <c r="N4511" s="156">
        <v>1.4894042383046899</v>
      </c>
      <c r="O4511" s="157">
        <v>0</v>
      </c>
      <c r="P4511" s="152"/>
      <c r="Q4511" s="157">
        <v>0</v>
      </c>
      <c r="R4511" s="152"/>
      <c r="S4511" s="157">
        <v>0</v>
      </c>
      <c r="T4511" s="152"/>
      <c r="U4511" s="156">
        <v>1.53000000000001</v>
      </c>
      <c r="V4511" s="152" t="s">
        <v>309</v>
      </c>
      <c r="W4511" s="152" t="s">
        <v>95</v>
      </c>
      <c r="X4511" s="155">
        <v>1.3932018547</v>
      </c>
      <c r="Y4511" s="152" t="s">
        <v>159</v>
      </c>
      <c r="Z4511" s="154">
        <v>43630</v>
      </c>
      <c r="AA4511" s="153" t="s">
        <v>4326</v>
      </c>
      <c r="AB4511" s="152" t="s">
        <v>2222</v>
      </c>
      <c r="AC4511" s="152" t="s">
        <v>369</v>
      </c>
      <c r="AD4511" s="152" t="s">
        <v>272</v>
      </c>
    </row>
    <row r="4512" spans="1:30">
      <c r="A4512" s="189" t="s">
        <v>3496</v>
      </c>
      <c r="B4512" s="189" t="s">
        <v>3497</v>
      </c>
      <c r="C4512" s="154">
        <v>43830</v>
      </c>
      <c r="D4512" s="155">
        <v>1.0196000000000001</v>
      </c>
      <c r="E4512" s="155">
        <v>1.0196000000000001</v>
      </c>
      <c r="F4512" s="156">
        <v>1.9619383951341801E-2</v>
      </c>
      <c r="G4512" s="154">
        <v>43829</v>
      </c>
      <c r="H4512" s="155">
        <v>1.0194000000000001</v>
      </c>
      <c r="I4512" s="157">
        <v>0</v>
      </c>
      <c r="J4512" s="152"/>
      <c r="K4512" s="156">
        <v>0.117831893165759</v>
      </c>
      <c r="L4512" s="156">
        <v>0.41363009651368698</v>
      </c>
      <c r="M4512" s="185">
        <v>0.89056006332872795</v>
      </c>
      <c r="N4512" s="156">
        <v>1.6753091344236299</v>
      </c>
      <c r="O4512" s="157">
        <v>0</v>
      </c>
      <c r="P4512" s="152"/>
      <c r="Q4512" s="157">
        <v>0</v>
      </c>
      <c r="R4512" s="152"/>
      <c r="S4512" s="157">
        <v>0</v>
      </c>
      <c r="T4512" s="152"/>
      <c r="U4512" s="156">
        <v>1.96000000000001</v>
      </c>
      <c r="V4512" s="152" t="s">
        <v>157</v>
      </c>
      <c r="W4512" s="152" t="s">
        <v>95</v>
      </c>
      <c r="X4512" s="155">
        <v>10.456941438699999</v>
      </c>
      <c r="Y4512" s="152" t="s">
        <v>159</v>
      </c>
      <c r="Z4512" s="154">
        <v>43600</v>
      </c>
      <c r="AA4512" s="153" t="s">
        <v>4326</v>
      </c>
      <c r="AB4512" s="152" t="s">
        <v>3348</v>
      </c>
      <c r="AC4512" s="152" t="s">
        <v>284</v>
      </c>
      <c r="AD4512" s="152" t="s">
        <v>207</v>
      </c>
    </row>
    <row r="4513" spans="1:30">
      <c r="A4513" s="189" t="s">
        <v>22539</v>
      </c>
      <c r="B4513" s="189" t="s">
        <v>22540</v>
      </c>
      <c r="C4513" s="154">
        <v>43830</v>
      </c>
      <c r="D4513" s="155">
        <v>1.0195000000000001</v>
      </c>
      <c r="E4513" s="155">
        <v>1.0195000000000001</v>
      </c>
      <c r="F4513" s="156">
        <v>9.8096919756708797E-3</v>
      </c>
      <c r="G4513" s="154">
        <v>43829</v>
      </c>
      <c r="H4513" s="155">
        <v>1.0194000000000001</v>
      </c>
      <c r="I4513" s="157">
        <v>0</v>
      </c>
      <c r="J4513" s="152"/>
      <c r="K4513" s="156">
        <v>0.10801256873528101</v>
      </c>
      <c r="L4513" s="156">
        <v>0.413670836206046</v>
      </c>
      <c r="M4513" s="185">
        <v>0.89064819396339601</v>
      </c>
      <c r="N4513" s="156">
        <v>1.67547621422162</v>
      </c>
      <c r="O4513" s="157">
        <v>0</v>
      </c>
      <c r="P4513" s="152"/>
      <c r="Q4513" s="157">
        <v>0</v>
      </c>
      <c r="R4513" s="152"/>
      <c r="S4513" s="157">
        <v>0</v>
      </c>
      <c r="T4513" s="152"/>
      <c r="U4513" s="156">
        <v>1.9500000000000099</v>
      </c>
      <c r="V4513" s="152" t="s">
        <v>157</v>
      </c>
      <c r="W4513" s="152" t="s">
        <v>95</v>
      </c>
      <c r="X4513" s="155">
        <v>1.0143013374000001</v>
      </c>
      <c r="Y4513" s="152" t="s">
        <v>159</v>
      </c>
      <c r="Z4513" s="154">
        <v>43600</v>
      </c>
      <c r="AA4513" s="153" t="s">
        <v>4326</v>
      </c>
      <c r="AB4513" s="152" t="s">
        <v>3348</v>
      </c>
      <c r="AC4513" s="152" t="s">
        <v>284</v>
      </c>
      <c r="AD4513" s="152" t="s">
        <v>207</v>
      </c>
    </row>
    <row r="4514" spans="1:30">
      <c r="A4514" s="189" t="s">
        <v>3498</v>
      </c>
      <c r="B4514" s="189" t="s">
        <v>3499</v>
      </c>
      <c r="C4514" s="154">
        <v>43830</v>
      </c>
      <c r="D4514" s="155">
        <v>1.0350999999999999</v>
      </c>
      <c r="E4514" s="155">
        <v>1.0350999999999999</v>
      </c>
      <c r="F4514" s="156">
        <v>0</v>
      </c>
      <c r="G4514" s="154">
        <v>43829</v>
      </c>
      <c r="H4514" s="155">
        <v>1.0350999999999999</v>
      </c>
      <c r="I4514" s="157">
        <v>0</v>
      </c>
      <c r="J4514" s="152"/>
      <c r="K4514" s="156">
        <v>0.12574966144320501</v>
      </c>
      <c r="L4514" s="156">
        <v>0.37820015515903899</v>
      </c>
      <c r="M4514" s="185">
        <v>1.0445138617727401</v>
      </c>
      <c r="N4514" s="156">
        <v>2.6172300981461301</v>
      </c>
      <c r="O4514" s="157">
        <v>0</v>
      </c>
      <c r="P4514" s="152"/>
      <c r="Q4514" s="157">
        <v>0</v>
      </c>
      <c r="R4514" s="152"/>
      <c r="S4514" s="157">
        <v>0</v>
      </c>
      <c r="T4514" s="152"/>
      <c r="U4514" s="156">
        <v>3.50999999999999</v>
      </c>
      <c r="V4514" s="152" t="s">
        <v>174</v>
      </c>
      <c r="W4514" s="152" t="s">
        <v>95</v>
      </c>
      <c r="X4514" s="155">
        <v>3.1762858140999999</v>
      </c>
      <c r="Y4514" s="152" t="s">
        <v>159</v>
      </c>
      <c r="Z4514" s="154">
        <v>43549</v>
      </c>
      <c r="AA4514" s="153" t="s">
        <v>4326</v>
      </c>
      <c r="AB4514" s="152" t="s">
        <v>251</v>
      </c>
      <c r="AC4514" s="152" t="s">
        <v>200</v>
      </c>
      <c r="AD4514" s="152" t="s">
        <v>183</v>
      </c>
    </row>
    <row r="4515" spans="1:30">
      <c r="A4515" s="189" t="s">
        <v>22541</v>
      </c>
      <c r="B4515" s="189" t="s">
        <v>22542</v>
      </c>
      <c r="C4515" s="154">
        <v>43830</v>
      </c>
      <c r="D4515" s="155">
        <v>1.2534000000000001</v>
      </c>
      <c r="E4515" s="155">
        <v>1.2884</v>
      </c>
      <c r="F4515" s="156">
        <v>0</v>
      </c>
      <c r="G4515" s="154">
        <v>43829</v>
      </c>
      <c r="H4515" s="155">
        <v>1.2534000000000001</v>
      </c>
      <c r="I4515" s="157">
        <v>0</v>
      </c>
      <c r="J4515" s="152"/>
      <c r="K4515" s="156">
        <v>7.9846694346866295E-2</v>
      </c>
      <c r="L4515" s="156">
        <v>0.70705447533344501</v>
      </c>
      <c r="M4515" s="185">
        <v>1.4406005927854</v>
      </c>
      <c r="N4515" s="156">
        <v>2.6283518320196899</v>
      </c>
      <c r="O4515" s="157">
        <v>0</v>
      </c>
      <c r="P4515" s="152"/>
      <c r="Q4515" s="157">
        <v>0</v>
      </c>
      <c r="R4515" s="152"/>
      <c r="S4515" s="157">
        <v>0</v>
      </c>
      <c r="T4515" s="152"/>
      <c r="U4515" s="156">
        <v>2.5786588750099599</v>
      </c>
      <c r="V4515" s="152" t="s">
        <v>157</v>
      </c>
      <c r="W4515" s="152" t="s">
        <v>95</v>
      </c>
      <c r="X4515" s="155">
        <v>8.1891200000000006E-5</v>
      </c>
      <c r="Y4515" s="152" t="s">
        <v>159</v>
      </c>
      <c r="Z4515" s="154">
        <v>43517</v>
      </c>
      <c r="AA4515" s="153" t="s">
        <v>4326</v>
      </c>
      <c r="AB4515" s="152" t="s">
        <v>1713</v>
      </c>
      <c r="AC4515" s="152" t="s">
        <v>385</v>
      </c>
      <c r="AD4515" s="152" t="s">
        <v>483</v>
      </c>
    </row>
    <row r="4516" spans="1:30">
      <c r="A4516" s="189" t="s">
        <v>22543</v>
      </c>
      <c r="B4516" s="189" t="s">
        <v>22544</v>
      </c>
      <c r="C4516" s="154">
        <v>43830</v>
      </c>
      <c r="D4516" s="155">
        <v>1.0064</v>
      </c>
      <c r="E4516" s="155">
        <v>1.0064</v>
      </c>
      <c r="F4516" s="156">
        <v>0</v>
      </c>
      <c r="G4516" s="154">
        <v>43829</v>
      </c>
      <c r="H4516" s="155">
        <v>1.0064</v>
      </c>
      <c r="I4516" s="157">
        <v>0</v>
      </c>
      <c r="J4516" s="152"/>
      <c r="K4516" s="156">
        <v>0.15923566878981299</v>
      </c>
      <c r="L4516" s="156">
        <v>0.40905916392297598</v>
      </c>
      <c r="M4516" s="186">
        <v>0</v>
      </c>
      <c r="N4516" s="157">
        <v>0</v>
      </c>
      <c r="O4516" s="157">
        <v>0</v>
      </c>
      <c r="P4516" s="152"/>
      <c r="Q4516" s="157">
        <v>0</v>
      </c>
      <c r="R4516" s="152"/>
      <c r="S4516" s="157">
        <v>0</v>
      </c>
      <c r="T4516" s="152"/>
      <c r="U4516" s="156">
        <v>0.63999999999999602</v>
      </c>
      <c r="V4516" s="152" t="s">
        <v>157</v>
      </c>
      <c r="W4516" s="152" t="s">
        <v>95</v>
      </c>
      <c r="X4516" s="155">
        <v>3.5021973759999998</v>
      </c>
      <c r="Y4516" s="152" t="s">
        <v>159</v>
      </c>
      <c r="Z4516" s="154">
        <v>43769</v>
      </c>
      <c r="AA4516" s="153" t="s">
        <v>4326</v>
      </c>
      <c r="AB4516" s="152" t="s">
        <v>22545</v>
      </c>
      <c r="AC4516" s="152" t="s">
        <v>198</v>
      </c>
      <c r="AD4516" s="152" t="s">
        <v>2734</v>
      </c>
    </row>
    <row r="4517" spans="1:30">
      <c r="A4517" s="189" t="s">
        <v>3534</v>
      </c>
      <c r="B4517" s="189" t="s">
        <v>3535</v>
      </c>
      <c r="C4517" s="154">
        <v>43830</v>
      </c>
      <c r="D4517" s="155">
        <v>1.0395000000000001</v>
      </c>
      <c r="E4517" s="155">
        <v>1.0395000000000001</v>
      </c>
      <c r="F4517" s="156">
        <v>2.88683602771545E-2</v>
      </c>
      <c r="G4517" s="154">
        <v>43829</v>
      </c>
      <c r="H4517" s="155">
        <v>1.0391999999999999</v>
      </c>
      <c r="I4517" s="157">
        <v>0</v>
      </c>
      <c r="J4517" s="152"/>
      <c r="K4517" s="156">
        <v>0.18311488049344801</v>
      </c>
      <c r="L4517" s="156">
        <v>0.61949472461525401</v>
      </c>
      <c r="M4517" s="185">
        <v>1.35530421216849</v>
      </c>
      <c r="N4517" s="156">
        <v>2.9615689381933499</v>
      </c>
      <c r="O4517" s="157">
        <v>0</v>
      </c>
      <c r="P4517" s="152"/>
      <c r="Q4517" s="157">
        <v>0</v>
      </c>
      <c r="R4517" s="152"/>
      <c r="S4517" s="157">
        <v>0</v>
      </c>
      <c r="T4517" s="152"/>
      <c r="U4517" s="156">
        <v>3.9500000000000099</v>
      </c>
      <c r="V4517" s="152" t="s">
        <v>174</v>
      </c>
      <c r="W4517" s="152" t="s">
        <v>95</v>
      </c>
      <c r="X4517" s="155">
        <v>3.8060808253</v>
      </c>
      <c r="Y4517" s="152" t="s">
        <v>159</v>
      </c>
      <c r="Z4517" s="154">
        <v>43529</v>
      </c>
      <c r="AA4517" s="153" t="s">
        <v>4326</v>
      </c>
      <c r="AB4517" s="152" t="s">
        <v>6429</v>
      </c>
      <c r="AC4517" s="152" t="s">
        <v>268</v>
      </c>
      <c r="AD4517" s="152" t="s">
        <v>229</v>
      </c>
    </row>
    <row r="4518" spans="1:30">
      <c r="A4518" s="189" t="s">
        <v>22546</v>
      </c>
      <c r="B4518" s="189" t="s">
        <v>22547</v>
      </c>
      <c r="C4518" s="154">
        <v>43830</v>
      </c>
      <c r="D4518" s="155">
        <v>1.0042</v>
      </c>
      <c r="E4518" s="155">
        <v>1.0042</v>
      </c>
      <c r="F4518" s="156">
        <v>0</v>
      </c>
      <c r="G4518" s="154">
        <v>43829</v>
      </c>
      <c r="H4518" s="155">
        <v>1.0042</v>
      </c>
      <c r="I4518" s="157">
        <v>0</v>
      </c>
      <c r="J4518" s="152"/>
      <c r="K4518" s="156">
        <v>4.9815681976680799E-2</v>
      </c>
      <c r="L4518" s="156">
        <v>0.16957605985037799</v>
      </c>
      <c r="M4518" s="185">
        <v>0.43004300430042702</v>
      </c>
      <c r="N4518" s="157">
        <v>0</v>
      </c>
      <c r="O4518" s="157">
        <v>0</v>
      </c>
      <c r="P4518" s="152"/>
      <c r="Q4518" s="157">
        <v>0</v>
      </c>
      <c r="R4518" s="152"/>
      <c r="S4518" s="157">
        <v>0</v>
      </c>
      <c r="T4518" s="152"/>
      <c r="U4518" s="156">
        <v>0.41999999999999799</v>
      </c>
      <c r="V4518" s="152" t="s">
        <v>157</v>
      </c>
      <c r="W4518" s="152" t="s">
        <v>95</v>
      </c>
      <c r="X4518" s="155">
        <v>3.1010299999999997E-5</v>
      </c>
      <c r="Y4518" s="152" t="s">
        <v>159</v>
      </c>
      <c r="Z4518" s="154">
        <v>43734</v>
      </c>
      <c r="AA4518" s="153" t="s">
        <v>4326</v>
      </c>
      <c r="AB4518" s="152" t="s">
        <v>1054</v>
      </c>
      <c r="AC4518" s="152" t="s">
        <v>240</v>
      </c>
      <c r="AD4518" s="152" t="s">
        <v>162</v>
      </c>
    </row>
    <row r="4519" spans="1:30">
      <c r="A4519" s="189" t="s">
        <v>22548</v>
      </c>
      <c r="B4519" s="189" t="s">
        <v>22549</v>
      </c>
      <c r="C4519" s="154">
        <v>43830</v>
      </c>
      <c r="D4519" s="155">
        <v>0.99590000000000001</v>
      </c>
      <c r="E4519" s="155">
        <v>0.99590000000000001</v>
      </c>
      <c r="F4519" s="156">
        <v>5.02310628892964E-2</v>
      </c>
      <c r="G4519" s="154">
        <v>43829</v>
      </c>
      <c r="H4519" s="155">
        <v>0.99539999999999995</v>
      </c>
      <c r="I4519" s="157">
        <v>0</v>
      </c>
      <c r="J4519" s="152"/>
      <c r="K4519" s="156">
        <v>5.02310628892964E-2</v>
      </c>
      <c r="L4519" s="156">
        <v>-0.935044265393422</v>
      </c>
      <c r="M4519" s="185">
        <v>-0.49955040463581701</v>
      </c>
      <c r="N4519" s="157">
        <v>0</v>
      </c>
      <c r="O4519" s="157">
        <v>0</v>
      </c>
      <c r="P4519" s="152"/>
      <c r="Q4519" s="157">
        <v>0</v>
      </c>
      <c r="R4519" s="152"/>
      <c r="S4519" s="157">
        <v>0</v>
      </c>
      <c r="T4519" s="152"/>
      <c r="U4519" s="156">
        <v>-0.40999999999999898</v>
      </c>
      <c r="V4519" s="152" t="s">
        <v>157</v>
      </c>
      <c r="W4519" s="152" t="s">
        <v>95</v>
      </c>
      <c r="X4519" s="155">
        <v>2.5825554998000002</v>
      </c>
      <c r="Y4519" s="152" t="s">
        <v>159</v>
      </c>
      <c r="Z4519" s="154">
        <v>43719</v>
      </c>
      <c r="AA4519" s="153" t="s">
        <v>4326</v>
      </c>
      <c r="AB4519" s="152" t="s">
        <v>6491</v>
      </c>
      <c r="AC4519" s="152" t="s">
        <v>253</v>
      </c>
      <c r="AD4519" s="152" t="s">
        <v>207</v>
      </c>
    </row>
    <row r="4520" spans="1:30">
      <c r="A4520" s="189" t="s">
        <v>22550</v>
      </c>
      <c r="B4520" s="189" t="s">
        <v>22551</v>
      </c>
      <c r="C4520" s="154">
        <v>43830</v>
      </c>
      <c r="D4520" s="155">
        <v>1.0065999999999999</v>
      </c>
      <c r="E4520" s="155">
        <v>1.0065999999999999</v>
      </c>
      <c r="F4520" s="156">
        <v>4.9696849219754001E-2</v>
      </c>
      <c r="G4520" s="154">
        <v>43826</v>
      </c>
      <c r="H4520" s="155">
        <v>1.0061</v>
      </c>
      <c r="I4520" s="157">
        <v>0</v>
      </c>
      <c r="J4520" s="152"/>
      <c r="K4520" s="156">
        <v>0.189111177465911</v>
      </c>
      <c r="L4520" s="156">
        <v>0.39896269698783199</v>
      </c>
      <c r="M4520" s="186">
        <v>0</v>
      </c>
      <c r="N4520" s="157">
        <v>0</v>
      </c>
      <c r="O4520" s="157">
        <v>0</v>
      </c>
      <c r="P4520" s="152"/>
      <c r="Q4520" s="157">
        <v>0</v>
      </c>
      <c r="R4520" s="152"/>
      <c r="S4520" s="157">
        <v>0</v>
      </c>
      <c r="T4520" s="152"/>
      <c r="U4520" s="156">
        <v>0.65999999999999404</v>
      </c>
      <c r="V4520" s="152" t="s">
        <v>309</v>
      </c>
      <c r="W4520" s="152" t="s">
        <v>95</v>
      </c>
      <c r="X4520" s="155">
        <v>9.5016467436000003</v>
      </c>
      <c r="Y4520" s="152" t="s">
        <v>159</v>
      </c>
      <c r="Z4520" s="154">
        <v>43768</v>
      </c>
      <c r="AA4520" s="153" t="s">
        <v>4326</v>
      </c>
      <c r="AB4520" s="152" t="s">
        <v>22460</v>
      </c>
      <c r="AC4520" s="152" t="s">
        <v>175</v>
      </c>
      <c r="AD4520" s="152" t="s">
        <v>162</v>
      </c>
    </row>
    <row r="4521" spans="1:30">
      <c r="A4521" s="189" t="s">
        <v>22552</v>
      </c>
      <c r="B4521" s="189" t="s">
        <v>22553</v>
      </c>
      <c r="C4521" s="154">
        <v>43830</v>
      </c>
      <c r="D4521" s="155">
        <v>1.0237000000000001</v>
      </c>
      <c r="E4521" s="155">
        <v>1.0237000000000001</v>
      </c>
      <c r="F4521" s="156">
        <v>0</v>
      </c>
      <c r="G4521" s="154">
        <v>43829</v>
      </c>
      <c r="H4521" s="155">
        <v>1.0237000000000001</v>
      </c>
      <c r="I4521" s="157">
        <v>0</v>
      </c>
      <c r="J4521" s="152"/>
      <c r="K4521" s="156">
        <v>0.107568941912781</v>
      </c>
      <c r="L4521" s="156">
        <v>0.40211847783444399</v>
      </c>
      <c r="M4521" s="185">
        <v>0.728131457246883</v>
      </c>
      <c r="N4521" s="156">
        <v>1.8708329186983901</v>
      </c>
      <c r="O4521" s="157">
        <v>0</v>
      </c>
      <c r="P4521" s="152"/>
      <c r="Q4521" s="157">
        <v>0</v>
      </c>
      <c r="R4521" s="152"/>
      <c r="S4521" s="157">
        <v>0</v>
      </c>
      <c r="T4521" s="152"/>
      <c r="U4521" s="156">
        <v>2.3700000000000099</v>
      </c>
      <c r="V4521" s="152" t="s">
        <v>157</v>
      </c>
      <c r="W4521" s="152" t="s">
        <v>95</v>
      </c>
      <c r="X4521" s="155">
        <v>1.2341063971999999</v>
      </c>
      <c r="Y4521" s="152" t="s">
        <v>159</v>
      </c>
      <c r="Z4521" s="154">
        <v>43585</v>
      </c>
      <c r="AA4521" s="153" t="s">
        <v>4326</v>
      </c>
      <c r="AB4521" s="152" t="s">
        <v>6495</v>
      </c>
      <c r="AC4521" s="152" t="s">
        <v>219</v>
      </c>
      <c r="AD4521" s="152" t="s">
        <v>272</v>
      </c>
    </row>
    <row r="4522" spans="1:30">
      <c r="A4522" s="189" t="s">
        <v>1146</v>
      </c>
      <c r="B4522" s="189" t="s">
        <v>1147</v>
      </c>
      <c r="C4522" s="154">
        <v>43830</v>
      </c>
      <c r="D4522" s="155">
        <v>1.0263</v>
      </c>
      <c r="E4522" s="155">
        <v>1.0263</v>
      </c>
      <c r="F4522" s="156">
        <v>0</v>
      </c>
      <c r="G4522" s="154">
        <v>43829</v>
      </c>
      <c r="H4522" s="155">
        <v>1.0263</v>
      </c>
      <c r="I4522" s="157">
        <v>0</v>
      </c>
      <c r="J4522" s="152"/>
      <c r="K4522" s="156">
        <v>0.117061750073172</v>
      </c>
      <c r="L4522" s="156">
        <v>0.43057050592034102</v>
      </c>
      <c r="M4522" s="185">
        <v>0.81532416502946703</v>
      </c>
      <c r="N4522" s="156">
        <v>2.0584725536992798</v>
      </c>
      <c r="O4522" s="157">
        <v>0</v>
      </c>
      <c r="P4522" s="152"/>
      <c r="Q4522" s="157">
        <v>0</v>
      </c>
      <c r="R4522" s="152"/>
      <c r="S4522" s="157">
        <v>0</v>
      </c>
      <c r="T4522" s="152"/>
      <c r="U4522" s="156">
        <v>2.63</v>
      </c>
      <c r="V4522" s="152" t="s">
        <v>157</v>
      </c>
      <c r="W4522" s="152" t="s">
        <v>95</v>
      </c>
      <c r="X4522" s="155">
        <v>3.0790215431000001</v>
      </c>
      <c r="Y4522" s="152" t="s">
        <v>159</v>
      </c>
      <c r="Z4522" s="154">
        <v>43585</v>
      </c>
      <c r="AA4522" s="153" t="s">
        <v>4326</v>
      </c>
      <c r="AB4522" s="152" t="s">
        <v>6495</v>
      </c>
      <c r="AC4522" s="152" t="s">
        <v>219</v>
      </c>
      <c r="AD4522" s="152" t="s">
        <v>272</v>
      </c>
    </row>
    <row r="4523" spans="1:30">
      <c r="A4523" s="189" t="s">
        <v>22554</v>
      </c>
      <c r="B4523" s="189" t="s">
        <v>22555</v>
      </c>
      <c r="C4523" s="154">
        <v>43830</v>
      </c>
      <c r="D4523" s="155">
        <v>1.0209999999999999</v>
      </c>
      <c r="E4523" s="155">
        <v>1.0209999999999999</v>
      </c>
      <c r="F4523" s="156">
        <v>1.9592476489026098E-2</v>
      </c>
      <c r="G4523" s="154">
        <v>43829</v>
      </c>
      <c r="H4523" s="155">
        <v>1.0207999999999999</v>
      </c>
      <c r="I4523" s="157">
        <v>0</v>
      </c>
      <c r="J4523" s="152"/>
      <c r="K4523" s="156">
        <v>9.8039215686263698E-2</v>
      </c>
      <c r="L4523" s="156">
        <v>0.30454858041063798</v>
      </c>
      <c r="M4523" s="185">
        <v>0.55150679535156899</v>
      </c>
      <c r="N4523" s="156">
        <v>1.2595457701081001</v>
      </c>
      <c r="O4523" s="157">
        <v>0</v>
      </c>
      <c r="P4523" s="152"/>
      <c r="Q4523" s="157">
        <v>0</v>
      </c>
      <c r="R4523" s="152"/>
      <c r="S4523" s="157">
        <v>0</v>
      </c>
      <c r="T4523" s="152"/>
      <c r="U4523" s="156">
        <v>2.0999999999999899</v>
      </c>
      <c r="V4523" s="152" t="s">
        <v>157</v>
      </c>
      <c r="W4523" s="152" t="s">
        <v>95</v>
      </c>
      <c r="X4523" s="155">
        <v>6.96261938E-2</v>
      </c>
      <c r="Y4523" s="152" t="s">
        <v>159</v>
      </c>
      <c r="Z4523" s="154">
        <v>43552</v>
      </c>
      <c r="AA4523" s="153" t="s">
        <v>4326</v>
      </c>
      <c r="AB4523" s="152" t="s">
        <v>1150</v>
      </c>
      <c r="AC4523" s="152" t="s">
        <v>264</v>
      </c>
      <c r="AD4523" s="152" t="s">
        <v>207</v>
      </c>
    </row>
    <row r="4524" spans="1:30">
      <c r="A4524" s="189" t="s">
        <v>1148</v>
      </c>
      <c r="B4524" s="189" t="s">
        <v>1149</v>
      </c>
      <c r="C4524" s="154">
        <v>43830</v>
      </c>
      <c r="D4524" s="155">
        <v>1.0229999999999999</v>
      </c>
      <c r="E4524" s="155">
        <v>1.0229999999999999</v>
      </c>
      <c r="F4524" s="156">
        <v>1.9554165037150802E-2</v>
      </c>
      <c r="G4524" s="154">
        <v>43829</v>
      </c>
      <c r="H4524" s="155">
        <v>1.0227999999999999</v>
      </c>
      <c r="I4524" s="157">
        <v>0</v>
      </c>
      <c r="J4524" s="152"/>
      <c r="K4524" s="156">
        <v>0.107642626480074</v>
      </c>
      <c r="L4524" s="156">
        <v>0.33346410357001199</v>
      </c>
      <c r="M4524" s="185">
        <v>0.61965181469459796</v>
      </c>
      <c r="N4524" s="156">
        <v>1.39756170086233</v>
      </c>
      <c r="O4524" s="157">
        <v>0</v>
      </c>
      <c r="P4524" s="152"/>
      <c r="Q4524" s="157">
        <v>0</v>
      </c>
      <c r="R4524" s="152"/>
      <c r="S4524" s="157">
        <v>0</v>
      </c>
      <c r="T4524" s="152"/>
      <c r="U4524" s="156">
        <v>2.2999999999999901</v>
      </c>
      <c r="V4524" s="152" t="s">
        <v>157</v>
      </c>
      <c r="W4524" s="152" t="s">
        <v>95</v>
      </c>
      <c r="X4524" s="155">
        <v>0.83959248070000003</v>
      </c>
      <c r="Y4524" s="152" t="s">
        <v>159</v>
      </c>
      <c r="Z4524" s="154">
        <v>43552</v>
      </c>
      <c r="AA4524" s="153" t="s">
        <v>4326</v>
      </c>
      <c r="AB4524" s="152" t="s">
        <v>1150</v>
      </c>
      <c r="AC4524" s="152" t="s">
        <v>264</v>
      </c>
      <c r="AD4524" s="152" t="s">
        <v>207</v>
      </c>
    </row>
    <row r="4525" spans="1:30">
      <c r="A4525" s="189" t="s">
        <v>22556</v>
      </c>
      <c r="B4525" s="189" t="s">
        <v>22557</v>
      </c>
      <c r="C4525" s="154">
        <v>43830</v>
      </c>
      <c r="D4525" s="155">
        <v>1.0025999999999999</v>
      </c>
      <c r="E4525" s="155">
        <v>1.0025999999999999</v>
      </c>
      <c r="F4525" s="156">
        <v>1.9952114924179799E-2</v>
      </c>
      <c r="G4525" s="154">
        <v>43826</v>
      </c>
      <c r="H4525" s="155">
        <v>1.0024</v>
      </c>
      <c r="I4525" s="157">
        <v>0</v>
      </c>
      <c r="J4525" s="152"/>
      <c r="K4525" s="156">
        <v>0.109835247129294</v>
      </c>
      <c r="L4525" s="156">
        <v>0.239952009598076</v>
      </c>
      <c r="M4525" s="186">
        <v>0</v>
      </c>
      <c r="N4525" s="157">
        <v>0</v>
      </c>
      <c r="O4525" s="157">
        <v>0</v>
      </c>
      <c r="P4525" s="152"/>
      <c r="Q4525" s="157">
        <v>0</v>
      </c>
      <c r="R4525" s="152"/>
      <c r="S4525" s="157">
        <v>0</v>
      </c>
      <c r="T4525" s="152"/>
      <c r="U4525" s="156">
        <v>0.25999999999999401</v>
      </c>
      <c r="V4525" s="152" t="s">
        <v>309</v>
      </c>
      <c r="W4525" s="152" t="s">
        <v>95</v>
      </c>
      <c r="X4525" s="155">
        <v>5.0002104999999997</v>
      </c>
      <c r="Y4525" s="152" t="s">
        <v>159</v>
      </c>
      <c r="Z4525" s="154">
        <v>43791</v>
      </c>
      <c r="AA4525" s="153" t="s">
        <v>4326</v>
      </c>
      <c r="AB4525" s="152" t="s">
        <v>2967</v>
      </c>
      <c r="AC4525" s="152" t="s">
        <v>271</v>
      </c>
      <c r="AD4525" s="152" t="s">
        <v>207</v>
      </c>
    </row>
    <row r="4526" spans="1:30">
      <c r="A4526" s="189" t="s">
        <v>22558</v>
      </c>
      <c r="B4526" s="189" t="s">
        <v>22559</v>
      </c>
      <c r="C4526" s="154">
        <v>43830</v>
      </c>
      <c r="D4526" s="155">
        <v>1.0333000000000001</v>
      </c>
      <c r="E4526" s="155">
        <v>1.0732999999999999</v>
      </c>
      <c r="F4526" s="156">
        <v>1.93592101442581E-2</v>
      </c>
      <c r="G4526" s="154">
        <v>43829</v>
      </c>
      <c r="H4526" s="155">
        <v>1.0330999999999999</v>
      </c>
      <c r="I4526" s="157">
        <v>0</v>
      </c>
      <c r="J4526" s="152"/>
      <c r="K4526" s="156">
        <v>0.182098257276753</v>
      </c>
      <c r="L4526" s="156">
        <v>0.45787242428776498</v>
      </c>
      <c r="M4526" s="185">
        <v>1.1008548507492599</v>
      </c>
      <c r="N4526" s="156">
        <v>2.52094822993734</v>
      </c>
      <c r="O4526" s="157">
        <v>0</v>
      </c>
      <c r="P4526" s="152"/>
      <c r="Q4526" s="157">
        <v>0</v>
      </c>
      <c r="R4526" s="152"/>
      <c r="S4526" s="157">
        <v>0</v>
      </c>
      <c r="T4526" s="152"/>
      <c r="U4526" s="156">
        <v>2.9471935570470098</v>
      </c>
      <c r="V4526" s="152" t="s">
        <v>163</v>
      </c>
      <c r="W4526" s="152" t="s">
        <v>95</v>
      </c>
      <c r="X4526" s="155">
        <v>5.1385924700000002E-2</v>
      </c>
      <c r="Y4526" s="152" t="s">
        <v>159</v>
      </c>
      <c r="Z4526" s="154">
        <v>43606</v>
      </c>
      <c r="AA4526" s="153" t="s">
        <v>4326</v>
      </c>
      <c r="AB4526" s="152" t="s">
        <v>1243</v>
      </c>
      <c r="AC4526" s="152" t="s">
        <v>249</v>
      </c>
      <c r="AD4526" s="152" t="s">
        <v>185</v>
      </c>
    </row>
    <row r="4527" spans="1:30">
      <c r="A4527" s="189" t="s">
        <v>1143</v>
      </c>
      <c r="B4527" s="189" t="s">
        <v>1144</v>
      </c>
      <c r="C4527" s="154">
        <v>43830</v>
      </c>
      <c r="D4527" s="155">
        <v>1.0362</v>
      </c>
      <c r="E4527" s="155">
        <v>1.0362</v>
      </c>
      <c r="F4527" s="156">
        <v>1.9305019305017199E-2</v>
      </c>
      <c r="G4527" s="154">
        <v>43829</v>
      </c>
      <c r="H4527" s="155">
        <v>1.036</v>
      </c>
      <c r="I4527" s="157">
        <v>0</v>
      </c>
      <c r="J4527" s="152"/>
      <c r="K4527" s="156">
        <v>0.135291843834564</v>
      </c>
      <c r="L4527" s="156">
        <v>0.38752179810114401</v>
      </c>
      <c r="M4527" s="185">
        <v>0.89581304771179104</v>
      </c>
      <c r="N4527" s="156">
        <v>2.11885286291515</v>
      </c>
      <c r="O4527" s="157">
        <v>0</v>
      </c>
      <c r="P4527" s="152"/>
      <c r="Q4527" s="157">
        <v>0</v>
      </c>
      <c r="R4527" s="152"/>
      <c r="S4527" s="157">
        <v>0</v>
      </c>
      <c r="T4527" s="152"/>
      <c r="U4527" s="156">
        <v>3.62</v>
      </c>
      <c r="V4527" s="152" t="s">
        <v>157</v>
      </c>
      <c r="W4527" s="152" t="s">
        <v>95</v>
      </c>
      <c r="X4527" s="155">
        <v>13.738912272</v>
      </c>
      <c r="Y4527" s="152" t="s">
        <v>159</v>
      </c>
      <c r="Z4527" s="154">
        <v>43490</v>
      </c>
      <c r="AA4527" s="153" t="s">
        <v>4326</v>
      </c>
      <c r="AB4527" s="152" t="s">
        <v>1145</v>
      </c>
      <c r="AC4527" s="152" t="s">
        <v>224</v>
      </c>
      <c r="AD4527" s="152" t="s">
        <v>183</v>
      </c>
    </row>
    <row r="4528" spans="1:30">
      <c r="A4528" s="189" t="s">
        <v>22560</v>
      </c>
      <c r="B4528" s="189" t="s">
        <v>22561</v>
      </c>
      <c r="C4528" s="154">
        <v>43830</v>
      </c>
      <c r="D4528" s="155">
        <v>1.0007999999999999</v>
      </c>
      <c r="E4528" s="155">
        <v>1.0007999999999999</v>
      </c>
      <c r="F4528" s="156">
        <v>2.9985007496248599E-2</v>
      </c>
      <c r="G4528" s="154">
        <v>43826</v>
      </c>
      <c r="H4528" s="155">
        <v>1.0004999999999999</v>
      </c>
      <c r="I4528" s="157">
        <v>0</v>
      </c>
      <c r="J4528" s="152"/>
      <c r="K4528" s="156">
        <v>6.99930006999223E-2</v>
      </c>
      <c r="L4528" s="157">
        <v>0</v>
      </c>
      <c r="M4528" s="186">
        <v>0</v>
      </c>
      <c r="N4528" s="157">
        <v>0</v>
      </c>
      <c r="O4528" s="157">
        <v>0</v>
      </c>
      <c r="P4528" s="152"/>
      <c r="Q4528" s="157">
        <v>0</v>
      </c>
      <c r="R4528" s="152"/>
      <c r="S4528" s="157">
        <v>0</v>
      </c>
      <c r="T4528" s="152"/>
      <c r="U4528" s="156">
        <v>7.9999999999991203E-2</v>
      </c>
      <c r="V4528" s="152" t="s">
        <v>309</v>
      </c>
      <c r="W4528" s="152" t="s">
        <v>95</v>
      </c>
      <c r="X4528" s="155">
        <v>2.0689098169000002</v>
      </c>
      <c r="Y4528" s="152" t="s">
        <v>159</v>
      </c>
      <c r="Z4528" s="154">
        <v>43818</v>
      </c>
      <c r="AA4528" s="153" t="s">
        <v>4326</v>
      </c>
      <c r="AB4528" s="152" t="s">
        <v>5693</v>
      </c>
      <c r="AC4528" s="152" t="s">
        <v>378</v>
      </c>
      <c r="AD4528" s="152" t="s">
        <v>272</v>
      </c>
    </row>
    <row r="4529" spans="1:30">
      <c r="A4529" s="189" t="s">
        <v>22562</v>
      </c>
      <c r="B4529" s="189" t="s">
        <v>22563</v>
      </c>
      <c r="C4529" s="154">
        <v>43830</v>
      </c>
      <c r="D4529" s="155">
        <v>1.0266</v>
      </c>
      <c r="E4529" s="155">
        <v>1.0317000000000001</v>
      </c>
      <c r="F4529" s="156">
        <v>3.8978756577652297E-2</v>
      </c>
      <c r="G4529" s="154">
        <v>43829</v>
      </c>
      <c r="H4529" s="155">
        <v>1.0262</v>
      </c>
      <c r="I4529" s="157">
        <v>0</v>
      </c>
      <c r="J4529" s="152"/>
      <c r="K4529" s="156">
        <v>0.12679215839263999</v>
      </c>
      <c r="L4529" s="156">
        <v>0.332065644801747</v>
      </c>
      <c r="M4529" s="185">
        <v>0.74472326362937402</v>
      </c>
      <c r="N4529" s="156">
        <v>1.6191092678900001</v>
      </c>
      <c r="O4529" s="157">
        <v>0</v>
      </c>
      <c r="P4529" s="152"/>
      <c r="Q4529" s="157">
        <v>0</v>
      </c>
      <c r="R4529" s="152"/>
      <c r="S4529" s="157">
        <v>0</v>
      </c>
      <c r="T4529" s="152"/>
      <c r="U4529" s="156">
        <v>3.1742239400000001</v>
      </c>
      <c r="V4529" s="152" t="s">
        <v>157</v>
      </c>
      <c r="W4529" s="152" t="s">
        <v>95</v>
      </c>
      <c r="X4529" s="155">
        <v>0.3912193269</v>
      </c>
      <c r="Y4529" s="152" t="s">
        <v>159</v>
      </c>
      <c r="Z4529" s="154">
        <v>43483</v>
      </c>
      <c r="AA4529" s="153" t="s">
        <v>4326</v>
      </c>
      <c r="AB4529" s="152" t="s">
        <v>984</v>
      </c>
      <c r="AC4529" s="152" t="s">
        <v>261</v>
      </c>
      <c r="AD4529" s="152" t="s">
        <v>165</v>
      </c>
    </row>
    <row r="4530" spans="1:30">
      <c r="A4530" s="189" t="s">
        <v>3540</v>
      </c>
      <c r="B4530" s="189" t="s">
        <v>3541</v>
      </c>
      <c r="C4530" s="154">
        <v>43830</v>
      </c>
      <c r="D4530" s="155">
        <v>1.0096000000000001</v>
      </c>
      <c r="E4530" s="155">
        <v>1.0346</v>
      </c>
      <c r="F4530" s="156">
        <v>2.9723570791636199E-2</v>
      </c>
      <c r="G4530" s="154">
        <v>43829</v>
      </c>
      <c r="H4530" s="155">
        <v>1.0093000000000001</v>
      </c>
      <c r="I4530" s="157">
        <v>0</v>
      </c>
      <c r="J4530" s="152"/>
      <c r="K4530" s="156">
        <v>0.138861337036324</v>
      </c>
      <c r="L4530" s="156">
        <v>0.65527659095900304</v>
      </c>
      <c r="M4530" s="185">
        <v>1.15207331055838</v>
      </c>
      <c r="N4530" s="156">
        <v>2.3711829063211298</v>
      </c>
      <c r="O4530" s="157">
        <v>0</v>
      </c>
      <c r="P4530" s="152"/>
      <c r="Q4530" s="157">
        <v>0</v>
      </c>
      <c r="R4530" s="152"/>
      <c r="S4530" s="157">
        <v>0</v>
      </c>
      <c r="T4530" s="152"/>
      <c r="U4530" s="156">
        <v>3.48702880000002</v>
      </c>
      <c r="V4530" s="152" t="s">
        <v>157</v>
      </c>
      <c r="W4530" s="152" t="s">
        <v>95</v>
      </c>
      <c r="X4530" s="155">
        <v>34.758474099399997</v>
      </c>
      <c r="Y4530" s="152" t="s">
        <v>159</v>
      </c>
      <c r="Z4530" s="154">
        <v>43579</v>
      </c>
      <c r="AA4530" s="153" t="s">
        <v>4326</v>
      </c>
      <c r="AB4530" s="152" t="s">
        <v>1100</v>
      </c>
      <c r="AC4530" s="152" t="s">
        <v>619</v>
      </c>
      <c r="AD4530" s="152" t="s">
        <v>483</v>
      </c>
    </row>
    <row r="4531" spans="1:30">
      <c r="A4531" s="189" t="s">
        <v>22564</v>
      </c>
      <c r="B4531" s="189" t="s">
        <v>22565</v>
      </c>
      <c r="C4531" s="154">
        <v>43830</v>
      </c>
      <c r="D4531" s="155">
        <v>1.0095000000000001</v>
      </c>
      <c r="E4531" s="155">
        <v>1.0345</v>
      </c>
      <c r="F4531" s="156">
        <v>2.9726516052300402E-2</v>
      </c>
      <c r="G4531" s="154">
        <v>43829</v>
      </c>
      <c r="H4531" s="155">
        <v>1.0092000000000001</v>
      </c>
      <c r="I4531" s="157">
        <v>0</v>
      </c>
      <c r="J4531" s="152"/>
      <c r="K4531" s="156">
        <v>0.13887511159607299</v>
      </c>
      <c r="L4531" s="156">
        <v>0.66518054465575505</v>
      </c>
      <c r="M4531" s="185">
        <v>1.15213789014877</v>
      </c>
      <c r="N4531" s="156">
        <v>2.3612428529033598</v>
      </c>
      <c r="O4531" s="157">
        <v>0</v>
      </c>
      <c r="P4531" s="152"/>
      <c r="Q4531" s="157">
        <v>0</v>
      </c>
      <c r="R4531" s="152"/>
      <c r="S4531" s="157">
        <v>0</v>
      </c>
      <c r="T4531" s="152"/>
      <c r="U4531" s="156">
        <v>3.4769804</v>
      </c>
      <c r="V4531" s="152" t="s">
        <v>157</v>
      </c>
      <c r="W4531" s="152" t="s">
        <v>95</v>
      </c>
      <c r="X4531" s="155">
        <v>9.1485691689999999</v>
      </c>
      <c r="Y4531" s="152" t="s">
        <v>159</v>
      </c>
      <c r="Z4531" s="154">
        <v>43579</v>
      </c>
      <c r="AA4531" s="153" t="s">
        <v>4326</v>
      </c>
      <c r="AB4531" s="152" t="s">
        <v>1100</v>
      </c>
      <c r="AC4531" s="152" t="s">
        <v>619</v>
      </c>
      <c r="AD4531" s="152" t="s">
        <v>483</v>
      </c>
    </row>
    <row r="4532" spans="1:30">
      <c r="A4532" s="189" t="s">
        <v>22566</v>
      </c>
      <c r="B4532" s="189" t="s">
        <v>22567</v>
      </c>
      <c r="C4532" s="154">
        <v>43830</v>
      </c>
      <c r="D4532" s="155">
        <v>1.0032000000000001</v>
      </c>
      <c r="E4532" s="155">
        <v>1.0032000000000001</v>
      </c>
      <c r="F4532" s="156">
        <v>4.9865363518516698E-2</v>
      </c>
      <c r="G4532" s="154">
        <v>43826</v>
      </c>
      <c r="H4532" s="155">
        <v>1.0026999999999999</v>
      </c>
      <c r="I4532" s="157">
        <v>0</v>
      </c>
      <c r="J4532" s="152"/>
      <c r="K4532" s="156">
        <v>0.169745381927113</v>
      </c>
      <c r="L4532" s="156">
        <v>0.279888044782101</v>
      </c>
      <c r="M4532" s="186">
        <v>0</v>
      </c>
      <c r="N4532" s="157">
        <v>0</v>
      </c>
      <c r="O4532" s="157">
        <v>0</v>
      </c>
      <c r="P4532" s="152"/>
      <c r="Q4532" s="157">
        <v>0</v>
      </c>
      <c r="R4532" s="152"/>
      <c r="S4532" s="157">
        <v>0</v>
      </c>
      <c r="T4532" s="152"/>
      <c r="U4532" s="156">
        <v>0.320000000000009</v>
      </c>
      <c r="V4532" s="152" t="s">
        <v>309</v>
      </c>
      <c r="W4532" s="152" t="s">
        <v>95</v>
      </c>
      <c r="X4532" s="155">
        <v>10.1022094003</v>
      </c>
      <c r="Y4532" s="152" t="s">
        <v>159</v>
      </c>
      <c r="Z4532" s="154">
        <v>43791</v>
      </c>
      <c r="AA4532" s="153" t="s">
        <v>4326</v>
      </c>
      <c r="AB4532" s="152" t="s">
        <v>1158</v>
      </c>
      <c r="AC4532" s="152" t="s">
        <v>1159</v>
      </c>
      <c r="AD4532" s="152" t="s">
        <v>221</v>
      </c>
    </row>
    <row r="4533" spans="1:30">
      <c r="A4533" s="189" t="s">
        <v>22568</v>
      </c>
      <c r="B4533" s="189" t="s">
        <v>22569</v>
      </c>
      <c r="C4533" s="154">
        <v>43830</v>
      </c>
      <c r="D4533" s="155">
        <v>1.0029999999999999</v>
      </c>
      <c r="E4533" s="155">
        <v>1.0029999999999999</v>
      </c>
      <c r="F4533" s="156">
        <v>4.9875311720692803E-2</v>
      </c>
      <c r="G4533" s="154">
        <v>43826</v>
      </c>
      <c r="H4533" s="155">
        <v>1.0024999999999999</v>
      </c>
      <c r="I4533" s="157">
        <v>0</v>
      </c>
      <c r="J4533" s="152"/>
      <c r="K4533" s="156">
        <v>0.169779286926976</v>
      </c>
      <c r="L4533" s="156">
        <v>0.26991902429270498</v>
      </c>
      <c r="M4533" s="186">
        <v>0</v>
      </c>
      <c r="N4533" s="157">
        <v>0</v>
      </c>
      <c r="O4533" s="157">
        <v>0</v>
      </c>
      <c r="P4533" s="152"/>
      <c r="Q4533" s="157">
        <v>0</v>
      </c>
      <c r="R4533" s="152"/>
      <c r="S4533" s="157">
        <v>0</v>
      </c>
      <c r="T4533" s="152"/>
      <c r="U4533" s="156">
        <v>0.299999999999989</v>
      </c>
      <c r="V4533" s="152" t="s">
        <v>309</v>
      </c>
      <c r="W4533" s="152" t="s">
        <v>95</v>
      </c>
      <c r="X4533" s="155">
        <v>0.75037896820000005</v>
      </c>
      <c r="Y4533" s="152" t="s">
        <v>159</v>
      </c>
      <c r="Z4533" s="154">
        <v>43791</v>
      </c>
      <c r="AA4533" s="153" t="s">
        <v>4326</v>
      </c>
      <c r="AB4533" s="152" t="s">
        <v>1158</v>
      </c>
      <c r="AC4533" s="152" t="s">
        <v>1159</v>
      </c>
      <c r="AD4533" s="152" t="s">
        <v>221</v>
      </c>
    </row>
    <row r="4534" spans="1:30">
      <c r="A4534" s="189" t="s">
        <v>22570</v>
      </c>
      <c r="B4534" s="189" t="s">
        <v>22571</v>
      </c>
      <c r="C4534" s="154">
        <v>43830</v>
      </c>
      <c r="D4534" s="155">
        <v>1.0019</v>
      </c>
      <c r="E4534" s="155">
        <v>1.0019</v>
      </c>
      <c r="F4534" s="156">
        <v>7.9912096693628198E-2</v>
      </c>
      <c r="G4534" s="154">
        <v>43826</v>
      </c>
      <c r="H4534" s="155">
        <v>1.0011000000000001</v>
      </c>
      <c r="I4534" s="157">
        <v>0</v>
      </c>
      <c r="J4534" s="152"/>
      <c r="K4534" s="156">
        <v>0.13993003498251599</v>
      </c>
      <c r="L4534" s="157">
        <v>0</v>
      </c>
      <c r="M4534" s="186">
        <v>0</v>
      </c>
      <c r="N4534" s="157">
        <v>0</v>
      </c>
      <c r="O4534" s="157">
        <v>0</v>
      </c>
      <c r="P4534" s="152"/>
      <c r="Q4534" s="157">
        <v>0</v>
      </c>
      <c r="R4534" s="152"/>
      <c r="S4534" s="157">
        <v>0</v>
      </c>
      <c r="T4534" s="152"/>
      <c r="U4534" s="156">
        <v>0.190000000000001</v>
      </c>
      <c r="V4534" s="152" t="s">
        <v>309</v>
      </c>
      <c r="W4534" s="152" t="s">
        <v>95</v>
      </c>
      <c r="X4534" s="155">
        <v>2.0002466573</v>
      </c>
      <c r="Y4534" s="152" t="s">
        <v>159</v>
      </c>
      <c r="Z4534" s="154">
        <v>43817</v>
      </c>
      <c r="AA4534" s="153" t="s">
        <v>4326</v>
      </c>
      <c r="AB4534" s="152" t="s">
        <v>1187</v>
      </c>
      <c r="AC4534" s="152" t="s">
        <v>268</v>
      </c>
      <c r="AD4534" s="152" t="s">
        <v>170</v>
      </c>
    </row>
    <row r="4535" spans="1:30">
      <c r="A4535" s="189" t="s">
        <v>22572</v>
      </c>
      <c r="B4535" s="189" t="s">
        <v>22573</v>
      </c>
      <c r="C4535" s="154">
        <v>43830</v>
      </c>
      <c r="D4535" s="155">
        <v>1.0237000000000001</v>
      </c>
      <c r="E4535" s="155">
        <v>1.0283</v>
      </c>
      <c r="F4535" s="156">
        <v>3.9089221147280702E-2</v>
      </c>
      <c r="G4535" s="154">
        <v>43829</v>
      </c>
      <c r="H4535" s="155">
        <v>1.0233000000000001</v>
      </c>
      <c r="I4535" s="157">
        <v>0</v>
      </c>
      <c r="J4535" s="152"/>
      <c r="K4535" s="156">
        <v>0.117359413202949</v>
      </c>
      <c r="L4535" s="156">
        <v>0.29376981126270002</v>
      </c>
      <c r="M4535" s="185">
        <v>0.65795062417639705</v>
      </c>
      <c r="N4535" s="156">
        <v>1.4433630824885599</v>
      </c>
      <c r="O4535" s="157">
        <v>0</v>
      </c>
      <c r="P4535" s="152"/>
      <c r="Q4535" s="157">
        <v>0</v>
      </c>
      <c r="R4535" s="152"/>
      <c r="S4535" s="157">
        <v>0</v>
      </c>
      <c r="T4535" s="152"/>
      <c r="U4535" s="156">
        <v>2.83342899000001</v>
      </c>
      <c r="V4535" s="152" t="s">
        <v>157</v>
      </c>
      <c r="W4535" s="152" t="s">
        <v>95</v>
      </c>
      <c r="X4535" s="155">
        <v>1.1638764278</v>
      </c>
      <c r="Y4535" s="152" t="s">
        <v>159</v>
      </c>
      <c r="Z4535" s="154">
        <v>43483</v>
      </c>
      <c r="AA4535" s="153" t="s">
        <v>4326</v>
      </c>
      <c r="AB4535" s="152" t="s">
        <v>984</v>
      </c>
      <c r="AC4535" s="152" t="s">
        <v>261</v>
      </c>
      <c r="AD4535" s="152" t="s">
        <v>165</v>
      </c>
    </row>
    <row r="4536" spans="1:30">
      <c r="A4536" s="189" t="s">
        <v>22574</v>
      </c>
      <c r="B4536" s="189" t="s">
        <v>22575</v>
      </c>
      <c r="C4536" s="154">
        <v>43830</v>
      </c>
      <c r="D4536" s="155">
        <v>1.0334000000000001</v>
      </c>
      <c r="E4536" s="155">
        <v>1.0334000000000001</v>
      </c>
      <c r="F4536" s="156">
        <v>1.9357336430526499E-2</v>
      </c>
      <c r="G4536" s="154">
        <v>43829</v>
      </c>
      <c r="H4536" s="155">
        <v>1.0331999999999999</v>
      </c>
      <c r="I4536" s="157">
        <v>0</v>
      </c>
      <c r="J4536" s="152"/>
      <c r="K4536" s="156">
        <v>0.12595678713303701</v>
      </c>
      <c r="L4536" s="156">
        <v>0.359327959599887</v>
      </c>
      <c r="M4536" s="185">
        <v>0.81951219512196904</v>
      </c>
      <c r="N4536" s="156">
        <v>1.97355437142293</v>
      </c>
      <c r="O4536" s="157">
        <v>0</v>
      </c>
      <c r="P4536" s="152"/>
      <c r="Q4536" s="157">
        <v>0</v>
      </c>
      <c r="R4536" s="152"/>
      <c r="S4536" s="157">
        <v>0</v>
      </c>
      <c r="T4536" s="152"/>
      <c r="U4536" s="156">
        <v>3.3400000000000101</v>
      </c>
      <c r="V4536" s="152" t="s">
        <v>157</v>
      </c>
      <c r="W4536" s="152" t="s">
        <v>95</v>
      </c>
      <c r="X4536" s="155">
        <v>12.9883646342</v>
      </c>
      <c r="Y4536" s="152" t="s">
        <v>159</v>
      </c>
      <c r="Z4536" s="154">
        <v>43490</v>
      </c>
      <c r="AA4536" s="153" t="s">
        <v>4326</v>
      </c>
      <c r="AB4536" s="152" t="s">
        <v>1145</v>
      </c>
      <c r="AC4536" s="152" t="s">
        <v>224</v>
      </c>
      <c r="AD4536" s="152" t="s">
        <v>183</v>
      </c>
    </row>
    <row r="4537" spans="1:30">
      <c r="A4537" s="189" t="s">
        <v>1140</v>
      </c>
      <c r="B4537" s="189" t="s">
        <v>1141</v>
      </c>
      <c r="C4537" s="154">
        <v>43830</v>
      </c>
      <c r="D4537" s="155">
        <v>1.0321</v>
      </c>
      <c r="E4537" s="155">
        <v>1.0321</v>
      </c>
      <c r="F4537" s="156">
        <v>9.6899224806190898E-3</v>
      </c>
      <c r="G4537" s="154">
        <v>43829</v>
      </c>
      <c r="H4537" s="155">
        <v>1.032</v>
      </c>
      <c r="I4537" s="157">
        <v>0</v>
      </c>
      <c r="J4537" s="152"/>
      <c r="K4537" s="156">
        <v>0.116403142884867</v>
      </c>
      <c r="L4537" s="156">
        <v>0.36954196246231902</v>
      </c>
      <c r="M4537" s="185">
        <v>0.90926867422761903</v>
      </c>
      <c r="N4537" s="156">
        <v>1.91567097857214</v>
      </c>
      <c r="O4537" s="157">
        <v>0</v>
      </c>
      <c r="P4537" s="152"/>
      <c r="Q4537" s="157">
        <v>0</v>
      </c>
      <c r="R4537" s="152"/>
      <c r="S4537" s="157">
        <v>0</v>
      </c>
      <c r="T4537" s="152"/>
      <c r="U4537" s="156">
        <v>3.21</v>
      </c>
      <c r="V4537" s="152" t="s">
        <v>157</v>
      </c>
      <c r="W4537" s="152" t="s">
        <v>95</v>
      </c>
      <c r="X4537" s="155">
        <v>11.2041575538</v>
      </c>
      <c r="Y4537" s="152" t="s">
        <v>159</v>
      </c>
      <c r="Z4537" s="154">
        <v>43489</v>
      </c>
      <c r="AA4537" s="153" t="s">
        <v>4326</v>
      </c>
      <c r="AB4537" s="152" t="s">
        <v>1142</v>
      </c>
      <c r="AC4537" s="152" t="s">
        <v>266</v>
      </c>
      <c r="AD4537" s="152" t="s">
        <v>165</v>
      </c>
    </row>
    <row r="4538" spans="1:30">
      <c r="A4538" s="189" t="s">
        <v>22576</v>
      </c>
      <c r="B4538" s="189" t="s">
        <v>22577</v>
      </c>
      <c r="C4538" s="154">
        <v>43830</v>
      </c>
      <c r="D4538" s="155">
        <v>1.0283</v>
      </c>
      <c r="E4538" s="155">
        <v>1.0283</v>
      </c>
      <c r="F4538" s="156">
        <v>9.7257342929380503E-3</v>
      </c>
      <c r="G4538" s="154">
        <v>43829</v>
      </c>
      <c r="H4538" s="155">
        <v>1.0282</v>
      </c>
      <c r="I4538" s="157">
        <v>0</v>
      </c>
      <c r="J4538" s="152"/>
      <c r="K4538" s="156">
        <v>0.10708722741434</v>
      </c>
      <c r="L4538" s="156">
        <v>0.34153005464481501</v>
      </c>
      <c r="M4538" s="185">
        <v>0.80384276051367398</v>
      </c>
      <c r="N4538" s="156">
        <v>1.72123850034623</v>
      </c>
      <c r="O4538" s="157">
        <v>0</v>
      </c>
      <c r="P4538" s="152"/>
      <c r="Q4538" s="157">
        <v>0</v>
      </c>
      <c r="R4538" s="152"/>
      <c r="S4538" s="157">
        <v>0</v>
      </c>
      <c r="T4538" s="152"/>
      <c r="U4538" s="156">
        <v>2.83</v>
      </c>
      <c r="V4538" s="152" t="s">
        <v>157</v>
      </c>
      <c r="W4538" s="152" t="s">
        <v>95</v>
      </c>
      <c r="X4538" s="155">
        <v>0.21120983970000001</v>
      </c>
      <c r="Y4538" s="152" t="s">
        <v>159</v>
      </c>
      <c r="Z4538" s="154">
        <v>43489</v>
      </c>
      <c r="AA4538" s="153" t="s">
        <v>4326</v>
      </c>
      <c r="AB4538" s="152" t="s">
        <v>1142</v>
      </c>
      <c r="AC4538" s="152" t="s">
        <v>266</v>
      </c>
      <c r="AD4538" s="152" t="s">
        <v>165</v>
      </c>
    </row>
    <row r="4539" spans="1:30">
      <c r="A4539" s="189" t="s">
        <v>1188</v>
      </c>
      <c r="B4539" s="189" t="s">
        <v>1189</v>
      </c>
      <c r="C4539" s="154">
        <v>43830</v>
      </c>
      <c r="D4539" s="155">
        <v>1.0295000000000001</v>
      </c>
      <c r="E4539" s="155">
        <v>1.0295000000000001</v>
      </c>
      <c r="F4539" s="156">
        <v>2.91488534784482E-2</v>
      </c>
      <c r="G4539" s="154">
        <v>43829</v>
      </c>
      <c r="H4539" s="155">
        <v>1.0291999999999999</v>
      </c>
      <c r="I4539" s="157">
        <v>0</v>
      </c>
      <c r="J4539" s="152"/>
      <c r="K4539" s="156">
        <v>0.175148389607865</v>
      </c>
      <c r="L4539" s="156">
        <v>0.380265210608426</v>
      </c>
      <c r="M4539" s="185">
        <v>0.733855185909986</v>
      </c>
      <c r="N4539" s="156">
        <v>1.7996637990705</v>
      </c>
      <c r="O4539" s="157">
        <v>0</v>
      </c>
      <c r="P4539" s="152"/>
      <c r="Q4539" s="157">
        <v>0</v>
      </c>
      <c r="R4539" s="152"/>
      <c r="S4539" s="157">
        <v>0</v>
      </c>
      <c r="T4539" s="152"/>
      <c r="U4539" s="156">
        <v>2.9500000000000099</v>
      </c>
      <c r="V4539" s="152" t="s">
        <v>157</v>
      </c>
      <c r="W4539" s="152" t="s">
        <v>95</v>
      </c>
      <c r="X4539" s="155">
        <v>3.0493651139</v>
      </c>
      <c r="Y4539" s="152" t="s">
        <v>159</v>
      </c>
      <c r="Z4539" s="154">
        <v>43495</v>
      </c>
      <c r="AA4539" s="153" t="s">
        <v>4326</v>
      </c>
      <c r="AB4539" s="152" t="s">
        <v>6498</v>
      </c>
      <c r="AC4539" s="152" t="s">
        <v>219</v>
      </c>
      <c r="AD4539" s="152" t="s">
        <v>241</v>
      </c>
    </row>
    <row r="4540" spans="1:30">
      <c r="A4540" s="189" t="s">
        <v>22578</v>
      </c>
      <c r="B4540" s="189" t="s">
        <v>22579</v>
      </c>
      <c r="C4540" s="154">
        <v>43717</v>
      </c>
      <c r="D4540" s="155">
        <v>1</v>
      </c>
      <c r="E4540" s="155">
        <v>1</v>
      </c>
      <c r="F4540" s="157">
        <v>0</v>
      </c>
      <c r="G4540" s="154"/>
      <c r="H4540" s="157">
        <v>0</v>
      </c>
      <c r="I4540" s="157">
        <v>0</v>
      </c>
      <c r="J4540" s="152"/>
      <c r="K4540" s="157">
        <v>0</v>
      </c>
      <c r="L4540" s="157">
        <v>0</v>
      </c>
      <c r="M4540" s="186">
        <v>0</v>
      </c>
      <c r="N4540" s="157">
        <v>0</v>
      </c>
      <c r="O4540" s="157">
        <v>0</v>
      </c>
      <c r="P4540" s="152"/>
      <c r="Q4540" s="157">
        <v>0</v>
      </c>
      <c r="R4540" s="152"/>
      <c r="S4540" s="157">
        <v>0</v>
      </c>
      <c r="T4540" s="152"/>
      <c r="U4540" s="156">
        <v>0</v>
      </c>
      <c r="V4540" s="152" t="s">
        <v>309</v>
      </c>
      <c r="W4540" s="152" t="s">
        <v>95</v>
      </c>
      <c r="X4540" s="155">
        <v>0</v>
      </c>
      <c r="Y4540" s="152" t="s">
        <v>159</v>
      </c>
      <c r="Z4540" s="154">
        <v>43717</v>
      </c>
      <c r="AA4540" s="153" t="s">
        <v>4326</v>
      </c>
      <c r="AB4540" s="152" t="s">
        <v>1171</v>
      </c>
      <c r="AC4540" s="152" t="s">
        <v>176</v>
      </c>
      <c r="AD4540" s="152" t="s">
        <v>272</v>
      </c>
    </row>
    <row r="4541" spans="1:30">
      <c r="A4541" s="189" t="s">
        <v>22580</v>
      </c>
      <c r="B4541" s="189" t="s">
        <v>22581</v>
      </c>
      <c r="C4541" s="154">
        <v>43830</v>
      </c>
      <c r="D4541" s="155">
        <v>1.0073000000000001</v>
      </c>
      <c r="E4541" s="155">
        <v>1.0073000000000001</v>
      </c>
      <c r="F4541" s="156">
        <v>9.9285146942006495E-3</v>
      </c>
      <c r="G4541" s="154">
        <v>43829</v>
      </c>
      <c r="H4541" s="155">
        <v>1.0072000000000001</v>
      </c>
      <c r="I4541" s="157">
        <v>0</v>
      </c>
      <c r="J4541" s="152"/>
      <c r="K4541" s="156">
        <v>6.9541029207246696E-2</v>
      </c>
      <c r="L4541" s="156">
        <v>0.28872958980487101</v>
      </c>
      <c r="M4541" s="185">
        <v>0.61931874937568498</v>
      </c>
      <c r="N4541" s="157">
        <v>0</v>
      </c>
      <c r="O4541" s="157">
        <v>0</v>
      </c>
      <c r="P4541" s="152"/>
      <c r="Q4541" s="157">
        <v>0</v>
      </c>
      <c r="R4541" s="152"/>
      <c r="S4541" s="157">
        <v>0</v>
      </c>
      <c r="T4541" s="152"/>
      <c r="U4541" s="156">
        <v>0.73000000000000798</v>
      </c>
      <c r="V4541" s="152" t="s">
        <v>157</v>
      </c>
      <c r="W4541" s="152" t="s">
        <v>95</v>
      </c>
      <c r="X4541" s="155">
        <v>6.045984443</v>
      </c>
      <c r="Y4541" s="152" t="s">
        <v>159</v>
      </c>
      <c r="Z4541" s="154">
        <v>43717</v>
      </c>
      <c r="AA4541" s="153" t="s">
        <v>4326</v>
      </c>
      <c r="AB4541" s="152" t="s">
        <v>1171</v>
      </c>
      <c r="AC4541" s="152" t="s">
        <v>176</v>
      </c>
      <c r="AD4541" s="152" t="s">
        <v>272</v>
      </c>
    </row>
    <row r="4542" spans="1:30">
      <c r="A4542" s="189" t="s">
        <v>1169</v>
      </c>
      <c r="B4542" s="189" t="s">
        <v>1170</v>
      </c>
      <c r="C4542" s="154">
        <v>43830</v>
      </c>
      <c r="D4542" s="155">
        <v>1.0081</v>
      </c>
      <c r="E4542" s="155">
        <v>1.0081</v>
      </c>
      <c r="F4542" s="156">
        <v>9.9206349206338307E-3</v>
      </c>
      <c r="G4542" s="154">
        <v>43829</v>
      </c>
      <c r="H4542" s="155">
        <v>1.008</v>
      </c>
      <c r="I4542" s="157">
        <v>0</v>
      </c>
      <c r="J4542" s="152"/>
      <c r="K4542" s="156">
        <v>7.9420232304170696E-2</v>
      </c>
      <c r="L4542" s="156">
        <v>0.30845771144279599</v>
      </c>
      <c r="M4542" s="185">
        <v>0.68917299240910002</v>
      </c>
      <c r="N4542" s="157">
        <v>0</v>
      </c>
      <c r="O4542" s="157">
        <v>0</v>
      </c>
      <c r="P4542" s="152"/>
      <c r="Q4542" s="157">
        <v>0</v>
      </c>
      <c r="R4542" s="152"/>
      <c r="S4542" s="157">
        <v>0</v>
      </c>
      <c r="T4542" s="152"/>
      <c r="U4542" s="156">
        <v>0.81</v>
      </c>
      <c r="V4542" s="152" t="s">
        <v>157</v>
      </c>
      <c r="W4542" s="152" t="s">
        <v>95</v>
      </c>
      <c r="X4542" s="155">
        <v>3.3066013621999999</v>
      </c>
      <c r="Y4542" s="152" t="s">
        <v>159</v>
      </c>
      <c r="Z4542" s="154">
        <v>43717</v>
      </c>
      <c r="AA4542" s="153" t="s">
        <v>4326</v>
      </c>
      <c r="AB4542" s="152" t="s">
        <v>1171</v>
      </c>
      <c r="AC4542" s="152" t="s">
        <v>176</v>
      </c>
      <c r="AD4542" s="152" t="s">
        <v>272</v>
      </c>
    </row>
    <row r="4543" spans="1:30">
      <c r="A4543" s="189" t="s">
        <v>22582</v>
      </c>
      <c r="B4543" s="189" t="s">
        <v>22583</v>
      </c>
      <c r="C4543" s="154">
        <v>43830</v>
      </c>
      <c r="D4543" s="155">
        <v>1.0432999999999999</v>
      </c>
      <c r="E4543" s="155">
        <v>1.0432999999999999</v>
      </c>
      <c r="F4543" s="156">
        <v>1.9173617102864301E-2</v>
      </c>
      <c r="G4543" s="154">
        <v>43829</v>
      </c>
      <c r="H4543" s="155">
        <v>1.0430999999999999</v>
      </c>
      <c r="I4543" s="157">
        <v>0</v>
      </c>
      <c r="J4543" s="152"/>
      <c r="K4543" s="156">
        <v>0.115152096727749</v>
      </c>
      <c r="L4543" s="156">
        <v>0.38487443471567401</v>
      </c>
      <c r="M4543" s="185">
        <v>1.1733902249806101</v>
      </c>
      <c r="N4543" s="156">
        <v>2.2542389493286201</v>
      </c>
      <c r="O4543" s="157">
        <v>0</v>
      </c>
      <c r="P4543" s="152"/>
      <c r="Q4543" s="157">
        <v>0</v>
      </c>
      <c r="R4543" s="152"/>
      <c r="S4543" s="157">
        <v>0</v>
      </c>
      <c r="T4543" s="152"/>
      <c r="U4543" s="156">
        <v>4.3299999999999903</v>
      </c>
      <c r="V4543" s="152" t="s">
        <v>163</v>
      </c>
      <c r="W4543" s="152" t="s">
        <v>95</v>
      </c>
      <c r="X4543" s="155">
        <v>2.2098879738999999</v>
      </c>
      <c r="Y4543" s="152" t="s">
        <v>159</v>
      </c>
      <c r="Z4543" s="154">
        <v>43482</v>
      </c>
      <c r="AA4543" s="153" t="s">
        <v>4326</v>
      </c>
      <c r="AB4543" s="152" t="s">
        <v>6462</v>
      </c>
      <c r="AC4543" s="152" t="s">
        <v>250</v>
      </c>
      <c r="AD4543" s="152" t="s">
        <v>183</v>
      </c>
    </row>
    <row r="4544" spans="1:30">
      <c r="A4544" s="189" t="s">
        <v>1160</v>
      </c>
      <c r="B4544" s="189" t="s">
        <v>1161</v>
      </c>
      <c r="C4544" s="154">
        <v>43830</v>
      </c>
      <c r="D4544" s="155">
        <v>1.0477000000000001</v>
      </c>
      <c r="E4544" s="155">
        <v>1.0477000000000001</v>
      </c>
      <c r="F4544" s="156">
        <v>2.86423524918815E-2</v>
      </c>
      <c r="G4544" s="154">
        <v>43829</v>
      </c>
      <c r="H4544" s="155">
        <v>1.0474000000000001</v>
      </c>
      <c r="I4544" s="157">
        <v>0</v>
      </c>
      <c r="J4544" s="152"/>
      <c r="K4544" s="156">
        <v>0.133804836089082</v>
      </c>
      <c r="L4544" s="156">
        <v>0.42173871369694099</v>
      </c>
      <c r="M4544" s="185">
        <v>1.25640282207404</v>
      </c>
      <c r="N4544" s="156">
        <v>2.4445096313679602</v>
      </c>
      <c r="O4544" s="157">
        <v>0</v>
      </c>
      <c r="P4544" s="152"/>
      <c r="Q4544" s="157">
        <v>0</v>
      </c>
      <c r="R4544" s="152"/>
      <c r="S4544" s="157">
        <v>0</v>
      </c>
      <c r="T4544" s="152"/>
      <c r="U4544" s="156">
        <v>4.7700000000000102</v>
      </c>
      <c r="V4544" s="152" t="s">
        <v>163</v>
      </c>
      <c r="W4544" s="152" t="s">
        <v>95</v>
      </c>
      <c r="X4544" s="155">
        <v>1.3998665400999999</v>
      </c>
      <c r="Y4544" s="152" t="s">
        <v>159</v>
      </c>
      <c r="Z4544" s="154">
        <v>43482</v>
      </c>
      <c r="AA4544" s="153" t="s">
        <v>4326</v>
      </c>
      <c r="AB4544" s="152" t="s">
        <v>6462</v>
      </c>
      <c r="AC4544" s="152" t="s">
        <v>250</v>
      </c>
      <c r="AD4544" s="152" t="s">
        <v>183</v>
      </c>
    </row>
    <row r="4545" spans="1:30">
      <c r="A4545" s="189" t="s">
        <v>22584</v>
      </c>
      <c r="B4545" s="189" t="s">
        <v>22585</v>
      </c>
      <c r="C4545" s="154">
        <v>43830</v>
      </c>
      <c r="D4545" s="155">
        <v>1.0169999999999999</v>
      </c>
      <c r="E4545" s="155">
        <v>1.0169999999999999</v>
      </c>
      <c r="F4545" s="156">
        <v>5.9031877213688903E-2</v>
      </c>
      <c r="G4545" s="154">
        <v>43829</v>
      </c>
      <c r="H4545" s="155">
        <v>1.0164</v>
      </c>
      <c r="I4545" s="157">
        <v>0</v>
      </c>
      <c r="J4545" s="152"/>
      <c r="K4545" s="156">
        <v>0.147710487444592</v>
      </c>
      <c r="L4545" s="156">
        <v>0.39486673247778897</v>
      </c>
      <c r="M4545" s="185">
        <v>0.79286422200198303</v>
      </c>
      <c r="N4545" s="156">
        <v>1.4463840399002501</v>
      </c>
      <c r="O4545" s="157">
        <v>0</v>
      </c>
      <c r="P4545" s="152"/>
      <c r="Q4545" s="157">
        <v>0</v>
      </c>
      <c r="R4545" s="152"/>
      <c r="S4545" s="157">
        <v>0</v>
      </c>
      <c r="T4545" s="152"/>
      <c r="U4545" s="156">
        <v>1.69999999999999</v>
      </c>
      <c r="V4545" s="152" t="s">
        <v>157</v>
      </c>
      <c r="W4545" s="152" t="s">
        <v>95</v>
      </c>
      <c r="X4545" s="155">
        <v>1.7335172100000001E-2</v>
      </c>
      <c r="Y4545" s="152" t="s">
        <v>159</v>
      </c>
      <c r="Z4545" s="154">
        <v>43620</v>
      </c>
      <c r="AA4545" s="153" t="s">
        <v>4326</v>
      </c>
      <c r="AB4545" s="152" t="s">
        <v>22586</v>
      </c>
      <c r="AC4545" s="152" t="s">
        <v>329</v>
      </c>
      <c r="AD4545" s="152" t="s">
        <v>229</v>
      </c>
    </row>
    <row r="4546" spans="1:30">
      <c r="A4546" s="189" t="s">
        <v>22587</v>
      </c>
      <c r="B4546" s="189" t="s">
        <v>22588</v>
      </c>
      <c r="C4546" s="154">
        <v>43830</v>
      </c>
      <c r="D4546" s="155">
        <v>1.0182</v>
      </c>
      <c r="E4546" s="155">
        <v>1.0182</v>
      </c>
      <c r="F4546" s="156">
        <v>5.8962264150936902E-2</v>
      </c>
      <c r="G4546" s="154">
        <v>43829</v>
      </c>
      <c r="H4546" s="155">
        <v>1.0176000000000001</v>
      </c>
      <c r="I4546" s="157">
        <v>0</v>
      </c>
      <c r="J4546" s="152"/>
      <c r="K4546" s="156">
        <v>0.15738736966358899</v>
      </c>
      <c r="L4546" s="156">
        <v>0.414201183431951</v>
      </c>
      <c r="M4546" s="185">
        <v>0.87180503269268095</v>
      </c>
      <c r="N4546" s="156">
        <v>1.55595451825255</v>
      </c>
      <c r="O4546" s="157">
        <v>0</v>
      </c>
      <c r="P4546" s="152"/>
      <c r="Q4546" s="157">
        <v>0</v>
      </c>
      <c r="R4546" s="152"/>
      <c r="S4546" s="157">
        <v>0</v>
      </c>
      <c r="T4546" s="152"/>
      <c r="U4546" s="156">
        <v>1.82</v>
      </c>
      <c r="V4546" s="152" t="s">
        <v>157</v>
      </c>
      <c r="W4546" s="152" t="s">
        <v>95</v>
      </c>
      <c r="X4546" s="155">
        <v>1.0599255493999999</v>
      </c>
      <c r="Y4546" s="152" t="s">
        <v>159</v>
      </c>
      <c r="Z4546" s="154">
        <v>43620</v>
      </c>
      <c r="AA4546" s="153" t="s">
        <v>4326</v>
      </c>
      <c r="AB4546" s="152" t="s">
        <v>22586</v>
      </c>
      <c r="AC4546" s="152" t="s">
        <v>329</v>
      </c>
      <c r="AD4546" s="152" t="s">
        <v>229</v>
      </c>
    </row>
    <row r="4547" spans="1:30">
      <c r="A4547" s="189" t="s">
        <v>22589</v>
      </c>
      <c r="B4547" s="189" t="s">
        <v>22590</v>
      </c>
      <c r="C4547" s="154">
        <v>43830</v>
      </c>
      <c r="D4547" s="155">
        <v>1.0185</v>
      </c>
      <c r="E4547" s="155">
        <v>1.0185</v>
      </c>
      <c r="F4547" s="156">
        <v>5.8944886531086899E-2</v>
      </c>
      <c r="G4547" s="154">
        <v>43829</v>
      </c>
      <c r="H4547" s="155">
        <v>1.0179</v>
      </c>
      <c r="I4547" s="157">
        <v>0</v>
      </c>
      <c r="J4547" s="152"/>
      <c r="K4547" s="156">
        <v>0.147492625368737</v>
      </c>
      <c r="L4547" s="156">
        <v>0.42397949122460798</v>
      </c>
      <c r="M4547" s="185">
        <v>0.85156946232299602</v>
      </c>
      <c r="N4547" s="156">
        <v>1.58587672052663</v>
      </c>
      <c r="O4547" s="157">
        <v>0</v>
      </c>
      <c r="P4547" s="152"/>
      <c r="Q4547" s="157">
        <v>0</v>
      </c>
      <c r="R4547" s="152"/>
      <c r="S4547" s="157">
        <v>0</v>
      </c>
      <c r="T4547" s="152"/>
      <c r="U4547" s="156">
        <v>1.85</v>
      </c>
      <c r="V4547" s="152" t="s">
        <v>157</v>
      </c>
      <c r="W4547" s="152" t="s">
        <v>95</v>
      </c>
      <c r="X4547" s="155">
        <v>4.58929026E-2</v>
      </c>
      <c r="Y4547" s="152" t="s">
        <v>159</v>
      </c>
      <c r="Z4547" s="154">
        <v>43620</v>
      </c>
      <c r="AA4547" s="153" t="s">
        <v>4326</v>
      </c>
      <c r="AB4547" s="152" t="s">
        <v>22586</v>
      </c>
      <c r="AC4547" s="152" t="s">
        <v>329</v>
      </c>
      <c r="AD4547" s="152" t="s">
        <v>229</v>
      </c>
    </row>
    <row r="4548" spans="1:30">
      <c r="A4548" s="189" t="s">
        <v>1083</v>
      </c>
      <c r="B4548" s="189" t="s">
        <v>1084</v>
      </c>
      <c r="C4548" s="154">
        <v>43830</v>
      </c>
      <c r="D4548" s="155">
        <v>1.0053000000000001</v>
      </c>
      <c r="E4548" s="155">
        <v>1.0053000000000001</v>
      </c>
      <c r="F4548" s="156">
        <v>9.9482690011926996E-3</v>
      </c>
      <c r="G4548" s="154">
        <v>43829</v>
      </c>
      <c r="H4548" s="155">
        <v>1.0052000000000001</v>
      </c>
      <c r="I4548" s="157">
        <v>0</v>
      </c>
      <c r="J4548" s="152"/>
      <c r="K4548" s="156">
        <v>6.9679474417693094E-2</v>
      </c>
      <c r="L4548" s="156">
        <v>0.20933014354066901</v>
      </c>
      <c r="M4548" s="185">
        <v>0.53000000000000802</v>
      </c>
      <c r="N4548" s="157">
        <v>0</v>
      </c>
      <c r="O4548" s="157">
        <v>0</v>
      </c>
      <c r="P4548" s="152"/>
      <c r="Q4548" s="157">
        <v>0</v>
      </c>
      <c r="R4548" s="152"/>
      <c r="S4548" s="157">
        <v>0</v>
      </c>
      <c r="T4548" s="152"/>
      <c r="U4548" s="156">
        <v>0.53000000000000802</v>
      </c>
      <c r="V4548" s="152" t="s">
        <v>157</v>
      </c>
      <c r="W4548" s="152" t="s">
        <v>95</v>
      </c>
      <c r="X4548" s="155">
        <v>2.5600519417999998</v>
      </c>
      <c r="Y4548" s="152" t="s">
        <v>159</v>
      </c>
      <c r="Z4548" s="154">
        <v>43734</v>
      </c>
      <c r="AA4548" s="153" t="s">
        <v>4326</v>
      </c>
      <c r="AB4548" s="152" t="s">
        <v>1054</v>
      </c>
      <c r="AC4548" s="152" t="s">
        <v>240</v>
      </c>
      <c r="AD4548" s="152" t="s">
        <v>162</v>
      </c>
    </row>
    <row r="4549" spans="1:30">
      <c r="A4549" s="189" t="s">
        <v>1135</v>
      </c>
      <c r="B4549" s="189" t="s">
        <v>1136</v>
      </c>
      <c r="C4549" s="154">
        <v>43830</v>
      </c>
      <c r="D4549" s="155">
        <v>1.0297000000000001</v>
      </c>
      <c r="E4549" s="155">
        <v>1.0297000000000001</v>
      </c>
      <c r="F4549" s="156">
        <v>1.9426906265175101E-2</v>
      </c>
      <c r="G4549" s="154">
        <v>43829</v>
      </c>
      <c r="H4549" s="155">
        <v>1.0295000000000001</v>
      </c>
      <c r="I4549" s="157">
        <v>0</v>
      </c>
      <c r="J4549" s="152"/>
      <c r="K4549" s="156">
        <v>0.11667476908119501</v>
      </c>
      <c r="L4549" s="156">
        <v>0.35084299775850802</v>
      </c>
      <c r="M4549" s="185">
        <v>0.74356716563937497</v>
      </c>
      <c r="N4549" s="156">
        <v>1.55833908669494</v>
      </c>
      <c r="O4549" s="157">
        <v>0</v>
      </c>
      <c r="P4549" s="152"/>
      <c r="Q4549" s="157">
        <v>0</v>
      </c>
      <c r="R4549" s="152"/>
      <c r="S4549" s="157">
        <v>0</v>
      </c>
      <c r="T4549" s="152"/>
      <c r="U4549" s="156">
        <v>2.97000000000001</v>
      </c>
      <c r="V4549" s="152" t="s">
        <v>157</v>
      </c>
      <c r="W4549" s="152" t="s">
        <v>95</v>
      </c>
      <c r="X4549" s="155">
        <v>6.6652452599999998</v>
      </c>
      <c r="Y4549" s="152" t="s">
        <v>159</v>
      </c>
      <c r="Z4549" s="154">
        <v>43483</v>
      </c>
      <c r="AA4549" s="153" t="s">
        <v>4326</v>
      </c>
      <c r="AB4549" s="152" t="s">
        <v>1137</v>
      </c>
      <c r="AC4549" s="152" t="s">
        <v>249</v>
      </c>
      <c r="AD4549" s="152" t="s">
        <v>162</v>
      </c>
    </row>
    <row r="4550" spans="1:30">
      <c r="A4550" s="189" t="s">
        <v>22591</v>
      </c>
      <c r="B4550" s="189" t="s">
        <v>22592</v>
      </c>
      <c r="C4550" s="154">
        <v>43830</v>
      </c>
      <c r="D4550" s="155">
        <v>1.0345</v>
      </c>
      <c r="E4550" s="155">
        <v>1.0345</v>
      </c>
      <c r="F4550" s="156">
        <v>2.9007928833878101E-2</v>
      </c>
      <c r="G4550" s="154">
        <v>43829</v>
      </c>
      <c r="H4550" s="155">
        <v>1.0342</v>
      </c>
      <c r="I4550" s="157">
        <v>0</v>
      </c>
      <c r="J4550" s="152"/>
      <c r="K4550" s="156">
        <v>0.125822686798304</v>
      </c>
      <c r="L4550" s="156">
        <v>0.407648257788992</v>
      </c>
      <c r="M4550" s="185">
        <v>1.15380854600567</v>
      </c>
      <c r="N4550" s="156">
        <v>2.2132200375456899</v>
      </c>
      <c r="O4550" s="157">
        <v>0</v>
      </c>
      <c r="P4550" s="152"/>
      <c r="Q4550" s="157">
        <v>0</v>
      </c>
      <c r="R4550" s="152"/>
      <c r="S4550" s="157">
        <v>0</v>
      </c>
      <c r="T4550" s="152"/>
      <c r="U4550" s="156">
        <v>3.45</v>
      </c>
      <c r="V4550" s="152" t="s">
        <v>157</v>
      </c>
      <c r="W4550" s="152" t="s">
        <v>95</v>
      </c>
      <c r="X4550" s="155">
        <v>1.4799381222000001</v>
      </c>
      <c r="Y4550" s="152" t="s">
        <v>159</v>
      </c>
      <c r="Z4550" s="154">
        <v>43486</v>
      </c>
      <c r="AA4550" s="153" t="s">
        <v>4326</v>
      </c>
      <c r="AB4550" s="152" t="s">
        <v>6494</v>
      </c>
      <c r="AC4550" s="152" t="s">
        <v>184</v>
      </c>
      <c r="AD4550" s="152" t="s">
        <v>162</v>
      </c>
    </row>
    <row r="4551" spans="1:30">
      <c r="A4551" s="189" t="s">
        <v>1138</v>
      </c>
      <c r="B4551" s="189" t="s">
        <v>1139</v>
      </c>
      <c r="C4551" s="154">
        <v>43830</v>
      </c>
      <c r="D4551" s="155">
        <v>1.0385</v>
      </c>
      <c r="E4551" s="155">
        <v>1.0385</v>
      </c>
      <c r="F4551" s="156">
        <v>2.8896166441915502E-2</v>
      </c>
      <c r="G4551" s="154">
        <v>43829</v>
      </c>
      <c r="H4551" s="155">
        <v>1.0382</v>
      </c>
      <c r="I4551" s="157">
        <v>0</v>
      </c>
      <c r="J4551" s="152"/>
      <c r="K4551" s="156">
        <v>0.13499180406904501</v>
      </c>
      <c r="L4551" s="156">
        <v>0.44491730341425101</v>
      </c>
      <c r="M4551" s="185">
        <v>1.2578003120124699</v>
      </c>
      <c r="N4551" s="156">
        <v>2.4363779838232298</v>
      </c>
      <c r="O4551" s="157">
        <v>0</v>
      </c>
      <c r="P4551" s="152"/>
      <c r="Q4551" s="157">
        <v>0</v>
      </c>
      <c r="R4551" s="152"/>
      <c r="S4551" s="157">
        <v>0</v>
      </c>
      <c r="T4551" s="152"/>
      <c r="U4551" s="156">
        <v>3.85</v>
      </c>
      <c r="V4551" s="152" t="s">
        <v>157</v>
      </c>
      <c r="W4551" s="152" t="s">
        <v>95</v>
      </c>
      <c r="X4551" s="155">
        <v>2.7036517593</v>
      </c>
      <c r="Y4551" s="152" t="s">
        <v>159</v>
      </c>
      <c r="Z4551" s="154">
        <v>43486</v>
      </c>
      <c r="AA4551" s="153" t="s">
        <v>4326</v>
      </c>
      <c r="AB4551" s="152" t="s">
        <v>6494</v>
      </c>
      <c r="AC4551" s="152" t="s">
        <v>184</v>
      </c>
      <c r="AD4551" s="152" t="s">
        <v>162</v>
      </c>
    </row>
    <row r="4552" spans="1:30">
      <c r="A4552" s="189" t="s">
        <v>22593</v>
      </c>
      <c r="B4552" s="189" t="s">
        <v>22594</v>
      </c>
      <c r="C4552" s="154">
        <v>43830</v>
      </c>
      <c r="D4552" s="155">
        <v>1.0286</v>
      </c>
      <c r="E4552" s="155">
        <v>1.0286</v>
      </c>
      <c r="F4552" s="156">
        <v>9.7228974234311108E-3</v>
      </c>
      <c r="G4552" s="154">
        <v>43829</v>
      </c>
      <c r="H4552" s="155">
        <v>1.0285</v>
      </c>
      <c r="I4552" s="157">
        <v>0</v>
      </c>
      <c r="J4552" s="152"/>
      <c r="K4552" s="156">
        <v>0.13629283489097199</v>
      </c>
      <c r="L4552" s="156">
        <v>0.31207333723423702</v>
      </c>
      <c r="M4552" s="185">
        <v>0.54740957966764903</v>
      </c>
      <c r="N4552" s="156">
        <v>1.8819334389857301</v>
      </c>
      <c r="O4552" s="157">
        <v>0</v>
      </c>
      <c r="P4552" s="152"/>
      <c r="Q4552" s="157">
        <v>0</v>
      </c>
      <c r="R4552" s="152"/>
      <c r="S4552" s="157">
        <v>0</v>
      </c>
      <c r="T4552" s="152"/>
      <c r="U4552" s="156">
        <v>2.86</v>
      </c>
      <c r="V4552" s="152" t="s">
        <v>157</v>
      </c>
      <c r="W4552" s="152" t="s">
        <v>95</v>
      </c>
      <c r="X4552" s="155">
        <v>0.54903771270000001</v>
      </c>
      <c r="Y4552" s="152" t="s">
        <v>159</v>
      </c>
      <c r="Z4552" s="154">
        <v>43489</v>
      </c>
      <c r="AA4552" s="153" t="s">
        <v>4326</v>
      </c>
      <c r="AB4552" s="152" t="s">
        <v>1054</v>
      </c>
      <c r="AC4552" s="152" t="s">
        <v>240</v>
      </c>
      <c r="AD4552" s="152" t="s">
        <v>165</v>
      </c>
    </row>
    <row r="4553" spans="1:30">
      <c r="A4553" s="189" t="s">
        <v>1201</v>
      </c>
      <c r="B4553" s="189" t="s">
        <v>1202</v>
      </c>
      <c r="C4553" s="154">
        <v>43830</v>
      </c>
      <c r="D4553" s="155">
        <v>1.0319</v>
      </c>
      <c r="E4553" s="155">
        <v>1.0319</v>
      </c>
      <c r="F4553" s="156">
        <v>9.6918007365757904E-3</v>
      </c>
      <c r="G4553" s="154">
        <v>43829</v>
      </c>
      <c r="H4553" s="155">
        <v>1.0318000000000001</v>
      </c>
      <c r="I4553" s="157">
        <v>0</v>
      </c>
      <c r="J4553" s="152"/>
      <c r="K4553" s="156">
        <v>0.14557453416149599</v>
      </c>
      <c r="L4553" s="156">
        <v>0.35009238549062</v>
      </c>
      <c r="M4553" s="185">
        <v>0.63389896625706599</v>
      </c>
      <c r="N4553" s="156">
        <v>2.0571654633567298</v>
      </c>
      <c r="O4553" s="157">
        <v>0</v>
      </c>
      <c r="P4553" s="152"/>
      <c r="Q4553" s="157">
        <v>0</v>
      </c>
      <c r="R4553" s="152"/>
      <c r="S4553" s="157">
        <v>0</v>
      </c>
      <c r="T4553" s="152"/>
      <c r="U4553" s="156">
        <v>3.19</v>
      </c>
      <c r="V4553" s="152" t="s">
        <v>157</v>
      </c>
      <c r="W4553" s="152" t="s">
        <v>95</v>
      </c>
      <c r="X4553" s="155">
        <v>1.7625830127</v>
      </c>
      <c r="Y4553" s="152" t="s">
        <v>159</v>
      </c>
      <c r="Z4553" s="154">
        <v>43489</v>
      </c>
      <c r="AA4553" s="153" t="s">
        <v>4326</v>
      </c>
      <c r="AB4553" s="152" t="s">
        <v>1054</v>
      </c>
      <c r="AC4553" s="152" t="s">
        <v>240</v>
      </c>
      <c r="AD4553" s="152" t="s">
        <v>165</v>
      </c>
    </row>
    <row r="4554" spans="1:30">
      <c r="A4554" s="189" t="s">
        <v>22595</v>
      </c>
      <c r="B4554" s="189" t="s">
        <v>22596</v>
      </c>
      <c r="C4554" s="154">
        <v>43830</v>
      </c>
      <c r="D4554" s="155">
        <v>1.0055000000000001</v>
      </c>
      <c r="E4554" s="155">
        <v>1.0095000000000001</v>
      </c>
      <c r="F4554" s="156">
        <v>3.97970351208706E-2</v>
      </c>
      <c r="G4554" s="154">
        <v>43829</v>
      </c>
      <c r="H4554" s="155">
        <v>1.0051000000000001</v>
      </c>
      <c r="I4554" s="157">
        <v>0</v>
      </c>
      <c r="J4554" s="152"/>
      <c r="K4554" s="156">
        <v>0.109518120270817</v>
      </c>
      <c r="L4554" s="156">
        <v>0.29925187032420297</v>
      </c>
      <c r="M4554" s="185">
        <v>0.54959940239044702</v>
      </c>
      <c r="N4554" s="156">
        <v>0.89126304217471097</v>
      </c>
      <c r="O4554" s="157">
        <v>0</v>
      </c>
      <c r="P4554" s="152"/>
      <c r="Q4554" s="157">
        <v>0</v>
      </c>
      <c r="R4554" s="152"/>
      <c r="S4554" s="157">
        <v>0</v>
      </c>
      <c r="T4554" s="152"/>
      <c r="U4554" s="156">
        <v>0.95179780000000902</v>
      </c>
      <c r="V4554" s="152" t="s">
        <v>157</v>
      </c>
      <c r="W4554" s="152" t="s">
        <v>95</v>
      </c>
      <c r="X4554" s="155">
        <v>0.26139768429999999</v>
      </c>
      <c r="Y4554" s="152" t="s">
        <v>159</v>
      </c>
      <c r="Z4554" s="154">
        <v>43566</v>
      </c>
      <c r="AA4554" s="153" t="s">
        <v>4326</v>
      </c>
      <c r="AB4554" s="152" t="s">
        <v>1758</v>
      </c>
      <c r="AC4554" s="152" t="s">
        <v>347</v>
      </c>
      <c r="AD4554" s="152" t="s">
        <v>207</v>
      </c>
    </row>
    <row r="4555" spans="1:30">
      <c r="A4555" s="189" t="s">
        <v>22597</v>
      </c>
      <c r="B4555" s="189" t="s">
        <v>22598</v>
      </c>
      <c r="C4555" s="154">
        <v>43830</v>
      </c>
      <c r="D4555" s="155">
        <v>1.0254000000000001</v>
      </c>
      <c r="E4555" s="155">
        <v>1.0254000000000001</v>
      </c>
      <c r="F4555" s="156">
        <v>2.92654375183093E-2</v>
      </c>
      <c r="G4555" s="154">
        <v>43829</v>
      </c>
      <c r="H4555" s="155">
        <v>1.0250999999999999</v>
      </c>
      <c r="I4555" s="157">
        <v>0</v>
      </c>
      <c r="J4555" s="152"/>
      <c r="K4555" s="156">
        <v>0.166064276643551</v>
      </c>
      <c r="L4555" s="156">
        <v>0.352319436288907</v>
      </c>
      <c r="M4555" s="185">
        <v>0.63794287957603002</v>
      </c>
      <c r="N4555" s="156">
        <v>1.5851000594412501</v>
      </c>
      <c r="O4555" s="157">
        <v>0</v>
      </c>
      <c r="P4555" s="152"/>
      <c r="Q4555" s="157">
        <v>0</v>
      </c>
      <c r="R4555" s="152"/>
      <c r="S4555" s="157">
        <v>0</v>
      </c>
      <c r="T4555" s="152"/>
      <c r="U4555" s="156">
        <v>2.5400000000000098</v>
      </c>
      <c r="V4555" s="152" t="s">
        <v>157</v>
      </c>
      <c r="W4555" s="152" t="s">
        <v>95</v>
      </c>
      <c r="X4555" s="155">
        <v>0.93517723829999999</v>
      </c>
      <c r="Y4555" s="152" t="s">
        <v>159</v>
      </c>
      <c r="Z4555" s="154">
        <v>43495</v>
      </c>
      <c r="AA4555" s="153" t="s">
        <v>4326</v>
      </c>
      <c r="AB4555" s="152" t="s">
        <v>6498</v>
      </c>
      <c r="AC4555" s="152" t="s">
        <v>219</v>
      </c>
      <c r="AD4555" s="152" t="s">
        <v>241</v>
      </c>
    </row>
    <row r="4556" spans="1:30">
      <c r="A4556" s="189" t="s">
        <v>22599</v>
      </c>
      <c r="B4556" s="189" t="s">
        <v>22600</v>
      </c>
      <c r="C4556" s="154">
        <v>43830</v>
      </c>
      <c r="D4556" s="155">
        <v>1.1831</v>
      </c>
      <c r="E4556" s="155">
        <v>1.1871</v>
      </c>
      <c r="F4556" s="156">
        <v>3.3820918237926302E-2</v>
      </c>
      <c r="G4556" s="154">
        <v>43829</v>
      </c>
      <c r="H4556" s="155">
        <v>1.1827000000000001</v>
      </c>
      <c r="I4556" s="157">
        <v>0</v>
      </c>
      <c r="J4556" s="152"/>
      <c r="K4556" s="156">
        <v>0.101531432439303</v>
      </c>
      <c r="L4556" s="156">
        <v>0.27970842515682398</v>
      </c>
      <c r="M4556" s="185">
        <v>0.50087208066518696</v>
      </c>
      <c r="N4556" s="156">
        <v>0.79099176573419805</v>
      </c>
      <c r="O4556" s="157">
        <v>0</v>
      </c>
      <c r="P4556" s="152"/>
      <c r="Q4556" s="157">
        <v>0</v>
      </c>
      <c r="R4556" s="152"/>
      <c r="S4556" s="157">
        <v>0</v>
      </c>
      <c r="T4556" s="152"/>
      <c r="U4556" s="156">
        <v>0.85146654000001198</v>
      </c>
      <c r="V4556" s="152" t="s">
        <v>157</v>
      </c>
      <c r="W4556" s="152" t="s">
        <v>95</v>
      </c>
      <c r="X4556" s="155">
        <v>2.2556520000000001E-4</v>
      </c>
      <c r="Y4556" s="152" t="s">
        <v>159</v>
      </c>
      <c r="Z4556" s="154">
        <v>43566</v>
      </c>
      <c r="AA4556" s="153" t="s">
        <v>4326</v>
      </c>
      <c r="AB4556" s="152" t="s">
        <v>1758</v>
      </c>
      <c r="AC4556" s="152" t="s">
        <v>347</v>
      </c>
      <c r="AD4556" s="152" t="s">
        <v>207</v>
      </c>
    </row>
    <row r="4557" spans="1:30">
      <c r="A4557" s="189" t="s">
        <v>22601</v>
      </c>
      <c r="B4557" s="189" t="s">
        <v>22602</v>
      </c>
      <c r="C4557" s="154">
        <v>43830</v>
      </c>
      <c r="D4557" s="155">
        <v>1.0374000000000001</v>
      </c>
      <c r="E4557" s="155">
        <v>1.0374000000000001</v>
      </c>
      <c r="F4557" s="156">
        <v>1.9282684149652899E-2</v>
      </c>
      <c r="G4557" s="154">
        <v>43829</v>
      </c>
      <c r="H4557" s="155">
        <v>1.0371999999999999</v>
      </c>
      <c r="I4557" s="157">
        <v>0</v>
      </c>
      <c r="J4557" s="152"/>
      <c r="K4557" s="156">
        <v>0.106146868667384</v>
      </c>
      <c r="L4557" s="156">
        <v>0.328820116054165</v>
      </c>
      <c r="M4557" s="185">
        <v>0.91439688715954004</v>
      </c>
      <c r="N4557" s="156">
        <v>2.0359988197108501</v>
      </c>
      <c r="O4557" s="157">
        <v>0</v>
      </c>
      <c r="P4557" s="152"/>
      <c r="Q4557" s="157">
        <v>0</v>
      </c>
      <c r="R4557" s="152"/>
      <c r="S4557" s="157">
        <v>0</v>
      </c>
      <c r="T4557" s="152"/>
      <c r="U4557" s="156">
        <v>3.74000000000001</v>
      </c>
      <c r="V4557" s="152" t="s">
        <v>157</v>
      </c>
      <c r="W4557" s="152" t="s">
        <v>95</v>
      </c>
      <c r="X4557" s="155">
        <v>2.3077774841999998</v>
      </c>
      <c r="Y4557" s="152" t="s">
        <v>159</v>
      </c>
      <c r="Z4557" s="154">
        <v>43486</v>
      </c>
      <c r="AA4557" s="153" t="s">
        <v>4326</v>
      </c>
      <c r="AB4557" s="152" t="s">
        <v>6496</v>
      </c>
      <c r="AC4557" s="152" t="s">
        <v>563</v>
      </c>
      <c r="AD4557" s="152" t="s">
        <v>207</v>
      </c>
    </row>
    <row r="4558" spans="1:30">
      <c r="A4558" s="189" t="s">
        <v>3427</v>
      </c>
      <c r="B4558" s="189" t="s">
        <v>3428</v>
      </c>
      <c r="C4558" s="154">
        <v>43830</v>
      </c>
      <c r="D4558" s="155">
        <v>1.0249999999999999</v>
      </c>
      <c r="E4558" s="155">
        <v>1.0249999999999999</v>
      </c>
      <c r="F4558" s="156">
        <v>6.8339353704961706E-2</v>
      </c>
      <c r="G4558" s="154">
        <v>43826</v>
      </c>
      <c r="H4558" s="155">
        <v>1.0243</v>
      </c>
      <c r="I4558" s="157">
        <v>0</v>
      </c>
      <c r="J4558" s="152"/>
      <c r="K4558" s="156">
        <v>0.24449877750610699</v>
      </c>
      <c r="L4558" s="156">
        <v>0.42127951405897601</v>
      </c>
      <c r="M4558" s="185">
        <v>0.75690553425732998</v>
      </c>
      <c r="N4558" s="156">
        <v>1.8987970971269399</v>
      </c>
      <c r="O4558" s="157">
        <v>0</v>
      </c>
      <c r="P4558" s="152"/>
      <c r="Q4558" s="157">
        <v>0</v>
      </c>
      <c r="R4558" s="152"/>
      <c r="S4558" s="157">
        <v>0</v>
      </c>
      <c r="T4558" s="152"/>
      <c r="U4558" s="156">
        <v>2.4999999999999898</v>
      </c>
      <c r="V4558" s="152" t="s">
        <v>174</v>
      </c>
      <c r="W4558" s="152" t="s">
        <v>95</v>
      </c>
      <c r="X4558" s="155">
        <v>5.1882676439999997</v>
      </c>
      <c r="Y4558" s="152" t="s">
        <v>159</v>
      </c>
      <c r="Z4558" s="154">
        <v>43581</v>
      </c>
      <c r="AA4558" s="153" t="s">
        <v>4326</v>
      </c>
      <c r="AB4558" s="152" t="s">
        <v>2222</v>
      </c>
      <c r="AC4558" s="152" t="s">
        <v>369</v>
      </c>
      <c r="AD4558" s="152" t="s">
        <v>247</v>
      </c>
    </row>
    <row r="4559" spans="1:30">
      <c r="A4559" s="189" t="s">
        <v>3429</v>
      </c>
      <c r="B4559" s="189" t="s">
        <v>3430</v>
      </c>
      <c r="C4559" s="154">
        <v>43830</v>
      </c>
      <c r="D4559" s="155">
        <v>1.0190999999999999</v>
      </c>
      <c r="E4559" s="155">
        <v>1.0190999999999999</v>
      </c>
      <c r="F4559" s="156">
        <v>9.8135426889096201E-3</v>
      </c>
      <c r="G4559" s="154">
        <v>43829</v>
      </c>
      <c r="H4559" s="155">
        <v>1.0189999999999999</v>
      </c>
      <c r="I4559" s="157">
        <v>0</v>
      </c>
      <c r="J4559" s="152"/>
      <c r="K4559" s="156">
        <v>0.14740566037734201</v>
      </c>
      <c r="L4559" s="156">
        <v>0.42372881355931902</v>
      </c>
      <c r="M4559" s="185">
        <v>0.94096671949285304</v>
      </c>
      <c r="N4559" s="156">
        <v>1.68629016164437</v>
      </c>
      <c r="O4559" s="157">
        <v>0</v>
      </c>
      <c r="P4559" s="152"/>
      <c r="Q4559" s="157">
        <v>0</v>
      </c>
      <c r="R4559" s="152"/>
      <c r="S4559" s="157">
        <v>0</v>
      </c>
      <c r="T4559" s="152"/>
      <c r="U4559" s="156">
        <v>1.9099999999999899</v>
      </c>
      <c r="V4559" s="152" t="s">
        <v>157</v>
      </c>
      <c r="W4559" s="152" t="s">
        <v>95</v>
      </c>
      <c r="X4559" s="155">
        <v>10.076942407500001</v>
      </c>
      <c r="Y4559" s="152" t="s">
        <v>159</v>
      </c>
      <c r="Z4559" s="154">
        <v>43606</v>
      </c>
      <c r="AA4559" s="153" t="s">
        <v>4326</v>
      </c>
      <c r="AB4559" s="152" t="s">
        <v>6448</v>
      </c>
      <c r="AC4559" s="152" t="s">
        <v>231</v>
      </c>
      <c r="AD4559" s="152" t="s">
        <v>2734</v>
      </c>
    </row>
    <row r="4560" spans="1:30">
      <c r="A4560" s="189" t="s">
        <v>3431</v>
      </c>
      <c r="B4560" s="189" t="s">
        <v>3432</v>
      </c>
      <c r="C4560" s="154">
        <v>43830</v>
      </c>
      <c r="D4560" s="155">
        <v>1.0204</v>
      </c>
      <c r="E4560" s="155">
        <v>1.0204</v>
      </c>
      <c r="F4560" s="156">
        <v>2.9408881482204399E-2</v>
      </c>
      <c r="G4560" s="154">
        <v>43829</v>
      </c>
      <c r="H4560" s="155">
        <v>1.0201</v>
      </c>
      <c r="I4560" s="157">
        <v>0</v>
      </c>
      <c r="J4560" s="152"/>
      <c r="K4560" s="156">
        <v>0.12756353645374099</v>
      </c>
      <c r="L4560" s="156">
        <v>0.26530411712684698</v>
      </c>
      <c r="M4560" s="185">
        <v>0.61131926641687895</v>
      </c>
      <c r="N4560" s="156">
        <v>1.6334661354581601</v>
      </c>
      <c r="O4560" s="157">
        <v>0</v>
      </c>
      <c r="P4560" s="152"/>
      <c r="Q4560" s="157">
        <v>0</v>
      </c>
      <c r="R4560" s="152"/>
      <c r="S4560" s="157">
        <v>0</v>
      </c>
      <c r="T4560" s="152"/>
      <c r="U4560" s="156">
        <v>2.04</v>
      </c>
      <c r="V4560" s="152" t="s">
        <v>157</v>
      </c>
      <c r="W4560" s="152" t="s">
        <v>95</v>
      </c>
      <c r="X4560" s="155">
        <v>13.112317644199999</v>
      </c>
      <c r="Y4560" s="152" t="s">
        <v>159</v>
      </c>
      <c r="Z4560" s="154">
        <v>43599</v>
      </c>
      <c r="AA4560" s="153" t="s">
        <v>4326</v>
      </c>
      <c r="AB4560" s="152" t="s">
        <v>3414</v>
      </c>
      <c r="AC4560" s="152" t="s">
        <v>239</v>
      </c>
      <c r="AD4560" s="152" t="s">
        <v>213</v>
      </c>
    </row>
    <row r="4561" spans="1:30">
      <c r="A4561" s="189" t="s">
        <v>22603</v>
      </c>
      <c r="B4561" s="189" t="s">
        <v>22604</v>
      </c>
      <c r="C4561" s="154">
        <v>43830</v>
      </c>
      <c r="D4561" s="155">
        <v>1.0182</v>
      </c>
      <c r="E4561" s="155">
        <v>1.0182</v>
      </c>
      <c r="F4561" s="156">
        <v>2.9472443265543501E-2</v>
      </c>
      <c r="G4561" s="154">
        <v>43829</v>
      </c>
      <c r="H4561" s="155">
        <v>1.0179</v>
      </c>
      <c r="I4561" s="157">
        <v>0</v>
      </c>
      <c r="J4561" s="152"/>
      <c r="K4561" s="156">
        <v>0.1278395122431</v>
      </c>
      <c r="L4561" s="156">
        <v>0.23626698168930499</v>
      </c>
      <c r="M4561" s="185">
        <v>0.53317535545024397</v>
      </c>
      <c r="N4561" s="156">
        <v>1.45476285372658</v>
      </c>
      <c r="O4561" s="157">
        <v>0</v>
      </c>
      <c r="P4561" s="152"/>
      <c r="Q4561" s="157">
        <v>0</v>
      </c>
      <c r="R4561" s="152"/>
      <c r="S4561" s="157">
        <v>0</v>
      </c>
      <c r="T4561" s="152"/>
      <c r="U4561" s="156">
        <v>1.82</v>
      </c>
      <c r="V4561" s="152" t="s">
        <v>157</v>
      </c>
      <c r="W4561" s="152" t="s">
        <v>95</v>
      </c>
      <c r="X4561" s="155">
        <v>1.7488636599999999E-2</v>
      </c>
      <c r="Y4561" s="152" t="s">
        <v>159</v>
      </c>
      <c r="Z4561" s="154">
        <v>43599</v>
      </c>
      <c r="AA4561" s="153" t="s">
        <v>4326</v>
      </c>
      <c r="AB4561" s="152" t="s">
        <v>3414</v>
      </c>
      <c r="AC4561" s="152" t="s">
        <v>239</v>
      </c>
      <c r="AD4561" s="152" t="s">
        <v>213</v>
      </c>
    </row>
    <row r="4562" spans="1:30">
      <c r="A4562" s="189" t="s">
        <v>3433</v>
      </c>
      <c r="B4562" s="189" t="s">
        <v>3434</v>
      </c>
      <c r="C4562" s="154">
        <v>43830</v>
      </c>
      <c r="D4562" s="155">
        <v>1.0163</v>
      </c>
      <c r="E4562" s="155">
        <v>1.0233000000000001</v>
      </c>
      <c r="F4562" s="156">
        <v>2.95275590551187E-2</v>
      </c>
      <c r="G4562" s="154">
        <v>43829</v>
      </c>
      <c r="H4562" s="155">
        <v>1.016</v>
      </c>
      <c r="I4562" s="157">
        <v>0</v>
      </c>
      <c r="J4562" s="152"/>
      <c r="K4562" s="156">
        <v>0.128078817734014</v>
      </c>
      <c r="L4562" s="156">
        <v>0.554071435638677</v>
      </c>
      <c r="M4562" s="185">
        <v>1.0439681973578301</v>
      </c>
      <c r="N4562" s="156">
        <v>1.89095556551177</v>
      </c>
      <c r="O4562" s="157">
        <v>0</v>
      </c>
      <c r="P4562" s="152"/>
      <c r="Q4562" s="157">
        <v>0</v>
      </c>
      <c r="R4562" s="152"/>
      <c r="S4562" s="157">
        <v>0</v>
      </c>
      <c r="T4562" s="152"/>
      <c r="U4562" s="156">
        <v>2.33927577000002</v>
      </c>
      <c r="V4562" s="152" t="s">
        <v>163</v>
      </c>
      <c r="W4562" s="152" t="s">
        <v>95</v>
      </c>
      <c r="X4562" s="155">
        <v>10.5483840185</v>
      </c>
      <c r="Y4562" s="152" t="s">
        <v>159</v>
      </c>
      <c r="Z4562" s="154">
        <v>43581</v>
      </c>
      <c r="AA4562" s="153" t="s">
        <v>4326</v>
      </c>
      <c r="AB4562" s="152" t="s">
        <v>3104</v>
      </c>
      <c r="AC4562" s="152" t="s">
        <v>433</v>
      </c>
      <c r="AD4562" s="152" t="s">
        <v>2734</v>
      </c>
    </row>
    <row r="4563" spans="1:30">
      <c r="A4563" s="189" t="s">
        <v>22605</v>
      </c>
      <c r="B4563" s="189" t="s">
        <v>22606</v>
      </c>
      <c r="C4563" s="154">
        <v>43830</v>
      </c>
      <c r="D4563" s="155">
        <v>1.0266</v>
      </c>
      <c r="E4563" s="155">
        <v>1.0294000000000001</v>
      </c>
      <c r="F4563" s="156">
        <v>3.89787565776544E-2</v>
      </c>
      <c r="G4563" s="154">
        <v>43829</v>
      </c>
      <c r="H4563" s="155">
        <v>1.0262</v>
      </c>
      <c r="I4563" s="157">
        <v>0</v>
      </c>
      <c r="J4563" s="152"/>
      <c r="K4563" s="156">
        <v>0.30288226673177898</v>
      </c>
      <c r="L4563" s="156">
        <v>0.50898739871644505</v>
      </c>
      <c r="M4563" s="185">
        <v>0.65657832385119697</v>
      </c>
      <c r="N4563" s="156">
        <v>2.03339649122807</v>
      </c>
      <c r="O4563" s="157">
        <v>0</v>
      </c>
      <c r="P4563" s="152"/>
      <c r="Q4563" s="157">
        <v>0</v>
      </c>
      <c r="R4563" s="152"/>
      <c r="S4563" s="157">
        <v>0</v>
      </c>
      <c r="T4563" s="152"/>
      <c r="U4563" s="156">
        <v>2.9414937199999902</v>
      </c>
      <c r="V4563" s="152" t="s">
        <v>157</v>
      </c>
      <c r="W4563" s="152" t="s">
        <v>95</v>
      </c>
      <c r="X4563" s="155">
        <v>0.1176791888</v>
      </c>
      <c r="Y4563" s="152" t="s">
        <v>159</v>
      </c>
      <c r="Z4563" s="154">
        <v>43594</v>
      </c>
      <c r="AA4563" s="153" t="s">
        <v>4326</v>
      </c>
      <c r="AB4563" s="152" t="s">
        <v>1359</v>
      </c>
      <c r="AC4563" s="152" t="s">
        <v>175</v>
      </c>
      <c r="AD4563" s="152" t="s">
        <v>177</v>
      </c>
    </row>
    <row r="4564" spans="1:30">
      <c r="A4564" s="189" t="s">
        <v>3425</v>
      </c>
      <c r="B4564" s="189" t="s">
        <v>3426</v>
      </c>
      <c r="C4564" s="154">
        <v>43830</v>
      </c>
      <c r="D4564" s="155">
        <v>1.0111000000000001</v>
      </c>
      <c r="E4564" s="155">
        <v>1.0111000000000001</v>
      </c>
      <c r="F4564" s="156">
        <v>2.9679461812444501E-2</v>
      </c>
      <c r="G4564" s="154">
        <v>43829</v>
      </c>
      <c r="H4564" s="155">
        <v>1.0107999999999999</v>
      </c>
      <c r="I4564" s="157">
        <v>0</v>
      </c>
      <c r="J4564" s="152"/>
      <c r="K4564" s="156">
        <v>0.13865504605328999</v>
      </c>
      <c r="L4564" s="156">
        <v>0.60696517412937501</v>
      </c>
      <c r="M4564" s="185">
        <v>0.96864389854204502</v>
      </c>
      <c r="N4564" s="157">
        <v>0</v>
      </c>
      <c r="O4564" s="157">
        <v>0</v>
      </c>
      <c r="P4564" s="152"/>
      <c r="Q4564" s="157">
        <v>0</v>
      </c>
      <c r="R4564" s="152"/>
      <c r="S4564" s="157">
        <v>0</v>
      </c>
      <c r="T4564" s="152"/>
      <c r="U4564" s="156">
        <v>1.1100000000000101</v>
      </c>
      <c r="V4564" s="152" t="s">
        <v>157</v>
      </c>
      <c r="W4564" s="152" t="s">
        <v>95</v>
      </c>
      <c r="X4564" s="155">
        <v>25.2087969492</v>
      </c>
      <c r="Y4564" s="152" t="s">
        <v>159</v>
      </c>
      <c r="Z4564" s="154">
        <v>43657</v>
      </c>
      <c r="AA4564" s="153" t="s">
        <v>4326</v>
      </c>
      <c r="AB4564" s="152" t="s">
        <v>6447</v>
      </c>
      <c r="AC4564" s="152" t="s">
        <v>347</v>
      </c>
      <c r="AD4564" s="152" t="s">
        <v>170</v>
      </c>
    </row>
    <row r="4565" spans="1:30">
      <c r="A4565" s="189" t="s">
        <v>22607</v>
      </c>
      <c r="B4565" s="189" t="s">
        <v>22608</v>
      </c>
      <c r="C4565" s="154">
        <v>43830</v>
      </c>
      <c r="D4565" s="155">
        <v>1.0085</v>
      </c>
      <c r="E4565" s="155">
        <v>1.0085</v>
      </c>
      <c r="F4565" s="156">
        <v>2.9756000793490101E-2</v>
      </c>
      <c r="G4565" s="154">
        <v>43829</v>
      </c>
      <c r="H4565" s="155">
        <v>1.0082</v>
      </c>
      <c r="I4565" s="157">
        <v>0</v>
      </c>
      <c r="J4565" s="152"/>
      <c r="K4565" s="156">
        <v>0.178802026422968</v>
      </c>
      <c r="L4565" s="156">
        <v>0.71906521522020095</v>
      </c>
      <c r="M4565" s="186">
        <v>0</v>
      </c>
      <c r="N4565" s="157">
        <v>0</v>
      </c>
      <c r="O4565" s="157">
        <v>0</v>
      </c>
      <c r="P4565" s="152"/>
      <c r="Q4565" s="157">
        <v>0</v>
      </c>
      <c r="R4565" s="152"/>
      <c r="S4565" s="157">
        <v>0</v>
      </c>
      <c r="T4565" s="152"/>
      <c r="U4565" s="156">
        <v>0.84999999999999498</v>
      </c>
      <c r="V4565" s="152" t="s">
        <v>227</v>
      </c>
      <c r="W4565" s="152" t="s">
        <v>95</v>
      </c>
      <c r="X4565" s="155">
        <v>20.001482138</v>
      </c>
      <c r="Y4565" s="152" t="s">
        <v>159</v>
      </c>
      <c r="Z4565" s="154">
        <v>43769</v>
      </c>
      <c r="AA4565" s="153" t="s">
        <v>4326</v>
      </c>
      <c r="AB4565" s="152" t="s">
        <v>22609</v>
      </c>
      <c r="AC4565" s="152" t="s">
        <v>617</v>
      </c>
      <c r="AD4565" s="152" t="s">
        <v>181</v>
      </c>
    </row>
    <row r="4566" spans="1:30">
      <c r="A4566" s="189" t="s">
        <v>3409</v>
      </c>
      <c r="B4566" s="189" t="s">
        <v>3410</v>
      </c>
      <c r="C4566" s="154">
        <v>43830</v>
      </c>
      <c r="D4566" s="155">
        <v>1.0137</v>
      </c>
      <c r="E4566" s="155">
        <v>1.0148999999999999</v>
      </c>
      <c r="F4566" s="156">
        <v>9.8658247829339404E-3</v>
      </c>
      <c r="G4566" s="154">
        <v>43829</v>
      </c>
      <c r="H4566" s="155">
        <v>1.0136000000000001</v>
      </c>
      <c r="I4566" s="157">
        <v>0</v>
      </c>
      <c r="J4566" s="152"/>
      <c r="K4566" s="156">
        <v>0.12840774397472099</v>
      </c>
      <c r="L4566" s="156">
        <v>0.48547147524752599</v>
      </c>
      <c r="M4566" s="185">
        <v>1.1464283336655301</v>
      </c>
      <c r="N4566" s="157">
        <v>0</v>
      </c>
      <c r="O4566" s="157">
        <v>0</v>
      </c>
      <c r="P4566" s="152"/>
      <c r="Q4566" s="157">
        <v>0</v>
      </c>
      <c r="R4566" s="152"/>
      <c r="S4566" s="157">
        <v>0</v>
      </c>
      <c r="T4566" s="152"/>
      <c r="U4566" s="156">
        <v>1.49032619</v>
      </c>
      <c r="V4566" s="152" t="s">
        <v>227</v>
      </c>
      <c r="W4566" s="152" t="s">
        <v>95</v>
      </c>
      <c r="X4566" s="155">
        <v>6.3156075179000002</v>
      </c>
      <c r="Y4566" s="152" t="s">
        <v>159</v>
      </c>
      <c r="Z4566" s="154">
        <v>43679</v>
      </c>
      <c r="AA4566" s="153" t="s">
        <v>4326</v>
      </c>
      <c r="AB4566" s="152" t="s">
        <v>3411</v>
      </c>
      <c r="AC4566" s="152" t="s">
        <v>175</v>
      </c>
      <c r="AD4566" s="152" t="s">
        <v>177</v>
      </c>
    </row>
    <row r="4567" spans="1:30">
      <c r="A4567" s="189" t="s">
        <v>22610</v>
      </c>
      <c r="B4567" s="189" t="s">
        <v>22611</v>
      </c>
      <c r="C4567" s="154">
        <v>43830</v>
      </c>
      <c r="D4567" s="155">
        <v>1.0044</v>
      </c>
      <c r="E4567" s="155">
        <v>1.0044</v>
      </c>
      <c r="F4567" s="156">
        <v>7.9713033080899998E-2</v>
      </c>
      <c r="G4567" s="154">
        <v>43826</v>
      </c>
      <c r="H4567" s="155">
        <v>1.0036</v>
      </c>
      <c r="I4567" s="157">
        <v>0</v>
      </c>
      <c r="J4567" s="152"/>
      <c r="K4567" s="156">
        <v>0.29958058717794001</v>
      </c>
      <c r="L4567" s="157">
        <v>0</v>
      </c>
      <c r="M4567" s="186">
        <v>0</v>
      </c>
      <c r="N4567" s="157">
        <v>0</v>
      </c>
      <c r="O4567" s="157">
        <v>0</v>
      </c>
      <c r="P4567" s="152"/>
      <c r="Q4567" s="157">
        <v>0</v>
      </c>
      <c r="R4567" s="152"/>
      <c r="S4567" s="157">
        <v>0</v>
      </c>
      <c r="T4567" s="152"/>
      <c r="U4567" s="156">
        <v>0.43999999999999601</v>
      </c>
      <c r="V4567" s="152" t="s">
        <v>309</v>
      </c>
      <c r="W4567" s="152" t="s">
        <v>95</v>
      </c>
      <c r="X4567" s="155">
        <v>2.0000313979</v>
      </c>
      <c r="Y4567" s="152" t="s">
        <v>159</v>
      </c>
      <c r="Z4567" s="154">
        <v>43804</v>
      </c>
      <c r="AA4567" s="153" t="s">
        <v>4326</v>
      </c>
      <c r="AB4567" s="152" t="s">
        <v>1758</v>
      </c>
      <c r="AC4567" s="152" t="s">
        <v>347</v>
      </c>
      <c r="AD4567" s="152" t="s">
        <v>170</v>
      </c>
    </row>
    <row r="4568" spans="1:30">
      <c r="A4568" s="189" t="s">
        <v>3406</v>
      </c>
      <c r="B4568" s="189" t="s">
        <v>3407</v>
      </c>
      <c r="C4568" s="154">
        <v>43830</v>
      </c>
      <c r="D4568" s="155">
        <v>1.0118</v>
      </c>
      <c r="E4568" s="155">
        <v>1.0118</v>
      </c>
      <c r="F4568" s="156">
        <v>5.9335443037968102E-2</v>
      </c>
      <c r="G4568" s="154">
        <v>43829</v>
      </c>
      <c r="H4568" s="155">
        <v>1.0112000000000001</v>
      </c>
      <c r="I4568" s="157">
        <v>0</v>
      </c>
      <c r="J4568" s="152"/>
      <c r="K4568" s="156">
        <v>0.11874134177717099</v>
      </c>
      <c r="L4568" s="156">
        <v>0.25762980578675498</v>
      </c>
      <c r="M4568" s="185">
        <v>0.54655669283514496</v>
      </c>
      <c r="N4568" s="157">
        <v>0</v>
      </c>
      <c r="O4568" s="157">
        <v>0</v>
      </c>
      <c r="P4568" s="152"/>
      <c r="Q4568" s="157">
        <v>0</v>
      </c>
      <c r="R4568" s="152"/>
      <c r="S4568" s="157">
        <v>0</v>
      </c>
      <c r="T4568" s="152"/>
      <c r="U4568" s="156">
        <v>1.18</v>
      </c>
      <c r="V4568" s="152" t="s">
        <v>157</v>
      </c>
      <c r="W4568" s="152" t="s">
        <v>95</v>
      </c>
      <c r="X4568" s="155">
        <v>3.4516906218000001</v>
      </c>
      <c r="Y4568" s="152" t="s">
        <v>159</v>
      </c>
      <c r="Z4568" s="154">
        <v>43651</v>
      </c>
      <c r="AA4568" s="153" t="s">
        <v>4326</v>
      </c>
      <c r="AB4568" s="152" t="s">
        <v>3408</v>
      </c>
      <c r="AC4568" s="152" t="s">
        <v>385</v>
      </c>
      <c r="AD4568" s="152" t="s">
        <v>483</v>
      </c>
    </row>
    <row r="4569" spans="1:30">
      <c r="A4569" s="189" t="s">
        <v>22612</v>
      </c>
      <c r="B4569" s="189" t="s">
        <v>22613</v>
      </c>
      <c r="C4569" s="154">
        <v>43830</v>
      </c>
      <c r="D4569" s="155">
        <v>1.0368999999999999</v>
      </c>
      <c r="E4569" s="155">
        <v>1.0368999999999999</v>
      </c>
      <c r="F4569" s="156">
        <v>-1.9284543438432E-2</v>
      </c>
      <c r="G4569" s="154">
        <v>43829</v>
      </c>
      <c r="H4569" s="155">
        <v>1.0370999999999999</v>
      </c>
      <c r="I4569" s="157">
        <v>0</v>
      </c>
      <c r="J4569" s="152"/>
      <c r="K4569" s="156">
        <v>0</v>
      </c>
      <c r="L4569" s="156">
        <v>0.29986457728766502</v>
      </c>
      <c r="M4569" s="185">
        <v>0.81672338356829999</v>
      </c>
      <c r="N4569" s="156">
        <v>2.0771805473518299</v>
      </c>
      <c r="O4569" s="157">
        <v>0</v>
      </c>
      <c r="P4569" s="152"/>
      <c r="Q4569" s="157">
        <v>0</v>
      </c>
      <c r="R4569" s="152"/>
      <c r="S4569" s="157">
        <v>0</v>
      </c>
      <c r="T4569" s="152"/>
      <c r="U4569" s="156">
        <v>2.6024144072827999</v>
      </c>
      <c r="V4569" s="152" t="s">
        <v>163</v>
      </c>
      <c r="W4569" s="152" t="s">
        <v>95</v>
      </c>
      <c r="X4569" s="155">
        <v>0.1817610493</v>
      </c>
      <c r="Y4569" s="152" t="s">
        <v>159</v>
      </c>
      <c r="Z4569" s="154">
        <v>43595</v>
      </c>
      <c r="AA4569" s="153" t="s">
        <v>4326</v>
      </c>
      <c r="AB4569" s="152" t="s">
        <v>6435</v>
      </c>
      <c r="AC4569" s="152" t="s">
        <v>215</v>
      </c>
      <c r="AD4569" s="152" t="s">
        <v>185</v>
      </c>
    </row>
    <row r="4570" spans="1:30">
      <c r="A4570" s="189" t="s">
        <v>22614</v>
      </c>
      <c r="B4570" s="189" t="s">
        <v>22615</v>
      </c>
      <c r="C4570" s="154">
        <v>43830</v>
      </c>
      <c r="D4570" s="155">
        <v>1.0024999999999999</v>
      </c>
      <c r="E4570" s="155">
        <v>1.0024999999999999</v>
      </c>
      <c r="F4570" s="156">
        <v>9.9760574620898802E-3</v>
      </c>
      <c r="G4570" s="154">
        <v>43829</v>
      </c>
      <c r="H4570" s="155">
        <v>1.0024</v>
      </c>
      <c r="I4570" s="157">
        <v>0</v>
      </c>
      <c r="J4570" s="152"/>
      <c r="K4570" s="156">
        <v>5.9886216189233801E-2</v>
      </c>
      <c r="L4570" s="156">
        <v>0.21993401979405999</v>
      </c>
      <c r="M4570" s="186">
        <v>0</v>
      </c>
      <c r="N4570" s="157">
        <v>0</v>
      </c>
      <c r="O4570" s="157">
        <v>0</v>
      </c>
      <c r="P4570" s="152"/>
      <c r="Q4570" s="157">
        <v>0</v>
      </c>
      <c r="R4570" s="152"/>
      <c r="S4570" s="157">
        <v>0</v>
      </c>
      <c r="T4570" s="152"/>
      <c r="U4570" s="156">
        <v>0.249999999999995</v>
      </c>
      <c r="V4570" s="152" t="s">
        <v>157</v>
      </c>
      <c r="W4570" s="152" t="s">
        <v>95</v>
      </c>
      <c r="X4570" s="155">
        <v>1.8026766881</v>
      </c>
      <c r="Y4570" s="152" t="s">
        <v>159</v>
      </c>
      <c r="Z4570" s="154">
        <v>43795</v>
      </c>
      <c r="AA4570" s="153" t="s">
        <v>4326</v>
      </c>
      <c r="AB4570" s="152" t="s">
        <v>22616</v>
      </c>
      <c r="AC4570" s="152" t="s">
        <v>210</v>
      </c>
      <c r="AD4570" s="152" t="s">
        <v>177</v>
      </c>
    </row>
    <row r="4571" spans="1:30">
      <c r="A4571" s="189" t="s">
        <v>22617</v>
      </c>
      <c r="B4571" s="189" t="s">
        <v>22618</v>
      </c>
      <c r="C4571" s="154">
        <v>43830</v>
      </c>
      <c r="D4571" s="155">
        <v>1.0024</v>
      </c>
      <c r="E4571" s="155">
        <v>1.0024</v>
      </c>
      <c r="F4571" s="156">
        <v>9.9770527786081E-3</v>
      </c>
      <c r="G4571" s="154">
        <v>43829</v>
      </c>
      <c r="H4571" s="155">
        <v>1.0023</v>
      </c>
      <c r="I4571" s="157">
        <v>0</v>
      </c>
      <c r="J4571" s="152"/>
      <c r="K4571" s="156">
        <v>5.9892194050702098E-2</v>
      </c>
      <c r="L4571" s="156">
        <v>0.209937018894331</v>
      </c>
      <c r="M4571" s="186">
        <v>0</v>
      </c>
      <c r="N4571" s="157">
        <v>0</v>
      </c>
      <c r="O4571" s="157">
        <v>0</v>
      </c>
      <c r="P4571" s="152"/>
      <c r="Q4571" s="157">
        <v>0</v>
      </c>
      <c r="R4571" s="152"/>
      <c r="S4571" s="157">
        <v>0</v>
      </c>
      <c r="T4571" s="152"/>
      <c r="U4571" s="156">
        <v>0.23999999999999599</v>
      </c>
      <c r="V4571" s="152" t="s">
        <v>157</v>
      </c>
      <c r="W4571" s="152" t="s">
        <v>95</v>
      </c>
      <c r="X4571" s="155">
        <v>0.30185544450000001</v>
      </c>
      <c r="Y4571" s="152" t="s">
        <v>159</v>
      </c>
      <c r="Z4571" s="154">
        <v>43795</v>
      </c>
      <c r="AA4571" s="153" t="s">
        <v>4326</v>
      </c>
      <c r="AB4571" s="152" t="s">
        <v>22616</v>
      </c>
      <c r="AC4571" s="152" t="s">
        <v>210</v>
      </c>
      <c r="AD4571" s="152" t="s">
        <v>177</v>
      </c>
    </row>
    <row r="4572" spans="1:30">
      <c r="A4572" s="189" t="s">
        <v>22619</v>
      </c>
      <c r="B4572" s="189" t="s">
        <v>22620</v>
      </c>
      <c r="C4572" s="154">
        <v>43830</v>
      </c>
      <c r="D4572" s="155">
        <v>1.0082</v>
      </c>
      <c r="E4572" s="155">
        <v>1.0082</v>
      </c>
      <c r="F4572" s="156">
        <v>3.9690414764829901E-2</v>
      </c>
      <c r="G4572" s="154">
        <v>43829</v>
      </c>
      <c r="H4572" s="155">
        <v>1.0078</v>
      </c>
      <c r="I4572" s="157">
        <v>0</v>
      </c>
      <c r="J4572" s="152"/>
      <c r="K4572" s="156">
        <v>0.16890213611525401</v>
      </c>
      <c r="L4572" s="156">
        <v>0.70921985815601696</v>
      </c>
      <c r="M4572" s="186">
        <v>0</v>
      </c>
      <c r="N4572" s="157">
        <v>0</v>
      </c>
      <c r="O4572" s="157">
        <v>0</v>
      </c>
      <c r="P4572" s="152"/>
      <c r="Q4572" s="157">
        <v>0</v>
      </c>
      <c r="R4572" s="152"/>
      <c r="S4572" s="157">
        <v>0</v>
      </c>
      <c r="T4572" s="152"/>
      <c r="U4572" s="156">
        <v>0.81999999999999895</v>
      </c>
      <c r="V4572" s="152" t="s">
        <v>227</v>
      </c>
      <c r="W4572" s="152" t="s">
        <v>95</v>
      </c>
      <c r="X4572" s="155">
        <v>4.5400800000000001E-5</v>
      </c>
      <c r="Y4572" s="152" t="s">
        <v>159</v>
      </c>
      <c r="Z4572" s="154">
        <v>43769</v>
      </c>
      <c r="AA4572" s="153" t="s">
        <v>4326</v>
      </c>
      <c r="AB4572" s="152" t="s">
        <v>22609</v>
      </c>
      <c r="AC4572" s="152" t="s">
        <v>617</v>
      </c>
      <c r="AD4572" s="152" t="s">
        <v>181</v>
      </c>
    </row>
    <row r="4573" spans="1:30">
      <c r="A4573" s="189" t="s">
        <v>3435</v>
      </c>
      <c r="B4573" s="189" t="s">
        <v>3436</v>
      </c>
      <c r="C4573" s="154">
        <v>43830</v>
      </c>
      <c r="D4573" s="155">
        <v>1.0073000000000001</v>
      </c>
      <c r="E4573" s="155">
        <v>1.0166999999999999</v>
      </c>
      <c r="F4573" s="156">
        <v>9.9285146942169108E-3</v>
      </c>
      <c r="G4573" s="154">
        <v>43829</v>
      </c>
      <c r="H4573" s="155">
        <v>1.0072000000000001</v>
      </c>
      <c r="I4573" s="157">
        <v>0</v>
      </c>
      <c r="J4573" s="152"/>
      <c r="K4573" s="156">
        <v>0.139178844815604</v>
      </c>
      <c r="L4573" s="156">
        <v>0.47705511414171597</v>
      </c>
      <c r="M4573" s="185">
        <v>1.1266481698826301</v>
      </c>
      <c r="N4573" s="157">
        <v>0</v>
      </c>
      <c r="O4573" s="157">
        <v>0</v>
      </c>
      <c r="P4573" s="152"/>
      <c r="Q4573" s="157">
        <v>0</v>
      </c>
      <c r="R4573" s="152"/>
      <c r="S4573" s="157">
        <v>0</v>
      </c>
      <c r="T4573" s="152"/>
      <c r="U4573" s="156">
        <v>1.6727320699999999</v>
      </c>
      <c r="V4573" s="152" t="s">
        <v>174</v>
      </c>
      <c r="W4573" s="152" t="s">
        <v>95</v>
      </c>
      <c r="X4573" s="155">
        <v>10.1541127792</v>
      </c>
      <c r="Y4573" s="152" t="s">
        <v>159</v>
      </c>
      <c r="Z4573" s="154">
        <v>43672</v>
      </c>
      <c r="AA4573" s="153" t="s">
        <v>4326</v>
      </c>
      <c r="AB4573" s="152" t="s">
        <v>3437</v>
      </c>
      <c r="AC4573" s="152" t="s">
        <v>238</v>
      </c>
      <c r="AD4573" s="152" t="s">
        <v>177</v>
      </c>
    </row>
    <row r="4574" spans="1:30">
      <c r="A4574" s="189" t="s">
        <v>22621</v>
      </c>
      <c r="B4574" s="189" t="s">
        <v>22622</v>
      </c>
      <c r="C4574" s="154">
        <v>43830</v>
      </c>
      <c r="D4574" s="155">
        <v>1.0168999999999999</v>
      </c>
      <c r="E4574" s="155">
        <v>1.0282</v>
      </c>
      <c r="F4574" s="156">
        <v>8.8582677165346305E-2</v>
      </c>
      <c r="G4574" s="154">
        <v>43826</v>
      </c>
      <c r="H4574" s="155">
        <v>1.016</v>
      </c>
      <c r="I4574" s="157">
        <v>0</v>
      </c>
      <c r="J4574" s="152"/>
      <c r="K4574" s="156">
        <v>0.24645110410093399</v>
      </c>
      <c r="L4574" s="156">
        <v>0.52392249901144605</v>
      </c>
      <c r="M4574" s="185">
        <v>1.4377060767485299</v>
      </c>
      <c r="N4574" s="156">
        <v>3.30259458509141</v>
      </c>
      <c r="O4574" s="157">
        <v>0</v>
      </c>
      <c r="P4574" s="152"/>
      <c r="Q4574" s="157">
        <v>0</v>
      </c>
      <c r="R4574" s="152"/>
      <c r="S4574" s="157">
        <v>0</v>
      </c>
      <c r="T4574" s="152"/>
      <c r="U4574" s="156">
        <v>2.82740264999999</v>
      </c>
      <c r="V4574" s="152" t="s">
        <v>174</v>
      </c>
      <c r="W4574" s="152" t="s">
        <v>95</v>
      </c>
      <c r="X4574" s="155">
        <v>3.8607855734999998</v>
      </c>
      <c r="Y4574" s="152" t="s">
        <v>159</v>
      </c>
      <c r="Z4574" s="154">
        <v>43619</v>
      </c>
      <c r="AA4574" s="153" t="s">
        <v>4326</v>
      </c>
      <c r="AB4574" s="152" t="s">
        <v>3421</v>
      </c>
      <c r="AC4574" s="152" t="s">
        <v>563</v>
      </c>
      <c r="AD4574" s="152" t="s">
        <v>241</v>
      </c>
    </row>
    <row r="4575" spans="1:30">
      <c r="A4575" s="189" t="s">
        <v>3419</v>
      </c>
      <c r="B4575" s="189" t="s">
        <v>3420</v>
      </c>
      <c r="C4575" s="154">
        <v>43830</v>
      </c>
      <c r="D4575" s="155">
        <v>1.0193000000000001</v>
      </c>
      <c r="E4575" s="155">
        <v>1.0306</v>
      </c>
      <c r="F4575" s="156">
        <v>7.8546882670622806E-2</v>
      </c>
      <c r="G4575" s="154">
        <v>43826</v>
      </c>
      <c r="H4575" s="155">
        <v>1.0185</v>
      </c>
      <c r="I4575" s="157">
        <v>0</v>
      </c>
      <c r="J4575" s="152"/>
      <c r="K4575" s="156">
        <v>0.24586939417783299</v>
      </c>
      <c r="L4575" s="156">
        <v>0.56235201262826096</v>
      </c>
      <c r="M4575" s="185">
        <v>1.5446744729064401</v>
      </c>
      <c r="N4575" s="156">
        <v>3.5233473182000998</v>
      </c>
      <c r="O4575" s="157">
        <v>0</v>
      </c>
      <c r="P4575" s="152"/>
      <c r="Q4575" s="157">
        <v>0</v>
      </c>
      <c r="R4575" s="152"/>
      <c r="S4575" s="157">
        <v>0</v>
      </c>
      <c r="T4575" s="152"/>
      <c r="U4575" s="156">
        <v>3.06784459000002</v>
      </c>
      <c r="V4575" s="152" t="s">
        <v>174</v>
      </c>
      <c r="W4575" s="152" t="s">
        <v>95</v>
      </c>
      <c r="X4575" s="155">
        <v>0.77926203039999997</v>
      </c>
      <c r="Y4575" s="152" t="s">
        <v>159</v>
      </c>
      <c r="Z4575" s="154">
        <v>43619</v>
      </c>
      <c r="AA4575" s="153" t="s">
        <v>4326</v>
      </c>
      <c r="AB4575" s="152" t="s">
        <v>3421</v>
      </c>
      <c r="AC4575" s="152" t="s">
        <v>563</v>
      </c>
      <c r="AD4575" s="152" t="s">
        <v>241</v>
      </c>
    </row>
    <row r="4576" spans="1:30">
      <c r="A4576" s="189" t="s">
        <v>1133</v>
      </c>
      <c r="B4576" s="189" t="s">
        <v>1134</v>
      </c>
      <c r="C4576" s="154">
        <v>43830</v>
      </c>
      <c r="D4576" s="155">
        <v>1.0389999999999999</v>
      </c>
      <c r="E4576" s="155">
        <v>1.0389999999999999</v>
      </c>
      <c r="F4576" s="156">
        <v>9.62556550197218E-3</v>
      </c>
      <c r="G4576" s="154">
        <v>43829</v>
      </c>
      <c r="H4576" s="155">
        <v>1.0388999999999999</v>
      </c>
      <c r="I4576" s="157">
        <v>0</v>
      </c>
      <c r="J4576" s="152"/>
      <c r="K4576" s="156">
        <v>0.115629215648474</v>
      </c>
      <c r="L4576" s="156">
        <v>0.347691713347482</v>
      </c>
      <c r="M4576" s="185">
        <v>0.99144634525660802</v>
      </c>
      <c r="N4576" s="156">
        <v>2.1632251720747302</v>
      </c>
      <c r="O4576" s="157">
        <v>0</v>
      </c>
      <c r="P4576" s="152"/>
      <c r="Q4576" s="157">
        <v>0</v>
      </c>
      <c r="R4576" s="152"/>
      <c r="S4576" s="157">
        <v>0</v>
      </c>
      <c r="T4576" s="152"/>
      <c r="U4576" s="156">
        <v>3.8999999999999901</v>
      </c>
      <c r="V4576" s="152" t="s">
        <v>157</v>
      </c>
      <c r="W4576" s="152" t="s">
        <v>95</v>
      </c>
      <c r="X4576" s="155">
        <v>2.9530556565000001</v>
      </c>
      <c r="Y4576" s="152" t="s">
        <v>159</v>
      </c>
      <c r="Z4576" s="154">
        <v>43486</v>
      </c>
      <c r="AA4576" s="153" t="s">
        <v>4326</v>
      </c>
      <c r="AB4576" s="152" t="s">
        <v>6496</v>
      </c>
      <c r="AC4576" s="152" t="s">
        <v>563</v>
      </c>
      <c r="AD4576" s="152" t="s">
        <v>207</v>
      </c>
    </row>
    <row r="4577" spans="1:30">
      <c r="A4577" s="189" t="s">
        <v>1151</v>
      </c>
      <c r="B4577" s="189" t="s">
        <v>1152</v>
      </c>
      <c r="C4577" s="154">
        <v>43830</v>
      </c>
      <c r="D4577" s="155">
        <v>1.0117</v>
      </c>
      <c r="E4577" s="155">
        <v>1.0117</v>
      </c>
      <c r="F4577" s="156">
        <v>9.8853301700265895E-3</v>
      </c>
      <c r="G4577" s="154">
        <v>43829</v>
      </c>
      <c r="H4577" s="155">
        <v>1.0116000000000001</v>
      </c>
      <c r="I4577" s="157">
        <v>0</v>
      </c>
      <c r="J4577" s="152"/>
      <c r="K4577" s="156">
        <v>0.13857270117787501</v>
      </c>
      <c r="L4577" s="156">
        <v>0.53661929841996103</v>
      </c>
      <c r="M4577" s="185">
        <v>1.05883528119068</v>
      </c>
      <c r="N4577" s="157">
        <v>0</v>
      </c>
      <c r="O4577" s="157">
        <v>0</v>
      </c>
      <c r="P4577" s="152"/>
      <c r="Q4577" s="157">
        <v>0</v>
      </c>
      <c r="R4577" s="152"/>
      <c r="S4577" s="157">
        <v>0</v>
      </c>
      <c r="T4577" s="152"/>
      <c r="U4577" s="156">
        <v>1.17</v>
      </c>
      <c r="V4577" s="152" t="s">
        <v>163</v>
      </c>
      <c r="W4577" s="152" t="s">
        <v>95</v>
      </c>
      <c r="X4577" s="155">
        <v>6.9095805153000001</v>
      </c>
      <c r="Y4577" s="152" t="s">
        <v>305</v>
      </c>
      <c r="Z4577" s="154">
        <v>43712</v>
      </c>
      <c r="AA4577" s="153" t="s">
        <v>4326</v>
      </c>
      <c r="AB4577" s="152" t="s">
        <v>1153</v>
      </c>
      <c r="AC4577" s="152" t="s">
        <v>234</v>
      </c>
      <c r="AD4577" s="152" t="s">
        <v>162</v>
      </c>
    </row>
    <row r="4578" spans="1:30">
      <c r="A4578" s="189" t="s">
        <v>3544</v>
      </c>
      <c r="B4578" s="189" t="s">
        <v>3545</v>
      </c>
      <c r="C4578" s="154">
        <v>43830</v>
      </c>
      <c r="D4578" s="155">
        <v>1.0095000000000001</v>
      </c>
      <c r="E4578" s="155">
        <v>1.0095000000000001</v>
      </c>
      <c r="F4578" s="156">
        <v>4.9554013875140399E-2</v>
      </c>
      <c r="G4578" s="154">
        <v>43826</v>
      </c>
      <c r="H4578" s="155">
        <v>1.0089999999999999</v>
      </c>
      <c r="I4578" s="157">
        <v>0</v>
      </c>
      <c r="J4578" s="152"/>
      <c r="K4578" s="156">
        <v>0.20845741512805099</v>
      </c>
      <c r="L4578" s="156">
        <v>0.40779789138651201</v>
      </c>
      <c r="M4578" s="185">
        <v>0.84915084915086703</v>
      </c>
      <c r="N4578" s="157">
        <v>0</v>
      </c>
      <c r="O4578" s="157">
        <v>0</v>
      </c>
      <c r="P4578" s="152"/>
      <c r="Q4578" s="157">
        <v>0</v>
      </c>
      <c r="R4578" s="152"/>
      <c r="S4578" s="157">
        <v>0</v>
      </c>
      <c r="T4578" s="152"/>
      <c r="U4578" s="156">
        <v>0.95000000000000595</v>
      </c>
      <c r="V4578" s="152" t="s">
        <v>174</v>
      </c>
      <c r="W4578" s="152" t="s">
        <v>95</v>
      </c>
      <c r="X4578" s="155">
        <v>10.099993333600001</v>
      </c>
      <c r="Y4578" s="152" t="s">
        <v>159</v>
      </c>
      <c r="Z4578" s="154">
        <v>43725</v>
      </c>
      <c r="AA4578" s="153" t="s">
        <v>4326</v>
      </c>
      <c r="AB4578" s="152" t="s">
        <v>597</v>
      </c>
      <c r="AC4578" s="152" t="s">
        <v>269</v>
      </c>
      <c r="AD4578" s="152" t="s">
        <v>532</v>
      </c>
    </row>
    <row r="4579" spans="1:30">
      <c r="A4579" s="189" t="s">
        <v>3489</v>
      </c>
      <c r="B4579" s="189" t="s">
        <v>3490</v>
      </c>
      <c r="C4579" s="154">
        <v>43830</v>
      </c>
      <c r="D4579" s="155">
        <v>1.0201</v>
      </c>
      <c r="E4579" s="155">
        <v>1.0201</v>
      </c>
      <c r="F4579" s="156">
        <v>5.8852378616962603E-2</v>
      </c>
      <c r="G4579" s="154">
        <v>43826</v>
      </c>
      <c r="H4579" s="155">
        <v>1.0195000000000001</v>
      </c>
      <c r="I4579" s="157">
        <v>0</v>
      </c>
      <c r="J4579" s="152"/>
      <c r="K4579" s="156">
        <v>0.235825881890533</v>
      </c>
      <c r="L4579" s="156">
        <v>0.41342651835810401</v>
      </c>
      <c r="M4579" s="185">
        <v>0.80039525691699598</v>
      </c>
      <c r="N4579" s="156">
        <v>1.68460925039872</v>
      </c>
      <c r="O4579" s="157">
        <v>0</v>
      </c>
      <c r="P4579" s="152"/>
      <c r="Q4579" s="157">
        <v>0</v>
      </c>
      <c r="R4579" s="152"/>
      <c r="S4579" s="157">
        <v>0</v>
      </c>
      <c r="T4579" s="152"/>
      <c r="U4579" s="156">
        <v>2.0099999999999998</v>
      </c>
      <c r="V4579" s="152" t="s">
        <v>174</v>
      </c>
      <c r="W4579" s="152" t="s">
        <v>95</v>
      </c>
      <c r="X4579" s="155">
        <v>7.1413368202000003</v>
      </c>
      <c r="Y4579" s="152" t="s">
        <v>159</v>
      </c>
      <c r="Z4579" s="154">
        <v>43615</v>
      </c>
      <c r="AA4579" s="153" t="s">
        <v>4326</v>
      </c>
      <c r="AB4579" s="152" t="s">
        <v>3491</v>
      </c>
      <c r="AC4579" s="152" t="s">
        <v>563</v>
      </c>
      <c r="AD4579" s="152" t="s">
        <v>165</v>
      </c>
    </row>
    <row r="4580" spans="1:30">
      <c r="A4580" s="189" t="s">
        <v>3504</v>
      </c>
      <c r="B4580" s="189" t="s">
        <v>3505</v>
      </c>
      <c r="C4580" s="154">
        <v>43830</v>
      </c>
      <c r="D4580" s="155">
        <v>1.0214000000000001</v>
      </c>
      <c r="E4580" s="155">
        <v>1.0214000000000001</v>
      </c>
      <c r="F4580" s="156">
        <v>2.93800803055713E-2</v>
      </c>
      <c r="G4580" s="154">
        <v>43829</v>
      </c>
      <c r="H4580" s="155">
        <v>1.0210999999999999</v>
      </c>
      <c r="I4580" s="157">
        <v>0</v>
      </c>
      <c r="J4580" s="152"/>
      <c r="K4580" s="156">
        <v>0.19619383951343899</v>
      </c>
      <c r="L4580" s="156">
        <v>0.43264503441496399</v>
      </c>
      <c r="M4580" s="185">
        <v>0.86904997037331</v>
      </c>
      <c r="N4580" s="156">
        <v>1.90561708071437</v>
      </c>
      <c r="O4580" s="157">
        <v>0</v>
      </c>
      <c r="P4580" s="152"/>
      <c r="Q4580" s="157">
        <v>0</v>
      </c>
      <c r="R4580" s="152"/>
      <c r="S4580" s="157">
        <v>0</v>
      </c>
      <c r="T4580" s="152"/>
      <c r="U4580" s="156">
        <v>2.1400000000000099</v>
      </c>
      <c r="V4580" s="152" t="s">
        <v>174</v>
      </c>
      <c r="W4580" s="152" t="s">
        <v>95</v>
      </c>
      <c r="X4580" s="155">
        <v>10.226870055699999</v>
      </c>
      <c r="Y4580" s="152" t="s">
        <v>159</v>
      </c>
      <c r="Z4580" s="154">
        <v>43622</v>
      </c>
      <c r="AA4580" s="153" t="s">
        <v>4326</v>
      </c>
      <c r="AB4580" s="152" t="s">
        <v>1567</v>
      </c>
      <c r="AC4580" s="152" t="s">
        <v>228</v>
      </c>
      <c r="AD4580" s="152" t="s">
        <v>229</v>
      </c>
    </row>
    <row r="4581" spans="1:30">
      <c r="A4581" s="189" t="s">
        <v>3487</v>
      </c>
      <c r="B4581" s="189" t="s">
        <v>3488</v>
      </c>
      <c r="C4581" s="154">
        <v>43830</v>
      </c>
      <c r="D4581" s="155">
        <v>1.0077</v>
      </c>
      <c r="E4581" s="155">
        <v>1.0115000000000001</v>
      </c>
      <c r="F4581" s="156">
        <v>1.9851116625302499E-2</v>
      </c>
      <c r="G4581" s="154">
        <v>43829</v>
      </c>
      <c r="H4581" s="155">
        <v>1.0075000000000001</v>
      </c>
      <c r="I4581" s="157">
        <v>0</v>
      </c>
      <c r="J4581" s="152"/>
      <c r="K4581" s="156">
        <v>0.13912352181259299</v>
      </c>
      <c r="L4581" s="156">
        <v>0.458578406938491</v>
      </c>
      <c r="M4581" s="185">
        <v>0.89000736086177601</v>
      </c>
      <c r="N4581" s="157">
        <v>0</v>
      </c>
      <c r="O4581" s="157">
        <v>0</v>
      </c>
      <c r="P4581" s="152"/>
      <c r="Q4581" s="157">
        <v>0</v>
      </c>
      <c r="R4581" s="152"/>
      <c r="S4581" s="157">
        <v>0</v>
      </c>
      <c r="T4581" s="152"/>
      <c r="U4581" s="156">
        <v>1.1523213800000101</v>
      </c>
      <c r="V4581" s="152" t="s">
        <v>163</v>
      </c>
      <c r="W4581" s="152" t="s">
        <v>95</v>
      </c>
      <c r="X4581" s="155">
        <v>2.0437480860999999</v>
      </c>
      <c r="Y4581" s="152" t="s">
        <v>159</v>
      </c>
      <c r="Z4581" s="154">
        <v>43682</v>
      </c>
      <c r="AA4581" s="153" t="s">
        <v>4326</v>
      </c>
      <c r="AB4581" s="152" t="s">
        <v>1433</v>
      </c>
      <c r="AC4581" s="152" t="s">
        <v>238</v>
      </c>
      <c r="AD4581" s="152" t="s">
        <v>183</v>
      </c>
    </row>
    <row r="4582" spans="1:30">
      <c r="A4582" s="189" t="s">
        <v>3438</v>
      </c>
      <c r="B4582" s="189" t="s">
        <v>3439</v>
      </c>
      <c r="C4582" s="154">
        <v>43830</v>
      </c>
      <c r="D4582" s="155">
        <v>1.0111000000000001</v>
      </c>
      <c r="E4582" s="155">
        <v>1.0210999999999999</v>
      </c>
      <c r="F4582" s="156">
        <v>3.9576531117053899E-2</v>
      </c>
      <c r="G4582" s="154">
        <v>43829</v>
      </c>
      <c r="H4582" s="155">
        <v>1.0106999999999999</v>
      </c>
      <c r="I4582" s="157">
        <v>0</v>
      </c>
      <c r="J4582" s="152"/>
      <c r="K4582" s="156">
        <v>0.13865504605329401</v>
      </c>
      <c r="L4582" s="156">
        <v>0.50552938976379402</v>
      </c>
      <c r="M4582" s="185">
        <v>0.96264372157406497</v>
      </c>
      <c r="N4582" s="156">
        <v>1.6865344154551101</v>
      </c>
      <c r="O4582" s="157">
        <v>0</v>
      </c>
      <c r="P4582" s="152"/>
      <c r="Q4582" s="157">
        <v>0</v>
      </c>
      <c r="R4582" s="152"/>
      <c r="S4582" s="157">
        <v>0</v>
      </c>
      <c r="T4582" s="152"/>
      <c r="U4582" s="156">
        <v>2.1136178600000202</v>
      </c>
      <c r="V4582" s="152" t="s">
        <v>157</v>
      </c>
      <c r="W4582" s="152" t="s">
        <v>95</v>
      </c>
      <c r="X4582" s="155">
        <v>41.997076573100003</v>
      </c>
      <c r="Y4582" s="152" t="s">
        <v>159</v>
      </c>
      <c r="Z4582" s="154">
        <v>43580</v>
      </c>
      <c r="AA4582" s="153" t="s">
        <v>4326</v>
      </c>
      <c r="AB4582" s="152" t="s">
        <v>1608</v>
      </c>
      <c r="AC4582" s="152" t="s">
        <v>224</v>
      </c>
      <c r="AD4582" s="152" t="s">
        <v>235</v>
      </c>
    </row>
    <row r="4583" spans="1:30">
      <c r="A4583" s="189" t="s">
        <v>3412</v>
      </c>
      <c r="B4583" s="189" t="s">
        <v>3413</v>
      </c>
      <c r="C4583" s="154">
        <v>43830</v>
      </c>
      <c r="D4583" s="155">
        <v>1.0106999999999999</v>
      </c>
      <c r="E4583" s="155">
        <v>1.0250999999999999</v>
      </c>
      <c r="F4583" s="156">
        <v>1.9792182088089201E-2</v>
      </c>
      <c r="G4583" s="154">
        <v>43829</v>
      </c>
      <c r="H4583" s="155">
        <v>1.0105</v>
      </c>
      <c r="I4583" s="157">
        <v>0</v>
      </c>
      <c r="J4583" s="152"/>
      <c r="K4583" s="156">
        <v>0.198275007435323</v>
      </c>
      <c r="L4583" s="156">
        <v>0.597193191997619</v>
      </c>
      <c r="M4583" s="185">
        <v>0.98577499999998897</v>
      </c>
      <c r="N4583" s="156">
        <v>2.6439314977973498</v>
      </c>
      <c r="O4583" s="157">
        <v>0</v>
      </c>
      <c r="P4583" s="152"/>
      <c r="Q4583" s="157">
        <v>0</v>
      </c>
      <c r="R4583" s="152"/>
      <c r="S4583" s="157">
        <v>0</v>
      </c>
      <c r="T4583" s="152"/>
      <c r="U4583" s="156">
        <v>2.52075878</v>
      </c>
      <c r="V4583" s="152" t="s">
        <v>174</v>
      </c>
      <c r="W4583" s="152" t="s">
        <v>95</v>
      </c>
      <c r="X4583" s="155">
        <v>20.406538553400001</v>
      </c>
      <c r="Y4583" s="152" t="s">
        <v>159</v>
      </c>
      <c r="Z4583" s="154">
        <v>43635</v>
      </c>
      <c r="AA4583" s="153" t="s">
        <v>4326</v>
      </c>
      <c r="AB4583" s="152" t="s">
        <v>3414</v>
      </c>
      <c r="AC4583" s="152" t="s">
        <v>239</v>
      </c>
      <c r="AD4583" s="152" t="s">
        <v>241</v>
      </c>
    </row>
    <row r="4584" spans="1:30">
      <c r="A4584" s="189" t="s">
        <v>22623</v>
      </c>
      <c r="B4584" s="189" t="s">
        <v>22624</v>
      </c>
      <c r="C4584" s="154">
        <v>43830</v>
      </c>
      <c r="D4584" s="155">
        <v>1.0002</v>
      </c>
      <c r="E4584" s="155">
        <v>1.0002</v>
      </c>
      <c r="F4584" s="156">
        <v>1.9999999999997801E-2</v>
      </c>
      <c r="G4584" s="154">
        <v>43826</v>
      </c>
      <c r="H4584" s="155">
        <v>1</v>
      </c>
      <c r="I4584" s="157">
        <v>0</v>
      </c>
      <c r="J4584" s="152"/>
      <c r="K4584" s="157">
        <v>0</v>
      </c>
      <c r="L4584" s="157">
        <v>0</v>
      </c>
      <c r="M4584" s="186">
        <v>0</v>
      </c>
      <c r="N4584" s="157">
        <v>0</v>
      </c>
      <c r="O4584" s="157">
        <v>0</v>
      </c>
      <c r="P4584" s="152"/>
      <c r="Q4584" s="157">
        <v>0</v>
      </c>
      <c r="R4584" s="152"/>
      <c r="S4584" s="157">
        <v>0</v>
      </c>
      <c r="T4584" s="152"/>
      <c r="U4584" s="156">
        <v>1.9999999999997801E-2</v>
      </c>
      <c r="V4584" s="152" t="s">
        <v>309</v>
      </c>
      <c r="W4584" s="152" t="s">
        <v>95</v>
      </c>
      <c r="X4584" s="155">
        <v>3.3015793285999999</v>
      </c>
      <c r="Y4584" s="152" t="s">
        <v>159</v>
      </c>
      <c r="Z4584" s="154">
        <v>43825</v>
      </c>
      <c r="AA4584" s="153" t="s">
        <v>4326</v>
      </c>
      <c r="AB4584" s="152" t="s">
        <v>5693</v>
      </c>
      <c r="AC4584" s="152" t="s">
        <v>378</v>
      </c>
      <c r="AD4584" s="152" t="s">
        <v>221</v>
      </c>
    </row>
    <row r="4585" spans="1:30">
      <c r="A4585" s="189" t="s">
        <v>22625</v>
      </c>
      <c r="B4585" s="189" t="s">
        <v>22626</v>
      </c>
      <c r="C4585" s="154">
        <v>43830</v>
      </c>
      <c r="D4585" s="155">
        <v>1.0002</v>
      </c>
      <c r="E4585" s="155">
        <v>1.0002</v>
      </c>
      <c r="F4585" s="156">
        <v>1.9999999999997801E-2</v>
      </c>
      <c r="G4585" s="154">
        <v>43826</v>
      </c>
      <c r="H4585" s="155">
        <v>1</v>
      </c>
      <c r="I4585" s="157">
        <v>0</v>
      </c>
      <c r="J4585" s="152"/>
      <c r="K4585" s="157">
        <v>0</v>
      </c>
      <c r="L4585" s="157">
        <v>0</v>
      </c>
      <c r="M4585" s="186">
        <v>0</v>
      </c>
      <c r="N4585" s="157">
        <v>0</v>
      </c>
      <c r="O4585" s="157">
        <v>0</v>
      </c>
      <c r="P4585" s="152"/>
      <c r="Q4585" s="157">
        <v>0</v>
      </c>
      <c r="R4585" s="152"/>
      <c r="S4585" s="157">
        <v>0</v>
      </c>
      <c r="T4585" s="152"/>
      <c r="U4585" s="156">
        <v>1.9999999999997801E-2</v>
      </c>
      <c r="V4585" s="152" t="s">
        <v>309</v>
      </c>
      <c r="W4585" s="152" t="s">
        <v>95</v>
      </c>
      <c r="X4585" s="155">
        <v>1.0015680042999999</v>
      </c>
      <c r="Y4585" s="152" t="s">
        <v>159</v>
      </c>
      <c r="Z4585" s="154">
        <v>43825</v>
      </c>
      <c r="AA4585" s="153" t="s">
        <v>4326</v>
      </c>
      <c r="AB4585" s="152" t="s">
        <v>5693</v>
      </c>
      <c r="AC4585" s="152" t="s">
        <v>378</v>
      </c>
      <c r="AD4585" s="152" t="s">
        <v>221</v>
      </c>
    </row>
    <row r="4586" spans="1:30">
      <c r="A4586" s="189" t="s">
        <v>22627</v>
      </c>
      <c r="B4586" s="189" t="s">
        <v>22628</v>
      </c>
      <c r="C4586" s="154">
        <v>43830</v>
      </c>
      <c r="D4586" s="155">
        <v>1.0024999999999999</v>
      </c>
      <c r="E4586" s="155">
        <v>1.0024999999999999</v>
      </c>
      <c r="F4586" s="156">
        <v>9.9760574620898802E-3</v>
      </c>
      <c r="G4586" s="154">
        <v>43829</v>
      </c>
      <c r="H4586" s="155">
        <v>1.0024</v>
      </c>
      <c r="I4586" s="157">
        <v>0</v>
      </c>
      <c r="J4586" s="152"/>
      <c r="K4586" s="156">
        <v>6.9874226392485805E-2</v>
      </c>
      <c r="L4586" s="156">
        <v>0.21993401979405999</v>
      </c>
      <c r="M4586" s="186">
        <v>0</v>
      </c>
      <c r="N4586" s="157">
        <v>0</v>
      </c>
      <c r="O4586" s="157">
        <v>0</v>
      </c>
      <c r="P4586" s="152"/>
      <c r="Q4586" s="157">
        <v>0</v>
      </c>
      <c r="R4586" s="152"/>
      <c r="S4586" s="157">
        <v>0</v>
      </c>
      <c r="T4586" s="152"/>
      <c r="U4586" s="156">
        <v>0.249999999999995</v>
      </c>
      <c r="V4586" s="152" t="s">
        <v>157</v>
      </c>
      <c r="W4586" s="152" t="s">
        <v>95</v>
      </c>
      <c r="X4586" s="155">
        <v>2.0036318198999998</v>
      </c>
      <c r="Y4586" s="152" t="s">
        <v>159</v>
      </c>
      <c r="Z4586" s="154">
        <v>43789</v>
      </c>
      <c r="AA4586" s="153" t="s">
        <v>4326</v>
      </c>
      <c r="AB4586" s="152" t="s">
        <v>584</v>
      </c>
      <c r="AC4586" s="152" t="s">
        <v>261</v>
      </c>
      <c r="AD4586" s="152" t="s">
        <v>2734</v>
      </c>
    </row>
    <row r="4587" spans="1:30">
      <c r="A4587" s="189" t="s">
        <v>22629</v>
      </c>
      <c r="B4587" s="189" t="s">
        <v>22630</v>
      </c>
      <c r="C4587" s="154">
        <v>43830</v>
      </c>
      <c r="D4587" s="155">
        <v>1.0024999999999999</v>
      </c>
      <c r="E4587" s="155">
        <v>1.0024999999999999</v>
      </c>
      <c r="F4587" s="156">
        <v>5.9886216189233801E-2</v>
      </c>
      <c r="G4587" s="154">
        <v>43826</v>
      </c>
      <c r="H4587" s="155">
        <v>1.0019</v>
      </c>
      <c r="I4587" s="157">
        <v>0</v>
      </c>
      <c r="J4587" s="152"/>
      <c r="K4587" s="156">
        <v>0.28008402520755399</v>
      </c>
      <c r="L4587" s="156">
        <v>0.33026421136909201</v>
      </c>
      <c r="M4587" s="186">
        <v>0</v>
      </c>
      <c r="N4587" s="157">
        <v>0</v>
      </c>
      <c r="O4587" s="157">
        <v>0</v>
      </c>
      <c r="P4587" s="152"/>
      <c r="Q4587" s="157">
        <v>0</v>
      </c>
      <c r="R4587" s="152"/>
      <c r="S4587" s="157">
        <v>0</v>
      </c>
      <c r="T4587" s="152"/>
      <c r="U4587" s="156">
        <v>0.249999999999995</v>
      </c>
      <c r="V4587" s="152" t="s">
        <v>309</v>
      </c>
      <c r="W4587" s="152" t="s">
        <v>95</v>
      </c>
      <c r="X4587" s="155">
        <v>2.1000460016</v>
      </c>
      <c r="Y4587" s="152" t="s">
        <v>159</v>
      </c>
      <c r="Z4587" s="154">
        <v>43790</v>
      </c>
      <c r="AA4587" s="153" t="s">
        <v>4326</v>
      </c>
      <c r="AB4587" s="152" t="s">
        <v>584</v>
      </c>
      <c r="AC4587" s="152" t="s">
        <v>261</v>
      </c>
      <c r="AD4587" s="152" t="s">
        <v>221</v>
      </c>
    </row>
    <row r="4588" spans="1:30">
      <c r="A4588" s="189" t="s">
        <v>3415</v>
      </c>
      <c r="B4588" s="189" t="s">
        <v>3416</v>
      </c>
      <c r="C4588" s="154">
        <v>43830</v>
      </c>
      <c r="D4588" s="155">
        <v>1.0177</v>
      </c>
      <c r="E4588" s="155">
        <v>1.0177</v>
      </c>
      <c r="F4588" s="156">
        <v>3.9319768013364398E-2</v>
      </c>
      <c r="G4588" s="154">
        <v>43829</v>
      </c>
      <c r="H4588" s="155">
        <v>1.0173000000000001</v>
      </c>
      <c r="I4588" s="157">
        <v>0</v>
      </c>
      <c r="J4588" s="152"/>
      <c r="K4588" s="156">
        <v>0.127902400629681</v>
      </c>
      <c r="L4588" s="156">
        <v>0.70255293884822001</v>
      </c>
      <c r="M4588" s="185">
        <v>1.16302186878728</v>
      </c>
      <c r="N4588" s="157">
        <v>0</v>
      </c>
      <c r="O4588" s="157">
        <v>0</v>
      </c>
      <c r="P4588" s="152"/>
      <c r="Q4588" s="157">
        <v>0</v>
      </c>
      <c r="R4588" s="152"/>
      <c r="S4588" s="157">
        <v>0</v>
      </c>
      <c r="T4588" s="152"/>
      <c r="U4588" s="156">
        <v>1.77</v>
      </c>
      <c r="V4588" s="152" t="s">
        <v>157</v>
      </c>
      <c r="W4588" s="152" t="s">
        <v>95</v>
      </c>
      <c r="X4588" s="155">
        <v>3.0192747483</v>
      </c>
      <c r="Y4588" s="152" t="s">
        <v>159</v>
      </c>
      <c r="Z4588" s="154">
        <v>43655</v>
      </c>
      <c r="AA4588" s="153" t="s">
        <v>4326</v>
      </c>
      <c r="AB4588" s="152" t="s">
        <v>6138</v>
      </c>
      <c r="AC4588" s="152" t="s">
        <v>193</v>
      </c>
      <c r="AD4588" s="152" t="s">
        <v>483</v>
      </c>
    </row>
    <row r="4589" spans="1:30">
      <c r="A4589" s="189" t="s">
        <v>3417</v>
      </c>
      <c r="B4589" s="189" t="s">
        <v>3418</v>
      </c>
      <c r="C4589" s="154">
        <v>43830</v>
      </c>
      <c r="D4589" s="155">
        <v>0.99560000000000004</v>
      </c>
      <c r="E4589" s="155">
        <v>0.99560000000000004</v>
      </c>
      <c r="F4589" s="156">
        <v>1.00452034153681E-2</v>
      </c>
      <c r="G4589" s="154">
        <v>43829</v>
      </c>
      <c r="H4589" s="155">
        <v>0.99550000000000005</v>
      </c>
      <c r="I4589" s="157">
        <v>0</v>
      </c>
      <c r="J4589" s="152"/>
      <c r="K4589" s="156">
        <v>7.0358830033172601E-2</v>
      </c>
      <c r="L4589" s="156">
        <v>-1.16152089744863</v>
      </c>
      <c r="M4589" s="185">
        <v>-0.84652923015635395</v>
      </c>
      <c r="N4589" s="157">
        <v>0</v>
      </c>
      <c r="O4589" s="157">
        <v>0</v>
      </c>
      <c r="P4589" s="152"/>
      <c r="Q4589" s="157">
        <v>0</v>
      </c>
      <c r="R4589" s="152"/>
      <c r="S4589" s="157">
        <v>0</v>
      </c>
      <c r="T4589" s="152"/>
      <c r="U4589" s="156">
        <v>-0.43999999999999601</v>
      </c>
      <c r="V4589" s="152" t="s">
        <v>157</v>
      </c>
      <c r="W4589" s="152" t="s">
        <v>95</v>
      </c>
      <c r="X4589" s="155">
        <v>3.2657538206000001</v>
      </c>
      <c r="Y4589" s="152" t="s">
        <v>159</v>
      </c>
      <c r="Z4589" s="154">
        <v>43691</v>
      </c>
      <c r="AA4589" s="153" t="s">
        <v>4326</v>
      </c>
      <c r="AB4589" s="152" t="s">
        <v>1623</v>
      </c>
      <c r="AC4589" s="152" t="s">
        <v>253</v>
      </c>
      <c r="AD4589" s="152" t="s">
        <v>162</v>
      </c>
    </row>
    <row r="4590" spans="1:30">
      <c r="A4590" s="189" t="s">
        <v>22631</v>
      </c>
      <c r="B4590" s="189" t="s">
        <v>22632</v>
      </c>
      <c r="C4590" s="154">
        <v>43830</v>
      </c>
      <c r="D4590" s="155">
        <v>0.99390000000000001</v>
      </c>
      <c r="E4590" s="155">
        <v>0.99390000000000001</v>
      </c>
      <c r="F4590" s="156">
        <v>1.00623867981474E-2</v>
      </c>
      <c r="G4590" s="154">
        <v>43829</v>
      </c>
      <c r="H4590" s="155">
        <v>0.99380000000000002</v>
      </c>
      <c r="I4590" s="157">
        <v>0</v>
      </c>
      <c r="J4590" s="152"/>
      <c r="K4590" s="156">
        <v>6.0404711567506798E-2</v>
      </c>
      <c r="L4590" s="156">
        <v>-1.21260312096213</v>
      </c>
      <c r="M4590" s="185">
        <v>-0.96652052610602301</v>
      </c>
      <c r="N4590" s="157">
        <v>0</v>
      </c>
      <c r="O4590" s="157">
        <v>0</v>
      </c>
      <c r="P4590" s="152"/>
      <c r="Q4590" s="157">
        <v>0</v>
      </c>
      <c r="R4590" s="152"/>
      <c r="S4590" s="157">
        <v>0</v>
      </c>
      <c r="T4590" s="152"/>
      <c r="U4590" s="156">
        <v>-0.60999999999999899</v>
      </c>
      <c r="V4590" s="152" t="s">
        <v>309</v>
      </c>
      <c r="W4590" s="152" t="s">
        <v>95</v>
      </c>
      <c r="X4590" s="155">
        <v>1.9966963385000001</v>
      </c>
      <c r="Y4590" s="152" t="s">
        <v>159</v>
      </c>
      <c r="Z4590" s="154">
        <v>43691</v>
      </c>
      <c r="AA4590" s="153" t="s">
        <v>4326</v>
      </c>
      <c r="AB4590" s="152" t="s">
        <v>1623</v>
      </c>
      <c r="AC4590" s="152" t="s">
        <v>253</v>
      </c>
      <c r="AD4590" s="152" t="s">
        <v>162</v>
      </c>
    </row>
    <row r="4591" spans="1:30">
      <c r="A4591" s="189" t="s">
        <v>3542</v>
      </c>
      <c r="B4591" s="189" t="s">
        <v>3543</v>
      </c>
      <c r="C4591" s="154">
        <v>43830</v>
      </c>
      <c r="D4591" s="155">
        <v>1.0042</v>
      </c>
      <c r="E4591" s="155">
        <v>1.0133000000000001</v>
      </c>
      <c r="F4591" s="156">
        <v>0</v>
      </c>
      <c r="G4591" s="154">
        <v>43829</v>
      </c>
      <c r="H4591" s="155">
        <v>1.0042</v>
      </c>
      <c r="I4591" s="157">
        <v>0</v>
      </c>
      <c r="J4591" s="152"/>
      <c r="K4591" s="156">
        <v>0.119641076769682</v>
      </c>
      <c r="L4591" s="156">
        <v>0.33935773838991901</v>
      </c>
      <c r="M4591" s="185">
        <v>0.79848540734106499</v>
      </c>
      <c r="N4591" s="157">
        <v>0</v>
      </c>
      <c r="O4591" s="157">
        <v>0</v>
      </c>
      <c r="P4591" s="152"/>
      <c r="Q4591" s="157">
        <v>0</v>
      </c>
      <c r="R4591" s="152"/>
      <c r="S4591" s="157">
        <v>0</v>
      </c>
      <c r="T4591" s="152"/>
      <c r="U4591" s="156">
        <v>1.3327173799999801</v>
      </c>
      <c r="V4591" s="152" t="s">
        <v>163</v>
      </c>
      <c r="W4591" s="152" t="s">
        <v>95</v>
      </c>
      <c r="X4591" s="155">
        <v>10.0488831344</v>
      </c>
      <c r="Y4591" s="152" t="s">
        <v>159</v>
      </c>
      <c r="Z4591" s="154">
        <v>43651</v>
      </c>
      <c r="AA4591" s="153" t="s">
        <v>4326</v>
      </c>
      <c r="AB4591" s="152" t="s">
        <v>6449</v>
      </c>
      <c r="AC4591" s="152" t="s">
        <v>231</v>
      </c>
      <c r="AD4591" s="152" t="s">
        <v>532</v>
      </c>
    </row>
    <row r="4592" spans="1:30">
      <c r="A4592" s="189" t="s">
        <v>22633</v>
      </c>
      <c r="B4592" s="189" t="s">
        <v>22634</v>
      </c>
      <c r="C4592" s="154">
        <v>43830</v>
      </c>
      <c r="D4592" s="155">
        <v>1.0407</v>
      </c>
      <c r="E4592" s="155">
        <v>1.0407</v>
      </c>
      <c r="F4592" s="156">
        <v>0</v>
      </c>
      <c r="G4592" s="154">
        <v>43829</v>
      </c>
      <c r="H4592" s="155">
        <v>1.0407</v>
      </c>
      <c r="I4592" s="157">
        <v>0</v>
      </c>
      <c r="J4592" s="152"/>
      <c r="K4592" s="156">
        <v>9.6181590843502002E-2</v>
      </c>
      <c r="L4592" s="156">
        <v>0.38583968361145998</v>
      </c>
      <c r="M4592" s="185">
        <v>1.0486454995630601</v>
      </c>
      <c r="N4592" s="156">
        <v>2.5421223765888299</v>
      </c>
      <c r="O4592" s="157">
        <v>0</v>
      </c>
      <c r="P4592" s="152"/>
      <c r="Q4592" s="157">
        <v>0</v>
      </c>
      <c r="R4592" s="152"/>
      <c r="S4592" s="157">
        <v>0</v>
      </c>
      <c r="T4592" s="152"/>
      <c r="U4592" s="156">
        <v>4.07</v>
      </c>
      <c r="V4592" s="152" t="s">
        <v>157</v>
      </c>
      <c r="W4592" s="152" t="s">
        <v>95</v>
      </c>
      <c r="X4592" s="155">
        <v>5.4766401157000004</v>
      </c>
      <c r="Y4592" s="152" t="s">
        <v>159</v>
      </c>
      <c r="Z4592" s="154">
        <v>43488</v>
      </c>
      <c r="AA4592" s="153" t="s">
        <v>4326</v>
      </c>
      <c r="AB4592" s="152" t="s">
        <v>6497</v>
      </c>
      <c r="AC4592" s="152" t="s">
        <v>268</v>
      </c>
      <c r="AD4592" s="152" t="s">
        <v>162</v>
      </c>
    </row>
    <row r="4593" spans="1:30">
      <c r="A4593" s="189" t="s">
        <v>22635</v>
      </c>
      <c r="B4593" s="189" t="s">
        <v>22636</v>
      </c>
      <c r="C4593" s="154">
        <v>43830</v>
      </c>
      <c r="D4593" s="155">
        <v>1.0258</v>
      </c>
      <c r="E4593" s="155">
        <v>1.0258</v>
      </c>
      <c r="F4593" s="156">
        <v>1.9500780031199101E-2</v>
      </c>
      <c r="G4593" s="154">
        <v>43829</v>
      </c>
      <c r="H4593" s="155">
        <v>1.0256000000000001</v>
      </c>
      <c r="I4593" s="157">
        <v>0</v>
      </c>
      <c r="J4593" s="152"/>
      <c r="K4593" s="156">
        <v>0.107348492241642</v>
      </c>
      <c r="L4593" s="156">
        <v>0.322738386308076</v>
      </c>
      <c r="M4593" s="185">
        <v>0.64756671899528395</v>
      </c>
      <c r="N4593" s="156">
        <v>1.3536211836775101</v>
      </c>
      <c r="O4593" s="157">
        <v>0</v>
      </c>
      <c r="P4593" s="152"/>
      <c r="Q4593" s="157">
        <v>0</v>
      </c>
      <c r="R4593" s="152"/>
      <c r="S4593" s="157">
        <v>0</v>
      </c>
      <c r="T4593" s="152"/>
      <c r="U4593" s="156">
        <v>2.58</v>
      </c>
      <c r="V4593" s="152" t="s">
        <v>157</v>
      </c>
      <c r="W4593" s="152" t="s">
        <v>95</v>
      </c>
      <c r="X4593" s="155">
        <v>2.5102804066000002</v>
      </c>
      <c r="Y4593" s="152" t="s">
        <v>159</v>
      </c>
      <c r="Z4593" s="154">
        <v>43483</v>
      </c>
      <c r="AA4593" s="153" t="s">
        <v>4326</v>
      </c>
      <c r="AB4593" s="152" t="s">
        <v>1137</v>
      </c>
      <c r="AC4593" s="152" t="s">
        <v>249</v>
      </c>
      <c r="AD4593" s="152" t="s">
        <v>162</v>
      </c>
    </row>
    <row r="4594" spans="1:30">
      <c r="A4594" s="189" t="s">
        <v>1192</v>
      </c>
      <c r="B4594" s="189" t="s">
        <v>1193</v>
      </c>
      <c r="C4594" s="154">
        <v>43830</v>
      </c>
      <c r="D4594" s="155">
        <v>1.0230999999999999</v>
      </c>
      <c r="E4594" s="155">
        <v>1.0273000000000001</v>
      </c>
      <c r="F4594" s="156">
        <v>3.9112154101880299E-2</v>
      </c>
      <c r="G4594" s="154">
        <v>43829</v>
      </c>
      <c r="H4594" s="155">
        <v>1.0226999999999999</v>
      </c>
      <c r="I4594" s="157">
        <v>0</v>
      </c>
      <c r="J4594" s="152"/>
      <c r="K4594" s="156">
        <v>0.14666908129790801</v>
      </c>
      <c r="L4594" s="156">
        <v>0.362312295527981</v>
      </c>
      <c r="M4594" s="185">
        <v>0.86579913624048599</v>
      </c>
      <c r="N4594" s="156">
        <v>1.82634476012997</v>
      </c>
      <c r="O4594" s="157">
        <v>0</v>
      </c>
      <c r="P4594" s="152"/>
      <c r="Q4594" s="157">
        <v>0</v>
      </c>
      <c r="R4594" s="152"/>
      <c r="S4594" s="157">
        <v>0</v>
      </c>
      <c r="T4594" s="152"/>
      <c r="U4594" s="156">
        <v>2.73274492</v>
      </c>
      <c r="V4594" s="152" t="s">
        <v>163</v>
      </c>
      <c r="W4594" s="152" t="s">
        <v>95</v>
      </c>
      <c r="X4594" s="155">
        <v>2.0998911854000002</v>
      </c>
      <c r="Y4594" s="152" t="s">
        <v>159</v>
      </c>
      <c r="Z4594" s="154">
        <v>43538</v>
      </c>
      <c r="AA4594" s="153" t="s">
        <v>4326</v>
      </c>
      <c r="AB4594" s="152" t="s">
        <v>984</v>
      </c>
      <c r="AC4594" s="152" t="s">
        <v>261</v>
      </c>
      <c r="AD4594" s="152" t="s">
        <v>185</v>
      </c>
    </row>
    <row r="4595" spans="1:30">
      <c r="A4595" s="189" t="s">
        <v>22637</v>
      </c>
      <c r="B4595" s="189" t="s">
        <v>22638</v>
      </c>
      <c r="C4595" s="154">
        <v>43830</v>
      </c>
      <c r="D4595" s="155">
        <v>1.0458000000000001</v>
      </c>
      <c r="E4595" s="155">
        <v>1.0458000000000001</v>
      </c>
      <c r="F4595" s="156">
        <v>9.5629721717499297E-3</v>
      </c>
      <c r="G4595" s="154">
        <v>43829</v>
      </c>
      <c r="H4595" s="155">
        <v>1.0457000000000001</v>
      </c>
      <c r="I4595" s="157">
        <v>0</v>
      </c>
      <c r="J4595" s="152"/>
      <c r="K4595" s="156">
        <v>0.17241379310345101</v>
      </c>
      <c r="L4595" s="156">
        <v>0.528693646063641</v>
      </c>
      <c r="M4595" s="185">
        <v>1.2391093901258601</v>
      </c>
      <c r="N4595" s="156">
        <v>3.1971580817051501</v>
      </c>
      <c r="O4595" s="157">
        <v>0</v>
      </c>
      <c r="P4595" s="152"/>
      <c r="Q4595" s="157">
        <v>0</v>
      </c>
      <c r="R4595" s="152"/>
      <c r="S4595" s="157">
        <v>0</v>
      </c>
      <c r="T4595" s="152"/>
      <c r="U4595" s="156">
        <v>4.5800000000000098</v>
      </c>
      <c r="V4595" s="152" t="s">
        <v>163</v>
      </c>
      <c r="W4595" s="152" t="s">
        <v>95</v>
      </c>
      <c r="X4595" s="155">
        <v>0.57325173220000003</v>
      </c>
      <c r="Y4595" s="152" t="s">
        <v>159</v>
      </c>
      <c r="Z4595" s="154">
        <v>43558</v>
      </c>
      <c r="AA4595" s="153" t="s">
        <v>4326</v>
      </c>
      <c r="AB4595" s="152" t="s">
        <v>6431</v>
      </c>
      <c r="AC4595" s="152" t="s">
        <v>268</v>
      </c>
      <c r="AD4595" s="152" t="s">
        <v>241</v>
      </c>
    </row>
    <row r="4596" spans="1:30">
      <c r="A4596" s="189" t="s">
        <v>22639</v>
      </c>
      <c r="B4596" s="189" t="s">
        <v>22640</v>
      </c>
      <c r="C4596" s="154">
        <v>43830</v>
      </c>
      <c r="D4596" s="155">
        <v>1.0439000000000001</v>
      </c>
      <c r="E4596" s="155">
        <v>1.0439000000000001</v>
      </c>
      <c r="F4596" s="156">
        <v>9.5803793830225095E-3</v>
      </c>
      <c r="G4596" s="154">
        <v>43829</v>
      </c>
      <c r="H4596" s="155">
        <v>1.0438000000000001</v>
      </c>
      <c r="I4596" s="157">
        <v>0</v>
      </c>
      <c r="J4596" s="152"/>
      <c r="K4596" s="156">
        <v>0.163116484360011</v>
      </c>
      <c r="L4596" s="156">
        <v>0.49095109742011001</v>
      </c>
      <c r="M4596" s="185">
        <v>1.16290338211067</v>
      </c>
      <c r="N4596" s="156">
        <v>3.0706951026856402</v>
      </c>
      <c r="O4596" s="157">
        <v>0</v>
      </c>
      <c r="P4596" s="152"/>
      <c r="Q4596" s="157">
        <v>0</v>
      </c>
      <c r="R4596" s="152"/>
      <c r="S4596" s="157">
        <v>0</v>
      </c>
      <c r="T4596" s="152"/>
      <c r="U4596" s="156">
        <v>4.3900000000000103</v>
      </c>
      <c r="V4596" s="152" t="s">
        <v>163</v>
      </c>
      <c r="W4596" s="152" t="s">
        <v>95</v>
      </c>
      <c r="X4596" s="155">
        <v>17.3253002987</v>
      </c>
      <c r="Y4596" s="152" t="s">
        <v>159</v>
      </c>
      <c r="Z4596" s="154">
        <v>43558</v>
      </c>
      <c r="AA4596" s="153" t="s">
        <v>4326</v>
      </c>
      <c r="AB4596" s="152" t="s">
        <v>6431</v>
      </c>
      <c r="AC4596" s="152" t="s">
        <v>268</v>
      </c>
      <c r="AD4596" s="152" t="s">
        <v>241</v>
      </c>
    </row>
    <row r="4597" spans="1:30">
      <c r="A4597" s="189" t="s">
        <v>22641</v>
      </c>
      <c r="B4597" s="189" t="s">
        <v>22642</v>
      </c>
      <c r="C4597" s="154">
        <v>43830</v>
      </c>
      <c r="D4597" s="155">
        <v>1.018</v>
      </c>
      <c r="E4597" s="155">
        <v>1.018</v>
      </c>
      <c r="F4597" s="156">
        <v>2.9478235236313901E-2</v>
      </c>
      <c r="G4597" s="154">
        <v>43829</v>
      </c>
      <c r="H4597" s="155">
        <v>1.0177</v>
      </c>
      <c r="I4597" s="157">
        <v>0</v>
      </c>
      <c r="J4597" s="152"/>
      <c r="K4597" s="156">
        <v>0.196850393700788</v>
      </c>
      <c r="L4597" s="156">
        <v>0.34499753573189301</v>
      </c>
      <c r="M4597" s="185">
        <v>0.16727344288104201</v>
      </c>
      <c r="N4597" s="156">
        <v>1.1224793880997399</v>
      </c>
      <c r="O4597" s="157">
        <v>0</v>
      </c>
      <c r="P4597" s="152"/>
      <c r="Q4597" s="157">
        <v>0</v>
      </c>
      <c r="R4597" s="152"/>
      <c r="S4597" s="157">
        <v>0</v>
      </c>
      <c r="T4597" s="152"/>
      <c r="U4597" s="156">
        <v>1.82036407281456</v>
      </c>
      <c r="V4597" s="152" t="s">
        <v>157</v>
      </c>
      <c r="W4597" s="152" t="s">
        <v>95</v>
      </c>
      <c r="X4597" s="155">
        <v>2.3307346199999999E-2</v>
      </c>
      <c r="Y4597" s="152" t="s">
        <v>159</v>
      </c>
      <c r="Z4597" s="154">
        <v>43521</v>
      </c>
      <c r="AA4597" s="153" t="s">
        <v>4326</v>
      </c>
      <c r="AB4597" s="152" t="s">
        <v>21330</v>
      </c>
      <c r="AC4597" s="152" t="s">
        <v>228</v>
      </c>
      <c r="AD4597" s="152" t="s">
        <v>185</v>
      </c>
    </row>
    <row r="4598" spans="1:30">
      <c r="A4598" s="189" t="s">
        <v>22643</v>
      </c>
      <c r="B4598" s="189" t="s">
        <v>22644</v>
      </c>
      <c r="C4598" s="154">
        <v>43830</v>
      </c>
      <c r="D4598" s="155">
        <v>1.0170999999999999</v>
      </c>
      <c r="E4598" s="155">
        <v>1.0170999999999999</v>
      </c>
      <c r="F4598" s="156">
        <v>2.9504327301334302E-2</v>
      </c>
      <c r="G4598" s="154">
        <v>43829</v>
      </c>
      <c r="H4598" s="155">
        <v>1.0167999999999999</v>
      </c>
      <c r="I4598" s="157">
        <v>0</v>
      </c>
      <c r="J4598" s="152"/>
      <c r="K4598" s="156">
        <v>0.12797794841502799</v>
      </c>
      <c r="L4598" s="156">
        <v>0.30571992110452501</v>
      </c>
      <c r="M4598" s="185">
        <v>0.59341311442980704</v>
      </c>
      <c r="N4598" s="156">
        <v>1.0531544957774399</v>
      </c>
      <c r="O4598" s="157">
        <v>0</v>
      </c>
      <c r="P4598" s="152"/>
      <c r="Q4598" s="157">
        <v>0</v>
      </c>
      <c r="R4598" s="152"/>
      <c r="S4598" s="157">
        <v>0</v>
      </c>
      <c r="T4598" s="152"/>
      <c r="U4598" s="156">
        <v>1.70999999999999</v>
      </c>
      <c r="V4598" s="152" t="s">
        <v>157</v>
      </c>
      <c r="W4598" s="152" t="s">
        <v>95</v>
      </c>
      <c r="X4598" s="155">
        <v>0.12562793210000001</v>
      </c>
      <c r="Y4598" s="152" t="s">
        <v>159</v>
      </c>
      <c r="Z4598" s="154">
        <v>43538</v>
      </c>
      <c r="AA4598" s="153" t="s">
        <v>4326</v>
      </c>
      <c r="AB4598" s="152" t="s">
        <v>1132</v>
      </c>
      <c r="AC4598" s="152" t="s">
        <v>269</v>
      </c>
      <c r="AD4598" s="152" t="s">
        <v>165</v>
      </c>
    </row>
    <row r="4599" spans="1:30">
      <c r="A4599" s="189" t="s">
        <v>1190</v>
      </c>
      <c r="B4599" s="189" t="s">
        <v>1191</v>
      </c>
      <c r="C4599" s="154">
        <v>43830</v>
      </c>
      <c r="D4599" s="155">
        <v>1.0164</v>
      </c>
      <c r="E4599" s="155">
        <v>1.0303</v>
      </c>
      <c r="F4599" s="156">
        <v>9.8396142871137703E-3</v>
      </c>
      <c r="G4599" s="154">
        <v>43829</v>
      </c>
      <c r="H4599" s="155">
        <v>1.0163</v>
      </c>
      <c r="I4599" s="157">
        <v>0</v>
      </c>
      <c r="J4599" s="152"/>
      <c r="K4599" s="156">
        <v>9.8483356312786097E-2</v>
      </c>
      <c r="L4599" s="156">
        <v>0.33418977505112502</v>
      </c>
      <c r="M4599" s="185">
        <v>0.82510958019374603</v>
      </c>
      <c r="N4599" s="156">
        <v>1.7209788527989001</v>
      </c>
      <c r="O4599" s="157">
        <v>0</v>
      </c>
      <c r="P4599" s="152"/>
      <c r="Q4599" s="157">
        <v>0</v>
      </c>
      <c r="R4599" s="152"/>
      <c r="S4599" s="157">
        <v>0</v>
      </c>
      <c r="T4599" s="152"/>
      <c r="U4599" s="156">
        <v>3.03317947999999</v>
      </c>
      <c r="V4599" s="152" t="s">
        <v>157</v>
      </c>
      <c r="W4599" s="152" t="s">
        <v>95</v>
      </c>
      <c r="X4599" s="155">
        <v>7.3045824953</v>
      </c>
      <c r="Y4599" s="152" t="s">
        <v>159</v>
      </c>
      <c r="Z4599" s="154">
        <v>43482</v>
      </c>
      <c r="AA4599" s="153" t="s">
        <v>4326</v>
      </c>
      <c r="AB4599" s="152" t="s">
        <v>6499</v>
      </c>
      <c r="AC4599" s="152" t="s">
        <v>347</v>
      </c>
      <c r="AD4599" s="152" t="s">
        <v>241</v>
      </c>
    </row>
    <row r="4600" spans="1:30">
      <c r="A4600" s="189" t="s">
        <v>22645</v>
      </c>
      <c r="B4600" s="189" t="s">
        <v>22646</v>
      </c>
      <c r="C4600" s="154">
        <v>43830</v>
      </c>
      <c r="D4600" s="155">
        <v>1.0150999999999999</v>
      </c>
      <c r="E4600" s="155">
        <v>1.0924</v>
      </c>
      <c r="F4600" s="156">
        <v>4.9280504632351299E-2</v>
      </c>
      <c r="G4600" s="154">
        <v>43829</v>
      </c>
      <c r="H4600" s="155">
        <v>1.0145999999999999</v>
      </c>
      <c r="I4600" s="157">
        <v>0</v>
      </c>
      <c r="J4600" s="152"/>
      <c r="K4600" s="156">
        <v>0.167752121570931</v>
      </c>
      <c r="L4600" s="156">
        <v>0.43534184228751499</v>
      </c>
      <c r="M4600" s="185">
        <v>0.49664164610902201</v>
      </c>
      <c r="N4600" s="156">
        <v>1.2775472718851399</v>
      </c>
      <c r="O4600" s="157">
        <v>0</v>
      </c>
      <c r="P4600" s="152"/>
      <c r="Q4600" s="157">
        <v>0</v>
      </c>
      <c r="R4600" s="152"/>
      <c r="S4600" s="157">
        <v>0</v>
      </c>
      <c r="T4600" s="152"/>
      <c r="U4600" s="156">
        <v>1.4843704446301</v>
      </c>
      <c r="V4600" s="152" t="s">
        <v>157</v>
      </c>
      <c r="W4600" s="152" t="s">
        <v>95</v>
      </c>
      <c r="X4600" s="155">
        <v>1.5910152300000001E-2</v>
      </c>
      <c r="Y4600" s="152" t="s">
        <v>159</v>
      </c>
      <c r="Z4600" s="154">
        <v>43542</v>
      </c>
      <c r="AA4600" s="153" t="s">
        <v>4326</v>
      </c>
      <c r="AB4600" s="152" t="s">
        <v>6453</v>
      </c>
      <c r="AC4600" s="152" t="s">
        <v>568</v>
      </c>
      <c r="AD4600" s="152" t="s">
        <v>542</v>
      </c>
    </row>
    <row r="4601" spans="1:30">
      <c r="A4601" s="189" t="s">
        <v>1130</v>
      </c>
      <c r="B4601" s="189" t="s">
        <v>1131</v>
      </c>
      <c r="C4601" s="154">
        <v>43830</v>
      </c>
      <c r="D4601" s="155">
        <v>1.0202</v>
      </c>
      <c r="E4601" s="155">
        <v>1.0202</v>
      </c>
      <c r="F4601" s="156">
        <v>1.9607843137252699E-2</v>
      </c>
      <c r="G4601" s="154">
        <v>43829</v>
      </c>
      <c r="H4601" s="155">
        <v>1.02</v>
      </c>
      <c r="I4601" s="157">
        <v>0</v>
      </c>
      <c r="J4601" s="152"/>
      <c r="K4601" s="156">
        <v>8.8295889335808994E-2</v>
      </c>
      <c r="L4601" s="156">
        <v>0.25550314465408203</v>
      </c>
      <c r="M4601" s="185">
        <v>0.730647709320702</v>
      </c>
      <c r="N4601" s="156">
        <v>1.5225395561747499</v>
      </c>
      <c r="O4601" s="157">
        <v>0</v>
      </c>
      <c r="P4601" s="152"/>
      <c r="Q4601" s="157">
        <v>0</v>
      </c>
      <c r="R4601" s="152"/>
      <c r="S4601" s="157">
        <v>0</v>
      </c>
      <c r="T4601" s="152"/>
      <c r="U4601" s="156">
        <v>2.02</v>
      </c>
      <c r="V4601" s="152" t="s">
        <v>157</v>
      </c>
      <c r="W4601" s="152" t="s">
        <v>95</v>
      </c>
      <c r="X4601" s="155">
        <v>5.4703857175000001</v>
      </c>
      <c r="Y4601" s="152" t="s">
        <v>159</v>
      </c>
      <c r="Z4601" s="154">
        <v>43581</v>
      </c>
      <c r="AA4601" s="153" t="s">
        <v>4326</v>
      </c>
      <c r="AB4601" s="152" t="s">
        <v>1089</v>
      </c>
      <c r="AC4601" s="152" t="s">
        <v>544</v>
      </c>
      <c r="AD4601" s="152" t="s">
        <v>177</v>
      </c>
    </row>
    <row r="4602" spans="1:30">
      <c r="A4602" s="189" t="s">
        <v>22647</v>
      </c>
      <c r="B4602" s="189" t="s">
        <v>22648</v>
      </c>
      <c r="C4602" s="154">
        <v>43830</v>
      </c>
      <c r="D4602" s="155">
        <v>1.0209999999999999</v>
      </c>
      <c r="E4602" s="155">
        <v>1.0209999999999999</v>
      </c>
      <c r="F4602" s="156">
        <v>9.7952786756772495E-3</v>
      </c>
      <c r="G4602" s="154">
        <v>43829</v>
      </c>
      <c r="H4602" s="155">
        <v>1.0208999999999999</v>
      </c>
      <c r="I4602" s="157">
        <v>0</v>
      </c>
      <c r="J4602" s="152"/>
      <c r="K4602" s="156">
        <v>6.8607272370863795E-2</v>
      </c>
      <c r="L4602" s="156">
        <v>0.23561751423522101</v>
      </c>
      <c r="M4602" s="185">
        <v>0.93919920909538701</v>
      </c>
      <c r="N4602" s="156">
        <v>1.6527279968140101</v>
      </c>
      <c r="O4602" s="157">
        <v>0</v>
      </c>
      <c r="P4602" s="152"/>
      <c r="Q4602" s="157">
        <v>0</v>
      </c>
      <c r="R4602" s="152"/>
      <c r="S4602" s="157">
        <v>0</v>
      </c>
      <c r="T4602" s="152"/>
      <c r="U4602" s="156">
        <v>2.0999999999999899</v>
      </c>
      <c r="V4602" s="152" t="s">
        <v>157</v>
      </c>
      <c r="W4602" s="152" t="s">
        <v>95</v>
      </c>
      <c r="X4602" s="155">
        <v>1.8257382260999999</v>
      </c>
      <c r="Y4602" s="152" t="s">
        <v>159</v>
      </c>
      <c r="Z4602" s="154">
        <v>43581</v>
      </c>
      <c r="AA4602" s="153" t="s">
        <v>4326</v>
      </c>
      <c r="AB4602" s="152" t="s">
        <v>1089</v>
      </c>
      <c r="AC4602" s="152" t="s">
        <v>544</v>
      </c>
      <c r="AD4602" s="152" t="s">
        <v>177</v>
      </c>
    </row>
    <row r="4603" spans="1:30">
      <c r="A4603" s="189" t="s">
        <v>1104</v>
      </c>
      <c r="B4603" s="189" t="s">
        <v>1105</v>
      </c>
      <c r="C4603" s="154">
        <v>43830</v>
      </c>
      <c r="D4603" s="155">
        <v>1.0189999999999999</v>
      </c>
      <c r="E4603" s="155">
        <v>1.0189999999999999</v>
      </c>
      <c r="F4603" s="156">
        <v>9.8145058396298893E-3</v>
      </c>
      <c r="G4603" s="154">
        <v>43829</v>
      </c>
      <c r="H4603" s="155">
        <v>1.0188999999999999</v>
      </c>
      <c r="I4603" s="157">
        <v>0</v>
      </c>
      <c r="J4603" s="152"/>
      <c r="K4603" s="156">
        <v>0.108065625306993</v>
      </c>
      <c r="L4603" s="156">
        <v>0.34465780403740398</v>
      </c>
      <c r="M4603" s="185">
        <v>0.82121302067873503</v>
      </c>
      <c r="N4603" s="156">
        <v>1.76770198741634</v>
      </c>
      <c r="O4603" s="157">
        <v>0</v>
      </c>
      <c r="P4603" s="152"/>
      <c r="Q4603" s="157">
        <v>0</v>
      </c>
      <c r="R4603" s="152"/>
      <c r="S4603" s="157">
        <v>0</v>
      </c>
      <c r="T4603" s="152"/>
      <c r="U4603" s="156">
        <v>1.8999999999999899</v>
      </c>
      <c r="V4603" s="152" t="s">
        <v>163</v>
      </c>
      <c r="W4603" s="152" t="s">
        <v>95</v>
      </c>
      <c r="X4603" s="155">
        <v>3.1490723544999999</v>
      </c>
      <c r="Y4603" s="152" t="s">
        <v>159</v>
      </c>
      <c r="Z4603" s="154">
        <v>43633</v>
      </c>
      <c r="AA4603" s="153" t="s">
        <v>4326</v>
      </c>
      <c r="AB4603" s="152" t="s">
        <v>1106</v>
      </c>
      <c r="AC4603" s="152" t="s">
        <v>200</v>
      </c>
      <c r="AD4603" s="152" t="s">
        <v>183</v>
      </c>
    </row>
    <row r="4604" spans="1:30">
      <c r="A4604" s="189" t="s">
        <v>22649</v>
      </c>
      <c r="B4604" s="189" t="s">
        <v>22650</v>
      </c>
      <c r="C4604" s="154">
        <v>43830</v>
      </c>
      <c r="D4604" s="155">
        <v>1.0185</v>
      </c>
      <c r="E4604" s="155">
        <v>1.0185</v>
      </c>
      <c r="F4604" s="156">
        <v>1.9640577432974399E-2</v>
      </c>
      <c r="G4604" s="154">
        <v>43829</v>
      </c>
      <c r="H4604" s="155">
        <v>1.0183</v>
      </c>
      <c r="I4604" s="157">
        <v>0</v>
      </c>
      <c r="J4604" s="152"/>
      <c r="K4604" s="156">
        <v>0.10811873402790199</v>
      </c>
      <c r="L4604" s="156">
        <v>0.33494237020983803</v>
      </c>
      <c r="M4604" s="185">
        <v>0.80166270783847904</v>
      </c>
      <c r="N4604" s="156">
        <v>1.7279264882141301</v>
      </c>
      <c r="O4604" s="157">
        <v>0</v>
      </c>
      <c r="P4604" s="152"/>
      <c r="Q4604" s="157">
        <v>0</v>
      </c>
      <c r="R4604" s="152"/>
      <c r="S4604" s="157">
        <v>0</v>
      </c>
      <c r="T4604" s="152"/>
      <c r="U4604" s="156">
        <v>1.85</v>
      </c>
      <c r="V4604" s="152" t="s">
        <v>163</v>
      </c>
      <c r="W4604" s="152" t="s">
        <v>95</v>
      </c>
      <c r="X4604" s="155">
        <v>4.8062481300000001E-2</v>
      </c>
      <c r="Y4604" s="152" t="s">
        <v>159</v>
      </c>
      <c r="Z4604" s="154">
        <v>43633</v>
      </c>
      <c r="AA4604" s="153" t="s">
        <v>4326</v>
      </c>
      <c r="AB4604" s="152" t="s">
        <v>1106</v>
      </c>
      <c r="AC4604" s="152" t="s">
        <v>200</v>
      </c>
      <c r="AD4604" s="152" t="s">
        <v>183</v>
      </c>
    </row>
    <row r="4605" spans="1:30">
      <c r="A4605" s="189" t="s">
        <v>1101</v>
      </c>
      <c r="B4605" s="189" t="s">
        <v>1102</v>
      </c>
      <c r="C4605" s="154">
        <v>43830</v>
      </c>
      <c r="D4605" s="155">
        <v>1.0121</v>
      </c>
      <c r="E4605" s="155">
        <v>1.0121</v>
      </c>
      <c r="F4605" s="156">
        <v>9.8814229249001E-3</v>
      </c>
      <c r="G4605" s="154">
        <v>43829</v>
      </c>
      <c r="H4605" s="155">
        <v>1.012</v>
      </c>
      <c r="I4605" s="157">
        <v>0</v>
      </c>
      <c r="J4605" s="152"/>
      <c r="K4605" s="156">
        <v>9.8902185738293902E-2</v>
      </c>
      <c r="L4605" s="156">
        <v>0.33706751264003898</v>
      </c>
      <c r="M4605" s="185">
        <v>0.86705202312137997</v>
      </c>
      <c r="N4605" s="157">
        <v>0</v>
      </c>
      <c r="O4605" s="157">
        <v>0</v>
      </c>
      <c r="P4605" s="152"/>
      <c r="Q4605" s="157">
        <v>0</v>
      </c>
      <c r="R4605" s="152"/>
      <c r="S4605" s="157">
        <v>0</v>
      </c>
      <c r="T4605" s="152"/>
      <c r="U4605" s="156">
        <v>1.21</v>
      </c>
      <c r="V4605" s="152" t="s">
        <v>157</v>
      </c>
      <c r="W4605" s="152" t="s">
        <v>95</v>
      </c>
      <c r="X4605" s="155">
        <v>1.3337465809</v>
      </c>
      <c r="Y4605" s="152" t="s">
        <v>159</v>
      </c>
      <c r="Z4605" s="154">
        <v>43706</v>
      </c>
      <c r="AA4605" s="153" t="s">
        <v>4326</v>
      </c>
      <c r="AB4605" s="152" t="s">
        <v>1103</v>
      </c>
      <c r="AC4605" s="152" t="s">
        <v>233</v>
      </c>
      <c r="AD4605" s="152" t="s">
        <v>235</v>
      </c>
    </row>
    <row r="4606" spans="1:30">
      <c r="A4606" s="189" t="s">
        <v>22651</v>
      </c>
      <c r="B4606" s="189" t="s">
        <v>22652</v>
      </c>
      <c r="C4606" s="154">
        <v>43830</v>
      </c>
      <c r="D4606" s="155">
        <v>1.0117</v>
      </c>
      <c r="E4606" s="155">
        <v>1.0117</v>
      </c>
      <c r="F4606" s="156">
        <v>1.9772614928322101E-2</v>
      </c>
      <c r="G4606" s="154">
        <v>43829</v>
      </c>
      <c r="H4606" s="155">
        <v>1.0115000000000001</v>
      </c>
      <c r="I4606" s="157">
        <v>0</v>
      </c>
      <c r="J4606" s="152"/>
      <c r="K4606" s="156">
        <v>0.108846229962409</v>
      </c>
      <c r="L4606" s="156">
        <v>0.33720122979272699</v>
      </c>
      <c r="M4606" s="185">
        <v>0.83723711751220597</v>
      </c>
      <c r="N4606" s="157">
        <v>0</v>
      </c>
      <c r="O4606" s="157">
        <v>0</v>
      </c>
      <c r="P4606" s="152"/>
      <c r="Q4606" s="157">
        <v>0</v>
      </c>
      <c r="R4606" s="152"/>
      <c r="S4606" s="157">
        <v>0</v>
      </c>
      <c r="T4606" s="152"/>
      <c r="U4606" s="156">
        <v>1.17</v>
      </c>
      <c r="V4606" s="152" t="s">
        <v>157</v>
      </c>
      <c r="W4606" s="152" t="s">
        <v>95</v>
      </c>
      <c r="X4606" s="155">
        <v>5.8957398763000004</v>
      </c>
      <c r="Y4606" s="152" t="s">
        <v>159</v>
      </c>
      <c r="Z4606" s="154">
        <v>43706</v>
      </c>
      <c r="AA4606" s="153" t="s">
        <v>4326</v>
      </c>
      <c r="AB4606" s="152" t="s">
        <v>1103</v>
      </c>
      <c r="AC4606" s="152" t="s">
        <v>233</v>
      </c>
      <c r="AD4606" s="152" t="s">
        <v>235</v>
      </c>
    </row>
    <row r="4607" spans="1:30">
      <c r="A4607" s="189" t="s">
        <v>22653</v>
      </c>
      <c r="B4607" s="189" t="s">
        <v>22654</v>
      </c>
      <c r="C4607" s="154">
        <v>43830</v>
      </c>
      <c r="D4607" s="155">
        <v>1.0176000000000001</v>
      </c>
      <c r="E4607" s="155">
        <v>1.0176000000000001</v>
      </c>
      <c r="F4607" s="156">
        <v>1.9657951641436799E-2</v>
      </c>
      <c r="G4607" s="154">
        <v>43829</v>
      </c>
      <c r="H4607" s="155">
        <v>1.0174000000000001</v>
      </c>
      <c r="I4607" s="157">
        <v>0</v>
      </c>
      <c r="J4607" s="152"/>
      <c r="K4607" s="156">
        <v>9.8367106039751295E-2</v>
      </c>
      <c r="L4607" s="156">
        <v>0.305569245933968</v>
      </c>
      <c r="M4607" s="185">
        <v>0.81236378046364</v>
      </c>
      <c r="N4607" s="156">
        <v>1.61773517076093</v>
      </c>
      <c r="O4607" s="157">
        <v>0</v>
      </c>
      <c r="P4607" s="152"/>
      <c r="Q4607" s="157">
        <v>0</v>
      </c>
      <c r="R4607" s="152"/>
      <c r="S4607" s="157">
        <v>0</v>
      </c>
      <c r="T4607" s="152"/>
      <c r="U4607" s="156">
        <v>1.76000000000001</v>
      </c>
      <c r="V4607" s="152" t="s">
        <v>157</v>
      </c>
      <c r="W4607" s="152" t="s">
        <v>95</v>
      </c>
      <c r="X4607" s="155">
        <v>5.0179648E-3</v>
      </c>
      <c r="Y4607" s="152" t="s">
        <v>159</v>
      </c>
      <c r="Z4607" s="154">
        <v>43609</v>
      </c>
      <c r="AA4607" s="153" t="s">
        <v>4326</v>
      </c>
      <c r="AB4607" s="152" t="s">
        <v>572</v>
      </c>
      <c r="AC4607" s="152" t="s">
        <v>244</v>
      </c>
      <c r="AD4607" s="152" t="s">
        <v>162</v>
      </c>
    </row>
    <row r="4608" spans="1:30">
      <c r="A4608" s="189" t="s">
        <v>22655</v>
      </c>
      <c r="B4608" s="189" t="s">
        <v>22656</v>
      </c>
      <c r="C4608" s="154">
        <v>43830</v>
      </c>
      <c r="D4608" s="155">
        <v>1.0115000000000001</v>
      </c>
      <c r="E4608" s="155">
        <v>1.0115000000000001</v>
      </c>
      <c r="F4608" s="156">
        <v>9.8872849515512107E-3</v>
      </c>
      <c r="G4608" s="154">
        <v>43829</v>
      </c>
      <c r="H4608" s="155">
        <v>1.0114000000000001</v>
      </c>
      <c r="I4608" s="157">
        <v>0</v>
      </c>
      <c r="J4608" s="152"/>
      <c r="K4608" s="156">
        <v>0.128687388635921</v>
      </c>
      <c r="L4608" s="156">
        <v>0.46682558601511198</v>
      </c>
      <c r="M4608" s="185">
        <v>1.19047619047619</v>
      </c>
      <c r="N4608" s="157">
        <v>0</v>
      </c>
      <c r="O4608" s="157">
        <v>0</v>
      </c>
      <c r="P4608" s="152"/>
      <c r="Q4608" s="157">
        <v>0</v>
      </c>
      <c r="R4608" s="152"/>
      <c r="S4608" s="157">
        <v>0</v>
      </c>
      <c r="T4608" s="152"/>
      <c r="U4608" s="156">
        <v>1.1500000000000099</v>
      </c>
      <c r="V4608" s="152" t="s">
        <v>157</v>
      </c>
      <c r="W4608" s="152" t="s">
        <v>95</v>
      </c>
      <c r="X4608" s="155">
        <v>0.20003933330000001</v>
      </c>
      <c r="Y4608" s="152" t="s">
        <v>159</v>
      </c>
      <c r="Z4608" s="154">
        <v>43725</v>
      </c>
      <c r="AA4608" s="153" t="s">
        <v>4326</v>
      </c>
      <c r="AB4608" s="152" t="s">
        <v>607</v>
      </c>
      <c r="AC4608" s="152" t="s">
        <v>317</v>
      </c>
      <c r="AD4608" s="152" t="s">
        <v>173</v>
      </c>
    </row>
    <row r="4609" spans="1:30">
      <c r="A4609" s="189" t="s">
        <v>1098</v>
      </c>
      <c r="B4609" s="189" t="s">
        <v>1099</v>
      </c>
      <c r="C4609" s="154">
        <v>43830</v>
      </c>
      <c r="D4609" s="155">
        <v>1.0128999999999999</v>
      </c>
      <c r="E4609" s="155">
        <v>1.0128999999999999</v>
      </c>
      <c r="F4609" s="156">
        <v>3.9506172839501801E-2</v>
      </c>
      <c r="G4609" s="154">
        <v>43829</v>
      </c>
      <c r="H4609" s="155">
        <v>1.0125</v>
      </c>
      <c r="I4609" s="157">
        <v>0</v>
      </c>
      <c r="J4609" s="152"/>
      <c r="K4609" s="156">
        <v>0.17802393432892899</v>
      </c>
      <c r="L4609" s="156">
        <v>0.63586686537505799</v>
      </c>
      <c r="M4609" s="185">
        <v>1.2697460507898399</v>
      </c>
      <c r="N4609" s="157">
        <v>0</v>
      </c>
      <c r="O4609" s="157">
        <v>0</v>
      </c>
      <c r="P4609" s="152"/>
      <c r="Q4609" s="157">
        <v>0</v>
      </c>
      <c r="R4609" s="152"/>
      <c r="S4609" s="157">
        <v>0</v>
      </c>
      <c r="T4609" s="152"/>
      <c r="U4609" s="156">
        <v>1.28999999999999</v>
      </c>
      <c r="V4609" s="152" t="s">
        <v>309</v>
      </c>
      <c r="W4609" s="152" t="s">
        <v>95</v>
      </c>
      <c r="X4609" s="155">
        <v>4.0743112031999997</v>
      </c>
      <c r="Y4609" s="152" t="s">
        <v>159</v>
      </c>
      <c r="Z4609" s="154">
        <v>43734</v>
      </c>
      <c r="AA4609" s="153" t="s">
        <v>4326</v>
      </c>
      <c r="AB4609" s="152" t="s">
        <v>1100</v>
      </c>
      <c r="AC4609" s="152" t="s">
        <v>619</v>
      </c>
      <c r="AD4609" s="152" t="s">
        <v>256</v>
      </c>
    </row>
    <row r="4610" spans="1:30">
      <c r="A4610" s="189" t="s">
        <v>22657</v>
      </c>
      <c r="B4610" s="189" t="s">
        <v>22658</v>
      </c>
      <c r="C4610" s="154">
        <v>43830</v>
      </c>
      <c r="D4610" s="155">
        <v>1.0118</v>
      </c>
      <c r="E4610" s="155">
        <v>1.0118</v>
      </c>
      <c r="F4610" s="156">
        <v>3.9549139806204898E-2</v>
      </c>
      <c r="G4610" s="154">
        <v>43829</v>
      </c>
      <c r="H4610" s="155">
        <v>1.0114000000000001</v>
      </c>
      <c r="I4610" s="157">
        <v>0</v>
      </c>
      <c r="J4610" s="152"/>
      <c r="K4610" s="156">
        <v>0.168300168300172</v>
      </c>
      <c r="L4610" s="156">
        <v>0.59654006760787504</v>
      </c>
      <c r="M4610" s="185">
        <v>1.1698830116988299</v>
      </c>
      <c r="N4610" s="157">
        <v>0</v>
      </c>
      <c r="O4610" s="157">
        <v>0</v>
      </c>
      <c r="P4610" s="152"/>
      <c r="Q4610" s="157">
        <v>0</v>
      </c>
      <c r="R4610" s="152"/>
      <c r="S4610" s="157">
        <v>0</v>
      </c>
      <c r="T4610" s="152"/>
      <c r="U4610" s="156">
        <v>1.18</v>
      </c>
      <c r="V4610" s="152" t="s">
        <v>309</v>
      </c>
      <c r="W4610" s="152" t="s">
        <v>95</v>
      </c>
      <c r="X4610" s="155">
        <v>8.3945023000000004E-3</v>
      </c>
      <c r="Y4610" s="152" t="s">
        <v>159</v>
      </c>
      <c r="Z4610" s="154">
        <v>43734</v>
      </c>
      <c r="AA4610" s="153" t="s">
        <v>4326</v>
      </c>
      <c r="AB4610" s="152" t="s">
        <v>1100</v>
      </c>
      <c r="AC4610" s="152" t="s">
        <v>619</v>
      </c>
      <c r="AD4610" s="152" t="s">
        <v>256</v>
      </c>
    </row>
    <row r="4611" spans="1:30">
      <c r="A4611" s="189" t="s">
        <v>22659</v>
      </c>
      <c r="B4611" s="189" t="s">
        <v>22660</v>
      </c>
      <c r="C4611" s="154">
        <v>43830</v>
      </c>
      <c r="D4611" s="155">
        <v>1.0065999999999999</v>
      </c>
      <c r="E4611" s="155">
        <v>1.0065999999999999</v>
      </c>
      <c r="F4611" s="156">
        <v>1.9872813990458899E-2</v>
      </c>
      <c r="G4611" s="154">
        <v>43829</v>
      </c>
      <c r="H4611" s="155">
        <v>1.0064</v>
      </c>
      <c r="I4611" s="157">
        <v>0</v>
      </c>
      <c r="J4611" s="152"/>
      <c r="K4611" s="156">
        <v>0.109398309298844</v>
      </c>
      <c r="L4611" s="156">
        <v>0.31891568666532499</v>
      </c>
      <c r="M4611" s="185">
        <v>0.60969515242378802</v>
      </c>
      <c r="N4611" s="157">
        <v>0</v>
      </c>
      <c r="O4611" s="157">
        <v>0</v>
      </c>
      <c r="P4611" s="152"/>
      <c r="Q4611" s="157">
        <v>0</v>
      </c>
      <c r="R4611" s="152"/>
      <c r="S4611" s="157">
        <v>0</v>
      </c>
      <c r="T4611" s="152"/>
      <c r="U4611" s="156">
        <v>0.65999999999999404</v>
      </c>
      <c r="V4611" s="152" t="s">
        <v>157</v>
      </c>
      <c r="W4611" s="152" t="s">
        <v>95</v>
      </c>
      <c r="X4611" s="155">
        <v>0.71248197879999997</v>
      </c>
      <c r="Y4611" s="152" t="s">
        <v>159</v>
      </c>
      <c r="Z4611" s="154">
        <v>43732</v>
      </c>
      <c r="AA4611" s="153" t="s">
        <v>4326</v>
      </c>
      <c r="AB4611" s="152" t="s">
        <v>1097</v>
      </c>
      <c r="AC4611" s="152" t="s">
        <v>198</v>
      </c>
      <c r="AD4611" s="152" t="s">
        <v>207</v>
      </c>
    </row>
    <row r="4612" spans="1:30">
      <c r="A4612" s="189" t="s">
        <v>22661</v>
      </c>
      <c r="B4612" s="189" t="s">
        <v>22662</v>
      </c>
      <c r="C4612" s="154">
        <v>43830</v>
      </c>
      <c r="D4612" s="155">
        <v>1.0217000000000001</v>
      </c>
      <c r="E4612" s="155">
        <v>1.0217000000000001</v>
      </c>
      <c r="F4612" s="156">
        <v>9.7885669537968907E-3</v>
      </c>
      <c r="G4612" s="154">
        <v>43829</v>
      </c>
      <c r="H4612" s="155">
        <v>1.0216000000000001</v>
      </c>
      <c r="I4612" s="157">
        <v>0</v>
      </c>
      <c r="J4612" s="152"/>
      <c r="K4612" s="156">
        <v>0.13721454474174899</v>
      </c>
      <c r="L4612" s="156">
        <v>0.40290880503144599</v>
      </c>
      <c r="M4612" s="185">
        <v>0.77924639968435805</v>
      </c>
      <c r="N4612" s="156">
        <v>1.91521197007482</v>
      </c>
      <c r="O4612" s="157">
        <v>0</v>
      </c>
      <c r="P4612" s="152"/>
      <c r="Q4612" s="157">
        <v>0</v>
      </c>
      <c r="R4612" s="152"/>
      <c r="S4612" s="157">
        <v>0</v>
      </c>
      <c r="T4612" s="152"/>
      <c r="U4612" s="156">
        <v>2.1700000000000101</v>
      </c>
      <c r="V4612" s="152" t="s">
        <v>157</v>
      </c>
      <c r="W4612" s="152" t="s">
        <v>95</v>
      </c>
      <c r="X4612" s="155">
        <v>0.3947882828</v>
      </c>
      <c r="Y4612" s="152" t="s">
        <v>159</v>
      </c>
      <c r="Z4612" s="154">
        <v>43628</v>
      </c>
      <c r="AA4612" s="153" t="s">
        <v>4326</v>
      </c>
      <c r="AB4612" s="152" t="s">
        <v>999</v>
      </c>
      <c r="AC4612" s="152" t="s">
        <v>209</v>
      </c>
      <c r="AD4612" s="152" t="s">
        <v>532</v>
      </c>
    </row>
    <row r="4613" spans="1:30">
      <c r="A4613" s="189" t="s">
        <v>22663</v>
      </c>
      <c r="B4613" s="189" t="s">
        <v>22664</v>
      </c>
      <c r="C4613" s="154">
        <v>43830</v>
      </c>
      <c r="D4613" s="155">
        <v>1.0207999999999999</v>
      </c>
      <c r="E4613" s="155">
        <v>1.0207999999999999</v>
      </c>
      <c r="F4613" s="156">
        <v>9.7971980013705304E-3</v>
      </c>
      <c r="G4613" s="154">
        <v>43829</v>
      </c>
      <c r="H4613" s="155">
        <v>1.0206999999999999</v>
      </c>
      <c r="I4613" s="157">
        <v>0</v>
      </c>
      <c r="J4613" s="152"/>
      <c r="K4613" s="156">
        <v>0.137335687659392</v>
      </c>
      <c r="L4613" s="156">
        <v>0.39339103068450099</v>
      </c>
      <c r="M4613" s="185">
        <v>0.74015592618176596</v>
      </c>
      <c r="N4613" s="156">
        <v>1.8355945730247401</v>
      </c>
      <c r="O4613" s="157">
        <v>0</v>
      </c>
      <c r="P4613" s="152"/>
      <c r="Q4613" s="157">
        <v>0</v>
      </c>
      <c r="R4613" s="152"/>
      <c r="S4613" s="157">
        <v>0</v>
      </c>
      <c r="T4613" s="152"/>
      <c r="U4613" s="156">
        <v>2.0799999999999899</v>
      </c>
      <c r="V4613" s="152" t="s">
        <v>157</v>
      </c>
      <c r="W4613" s="152" t="s">
        <v>95</v>
      </c>
      <c r="X4613" s="155">
        <v>0.22295102350000001</v>
      </c>
      <c r="Y4613" s="152" t="s">
        <v>159</v>
      </c>
      <c r="Z4613" s="154">
        <v>43628</v>
      </c>
      <c r="AA4613" s="153" t="s">
        <v>4326</v>
      </c>
      <c r="AB4613" s="152" t="s">
        <v>999</v>
      </c>
      <c r="AC4613" s="152" t="s">
        <v>209</v>
      </c>
      <c r="AD4613" s="152" t="s">
        <v>532</v>
      </c>
    </row>
    <row r="4614" spans="1:30">
      <c r="A4614" s="189" t="s">
        <v>1090</v>
      </c>
      <c r="B4614" s="189" t="s">
        <v>1091</v>
      </c>
      <c r="C4614" s="154">
        <v>43830</v>
      </c>
      <c r="D4614" s="155">
        <v>1.0218</v>
      </c>
      <c r="E4614" s="155">
        <v>1.0218</v>
      </c>
      <c r="F4614" s="156">
        <v>1.9577133907593799E-2</v>
      </c>
      <c r="G4614" s="154">
        <v>43829</v>
      </c>
      <c r="H4614" s="155">
        <v>1.0216000000000001</v>
      </c>
      <c r="I4614" s="157">
        <v>0</v>
      </c>
      <c r="J4614" s="152"/>
      <c r="K4614" s="156">
        <v>0.13720109760878799</v>
      </c>
      <c r="L4614" s="156">
        <v>0.41273584905660199</v>
      </c>
      <c r="M4614" s="185">
        <v>0.78911027816137402</v>
      </c>
      <c r="N4614" s="156">
        <v>1.9251870324189599</v>
      </c>
      <c r="O4614" s="157">
        <v>0</v>
      </c>
      <c r="P4614" s="152"/>
      <c r="Q4614" s="157">
        <v>0</v>
      </c>
      <c r="R4614" s="152"/>
      <c r="S4614" s="157">
        <v>0</v>
      </c>
      <c r="T4614" s="152"/>
      <c r="U4614" s="156">
        <v>2.1800000000000002</v>
      </c>
      <c r="V4614" s="152" t="s">
        <v>157</v>
      </c>
      <c r="W4614" s="152" t="s">
        <v>95</v>
      </c>
      <c r="X4614" s="155">
        <v>1.9435760889</v>
      </c>
      <c r="Y4614" s="152" t="s">
        <v>159</v>
      </c>
      <c r="Z4614" s="154">
        <v>43628</v>
      </c>
      <c r="AA4614" s="153" t="s">
        <v>4326</v>
      </c>
      <c r="AB4614" s="152" t="s">
        <v>999</v>
      </c>
      <c r="AC4614" s="152" t="s">
        <v>209</v>
      </c>
      <c r="AD4614" s="152" t="s">
        <v>532</v>
      </c>
    </row>
    <row r="4615" spans="1:30">
      <c r="A4615" s="189" t="s">
        <v>22665</v>
      </c>
      <c r="B4615" s="189" t="s">
        <v>22666</v>
      </c>
      <c r="C4615" s="154">
        <v>43830</v>
      </c>
      <c r="D4615" s="155">
        <v>1.0055000000000001</v>
      </c>
      <c r="E4615" s="155">
        <v>1.0155000000000001</v>
      </c>
      <c r="F4615" s="156">
        <v>4.9751243781106097E-2</v>
      </c>
      <c r="G4615" s="154">
        <v>43829</v>
      </c>
      <c r="H4615" s="155">
        <v>1.0049999999999999</v>
      </c>
      <c r="I4615" s="157">
        <v>0</v>
      </c>
      <c r="J4615" s="152"/>
      <c r="K4615" s="156">
        <v>0.149402390438238</v>
      </c>
      <c r="L4615" s="156">
        <v>0.459328870621942</v>
      </c>
      <c r="M4615" s="185">
        <v>0.77926875814912799</v>
      </c>
      <c r="N4615" s="156">
        <v>1.54514438556144</v>
      </c>
      <c r="O4615" s="157">
        <v>0</v>
      </c>
      <c r="P4615" s="152"/>
      <c r="Q4615" s="157">
        <v>0</v>
      </c>
      <c r="R4615" s="152"/>
      <c r="S4615" s="157">
        <v>0</v>
      </c>
      <c r="T4615" s="152"/>
      <c r="U4615" s="156">
        <v>1.5552988999999899</v>
      </c>
      <c r="V4615" s="152" t="s">
        <v>157</v>
      </c>
      <c r="W4615" s="152" t="s">
        <v>95</v>
      </c>
      <c r="X4615" s="155">
        <v>4.7932549999999997E-3</v>
      </c>
      <c r="Y4615" s="152" t="s">
        <v>159</v>
      </c>
      <c r="Z4615" s="154">
        <v>43641</v>
      </c>
      <c r="AA4615" s="153" t="s">
        <v>4326</v>
      </c>
      <c r="AB4615" s="152" t="s">
        <v>952</v>
      </c>
      <c r="AC4615" s="152" t="s">
        <v>470</v>
      </c>
      <c r="AD4615" s="152" t="s">
        <v>241</v>
      </c>
    </row>
    <row r="4616" spans="1:30">
      <c r="A4616" s="189" t="s">
        <v>1081</v>
      </c>
      <c r="B4616" s="189" t="s">
        <v>1082</v>
      </c>
      <c r="C4616" s="154">
        <v>43830</v>
      </c>
      <c r="D4616" s="155">
        <v>1.0069999999999999</v>
      </c>
      <c r="E4616" s="155">
        <v>1.0169999999999999</v>
      </c>
      <c r="F4616" s="156">
        <v>4.9677098857415301E-2</v>
      </c>
      <c r="G4616" s="154">
        <v>43829</v>
      </c>
      <c r="H4616" s="155">
        <v>1.0065</v>
      </c>
      <c r="I4616" s="157">
        <v>0</v>
      </c>
      <c r="J4616" s="152"/>
      <c r="K4616" s="156">
        <v>0.14917951268024601</v>
      </c>
      <c r="L4616" s="156">
        <v>0.47869999757423798</v>
      </c>
      <c r="M4616" s="185">
        <v>0.84844869090904496</v>
      </c>
      <c r="N4616" s="156">
        <v>1.6853538292341499</v>
      </c>
      <c r="O4616" s="157">
        <v>0</v>
      </c>
      <c r="P4616" s="152"/>
      <c r="Q4616" s="157">
        <v>0</v>
      </c>
      <c r="R4616" s="152"/>
      <c r="S4616" s="157">
        <v>0</v>
      </c>
      <c r="T4616" s="152"/>
      <c r="U4616" s="156">
        <v>1.70569089999999</v>
      </c>
      <c r="V4616" s="152" t="s">
        <v>157</v>
      </c>
      <c r="W4616" s="152" t="s">
        <v>95</v>
      </c>
      <c r="X4616" s="155">
        <v>3.1056055422000002</v>
      </c>
      <c r="Y4616" s="152" t="s">
        <v>159</v>
      </c>
      <c r="Z4616" s="154">
        <v>43641</v>
      </c>
      <c r="AA4616" s="153" t="s">
        <v>4326</v>
      </c>
      <c r="AB4616" s="152" t="s">
        <v>952</v>
      </c>
      <c r="AC4616" s="152" t="s">
        <v>470</v>
      </c>
      <c r="AD4616" s="152" t="s">
        <v>241</v>
      </c>
    </row>
    <row r="4617" spans="1:30">
      <c r="A4617" s="189" t="s">
        <v>1078</v>
      </c>
      <c r="B4617" s="189" t="s">
        <v>1079</v>
      </c>
      <c r="C4617" s="154">
        <v>43830</v>
      </c>
      <c r="D4617" s="155">
        <v>1.0101</v>
      </c>
      <c r="E4617" s="155">
        <v>1.0101</v>
      </c>
      <c r="F4617" s="156">
        <v>5.9435364041598202E-2</v>
      </c>
      <c r="G4617" s="154">
        <v>43826</v>
      </c>
      <c r="H4617" s="155">
        <v>1.0095000000000001</v>
      </c>
      <c r="I4617" s="157">
        <v>0</v>
      </c>
      <c r="J4617" s="152"/>
      <c r="K4617" s="156">
        <v>0.17851829812556</v>
      </c>
      <c r="L4617" s="156">
        <v>0.45748383888611999</v>
      </c>
      <c r="M4617" s="185">
        <v>0.97970608817355098</v>
      </c>
      <c r="N4617" s="157">
        <v>0</v>
      </c>
      <c r="O4617" s="157">
        <v>0</v>
      </c>
      <c r="P4617" s="152"/>
      <c r="Q4617" s="157">
        <v>0</v>
      </c>
      <c r="R4617" s="152"/>
      <c r="S4617" s="157">
        <v>0</v>
      </c>
      <c r="T4617" s="152"/>
      <c r="U4617" s="156">
        <v>1.01</v>
      </c>
      <c r="V4617" s="152" t="s">
        <v>309</v>
      </c>
      <c r="W4617" s="152" t="s">
        <v>95</v>
      </c>
      <c r="X4617" s="155">
        <v>8.5003278812000005</v>
      </c>
      <c r="Y4617" s="152" t="s">
        <v>159</v>
      </c>
      <c r="Z4617" s="154">
        <v>43733</v>
      </c>
      <c r="AA4617" s="153" t="s">
        <v>4326</v>
      </c>
      <c r="AB4617" s="152" t="s">
        <v>1080</v>
      </c>
      <c r="AC4617" s="152" t="s">
        <v>546</v>
      </c>
      <c r="AD4617" s="152" t="s">
        <v>173</v>
      </c>
    </row>
    <row r="4618" spans="1:30">
      <c r="A4618" s="189" t="s">
        <v>1180</v>
      </c>
      <c r="B4618" s="189" t="s">
        <v>1181</v>
      </c>
      <c r="C4618" s="154">
        <v>43830</v>
      </c>
      <c r="D4618" s="155">
        <v>1.0466</v>
      </c>
      <c r="E4618" s="155">
        <v>1.0466</v>
      </c>
      <c r="F4618" s="156">
        <v>9.5556617295737192E-3</v>
      </c>
      <c r="G4618" s="154">
        <v>43829</v>
      </c>
      <c r="H4618" s="155">
        <v>1.0465</v>
      </c>
      <c r="I4618" s="157">
        <v>0</v>
      </c>
      <c r="J4618" s="152"/>
      <c r="K4618" s="156">
        <v>0.17228177641654099</v>
      </c>
      <c r="L4618" s="156">
        <v>0.51863234729159302</v>
      </c>
      <c r="M4618" s="185">
        <v>1.2479442778368901</v>
      </c>
      <c r="N4618" s="156">
        <v>3.2557221783740999</v>
      </c>
      <c r="O4618" s="157">
        <v>0</v>
      </c>
      <c r="P4618" s="152"/>
      <c r="Q4618" s="157">
        <v>0</v>
      </c>
      <c r="R4618" s="152"/>
      <c r="S4618" s="157">
        <v>0</v>
      </c>
      <c r="T4618" s="152"/>
      <c r="U4618" s="156">
        <v>4.66</v>
      </c>
      <c r="V4618" s="152" t="s">
        <v>163</v>
      </c>
      <c r="W4618" s="152" t="s">
        <v>95</v>
      </c>
      <c r="X4618" s="155">
        <v>24.968752690300001</v>
      </c>
      <c r="Y4618" s="152" t="s">
        <v>159</v>
      </c>
      <c r="Z4618" s="154">
        <v>43558</v>
      </c>
      <c r="AA4618" s="153" t="s">
        <v>4326</v>
      </c>
      <c r="AB4618" s="152" t="s">
        <v>6431</v>
      </c>
      <c r="AC4618" s="152" t="s">
        <v>268</v>
      </c>
      <c r="AD4618" s="152" t="s">
        <v>241</v>
      </c>
    </row>
    <row r="4619" spans="1:30">
      <c r="A4619" s="189" t="s">
        <v>22667</v>
      </c>
      <c r="B4619" s="189" t="s">
        <v>22668</v>
      </c>
      <c r="C4619" s="154">
        <v>43830</v>
      </c>
      <c r="D4619" s="155">
        <v>1.0051000000000001</v>
      </c>
      <c r="E4619" s="155">
        <v>1.0051000000000001</v>
      </c>
      <c r="F4619" s="156">
        <v>3.9812879466525099E-2</v>
      </c>
      <c r="G4619" s="154">
        <v>43829</v>
      </c>
      <c r="H4619" s="155">
        <v>1.0046999999999999</v>
      </c>
      <c r="I4619" s="157">
        <v>0</v>
      </c>
      <c r="J4619" s="152"/>
      <c r="K4619" s="156">
        <v>3.9812879466525099E-2</v>
      </c>
      <c r="L4619" s="156">
        <v>0.29937132022753399</v>
      </c>
      <c r="M4619" s="186">
        <v>0</v>
      </c>
      <c r="N4619" s="157">
        <v>0</v>
      </c>
      <c r="O4619" s="157">
        <v>0</v>
      </c>
      <c r="P4619" s="152"/>
      <c r="Q4619" s="157">
        <v>0</v>
      </c>
      <c r="R4619" s="152"/>
      <c r="S4619" s="157">
        <v>0</v>
      </c>
      <c r="T4619" s="152"/>
      <c r="U4619" s="156">
        <v>0.51000000000001</v>
      </c>
      <c r="V4619" s="152" t="s">
        <v>157</v>
      </c>
      <c r="W4619" s="152" t="s">
        <v>95</v>
      </c>
      <c r="X4619" s="155">
        <v>0.15243653239999999</v>
      </c>
      <c r="Y4619" s="152" t="s">
        <v>159</v>
      </c>
      <c r="Z4619" s="154">
        <v>43761</v>
      </c>
      <c r="AA4619" s="153" t="s">
        <v>4326</v>
      </c>
      <c r="AB4619" s="152" t="s">
        <v>1077</v>
      </c>
      <c r="AC4619" s="152" t="s">
        <v>553</v>
      </c>
      <c r="AD4619" s="152" t="s">
        <v>165</v>
      </c>
    </row>
    <row r="4620" spans="1:30">
      <c r="A4620" s="189" t="s">
        <v>22669</v>
      </c>
      <c r="B4620" s="189" t="s">
        <v>22670</v>
      </c>
      <c r="C4620" s="154">
        <v>43830</v>
      </c>
      <c r="D4620" s="155">
        <v>1.0181</v>
      </c>
      <c r="E4620" s="155">
        <v>1.0181</v>
      </c>
      <c r="F4620" s="156">
        <v>9.8231827111973508E-3</v>
      </c>
      <c r="G4620" s="154">
        <v>43829</v>
      </c>
      <c r="H4620" s="155">
        <v>1.018</v>
      </c>
      <c r="I4620" s="157">
        <v>0</v>
      </c>
      <c r="J4620" s="152"/>
      <c r="K4620" s="156">
        <v>0.15740285292671399</v>
      </c>
      <c r="L4620" s="156">
        <v>0.39443841830194298</v>
      </c>
      <c r="M4620" s="185">
        <v>0.82194493959199599</v>
      </c>
      <c r="N4620" s="156">
        <v>1.89151321056846</v>
      </c>
      <c r="O4620" s="157">
        <v>0</v>
      </c>
      <c r="P4620" s="152"/>
      <c r="Q4620" s="157">
        <v>0</v>
      </c>
      <c r="R4620" s="152"/>
      <c r="S4620" s="157">
        <v>0</v>
      </c>
      <c r="T4620" s="152"/>
      <c r="U4620" s="156">
        <v>1.81</v>
      </c>
      <c r="V4620" s="152" t="s">
        <v>157</v>
      </c>
      <c r="W4620" s="152" t="s">
        <v>95</v>
      </c>
      <c r="X4620" s="155">
        <v>0.4026886596</v>
      </c>
      <c r="Y4620" s="152" t="s">
        <v>159</v>
      </c>
      <c r="Z4620" s="154">
        <v>43621</v>
      </c>
      <c r="AA4620" s="153" t="s">
        <v>4326</v>
      </c>
      <c r="AB4620" s="152" t="s">
        <v>1109</v>
      </c>
      <c r="AC4620" s="152" t="s">
        <v>240</v>
      </c>
      <c r="AD4620" s="152" t="s">
        <v>183</v>
      </c>
    </row>
    <row r="4621" spans="1:30">
      <c r="A4621" s="189" t="s">
        <v>1107</v>
      </c>
      <c r="B4621" s="189" t="s">
        <v>1108</v>
      </c>
      <c r="C4621" s="154">
        <v>43830</v>
      </c>
      <c r="D4621" s="155">
        <v>1.0196000000000001</v>
      </c>
      <c r="E4621" s="155">
        <v>1.0196000000000001</v>
      </c>
      <c r="F4621" s="156">
        <v>9.8087297694937695E-3</v>
      </c>
      <c r="G4621" s="154">
        <v>43829</v>
      </c>
      <c r="H4621" s="155">
        <v>1.0195000000000001</v>
      </c>
      <c r="I4621" s="157">
        <v>0</v>
      </c>
      <c r="J4621" s="152"/>
      <c r="K4621" s="156">
        <v>0.15717092337917901</v>
      </c>
      <c r="L4621" s="156">
        <v>0.41363009651368698</v>
      </c>
      <c r="M4621" s="185">
        <v>0.88057781735432195</v>
      </c>
      <c r="N4621" s="156">
        <v>2.0314219953967898</v>
      </c>
      <c r="O4621" s="157">
        <v>0</v>
      </c>
      <c r="P4621" s="152"/>
      <c r="Q4621" s="157">
        <v>0</v>
      </c>
      <c r="R4621" s="152"/>
      <c r="S4621" s="157">
        <v>0</v>
      </c>
      <c r="T4621" s="152"/>
      <c r="U4621" s="156">
        <v>1.96000000000001</v>
      </c>
      <c r="V4621" s="152" t="s">
        <v>157</v>
      </c>
      <c r="W4621" s="152" t="s">
        <v>95</v>
      </c>
      <c r="X4621" s="155">
        <v>12.4772123096</v>
      </c>
      <c r="Y4621" s="152" t="s">
        <v>159</v>
      </c>
      <c r="Z4621" s="154">
        <v>43621</v>
      </c>
      <c r="AA4621" s="153" t="s">
        <v>4326</v>
      </c>
      <c r="AB4621" s="152" t="s">
        <v>1109</v>
      </c>
      <c r="AC4621" s="152" t="s">
        <v>240</v>
      </c>
      <c r="AD4621" s="152" t="s">
        <v>183</v>
      </c>
    </row>
    <row r="4622" spans="1:30">
      <c r="A4622" s="189" t="s">
        <v>22671</v>
      </c>
      <c r="B4622" s="189" t="s">
        <v>22672</v>
      </c>
      <c r="C4622" s="154">
        <v>43830</v>
      </c>
      <c r="D4622" s="155">
        <v>1.0287999999999999</v>
      </c>
      <c r="E4622" s="155">
        <v>1.0287999999999999</v>
      </c>
      <c r="F4622" s="156">
        <v>1.9443904335988499E-2</v>
      </c>
      <c r="G4622" s="154">
        <v>43829</v>
      </c>
      <c r="H4622" s="155">
        <v>1.0286</v>
      </c>
      <c r="I4622" s="157">
        <v>0</v>
      </c>
      <c r="J4622" s="152"/>
      <c r="K4622" s="156">
        <v>0.13626630328984299</v>
      </c>
      <c r="L4622" s="156">
        <v>0.40011710744608098</v>
      </c>
      <c r="M4622" s="185">
        <v>1.1105651105651</v>
      </c>
      <c r="N4622" s="156">
        <v>2.3681592039800998</v>
      </c>
      <c r="O4622" s="157">
        <v>0</v>
      </c>
      <c r="P4622" s="152"/>
      <c r="Q4622" s="157">
        <v>0</v>
      </c>
      <c r="R4622" s="152"/>
      <c r="S4622" s="157">
        <v>0</v>
      </c>
      <c r="T4622" s="152"/>
      <c r="U4622" s="156">
        <v>2.8799999999999901</v>
      </c>
      <c r="V4622" s="152" t="s">
        <v>157</v>
      </c>
      <c r="W4622" s="152" t="s">
        <v>95</v>
      </c>
      <c r="X4622" s="155">
        <v>0.69960725700000004</v>
      </c>
      <c r="Y4622" s="152" t="s">
        <v>159</v>
      </c>
      <c r="Z4622" s="154">
        <v>43615</v>
      </c>
      <c r="AA4622" s="153" t="s">
        <v>4326</v>
      </c>
      <c r="AB4622" s="152" t="s">
        <v>6492</v>
      </c>
      <c r="AC4622" s="152" t="s">
        <v>381</v>
      </c>
      <c r="AD4622" s="152" t="s">
        <v>183</v>
      </c>
    </row>
    <row r="4623" spans="1:30">
      <c r="A4623" s="189" t="s">
        <v>1092</v>
      </c>
      <c r="B4623" s="189" t="s">
        <v>1093</v>
      </c>
      <c r="C4623" s="154">
        <v>43830</v>
      </c>
      <c r="D4623" s="155">
        <v>1.0304</v>
      </c>
      <c r="E4623" s="155">
        <v>1.0304</v>
      </c>
      <c r="F4623" s="156">
        <v>1.9413706076487899E-2</v>
      </c>
      <c r="G4623" s="154">
        <v>43829</v>
      </c>
      <c r="H4623" s="155">
        <v>1.0302</v>
      </c>
      <c r="I4623" s="157">
        <v>0</v>
      </c>
      <c r="J4623" s="152"/>
      <c r="K4623" s="156">
        <v>0.13605442176871399</v>
      </c>
      <c r="L4623" s="156">
        <v>0.41906246954487603</v>
      </c>
      <c r="M4623" s="185">
        <v>1.1783189316575</v>
      </c>
      <c r="N4623" s="156">
        <v>2.50696378830082</v>
      </c>
      <c r="O4623" s="157">
        <v>0</v>
      </c>
      <c r="P4623" s="152"/>
      <c r="Q4623" s="157">
        <v>0</v>
      </c>
      <c r="R4623" s="152"/>
      <c r="S4623" s="157">
        <v>0</v>
      </c>
      <c r="T4623" s="152"/>
      <c r="U4623" s="156">
        <v>3.04</v>
      </c>
      <c r="V4623" s="152" t="s">
        <v>157</v>
      </c>
      <c r="W4623" s="152" t="s">
        <v>95</v>
      </c>
      <c r="X4623" s="155">
        <v>1.6683975896000001</v>
      </c>
      <c r="Y4623" s="152" t="s">
        <v>159</v>
      </c>
      <c r="Z4623" s="154">
        <v>43615</v>
      </c>
      <c r="AA4623" s="153" t="s">
        <v>4326</v>
      </c>
      <c r="AB4623" s="152" t="s">
        <v>6492</v>
      </c>
      <c r="AC4623" s="152" t="s">
        <v>381</v>
      </c>
      <c r="AD4623" s="152" t="s">
        <v>183</v>
      </c>
    </row>
    <row r="4624" spans="1:30">
      <c r="A4624" s="189" t="s">
        <v>22673</v>
      </c>
      <c r="B4624" s="189" t="s">
        <v>22674</v>
      </c>
      <c r="C4624" s="154">
        <v>43830</v>
      </c>
      <c r="D4624" s="155">
        <v>1.0104</v>
      </c>
      <c r="E4624" s="155">
        <v>1.0104</v>
      </c>
      <c r="F4624" s="156">
        <v>9.8980500841323402E-3</v>
      </c>
      <c r="G4624" s="154">
        <v>43829</v>
      </c>
      <c r="H4624" s="155">
        <v>1.0103</v>
      </c>
      <c r="I4624" s="157">
        <v>0</v>
      </c>
      <c r="J4624" s="152"/>
      <c r="K4624" s="156">
        <v>0.128827668219191</v>
      </c>
      <c r="L4624" s="156">
        <v>0.497314501690859</v>
      </c>
      <c r="M4624" s="185">
        <v>0.95923261390887804</v>
      </c>
      <c r="N4624" s="157">
        <v>0</v>
      </c>
      <c r="O4624" s="157">
        <v>0</v>
      </c>
      <c r="P4624" s="152"/>
      <c r="Q4624" s="157">
        <v>0</v>
      </c>
      <c r="R4624" s="152"/>
      <c r="S4624" s="157">
        <v>0</v>
      </c>
      <c r="T4624" s="152"/>
      <c r="U4624" s="156">
        <v>1.04</v>
      </c>
      <c r="V4624" s="152" t="s">
        <v>163</v>
      </c>
      <c r="W4624" s="152" t="s">
        <v>95</v>
      </c>
      <c r="X4624" s="155">
        <v>6.9095805153000001</v>
      </c>
      <c r="Y4624" s="152" t="s">
        <v>305</v>
      </c>
      <c r="Z4624" s="154">
        <v>43712</v>
      </c>
      <c r="AA4624" s="153" t="s">
        <v>4326</v>
      </c>
      <c r="AB4624" s="152" t="s">
        <v>1153</v>
      </c>
      <c r="AC4624" s="152" t="s">
        <v>234</v>
      </c>
      <c r="AD4624" s="152" t="s">
        <v>162</v>
      </c>
    </row>
    <row r="4625" spans="1:30">
      <c r="A4625" s="189" t="s">
        <v>1095</v>
      </c>
      <c r="B4625" s="189" t="s">
        <v>1096</v>
      </c>
      <c r="C4625" s="154">
        <v>43830</v>
      </c>
      <c r="D4625" s="155">
        <v>1.0073000000000001</v>
      </c>
      <c r="E4625" s="155">
        <v>1.0073000000000001</v>
      </c>
      <c r="F4625" s="156">
        <v>9.9285146942006495E-3</v>
      </c>
      <c r="G4625" s="154">
        <v>43829</v>
      </c>
      <c r="H4625" s="155">
        <v>1.0072000000000001</v>
      </c>
      <c r="I4625" s="157">
        <v>0</v>
      </c>
      <c r="J4625" s="152"/>
      <c r="K4625" s="156">
        <v>0.10932220234546799</v>
      </c>
      <c r="L4625" s="156">
        <v>0.33867915130989801</v>
      </c>
      <c r="M4625" s="185">
        <v>0.67966016991505596</v>
      </c>
      <c r="N4625" s="157">
        <v>0</v>
      </c>
      <c r="O4625" s="157">
        <v>0</v>
      </c>
      <c r="P4625" s="152"/>
      <c r="Q4625" s="157">
        <v>0</v>
      </c>
      <c r="R4625" s="152"/>
      <c r="S4625" s="157">
        <v>0</v>
      </c>
      <c r="T4625" s="152"/>
      <c r="U4625" s="156">
        <v>0.73000000000000798</v>
      </c>
      <c r="V4625" s="152" t="s">
        <v>157</v>
      </c>
      <c r="W4625" s="152" t="s">
        <v>95</v>
      </c>
      <c r="X4625" s="155">
        <v>1.3192056125</v>
      </c>
      <c r="Y4625" s="152" t="s">
        <v>159</v>
      </c>
      <c r="Z4625" s="154">
        <v>43732</v>
      </c>
      <c r="AA4625" s="153" t="s">
        <v>4326</v>
      </c>
      <c r="AB4625" s="152" t="s">
        <v>1097</v>
      </c>
      <c r="AC4625" s="152" t="s">
        <v>198</v>
      </c>
      <c r="AD4625" s="152" t="s">
        <v>207</v>
      </c>
    </row>
    <row r="4626" spans="1:30">
      <c r="A4626" s="189" t="s">
        <v>22675</v>
      </c>
      <c r="B4626" s="189" t="s">
        <v>22676</v>
      </c>
      <c r="C4626" s="154">
        <v>43830</v>
      </c>
      <c r="D4626" s="155">
        <v>1.0046999999999999</v>
      </c>
      <c r="E4626" s="155">
        <v>1.0046999999999999</v>
      </c>
      <c r="F4626" s="156">
        <v>3.9828736433332297E-2</v>
      </c>
      <c r="G4626" s="154">
        <v>43829</v>
      </c>
      <c r="H4626" s="155">
        <v>1.0043</v>
      </c>
      <c r="I4626" s="157">
        <v>0</v>
      </c>
      <c r="J4626" s="152"/>
      <c r="K4626" s="156">
        <v>3.9828736433332297E-2</v>
      </c>
      <c r="L4626" s="156">
        <v>0.319520718921605</v>
      </c>
      <c r="M4626" s="186">
        <v>0</v>
      </c>
      <c r="N4626" s="157">
        <v>0</v>
      </c>
      <c r="O4626" s="157">
        <v>0</v>
      </c>
      <c r="P4626" s="152"/>
      <c r="Q4626" s="157">
        <v>0</v>
      </c>
      <c r="R4626" s="152"/>
      <c r="S4626" s="157">
        <v>0</v>
      </c>
      <c r="T4626" s="152"/>
      <c r="U4626" s="156">
        <v>0.46999999999999298</v>
      </c>
      <c r="V4626" s="152" t="s">
        <v>157</v>
      </c>
      <c r="W4626" s="152" t="s">
        <v>95</v>
      </c>
      <c r="X4626" s="155">
        <v>2.1565635997000001</v>
      </c>
      <c r="Y4626" s="152" t="s">
        <v>159</v>
      </c>
      <c r="Z4626" s="154">
        <v>43761</v>
      </c>
      <c r="AA4626" s="153" t="s">
        <v>4326</v>
      </c>
      <c r="AB4626" s="152" t="s">
        <v>1077</v>
      </c>
      <c r="AC4626" s="152" t="s">
        <v>553</v>
      </c>
      <c r="AD4626" s="152" t="s">
        <v>165</v>
      </c>
    </row>
    <row r="4627" spans="1:30">
      <c r="A4627" s="189" t="s">
        <v>22677</v>
      </c>
      <c r="B4627" s="189" t="s">
        <v>22678</v>
      </c>
      <c r="C4627" s="154">
        <v>43830</v>
      </c>
      <c r="D4627" s="155">
        <v>1.012</v>
      </c>
      <c r="E4627" s="155">
        <v>1.012</v>
      </c>
      <c r="F4627" s="156">
        <v>1.9766752322591199E-2</v>
      </c>
      <c r="G4627" s="154">
        <v>43829</v>
      </c>
      <c r="H4627" s="155">
        <v>1.0118</v>
      </c>
      <c r="I4627" s="157">
        <v>0</v>
      </c>
      <c r="J4627" s="152"/>
      <c r="K4627" s="156">
        <v>0.12862372613041201</v>
      </c>
      <c r="L4627" s="156">
        <v>0.39682539682539703</v>
      </c>
      <c r="M4627" s="185">
        <v>0.83698684734953799</v>
      </c>
      <c r="N4627" s="157">
        <v>0</v>
      </c>
      <c r="O4627" s="157">
        <v>0</v>
      </c>
      <c r="P4627" s="152"/>
      <c r="Q4627" s="157">
        <v>0</v>
      </c>
      <c r="R4627" s="152"/>
      <c r="S4627" s="157">
        <v>0</v>
      </c>
      <c r="T4627" s="152"/>
      <c r="U4627" s="156">
        <v>1.2</v>
      </c>
      <c r="V4627" s="152" t="s">
        <v>157</v>
      </c>
      <c r="W4627" s="152" t="s">
        <v>95</v>
      </c>
      <c r="X4627" s="155">
        <v>0.2088582289</v>
      </c>
      <c r="Y4627" s="152" t="s">
        <v>159</v>
      </c>
      <c r="Z4627" s="154">
        <v>43670</v>
      </c>
      <c r="AA4627" s="153" t="s">
        <v>4326</v>
      </c>
      <c r="AB4627" s="152" t="s">
        <v>22679</v>
      </c>
      <c r="AC4627" s="152" t="s">
        <v>279</v>
      </c>
      <c r="AD4627" s="152" t="s">
        <v>207</v>
      </c>
    </row>
    <row r="4628" spans="1:30">
      <c r="A4628" s="189" t="s">
        <v>22680</v>
      </c>
      <c r="B4628" s="189" t="s">
        <v>22681</v>
      </c>
      <c r="C4628" s="154">
        <v>43830</v>
      </c>
      <c r="D4628" s="155">
        <v>1.0152000000000001</v>
      </c>
      <c r="E4628" s="155">
        <v>1.0152000000000001</v>
      </c>
      <c r="F4628" s="156">
        <v>2.9559562518493399E-2</v>
      </c>
      <c r="G4628" s="154">
        <v>43829</v>
      </c>
      <c r="H4628" s="155">
        <v>1.0148999999999999</v>
      </c>
      <c r="I4628" s="157">
        <v>0</v>
      </c>
      <c r="J4628" s="152"/>
      <c r="K4628" s="156">
        <v>0.118343195266281</v>
      </c>
      <c r="L4628" s="156">
        <v>0.27657052548401201</v>
      </c>
      <c r="M4628" s="185">
        <v>0.52480443608278904</v>
      </c>
      <c r="N4628" s="156">
        <v>0.93457943925234399</v>
      </c>
      <c r="O4628" s="157">
        <v>0</v>
      </c>
      <c r="P4628" s="152"/>
      <c r="Q4628" s="157">
        <v>0</v>
      </c>
      <c r="R4628" s="152"/>
      <c r="S4628" s="157">
        <v>0</v>
      </c>
      <c r="T4628" s="152"/>
      <c r="U4628" s="156">
        <v>1.52000000000001</v>
      </c>
      <c r="V4628" s="152" t="s">
        <v>157</v>
      </c>
      <c r="W4628" s="152" t="s">
        <v>95</v>
      </c>
      <c r="X4628" s="155">
        <v>0.27822771439999999</v>
      </c>
      <c r="Y4628" s="152" t="s">
        <v>159</v>
      </c>
      <c r="Z4628" s="154">
        <v>43538</v>
      </c>
      <c r="AA4628" s="153" t="s">
        <v>4326</v>
      </c>
      <c r="AB4628" s="152" t="s">
        <v>1132</v>
      </c>
      <c r="AC4628" s="152" t="s">
        <v>269</v>
      </c>
      <c r="AD4628" s="152" t="s">
        <v>165</v>
      </c>
    </row>
    <row r="4629" spans="1:30">
      <c r="A4629" s="189" t="s">
        <v>3167</v>
      </c>
      <c r="B4629" s="189" t="s">
        <v>3168</v>
      </c>
      <c r="C4629" s="154">
        <v>43830</v>
      </c>
      <c r="D4629" s="155">
        <v>1.0128999999999999</v>
      </c>
      <c r="E4629" s="155">
        <v>1.0128999999999999</v>
      </c>
      <c r="F4629" s="156">
        <v>1.9749185346102299E-2</v>
      </c>
      <c r="G4629" s="154">
        <v>43829</v>
      </c>
      <c r="H4629" s="155">
        <v>1.0126999999999999</v>
      </c>
      <c r="I4629" s="157">
        <v>0</v>
      </c>
      <c r="J4629" s="152"/>
      <c r="K4629" s="156">
        <v>0.138408304498255</v>
      </c>
      <c r="L4629" s="156">
        <v>0.49608096041272898</v>
      </c>
      <c r="M4629" s="185">
        <v>1.23938030984507</v>
      </c>
      <c r="N4629" s="157">
        <v>0</v>
      </c>
      <c r="O4629" s="157">
        <v>0</v>
      </c>
      <c r="P4629" s="152"/>
      <c r="Q4629" s="157">
        <v>0</v>
      </c>
      <c r="R4629" s="152"/>
      <c r="S4629" s="157">
        <v>0</v>
      </c>
      <c r="T4629" s="152"/>
      <c r="U4629" s="156">
        <v>1.28999999999999</v>
      </c>
      <c r="V4629" s="152" t="s">
        <v>163</v>
      </c>
      <c r="W4629" s="152" t="s">
        <v>95</v>
      </c>
      <c r="X4629" s="155">
        <v>2.2059574041999999</v>
      </c>
      <c r="Y4629" s="152" t="s">
        <v>159</v>
      </c>
      <c r="Z4629" s="154">
        <v>43728</v>
      </c>
      <c r="AA4629" s="153" t="s">
        <v>4326</v>
      </c>
      <c r="AB4629" s="152" t="s">
        <v>1359</v>
      </c>
      <c r="AC4629" s="152" t="s">
        <v>175</v>
      </c>
      <c r="AD4629" s="152" t="s">
        <v>170</v>
      </c>
    </row>
    <row r="4630" spans="1:30">
      <c r="A4630" s="189" t="s">
        <v>1194</v>
      </c>
      <c r="B4630" s="189" t="s">
        <v>1195</v>
      </c>
      <c r="C4630" s="154">
        <v>43830</v>
      </c>
      <c r="D4630" s="155">
        <v>1.0089999999999999</v>
      </c>
      <c r="E4630" s="155">
        <v>1.0306</v>
      </c>
      <c r="F4630" s="156">
        <v>1.9825535289457401E-2</v>
      </c>
      <c r="G4630" s="154">
        <v>43829</v>
      </c>
      <c r="H4630" s="155">
        <v>1.0087999999999999</v>
      </c>
      <c r="I4630" s="157">
        <v>0</v>
      </c>
      <c r="J4630" s="152"/>
      <c r="K4630" s="156">
        <v>9.9206349206350797E-2</v>
      </c>
      <c r="L4630" s="156">
        <v>0.33351801012461701</v>
      </c>
      <c r="M4630" s="185">
        <v>0.82429045196634299</v>
      </c>
      <c r="N4630" s="156">
        <v>1.9009192208819301</v>
      </c>
      <c r="O4630" s="157">
        <v>0</v>
      </c>
      <c r="P4630" s="152"/>
      <c r="Q4630" s="157">
        <v>0</v>
      </c>
      <c r="R4630" s="152"/>
      <c r="S4630" s="157">
        <v>0</v>
      </c>
      <c r="T4630" s="152"/>
      <c r="U4630" s="156">
        <v>3.0625897000000002</v>
      </c>
      <c r="V4630" s="152" t="s">
        <v>157</v>
      </c>
      <c r="W4630" s="152" t="s">
        <v>95</v>
      </c>
      <c r="X4630" s="155">
        <v>1.9901678162000001</v>
      </c>
      <c r="Y4630" s="152" t="s">
        <v>159</v>
      </c>
      <c r="Z4630" s="154">
        <v>43516</v>
      </c>
      <c r="AA4630" s="153" t="s">
        <v>4326</v>
      </c>
      <c r="AB4630" s="152" t="s">
        <v>1196</v>
      </c>
      <c r="AC4630" s="152" t="s">
        <v>187</v>
      </c>
      <c r="AD4630" s="152" t="s">
        <v>162</v>
      </c>
    </row>
    <row r="4631" spans="1:30">
      <c r="A4631" s="189" t="s">
        <v>22682</v>
      </c>
      <c r="B4631" s="189" t="s">
        <v>22683</v>
      </c>
      <c r="C4631" s="154">
        <v>43830</v>
      </c>
      <c r="D4631" s="155">
        <v>1.008</v>
      </c>
      <c r="E4631" s="155">
        <v>1.0269999999999999</v>
      </c>
      <c r="F4631" s="156">
        <v>9.9216192082553899E-3</v>
      </c>
      <c r="G4631" s="154">
        <v>43829</v>
      </c>
      <c r="H4631" s="155">
        <v>1.0079</v>
      </c>
      <c r="I4631" s="157">
        <v>0</v>
      </c>
      <c r="J4631" s="152"/>
      <c r="K4631" s="156">
        <v>8.9365504915086505E-2</v>
      </c>
      <c r="L4631" s="156">
        <v>0.285025290498989</v>
      </c>
      <c r="M4631" s="185">
        <v>0.71775463371580905</v>
      </c>
      <c r="N4631" s="156">
        <v>1.6850439603960501</v>
      </c>
      <c r="O4631" s="157">
        <v>0</v>
      </c>
      <c r="P4631" s="152"/>
      <c r="Q4631" s="157">
        <v>0</v>
      </c>
      <c r="R4631" s="152"/>
      <c r="S4631" s="157">
        <v>0</v>
      </c>
      <c r="T4631" s="152"/>
      <c r="U4631" s="156">
        <v>2.70189440000002</v>
      </c>
      <c r="V4631" s="152" t="s">
        <v>157</v>
      </c>
      <c r="W4631" s="152" t="s">
        <v>95</v>
      </c>
      <c r="X4631" s="155">
        <v>1.5031411644999999</v>
      </c>
      <c r="Y4631" s="152" t="s">
        <v>159</v>
      </c>
      <c r="Z4631" s="154">
        <v>43516</v>
      </c>
      <c r="AA4631" s="153" t="s">
        <v>4326</v>
      </c>
      <c r="AB4631" s="152" t="s">
        <v>1196</v>
      </c>
      <c r="AC4631" s="152" t="s">
        <v>187</v>
      </c>
      <c r="AD4631" s="152" t="s">
        <v>162</v>
      </c>
    </row>
    <row r="4632" spans="1:30">
      <c r="A4632" s="189" t="s">
        <v>1197</v>
      </c>
      <c r="B4632" s="189" t="s">
        <v>1198</v>
      </c>
      <c r="C4632" s="154">
        <v>43830</v>
      </c>
      <c r="D4632" s="155">
        <v>1.0145999999999999</v>
      </c>
      <c r="E4632" s="155">
        <v>1.0266</v>
      </c>
      <c r="F4632" s="156">
        <v>1.97160883280636E-2</v>
      </c>
      <c r="G4632" s="154">
        <v>43829</v>
      </c>
      <c r="H4632" s="155">
        <v>1.0144</v>
      </c>
      <c r="I4632" s="157">
        <v>0</v>
      </c>
      <c r="J4632" s="152"/>
      <c r="K4632" s="156">
        <v>0.10853478046371599</v>
      </c>
      <c r="L4632" s="156">
        <v>0.36601048570580003</v>
      </c>
      <c r="M4632" s="185">
        <v>0.88500061498063798</v>
      </c>
      <c r="N4632" s="156">
        <v>1.59412879477537</v>
      </c>
      <c r="O4632" s="157">
        <v>0</v>
      </c>
      <c r="P4632" s="152"/>
      <c r="Q4632" s="157">
        <v>0</v>
      </c>
      <c r="R4632" s="152"/>
      <c r="S4632" s="157">
        <v>0</v>
      </c>
      <c r="T4632" s="152"/>
      <c r="U4632" s="156">
        <v>2.6710265599999801</v>
      </c>
      <c r="V4632" s="152" t="s">
        <v>157</v>
      </c>
      <c r="W4632" s="152" t="s">
        <v>95</v>
      </c>
      <c r="X4632" s="155">
        <v>11.107311554900001</v>
      </c>
      <c r="Y4632" s="152" t="s">
        <v>159</v>
      </c>
      <c r="Z4632" s="154">
        <v>43494</v>
      </c>
      <c r="AA4632" s="153" t="s">
        <v>4326</v>
      </c>
      <c r="AB4632" s="152" t="s">
        <v>1132</v>
      </c>
      <c r="AC4632" s="152" t="s">
        <v>269</v>
      </c>
      <c r="AD4632" s="152" t="s">
        <v>181</v>
      </c>
    </row>
    <row r="4633" spans="1:30">
      <c r="A4633" s="189" t="s">
        <v>22684</v>
      </c>
      <c r="B4633" s="189" t="s">
        <v>22685</v>
      </c>
      <c r="C4633" s="154">
        <v>43830</v>
      </c>
      <c r="D4633" s="155">
        <v>1.0126999999999999</v>
      </c>
      <c r="E4633" s="155">
        <v>1.0246999999999999</v>
      </c>
      <c r="F4633" s="156">
        <v>1.9753086419750002E-2</v>
      </c>
      <c r="G4633" s="154">
        <v>43829</v>
      </c>
      <c r="H4633" s="155">
        <v>1.0125</v>
      </c>
      <c r="I4633" s="157">
        <v>0</v>
      </c>
      <c r="J4633" s="152"/>
      <c r="K4633" s="156">
        <v>0.108738631870298</v>
      </c>
      <c r="L4633" s="156">
        <v>0.346809353943696</v>
      </c>
      <c r="M4633" s="185">
        <v>0.84648778298626104</v>
      </c>
      <c r="N4633" s="156">
        <v>1.51627820703316</v>
      </c>
      <c r="O4633" s="157">
        <v>0</v>
      </c>
      <c r="P4633" s="152"/>
      <c r="Q4633" s="157">
        <v>0</v>
      </c>
      <c r="R4633" s="152"/>
      <c r="S4633" s="157">
        <v>0</v>
      </c>
      <c r="T4633" s="152"/>
      <c r="U4633" s="156">
        <v>2.48068284999998</v>
      </c>
      <c r="V4633" s="152" t="s">
        <v>157</v>
      </c>
      <c r="W4633" s="152" t="s">
        <v>95</v>
      </c>
      <c r="X4633" s="155">
        <v>0.8399511019</v>
      </c>
      <c r="Y4633" s="152" t="s">
        <v>159</v>
      </c>
      <c r="Z4633" s="154">
        <v>43494</v>
      </c>
      <c r="AA4633" s="153" t="s">
        <v>4326</v>
      </c>
      <c r="AB4633" s="152" t="s">
        <v>1132</v>
      </c>
      <c r="AC4633" s="152" t="s">
        <v>269</v>
      </c>
      <c r="AD4633" s="152" t="s">
        <v>181</v>
      </c>
    </row>
    <row r="4634" spans="1:30">
      <c r="A4634" s="189" t="s">
        <v>1185</v>
      </c>
      <c r="B4634" s="189" t="s">
        <v>1186</v>
      </c>
      <c r="C4634" s="154">
        <v>43830</v>
      </c>
      <c r="D4634" s="155">
        <v>1.0221</v>
      </c>
      <c r="E4634" s="155">
        <v>1.0221</v>
      </c>
      <c r="F4634" s="156">
        <v>3.9150435548591198E-2</v>
      </c>
      <c r="G4634" s="154">
        <v>43829</v>
      </c>
      <c r="H4634" s="155">
        <v>1.0217000000000001</v>
      </c>
      <c r="I4634" s="157">
        <v>0</v>
      </c>
      <c r="J4634" s="152"/>
      <c r="K4634" s="156">
        <v>0.19605920988138401</v>
      </c>
      <c r="L4634" s="156">
        <v>0.69950738916257205</v>
      </c>
      <c r="M4634" s="185">
        <v>1.12793113683586</v>
      </c>
      <c r="N4634" s="156">
        <v>1.6003976143141201</v>
      </c>
      <c r="O4634" s="157">
        <v>0</v>
      </c>
      <c r="P4634" s="152"/>
      <c r="Q4634" s="157">
        <v>0</v>
      </c>
      <c r="R4634" s="152"/>
      <c r="S4634" s="157">
        <v>0</v>
      </c>
      <c r="T4634" s="152"/>
      <c r="U4634" s="156">
        <v>2.21</v>
      </c>
      <c r="V4634" s="152" t="s">
        <v>157</v>
      </c>
      <c r="W4634" s="152" t="s">
        <v>95</v>
      </c>
      <c r="X4634" s="155">
        <v>0.50370302980000004</v>
      </c>
      <c r="Y4634" s="152" t="s">
        <v>159</v>
      </c>
      <c r="Z4634" s="154">
        <v>43521</v>
      </c>
      <c r="AA4634" s="153" t="s">
        <v>4326</v>
      </c>
      <c r="AB4634" s="152" t="s">
        <v>1187</v>
      </c>
      <c r="AC4634" s="152" t="s">
        <v>268</v>
      </c>
      <c r="AD4634" s="152" t="s">
        <v>177</v>
      </c>
    </row>
    <row r="4635" spans="1:30">
      <c r="A4635" s="189" t="s">
        <v>22686</v>
      </c>
      <c r="B4635" s="189" t="s">
        <v>22687</v>
      </c>
      <c r="C4635" s="154">
        <v>43830</v>
      </c>
      <c r="D4635" s="155">
        <v>1.0226</v>
      </c>
      <c r="E4635" s="155">
        <v>1.0226</v>
      </c>
      <c r="F4635" s="156">
        <v>3.9131285462723098E-2</v>
      </c>
      <c r="G4635" s="154">
        <v>43829</v>
      </c>
      <c r="H4635" s="155">
        <v>1.0222</v>
      </c>
      <c r="I4635" s="157">
        <v>0</v>
      </c>
      <c r="J4635" s="152"/>
      <c r="K4635" s="156">
        <v>0.19596315892612201</v>
      </c>
      <c r="L4635" s="156">
        <v>0.69916297390446902</v>
      </c>
      <c r="M4635" s="185">
        <v>1.13737513599049</v>
      </c>
      <c r="N4635" s="156">
        <v>1.6399960242520599</v>
      </c>
      <c r="O4635" s="157">
        <v>0</v>
      </c>
      <c r="P4635" s="152"/>
      <c r="Q4635" s="157">
        <v>0</v>
      </c>
      <c r="R4635" s="152"/>
      <c r="S4635" s="157">
        <v>0</v>
      </c>
      <c r="T4635" s="152"/>
      <c r="U4635" s="156">
        <v>2.2599999999999998</v>
      </c>
      <c r="V4635" s="152" t="s">
        <v>157</v>
      </c>
      <c r="W4635" s="152" t="s">
        <v>95</v>
      </c>
      <c r="X4635" s="155">
        <v>1.3156899999999999E-5</v>
      </c>
      <c r="Y4635" s="152" t="s">
        <v>159</v>
      </c>
      <c r="Z4635" s="154">
        <v>43521</v>
      </c>
      <c r="AA4635" s="153" t="s">
        <v>4326</v>
      </c>
      <c r="AB4635" s="152" t="s">
        <v>1187</v>
      </c>
      <c r="AC4635" s="152" t="s">
        <v>268</v>
      </c>
      <c r="AD4635" s="152" t="s">
        <v>177</v>
      </c>
    </row>
    <row r="4636" spans="1:30">
      <c r="A4636" s="189" t="s">
        <v>22688</v>
      </c>
      <c r="B4636" s="189" t="s">
        <v>22689</v>
      </c>
      <c r="C4636" s="154">
        <v>43830</v>
      </c>
      <c r="D4636" s="155">
        <v>1.0129999999999999</v>
      </c>
      <c r="E4636" s="155">
        <v>1.0129999999999999</v>
      </c>
      <c r="F4636" s="156">
        <v>9.8726429065049796E-3</v>
      </c>
      <c r="G4636" s="154">
        <v>43829</v>
      </c>
      <c r="H4636" s="155">
        <v>1.0128999999999999</v>
      </c>
      <c r="I4636" s="157">
        <v>0</v>
      </c>
      <c r="J4636" s="152"/>
      <c r="K4636" s="156">
        <v>0.128496589898177</v>
      </c>
      <c r="L4636" s="156">
        <v>0.41633624107850697</v>
      </c>
      <c r="M4636" s="185">
        <v>0.90646478732940405</v>
      </c>
      <c r="N4636" s="157">
        <v>0</v>
      </c>
      <c r="O4636" s="157">
        <v>0</v>
      </c>
      <c r="P4636" s="152"/>
      <c r="Q4636" s="157">
        <v>0</v>
      </c>
      <c r="R4636" s="152"/>
      <c r="S4636" s="157">
        <v>0</v>
      </c>
      <c r="T4636" s="152"/>
      <c r="U4636" s="156">
        <v>1.2999999999999901</v>
      </c>
      <c r="V4636" s="152" t="s">
        <v>157</v>
      </c>
      <c r="W4636" s="152" t="s">
        <v>95</v>
      </c>
      <c r="X4636" s="155">
        <v>0.36435131609999999</v>
      </c>
      <c r="Y4636" s="152" t="s">
        <v>159</v>
      </c>
      <c r="Z4636" s="154">
        <v>43670</v>
      </c>
      <c r="AA4636" s="153" t="s">
        <v>4326</v>
      </c>
      <c r="AB4636" s="152" t="s">
        <v>22679</v>
      </c>
      <c r="AC4636" s="152" t="s">
        <v>279</v>
      </c>
      <c r="AD4636" s="152" t="s">
        <v>207</v>
      </c>
    </row>
    <row r="4637" spans="1:30">
      <c r="A4637" s="189" t="s">
        <v>1182</v>
      </c>
      <c r="B4637" s="189" t="s">
        <v>1183</v>
      </c>
      <c r="C4637" s="154">
        <v>43830</v>
      </c>
      <c r="D4637" s="155">
        <v>1.0355000000000001</v>
      </c>
      <c r="E4637" s="155">
        <v>1.0355000000000001</v>
      </c>
      <c r="F4637" s="156">
        <v>1.93180720564066E-2</v>
      </c>
      <c r="G4637" s="154">
        <v>43829</v>
      </c>
      <c r="H4637" s="155">
        <v>1.0353000000000001</v>
      </c>
      <c r="I4637" s="157">
        <v>0</v>
      </c>
      <c r="J4637" s="152"/>
      <c r="K4637" s="156">
        <v>0.17413175969817399</v>
      </c>
      <c r="L4637" s="156">
        <v>0.43646944713871699</v>
      </c>
      <c r="M4637" s="185">
        <v>0.89642404754945904</v>
      </c>
      <c r="N4637" s="156">
        <v>2.3423601502273201</v>
      </c>
      <c r="O4637" s="157">
        <v>0</v>
      </c>
      <c r="P4637" s="152"/>
      <c r="Q4637" s="157">
        <v>0</v>
      </c>
      <c r="R4637" s="152"/>
      <c r="S4637" s="157">
        <v>0</v>
      </c>
      <c r="T4637" s="152"/>
      <c r="U4637" s="156">
        <v>3.55000000000001</v>
      </c>
      <c r="V4637" s="152" t="s">
        <v>157</v>
      </c>
      <c r="W4637" s="152" t="s">
        <v>95</v>
      </c>
      <c r="X4637" s="155">
        <v>3.3295853763999999</v>
      </c>
      <c r="Y4637" s="152" t="s">
        <v>159</v>
      </c>
      <c r="Z4637" s="154">
        <v>43539</v>
      </c>
      <c r="AA4637" s="153" t="s">
        <v>4326</v>
      </c>
      <c r="AB4637" s="152" t="s">
        <v>1184</v>
      </c>
      <c r="AC4637" s="152" t="s">
        <v>433</v>
      </c>
      <c r="AD4637" s="152" t="s">
        <v>162</v>
      </c>
    </row>
    <row r="4638" spans="1:30">
      <c r="A4638" s="189" t="s">
        <v>22690</v>
      </c>
      <c r="B4638" s="189" t="s">
        <v>22691</v>
      </c>
      <c r="C4638" s="154">
        <v>43830</v>
      </c>
      <c r="D4638" s="155">
        <v>1.0322</v>
      </c>
      <c r="E4638" s="155">
        <v>1.0322</v>
      </c>
      <c r="F4638" s="156">
        <v>1.93798449612382E-2</v>
      </c>
      <c r="G4638" s="154">
        <v>43829</v>
      </c>
      <c r="H4638" s="155">
        <v>1.032</v>
      </c>
      <c r="I4638" s="157">
        <v>0</v>
      </c>
      <c r="J4638" s="152"/>
      <c r="K4638" s="156">
        <v>0.16496846191169701</v>
      </c>
      <c r="L4638" s="156">
        <v>0.39879389164478102</v>
      </c>
      <c r="M4638" s="185">
        <v>0.800781249999999</v>
      </c>
      <c r="N4638" s="156">
        <v>2.1373441519889198</v>
      </c>
      <c r="O4638" s="157">
        <v>0</v>
      </c>
      <c r="P4638" s="152"/>
      <c r="Q4638" s="157">
        <v>0</v>
      </c>
      <c r="R4638" s="152"/>
      <c r="S4638" s="157">
        <v>0</v>
      </c>
      <c r="T4638" s="152"/>
      <c r="U4638" s="156">
        <v>3.22</v>
      </c>
      <c r="V4638" s="152" t="s">
        <v>157</v>
      </c>
      <c r="W4638" s="152" t="s">
        <v>95</v>
      </c>
      <c r="X4638" s="155">
        <v>1.3615563317999999</v>
      </c>
      <c r="Y4638" s="152" t="s">
        <v>159</v>
      </c>
      <c r="Z4638" s="154">
        <v>43539</v>
      </c>
      <c r="AA4638" s="153" t="s">
        <v>4326</v>
      </c>
      <c r="AB4638" s="152" t="s">
        <v>1184</v>
      </c>
      <c r="AC4638" s="152" t="s">
        <v>433</v>
      </c>
      <c r="AD4638" s="152" t="s">
        <v>162</v>
      </c>
    </row>
    <row r="4639" spans="1:30">
      <c r="A4639" s="189" t="s">
        <v>1172</v>
      </c>
      <c r="B4639" s="189" t="s">
        <v>1173</v>
      </c>
      <c r="C4639" s="154">
        <v>43830</v>
      </c>
      <c r="D4639" s="155">
        <v>1.0224</v>
      </c>
      <c r="E4639" s="155">
        <v>1.0294000000000001</v>
      </c>
      <c r="F4639" s="156">
        <v>1.9565642731353101E-2</v>
      </c>
      <c r="G4639" s="154">
        <v>43829</v>
      </c>
      <c r="H4639" s="155">
        <v>1.0222</v>
      </c>
      <c r="I4639" s="157">
        <v>0</v>
      </c>
      <c r="J4639" s="152"/>
      <c r="K4639" s="156">
        <v>0.10770586507391</v>
      </c>
      <c r="L4639" s="156">
        <v>0.35335689045936702</v>
      </c>
      <c r="M4639" s="185">
        <v>0.93794117067277005</v>
      </c>
      <c r="N4639" s="156">
        <v>1.8529992147583501</v>
      </c>
      <c r="O4639" s="157">
        <v>0</v>
      </c>
      <c r="P4639" s="152"/>
      <c r="Q4639" s="157">
        <v>0</v>
      </c>
      <c r="R4639" s="152"/>
      <c r="S4639" s="157">
        <v>0</v>
      </c>
      <c r="T4639" s="152"/>
      <c r="U4639" s="156">
        <v>2.95557775999999</v>
      </c>
      <c r="V4639" s="152" t="s">
        <v>157</v>
      </c>
      <c r="W4639" s="152" t="s">
        <v>95</v>
      </c>
      <c r="X4639" s="155">
        <v>2.7579317941000001</v>
      </c>
      <c r="Y4639" s="152" t="s">
        <v>159</v>
      </c>
      <c r="Z4639" s="154">
        <v>43544</v>
      </c>
      <c r="AA4639" s="153" t="s">
        <v>4326</v>
      </c>
      <c r="AB4639" s="152" t="s">
        <v>6500</v>
      </c>
      <c r="AC4639" s="152" t="s">
        <v>341</v>
      </c>
      <c r="AD4639" s="152" t="s">
        <v>162</v>
      </c>
    </row>
    <row r="4640" spans="1:30">
      <c r="A4640" s="189" t="s">
        <v>22692</v>
      </c>
      <c r="B4640" s="189" t="s">
        <v>22693</v>
      </c>
      <c r="C4640" s="154">
        <v>43830</v>
      </c>
      <c r="D4640" s="155">
        <v>1.0199</v>
      </c>
      <c r="E4640" s="155">
        <v>1.0262</v>
      </c>
      <c r="F4640" s="156">
        <v>9.8058442831848308E-3</v>
      </c>
      <c r="G4640" s="154">
        <v>43829</v>
      </c>
      <c r="H4640" s="155">
        <v>1.0198</v>
      </c>
      <c r="I4640" s="157">
        <v>0</v>
      </c>
      <c r="J4640" s="152"/>
      <c r="K4640" s="156">
        <v>9.8145058396316806E-2</v>
      </c>
      <c r="L4640" s="156">
        <v>0.31474377889250099</v>
      </c>
      <c r="M4640" s="185">
        <v>0.83043880505747203</v>
      </c>
      <c r="N4640" s="156">
        <v>1.64439789846087</v>
      </c>
      <c r="O4640" s="157">
        <v>0</v>
      </c>
      <c r="P4640" s="152"/>
      <c r="Q4640" s="157">
        <v>0</v>
      </c>
      <c r="R4640" s="152"/>
      <c r="S4640" s="157">
        <v>0</v>
      </c>
      <c r="T4640" s="152"/>
      <c r="U4640" s="156">
        <v>2.6323330199999901</v>
      </c>
      <c r="V4640" s="152" t="s">
        <v>157</v>
      </c>
      <c r="W4640" s="152" t="s">
        <v>95</v>
      </c>
      <c r="X4640" s="155">
        <v>2.5520446631999998</v>
      </c>
      <c r="Y4640" s="152" t="s">
        <v>159</v>
      </c>
      <c r="Z4640" s="154">
        <v>43544</v>
      </c>
      <c r="AA4640" s="153" t="s">
        <v>4326</v>
      </c>
      <c r="AB4640" s="152" t="s">
        <v>6500</v>
      </c>
      <c r="AC4640" s="152" t="s">
        <v>341</v>
      </c>
      <c r="AD4640" s="152" t="s">
        <v>162</v>
      </c>
    </row>
    <row r="4641" spans="1:30">
      <c r="A4641" s="189" t="s">
        <v>1175</v>
      </c>
      <c r="B4641" s="189" t="s">
        <v>1176</v>
      </c>
      <c r="C4641" s="154">
        <v>43830</v>
      </c>
      <c r="D4641" s="155">
        <v>1.0299</v>
      </c>
      <c r="E4641" s="155">
        <v>1.0299</v>
      </c>
      <c r="F4641" s="156">
        <v>0</v>
      </c>
      <c r="G4641" s="154">
        <v>43829</v>
      </c>
      <c r="H4641" s="155">
        <v>1.0299</v>
      </c>
      <c r="I4641" s="157">
        <v>0</v>
      </c>
      <c r="J4641" s="152"/>
      <c r="K4641" s="156">
        <v>0.116652085156031</v>
      </c>
      <c r="L4641" s="156">
        <v>0.42905899561189298</v>
      </c>
      <c r="M4641" s="185">
        <v>0.84206403603250202</v>
      </c>
      <c r="N4641" s="156">
        <v>2.1928954157570999</v>
      </c>
      <c r="O4641" s="157">
        <v>0</v>
      </c>
      <c r="P4641" s="152"/>
      <c r="Q4641" s="157">
        <v>0</v>
      </c>
      <c r="R4641" s="152"/>
      <c r="S4641" s="157">
        <v>0</v>
      </c>
      <c r="T4641" s="152"/>
      <c r="U4641" s="156">
        <v>2.99</v>
      </c>
      <c r="V4641" s="152" t="s">
        <v>157</v>
      </c>
      <c r="W4641" s="152" t="s">
        <v>95</v>
      </c>
      <c r="X4641" s="155">
        <v>2.8286937345999998</v>
      </c>
      <c r="Y4641" s="152" t="s">
        <v>159</v>
      </c>
      <c r="Z4641" s="154">
        <v>43532</v>
      </c>
      <c r="AA4641" s="153" t="s">
        <v>4326</v>
      </c>
      <c r="AB4641" s="152" t="s">
        <v>874</v>
      </c>
      <c r="AC4641" s="152" t="s">
        <v>246</v>
      </c>
      <c r="AD4641" s="152" t="s">
        <v>173</v>
      </c>
    </row>
    <row r="4642" spans="1:30">
      <c r="A4642" s="189" t="s">
        <v>22694</v>
      </c>
      <c r="B4642" s="189" t="s">
        <v>22695</v>
      </c>
      <c r="C4642" s="154">
        <v>43830</v>
      </c>
      <c r="D4642" s="155">
        <v>1.0268999999999999</v>
      </c>
      <c r="E4642" s="155">
        <v>1.0268999999999999</v>
      </c>
      <c r="F4642" s="156">
        <v>9.7389949357215601E-3</v>
      </c>
      <c r="G4642" s="154">
        <v>43829</v>
      </c>
      <c r="H4642" s="155">
        <v>1.0267999999999999</v>
      </c>
      <c r="I4642" s="157">
        <v>0</v>
      </c>
      <c r="J4642" s="152"/>
      <c r="K4642" s="156">
        <v>0.10723337882627</v>
      </c>
      <c r="L4642" s="156">
        <v>0.40086038326163398</v>
      </c>
      <c r="M4642" s="185">
        <v>0.75549450549448705</v>
      </c>
      <c r="N4642" s="156">
        <v>2.0166898470097299</v>
      </c>
      <c r="O4642" s="157">
        <v>0</v>
      </c>
      <c r="P4642" s="152"/>
      <c r="Q4642" s="157">
        <v>0</v>
      </c>
      <c r="R4642" s="152"/>
      <c r="S4642" s="157">
        <v>0</v>
      </c>
      <c r="T4642" s="152"/>
      <c r="U4642" s="156">
        <v>2.6899999999999902</v>
      </c>
      <c r="V4642" s="152" t="s">
        <v>157</v>
      </c>
      <c r="W4642" s="152" t="s">
        <v>95</v>
      </c>
      <c r="X4642" s="155">
        <v>0.69776418529999995</v>
      </c>
      <c r="Y4642" s="152" t="s">
        <v>159</v>
      </c>
      <c r="Z4642" s="154">
        <v>43532</v>
      </c>
      <c r="AA4642" s="153" t="s">
        <v>4326</v>
      </c>
      <c r="AB4642" s="152" t="s">
        <v>874</v>
      </c>
      <c r="AC4642" s="152" t="s">
        <v>246</v>
      </c>
      <c r="AD4642" s="152" t="s">
        <v>173</v>
      </c>
    </row>
    <row r="4643" spans="1:30">
      <c r="A4643" s="189" t="s">
        <v>22696</v>
      </c>
      <c r="B4643" s="189" t="s">
        <v>22697</v>
      </c>
      <c r="C4643" s="154">
        <v>43830</v>
      </c>
      <c r="D4643" s="155">
        <v>1.0224</v>
      </c>
      <c r="E4643" s="155">
        <v>1.0224</v>
      </c>
      <c r="F4643" s="156">
        <v>0</v>
      </c>
      <c r="G4643" s="154">
        <v>43829</v>
      </c>
      <c r="H4643" s="155">
        <v>1.0224</v>
      </c>
      <c r="I4643" s="157">
        <v>0</v>
      </c>
      <c r="J4643" s="152"/>
      <c r="K4643" s="156">
        <v>8.8105726872237E-2</v>
      </c>
      <c r="L4643" s="156">
        <v>0.24512207079124901</v>
      </c>
      <c r="M4643" s="185">
        <v>0.48157248157247201</v>
      </c>
      <c r="N4643" s="156">
        <v>0.91797453360972103</v>
      </c>
      <c r="O4643" s="157">
        <v>0</v>
      </c>
      <c r="P4643" s="152"/>
      <c r="Q4643" s="157">
        <v>0</v>
      </c>
      <c r="R4643" s="152"/>
      <c r="S4643" s="157">
        <v>0</v>
      </c>
      <c r="T4643" s="152"/>
      <c r="U4643" s="156">
        <v>2.2400000000000002</v>
      </c>
      <c r="V4643" s="152" t="s">
        <v>157</v>
      </c>
      <c r="W4643" s="152" t="s">
        <v>95</v>
      </c>
      <c r="X4643" s="155">
        <v>0.224410885</v>
      </c>
      <c r="Y4643" s="152" t="s">
        <v>159</v>
      </c>
      <c r="Z4643" s="154">
        <v>43483</v>
      </c>
      <c r="AA4643" s="153" t="s">
        <v>4326</v>
      </c>
      <c r="AB4643" s="152" t="s">
        <v>999</v>
      </c>
      <c r="AC4643" s="152" t="s">
        <v>209</v>
      </c>
      <c r="AD4643" s="152" t="s">
        <v>165</v>
      </c>
    </row>
    <row r="4644" spans="1:30">
      <c r="A4644" s="189" t="s">
        <v>22698</v>
      </c>
      <c r="B4644" s="189" t="s">
        <v>22699</v>
      </c>
      <c r="C4644" s="154">
        <v>43830</v>
      </c>
      <c r="D4644" s="155">
        <v>1.0441</v>
      </c>
      <c r="E4644" s="155">
        <v>1.0441</v>
      </c>
      <c r="F4644" s="156">
        <v>1.9158923268510201E-2</v>
      </c>
      <c r="G4644" s="154">
        <v>43829</v>
      </c>
      <c r="H4644" s="155">
        <v>1.0439000000000001</v>
      </c>
      <c r="I4644" s="157">
        <v>0</v>
      </c>
      <c r="J4644" s="152"/>
      <c r="K4644" s="156">
        <v>0.163085188027632</v>
      </c>
      <c r="L4644" s="156">
        <v>0.57797900009632996</v>
      </c>
      <c r="M4644" s="185">
        <v>1.6848461238800201</v>
      </c>
      <c r="N4644" s="156">
        <v>2.8669950738916401</v>
      </c>
      <c r="O4644" s="157">
        <v>0</v>
      </c>
      <c r="P4644" s="152"/>
      <c r="Q4644" s="157">
        <v>0</v>
      </c>
      <c r="R4644" s="152"/>
      <c r="S4644" s="157">
        <v>0</v>
      </c>
      <c r="T4644" s="152"/>
      <c r="U4644" s="156">
        <v>4.41</v>
      </c>
      <c r="V4644" s="152" t="s">
        <v>163</v>
      </c>
      <c r="W4644" s="152" t="s">
        <v>95</v>
      </c>
      <c r="X4644" s="155">
        <v>0.56593205579999994</v>
      </c>
      <c r="Y4644" s="152" t="s">
        <v>159</v>
      </c>
      <c r="Z4644" s="154">
        <v>43529</v>
      </c>
      <c r="AA4644" s="153" t="s">
        <v>4326</v>
      </c>
      <c r="AB4644" s="152" t="s">
        <v>4675</v>
      </c>
      <c r="AC4644" s="152" t="s">
        <v>250</v>
      </c>
      <c r="AD4644" s="152" t="s">
        <v>207</v>
      </c>
    </row>
    <row r="4645" spans="1:30">
      <c r="A4645" s="189" t="s">
        <v>1177</v>
      </c>
      <c r="B4645" s="189" t="s">
        <v>1178</v>
      </c>
      <c r="C4645" s="154">
        <v>43830</v>
      </c>
      <c r="D4645" s="155">
        <v>1.0249999999999999</v>
      </c>
      <c r="E4645" s="155">
        <v>1.0294000000000001</v>
      </c>
      <c r="F4645" s="156">
        <v>1.9516003122558901E-2</v>
      </c>
      <c r="G4645" s="154">
        <v>43829</v>
      </c>
      <c r="H4645" s="155">
        <v>1.0247999999999999</v>
      </c>
      <c r="I4645" s="157">
        <v>0</v>
      </c>
      <c r="J4645" s="152"/>
      <c r="K4645" s="156">
        <v>0.15613535430300601</v>
      </c>
      <c r="L4645" s="156">
        <v>0.42039956368110298</v>
      </c>
      <c r="M4645" s="185">
        <v>0.97301759631696805</v>
      </c>
      <c r="N4645" s="156">
        <v>2.0043256030896499</v>
      </c>
      <c r="O4645" s="157">
        <v>0</v>
      </c>
      <c r="P4645" s="152"/>
      <c r="Q4645" s="157">
        <v>0</v>
      </c>
      <c r="R4645" s="152"/>
      <c r="S4645" s="157">
        <v>0</v>
      </c>
      <c r="T4645" s="152"/>
      <c r="U4645" s="156">
        <v>2.9429025000000002</v>
      </c>
      <c r="V4645" s="152" t="s">
        <v>157</v>
      </c>
      <c r="W4645" s="152" t="s">
        <v>95</v>
      </c>
      <c r="X4645" s="155">
        <v>2.6641550567999999</v>
      </c>
      <c r="Y4645" s="152" t="s">
        <v>159</v>
      </c>
      <c r="Z4645" s="154">
        <v>43545</v>
      </c>
      <c r="AA4645" s="153" t="s">
        <v>4326</v>
      </c>
      <c r="AB4645" s="152" t="s">
        <v>600</v>
      </c>
      <c r="AC4645" s="152" t="s">
        <v>261</v>
      </c>
      <c r="AD4645" s="152" t="s">
        <v>181</v>
      </c>
    </row>
    <row r="4646" spans="1:30">
      <c r="A4646" s="189" t="s">
        <v>22700</v>
      </c>
      <c r="B4646" s="189" t="s">
        <v>22701</v>
      </c>
      <c r="C4646" s="154">
        <v>43830</v>
      </c>
      <c r="D4646" s="155">
        <v>1.0224</v>
      </c>
      <c r="E4646" s="155">
        <v>1.0264</v>
      </c>
      <c r="F4646" s="156">
        <v>3.9138943248524002E-2</v>
      </c>
      <c r="G4646" s="154">
        <v>43829</v>
      </c>
      <c r="H4646" s="155">
        <v>1.022</v>
      </c>
      <c r="I4646" s="157">
        <v>0</v>
      </c>
      <c r="J4646" s="152"/>
      <c r="K4646" s="156">
        <v>0.12718786793459699</v>
      </c>
      <c r="L4646" s="156">
        <v>0.37238129497921602</v>
      </c>
      <c r="M4646" s="185">
        <v>0.92603057757275897</v>
      </c>
      <c r="N4646" s="156">
        <v>1.8479984587832301</v>
      </c>
      <c r="O4646" s="157">
        <v>0</v>
      </c>
      <c r="P4646" s="152"/>
      <c r="Q4646" s="157">
        <v>0</v>
      </c>
      <c r="R4646" s="152"/>
      <c r="S4646" s="157">
        <v>0</v>
      </c>
      <c r="T4646" s="152"/>
      <c r="U4646" s="156">
        <v>2.6425188799999999</v>
      </c>
      <c r="V4646" s="152" t="s">
        <v>163</v>
      </c>
      <c r="W4646" s="152" t="s">
        <v>95</v>
      </c>
      <c r="X4646" s="155">
        <v>0.2211458167</v>
      </c>
      <c r="Y4646" s="152" t="s">
        <v>159</v>
      </c>
      <c r="Z4646" s="154">
        <v>43538</v>
      </c>
      <c r="AA4646" s="153" t="s">
        <v>4326</v>
      </c>
      <c r="AB4646" s="152" t="s">
        <v>984</v>
      </c>
      <c r="AC4646" s="152" t="s">
        <v>261</v>
      </c>
      <c r="AD4646" s="152" t="s">
        <v>185</v>
      </c>
    </row>
    <row r="4647" spans="1:30">
      <c r="A4647" s="189" t="s">
        <v>22702</v>
      </c>
      <c r="B4647" s="189" t="s">
        <v>22703</v>
      </c>
      <c r="C4647" s="154">
        <v>43830</v>
      </c>
      <c r="D4647" s="155">
        <v>1.0250999999999999</v>
      </c>
      <c r="E4647" s="155">
        <v>1.0250999999999999</v>
      </c>
      <c r="F4647" s="156">
        <v>1.9514098936479499E-2</v>
      </c>
      <c r="G4647" s="154">
        <v>43829</v>
      </c>
      <c r="H4647" s="155">
        <v>1.0248999999999999</v>
      </c>
      <c r="I4647" s="157">
        <v>0</v>
      </c>
      <c r="J4647" s="152"/>
      <c r="K4647" s="156">
        <v>0.11719894520948</v>
      </c>
      <c r="L4647" s="156">
        <v>0.372074806618996</v>
      </c>
      <c r="M4647" s="185">
        <v>0.74692874692873001</v>
      </c>
      <c r="N4647" s="156">
        <v>1.63593099345627</v>
      </c>
      <c r="O4647" s="157">
        <v>0</v>
      </c>
      <c r="P4647" s="152"/>
      <c r="Q4647" s="157">
        <v>0</v>
      </c>
      <c r="R4647" s="152"/>
      <c r="S4647" s="157">
        <v>0</v>
      </c>
      <c r="T4647" s="152"/>
      <c r="U4647" s="156">
        <v>2.50999999999999</v>
      </c>
      <c r="V4647" s="152" t="s">
        <v>157</v>
      </c>
      <c r="W4647" s="152" t="s">
        <v>95</v>
      </c>
      <c r="X4647" s="155">
        <v>2.4212087199999999E-2</v>
      </c>
      <c r="Y4647" s="152" t="s">
        <v>159</v>
      </c>
      <c r="Z4647" s="154">
        <v>43543</v>
      </c>
      <c r="AA4647" s="153" t="s">
        <v>4326</v>
      </c>
      <c r="AB4647" s="152" t="s">
        <v>1179</v>
      </c>
      <c r="AC4647" s="152" t="s">
        <v>325</v>
      </c>
      <c r="AD4647" s="152" t="s">
        <v>165</v>
      </c>
    </row>
    <row r="4648" spans="1:30">
      <c r="A4648" s="189" t="s">
        <v>1199</v>
      </c>
      <c r="B4648" s="189" t="s">
        <v>1200</v>
      </c>
      <c r="C4648" s="154">
        <v>43830</v>
      </c>
      <c r="D4648" s="155">
        <v>1.0468999999999999</v>
      </c>
      <c r="E4648" s="155">
        <v>1.0468999999999999</v>
      </c>
      <c r="F4648" s="156">
        <v>1.91076717301976E-2</v>
      </c>
      <c r="G4648" s="154">
        <v>43829</v>
      </c>
      <c r="H4648" s="155">
        <v>1.0467</v>
      </c>
      <c r="I4648" s="157">
        <v>0</v>
      </c>
      <c r="J4648" s="152"/>
      <c r="K4648" s="156">
        <v>0.162648296976659</v>
      </c>
      <c r="L4648" s="156">
        <v>0.60541995002882698</v>
      </c>
      <c r="M4648" s="185">
        <v>1.7593312597200601</v>
      </c>
      <c r="N4648" s="156">
        <v>3.0311977167601598</v>
      </c>
      <c r="O4648" s="157">
        <v>0</v>
      </c>
      <c r="P4648" s="152"/>
      <c r="Q4648" s="157">
        <v>0</v>
      </c>
      <c r="R4648" s="152"/>
      <c r="S4648" s="157">
        <v>0</v>
      </c>
      <c r="T4648" s="152"/>
      <c r="U4648" s="156">
        <v>4.6899999999999897</v>
      </c>
      <c r="V4648" s="152" t="s">
        <v>163</v>
      </c>
      <c r="W4648" s="152" t="s">
        <v>95</v>
      </c>
      <c r="X4648" s="155">
        <v>1.671205405</v>
      </c>
      <c r="Y4648" s="152" t="s">
        <v>159</v>
      </c>
      <c r="Z4648" s="154">
        <v>43529</v>
      </c>
      <c r="AA4648" s="153" t="s">
        <v>4326</v>
      </c>
      <c r="AB4648" s="152" t="s">
        <v>4675</v>
      </c>
      <c r="AC4648" s="152" t="s">
        <v>250</v>
      </c>
      <c r="AD4648" s="152" t="s">
        <v>207</v>
      </c>
    </row>
    <row r="4649" spans="1:30">
      <c r="A4649" s="189" t="s">
        <v>22704</v>
      </c>
      <c r="B4649" s="189" t="s">
        <v>22705</v>
      </c>
      <c r="C4649" s="154">
        <v>43830</v>
      </c>
      <c r="D4649" s="155">
        <v>1.0208999999999999</v>
      </c>
      <c r="E4649" s="155">
        <v>1.0208999999999999</v>
      </c>
      <c r="F4649" s="156">
        <v>1.9594396002741099E-2</v>
      </c>
      <c r="G4649" s="154">
        <v>43829</v>
      </c>
      <c r="H4649" s="155">
        <v>1.0206999999999999</v>
      </c>
      <c r="I4649" s="157">
        <v>0</v>
      </c>
      <c r="J4649" s="152"/>
      <c r="K4649" s="156">
        <v>0.10786428711510899</v>
      </c>
      <c r="L4649" s="156">
        <v>0.34401415372516603</v>
      </c>
      <c r="M4649" s="185">
        <v>0.64077287066245603</v>
      </c>
      <c r="N4649" s="156">
        <v>1.44077901430842</v>
      </c>
      <c r="O4649" s="157">
        <v>0</v>
      </c>
      <c r="P4649" s="152"/>
      <c r="Q4649" s="157">
        <v>0</v>
      </c>
      <c r="R4649" s="152"/>
      <c r="S4649" s="157">
        <v>0</v>
      </c>
      <c r="T4649" s="152"/>
      <c r="U4649" s="156">
        <v>2.0899999999999901</v>
      </c>
      <c r="V4649" s="152" t="s">
        <v>157</v>
      </c>
      <c r="W4649" s="152" t="s">
        <v>95</v>
      </c>
      <c r="X4649" s="155">
        <v>0.11563986399999999</v>
      </c>
      <c r="Y4649" s="152" t="s">
        <v>159</v>
      </c>
      <c r="Z4649" s="154">
        <v>43543</v>
      </c>
      <c r="AA4649" s="153" t="s">
        <v>4326</v>
      </c>
      <c r="AB4649" s="152" t="s">
        <v>1179</v>
      </c>
      <c r="AC4649" s="152" t="s">
        <v>325</v>
      </c>
      <c r="AD4649" s="152" t="s">
        <v>165</v>
      </c>
    </row>
    <row r="4650" spans="1:30">
      <c r="A4650" s="189" t="s">
        <v>22706</v>
      </c>
      <c r="B4650" s="189" t="s">
        <v>22707</v>
      </c>
      <c r="C4650" s="154">
        <v>43830</v>
      </c>
      <c r="D4650" s="155">
        <v>1.0235000000000001</v>
      </c>
      <c r="E4650" s="155">
        <v>1.0274000000000001</v>
      </c>
      <c r="F4650" s="156">
        <v>1.9544610573624801E-2</v>
      </c>
      <c r="G4650" s="154">
        <v>43829</v>
      </c>
      <c r="H4650" s="155">
        <v>1.0233000000000001</v>
      </c>
      <c r="I4650" s="157">
        <v>0</v>
      </c>
      <c r="J4650" s="152"/>
      <c r="K4650" s="156">
        <v>0.146589548348004</v>
      </c>
      <c r="L4650" s="156">
        <v>0.41124237381588402</v>
      </c>
      <c r="M4650" s="185">
        <v>0.96463973118576796</v>
      </c>
      <c r="N4650" s="156">
        <v>1.9166811215177399</v>
      </c>
      <c r="O4650" s="157">
        <v>0</v>
      </c>
      <c r="P4650" s="152"/>
      <c r="Q4650" s="157">
        <v>0</v>
      </c>
      <c r="R4650" s="152"/>
      <c r="S4650" s="157">
        <v>0</v>
      </c>
      <c r="T4650" s="152"/>
      <c r="U4650" s="156">
        <v>2.74230755</v>
      </c>
      <c r="V4650" s="152" t="s">
        <v>157</v>
      </c>
      <c r="W4650" s="152" t="s">
        <v>95</v>
      </c>
      <c r="X4650" s="155">
        <v>1.9913063501999999</v>
      </c>
      <c r="Y4650" s="152" t="s">
        <v>159</v>
      </c>
      <c r="Z4650" s="154">
        <v>43545</v>
      </c>
      <c r="AA4650" s="153" t="s">
        <v>4326</v>
      </c>
      <c r="AB4650" s="152" t="s">
        <v>600</v>
      </c>
      <c r="AC4650" s="152" t="s">
        <v>261</v>
      </c>
      <c r="AD4650" s="152" t="s">
        <v>181</v>
      </c>
    </row>
    <row r="4651" spans="1:30">
      <c r="A4651" s="189" t="s">
        <v>4173</v>
      </c>
      <c r="B4651" s="189" t="s">
        <v>4174</v>
      </c>
      <c r="C4651" s="154">
        <v>43830</v>
      </c>
      <c r="D4651" s="155">
        <v>0.85499999999999998</v>
      </c>
      <c r="E4651" s="155">
        <v>1.27</v>
      </c>
      <c r="F4651" s="156">
        <v>-0.116822429906537</v>
      </c>
      <c r="G4651" s="154">
        <v>43829</v>
      </c>
      <c r="H4651" s="155">
        <v>0.85599999999999998</v>
      </c>
      <c r="I4651" s="156">
        <v>-0.116822429906537</v>
      </c>
      <c r="J4651" s="152" t="s">
        <v>7019</v>
      </c>
      <c r="K4651" s="156">
        <v>-0.233372228704774</v>
      </c>
      <c r="L4651" s="156">
        <v>-1.0416666666666601</v>
      </c>
      <c r="M4651" s="185">
        <v>-0.34965034965035302</v>
      </c>
      <c r="N4651" s="156">
        <v>0.23446658851114599</v>
      </c>
      <c r="O4651" s="156">
        <v>-0.116822429906537</v>
      </c>
      <c r="P4651" s="152" t="s">
        <v>7019</v>
      </c>
      <c r="Q4651" s="156">
        <v>-32.937520649916003</v>
      </c>
      <c r="R4651" s="152" t="s">
        <v>7020</v>
      </c>
      <c r="S4651" s="156">
        <v>-30.5915476320788</v>
      </c>
      <c r="T4651" s="152" t="s">
        <v>7021</v>
      </c>
      <c r="U4651" s="156">
        <v>18.922719499999999</v>
      </c>
      <c r="V4651" s="152" t="s">
        <v>157</v>
      </c>
      <c r="W4651" s="152" t="s">
        <v>186</v>
      </c>
      <c r="X4651" s="155">
        <v>2.7275523459</v>
      </c>
      <c r="Y4651" s="152" t="s">
        <v>159</v>
      </c>
      <c r="Z4651" s="154">
        <v>41667</v>
      </c>
      <c r="AA4651" s="153" t="s">
        <v>4326</v>
      </c>
      <c r="AB4651" s="152" t="s">
        <v>243</v>
      </c>
      <c r="AC4651" s="152" t="s">
        <v>244</v>
      </c>
      <c r="AD4651" s="152" t="s">
        <v>181</v>
      </c>
    </row>
    <row r="4652" spans="1:30">
      <c r="A4652" s="189" t="s">
        <v>22708</v>
      </c>
      <c r="B4652" s="189" t="s">
        <v>22709</v>
      </c>
      <c r="C4652" s="154">
        <v>43830</v>
      </c>
      <c r="D4652" s="155">
        <v>0.99909999999999999</v>
      </c>
      <c r="E4652" s="155">
        <v>0.99909999999999999</v>
      </c>
      <c r="F4652" s="156">
        <v>0</v>
      </c>
      <c r="G4652" s="154">
        <v>43829</v>
      </c>
      <c r="H4652" s="155">
        <v>0.99909999999999999</v>
      </c>
      <c r="I4652" s="156">
        <v>-0.12994802079168</v>
      </c>
      <c r="J4652" s="152" t="s">
        <v>22710</v>
      </c>
      <c r="K4652" s="156">
        <v>-1.0008006405122999E-2</v>
      </c>
      <c r="L4652" s="156">
        <v>-5.0020008003206898E-2</v>
      </c>
      <c r="M4652" s="185">
        <v>-0.149910053967614</v>
      </c>
      <c r="N4652" s="156">
        <v>-0.299371320227522</v>
      </c>
      <c r="O4652" s="156">
        <v>-0.12994802079168</v>
      </c>
      <c r="P4652" s="152" t="s">
        <v>22710</v>
      </c>
      <c r="Q4652" s="157">
        <v>0</v>
      </c>
      <c r="R4652" s="152"/>
      <c r="S4652" s="157">
        <v>0</v>
      </c>
      <c r="T4652" s="152"/>
      <c r="U4652" s="156">
        <v>-9.0000000000001204E-2</v>
      </c>
      <c r="V4652" s="152" t="s">
        <v>157</v>
      </c>
      <c r="W4652" s="152" t="s">
        <v>95</v>
      </c>
      <c r="X4652" s="155">
        <v>7.4323646500000007E-2</v>
      </c>
      <c r="Y4652" s="152" t="s">
        <v>159</v>
      </c>
      <c r="Z4652" s="154">
        <v>43460</v>
      </c>
      <c r="AA4652" s="153" t="s">
        <v>4326</v>
      </c>
      <c r="AB4652" s="152" t="s">
        <v>11182</v>
      </c>
      <c r="AC4652" s="152" t="s">
        <v>385</v>
      </c>
      <c r="AD4652" s="152" t="s">
        <v>177</v>
      </c>
    </row>
    <row r="4653" spans="1:30">
      <c r="A4653" s="189" t="s">
        <v>22711</v>
      </c>
      <c r="B4653" s="189" t="s">
        <v>22712</v>
      </c>
      <c r="C4653" s="154">
        <v>43830</v>
      </c>
      <c r="D4653" s="155">
        <v>0.99519999999999997</v>
      </c>
      <c r="E4653" s="155">
        <v>0.99519999999999997</v>
      </c>
      <c r="F4653" s="156">
        <v>7.0387129210650906E-2</v>
      </c>
      <c r="G4653" s="154">
        <v>43829</v>
      </c>
      <c r="H4653" s="155">
        <v>0.99450000000000005</v>
      </c>
      <c r="I4653" s="156">
        <v>-0.24057738572574899</v>
      </c>
      <c r="J4653" s="152" t="s">
        <v>22713</v>
      </c>
      <c r="K4653" s="156">
        <v>0.68798057466613005</v>
      </c>
      <c r="L4653" s="156">
        <v>1.74828749616604</v>
      </c>
      <c r="M4653" s="185">
        <v>2.2816032887975299</v>
      </c>
      <c r="N4653" s="156">
        <v>3.47265543772094</v>
      </c>
      <c r="O4653" s="156">
        <v>-0.24057738572574899</v>
      </c>
      <c r="P4653" s="152" t="s">
        <v>22713</v>
      </c>
      <c r="Q4653" s="157">
        <v>0</v>
      </c>
      <c r="R4653" s="152"/>
      <c r="S4653" s="157">
        <v>0</v>
      </c>
      <c r="T4653" s="152"/>
      <c r="U4653" s="156">
        <v>-0.48000000000000298</v>
      </c>
      <c r="V4653" s="152" t="s">
        <v>163</v>
      </c>
      <c r="W4653" s="152" t="s">
        <v>95</v>
      </c>
      <c r="X4653" s="155">
        <v>2.0855715689999998</v>
      </c>
      <c r="Y4653" s="152" t="s">
        <v>159</v>
      </c>
      <c r="Z4653" s="154">
        <v>43171</v>
      </c>
      <c r="AA4653" s="153" t="s">
        <v>4326</v>
      </c>
      <c r="AB4653" s="152" t="s">
        <v>12673</v>
      </c>
      <c r="AC4653" s="152" t="s">
        <v>249</v>
      </c>
      <c r="AD4653" s="152" t="s">
        <v>185</v>
      </c>
    </row>
    <row r="4654" spans="1:30">
      <c r="A4654" s="189" t="s">
        <v>22714</v>
      </c>
      <c r="B4654" s="189" t="s">
        <v>22715</v>
      </c>
      <c r="C4654" s="154">
        <v>43830</v>
      </c>
      <c r="D4654" s="155">
        <v>0.98</v>
      </c>
      <c r="E4654" s="155">
        <v>0.98</v>
      </c>
      <c r="F4654" s="156">
        <v>0.409836065573771</v>
      </c>
      <c r="G4654" s="154">
        <v>43829</v>
      </c>
      <c r="H4654" s="155">
        <v>0.97599999999999998</v>
      </c>
      <c r="I4654" s="156">
        <v>-0.30518819938962399</v>
      </c>
      <c r="J4654" s="152" t="s">
        <v>22716</v>
      </c>
      <c r="K4654" s="156">
        <v>1.1351909184726501</v>
      </c>
      <c r="L4654" s="156">
        <v>2.5104602510460299</v>
      </c>
      <c r="M4654" s="185">
        <v>1.6597510373444</v>
      </c>
      <c r="N4654" s="156">
        <v>1.7653167185877501</v>
      </c>
      <c r="O4654" s="156">
        <v>-0.30518819938962399</v>
      </c>
      <c r="P4654" s="152" t="s">
        <v>22716</v>
      </c>
      <c r="Q4654" s="156">
        <v>3.9236479321314999</v>
      </c>
      <c r="R4654" s="152" t="s">
        <v>22717</v>
      </c>
      <c r="S4654" s="156">
        <v>-0.101936799184506</v>
      </c>
      <c r="T4654" s="152" t="s">
        <v>22718</v>
      </c>
      <c r="U4654" s="156">
        <v>-2</v>
      </c>
      <c r="V4654" s="152" t="s">
        <v>157</v>
      </c>
      <c r="W4654" s="152" t="s">
        <v>158</v>
      </c>
      <c r="X4654" s="155">
        <v>1.02009184E-2</v>
      </c>
      <c r="Y4654" s="152" t="s">
        <v>159</v>
      </c>
      <c r="Z4654" s="154">
        <v>42451</v>
      </c>
      <c r="AA4654" s="153" t="s">
        <v>4326</v>
      </c>
      <c r="AB4654" s="152" t="s">
        <v>417</v>
      </c>
      <c r="AC4654" s="152" t="s">
        <v>369</v>
      </c>
      <c r="AD4654" s="152" t="s">
        <v>173</v>
      </c>
    </row>
    <row r="4655" spans="1:30">
      <c r="A4655" s="189" t="s">
        <v>22719</v>
      </c>
      <c r="B4655" s="189" t="s">
        <v>22720</v>
      </c>
      <c r="C4655" s="154">
        <v>43830</v>
      </c>
      <c r="D4655" s="155">
        <v>0.997</v>
      </c>
      <c r="E4655" s="155">
        <v>0.997</v>
      </c>
      <c r="F4655" s="156">
        <v>8.0305159606506998E-2</v>
      </c>
      <c r="G4655" s="154">
        <v>43829</v>
      </c>
      <c r="H4655" s="155">
        <v>0.99619999999999997</v>
      </c>
      <c r="I4655" s="156">
        <v>-0.319936012797439</v>
      </c>
      <c r="J4655" s="152" t="s">
        <v>22721</v>
      </c>
      <c r="K4655" s="156">
        <v>4.0136463977519202E-2</v>
      </c>
      <c r="L4655" s="156">
        <v>-3.55035310051273</v>
      </c>
      <c r="M4655" s="185">
        <v>-3.0532866588875902</v>
      </c>
      <c r="N4655" s="156">
        <v>-2.0724879677831298</v>
      </c>
      <c r="O4655" s="156">
        <v>-0.319936012797439</v>
      </c>
      <c r="P4655" s="152" t="s">
        <v>22721</v>
      </c>
      <c r="Q4655" s="157">
        <v>0</v>
      </c>
      <c r="R4655" s="152"/>
      <c r="S4655" s="157">
        <v>0</v>
      </c>
      <c r="T4655" s="152"/>
      <c r="U4655" s="156">
        <v>-0.3</v>
      </c>
      <c r="V4655" s="152" t="s">
        <v>163</v>
      </c>
      <c r="W4655" s="152" t="s">
        <v>95</v>
      </c>
      <c r="X4655" s="155">
        <v>7.0416130300000004E-2</v>
      </c>
      <c r="Y4655" s="152" t="s">
        <v>159</v>
      </c>
      <c r="Z4655" s="154">
        <v>43459</v>
      </c>
      <c r="AA4655" s="153" t="s">
        <v>4326</v>
      </c>
      <c r="AB4655" s="152" t="s">
        <v>2189</v>
      </c>
      <c r="AC4655" s="152" t="s">
        <v>253</v>
      </c>
      <c r="AD4655" s="152" t="s">
        <v>185</v>
      </c>
    </row>
    <row r="4656" spans="1:30">
      <c r="A4656" s="189" t="s">
        <v>4244</v>
      </c>
      <c r="B4656" s="189" t="s">
        <v>4245</v>
      </c>
      <c r="C4656" s="154">
        <v>43830</v>
      </c>
      <c r="D4656" s="155">
        <v>0.81410000000000005</v>
      </c>
      <c r="E4656" s="155">
        <v>0.81410000000000005</v>
      </c>
      <c r="F4656" s="156">
        <v>0.77989601386482799</v>
      </c>
      <c r="G4656" s="154">
        <v>43829</v>
      </c>
      <c r="H4656" s="155">
        <v>0.80779999999999996</v>
      </c>
      <c r="I4656" s="156">
        <v>-0.35495716034270502</v>
      </c>
      <c r="J4656" s="152" t="s">
        <v>4241</v>
      </c>
      <c r="K4656" s="156">
        <v>1.21845082680592</v>
      </c>
      <c r="L4656" s="156">
        <v>3.73343527013252</v>
      </c>
      <c r="M4656" s="185">
        <v>3.2335784935328502</v>
      </c>
      <c r="N4656" s="156">
        <v>-0.23284313725489</v>
      </c>
      <c r="O4656" s="156">
        <v>-0.35495716034270502</v>
      </c>
      <c r="P4656" s="152" t="s">
        <v>4241</v>
      </c>
      <c r="Q4656" s="157">
        <v>0</v>
      </c>
      <c r="R4656" s="152"/>
      <c r="S4656" s="157">
        <v>0</v>
      </c>
      <c r="T4656" s="152"/>
      <c r="U4656" s="156">
        <v>-1.2014563106795999</v>
      </c>
      <c r="V4656" s="152" t="s">
        <v>157</v>
      </c>
      <c r="W4656" s="152" t="s">
        <v>95</v>
      </c>
      <c r="X4656" s="155">
        <v>1.1394961161999999</v>
      </c>
      <c r="Y4656" s="152" t="s">
        <v>159</v>
      </c>
      <c r="Z4656" s="154">
        <v>43256</v>
      </c>
      <c r="AA4656" s="153" t="s">
        <v>4326</v>
      </c>
      <c r="AB4656" s="152" t="s">
        <v>3012</v>
      </c>
      <c r="AC4656" s="152" t="s">
        <v>198</v>
      </c>
      <c r="AD4656" s="152" t="s">
        <v>185</v>
      </c>
    </row>
    <row r="4657" spans="1:30">
      <c r="A4657" s="189" t="s">
        <v>22722</v>
      </c>
      <c r="B4657" s="189" t="s">
        <v>22723</v>
      </c>
      <c r="C4657" s="154">
        <v>43830</v>
      </c>
      <c r="D4657" s="155">
        <v>1.0004</v>
      </c>
      <c r="E4657" s="155">
        <v>1.0441</v>
      </c>
      <c r="F4657" s="156">
        <v>0</v>
      </c>
      <c r="G4657" s="154">
        <v>43829</v>
      </c>
      <c r="H4657" s="155">
        <v>1.0004</v>
      </c>
      <c r="I4657" s="156">
        <v>-0.38829486694330501</v>
      </c>
      <c r="J4657" s="152" t="s">
        <v>22724</v>
      </c>
      <c r="K4657" s="156">
        <v>1.9996000799826899E-2</v>
      </c>
      <c r="L4657" s="156">
        <v>0.14014014014013401</v>
      </c>
      <c r="M4657" s="185">
        <v>7.0056482073469095E-2</v>
      </c>
      <c r="N4657" s="156">
        <v>2.2381558151546601</v>
      </c>
      <c r="O4657" s="156">
        <v>-0.38829486694330501</v>
      </c>
      <c r="P4657" s="152" t="s">
        <v>22724</v>
      </c>
      <c r="Q4657" s="156">
        <v>4.5996271689040196</v>
      </c>
      <c r="R4657" s="152" t="s">
        <v>22725</v>
      </c>
      <c r="S4657" s="157">
        <v>0</v>
      </c>
      <c r="T4657" s="152"/>
      <c r="U4657" s="156">
        <v>4.4113478399999897</v>
      </c>
      <c r="V4657" s="152" t="s">
        <v>157</v>
      </c>
      <c r="W4657" s="152" t="s">
        <v>95</v>
      </c>
      <c r="X4657" s="155">
        <v>9.9983676399999999E-2</v>
      </c>
      <c r="Y4657" s="152" t="s">
        <v>159</v>
      </c>
      <c r="Z4657" s="154">
        <v>43021</v>
      </c>
      <c r="AA4657" s="153" t="s">
        <v>4326</v>
      </c>
      <c r="AB4657" s="152" t="s">
        <v>965</v>
      </c>
      <c r="AC4657" s="152" t="s">
        <v>179</v>
      </c>
      <c r="AD4657" s="152" t="s">
        <v>162</v>
      </c>
    </row>
    <row r="4658" spans="1:30">
      <c r="A4658" s="189" t="s">
        <v>22726</v>
      </c>
      <c r="B4658" s="189" t="s">
        <v>22727</v>
      </c>
      <c r="C4658" s="154">
        <v>43830</v>
      </c>
      <c r="D4658" s="155">
        <v>1.071</v>
      </c>
      <c r="E4658" s="155">
        <v>1.083</v>
      </c>
      <c r="F4658" s="156">
        <v>2.80190529560169E-2</v>
      </c>
      <c r="G4658" s="154">
        <v>43829</v>
      </c>
      <c r="H4658" s="155">
        <v>1.0707</v>
      </c>
      <c r="I4658" s="156">
        <v>-0.42766827817031799</v>
      </c>
      <c r="J4658" s="152" t="s">
        <v>22728</v>
      </c>
      <c r="K4658" s="156">
        <v>5.6053811659185902E-2</v>
      </c>
      <c r="L4658" s="156">
        <v>0.55393859731480299</v>
      </c>
      <c r="M4658" s="185">
        <v>-1.1992619926199299</v>
      </c>
      <c r="N4658" s="156">
        <v>2.8324531925107901</v>
      </c>
      <c r="O4658" s="156">
        <v>-0.42766827817031799</v>
      </c>
      <c r="P4658" s="152" t="s">
        <v>22728</v>
      </c>
      <c r="Q4658" s="156">
        <v>-5.82959641255606</v>
      </c>
      <c r="R4658" s="152" t="s">
        <v>22729</v>
      </c>
      <c r="S4658" s="156">
        <v>-3.0067016844774499</v>
      </c>
      <c r="T4658" s="152" t="s">
        <v>22730</v>
      </c>
      <c r="U4658" s="156">
        <v>8.3698847000000001</v>
      </c>
      <c r="V4658" s="152" t="s">
        <v>227</v>
      </c>
      <c r="W4658" s="152" t="s">
        <v>158</v>
      </c>
      <c r="X4658" s="155">
        <v>0.11460595849999999</v>
      </c>
      <c r="Y4658" s="152" t="s">
        <v>159</v>
      </c>
      <c r="Z4658" s="154">
        <v>39757</v>
      </c>
      <c r="AA4658" s="153" t="s">
        <v>4326</v>
      </c>
      <c r="AB4658" s="152" t="s">
        <v>22731</v>
      </c>
      <c r="AC4658" s="152" t="s">
        <v>441</v>
      </c>
      <c r="AD4658" s="152" t="s">
        <v>181</v>
      </c>
    </row>
    <row r="4659" spans="1:30">
      <c r="A4659" s="189" t="s">
        <v>22732</v>
      </c>
      <c r="B4659" s="189" t="s">
        <v>22733</v>
      </c>
      <c r="C4659" s="154">
        <v>43830</v>
      </c>
      <c r="D4659" s="155">
        <v>0.84499999999999997</v>
      </c>
      <c r="E4659" s="155">
        <v>1.23</v>
      </c>
      <c r="F4659" s="156">
        <v>0</v>
      </c>
      <c r="G4659" s="154">
        <v>43829</v>
      </c>
      <c r="H4659" s="155">
        <v>0.84499999999999997</v>
      </c>
      <c r="I4659" s="156">
        <v>-0.47112128969044198</v>
      </c>
      <c r="J4659" s="152" t="s">
        <v>22734</v>
      </c>
      <c r="K4659" s="156">
        <v>-0.118203309692685</v>
      </c>
      <c r="L4659" s="156">
        <v>-1.0538641686182699</v>
      </c>
      <c r="M4659" s="185">
        <v>-0.35375232894716002</v>
      </c>
      <c r="N4659" s="156">
        <v>0.11850476901992101</v>
      </c>
      <c r="O4659" s="156">
        <v>-0.47112128969044198</v>
      </c>
      <c r="P4659" s="152" t="s">
        <v>22734</v>
      </c>
      <c r="Q4659" s="156">
        <v>-33.5667371614595</v>
      </c>
      <c r="R4659" s="152" t="s">
        <v>22735</v>
      </c>
      <c r="S4659" s="156">
        <v>-31.601085484254</v>
      </c>
      <c r="T4659" s="152" t="s">
        <v>22736</v>
      </c>
      <c r="U4659" s="156">
        <v>14.877496499999999</v>
      </c>
      <c r="V4659" s="152" t="s">
        <v>157</v>
      </c>
      <c r="W4659" s="152" t="s">
        <v>186</v>
      </c>
      <c r="X4659" s="155">
        <v>0.6264857653</v>
      </c>
      <c r="Y4659" s="152" t="s">
        <v>159</v>
      </c>
      <c r="Z4659" s="154">
        <v>41667</v>
      </c>
      <c r="AA4659" s="153" t="s">
        <v>4326</v>
      </c>
      <c r="AB4659" s="152" t="s">
        <v>243</v>
      </c>
      <c r="AC4659" s="152" t="s">
        <v>244</v>
      </c>
      <c r="AD4659" s="152" t="s">
        <v>181</v>
      </c>
    </row>
    <row r="4660" spans="1:30">
      <c r="A4660" s="189" t="s">
        <v>22737</v>
      </c>
      <c r="B4660" s="189" t="s">
        <v>22738</v>
      </c>
      <c r="C4660" s="154">
        <v>43830</v>
      </c>
      <c r="D4660" s="155">
        <v>0.96299999999999997</v>
      </c>
      <c r="E4660" s="155">
        <v>0.96299999999999997</v>
      </c>
      <c r="F4660" s="156">
        <v>0</v>
      </c>
      <c r="G4660" s="154">
        <v>43829</v>
      </c>
      <c r="H4660" s="155">
        <v>0.96299999999999997</v>
      </c>
      <c r="I4660" s="156">
        <v>-0.61919504643962897</v>
      </c>
      <c r="J4660" s="152" t="s">
        <v>22739</v>
      </c>
      <c r="K4660" s="156">
        <v>0</v>
      </c>
      <c r="L4660" s="156">
        <v>0</v>
      </c>
      <c r="M4660" s="185">
        <v>-0.20725388601036299</v>
      </c>
      <c r="N4660" s="156">
        <v>-0.31055900621117999</v>
      </c>
      <c r="O4660" s="156">
        <v>-0.61919504643962897</v>
      </c>
      <c r="P4660" s="152" t="s">
        <v>22739</v>
      </c>
      <c r="Q4660" s="156">
        <v>-2.7272727272727302</v>
      </c>
      <c r="R4660" s="152" t="s">
        <v>22740</v>
      </c>
      <c r="S4660" s="157">
        <v>0</v>
      </c>
      <c r="T4660" s="152"/>
      <c r="U4660" s="156">
        <v>-3.7</v>
      </c>
      <c r="V4660" s="152" t="s">
        <v>157</v>
      </c>
      <c r="W4660" s="152" t="s">
        <v>95</v>
      </c>
      <c r="X4660" s="155">
        <v>6.9802835499999993E-2</v>
      </c>
      <c r="Y4660" s="152" t="s">
        <v>159</v>
      </c>
      <c r="Z4660" s="154">
        <v>42964</v>
      </c>
      <c r="AA4660" s="153" t="s">
        <v>4326</v>
      </c>
      <c r="AB4660" s="152" t="s">
        <v>368</v>
      </c>
      <c r="AC4660" s="152" t="s">
        <v>369</v>
      </c>
      <c r="AD4660" s="152" t="s">
        <v>173</v>
      </c>
    </row>
    <row r="4661" spans="1:30">
      <c r="A4661" s="189" t="s">
        <v>22741</v>
      </c>
      <c r="B4661" s="189" t="s">
        <v>22742</v>
      </c>
      <c r="C4661" s="154">
        <v>43830</v>
      </c>
      <c r="D4661" s="155">
        <v>1.1019000000000001</v>
      </c>
      <c r="E4661" s="155">
        <v>1.1019000000000001</v>
      </c>
      <c r="F4661" s="156">
        <v>2.7233115468428201E-2</v>
      </c>
      <c r="G4661" s="154">
        <v>43829</v>
      </c>
      <c r="H4661" s="155">
        <v>1.1015999999999999</v>
      </c>
      <c r="I4661" s="156">
        <v>-0.66708735238436301</v>
      </c>
      <c r="J4661" s="152" t="s">
        <v>22743</v>
      </c>
      <c r="K4661" s="156">
        <v>0.12721490231712601</v>
      </c>
      <c r="L4661" s="156">
        <v>0.25475388954600697</v>
      </c>
      <c r="M4661" s="185">
        <v>0.60257463708574699</v>
      </c>
      <c r="N4661" s="156">
        <v>-0.56848944233892595</v>
      </c>
      <c r="O4661" s="156">
        <v>-0.66708735238436301</v>
      </c>
      <c r="P4661" s="152" t="s">
        <v>22743</v>
      </c>
      <c r="Q4661" s="156">
        <v>4.9450981528537801</v>
      </c>
      <c r="R4661" s="152" t="s">
        <v>22744</v>
      </c>
      <c r="S4661" s="157">
        <v>0</v>
      </c>
      <c r="T4661" s="152"/>
      <c r="U4661" s="156">
        <v>7.3798244300000002</v>
      </c>
      <c r="V4661" s="152" t="s">
        <v>157</v>
      </c>
      <c r="W4661" s="152" t="s">
        <v>95</v>
      </c>
      <c r="X4661" s="155">
        <v>4.5625650000000002E-3</v>
      </c>
      <c r="Y4661" s="152" t="s">
        <v>159</v>
      </c>
      <c r="Z4661" s="154">
        <v>42804</v>
      </c>
      <c r="AA4661" s="153" t="s">
        <v>4326</v>
      </c>
      <c r="AB4661" s="152" t="s">
        <v>21477</v>
      </c>
      <c r="AC4661" s="152" t="s">
        <v>329</v>
      </c>
      <c r="AD4661" s="152" t="s">
        <v>207</v>
      </c>
    </row>
    <row r="4662" spans="1:30">
      <c r="A4662" s="189" t="s">
        <v>22745</v>
      </c>
      <c r="B4662" s="189" t="s">
        <v>22746</v>
      </c>
      <c r="C4662" s="154">
        <v>43830</v>
      </c>
      <c r="D4662" s="155">
        <v>1.0987</v>
      </c>
      <c r="E4662" s="155">
        <v>1.0987</v>
      </c>
      <c r="F4662" s="156">
        <v>4.55290475323206E-2</v>
      </c>
      <c r="G4662" s="154">
        <v>43829</v>
      </c>
      <c r="H4662" s="155">
        <v>1.0982000000000001</v>
      </c>
      <c r="I4662" s="156">
        <v>-0.68697460001808297</v>
      </c>
      <c r="J4662" s="152" t="s">
        <v>22747</v>
      </c>
      <c r="K4662" s="156">
        <v>0.173231218088987</v>
      </c>
      <c r="L4662" s="156">
        <v>0.46634967081200701</v>
      </c>
      <c r="M4662" s="185">
        <v>0.798165137614672</v>
      </c>
      <c r="N4662" s="156">
        <v>2.836016473231</v>
      </c>
      <c r="O4662" s="156">
        <v>-0.68697460001808297</v>
      </c>
      <c r="P4662" s="152" t="s">
        <v>22747</v>
      </c>
      <c r="Q4662" s="156">
        <v>5.8273935657869398</v>
      </c>
      <c r="R4662" s="152" t="s">
        <v>22748</v>
      </c>
      <c r="S4662" s="156">
        <v>9.7821742605915407</v>
      </c>
      <c r="T4662" s="152" t="s">
        <v>22749</v>
      </c>
      <c r="U4662" s="156">
        <v>9.8699999999999992</v>
      </c>
      <c r="V4662" s="152" t="s">
        <v>157</v>
      </c>
      <c r="W4662" s="152" t="s">
        <v>158</v>
      </c>
      <c r="X4662" s="155">
        <v>5.9224817999999997E-3</v>
      </c>
      <c r="Y4662" s="152" t="s">
        <v>159</v>
      </c>
      <c r="Z4662" s="154">
        <v>42622</v>
      </c>
      <c r="AA4662" s="153" t="s">
        <v>4326</v>
      </c>
      <c r="AB4662" s="152" t="s">
        <v>3188</v>
      </c>
      <c r="AC4662" s="152" t="s">
        <v>329</v>
      </c>
      <c r="AD4662" s="152" t="s">
        <v>552</v>
      </c>
    </row>
    <row r="4663" spans="1:30">
      <c r="A4663" s="189" t="s">
        <v>22750</v>
      </c>
      <c r="B4663" s="189" t="s">
        <v>22751</v>
      </c>
      <c r="C4663" s="154">
        <v>43830</v>
      </c>
      <c r="D4663" s="155">
        <v>0.99299999999999999</v>
      </c>
      <c r="E4663" s="155">
        <v>0.99299999999999999</v>
      </c>
      <c r="F4663" s="156">
        <v>0</v>
      </c>
      <c r="G4663" s="154">
        <v>43829</v>
      </c>
      <c r="H4663" s="155">
        <v>0.99299999999999999</v>
      </c>
      <c r="I4663" s="156">
        <v>-0.70000000000000095</v>
      </c>
      <c r="J4663" s="152" t="s">
        <v>22752</v>
      </c>
      <c r="K4663" s="156">
        <v>0.100806451612903</v>
      </c>
      <c r="L4663" s="156">
        <v>0.100806451612903</v>
      </c>
      <c r="M4663" s="185">
        <v>-0.60060060060060105</v>
      </c>
      <c r="N4663" s="156">
        <v>-0.70000000000000095</v>
      </c>
      <c r="O4663" s="156">
        <v>-0.70000000000000095</v>
      </c>
      <c r="P4663" s="152" t="s">
        <v>22752</v>
      </c>
      <c r="Q4663" s="157">
        <v>0</v>
      </c>
      <c r="R4663" s="152"/>
      <c r="S4663" s="157">
        <v>0</v>
      </c>
      <c r="T4663" s="152"/>
      <c r="U4663" s="156">
        <v>-0.70000000000000095</v>
      </c>
      <c r="V4663" s="152" t="s">
        <v>157</v>
      </c>
      <c r="W4663" s="152" t="s">
        <v>95</v>
      </c>
      <c r="X4663" s="155">
        <v>0.1000034299</v>
      </c>
      <c r="Y4663" s="152" t="s">
        <v>159</v>
      </c>
      <c r="Z4663" s="154">
        <v>43356</v>
      </c>
      <c r="AA4663" s="153" t="s">
        <v>4326</v>
      </c>
      <c r="AB4663" s="152" t="s">
        <v>3083</v>
      </c>
      <c r="AC4663" s="152" t="s">
        <v>161</v>
      </c>
      <c r="AD4663" s="152" t="s">
        <v>207</v>
      </c>
    </row>
    <row r="4664" spans="1:30">
      <c r="A4664" s="189" t="s">
        <v>22753</v>
      </c>
      <c r="B4664" s="189" t="s">
        <v>22754</v>
      </c>
      <c r="C4664" s="154">
        <v>43830</v>
      </c>
      <c r="D4664" s="155">
        <v>1.0284</v>
      </c>
      <c r="E4664" s="155">
        <v>1.0404</v>
      </c>
      <c r="F4664" s="156">
        <v>2.9180040852066699E-2</v>
      </c>
      <c r="G4664" s="154">
        <v>43829</v>
      </c>
      <c r="H4664" s="155">
        <v>1.0281</v>
      </c>
      <c r="I4664" s="156">
        <v>-0.81975118140609804</v>
      </c>
      <c r="J4664" s="152" t="s">
        <v>22755</v>
      </c>
      <c r="K4664" s="156">
        <v>4.8642864091839301E-2</v>
      </c>
      <c r="L4664" s="156">
        <v>0.51803342781744299</v>
      </c>
      <c r="M4664" s="185">
        <v>-1.29570976101353</v>
      </c>
      <c r="N4664" s="156">
        <v>2.63473053892216</v>
      </c>
      <c r="O4664" s="156">
        <v>-0.81975118140609804</v>
      </c>
      <c r="P4664" s="152" t="s">
        <v>22755</v>
      </c>
      <c r="Q4664" s="156">
        <v>-6.56005815009995</v>
      </c>
      <c r="R4664" s="152" t="s">
        <v>22756</v>
      </c>
      <c r="S4664" s="156">
        <v>-4.1565703634668996</v>
      </c>
      <c r="T4664" s="152" t="s">
        <v>22757</v>
      </c>
      <c r="U4664" s="156">
        <v>1.8493459136732799</v>
      </c>
      <c r="V4664" s="152" t="s">
        <v>227</v>
      </c>
      <c r="W4664" s="152" t="s">
        <v>158</v>
      </c>
      <c r="X4664" s="155">
        <v>1.7687857E-3</v>
      </c>
      <c r="Y4664" s="152" t="s">
        <v>159</v>
      </c>
      <c r="Z4664" s="154">
        <v>39979</v>
      </c>
      <c r="AA4664" s="153" t="s">
        <v>4326</v>
      </c>
      <c r="AB4664" s="152" t="s">
        <v>22731</v>
      </c>
      <c r="AC4664" s="152" t="s">
        <v>441</v>
      </c>
      <c r="AD4664" s="152" t="s">
        <v>181</v>
      </c>
    </row>
    <row r="4665" spans="1:30">
      <c r="A4665" s="189" t="s">
        <v>3573</v>
      </c>
      <c r="B4665" s="189" t="s">
        <v>3574</v>
      </c>
      <c r="C4665" s="154">
        <v>43830</v>
      </c>
      <c r="D4665" s="155">
        <v>1.0163</v>
      </c>
      <c r="E4665" s="155">
        <v>1.0512999999999999</v>
      </c>
      <c r="F4665" s="156">
        <v>2.9527559055115001E-2</v>
      </c>
      <c r="G4665" s="154">
        <v>43829</v>
      </c>
      <c r="H4665" s="155">
        <v>1.016</v>
      </c>
      <c r="I4665" s="156">
        <v>-0.87780814794640905</v>
      </c>
      <c r="J4665" s="152" t="s">
        <v>22758</v>
      </c>
      <c r="K4665" s="156">
        <v>0.26637726913969301</v>
      </c>
      <c r="L4665" s="156">
        <v>0.78341927806427003</v>
      </c>
      <c r="M4665" s="185">
        <v>1.4372525261109399</v>
      </c>
      <c r="N4665" s="156">
        <v>2.8955991757725501</v>
      </c>
      <c r="O4665" s="156">
        <v>-0.87780814794640905</v>
      </c>
      <c r="P4665" s="152" t="s">
        <v>22758</v>
      </c>
      <c r="Q4665" s="156">
        <v>4.2513871444147302</v>
      </c>
      <c r="R4665" s="152" t="s">
        <v>22759</v>
      </c>
      <c r="S4665" s="157">
        <v>0</v>
      </c>
      <c r="T4665" s="152"/>
      <c r="U4665" s="156">
        <v>5.17922449000001</v>
      </c>
      <c r="V4665" s="152" t="s">
        <v>163</v>
      </c>
      <c r="W4665" s="152" t="s">
        <v>95</v>
      </c>
      <c r="X4665" s="155">
        <v>3.0059340039000002</v>
      </c>
      <c r="Y4665" s="152" t="s">
        <v>159</v>
      </c>
      <c r="Z4665" s="154">
        <v>42944</v>
      </c>
      <c r="AA4665" s="153" t="s">
        <v>4326</v>
      </c>
      <c r="AB4665" s="152" t="s">
        <v>1510</v>
      </c>
      <c r="AC4665" s="152" t="s">
        <v>198</v>
      </c>
      <c r="AD4665" s="152" t="s">
        <v>338</v>
      </c>
    </row>
    <row r="4666" spans="1:30">
      <c r="A4666" s="189" t="s">
        <v>4239</v>
      </c>
      <c r="B4666" s="189" t="s">
        <v>4240</v>
      </c>
      <c r="C4666" s="154">
        <v>43830</v>
      </c>
      <c r="D4666" s="155">
        <v>1.0114000000000001</v>
      </c>
      <c r="E4666" s="155">
        <v>1.0609999999999999</v>
      </c>
      <c r="F4666" s="156">
        <v>2.9670655721489098E-2</v>
      </c>
      <c r="G4666" s="154">
        <v>43829</v>
      </c>
      <c r="H4666" s="155">
        <v>1.0111000000000001</v>
      </c>
      <c r="I4666" s="156">
        <v>-0.92084639498430099</v>
      </c>
      <c r="J4666" s="152" t="s">
        <v>4246</v>
      </c>
      <c r="K4666" s="156">
        <v>0.16836684163613</v>
      </c>
      <c r="L4666" s="156">
        <v>0.70696007169174702</v>
      </c>
      <c r="M4666" s="185">
        <v>1.28179451231726</v>
      </c>
      <c r="N4666" s="156">
        <v>2.5760649087221301</v>
      </c>
      <c r="O4666" s="156">
        <v>-0.92084639498430099</v>
      </c>
      <c r="P4666" s="152" t="s">
        <v>4246</v>
      </c>
      <c r="Q4666" s="157">
        <v>0</v>
      </c>
      <c r="R4666" s="152"/>
      <c r="S4666" s="157">
        <v>0</v>
      </c>
      <c r="T4666" s="152"/>
      <c r="U4666" s="156">
        <v>6.0699681600000099</v>
      </c>
      <c r="V4666" s="152" t="s">
        <v>157</v>
      </c>
      <c r="W4666" s="152" t="s">
        <v>95</v>
      </c>
      <c r="X4666" s="155">
        <v>30.2850619534</v>
      </c>
      <c r="Y4666" s="152" t="s">
        <v>159</v>
      </c>
      <c r="Z4666" s="154">
        <v>43138</v>
      </c>
      <c r="AA4666" s="153" t="s">
        <v>4326</v>
      </c>
      <c r="AB4666" s="152" t="s">
        <v>3247</v>
      </c>
      <c r="AC4666" s="152" t="s">
        <v>555</v>
      </c>
      <c r="AD4666" s="152" t="s">
        <v>170</v>
      </c>
    </row>
    <row r="4667" spans="1:30">
      <c r="A4667" s="189" t="s">
        <v>22760</v>
      </c>
      <c r="B4667" s="189" t="s">
        <v>22761</v>
      </c>
      <c r="C4667" s="154">
        <v>43830</v>
      </c>
      <c r="D4667" s="155">
        <v>0.99909999999999999</v>
      </c>
      <c r="E4667" s="155">
        <v>1.0486</v>
      </c>
      <c r="F4667" s="156">
        <v>2.0022024226628101E-2</v>
      </c>
      <c r="G4667" s="154">
        <v>43829</v>
      </c>
      <c r="H4667" s="155">
        <v>0.99890000000000001</v>
      </c>
      <c r="I4667" s="156">
        <v>-0.93207734258799901</v>
      </c>
      <c r="J4667" s="152" t="s">
        <v>22762</v>
      </c>
      <c r="K4667" s="156">
        <v>0.170443152195698</v>
      </c>
      <c r="L4667" s="156">
        <v>0.69542430961498403</v>
      </c>
      <c r="M4667" s="185">
        <v>1.2772427774961901</v>
      </c>
      <c r="N4667" s="156">
        <v>2.5664716148239299</v>
      </c>
      <c r="O4667" s="156">
        <v>-0.93207734258799901</v>
      </c>
      <c r="P4667" s="152" t="s">
        <v>22762</v>
      </c>
      <c r="Q4667" s="157">
        <v>0</v>
      </c>
      <c r="R4667" s="152"/>
      <c r="S4667" s="157">
        <v>0</v>
      </c>
      <c r="T4667" s="152"/>
      <c r="U4667" s="156">
        <v>4.8368618299999797</v>
      </c>
      <c r="V4667" s="152" t="s">
        <v>157</v>
      </c>
      <c r="W4667" s="152" t="s">
        <v>95</v>
      </c>
      <c r="X4667" s="155">
        <v>4.8306969999999998E-2</v>
      </c>
      <c r="Y4667" s="152" t="s">
        <v>159</v>
      </c>
      <c r="Z4667" s="154">
        <v>43138</v>
      </c>
      <c r="AA4667" s="153" t="s">
        <v>4326</v>
      </c>
      <c r="AB4667" s="152" t="s">
        <v>3247</v>
      </c>
      <c r="AC4667" s="152" t="s">
        <v>555</v>
      </c>
      <c r="AD4667" s="152" t="s">
        <v>170</v>
      </c>
    </row>
    <row r="4668" spans="1:30">
      <c r="A4668" s="189" t="s">
        <v>9262</v>
      </c>
      <c r="B4668" s="189" t="s">
        <v>9263</v>
      </c>
      <c r="C4668" s="154">
        <v>43830</v>
      </c>
      <c r="D4668" s="155">
        <v>0.72099999999999997</v>
      </c>
      <c r="E4668" s="155">
        <v>0.72099999999999997</v>
      </c>
      <c r="F4668" s="156">
        <v>0.55788005578800604</v>
      </c>
      <c r="G4668" s="154">
        <v>43829</v>
      </c>
      <c r="H4668" s="155">
        <v>0.71699999999999997</v>
      </c>
      <c r="I4668" s="156">
        <v>-0.96153846153846201</v>
      </c>
      <c r="J4668" s="152" t="s">
        <v>12686</v>
      </c>
      <c r="K4668" s="156">
        <v>2.1246458923512801</v>
      </c>
      <c r="L4668" s="156">
        <v>1.12201963534362</v>
      </c>
      <c r="M4668" s="185">
        <v>2.2695035460992901</v>
      </c>
      <c r="N4668" s="156">
        <v>3.7410071942446099</v>
      </c>
      <c r="O4668" s="156">
        <v>-0.96153846153846201</v>
      </c>
      <c r="P4668" s="152" t="s">
        <v>12686</v>
      </c>
      <c r="Q4668" s="156">
        <v>-21.115973741794299</v>
      </c>
      <c r="R4668" s="152" t="s">
        <v>12687</v>
      </c>
      <c r="S4668" s="156">
        <v>-16.162790697674399</v>
      </c>
      <c r="T4668" s="152" t="s">
        <v>12688</v>
      </c>
      <c r="U4668" s="156">
        <v>-27.9</v>
      </c>
      <c r="V4668" s="152" t="s">
        <v>227</v>
      </c>
      <c r="W4668" s="152" t="s">
        <v>186</v>
      </c>
      <c r="X4668" s="155">
        <v>1.0632599118999999</v>
      </c>
      <c r="Y4668" s="152" t="s">
        <v>159</v>
      </c>
      <c r="Z4668" s="154">
        <v>42552</v>
      </c>
      <c r="AA4668" s="153" t="s">
        <v>4326</v>
      </c>
      <c r="AB4668" s="152" t="s">
        <v>11427</v>
      </c>
      <c r="AC4668" s="152" t="s">
        <v>363</v>
      </c>
      <c r="AD4668" s="152" t="s">
        <v>165</v>
      </c>
    </row>
    <row r="4669" spans="1:30">
      <c r="A4669" s="189" t="s">
        <v>22763</v>
      </c>
      <c r="B4669" s="189" t="s">
        <v>22764</v>
      </c>
      <c r="C4669" s="154">
        <v>43830</v>
      </c>
      <c r="D4669" s="155">
        <v>1.0156000000000001</v>
      </c>
      <c r="E4669" s="155">
        <v>1.1006</v>
      </c>
      <c r="F4669" s="156">
        <v>2.9547916871857299E-2</v>
      </c>
      <c r="G4669" s="154">
        <v>43829</v>
      </c>
      <c r="H4669" s="155">
        <v>1.0153000000000001</v>
      </c>
      <c r="I4669" s="156">
        <v>-1.05222135619641</v>
      </c>
      <c r="J4669" s="152" t="s">
        <v>22765</v>
      </c>
      <c r="K4669" s="156">
        <v>0.14791440686323401</v>
      </c>
      <c r="L4669" s="156">
        <v>0.41526596796519499</v>
      </c>
      <c r="M4669" s="185">
        <v>-0.28473244968089401</v>
      </c>
      <c r="N4669" s="156">
        <v>-3.0916030534351102</v>
      </c>
      <c r="O4669" s="156">
        <v>-1.05222135619641</v>
      </c>
      <c r="P4669" s="152" t="s">
        <v>22765</v>
      </c>
      <c r="Q4669" s="156">
        <v>1.49910053967621</v>
      </c>
      <c r="R4669" s="152" t="s">
        <v>22766</v>
      </c>
      <c r="S4669" s="157">
        <v>0</v>
      </c>
      <c r="T4669" s="152"/>
      <c r="U4669" s="156">
        <v>1.56000000000001</v>
      </c>
      <c r="V4669" s="152" t="s">
        <v>174</v>
      </c>
      <c r="W4669" s="152" t="s">
        <v>95</v>
      </c>
      <c r="X4669" s="155">
        <v>0</v>
      </c>
      <c r="Y4669" s="152" t="s">
        <v>159</v>
      </c>
      <c r="Z4669" s="154">
        <v>43096</v>
      </c>
      <c r="AA4669" s="153" t="s">
        <v>4326</v>
      </c>
      <c r="AB4669" s="152" t="s">
        <v>478</v>
      </c>
      <c r="AC4669" s="152" t="s">
        <v>205</v>
      </c>
      <c r="AD4669" s="152" t="s">
        <v>207</v>
      </c>
    </row>
    <row r="4670" spans="1:30">
      <c r="A4670" s="189" t="s">
        <v>22767</v>
      </c>
      <c r="B4670" s="189" t="s">
        <v>22768</v>
      </c>
      <c r="C4670" s="154">
        <v>43830</v>
      </c>
      <c r="D4670" s="155">
        <v>1.0149999999999999</v>
      </c>
      <c r="E4670" s="155">
        <v>1.042</v>
      </c>
      <c r="F4670" s="156">
        <v>0</v>
      </c>
      <c r="G4670" s="154">
        <v>43829</v>
      </c>
      <c r="H4670" s="155">
        <v>1.0149999999999999</v>
      </c>
      <c r="I4670" s="156">
        <v>-1.48221568719561</v>
      </c>
      <c r="J4670" s="152" t="s">
        <v>22769</v>
      </c>
      <c r="K4670" s="156">
        <v>0.29644268774702198</v>
      </c>
      <c r="L4670" s="156">
        <v>-9.8425196850403407E-2</v>
      </c>
      <c r="M4670" s="185">
        <v>-9.8440766162144297E-2</v>
      </c>
      <c r="N4670" s="156">
        <v>-1.9500114341699899</v>
      </c>
      <c r="O4670" s="156">
        <v>-1.48221568719561</v>
      </c>
      <c r="P4670" s="152" t="s">
        <v>22769</v>
      </c>
      <c r="Q4670" s="156">
        <v>1.9216564262774101</v>
      </c>
      <c r="R4670" s="152" t="s">
        <v>22770</v>
      </c>
      <c r="S4670" s="156">
        <v>3.76546528625025</v>
      </c>
      <c r="T4670" s="152" t="s">
        <v>22771</v>
      </c>
      <c r="U4670" s="156">
        <v>4.2050764999999899</v>
      </c>
      <c r="V4670" s="152" t="s">
        <v>157</v>
      </c>
      <c r="W4670" s="152" t="s">
        <v>186</v>
      </c>
      <c r="X4670" s="155">
        <v>2.33749514E-2</v>
      </c>
      <c r="Y4670" s="152" t="s">
        <v>159</v>
      </c>
      <c r="Z4670" s="154">
        <v>42293</v>
      </c>
      <c r="AA4670" s="153" t="s">
        <v>4326</v>
      </c>
      <c r="AB4670" s="152" t="s">
        <v>2891</v>
      </c>
      <c r="AC4670" s="152" t="s">
        <v>526</v>
      </c>
      <c r="AD4670" s="152" t="s">
        <v>162</v>
      </c>
    </row>
    <row r="4671" spans="1:30">
      <c r="A4671" s="189" t="s">
        <v>22772</v>
      </c>
      <c r="B4671" s="189" t="s">
        <v>22773</v>
      </c>
      <c r="C4671" s="154">
        <v>43830</v>
      </c>
      <c r="D4671" s="155">
        <v>1.006</v>
      </c>
      <c r="E4671" s="155">
        <v>1.026</v>
      </c>
      <c r="F4671" s="156">
        <v>0</v>
      </c>
      <c r="G4671" s="154">
        <v>43829</v>
      </c>
      <c r="H4671" s="155">
        <v>1.006</v>
      </c>
      <c r="I4671" s="156">
        <v>-1.8689292705424301</v>
      </c>
      <c r="J4671" s="152" t="s">
        <v>22774</v>
      </c>
      <c r="K4671" s="156">
        <v>0.19920318725099601</v>
      </c>
      <c r="L4671" s="156">
        <v>-0.19841269841269901</v>
      </c>
      <c r="M4671" s="185">
        <v>-0.29729082792004402</v>
      </c>
      <c r="N4671" s="156">
        <v>-2.1519996668774</v>
      </c>
      <c r="O4671" s="156">
        <v>-1.8689292705424301</v>
      </c>
      <c r="P4671" s="152" t="s">
        <v>22774</v>
      </c>
      <c r="Q4671" s="156">
        <v>1.0545385764126201</v>
      </c>
      <c r="R4671" s="152" t="s">
        <v>22775</v>
      </c>
      <c r="S4671" s="156">
        <v>2.58258099440273</v>
      </c>
      <c r="T4671" s="152" t="s">
        <v>22776</v>
      </c>
      <c r="U4671" s="156">
        <v>2.5469118000000002</v>
      </c>
      <c r="V4671" s="152" t="s">
        <v>157</v>
      </c>
      <c r="W4671" s="152" t="s">
        <v>186</v>
      </c>
      <c r="X4671" s="155">
        <v>1.71369904E-2</v>
      </c>
      <c r="Y4671" s="152" t="s">
        <v>159</v>
      </c>
      <c r="Z4671" s="154">
        <v>42293</v>
      </c>
      <c r="AA4671" s="153" t="s">
        <v>4326</v>
      </c>
      <c r="AB4671" s="152" t="s">
        <v>2891</v>
      </c>
      <c r="AC4671" s="152" t="s">
        <v>526</v>
      </c>
      <c r="AD4671" s="152" t="s">
        <v>162</v>
      </c>
    </row>
    <row r="4672" spans="1:30">
      <c r="A4672" s="189" t="s">
        <v>22777</v>
      </c>
      <c r="B4672" s="189" t="s">
        <v>22778</v>
      </c>
      <c r="C4672" s="154">
        <v>43830</v>
      </c>
      <c r="D4672" s="155">
        <v>1.0357000000000001</v>
      </c>
      <c r="E4672" s="155">
        <v>1.077</v>
      </c>
      <c r="F4672" s="156">
        <v>4.8299845440499201E-2</v>
      </c>
      <c r="G4672" s="154">
        <v>43829</v>
      </c>
      <c r="H4672" s="155">
        <v>1.0351999999999999</v>
      </c>
      <c r="I4672" s="156">
        <v>-2.18171514922554</v>
      </c>
      <c r="J4672" s="152" t="s">
        <v>22779</v>
      </c>
      <c r="K4672" s="156">
        <v>0.17409807524905299</v>
      </c>
      <c r="L4672" s="156">
        <v>0.43638479441427502</v>
      </c>
      <c r="M4672" s="185">
        <v>0.77843728714604499</v>
      </c>
      <c r="N4672" s="156">
        <v>1.25134421742107</v>
      </c>
      <c r="O4672" s="156">
        <v>-2.18171514922554</v>
      </c>
      <c r="P4672" s="152" t="s">
        <v>22779</v>
      </c>
      <c r="Q4672" s="156">
        <v>4.1234081984651896</v>
      </c>
      <c r="R4672" s="152" t="s">
        <v>22780</v>
      </c>
      <c r="S4672" s="156">
        <v>7.8873841031793699</v>
      </c>
      <c r="T4672" s="152" t="s">
        <v>22781</v>
      </c>
      <c r="U4672" s="156">
        <v>7.9089615800000104</v>
      </c>
      <c r="V4672" s="152" t="s">
        <v>157</v>
      </c>
      <c r="W4672" s="152" t="s">
        <v>158</v>
      </c>
      <c r="X4672" s="155">
        <v>0.70208459940000001</v>
      </c>
      <c r="Y4672" s="152" t="s">
        <v>159</v>
      </c>
      <c r="Z4672" s="154">
        <v>42622</v>
      </c>
      <c r="AA4672" s="153" t="s">
        <v>4326</v>
      </c>
      <c r="AB4672" s="152" t="s">
        <v>3188</v>
      </c>
      <c r="AC4672" s="152" t="s">
        <v>329</v>
      </c>
      <c r="AD4672" s="152" t="s">
        <v>552</v>
      </c>
    </row>
    <row r="4673" spans="1:30">
      <c r="A4673" s="189" t="s">
        <v>9264</v>
      </c>
      <c r="B4673" s="189" t="s">
        <v>9265</v>
      </c>
      <c r="C4673" s="154">
        <v>43830</v>
      </c>
      <c r="D4673" s="155">
        <v>0.86839999999999995</v>
      </c>
      <c r="E4673" s="155">
        <v>0.86839999999999995</v>
      </c>
      <c r="F4673" s="156">
        <v>0.184586986617436</v>
      </c>
      <c r="G4673" s="154">
        <v>43829</v>
      </c>
      <c r="H4673" s="155">
        <v>0.86680000000000001</v>
      </c>
      <c r="I4673" s="156">
        <v>-2.20720720720721</v>
      </c>
      <c r="J4673" s="152" t="s">
        <v>12689</v>
      </c>
      <c r="K4673" s="156">
        <v>3.9253231211105701</v>
      </c>
      <c r="L4673" s="156">
        <v>4.4377630787732896</v>
      </c>
      <c r="M4673" s="185">
        <v>3.1966726084373001</v>
      </c>
      <c r="N4673" s="156">
        <v>1.5910154422086999</v>
      </c>
      <c r="O4673" s="156">
        <v>-2.20720720720721</v>
      </c>
      <c r="P4673" s="152" t="s">
        <v>12689</v>
      </c>
      <c r="Q4673" s="156">
        <v>-13.203398300849599</v>
      </c>
      <c r="R4673" s="152" t="s">
        <v>12690</v>
      </c>
      <c r="S4673" s="157">
        <v>0</v>
      </c>
      <c r="T4673" s="152"/>
      <c r="U4673" s="156">
        <v>-13.16</v>
      </c>
      <c r="V4673" s="152" t="s">
        <v>157</v>
      </c>
      <c r="W4673" s="152" t="s">
        <v>95</v>
      </c>
      <c r="X4673" s="155">
        <v>0.65904347900000004</v>
      </c>
      <c r="Y4673" s="152" t="s">
        <v>159</v>
      </c>
      <c r="Z4673" s="154">
        <v>43095</v>
      </c>
      <c r="AA4673" s="153" t="s">
        <v>4326</v>
      </c>
      <c r="AB4673" s="152" t="s">
        <v>12691</v>
      </c>
      <c r="AC4673" s="152" t="s">
        <v>317</v>
      </c>
      <c r="AD4673" s="152" t="s">
        <v>185</v>
      </c>
    </row>
    <row r="4674" spans="1:30">
      <c r="A4674" s="189" t="s">
        <v>816</v>
      </c>
      <c r="B4674" s="189" t="s">
        <v>817</v>
      </c>
      <c r="C4674" s="154">
        <v>43830</v>
      </c>
      <c r="D4674" s="155">
        <v>1.1619999999999999</v>
      </c>
      <c r="E4674" s="155">
        <v>1.6870000000000001</v>
      </c>
      <c r="F4674" s="156">
        <v>-8.5984522785909206E-2</v>
      </c>
      <c r="G4674" s="154">
        <v>43829</v>
      </c>
      <c r="H4674" s="155">
        <v>1.163</v>
      </c>
      <c r="I4674" s="156">
        <v>-2.7615062761506399</v>
      </c>
      <c r="J4674" s="152" t="s">
        <v>818</v>
      </c>
      <c r="K4674" s="156">
        <v>-0.171821305841933</v>
      </c>
      <c r="L4674" s="156">
        <v>-2.2708158116064001</v>
      </c>
      <c r="M4674" s="185">
        <v>-2.6800670016750399</v>
      </c>
      <c r="N4674" s="156">
        <v>-2.2708158116064001</v>
      </c>
      <c r="O4674" s="156">
        <v>-2.7615062761506399</v>
      </c>
      <c r="P4674" s="152" t="s">
        <v>818</v>
      </c>
      <c r="Q4674" s="156">
        <v>-7.7045274027005597</v>
      </c>
      <c r="R4674" s="152" t="s">
        <v>818</v>
      </c>
      <c r="S4674" s="156">
        <v>-10.2702702702703</v>
      </c>
      <c r="T4674" s="152" t="s">
        <v>6589</v>
      </c>
      <c r="U4674" s="156">
        <v>75.974441999999996</v>
      </c>
      <c r="V4674" s="152" t="s">
        <v>157</v>
      </c>
      <c r="W4674" s="152" t="s">
        <v>186</v>
      </c>
      <c r="X4674" s="155">
        <v>0.50003940700000005</v>
      </c>
      <c r="Y4674" s="152" t="s">
        <v>159</v>
      </c>
      <c r="Z4674" s="154">
        <v>39836</v>
      </c>
      <c r="AA4674" s="153" t="s">
        <v>4326</v>
      </c>
      <c r="AB4674" s="152" t="s">
        <v>243</v>
      </c>
      <c r="AC4674" s="152" t="s">
        <v>244</v>
      </c>
      <c r="AD4674" s="152" t="s">
        <v>181</v>
      </c>
    </row>
    <row r="4675" spans="1:30">
      <c r="A4675" s="189" t="s">
        <v>22782</v>
      </c>
      <c r="B4675" s="189" t="s">
        <v>22783</v>
      </c>
      <c r="C4675" s="154">
        <v>43830</v>
      </c>
      <c r="D4675" s="155">
        <v>0.64329999999999998</v>
      </c>
      <c r="E4675" s="155">
        <v>0.64329999999999998</v>
      </c>
      <c r="F4675" s="156">
        <v>-3.1080031080027701E-2</v>
      </c>
      <c r="G4675" s="154">
        <v>43829</v>
      </c>
      <c r="H4675" s="155">
        <v>0.64349999999999996</v>
      </c>
      <c r="I4675" s="156">
        <v>-2.9274181379206201</v>
      </c>
      <c r="J4675" s="152" t="s">
        <v>22784</v>
      </c>
      <c r="K4675" s="156">
        <v>1.6753595700963999</v>
      </c>
      <c r="L4675" s="156">
        <v>4.1612694300518003</v>
      </c>
      <c r="M4675" s="185">
        <v>0.625684342249336</v>
      </c>
      <c r="N4675" s="156">
        <v>-1.5542430836181099E-2</v>
      </c>
      <c r="O4675" s="156">
        <v>-2.9274181379206201</v>
      </c>
      <c r="P4675" s="152" t="s">
        <v>22784</v>
      </c>
      <c r="Q4675" s="156">
        <v>-21.749178932003399</v>
      </c>
      <c r="R4675" s="152" t="s">
        <v>22785</v>
      </c>
      <c r="S4675" s="156">
        <v>-32.779519331243499</v>
      </c>
      <c r="T4675" s="152" t="s">
        <v>22786</v>
      </c>
      <c r="U4675" s="156">
        <v>-35.67</v>
      </c>
      <c r="V4675" s="152" t="s">
        <v>163</v>
      </c>
      <c r="W4675" s="152" t="s">
        <v>186</v>
      </c>
      <c r="X4675" s="155">
        <v>0.10523067899999999</v>
      </c>
      <c r="Y4675" s="152" t="s">
        <v>159</v>
      </c>
      <c r="Z4675" s="154">
        <v>42670</v>
      </c>
      <c r="AA4675" s="153" t="s">
        <v>4326</v>
      </c>
      <c r="AB4675" s="152" t="s">
        <v>11927</v>
      </c>
      <c r="AC4675" s="152" t="s">
        <v>553</v>
      </c>
      <c r="AD4675" s="152" t="s">
        <v>162</v>
      </c>
    </row>
    <row r="4676" spans="1:30">
      <c r="A4676" s="189" t="s">
        <v>22787</v>
      </c>
      <c r="B4676" s="189" t="s">
        <v>22788</v>
      </c>
      <c r="C4676" s="154">
        <v>43830</v>
      </c>
      <c r="D4676" s="155">
        <v>0.96799999999999997</v>
      </c>
      <c r="E4676" s="155">
        <v>1.0019</v>
      </c>
      <c r="F4676" s="156">
        <v>0.11376564277586899</v>
      </c>
      <c r="G4676" s="154">
        <v>43829</v>
      </c>
      <c r="H4676" s="155">
        <v>0.96689999999999998</v>
      </c>
      <c r="I4676" s="156">
        <v>-3.0642900060084299</v>
      </c>
      <c r="J4676" s="152" t="s">
        <v>22789</v>
      </c>
      <c r="K4676" s="156">
        <v>2.0021074815595301</v>
      </c>
      <c r="L4676" s="156">
        <v>4.70524607896159</v>
      </c>
      <c r="M4676" s="185">
        <v>3.8626609442059898</v>
      </c>
      <c r="N4676" s="156">
        <v>2.4230240186223502</v>
      </c>
      <c r="O4676" s="156">
        <v>-3.0642900060084299</v>
      </c>
      <c r="P4676" s="152" t="s">
        <v>22789</v>
      </c>
      <c r="Q4676" s="156">
        <v>-0.58569763900738503</v>
      </c>
      <c r="R4676" s="152" t="s">
        <v>22790</v>
      </c>
      <c r="S4676" s="156">
        <v>1.1732664982314001</v>
      </c>
      <c r="T4676" s="152" t="s">
        <v>22791</v>
      </c>
      <c r="U4676" s="156">
        <v>0.110947199999978</v>
      </c>
      <c r="V4676" s="152" t="s">
        <v>163</v>
      </c>
      <c r="W4676" s="152" t="s">
        <v>158</v>
      </c>
      <c r="X4676" s="155">
        <v>2.9755388000000001E-3</v>
      </c>
      <c r="Y4676" s="152" t="s">
        <v>159</v>
      </c>
      <c r="Z4676" s="154">
        <v>42664</v>
      </c>
      <c r="AA4676" s="153" t="s">
        <v>4326</v>
      </c>
      <c r="AB4676" s="152" t="s">
        <v>1708</v>
      </c>
      <c r="AC4676" s="152" t="s">
        <v>250</v>
      </c>
      <c r="AD4676" s="152" t="s">
        <v>177</v>
      </c>
    </row>
    <row r="4677" spans="1:30">
      <c r="A4677" s="189" t="s">
        <v>22792</v>
      </c>
      <c r="B4677" s="189" t="s">
        <v>22793</v>
      </c>
      <c r="C4677" s="154">
        <v>43830</v>
      </c>
      <c r="D4677" s="155">
        <v>1.123</v>
      </c>
      <c r="E4677" s="155">
        <v>1.629</v>
      </c>
      <c r="F4677" s="156">
        <v>-8.8967971530254097E-2</v>
      </c>
      <c r="G4677" s="154">
        <v>43829</v>
      </c>
      <c r="H4677" s="155">
        <v>1.1240000000000001</v>
      </c>
      <c r="I4677" s="156">
        <v>-3.18965517241379</v>
      </c>
      <c r="J4677" s="152" t="s">
        <v>22794</v>
      </c>
      <c r="K4677" s="156">
        <v>-0.17777777777777401</v>
      </c>
      <c r="L4677" s="156">
        <v>-2.2628372497824198</v>
      </c>
      <c r="M4677" s="185">
        <v>-2.77056277056277</v>
      </c>
      <c r="N4677" s="156">
        <v>-2.43266724587316</v>
      </c>
      <c r="O4677" s="156">
        <v>-3.18965517241379</v>
      </c>
      <c r="P4677" s="152" t="s">
        <v>22794</v>
      </c>
      <c r="Q4677" s="156">
        <v>-8.5504885993485402</v>
      </c>
      <c r="R4677" s="152" t="s">
        <v>22794</v>
      </c>
      <c r="S4677" s="156">
        <v>-11.50512214342</v>
      </c>
      <c r="T4677" s="152" t="s">
        <v>22795</v>
      </c>
      <c r="U4677" s="156">
        <v>67.739702500000007</v>
      </c>
      <c r="V4677" s="152" t="s">
        <v>157</v>
      </c>
      <c r="W4677" s="152" t="s">
        <v>186</v>
      </c>
      <c r="X4677" s="155">
        <v>0.31879918330000001</v>
      </c>
      <c r="Y4677" s="152" t="s">
        <v>159</v>
      </c>
      <c r="Z4677" s="154">
        <v>39836</v>
      </c>
      <c r="AA4677" s="153" t="s">
        <v>4326</v>
      </c>
      <c r="AB4677" s="152" t="s">
        <v>243</v>
      </c>
      <c r="AC4677" s="152" t="s">
        <v>244</v>
      </c>
      <c r="AD4677" s="152" t="s">
        <v>181</v>
      </c>
    </row>
    <row r="4678" spans="1:30">
      <c r="A4678" s="189" t="s">
        <v>22796</v>
      </c>
      <c r="B4678" s="189" t="s">
        <v>22797</v>
      </c>
      <c r="C4678" s="154">
        <v>43830</v>
      </c>
      <c r="D4678" s="155">
        <v>1</v>
      </c>
      <c r="E4678" s="155">
        <v>1.0264</v>
      </c>
      <c r="F4678" s="156">
        <v>0</v>
      </c>
      <c r="G4678" s="154">
        <v>43829</v>
      </c>
      <c r="H4678" s="155">
        <v>1</v>
      </c>
      <c r="I4678" s="156">
        <v>-3.9569727237802499</v>
      </c>
      <c r="J4678" s="152" t="s">
        <v>22798</v>
      </c>
      <c r="K4678" s="156">
        <v>0</v>
      </c>
      <c r="L4678" s="156">
        <v>0</v>
      </c>
      <c r="M4678" s="185">
        <v>0</v>
      </c>
      <c r="N4678" s="156">
        <v>-2.9991002699180098E-2</v>
      </c>
      <c r="O4678" s="156">
        <v>-3.9569727237802499</v>
      </c>
      <c r="P4678" s="152" t="s">
        <v>22798</v>
      </c>
      <c r="Q4678" s="156">
        <v>-1.7295597484276799</v>
      </c>
      <c r="R4678" s="152" t="s">
        <v>22799</v>
      </c>
      <c r="S4678" s="156">
        <v>0.664384940608027</v>
      </c>
      <c r="T4678" s="152" t="s">
        <v>22800</v>
      </c>
      <c r="U4678" s="156">
        <v>2.6413000000000002</v>
      </c>
      <c r="V4678" s="152" t="s">
        <v>157</v>
      </c>
      <c r="W4678" s="152" t="s">
        <v>186</v>
      </c>
      <c r="X4678" s="155">
        <v>0</v>
      </c>
      <c r="Y4678" s="152" t="s">
        <v>159</v>
      </c>
      <c r="Z4678" s="154">
        <v>42326</v>
      </c>
      <c r="AA4678" s="153" t="s">
        <v>4326</v>
      </c>
      <c r="AB4678" s="152" t="s">
        <v>254</v>
      </c>
      <c r="AC4678" s="152" t="s">
        <v>161</v>
      </c>
      <c r="AD4678" s="152" t="s">
        <v>226</v>
      </c>
    </row>
    <row r="4679" spans="1:30">
      <c r="A4679" s="189" t="s">
        <v>9266</v>
      </c>
      <c r="B4679" s="189" t="s">
        <v>9267</v>
      </c>
      <c r="C4679" s="154">
        <v>43830</v>
      </c>
      <c r="D4679" s="155">
        <v>1.0802</v>
      </c>
      <c r="E4679" s="155">
        <v>1.0802</v>
      </c>
      <c r="F4679" s="156">
        <v>0.12049309481880401</v>
      </c>
      <c r="G4679" s="154">
        <v>43829</v>
      </c>
      <c r="H4679" s="155">
        <v>1.0789</v>
      </c>
      <c r="I4679" s="156">
        <v>-5.2456140350877103</v>
      </c>
      <c r="J4679" s="152" t="s">
        <v>12692</v>
      </c>
      <c r="K4679" s="156">
        <v>0.47437447679286598</v>
      </c>
      <c r="L4679" s="156">
        <v>1.8096135721018001</v>
      </c>
      <c r="M4679" s="185">
        <v>2.4371740161213902</v>
      </c>
      <c r="N4679" s="156">
        <v>4.3974098772591201</v>
      </c>
      <c r="O4679" s="156">
        <v>-5.2456140350877103</v>
      </c>
      <c r="P4679" s="152" t="s">
        <v>12692</v>
      </c>
      <c r="Q4679" s="156">
        <v>-0.90817356205852895</v>
      </c>
      <c r="R4679" s="152" t="s">
        <v>12693</v>
      </c>
      <c r="S4679" s="156">
        <v>7.8043912175648797</v>
      </c>
      <c r="T4679" s="152" t="s">
        <v>12694</v>
      </c>
      <c r="U4679" s="156">
        <v>8.02</v>
      </c>
      <c r="V4679" s="152" t="s">
        <v>163</v>
      </c>
      <c r="W4679" s="152" t="s">
        <v>189</v>
      </c>
      <c r="X4679" s="155">
        <v>3.7678134238999998</v>
      </c>
      <c r="Y4679" s="152" t="s">
        <v>159</v>
      </c>
      <c r="Z4679" s="154">
        <v>42713</v>
      </c>
      <c r="AA4679" s="153" t="s">
        <v>4326</v>
      </c>
      <c r="AB4679" s="152" t="s">
        <v>593</v>
      </c>
      <c r="AC4679" s="152" t="s">
        <v>228</v>
      </c>
      <c r="AD4679" s="152" t="s">
        <v>207</v>
      </c>
    </row>
    <row r="4680" spans="1:30">
      <c r="A4680" s="189" t="s">
        <v>22801</v>
      </c>
      <c r="B4680" s="189" t="s">
        <v>22802</v>
      </c>
      <c r="C4680" s="154">
        <v>43830</v>
      </c>
      <c r="D4680" s="155">
        <v>1.0643</v>
      </c>
      <c r="E4680" s="155">
        <v>1.0643</v>
      </c>
      <c r="F4680" s="156">
        <v>0.122295390404523</v>
      </c>
      <c r="G4680" s="154">
        <v>43829</v>
      </c>
      <c r="H4680" s="155">
        <v>1.0629999999999999</v>
      </c>
      <c r="I4680" s="156">
        <v>-5.33665391799342</v>
      </c>
      <c r="J4680" s="152" t="s">
        <v>22803</v>
      </c>
      <c r="K4680" s="156">
        <v>0.47200981780422102</v>
      </c>
      <c r="L4680" s="156">
        <v>1.72034789257383</v>
      </c>
      <c r="M4680" s="185">
        <v>2.3266993558311699</v>
      </c>
      <c r="N4680" s="156">
        <v>4.26136363636365</v>
      </c>
      <c r="O4680" s="156">
        <v>-5.33665391799342</v>
      </c>
      <c r="P4680" s="152" t="s">
        <v>22803</v>
      </c>
      <c r="Q4680" s="156">
        <v>-1.5903837263060501</v>
      </c>
      <c r="R4680" s="152" t="s">
        <v>22804</v>
      </c>
      <c r="S4680" s="156">
        <v>6.2069653727173</v>
      </c>
      <c r="T4680" s="152" t="s">
        <v>22805</v>
      </c>
      <c r="U4680" s="156">
        <v>6.43</v>
      </c>
      <c r="V4680" s="152" t="s">
        <v>163</v>
      </c>
      <c r="W4680" s="152" t="s">
        <v>189</v>
      </c>
      <c r="X4680" s="155">
        <v>0.36532391580000001</v>
      </c>
      <c r="Y4680" s="152" t="s">
        <v>159</v>
      </c>
      <c r="Z4680" s="154">
        <v>42713</v>
      </c>
      <c r="AA4680" s="153" t="s">
        <v>4326</v>
      </c>
      <c r="AB4680" s="152" t="s">
        <v>593</v>
      </c>
      <c r="AC4680" s="152" t="s">
        <v>228</v>
      </c>
      <c r="AD4680" s="152" t="s">
        <v>207</v>
      </c>
    </row>
    <row r="4681" spans="1:30">
      <c r="A4681" s="189" t="s">
        <v>22806</v>
      </c>
      <c r="B4681" s="189" t="s">
        <v>22807</v>
      </c>
      <c r="C4681" s="154">
        <v>43830</v>
      </c>
      <c r="D4681" s="155">
        <v>0.94259999999999999</v>
      </c>
      <c r="E4681" s="155">
        <v>0.96940000000000004</v>
      </c>
      <c r="F4681" s="156">
        <v>2.1222410865879601E-2</v>
      </c>
      <c r="G4681" s="154">
        <v>43829</v>
      </c>
      <c r="H4681" s="155">
        <v>0.94240000000000002</v>
      </c>
      <c r="I4681" s="156">
        <v>-6.1622697859631703</v>
      </c>
      <c r="J4681" s="152" t="s">
        <v>22808</v>
      </c>
      <c r="K4681" s="156">
        <v>6.3694267515927702E-2</v>
      </c>
      <c r="L4681" s="156">
        <v>0.148746281342968</v>
      </c>
      <c r="M4681" s="185">
        <v>0.31928480204342002</v>
      </c>
      <c r="N4681" s="156">
        <v>-0.22229279136233401</v>
      </c>
      <c r="O4681" s="156">
        <v>-6.1622697859631703</v>
      </c>
      <c r="P4681" s="152" t="s">
        <v>22808</v>
      </c>
      <c r="Q4681" s="156">
        <v>-4.7954528624827901</v>
      </c>
      <c r="R4681" s="152" t="s">
        <v>22809</v>
      </c>
      <c r="S4681" s="157">
        <v>0</v>
      </c>
      <c r="T4681" s="152"/>
      <c r="U4681" s="156">
        <v>-3.21505738000001</v>
      </c>
      <c r="V4681" s="152" t="s">
        <v>157</v>
      </c>
      <c r="W4681" s="152" t="s">
        <v>95</v>
      </c>
      <c r="X4681" s="155">
        <v>5.6491370000000003E-3</v>
      </c>
      <c r="Y4681" s="152" t="s">
        <v>159</v>
      </c>
      <c r="Z4681" s="154">
        <v>42794</v>
      </c>
      <c r="AA4681" s="153" t="s">
        <v>4326</v>
      </c>
      <c r="AB4681" s="152" t="s">
        <v>2013</v>
      </c>
      <c r="AC4681" s="152" t="s">
        <v>203</v>
      </c>
      <c r="AD4681" s="152" t="s">
        <v>483</v>
      </c>
    </row>
    <row r="4682" spans="1:30">
      <c r="A4682" s="189" t="s">
        <v>22810</v>
      </c>
      <c r="B4682" s="189" t="s">
        <v>22811</v>
      </c>
      <c r="C4682" s="154">
        <v>43830</v>
      </c>
      <c r="D4682" s="155">
        <v>0.91400000000000003</v>
      </c>
      <c r="E4682" s="155">
        <v>0.91400000000000003</v>
      </c>
      <c r="F4682" s="156">
        <v>0</v>
      </c>
      <c r="G4682" s="154">
        <v>43829</v>
      </c>
      <c r="H4682" s="155">
        <v>0.91400000000000003</v>
      </c>
      <c r="I4682" s="156">
        <v>-6.6394279877425904</v>
      </c>
      <c r="J4682" s="152" t="s">
        <v>22812</v>
      </c>
      <c r="K4682" s="156">
        <v>0.66079295154185103</v>
      </c>
      <c r="L4682" s="156">
        <v>2.92792792792793</v>
      </c>
      <c r="M4682" s="185">
        <v>-4.9896049896049801</v>
      </c>
      <c r="N4682" s="156">
        <v>-2.1413276231263398</v>
      </c>
      <c r="O4682" s="156">
        <v>-6.6394279877425904</v>
      </c>
      <c r="P4682" s="152" t="s">
        <v>22812</v>
      </c>
      <c r="Q4682" s="156">
        <v>-11.6908212560386</v>
      </c>
      <c r="R4682" s="152" t="s">
        <v>22813</v>
      </c>
      <c r="S4682" s="156">
        <v>-10.5675146771037</v>
      </c>
      <c r="T4682" s="152" t="s">
        <v>22814</v>
      </c>
      <c r="U4682" s="156">
        <v>-8.6</v>
      </c>
      <c r="V4682" s="152" t="s">
        <v>227</v>
      </c>
      <c r="W4682" s="152" t="s">
        <v>186</v>
      </c>
      <c r="X4682" s="155">
        <v>2.9270190000000001E-4</v>
      </c>
      <c r="Y4682" s="152" t="s">
        <v>159</v>
      </c>
      <c r="Z4682" s="154">
        <v>42509</v>
      </c>
      <c r="AA4682" s="153" t="s">
        <v>4326</v>
      </c>
      <c r="AB4682" s="152" t="s">
        <v>22815</v>
      </c>
      <c r="AC4682" s="152" t="s">
        <v>441</v>
      </c>
      <c r="AD4682" s="152" t="s">
        <v>207</v>
      </c>
    </row>
    <row r="4683" spans="1:30">
      <c r="A4683" s="189" t="s">
        <v>22816</v>
      </c>
      <c r="B4683" s="189" t="s">
        <v>22817</v>
      </c>
      <c r="C4683" s="154">
        <v>43830</v>
      </c>
      <c r="D4683" s="155">
        <v>0.90600000000000003</v>
      </c>
      <c r="E4683" s="155">
        <v>0.90600000000000003</v>
      </c>
      <c r="F4683" s="156">
        <v>0.110497237569061</v>
      </c>
      <c r="G4683" s="154">
        <v>43829</v>
      </c>
      <c r="H4683" s="155">
        <v>0.90500000000000003</v>
      </c>
      <c r="I4683" s="156">
        <v>-7.3619631901840403</v>
      </c>
      <c r="J4683" s="152" t="s">
        <v>22818</v>
      </c>
      <c r="K4683" s="156">
        <v>0.66666666666666696</v>
      </c>
      <c r="L4683" s="156">
        <v>2.9545454545454599</v>
      </c>
      <c r="M4683" s="185">
        <v>-5.0314465408805003</v>
      </c>
      <c r="N4683" s="156">
        <v>-2.4757804090419802</v>
      </c>
      <c r="O4683" s="156">
        <v>-7.3619631901840403</v>
      </c>
      <c r="P4683" s="152" t="s">
        <v>22818</v>
      </c>
      <c r="Q4683" s="156">
        <v>-12.632594021215001</v>
      </c>
      <c r="R4683" s="152" t="s">
        <v>22819</v>
      </c>
      <c r="S4683" s="156">
        <v>-11.7818889970789</v>
      </c>
      <c r="T4683" s="152" t="s">
        <v>22820</v>
      </c>
      <c r="U4683" s="156">
        <v>-9.4</v>
      </c>
      <c r="V4683" s="152" t="s">
        <v>227</v>
      </c>
      <c r="W4683" s="152" t="s">
        <v>186</v>
      </c>
      <c r="X4683" s="155">
        <v>4.3896480100000003E-2</v>
      </c>
      <c r="Y4683" s="152" t="s">
        <v>159</v>
      </c>
      <c r="Z4683" s="154">
        <v>42509</v>
      </c>
      <c r="AA4683" s="153" t="s">
        <v>4326</v>
      </c>
      <c r="AB4683" s="152" t="s">
        <v>22815</v>
      </c>
      <c r="AC4683" s="152" t="s">
        <v>441</v>
      </c>
      <c r="AD4683" s="152" t="s">
        <v>207</v>
      </c>
    </row>
    <row r="4684" spans="1:30">
      <c r="A4684" s="189" t="s">
        <v>22821</v>
      </c>
      <c r="B4684" s="189" t="s">
        <v>22822</v>
      </c>
      <c r="C4684" s="154">
        <v>43830</v>
      </c>
      <c r="D4684" s="155">
        <v>0.89</v>
      </c>
      <c r="E4684" s="155">
        <v>1.1859999999999999</v>
      </c>
      <c r="F4684" s="156">
        <v>0.112485939257593</v>
      </c>
      <c r="G4684" s="154">
        <v>43829</v>
      </c>
      <c r="H4684" s="155">
        <v>0.88900000000000001</v>
      </c>
      <c r="I4684" s="156">
        <v>-8.5303186022610404</v>
      </c>
      <c r="J4684" s="152" t="s">
        <v>22823</v>
      </c>
      <c r="K4684" s="156">
        <v>0.67873303167420895</v>
      </c>
      <c r="L4684" s="156">
        <v>2.8901734104046302</v>
      </c>
      <c r="M4684" s="185">
        <v>-4.6087888531618502</v>
      </c>
      <c r="N4684" s="156">
        <v>-2.6258205689277898</v>
      </c>
      <c r="O4684" s="156">
        <v>-8.5303186022610404</v>
      </c>
      <c r="P4684" s="152" t="s">
        <v>22823</v>
      </c>
      <c r="Q4684" s="156">
        <v>-15.639810426540301</v>
      </c>
      <c r="R4684" s="152" t="s">
        <v>22824</v>
      </c>
      <c r="S4684" s="156">
        <v>-13.000977517106501</v>
      </c>
      <c r="T4684" s="152" t="s">
        <v>22825</v>
      </c>
      <c r="U4684" s="156">
        <v>-11</v>
      </c>
      <c r="V4684" s="152" t="s">
        <v>227</v>
      </c>
      <c r="W4684" s="152" t="s">
        <v>186</v>
      </c>
      <c r="X4684" s="155">
        <v>0.45429234759999998</v>
      </c>
      <c r="Y4684" s="152" t="s">
        <v>159</v>
      </c>
      <c r="Z4684" s="154">
        <v>42486</v>
      </c>
      <c r="AA4684" s="153" t="s">
        <v>4326</v>
      </c>
      <c r="AB4684" s="152" t="s">
        <v>22731</v>
      </c>
      <c r="AC4684" s="152" t="s">
        <v>441</v>
      </c>
      <c r="AD4684" s="152" t="s">
        <v>207</v>
      </c>
    </row>
    <row r="4685" spans="1:30">
      <c r="A4685" s="189" t="s">
        <v>22826</v>
      </c>
      <c r="B4685" s="189" t="s">
        <v>22827</v>
      </c>
      <c r="C4685" s="154">
        <v>43830</v>
      </c>
      <c r="D4685" s="155">
        <v>1.069</v>
      </c>
      <c r="E4685" s="155">
        <v>1.069</v>
      </c>
      <c r="F4685" s="156">
        <v>9.3632958801487698E-2</v>
      </c>
      <c r="G4685" s="154">
        <v>43829</v>
      </c>
      <c r="H4685" s="155">
        <v>1.0680000000000001</v>
      </c>
      <c r="I4685" s="156">
        <v>-10.3582567</v>
      </c>
      <c r="J4685" s="152" t="s">
        <v>22828</v>
      </c>
      <c r="K4685" s="156">
        <v>1.9065776930409899</v>
      </c>
      <c r="L4685" s="156">
        <v>3.8872691933916501</v>
      </c>
      <c r="M4685" s="185">
        <v>7.6536379311952398</v>
      </c>
      <c r="N4685" s="156">
        <v>6.9000624656768803</v>
      </c>
      <c r="O4685" s="156">
        <v>-10.3582567</v>
      </c>
      <c r="P4685" s="152" t="s">
        <v>22828</v>
      </c>
      <c r="Q4685" s="156">
        <v>-10.3582567</v>
      </c>
      <c r="R4685" s="152" t="s">
        <v>22829</v>
      </c>
      <c r="S4685" s="156">
        <v>-10.3582567</v>
      </c>
      <c r="T4685" s="152" t="s">
        <v>22830</v>
      </c>
      <c r="U4685" s="156">
        <v>-10.3582567</v>
      </c>
      <c r="V4685" s="152" t="s">
        <v>163</v>
      </c>
      <c r="W4685" s="152" t="s">
        <v>158</v>
      </c>
      <c r="X4685" s="155">
        <v>2.0542695689000001</v>
      </c>
      <c r="Y4685" s="152" t="s">
        <v>159</v>
      </c>
      <c r="Z4685" s="154">
        <v>42248</v>
      </c>
      <c r="AA4685" s="153" t="s">
        <v>4326</v>
      </c>
      <c r="AB4685" s="152" t="s">
        <v>15229</v>
      </c>
      <c r="AC4685" s="152" t="s">
        <v>187</v>
      </c>
      <c r="AD4685" s="152" t="s">
        <v>181</v>
      </c>
    </row>
    <row r="4686" spans="1:30">
      <c r="A4686" s="189" t="s">
        <v>22831</v>
      </c>
      <c r="B4686" s="189" t="s">
        <v>22832</v>
      </c>
      <c r="C4686" s="154">
        <v>43830</v>
      </c>
      <c r="D4686" s="155">
        <v>0.85299999999999998</v>
      </c>
      <c r="E4686" s="155">
        <v>0.96799999999999997</v>
      </c>
      <c r="F4686" s="156">
        <v>0.94674556213018002</v>
      </c>
      <c r="G4686" s="154">
        <v>43829</v>
      </c>
      <c r="H4686" s="155">
        <v>0.84499999999999997</v>
      </c>
      <c r="I4686" s="156">
        <v>-16.780504930667</v>
      </c>
      <c r="J4686" s="152" t="s">
        <v>22833</v>
      </c>
      <c r="K4686" s="156">
        <v>2.7710843373494001</v>
      </c>
      <c r="L4686" s="156">
        <v>4.0243902439024497</v>
      </c>
      <c r="M4686" s="185">
        <v>-1.61478379923143</v>
      </c>
      <c r="N4686" s="156">
        <v>-8.4764136844781692</v>
      </c>
      <c r="O4686" s="156">
        <v>-16.780504930667</v>
      </c>
      <c r="P4686" s="152" t="s">
        <v>22833</v>
      </c>
      <c r="Q4686" s="156">
        <v>-10.5594051267793</v>
      </c>
      <c r="R4686" s="152" t="s">
        <v>22834</v>
      </c>
      <c r="S4686" s="156">
        <v>-8.0424838640153204</v>
      </c>
      <c r="T4686" s="152" t="s">
        <v>22835</v>
      </c>
      <c r="U4686" s="156">
        <v>-4.6652226999999904</v>
      </c>
      <c r="V4686" s="152" t="s">
        <v>163</v>
      </c>
      <c r="W4686" s="152" t="s">
        <v>186</v>
      </c>
      <c r="X4686" s="155">
        <v>6.6903899999999996E-4</v>
      </c>
      <c r="Y4686" s="152" t="s">
        <v>159</v>
      </c>
      <c r="Z4686" s="154">
        <v>42376</v>
      </c>
      <c r="AA4686" s="153" t="s">
        <v>4326</v>
      </c>
      <c r="AB4686" s="152" t="s">
        <v>1708</v>
      </c>
      <c r="AC4686" s="152" t="s">
        <v>250</v>
      </c>
      <c r="AD4686" s="152" t="s">
        <v>165</v>
      </c>
    </row>
    <row r="4687" spans="1:30" hidden="1">
      <c r="A4687" s="189" t="s">
        <v>22836</v>
      </c>
      <c r="B4687" s="189" t="s">
        <v>22837</v>
      </c>
      <c r="C4687" s="154">
        <v>43830</v>
      </c>
      <c r="D4687" s="155">
        <v>0.81120000000000003</v>
      </c>
      <c r="E4687" s="155">
        <v>0.81120000000000003</v>
      </c>
      <c r="F4687" s="156">
        <v>0.396039603960394</v>
      </c>
      <c r="G4687" s="154">
        <v>43829</v>
      </c>
      <c r="H4687" s="155">
        <v>0.80800000000000005</v>
      </c>
      <c r="I4687" s="156">
        <v>-18.7418611639788</v>
      </c>
      <c r="J4687" s="152" t="s">
        <v>22838</v>
      </c>
      <c r="K4687" s="156">
        <v>2.4113117030678</v>
      </c>
      <c r="L4687" s="156">
        <v>5.8317025440313204</v>
      </c>
      <c r="M4687" s="185">
        <v>-4.8892015476609201</v>
      </c>
      <c r="N4687" s="156">
        <v>-11.940946591402501</v>
      </c>
      <c r="O4687" s="156">
        <v>-18.7418611639788</v>
      </c>
      <c r="P4687" s="152" t="s">
        <v>22838</v>
      </c>
      <c r="Q4687" s="157">
        <v>0</v>
      </c>
      <c r="R4687" s="152"/>
      <c r="S4687" s="157">
        <v>0</v>
      </c>
      <c r="T4687" s="152"/>
      <c r="U4687" s="156">
        <v>-18.88</v>
      </c>
      <c r="V4687" s="152" t="s">
        <v>157</v>
      </c>
      <c r="W4687" s="152" t="s">
        <v>95</v>
      </c>
      <c r="X4687" s="155">
        <v>4.4521665999999998E-3</v>
      </c>
      <c r="Y4687" s="152" t="s">
        <v>159</v>
      </c>
      <c r="Z4687" s="154">
        <v>43420</v>
      </c>
      <c r="AA4687" s="192" t="s">
        <v>22847</v>
      </c>
      <c r="AB4687" s="152" t="s">
        <v>22839</v>
      </c>
      <c r="AC4687" s="152" t="s">
        <v>615</v>
      </c>
      <c r="AD4687" s="152" t="s">
        <v>207</v>
      </c>
    </row>
    <row r="4688" spans="1:30" hidden="1">
      <c r="A4688" s="189" t="s">
        <v>22840</v>
      </c>
      <c r="B4688" s="189" t="s">
        <v>22841</v>
      </c>
      <c r="C4688" s="154">
        <v>43830</v>
      </c>
      <c r="D4688" s="155">
        <v>0.80989999999999995</v>
      </c>
      <c r="E4688" s="155">
        <v>0.80989999999999995</v>
      </c>
      <c r="F4688" s="156">
        <v>0.40912472105132303</v>
      </c>
      <c r="G4688" s="154">
        <v>43829</v>
      </c>
      <c r="H4688" s="155">
        <v>0.80659999999999998</v>
      </c>
      <c r="I4688" s="156">
        <v>-18.863955119214602</v>
      </c>
      <c r="J4688" s="152" t="s">
        <v>22842</v>
      </c>
      <c r="K4688" s="156">
        <v>2.4023264635225599</v>
      </c>
      <c r="L4688" s="156">
        <v>5.81395348837209</v>
      </c>
      <c r="M4688" s="185"/>
      <c r="N4688" s="156">
        <v>-12.0056497175141</v>
      </c>
      <c r="O4688" s="156">
        <v>-18.863955119214602</v>
      </c>
      <c r="P4688" s="152" t="s">
        <v>22842</v>
      </c>
      <c r="Q4688" s="157">
        <v>0</v>
      </c>
      <c r="R4688" s="152"/>
      <c r="S4688" s="157">
        <v>0</v>
      </c>
      <c r="T4688" s="152"/>
      <c r="U4688" s="156">
        <v>-19.010000000000002</v>
      </c>
      <c r="V4688" s="152" t="s">
        <v>157</v>
      </c>
      <c r="W4688" s="152" t="s">
        <v>95</v>
      </c>
      <c r="X4688" s="155">
        <v>0.36865342760000003</v>
      </c>
      <c r="Y4688" s="152" t="s">
        <v>159</v>
      </c>
      <c r="Z4688" s="154">
        <v>43420</v>
      </c>
      <c r="AA4688" s="192" t="s">
        <v>22847</v>
      </c>
      <c r="AB4688" s="152" t="s">
        <v>22839</v>
      </c>
      <c r="AC4688" s="152" t="s">
        <v>615</v>
      </c>
      <c r="AD4688" s="152" t="s">
        <v>207</v>
      </c>
    </row>
    <row r="4689" spans="1:33">
      <c r="A4689" s="190" t="s">
        <v>47</v>
      </c>
      <c r="B4689" s="190" t="s">
        <v>4278</v>
      </c>
      <c r="D4689" s="37" t="s">
        <v>47</v>
      </c>
      <c r="E4689" s="37" t="s">
        <v>4278</v>
      </c>
      <c r="F4689" s="37" t="s">
        <v>48</v>
      </c>
      <c r="G4689" s="37" t="s">
        <v>4326</v>
      </c>
      <c r="H4689" s="38" t="s">
        <v>4330</v>
      </c>
      <c r="I4689" s="41">
        <v>4.0799999999999947E-2</v>
      </c>
      <c r="M4689" s="187"/>
      <c r="O4689" s="159"/>
      <c r="P4689" s="160"/>
      <c r="AA4689" s="37" t="s">
        <v>4326</v>
      </c>
      <c r="AC4689" s="159"/>
      <c r="AD4689" s="161"/>
      <c r="AE4689" s="158"/>
      <c r="AF4689" s="158"/>
      <c r="AG4689" s="158"/>
    </row>
    <row r="4690" spans="1:33">
      <c r="A4690" s="190" t="s">
        <v>50</v>
      </c>
      <c r="B4690" s="190" t="s">
        <v>4280</v>
      </c>
      <c r="D4690" s="37" t="s">
        <v>50</v>
      </c>
      <c r="E4690" s="37" t="s">
        <v>4280</v>
      </c>
      <c r="F4690" s="37" t="s">
        <v>48</v>
      </c>
      <c r="G4690" s="37" t="s">
        <v>4326</v>
      </c>
      <c r="H4690" s="38" t="s">
        <v>4328</v>
      </c>
      <c r="I4690" s="41">
        <v>4.2399999999999771E-2</v>
      </c>
      <c r="M4690" s="187"/>
      <c r="O4690" s="159"/>
      <c r="P4690" s="160"/>
      <c r="AA4690" s="37" t="s">
        <v>4326</v>
      </c>
      <c r="AC4690" s="159"/>
      <c r="AD4690" s="161"/>
      <c r="AE4690" s="158"/>
      <c r="AF4690" s="158"/>
      <c r="AG4690" s="158"/>
    </row>
    <row r="4691" spans="1:33">
      <c r="A4691" s="190" t="s">
        <v>52</v>
      </c>
      <c r="B4691" s="190" t="s">
        <v>4281</v>
      </c>
      <c r="D4691" s="37" t="s">
        <v>52</v>
      </c>
      <c r="E4691" s="37" t="s">
        <v>4281</v>
      </c>
      <c r="F4691" s="37" t="s">
        <v>48</v>
      </c>
      <c r="G4691" s="37" t="s">
        <v>4326</v>
      </c>
      <c r="H4691" s="38" t="s">
        <v>4328</v>
      </c>
      <c r="I4691" s="41">
        <v>5.0400000000000666E-2</v>
      </c>
      <c r="M4691" s="187"/>
      <c r="O4691" s="159"/>
      <c r="P4691" s="160"/>
      <c r="AA4691" s="37" t="s">
        <v>4326</v>
      </c>
      <c r="AC4691" s="159"/>
      <c r="AD4691" s="161"/>
      <c r="AE4691" s="158"/>
      <c r="AF4691" s="158"/>
      <c r="AG4691" s="158"/>
    </row>
    <row r="4692" spans="1:33">
      <c r="A4692" s="190" t="s">
        <v>51</v>
      </c>
      <c r="B4692" s="190" t="s">
        <v>4282</v>
      </c>
      <c r="D4692" s="37" t="s">
        <v>51</v>
      </c>
      <c r="E4692" s="37" t="s">
        <v>4282</v>
      </c>
      <c r="F4692" s="37" t="s">
        <v>48</v>
      </c>
      <c r="G4692" s="37" t="s">
        <v>4326</v>
      </c>
      <c r="H4692" s="38" t="s">
        <v>4328</v>
      </c>
      <c r="I4692" s="41">
        <v>4.9999999999999822E-2</v>
      </c>
      <c r="M4692" s="187"/>
      <c r="O4692" s="159"/>
      <c r="P4692" s="160"/>
      <c r="AA4692" s="37" t="s">
        <v>4326</v>
      </c>
      <c r="AC4692" s="159"/>
      <c r="AD4692" s="161"/>
      <c r="AE4692" s="158"/>
      <c r="AF4692" s="158"/>
      <c r="AG4692" s="158"/>
    </row>
    <row r="4693" spans="1:33">
      <c r="A4693" s="190" t="s">
        <v>53</v>
      </c>
      <c r="B4693" s="190" t="s">
        <v>4283</v>
      </c>
      <c r="D4693" s="37" t="s">
        <v>53</v>
      </c>
      <c r="E4693" s="37" t="s">
        <v>4283</v>
      </c>
      <c r="F4693" s="37" t="s">
        <v>48</v>
      </c>
      <c r="G4693" s="37" t="s">
        <v>4326</v>
      </c>
      <c r="H4693" s="38" t="s">
        <v>4328</v>
      </c>
      <c r="I4693" s="41">
        <v>3.960000000000008E-2</v>
      </c>
      <c r="M4693" s="187"/>
      <c r="O4693" s="159"/>
      <c r="P4693" s="160"/>
      <c r="AA4693" s="37" t="s">
        <v>4326</v>
      </c>
      <c r="AC4693" s="159"/>
      <c r="AD4693" s="161"/>
      <c r="AE4693" s="158"/>
      <c r="AF4693" s="158"/>
      <c r="AG4693" s="158"/>
    </row>
    <row r="4694" spans="1:33" hidden="1">
      <c r="A4694" s="190" t="s">
        <v>41</v>
      </c>
      <c r="B4694" s="190" t="s">
        <v>4286</v>
      </c>
      <c r="D4694" s="37" t="s">
        <v>41</v>
      </c>
      <c r="E4694" s="37" t="s">
        <v>4286</v>
      </c>
      <c r="F4694" s="37" t="s">
        <v>4285</v>
      </c>
      <c r="G4694" s="37" t="s">
        <v>23</v>
      </c>
      <c r="H4694" s="38" t="s">
        <v>4331</v>
      </c>
      <c r="I4694" s="41">
        <v>4.7600000000000087E-2</v>
      </c>
      <c r="M4694" s="187"/>
      <c r="O4694" s="159"/>
      <c r="P4694" s="160"/>
      <c r="AA4694" s="37" t="s">
        <v>23</v>
      </c>
      <c r="AC4694" s="159"/>
      <c r="AD4694" s="161"/>
      <c r="AE4694" s="158"/>
      <c r="AF4694" s="158"/>
      <c r="AG4694" s="158"/>
    </row>
    <row r="4695" spans="1:33" hidden="1">
      <c r="A4695" s="190" t="s">
        <v>42</v>
      </c>
      <c r="B4695" s="190" t="s">
        <v>4287</v>
      </c>
      <c r="D4695" s="37" t="s">
        <v>42</v>
      </c>
      <c r="E4695" s="37" t="s">
        <v>4287</v>
      </c>
      <c r="F4695" s="37" t="s">
        <v>4285</v>
      </c>
      <c r="G4695" s="37" t="s">
        <v>23</v>
      </c>
      <c r="H4695" s="38" t="s">
        <v>4331</v>
      </c>
      <c r="I4695" s="41">
        <v>4.4399999999999551E-2</v>
      </c>
      <c r="M4695" s="187"/>
      <c r="O4695" s="159"/>
      <c r="P4695" s="160"/>
      <c r="AA4695" s="37" t="s">
        <v>23</v>
      </c>
      <c r="AC4695" s="159"/>
      <c r="AD4695" s="161"/>
      <c r="AE4695" s="158"/>
      <c r="AF4695" s="158"/>
      <c r="AG4695" s="158"/>
    </row>
    <row r="4696" spans="1:33" hidden="1">
      <c r="A4696" s="190" t="s">
        <v>67</v>
      </c>
      <c r="B4696" s="190" t="s">
        <v>4288</v>
      </c>
      <c r="D4696" s="37" t="s">
        <v>67</v>
      </c>
      <c r="E4696" s="37" t="s">
        <v>4288</v>
      </c>
      <c r="F4696" s="37" t="s">
        <v>4285</v>
      </c>
      <c r="G4696" s="37" t="s">
        <v>23</v>
      </c>
      <c r="H4696" s="38" t="s">
        <v>4331</v>
      </c>
      <c r="I4696" s="41">
        <v>5.4400000000000226E-2</v>
      </c>
      <c r="M4696" s="187"/>
      <c r="O4696" s="159"/>
      <c r="P4696" s="160"/>
      <c r="AA4696" s="37" t="s">
        <v>23</v>
      </c>
      <c r="AC4696" s="159"/>
      <c r="AD4696" s="161"/>
      <c r="AE4696" s="158"/>
      <c r="AF4696" s="158"/>
      <c r="AG4696" s="158"/>
    </row>
    <row r="4697" spans="1:33" hidden="1">
      <c r="A4697" s="190" t="s">
        <v>68</v>
      </c>
      <c r="B4697" s="190" t="s">
        <v>4289</v>
      </c>
      <c r="D4697" s="37" t="s">
        <v>68</v>
      </c>
      <c r="E4697" s="37" t="s">
        <v>4289</v>
      </c>
      <c r="F4697" s="37" t="s">
        <v>4285</v>
      </c>
      <c r="G4697" s="37" t="s">
        <v>23</v>
      </c>
      <c r="H4697" s="38" t="s">
        <v>4331</v>
      </c>
      <c r="I4697" s="41">
        <v>4.5600000000000307E-2</v>
      </c>
      <c r="M4697" s="187"/>
      <c r="O4697" s="159"/>
      <c r="P4697" s="160"/>
      <c r="AA4697" s="37" t="s">
        <v>23</v>
      </c>
      <c r="AC4697" s="159"/>
      <c r="AD4697" s="161"/>
      <c r="AE4697" s="158"/>
      <c r="AF4697" s="158"/>
      <c r="AG4697" s="158"/>
    </row>
    <row r="4698" spans="1:33" hidden="1">
      <c r="A4698" s="190" t="s">
        <v>44</v>
      </c>
      <c r="B4698" s="190" t="s">
        <v>4290</v>
      </c>
      <c r="D4698" s="37" t="s">
        <v>44</v>
      </c>
      <c r="E4698" s="37" t="s">
        <v>4290</v>
      </c>
      <c r="F4698" s="37" t="s">
        <v>4285</v>
      </c>
      <c r="G4698" s="37" t="s">
        <v>23</v>
      </c>
      <c r="H4698" s="38" t="s">
        <v>4331</v>
      </c>
      <c r="I4698" s="41">
        <v>6.5199999999999925E-2</v>
      </c>
      <c r="M4698" s="187"/>
      <c r="O4698" s="159"/>
      <c r="P4698" s="160"/>
      <c r="AA4698" s="37" t="s">
        <v>23</v>
      </c>
      <c r="AC4698" s="159"/>
      <c r="AD4698" s="161"/>
      <c r="AE4698" s="158"/>
      <c r="AF4698" s="158"/>
      <c r="AG4698" s="158"/>
    </row>
    <row r="4699" spans="1:33" hidden="1">
      <c r="A4699" s="190" t="s">
        <v>71</v>
      </c>
      <c r="B4699" s="190" t="s">
        <v>4291</v>
      </c>
      <c r="D4699" s="37" t="s">
        <v>71</v>
      </c>
      <c r="E4699" s="37" t="s">
        <v>4291</v>
      </c>
      <c r="F4699" s="37" t="s">
        <v>4285</v>
      </c>
      <c r="G4699" s="37" t="s">
        <v>23</v>
      </c>
      <c r="H4699" s="38" t="s">
        <v>4331</v>
      </c>
      <c r="I4699" s="41">
        <v>4.0399999999999991E-2</v>
      </c>
      <c r="M4699" s="187"/>
      <c r="O4699" s="159"/>
      <c r="P4699" s="160"/>
      <c r="AA4699" s="37" t="s">
        <v>23</v>
      </c>
      <c r="AC4699" s="159"/>
      <c r="AD4699" s="161"/>
      <c r="AE4699" s="158"/>
      <c r="AF4699" s="158"/>
      <c r="AG4699" s="158"/>
    </row>
    <row r="4700" spans="1:33" hidden="1">
      <c r="A4700" s="190" t="s">
        <v>43</v>
      </c>
      <c r="B4700" s="190" t="s">
        <v>4378</v>
      </c>
      <c r="D4700" s="37" t="s">
        <v>43</v>
      </c>
      <c r="E4700" s="37" t="s">
        <v>4378</v>
      </c>
      <c r="F4700" s="37" t="s">
        <v>4285</v>
      </c>
      <c r="G4700" s="37" t="s">
        <v>23</v>
      </c>
      <c r="H4700" s="38" t="s">
        <v>4331</v>
      </c>
      <c r="I4700" s="41">
        <v>4.5999999999999375E-2</v>
      </c>
      <c r="M4700" s="187"/>
      <c r="O4700" s="159"/>
      <c r="P4700" s="160"/>
      <c r="AA4700" s="37" t="s">
        <v>23</v>
      </c>
      <c r="AC4700" s="159"/>
      <c r="AD4700" s="161"/>
      <c r="AE4700" s="158"/>
      <c r="AF4700" s="158"/>
      <c r="AG4700" s="158"/>
    </row>
    <row r="4701" spans="1:33" hidden="1">
      <c r="A4701" s="190" t="s">
        <v>45</v>
      </c>
      <c r="B4701" s="190" t="s">
        <v>4293</v>
      </c>
      <c r="D4701" s="37" t="s">
        <v>45</v>
      </c>
      <c r="E4701" s="37" t="s">
        <v>4293</v>
      </c>
      <c r="F4701" s="37" t="s">
        <v>4285</v>
      </c>
      <c r="G4701" s="37" t="s">
        <v>23</v>
      </c>
      <c r="H4701" s="38" t="s">
        <v>4331</v>
      </c>
      <c r="I4701" s="41">
        <v>6.7600000000000549E-2</v>
      </c>
      <c r="M4701" s="187"/>
      <c r="O4701" s="159"/>
      <c r="P4701" s="160"/>
      <c r="AA4701" s="37" t="s">
        <v>23</v>
      </c>
      <c r="AC4701" s="159"/>
      <c r="AD4701" s="161"/>
      <c r="AE4701" s="158"/>
      <c r="AF4701" s="158"/>
      <c r="AG4701" s="158"/>
    </row>
    <row r="4702" spans="1:33" hidden="1">
      <c r="A4702" s="190" t="s">
        <v>69</v>
      </c>
      <c r="B4702" s="190" t="s">
        <v>4382</v>
      </c>
      <c r="D4702" s="37" t="s">
        <v>69</v>
      </c>
      <c r="E4702" s="37" t="s">
        <v>4382</v>
      </c>
      <c r="F4702" s="37" t="s">
        <v>4285</v>
      </c>
      <c r="G4702" s="37" t="s">
        <v>23</v>
      </c>
      <c r="H4702" s="38" t="s">
        <v>4331</v>
      </c>
      <c r="I4702" s="41">
        <v>4.2400000000000659E-2</v>
      </c>
      <c r="M4702" s="187"/>
      <c r="O4702" s="159"/>
      <c r="P4702" s="160"/>
      <c r="AA4702" s="37" t="s">
        <v>23</v>
      </c>
      <c r="AC4702" s="159"/>
      <c r="AD4702" s="161"/>
      <c r="AE4702" s="158"/>
      <c r="AF4702" s="158"/>
      <c r="AG4702" s="158"/>
    </row>
    <row r="4703" spans="1:33" hidden="1">
      <c r="A4703" s="190" t="s">
        <v>46</v>
      </c>
      <c r="B4703" s="190" t="s">
        <v>4295</v>
      </c>
      <c r="D4703" s="37" t="s">
        <v>46</v>
      </c>
      <c r="E4703" s="37" t="s">
        <v>4295</v>
      </c>
      <c r="F4703" s="37" t="s">
        <v>4285</v>
      </c>
      <c r="G4703" s="37" t="s">
        <v>23</v>
      </c>
      <c r="H4703" s="38" t="s">
        <v>4331</v>
      </c>
      <c r="I4703" s="41">
        <v>6.5999999999999837E-2</v>
      </c>
      <c r="M4703" s="187"/>
      <c r="O4703" s="159"/>
      <c r="P4703" s="160"/>
      <c r="AA4703" s="37" t="s">
        <v>23</v>
      </c>
      <c r="AC4703" s="159"/>
      <c r="AD4703" s="161"/>
      <c r="AE4703" s="158"/>
      <c r="AF4703" s="158"/>
      <c r="AG4703" s="158"/>
    </row>
    <row r="4704" spans="1:33" hidden="1">
      <c r="A4704" s="190" t="s">
        <v>70</v>
      </c>
      <c r="B4704" s="190" t="s">
        <v>29</v>
      </c>
      <c r="D4704" s="37" t="s">
        <v>70</v>
      </c>
      <c r="E4704" s="37" t="s">
        <v>29</v>
      </c>
      <c r="F4704" s="37" t="s">
        <v>4285</v>
      </c>
      <c r="G4704" s="37" t="s">
        <v>23</v>
      </c>
      <c r="H4704" s="38" t="s">
        <v>4331</v>
      </c>
      <c r="I4704" s="41">
        <v>5.0400000000000666E-2</v>
      </c>
      <c r="M4704" s="187"/>
      <c r="O4704" s="159"/>
      <c r="P4704" s="160"/>
      <c r="AA4704" s="37" t="s">
        <v>23</v>
      </c>
      <c r="AC4704" s="159"/>
      <c r="AD4704" s="161"/>
      <c r="AE4704" s="158"/>
      <c r="AF4704" s="158"/>
      <c r="AG4704" s="158"/>
    </row>
    <row r="4705" spans="1:33" hidden="1">
      <c r="A4705" s="190" t="s">
        <v>72</v>
      </c>
      <c r="B4705" s="190" t="s">
        <v>22</v>
      </c>
      <c r="D4705" s="37" t="s">
        <v>72</v>
      </c>
      <c r="E4705" s="37" t="s">
        <v>22</v>
      </c>
      <c r="F4705" s="37" t="s">
        <v>4285</v>
      </c>
      <c r="G4705" s="37" t="s">
        <v>23</v>
      </c>
      <c r="H4705" s="38" t="s">
        <v>4331</v>
      </c>
      <c r="I4705" s="41">
        <v>5.2399999999999558E-2</v>
      </c>
      <c r="M4705" s="187"/>
      <c r="O4705" s="159"/>
      <c r="P4705" s="160"/>
      <c r="AA4705" s="37" t="s">
        <v>23</v>
      </c>
      <c r="AC4705" s="159"/>
      <c r="AD4705" s="161"/>
      <c r="AE4705" s="158"/>
      <c r="AF4705" s="158"/>
      <c r="AG4705" s="158"/>
    </row>
    <row r="4706" spans="1:33" hidden="1">
      <c r="A4706" s="190" t="s">
        <v>73</v>
      </c>
      <c r="B4706" s="190" t="s">
        <v>25</v>
      </c>
      <c r="D4706" s="37" t="s">
        <v>73</v>
      </c>
      <c r="E4706" s="37" t="s">
        <v>25</v>
      </c>
      <c r="F4706" s="37" t="s">
        <v>4285</v>
      </c>
      <c r="G4706" s="37" t="s">
        <v>23</v>
      </c>
      <c r="H4706" s="38" t="s">
        <v>4331</v>
      </c>
      <c r="I4706" s="41">
        <v>5.400000000000027E-2</v>
      </c>
      <c r="M4706" s="187"/>
      <c r="O4706" s="159"/>
      <c r="P4706" s="160"/>
      <c r="AA4706" s="37" t="s">
        <v>23</v>
      </c>
      <c r="AC4706" s="159"/>
      <c r="AD4706" s="161"/>
      <c r="AE4706" s="158"/>
      <c r="AF4706" s="158"/>
      <c r="AG4706" s="158"/>
    </row>
    <row r="4707" spans="1:33" hidden="1">
      <c r="A4707" s="190" t="s">
        <v>80</v>
      </c>
      <c r="B4707" s="190" t="s">
        <v>33</v>
      </c>
      <c r="D4707" s="37" t="s">
        <v>80</v>
      </c>
      <c r="E4707" s="37" t="s">
        <v>33</v>
      </c>
      <c r="F4707" s="37" t="s">
        <v>4285</v>
      </c>
      <c r="G4707" s="37" t="s">
        <v>23</v>
      </c>
      <c r="H4707" s="38" t="s">
        <v>4331</v>
      </c>
      <c r="I4707" s="41">
        <v>4.0000000000000036E-2</v>
      </c>
      <c r="M4707" s="187"/>
      <c r="O4707" s="159"/>
      <c r="P4707" s="160"/>
      <c r="AA4707" s="37" t="s">
        <v>23</v>
      </c>
      <c r="AC4707" s="159"/>
      <c r="AD4707" s="161"/>
      <c r="AE4707" s="158"/>
      <c r="AF4707" s="158"/>
      <c r="AG4707" s="158"/>
    </row>
    <row r="4708" spans="1:33" hidden="1">
      <c r="A4708" s="190" t="s">
        <v>81</v>
      </c>
      <c r="B4708" s="190" t="s">
        <v>4297</v>
      </c>
      <c r="D4708" s="37" t="s">
        <v>81</v>
      </c>
      <c r="E4708" s="37" t="s">
        <v>4297</v>
      </c>
      <c r="F4708" s="37" t="s">
        <v>4285</v>
      </c>
      <c r="G4708" s="37" t="s">
        <v>23</v>
      </c>
      <c r="H4708" s="38" t="s">
        <v>4331</v>
      </c>
      <c r="I4708" s="41">
        <v>4.8799999999999955E-2</v>
      </c>
      <c r="M4708" s="187"/>
      <c r="O4708" s="159"/>
      <c r="P4708" s="160"/>
      <c r="AA4708" s="37" t="s">
        <v>23</v>
      </c>
      <c r="AC4708" s="159"/>
      <c r="AD4708" s="161"/>
      <c r="AE4708" s="158"/>
      <c r="AF4708" s="158"/>
      <c r="AG4708" s="158"/>
    </row>
    <row r="4709" spans="1:33" hidden="1">
      <c r="A4709" s="190" t="s">
        <v>74</v>
      </c>
      <c r="B4709" s="190" t="s">
        <v>26</v>
      </c>
      <c r="D4709" s="37" t="s">
        <v>74</v>
      </c>
      <c r="E4709" s="37" t="s">
        <v>26</v>
      </c>
      <c r="F4709" s="37" t="s">
        <v>4285</v>
      </c>
      <c r="G4709" s="37" t="s">
        <v>23</v>
      </c>
      <c r="H4709" s="38" t="s">
        <v>4331</v>
      </c>
      <c r="I4709" s="41">
        <v>5.2300000000000006E-2</v>
      </c>
      <c r="M4709" s="187"/>
      <c r="O4709" s="159"/>
      <c r="P4709" s="160"/>
      <c r="AA4709" s="37" t="s">
        <v>23</v>
      </c>
      <c r="AC4709" s="159"/>
      <c r="AD4709" s="161"/>
      <c r="AE4709" s="158"/>
      <c r="AF4709" s="158"/>
      <c r="AG4709" s="158"/>
    </row>
    <row r="4710" spans="1:33" hidden="1">
      <c r="A4710" s="190" t="s">
        <v>79</v>
      </c>
      <c r="B4710" s="190" t="s">
        <v>4298</v>
      </c>
      <c r="D4710" s="37" t="s">
        <v>79</v>
      </c>
      <c r="E4710" s="37" t="s">
        <v>4298</v>
      </c>
      <c r="F4710" s="37" t="s">
        <v>4285</v>
      </c>
      <c r="G4710" s="37" t="s">
        <v>23</v>
      </c>
      <c r="H4710" s="38" t="s">
        <v>4331</v>
      </c>
      <c r="I4710" s="41">
        <v>3.04E-2</v>
      </c>
      <c r="M4710" s="187"/>
      <c r="O4710" s="159"/>
      <c r="P4710" s="160"/>
      <c r="AA4710" s="37" t="s">
        <v>23</v>
      </c>
      <c r="AC4710" s="159"/>
      <c r="AD4710" s="161"/>
      <c r="AE4710" s="158"/>
      <c r="AF4710" s="158"/>
      <c r="AG4710" s="158"/>
    </row>
    <row r="4711" spans="1:33" hidden="1">
      <c r="A4711" s="190" t="s">
        <v>76</v>
      </c>
      <c r="B4711" s="190" t="s">
        <v>20</v>
      </c>
      <c r="D4711" s="37" t="s">
        <v>76</v>
      </c>
      <c r="E4711" s="37" t="s">
        <v>20</v>
      </c>
      <c r="F4711" s="37" t="s">
        <v>21</v>
      </c>
      <c r="G4711" s="37" t="s">
        <v>318</v>
      </c>
      <c r="H4711" s="38" t="s">
        <v>4333</v>
      </c>
      <c r="I4711" s="41">
        <v>5.400000000000027E-2</v>
      </c>
      <c r="M4711" s="187"/>
      <c r="O4711" s="159"/>
      <c r="P4711" s="160"/>
      <c r="AA4711" s="37" t="s">
        <v>318</v>
      </c>
      <c r="AC4711" s="159"/>
      <c r="AD4711" s="161"/>
      <c r="AE4711" s="158"/>
      <c r="AF4711" s="158"/>
      <c r="AG4711" s="158"/>
    </row>
    <row r="4712" spans="1:33" hidden="1">
      <c r="A4712" s="190" t="s">
        <v>77</v>
      </c>
      <c r="B4712" s="190" t="s">
        <v>24</v>
      </c>
      <c r="D4712" s="37" t="s">
        <v>77</v>
      </c>
      <c r="E4712" s="37" t="s">
        <v>24</v>
      </c>
      <c r="F4712" s="37" t="s">
        <v>21</v>
      </c>
      <c r="G4712" s="37" t="s">
        <v>318</v>
      </c>
      <c r="H4712" s="38" t="s">
        <v>4333</v>
      </c>
      <c r="I4712" s="41">
        <v>6.9199999999999998E-2</v>
      </c>
      <c r="M4712" s="187"/>
      <c r="O4712" s="159"/>
      <c r="P4712" s="160"/>
      <c r="AA4712" s="37" t="s">
        <v>318</v>
      </c>
      <c r="AC4712" s="159"/>
      <c r="AD4712" s="161"/>
      <c r="AE4712" s="158"/>
      <c r="AF4712" s="158"/>
      <c r="AG4712" s="158"/>
    </row>
    <row r="4713" spans="1:33" hidden="1">
      <c r="A4713" s="190" t="s">
        <v>82</v>
      </c>
      <c r="B4713" s="190" t="s">
        <v>4313</v>
      </c>
      <c r="D4713" s="37" t="s">
        <v>82</v>
      </c>
      <c r="E4713" s="37" t="s">
        <v>4313</v>
      </c>
      <c r="F4713" s="37" t="s">
        <v>21</v>
      </c>
      <c r="G4713" s="37" t="s">
        <v>318</v>
      </c>
      <c r="H4713" s="38" t="s">
        <v>4333</v>
      </c>
      <c r="I4713" s="41">
        <v>4.2199999999999994E-2</v>
      </c>
      <c r="M4713" s="187"/>
      <c r="O4713" s="159"/>
      <c r="P4713" s="160"/>
      <c r="AA4713" s="37" t="s">
        <v>318</v>
      </c>
      <c r="AC4713" s="159"/>
      <c r="AD4713" s="161"/>
      <c r="AE4713" s="158"/>
      <c r="AF4713" s="158"/>
      <c r="AG4713" s="158"/>
    </row>
    <row r="4714" spans="1:33" hidden="1">
      <c r="A4714" s="190" t="s">
        <v>78</v>
      </c>
      <c r="B4714" s="190" t="s">
        <v>4314</v>
      </c>
      <c r="D4714" s="37" t="s">
        <v>78</v>
      </c>
      <c r="E4714" s="37" t="s">
        <v>4314</v>
      </c>
      <c r="F4714" s="37" t="s">
        <v>21</v>
      </c>
      <c r="G4714" s="37" t="s">
        <v>318</v>
      </c>
      <c r="H4714" s="38" t="s">
        <v>4333</v>
      </c>
      <c r="I4714" s="41">
        <v>3.6499999999999998E-2</v>
      </c>
      <c r="M4714" s="187"/>
      <c r="O4714" s="159"/>
      <c r="P4714" s="160"/>
      <c r="AA4714" s="37" t="s">
        <v>318</v>
      </c>
      <c r="AC4714" s="159"/>
      <c r="AD4714" s="161"/>
      <c r="AE4714" s="158"/>
      <c r="AF4714" s="158"/>
      <c r="AG4714" s="158"/>
    </row>
    <row r="4715" spans="1:33" hidden="1">
      <c r="A4715" s="190" t="s">
        <v>34</v>
      </c>
      <c r="B4715" s="190" t="s">
        <v>4315</v>
      </c>
      <c r="D4715" s="37" t="s">
        <v>34</v>
      </c>
      <c r="E4715" s="37" t="s">
        <v>4315</v>
      </c>
      <c r="F4715" s="37" t="s">
        <v>21</v>
      </c>
      <c r="G4715" s="37" t="s">
        <v>318</v>
      </c>
      <c r="H4715" s="38" t="s">
        <v>4333</v>
      </c>
      <c r="I4715" s="41">
        <v>5.8200000000000002E-2</v>
      </c>
      <c r="M4715" s="187"/>
      <c r="O4715" s="159"/>
      <c r="P4715" s="160"/>
      <c r="AA4715" s="37" t="s">
        <v>318</v>
      </c>
      <c r="AC4715" s="159"/>
      <c r="AD4715" s="161"/>
      <c r="AE4715" s="158"/>
      <c r="AF4715" s="158"/>
      <c r="AG4715" s="158"/>
    </row>
    <row r="4716" spans="1:33" hidden="1">
      <c r="A4716" s="190" t="s">
        <v>36</v>
      </c>
      <c r="B4716" s="190" t="s">
        <v>4317</v>
      </c>
      <c r="D4716" s="37" t="s">
        <v>36</v>
      </c>
      <c r="E4716" s="37" t="s">
        <v>4317</v>
      </c>
      <c r="F4716" s="37" t="s">
        <v>37</v>
      </c>
      <c r="G4716" s="37" t="s">
        <v>318</v>
      </c>
      <c r="H4716" s="38" t="s">
        <v>4333</v>
      </c>
      <c r="I4716" s="41">
        <v>5.5500000000000001E-2</v>
      </c>
      <c r="M4716" s="187"/>
      <c r="O4716" s="159"/>
      <c r="P4716" s="160"/>
      <c r="AA4716" s="37" t="s">
        <v>318</v>
      </c>
      <c r="AC4716" s="159"/>
      <c r="AD4716" s="161"/>
      <c r="AE4716" s="158"/>
      <c r="AF4716" s="158"/>
      <c r="AG4716" s="158"/>
    </row>
    <row r="4717" spans="1:33" hidden="1">
      <c r="A4717" s="190" t="s">
        <v>38</v>
      </c>
      <c r="B4717" s="190" t="s">
        <v>39</v>
      </c>
      <c r="D4717" s="37" t="s">
        <v>38</v>
      </c>
      <c r="E4717" s="37" t="s">
        <v>39</v>
      </c>
      <c r="F4717" s="37" t="s">
        <v>37</v>
      </c>
      <c r="G4717" s="37" t="s">
        <v>318</v>
      </c>
      <c r="H4717" s="38" t="s">
        <v>4333</v>
      </c>
      <c r="I4717" s="41">
        <v>5.8799999999999741E-2</v>
      </c>
      <c r="M4717" s="187"/>
      <c r="O4717" s="159"/>
      <c r="P4717" s="160"/>
      <c r="AA4717" s="37" t="s">
        <v>318</v>
      </c>
      <c r="AC4717" s="159"/>
      <c r="AD4717" s="161"/>
      <c r="AE4717" s="158"/>
      <c r="AF4717" s="158"/>
      <c r="AG4717" s="158"/>
    </row>
    <row r="4718" spans="1:33" hidden="1">
      <c r="A4718" s="190" t="s">
        <v>4320</v>
      </c>
      <c r="B4718" s="190" t="s">
        <v>4318</v>
      </c>
      <c r="D4718" s="37" t="s">
        <v>4320</v>
      </c>
      <c r="E4718" s="37" t="s">
        <v>4318</v>
      </c>
      <c r="F4718" s="37" t="s">
        <v>31</v>
      </c>
      <c r="G4718" s="37" t="s">
        <v>4334</v>
      </c>
      <c r="H4718" s="38" t="s">
        <v>4335</v>
      </c>
      <c r="I4718" s="41">
        <v>8.0799999999999983E-2</v>
      </c>
      <c r="M4718" s="187"/>
      <c r="O4718" s="159"/>
      <c r="P4718" s="160"/>
      <c r="AA4718" s="37" t="s">
        <v>4334</v>
      </c>
      <c r="AC4718" s="159"/>
      <c r="AD4718" s="161"/>
      <c r="AE4718" s="158"/>
      <c r="AF4718" s="158"/>
      <c r="AG4718" s="158"/>
    </row>
    <row r="4719" spans="1:33" hidden="1">
      <c r="A4719" s="190" t="s">
        <v>304</v>
      </c>
      <c r="B4719" s="190" t="s">
        <v>30</v>
      </c>
      <c r="D4719" s="37" t="s">
        <v>304</v>
      </c>
      <c r="E4719" s="37" t="s">
        <v>30</v>
      </c>
      <c r="F4719" s="37" t="s">
        <v>31</v>
      </c>
      <c r="G4719" s="37" t="s">
        <v>318</v>
      </c>
      <c r="H4719" s="38" t="s">
        <v>4333</v>
      </c>
      <c r="I4719" s="41">
        <v>4.8000000000000001E-2</v>
      </c>
      <c r="M4719" s="187"/>
      <c r="O4719" s="159"/>
      <c r="P4719" s="160"/>
      <c r="AA4719" s="37" t="s">
        <v>318</v>
      </c>
      <c r="AC4719" s="159"/>
      <c r="AD4719" s="161"/>
      <c r="AE4719" s="158"/>
      <c r="AF4719" s="158"/>
      <c r="AG4719" s="158"/>
    </row>
    <row r="4720" spans="1:33" hidden="1">
      <c r="A4720" s="190" t="s">
        <v>83</v>
      </c>
      <c r="B4720" s="190" t="s">
        <v>32</v>
      </c>
      <c r="D4720" s="37" t="s">
        <v>83</v>
      </c>
      <c r="E4720" s="37" t="s">
        <v>32</v>
      </c>
      <c r="F4720" s="37" t="s">
        <v>31</v>
      </c>
      <c r="G4720" s="37" t="s">
        <v>318</v>
      </c>
      <c r="H4720" s="38" t="s">
        <v>4333</v>
      </c>
      <c r="I4720" s="41">
        <v>5.57E-2</v>
      </c>
      <c r="M4720" s="187"/>
      <c r="O4720" s="159"/>
      <c r="P4720" s="160"/>
      <c r="AA4720" s="37" t="s">
        <v>318</v>
      </c>
      <c r="AC4720" s="159"/>
      <c r="AD4720" s="161"/>
      <c r="AE4720" s="158"/>
      <c r="AF4720" s="158"/>
      <c r="AG4720" s="158"/>
    </row>
    <row r="4721" spans="1:33" hidden="1">
      <c r="A4721" s="190" t="s">
        <v>35</v>
      </c>
      <c r="B4721" s="190" t="s">
        <v>4319</v>
      </c>
      <c r="D4721" s="37" t="s">
        <v>35</v>
      </c>
      <c r="E4721" s="37" t="s">
        <v>4319</v>
      </c>
      <c r="F4721" s="37" t="s">
        <v>28</v>
      </c>
      <c r="G4721" s="37" t="s">
        <v>318</v>
      </c>
      <c r="H4721" s="38" t="s">
        <v>4333</v>
      </c>
      <c r="I4721" s="41">
        <v>5.8400000000000674E-2</v>
      </c>
      <c r="M4721" s="187"/>
      <c r="O4721" s="159"/>
      <c r="P4721" s="160"/>
      <c r="AA4721" s="37" t="s">
        <v>318</v>
      </c>
      <c r="AC4721" s="159"/>
      <c r="AD4721" s="161"/>
      <c r="AE4721" s="158"/>
      <c r="AF4721" s="158"/>
      <c r="AG4721" s="158"/>
    </row>
    <row r="4722" spans="1:33" hidden="1">
      <c r="A4722" s="190" t="s">
        <v>75</v>
      </c>
      <c r="B4722" s="190" t="s">
        <v>27</v>
      </c>
      <c r="D4722" s="37" t="s">
        <v>75</v>
      </c>
      <c r="E4722" s="37" t="s">
        <v>27</v>
      </c>
      <c r="F4722" s="37" t="s">
        <v>28</v>
      </c>
      <c r="G4722" s="37" t="s">
        <v>318</v>
      </c>
      <c r="H4722" s="38" t="s">
        <v>4333</v>
      </c>
      <c r="I4722" s="41">
        <v>7.4799999999999756E-2</v>
      </c>
      <c r="M4722" s="187"/>
      <c r="O4722" s="159"/>
      <c r="P4722" s="160"/>
      <c r="AA4722" s="37" t="s">
        <v>318</v>
      </c>
      <c r="AC4722" s="159"/>
      <c r="AD4722" s="161"/>
      <c r="AE4722" s="158"/>
      <c r="AF4722" s="158"/>
      <c r="AG4722" s="158"/>
    </row>
  </sheetData>
  <autoFilter ref="A2:AD4722">
    <filterColumn colId="26">
      <filters>
        <filter val="纯债型"/>
      </filters>
    </filterColumn>
  </autoFilter>
  <mergeCells count="8">
    <mergeCell ref="S1:T1"/>
    <mergeCell ref="V1:AD1"/>
    <mergeCell ref="A1:B1"/>
    <mergeCell ref="C1:F1"/>
    <mergeCell ref="G1:H1"/>
    <mergeCell ref="I1:J1"/>
    <mergeCell ref="O1:P1"/>
    <mergeCell ref="Q1:R1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41"/>
  <sheetViews>
    <sheetView topLeftCell="C1" zoomScale="90" zoomScaleNormal="90" workbookViewId="0">
      <selection activeCell="P11" sqref="P11"/>
    </sheetView>
  </sheetViews>
  <sheetFormatPr defaultColWidth="9" defaultRowHeight="14.4"/>
  <cols>
    <col min="1" max="1" width="10.44140625" style="18" bestFit="1" customWidth="1"/>
    <col min="2" max="2" width="25.88671875" style="18" customWidth="1"/>
    <col min="3" max="3" width="9.77734375" style="18" bestFit="1" customWidth="1"/>
    <col min="4" max="4" width="9.77734375" style="18" customWidth="1"/>
    <col min="5" max="5" width="13.88671875" style="18" customWidth="1"/>
    <col min="6" max="6" width="14.21875" style="18" customWidth="1"/>
    <col min="7" max="7" width="9.77734375" style="18" bestFit="1" customWidth="1"/>
    <col min="8" max="8" width="9.77734375" style="18" customWidth="1"/>
    <col min="9" max="9" width="7.44140625" style="18" bestFit="1" customWidth="1"/>
    <col min="10" max="10" width="8.88671875" customWidth="1"/>
    <col min="11" max="12" width="9" style="18"/>
    <col min="13" max="13" width="11.6640625" style="18" customWidth="1"/>
    <col min="14" max="14" width="13.44140625" style="18" customWidth="1"/>
    <col min="15" max="18" width="9" style="18"/>
    <col min="19" max="19" width="12.33203125" style="18" customWidth="1"/>
    <col min="20" max="16384" width="9" style="18"/>
  </cols>
  <sheetData>
    <row r="1" spans="1:20">
      <c r="A1" s="22" t="s">
        <v>17</v>
      </c>
      <c r="B1" s="22" t="s">
        <v>18</v>
      </c>
      <c r="C1" s="22" t="str">
        <f>数据表!C1</f>
        <v>产品类型</v>
      </c>
      <c r="D1" s="22" t="str">
        <f>数据表!D1</f>
        <v>产品属性</v>
      </c>
      <c r="E1" s="24" t="s">
        <v>4251</v>
      </c>
      <c r="F1" s="23" t="s">
        <v>4273</v>
      </c>
      <c r="G1" s="22" t="s">
        <v>4252</v>
      </c>
      <c r="H1" s="22" t="s">
        <v>3588</v>
      </c>
      <c r="I1" s="61" t="s">
        <v>4414</v>
      </c>
      <c r="J1" s="216" t="s">
        <v>4417</v>
      </c>
      <c r="K1" s="217"/>
      <c r="L1" s="90" t="s">
        <v>4421</v>
      </c>
      <c r="M1" s="213" t="s">
        <v>3588</v>
      </c>
      <c r="N1" s="215"/>
      <c r="O1" s="213" t="s">
        <v>3589</v>
      </c>
      <c r="P1" s="214"/>
      <c r="Q1" s="215"/>
      <c r="R1" s="213" t="s">
        <v>63</v>
      </c>
      <c r="S1" s="214"/>
      <c r="T1" s="215"/>
    </row>
    <row r="2" spans="1:20">
      <c r="A2" s="30"/>
      <c r="B2" s="22"/>
      <c r="C2" s="22"/>
      <c r="D2" s="22"/>
      <c r="E2" s="22" t="s">
        <v>4270</v>
      </c>
      <c r="F2" s="23"/>
      <c r="G2" s="22" t="s">
        <v>4422</v>
      </c>
      <c r="H2" s="22" t="s">
        <v>12710</v>
      </c>
      <c r="I2" s="61"/>
      <c r="J2" s="35" t="s">
        <v>4276</v>
      </c>
      <c r="K2" s="35" t="s">
        <v>4275</v>
      </c>
      <c r="L2" s="26"/>
      <c r="M2" s="88" t="s">
        <v>65</v>
      </c>
      <c r="N2" s="88" t="s">
        <v>66</v>
      </c>
      <c r="O2" s="88" t="s">
        <v>65</v>
      </c>
      <c r="P2" s="88" t="s">
        <v>12709</v>
      </c>
      <c r="Q2" s="88" t="s">
        <v>130</v>
      </c>
      <c r="R2" s="88" t="s">
        <v>65</v>
      </c>
      <c r="S2" s="88" t="s">
        <v>12709</v>
      </c>
      <c r="T2" s="88" t="s">
        <v>66</v>
      </c>
    </row>
    <row r="3" spans="1:20">
      <c r="A3" s="37" t="str">
        <f>数据表!A3</f>
        <v>A181D7171</v>
      </c>
      <c r="B3" s="37" t="str">
        <f>数据表!B3</f>
        <v>慧赢“日享天开”2号</v>
      </c>
      <c r="C3" s="37" t="str">
        <f>数据表!C3</f>
        <v>货币型</v>
      </c>
      <c r="D3" s="37" t="str">
        <f>数据表!D3</f>
        <v>货币型</v>
      </c>
      <c r="E3" s="40">
        <v>554.7966515718</v>
      </c>
      <c r="F3" s="38">
        <v>43343</v>
      </c>
      <c r="G3" s="41">
        <v>3.3353709677419401E-2</v>
      </c>
      <c r="H3" s="55">
        <v>3.5823633060109314E-2</v>
      </c>
      <c r="I3" s="76">
        <v>1.35E-2</v>
      </c>
      <c r="J3" s="76" t="s">
        <v>129</v>
      </c>
      <c r="K3" s="76" t="s">
        <v>129</v>
      </c>
      <c r="L3" s="93">
        <v>77.27272727272728</v>
      </c>
      <c r="M3" s="140">
        <v>0</v>
      </c>
      <c r="N3" s="140">
        <v>0</v>
      </c>
      <c r="O3" s="140">
        <v>1</v>
      </c>
      <c r="P3" s="140" t="s">
        <v>4560</v>
      </c>
      <c r="Q3" s="140">
        <v>77.27272727272728</v>
      </c>
      <c r="R3" s="140">
        <v>0</v>
      </c>
      <c r="S3" s="140">
        <v>0</v>
      </c>
      <c r="T3" s="140">
        <v>0</v>
      </c>
    </row>
    <row r="4" spans="1:20">
      <c r="A4" s="37" t="str">
        <f>数据表!A4</f>
        <v>A181C9424</v>
      </c>
      <c r="B4" s="37" t="str">
        <f>数据表!B4</f>
        <v>共赢稳健天天利</v>
      </c>
      <c r="C4" s="37" t="str">
        <f>数据表!C4</f>
        <v>货币型</v>
      </c>
      <c r="D4" s="37" t="str">
        <f>数据表!D4</f>
        <v>货币型</v>
      </c>
      <c r="E4" s="40">
        <v>299.52444798700003</v>
      </c>
      <c r="F4" s="38">
        <v>43361</v>
      </c>
      <c r="G4" s="41">
        <v>3.08902258064516E-2</v>
      </c>
      <c r="H4" s="55">
        <v>3.4197139207650259E-2</v>
      </c>
      <c r="I4" s="76">
        <v>1.35E-2</v>
      </c>
      <c r="J4" s="76" t="s">
        <v>129</v>
      </c>
      <c r="K4" s="76" t="s">
        <v>129</v>
      </c>
      <c r="L4" s="93">
        <v>61.81818181818182</v>
      </c>
      <c r="M4" s="140">
        <v>0</v>
      </c>
      <c r="N4" s="140">
        <v>0</v>
      </c>
      <c r="O4" s="140">
        <v>1</v>
      </c>
      <c r="P4" s="140" t="s">
        <v>12711</v>
      </c>
      <c r="Q4" s="140">
        <v>61.81818181818182</v>
      </c>
      <c r="R4" s="140">
        <v>0</v>
      </c>
      <c r="S4" s="140">
        <v>0</v>
      </c>
      <c r="T4" s="140">
        <v>0</v>
      </c>
    </row>
    <row r="5" spans="1:20">
      <c r="A5" s="37" t="str">
        <f>数据表!A5</f>
        <v>A181A7108</v>
      </c>
      <c r="B5" s="37" t="str">
        <f>数据表!B5</f>
        <v>乐赢稳健天天利2号</v>
      </c>
      <c r="C5" s="37" t="str">
        <f>数据表!C5</f>
        <v>货币型</v>
      </c>
      <c r="D5" s="37" t="str">
        <f>数据表!D5</f>
        <v>货币型</v>
      </c>
      <c r="E5" s="40">
        <v>469.17094628980004</v>
      </c>
      <c r="F5" s="38">
        <v>43362</v>
      </c>
      <c r="G5" s="41">
        <v>3.10582150537634E-2</v>
      </c>
      <c r="H5" s="55">
        <v>3.3700818989071027E-2</v>
      </c>
      <c r="I5" s="76">
        <v>1.35E-2</v>
      </c>
      <c r="J5" s="76" t="s">
        <v>129</v>
      </c>
      <c r="K5" s="76" t="s">
        <v>129</v>
      </c>
      <c r="L5" s="93">
        <v>67.27272727272728</v>
      </c>
      <c r="M5" s="140">
        <v>0</v>
      </c>
      <c r="N5" s="140">
        <v>0</v>
      </c>
      <c r="O5" s="140">
        <v>1</v>
      </c>
      <c r="P5" s="140" t="s">
        <v>12712</v>
      </c>
      <c r="Q5" s="140">
        <v>67.27272727272728</v>
      </c>
      <c r="R5" s="140">
        <v>0</v>
      </c>
      <c r="S5" s="140">
        <v>0</v>
      </c>
      <c r="T5" s="140">
        <v>0</v>
      </c>
    </row>
    <row r="6" spans="1:20">
      <c r="A6" s="37" t="str">
        <f>数据表!A6</f>
        <v>A192A3330</v>
      </c>
      <c r="B6" s="37" t="str">
        <f>数据表!B6</f>
        <v>薪金煲（中信天天利）</v>
      </c>
      <c r="C6" s="37" t="str">
        <f>数据表!C6</f>
        <v>货币型</v>
      </c>
      <c r="D6" s="37" t="str">
        <f>数据表!D6</f>
        <v>货币型</v>
      </c>
      <c r="E6" s="40">
        <v>910.14922769259999</v>
      </c>
      <c r="F6" s="38">
        <v>43524</v>
      </c>
      <c r="G6" s="41">
        <v>3.16595161290322E-2</v>
      </c>
      <c r="H6" s="55">
        <v>3.3582722638436487E-2</v>
      </c>
      <c r="I6" s="76">
        <v>1.35E-2</v>
      </c>
      <c r="J6" s="76" t="s">
        <v>129</v>
      </c>
      <c r="K6" s="76" t="s">
        <v>129</v>
      </c>
      <c r="L6" s="93">
        <v>70.909090909090907</v>
      </c>
      <c r="M6" s="140">
        <v>0</v>
      </c>
      <c r="N6" s="140">
        <v>0</v>
      </c>
      <c r="O6" s="140">
        <v>1</v>
      </c>
      <c r="P6" s="140" t="s">
        <v>12713</v>
      </c>
      <c r="Q6" s="140">
        <v>70.909090909090907</v>
      </c>
      <c r="R6" s="140">
        <v>0</v>
      </c>
      <c r="S6" s="140">
        <v>0</v>
      </c>
      <c r="T6" s="140">
        <v>0</v>
      </c>
    </row>
    <row r="7" spans="1:20">
      <c r="A7" s="37" t="str">
        <f>数据表!A7</f>
        <v>A181A4855</v>
      </c>
      <c r="B7" s="37" t="str">
        <f>数据表!B7</f>
        <v>乐赢稳健中短债</v>
      </c>
      <c r="C7" s="37" t="str">
        <f>数据表!C7</f>
        <v>纯债类</v>
      </c>
      <c r="D7" s="37" t="str">
        <f>数据表!D7</f>
        <v>纯债型</v>
      </c>
      <c r="E7" s="40">
        <v>54.909539200499999</v>
      </c>
      <c r="F7" s="38">
        <v>43346</v>
      </c>
      <c r="G7" s="41">
        <v>4.0799999999999947E-2</v>
      </c>
      <c r="H7" s="55">
        <v>4.5561897264318141E-2</v>
      </c>
      <c r="I7" s="76">
        <v>3.5000000000000003E-2</v>
      </c>
      <c r="J7" s="76" t="s">
        <v>129</v>
      </c>
      <c r="K7" s="76" t="s">
        <v>129</v>
      </c>
      <c r="L7" s="93">
        <v>89.258260869565106</v>
      </c>
      <c r="M7" s="140">
        <v>0.8</v>
      </c>
      <c r="N7" s="140">
        <v>91.599999999999881</v>
      </c>
      <c r="O7" s="140">
        <v>0.1</v>
      </c>
      <c r="P7" s="140" t="s">
        <v>12702</v>
      </c>
      <c r="Q7" s="140">
        <v>88.586956521739125</v>
      </c>
      <c r="R7" s="140">
        <v>0.1</v>
      </c>
      <c r="S7" s="140" t="s">
        <v>12703</v>
      </c>
      <c r="T7" s="140">
        <v>71.195652173913047</v>
      </c>
    </row>
    <row r="8" spans="1:20">
      <c r="A8" s="37" t="str">
        <f>数据表!A8</f>
        <v>A181A4853</v>
      </c>
      <c r="B8" s="37" t="str">
        <f>数据表!B8</f>
        <v>乐赢纯债半年开</v>
      </c>
      <c r="C8" s="37" t="str">
        <f>数据表!C8</f>
        <v>纯债类</v>
      </c>
      <c r="D8" s="37" t="str">
        <f>数据表!D8</f>
        <v>纯债型</v>
      </c>
      <c r="E8" s="40">
        <v>54.006690391000006</v>
      </c>
      <c r="F8" s="38">
        <v>43354</v>
      </c>
      <c r="G8" s="41">
        <v>5.1600000000000534E-2</v>
      </c>
      <c r="H8" s="55">
        <v>6.2616364527192658E-2</v>
      </c>
      <c r="I8" s="76">
        <v>2.4510172724825807E-2</v>
      </c>
      <c r="J8" s="76" t="s">
        <v>129</v>
      </c>
      <c r="K8" s="76" t="s">
        <v>129</v>
      </c>
      <c r="L8" s="93">
        <v>93.570745697896754</v>
      </c>
      <c r="M8" s="140">
        <v>0.4</v>
      </c>
      <c r="N8" s="140">
        <v>100</v>
      </c>
      <c r="O8" s="140">
        <v>0.5</v>
      </c>
      <c r="P8" s="140" t="s">
        <v>12714</v>
      </c>
      <c r="Q8" s="140">
        <v>91.108986615678788</v>
      </c>
      <c r="R8" s="140">
        <v>0.1</v>
      </c>
      <c r="S8" s="140" t="s">
        <v>12715</v>
      </c>
      <c r="T8" s="140">
        <v>80.162523900573618</v>
      </c>
    </row>
    <row r="9" spans="1:20">
      <c r="A9" s="37" t="str">
        <f>数据表!A9</f>
        <v>A181A4854</v>
      </c>
      <c r="B9" s="37" t="str">
        <f>数据表!B9</f>
        <v>乐赢纯债一年开</v>
      </c>
      <c r="C9" s="37" t="str">
        <f>数据表!C9</f>
        <v>纯债类</v>
      </c>
      <c r="D9" s="37" t="str">
        <f>数据表!D9</f>
        <v>纯债型</v>
      </c>
      <c r="E9" s="40">
        <v>18.105792538999999</v>
      </c>
      <c r="F9" s="38">
        <v>43354</v>
      </c>
      <c r="G9" s="41">
        <v>4.2399999999999771E-2</v>
      </c>
      <c r="H9" s="55">
        <v>5.1221896383186756E-2</v>
      </c>
      <c r="I9" s="76">
        <v>2.4510172724825807E-2</v>
      </c>
      <c r="J9" s="76" t="s">
        <v>129</v>
      </c>
      <c r="K9" s="76" t="s">
        <v>129</v>
      </c>
      <c r="L9" s="93">
        <v>85.803059273422562</v>
      </c>
      <c r="M9" s="140">
        <v>0.4</v>
      </c>
      <c r="N9" s="140">
        <v>100</v>
      </c>
      <c r="O9" s="140">
        <v>0.5</v>
      </c>
      <c r="P9" s="140" t="s">
        <v>12716</v>
      </c>
      <c r="Q9" s="140">
        <v>77.342256214149145</v>
      </c>
      <c r="R9" s="140">
        <v>0.1</v>
      </c>
      <c r="S9" s="140" t="s">
        <v>12717</v>
      </c>
      <c r="T9" s="140">
        <v>71.319311663479922</v>
      </c>
    </row>
    <row r="10" spans="1:20">
      <c r="A10" s="37" t="str">
        <f>数据表!A10</f>
        <v>A181A7044</v>
      </c>
      <c r="B10" s="37" t="str">
        <f>数据表!B10</f>
        <v>乐赢稳健信用精选</v>
      </c>
      <c r="C10" s="37" t="str">
        <f>数据表!C10</f>
        <v>纯债类</v>
      </c>
      <c r="D10" s="37" t="str">
        <f>数据表!D10</f>
        <v>纯债型</v>
      </c>
      <c r="E10" s="40">
        <v>72.039953391300003</v>
      </c>
      <c r="F10" s="38">
        <v>43398</v>
      </c>
      <c r="G10" s="41">
        <v>5.0400000000000666E-2</v>
      </c>
      <c r="H10" s="55">
        <v>5.4606497481979099E-2</v>
      </c>
      <c r="I10" s="76">
        <v>6.6145122189098515E-3</v>
      </c>
      <c r="J10" s="76" t="s">
        <v>129</v>
      </c>
      <c r="K10" s="76" t="s">
        <v>129</v>
      </c>
      <c r="L10" s="93">
        <v>93.111854684512423</v>
      </c>
      <c r="M10" s="140">
        <v>0.4</v>
      </c>
      <c r="N10" s="140">
        <v>100</v>
      </c>
      <c r="O10" s="140">
        <v>0.5</v>
      </c>
      <c r="P10" s="140" t="s">
        <v>12718</v>
      </c>
      <c r="Q10" s="140">
        <v>90.057361376673043</v>
      </c>
      <c r="R10" s="140">
        <v>0.1</v>
      </c>
      <c r="S10" s="140" t="s">
        <v>12719</v>
      </c>
      <c r="T10" s="140">
        <v>80.831739961759084</v>
      </c>
    </row>
    <row r="11" spans="1:20">
      <c r="A11" s="37" t="str">
        <f>数据表!A11</f>
        <v>A192A4699</v>
      </c>
      <c r="B11" s="37" t="str">
        <f>数据表!B11</f>
        <v>乐赢稳健纯债一年开2号</v>
      </c>
      <c r="C11" s="37" t="str">
        <f>数据表!C11</f>
        <v>纯债类</v>
      </c>
      <c r="D11" s="37" t="str">
        <f>数据表!D11</f>
        <v>纯债型</v>
      </c>
      <c r="E11" s="40">
        <v>4.02576</v>
      </c>
      <c r="F11" s="38">
        <v>43574</v>
      </c>
      <c r="G11" s="41">
        <v>4.9999999999999822E-2</v>
      </c>
      <c r="H11" s="55">
        <v>5.96E-2</v>
      </c>
      <c r="I11" s="76">
        <v>2.4510172724825807E-2</v>
      </c>
      <c r="J11" s="76" t="s">
        <v>129</v>
      </c>
      <c r="K11" s="76" t="s">
        <v>129</v>
      </c>
      <c r="L11" s="93">
        <v>93.446462715105156</v>
      </c>
      <c r="M11" s="140">
        <v>0.4</v>
      </c>
      <c r="N11" s="140">
        <v>100</v>
      </c>
      <c r="O11" s="140">
        <v>0.5</v>
      </c>
      <c r="P11" s="140" t="s">
        <v>12720</v>
      </c>
      <c r="Q11" s="140">
        <v>89.579349904397702</v>
      </c>
      <c r="R11" s="140">
        <v>0.1</v>
      </c>
      <c r="S11" s="140" t="s">
        <v>12721</v>
      </c>
      <c r="T11" s="140">
        <v>86.567877629063105</v>
      </c>
    </row>
    <row r="12" spans="1:20">
      <c r="A12" s="37" t="str">
        <f>数据表!A12</f>
        <v>A192D5310</v>
      </c>
      <c r="B12" s="37" t="str">
        <f>数据表!B12</f>
        <v>尊享高等级信用灵活配置1号A款</v>
      </c>
      <c r="C12" s="37" t="str">
        <f>数据表!C12</f>
        <v>纯债类</v>
      </c>
      <c r="D12" s="37" t="str">
        <f>数据表!D12</f>
        <v>纯债型</v>
      </c>
      <c r="E12" s="40">
        <v>26.7669</v>
      </c>
      <c r="F12" s="38">
        <v>43640</v>
      </c>
      <c r="G12" s="41">
        <v>3.960000000000008E-2</v>
      </c>
      <c r="H12" s="55">
        <v>4.7800000000000002E-2</v>
      </c>
      <c r="I12" s="76">
        <v>2.4509563697996839E-2</v>
      </c>
      <c r="J12" s="76" t="s">
        <v>129</v>
      </c>
      <c r="K12" s="76" t="s">
        <v>129</v>
      </c>
      <c r="L12" s="93">
        <v>83.307839388145311</v>
      </c>
      <c r="M12" s="140">
        <v>0.4</v>
      </c>
      <c r="N12" s="140">
        <v>100</v>
      </c>
      <c r="O12" s="140">
        <v>0.5</v>
      </c>
      <c r="P12" s="140" t="s">
        <v>12722</v>
      </c>
      <c r="Q12" s="140">
        <v>71.940726577437857</v>
      </c>
      <c r="R12" s="140">
        <v>0.1</v>
      </c>
      <c r="S12" s="140" t="s">
        <v>12723</v>
      </c>
      <c r="T12" s="140">
        <v>73.374760994263866</v>
      </c>
    </row>
    <row r="13" spans="1:20">
      <c r="A13" s="37" t="str">
        <f>数据表!A13</f>
        <v>A181A9299</v>
      </c>
      <c r="B13" s="37" t="str">
        <f>数据表!B13</f>
        <v>乐赢稳健和信半年定开一期</v>
      </c>
      <c r="C13" s="37" t="str">
        <f>数据表!C13</f>
        <v>强债类</v>
      </c>
      <c r="D13" s="37" t="str">
        <f>数据表!D13</f>
        <v>固收+</v>
      </c>
      <c r="E13" s="40">
        <v>8.5339941798000005</v>
      </c>
      <c r="F13" s="38">
        <v>43402</v>
      </c>
      <c r="G13" s="41">
        <v>4.7600000000000087E-2</v>
      </c>
      <c r="H13" s="55">
        <v>4.7137044755383384E-2</v>
      </c>
      <c r="I13" s="76">
        <v>0.03</v>
      </c>
      <c r="J13" s="76" t="s">
        <v>129</v>
      </c>
      <c r="K13" s="76" t="s">
        <v>129</v>
      </c>
      <c r="L13" s="93">
        <v>90.47789473684216</v>
      </c>
      <c r="M13" s="140">
        <v>0.7</v>
      </c>
      <c r="N13" s="140">
        <v>97.60000000000008</v>
      </c>
      <c r="O13" s="140">
        <v>0.2</v>
      </c>
      <c r="P13" s="140" t="s">
        <v>12724</v>
      </c>
      <c r="Q13" s="140">
        <v>65.78947368421052</v>
      </c>
      <c r="R13" s="140">
        <v>0.1</v>
      </c>
      <c r="S13" s="140" t="s">
        <v>12725</v>
      </c>
      <c r="T13" s="140">
        <v>90</v>
      </c>
    </row>
    <row r="14" spans="1:20">
      <c r="A14" s="37" t="str">
        <f>数据表!A14</f>
        <v>A181A9300</v>
      </c>
      <c r="B14" s="37" t="str">
        <f>数据表!B14</f>
        <v>乐赢稳健和信一年定开一期</v>
      </c>
      <c r="C14" s="37" t="str">
        <f>数据表!C14</f>
        <v>强债类</v>
      </c>
      <c r="D14" s="37" t="str">
        <f>数据表!D14</f>
        <v>固收+</v>
      </c>
      <c r="E14" s="40">
        <v>9.8730600000000006</v>
      </c>
      <c r="F14" s="38">
        <v>43473</v>
      </c>
      <c r="G14" s="41">
        <v>4.4399999999999551E-2</v>
      </c>
      <c r="H14" s="55">
        <v>4.8000000000000001E-2</v>
      </c>
      <c r="I14" s="76">
        <v>3.7999999999999999E-2</v>
      </c>
      <c r="J14" s="76" t="s">
        <v>129</v>
      </c>
      <c r="K14" s="76" t="s">
        <v>129</v>
      </c>
      <c r="L14" s="93">
        <v>80.269473684210212</v>
      </c>
      <c r="M14" s="140">
        <v>0.7</v>
      </c>
      <c r="N14" s="140">
        <v>86.399999999999551</v>
      </c>
      <c r="O14" s="140">
        <v>0.2</v>
      </c>
      <c r="P14" s="140" t="s">
        <v>12726</v>
      </c>
      <c r="Q14" s="140">
        <v>61.05263157894737</v>
      </c>
      <c r="R14" s="140">
        <v>0.1</v>
      </c>
      <c r="S14" s="140" t="s">
        <v>12727</v>
      </c>
      <c r="T14" s="140">
        <v>75.78947368421052</v>
      </c>
    </row>
    <row r="15" spans="1:20">
      <c r="A15" s="37" t="str">
        <f>数据表!A15</f>
        <v>A182A3270</v>
      </c>
      <c r="B15" s="37" t="str">
        <f>数据表!B15</f>
        <v>乐赢稳健和信半年定开二期</v>
      </c>
      <c r="C15" s="37" t="str">
        <f>数据表!C15</f>
        <v>强债类</v>
      </c>
      <c r="D15" s="37" t="str">
        <f>数据表!D15</f>
        <v>固收+</v>
      </c>
      <c r="E15" s="40">
        <v>26.515304232000002</v>
      </c>
      <c r="F15" s="38">
        <v>43509</v>
      </c>
      <c r="G15" s="41">
        <v>5.4400000000000226E-2</v>
      </c>
      <c r="H15" s="55">
        <v>4.99E-2</v>
      </c>
      <c r="I15" s="76">
        <v>4.2999999999999997E-2</v>
      </c>
      <c r="J15" s="76" t="s">
        <v>129</v>
      </c>
      <c r="K15" s="76" t="s">
        <v>129</v>
      </c>
      <c r="L15" s="93">
        <v>87.980000000000175</v>
      </c>
      <c r="M15" s="140">
        <v>0.7</v>
      </c>
      <c r="N15" s="140">
        <v>91.400000000000233</v>
      </c>
      <c r="O15" s="140">
        <v>0.2</v>
      </c>
      <c r="P15" s="140" t="s">
        <v>12728</v>
      </c>
      <c r="Q15" s="140">
        <v>71.578947368421055</v>
      </c>
      <c r="R15" s="140">
        <v>0.1</v>
      </c>
      <c r="S15" s="140" t="s">
        <v>12729</v>
      </c>
      <c r="T15" s="140">
        <v>96.84210526315789</v>
      </c>
    </row>
    <row r="16" spans="1:20">
      <c r="A16" s="37" t="str">
        <f>数据表!A16</f>
        <v>A182A3271</v>
      </c>
      <c r="B16" s="37" t="str">
        <f>数据表!B16</f>
        <v>乐赢稳健和信一年定开二期</v>
      </c>
      <c r="C16" s="37" t="str">
        <f>数据表!C16</f>
        <v>强债类</v>
      </c>
      <c r="D16" s="37" t="str">
        <f>数据表!D16</f>
        <v>固收+</v>
      </c>
      <c r="E16" s="40">
        <v>6.8649500000000003</v>
      </c>
      <c r="F16" s="38">
        <v>43509</v>
      </c>
      <c r="G16" s="41">
        <v>4.5600000000000307E-2</v>
      </c>
      <c r="H16" s="55">
        <v>4.7699999999999992E-2</v>
      </c>
      <c r="I16" s="76">
        <v>4.5499999999999999E-2</v>
      </c>
      <c r="J16" s="76" t="s">
        <v>129</v>
      </c>
      <c r="K16" s="76" t="s">
        <v>129</v>
      </c>
      <c r="L16" s="93">
        <v>77.648947368421275</v>
      </c>
      <c r="M16" s="140">
        <v>0.7</v>
      </c>
      <c r="N16" s="140">
        <v>80.100000000000307</v>
      </c>
      <c r="O16" s="140">
        <v>0.2</v>
      </c>
      <c r="P16" s="140" t="s">
        <v>12730</v>
      </c>
      <c r="Q16" s="140">
        <v>62.10526315789474</v>
      </c>
      <c r="R16" s="140">
        <v>0.1</v>
      </c>
      <c r="S16" s="140" t="s">
        <v>12731</v>
      </c>
      <c r="T16" s="140">
        <v>91.578947368421055</v>
      </c>
    </row>
    <row r="17" spans="1:20">
      <c r="A17" s="37" t="str">
        <f>数据表!A17</f>
        <v>A192A4833</v>
      </c>
      <c r="B17" s="37" t="str">
        <f>数据表!B17</f>
        <v>乐赢成长强债一年开</v>
      </c>
      <c r="C17" s="37" t="str">
        <f>数据表!C17</f>
        <v>强债类</v>
      </c>
      <c r="D17" s="37" t="str">
        <f>数据表!D17</f>
        <v>固收+</v>
      </c>
      <c r="E17" s="40">
        <v>2.6348099999999999</v>
      </c>
      <c r="F17" s="38">
        <v>43557</v>
      </c>
      <c r="G17" s="41">
        <v>6.5199999999999925E-2</v>
      </c>
      <c r="H17" s="55">
        <v>6.13E-2</v>
      </c>
      <c r="I17" s="76">
        <v>4.4999999999999998E-2</v>
      </c>
      <c r="J17" s="76" t="s">
        <v>129</v>
      </c>
      <c r="K17" s="76" t="s">
        <v>129</v>
      </c>
      <c r="L17" s="93">
        <v>95.78947368421052</v>
      </c>
      <c r="M17" s="140">
        <v>0.7</v>
      </c>
      <c r="N17" s="140">
        <v>100</v>
      </c>
      <c r="O17" s="140">
        <v>0.2</v>
      </c>
      <c r="P17" s="140" t="s">
        <v>12732</v>
      </c>
      <c r="Q17" s="140">
        <v>80</v>
      </c>
      <c r="R17" s="140">
        <v>0.1</v>
      </c>
      <c r="S17" s="140" t="s">
        <v>12733</v>
      </c>
      <c r="T17" s="140">
        <v>97.89473684210526</v>
      </c>
    </row>
    <row r="18" spans="1:20">
      <c r="A18" s="37" t="str">
        <f>数据表!A18</f>
        <v>A192C4292</v>
      </c>
      <c r="B18" s="37" t="str">
        <f>数据表!B18</f>
        <v>共赢稳健启信半年定开</v>
      </c>
      <c r="C18" s="37" t="str">
        <f>数据表!C18</f>
        <v>强债类</v>
      </c>
      <c r="D18" s="37" t="str">
        <f>数据表!D18</f>
        <v>固收+</v>
      </c>
      <c r="E18" s="40">
        <v>6.8280069599999997</v>
      </c>
      <c r="F18" s="38">
        <v>43559</v>
      </c>
      <c r="G18" s="41">
        <v>4.0399999999999991E-2</v>
      </c>
      <c r="H18" s="55">
        <v>4.5100000000000001E-2</v>
      </c>
      <c r="I18" s="76">
        <v>0.04</v>
      </c>
      <c r="J18" s="76" t="s">
        <v>129</v>
      </c>
      <c r="K18" s="76" t="s">
        <v>129</v>
      </c>
      <c r="L18" s="93">
        <v>77.332631578947357</v>
      </c>
      <c r="M18" s="140">
        <v>0.7</v>
      </c>
      <c r="N18" s="140">
        <v>80.399999999999991</v>
      </c>
      <c r="O18" s="140">
        <v>0.2</v>
      </c>
      <c r="P18" s="140" t="s">
        <v>12734</v>
      </c>
      <c r="Q18" s="140">
        <v>60</v>
      </c>
      <c r="R18" s="140">
        <v>0.1</v>
      </c>
      <c r="S18" s="140" t="s">
        <v>12735</v>
      </c>
      <c r="T18" s="140">
        <v>90.526315789473685</v>
      </c>
    </row>
    <row r="19" spans="1:20">
      <c r="A19" s="37" t="str">
        <f>数据表!A19</f>
        <v>A192A4696</v>
      </c>
      <c r="B19" s="37" t="str">
        <f>数据表!B19</f>
        <v>乐赢稳健和信一年定开3期</v>
      </c>
      <c r="C19" s="37" t="str">
        <f>数据表!C19</f>
        <v>强债类</v>
      </c>
      <c r="D19" s="37" t="str">
        <f>数据表!D19</f>
        <v>固收+</v>
      </c>
      <c r="E19" s="40">
        <v>2.6814</v>
      </c>
      <c r="F19" s="38">
        <v>43580</v>
      </c>
      <c r="G19" s="41">
        <v>4.5999999999999375E-2</v>
      </c>
      <c r="H19" s="55">
        <v>4.4800000000000006E-2</v>
      </c>
      <c r="I19" s="76">
        <v>4.3499999999999997E-2</v>
      </c>
      <c r="J19" s="76" t="s">
        <v>129</v>
      </c>
      <c r="K19" s="76" t="s">
        <v>129</v>
      </c>
      <c r="L19" s="93">
        <v>79.749999999999559</v>
      </c>
      <c r="M19" s="140">
        <v>0.7</v>
      </c>
      <c r="N19" s="140">
        <v>82.499999999999375</v>
      </c>
      <c r="O19" s="140">
        <v>0.2</v>
      </c>
      <c r="P19" s="140" t="s">
        <v>12736</v>
      </c>
      <c r="Q19" s="140">
        <v>63.15789473684211</v>
      </c>
      <c r="R19" s="140">
        <v>0.1</v>
      </c>
      <c r="S19" s="140" t="s">
        <v>12737</v>
      </c>
      <c r="T19" s="140">
        <v>93.684210526315795</v>
      </c>
    </row>
    <row r="20" spans="1:20">
      <c r="A20" s="37" t="str">
        <f>数据表!A20</f>
        <v>A192A9536</v>
      </c>
      <c r="B20" s="37" t="str">
        <f>数据表!B20</f>
        <v>乐赢成长强债1901</v>
      </c>
      <c r="C20" s="37" t="str">
        <f>数据表!C20</f>
        <v>强债类</v>
      </c>
      <c r="D20" s="37" t="str">
        <f>数据表!D20</f>
        <v>固收+</v>
      </c>
      <c r="E20" s="40">
        <v>49.906300000000002</v>
      </c>
      <c r="F20" s="38">
        <v>43649</v>
      </c>
      <c r="G20" s="41">
        <v>6.7600000000000549E-2</v>
      </c>
      <c r="H20" s="55">
        <v>7.5800000000000006E-2</v>
      </c>
      <c r="I20" s="76">
        <v>0.05</v>
      </c>
      <c r="J20" s="76" t="s">
        <v>129</v>
      </c>
      <c r="K20" s="76" t="s">
        <v>129</v>
      </c>
      <c r="L20" s="93">
        <v>93.951578947368802</v>
      </c>
      <c r="M20" s="140">
        <v>0.7</v>
      </c>
      <c r="N20" s="140">
        <v>97.600000000000549</v>
      </c>
      <c r="O20" s="140">
        <v>0.2</v>
      </c>
      <c r="P20" s="140" t="s">
        <v>12738</v>
      </c>
      <c r="Q20" s="140">
        <v>82.10526315789474</v>
      </c>
      <c r="R20" s="140">
        <v>0.1</v>
      </c>
      <c r="S20" s="140" t="s">
        <v>12739</v>
      </c>
      <c r="T20" s="140">
        <v>92.10526315789474</v>
      </c>
    </row>
    <row r="21" spans="1:20">
      <c r="A21" s="37" t="str">
        <f>数据表!A21</f>
        <v>A192A4694</v>
      </c>
      <c r="B21" s="37" t="str">
        <f>数据表!B21</f>
        <v>乐赢稳健和信半年定开3期</v>
      </c>
      <c r="C21" s="37" t="str">
        <f>数据表!C21</f>
        <v>强债类</v>
      </c>
      <c r="D21" s="37" t="str">
        <f>数据表!D21</f>
        <v>固收+</v>
      </c>
      <c r="E21" s="40">
        <v>29.942699999999999</v>
      </c>
      <c r="F21" s="38">
        <v>43670</v>
      </c>
      <c r="G21" s="41">
        <v>4.2400000000000659E-2</v>
      </c>
      <c r="H21" s="55">
        <v>4.4000000000000004E-2</v>
      </c>
      <c r="I21" s="76">
        <v>4.4499999999999998E-2</v>
      </c>
      <c r="J21" s="76" t="s">
        <v>99</v>
      </c>
      <c r="K21" s="76" t="s">
        <v>99</v>
      </c>
      <c r="L21" s="93">
        <v>75.319473684210976</v>
      </c>
      <c r="M21" s="140">
        <v>0.7</v>
      </c>
      <c r="N21" s="140">
        <v>77.900000000000659</v>
      </c>
      <c r="O21" s="140">
        <v>0.2</v>
      </c>
      <c r="P21" s="140" t="s">
        <v>12740</v>
      </c>
      <c r="Q21" s="140">
        <v>60</v>
      </c>
      <c r="R21" s="140">
        <v>0.1</v>
      </c>
      <c r="S21" s="140" t="s">
        <v>12741</v>
      </c>
      <c r="T21" s="140">
        <v>87.89473684210526</v>
      </c>
    </row>
    <row r="22" spans="1:20">
      <c r="A22" s="37" t="str">
        <f>数据表!A22</f>
        <v>A192A9537</v>
      </c>
      <c r="B22" s="37" t="str">
        <f>数据表!B22</f>
        <v>乐赢成长强债1902</v>
      </c>
      <c r="C22" s="37" t="str">
        <f>数据表!C22</f>
        <v>强债类</v>
      </c>
      <c r="D22" s="37" t="str">
        <f>数据表!D22</f>
        <v>固收+</v>
      </c>
      <c r="E22" s="40">
        <v>32.9617</v>
      </c>
      <c r="F22" s="38">
        <v>43671</v>
      </c>
      <c r="G22" s="41">
        <v>6.5999999999999837E-2</v>
      </c>
      <c r="H22" s="55">
        <v>7.7600000000000002E-2</v>
      </c>
      <c r="I22" s="76">
        <v>4.8000000000000001E-2</v>
      </c>
      <c r="J22" s="76" t="s">
        <v>129</v>
      </c>
      <c r="K22" s="76" t="s">
        <v>129</v>
      </c>
      <c r="L22" s="93">
        <v>93.599999999999895</v>
      </c>
      <c r="M22" s="140">
        <v>0.7</v>
      </c>
      <c r="N22" s="140">
        <v>97.999999999999829</v>
      </c>
      <c r="O22" s="140">
        <v>0.2</v>
      </c>
      <c r="P22" s="140" t="s">
        <v>12742</v>
      </c>
      <c r="Q22" s="140">
        <v>81.578947368421055</v>
      </c>
      <c r="R22" s="140">
        <v>0.1</v>
      </c>
      <c r="S22" s="140" t="s">
        <v>12743</v>
      </c>
      <c r="T22" s="140">
        <v>86.842105263157904</v>
      </c>
    </row>
    <row r="23" spans="1:20">
      <c r="A23" s="37" t="str">
        <f>数据表!A23</f>
        <v>A192A4697</v>
      </c>
      <c r="B23" s="37" t="str">
        <f>数据表!B23</f>
        <v>乐赢稳健和信一年定开4期</v>
      </c>
      <c r="C23" s="37" t="str">
        <f>数据表!C23</f>
        <v>强债类</v>
      </c>
      <c r="D23" s="37" t="str">
        <f>数据表!D23</f>
        <v>固收+</v>
      </c>
      <c r="E23" s="40">
        <v>77.105270000000004</v>
      </c>
      <c r="F23" s="38">
        <v>43679</v>
      </c>
      <c r="G23" s="41">
        <v>5.0400000000000666E-2</v>
      </c>
      <c r="H23" s="55">
        <v>5.1900000000000002E-2</v>
      </c>
      <c r="I23" s="76">
        <v>4.4999999999999998E-2</v>
      </c>
      <c r="J23" s="76" t="s">
        <v>129</v>
      </c>
      <c r="K23" s="76" t="s">
        <v>129</v>
      </c>
      <c r="L23" s="93">
        <v>82.67473684210573</v>
      </c>
      <c r="M23" s="140">
        <v>0.7</v>
      </c>
      <c r="N23" s="140">
        <v>85.400000000000674</v>
      </c>
      <c r="O23" s="140">
        <v>0.2</v>
      </c>
      <c r="P23" s="140" t="s">
        <v>12744</v>
      </c>
      <c r="Q23" s="140">
        <v>66.842105263157904</v>
      </c>
      <c r="R23" s="140">
        <v>0.1</v>
      </c>
      <c r="S23" s="140" t="s">
        <v>12745</v>
      </c>
      <c r="T23" s="140">
        <v>95.26315789473685</v>
      </c>
    </row>
    <row r="24" spans="1:20">
      <c r="A24" s="37" t="str">
        <f>数据表!A24</f>
        <v>A193A1608</v>
      </c>
      <c r="B24" s="37" t="str">
        <f>数据表!B24</f>
        <v>乐赢稳健和信19001</v>
      </c>
      <c r="C24" s="37" t="str">
        <f>数据表!C24</f>
        <v>强债类</v>
      </c>
      <c r="D24" s="37" t="str">
        <f>数据表!D24</f>
        <v>固收+</v>
      </c>
      <c r="E24" s="40">
        <v>132.47516999999999</v>
      </c>
      <c r="F24" s="38">
        <v>43698</v>
      </c>
      <c r="G24" s="41">
        <v>5.2399999999999558E-2</v>
      </c>
      <c r="H24" s="55">
        <v>4.99E-2</v>
      </c>
      <c r="I24" s="76">
        <v>4.8000000000000001E-2</v>
      </c>
      <c r="J24" s="76" t="s">
        <v>129</v>
      </c>
      <c r="K24" s="76" t="s">
        <v>129</v>
      </c>
      <c r="L24" s="93">
        <v>81.711578947368096</v>
      </c>
      <c r="M24" s="140">
        <v>0.7</v>
      </c>
      <c r="N24" s="140">
        <v>84.399999999999551</v>
      </c>
      <c r="O24" s="140">
        <v>0.2</v>
      </c>
      <c r="P24" s="140" t="s">
        <v>12746</v>
      </c>
      <c r="Q24" s="140">
        <v>68.94736842105263</v>
      </c>
      <c r="R24" s="140">
        <v>0.1</v>
      </c>
      <c r="S24" s="140" t="s">
        <v>12747</v>
      </c>
      <c r="T24" s="140">
        <v>88.421052631578945</v>
      </c>
    </row>
    <row r="25" spans="1:20">
      <c r="A25" s="37" t="str">
        <f>数据表!A25</f>
        <v>A193A1609</v>
      </c>
      <c r="B25" s="37" t="str">
        <f>数据表!B25</f>
        <v>乐赢稳健和信19002</v>
      </c>
      <c r="C25" s="37" t="str">
        <f>数据表!C25</f>
        <v>强债类</v>
      </c>
      <c r="D25" s="37" t="str">
        <f>数据表!D25</f>
        <v>固收+</v>
      </c>
      <c r="E25" s="40">
        <v>124.25982</v>
      </c>
      <c r="F25" s="38">
        <v>43711</v>
      </c>
      <c r="G25" s="41">
        <v>5.400000000000027E-2</v>
      </c>
      <c r="H25" s="55">
        <v>4.99E-2</v>
      </c>
      <c r="I25" s="76">
        <v>4.8000000000000001E-2</v>
      </c>
      <c r="J25" s="76" t="s">
        <v>129</v>
      </c>
      <c r="K25" s="76" t="s">
        <v>129</v>
      </c>
      <c r="L25" s="93">
        <v>83.357894736842297</v>
      </c>
      <c r="M25" s="140">
        <v>0.7</v>
      </c>
      <c r="N25" s="140">
        <v>86.00000000000027</v>
      </c>
      <c r="O25" s="140">
        <v>0.2</v>
      </c>
      <c r="P25" s="140" t="s">
        <v>12748</v>
      </c>
      <c r="Q25" s="140">
        <v>71.05263157894737</v>
      </c>
      <c r="R25" s="140">
        <v>0.1</v>
      </c>
      <c r="S25" s="140" t="s">
        <v>12749</v>
      </c>
      <c r="T25" s="140">
        <v>89.473684210526315</v>
      </c>
    </row>
    <row r="26" spans="1:20">
      <c r="A26" s="37" t="str">
        <f>数据表!A26</f>
        <v>A193C2111</v>
      </c>
      <c r="B26" s="37" t="str">
        <f>数据表!B26</f>
        <v>共赢稳健启信半年定开二期</v>
      </c>
      <c r="C26" s="37" t="str">
        <f>数据表!C26</f>
        <v>强债类</v>
      </c>
      <c r="D26" s="37" t="str">
        <f>数据表!D26</f>
        <v>固收+</v>
      </c>
      <c r="E26" s="40">
        <v>5.2660999999999998</v>
      </c>
      <c r="F26" s="38">
        <v>43726</v>
      </c>
      <c r="G26" s="41">
        <v>4.0000000000000036E-2</v>
      </c>
      <c r="H26" s="55">
        <v>3.7900000000000003E-2</v>
      </c>
      <c r="I26" s="76">
        <v>4.1000000000000002E-2</v>
      </c>
      <c r="J26" s="76" t="s">
        <v>99</v>
      </c>
      <c r="K26" s="76" t="s">
        <v>99</v>
      </c>
      <c r="L26" s="93">
        <v>76.878947368421066</v>
      </c>
      <c r="M26" s="140">
        <v>0.7</v>
      </c>
      <c r="N26" s="140">
        <v>79.000000000000028</v>
      </c>
      <c r="O26" s="140">
        <v>0.2</v>
      </c>
      <c r="P26" s="140" t="s">
        <v>12750</v>
      </c>
      <c r="Q26" s="140">
        <v>60</v>
      </c>
      <c r="R26" s="140">
        <v>0.1</v>
      </c>
      <c r="S26" s="140" t="s">
        <v>12751</v>
      </c>
      <c r="T26" s="140">
        <v>95.78947368421052</v>
      </c>
    </row>
    <row r="27" spans="1:20">
      <c r="A27" s="37" t="str">
        <f>数据表!A27</f>
        <v>A193D1683</v>
      </c>
      <c r="B27" s="37" t="str">
        <f>数据表!B27</f>
        <v>慧赢同行年开1期</v>
      </c>
      <c r="C27" s="37" t="str">
        <f>数据表!C27</f>
        <v>强债类</v>
      </c>
      <c r="D27" s="37" t="str">
        <f>数据表!D27</f>
        <v>固收+</v>
      </c>
      <c r="E27" s="40">
        <v>12.569000000000001</v>
      </c>
      <c r="F27" s="38">
        <v>43732</v>
      </c>
      <c r="G27" s="41">
        <v>4.8799999999999955E-2</v>
      </c>
      <c r="H27" s="55">
        <v>4.7199999999999999E-2</v>
      </c>
      <c r="I27" s="76">
        <v>4.5999999999999999E-2</v>
      </c>
      <c r="J27" s="76" t="s">
        <v>129</v>
      </c>
      <c r="K27" s="76" t="s">
        <v>129</v>
      </c>
      <c r="L27" s="93">
        <v>81.117894736842075</v>
      </c>
      <c r="M27" s="140">
        <v>0.7</v>
      </c>
      <c r="N27" s="140">
        <v>82.799999999999955</v>
      </c>
      <c r="O27" s="140">
        <v>0.2</v>
      </c>
      <c r="P27" s="140" t="s">
        <v>12752</v>
      </c>
      <c r="Q27" s="140">
        <v>66.31578947368422</v>
      </c>
      <c r="R27" s="140">
        <v>0.1</v>
      </c>
      <c r="S27" s="140" t="s">
        <v>12753</v>
      </c>
      <c r="T27" s="140">
        <v>98.94736842105263</v>
      </c>
    </row>
    <row r="28" spans="1:20">
      <c r="A28" s="37" t="str">
        <f>数据表!A28</f>
        <v>A193A1610</v>
      </c>
      <c r="B28" s="37" t="str">
        <f>数据表!B28</f>
        <v>乐赢稳健和信19003</v>
      </c>
      <c r="C28" s="37" t="str">
        <f>数据表!C28</f>
        <v>强债类</v>
      </c>
      <c r="D28" s="37" t="str">
        <f>数据表!D28</f>
        <v>固收+</v>
      </c>
      <c r="E28" s="40">
        <v>89.136889999999994</v>
      </c>
      <c r="F28" s="38">
        <v>43748</v>
      </c>
      <c r="G28" s="41">
        <v>5.2300000000000006E-2</v>
      </c>
      <c r="H28" s="55">
        <v>5.2300000000000006E-2</v>
      </c>
      <c r="I28" s="76">
        <v>4.7500000000000001E-2</v>
      </c>
      <c r="J28" s="76" t="s">
        <v>129</v>
      </c>
      <c r="K28" s="76" t="s">
        <v>129</v>
      </c>
      <c r="L28" s="93">
        <v>82.675789473684219</v>
      </c>
      <c r="M28" s="140">
        <v>0.7</v>
      </c>
      <c r="N28" s="140">
        <v>84.800000000000011</v>
      </c>
      <c r="O28" s="140">
        <v>0.2</v>
      </c>
      <c r="P28" s="140" t="s">
        <v>12754</v>
      </c>
      <c r="Q28" s="140">
        <v>68.421052631578959</v>
      </c>
      <c r="R28" s="140">
        <v>0.1</v>
      </c>
      <c r="S28" s="140" t="s">
        <v>12755</v>
      </c>
      <c r="T28" s="140">
        <v>96.31578947368422</v>
      </c>
    </row>
    <row r="29" spans="1:20">
      <c r="A29" s="37" t="str">
        <f>数据表!A29</f>
        <v>A193A5398</v>
      </c>
      <c r="B29" s="37" t="str">
        <f>数据表!B29</f>
        <v>乐赢稳健和信定开1号</v>
      </c>
      <c r="C29" s="37" t="str">
        <f>数据表!C29</f>
        <v>强债类</v>
      </c>
      <c r="D29" s="37" t="str">
        <f>数据表!D29</f>
        <v>固收+</v>
      </c>
      <c r="E29" s="40">
        <v>47.027529999999999</v>
      </c>
      <c r="F29" s="38">
        <v>43777</v>
      </c>
      <c r="G29" s="41">
        <v>3.04E-2</v>
      </c>
      <c r="H29" s="55">
        <v>3.04E-2</v>
      </c>
      <c r="I29" s="76">
        <v>4.7E-2</v>
      </c>
      <c r="J29" s="76" t="s">
        <v>99</v>
      </c>
      <c r="K29" s="76" t="s">
        <v>99</v>
      </c>
      <c r="L29" s="93">
        <v>62.590526315789468</v>
      </c>
      <c r="M29" s="140">
        <v>0.7</v>
      </c>
      <c r="N29" s="140">
        <v>63.4</v>
      </c>
      <c r="O29" s="140">
        <v>0.2</v>
      </c>
      <c r="P29" s="140" t="s">
        <v>12756</v>
      </c>
      <c r="Q29" s="140">
        <v>60</v>
      </c>
      <c r="R29" s="140">
        <v>0.1</v>
      </c>
      <c r="S29" s="140" t="s">
        <v>12730</v>
      </c>
      <c r="T29" s="140">
        <v>62.10526315789474</v>
      </c>
    </row>
    <row r="30" spans="1:20">
      <c r="A30" s="37" t="str">
        <f>数据表!A30</f>
        <v>A193A4202</v>
      </c>
      <c r="B30" s="37" t="str">
        <f>数据表!B30</f>
        <v>双赢稳健多资产1901</v>
      </c>
      <c r="C30" s="37" t="str">
        <f>数据表!C30</f>
        <v>稳健多资产</v>
      </c>
      <c r="D30" s="37" t="str">
        <f>数据表!D30</f>
        <v>混合偏债</v>
      </c>
      <c r="E30" s="40">
        <v>75.840950000000007</v>
      </c>
      <c r="F30" s="38">
        <v>43733</v>
      </c>
      <c r="G30" s="41">
        <v>5.400000000000027E-2</v>
      </c>
      <c r="H30" s="55">
        <v>5.1399999999999994E-2</v>
      </c>
      <c r="I30" s="76">
        <v>4.8000000000000001E-2</v>
      </c>
      <c r="J30" s="76" t="s">
        <v>129</v>
      </c>
      <c r="K30" s="76" t="s">
        <v>129</v>
      </c>
      <c r="L30" s="93">
        <v>78.269565217391431</v>
      </c>
      <c r="M30" s="140">
        <v>0.6</v>
      </c>
      <c r="N30" s="140">
        <v>84.000000000000185</v>
      </c>
      <c r="O30" s="140">
        <v>0.3</v>
      </c>
      <c r="P30" s="140" t="s">
        <v>12757</v>
      </c>
      <c r="Q30" s="140">
        <v>60</v>
      </c>
      <c r="R30" s="140">
        <v>0.1</v>
      </c>
      <c r="S30" s="140" t="s">
        <v>12758</v>
      </c>
      <c r="T30" s="140">
        <v>98.695652173913047</v>
      </c>
    </row>
    <row r="31" spans="1:20">
      <c r="A31" s="37" t="str">
        <f>数据表!A31</f>
        <v>A193A5224</v>
      </c>
      <c r="B31" s="37" t="str">
        <f>数据表!B31</f>
        <v>乐赢策略多资产1901</v>
      </c>
      <c r="C31" s="37" t="str">
        <f>数据表!C31</f>
        <v>稳健多资产</v>
      </c>
      <c r="D31" s="37" t="str">
        <f>数据表!D31</f>
        <v>混合偏债</v>
      </c>
      <c r="E31" s="40">
        <v>104.11206</v>
      </c>
      <c r="F31" s="38">
        <v>43763</v>
      </c>
      <c r="G31" s="41">
        <v>6.9199999999999998E-2</v>
      </c>
      <c r="H31" s="55">
        <v>6.9199999999999998E-2</v>
      </c>
      <c r="I31" s="76">
        <v>4.8000000000000001E-2</v>
      </c>
      <c r="J31" s="76" t="s">
        <v>129</v>
      </c>
      <c r="K31" s="76" t="s">
        <v>129</v>
      </c>
      <c r="L31" s="93">
        <v>82.371304347826083</v>
      </c>
      <c r="M31" s="140">
        <v>0.6</v>
      </c>
      <c r="N31" s="140">
        <v>94.133333333333326</v>
      </c>
      <c r="O31" s="140">
        <v>0.3</v>
      </c>
      <c r="P31" s="140" t="s">
        <v>12759</v>
      </c>
      <c r="Q31" s="140">
        <v>66.304347826086953</v>
      </c>
      <c r="R31" s="140">
        <v>0.1</v>
      </c>
      <c r="S31" s="140" t="s">
        <v>12760</v>
      </c>
      <c r="T31" s="140">
        <v>60</v>
      </c>
    </row>
    <row r="32" spans="1:20">
      <c r="A32" s="37" t="str">
        <f>数据表!A32</f>
        <v>A193D5397</v>
      </c>
      <c r="B32" s="37" t="str">
        <f>数据表!B32</f>
        <v>双赢稳健多资产定开2号</v>
      </c>
      <c r="C32" s="37" t="str">
        <f>数据表!C32</f>
        <v>稳健多资产</v>
      </c>
      <c r="D32" s="37" t="str">
        <f>数据表!D32</f>
        <v>混合偏债</v>
      </c>
      <c r="E32" s="40">
        <v>1.5349999999999999</v>
      </c>
      <c r="F32" s="38">
        <v>43767</v>
      </c>
      <c r="G32" s="41">
        <v>4.2199999999999994E-2</v>
      </c>
      <c r="H32" s="55">
        <v>4.2199999999999994E-2</v>
      </c>
      <c r="I32" s="76">
        <v>4.8000000000000001E-2</v>
      </c>
      <c r="J32" s="76" t="s">
        <v>99</v>
      </c>
      <c r="K32" s="76" t="s">
        <v>99</v>
      </c>
      <c r="L32" s="93">
        <v>73.419130434782602</v>
      </c>
      <c r="M32" s="140">
        <v>0.6</v>
      </c>
      <c r="N32" s="140">
        <v>76.133333333333326</v>
      </c>
      <c r="O32" s="140">
        <v>0.3</v>
      </c>
      <c r="P32" s="140" t="s">
        <v>12761</v>
      </c>
      <c r="Q32" s="140">
        <v>60</v>
      </c>
      <c r="R32" s="140">
        <v>0.1</v>
      </c>
      <c r="S32" s="140" t="s">
        <v>12762</v>
      </c>
      <c r="T32" s="140">
        <v>97.391304347826093</v>
      </c>
    </row>
    <row r="33" spans="1:20">
      <c r="A33" s="37" t="str">
        <f>数据表!A33</f>
        <v>A193A5396</v>
      </c>
      <c r="B33" s="37" t="str">
        <f>数据表!B33</f>
        <v>双赢稳健多资产定开1号</v>
      </c>
      <c r="C33" s="37" t="str">
        <f>数据表!C33</f>
        <v>稳健多资产</v>
      </c>
      <c r="D33" s="37" t="str">
        <f>数据表!D33</f>
        <v>混合偏债</v>
      </c>
      <c r="E33" s="40">
        <v>25.721329999999998</v>
      </c>
      <c r="F33" s="38">
        <v>43791</v>
      </c>
      <c r="G33" s="41">
        <v>3.6499999999999998E-2</v>
      </c>
      <c r="H33" s="55">
        <v>3.6499999999999998E-2</v>
      </c>
      <c r="I33" s="76">
        <v>4.7E-2</v>
      </c>
      <c r="J33" s="76" t="s">
        <v>99</v>
      </c>
      <c r="K33" s="76" t="s">
        <v>99</v>
      </c>
      <c r="L33" s="93">
        <v>71.256521739130434</v>
      </c>
      <c r="M33" s="140">
        <v>0.6</v>
      </c>
      <c r="N33" s="140">
        <v>73</v>
      </c>
      <c r="O33" s="140">
        <v>0.3</v>
      </c>
      <c r="P33" s="140" t="s">
        <v>12763</v>
      </c>
      <c r="Q33" s="140">
        <v>60</v>
      </c>
      <c r="R33" s="140">
        <v>0.1</v>
      </c>
      <c r="S33" s="140" t="s">
        <v>12764</v>
      </c>
      <c r="T33" s="140">
        <v>94.565217391304344</v>
      </c>
    </row>
    <row r="34" spans="1:20">
      <c r="A34" s="37" t="str">
        <f>数据表!A34</f>
        <v>A193A5596</v>
      </c>
      <c r="B34" s="37" t="str">
        <f>数据表!B34</f>
        <v>双赢稳健多资产定开3号</v>
      </c>
      <c r="C34" s="37" t="str">
        <f>数据表!C34</f>
        <v>稳健多资产</v>
      </c>
      <c r="D34" s="37" t="str">
        <f>数据表!D34</f>
        <v>混合偏债</v>
      </c>
      <c r="E34" s="40">
        <v>8.7823399999999996</v>
      </c>
      <c r="F34" s="38">
        <v>43794</v>
      </c>
      <c r="G34" s="41">
        <v>5.8200000000000002E-2</v>
      </c>
      <c r="H34" s="55">
        <v>5.8200000000000002E-2</v>
      </c>
      <c r="I34" s="76">
        <v>0.04</v>
      </c>
      <c r="J34" s="76" t="s">
        <v>129</v>
      </c>
      <c r="K34" s="76" t="s">
        <v>129</v>
      </c>
      <c r="L34" s="93">
        <v>83.410434782608689</v>
      </c>
      <c r="M34" s="140">
        <v>0.6</v>
      </c>
      <c r="N34" s="140">
        <v>92.133333333333326</v>
      </c>
      <c r="O34" s="140">
        <v>0.3</v>
      </c>
      <c r="P34" s="140" t="s">
        <v>12765</v>
      </c>
      <c r="Q34" s="140">
        <v>61.304347826086961</v>
      </c>
      <c r="R34" s="140">
        <v>0.1</v>
      </c>
      <c r="S34" s="140" t="s">
        <v>12762</v>
      </c>
      <c r="T34" s="140">
        <v>97.391304347826093</v>
      </c>
    </row>
    <row r="35" spans="1:20">
      <c r="A35" s="37" t="str">
        <f>数据表!A35</f>
        <v>A181D8333</v>
      </c>
      <c r="B35" s="37" t="str">
        <f>数据表!B35</f>
        <v>睿赢精选组合</v>
      </c>
      <c r="C35" s="37" t="str">
        <f>数据表!C35</f>
        <v>量化多策略</v>
      </c>
      <c r="D35" s="37" t="str">
        <f>数据表!D35</f>
        <v>混合偏债</v>
      </c>
      <c r="E35" s="40">
        <v>1.2540514360999999</v>
      </c>
      <c r="F35" s="38">
        <v>43420</v>
      </c>
      <c r="G35" s="41">
        <v>5.5500000000000001E-2</v>
      </c>
      <c r="H35" s="55">
        <v>6.0802715654951989E-2</v>
      </c>
      <c r="I35" s="76">
        <v>8.8901988774213195E-2</v>
      </c>
      <c r="J35" s="76" t="s">
        <v>99</v>
      </c>
      <c r="K35" s="76" t="s">
        <v>99</v>
      </c>
      <c r="L35" s="93">
        <v>62.782608695652172</v>
      </c>
      <c r="M35" s="140">
        <v>0.3</v>
      </c>
      <c r="N35" s="140">
        <v>60</v>
      </c>
      <c r="O35" s="140">
        <v>0.6</v>
      </c>
      <c r="P35" s="140" t="s">
        <v>12766</v>
      </c>
      <c r="Q35" s="140">
        <v>60.217391304347828</v>
      </c>
      <c r="R35" s="140">
        <v>0.1</v>
      </c>
      <c r="S35" s="140" t="s">
        <v>12767</v>
      </c>
      <c r="T35" s="140">
        <v>86.521739130434781</v>
      </c>
    </row>
    <row r="36" spans="1:20">
      <c r="A36" s="37" t="str">
        <f>数据表!A36</f>
        <v>A193D1746</v>
      </c>
      <c r="B36" s="37" t="str">
        <f>数据表!B36</f>
        <v>睿赢宏观月盈私享</v>
      </c>
      <c r="C36" s="37" t="str">
        <f>数据表!C36</f>
        <v>量化多策略</v>
      </c>
      <c r="D36" s="37" t="str">
        <f>数据表!D36</f>
        <v>混合偏债</v>
      </c>
      <c r="E36" s="40">
        <v>13.691000000000001</v>
      </c>
      <c r="F36" s="38">
        <v>43713</v>
      </c>
      <c r="G36" s="41">
        <v>5.8799999999999741E-2</v>
      </c>
      <c r="H36" s="55">
        <v>5.1299999999999998E-2</v>
      </c>
      <c r="I36" s="76">
        <v>4.8000000000000001E-2</v>
      </c>
      <c r="J36" s="76" t="s">
        <v>129</v>
      </c>
      <c r="K36" s="76" t="s">
        <v>129</v>
      </c>
      <c r="L36" s="93">
        <v>80.798260869565112</v>
      </c>
      <c r="M36" s="140">
        <v>0.6</v>
      </c>
      <c r="N36" s="140">
        <v>87.199999999999832</v>
      </c>
      <c r="O36" s="140">
        <v>0.3</v>
      </c>
      <c r="P36" s="140" t="s">
        <v>12768</v>
      </c>
      <c r="Q36" s="140">
        <v>62.173913043478265</v>
      </c>
      <c r="R36" s="140">
        <v>0.1</v>
      </c>
      <c r="S36" s="140" t="s">
        <v>12769</v>
      </c>
      <c r="T36" s="140">
        <v>98.260869565217391</v>
      </c>
    </row>
    <row r="37" spans="1:20">
      <c r="A37" s="37" t="str">
        <f>数据表!A37</f>
        <v>A192D9913</v>
      </c>
      <c r="B37" s="37" t="str">
        <f>数据表!B37</f>
        <v>睿赢进取1期</v>
      </c>
      <c r="C37" s="37" t="str">
        <f>数据表!C37</f>
        <v>权益灵活配置</v>
      </c>
      <c r="D37" s="37" t="str">
        <f>数据表!D37</f>
        <v>灵活配置</v>
      </c>
      <c r="E37" s="40">
        <v>2.9354200000000001</v>
      </c>
      <c r="F37" s="38">
        <v>43661</v>
      </c>
      <c r="G37" s="41">
        <v>8.0799999999999983E-2</v>
      </c>
      <c r="H37" s="55">
        <v>0.13400000000000001</v>
      </c>
      <c r="I37" s="76">
        <v>0.05</v>
      </c>
      <c r="J37" s="76" t="s">
        <v>129</v>
      </c>
      <c r="K37" s="76" t="s">
        <v>129</v>
      </c>
      <c r="L37" s="93">
        <v>81.239999999999995</v>
      </c>
      <c r="M37" s="140">
        <v>0.6</v>
      </c>
      <c r="N37" s="140">
        <v>95.399999999999991</v>
      </c>
      <c r="O37" s="140">
        <v>0.3</v>
      </c>
      <c r="P37" s="140" t="s">
        <v>12770</v>
      </c>
      <c r="Q37" s="140">
        <v>60</v>
      </c>
      <c r="R37" s="140">
        <v>0.1</v>
      </c>
      <c r="S37" s="140" t="s">
        <v>12771</v>
      </c>
      <c r="T37" s="140">
        <v>60</v>
      </c>
    </row>
    <row r="38" spans="1:20">
      <c r="A38" s="37" t="str">
        <f>数据表!A38</f>
        <v>A193D5656</v>
      </c>
      <c r="B38" s="37" t="str">
        <f>数据表!B38</f>
        <v>慧赢成长同享1号</v>
      </c>
      <c r="C38" s="37" t="str">
        <f>数据表!C38</f>
        <v>权益灵活配置</v>
      </c>
      <c r="D38" s="37" t="str">
        <f>数据表!D38</f>
        <v>混合偏债</v>
      </c>
      <c r="E38" s="40">
        <v>23.448</v>
      </c>
      <c r="F38" s="38">
        <v>43777</v>
      </c>
      <c r="G38" s="41">
        <v>4.8000000000000001E-2</v>
      </c>
      <c r="H38" s="55">
        <v>4.8000000000000001E-2</v>
      </c>
      <c r="I38" s="76">
        <v>4.8000000000000001E-2</v>
      </c>
      <c r="J38" s="76" t="s">
        <v>129</v>
      </c>
      <c r="K38" s="76" t="s">
        <v>129</v>
      </c>
      <c r="L38" s="93">
        <v>75.608695652173907</v>
      </c>
      <c r="M38" s="140">
        <v>0.6</v>
      </c>
      <c r="N38" s="140">
        <v>80</v>
      </c>
      <c r="O38" s="140">
        <v>0.3</v>
      </c>
      <c r="P38" s="140" t="s">
        <v>12772</v>
      </c>
      <c r="Q38" s="140">
        <v>60</v>
      </c>
      <c r="R38" s="140">
        <v>0.1</v>
      </c>
      <c r="S38" s="140" t="s">
        <v>12773</v>
      </c>
      <c r="T38" s="140">
        <v>96.086956521739125</v>
      </c>
    </row>
    <row r="39" spans="1:20">
      <c r="A39" s="37" t="str">
        <f>数据表!A39</f>
        <v>A193D5657</v>
      </c>
      <c r="B39" s="37" t="str">
        <f>数据表!B39</f>
        <v>慧赢成长同享2号</v>
      </c>
      <c r="C39" s="37" t="str">
        <f>数据表!C39</f>
        <v>权益灵活配置</v>
      </c>
      <c r="D39" s="37" t="str">
        <f>数据表!D39</f>
        <v>混合偏债</v>
      </c>
      <c r="E39" s="40">
        <v>23.360299999999999</v>
      </c>
      <c r="F39" s="38">
        <v>43791</v>
      </c>
      <c r="G39" s="41">
        <v>5.57E-2</v>
      </c>
      <c r="H39" s="55">
        <v>5.57E-2</v>
      </c>
      <c r="I39" s="76">
        <v>4.8000000000000001E-2</v>
      </c>
      <c r="J39" s="76" t="s">
        <v>129</v>
      </c>
      <c r="K39" s="76" t="s">
        <v>129</v>
      </c>
      <c r="L39" s="93">
        <v>79.10173913043478</v>
      </c>
      <c r="M39" s="140">
        <v>0.6</v>
      </c>
      <c r="N39" s="140">
        <v>85.133333333333326</v>
      </c>
      <c r="O39" s="140">
        <v>0.3</v>
      </c>
      <c r="P39" s="140" t="s">
        <v>12774</v>
      </c>
      <c r="Q39" s="140">
        <v>60.434782608695656</v>
      </c>
      <c r="R39" s="140">
        <v>0.1</v>
      </c>
      <c r="S39" s="140" t="s">
        <v>12775</v>
      </c>
      <c r="T39" s="140">
        <v>98.913043478260875</v>
      </c>
    </row>
    <row r="40" spans="1:20">
      <c r="A40" s="37" t="str">
        <f>数据表!A40</f>
        <v>A181A6153</v>
      </c>
      <c r="B40" s="37" t="str">
        <f>数据表!B40</f>
        <v>双赢全球多资产</v>
      </c>
      <c r="C40" s="37" t="str">
        <f>数据表!C40</f>
        <v>全球多资产</v>
      </c>
      <c r="D40" s="37" t="str">
        <f>数据表!D40</f>
        <v>混合偏债</v>
      </c>
      <c r="E40" s="40">
        <v>59.228489418599999</v>
      </c>
      <c r="F40" s="38">
        <v>43368</v>
      </c>
      <c r="G40" s="41">
        <v>5.8400000000000674E-2</v>
      </c>
      <c r="H40" s="55">
        <v>5.107473871031365E-2</v>
      </c>
      <c r="I40" s="76">
        <v>4.7500000000000001E-2</v>
      </c>
      <c r="J40" s="76" t="s">
        <v>129</v>
      </c>
      <c r="K40" s="76" t="s">
        <v>129</v>
      </c>
      <c r="L40" s="93">
        <v>80.142608695652441</v>
      </c>
      <c r="M40" s="140">
        <v>0.6</v>
      </c>
      <c r="N40" s="140">
        <v>87.26666666666712</v>
      </c>
      <c r="O40" s="140">
        <v>0.3</v>
      </c>
      <c r="P40" s="140" t="s">
        <v>12776</v>
      </c>
      <c r="Q40" s="140">
        <v>61.739130434782609</v>
      </c>
      <c r="R40" s="140">
        <v>0.1</v>
      </c>
      <c r="S40" s="140" t="s">
        <v>12777</v>
      </c>
      <c r="T40" s="140">
        <v>92.608695652173907</v>
      </c>
    </row>
    <row r="41" spans="1:20">
      <c r="A41" s="37" t="str">
        <f>数据表!A41</f>
        <v>A193A2846</v>
      </c>
      <c r="B41" s="37" t="str">
        <f>数据表!B41</f>
        <v>双赢全球FOF</v>
      </c>
      <c r="C41" s="37" t="str">
        <f>数据表!C41</f>
        <v>全球多资产</v>
      </c>
      <c r="D41" s="37" t="str">
        <f>数据表!D41</f>
        <v>混合偏债</v>
      </c>
      <c r="E41" s="40">
        <v>16.610299999999999</v>
      </c>
      <c r="F41" s="38">
        <v>43713</v>
      </c>
      <c r="G41" s="41">
        <v>7.4799999999999756E-2</v>
      </c>
      <c r="H41" s="55">
        <v>7.3899999999999993E-2</v>
      </c>
      <c r="I41" s="76">
        <v>4.7500000000000001E-2</v>
      </c>
      <c r="J41" s="76" t="s">
        <v>129</v>
      </c>
      <c r="K41" s="76" t="s">
        <v>129</v>
      </c>
      <c r="L41" s="93">
        <v>89.311304347825981</v>
      </c>
      <c r="M41" s="140">
        <v>0.6</v>
      </c>
      <c r="N41" s="140">
        <v>98.199999999999832</v>
      </c>
      <c r="O41" s="140">
        <v>0.3</v>
      </c>
      <c r="P41" s="140" t="s">
        <v>12778</v>
      </c>
      <c r="Q41" s="140">
        <v>68.043478260869563</v>
      </c>
      <c r="R41" s="140">
        <v>0.1</v>
      </c>
      <c r="S41" s="140" t="s">
        <v>12779</v>
      </c>
      <c r="T41" s="140">
        <v>99.782608695652186</v>
      </c>
    </row>
  </sheetData>
  <mergeCells count="4">
    <mergeCell ref="R1:T1"/>
    <mergeCell ref="J1:K1"/>
    <mergeCell ref="M1:N1"/>
    <mergeCell ref="O1:Q1"/>
  </mergeCells>
  <phoneticPr fontId="7" type="noConversion"/>
  <conditionalFormatting sqref="J3:K41">
    <cfRule type="containsText" dxfId="7" priority="4" operator="containsText" text="否">
      <formula>NOT(ISERROR(SEARCH("否",J3)))</formula>
    </cfRule>
    <cfRule type="containsText" dxfId="6" priority="5" operator="containsText" text="否">
      <formula>NOT(ISERROR(SEARCH("否",J3)))</formula>
    </cfRule>
  </conditionalFormatting>
  <conditionalFormatting sqref="L3:L4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5" priority="2" operator="containsText" text="否">
      <formula>NOT(ISERROR(SEARCH("否",L3)))</formula>
    </cfRule>
    <cfRule type="containsText" dxfId="4" priority="3" operator="containsText" text="否">
      <formula>NOT(ISERROR(SEARCH("否",L3)))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9" tint="0.39997558519241921"/>
  </sheetPr>
  <dimension ref="A1:X44"/>
  <sheetViews>
    <sheetView showGridLines="0" zoomScale="90" zoomScaleNormal="90" workbookViewId="0">
      <selection activeCell="Q44" sqref="Q44"/>
    </sheetView>
  </sheetViews>
  <sheetFormatPr defaultRowHeight="14.4" outlineLevelCol="1"/>
  <cols>
    <col min="1" max="1" width="15.77734375" style="18" customWidth="1"/>
    <col min="2" max="2" width="19.44140625" style="18" customWidth="1"/>
    <col min="3" max="3" width="8.88671875" style="18" customWidth="1"/>
    <col min="4" max="4" width="14.33203125" style="18" customWidth="1"/>
    <col min="5" max="5" width="31" style="18" customWidth="1"/>
    <col min="6" max="6" width="16.44140625" style="18" customWidth="1"/>
    <col min="7" max="7" width="15.33203125" style="18" customWidth="1"/>
    <col min="8" max="9" width="15.21875" style="18" bestFit="1" customWidth="1"/>
    <col min="10" max="10" width="7.77734375" style="18" bestFit="1" customWidth="1"/>
    <col min="11" max="11" width="9.21875" style="43" customWidth="1" outlineLevel="1"/>
    <col min="12" max="12" width="9.33203125" style="43" customWidth="1"/>
    <col min="13" max="13" width="12.77734375" style="43" customWidth="1"/>
    <col min="14" max="14" width="15.77734375" style="77" customWidth="1"/>
    <col min="15" max="15" width="14.44140625" style="43" customWidth="1" outlineLevel="1"/>
    <col min="16" max="16" width="11.44140625" style="43" customWidth="1" outlineLevel="1"/>
    <col min="17" max="17" width="14.44140625" style="43" customWidth="1" outlineLevel="1"/>
    <col min="18" max="18" width="10.109375" style="43" customWidth="1" outlineLevel="1"/>
    <col min="19" max="19" width="47.88671875" style="58" customWidth="1"/>
    <col min="20" max="20" width="15" hidden="1" customWidth="1" outlineLevel="1"/>
    <col min="21" max="21" width="10.21875" hidden="1" customWidth="1" outlineLevel="1"/>
    <col min="22" max="22" width="8.88671875" hidden="1" customWidth="1" outlineLevel="1"/>
    <col min="23" max="23" width="18.44140625" hidden="1" customWidth="1" outlineLevel="1"/>
    <col min="24" max="24" width="9" collapsed="1"/>
  </cols>
  <sheetData>
    <row r="1" spans="1:23" ht="28.8">
      <c r="A1" s="22" t="s">
        <v>17</v>
      </c>
      <c r="B1" s="22" t="s">
        <v>18</v>
      </c>
      <c r="C1" s="22" t="s">
        <v>19</v>
      </c>
      <c r="D1" s="22" t="s">
        <v>4344</v>
      </c>
      <c r="E1" s="22" t="s">
        <v>4346</v>
      </c>
      <c r="F1" s="23" t="s">
        <v>4274</v>
      </c>
      <c r="G1" s="24" t="s">
        <v>3582</v>
      </c>
      <c r="H1" s="218" t="s">
        <v>4351</v>
      </c>
      <c r="I1" s="219"/>
      <c r="J1" s="219"/>
      <c r="K1" s="219"/>
      <c r="L1" s="219"/>
      <c r="M1" s="220"/>
      <c r="N1" s="216" t="s">
        <v>94</v>
      </c>
      <c r="O1" s="221"/>
      <c r="P1" s="221"/>
      <c r="Q1" s="221"/>
      <c r="R1" s="221"/>
      <c r="S1" s="217"/>
      <c r="T1" s="60" t="s">
        <v>3583</v>
      </c>
      <c r="U1" s="60" t="s">
        <v>3584</v>
      </c>
      <c r="V1" s="60" t="s">
        <v>3585</v>
      </c>
      <c r="W1" s="60" t="s">
        <v>3586</v>
      </c>
    </row>
    <row r="2" spans="1:23">
      <c r="A2" s="22"/>
      <c r="B2" s="22"/>
      <c r="C2" s="22"/>
      <c r="D2" s="22"/>
      <c r="E2" s="22"/>
      <c r="F2" s="23"/>
      <c r="G2" s="25" t="s">
        <v>4271</v>
      </c>
      <c r="H2" s="30" t="s">
        <v>4356</v>
      </c>
      <c r="I2" s="30" t="s">
        <v>4357</v>
      </c>
      <c r="J2" s="30" t="s">
        <v>4276</v>
      </c>
      <c r="K2" s="30" t="s">
        <v>4275</v>
      </c>
      <c r="L2" s="30" t="s">
        <v>4277</v>
      </c>
      <c r="M2" s="72" t="s">
        <v>4349</v>
      </c>
      <c r="N2" s="78" t="s">
        <v>4352</v>
      </c>
      <c r="O2" s="74" t="s">
        <v>4405</v>
      </c>
      <c r="P2" s="78" t="s">
        <v>4412</v>
      </c>
      <c r="Q2" s="74" t="s">
        <v>4406</v>
      </c>
      <c r="R2" s="78" t="s">
        <v>4412</v>
      </c>
      <c r="S2" s="75" t="s">
        <v>303</v>
      </c>
      <c r="T2" s="60"/>
      <c r="U2" s="60"/>
      <c r="V2" s="60"/>
      <c r="W2" s="60"/>
    </row>
    <row r="3" spans="1:23">
      <c r="A3" s="37" t="s">
        <v>4359</v>
      </c>
      <c r="B3" s="37" t="s">
        <v>4358</v>
      </c>
      <c r="C3" s="37" t="s">
        <v>4272</v>
      </c>
      <c r="D3" s="37" t="s">
        <v>40</v>
      </c>
      <c r="E3" s="37" t="s">
        <v>4348</v>
      </c>
      <c r="F3" s="38">
        <v>43343</v>
      </c>
      <c r="G3" s="39">
        <v>554.7966515718</v>
      </c>
      <c r="H3" s="79">
        <v>3.3187000000000002</v>
      </c>
      <c r="I3" s="79">
        <v>3.5121000000000002</v>
      </c>
      <c r="J3" s="80">
        <f>3.33537096774194/100</f>
        <v>3.3353709677419401E-2</v>
      </c>
      <c r="K3" s="55">
        <v>3.5823633060109314E-2</v>
      </c>
      <c r="L3" s="55">
        <v>3.6637061987704916E-2</v>
      </c>
      <c r="M3" s="73">
        <v>3.5823633060109314E-2</v>
      </c>
      <c r="N3" s="76">
        <v>1.35E-2</v>
      </c>
      <c r="O3" s="40"/>
      <c r="P3" s="40"/>
      <c r="Q3" s="40"/>
      <c r="R3" s="40"/>
      <c r="S3" s="57" t="s">
        <v>4353</v>
      </c>
      <c r="T3" s="82"/>
      <c r="U3" s="82"/>
      <c r="V3" s="82" t="e">
        <f>T3/U3</f>
        <v>#DIV/0!</v>
      </c>
      <c r="W3" s="82"/>
    </row>
    <row r="4" spans="1:23">
      <c r="A4" s="37" t="s">
        <v>4363</v>
      </c>
      <c r="B4" s="37" t="s">
        <v>4360</v>
      </c>
      <c r="C4" s="37" t="s">
        <v>4272</v>
      </c>
      <c r="D4" s="37" t="s">
        <v>40</v>
      </c>
      <c r="E4" s="37" t="s">
        <v>4348</v>
      </c>
      <c r="F4" s="38">
        <v>43361</v>
      </c>
      <c r="G4" s="39">
        <v>299.52444798700003</v>
      </c>
      <c r="H4" s="79">
        <v>3.6073</v>
      </c>
      <c r="I4" s="79">
        <v>3.2557</v>
      </c>
      <c r="J4" s="80">
        <f>3.08902258064516/100</f>
        <v>3.08902258064516E-2</v>
      </c>
      <c r="K4" s="55">
        <v>3.4197139207650259E-2</v>
      </c>
      <c r="L4" s="55">
        <v>3.3500266914893599E-2</v>
      </c>
      <c r="M4" s="73">
        <v>3.4197139207650259E-2</v>
      </c>
      <c r="N4" s="76">
        <v>1.35E-2</v>
      </c>
      <c r="O4" s="40"/>
      <c r="P4" s="40"/>
      <c r="Q4" s="40"/>
      <c r="R4" s="40"/>
      <c r="S4" s="57" t="s">
        <v>300</v>
      </c>
      <c r="T4" s="82"/>
      <c r="U4" s="82"/>
      <c r="V4" s="82" t="e">
        <f t="shared" ref="V4:V40" si="0">T4/U4</f>
        <v>#DIV/0!</v>
      </c>
      <c r="W4" s="82"/>
    </row>
    <row r="5" spans="1:23">
      <c r="A5" s="37" t="s">
        <v>4364</v>
      </c>
      <c r="B5" s="37" t="s">
        <v>4361</v>
      </c>
      <c r="C5" s="37" t="s">
        <v>4272</v>
      </c>
      <c r="D5" s="37" t="s">
        <v>40</v>
      </c>
      <c r="E5" s="37" t="s">
        <v>4348</v>
      </c>
      <c r="F5" s="38">
        <v>43362</v>
      </c>
      <c r="G5" s="39">
        <v>469.17094628980004</v>
      </c>
      <c r="H5" s="79">
        <v>3.4255</v>
      </c>
      <c r="I5" s="79">
        <v>3.3540000000000001</v>
      </c>
      <c r="J5" s="80">
        <f>3.10582150537634/100</f>
        <v>3.10582150537634E-2</v>
      </c>
      <c r="K5" s="55">
        <v>3.3700818989071027E-2</v>
      </c>
      <c r="L5" s="55">
        <v>3.4690074733475497E-2</v>
      </c>
      <c r="M5" s="73">
        <v>3.3700818989071027E-2</v>
      </c>
      <c r="N5" s="76">
        <v>1.35E-2</v>
      </c>
      <c r="O5" s="40"/>
      <c r="P5" s="40"/>
      <c r="Q5" s="40"/>
      <c r="R5" s="40"/>
      <c r="S5" s="57" t="s">
        <v>300</v>
      </c>
      <c r="T5" s="82"/>
      <c r="U5" s="82"/>
      <c r="V5" s="82" t="e">
        <f t="shared" si="0"/>
        <v>#DIV/0!</v>
      </c>
      <c r="W5" s="82"/>
    </row>
    <row r="6" spans="1:23">
      <c r="A6" s="37" t="s">
        <v>4365</v>
      </c>
      <c r="B6" s="37" t="s">
        <v>4362</v>
      </c>
      <c r="C6" s="37" t="s">
        <v>4272</v>
      </c>
      <c r="D6" s="37" t="s">
        <v>40</v>
      </c>
      <c r="E6" s="37" t="s">
        <v>4348</v>
      </c>
      <c r="F6" s="38">
        <v>43524</v>
      </c>
      <c r="G6" s="39">
        <v>910.14922769259999</v>
      </c>
      <c r="H6" s="79">
        <v>3.1558999999999999</v>
      </c>
      <c r="I6" s="79">
        <v>3.3612000000000002</v>
      </c>
      <c r="J6" s="80">
        <f>3.16595161290322/100</f>
        <v>3.16595161290322E-2</v>
      </c>
      <c r="K6" s="55">
        <v>3.3582722638436487E-2</v>
      </c>
      <c r="L6" s="55">
        <v>3.3582722638436487E-2</v>
      </c>
      <c r="M6" s="73">
        <v>3.3582722638436487E-2</v>
      </c>
      <c r="N6" s="76">
        <v>1.35E-2</v>
      </c>
      <c r="O6" s="40"/>
      <c r="P6" s="40"/>
      <c r="Q6" s="40"/>
      <c r="R6" s="40"/>
      <c r="S6" s="57" t="s">
        <v>12781</v>
      </c>
      <c r="T6" s="82"/>
      <c r="U6" s="82"/>
      <c r="V6" s="82"/>
      <c r="W6" s="82"/>
    </row>
    <row r="7" spans="1:23">
      <c r="A7" s="37" t="s">
        <v>47</v>
      </c>
      <c r="B7" s="37" t="s">
        <v>4366</v>
      </c>
      <c r="C7" s="37" t="s">
        <v>48</v>
      </c>
      <c r="D7" s="37" t="s">
        <v>4326</v>
      </c>
      <c r="E7" s="37" t="s">
        <v>4330</v>
      </c>
      <c r="F7" s="38">
        <v>43346</v>
      </c>
      <c r="G7" s="39">
        <v>54.909539200499999</v>
      </c>
      <c r="H7" s="79">
        <v>1.0523</v>
      </c>
      <c r="I7" s="79">
        <v>1.0625</v>
      </c>
      <c r="J7" s="80">
        <f>(I7-H7)*12/3</f>
        <v>4.0799999999999947E-2</v>
      </c>
      <c r="K7" s="55">
        <v>4.5561897264318141E-2</v>
      </c>
      <c r="L7" s="55">
        <v>4.7E-2</v>
      </c>
      <c r="M7" s="73">
        <v>4.5561897264318141E-2</v>
      </c>
      <c r="N7" s="76">
        <f>1.5%+2%</f>
        <v>3.5000000000000003E-2</v>
      </c>
      <c r="O7" s="40"/>
      <c r="P7" s="40"/>
      <c r="Q7" s="40"/>
      <c r="R7" s="40"/>
      <c r="S7" s="57" t="s">
        <v>4284</v>
      </c>
      <c r="T7" s="82"/>
      <c r="U7" s="82"/>
      <c r="V7" s="82"/>
      <c r="W7" s="82"/>
    </row>
    <row r="8" spans="1:23">
      <c r="A8" s="37" t="s">
        <v>49</v>
      </c>
      <c r="B8" s="37" t="s">
        <v>4367</v>
      </c>
      <c r="C8" s="37" t="s">
        <v>48</v>
      </c>
      <c r="D8" s="37" t="s">
        <v>4326</v>
      </c>
      <c r="E8" s="37" t="s">
        <v>4328</v>
      </c>
      <c r="F8" s="38">
        <v>43354</v>
      </c>
      <c r="G8" s="39">
        <v>54.006690391000006</v>
      </c>
      <c r="H8" s="79">
        <v>1.0714999999999999</v>
      </c>
      <c r="I8" s="79">
        <v>1.0844</v>
      </c>
      <c r="J8" s="80">
        <f t="shared" ref="J8:J41" si="1">(I8-H8)*12/3</f>
        <v>5.1600000000000534E-2</v>
      </c>
      <c r="K8" s="55">
        <v>6.2616364527192658E-2</v>
      </c>
      <c r="L8" s="55">
        <v>6.4600000000000005E-2</v>
      </c>
      <c r="M8" s="73">
        <v>6.2616364527192658E-2</v>
      </c>
      <c r="N8" s="76" t="e">
        <f ca="1">P8*(12/3)/100</f>
        <v>#NAME?</v>
      </c>
      <c r="O8" s="40" t="s">
        <v>4404</v>
      </c>
      <c r="P8" s="81" t="e">
        <f ca="1">[1]!i_pq_pctchange(O8,"2019/10/1","2019/12/31")</f>
        <v>#NAME?</v>
      </c>
      <c r="Q8" s="40"/>
      <c r="R8" s="40"/>
      <c r="S8" s="57" t="s">
        <v>4398</v>
      </c>
      <c r="T8" s="82"/>
      <c r="U8" s="82"/>
      <c r="V8" s="82"/>
      <c r="W8" s="82"/>
    </row>
    <row r="9" spans="1:23">
      <c r="A9" s="37" t="s">
        <v>50</v>
      </c>
      <c r="B9" s="37" t="s">
        <v>4368</v>
      </c>
      <c r="C9" s="37" t="s">
        <v>48</v>
      </c>
      <c r="D9" s="37" t="s">
        <v>4326</v>
      </c>
      <c r="E9" s="37" t="s">
        <v>4328</v>
      </c>
      <c r="F9" s="38">
        <v>43354</v>
      </c>
      <c r="G9" s="39">
        <v>18.105792538999999</v>
      </c>
      <c r="H9" s="79">
        <v>1.0648</v>
      </c>
      <c r="I9" s="79">
        <v>1.0753999999999999</v>
      </c>
      <c r="J9" s="80">
        <f t="shared" si="1"/>
        <v>4.2399999999999771E-2</v>
      </c>
      <c r="K9" s="55">
        <v>5.1221896383186756E-2</v>
      </c>
      <c r="L9" s="55">
        <v>5.7699999999999994E-2</v>
      </c>
      <c r="M9" s="73">
        <v>5.1221896383186756E-2</v>
      </c>
      <c r="N9" s="76" t="e">
        <f ca="1">P9*(12/3)/100</f>
        <v>#NAME?</v>
      </c>
      <c r="O9" s="40" t="s">
        <v>4410</v>
      </c>
      <c r="P9" s="81" t="e">
        <f ca="1">[1]!i_pq_pctchange(O9,"2019/10/1","2019/12/31")</f>
        <v>#NAME?</v>
      </c>
      <c r="Q9" s="40"/>
      <c r="R9" s="40"/>
      <c r="S9" s="57" t="s">
        <v>301</v>
      </c>
      <c r="T9" s="82"/>
      <c r="U9" s="82"/>
      <c r="V9" s="82"/>
      <c r="W9" s="82"/>
    </row>
    <row r="10" spans="1:23">
      <c r="A10" s="37" t="s">
        <v>52</v>
      </c>
      <c r="B10" s="37" t="s">
        <v>4369</v>
      </c>
      <c r="C10" s="37" t="s">
        <v>48</v>
      </c>
      <c r="D10" s="37" t="s">
        <v>4326</v>
      </c>
      <c r="E10" s="37" t="s">
        <v>4328</v>
      </c>
      <c r="F10" s="38">
        <v>43398</v>
      </c>
      <c r="G10" s="39">
        <v>72.039953391300003</v>
      </c>
      <c r="H10" s="79">
        <v>1.0553999999999999</v>
      </c>
      <c r="I10" s="79">
        <v>1.0680000000000001</v>
      </c>
      <c r="J10" s="80">
        <f t="shared" si="1"/>
        <v>5.0400000000000666E-2</v>
      </c>
      <c r="K10" s="55">
        <v>5.4606497481979099E-2</v>
      </c>
      <c r="L10" s="55">
        <v>5.7300000000000004E-2</v>
      </c>
      <c r="M10" s="73">
        <v>5.4606497481979099E-2</v>
      </c>
      <c r="N10" s="76" t="e">
        <f ca="1">P10*(12/3)/100</f>
        <v>#NAME?</v>
      </c>
      <c r="O10" s="40" t="s">
        <v>4411</v>
      </c>
      <c r="P10" s="81" t="e">
        <f ca="1">[1]!i_pq_pctchange(O10,"2019/10/1","2019/12/31")</f>
        <v>#NAME?</v>
      </c>
      <c r="Q10" s="40"/>
      <c r="R10" s="40"/>
      <c r="S10" s="57" t="s">
        <v>4409</v>
      </c>
      <c r="T10" s="82"/>
      <c r="U10" s="82"/>
      <c r="V10" s="82"/>
      <c r="W10" s="82"/>
    </row>
    <row r="11" spans="1:23">
      <c r="A11" s="37" t="s">
        <v>4354</v>
      </c>
      <c r="B11" s="37" t="s">
        <v>4355</v>
      </c>
      <c r="C11" s="37" t="s">
        <v>48</v>
      </c>
      <c r="D11" s="37" t="s">
        <v>4326</v>
      </c>
      <c r="E11" s="37" t="s">
        <v>4328</v>
      </c>
      <c r="F11" s="38">
        <v>43574</v>
      </c>
      <c r="G11" s="39">
        <v>4.02576</v>
      </c>
      <c r="H11" s="79">
        <v>1.0295000000000001</v>
      </c>
      <c r="I11" s="79">
        <v>1.042</v>
      </c>
      <c r="J11" s="80">
        <f t="shared" si="1"/>
        <v>4.9999999999999822E-2</v>
      </c>
      <c r="K11" s="55" t="s">
        <v>97</v>
      </c>
      <c r="L11" s="55">
        <v>5.96E-2</v>
      </c>
      <c r="M11" s="83">
        <v>5.96E-2</v>
      </c>
      <c r="N11" s="76" t="e">
        <f ca="1">P11*(12/3)/100</f>
        <v>#NAME?</v>
      </c>
      <c r="O11" s="40" t="s">
        <v>12780</v>
      </c>
      <c r="P11" s="81" t="e">
        <f ca="1">[1]!i_pq_pctchange(O11,"2019/10/1","2019/12/31")</f>
        <v>#NAME?</v>
      </c>
      <c r="Q11" s="40"/>
      <c r="R11" s="40"/>
      <c r="S11" s="57" t="s">
        <v>301</v>
      </c>
      <c r="T11" s="82"/>
      <c r="U11" s="82"/>
      <c r="V11" s="82"/>
      <c r="W11" s="82"/>
    </row>
    <row r="12" spans="1:23">
      <c r="A12" s="37" t="s">
        <v>53</v>
      </c>
      <c r="B12" s="37" t="s">
        <v>4370</v>
      </c>
      <c r="C12" s="37" t="s">
        <v>48</v>
      </c>
      <c r="D12" s="37" t="s">
        <v>4326</v>
      </c>
      <c r="E12" s="37" t="s">
        <v>4328</v>
      </c>
      <c r="F12" s="38">
        <v>43640</v>
      </c>
      <c r="G12" s="39">
        <v>26.7669</v>
      </c>
      <c r="H12" s="79">
        <v>1.0150999999999999</v>
      </c>
      <c r="I12" s="79">
        <v>1.0249999999999999</v>
      </c>
      <c r="J12" s="80">
        <f t="shared" si="1"/>
        <v>3.960000000000008E-2</v>
      </c>
      <c r="K12" s="55" t="s">
        <v>97</v>
      </c>
      <c r="L12" s="55">
        <v>4.7800000000000002E-2</v>
      </c>
      <c r="M12" s="83">
        <v>4.7800000000000002E-2</v>
      </c>
      <c r="N12" s="76" t="e">
        <f ca="1">P12*(12/3)/100</f>
        <v>#NAME?</v>
      </c>
      <c r="O12" s="40" t="s">
        <v>4407</v>
      </c>
      <c r="P12" s="81" t="e">
        <f ca="1">[1]!i_pq_pctchange(O12,"2019/10/1","2019/12/31")</f>
        <v>#NAME?</v>
      </c>
      <c r="Q12" s="40"/>
      <c r="R12" s="40"/>
      <c r="S12" s="57" t="s">
        <v>302</v>
      </c>
      <c r="T12" s="82"/>
      <c r="U12" s="82"/>
      <c r="V12" s="82"/>
      <c r="W12" s="82"/>
    </row>
    <row r="13" spans="1:23">
      <c r="A13" s="37" t="s">
        <v>41</v>
      </c>
      <c r="B13" s="37" t="s">
        <v>4371</v>
      </c>
      <c r="C13" s="37" t="s">
        <v>4285</v>
      </c>
      <c r="D13" s="37" t="s">
        <v>23</v>
      </c>
      <c r="E13" s="37" t="s">
        <v>4331</v>
      </c>
      <c r="F13" s="38">
        <v>43402</v>
      </c>
      <c r="G13" s="39">
        <v>8.5339941798000005</v>
      </c>
      <c r="H13" s="79">
        <v>1.0432999999999999</v>
      </c>
      <c r="I13" s="79">
        <v>1.0551999999999999</v>
      </c>
      <c r="J13" s="80">
        <f t="shared" si="1"/>
        <v>4.7600000000000087E-2</v>
      </c>
      <c r="K13" s="55">
        <v>4.7137044755383384E-2</v>
      </c>
      <c r="L13" s="55">
        <v>4.7E-2</v>
      </c>
      <c r="M13" s="73">
        <v>4.7137044755383384E-2</v>
      </c>
      <c r="N13" s="76">
        <v>0.03</v>
      </c>
      <c r="O13" s="40"/>
      <c r="P13" s="40"/>
      <c r="Q13" s="40"/>
      <c r="R13" s="40"/>
      <c r="S13" s="57" t="s">
        <v>4299</v>
      </c>
      <c r="T13" s="82"/>
      <c r="U13" s="82"/>
      <c r="V13" s="82"/>
      <c r="W13" s="82"/>
    </row>
    <row r="14" spans="1:23">
      <c r="A14" s="37" t="s">
        <v>42</v>
      </c>
      <c r="B14" s="37" t="s">
        <v>4372</v>
      </c>
      <c r="C14" s="37" t="s">
        <v>4285</v>
      </c>
      <c r="D14" s="37" t="s">
        <v>23</v>
      </c>
      <c r="E14" s="37" t="s">
        <v>4331</v>
      </c>
      <c r="F14" s="38">
        <v>43473</v>
      </c>
      <c r="G14" s="39">
        <v>9.8730600000000006</v>
      </c>
      <c r="H14" s="79">
        <v>1.036</v>
      </c>
      <c r="I14" s="79">
        <v>1.0470999999999999</v>
      </c>
      <c r="J14" s="80">
        <f t="shared" si="1"/>
        <v>4.4399999999999551E-2</v>
      </c>
      <c r="K14" s="55"/>
      <c r="L14" s="55">
        <v>4.8000000000000001E-2</v>
      </c>
      <c r="M14" s="83">
        <v>4.8000000000000001E-2</v>
      </c>
      <c r="N14" s="76">
        <v>3.7999999999999999E-2</v>
      </c>
      <c r="O14" s="40"/>
      <c r="P14" s="40"/>
      <c r="Q14" s="40"/>
      <c r="R14" s="40"/>
      <c r="S14" s="57" t="s">
        <v>4399</v>
      </c>
      <c r="T14" s="82"/>
      <c r="U14" s="82"/>
      <c r="V14" s="82"/>
      <c r="W14" s="82"/>
    </row>
    <row r="15" spans="1:23">
      <c r="A15" s="37" t="s">
        <v>67</v>
      </c>
      <c r="B15" s="37" t="s">
        <v>4373</v>
      </c>
      <c r="C15" s="37" t="s">
        <v>4285</v>
      </c>
      <c r="D15" s="37" t="s">
        <v>23</v>
      </c>
      <c r="E15" s="37" t="s">
        <v>4331</v>
      </c>
      <c r="F15" s="38">
        <v>43509</v>
      </c>
      <c r="G15" s="39">
        <v>26.515304232000002</v>
      </c>
      <c r="H15" s="79">
        <v>1.0304</v>
      </c>
      <c r="I15" s="79">
        <v>1.044</v>
      </c>
      <c r="J15" s="80">
        <f t="shared" si="1"/>
        <v>5.4400000000000226E-2</v>
      </c>
      <c r="K15" s="55"/>
      <c r="L15" s="55">
        <v>4.99E-2</v>
      </c>
      <c r="M15" s="83">
        <v>4.99E-2</v>
      </c>
      <c r="N15" s="76">
        <v>4.2999999999999997E-2</v>
      </c>
      <c r="O15" s="40"/>
      <c r="P15" s="40"/>
      <c r="Q15" s="40"/>
      <c r="R15" s="40"/>
      <c r="S15" s="57" t="s">
        <v>4301</v>
      </c>
      <c r="T15" s="82"/>
      <c r="U15" s="82"/>
      <c r="V15" s="82"/>
      <c r="W15" s="82"/>
    </row>
    <row r="16" spans="1:23">
      <c r="A16" s="37" t="s">
        <v>68</v>
      </c>
      <c r="B16" s="37" t="s">
        <v>4374</v>
      </c>
      <c r="C16" s="37" t="s">
        <v>4285</v>
      </c>
      <c r="D16" s="37" t="s">
        <v>23</v>
      </c>
      <c r="E16" s="37" t="s">
        <v>4331</v>
      </c>
      <c r="F16" s="38">
        <v>43509</v>
      </c>
      <c r="G16" s="39">
        <v>6.8649500000000003</v>
      </c>
      <c r="H16" s="79">
        <v>1.0306999999999999</v>
      </c>
      <c r="I16" s="79">
        <v>1.0421</v>
      </c>
      <c r="J16" s="80">
        <f t="shared" si="1"/>
        <v>4.5600000000000307E-2</v>
      </c>
      <c r="K16" s="55"/>
      <c r="L16" s="55">
        <v>4.7699999999999992E-2</v>
      </c>
      <c r="M16" s="83">
        <v>4.7699999999999992E-2</v>
      </c>
      <c r="N16" s="76">
        <v>4.5499999999999999E-2</v>
      </c>
      <c r="O16" s="40"/>
      <c r="P16" s="40"/>
      <c r="Q16" s="40"/>
      <c r="R16" s="40"/>
      <c r="S16" s="57" t="s">
        <v>4300</v>
      </c>
      <c r="T16" s="82"/>
      <c r="U16" s="82"/>
      <c r="V16" s="82" t="e">
        <f t="shared" si="0"/>
        <v>#DIV/0!</v>
      </c>
      <c r="W16" s="82"/>
    </row>
    <row r="17" spans="1:23">
      <c r="A17" s="37" t="s">
        <v>44</v>
      </c>
      <c r="B17" s="37" t="s">
        <v>4375</v>
      </c>
      <c r="C17" s="37" t="s">
        <v>4285</v>
      </c>
      <c r="D17" s="37" t="s">
        <v>23</v>
      </c>
      <c r="E17" s="37" t="s">
        <v>4331</v>
      </c>
      <c r="F17" s="38">
        <v>43557</v>
      </c>
      <c r="G17" s="39">
        <v>2.6348099999999999</v>
      </c>
      <c r="H17" s="79">
        <v>1.0297000000000001</v>
      </c>
      <c r="I17" s="79">
        <v>1.046</v>
      </c>
      <c r="J17" s="80">
        <f t="shared" si="1"/>
        <v>6.5199999999999925E-2</v>
      </c>
      <c r="K17" s="55"/>
      <c r="L17" s="55">
        <v>6.13E-2</v>
      </c>
      <c r="M17" s="83">
        <v>6.13E-2</v>
      </c>
      <c r="N17" s="76">
        <f>1.5%+3%</f>
        <v>4.4999999999999998E-2</v>
      </c>
      <c r="O17" s="40"/>
      <c r="P17" s="40"/>
      <c r="Q17" s="40"/>
      <c r="R17" s="40"/>
      <c r="S17" s="57" t="s">
        <v>4302</v>
      </c>
      <c r="T17" s="82"/>
      <c r="U17" s="82"/>
      <c r="V17" s="82" t="e">
        <f t="shared" si="0"/>
        <v>#DIV/0!</v>
      </c>
      <c r="W17" s="82"/>
    </row>
    <row r="18" spans="1:23">
      <c r="A18" s="37" t="s">
        <v>71</v>
      </c>
      <c r="B18" s="37" t="s">
        <v>4376</v>
      </c>
      <c r="C18" s="37" t="s">
        <v>4285</v>
      </c>
      <c r="D18" s="37" t="s">
        <v>23</v>
      </c>
      <c r="E18" s="37" t="s">
        <v>4331</v>
      </c>
      <c r="F18" s="38">
        <v>43559</v>
      </c>
      <c r="G18" s="39">
        <v>6.8280069599999997</v>
      </c>
      <c r="H18" s="79">
        <v>1.0235000000000001</v>
      </c>
      <c r="I18" s="79">
        <v>1.0336000000000001</v>
      </c>
      <c r="J18" s="80">
        <f t="shared" si="1"/>
        <v>4.0399999999999991E-2</v>
      </c>
      <c r="K18" s="55"/>
      <c r="L18" s="55">
        <v>4.5100000000000001E-2</v>
      </c>
      <c r="M18" s="83">
        <v>4.5100000000000001E-2</v>
      </c>
      <c r="N18" s="76">
        <v>0.04</v>
      </c>
      <c r="O18" s="41"/>
      <c r="P18" s="41"/>
      <c r="Q18" s="41"/>
      <c r="R18" s="41"/>
      <c r="S18" s="57" t="s">
        <v>4303</v>
      </c>
      <c r="T18" s="82"/>
      <c r="U18" s="82"/>
      <c r="V18" s="82" t="e">
        <f t="shared" si="0"/>
        <v>#DIV/0!</v>
      </c>
      <c r="W18" s="82"/>
    </row>
    <row r="19" spans="1:23">
      <c r="A19" s="37" t="s">
        <v>4377</v>
      </c>
      <c r="B19" s="37" t="s">
        <v>4379</v>
      </c>
      <c r="C19" s="37" t="s">
        <v>4285</v>
      </c>
      <c r="D19" s="37" t="s">
        <v>23</v>
      </c>
      <c r="E19" s="37" t="s">
        <v>4331</v>
      </c>
      <c r="F19" s="38">
        <v>43580</v>
      </c>
      <c r="G19" s="39">
        <v>2.6814</v>
      </c>
      <c r="H19" s="79">
        <v>1.0193000000000001</v>
      </c>
      <c r="I19" s="79">
        <v>1.0307999999999999</v>
      </c>
      <c r="J19" s="80">
        <f t="shared" si="1"/>
        <v>4.5999999999999375E-2</v>
      </c>
      <c r="K19" s="55"/>
      <c r="L19" s="55">
        <v>4.4800000000000006E-2</v>
      </c>
      <c r="M19" s="83">
        <v>4.4800000000000006E-2</v>
      </c>
      <c r="N19" s="76">
        <v>4.3499999999999997E-2</v>
      </c>
      <c r="O19" s="41"/>
      <c r="P19" s="41"/>
      <c r="Q19" s="41"/>
      <c r="R19" s="41"/>
      <c r="S19" s="57" t="s">
        <v>4304</v>
      </c>
      <c r="T19" s="82"/>
      <c r="U19" s="82"/>
      <c r="V19" s="82" t="e">
        <f t="shared" si="0"/>
        <v>#DIV/0!</v>
      </c>
      <c r="W19" s="82"/>
    </row>
    <row r="20" spans="1:23">
      <c r="A20" s="37" t="s">
        <v>45</v>
      </c>
      <c r="B20" s="37" t="s">
        <v>4380</v>
      </c>
      <c r="C20" s="37" t="s">
        <v>4285</v>
      </c>
      <c r="D20" s="37" t="s">
        <v>23</v>
      </c>
      <c r="E20" s="37" t="s">
        <v>4331</v>
      </c>
      <c r="F20" s="38">
        <v>43649</v>
      </c>
      <c r="G20" s="39">
        <v>49.906300000000002</v>
      </c>
      <c r="H20" s="79">
        <v>1.0208999999999999</v>
      </c>
      <c r="I20" s="79">
        <v>1.0378000000000001</v>
      </c>
      <c r="J20" s="80">
        <f t="shared" si="1"/>
        <v>6.7600000000000549E-2</v>
      </c>
      <c r="K20" s="55"/>
      <c r="L20" s="55">
        <v>7.5800000000000006E-2</v>
      </c>
      <c r="M20" s="83">
        <v>7.5800000000000006E-2</v>
      </c>
      <c r="N20" s="76">
        <v>0.05</v>
      </c>
      <c r="O20" s="41"/>
      <c r="P20" s="41"/>
      <c r="Q20" s="41"/>
      <c r="R20" s="41"/>
      <c r="S20" s="57" t="s">
        <v>4305</v>
      </c>
      <c r="T20" s="82"/>
      <c r="U20" s="82"/>
      <c r="V20" s="82" t="e">
        <f t="shared" si="0"/>
        <v>#DIV/0!</v>
      </c>
      <c r="W20" s="82"/>
    </row>
    <row r="21" spans="1:23">
      <c r="A21" s="37" t="s">
        <v>4381</v>
      </c>
      <c r="B21" s="37" t="s">
        <v>4383</v>
      </c>
      <c r="C21" s="37" t="s">
        <v>4285</v>
      </c>
      <c r="D21" s="37" t="s">
        <v>23</v>
      </c>
      <c r="E21" s="37" t="s">
        <v>4331</v>
      </c>
      <c r="F21" s="38">
        <v>43670</v>
      </c>
      <c r="G21" s="39">
        <v>29.942699999999999</v>
      </c>
      <c r="H21" s="79">
        <v>1.0087999999999999</v>
      </c>
      <c r="I21" s="79">
        <v>1.0194000000000001</v>
      </c>
      <c r="J21" s="80">
        <f t="shared" si="1"/>
        <v>4.2400000000000659E-2</v>
      </c>
      <c r="K21" s="55"/>
      <c r="L21" s="55">
        <v>4.4000000000000004E-2</v>
      </c>
      <c r="M21" s="83">
        <v>4.4000000000000004E-2</v>
      </c>
      <c r="N21" s="76">
        <v>4.4499999999999998E-2</v>
      </c>
      <c r="O21" s="41"/>
      <c r="P21" s="41"/>
      <c r="Q21" s="41"/>
      <c r="R21" s="41"/>
      <c r="S21" s="57" t="s">
        <v>4306</v>
      </c>
      <c r="T21" s="82"/>
      <c r="U21" s="82"/>
      <c r="V21" s="82" t="e">
        <f t="shared" si="0"/>
        <v>#DIV/0!</v>
      </c>
      <c r="W21" s="82"/>
    </row>
    <row r="22" spans="1:23">
      <c r="A22" s="37" t="s">
        <v>46</v>
      </c>
      <c r="B22" s="37" t="s">
        <v>4384</v>
      </c>
      <c r="C22" s="37" t="s">
        <v>4285</v>
      </c>
      <c r="D22" s="37" t="s">
        <v>23</v>
      </c>
      <c r="E22" s="37" t="s">
        <v>4331</v>
      </c>
      <c r="F22" s="38">
        <v>43671</v>
      </c>
      <c r="G22" s="39">
        <v>32.9617</v>
      </c>
      <c r="H22" s="79">
        <v>1.0175000000000001</v>
      </c>
      <c r="I22" s="79">
        <v>1.034</v>
      </c>
      <c r="J22" s="80">
        <f t="shared" si="1"/>
        <v>6.5999999999999837E-2</v>
      </c>
      <c r="K22" s="55"/>
      <c r="L22" s="55">
        <v>7.7600000000000002E-2</v>
      </c>
      <c r="M22" s="83">
        <v>7.7600000000000002E-2</v>
      </c>
      <c r="N22" s="76">
        <v>4.8000000000000001E-2</v>
      </c>
      <c r="O22" s="41"/>
      <c r="P22" s="41"/>
      <c r="Q22" s="41"/>
      <c r="R22" s="41"/>
      <c r="S22" s="57" t="s">
        <v>4307</v>
      </c>
      <c r="T22" s="82"/>
      <c r="U22" s="82"/>
      <c r="V22" s="82" t="e">
        <f t="shared" si="0"/>
        <v>#DIV/0!</v>
      </c>
      <c r="W22" s="82"/>
    </row>
    <row r="23" spans="1:23">
      <c r="A23" s="37" t="s">
        <v>4385</v>
      </c>
      <c r="B23" s="37" t="s">
        <v>4386</v>
      </c>
      <c r="C23" s="37" t="s">
        <v>4285</v>
      </c>
      <c r="D23" s="37" t="s">
        <v>23</v>
      </c>
      <c r="E23" s="37" t="s">
        <v>4331</v>
      </c>
      <c r="F23" s="38">
        <v>43679</v>
      </c>
      <c r="G23" s="39">
        <v>77.105270000000004</v>
      </c>
      <c r="H23" s="79">
        <v>1.0089999999999999</v>
      </c>
      <c r="I23" s="79">
        <v>1.0216000000000001</v>
      </c>
      <c r="J23" s="80">
        <f t="shared" si="1"/>
        <v>5.0400000000000666E-2</v>
      </c>
      <c r="K23" s="55"/>
      <c r="L23" s="55">
        <v>5.1900000000000002E-2</v>
      </c>
      <c r="M23" s="83">
        <v>5.1900000000000002E-2</v>
      </c>
      <c r="N23" s="76">
        <v>4.4999999999999998E-2</v>
      </c>
      <c r="O23" s="41"/>
      <c r="P23" s="41"/>
      <c r="Q23" s="41"/>
      <c r="R23" s="41"/>
      <c r="S23" s="57" t="s">
        <v>4308</v>
      </c>
      <c r="T23" s="82"/>
      <c r="U23" s="82"/>
      <c r="V23" s="82" t="e">
        <f t="shared" si="0"/>
        <v>#DIV/0!</v>
      </c>
      <c r="W23" s="82"/>
    </row>
    <row r="24" spans="1:23">
      <c r="A24" s="37" t="s">
        <v>72</v>
      </c>
      <c r="B24" s="37" t="s">
        <v>4387</v>
      </c>
      <c r="C24" s="37" t="s">
        <v>4285</v>
      </c>
      <c r="D24" s="37" t="s">
        <v>23</v>
      </c>
      <c r="E24" s="37" t="s">
        <v>4331</v>
      </c>
      <c r="F24" s="38">
        <v>43698</v>
      </c>
      <c r="G24" s="39">
        <v>132.47516999999999</v>
      </c>
      <c r="H24" s="79">
        <v>1.0051000000000001</v>
      </c>
      <c r="I24" s="79">
        <v>1.0182</v>
      </c>
      <c r="J24" s="80">
        <f t="shared" si="1"/>
        <v>5.2399999999999558E-2</v>
      </c>
      <c r="K24" s="55"/>
      <c r="L24" s="55">
        <v>4.99E-2</v>
      </c>
      <c r="M24" s="83">
        <v>4.99E-2</v>
      </c>
      <c r="N24" s="76">
        <v>4.8000000000000001E-2</v>
      </c>
      <c r="O24" s="41"/>
      <c r="P24" s="41"/>
      <c r="Q24" s="41"/>
      <c r="R24" s="41"/>
      <c r="S24" s="57" t="s">
        <v>4307</v>
      </c>
      <c r="T24" s="82"/>
      <c r="U24" s="82"/>
      <c r="V24" s="82" t="e">
        <f t="shared" si="0"/>
        <v>#DIV/0!</v>
      </c>
      <c r="W24" s="82"/>
    </row>
    <row r="25" spans="1:23">
      <c r="A25" s="37" t="s">
        <v>73</v>
      </c>
      <c r="B25" s="37" t="s">
        <v>4388</v>
      </c>
      <c r="C25" s="37" t="s">
        <v>4285</v>
      </c>
      <c r="D25" s="37" t="s">
        <v>23</v>
      </c>
      <c r="E25" s="37" t="s">
        <v>4331</v>
      </c>
      <c r="F25" s="38">
        <v>43711</v>
      </c>
      <c r="G25" s="39">
        <v>124.25982</v>
      </c>
      <c r="H25" s="79">
        <v>1.0028999999999999</v>
      </c>
      <c r="I25" s="79">
        <v>1.0164</v>
      </c>
      <c r="J25" s="80">
        <f t="shared" si="1"/>
        <v>5.400000000000027E-2</v>
      </c>
      <c r="K25" s="55"/>
      <c r="L25" s="55">
        <v>4.99E-2</v>
      </c>
      <c r="M25" s="83">
        <v>4.99E-2</v>
      </c>
      <c r="N25" s="76">
        <v>4.8000000000000001E-2</v>
      </c>
      <c r="O25" s="41"/>
      <c r="P25" s="41"/>
      <c r="Q25" s="41"/>
      <c r="R25" s="41"/>
      <c r="S25" s="57" t="s">
        <v>4307</v>
      </c>
      <c r="T25" s="82"/>
      <c r="U25" s="82"/>
      <c r="V25" s="82" t="e">
        <f t="shared" si="0"/>
        <v>#DIV/0!</v>
      </c>
      <c r="W25" s="82"/>
    </row>
    <row r="26" spans="1:23">
      <c r="A26" s="37" t="s">
        <v>80</v>
      </c>
      <c r="B26" s="37" t="s">
        <v>4389</v>
      </c>
      <c r="C26" s="37" t="s">
        <v>4285</v>
      </c>
      <c r="D26" s="37" t="s">
        <v>23</v>
      </c>
      <c r="E26" s="37" t="s">
        <v>4331</v>
      </c>
      <c r="F26" s="38">
        <v>43726</v>
      </c>
      <c r="G26" s="39">
        <v>5.2660999999999998</v>
      </c>
      <c r="H26" s="79">
        <v>1.0008999999999999</v>
      </c>
      <c r="I26" s="79">
        <v>1.0108999999999999</v>
      </c>
      <c r="J26" s="80">
        <f t="shared" si="1"/>
        <v>4.0000000000000036E-2</v>
      </c>
      <c r="K26" s="55"/>
      <c r="L26" s="55">
        <v>3.7900000000000003E-2</v>
      </c>
      <c r="M26" s="83">
        <v>3.7900000000000003E-2</v>
      </c>
      <c r="N26" s="76">
        <v>4.1000000000000002E-2</v>
      </c>
      <c r="O26" s="41"/>
      <c r="P26" s="41"/>
      <c r="Q26" s="41"/>
      <c r="R26" s="41"/>
      <c r="S26" s="57" t="s">
        <v>4309</v>
      </c>
      <c r="T26" s="82"/>
      <c r="U26" s="82"/>
      <c r="V26" s="82" t="e">
        <f t="shared" si="0"/>
        <v>#DIV/0!</v>
      </c>
      <c r="W26" s="82"/>
    </row>
    <row r="27" spans="1:23">
      <c r="A27" s="37" t="s">
        <v>81</v>
      </c>
      <c r="B27" s="37" t="s">
        <v>4390</v>
      </c>
      <c r="C27" s="37" t="s">
        <v>4285</v>
      </c>
      <c r="D27" s="37" t="s">
        <v>23</v>
      </c>
      <c r="E27" s="37" t="s">
        <v>4331</v>
      </c>
      <c r="F27" s="38">
        <v>43732</v>
      </c>
      <c r="G27" s="39">
        <v>12.569000000000001</v>
      </c>
      <c r="H27" s="79">
        <v>1.0005999999999999</v>
      </c>
      <c r="I27" s="79">
        <v>1.0127999999999999</v>
      </c>
      <c r="J27" s="80">
        <f t="shared" si="1"/>
        <v>4.8799999999999955E-2</v>
      </c>
      <c r="K27" s="55"/>
      <c r="L27" s="55">
        <v>4.7199999999999999E-2</v>
      </c>
      <c r="M27" s="83">
        <v>4.7199999999999999E-2</v>
      </c>
      <c r="N27" s="76">
        <v>4.5999999999999999E-2</v>
      </c>
      <c r="O27" s="41"/>
      <c r="P27" s="41"/>
      <c r="Q27" s="41"/>
      <c r="R27" s="41"/>
      <c r="S27" s="57" t="s">
        <v>4310</v>
      </c>
      <c r="T27" s="82"/>
      <c r="U27" s="82"/>
      <c r="V27" s="82" t="e">
        <f t="shared" si="0"/>
        <v>#DIV/0!</v>
      </c>
      <c r="W27" s="82"/>
    </row>
    <row r="28" spans="1:23">
      <c r="A28" s="37" t="s">
        <v>74</v>
      </c>
      <c r="B28" s="37" t="s">
        <v>4391</v>
      </c>
      <c r="C28" s="37" t="s">
        <v>4285</v>
      </c>
      <c r="D28" s="37" t="s">
        <v>23</v>
      </c>
      <c r="E28" s="37" t="s">
        <v>4331</v>
      </c>
      <c r="F28" s="38">
        <v>43748</v>
      </c>
      <c r="G28" s="39">
        <v>89.136889999999994</v>
      </c>
      <c r="H28" s="55"/>
      <c r="I28" s="55"/>
      <c r="J28" s="80">
        <f>L28</f>
        <v>5.2300000000000006E-2</v>
      </c>
      <c r="K28" s="55"/>
      <c r="L28" s="55">
        <v>5.2300000000000006E-2</v>
      </c>
      <c r="M28" s="83">
        <v>5.2300000000000006E-2</v>
      </c>
      <c r="N28" s="76">
        <v>4.7500000000000001E-2</v>
      </c>
      <c r="O28" s="41"/>
      <c r="P28" s="41"/>
      <c r="Q28" s="41"/>
      <c r="R28" s="41"/>
      <c r="S28" s="57" t="s">
        <v>4311</v>
      </c>
      <c r="T28" s="82"/>
      <c r="U28" s="82"/>
      <c r="V28" s="82" t="e">
        <f t="shared" si="0"/>
        <v>#DIV/0!</v>
      </c>
      <c r="W28" s="82"/>
    </row>
    <row r="29" spans="1:23">
      <c r="A29" s="37" t="s">
        <v>79</v>
      </c>
      <c r="B29" s="37" t="s">
        <v>4298</v>
      </c>
      <c r="C29" s="37" t="s">
        <v>4285</v>
      </c>
      <c r="D29" s="37" t="s">
        <v>23</v>
      </c>
      <c r="E29" s="37" t="s">
        <v>4331</v>
      </c>
      <c r="F29" s="38">
        <v>43777</v>
      </c>
      <c r="G29" s="39">
        <v>47.027529999999999</v>
      </c>
      <c r="H29" s="55"/>
      <c r="I29" s="55"/>
      <c r="J29" s="80">
        <f>L29</f>
        <v>3.04E-2</v>
      </c>
      <c r="K29" s="55"/>
      <c r="L29" s="55">
        <v>3.04E-2</v>
      </c>
      <c r="M29" s="83">
        <v>3.04E-2</v>
      </c>
      <c r="N29" s="76">
        <v>4.7E-2</v>
      </c>
      <c r="O29" s="41"/>
      <c r="P29" s="41"/>
      <c r="Q29" s="41"/>
      <c r="R29" s="41"/>
      <c r="S29" s="57" t="s">
        <v>4312</v>
      </c>
      <c r="T29" s="82"/>
      <c r="U29" s="82"/>
      <c r="V29" s="82" t="e">
        <f t="shared" si="0"/>
        <v>#DIV/0!</v>
      </c>
      <c r="W29" s="82"/>
    </row>
    <row r="30" spans="1:23">
      <c r="A30" s="37" t="s">
        <v>76</v>
      </c>
      <c r="B30" s="37" t="s">
        <v>4392</v>
      </c>
      <c r="C30" s="37" t="s">
        <v>21</v>
      </c>
      <c r="D30" s="37" t="s">
        <v>318</v>
      </c>
      <c r="E30" s="37" t="s">
        <v>4402</v>
      </c>
      <c r="F30" s="38">
        <v>43733</v>
      </c>
      <c r="G30" s="39">
        <v>75.840950000000007</v>
      </c>
      <c r="H30" s="79">
        <v>1.0003</v>
      </c>
      <c r="I30" s="79">
        <v>1.0138</v>
      </c>
      <c r="J30" s="80">
        <f t="shared" si="1"/>
        <v>5.400000000000027E-2</v>
      </c>
      <c r="K30" s="55"/>
      <c r="L30" s="55">
        <v>5.1399999999999994E-2</v>
      </c>
      <c r="M30" s="83">
        <v>5.1399999999999994E-2</v>
      </c>
      <c r="N30" s="76">
        <v>4.8000000000000001E-2</v>
      </c>
      <c r="O30" s="41"/>
      <c r="P30" s="41"/>
      <c r="Q30" s="41"/>
      <c r="R30" s="41"/>
      <c r="S30" s="57" t="s">
        <v>4307</v>
      </c>
      <c r="T30" s="82"/>
      <c r="U30" s="82"/>
      <c r="V30" s="82" t="e">
        <f t="shared" si="0"/>
        <v>#DIV/0!</v>
      </c>
      <c r="W30" s="82"/>
    </row>
    <row r="31" spans="1:23">
      <c r="A31" s="37" t="s">
        <v>77</v>
      </c>
      <c r="B31" s="37" t="s">
        <v>24</v>
      </c>
      <c r="C31" s="37" t="s">
        <v>21</v>
      </c>
      <c r="D31" s="37" t="s">
        <v>318</v>
      </c>
      <c r="E31" s="37" t="s">
        <v>4333</v>
      </c>
      <c r="F31" s="38">
        <v>43763</v>
      </c>
      <c r="G31" s="39">
        <v>104.11206</v>
      </c>
      <c r="H31" s="55"/>
      <c r="I31" s="55"/>
      <c r="J31" s="80">
        <f>L31</f>
        <v>6.9199999999999998E-2</v>
      </c>
      <c r="K31" s="55"/>
      <c r="L31" s="55">
        <v>6.9199999999999998E-2</v>
      </c>
      <c r="M31" s="83">
        <v>6.9199999999999998E-2</v>
      </c>
      <c r="N31" s="76">
        <v>4.8000000000000001E-2</v>
      </c>
      <c r="O31" s="41"/>
      <c r="P31" s="41"/>
      <c r="Q31" s="41"/>
      <c r="R31" s="41"/>
      <c r="S31" s="57" t="s">
        <v>4307</v>
      </c>
      <c r="T31" s="82"/>
      <c r="U31" s="82"/>
      <c r="V31" s="82" t="e">
        <f t="shared" si="0"/>
        <v>#DIV/0!</v>
      </c>
      <c r="W31" s="82"/>
    </row>
    <row r="32" spans="1:23">
      <c r="A32" s="37" t="s">
        <v>82</v>
      </c>
      <c r="B32" s="37" t="s">
        <v>4313</v>
      </c>
      <c r="C32" s="37" t="s">
        <v>21</v>
      </c>
      <c r="D32" s="37" t="s">
        <v>318</v>
      </c>
      <c r="E32" s="37" t="s">
        <v>4333</v>
      </c>
      <c r="F32" s="38">
        <v>43767</v>
      </c>
      <c r="G32" s="39">
        <v>1.5349999999999999</v>
      </c>
      <c r="H32" s="55"/>
      <c r="I32" s="55"/>
      <c r="J32" s="80">
        <f>L32</f>
        <v>4.2199999999999994E-2</v>
      </c>
      <c r="K32" s="55"/>
      <c r="L32" s="55">
        <v>4.2199999999999994E-2</v>
      </c>
      <c r="M32" s="83">
        <v>4.2199999999999994E-2</v>
      </c>
      <c r="N32" s="76">
        <v>4.8000000000000001E-2</v>
      </c>
      <c r="O32" s="41"/>
      <c r="P32" s="41"/>
      <c r="Q32" s="41"/>
      <c r="R32" s="41"/>
      <c r="S32" s="57" t="s">
        <v>4307</v>
      </c>
      <c r="T32" s="82"/>
      <c r="U32" s="82"/>
      <c r="V32" s="82" t="e">
        <f t="shared" si="0"/>
        <v>#DIV/0!</v>
      </c>
      <c r="W32" s="82"/>
    </row>
    <row r="33" spans="1:23">
      <c r="A33" s="37" t="s">
        <v>78</v>
      </c>
      <c r="B33" s="37" t="s">
        <v>4314</v>
      </c>
      <c r="C33" s="37" t="s">
        <v>21</v>
      </c>
      <c r="D33" s="37" t="s">
        <v>318</v>
      </c>
      <c r="E33" s="37" t="s">
        <v>4333</v>
      </c>
      <c r="F33" s="38">
        <v>43791</v>
      </c>
      <c r="G33" s="39">
        <v>25.721329999999998</v>
      </c>
      <c r="H33" s="55"/>
      <c r="I33" s="55"/>
      <c r="J33" s="80">
        <f>L33</f>
        <v>3.6499999999999998E-2</v>
      </c>
      <c r="K33" s="55"/>
      <c r="L33" s="55">
        <v>3.6499999999999998E-2</v>
      </c>
      <c r="M33" s="83">
        <v>3.6499999999999998E-2</v>
      </c>
      <c r="N33" s="76">
        <v>4.7E-2</v>
      </c>
      <c r="O33" s="41"/>
      <c r="P33" s="41"/>
      <c r="Q33" s="41"/>
      <c r="R33" s="41"/>
      <c r="S33" s="57" t="s">
        <v>4312</v>
      </c>
      <c r="T33" s="82"/>
      <c r="U33" s="82"/>
      <c r="V33" s="82" t="e">
        <f t="shared" si="0"/>
        <v>#DIV/0!</v>
      </c>
      <c r="W33" s="82"/>
    </row>
    <row r="34" spans="1:23">
      <c r="A34" s="37" t="s">
        <v>34</v>
      </c>
      <c r="B34" s="37" t="s">
        <v>4315</v>
      </c>
      <c r="C34" s="37" t="s">
        <v>21</v>
      </c>
      <c r="D34" s="37" t="s">
        <v>318</v>
      </c>
      <c r="E34" s="37" t="s">
        <v>4333</v>
      </c>
      <c r="F34" s="38">
        <v>43794</v>
      </c>
      <c r="G34" s="39">
        <v>8.7823399999999996</v>
      </c>
      <c r="H34" s="55"/>
      <c r="I34" s="55"/>
      <c r="J34" s="80">
        <f>L34</f>
        <v>5.8200000000000002E-2</v>
      </c>
      <c r="K34" s="55"/>
      <c r="L34" s="55">
        <v>5.8200000000000002E-2</v>
      </c>
      <c r="M34" s="83">
        <v>5.8200000000000002E-2</v>
      </c>
      <c r="N34" s="76">
        <v>0.04</v>
      </c>
      <c r="O34" s="41"/>
      <c r="P34" s="41"/>
      <c r="Q34" s="41"/>
      <c r="R34" s="41"/>
      <c r="S34" s="57" t="s">
        <v>4316</v>
      </c>
      <c r="T34" s="82"/>
      <c r="U34" s="82"/>
      <c r="V34" s="82" t="e">
        <f t="shared" si="0"/>
        <v>#DIV/0!</v>
      </c>
      <c r="W34" s="82"/>
    </row>
    <row r="35" spans="1:23">
      <c r="A35" s="37" t="s">
        <v>4401</v>
      </c>
      <c r="B35" s="37" t="s">
        <v>4397</v>
      </c>
      <c r="C35" s="37" t="s">
        <v>37</v>
      </c>
      <c r="D35" s="37" t="s">
        <v>318</v>
      </c>
      <c r="E35" s="37" t="s">
        <v>4333</v>
      </c>
      <c r="F35" s="38">
        <v>43420</v>
      </c>
      <c r="G35" s="39">
        <v>1.2540514360999999</v>
      </c>
      <c r="H35" s="55"/>
      <c r="I35" s="55"/>
      <c r="J35" s="80">
        <f>L35</f>
        <v>5.5500000000000001E-2</v>
      </c>
      <c r="K35" s="55">
        <v>6.0802715654951989E-2</v>
      </c>
      <c r="L35" s="55">
        <v>5.5500000000000001E-2</v>
      </c>
      <c r="M35" s="73">
        <v>6.0802715654951989E-2</v>
      </c>
      <c r="N35" s="76" t="e">
        <f ca="1">(0.7*P35*(12/3)/100+0.3*R35*(12/3))/100</f>
        <v>#NAME?</v>
      </c>
      <c r="O35" s="40" t="s">
        <v>4404</v>
      </c>
      <c r="P35" s="81" t="e">
        <f ca="1">[1]!i_pq_pctchange(O35,"2019/10/1","2019/12/31")</f>
        <v>#NAME?</v>
      </c>
      <c r="Q35" s="41" t="s">
        <v>4408</v>
      </c>
      <c r="R35" s="81" t="e">
        <f ca="1">[1]!i_pq_pctchange(Q35,"2019/10/1","2019/12/31")</f>
        <v>#NAME?</v>
      </c>
      <c r="S35" s="57" t="s">
        <v>4403</v>
      </c>
      <c r="T35" s="82"/>
      <c r="U35" s="82"/>
      <c r="V35" s="82" t="e">
        <f t="shared" si="0"/>
        <v>#DIV/0!</v>
      </c>
      <c r="W35" s="82"/>
    </row>
    <row r="36" spans="1:23">
      <c r="A36" s="37" t="s">
        <v>38</v>
      </c>
      <c r="B36" s="37" t="s">
        <v>4393</v>
      </c>
      <c r="C36" s="37" t="s">
        <v>37</v>
      </c>
      <c r="D36" s="37" t="s">
        <v>318</v>
      </c>
      <c r="E36" s="37" t="s">
        <v>4333</v>
      </c>
      <c r="F36" s="38">
        <v>43713</v>
      </c>
      <c r="G36" s="39">
        <v>13.691000000000001</v>
      </c>
      <c r="H36" s="79">
        <v>1.0019</v>
      </c>
      <c r="I36" s="79">
        <v>1.0165999999999999</v>
      </c>
      <c r="J36" s="80">
        <f t="shared" si="1"/>
        <v>5.8799999999999741E-2</v>
      </c>
      <c r="K36" s="55" t="s">
        <v>97</v>
      </c>
      <c r="L36" s="55">
        <v>5.1299999999999998E-2</v>
      </c>
      <c r="M36" s="83">
        <v>5.1299999999999998E-2</v>
      </c>
      <c r="N36" s="76">
        <v>4.8000000000000001E-2</v>
      </c>
      <c r="O36" s="41"/>
      <c r="P36" s="41"/>
      <c r="Q36" s="41"/>
      <c r="R36" s="41"/>
      <c r="S36" s="57" t="s">
        <v>4307</v>
      </c>
      <c r="T36" s="82"/>
      <c r="U36" s="82"/>
      <c r="V36" s="82" t="e">
        <f t="shared" si="0"/>
        <v>#DIV/0!</v>
      </c>
      <c r="W36" s="82"/>
    </row>
    <row r="37" spans="1:23" ht="14.25" customHeight="1">
      <c r="A37" s="37" t="s">
        <v>4320</v>
      </c>
      <c r="B37" s="37" t="s">
        <v>4394</v>
      </c>
      <c r="C37" s="37" t="s">
        <v>31</v>
      </c>
      <c r="D37" s="37" t="s">
        <v>4334</v>
      </c>
      <c r="E37" s="37" t="s">
        <v>4400</v>
      </c>
      <c r="F37" s="38">
        <v>43661</v>
      </c>
      <c r="G37" s="39">
        <v>2.9354200000000001</v>
      </c>
      <c r="H37" s="79">
        <v>1.0422</v>
      </c>
      <c r="I37" s="79">
        <v>1.0624</v>
      </c>
      <c r="J37" s="80">
        <f t="shared" si="1"/>
        <v>8.0799999999999983E-2</v>
      </c>
      <c r="K37" s="55" t="s">
        <v>97</v>
      </c>
      <c r="L37" s="55">
        <v>0.13400000000000001</v>
      </c>
      <c r="M37" s="83">
        <v>0.13400000000000001</v>
      </c>
      <c r="N37" s="76">
        <v>0.05</v>
      </c>
      <c r="O37" s="41"/>
      <c r="P37" s="41"/>
      <c r="Q37" s="41"/>
      <c r="R37" s="41"/>
      <c r="S37" s="57" t="s">
        <v>4305</v>
      </c>
      <c r="T37" s="82"/>
      <c r="U37" s="82"/>
      <c r="V37" s="82" t="e">
        <f t="shared" si="0"/>
        <v>#DIV/0!</v>
      </c>
      <c r="W37" s="82"/>
    </row>
    <row r="38" spans="1:23">
      <c r="A38" s="37" t="s">
        <v>304</v>
      </c>
      <c r="B38" s="37" t="s">
        <v>30</v>
      </c>
      <c r="C38" s="37" t="s">
        <v>31</v>
      </c>
      <c r="D38" s="37" t="s">
        <v>318</v>
      </c>
      <c r="E38" s="37" t="s">
        <v>4333</v>
      </c>
      <c r="F38" s="38">
        <v>43777</v>
      </c>
      <c r="G38" s="39">
        <v>23.448</v>
      </c>
      <c r="H38" s="55"/>
      <c r="I38" s="55"/>
      <c r="J38" s="80">
        <f>L38</f>
        <v>4.8000000000000001E-2</v>
      </c>
      <c r="K38" s="55"/>
      <c r="L38" s="55">
        <v>4.8000000000000001E-2</v>
      </c>
      <c r="M38" s="83">
        <v>4.8000000000000001E-2</v>
      </c>
      <c r="N38" s="76">
        <v>4.8000000000000001E-2</v>
      </c>
      <c r="O38" s="41"/>
      <c r="P38" s="41"/>
      <c r="Q38" s="41"/>
      <c r="R38" s="41"/>
      <c r="S38" s="57" t="s">
        <v>4307</v>
      </c>
      <c r="T38" s="82"/>
      <c r="U38" s="82"/>
      <c r="V38" s="82" t="e">
        <f t="shared" si="0"/>
        <v>#DIV/0!</v>
      </c>
      <c r="W38" s="82"/>
    </row>
    <row r="39" spans="1:23">
      <c r="A39" s="37" t="s">
        <v>83</v>
      </c>
      <c r="B39" s="37" t="s">
        <v>32</v>
      </c>
      <c r="C39" s="37" t="s">
        <v>31</v>
      </c>
      <c r="D39" s="37" t="s">
        <v>318</v>
      </c>
      <c r="E39" s="37" t="s">
        <v>4333</v>
      </c>
      <c r="F39" s="38">
        <v>43791</v>
      </c>
      <c r="G39" s="39">
        <v>23.360299999999999</v>
      </c>
      <c r="H39" s="55"/>
      <c r="I39" s="55"/>
      <c r="J39" s="80">
        <f>L39</f>
        <v>5.57E-2</v>
      </c>
      <c r="K39" s="55"/>
      <c r="L39" s="55">
        <v>5.57E-2</v>
      </c>
      <c r="M39" s="83">
        <v>5.57E-2</v>
      </c>
      <c r="N39" s="76">
        <v>4.8000000000000001E-2</v>
      </c>
      <c r="O39" s="41"/>
      <c r="P39" s="41"/>
      <c r="Q39" s="41"/>
      <c r="R39" s="41"/>
      <c r="S39" s="57" t="s">
        <v>4307</v>
      </c>
      <c r="T39" s="82"/>
      <c r="U39" s="82"/>
      <c r="V39" s="82" t="e">
        <f t="shared" si="0"/>
        <v>#DIV/0!</v>
      </c>
      <c r="W39" s="82"/>
    </row>
    <row r="40" spans="1:23">
      <c r="A40" s="37" t="s">
        <v>4350</v>
      </c>
      <c r="B40" s="37" t="s">
        <v>4395</v>
      </c>
      <c r="C40" s="37" t="s">
        <v>28</v>
      </c>
      <c r="D40" s="37" t="s">
        <v>318</v>
      </c>
      <c r="E40" s="37" t="s">
        <v>4333</v>
      </c>
      <c r="F40" s="38">
        <v>43368</v>
      </c>
      <c r="G40" s="39">
        <v>59.228489418599999</v>
      </c>
      <c r="H40" s="79">
        <v>1.0513999999999999</v>
      </c>
      <c r="I40" s="79">
        <v>1.0660000000000001</v>
      </c>
      <c r="J40" s="80">
        <f t="shared" si="1"/>
        <v>5.8400000000000674E-2</v>
      </c>
      <c r="K40" s="55">
        <v>5.107473871031365E-2</v>
      </c>
      <c r="L40" s="55">
        <v>5.2000000000000005E-2</v>
      </c>
      <c r="M40" s="73">
        <v>5.107473871031365E-2</v>
      </c>
      <c r="N40" s="76">
        <v>4.7500000000000001E-2</v>
      </c>
      <c r="O40" s="41"/>
      <c r="P40" s="41"/>
      <c r="Q40" s="41"/>
      <c r="R40" s="41"/>
      <c r="S40" s="57" t="s">
        <v>4311</v>
      </c>
      <c r="T40" s="82"/>
      <c r="U40" s="82"/>
      <c r="V40" s="82" t="e">
        <f t="shared" si="0"/>
        <v>#DIV/0!</v>
      </c>
      <c r="W40" s="82"/>
    </row>
    <row r="41" spans="1:23">
      <c r="A41" s="37" t="s">
        <v>75</v>
      </c>
      <c r="B41" s="37" t="s">
        <v>4396</v>
      </c>
      <c r="C41" s="37" t="s">
        <v>28</v>
      </c>
      <c r="D41" s="37" t="s">
        <v>318</v>
      </c>
      <c r="E41" s="37" t="s">
        <v>4333</v>
      </c>
      <c r="F41" s="38">
        <v>43713</v>
      </c>
      <c r="G41" s="39">
        <v>16.610299999999999</v>
      </c>
      <c r="H41" s="79">
        <v>1.0052000000000001</v>
      </c>
      <c r="I41" s="79">
        <v>1.0239</v>
      </c>
      <c r="J41" s="80">
        <f t="shared" si="1"/>
        <v>7.4799999999999756E-2</v>
      </c>
      <c r="K41" s="55" t="s">
        <v>97</v>
      </c>
      <c r="L41" s="55">
        <v>7.3899999999999993E-2</v>
      </c>
      <c r="M41" s="83">
        <v>7.3899999999999993E-2</v>
      </c>
      <c r="N41" s="76">
        <v>4.7500000000000001E-2</v>
      </c>
      <c r="O41" s="41"/>
      <c r="P41" s="41"/>
      <c r="Q41" s="41"/>
      <c r="R41" s="41"/>
      <c r="S41" s="57" t="s">
        <v>4311</v>
      </c>
      <c r="T41" s="82"/>
      <c r="U41" s="82"/>
      <c r="V41" s="82"/>
      <c r="W41" s="82"/>
    </row>
    <row r="42" spans="1:23">
      <c r="A42" s="62"/>
    </row>
    <row r="43" spans="1:23">
      <c r="A43" s="63"/>
    </row>
    <row r="44" spans="1:23">
      <c r="A44" s="62"/>
    </row>
  </sheetData>
  <autoFilter ref="A2:X2"/>
  <mergeCells count="2">
    <mergeCell ref="H1:M1"/>
    <mergeCell ref="N1:S1"/>
  </mergeCells>
  <phoneticPr fontId="7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8" tint="0.39997558519241921"/>
    <pageSetUpPr fitToPage="1"/>
  </sheetPr>
  <dimension ref="A1:J67"/>
  <sheetViews>
    <sheetView topLeftCell="A37" zoomScale="70" zoomScaleNormal="70" workbookViewId="0">
      <selection activeCell="Q44" sqref="Q44"/>
    </sheetView>
  </sheetViews>
  <sheetFormatPr defaultRowHeight="14.4" outlineLevelRow="1"/>
  <cols>
    <col min="1" max="1" width="20.77734375" customWidth="1"/>
    <col min="2" max="2" width="14.6640625" customWidth="1"/>
    <col min="3" max="3" width="41.6640625" customWidth="1"/>
    <col min="4" max="4" width="23.33203125" customWidth="1"/>
    <col min="5" max="5" width="40.44140625" customWidth="1"/>
    <col min="6" max="6" width="19.109375" bestFit="1" customWidth="1"/>
    <col min="7" max="7" width="20.21875" customWidth="1"/>
    <col min="8" max="8" width="18.88671875" customWidth="1"/>
  </cols>
  <sheetData>
    <row r="1" spans="1:10" ht="20.399999999999999">
      <c r="A1" s="229" t="s">
        <v>0</v>
      </c>
      <c r="B1" s="229" t="s">
        <v>1</v>
      </c>
      <c r="C1" s="229" t="s">
        <v>2</v>
      </c>
      <c r="D1" s="233" t="s">
        <v>3</v>
      </c>
      <c r="E1" s="233"/>
      <c r="F1" s="229" t="s">
        <v>4</v>
      </c>
      <c r="G1" s="1" t="s">
        <v>5</v>
      </c>
      <c r="H1" s="1" t="s">
        <v>6</v>
      </c>
    </row>
    <row r="2" spans="1:10" ht="20.399999999999999">
      <c r="A2" s="229"/>
      <c r="B2" s="229"/>
      <c r="C2" s="229"/>
      <c r="D2" s="1" t="s">
        <v>3588</v>
      </c>
      <c r="E2" s="1" t="s">
        <v>3589</v>
      </c>
      <c r="F2" s="229"/>
      <c r="G2" s="1" t="s">
        <v>7</v>
      </c>
      <c r="H2" s="1" t="s">
        <v>7</v>
      </c>
    </row>
    <row r="3" spans="1:10" ht="20.25" customHeight="1">
      <c r="A3" s="2" t="s">
        <v>8</v>
      </c>
      <c r="B3" s="2" t="s">
        <v>9</v>
      </c>
      <c r="C3" s="225" t="s">
        <v>4264</v>
      </c>
      <c r="D3" s="3">
        <v>0</v>
      </c>
      <c r="E3" s="3">
        <v>100</v>
      </c>
      <c r="F3" s="3">
        <v>0</v>
      </c>
      <c r="G3" s="235" t="s">
        <v>3587</v>
      </c>
      <c r="H3" s="234" t="s">
        <v>3580</v>
      </c>
      <c r="J3">
        <f>D3+E3+F3-100</f>
        <v>0</v>
      </c>
    </row>
    <row r="4" spans="1:10" ht="20.399999999999999">
      <c r="A4" s="2" t="s">
        <v>8</v>
      </c>
      <c r="B4" s="4" t="s">
        <v>10</v>
      </c>
      <c r="C4" s="226"/>
      <c r="D4" s="3">
        <v>0</v>
      </c>
      <c r="E4" s="3">
        <v>100</v>
      </c>
      <c r="F4" s="3">
        <v>0</v>
      </c>
      <c r="G4" s="236"/>
      <c r="H4" s="234"/>
      <c r="J4">
        <f t="shared" ref="J4:J18" si="0">D4+E4+F4-100</f>
        <v>0</v>
      </c>
    </row>
    <row r="5" spans="1:10" ht="20.399999999999999">
      <c r="A5" s="2" t="s">
        <v>11</v>
      </c>
      <c r="B5" s="2" t="s">
        <v>9</v>
      </c>
      <c r="C5" s="226"/>
      <c r="D5" s="3">
        <v>80</v>
      </c>
      <c r="E5" s="3">
        <v>10</v>
      </c>
      <c r="F5" s="3">
        <v>10</v>
      </c>
      <c r="G5" s="236"/>
      <c r="H5" s="234"/>
      <c r="J5">
        <f t="shared" si="0"/>
        <v>0</v>
      </c>
    </row>
    <row r="6" spans="1:10" ht="20.399999999999999">
      <c r="A6" s="2" t="s">
        <v>11</v>
      </c>
      <c r="B6" s="4" t="s">
        <v>10</v>
      </c>
      <c r="C6" s="226"/>
      <c r="D6" s="3">
        <v>40</v>
      </c>
      <c r="E6" s="3">
        <v>50</v>
      </c>
      <c r="F6" s="3">
        <v>10</v>
      </c>
      <c r="G6" s="236"/>
      <c r="H6" s="234"/>
      <c r="J6">
        <f t="shared" si="0"/>
        <v>0</v>
      </c>
    </row>
    <row r="7" spans="1:10" ht="20.399999999999999">
      <c r="A7" s="2" t="s">
        <v>12</v>
      </c>
      <c r="B7" s="2" t="s">
        <v>9</v>
      </c>
      <c r="C7" s="226"/>
      <c r="D7" s="3">
        <v>70</v>
      </c>
      <c r="E7" s="3">
        <v>20</v>
      </c>
      <c r="F7" s="3">
        <v>10</v>
      </c>
      <c r="G7" s="236"/>
      <c r="H7" s="234"/>
      <c r="J7">
        <f t="shared" si="0"/>
        <v>0</v>
      </c>
    </row>
    <row r="8" spans="1:10" ht="20.399999999999999">
      <c r="A8" s="2" t="s">
        <v>12</v>
      </c>
      <c r="B8" s="4" t="s">
        <v>10</v>
      </c>
      <c r="C8" s="226"/>
      <c r="D8" s="3">
        <v>40</v>
      </c>
      <c r="E8" s="3">
        <v>50</v>
      </c>
      <c r="F8" s="3">
        <v>10</v>
      </c>
      <c r="G8" s="236"/>
      <c r="H8" s="234"/>
      <c r="J8">
        <f t="shared" si="0"/>
        <v>0</v>
      </c>
    </row>
    <row r="9" spans="1:10" ht="20.399999999999999">
      <c r="A9" s="2" t="s">
        <v>13</v>
      </c>
      <c r="B9" s="2" t="s">
        <v>9</v>
      </c>
      <c r="C9" s="226"/>
      <c r="D9" s="3">
        <v>60</v>
      </c>
      <c r="E9" s="3">
        <v>30</v>
      </c>
      <c r="F9" s="3">
        <v>10</v>
      </c>
      <c r="G9" s="236"/>
      <c r="H9" s="234"/>
      <c r="J9">
        <f t="shared" si="0"/>
        <v>0</v>
      </c>
    </row>
    <row r="10" spans="1:10" ht="22.5" customHeight="1">
      <c r="A10" s="2" t="s">
        <v>13</v>
      </c>
      <c r="B10" s="4" t="s">
        <v>10</v>
      </c>
      <c r="C10" s="226"/>
      <c r="D10" s="3">
        <v>30</v>
      </c>
      <c r="E10" s="3">
        <v>60</v>
      </c>
      <c r="F10" s="3">
        <v>10</v>
      </c>
      <c r="G10" s="236"/>
      <c r="H10" s="234"/>
      <c r="J10">
        <f t="shared" si="0"/>
        <v>0</v>
      </c>
    </row>
    <row r="11" spans="1:10" ht="22.5" customHeight="1">
      <c r="A11" s="89" t="s">
        <v>4265</v>
      </c>
      <c r="B11" s="2" t="s">
        <v>9</v>
      </c>
      <c r="C11" s="226"/>
      <c r="D11" s="3">
        <v>60</v>
      </c>
      <c r="E11" s="3">
        <v>30</v>
      </c>
      <c r="F11" s="3">
        <v>10</v>
      </c>
      <c r="G11" s="236"/>
      <c r="H11" s="234"/>
      <c r="J11">
        <f t="shared" si="0"/>
        <v>0</v>
      </c>
    </row>
    <row r="12" spans="1:10" ht="22.5" customHeight="1">
      <c r="A12" s="89" t="s">
        <v>4265</v>
      </c>
      <c r="B12" s="4" t="s">
        <v>10</v>
      </c>
      <c r="C12" s="226"/>
      <c r="D12" s="3">
        <v>30</v>
      </c>
      <c r="E12" s="3">
        <v>60</v>
      </c>
      <c r="F12" s="3">
        <v>10</v>
      </c>
      <c r="G12" s="236"/>
      <c r="H12" s="234"/>
      <c r="J12">
        <f t="shared" si="0"/>
        <v>0</v>
      </c>
    </row>
    <row r="13" spans="1:10" ht="20.399999999999999">
      <c r="A13" s="2" t="s">
        <v>14</v>
      </c>
      <c r="B13" s="2" t="s">
        <v>9</v>
      </c>
      <c r="C13" s="226"/>
      <c r="D13" s="3">
        <v>60</v>
      </c>
      <c r="E13" s="3">
        <v>30</v>
      </c>
      <c r="F13" s="3">
        <v>10</v>
      </c>
      <c r="G13" s="236"/>
      <c r="H13" s="234"/>
      <c r="J13">
        <f t="shared" si="0"/>
        <v>0</v>
      </c>
    </row>
    <row r="14" spans="1:10" ht="20.399999999999999">
      <c r="A14" s="2" t="s">
        <v>14</v>
      </c>
      <c r="B14" s="4" t="s">
        <v>10</v>
      </c>
      <c r="C14" s="226"/>
      <c r="D14" s="3">
        <v>30</v>
      </c>
      <c r="E14" s="3">
        <v>60</v>
      </c>
      <c r="F14" s="3">
        <v>10</v>
      </c>
      <c r="G14" s="236"/>
      <c r="H14" s="234"/>
      <c r="J14">
        <f t="shared" si="0"/>
        <v>0</v>
      </c>
    </row>
    <row r="15" spans="1:10" ht="20.399999999999999">
      <c r="A15" s="2" t="s">
        <v>15</v>
      </c>
      <c r="B15" s="2" t="s">
        <v>9</v>
      </c>
      <c r="C15" s="226"/>
      <c r="D15" s="3">
        <v>60</v>
      </c>
      <c r="E15" s="3">
        <v>30</v>
      </c>
      <c r="F15" s="3">
        <v>10</v>
      </c>
      <c r="G15" s="236"/>
      <c r="H15" s="234"/>
      <c r="J15">
        <f t="shared" si="0"/>
        <v>0</v>
      </c>
    </row>
    <row r="16" spans="1:10" ht="20.399999999999999">
      <c r="A16" s="2" t="s">
        <v>15</v>
      </c>
      <c r="B16" s="4" t="s">
        <v>10</v>
      </c>
      <c r="C16" s="226"/>
      <c r="D16" s="3">
        <v>30</v>
      </c>
      <c r="E16" s="3">
        <v>60</v>
      </c>
      <c r="F16" s="3">
        <v>10</v>
      </c>
      <c r="G16" s="236"/>
      <c r="H16" s="234"/>
      <c r="J16">
        <f t="shared" si="0"/>
        <v>0</v>
      </c>
    </row>
    <row r="17" spans="1:10" ht="20.399999999999999">
      <c r="A17" s="89" t="s">
        <v>4260</v>
      </c>
      <c r="B17" s="4" t="s">
        <v>4263</v>
      </c>
      <c r="C17" s="226"/>
      <c r="D17" s="3">
        <v>50</v>
      </c>
      <c r="E17" s="3">
        <v>0</v>
      </c>
      <c r="F17" s="3">
        <v>50</v>
      </c>
      <c r="G17" s="236"/>
      <c r="H17" s="235"/>
      <c r="J17">
        <f t="shared" si="0"/>
        <v>0</v>
      </c>
    </row>
    <row r="18" spans="1:10" ht="20.399999999999999">
      <c r="A18" s="89" t="s">
        <v>4260</v>
      </c>
      <c r="B18" s="4" t="s">
        <v>4266</v>
      </c>
      <c r="C18" s="227"/>
      <c r="D18" s="3">
        <v>60</v>
      </c>
      <c r="E18" s="3">
        <v>0</v>
      </c>
      <c r="F18" s="3">
        <v>40</v>
      </c>
      <c r="G18" s="237"/>
      <c r="H18" s="237"/>
      <c r="J18">
        <f t="shared" si="0"/>
        <v>0</v>
      </c>
    </row>
    <row r="19" spans="1:10">
      <c r="A19" s="5" t="s">
        <v>3590</v>
      </c>
      <c r="B19" s="5"/>
      <c r="C19" s="5"/>
      <c r="D19" s="6"/>
      <c r="E19" s="6"/>
      <c r="F19" s="6"/>
      <c r="G19" s="6"/>
      <c r="H19" s="6"/>
    </row>
    <row r="21" spans="1:10">
      <c r="A21" t="s">
        <v>85</v>
      </c>
    </row>
    <row r="22" spans="1:10">
      <c r="A22" t="s">
        <v>84</v>
      </c>
    </row>
    <row r="24" spans="1:10" ht="13.5" customHeight="1">
      <c r="A24" s="229" t="s">
        <v>0</v>
      </c>
      <c r="B24" s="229" t="s">
        <v>3591</v>
      </c>
      <c r="C24" s="229" t="s">
        <v>3600</v>
      </c>
      <c r="D24" s="231" t="s">
        <v>3599</v>
      </c>
      <c r="E24" s="229" t="s">
        <v>3592</v>
      </c>
    </row>
    <row r="25" spans="1:10" ht="13.5" customHeight="1">
      <c r="A25" s="229"/>
      <c r="B25" s="229"/>
      <c r="C25" s="229"/>
      <c r="D25" s="232"/>
      <c r="E25" s="229"/>
    </row>
    <row r="26" spans="1:10" ht="20.25" customHeight="1">
      <c r="A26" s="228" t="s">
        <v>11</v>
      </c>
      <c r="B26" s="4" t="s">
        <v>3576</v>
      </c>
      <c r="C26" s="238">
        <v>80</v>
      </c>
      <c r="D26" s="239" t="s">
        <v>3593</v>
      </c>
      <c r="E26" s="242" t="s">
        <v>4269</v>
      </c>
    </row>
    <row r="27" spans="1:10" ht="20.399999999999999">
      <c r="A27" s="228"/>
      <c r="B27" s="4" t="s">
        <v>3575</v>
      </c>
      <c r="C27" s="238"/>
      <c r="D27" s="239"/>
      <c r="E27" s="243"/>
    </row>
    <row r="28" spans="1:10" ht="20.399999999999999">
      <c r="A28" s="228" t="s">
        <v>12</v>
      </c>
      <c r="B28" s="4" t="s">
        <v>3576</v>
      </c>
      <c r="C28" s="238"/>
      <c r="D28" s="239"/>
      <c r="E28" s="242" t="s">
        <v>3594</v>
      </c>
    </row>
    <row r="29" spans="1:10" ht="20.399999999999999">
      <c r="A29" s="228"/>
      <c r="B29" s="4" t="s">
        <v>3575</v>
      </c>
      <c r="C29" s="238"/>
      <c r="D29" s="239"/>
      <c r="E29" s="243"/>
    </row>
    <row r="30" spans="1:10" ht="20.399999999999999">
      <c r="A30" s="228" t="s">
        <v>13</v>
      </c>
      <c r="B30" s="4" t="s">
        <v>3576</v>
      </c>
      <c r="C30" s="238"/>
      <c r="D30" s="239"/>
      <c r="E30" s="242" t="s">
        <v>3595</v>
      </c>
    </row>
    <row r="31" spans="1:10" ht="20.399999999999999">
      <c r="A31" s="228"/>
      <c r="B31" s="4" t="s">
        <v>3575</v>
      </c>
      <c r="C31" s="238"/>
      <c r="D31" s="239"/>
      <c r="E31" s="243"/>
    </row>
    <row r="32" spans="1:10" ht="20.399999999999999">
      <c r="A32" s="223" t="s">
        <v>4265</v>
      </c>
      <c r="B32" s="4" t="s">
        <v>3576</v>
      </c>
      <c r="C32" s="238"/>
      <c r="D32" s="239"/>
      <c r="E32" s="242" t="s">
        <v>4268</v>
      </c>
    </row>
    <row r="33" spans="1:8" ht="20.399999999999999">
      <c r="A33" s="224"/>
      <c r="B33" s="4" t="s">
        <v>3575</v>
      </c>
      <c r="C33" s="238"/>
      <c r="D33" s="239"/>
      <c r="E33" s="243"/>
    </row>
    <row r="34" spans="1:8" ht="20.399999999999999">
      <c r="A34" s="228" t="s">
        <v>14</v>
      </c>
      <c r="B34" s="4" t="s">
        <v>3576</v>
      </c>
      <c r="C34" s="238"/>
      <c r="D34" s="239"/>
      <c r="E34" s="242" t="s">
        <v>3596</v>
      </c>
    </row>
    <row r="35" spans="1:8" ht="20.399999999999999">
      <c r="A35" s="228"/>
      <c r="B35" s="4" t="s">
        <v>3575</v>
      </c>
      <c r="C35" s="238"/>
      <c r="D35" s="239"/>
      <c r="E35" s="243"/>
    </row>
    <row r="36" spans="1:8" ht="20.399999999999999">
      <c r="A36" s="228" t="s">
        <v>15</v>
      </c>
      <c r="B36" s="4" t="s">
        <v>3576</v>
      </c>
      <c r="C36" s="238"/>
      <c r="D36" s="239"/>
      <c r="E36" s="242" t="s">
        <v>3597</v>
      </c>
    </row>
    <row r="37" spans="1:8" ht="20.399999999999999">
      <c r="A37" s="228"/>
      <c r="B37" s="4" t="s">
        <v>3575</v>
      </c>
      <c r="C37" s="238"/>
      <c r="D37" s="239"/>
      <c r="E37" s="243"/>
    </row>
    <row r="38" spans="1:8" ht="20.399999999999999">
      <c r="A38" s="228" t="s">
        <v>4267</v>
      </c>
      <c r="B38" s="4" t="s">
        <v>3576</v>
      </c>
      <c r="C38" s="238"/>
      <c r="D38" s="239"/>
      <c r="E38" s="240" t="s">
        <v>12784</v>
      </c>
    </row>
    <row r="39" spans="1:8" ht="20.399999999999999">
      <c r="A39" s="228"/>
      <c r="B39" s="4" t="s">
        <v>3575</v>
      </c>
      <c r="C39" s="238"/>
      <c r="D39" s="239"/>
      <c r="E39" s="241"/>
    </row>
    <row r="40" spans="1:8">
      <c r="A40" s="5" t="s">
        <v>3598</v>
      </c>
      <c r="B40" s="5"/>
      <c r="C40" s="5"/>
      <c r="D40" s="6"/>
      <c r="E40" s="6"/>
      <c r="F40" s="6"/>
      <c r="G40" s="6"/>
      <c r="H40" s="6"/>
    </row>
    <row r="42" spans="1:8" hidden="1" outlineLevel="1">
      <c r="A42" s="229" t="s">
        <v>0</v>
      </c>
      <c r="B42" s="229" t="s">
        <v>3602</v>
      </c>
      <c r="C42" s="229" t="s">
        <v>3605</v>
      </c>
    </row>
    <row r="43" spans="1:8" hidden="1" outlineLevel="1">
      <c r="A43" s="229"/>
      <c r="B43" s="229"/>
      <c r="C43" s="229"/>
    </row>
    <row r="44" spans="1:8" ht="22.5" hidden="1" customHeight="1" outlineLevel="1">
      <c r="A44" s="56" t="s">
        <v>3601</v>
      </c>
      <c r="B44" s="4" t="s">
        <v>3606</v>
      </c>
      <c r="C44" s="4" t="s">
        <v>3607</v>
      </c>
    </row>
    <row r="45" spans="1:8" ht="20.399999999999999" hidden="1" outlineLevel="1">
      <c r="A45" s="228" t="s">
        <v>11</v>
      </c>
      <c r="B45" s="4" t="s">
        <v>4253</v>
      </c>
      <c r="C45" s="64" t="s">
        <v>4255</v>
      </c>
    </row>
    <row r="46" spans="1:8" ht="20.399999999999999" hidden="1" outlineLevel="1">
      <c r="A46" s="228"/>
      <c r="B46" s="4" t="s">
        <v>4254</v>
      </c>
      <c r="C46" s="64" t="s">
        <v>4256</v>
      </c>
    </row>
    <row r="47" spans="1:8" ht="20.399999999999999" hidden="1" outlineLevel="1">
      <c r="A47" s="67" t="s">
        <v>12</v>
      </c>
      <c r="B47" s="4"/>
      <c r="C47" s="64" t="s">
        <v>3608</v>
      </c>
    </row>
    <row r="48" spans="1:8" ht="20.399999999999999" hidden="1" outlineLevel="1">
      <c r="A48" s="223" t="s">
        <v>4259</v>
      </c>
      <c r="B48" s="67" t="s">
        <v>13</v>
      </c>
      <c r="C48" s="64" t="s">
        <v>3609</v>
      </c>
    </row>
    <row r="49" spans="1:3" ht="20.399999999999999" hidden="1" outlineLevel="1">
      <c r="A49" s="230"/>
      <c r="B49" s="223" t="s">
        <v>4258</v>
      </c>
      <c r="C49" s="66" t="s">
        <v>4257</v>
      </c>
    </row>
    <row r="50" spans="1:3" ht="20.399999999999999" hidden="1" outlineLevel="1">
      <c r="A50" s="224"/>
      <c r="B50" s="224"/>
      <c r="C50" s="66" t="s">
        <v>3612</v>
      </c>
    </row>
    <row r="51" spans="1:3" ht="20.399999999999999" hidden="1" outlineLevel="1">
      <c r="A51" s="228" t="s">
        <v>15</v>
      </c>
      <c r="B51" s="4" t="s">
        <v>3603</v>
      </c>
      <c r="C51" s="4" t="s">
        <v>3610</v>
      </c>
    </row>
    <row r="52" spans="1:3" ht="20.399999999999999" hidden="1" outlineLevel="1">
      <c r="A52" s="228"/>
      <c r="B52" s="4" t="s">
        <v>3604</v>
      </c>
      <c r="C52" s="4" t="s">
        <v>3611</v>
      </c>
    </row>
    <row r="53" spans="1:3" ht="20.399999999999999" hidden="1" outlineLevel="1">
      <c r="A53" s="223" t="s">
        <v>4260</v>
      </c>
      <c r="B53" s="4"/>
      <c r="C53" s="66" t="s">
        <v>4261</v>
      </c>
    </row>
    <row r="54" spans="1:3" ht="20.399999999999999" hidden="1" outlineLevel="1">
      <c r="A54" s="224"/>
      <c r="B54" s="4"/>
      <c r="C54" s="66" t="s">
        <v>4262</v>
      </c>
    </row>
    <row r="55" spans="1:3" ht="15" hidden="1" outlineLevel="1" collapsed="1" thickBot="1">
      <c r="A55" s="5" t="s">
        <v>3632</v>
      </c>
      <c r="B55" s="5"/>
      <c r="C55" s="5"/>
    </row>
    <row r="56" spans="1:3" ht="20.399999999999999" collapsed="1">
      <c r="A56" s="69" t="s">
        <v>19</v>
      </c>
      <c r="B56" s="69" t="s">
        <v>4322</v>
      </c>
      <c r="C56" s="69" t="s">
        <v>4323</v>
      </c>
    </row>
    <row r="57" spans="1:3" ht="20.399999999999999">
      <c r="A57" s="70" t="s">
        <v>40</v>
      </c>
      <c r="B57" s="70" t="s">
        <v>4324</v>
      </c>
      <c r="C57" s="70" t="s">
        <v>4325</v>
      </c>
    </row>
    <row r="58" spans="1:3" ht="20.399999999999999">
      <c r="A58" s="222" t="s">
        <v>4326</v>
      </c>
      <c r="B58" s="70" t="s">
        <v>4327</v>
      </c>
      <c r="C58" s="70" t="s">
        <v>4328</v>
      </c>
    </row>
    <row r="59" spans="1:3" ht="20.399999999999999">
      <c r="A59" s="222"/>
      <c r="B59" s="70" t="s">
        <v>4329</v>
      </c>
      <c r="C59" s="70" t="s">
        <v>4330</v>
      </c>
    </row>
    <row r="60" spans="1:3" ht="20.399999999999999">
      <c r="A60" s="70" t="s">
        <v>23</v>
      </c>
      <c r="B60" s="70" t="s">
        <v>4324</v>
      </c>
      <c r="C60" s="70" t="s">
        <v>4331</v>
      </c>
    </row>
    <row r="61" spans="1:3" ht="20.399999999999999">
      <c r="A61" s="222" t="s">
        <v>4332</v>
      </c>
      <c r="B61" s="70" t="s">
        <v>318</v>
      </c>
      <c r="C61" s="70" t="s">
        <v>4333</v>
      </c>
    </row>
    <row r="62" spans="1:3" ht="20.399999999999999">
      <c r="A62" s="222"/>
      <c r="B62" s="70" t="s">
        <v>4334</v>
      </c>
      <c r="C62" s="70" t="s">
        <v>4335</v>
      </c>
    </row>
    <row r="63" spans="1:3" ht="20.399999999999999">
      <c r="A63" s="222"/>
      <c r="B63" s="70" t="s">
        <v>4258</v>
      </c>
      <c r="C63" s="70" t="s">
        <v>4336</v>
      </c>
    </row>
    <row r="64" spans="1:3" ht="20.399999999999999">
      <c r="A64" s="70" t="s">
        <v>4337</v>
      </c>
      <c r="B64" s="70" t="s">
        <v>4324</v>
      </c>
      <c r="C64" s="70" t="s">
        <v>4338</v>
      </c>
    </row>
    <row r="65" spans="1:3" ht="20.399999999999999">
      <c r="A65" s="222" t="s">
        <v>4339</v>
      </c>
      <c r="B65" s="70" t="s">
        <v>4340</v>
      </c>
      <c r="C65" s="70" t="s">
        <v>4341</v>
      </c>
    </row>
    <row r="66" spans="1:3" ht="20.399999999999999">
      <c r="A66" s="222"/>
      <c r="B66" s="70" t="s">
        <v>4342</v>
      </c>
      <c r="C66" s="70" t="s">
        <v>4343</v>
      </c>
    </row>
    <row r="67" spans="1:3" ht="20.399999999999999">
      <c r="A67" s="71" t="s">
        <v>3632</v>
      </c>
      <c r="B67" s="71"/>
      <c r="C67" s="71"/>
    </row>
  </sheetData>
  <mergeCells count="41">
    <mergeCell ref="F1:F2"/>
    <mergeCell ref="H3:H16"/>
    <mergeCell ref="G3:G18"/>
    <mergeCell ref="H17:H18"/>
    <mergeCell ref="A38:A39"/>
    <mergeCell ref="C26:C39"/>
    <mergeCell ref="D26:D39"/>
    <mergeCell ref="E38:E39"/>
    <mergeCell ref="A32:A33"/>
    <mergeCell ref="E32:E33"/>
    <mergeCell ref="E26:E27"/>
    <mergeCell ref="E28:E29"/>
    <mergeCell ref="E30:E31"/>
    <mergeCell ref="E34:E35"/>
    <mergeCell ref="E36:E37"/>
    <mergeCell ref="A36:A37"/>
    <mergeCell ref="D24:D25"/>
    <mergeCell ref="E24:E25"/>
    <mergeCell ref="C24:C25"/>
    <mergeCell ref="A58:A59"/>
    <mergeCell ref="A1:A2"/>
    <mergeCell ref="B1:B2"/>
    <mergeCell ref="C1:C2"/>
    <mergeCell ref="D1:E1"/>
    <mergeCell ref="A24:A25"/>
    <mergeCell ref="A61:A63"/>
    <mergeCell ref="A65:A66"/>
    <mergeCell ref="A53:A54"/>
    <mergeCell ref="C3:C18"/>
    <mergeCell ref="A51:A52"/>
    <mergeCell ref="C42:C43"/>
    <mergeCell ref="A42:A43"/>
    <mergeCell ref="B42:B43"/>
    <mergeCell ref="A45:A46"/>
    <mergeCell ref="B49:B50"/>
    <mergeCell ref="A48:A50"/>
    <mergeCell ref="A26:A27"/>
    <mergeCell ref="A28:A29"/>
    <mergeCell ref="A30:A31"/>
    <mergeCell ref="A34:A35"/>
    <mergeCell ref="B24:B25"/>
  </mergeCells>
  <phoneticPr fontId="7" type="noConversion"/>
  <pageMargins left="0.7" right="0.7" top="0.75" bottom="0.75" header="0.3" footer="0.3"/>
  <pageSetup paperSize="9" scale="4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Z42"/>
  <sheetViews>
    <sheetView zoomScale="90" zoomScaleNormal="90" workbookViewId="0">
      <pane xSplit="4" ySplit="2" topLeftCell="E3" activePane="bottomRight" state="frozen"/>
      <selection activeCell="Q44" sqref="Q44"/>
      <selection pane="topRight" activeCell="Q44" sqref="Q44"/>
      <selection pane="bottomLeft" activeCell="Q44" sqref="Q44"/>
      <selection pane="bottomRight" activeCell="Q44" sqref="Q44"/>
    </sheetView>
  </sheetViews>
  <sheetFormatPr defaultColWidth="9" defaultRowHeight="14.4" outlineLevelCol="2"/>
  <cols>
    <col min="1" max="1" width="10.44140625" style="18" bestFit="1" customWidth="1"/>
    <col min="2" max="2" width="26" style="18" customWidth="1"/>
    <col min="3" max="3" width="14.44140625" style="18" customWidth="1"/>
    <col min="4" max="4" width="9.77734375" style="18" bestFit="1" customWidth="1"/>
    <col min="5" max="5" width="33.44140625" style="18" customWidth="1" outlineLevel="1"/>
    <col min="6" max="6" width="12.77734375" style="84" customWidth="1" outlineLevel="1"/>
    <col min="7" max="7" width="15.77734375" style="43" customWidth="1" outlineLevel="1"/>
    <col min="8" max="8" width="9.33203125" style="43" customWidth="1" outlineLevel="1"/>
    <col min="9" max="9" width="9.77734375" style="43" customWidth="1" outlineLevel="1"/>
    <col min="10" max="10" width="11.21875" style="77" customWidth="1" outlineLevel="1"/>
    <col min="11" max="11" width="6.44140625" style="77" customWidth="1" outlineLevel="2"/>
    <col min="12" max="12" width="14.33203125" style="44" customWidth="1" outlineLevel="1"/>
    <col min="13" max="13" width="7.77734375" style="58" customWidth="1" outlineLevel="1"/>
    <col min="14" max="14" width="8.33203125" style="58" customWidth="1" outlineLevel="1"/>
    <col min="15" max="15" width="9.33203125" style="58" customWidth="1" outlineLevel="1"/>
    <col min="16" max="17" width="10.21875" style="141" customWidth="1"/>
    <col min="18" max="18" width="8" style="141" bestFit="1" customWidth="1"/>
    <col min="19" max="19" width="10.33203125" style="141" customWidth="1"/>
    <col min="20" max="20" width="11.44140625" style="141" customWidth="1"/>
    <col min="21" max="21" width="8" style="141" bestFit="1" customWidth="1"/>
    <col min="22" max="22" width="11.44140625" style="141" customWidth="1"/>
    <col min="23" max="23" width="8" style="141" bestFit="1" customWidth="1"/>
    <col min="24" max="25" width="12.109375" style="48" hidden="1" customWidth="1" outlineLevel="1"/>
    <col min="26" max="26" width="9" style="138" collapsed="1"/>
    <col min="27" max="16384" width="9" style="18"/>
  </cols>
  <sheetData>
    <row r="1" spans="1:26" ht="13.5" customHeight="1">
      <c r="A1" s="22" t="str">
        <f>数据表!A1</f>
        <v>代码</v>
      </c>
      <c r="B1" s="22" t="str">
        <f>数据表!B1</f>
        <v>产品名称</v>
      </c>
      <c r="C1" s="22" t="str">
        <f>数据表!C1</f>
        <v>产品类型</v>
      </c>
      <c r="D1" s="22" t="str">
        <f>数据表!D1</f>
        <v>产品属性</v>
      </c>
      <c r="E1" s="22" t="str">
        <f>数据表!E1</f>
        <v>同业对标</v>
      </c>
      <c r="F1" s="23" t="str">
        <f>数据表!F1</f>
        <v>成立日</v>
      </c>
      <c r="G1" s="22" t="str">
        <f>数据表!G1</f>
        <v>产品规模</v>
      </c>
      <c r="H1" s="244" t="s">
        <v>4351</v>
      </c>
      <c r="I1" s="245"/>
      <c r="J1" s="68" t="s">
        <v>4415</v>
      </c>
      <c r="K1" s="68" t="s">
        <v>4415</v>
      </c>
      <c r="L1" s="94" t="s">
        <v>4415</v>
      </c>
      <c r="M1" s="216" t="s">
        <v>4417</v>
      </c>
      <c r="N1" s="217"/>
      <c r="O1" s="90" t="s">
        <v>4421</v>
      </c>
      <c r="P1" s="213" t="s">
        <v>3588</v>
      </c>
      <c r="Q1" s="215"/>
      <c r="R1" s="213" t="s">
        <v>3589</v>
      </c>
      <c r="S1" s="214"/>
      <c r="T1" s="215"/>
      <c r="U1" s="213" t="s">
        <v>63</v>
      </c>
      <c r="V1" s="214"/>
      <c r="W1" s="215"/>
      <c r="X1" s="47" t="s">
        <v>56</v>
      </c>
      <c r="Y1" s="46" t="s">
        <v>64</v>
      </c>
    </row>
    <row r="2" spans="1:26">
      <c r="A2" s="22"/>
      <c r="B2" s="22"/>
      <c r="C2" s="22"/>
      <c r="D2" s="22"/>
      <c r="E2" s="22"/>
      <c r="F2" s="23"/>
      <c r="G2" s="22" t="str">
        <f>数据表!G2</f>
        <v>(2019/12/31)</v>
      </c>
      <c r="H2" s="33" t="s">
        <v>4276</v>
      </c>
      <c r="I2" s="30" t="s">
        <v>4275</v>
      </c>
      <c r="J2" s="49" t="s">
        <v>4418</v>
      </c>
      <c r="K2" s="49" t="s">
        <v>4420</v>
      </c>
      <c r="L2" s="86" t="s">
        <v>4416</v>
      </c>
      <c r="M2" s="35" t="s">
        <v>4276</v>
      </c>
      <c r="N2" s="35" t="s">
        <v>4275</v>
      </c>
      <c r="O2" s="26"/>
      <c r="P2" s="88" t="s">
        <v>65</v>
      </c>
      <c r="Q2" s="88" t="s">
        <v>66</v>
      </c>
      <c r="R2" s="88" t="s">
        <v>65</v>
      </c>
      <c r="S2" s="88" t="s">
        <v>12709</v>
      </c>
      <c r="T2" s="88" t="s">
        <v>130</v>
      </c>
      <c r="U2" s="88" t="s">
        <v>65</v>
      </c>
      <c r="V2" s="88" t="s">
        <v>12709</v>
      </c>
      <c r="W2" s="88" t="s">
        <v>66</v>
      </c>
      <c r="X2" s="47" t="s">
        <v>66</v>
      </c>
      <c r="Y2" s="47" t="s">
        <v>66</v>
      </c>
      <c r="Z2" s="138" t="s">
        <v>12708</v>
      </c>
    </row>
    <row r="3" spans="1:26">
      <c r="A3" s="37" t="str">
        <f>数据表!A3</f>
        <v>A181D7171</v>
      </c>
      <c r="B3" s="37" t="str">
        <f>数据表!B3</f>
        <v>慧赢“日享天开”2号</v>
      </c>
      <c r="C3" s="37" t="str">
        <f>数据表!C3</f>
        <v>货币型</v>
      </c>
      <c r="D3" s="37" t="str">
        <f>数据表!D3</f>
        <v>货币型</v>
      </c>
      <c r="E3" s="38" t="str">
        <f>数据表!E3</f>
        <v>股份行现金管理类产品</v>
      </c>
      <c r="F3" s="38">
        <f>数据表!F3</f>
        <v>43343</v>
      </c>
      <c r="G3" s="40">
        <f>数据表!G3</f>
        <v>554.7966515718</v>
      </c>
      <c r="H3" s="41">
        <f>数据表!J3</f>
        <v>3.3353709677419401E-2</v>
      </c>
      <c r="I3" s="55">
        <f>数据表!M3</f>
        <v>3.5823633060109314E-2</v>
      </c>
      <c r="J3" s="76">
        <f>数据表!N3</f>
        <v>1.35E-2</v>
      </c>
      <c r="K3" s="76" t="s">
        <v>4418</v>
      </c>
      <c r="L3" s="87" t="str">
        <f>数据表!S3</f>
        <v>7天通知存款利率</v>
      </c>
      <c r="M3" s="76" t="str">
        <f t="shared" ref="M3:M41" si="0">IF(H3&lt;J3,"否","是")</f>
        <v>是</v>
      </c>
      <c r="N3" s="76" t="str">
        <f t="shared" ref="N3:N41" si="1">IF(I3&lt;J3,"否","是")</f>
        <v>是</v>
      </c>
      <c r="O3" s="93">
        <f t="shared" ref="O3:O41" si="2">P3*Q3+R3*T3+U3*W3</f>
        <v>77.27272727272728</v>
      </c>
      <c r="P3" s="140">
        <v>0</v>
      </c>
      <c r="Q3" s="140">
        <f>VLOOKUP(A3,'3.1 绝对收益'!A:K,11,0)</f>
        <v>0</v>
      </c>
      <c r="R3" s="140">
        <v>1</v>
      </c>
      <c r="S3" s="140" t="str">
        <f>VLOOKUP(B3,'3.2 相对排名'!$B$3:$L$41,11,0)</f>
        <v>25/55</v>
      </c>
      <c r="T3" s="140">
        <f>VLOOKUP(B3,'3.2 相对排名'!$B:$K,10,0)</f>
        <v>77.27272727272728</v>
      </c>
      <c r="U3" s="140">
        <v>0</v>
      </c>
      <c r="V3" s="140">
        <v>0</v>
      </c>
      <c r="W3" s="140">
        <f>VLOOKUP(B3,'3.3风险调整收益'!$B:$K,10,0)</f>
        <v>0</v>
      </c>
      <c r="X3" s="50"/>
      <c r="Y3" s="50"/>
      <c r="Z3" s="139">
        <f t="shared" ref="Z3:Z42" si="3">P3+R3+U3</f>
        <v>1</v>
      </c>
    </row>
    <row r="4" spans="1:26">
      <c r="A4" s="37" t="str">
        <f>数据表!A4</f>
        <v>A181C9424</v>
      </c>
      <c r="B4" s="37" t="str">
        <f>数据表!B4</f>
        <v>共赢稳健天天利</v>
      </c>
      <c r="C4" s="37" t="str">
        <f>数据表!C4</f>
        <v>货币型</v>
      </c>
      <c r="D4" s="37" t="str">
        <f>数据表!D4</f>
        <v>货币型</v>
      </c>
      <c r="E4" s="38" t="str">
        <f>数据表!E4</f>
        <v>股份行现金管理类产品</v>
      </c>
      <c r="F4" s="38">
        <f>数据表!F4</f>
        <v>43361</v>
      </c>
      <c r="G4" s="40">
        <f>数据表!G4</f>
        <v>299.52444798700003</v>
      </c>
      <c r="H4" s="41">
        <f>数据表!J4</f>
        <v>3.08902258064516E-2</v>
      </c>
      <c r="I4" s="55">
        <f>数据表!M4</f>
        <v>3.4197139207650259E-2</v>
      </c>
      <c r="J4" s="76">
        <f>数据表!N4</f>
        <v>1.35E-2</v>
      </c>
      <c r="K4" s="76" t="s">
        <v>4418</v>
      </c>
      <c r="L4" s="87" t="str">
        <f>数据表!S4</f>
        <v>7天通知存款利率</v>
      </c>
      <c r="M4" s="76" t="str">
        <f t="shared" si="0"/>
        <v>是</v>
      </c>
      <c r="N4" s="76" t="str">
        <f t="shared" si="1"/>
        <v>是</v>
      </c>
      <c r="O4" s="93">
        <f t="shared" si="2"/>
        <v>61.81818181818182</v>
      </c>
      <c r="P4" s="140">
        <v>0</v>
      </c>
      <c r="Q4" s="140">
        <f>VLOOKUP(A4,'3.1 绝对收益'!A:K,11,0)</f>
        <v>0</v>
      </c>
      <c r="R4" s="140">
        <v>1</v>
      </c>
      <c r="S4" s="140" t="str">
        <f>VLOOKUP(B4,'3.2 相对排名'!$B$3:$L$41,11,0)</f>
        <v>42/55</v>
      </c>
      <c r="T4" s="140">
        <f>VLOOKUP(B4,'3.2 相对排名'!$B:$K,10,0)</f>
        <v>61.81818181818182</v>
      </c>
      <c r="U4" s="140">
        <v>0</v>
      </c>
      <c r="V4" s="140">
        <v>0</v>
      </c>
      <c r="W4" s="140">
        <f>VLOOKUP(B4,'3.3风险调整收益'!$B:$K,10,0)</f>
        <v>0</v>
      </c>
      <c r="X4" s="50"/>
      <c r="Y4" s="50"/>
      <c r="Z4" s="139">
        <f t="shared" si="3"/>
        <v>1</v>
      </c>
    </row>
    <row r="5" spans="1:26">
      <c r="A5" s="37" t="str">
        <f>数据表!A5</f>
        <v>A181A7108</v>
      </c>
      <c r="B5" s="37" t="str">
        <f>数据表!B5</f>
        <v>乐赢稳健天天利2号</v>
      </c>
      <c r="C5" s="37" t="str">
        <f>数据表!C5</f>
        <v>货币型</v>
      </c>
      <c r="D5" s="37" t="str">
        <f>数据表!D5</f>
        <v>货币型</v>
      </c>
      <c r="E5" s="38" t="str">
        <f>数据表!E5</f>
        <v>股份行现金管理类产品</v>
      </c>
      <c r="F5" s="38">
        <f>数据表!F5</f>
        <v>43362</v>
      </c>
      <c r="G5" s="40">
        <f>数据表!G5</f>
        <v>469.17094628980004</v>
      </c>
      <c r="H5" s="41">
        <f>数据表!J5</f>
        <v>3.10582150537634E-2</v>
      </c>
      <c r="I5" s="55">
        <f>数据表!M5</f>
        <v>3.3700818989071027E-2</v>
      </c>
      <c r="J5" s="76">
        <f>数据表!N5</f>
        <v>1.35E-2</v>
      </c>
      <c r="K5" s="76" t="s">
        <v>4418</v>
      </c>
      <c r="L5" s="87" t="str">
        <f>数据表!S5</f>
        <v>7天通知存款利率</v>
      </c>
      <c r="M5" s="76" t="str">
        <f t="shared" si="0"/>
        <v>是</v>
      </c>
      <c r="N5" s="76" t="str">
        <f t="shared" si="1"/>
        <v>是</v>
      </c>
      <c r="O5" s="93">
        <f t="shared" si="2"/>
        <v>67.27272727272728</v>
      </c>
      <c r="P5" s="140">
        <v>0</v>
      </c>
      <c r="Q5" s="140">
        <f>VLOOKUP(A5,'3.1 绝对收益'!A:K,11,0)</f>
        <v>0</v>
      </c>
      <c r="R5" s="140">
        <v>1</v>
      </c>
      <c r="S5" s="140" t="str">
        <f>VLOOKUP(B5,'3.2 相对排名'!$B$3:$L$41,11,0)</f>
        <v>36/55</v>
      </c>
      <c r="T5" s="140">
        <f>VLOOKUP(B5,'3.2 相对排名'!$B:$K,10,0)</f>
        <v>67.27272727272728</v>
      </c>
      <c r="U5" s="140">
        <v>0</v>
      </c>
      <c r="V5" s="140">
        <v>0</v>
      </c>
      <c r="W5" s="140">
        <f>VLOOKUP(B5,'3.3风险调整收益'!$B:$K,10,0)</f>
        <v>0</v>
      </c>
      <c r="X5" s="50"/>
      <c r="Y5" s="50"/>
      <c r="Z5" s="139">
        <f t="shared" si="3"/>
        <v>1</v>
      </c>
    </row>
    <row r="6" spans="1:26">
      <c r="A6" s="37" t="str">
        <f>数据表!A6</f>
        <v>A192A3330</v>
      </c>
      <c r="B6" s="37" t="str">
        <f>数据表!B6</f>
        <v>薪金煲（中信天天利）</v>
      </c>
      <c r="C6" s="37" t="str">
        <f>数据表!C6</f>
        <v>货币型</v>
      </c>
      <c r="D6" s="37" t="str">
        <f>数据表!D6</f>
        <v>货币型</v>
      </c>
      <c r="E6" s="38" t="str">
        <f>数据表!E6</f>
        <v>股份行现金管理类产品</v>
      </c>
      <c r="F6" s="38">
        <f>数据表!F6</f>
        <v>43524</v>
      </c>
      <c r="G6" s="40">
        <f>数据表!G6</f>
        <v>910.14922769259999</v>
      </c>
      <c r="H6" s="41">
        <f>数据表!J6</f>
        <v>3.16595161290322E-2</v>
      </c>
      <c r="I6" s="55">
        <f>数据表!M6</f>
        <v>3.3582722638436487E-2</v>
      </c>
      <c r="J6" s="76">
        <f>数据表!N6</f>
        <v>1.35E-2</v>
      </c>
      <c r="K6" s="76" t="s">
        <v>4418</v>
      </c>
      <c r="L6" s="87" t="str">
        <f>数据表!S6</f>
        <v>7天通知存款利率</v>
      </c>
      <c r="M6" s="76" t="str">
        <f t="shared" si="0"/>
        <v>是</v>
      </c>
      <c r="N6" s="76" t="str">
        <f t="shared" si="1"/>
        <v>是</v>
      </c>
      <c r="O6" s="93">
        <f t="shared" si="2"/>
        <v>70.909090909090907</v>
      </c>
      <c r="P6" s="140">
        <v>0</v>
      </c>
      <c r="Q6" s="140">
        <f>VLOOKUP(A6,'3.1 绝对收益'!A:K,11,0)</f>
        <v>0</v>
      </c>
      <c r="R6" s="140">
        <v>1</v>
      </c>
      <c r="S6" s="140" t="str">
        <f>VLOOKUP(B6,'3.2 相对排名'!$B$3:$L$41,11,0)</f>
        <v>32/55</v>
      </c>
      <c r="T6" s="140">
        <f>VLOOKUP(B6,'3.2 相对排名'!$B:$K,10,0)</f>
        <v>70.909090909090907</v>
      </c>
      <c r="U6" s="140">
        <v>0</v>
      </c>
      <c r="V6" s="140">
        <v>0</v>
      </c>
      <c r="W6" s="140">
        <f>VLOOKUP(B6,'3.3风险调整收益'!$B:$K,10,0)</f>
        <v>0</v>
      </c>
      <c r="X6" s="50"/>
      <c r="Y6" s="50"/>
      <c r="Z6" s="139">
        <f t="shared" si="3"/>
        <v>1</v>
      </c>
    </row>
    <row r="7" spans="1:26">
      <c r="A7" s="37" t="str">
        <f>数据表!A7</f>
        <v>A181A4855</v>
      </c>
      <c r="B7" s="37" t="str">
        <f>数据表!B7</f>
        <v>乐赢稳健中短债</v>
      </c>
      <c r="C7" s="37" t="str">
        <f>数据表!C7</f>
        <v>纯债类</v>
      </c>
      <c r="D7" s="37" t="str">
        <f>数据表!D7</f>
        <v>纯债型</v>
      </c>
      <c r="E7" s="38" t="str">
        <f>数据表!E7</f>
        <v>公募基金-开放-短债</v>
      </c>
      <c r="F7" s="38">
        <f>数据表!F7</f>
        <v>43346</v>
      </c>
      <c r="G7" s="40">
        <f>数据表!G7</f>
        <v>54.909539200499999</v>
      </c>
      <c r="H7" s="41">
        <f>数据表!J7</f>
        <v>4.0799999999999947E-2</v>
      </c>
      <c r="I7" s="55">
        <f>数据表!M7</f>
        <v>4.5561897264318141E-2</v>
      </c>
      <c r="J7" s="76">
        <f>数据表!N7</f>
        <v>3.5000000000000003E-2</v>
      </c>
      <c r="K7" s="76" t="s">
        <v>4418</v>
      </c>
      <c r="L7" s="87" t="str">
        <f>数据表!S7</f>
        <v>一年期定期存款利率（税后）+2%</v>
      </c>
      <c r="M7" s="76" t="str">
        <f t="shared" si="0"/>
        <v>是</v>
      </c>
      <c r="N7" s="76" t="str">
        <f t="shared" si="1"/>
        <v>是</v>
      </c>
      <c r="O7" s="93" t="e">
        <f t="shared" ca="1" si="2"/>
        <v>#NAME?</v>
      </c>
      <c r="P7" s="140">
        <v>0.8</v>
      </c>
      <c r="Q7" s="140">
        <f>VLOOKUP(A7,'3.1 绝对收益'!A:K,11,0)</f>
        <v>91.599999999999881</v>
      </c>
      <c r="R7" s="140">
        <v>0.1</v>
      </c>
      <c r="S7" s="140" t="str">
        <f>VLOOKUP(B7,'3.2 相对排名'!$B$3:$L$41,11,0)</f>
        <v>21/92</v>
      </c>
      <c r="T7" s="140">
        <f>VLOOKUP(B7,'3.2 相对排名'!$B:$K,10,0)</f>
        <v>88.586956521739125</v>
      </c>
      <c r="U7" s="140">
        <v>0.1</v>
      </c>
      <c r="V7" s="140" t="str">
        <f>VLOOKUP(B7,'3.3风险调整收益'!$B$3:$M$41,12,0)</f>
        <v>53/92</v>
      </c>
      <c r="W7" s="140" t="e">
        <f ca="1">VLOOKUP(B7,'3.3风险调整收益'!$B:$K,10,0)</f>
        <v>#NAME?</v>
      </c>
      <c r="X7" s="50"/>
      <c r="Y7" s="50"/>
      <c r="Z7" s="139">
        <f t="shared" si="3"/>
        <v>1</v>
      </c>
    </row>
    <row r="8" spans="1:26">
      <c r="A8" s="37" t="str">
        <f>数据表!A8</f>
        <v>A181A4853</v>
      </c>
      <c r="B8" s="37" t="str">
        <f>数据表!B8</f>
        <v>乐赢纯债半年开</v>
      </c>
      <c r="C8" s="37" t="str">
        <f>数据表!C8</f>
        <v>纯债类</v>
      </c>
      <c r="D8" s="37" t="str">
        <f>数据表!D8</f>
        <v>纯债型</v>
      </c>
      <c r="E8" s="38" t="str">
        <f>数据表!E8</f>
        <v>公募基金-开放-中长债</v>
      </c>
      <c r="F8" s="38">
        <f>数据表!F8</f>
        <v>43354</v>
      </c>
      <c r="G8" s="40">
        <f>数据表!G8</f>
        <v>54.006690391000006</v>
      </c>
      <c r="H8" s="41">
        <f>数据表!J8</f>
        <v>5.1600000000000534E-2</v>
      </c>
      <c r="I8" s="55">
        <f>数据表!M8</f>
        <v>6.2616364527192658E-2</v>
      </c>
      <c r="J8" s="76" t="e">
        <f ca="1">数据表!N8</f>
        <v>#NAME?</v>
      </c>
      <c r="K8" s="76" t="s">
        <v>4419</v>
      </c>
      <c r="L8" s="87" t="str">
        <f>数据表!S8</f>
        <v>中债综合指数（全价）</v>
      </c>
      <c r="M8" s="76" t="e">
        <f t="shared" ca="1" si="0"/>
        <v>#NAME?</v>
      </c>
      <c r="N8" s="76" t="e">
        <f t="shared" ca="1" si="1"/>
        <v>#NAME?</v>
      </c>
      <c r="O8" s="93" t="e">
        <f t="shared" ca="1" si="2"/>
        <v>#NAME?</v>
      </c>
      <c r="P8" s="140">
        <v>0.4</v>
      </c>
      <c r="Q8" s="140" t="e">
        <f ca="1">VLOOKUP(A8,'3.1 绝对收益'!A:K,11,0)</f>
        <v>#NAME?</v>
      </c>
      <c r="R8" s="140">
        <v>0.5</v>
      </c>
      <c r="S8" s="140" t="str">
        <f>VLOOKUP(B8,'3.2 相对排名'!$B$3:$L$41,11,0)</f>
        <v>186/1046</v>
      </c>
      <c r="T8" s="140">
        <f>VLOOKUP(B8,'3.2 相对排名'!$B:$K,10,0)</f>
        <v>91.108986615678788</v>
      </c>
      <c r="U8" s="140">
        <v>0.1</v>
      </c>
      <c r="V8" s="140" t="e">
        <f ca="1">VLOOKUP(B8,'3.3风险调整收益'!$B$3:$M$41,12,0)</f>
        <v>#NAME?</v>
      </c>
      <c r="W8" s="140" t="e">
        <f ca="1">VLOOKUP(B8,'3.3风险调整收益'!$B:$K,10,0)</f>
        <v>#NAME?</v>
      </c>
      <c r="X8" s="50"/>
      <c r="Y8" s="50"/>
      <c r="Z8" s="139">
        <f t="shared" si="3"/>
        <v>1</v>
      </c>
    </row>
    <row r="9" spans="1:26">
      <c r="A9" s="37" t="str">
        <f>数据表!A9</f>
        <v>A181A4854</v>
      </c>
      <c r="B9" s="37" t="str">
        <f>数据表!B9</f>
        <v>乐赢纯债一年开</v>
      </c>
      <c r="C9" s="37" t="str">
        <f>数据表!C9</f>
        <v>纯债类</v>
      </c>
      <c r="D9" s="37" t="str">
        <f>数据表!D9</f>
        <v>纯债型</v>
      </c>
      <c r="E9" s="38" t="str">
        <f>数据表!E9</f>
        <v>公募基金-开放-中长债</v>
      </c>
      <c r="F9" s="38">
        <f>数据表!F9</f>
        <v>43354</v>
      </c>
      <c r="G9" s="40">
        <f>数据表!G9</f>
        <v>18.105792538999999</v>
      </c>
      <c r="H9" s="41">
        <f>数据表!J9</f>
        <v>4.2399999999999771E-2</v>
      </c>
      <c r="I9" s="55">
        <f>数据表!M9</f>
        <v>5.1221896383186756E-2</v>
      </c>
      <c r="J9" s="76" t="e">
        <f ca="1">数据表!N9</f>
        <v>#NAME?</v>
      </c>
      <c r="K9" s="76" t="s">
        <v>4419</v>
      </c>
      <c r="L9" s="87" t="str">
        <f>数据表!S9</f>
        <v>中债综合指数（全价）</v>
      </c>
      <c r="M9" s="76" t="e">
        <f t="shared" ca="1" si="0"/>
        <v>#NAME?</v>
      </c>
      <c r="N9" s="76" t="e">
        <f t="shared" ca="1" si="1"/>
        <v>#NAME?</v>
      </c>
      <c r="O9" s="93" t="e">
        <f t="shared" ca="1" si="2"/>
        <v>#NAME?</v>
      </c>
      <c r="P9" s="140">
        <v>0.4</v>
      </c>
      <c r="Q9" s="140" t="e">
        <f ca="1">VLOOKUP(A9,'3.1 绝对收益'!A:K,11,0)</f>
        <v>#NAME?</v>
      </c>
      <c r="R9" s="140">
        <v>0.5</v>
      </c>
      <c r="S9" s="140" t="str">
        <f>VLOOKUP(B9,'3.2 相对排名'!$B$3:$L$41,11,0)</f>
        <v>474/1046</v>
      </c>
      <c r="T9" s="140">
        <f>VLOOKUP(B9,'3.2 相对排名'!$B:$K,10,0)</f>
        <v>77.342256214149145</v>
      </c>
      <c r="U9" s="140">
        <v>0.1</v>
      </c>
      <c r="V9" s="140" t="e">
        <f ca="1">VLOOKUP(B9,'3.3风险调整收益'!$B$3:$M$41,12,0)</f>
        <v>#NAME?</v>
      </c>
      <c r="W9" s="140" t="e">
        <f ca="1">VLOOKUP(B9,'3.3风险调整收益'!$B:$K,10,0)</f>
        <v>#NAME?</v>
      </c>
      <c r="X9" s="50"/>
      <c r="Y9" s="50"/>
      <c r="Z9" s="139">
        <f t="shared" si="3"/>
        <v>1</v>
      </c>
    </row>
    <row r="10" spans="1:26">
      <c r="A10" s="37" t="str">
        <f>数据表!A10</f>
        <v>A181A7044</v>
      </c>
      <c r="B10" s="37" t="str">
        <f>数据表!B10</f>
        <v>乐赢稳健信用精选</v>
      </c>
      <c r="C10" s="37" t="str">
        <f>数据表!C10</f>
        <v>纯债类</v>
      </c>
      <c r="D10" s="37" t="str">
        <f>数据表!D10</f>
        <v>纯债型</v>
      </c>
      <c r="E10" s="38" t="str">
        <f>数据表!E10</f>
        <v>公募基金-开放-中长债</v>
      </c>
      <c r="F10" s="38">
        <f>数据表!F10</f>
        <v>43398</v>
      </c>
      <c r="G10" s="40">
        <f>数据表!G10</f>
        <v>72.039953391300003</v>
      </c>
      <c r="H10" s="41">
        <f>数据表!J10</f>
        <v>5.0400000000000666E-2</v>
      </c>
      <c r="I10" s="55">
        <f>数据表!M10</f>
        <v>5.4606497481979099E-2</v>
      </c>
      <c r="J10" s="76" t="e">
        <f ca="1">数据表!N10</f>
        <v>#NAME?</v>
      </c>
      <c r="K10" s="76" t="s">
        <v>4419</v>
      </c>
      <c r="L10" s="87" t="str">
        <f>数据表!S10</f>
        <v>中债信用债总指数全价（总值）</v>
      </c>
      <c r="M10" s="76" t="e">
        <f t="shared" ca="1" si="0"/>
        <v>#NAME?</v>
      </c>
      <c r="N10" s="76" t="e">
        <f t="shared" ca="1" si="1"/>
        <v>#NAME?</v>
      </c>
      <c r="O10" s="93" t="e">
        <f t="shared" ca="1" si="2"/>
        <v>#NAME?</v>
      </c>
      <c r="P10" s="140">
        <v>0.4</v>
      </c>
      <c r="Q10" s="140" t="e">
        <f ca="1">VLOOKUP(A10,'3.1 绝对收益'!A:K,11,0)</f>
        <v>#NAME?</v>
      </c>
      <c r="R10" s="140">
        <v>0.5</v>
      </c>
      <c r="S10" s="140" t="str">
        <f>VLOOKUP(B10,'3.2 相对排名'!$B$3:$L$41,11,0)</f>
        <v>208/1046</v>
      </c>
      <c r="T10" s="140">
        <f>VLOOKUP(B10,'3.2 相对排名'!$B:$K,10,0)</f>
        <v>90.057361376673043</v>
      </c>
      <c r="U10" s="140">
        <v>0.1</v>
      </c>
      <c r="V10" s="140" t="e">
        <f ca="1">VLOOKUP(B10,'3.3风险调整收益'!$B$3:$M$41,12,0)</f>
        <v>#NAME?</v>
      </c>
      <c r="W10" s="140" t="e">
        <f ca="1">VLOOKUP(B10,'3.3风险调整收益'!$B:$K,10,0)</f>
        <v>#NAME?</v>
      </c>
      <c r="X10" s="50"/>
      <c r="Y10" s="50"/>
      <c r="Z10" s="139">
        <f t="shared" si="3"/>
        <v>1</v>
      </c>
    </row>
    <row r="11" spans="1:26">
      <c r="A11" s="37" t="str">
        <f>数据表!A11</f>
        <v>A192A4699</v>
      </c>
      <c r="B11" s="37" t="str">
        <f>数据表!B11</f>
        <v>乐赢稳健纯债一年开2号</v>
      </c>
      <c r="C11" s="37" t="str">
        <f>数据表!C11</f>
        <v>纯债类</v>
      </c>
      <c r="D11" s="37" t="str">
        <f>数据表!D11</f>
        <v>纯债型</v>
      </c>
      <c r="E11" s="38" t="str">
        <f>数据表!E11</f>
        <v>公募基金-开放-中长债</v>
      </c>
      <c r="F11" s="38">
        <f>数据表!F11</f>
        <v>43574</v>
      </c>
      <c r="G11" s="40">
        <f>数据表!G11</f>
        <v>4.02576</v>
      </c>
      <c r="H11" s="41">
        <f>数据表!J11</f>
        <v>4.9999999999999822E-2</v>
      </c>
      <c r="I11" s="55">
        <f>数据表!M11</f>
        <v>5.96E-2</v>
      </c>
      <c r="J11" s="76" t="e">
        <f ca="1">数据表!N11</f>
        <v>#NAME?</v>
      </c>
      <c r="K11" s="76" t="s">
        <v>4419</v>
      </c>
      <c r="L11" s="87" t="str">
        <f>数据表!S11</f>
        <v>中债综合指数（全价）</v>
      </c>
      <c r="M11" s="76" t="e">
        <f t="shared" ca="1" si="0"/>
        <v>#NAME?</v>
      </c>
      <c r="N11" s="76" t="e">
        <f t="shared" ca="1" si="1"/>
        <v>#NAME?</v>
      </c>
      <c r="O11" s="93" t="e">
        <f t="shared" ca="1" si="2"/>
        <v>#NAME?</v>
      </c>
      <c r="P11" s="140">
        <v>0.4</v>
      </c>
      <c r="Q11" s="140" t="e">
        <f ca="1">VLOOKUP(A11,'3.1 绝对收益'!A:K,11,0)</f>
        <v>#NAME?</v>
      </c>
      <c r="R11" s="140">
        <v>0.5</v>
      </c>
      <c r="S11" s="140" t="str">
        <f>VLOOKUP(B11,'3.2 相对排名'!$B$3:$L$41,11,0)</f>
        <v>218/1046</v>
      </c>
      <c r="T11" s="140">
        <f>VLOOKUP(B11,'3.2 相对排名'!$B:$K,10,0)</f>
        <v>89.579349904397702</v>
      </c>
      <c r="U11" s="140">
        <v>0.1</v>
      </c>
      <c r="V11" s="140" t="e">
        <f ca="1">VLOOKUP(B11,'3.3风险调整收益'!$B$3:$M$41,12,0)</f>
        <v>#NAME?</v>
      </c>
      <c r="W11" s="140" t="e">
        <f ca="1">VLOOKUP(B11,'3.3风险调整收益'!$B:$K,10,0)</f>
        <v>#NAME?</v>
      </c>
      <c r="X11" s="50"/>
      <c r="Y11" s="50"/>
      <c r="Z11" s="139">
        <f t="shared" si="3"/>
        <v>1</v>
      </c>
    </row>
    <row r="12" spans="1:26">
      <c r="A12" s="37" t="str">
        <f>数据表!A12</f>
        <v>A192D5310</v>
      </c>
      <c r="B12" s="37" t="str">
        <f>数据表!B12</f>
        <v>尊享高等级信用灵活配置1号A款</v>
      </c>
      <c r="C12" s="37" t="str">
        <f>数据表!C12</f>
        <v>纯债类</v>
      </c>
      <c r="D12" s="37" t="str">
        <f>数据表!D12</f>
        <v>纯债型</v>
      </c>
      <c r="E12" s="38" t="str">
        <f>数据表!E12</f>
        <v>公募基金-开放-中长债</v>
      </c>
      <c r="F12" s="38">
        <f>数据表!F12</f>
        <v>43640</v>
      </c>
      <c r="G12" s="40">
        <f>数据表!G12</f>
        <v>26.7669</v>
      </c>
      <c r="H12" s="41">
        <f>数据表!J12</f>
        <v>3.960000000000008E-2</v>
      </c>
      <c r="I12" s="55">
        <f>数据表!M12</f>
        <v>4.7800000000000002E-2</v>
      </c>
      <c r="J12" s="76" t="e">
        <f ca="1">数据表!N12</f>
        <v>#NAME?</v>
      </c>
      <c r="K12" s="76" t="s">
        <v>4419</v>
      </c>
      <c r="L12" s="87" t="str">
        <f>数据表!S12</f>
        <v>中债-新综合全价（总值）指数收益率</v>
      </c>
      <c r="M12" s="76" t="e">
        <f t="shared" ca="1" si="0"/>
        <v>#NAME?</v>
      </c>
      <c r="N12" s="76" t="e">
        <f t="shared" ca="1" si="1"/>
        <v>#NAME?</v>
      </c>
      <c r="O12" s="93" t="e">
        <f t="shared" ca="1" si="2"/>
        <v>#NAME?</v>
      </c>
      <c r="P12" s="140">
        <v>0.4</v>
      </c>
      <c r="Q12" s="140" t="e">
        <f ca="1">VLOOKUP(A12,'3.1 绝对收益'!A:K,11,0)</f>
        <v>#NAME?</v>
      </c>
      <c r="R12" s="140">
        <v>0.5</v>
      </c>
      <c r="S12" s="140" t="str">
        <f>VLOOKUP(B12,'3.2 相对排名'!$B$3:$L$41,11,0)</f>
        <v>587/1046</v>
      </c>
      <c r="T12" s="140">
        <f>VLOOKUP(B12,'3.2 相对排名'!$B:$K,10,0)</f>
        <v>71.940726577437857</v>
      </c>
      <c r="U12" s="140">
        <v>0.1</v>
      </c>
      <c r="V12" s="140" t="e">
        <f ca="1">VLOOKUP(B12,'3.3风险调整收益'!$B$3:$M$41,12,0)</f>
        <v>#NAME?</v>
      </c>
      <c r="W12" s="140" t="e">
        <f ca="1">VLOOKUP(B12,'3.3风险调整收益'!$B:$K,10,0)</f>
        <v>#NAME?</v>
      </c>
      <c r="X12" s="50"/>
      <c r="Y12" s="50"/>
      <c r="Z12" s="139">
        <f t="shared" si="3"/>
        <v>1</v>
      </c>
    </row>
    <row r="13" spans="1:26">
      <c r="A13" s="37" t="str">
        <f>数据表!A13</f>
        <v>A181A9299</v>
      </c>
      <c r="B13" s="37" t="str">
        <f>数据表!B13</f>
        <v>乐赢稳健和信半年定开一期</v>
      </c>
      <c r="C13" s="37" t="str">
        <f>数据表!C13</f>
        <v>强债类</v>
      </c>
      <c r="D13" s="37" t="str">
        <f>数据表!D13</f>
        <v>固收+</v>
      </c>
      <c r="E13" s="38" t="str">
        <f>数据表!E13</f>
        <v>公募基金-开放-混合一级债基</v>
      </c>
      <c r="F13" s="38">
        <f>数据表!F13</f>
        <v>43402</v>
      </c>
      <c r="G13" s="40">
        <f>数据表!G13</f>
        <v>8.5339941798000005</v>
      </c>
      <c r="H13" s="41">
        <f>数据表!J13</f>
        <v>4.7600000000000087E-2</v>
      </c>
      <c r="I13" s="55">
        <f>数据表!M13</f>
        <v>4.7137044755383384E-2</v>
      </c>
      <c r="J13" s="76">
        <f>数据表!N13</f>
        <v>0.03</v>
      </c>
      <c r="K13" s="76" t="s">
        <v>4418</v>
      </c>
      <c r="L13" s="87" t="str">
        <f>数据表!S13</f>
        <v>业绩基准3.00%-4.20%</v>
      </c>
      <c r="M13" s="76" t="str">
        <f t="shared" si="0"/>
        <v>是</v>
      </c>
      <c r="N13" s="76" t="str">
        <f t="shared" si="1"/>
        <v>是</v>
      </c>
      <c r="O13" s="93" t="e">
        <f t="shared" ca="1" si="2"/>
        <v>#NAME?</v>
      </c>
      <c r="P13" s="140">
        <v>0.7</v>
      </c>
      <c r="Q13" s="140">
        <f>VLOOKUP(A13,'3.1 绝对收益'!A:K,11,0)</f>
        <v>97.60000000000008</v>
      </c>
      <c r="R13" s="140">
        <v>0.2</v>
      </c>
      <c r="S13" s="140" t="str">
        <f>VLOOKUP(B13,'3.2 相对排名'!$B$3:$L$41,11,0)</f>
        <v>65/95</v>
      </c>
      <c r="T13" s="140">
        <f>VLOOKUP(B13,'3.2 相对排名'!$B:$K,10,0)</f>
        <v>65.78947368421052</v>
      </c>
      <c r="U13" s="140">
        <v>0.1</v>
      </c>
      <c r="V13" s="140" t="e">
        <f ca="1">VLOOKUP(B13,'3.3风险调整收益'!$B$3:$M$41,12,0)</f>
        <v>#NAME?</v>
      </c>
      <c r="W13" s="140" t="e">
        <f ca="1">VLOOKUP(B13,'3.3风险调整收益'!$B:$K,10,0)</f>
        <v>#NAME?</v>
      </c>
      <c r="X13" s="50"/>
      <c r="Y13" s="50"/>
      <c r="Z13" s="139">
        <f t="shared" si="3"/>
        <v>0.99999999999999989</v>
      </c>
    </row>
    <row r="14" spans="1:26">
      <c r="A14" s="37" t="str">
        <f>数据表!A14</f>
        <v>A181A9300</v>
      </c>
      <c r="B14" s="37" t="str">
        <f>数据表!B14</f>
        <v>乐赢稳健和信一年定开一期</v>
      </c>
      <c r="C14" s="37" t="str">
        <f>数据表!C14</f>
        <v>强债类</v>
      </c>
      <c r="D14" s="37" t="str">
        <f>数据表!D14</f>
        <v>固收+</v>
      </c>
      <c r="E14" s="38" t="str">
        <f>数据表!E14</f>
        <v>公募基金-开放-混合一级债基</v>
      </c>
      <c r="F14" s="38">
        <f>数据表!F14</f>
        <v>43473</v>
      </c>
      <c r="G14" s="40">
        <f>数据表!G14</f>
        <v>9.8730600000000006</v>
      </c>
      <c r="H14" s="41">
        <f>数据表!J14</f>
        <v>4.4399999999999551E-2</v>
      </c>
      <c r="I14" s="55">
        <f>数据表!M14</f>
        <v>4.8000000000000001E-2</v>
      </c>
      <c r="J14" s="76">
        <f>数据表!N14</f>
        <v>3.7999999999999999E-2</v>
      </c>
      <c r="K14" s="76" t="s">
        <v>4418</v>
      </c>
      <c r="L14" s="87" t="str">
        <f>数据表!S14</f>
        <v>业绩基准3.80%-4.5%</v>
      </c>
      <c r="M14" s="76" t="str">
        <f t="shared" si="0"/>
        <v>是</v>
      </c>
      <c r="N14" s="76" t="str">
        <f t="shared" si="1"/>
        <v>是</v>
      </c>
      <c r="O14" s="93" t="e">
        <f t="shared" ca="1" si="2"/>
        <v>#NAME?</v>
      </c>
      <c r="P14" s="140">
        <v>0.7</v>
      </c>
      <c r="Q14" s="140">
        <f>VLOOKUP(A14,'3.1 绝对收益'!A:K,11,0)</f>
        <v>86.399999999999551</v>
      </c>
      <c r="R14" s="140">
        <v>0.2</v>
      </c>
      <c r="S14" s="140" t="str">
        <f>VLOOKUP(B14,'3.2 相对排名'!$B$3:$L$41,11,0)</f>
        <v>74/95</v>
      </c>
      <c r="T14" s="140">
        <f>VLOOKUP(B14,'3.2 相对排名'!$B:$K,10,0)</f>
        <v>61.05263157894737</v>
      </c>
      <c r="U14" s="140">
        <v>0.1</v>
      </c>
      <c r="V14" s="140" t="e">
        <f ca="1">VLOOKUP(B14,'3.3风险调整收益'!$B$3:$M$41,12,0)</f>
        <v>#NAME?</v>
      </c>
      <c r="W14" s="140" t="e">
        <f ca="1">VLOOKUP(B14,'3.3风险调整收益'!$B:$K,10,0)</f>
        <v>#NAME?</v>
      </c>
      <c r="X14" s="50"/>
      <c r="Y14" s="50"/>
      <c r="Z14" s="139">
        <f t="shared" si="3"/>
        <v>0.99999999999999989</v>
      </c>
    </row>
    <row r="15" spans="1:26">
      <c r="A15" s="37" t="str">
        <f>数据表!A15</f>
        <v>A182A3270</v>
      </c>
      <c r="B15" s="37" t="str">
        <f>数据表!B15</f>
        <v>乐赢稳健和信半年定开二期</v>
      </c>
      <c r="C15" s="37" t="str">
        <f>数据表!C15</f>
        <v>强债类</v>
      </c>
      <c r="D15" s="37" t="str">
        <f>数据表!D15</f>
        <v>固收+</v>
      </c>
      <c r="E15" s="38" t="str">
        <f>数据表!E15</f>
        <v>公募基金-开放-混合一级债基</v>
      </c>
      <c r="F15" s="38">
        <f>数据表!F15</f>
        <v>43509</v>
      </c>
      <c r="G15" s="40">
        <f>数据表!G15</f>
        <v>26.515304232000002</v>
      </c>
      <c r="H15" s="41">
        <f>数据表!J15</f>
        <v>5.4400000000000226E-2</v>
      </c>
      <c r="I15" s="55">
        <f>数据表!M15</f>
        <v>4.99E-2</v>
      </c>
      <c r="J15" s="76">
        <f>数据表!N15</f>
        <v>4.2999999999999997E-2</v>
      </c>
      <c r="K15" s="76" t="s">
        <v>4418</v>
      </c>
      <c r="L15" s="87" t="str">
        <f>数据表!S15</f>
        <v>业绩基准4.30%</v>
      </c>
      <c r="M15" s="76" t="str">
        <f t="shared" si="0"/>
        <v>是</v>
      </c>
      <c r="N15" s="76" t="str">
        <f t="shared" si="1"/>
        <v>是</v>
      </c>
      <c r="O15" s="93" t="e">
        <f t="shared" ca="1" si="2"/>
        <v>#NAME?</v>
      </c>
      <c r="P15" s="140">
        <v>0.7</v>
      </c>
      <c r="Q15" s="140">
        <f>VLOOKUP(A15,'3.1 绝对收益'!A:K,11,0)</f>
        <v>91.400000000000233</v>
      </c>
      <c r="R15" s="140">
        <v>0.2</v>
      </c>
      <c r="S15" s="140" t="str">
        <f>VLOOKUP(B15,'3.2 相对排名'!$B$3:$L$41,11,0)</f>
        <v>54/95</v>
      </c>
      <c r="T15" s="140">
        <f>VLOOKUP(B15,'3.2 相对排名'!$B:$K,10,0)</f>
        <v>71.578947368421055</v>
      </c>
      <c r="U15" s="140">
        <v>0.1</v>
      </c>
      <c r="V15" s="140" t="e">
        <f ca="1">VLOOKUP(B15,'3.3风险调整收益'!$B$3:$M$41,12,0)</f>
        <v>#NAME?</v>
      </c>
      <c r="W15" s="140" t="e">
        <f ca="1">VLOOKUP(B15,'3.3风险调整收益'!$B:$K,10,0)</f>
        <v>#NAME?</v>
      </c>
      <c r="X15" s="50"/>
      <c r="Y15" s="50"/>
      <c r="Z15" s="139">
        <f t="shared" si="3"/>
        <v>0.99999999999999989</v>
      </c>
    </row>
    <row r="16" spans="1:26">
      <c r="A16" s="37" t="str">
        <f>数据表!A16</f>
        <v>A182A3271</v>
      </c>
      <c r="B16" s="37" t="str">
        <f>数据表!B16</f>
        <v>乐赢稳健和信一年定开二期</v>
      </c>
      <c r="C16" s="37" t="str">
        <f>数据表!C16</f>
        <v>强债类</v>
      </c>
      <c r="D16" s="37" t="str">
        <f>数据表!D16</f>
        <v>固收+</v>
      </c>
      <c r="E16" s="38" t="str">
        <f>数据表!E16</f>
        <v>公募基金-开放-混合一级债基</v>
      </c>
      <c r="F16" s="38">
        <f>数据表!F16</f>
        <v>43509</v>
      </c>
      <c r="G16" s="40">
        <f>数据表!G16</f>
        <v>6.8649500000000003</v>
      </c>
      <c r="H16" s="41">
        <f>数据表!J16</f>
        <v>4.5600000000000307E-2</v>
      </c>
      <c r="I16" s="55">
        <f>数据表!M16</f>
        <v>4.7699999999999992E-2</v>
      </c>
      <c r="J16" s="76">
        <f>数据表!N16</f>
        <v>4.5499999999999999E-2</v>
      </c>
      <c r="K16" s="76" t="s">
        <v>4418</v>
      </c>
      <c r="L16" s="87" t="str">
        <f>数据表!S16</f>
        <v>业绩基准4.55%</v>
      </c>
      <c r="M16" s="76" t="str">
        <f t="shared" si="0"/>
        <v>是</v>
      </c>
      <c r="N16" s="76" t="str">
        <f t="shared" si="1"/>
        <v>是</v>
      </c>
      <c r="O16" s="93" t="e">
        <f t="shared" ca="1" si="2"/>
        <v>#NAME?</v>
      </c>
      <c r="P16" s="140">
        <v>0.7</v>
      </c>
      <c r="Q16" s="140">
        <f>VLOOKUP(A16,'3.1 绝对收益'!A:K,11,0)</f>
        <v>80.100000000000307</v>
      </c>
      <c r="R16" s="140">
        <v>0.2</v>
      </c>
      <c r="S16" s="140" t="str">
        <f>VLOOKUP(B16,'3.2 相对排名'!$B$3:$L$41,11,0)</f>
        <v>72/95</v>
      </c>
      <c r="T16" s="140">
        <f>VLOOKUP(B16,'3.2 相对排名'!$B:$K,10,0)</f>
        <v>62.10526315789474</v>
      </c>
      <c r="U16" s="140">
        <v>0.1</v>
      </c>
      <c r="V16" s="140" t="e">
        <f ca="1">VLOOKUP(B16,'3.3风险调整收益'!$B$3:$M$41,12,0)</f>
        <v>#NAME?</v>
      </c>
      <c r="W16" s="140" t="e">
        <f ca="1">VLOOKUP(B16,'3.3风险调整收益'!$B:$K,10,0)</f>
        <v>#NAME?</v>
      </c>
      <c r="X16" s="50"/>
      <c r="Y16" s="50"/>
      <c r="Z16" s="139">
        <f t="shared" si="3"/>
        <v>0.99999999999999989</v>
      </c>
    </row>
    <row r="17" spans="1:26">
      <c r="A17" s="37" t="str">
        <f>数据表!A17</f>
        <v>A192A4833</v>
      </c>
      <c r="B17" s="37" t="str">
        <f>数据表!B17</f>
        <v>乐赢成长强债一年开</v>
      </c>
      <c r="C17" s="37" t="str">
        <f>数据表!C17</f>
        <v>强债类</v>
      </c>
      <c r="D17" s="37" t="str">
        <f>数据表!D17</f>
        <v>固收+</v>
      </c>
      <c r="E17" s="38" t="str">
        <f>数据表!E17</f>
        <v>公募基金-开放-混合一级债基</v>
      </c>
      <c r="F17" s="38">
        <f>数据表!F17</f>
        <v>43557</v>
      </c>
      <c r="G17" s="40">
        <f>数据表!G17</f>
        <v>2.6348099999999999</v>
      </c>
      <c r="H17" s="41">
        <f>数据表!J17</f>
        <v>6.5199999999999925E-2</v>
      </c>
      <c r="I17" s="55">
        <f>数据表!M17</f>
        <v>6.13E-2</v>
      </c>
      <c r="J17" s="76">
        <f>数据表!N17</f>
        <v>4.4999999999999998E-2</v>
      </c>
      <c r="K17" s="76" t="s">
        <v>4418</v>
      </c>
      <c r="L17" s="87" t="str">
        <f>数据表!S17</f>
        <v>前一开放日央行公布的一年期人民币存款基准利率+3.00%</v>
      </c>
      <c r="M17" s="76" t="str">
        <f t="shared" si="0"/>
        <v>是</v>
      </c>
      <c r="N17" s="76" t="str">
        <f t="shared" si="1"/>
        <v>是</v>
      </c>
      <c r="O17" s="93" t="e">
        <f t="shared" ca="1" si="2"/>
        <v>#NAME?</v>
      </c>
      <c r="P17" s="140">
        <v>0.7</v>
      </c>
      <c r="Q17" s="140">
        <f>VLOOKUP(A17,'3.1 绝对收益'!A:K,11,0)</f>
        <v>100</v>
      </c>
      <c r="R17" s="140">
        <v>0.2</v>
      </c>
      <c r="S17" s="140" t="str">
        <f>VLOOKUP(B17,'3.2 相对排名'!$B$3:$L$41,11,0)</f>
        <v>38/95</v>
      </c>
      <c r="T17" s="140">
        <f>VLOOKUP(B17,'3.2 相对排名'!$B:$K,10,0)</f>
        <v>80</v>
      </c>
      <c r="U17" s="140">
        <v>0.1</v>
      </c>
      <c r="V17" s="140" t="e">
        <f ca="1">VLOOKUP(B17,'3.3风险调整收益'!$B$3:$M$41,12,0)</f>
        <v>#NAME?</v>
      </c>
      <c r="W17" s="140" t="e">
        <f ca="1">VLOOKUP(B17,'3.3风险调整收益'!$B:$K,10,0)</f>
        <v>#NAME?</v>
      </c>
      <c r="X17" s="50"/>
      <c r="Y17" s="50"/>
      <c r="Z17" s="139">
        <f t="shared" si="3"/>
        <v>0.99999999999999989</v>
      </c>
    </row>
    <row r="18" spans="1:26">
      <c r="A18" s="37" t="str">
        <f>数据表!A18</f>
        <v>A192C4292</v>
      </c>
      <c r="B18" s="37" t="str">
        <f>数据表!B18</f>
        <v>共赢稳健启信半年定开</v>
      </c>
      <c r="C18" s="37" t="str">
        <f>数据表!C18</f>
        <v>强债类</v>
      </c>
      <c r="D18" s="37" t="str">
        <f>数据表!D18</f>
        <v>固收+</v>
      </c>
      <c r="E18" s="38" t="str">
        <f>数据表!E18</f>
        <v>公募基金-开放-混合一级债基</v>
      </c>
      <c r="F18" s="38">
        <f>数据表!F18</f>
        <v>43559</v>
      </c>
      <c r="G18" s="40">
        <f>数据表!G18</f>
        <v>6.8280069599999997</v>
      </c>
      <c r="H18" s="41">
        <f>数据表!J18</f>
        <v>4.0399999999999991E-2</v>
      </c>
      <c r="I18" s="55">
        <f>数据表!M18</f>
        <v>4.5100000000000001E-2</v>
      </c>
      <c r="J18" s="76">
        <f>数据表!N18</f>
        <v>0.04</v>
      </c>
      <c r="K18" s="76" t="s">
        <v>4418</v>
      </c>
      <c r="L18" s="87" t="str">
        <f>数据表!S18</f>
        <v>业绩基准4.00%</v>
      </c>
      <c r="M18" s="76" t="str">
        <f t="shared" si="0"/>
        <v>是</v>
      </c>
      <c r="N18" s="76" t="str">
        <f t="shared" si="1"/>
        <v>是</v>
      </c>
      <c r="O18" s="93" t="e">
        <f t="shared" ca="1" si="2"/>
        <v>#NAME?</v>
      </c>
      <c r="P18" s="140">
        <v>0.7</v>
      </c>
      <c r="Q18" s="140">
        <f>VLOOKUP(A18,'3.1 绝对收益'!A:K,11,0)</f>
        <v>80.399999999999991</v>
      </c>
      <c r="R18" s="140">
        <v>0.2</v>
      </c>
      <c r="S18" s="140" t="str">
        <f>VLOOKUP(B18,'3.2 相对排名'!$B$3:$L$41,11,0)</f>
        <v>78/95</v>
      </c>
      <c r="T18" s="140">
        <f>VLOOKUP(B18,'3.2 相对排名'!$B:$K,10,0)</f>
        <v>60</v>
      </c>
      <c r="U18" s="140">
        <v>0.1</v>
      </c>
      <c r="V18" s="140" t="e">
        <f ca="1">VLOOKUP(B18,'3.3风险调整收益'!$B$3:$M$41,12,0)</f>
        <v>#NAME?</v>
      </c>
      <c r="W18" s="140" t="e">
        <f ca="1">VLOOKUP(B18,'3.3风险调整收益'!$B:$K,10,0)</f>
        <v>#NAME?</v>
      </c>
      <c r="X18" s="50"/>
      <c r="Y18" s="50"/>
      <c r="Z18" s="139">
        <f t="shared" si="3"/>
        <v>0.99999999999999989</v>
      </c>
    </row>
    <row r="19" spans="1:26">
      <c r="A19" s="37" t="str">
        <f>数据表!A19</f>
        <v>A192A4696</v>
      </c>
      <c r="B19" s="37" t="str">
        <f>数据表!B19</f>
        <v>乐赢稳健和信一年定开3期</v>
      </c>
      <c r="C19" s="37" t="str">
        <f>数据表!C19</f>
        <v>强债类</v>
      </c>
      <c r="D19" s="37" t="str">
        <f>数据表!D19</f>
        <v>固收+</v>
      </c>
      <c r="E19" s="38" t="str">
        <f>数据表!E19</f>
        <v>公募基金-开放-混合一级债基</v>
      </c>
      <c r="F19" s="38">
        <f>数据表!F19</f>
        <v>43580</v>
      </c>
      <c r="G19" s="40">
        <f>数据表!G19</f>
        <v>2.6814</v>
      </c>
      <c r="H19" s="41">
        <f>数据表!J19</f>
        <v>4.5999999999999375E-2</v>
      </c>
      <c r="I19" s="55">
        <f>数据表!M19</f>
        <v>4.4800000000000006E-2</v>
      </c>
      <c r="J19" s="76">
        <f>数据表!N19</f>
        <v>4.3499999999999997E-2</v>
      </c>
      <c r="K19" s="76" t="s">
        <v>4418</v>
      </c>
      <c r="L19" s="87" t="str">
        <f>数据表!S19</f>
        <v>业绩基准4.35%</v>
      </c>
      <c r="M19" s="76" t="str">
        <f t="shared" si="0"/>
        <v>是</v>
      </c>
      <c r="N19" s="76" t="str">
        <f t="shared" si="1"/>
        <v>是</v>
      </c>
      <c r="O19" s="93" t="e">
        <f t="shared" ca="1" si="2"/>
        <v>#NAME?</v>
      </c>
      <c r="P19" s="140">
        <v>0.7</v>
      </c>
      <c r="Q19" s="140">
        <f>VLOOKUP(A19,'3.1 绝对收益'!A:K,11,0)</f>
        <v>82.499999999999375</v>
      </c>
      <c r="R19" s="140">
        <v>0.2</v>
      </c>
      <c r="S19" s="140" t="str">
        <f>VLOOKUP(B19,'3.2 相对排名'!$B$3:$L$41,11,0)</f>
        <v>70/95</v>
      </c>
      <c r="T19" s="140">
        <f>VLOOKUP(B19,'3.2 相对排名'!$B:$K,10,0)</f>
        <v>63.15789473684211</v>
      </c>
      <c r="U19" s="140">
        <v>0.1</v>
      </c>
      <c r="V19" s="140" t="e">
        <f ca="1">VLOOKUP(B19,'3.3风险调整收益'!$B$3:$M$41,12,0)</f>
        <v>#NAME?</v>
      </c>
      <c r="W19" s="140" t="e">
        <f ca="1">VLOOKUP(B19,'3.3风险调整收益'!$B:$K,10,0)</f>
        <v>#NAME?</v>
      </c>
      <c r="X19" s="50"/>
      <c r="Y19" s="50"/>
      <c r="Z19" s="139">
        <f t="shared" si="3"/>
        <v>0.99999999999999989</v>
      </c>
    </row>
    <row r="20" spans="1:26">
      <c r="A20" s="37" t="str">
        <f>数据表!A20</f>
        <v>A192A9536</v>
      </c>
      <c r="B20" s="37" t="str">
        <f>数据表!B20</f>
        <v>乐赢成长强债1901</v>
      </c>
      <c r="C20" s="37" t="str">
        <f>数据表!C20</f>
        <v>强债类</v>
      </c>
      <c r="D20" s="37" t="str">
        <f>数据表!D20</f>
        <v>固收+</v>
      </c>
      <c r="E20" s="38" t="str">
        <f>数据表!E20</f>
        <v>公募基金-开放-混合一级债基</v>
      </c>
      <c r="F20" s="38">
        <f>数据表!F20</f>
        <v>43649</v>
      </c>
      <c r="G20" s="40">
        <f>数据表!G20</f>
        <v>49.906300000000002</v>
      </c>
      <c r="H20" s="41">
        <f>数据表!J20</f>
        <v>6.7600000000000549E-2</v>
      </c>
      <c r="I20" s="55">
        <f>数据表!M20</f>
        <v>7.5800000000000006E-2</v>
      </c>
      <c r="J20" s="76">
        <f>数据表!N20</f>
        <v>0.05</v>
      </c>
      <c r="K20" s="76" t="s">
        <v>4418</v>
      </c>
      <c r="L20" s="87" t="str">
        <f>数据表!S20</f>
        <v>业绩基准5.00%</v>
      </c>
      <c r="M20" s="76" t="str">
        <f t="shared" si="0"/>
        <v>是</v>
      </c>
      <c r="N20" s="76" t="str">
        <f t="shared" si="1"/>
        <v>是</v>
      </c>
      <c r="O20" s="93" t="e">
        <f t="shared" ca="1" si="2"/>
        <v>#NAME?</v>
      </c>
      <c r="P20" s="140">
        <v>0.7</v>
      </c>
      <c r="Q20" s="140">
        <f>VLOOKUP(A20,'3.1 绝对收益'!A:K,11,0)</f>
        <v>97.600000000000549</v>
      </c>
      <c r="R20" s="140">
        <v>0.2</v>
      </c>
      <c r="S20" s="140" t="str">
        <f>VLOOKUP(B20,'3.2 相对排名'!$B$3:$L$41,11,0)</f>
        <v>34/95</v>
      </c>
      <c r="T20" s="140">
        <f>VLOOKUP(B20,'3.2 相对排名'!$B:$K,10,0)</f>
        <v>82.10526315789474</v>
      </c>
      <c r="U20" s="140">
        <v>0.1</v>
      </c>
      <c r="V20" s="140" t="e">
        <f ca="1">VLOOKUP(B20,'3.3风险调整收益'!$B$3:$M$41,12,0)</f>
        <v>#NAME?</v>
      </c>
      <c r="W20" s="140" t="e">
        <f ca="1">VLOOKUP(B20,'3.3风险调整收益'!$B:$K,10,0)</f>
        <v>#NAME?</v>
      </c>
      <c r="X20" s="50"/>
      <c r="Y20" s="50"/>
      <c r="Z20" s="139">
        <f t="shared" si="3"/>
        <v>0.99999999999999989</v>
      </c>
    </row>
    <row r="21" spans="1:26">
      <c r="A21" s="37" t="str">
        <f>数据表!A21</f>
        <v>A192A4694</v>
      </c>
      <c r="B21" s="37" t="str">
        <f>数据表!B21</f>
        <v>乐赢稳健和信半年定开3期</v>
      </c>
      <c r="C21" s="37" t="str">
        <f>数据表!C21</f>
        <v>强债类</v>
      </c>
      <c r="D21" s="37" t="str">
        <f>数据表!D21</f>
        <v>固收+</v>
      </c>
      <c r="E21" s="38" t="str">
        <f>数据表!E21</f>
        <v>公募基金-开放-混合一级债基</v>
      </c>
      <c r="F21" s="38">
        <f>数据表!F21</f>
        <v>43670</v>
      </c>
      <c r="G21" s="40">
        <f>数据表!G21</f>
        <v>29.942699999999999</v>
      </c>
      <c r="H21" s="41">
        <f>数据表!J21</f>
        <v>4.2400000000000659E-2</v>
      </c>
      <c r="I21" s="55">
        <f>数据表!M21</f>
        <v>4.4000000000000004E-2</v>
      </c>
      <c r="J21" s="76">
        <f>数据表!N21</f>
        <v>4.4499999999999998E-2</v>
      </c>
      <c r="K21" s="76" t="s">
        <v>4418</v>
      </c>
      <c r="L21" s="87" t="str">
        <f>数据表!S21</f>
        <v>业绩基准4.45%</v>
      </c>
      <c r="M21" s="76" t="str">
        <f t="shared" si="0"/>
        <v>否</v>
      </c>
      <c r="N21" s="76" t="str">
        <f t="shared" si="1"/>
        <v>否</v>
      </c>
      <c r="O21" s="93" t="e">
        <f t="shared" ca="1" si="2"/>
        <v>#NAME?</v>
      </c>
      <c r="P21" s="140">
        <v>0.7</v>
      </c>
      <c r="Q21" s="140">
        <f>VLOOKUP(A21,'3.1 绝对收益'!A:K,11,0)</f>
        <v>77.900000000000659</v>
      </c>
      <c r="R21" s="140">
        <v>0.2</v>
      </c>
      <c r="S21" s="140" t="str">
        <f>VLOOKUP(B21,'3.2 相对排名'!$B$3:$L$41,11,0)</f>
        <v>76/95</v>
      </c>
      <c r="T21" s="140">
        <f>VLOOKUP(B21,'3.2 相对排名'!$B:$K,10,0)</f>
        <v>60</v>
      </c>
      <c r="U21" s="140">
        <v>0.1</v>
      </c>
      <c r="V21" s="140" t="e">
        <f ca="1">VLOOKUP(B21,'3.3风险调整收益'!$B$3:$M$41,12,0)</f>
        <v>#NAME?</v>
      </c>
      <c r="W21" s="140" t="e">
        <f ca="1">VLOOKUP(B21,'3.3风险调整收益'!$B:$K,10,0)</f>
        <v>#NAME?</v>
      </c>
      <c r="X21" s="50"/>
      <c r="Y21" s="50"/>
      <c r="Z21" s="139">
        <f t="shared" si="3"/>
        <v>0.99999999999999989</v>
      </c>
    </row>
    <row r="22" spans="1:26">
      <c r="A22" s="37" t="str">
        <f>数据表!A22</f>
        <v>A192A9537</v>
      </c>
      <c r="B22" s="37" t="str">
        <f>数据表!B22</f>
        <v>乐赢成长强债1902</v>
      </c>
      <c r="C22" s="37" t="str">
        <f>数据表!C22</f>
        <v>强债类</v>
      </c>
      <c r="D22" s="37" t="str">
        <f>数据表!D22</f>
        <v>固收+</v>
      </c>
      <c r="E22" s="38" t="str">
        <f>数据表!E22</f>
        <v>公募基金-开放-混合一级债基</v>
      </c>
      <c r="F22" s="38">
        <f>数据表!F22</f>
        <v>43671</v>
      </c>
      <c r="G22" s="40">
        <f>数据表!G22</f>
        <v>32.9617</v>
      </c>
      <c r="H22" s="41">
        <f>数据表!J22</f>
        <v>6.5999999999999837E-2</v>
      </c>
      <c r="I22" s="55">
        <f>数据表!M22</f>
        <v>7.7600000000000002E-2</v>
      </c>
      <c r="J22" s="76">
        <f>数据表!N22</f>
        <v>4.8000000000000001E-2</v>
      </c>
      <c r="K22" s="76" t="s">
        <v>4418</v>
      </c>
      <c r="L22" s="87" t="str">
        <f>数据表!S22</f>
        <v>业绩基准4.80%</v>
      </c>
      <c r="M22" s="76" t="str">
        <f t="shared" si="0"/>
        <v>是</v>
      </c>
      <c r="N22" s="76" t="str">
        <f t="shared" si="1"/>
        <v>是</v>
      </c>
      <c r="O22" s="93" t="e">
        <f t="shared" ca="1" si="2"/>
        <v>#NAME?</v>
      </c>
      <c r="P22" s="140">
        <v>0.7</v>
      </c>
      <c r="Q22" s="140">
        <f>VLOOKUP(A22,'3.1 绝对收益'!A:K,11,0)</f>
        <v>97.999999999999829</v>
      </c>
      <c r="R22" s="140">
        <v>0.2</v>
      </c>
      <c r="S22" s="140" t="str">
        <f>VLOOKUP(B22,'3.2 相对排名'!$B$3:$L$41,11,0)</f>
        <v>35/95</v>
      </c>
      <c r="T22" s="140">
        <f>VLOOKUP(B22,'3.2 相对排名'!$B:$K,10,0)</f>
        <v>81.578947368421055</v>
      </c>
      <c r="U22" s="140">
        <v>0.1</v>
      </c>
      <c r="V22" s="140" t="e">
        <f ca="1">VLOOKUP(B22,'3.3风险调整收益'!$B$3:$M$41,12,0)</f>
        <v>#NAME?</v>
      </c>
      <c r="W22" s="140" t="e">
        <f ca="1">VLOOKUP(B22,'3.3风险调整收益'!$B:$K,10,0)</f>
        <v>#NAME?</v>
      </c>
      <c r="X22" s="50"/>
      <c r="Y22" s="50"/>
      <c r="Z22" s="139">
        <f t="shared" si="3"/>
        <v>0.99999999999999989</v>
      </c>
    </row>
    <row r="23" spans="1:26">
      <c r="A23" s="37" t="str">
        <f>数据表!A23</f>
        <v>A192A4697</v>
      </c>
      <c r="B23" s="37" t="str">
        <f>数据表!B23</f>
        <v>乐赢稳健和信一年定开4期</v>
      </c>
      <c r="C23" s="37" t="str">
        <f>数据表!C23</f>
        <v>强债类</v>
      </c>
      <c r="D23" s="37" t="str">
        <f>数据表!D23</f>
        <v>固收+</v>
      </c>
      <c r="E23" s="38" t="str">
        <f>数据表!E23</f>
        <v>公募基金-开放-混合一级债基</v>
      </c>
      <c r="F23" s="38">
        <f>数据表!F23</f>
        <v>43679</v>
      </c>
      <c r="G23" s="40">
        <f>数据表!G23</f>
        <v>77.105270000000004</v>
      </c>
      <c r="H23" s="41">
        <f>数据表!J23</f>
        <v>5.0400000000000666E-2</v>
      </c>
      <c r="I23" s="55">
        <f>数据表!M23</f>
        <v>5.1900000000000002E-2</v>
      </c>
      <c r="J23" s="76">
        <f>数据表!N23</f>
        <v>4.4999999999999998E-2</v>
      </c>
      <c r="K23" s="76" t="s">
        <v>4418</v>
      </c>
      <c r="L23" s="87" t="str">
        <f>数据表!S23</f>
        <v>业绩基准4.50%</v>
      </c>
      <c r="M23" s="76" t="str">
        <f t="shared" si="0"/>
        <v>是</v>
      </c>
      <c r="N23" s="76" t="str">
        <f t="shared" si="1"/>
        <v>是</v>
      </c>
      <c r="O23" s="93" t="e">
        <f t="shared" ca="1" si="2"/>
        <v>#NAME?</v>
      </c>
      <c r="P23" s="140">
        <v>0.7</v>
      </c>
      <c r="Q23" s="140">
        <f>VLOOKUP(A23,'3.1 绝对收益'!A:K,11,0)</f>
        <v>85.400000000000674</v>
      </c>
      <c r="R23" s="140">
        <v>0.2</v>
      </c>
      <c r="S23" s="140" t="str">
        <f>VLOOKUP(B23,'3.2 相对排名'!$B$3:$L$41,11,0)</f>
        <v>63/95</v>
      </c>
      <c r="T23" s="140">
        <f>VLOOKUP(B23,'3.2 相对排名'!$B:$K,10,0)</f>
        <v>66.842105263157904</v>
      </c>
      <c r="U23" s="140">
        <v>0.1</v>
      </c>
      <c r="V23" s="140" t="e">
        <f ca="1">VLOOKUP(B23,'3.3风险调整收益'!$B$3:$M$41,12,0)</f>
        <v>#NAME?</v>
      </c>
      <c r="W23" s="140" t="e">
        <f ca="1">VLOOKUP(B23,'3.3风险调整收益'!$B:$K,10,0)</f>
        <v>#NAME?</v>
      </c>
      <c r="X23" s="50"/>
      <c r="Y23" s="50"/>
      <c r="Z23" s="139">
        <f t="shared" si="3"/>
        <v>0.99999999999999989</v>
      </c>
    </row>
    <row r="24" spans="1:26">
      <c r="A24" s="37" t="str">
        <f>数据表!A24</f>
        <v>A193A1608</v>
      </c>
      <c r="B24" s="37" t="str">
        <f>数据表!B24</f>
        <v>乐赢稳健和信19001</v>
      </c>
      <c r="C24" s="37" t="str">
        <f>数据表!C24</f>
        <v>强债类</v>
      </c>
      <c r="D24" s="37" t="str">
        <f>数据表!D24</f>
        <v>固收+</v>
      </c>
      <c r="E24" s="38" t="str">
        <f>数据表!E24</f>
        <v>公募基金-开放-混合一级债基</v>
      </c>
      <c r="F24" s="38">
        <f>数据表!F24</f>
        <v>43698</v>
      </c>
      <c r="G24" s="40">
        <f>数据表!G24</f>
        <v>132.47516999999999</v>
      </c>
      <c r="H24" s="41">
        <f>数据表!J24</f>
        <v>5.2399999999999558E-2</v>
      </c>
      <c r="I24" s="55">
        <f>数据表!M24</f>
        <v>4.99E-2</v>
      </c>
      <c r="J24" s="76">
        <f>数据表!N24</f>
        <v>4.8000000000000001E-2</v>
      </c>
      <c r="K24" s="76" t="s">
        <v>4418</v>
      </c>
      <c r="L24" s="87" t="str">
        <f>数据表!S24</f>
        <v>业绩基准4.80%</v>
      </c>
      <c r="M24" s="76" t="str">
        <f t="shared" si="0"/>
        <v>是</v>
      </c>
      <c r="N24" s="76" t="str">
        <f t="shared" si="1"/>
        <v>是</v>
      </c>
      <c r="O24" s="93" t="e">
        <f t="shared" ca="1" si="2"/>
        <v>#NAME?</v>
      </c>
      <c r="P24" s="140">
        <v>0.7</v>
      </c>
      <c r="Q24" s="140">
        <f>VLOOKUP(A24,'3.1 绝对收益'!A:K,11,0)</f>
        <v>84.399999999999551</v>
      </c>
      <c r="R24" s="140">
        <v>0.2</v>
      </c>
      <c r="S24" s="140" t="str">
        <f>VLOOKUP(B24,'3.2 相对排名'!$B$3:$L$41,11,0)</f>
        <v>59/95</v>
      </c>
      <c r="T24" s="140">
        <f>VLOOKUP(B24,'3.2 相对排名'!$B:$K,10,0)</f>
        <v>68.94736842105263</v>
      </c>
      <c r="U24" s="140">
        <v>0.1</v>
      </c>
      <c r="V24" s="140" t="e">
        <f ca="1">VLOOKUP(B24,'3.3风险调整收益'!$B$3:$M$41,12,0)</f>
        <v>#NAME?</v>
      </c>
      <c r="W24" s="140" t="e">
        <f ca="1">VLOOKUP(B24,'3.3风险调整收益'!$B:$K,10,0)</f>
        <v>#NAME?</v>
      </c>
      <c r="X24" s="50"/>
      <c r="Y24" s="50"/>
      <c r="Z24" s="139">
        <f t="shared" si="3"/>
        <v>0.99999999999999989</v>
      </c>
    </row>
    <row r="25" spans="1:26">
      <c r="A25" s="37" t="str">
        <f>数据表!A25</f>
        <v>A193A1609</v>
      </c>
      <c r="B25" s="37" t="str">
        <f>数据表!B25</f>
        <v>乐赢稳健和信19002</v>
      </c>
      <c r="C25" s="37" t="str">
        <f>数据表!C25</f>
        <v>强债类</v>
      </c>
      <c r="D25" s="37" t="str">
        <f>数据表!D25</f>
        <v>固收+</v>
      </c>
      <c r="E25" s="38" t="str">
        <f>数据表!E25</f>
        <v>公募基金-开放-混合一级债基</v>
      </c>
      <c r="F25" s="38">
        <f>数据表!F25</f>
        <v>43711</v>
      </c>
      <c r="G25" s="40">
        <f>数据表!G25</f>
        <v>124.25982</v>
      </c>
      <c r="H25" s="41">
        <f>数据表!J25</f>
        <v>5.400000000000027E-2</v>
      </c>
      <c r="I25" s="55">
        <f>数据表!M25</f>
        <v>4.99E-2</v>
      </c>
      <c r="J25" s="76">
        <f>数据表!N25</f>
        <v>4.8000000000000001E-2</v>
      </c>
      <c r="K25" s="76" t="s">
        <v>4418</v>
      </c>
      <c r="L25" s="87" t="str">
        <f>数据表!S25</f>
        <v>业绩基准4.80%</v>
      </c>
      <c r="M25" s="76" t="str">
        <f t="shared" si="0"/>
        <v>是</v>
      </c>
      <c r="N25" s="76" t="str">
        <f t="shared" si="1"/>
        <v>是</v>
      </c>
      <c r="O25" s="93" t="e">
        <f t="shared" ca="1" si="2"/>
        <v>#NAME?</v>
      </c>
      <c r="P25" s="140">
        <v>0.7</v>
      </c>
      <c r="Q25" s="140">
        <f>VLOOKUP(A25,'3.1 绝对收益'!A:K,11,0)</f>
        <v>86.00000000000027</v>
      </c>
      <c r="R25" s="140">
        <v>0.2</v>
      </c>
      <c r="S25" s="140" t="str">
        <f>VLOOKUP(B25,'3.2 相对排名'!$B$3:$L$41,11,0)</f>
        <v>55/95</v>
      </c>
      <c r="T25" s="140">
        <f>VLOOKUP(B25,'3.2 相对排名'!$B:$K,10,0)</f>
        <v>71.05263157894737</v>
      </c>
      <c r="U25" s="140">
        <v>0.1</v>
      </c>
      <c r="V25" s="140" t="e">
        <f ca="1">VLOOKUP(B25,'3.3风险调整收益'!$B$3:$M$41,12,0)</f>
        <v>#NAME?</v>
      </c>
      <c r="W25" s="140" t="e">
        <f ca="1">VLOOKUP(B25,'3.3风险调整收益'!$B:$K,10,0)</f>
        <v>#NAME?</v>
      </c>
      <c r="X25" s="50"/>
      <c r="Y25" s="50"/>
      <c r="Z25" s="139">
        <f t="shared" si="3"/>
        <v>0.99999999999999989</v>
      </c>
    </row>
    <row r="26" spans="1:26">
      <c r="A26" s="37" t="str">
        <f>数据表!A26</f>
        <v>A193C2111</v>
      </c>
      <c r="B26" s="37" t="str">
        <f>数据表!B26</f>
        <v>共赢稳健启信半年定开二期</v>
      </c>
      <c r="C26" s="37" t="str">
        <f>数据表!C26</f>
        <v>强债类</v>
      </c>
      <c r="D26" s="37" t="str">
        <f>数据表!D26</f>
        <v>固收+</v>
      </c>
      <c r="E26" s="38" t="str">
        <f>数据表!E26</f>
        <v>公募基金-开放-混合一级债基</v>
      </c>
      <c r="F26" s="38">
        <f>数据表!F26</f>
        <v>43726</v>
      </c>
      <c r="G26" s="40">
        <f>数据表!G26</f>
        <v>5.2660999999999998</v>
      </c>
      <c r="H26" s="41">
        <f>数据表!J26</f>
        <v>4.0000000000000036E-2</v>
      </c>
      <c r="I26" s="55">
        <f>数据表!M26</f>
        <v>3.7900000000000003E-2</v>
      </c>
      <c r="J26" s="76">
        <f>数据表!N26</f>
        <v>4.1000000000000002E-2</v>
      </c>
      <c r="K26" s="76" t="s">
        <v>4418</v>
      </c>
      <c r="L26" s="87" t="str">
        <f>数据表!S26</f>
        <v>业绩基准4.10%</v>
      </c>
      <c r="M26" s="76" t="str">
        <f t="shared" si="0"/>
        <v>否</v>
      </c>
      <c r="N26" s="76" t="str">
        <f t="shared" si="1"/>
        <v>否</v>
      </c>
      <c r="O26" s="93" t="e">
        <f t="shared" ca="1" si="2"/>
        <v>#NAME?</v>
      </c>
      <c r="P26" s="140">
        <v>0.7</v>
      </c>
      <c r="Q26" s="140">
        <f>VLOOKUP(A26,'3.1 绝对收益'!A:K,11,0)</f>
        <v>79.000000000000028</v>
      </c>
      <c r="R26" s="140">
        <v>0.2</v>
      </c>
      <c r="S26" s="140" t="str">
        <f>VLOOKUP(B26,'3.2 相对排名'!$B$3:$L$41,11,0)</f>
        <v>80/95</v>
      </c>
      <c r="T26" s="140">
        <f>VLOOKUP(B26,'3.2 相对排名'!$B:$K,10,0)</f>
        <v>60</v>
      </c>
      <c r="U26" s="140">
        <v>0.1</v>
      </c>
      <c r="V26" s="140" t="e">
        <f ca="1">VLOOKUP(B26,'3.3风险调整收益'!$B$3:$M$41,12,0)</f>
        <v>#NAME?</v>
      </c>
      <c r="W26" s="140" t="e">
        <f ca="1">VLOOKUP(B26,'3.3风险调整收益'!$B:$K,10,0)</f>
        <v>#NAME?</v>
      </c>
      <c r="X26" s="50"/>
      <c r="Y26" s="50"/>
      <c r="Z26" s="139">
        <f t="shared" si="3"/>
        <v>0.99999999999999989</v>
      </c>
    </row>
    <row r="27" spans="1:26">
      <c r="A27" s="37" t="str">
        <f>数据表!A27</f>
        <v>A193D1683</v>
      </c>
      <c r="B27" s="37" t="str">
        <f>数据表!B27</f>
        <v>慧赢同行年开1期</v>
      </c>
      <c r="C27" s="37" t="str">
        <f>数据表!C27</f>
        <v>强债类</v>
      </c>
      <c r="D27" s="37" t="str">
        <f>数据表!D27</f>
        <v>固收+</v>
      </c>
      <c r="E27" s="38" t="str">
        <f>数据表!E27</f>
        <v>公募基金-开放-混合一级债基</v>
      </c>
      <c r="F27" s="38">
        <f>数据表!F27</f>
        <v>43732</v>
      </c>
      <c r="G27" s="40">
        <f>数据表!G27</f>
        <v>12.569000000000001</v>
      </c>
      <c r="H27" s="41">
        <f>数据表!J27</f>
        <v>4.8799999999999955E-2</v>
      </c>
      <c r="I27" s="55">
        <f>数据表!M27</f>
        <v>4.7199999999999999E-2</v>
      </c>
      <c r="J27" s="76">
        <f>数据表!N27</f>
        <v>4.5999999999999999E-2</v>
      </c>
      <c r="K27" s="76" t="s">
        <v>4418</v>
      </c>
      <c r="L27" s="87" t="str">
        <f>数据表!S27</f>
        <v>业绩基准4.6%</v>
      </c>
      <c r="M27" s="76" t="str">
        <f t="shared" si="0"/>
        <v>是</v>
      </c>
      <c r="N27" s="76" t="str">
        <f t="shared" si="1"/>
        <v>是</v>
      </c>
      <c r="O27" s="93" t="e">
        <f t="shared" ca="1" si="2"/>
        <v>#NAME?</v>
      </c>
      <c r="P27" s="140">
        <v>0.7</v>
      </c>
      <c r="Q27" s="140">
        <f>VLOOKUP(A27,'3.1 绝对收益'!A:K,11,0)</f>
        <v>82.799999999999955</v>
      </c>
      <c r="R27" s="140">
        <v>0.2</v>
      </c>
      <c r="S27" s="140" t="str">
        <f>VLOOKUP(B27,'3.2 相对排名'!$B$3:$L$41,11,0)</f>
        <v>64/95</v>
      </c>
      <c r="T27" s="140">
        <f>VLOOKUP(B27,'3.2 相对排名'!$B:$K,10,0)</f>
        <v>66.31578947368422</v>
      </c>
      <c r="U27" s="140">
        <v>0.1</v>
      </c>
      <c r="V27" s="140" t="e">
        <f ca="1">VLOOKUP(B27,'3.3风险调整收益'!$B$3:$M$41,12,0)</f>
        <v>#NAME?</v>
      </c>
      <c r="W27" s="140" t="e">
        <f ca="1">VLOOKUP(B27,'3.3风险调整收益'!$B:$K,10,0)</f>
        <v>#NAME?</v>
      </c>
      <c r="X27" s="50"/>
      <c r="Y27" s="50"/>
      <c r="Z27" s="139">
        <f t="shared" si="3"/>
        <v>0.99999999999999989</v>
      </c>
    </row>
    <row r="28" spans="1:26">
      <c r="A28" s="37" t="str">
        <f>数据表!A28</f>
        <v>A193A1610</v>
      </c>
      <c r="B28" s="37" t="str">
        <f>数据表!B28</f>
        <v>乐赢稳健和信19003</v>
      </c>
      <c r="C28" s="37" t="str">
        <f>数据表!C28</f>
        <v>强债类</v>
      </c>
      <c r="D28" s="37" t="str">
        <f>数据表!D28</f>
        <v>固收+</v>
      </c>
      <c r="E28" s="38" t="str">
        <f>数据表!E28</f>
        <v>公募基金-开放-混合一级债基</v>
      </c>
      <c r="F28" s="38">
        <f>数据表!F28</f>
        <v>43748</v>
      </c>
      <c r="G28" s="40">
        <f>数据表!G28</f>
        <v>89.136889999999994</v>
      </c>
      <c r="H28" s="41">
        <f>数据表!J28</f>
        <v>5.2300000000000006E-2</v>
      </c>
      <c r="I28" s="55">
        <f>数据表!M28</f>
        <v>5.2300000000000006E-2</v>
      </c>
      <c r="J28" s="76">
        <f>数据表!N28</f>
        <v>4.7500000000000001E-2</v>
      </c>
      <c r="K28" s="76" t="s">
        <v>4418</v>
      </c>
      <c r="L28" s="87" t="str">
        <f>数据表!S28</f>
        <v>业绩基准4.75%</v>
      </c>
      <c r="M28" s="76" t="str">
        <f t="shared" si="0"/>
        <v>是</v>
      </c>
      <c r="N28" s="76" t="str">
        <f t="shared" si="1"/>
        <v>是</v>
      </c>
      <c r="O28" s="93" t="e">
        <f t="shared" ca="1" si="2"/>
        <v>#NAME?</v>
      </c>
      <c r="P28" s="140">
        <v>0.7</v>
      </c>
      <c r="Q28" s="140">
        <f>VLOOKUP(A28,'3.1 绝对收益'!A:K,11,0)</f>
        <v>84.800000000000011</v>
      </c>
      <c r="R28" s="140">
        <v>0.2</v>
      </c>
      <c r="S28" s="140" t="str">
        <f>VLOOKUP(B28,'3.2 相对排名'!$B$3:$L$41,11,0)</f>
        <v>60/95</v>
      </c>
      <c r="T28" s="140">
        <f>VLOOKUP(B28,'3.2 相对排名'!$B:$K,10,0)</f>
        <v>68.421052631578959</v>
      </c>
      <c r="U28" s="140">
        <v>0.1</v>
      </c>
      <c r="V28" s="140" t="e">
        <f ca="1">VLOOKUP(B28,'3.3风险调整收益'!$B$3:$M$41,12,0)</f>
        <v>#NAME?</v>
      </c>
      <c r="W28" s="140" t="e">
        <f ca="1">VLOOKUP(B28,'3.3风险调整收益'!$B:$K,10,0)</f>
        <v>#NAME?</v>
      </c>
      <c r="X28" s="50"/>
      <c r="Y28" s="50"/>
      <c r="Z28" s="139">
        <f t="shared" si="3"/>
        <v>0.99999999999999989</v>
      </c>
    </row>
    <row r="29" spans="1:26">
      <c r="A29" s="37" t="str">
        <f>数据表!A29</f>
        <v>A193A5398</v>
      </c>
      <c r="B29" s="37" t="str">
        <f>数据表!B29</f>
        <v>乐赢稳健和信定开1号</v>
      </c>
      <c r="C29" s="37" t="str">
        <f>数据表!C29</f>
        <v>强债类</v>
      </c>
      <c r="D29" s="37" t="str">
        <f>数据表!D29</f>
        <v>固收+</v>
      </c>
      <c r="E29" s="38" t="str">
        <f>数据表!E29</f>
        <v>公募基金-开放-混合一级债基</v>
      </c>
      <c r="F29" s="38">
        <f>数据表!F29</f>
        <v>43777</v>
      </c>
      <c r="G29" s="40">
        <f>数据表!G29</f>
        <v>47.027529999999999</v>
      </c>
      <c r="H29" s="41">
        <f>数据表!J29</f>
        <v>3.04E-2</v>
      </c>
      <c r="I29" s="55">
        <f>数据表!M29</f>
        <v>3.04E-2</v>
      </c>
      <c r="J29" s="76">
        <f>数据表!N29</f>
        <v>4.7E-2</v>
      </c>
      <c r="K29" s="76" t="s">
        <v>4418</v>
      </c>
      <c r="L29" s="87" t="str">
        <f>数据表!S29</f>
        <v>业绩基准4.70%</v>
      </c>
      <c r="M29" s="76" t="str">
        <f t="shared" si="0"/>
        <v>否</v>
      </c>
      <c r="N29" s="76" t="str">
        <f t="shared" si="1"/>
        <v>否</v>
      </c>
      <c r="O29" s="93" t="e">
        <f t="shared" ca="1" si="2"/>
        <v>#NAME?</v>
      </c>
      <c r="P29" s="140">
        <v>0.7</v>
      </c>
      <c r="Q29" s="140">
        <f>VLOOKUP(A29,'3.1 绝对收益'!A:K,11,0)</f>
        <v>63.4</v>
      </c>
      <c r="R29" s="140">
        <v>0.2</v>
      </c>
      <c r="S29" s="140" t="str">
        <f>VLOOKUP(B29,'3.2 相对排名'!$B$3:$L$41,11,0)</f>
        <v>89/95</v>
      </c>
      <c r="T29" s="140">
        <f>VLOOKUP(B29,'3.2 相对排名'!$B:$K,10,0)</f>
        <v>60</v>
      </c>
      <c r="U29" s="140">
        <v>0.1</v>
      </c>
      <c r="V29" s="140" t="e">
        <f ca="1">VLOOKUP(B29,'3.3风险调整收益'!$B$3:$M$41,12,0)</f>
        <v>#NAME?</v>
      </c>
      <c r="W29" s="140" t="e">
        <f ca="1">VLOOKUP(B29,'3.3风险调整收益'!$B:$K,10,0)</f>
        <v>#NAME?</v>
      </c>
      <c r="X29" s="50"/>
      <c r="Y29" s="50"/>
      <c r="Z29" s="139">
        <f t="shared" si="3"/>
        <v>0.99999999999999989</v>
      </c>
    </row>
    <row r="30" spans="1:26">
      <c r="A30" s="37" t="str">
        <f>数据表!A30</f>
        <v>A193A4202</v>
      </c>
      <c r="B30" s="37" t="str">
        <f>数据表!B30</f>
        <v>双赢稳健多资产1901</v>
      </c>
      <c r="C30" s="37" t="str">
        <f>数据表!C30</f>
        <v>稳健多资产</v>
      </c>
      <c r="D30" s="37" t="str">
        <f>数据表!D30</f>
        <v>混合偏债</v>
      </c>
      <c r="E30" s="38" t="str">
        <f>数据表!E30</f>
        <v>公募基金-开放-混合二级债基</v>
      </c>
      <c r="F30" s="38">
        <f>数据表!F30</f>
        <v>43733</v>
      </c>
      <c r="G30" s="40">
        <f>数据表!G30</f>
        <v>75.840950000000007</v>
      </c>
      <c r="H30" s="41">
        <f>数据表!J30</f>
        <v>5.400000000000027E-2</v>
      </c>
      <c r="I30" s="55">
        <f>数据表!M30</f>
        <v>5.1399999999999994E-2</v>
      </c>
      <c r="J30" s="76">
        <f>数据表!N30</f>
        <v>4.8000000000000001E-2</v>
      </c>
      <c r="K30" s="76" t="s">
        <v>4418</v>
      </c>
      <c r="L30" s="87" t="str">
        <f>数据表!S30</f>
        <v>业绩基准4.80%</v>
      </c>
      <c r="M30" s="76" t="str">
        <f t="shared" si="0"/>
        <v>是</v>
      </c>
      <c r="N30" s="76" t="str">
        <f t="shared" si="1"/>
        <v>是</v>
      </c>
      <c r="O30" s="93" t="e">
        <f t="shared" ca="1" si="2"/>
        <v>#NAME?</v>
      </c>
      <c r="P30" s="140">
        <v>0.6</v>
      </c>
      <c r="Q30" s="140">
        <f>VLOOKUP(A30,'3.1 绝对收益'!A:K,11,0)</f>
        <v>84.000000000000185</v>
      </c>
      <c r="R30" s="140">
        <v>0.3</v>
      </c>
      <c r="S30" s="140" t="str">
        <f>VLOOKUP(B30,'3.2 相对排名'!$B$3:$L$41,11,0)</f>
        <v>187/230</v>
      </c>
      <c r="T30" s="140">
        <f>VLOOKUP(B30,'3.2 相对排名'!$B:$K,10,0)</f>
        <v>60</v>
      </c>
      <c r="U30" s="140">
        <v>0.1</v>
      </c>
      <c r="V30" s="140" t="e">
        <f ca="1">VLOOKUP(B30,'3.3风险调整收益'!$B$3:$M$41,12,0)</f>
        <v>#NAME?</v>
      </c>
      <c r="W30" s="140" t="e">
        <f ca="1">VLOOKUP(B30,'3.3风险调整收益'!$B:$K,10,0)</f>
        <v>#NAME?</v>
      </c>
      <c r="X30" s="50"/>
      <c r="Y30" s="50"/>
      <c r="Z30" s="139">
        <f t="shared" si="3"/>
        <v>0.99999999999999989</v>
      </c>
    </row>
    <row r="31" spans="1:26">
      <c r="A31" s="37" t="str">
        <f>数据表!A31</f>
        <v>A193A5224</v>
      </c>
      <c r="B31" s="37" t="str">
        <f>数据表!B31</f>
        <v>乐赢策略多资产1901</v>
      </c>
      <c r="C31" s="37" t="str">
        <f>数据表!C31</f>
        <v>稳健多资产</v>
      </c>
      <c r="D31" s="37" t="str">
        <f>数据表!D31</f>
        <v>混合偏债</v>
      </c>
      <c r="E31" s="38" t="str">
        <f>数据表!E31</f>
        <v>公募基金-开放-混合二级债基</v>
      </c>
      <c r="F31" s="38">
        <f>数据表!F31</f>
        <v>43763</v>
      </c>
      <c r="G31" s="40">
        <f>数据表!G31</f>
        <v>104.11206</v>
      </c>
      <c r="H31" s="41">
        <f>数据表!J31</f>
        <v>6.9199999999999998E-2</v>
      </c>
      <c r="I31" s="55">
        <f>数据表!M31</f>
        <v>6.9199999999999998E-2</v>
      </c>
      <c r="J31" s="76">
        <f>数据表!N31</f>
        <v>4.8000000000000001E-2</v>
      </c>
      <c r="K31" s="76" t="s">
        <v>4418</v>
      </c>
      <c r="L31" s="87" t="str">
        <f>数据表!S31</f>
        <v>业绩基准4.80%</v>
      </c>
      <c r="M31" s="76" t="str">
        <f t="shared" si="0"/>
        <v>是</v>
      </c>
      <c r="N31" s="76" t="str">
        <f t="shared" si="1"/>
        <v>是</v>
      </c>
      <c r="O31" s="93" t="e">
        <f t="shared" ca="1" si="2"/>
        <v>#NAME?</v>
      </c>
      <c r="P31" s="140">
        <v>0.6</v>
      </c>
      <c r="Q31" s="140">
        <f>VLOOKUP(A31,'3.1 绝对收益'!A:K,11,0)</f>
        <v>94.133333333333326</v>
      </c>
      <c r="R31" s="140">
        <v>0.3</v>
      </c>
      <c r="S31" s="140" t="str">
        <f>VLOOKUP(B31,'3.2 相对排名'!$B$3:$L$41,11,0)</f>
        <v>155/230</v>
      </c>
      <c r="T31" s="140">
        <f>VLOOKUP(B31,'3.2 相对排名'!$B:$K,10,0)</f>
        <v>66.304347826086953</v>
      </c>
      <c r="U31" s="140">
        <v>0.1</v>
      </c>
      <c r="V31" s="140" t="e">
        <f ca="1">VLOOKUP(B31,'3.3风险调整收益'!$B$3:$M$41,12,0)</f>
        <v>#NAME?</v>
      </c>
      <c r="W31" s="140" t="e">
        <f ca="1">VLOOKUP(B31,'3.3风险调整收益'!$B:$K,10,0)</f>
        <v>#NAME?</v>
      </c>
      <c r="X31" s="50"/>
      <c r="Y31" s="50"/>
      <c r="Z31" s="139">
        <f t="shared" si="3"/>
        <v>0.99999999999999989</v>
      </c>
    </row>
    <row r="32" spans="1:26">
      <c r="A32" s="37" t="str">
        <f>数据表!A32</f>
        <v>A193D5397</v>
      </c>
      <c r="B32" s="37" t="str">
        <f>数据表!B32</f>
        <v>双赢稳健多资产定开2号</v>
      </c>
      <c r="C32" s="37" t="str">
        <f>数据表!C32</f>
        <v>稳健多资产</v>
      </c>
      <c r="D32" s="37" t="str">
        <f>数据表!D32</f>
        <v>混合偏债</v>
      </c>
      <c r="E32" s="38" t="str">
        <f>数据表!E32</f>
        <v>公募基金-开放-混合二级债基</v>
      </c>
      <c r="F32" s="38">
        <f>数据表!F32</f>
        <v>43767</v>
      </c>
      <c r="G32" s="40">
        <f>数据表!G32</f>
        <v>1.5349999999999999</v>
      </c>
      <c r="H32" s="41">
        <f>数据表!J32</f>
        <v>4.2199999999999994E-2</v>
      </c>
      <c r="I32" s="55">
        <f>数据表!M32</f>
        <v>4.2199999999999994E-2</v>
      </c>
      <c r="J32" s="76">
        <f>数据表!N32</f>
        <v>4.8000000000000001E-2</v>
      </c>
      <c r="K32" s="76" t="s">
        <v>4418</v>
      </c>
      <c r="L32" s="87" t="str">
        <f>数据表!S32</f>
        <v>业绩基准4.80%</v>
      </c>
      <c r="M32" s="76" t="str">
        <f t="shared" si="0"/>
        <v>否</v>
      </c>
      <c r="N32" s="76" t="str">
        <f t="shared" si="1"/>
        <v>否</v>
      </c>
      <c r="O32" s="93" t="e">
        <f t="shared" ca="1" si="2"/>
        <v>#NAME?</v>
      </c>
      <c r="P32" s="140">
        <v>0.6</v>
      </c>
      <c r="Q32" s="140">
        <f>VLOOKUP(A32,'3.1 绝对收益'!A:K,11,0)</f>
        <v>76.133333333333326</v>
      </c>
      <c r="R32" s="140">
        <v>0.3</v>
      </c>
      <c r="S32" s="140" t="str">
        <f>VLOOKUP(B32,'3.2 相对排名'!$B$3:$L$41,11,0)</f>
        <v>206/230</v>
      </c>
      <c r="T32" s="140">
        <f>VLOOKUP(B32,'3.2 相对排名'!$B:$K,10,0)</f>
        <v>60</v>
      </c>
      <c r="U32" s="140">
        <v>0.1</v>
      </c>
      <c r="V32" s="140" t="e">
        <f ca="1">VLOOKUP(B32,'3.3风险调整收益'!$B$3:$M$41,12,0)</f>
        <v>#NAME?</v>
      </c>
      <c r="W32" s="140" t="e">
        <f ca="1">VLOOKUP(B32,'3.3风险调整收益'!$B:$K,10,0)</f>
        <v>#NAME?</v>
      </c>
      <c r="X32" s="50"/>
      <c r="Y32" s="50"/>
      <c r="Z32" s="139">
        <f t="shared" si="3"/>
        <v>0.99999999999999989</v>
      </c>
    </row>
    <row r="33" spans="1:26">
      <c r="A33" s="37" t="str">
        <f>数据表!A33</f>
        <v>A193A5396</v>
      </c>
      <c r="B33" s="37" t="str">
        <f>数据表!B33</f>
        <v>双赢稳健多资产定开1号</v>
      </c>
      <c r="C33" s="37" t="str">
        <f>数据表!C33</f>
        <v>稳健多资产</v>
      </c>
      <c r="D33" s="37" t="str">
        <f>数据表!D33</f>
        <v>混合偏债</v>
      </c>
      <c r="E33" s="38" t="str">
        <f>数据表!E33</f>
        <v>公募基金-开放-混合二级债基</v>
      </c>
      <c r="F33" s="38">
        <f>数据表!F33</f>
        <v>43791</v>
      </c>
      <c r="G33" s="40">
        <f>数据表!G33</f>
        <v>25.721329999999998</v>
      </c>
      <c r="H33" s="41">
        <f>数据表!J33</f>
        <v>3.6499999999999998E-2</v>
      </c>
      <c r="I33" s="55">
        <f>数据表!M33</f>
        <v>3.6499999999999998E-2</v>
      </c>
      <c r="J33" s="76">
        <f>数据表!N33</f>
        <v>4.7E-2</v>
      </c>
      <c r="K33" s="76" t="s">
        <v>4418</v>
      </c>
      <c r="L33" s="87" t="str">
        <f>数据表!S33</f>
        <v>业绩基准4.70%</v>
      </c>
      <c r="M33" s="76" t="str">
        <f t="shared" si="0"/>
        <v>否</v>
      </c>
      <c r="N33" s="76" t="str">
        <f t="shared" si="1"/>
        <v>否</v>
      </c>
      <c r="O33" s="93" t="e">
        <f t="shared" ca="1" si="2"/>
        <v>#NAME?</v>
      </c>
      <c r="P33" s="140">
        <v>0.6</v>
      </c>
      <c r="Q33" s="140">
        <f>VLOOKUP(A33,'3.1 绝对收益'!A:K,11,0)</f>
        <v>73</v>
      </c>
      <c r="R33" s="140">
        <v>0.3</v>
      </c>
      <c r="S33" s="140" t="str">
        <f>VLOOKUP(B33,'3.2 相对排名'!$B$3:$L$41,11,0)</f>
        <v>217/230</v>
      </c>
      <c r="T33" s="140">
        <f>VLOOKUP(B33,'3.2 相对排名'!$B:$K,10,0)</f>
        <v>60</v>
      </c>
      <c r="U33" s="140">
        <v>0.1</v>
      </c>
      <c r="V33" s="140" t="e">
        <f ca="1">VLOOKUP(B33,'3.3风险调整收益'!$B$3:$M$41,12,0)</f>
        <v>#NAME?</v>
      </c>
      <c r="W33" s="140" t="e">
        <f ca="1">VLOOKUP(B33,'3.3风险调整收益'!$B:$K,10,0)</f>
        <v>#NAME?</v>
      </c>
      <c r="X33" s="50"/>
      <c r="Y33" s="50"/>
      <c r="Z33" s="139">
        <f t="shared" si="3"/>
        <v>0.99999999999999989</v>
      </c>
    </row>
    <row r="34" spans="1:26">
      <c r="A34" s="37" t="str">
        <f>数据表!A34</f>
        <v>A193A5596</v>
      </c>
      <c r="B34" s="37" t="str">
        <f>数据表!B34</f>
        <v>双赢稳健多资产定开3号</v>
      </c>
      <c r="C34" s="37" t="str">
        <f>数据表!C34</f>
        <v>稳健多资产</v>
      </c>
      <c r="D34" s="37" t="str">
        <f>数据表!D34</f>
        <v>混合偏债</v>
      </c>
      <c r="E34" s="38" t="str">
        <f>数据表!E34</f>
        <v>公募基金-开放-混合二级债基</v>
      </c>
      <c r="F34" s="38">
        <f>数据表!F34</f>
        <v>43794</v>
      </c>
      <c r="G34" s="40">
        <f>数据表!G34</f>
        <v>8.7823399999999996</v>
      </c>
      <c r="H34" s="41">
        <f>数据表!J34</f>
        <v>5.8200000000000002E-2</v>
      </c>
      <c r="I34" s="55">
        <f>数据表!M34</f>
        <v>5.8200000000000002E-2</v>
      </c>
      <c r="J34" s="76">
        <f>数据表!N34</f>
        <v>0.04</v>
      </c>
      <c r="K34" s="76" t="s">
        <v>4418</v>
      </c>
      <c r="L34" s="87" t="str">
        <f>数据表!S34</f>
        <v>业绩基准4.00%-4.50%</v>
      </c>
      <c r="M34" s="76" t="str">
        <f t="shared" si="0"/>
        <v>是</v>
      </c>
      <c r="N34" s="76" t="str">
        <f t="shared" si="1"/>
        <v>是</v>
      </c>
      <c r="O34" s="93" t="e">
        <f t="shared" ca="1" si="2"/>
        <v>#NAME?</v>
      </c>
      <c r="P34" s="140">
        <v>0.6</v>
      </c>
      <c r="Q34" s="140">
        <f>VLOOKUP(A34,'3.1 绝对收益'!A:K,11,0)</f>
        <v>92.133333333333326</v>
      </c>
      <c r="R34" s="140">
        <v>0.3</v>
      </c>
      <c r="S34" s="140" t="str">
        <f>VLOOKUP(B34,'3.2 相对排名'!$B$3:$L$41,11,0)</f>
        <v>178/230</v>
      </c>
      <c r="T34" s="140">
        <f>VLOOKUP(B34,'3.2 相对排名'!$B:$K,10,0)</f>
        <v>61.304347826086961</v>
      </c>
      <c r="U34" s="140">
        <v>0.1</v>
      </c>
      <c r="V34" s="140" t="e">
        <f ca="1">VLOOKUP(B34,'3.3风险调整收益'!$B$3:$M$41,12,0)</f>
        <v>#NAME?</v>
      </c>
      <c r="W34" s="140" t="e">
        <f ca="1">VLOOKUP(B34,'3.3风险调整收益'!$B:$K,10,0)</f>
        <v>#NAME?</v>
      </c>
      <c r="X34" s="50"/>
      <c r="Y34" s="50"/>
      <c r="Z34" s="139">
        <f t="shared" si="3"/>
        <v>0.99999999999999989</v>
      </c>
    </row>
    <row r="35" spans="1:26">
      <c r="A35" s="37" t="str">
        <f>数据表!A35</f>
        <v>A181D8333</v>
      </c>
      <c r="B35" s="37" t="str">
        <f>数据表!B35</f>
        <v>睿赢精选组合</v>
      </c>
      <c r="C35" s="37" t="str">
        <f>数据表!C35</f>
        <v>量化多策略</v>
      </c>
      <c r="D35" s="37" t="str">
        <f>数据表!D35</f>
        <v>混合偏债</v>
      </c>
      <c r="E35" s="38" t="str">
        <f>数据表!E35</f>
        <v>公募基金-开放-混合二级债基</v>
      </c>
      <c r="F35" s="38">
        <f>数据表!F35</f>
        <v>43420</v>
      </c>
      <c r="G35" s="40">
        <f>数据表!G35</f>
        <v>1.2540514360999999</v>
      </c>
      <c r="H35" s="41">
        <f>数据表!J35</f>
        <v>5.5500000000000001E-2</v>
      </c>
      <c r="I35" s="55">
        <f>数据表!M35</f>
        <v>6.0802715654951989E-2</v>
      </c>
      <c r="J35" s="76" t="e">
        <f ca="1">数据表!N35</f>
        <v>#NAME?</v>
      </c>
      <c r="K35" s="76" t="s">
        <v>4419</v>
      </c>
      <c r="L35" s="87" t="str">
        <f>数据表!S35</f>
        <v>70%*中债综合指数（全价）+30%*沪深300</v>
      </c>
      <c r="M35" s="76" t="e">
        <f t="shared" ca="1" si="0"/>
        <v>#NAME?</v>
      </c>
      <c r="N35" s="76" t="e">
        <f t="shared" ca="1" si="1"/>
        <v>#NAME?</v>
      </c>
      <c r="O35" s="93" t="e">
        <f t="shared" ca="1" si="2"/>
        <v>#NAME?</v>
      </c>
      <c r="P35" s="140">
        <v>0.3</v>
      </c>
      <c r="Q35" s="140" t="e">
        <f ca="1">VLOOKUP(A35,'3.1 绝对收益'!A:K,11,0)</f>
        <v>#NAME?</v>
      </c>
      <c r="R35" s="140">
        <v>0.6</v>
      </c>
      <c r="S35" s="140" t="str">
        <f>VLOOKUP(B35,'3.2 相对排名'!$B$3:$L$41,11,0)</f>
        <v>183/230</v>
      </c>
      <c r="T35" s="140">
        <f>VLOOKUP(B35,'3.2 相对排名'!$B:$K,10,0)</f>
        <v>60.217391304347828</v>
      </c>
      <c r="U35" s="140">
        <v>0.1</v>
      </c>
      <c r="V35" s="140" t="e">
        <f ca="1">VLOOKUP(B35,'3.3风险调整收益'!$B$3:$M$41,12,0)</f>
        <v>#NAME?</v>
      </c>
      <c r="W35" s="140" t="e">
        <f ca="1">VLOOKUP(B35,'3.3风险调整收益'!$B:$K,10,0)</f>
        <v>#NAME?</v>
      </c>
      <c r="X35" s="50"/>
      <c r="Y35" s="50"/>
      <c r="Z35" s="139">
        <f t="shared" si="3"/>
        <v>0.99999999999999989</v>
      </c>
    </row>
    <row r="36" spans="1:26">
      <c r="A36" s="37" t="str">
        <f>数据表!A36</f>
        <v>A193D1746</v>
      </c>
      <c r="B36" s="37" t="str">
        <f>数据表!B36</f>
        <v>睿赢宏观月盈私享</v>
      </c>
      <c r="C36" s="37" t="str">
        <f>数据表!C36</f>
        <v>量化多策略</v>
      </c>
      <c r="D36" s="37" t="str">
        <f>数据表!D36</f>
        <v>混合偏债</v>
      </c>
      <c r="E36" s="38" t="str">
        <f>数据表!E36</f>
        <v>公募基金-开放-混合二级债基</v>
      </c>
      <c r="F36" s="38">
        <f>数据表!F36</f>
        <v>43713</v>
      </c>
      <c r="G36" s="40">
        <f>数据表!G36</f>
        <v>13.691000000000001</v>
      </c>
      <c r="H36" s="41">
        <f>数据表!J36</f>
        <v>5.8799999999999741E-2</v>
      </c>
      <c r="I36" s="55">
        <f>数据表!M36</f>
        <v>5.1299999999999998E-2</v>
      </c>
      <c r="J36" s="76">
        <f>数据表!N36</f>
        <v>4.8000000000000001E-2</v>
      </c>
      <c r="K36" s="76" t="s">
        <v>4418</v>
      </c>
      <c r="L36" s="87" t="str">
        <f>数据表!S36</f>
        <v>业绩基准4.80%</v>
      </c>
      <c r="M36" s="76" t="str">
        <f t="shared" si="0"/>
        <v>是</v>
      </c>
      <c r="N36" s="76" t="str">
        <f t="shared" si="1"/>
        <v>是</v>
      </c>
      <c r="O36" s="93" t="e">
        <f t="shared" ca="1" si="2"/>
        <v>#NAME?</v>
      </c>
      <c r="P36" s="140">
        <v>0.6</v>
      </c>
      <c r="Q36" s="140">
        <f>VLOOKUP(A36,'3.1 绝对收益'!A:K,11,0)</f>
        <v>87.199999999999832</v>
      </c>
      <c r="R36" s="140">
        <v>0.3</v>
      </c>
      <c r="S36" s="140" t="str">
        <f>VLOOKUP(B36,'3.2 相对排名'!$B$3:$L$41,11,0)</f>
        <v>174/230</v>
      </c>
      <c r="T36" s="140">
        <f>VLOOKUP(B36,'3.2 相对排名'!$B:$K,10,0)</f>
        <v>62.173913043478265</v>
      </c>
      <c r="U36" s="140">
        <v>0.1</v>
      </c>
      <c r="V36" s="140" t="e">
        <f ca="1">VLOOKUP(B36,'3.3风险调整收益'!$B$3:$M$41,12,0)</f>
        <v>#NAME?</v>
      </c>
      <c r="W36" s="140" t="e">
        <f ca="1">VLOOKUP(B36,'3.3风险调整收益'!$B:$K,10,0)</f>
        <v>#NAME?</v>
      </c>
      <c r="X36" s="50"/>
      <c r="Y36" s="50"/>
      <c r="Z36" s="139">
        <f t="shared" si="3"/>
        <v>0.99999999999999989</v>
      </c>
    </row>
    <row r="37" spans="1:26">
      <c r="A37" s="37" t="str">
        <f>数据表!A37</f>
        <v>A192D9913</v>
      </c>
      <c r="B37" s="37" t="str">
        <f>数据表!B37</f>
        <v>睿赢进取1期</v>
      </c>
      <c r="C37" s="37" t="str">
        <f>数据表!C37</f>
        <v>权益灵活配置</v>
      </c>
      <c r="D37" s="37" t="str">
        <f>数据表!D37</f>
        <v>灵活配置</v>
      </c>
      <c r="E37" s="38" t="str">
        <f>数据表!E37</f>
        <v>公募基金-开放-灵活配置</v>
      </c>
      <c r="F37" s="38">
        <f>数据表!F37</f>
        <v>43661</v>
      </c>
      <c r="G37" s="40">
        <f>数据表!G37</f>
        <v>2.9354200000000001</v>
      </c>
      <c r="H37" s="41">
        <f>数据表!J37</f>
        <v>8.0799999999999983E-2</v>
      </c>
      <c r="I37" s="55">
        <f>数据表!M37</f>
        <v>0.13400000000000001</v>
      </c>
      <c r="J37" s="76">
        <f>数据表!N37</f>
        <v>0.05</v>
      </c>
      <c r="K37" s="76" t="s">
        <v>4418</v>
      </c>
      <c r="L37" s="87" t="str">
        <f>数据表!S37</f>
        <v>业绩基准5.00%</v>
      </c>
      <c r="M37" s="76" t="str">
        <f t="shared" si="0"/>
        <v>是</v>
      </c>
      <c r="N37" s="76" t="str">
        <f t="shared" si="1"/>
        <v>是</v>
      </c>
      <c r="O37" s="93" t="e">
        <f t="shared" ca="1" si="2"/>
        <v>#NAME?</v>
      </c>
      <c r="P37" s="140">
        <v>0.6</v>
      </c>
      <c r="Q37" s="140">
        <f>VLOOKUP(A37,'3.1 绝对收益'!A:K,11,0)</f>
        <v>95.399999999999991</v>
      </c>
      <c r="R37" s="140">
        <v>0.3</v>
      </c>
      <c r="S37" s="140" t="str">
        <f>VLOOKUP(B37,'3.2 相对排名'!$B$3:$L$41,11,0)</f>
        <v>1060/1124</v>
      </c>
      <c r="T37" s="140">
        <f>VLOOKUP(B37,'3.2 相对排名'!$B:$K,10,0)</f>
        <v>60</v>
      </c>
      <c r="U37" s="140">
        <v>0.1</v>
      </c>
      <c r="V37" s="140" t="e">
        <f ca="1">VLOOKUP(B37,'3.3风险调整收益'!$B$3:$M$41,12,0)</f>
        <v>#NAME?</v>
      </c>
      <c r="W37" s="140" t="e">
        <f ca="1">VLOOKUP(B37,'3.3风险调整收益'!$B:$K,10,0)</f>
        <v>#NAME?</v>
      </c>
      <c r="X37" s="50"/>
      <c r="Y37" s="50"/>
      <c r="Z37" s="139">
        <f t="shared" si="3"/>
        <v>0.99999999999999989</v>
      </c>
    </row>
    <row r="38" spans="1:26">
      <c r="A38" s="37" t="str">
        <f>数据表!A38</f>
        <v>A193D5656</v>
      </c>
      <c r="B38" s="37" t="str">
        <f>数据表!B38</f>
        <v>慧赢成长同享1号</v>
      </c>
      <c r="C38" s="37" t="str">
        <f>数据表!C38</f>
        <v>权益灵活配置</v>
      </c>
      <c r="D38" s="37" t="str">
        <f>数据表!D38</f>
        <v>混合偏债</v>
      </c>
      <c r="E38" s="38" t="str">
        <f>数据表!E38</f>
        <v>公募基金-开放-混合二级债基</v>
      </c>
      <c r="F38" s="38">
        <f>数据表!F38</f>
        <v>43777</v>
      </c>
      <c r="G38" s="40">
        <f>数据表!G38</f>
        <v>23.448</v>
      </c>
      <c r="H38" s="41">
        <f>数据表!J38</f>
        <v>4.8000000000000001E-2</v>
      </c>
      <c r="I38" s="55">
        <f>数据表!M38</f>
        <v>4.8000000000000001E-2</v>
      </c>
      <c r="J38" s="76">
        <f>数据表!N38</f>
        <v>4.8000000000000001E-2</v>
      </c>
      <c r="K38" s="76" t="s">
        <v>4418</v>
      </c>
      <c r="L38" s="87" t="str">
        <f>数据表!S38</f>
        <v>业绩基准4.80%</v>
      </c>
      <c r="M38" s="76" t="str">
        <f t="shared" si="0"/>
        <v>是</v>
      </c>
      <c r="N38" s="76" t="str">
        <f t="shared" si="1"/>
        <v>是</v>
      </c>
      <c r="O38" s="93" t="e">
        <f t="shared" ca="1" si="2"/>
        <v>#NAME?</v>
      </c>
      <c r="P38" s="140">
        <v>0.6</v>
      </c>
      <c r="Q38" s="140">
        <f>VLOOKUP(A38,'3.1 绝对收益'!A:K,11,0)</f>
        <v>80</v>
      </c>
      <c r="R38" s="140">
        <v>0.3</v>
      </c>
      <c r="S38" s="140" t="str">
        <f>VLOOKUP(B38,'3.2 相对排名'!$B$3:$L$41,11,0)</f>
        <v>195/230</v>
      </c>
      <c r="T38" s="140">
        <f>VLOOKUP(B38,'3.2 相对排名'!$B:$K,10,0)</f>
        <v>60</v>
      </c>
      <c r="U38" s="140">
        <v>0.1</v>
      </c>
      <c r="V38" s="140" t="e">
        <f ca="1">VLOOKUP(B38,'3.3风险调整收益'!$B$3:$M$41,12,0)</f>
        <v>#NAME?</v>
      </c>
      <c r="W38" s="140" t="e">
        <f ca="1">VLOOKUP(B38,'3.3风险调整收益'!$B:$K,10,0)</f>
        <v>#NAME?</v>
      </c>
      <c r="X38" s="50"/>
      <c r="Y38" s="50"/>
      <c r="Z38" s="139">
        <f t="shared" si="3"/>
        <v>0.99999999999999989</v>
      </c>
    </row>
    <row r="39" spans="1:26">
      <c r="A39" s="37" t="str">
        <f>数据表!A39</f>
        <v>A193D5657</v>
      </c>
      <c r="B39" s="37" t="str">
        <f>数据表!B39</f>
        <v>慧赢成长同享2号</v>
      </c>
      <c r="C39" s="37" t="str">
        <f>数据表!C39</f>
        <v>权益灵活配置</v>
      </c>
      <c r="D39" s="37" t="str">
        <f>数据表!D39</f>
        <v>混合偏债</v>
      </c>
      <c r="E39" s="38" t="str">
        <f>数据表!E39</f>
        <v>公募基金-开放-混合二级债基</v>
      </c>
      <c r="F39" s="38">
        <f>数据表!F39</f>
        <v>43791</v>
      </c>
      <c r="G39" s="40">
        <f>数据表!G39</f>
        <v>23.360299999999999</v>
      </c>
      <c r="H39" s="41">
        <f>数据表!J39</f>
        <v>5.57E-2</v>
      </c>
      <c r="I39" s="55">
        <f>数据表!M39</f>
        <v>5.57E-2</v>
      </c>
      <c r="J39" s="76">
        <f>数据表!N39</f>
        <v>4.8000000000000001E-2</v>
      </c>
      <c r="K39" s="76" t="s">
        <v>4418</v>
      </c>
      <c r="L39" s="87" t="str">
        <f>数据表!S39</f>
        <v>业绩基准4.80%</v>
      </c>
      <c r="M39" s="76" t="str">
        <f t="shared" si="0"/>
        <v>是</v>
      </c>
      <c r="N39" s="76" t="str">
        <f t="shared" si="1"/>
        <v>是</v>
      </c>
      <c r="O39" s="93" t="e">
        <f t="shared" ca="1" si="2"/>
        <v>#NAME?</v>
      </c>
      <c r="P39" s="140">
        <v>0.6</v>
      </c>
      <c r="Q39" s="140">
        <f>VLOOKUP(A39,'3.1 绝对收益'!A:K,11,0)</f>
        <v>85.133333333333326</v>
      </c>
      <c r="R39" s="140">
        <v>0.3</v>
      </c>
      <c r="S39" s="140" t="str">
        <f>VLOOKUP(B39,'3.2 相对排名'!$B$3:$L$41,11,0)</f>
        <v>182/230</v>
      </c>
      <c r="T39" s="140">
        <f>VLOOKUP(B39,'3.2 相对排名'!$B:$K,10,0)</f>
        <v>60.434782608695656</v>
      </c>
      <c r="U39" s="140">
        <v>0.1</v>
      </c>
      <c r="V39" s="140" t="e">
        <f ca="1">VLOOKUP(B39,'3.3风险调整收益'!$B$3:$M$41,12,0)</f>
        <v>#NAME?</v>
      </c>
      <c r="W39" s="140" t="e">
        <f ca="1">VLOOKUP(B39,'3.3风险调整收益'!$B:$K,10,0)</f>
        <v>#NAME?</v>
      </c>
      <c r="X39" s="50"/>
      <c r="Y39" s="50"/>
      <c r="Z39" s="139">
        <f t="shared" si="3"/>
        <v>0.99999999999999989</v>
      </c>
    </row>
    <row r="40" spans="1:26">
      <c r="A40" s="37" t="str">
        <f>数据表!A40</f>
        <v>A181A6153</v>
      </c>
      <c r="B40" s="37" t="str">
        <f>数据表!B40</f>
        <v>双赢全球多资产</v>
      </c>
      <c r="C40" s="37" t="str">
        <f>数据表!C40</f>
        <v>全球多资产</v>
      </c>
      <c r="D40" s="37" t="str">
        <f>数据表!D40</f>
        <v>混合偏债</v>
      </c>
      <c r="E40" s="38" t="str">
        <f>数据表!E40</f>
        <v>公募基金-开放-混合二级债基</v>
      </c>
      <c r="F40" s="38">
        <f>数据表!F40</f>
        <v>43368</v>
      </c>
      <c r="G40" s="40">
        <f>数据表!G40</f>
        <v>59.228489418599999</v>
      </c>
      <c r="H40" s="41">
        <f>数据表!J40</f>
        <v>5.8400000000000674E-2</v>
      </c>
      <c r="I40" s="55">
        <f>数据表!M40</f>
        <v>5.107473871031365E-2</v>
      </c>
      <c r="J40" s="76">
        <f>数据表!N40</f>
        <v>4.7500000000000001E-2</v>
      </c>
      <c r="K40" s="76" t="s">
        <v>4418</v>
      </c>
      <c r="L40" s="87" t="str">
        <f>数据表!S40</f>
        <v>业绩基准4.75%</v>
      </c>
      <c r="M40" s="76" t="str">
        <f t="shared" si="0"/>
        <v>是</v>
      </c>
      <c r="N40" s="76" t="str">
        <f t="shared" si="1"/>
        <v>是</v>
      </c>
      <c r="O40" s="93" t="e">
        <f t="shared" ca="1" si="2"/>
        <v>#NAME?</v>
      </c>
      <c r="P40" s="140">
        <v>0.6</v>
      </c>
      <c r="Q40" s="140">
        <f>VLOOKUP(A40,'3.1 绝对收益'!A:K,11,0)</f>
        <v>87.26666666666712</v>
      </c>
      <c r="R40" s="140">
        <v>0.3</v>
      </c>
      <c r="S40" s="140" t="str">
        <f>VLOOKUP(B40,'3.2 相对排名'!$B$3:$L$41,11,0)</f>
        <v>176/230</v>
      </c>
      <c r="T40" s="140">
        <f>VLOOKUP(B40,'3.2 相对排名'!$B:$K,10,0)</f>
        <v>61.739130434782609</v>
      </c>
      <c r="U40" s="140">
        <v>0.1</v>
      </c>
      <c r="V40" s="140" t="e">
        <f ca="1">VLOOKUP(B40,'3.3风险调整收益'!$B$3:$M$41,12,0)</f>
        <v>#NAME?</v>
      </c>
      <c r="W40" s="140" t="e">
        <f ca="1">VLOOKUP(B40,'3.3风险调整收益'!$B:$K,10,0)</f>
        <v>#NAME?</v>
      </c>
      <c r="X40" s="50"/>
      <c r="Y40" s="50"/>
      <c r="Z40" s="139">
        <f t="shared" si="3"/>
        <v>0.99999999999999989</v>
      </c>
    </row>
    <row r="41" spans="1:26">
      <c r="A41" s="37" t="str">
        <f>数据表!A41</f>
        <v>A193A2846</v>
      </c>
      <c r="B41" s="37" t="str">
        <f>数据表!B41</f>
        <v>双赢全球FOF</v>
      </c>
      <c r="C41" s="37" t="str">
        <f>数据表!C41</f>
        <v>全球多资产</v>
      </c>
      <c r="D41" s="37" t="str">
        <f>数据表!D41</f>
        <v>混合偏债</v>
      </c>
      <c r="E41" s="38" t="str">
        <f>数据表!E41</f>
        <v>公募基金-开放-混合二级债基</v>
      </c>
      <c r="F41" s="38">
        <f>数据表!F41</f>
        <v>43713</v>
      </c>
      <c r="G41" s="40">
        <f>数据表!G41</f>
        <v>16.610299999999999</v>
      </c>
      <c r="H41" s="41">
        <f>数据表!J41</f>
        <v>7.4799999999999756E-2</v>
      </c>
      <c r="I41" s="55">
        <f>数据表!M41</f>
        <v>7.3899999999999993E-2</v>
      </c>
      <c r="J41" s="76">
        <f>数据表!N41</f>
        <v>4.7500000000000001E-2</v>
      </c>
      <c r="K41" s="76" t="s">
        <v>4418</v>
      </c>
      <c r="L41" s="87" t="str">
        <f>数据表!S41</f>
        <v>业绩基准4.75%</v>
      </c>
      <c r="M41" s="76" t="str">
        <f t="shared" si="0"/>
        <v>是</v>
      </c>
      <c r="N41" s="76" t="str">
        <f t="shared" si="1"/>
        <v>是</v>
      </c>
      <c r="O41" s="93" t="e">
        <f t="shared" ca="1" si="2"/>
        <v>#NAME?</v>
      </c>
      <c r="P41" s="140">
        <v>0.6</v>
      </c>
      <c r="Q41" s="140">
        <f>VLOOKUP(A41,'3.1 绝对收益'!A:K,11,0)</f>
        <v>98.199999999999832</v>
      </c>
      <c r="R41" s="140">
        <v>0.3</v>
      </c>
      <c r="S41" s="140" t="str">
        <f>VLOOKUP(B41,'3.2 相对排名'!$B$3:$L$41,11,0)</f>
        <v>147/230</v>
      </c>
      <c r="T41" s="140">
        <f>VLOOKUP(B41,'3.2 相对排名'!$B:$K,10,0)</f>
        <v>68.043478260869563</v>
      </c>
      <c r="U41" s="140">
        <v>0.1</v>
      </c>
      <c r="V41" s="140" t="e">
        <f ca="1">VLOOKUP(B41,'3.3风险调整收益'!$B$3:$M$41,12,0)</f>
        <v>#NAME?</v>
      </c>
      <c r="W41" s="140" t="e">
        <f ca="1">VLOOKUP(B41,'3.3风险调整收益'!$B:$K,10,0)</f>
        <v>#NAME?</v>
      </c>
      <c r="X41" s="50"/>
      <c r="Y41" s="50"/>
      <c r="Z41" s="139">
        <f t="shared" si="3"/>
        <v>0.99999999999999989</v>
      </c>
    </row>
    <row r="42" spans="1:26">
      <c r="A42" s="85" t="s">
        <v>4413</v>
      </c>
      <c r="L42" s="42"/>
      <c r="P42" s="77"/>
      <c r="Q42" s="77"/>
      <c r="R42" s="77"/>
      <c r="U42" s="77"/>
      <c r="Z42" s="139">
        <f t="shared" si="3"/>
        <v>0</v>
      </c>
    </row>
  </sheetData>
  <sortState ref="A1:T60">
    <sortCondition descending="1" ref="D2"/>
  </sortState>
  <mergeCells count="5">
    <mergeCell ref="P1:Q1"/>
    <mergeCell ref="R1:T1"/>
    <mergeCell ref="U1:W1"/>
    <mergeCell ref="H1:I1"/>
    <mergeCell ref="M1:N1"/>
  </mergeCells>
  <phoneticPr fontId="7" type="noConversion"/>
  <conditionalFormatting sqref="M3:O41">
    <cfRule type="containsText" dxfId="3" priority="1" operator="containsText" text="否">
      <formula>NOT(ISERROR(SEARCH("否",M3)))</formula>
    </cfRule>
    <cfRule type="containsText" dxfId="2" priority="2" operator="containsText" text="否">
      <formula>NOT(ISERROR(SEARCH("否",M3)))</formula>
    </cfRule>
  </conditionalFormatting>
  <pageMargins left="0.25" right="0.25" top="0.75" bottom="0.75" header="0.3" footer="0.3"/>
  <pageSetup paperSize="9" scale="6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R42"/>
  <sheetViews>
    <sheetView zoomScale="90" zoomScaleNormal="90" workbookViewId="0">
      <pane xSplit="2" ySplit="1" topLeftCell="C2" activePane="bottomRight" state="frozen"/>
      <selection activeCell="Q44" sqref="Q44"/>
      <selection pane="topRight" activeCell="Q44" sqref="Q44"/>
      <selection pane="bottomLeft" activeCell="Q44" sqref="Q44"/>
      <selection pane="bottomRight" activeCell="Q44" sqref="Q44"/>
    </sheetView>
  </sheetViews>
  <sheetFormatPr defaultRowHeight="14.4" outlineLevelCol="1"/>
  <cols>
    <col min="1" max="1" width="10.44140625" bestFit="1" customWidth="1"/>
    <col min="2" max="2" width="27.88671875" customWidth="1"/>
    <col min="3" max="3" width="9.77734375" bestFit="1" customWidth="1" outlineLevel="1"/>
    <col min="4" max="4" width="9.77734375" bestFit="1" customWidth="1"/>
    <col min="5" max="5" width="25.6640625" hidden="1" customWidth="1" outlineLevel="1"/>
    <col min="6" max="6" width="13.33203125" hidden="1" customWidth="1" outlineLevel="1"/>
    <col min="7" max="7" width="15.77734375" style="28" hidden="1" customWidth="1"/>
    <col min="8" max="9" width="7.77734375" style="28" hidden="1" customWidth="1"/>
    <col min="10" max="10" width="9.44140625" style="28" hidden="1" customWidth="1"/>
    <col min="11" max="11" width="14" style="34" customWidth="1"/>
    <col min="12" max="12" width="10" bestFit="1" customWidth="1"/>
    <col min="13" max="13" width="7" style="28" customWidth="1"/>
    <col min="14" max="15" width="12.21875" customWidth="1"/>
    <col min="16" max="16" width="13.77734375" customWidth="1"/>
    <col min="17" max="17" width="13.77734375" style="145" customWidth="1"/>
    <col min="18" max="18" width="39.88671875" customWidth="1"/>
  </cols>
  <sheetData>
    <row r="1" spans="1:18" s="91" customFormat="1" ht="15.6">
      <c r="A1" s="22" t="str">
        <f>数据表!A1</f>
        <v>代码</v>
      </c>
      <c r="B1" s="22" t="str">
        <f>数据表!B1</f>
        <v>产品名称</v>
      </c>
      <c r="C1" s="22" t="str">
        <f>数据表!C1</f>
        <v>产品类型</v>
      </c>
      <c r="D1" s="22" t="str">
        <f>数据表!D1</f>
        <v>产品属性</v>
      </c>
      <c r="E1" s="22" t="str">
        <f>数据表!E1</f>
        <v>同业对标</v>
      </c>
      <c r="F1" s="23" t="str">
        <f>数据表!F1</f>
        <v>成立日</v>
      </c>
      <c r="G1" s="22" t="str">
        <f>数据表!G1</f>
        <v>产品规模</v>
      </c>
      <c r="H1" s="244" t="str">
        <f>'2 评价总表'!H1:I1</f>
        <v>绝对收益</v>
      </c>
      <c r="I1" s="245"/>
      <c r="J1" s="22" t="s">
        <v>4415</v>
      </c>
      <c r="K1" s="33" t="s">
        <v>4426</v>
      </c>
      <c r="L1" s="59" t="s">
        <v>93</v>
      </c>
      <c r="M1" s="59" t="s">
        <v>91</v>
      </c>
      <c r="N1" s="59" t="s">
        <v>92</v>
      </c>
      <c r="O1" s="59" t="s">
        <v>86</v>
      </c>
      <c r="P1" s="59" t="s">
        <v>87</v>
      </c>
      <c r="Q1" s="142" t="s">
        <v>12782</v>
      </c>
      <c r="R1" s="59" t="s">
        <v>90</v>
      </c>
    </row>
    <row r="2" spans="1:18" ht="15.6">
      <c r="A2" s="22"/>
      <c r="B2" s="22"/>
      <c r="C2" s="22"/>
      <c r="D2" s="22"/>
      <c r="E2" s="22"/>
      <c r="F2" s="23"/>
      <c r="G2" s="22" t="str">
        <f>数据表!G2</f>
        <v>(2019/12/31)</v>
      </c>
      <c r="H2" s="22" t="str">
        <f>'2 评价总表'!H2</f>
        <v>近三月</v>
      </c>
      <c r="I2" s="22" t="str">
        <f>'2 评价总表'!I2</f>
        <v>近一年</v>
      </c>
      <c r="J2" s="22" t="str">
        <f>'2 评价总表'!J2</f>
        <v>数值</v>
      </c>
      <c r="K2" s="30" t="s">
        <v>66</v>
      </c>
      <c r="L2" s="27"/>
      <c r="M2" s="27"/>
      <c r="N2" s="27" t="s">
        <v>3577</v>
      </c>
      <c r="O2" s="29" t="s">
        <v>3578</v>
      </c>
      <c r="P2" s="27" t="s">
        <v>3578</v>
      </c>
      <c r="Q2" s="143" t="s">
        <v>12783</v>
      </c>
      <c r="R2" s="27"/>
    </row>
    <row r="3" spans="1:18">
      <c r="A3" s="37" t="str">
        <f>数据表!A3</f>
        <v>A181D7171</v>
      </c>
      <c r="B3" s="37" t="str">
        <f>数据表!B3</f>
        <v>慧赢“日享天开”2号</v>
      </c>
      <c r="C3" s="37" t="str">
        <f>数据表!C3</f>
        <v>货币型</v>
      </c>
      <c r="D3" s="37" t="str">
        <f>数据表!D3</f>
        <v>货币型</v>
      </c>
      <c r="E3" s="38" t="str">
        <f>数据表!E3</f>
        <v>股份行现金管理类产品</v>
      </c>
      <c r="F3" s="38">
        <f>数据表!F3</f>
        <v>43343</v>
      </c>
      <c r="G3" s="40">
        <f>数据表!G3</f>
        <v>554.7966515718</v>
      </c>
      <c r="H3" s="41">
        <f>'2 评价总表'!H3</f>
        <v>3.3353709677419401E-2</v>
      </c>
      <c r="I3" s="41">
        <f>'2 评价总表'!I3</f>
        <v>3.5823633060109314E-2</v>
      </c>
      <c r="J3" s="41">
        <f>'2 评价总表'!J3</f>
        <v>1.35E-2</v>
      </c>
      <c r="K3" s="95"/>
      <c r="L3" s="32"/>
      <c r="M3" s="32"/>
      <c r="N3" s="51"/>
      <c r="O3" s="31"/>
      <c r="P3" s="31"/>
      <c r="Q3" s="144"/>
      <c r="R3" s="92"/>
    </row>
    <row r="4" spans="1:18">
      <c r="A4" s="37" t="str">
        <f>数据表!A4</f>
        <v>A181C9424</v>
      </c>
      <c r="B4" s="37" t="str">
        <f>数据表!B4</f>
        <v>共赢稳健天天利</v>
      </c>
      <c r="C4" s="37" t="str">
        <f>数据表!C4</f>
        <v>货币型</v>
      </c>
      <c r="D4" s="37" t="str">
        <f>数据表!D4</f>
        <v>货币型</v>
      </c>
      <c r="E4" s="38" t="str">
        <f>数据表!E4</f>
        <v>股份行现金管理类产品</v>
      </c>
      <c r="F4" s="38">
        <f>数据表!F4</f>
        <v>43361</v>
      </c>
      <c r="G4" s="40">
        <f>数据表!G4</f>
        <v>299.52444798700003</v>
      </c>
      <c r="H4" s="41">
        <f>'2 评价总表'!H4</f>
        <v>3.08902258064516E-2</v>
      </c>
      <c r="I4" s="41">
        <f>'2 评价总表'!I4</f>
        <v>3.4197139207650259E-2</v>
      </c>
      <c r="J4" s="41">
        <f>'2 评价总表'!J4</f>
        <v>1.35E-2</v>
      </c>
      <c r="K4" s="95"/>
      <c r="L4" s="32"/>
      <c r="M4" s="32"/>
      <c r="N4" s="51"/>
      <c r="O4" s="31"/>
      <c r="P4" s="31"/>
      <c r="Q4" s="144"/>
      <c r="R4" s="92"/>
    </row>
    <row r="5" spans="1:18">
      <c r="A5" s="37" t="str">
        <f>数据表!A5</f>
        <v>A181A7108</v>
      </c>
      <c r="B5" s="37" t="str">
        <f>数据表!B5</f>
        <v>乐赢稳健天天利2号</v>
      </c>
      <c r="C5" s="37" t="str">
        <f>数据表!C5</f>
        <v>货币型</v>
      </c>
      <c r="D5" s="37" t="str">
        <f>数据表!D5</f>
        <v>货币型</v>
      </c>
      <c r="E5" s="38" t="str">
        <f>数据表!E5</f>
        <v>股份行现金管理类产品</v>
      </c>
      <c r="F5" s="38">
        <f>数据表!F5</f>
        <v>43362</v>
      </c>
      <c r="G5" s="40">
        <f>数据表!G5</f>
        <v>469.17094628980004</v>
      </c>
      <c r="H5" s="41">
        <f>'2 评价总表'!H5</f>
        <v>3.10582150537634E-2</v>
      </c>
      <c r="I5" s="41">
        <f>'2 评价总表'!I5</f>
        <v>3.3700818989071027E-2</v>
      </c>
      <c r="J5" s="41">
        <f>'2 评价总表'!J5</f>
        <v>1.35E-2</v>
      </c>
      <c r="K5" s="95"/>
      <c r="L5" s="32"/>
      <c r="M5" s="32"/>
      <c r="N5" s="51"/>
      <c r="O5" s="31"/>
      <c r="P5" s="31"/>
      <c r="Q5" s="144"/>
      <c r="R5" s="92"/>
    </row>
    <row r="6" spans="1:18">
      <c r="A6" s="37" t="str">
        <f>数据表!A6</f>
        <v>A192A3330</v>
      </c>
      <c r="B6" s="37" t="str">
        <f>数据表!B6</f>
        <v>薪金煲（中信天天利）</v>
      </c>
      <c r="C6" s="37" t="str">
        <f>数据表!C6</f>
        <v>货币型</v>
      </c>
      <c r="D6" s="37" t="str">
        <f>数据表!D6</f>
        <v>货币型</v>
      </c>
      <c r="E6" s="38" t="str">
        <f>数据表!E6</f>
        <v>股份行现金管理类产品</v>
      </c>
      <c r="F6" s="38">
        <f>数据表!F6</f>
        <v>43524</v>
      </c>
      <c r="G6" s="40">
        <f>数据表!G6</f>
        <v>910.14922769259999</v>
      </c>
      <c r="H6" s="41">
        <f>'2 评价总表'!H6</f>
        <v>3.16595161290322E-2</v>
      </c>
      <c r="I6" s="41">
        <f>'2 评价总表'!I6</f>
        <v>3.3582722638436487E-2</v>
      </c>
      <c r="J6" s="41">
        <f>'2 评价总表'!J6</f>
        <v>1.35E-2</v>
      </c>
      <c r="K6" s="95"/>
      <c r="L6" s="32"/>
      <c r="M6" s="32"/>
      <c r="N6" s="51"/>
      <c r="O6" s="31"/>
      <c r="P6" s="31"/>
      <c r="Q6" s="144"/>
      <c r="R6" s="92"/>
    </row>
    <row r="7" spans="1:18">
      <c r="A7" s="37" t="str">
        <f>数据表!A7</f>
        <v>A181A4855</v>
      </c>
      <c r="B7" s="37" t="str">
        <f>数据表!B7</f>
        <v>乐赢稳健中短债</v>
      </c>
      <c r="C7" s="37" t="str">
        <f>数据表!C7</f>
        <v>纯债类</v>
      </c>
      <c r="D7" s="37" t="str">
        <f>数据表!D7</f>
        <v>纯债型</v>
      </c>
      <c r="E7" s="38" t="str">
        <f>数据表!E7</f>
        <v>公募基金-开放-短债</v>
      </c>
      <c r="F7" s="38">
        <f>数据表!F7</f>
        <v>43346</v>
      </c>
      <c r="G7" s="40">
        <f>数据表!G7</f>
        <v>54.909539200499999</v>
      </c>
      <c r="H7" s="41">
        <f>'2 评价总表'!H7</f>
        <v>4.0799999999999947E-2</v>
      </c>
      <c r="I7" s="41">
        <f>'2 评价总表'!I7</f>
        <v>4.5561897264318141E-2</v>
      </c>
      <c r="J7" s="41">
        <f>'2 评价总表'!J7</f>
        <v>3.5000000000000003E-2</v>
      </c>
      <c r="K7" s="95">
        <f>L7+O7+P7</f>
        <v>91.599999999999881</v>
      </c>
      <c r="L7" s="32">
        <v>80</v>
      </c>
      <c r="M7" s="32" t="str">
        <f t="shared" ref="M7:M41" si="0">IF(H7&lt;J7,"NO","YES")</f>
        <v>YES</v>
      </c>
      <c r="N7" s="51">
        <f t="shared" ref="N7:N41" si="1">(H7-J7)*10000</f>
        <v>57.999999999999439</v>
      </c>
      <c r="O7" s="31">
        <f t="shared" ref="O7:O12" si="2">IF(IF(D7="纯债型",N7/5,0)&gt;20,20,N7/5)</f>
        <v>11.599999999999888</v>
      </c>
      <c r="P7" s="31"/>
      <c r="Q7" s="144">
        <f>IF(D7="货币型","",IF(D7="混合偏股",MEDIAN(-20,N7/20*1,20),IF(D7="纯债型",MEDIAN(-20,N7/5*1,20),IF(D7="固收+",MEDIAN(-20,N7/10*1,20),IF(D7="混合偏债",MEDIAN(-20,N7/15,20),IF(D7="灵活配置",MEDIAN(-20,N7/20,20),IF(D7="权益",MEDIAN(-20,N7/25,20))))))))</f>
        <v>11.599999999999888</v>
      </c>
      <c r="R7" s="52" t="s">
        <v>3579</v>
      </c>
    </row>
    <row r="8" spans="1:18">
      <c r="A8" s="37" t="str">
        <f>数据表!A8</f>
        <v>A181A4853</v>
      </c>
      <c r="B8" s="37" t="str">
        <f>数据表!B8</f>
        <v>乐赢纯债半年开</v>
      </c>
      <c r="C8" s="37" t="str">
        <f>数据表!C8</f>
        <v>纯债类</v>
      </c>
      <c r="D8" s="37" t="str">
        <f>数据表!D8</f>
        <v>纯债型</v>
      </c>
      <c r="E8" s="38" t="str">
        <f>数据表!E8</f>
        <v>公募基金-开放-中长债</v>
      </c>
      <c r="F8" s="38">
        <f>数据表!F8</f>
        <v>43354</v>
      </c>
      <c r="G8" s="40">
        <f>数据表!G8</f>
        <v>54.006690391000006</v>
      </c>
      <c r="H8" s="41">
        <f>'2 评价总表'!H8</f>
        <v>5.1600000000000534E-2</v>
      </c>
      <c r="I8" s="41">
        <f>'2 评价总表'!I8</f>
        <v>6.2616364527192658E-2</v>
      </c>
      <c r="J8" s="41" t="e">
        <f ca="1">'2 评价总表'!J8</f>
        <v>#NAME?</v>
      </c>
      <c r="K8" s="95" t="e">
        <f t="shared" ref="K8:K41" ca="1" si="3">L8+O8+P8</f>
        <v>#NAME?</v>
      </c>
      <c r="L8" s="32">
        <v>80</v>
      </c>
      <c r="M8" s="32" t="e">
        <f t="shared" ca="1" si="0"/>
        <v>#NAME?</v>
      </c>
      <c r="N8" s="51" t="e">
        <f t="shared" ca="1" si="1"/>
        <v>#NAME?</v>
      </c>
      <c r="O8" s="31" t="e">
        <f t="shared" ca="1" si="2"/>
        <v>#NAME?</v>
      </c>
      <c r="P8" s="31"/>
      <c r="Q8" s="144" t="e">
        <f t="shared" ref="Q8:Q41" ca="1" si="4">IF(D8="货币型","",IF(D8="混合偏股",MEDIAN(-20,N8/20*1,20),IF(D8="纯债型",MEDIAN(-20,N8/5*1,20),IF(D8="固收+",MEDIAN(-20,N8/10*1,20),IF(D8="混合偏债",MEDIAN(-20,N8/15,20),IF(D8="灵活配置",MEDIAN(-20,N8/20,20),IF(D8="权益",MEDIAN(-20,N8/25,20))))))))</f>
        <v>#NAME?</v>
      </c>
      <c r="R8" s="52" t="s">
        <v>3579</v>
      </c>
    </row>
    <row r="9" spans="1:18">
      <c r="A9" s="37" t="str">
        <f>数据表!A9</f>
        <v>A181A4854</v>
      </c>
      <c r="B9" s="37" t="str">
        <f>数据表!B9</f>
        <v>乐赢纯债一年开</v>
      </c>
      <c r="C9" s="37" t="str">
        <f>数据表!C9</f>
        <v>纯债类</v>
      </c>
      <c r="D9" s="37" t="str">
        <f>数据表!D9</f>
        <v>纯债型</v>
      </c>
      <c r="E9" s="38" t="str">
        <f>数据表!E9</f>
        <v>公募基金-开放-中长债</v>
      </c>
      <c r="F9" s="38">
        <f>数据表!F9</f>
        <v>43354</v>
      </c>
      <c r="G9" s="40">
        <f>数据表!G9</f>
        <v>18.105792538999999</v>
      </c>
      <c r="H9" s="41">
        <f>'2 评价总表'!H9</f>
        <v>4.2399999999999771E-2</v>
      </c>
      <c r="I9" s="41">
        <f>'2 评价总表'!I9</f>
        <v>5.1221896383186756E-2</v>
      </c>
      <c r="J9" s="41" t="e">
        <f ca="1">'2 评价总表'!J9</f>
        <v>#NAME?</v>
      </c>
      <c r="K9" s="95" t="e">
        <f t="shared" ca="1" si="3"/>
        <v>#NAME?</v>
      </c>
      <c r="L9" s="32">
        <v>80</v>
      </c>
      <c r="M9" s="32" t="e">
        <f t="shared" ca="1" si="0"/>
        <v>#NAME?</v>
      </c>
      <c r="N9" s="51" t="e">
        <f t="shared" ca="1" si="1"/>
        <v>#NAME?</v>
      </c>
      <c r="O9" s="31" t="e">
        <f t="shared" ca="1" si="2"/>
        <v>#NAME?</v>
      </c>
      <c r="P9" s="31"/>
      <c r="Q9" s="144" t="e">
        <f t="shared" ca="1" si="4"/>
        <v>#NAME?</v>
      </c>
      <c r="R9" s="52" t="s">
        <v>3579</v>
      </c>
    </row>
    <row r="10" spans="1:18">
      <c r="A10" s="37" t="str">
        <f>数据表!A10</f>
        <v>A181A7044</v>
      </c>
      <c r="B10" s="37" t="str">
        <f>数据表!B10</f>
        <v>乐赢稳健信用精选</v>
      </c>
      <c r="C10" s="37" t="str">
        <f>数据表!C10</f>
        <v>纯债类</v>
      </c>
      <c r="D10" s="37" t="str">
        <f>数据表!D10</f>
        <v>纯债型</v>
      </c>
      <c r="E10" s="38" t="str">
        <f>数据表!E10</f>
        <v>公募基金-开放-中长债</v>
      </c>
      <c r="F10" s="38">
        <f>数据表!F10</f>
        <v>43398</v>
      </c>
      <c r="G10" s="40">
        <f>数据表!G10</f>
        <v>72.039953391300003</v>
      </c>
      <c r="H10" s="41">
        <f>'2 评价总表'!H10</f>
        <v>5.0400000000000666E-2</v>
      </c>
      <c r="I10" s="41">
        <f>'2 评价总表'!I10</f>
        <v>5.4606497481979099E-2</v>
      </c>
      <c r="J10" s="41" t="e">
        <f ca="1">'2 评价总表'!J10</f>
        <v>#NAME?</v>
      </c>
      <c r="K10" s="95" t="e">
        <f t="shared" ca="1" si="3"/>
        <v>#NAME?</v>
      </c>
      <c r="L10" s="32">
        <v>80</v>
      </c>
      <c r="M10" s="32" t="e">
        <f t="shared" ca="1" si="0"/>
        <v>#NAME?</v>
      </c>
      <c r="N10" s="51" t="e">
        <f t="shared" ca="1" si="1"/>
        <v>#NAME?</v>
      </c>
      <c r="O10" s="31" t="e">
        <f t="shared" ca="1" si="2"/>
        <v>#NAME?</v>
      </c>
      <c r="P10" s="31"/>
      <c r="Q10" s="144" t="e">
        <f t="shared" ca="1" si="4"/>
        <v>#NAME?</v>
      </c>
      <c r="R10" s="52" t="s">
        <v>3579</v>
      </c>
    </row>
    <row r="11" spans="1:18">
      <c r="A11" s="37" t="str">
        <f>数据表!A11</f>
        <v>A192A4699</v>
      </c>
      <c r="B11" s="37" t="str">
        <f>数据表!B11</f>
        <v>乐赢稳健纯债一年开2号</v>
      </c>
      <c r="C11" s="37" t="str">
        <f>数据表!C11</f>
        <v>纯债类</v>
      </c>
      <c r="D11" s="37" t="str">
        <f>数据表!D11</f>
        <v>纯债型</v>
      </c>
      <c r="E11" s="38" t="str">
        <f>数据表!E11</f>
        <v>公募基金-开放-中长债</v>
      </c>
      <c r="F11" s="38">
        <f>数据表!F11</f>
        <v>43574</v>
      </c>
      <c r="G11" s="40">
        <f>数据表!G11</f>
        <v>4.02576</v>
      </c>
      <c r="H11" s="41">
        <f>'2 评价总表'!H11</f>
        <v>4.9999999999999822E-2</v>
      </c>
      <c r="I11" s="41">
        <f>'2 评价总表'!I11</f>
        <v>5.96E-2</v>
      </c>
      <c r="J11" s="41" t="e">
        <f ca="1">'2 评价总表'!J11</f>
        <v>#NAME?</v>
      </c>
      <c r="K11" s="95" t="e">
        <f t="shared" ca="1" si="3"/>
        <v>#NAME?</v>
      </c>
      <c r="L11" s="32">
        <v>80</v>
      </c>
      <c r="M11" s="32" t="e">
        <f t="shared" ca="1" si="0"/>
        <v>#NAME?</v>
      </c>
      <c r="N11" s="51" t="e">
        <f t="shared" ca="1" si="1"/>
        <v>#NAME?</v>
      </c>
      <c r="O11" s="31" t="e">
        <f t="shared" ca="1" si="2"/>
        <v>#NAME?</v>
      </c>
      <c r="P11" s="31"/>
      <c r="Q11" s="144" t="e">
        <f t="shared" ca="1" si="4"/>
        <v>#NAME?</v>
      </c>
      <c r="R11" s="52" t="s">
        <v>3579</v>
      </c>
    </row>
    <row r="12" spans="1:18">
      <c r="A12" s="37" t="str">
        <f>数据表!A12</f>
        <v>A192D5310</v>
      </c>
      <c r="B12" s="37" t="str">
        <f>数据表!B12</f>
        <v>尊享高等级信用灵活配置1号A款</v>
      </c>
      <c r="C12" s="37" t="str">
        <f>数据表!C12</f>
        <v>纯债类</v>
      </c>
      <c r="D12" s="37" t="str">
        <f>数据表!D12</f>
        <v>纯债型</v>
      </c>
      <c r="E12" s="38" t="str">
        <f>数据表!E12</f>
        <v>公募基金-开放-中长债</v>
      </c>
      <c r="F12" s="38">
        <f>数据表!F12</f>
        <v>43640</v>
      </c>
      <c r="G12" s="40">
        <f>数据表!G12</f>
        <v>26.7669</v>
      </c>
      <c r="H12" s="41">
        <f>'2 评价总表'!H12</f>
        <v>3.960000000000008E-2</v>
      </c>
      <c r="I12" s="41">
        <f>'2 评价总表'!I12</f>
        <v>4.7800000000000002E-2</v>
      </c>
      <c r="J12" s="41" t="e">
        <f ca="1">'2 评价总表'!J12</f>
        <v>#NAME?</v>
      </c>
      <c r="K12" s="95" t="e">
        <f t="shared" ca="1" si="3"/>
        <v>#NAME?</v>
      </c>
      <c r="L12" s="32">
        <v>80</v>
      </c>
      <c r="M12" s="32" t="e">
        <f t="shared" ca="1" si="0"/>
        <v>#NAME?</v>
      </c>
      <c r="N12" s="51" t="e">
        <f t="shared" ca="1" si="1"/>
        <v>#NAME?</v>
      </c>
      <c r="O12" s="31" t="e">
        <f t="shared" ca="1" si="2"/>
        <v>#NAME?</v>
      </c>
      <c r="P12" s="31"/>
      <c r="Q12" s="144" t="e">
        <f t="shared" ca="1" si="4"/>
        <v>#NAME?</v>
      </c>
      <c r="R12" s="52" t="s">
        <v>3579</v>
      </c>
    </row>
    <row r="13" spans="1:18">
      <c r="A13" s="37" t="str">
        <f>数据表!A13</f>
        <v>A181A9299</v>
      </c>
      <c r="B13" s="37" t="str">
        <f>数据表!B13</f>
        <v>乐赢稳健和信半年定开一期</v>
      </c>
      <c r="C13" s="37" t="str">
        <f>数据表!C13</f>
        <v>强债类</v>
      </c>
      <c r="D13" s="37" t="str">
        <f>数据表!D13</f>
        <v>固收+</v>
      </c>
      <c r="E13" s="38" t="str">
        <f>数据表!E13</f>
        <v>公募基金-开放-混合一级债基</v>
      </c>
      <c r="F13" s="38">
        <f>数据表!F13</f>
        <v>43402</v>
      </c>
      <c r="G13" s="40">
        <f>数据表!G13</f>
        <v>8.5339941798000005</v>
      </c>
      <c r="H13" s="41">
        <f>'2 评价总表'!H13</f>
        <v>4.7600000000000087E-2</v>
      </c>
      <c r="I13" s="41">
        <f>'2 评价总表'!I13</f>
        <v>4.7137044755383384E-2</v>
      </c>
      <c r="J13" s="41">
        <f>'2 评价总表'!J13</f>
        <v>0.03</v>
      </c>
      <c r="K13" s="95">
        <f t="shared" si="3"/>
        <v>97.60000000000008</v>
      </c>
      <c r="L13" s="32">
        <v>80</v>
      </c>
      <c r="M13" s="32" t="str">
        <f t="shared" si="0"/>
        <v>YES</v>
      </c>
      <c r="N13" s="51">
        <f t="shared" si="1"/>
        <v>176.00000000000088</v>
      </c>
      <c r="O13" s="31">
        <f t="shared" ref="O13:O20" si="5">IF(IF(D13="固收+",N13/10,0)&gt;20,20,N13/10)</f>
        <v>17.600000000000087</v>
      </c>
      <c r="P13" s="31"/>
      <c r="Q13" s="144">
        <f t="shared" si="4"/>
        <v>17.600000000000087</v>
      </c>
      <c r="R13" s="54" t="s">
        <v>4424</v>
      </c>
    </row>
    <row r="14" spans="1:18">
      <c r="A14" s="37" t="str">
        <f>数据表!A14</f>
        <v>A181A9300</v>
      </c>
      <c r="B14" s="37" t="str">
        <f>数据表!B14</f>
        <v>乐赢稳健和信一年定开一期</v>
      </c>
      <c r="C14" s="37" t="str">
        <f>数据表!C14</f>
        <v>强债类</v>
      </c>
      <c r="D14" s="37" t="str">
        <f>数据表!D14</f>
        <v>固收+</v>
      </c>
      <c r="E14" s="38" t="str">
        <f>数据表!E14</f>
        <v>公募基金-开放-混合一级债基</v>
      </c>
      <c r="F14" s="38">
        <f>数据表!F14</f>
        <v>43473</v>
      </c>
      <c r="G14" s="40">
        <f>数据表!G14</f>
        <v>9.8730600000000006</v>
      </c>
      <c r="H14" s="41">
        <f>'2 评价总表'!H14</f>
        <v>4.4399999999999551E-2</v>
      </c>
      <c r="I14" s="41">
        <f>'2 评价总表'!I14</f>
        <v>4.8000000000000001E-2</v>
      </c>
      <c r="J14" s="41">
        <f>'2 评价总表'!J14</f>
        <v>3.7999999999999999E-2</v>
      </c>
      <c r="K14" s="95">
        <f t="shared" si="3"/>
        <v>86.399999999999551</v>
      </c>
      <c r="L14" s="32">
        <v>80</v>
      </c>
      <c r="M14" s="32" t="str">
        <f t="shared" si="0"/>
        <v>YES</v>
      </c>
      <c r="N14" s="51">
        <f t="shared" si="1"/>
        <v>63.999999999995516</v>
      </c>
      <c r="O14" s="31">
        <f t="shared" si="5"/>
        <v>6.3999999999995518</v>
      </c>
      <c r="P14" s="31"/>
      <c r="Q14" s="144">
        <f t="shared" si="4"/>
        <v>6.3999999999995518</v>
      </c>
      <c r="R14" s="54" t="s">
        <v>4424</v>
      </c>
    </row>
    <row r="15" spans="1:18">
      <c r="A15" s="37" t="str">
        <f>数据表!A15</f>
        <v>A182A3270</v>
      </c>
      <c r="B15" s="37" t="str">
        <f>数据表!B15</f>
        <v>乐赢稳健和信半年定开二期</v>
      </c>
      <c r="C15" s="37" t="str">
        <f>数据表!C15</f>
        <v>强债类</v>
      </c>
      <c r="D15" s="37" t="str">
        <f>数据表!D15</f>
        <v>固收+</v>
      </c>
      <c r="E15" s="38" t="str">
        <f>数据表!E15</f>
        <v>公募基金-开放-混合一级债基</v>
      </c>
      <c r="F15" s="38">
        <f>数据表!F15</f>
        <v>43509</v>
      </c>
      <c r="G15" s="40">
        <f>数据表!G15</f>
        <v>26.515304232000002</v>
      </c>
      <c r="H15" s="41">
        <f>'2 评价总表'!H15</f>
        <v>5.4400000000000226E-2</v>
      </c>
      <c r="I15" s="41">
        <f>'2 评价总表'!I15</f>
        <v>4.99E-2</v>
      </c>
      <c r="J15" s="41">
        <f>'2 评价总表'!J15</f>
        <v>4.2999999999999997E-2</v>
      </c>
      <c r="K15" s="95">
        <f t="shared" si="3"/>
        <v>91.400000000000233</v>
      </c>
      <c r="L15" s="32">
        <v>80</v>
      </c>
      <c r="M15" s="32" t="str">
        <f t="shared" si="0"/>
        <v>YES</v>
      </c>
      <c r="N15" s="51">
        <f t="shared" si="1"/>
        <v>114.00000000000229</v>
      </c>
      <c r="O15" s="31">
        <f t="shared" si="5"/>
        <v>11.40000000000023</v>
      </c>
      <c r="P15" s="31"/>
      <c r="Q15" s="144">
        <f t="shared" si="4"/>
        <v>11.40000000000023</v>
      </c>
      <c r="R15" s="54" t="s">
        <v>4424</v>
      </c>
    </row>
    <row r="16" spans="1:18">
      <c r="A16" s="37" t="str">
        <f>数据表!A16</f>
        <v>A182A3271</v>
      </c>
      <c r="B16" s="37" t="str">
        <f>数据表!B16</f>
        <v>乐赢稳健和信一年定开二期</v>
      </c>
      <c r="C16" s="37" t="str">
        <f>数据表!C16</f>
        <v>强债类</v>
      </c>
      <c r="D16" s="37" t="str">
        <f>数据表!D16</f>
        <v>固收+</v>
      </c>
      <c r="E16" s="38" t="str">
        <f>数据表!E16</f>
        <v>公募基金-开放-混合一级债基</v>
      </c>
      <c r="F16" s="38">
        <f>数据表!F16</f>
        <v>43509</v>
      </c>
      <c r="G16" s="40">
        <f>数据表!G16</f>
        <v>6.8649500000000003</v>
      </c>
      <c r="H16" s="41">
        <f>'2 评价总表'!H16</f>
        <v>4.5600000000000307E-2</v>
      </c>
      <c r="I16" s="41">
        <f>'2 评价总表'!I16</f>
        <v>4.7699999999999992E-2</v>
      </c>
      <c r="J16" s="41">
        <f>'2 评价总表'!J16</f>
        <v>4.5499999999999999E-2</v>
      </c>
      <c r="K16" s="95">
        <f t="shared" si="3"/>
        <v>80.100000000000307</v>
      </c>
      <c r="L16" s="32">
        <v>80</v>
      </c>
      <c r="M16" s="32" t="str">
        <f t="shared" si="0"/>
        <v>YES</v>
      </c>
      <c r="N16" s="51">
        <f t="shared" si="1"/>
        <v>1.0000000000030818</v>
      </c>
      <c r="O16" s="31">
        <f t="shared" si="5"/>
        <v>0.10000000000030818</v>
      </c>
      <c r="P16" s="31"/>
      <c r="Q16" s="144">
        <f t="shared" si="4"/>
        <v>0.10000000000030818</v>
      </c>
      <c r="R16" s="54" t="s">
        <v>4424</v>
      </c>
    </row>
    <row r="17" spans="1:18">
      <c r="A17" s="37" t="str">
        <f>数据表!A17</f>
        <v>A192A4833</v>
      </c>
      <c r="B17" s="37" t="str">
        <f>数据表!B17</f>
        <v>乐赢成长强债一年开</v>
      </c>
      <c r="C17" s="37" t="str">
        <f>数据表!C17</f>
        <v>强债类</v>
      </c>
      <c r="D17" s="37" t="str">
        <f>数据表!D17</f>
        <v>固收+</v>
      </c>
      <c r="E17" s="38" t="str">
        <f>数据表!E17</f>
        <v>公募基金-开放-混合一级债基</v>
      </c>
      <c r="F17" s="38">
        <f>数据表!F17</f>
        <v>43557</v>
      </c>
      <c r="G17" s="40">
        <f>数据表!G17</f>
        <v>2.6348099999999999</v>
      </c>
      <c r="H17" s="41">
        <f>'2 评价总表'!H17</f>
        <v>6.5199999999999925E-2</v>
      </c>
      <c r="I17" s="41">
        <f>'2 评价总表'!I17</f>
        <v>6.13E-2</v>
      </c>
      <c r="J17" s="41">
        <f>'2 评价总表'!J17</f>
        <v>4.4999999999999998E-2</v>
      </c>
      <c r="K17" s="95">
        <f t="shared" si="3"/>
        <v>100</v>
      </c>
      <c r="L17" s="32">
        <v>80</v>
      </c>
      <c r="M17" s="32" t="str">
        <f t="shared" si="0"/>
        <v>YES</v>
      </c>
      <c r="N17" s="51">
        <f t="shared" si="1"/>
        <v>201.99999999999926</v>
      </c>
      <c r="O17" s="31">
        <f t="shared" si="5"/>
        <v>20</v>
      </c>
      <c r="P17" s="31"/>
      <c r="Q17" s="144">
        <f t="shared" si="4"/>
        <v>20</v>
      </c>
      <c r="R17" s="54" t="s">
        <v>4424</v>
      </c>
    </row>
    <row r="18" spans="1:18">
      <c r="A18" s="37" t="str">
        <f>数据表!A18</f>
        <v>A192C4292</v>
      </c>
      <c r="B18" s="37" t="str">
        <f>数据表!B18</f>
        <v>共赢稳健启信半年定开</v>
      </c>
      <c r="C18" s="37" t="str">
        <f>数据表!C18</f>
        <v>强债类</v>
      </c>
      <c r="D18" s="37" t="str">
        <f>数据表!D18</f>
        <v>固收+</v>
      </c>
      <c r="E18" s="38" t="str">
        <f>数据表!E18</f>
        <v>公募基金-开放-混合一级债基</v>
      </c>
      <c r="F18" s="38">
        <f>数据表!F18</f>
        <v>43559</v>
      </c>
      <c r="G18" s="40">
        <f>数据表!G18</f>
        <v>6.8280069599999997</v>
      </c>
      <c r="H18" s="41">
        <f>'2 评价总表'!H18</f>
        <v>4.0399999999999991E-2</v>
      </c>
      <c r="I18" s="41">
        <f>'2 评价总表'!I18</f>
        <v>4.5100000000000001E-2</v>
      </c>
      <c r="J18" s="41">
        <f>'2 评价总表'!J18</f>
        <v>0.04</v>
      </c>
      <c r="K18" s="95">
        <f t="shared" si="3"/>
        <v>80.399999999999991</v>
      </c>
      <c r="L18" s="32">
        <v>80</v>
      </c>
      <c r="M18" s="32" t="str">
        <f t="shared" si="0"/>
        <v>YES</v>
      </c>
      <c r="N18" s="51">
        <f t="shared" si="1"/>
        <v>3.9999999999999063</v>
      </c>
      <c r="O18" s="31">
        <f t="shared" si="5"/>
        <v>0.39999999999999064</v>
      </c>
      <c r="P18" s="31"/>
      <c r="Q18" s="144">
        <f t="shared" si="4"/>
        <v>0.39999999999999064</v>
      </c>
      <c r="R18" s="54" t="s">
        <v>4424</v>
      </c>
    </row>
    <row r="19" spans="1:18">
      <c r="A19" s="37" t="str">
        <f>数据表!A19</f>
        <v>A192A4696</v>
      </c>
      <c r="B19" s="37" t="str">
        <f>数据表!B19</f>
        <v>乐赢稳健和信一年定开3期</v>
      </c>
      <c r="C19" s="37" t="str">
        <f>数据表!C19</f>
        <v>强债类</v>
      </c>
      <c r="D19" s="37" t="str">
        <f>数据表!D19</f>
        <v>固收+</v>
      </c>
      <c r="E19" s="38" t="str">
        <f>数据表!E19</f>
        <v>公募基金-开放-混合一级债基</v>
      </c>
      <c r="F19" s="38">
        <f>数据表!F19</f>
        <v>43580</v>
      </c>
      <c r="G19" s="40">
        <f>数据表!G19</f>
        <v>2.6814</v>
      </c>
      <c r="H19" s="41">
        <f>'2 评价总表'!H19</f>
        <v>4.5999999999999375E-2</v>
      </c>
      <c r="I19" s="41">
        <f>'2 评价总表'!I19</f>
        <v>4.4800000000000006E-2</v>
      </c>
      <c r="J19" s="41">
        <f>'2 评价总表'!J19</f>
        <v>4.3499999999999997E-2</v>
      </c>
      <c r="K19" s="95">
        <f t="shared" si="3"/>
        <v>82.499999999999375</v>
      </c>
      <c r="L19" s="32">
        <v>80</v>
      </c>
      <c r="M19" s="32" t="str">
        <f t="shared" si="0"/>
        <v>YES</v>
      </c>
      <c r="N19" s="51">
        <f t="shared" si="1"/>
        <v>24.999999999993776</v>
      </c>
      <c r="O19" s="31">
        <f t="shared" si="5"/>
        <v>2.4999999999993774</v>
      </c>
      <c r="P19" s="31"/>
      <c r="Q19" s="144">
        <f t="shared" si="4"/>
        <v>2.4999999999993774</v>
      </c>
      <c r="R19" s="54" t="s">
        <v>4424</v>
      </c>
    </row>
    <row r="20" spans="1:18">
      <c r="A20" s="37" t="str">
        <f>数据表!A20</f>
        <v>A192A9536</v>
      </c>
      <c r="B20" s="37" t="str">
        <f>数据表!B20</f>
        <v>乐赢成长强债1901</v>
      </c>
      <c r="C20" s="37" t="str">
        <f>数据表!C20</f>
        <v>强债类</v>
      </c>
      <c r="D20" s="37" t="str">
        <f>数据表!D20</f>
        <v>固收+</v>
      </c>
      <c r="E20" s="38" t="str">
        <f>数据表!E20</f>
        <v>公募基金-开放-混合一级债基</v>
      </c>
      <c r="F20" s="38">
        <f>数据表!F20</f>
        <v>43649</v>
      </c>
      <c r="G20" s="40">
        <f>数据表!G20</f>
        <v>49.906300000000002</v>
      </c>
      <c r="H20" s="41">
        <f>'2 评价总表'!H20</f>
        <v>6.7600000000000549E-2</v>
      </c>
      <c r="I20" s="41">
        <f>'2 评价总表'!I20</f>
        <v>7.5800000000000006E-2</v>
      </c>
      <c r="J20" s="41">
        <f>'2 评价总表'!J20</f>
        <v>0.05</v>
      </c>
      <c r="K20" s="95">
        <f t="shared" si="3"/>
        <v>97.600000000000549</v>
      </c>
      <c r="L20" s="32">
        <v>80</v>
      </c>
      <c r="M20" s="32" t="str">
        <f t="shared" si="0"/>
        <v>YES</v>
      </c>
      <c r="N20" s="51">
        <f t="shared" si="1"/>
        <v>176.00000000000546</v>
      </c>
      <c r="O20" s="31">
        <f t="shared" si="5"/>
        <v>17.600000000000545</v>
      </c>
      <c r="P20" s="31"/>
      <c r="Q20" s="144">
        <f t="shared" si="4"/>
        <v>17.600000000000545</v>
      </c>
      <c r="R20" s="54" t="s">
        <v>4424</v>
      </c>
    </row>
    <row r="21" spans="1:18">
      <c r="A21" s="37" t="str">
        <f>数据表!A21</f>
        <v>A192A4694</v>
      </c>
      <c r="B21" s="37" t="str">
        <f>数据表!B21</f>
        <v>乐赢稳健和信半年定开3期</v>
      </c>
      <c r="C21" s="37" t="str">
        <f>数据表!C21</f>
        <v>强债类</v>
      </c>
      <c r="D21" s="37" t="str">
        <f>数据表!D21</f>
        <v>固收+</v>
      </c>
      <c r="E21" s="38" t="str">
        <f>数据表!E21</f>
        <v>公募基金-开放-混合一级债基</v>
      </c>
      <c r="F21" s="38">
        <f>数据表!F21</f>
        <v>43670</v>
      </c>
      <c r="G21" s="40">
        <f>数据表!G21</f>
        <v>29.942699999999999</v>
      </c>
      <c r="H21" s="41">
        <f>'2 评价总表'!H21</f>
        <v>4.2400000000000659E-2</v>
      </c>
      <c r="I21" s="41">
        <f>'2 评价总表'!I21</f>
        <v>4.4000000000000004E-2</v>
      </c>
      <c r="J21" s="41">
        <f>'2 评价总表'!J21</f>
        <v>4.4499999999999998E-2</v>
      </c>
      <c r="K21" s="95">
        <f t="shared" si="3"/>
        <v>77.900000000000659</v>
      </c>
      <c r="L21" s="32">
        <v>80</v>
      </c>
      <c r="M21" s="32" t="str">
        <f t="shared" si="0"/>
        <v>NO</v>
      </c>
      <c r="N21" s="51">
        <f t="shared" si="1"/>
        <v>-20.999999999993385</v>
      </c>
      <c r="O21" s="31"/>
      <c r="P21" s="31">
        <f>IF(IF(D21="固收+",N21/10,0)&lt;-20,-20,N21/10)</f>
        <v>-2.0999999999993384</v>
      </c>
      <c r="Q21" s="144">
        <f t="shared" si="4"/>
        <v>-2.0999999999993384</v>
      </c>
      <c r="R21" s="54" t="s">
        <v>4424</v>
      </c>
    </row>
    <row r="22" spans="1:18">
      <c r="A22" s="37" t="str">
        <f>数据表!A22</f>
        <v>A192A9537</v>
      </c>
      <c r="B22" s="37" t="str">
        <f>数据表!B22</f>
        <v>乐赢成长强债1902</v>
      </c>
      <c r="C22" s="37" t="str">
        <f>数据表!C22</f>
        <v>强债类</v>
      </c>
      <c r="D22" s="37" t="str">
        <f>数据表!D22</f>
        <v>固收+</v>
      </c>
      <c r="E22" s="38" t="str">
        <f>数据表!E22</f>
        <v>公募基金-开放-混合一级债基</v>
      </c>
      <c r="F22" s="38">
        <f>数据表!F22</f>
        <v>43671</v>
      </c>
      <c r="G22" s="40">
        <f>数据表!G22</f>
        <v>32.9617</v>
      </c>
      <c r="H22" s="41">
        <f>'2 评价总表'!H22</f>
        <v>6.5999999999999837E-2</v>
      </c>
      <c r="I22" s="41">
        <f>'2 评价总表'!I22</f>
        <v>7.7600000000000002E-2</v>
      </c>
      <c r="J22" s="41">
        <f>'2 评价总表'!J22</f>
        <v>4.8000000000000001E-2</v>
      </c>
      <c r="K22" s="95">
        <f t="shared" si="3"/>
        <v>97.999999999999829</v>
      </c>
      <c r="L22" s="32">
        <v>80</v>
      </c>
      <c r="M22" s="32" t="str">
        <f t="shared" si="0"/>
        <v>YES</v>
      </c>
      <c r="N22" s="51">
        <f t="shared" si="1"/>
        <v>179.99999999999835</v>
      </c>
      <c r="O22" s="31">
        <f>IF(IF(D22="固收+",N22/10,0)&gt;20,20,N22/10)</f>
        <v>17.999999999999837</v>
      </c>
      <c r="P22" s="31"/>
      <c r="Q22" s="144">
        <f t="shared" si="4"/>
        <v>17.999999999999837</v>
      </c>
      <c r="R22" s="54" t="s">
        <v>4424</v>
      </c>
    </row>
    <row r="23" spans="1:18">
      <c r="A23" s="37" t="str">
        <f>数据表!A23</f>
        <v>A192A4697</v>
      </c>
      <c r="B23" s="37" t="str">
        <f>数据表!B23</f>
        <v>乐赢稳健和信一年定开4期</v>
      </c>
      <c r="C23" s="37" t="str">
        <f>数据表!C23</f>
        <v>强债类</v>
      </c>
      <c r="D23" s="37" t="str">
        <f>数据表!D23</f>
        <v>固收+</v>
      </c>
      <c r="E23" s="38" t="str">
        <f>数据表!E23</f>
        <v>公募基金-开放-混合一级债基</v>
      </c>
      <c r="F23" s="38">
        <f>数据表!F23</f>
        <v>43679</v>
      </c>
      <c r="G23" s="40">
        <f>数据表!G23</f>
        <v>77.105270000000004</v>
      </c>
      <c r="H23" s="41">
        <f>'2 评价总表'!H23</f>
        <v>5.0400000000000666E-2</v>
      </c>
      <c r="I23" s="41">
        <f>'2 评价总表'!I23</f>
        <v>5.1900000000000002E-2</v>
      </c>
      <c r="J23" s="41">
        <f>'2 评价总表'!J23</f>
        <v>4.4999999999999998E-2</v>
      </c>
      <c r="K23" s="95">
        <f t="shared" si="3"/>
        <v>85.400000000000674</v>
      </c>
      <c r="L23" s="32">
        <v>80</v>
      </c>
      <c r="M23" s="32" t="str">
        <f t="shared" si="0"/>
        <v>YES</v>
      </c>
      <c r="N23" s="51">
        <f t="shared" si="1"/>
        <v>54.000000000006679</v>
      </c>
      <c r="O23" s="31">
        <f>IF(IF(D23="固收+",N23/10,0)&gt;20,20,N23/10)</f>
        <v>5.4000000000006683</v>
      </c>
      <c r="P23" s="31"/>
      <c r="Q23" s="144">
        <f t="shared" si="4"/>
        <v>5.4000000000006683</v>
      </c>
      <c r="R23" s="54" t="s">
        <v>4424</v>
      </c>
    </row>
    <row r="24" spans="1:18">
      <c r="A24" s="37" t="str">
        <f>数据表!A24</f>
        <v>A193A1608</v>
      </c>
      <c r="B24" s="37" t="str">
        <f>数据表!B24</f>
        <v>乐赢稳健和信19001</v>
      </c>
      <c r="C24" s="37" t="str">
        <f>数据表!C24</f>
        <v>强债类</v>
      </c>
      <c r="D24" s="37" t="str">
        <f>数据表!D24</f>
        <v>固收+</v>
      </c>
      <c r="E24" s="38" t="str">
        <f>数据表!E24</f>
        <v>公募基金-开放-混合一级债基</v>
      </c>
      <c r="F24" s="38">
        <f>数据表!F24</f>
        <v>43698</v>
      </c>
      <c r="G24" s="40">
        <f>数据表!G24</f>
        <v>132.47516999999999</v>
      </c>
      <c r="H24" s="41">
        <f>'2 评价总表'!H24</f>
        <v>5.2399999999999558E-2</v>
      </c>
      <c r="I24" s="41">
        <f>'2 评价总表'!I24</f>
        <v>4.99E-2</v>
      </c>
      <c r="J24" s="41">
        <f>'2 评价总表'!J24</f>
        <v>4.8000000000000001E-2</v>
      </c>
      <c r="K24" s="95">
        <f t="shared" si="3"/>
        <v>84.399999999999551</v>
      </c>
      <c r="L24" s="32">
        <v>80</v>
      </c>
      <c r="M24" s="32" t="str">
        <f t="shared" si="0"/>
        <v>YES</v>
      </c>
      <c r="N24" s="51">
        <f t="shared" si="1"/>
        <v>43.999999999995573</v>
      </c>
      <c r="O24" s="31">
        <f>IF(IF(D24="固收+",N24/10,0)&gt;20,20,N24/10)</f>
        <v>4.3999999999995572</v>
      </c>
      <c r="P24" s="31"/>
      <c r="Q24" s="144">
        <f t="shared" si="4"/>
        <v>4.3999999999995572</v>
      </c>
      <c r="R24" s="54" t="s">
        <v>4424</v>
      </c>
    </row>
    <row r="25" spans="1:18">
      <c r="A25" s="37" t="str">
        <f>数据表!A25</f>
        <v>A193A1609</v>
      </c>
      <c r="B25" s="37" t="str">
        <f>数据表!B25</f>
        <v>乐赢稳健和信19002</v>
      </c>
      <c r="C25" s="37" t="str">
        <f>数据表!C25</f>
        <v>强债类</v>
      </c>
      <c r="D25" s="37" t="str">
        <f>数据表!D25</f>
        <v>固收+</v>
      </c>
      <c r="E25" s="38" t="str">
        <f>数据表!E25</f>
        <v>公募基金-开放-混合一级债基</v>
      </c>
      <c r="F25" s="38">
        <f>数据表!F25</f>
        <v>43711</v>
      </c>
      <c r="G25" s="40">
        <f>数据表!G25</f>
        <v>124.25982</v>
      </c>
      <c r="H25" s="41">
        <f>'2 评价总表'!H25</f>
        <v>5.400000000000027E-2</v>
      </c>
      <c r="I25" s="41">
        <f>'2 评价总表'!I25</f>
        <v>4.99E-2</v>
      </c>
      <c r="J25" s="41">
        <f>'2 评价总表'!J25</f>
        <v>4.8000000000000001E-2</v>
      </c>
      <c r="K25" s="95">
        <f t="shared" si="3"/>
        <v>86.00000000000027</v>
      </c>
      <c r="L25" s="32">
        <v>80</v>
      </c>
      <c r="M25" s="32" t="str">
        <f t="shared" si="0"/>
        <v>YES</v>
      </c>
      <c r="N25" s="51">
        <f t="shared" si="1"/>
        <v>60.000000000002693</v>
      </c>
      <c r="O25" s="31">
        <f>IF(IF(D25="固收+",N25/10,0)&gt;20,20,N25/10)</f>
        <v>6.0000000000002691</v>
      </c>
      <c r="P25" s="31"/>
      <c r="Q25" s="144">
        <f t="shared" si="4"/>
        <v>6.0000000000002691</v>
      </c>
      <c r="R25" s="54" t="s">
        <v>4424</v>
      </c>
    </row>
    <row r="26" spans="1:18">
      <c r="A26" s="37" t="str">
        <f>数据表!A26</f>
        <v>A193C2111</v>
      </c>
      <c r="B26" s="37" t="str">
        <f>数据表!B26</f>
        <v>共赢稳健启信半年定开二期</v>
      </c>
      <c r="C26" s="37" t="str">
        <f>数据表!C26</f>
        <v>强债类</v>
      </c>
      <c r="D26" s="37" t="str">
        <f>数据表!D26</f>
        <v>固收+</v>
      </c>
      <c r="E26" s="38" t="str">
        <f>数据表!E26</f>
        <v>公募基金-开放-混合一级债基</v>
      </c>
      <c r="F26" s="38">
        <f>数据表!F26</f>
        <v>43726</v>
      </c>
      <c r="G26" s="40">
        <f>数据表!G26</f>
        <v>5.2660999999999998</v>
      </c>
      <c r="H26" s="41">
        <f>'2 评价总表'!H26</f>
        <v>4.0000000000000036E-2</v>
      </c>
      <c r="I26" s="41">
        <f>'2 评价总表'!I26</f>
        <v>3.7900000000000003E-2</v>
      </c>
      <c r="J26" s="41">
        <f>'2 评价总表'!J26</f>
        <v>4.1000000000000002E-2</v>
      </c>
      <c r="K26" s="95">
        <f t="shared" si="3"/>
        <v>79.000000000000028</v>
      </c>
      <c r="L26" s="32">
        <v>80</v>
      </c>
      <c r="M26" s="32" t="str">
        <f t="shared" si="0"/>
        <v>NO</v>
      </c>
      <c r="N26" s="51">
        <f t="shared" si="1"/>
        <v>-9.9999999999996625</v>
      </c>
      <c r="O26" s="31"/>
      <c r="P26" s="31">
        <f>IF(IF(D26="固收+",N26/10,0)&lt;-20,-20,N26/10)</f>
        <v>-0.99999999999996625</v>
      </c>
      <c r="Q26" s="144">
        <f t="shared" si="4"/>
        <v>-0.99999999999996625</v>
      </c>
      <c r="R26" s="54" t="s">
        <v>4424</v>
      </c>
    </row>
    <row r="27" spans="1:18">
      <c r="A27" s="37" t="str">
        <f>数据表!A27</f>
        <v>A193D1683</v>
      </c>
      <c r="B27" s="37" t="str">
        <f>数据表!B27</f>
        <v>慧赢同行年开1期</v>
      </c>
      <c r="C27" s="37" t="str">
        <f>数据表!C27</f>
        <v>强债类</v>
      </c>
      <c r="D27" s="37" t="str">
        <f>数据表!D27</f>
        <v>固收+</v>
      </c>
      <c r="E27" s="38" t="str">
        <f>数据表!E27</f>
        <v>公募基金-开放-混合一级债基</v>
      </c>
      <c r="F27" s="38">
        <f>数据表!F27</f>
        <v>43732</v>
      </c>
      <c r="G27" s="40">
        <f>数据表!G27</f>
        <v>12.569000000000001</v>
      </c>
      <c r="H27" s="41">
        <f>'2 评价总表'!H27</f>
        <v>4.8799999999999955E-2</v>
      </c>
      <c r="I27" s="41">
        <f>'2 评价总表'!I27</f>
        <v>4.7199999999999999E-2</v>
      </c>
      <c r="J27" s="41">
        <f>'2 评价总表'!J27</f>
        <v>4.5999999999999999E-2</v>
      </c>
      <c r="K27" s="95">
        <f t="shared" si="3"/>
        <v>82.799999999999955</v>
      </c>
      <c r="L27" s="32">
        <v>80</v>
      </c>
      <c r="M27" s="32" t="str">
        <f t="shared" si="0"/>
        <v>YES</v>
      </c>
      <c r="N27" s="51">
        <f t="shared" si="1"/>
        <v>27.999999999999552</v>
      </c>
      <c r="O27" s="31">
        <f>IF(IF(D27="固收+",N27/10,0)&gt;20,20,N27/10)</f>
        <v>2.7999999999999554</v>
      </c>
      <c r="P27" s="31"/>
      <c r="Q27" s="144">
        <f t="shared" si="4"/>
        <v>2.7999999999999554</v>
      </c>
      <c r="R27" s="54" t="s">
        <v>4424</v>
      </c>
    </row>
    <row r="28" spans="1:18">
      <c r="A28" s="37" t="str">
        <f>数据表!A28</f>
        <v>A193A1610</v>
      </c>
      <c r="B28" s="37" t="str">
        <f>数据表!B28</f>
        <v>乐赢稳健和信19003</v>
      </c>
      <c r="C28" s="37" t="str">
        <f>数据表!C28</f>
        <v>强债类</v>
      </c>
      <c r="D28" s="37" t="str">
        <f>数据表!D28</f>
        <v>固收+</v>
      </c>
      <c r="E28" s="38" t="str">
        <f>数据表!E28</f>
        <v>公募基金-开放-混合一级债基</v>
      </c>
      <c r="F28" s="38">
        <f>数据表!F28</f>
        <v>43748</v>
      </c>
      <c r="G28" s="40">
        <f>数据表!G28</f>
        <v>89.136889999999994</v>
      </c>
      <c r="H28" s="41">
        <f>'2 评价总表'!H28</f>
        <v>5.2300000000000006E-2</v>
      </c>
      <c r="I28" s="41">
        <f>'2 评价总表'!I28</f>
        <v>5.2300000000000006E-2</v>
      </c>
      <c r="J28" s="41">
        <f>'2 评价总表'!J28</f>
        <v>4.7500000000000001E-2</v>
      </c>
      <c r="K28" s="95">
        <f t="shared" si="3"/>
        <v>84.800000000000011</v>
      </c>
      <c r="L28" s="32">
        <v>80</v>
      </c>
      <c r="M28" s="32" t="str">
        <f t="shared" si="0"/>
        <v>YES</v>
      </c>
      <c r="N28" s="51">
        <f t="shared" si="1"/>
        <v>48.000000000000057</v>
      </c>
      <c r="O28" s="31">
        <f>IF(IF(D28="固收+",N28/10,0)&gt;20,20,N28/10)</f>
        <v>4.800000000000006</v>
      </c>
      <c r="P28" s="31"/>
      <c r="Q28" s="144">
        <f t="shared" si="4"/>
        <v>4.800000000000006</v>
      </c>
      <c r="R28" s="54" t="s">
        <v>4424</v>
      </c>
    </row>
    <row r="29" spans="1:18">
      <c r="A29" s="37" t="str">
        <f>数据表!A29</f>
        <v>A193A5398</v>
      </c>
      <c r="B29" s="37" t="str">
        <f>数据表!B29</f>
        <v>乐赢稳健和信定开1号</v>
      </c>
      <c r="C29" s="37" t="str">
        <f>数据表!C29</f>
        <v>强债类</v>
      </c>
      <c r="D29" s="37" t="str">
        <f>数据表!D29</f>
        <v>固收+</v>
      </c>
      <c r="E29" s="38" t="str">
        <f>数据表!E29</f>
        <v>公募基金-开放-混合一级债基</v>
      </c>
      <c r="F29" s="38">
        <f>数据表!F29</f>
        <v>43777</v>
      </c>
      <c r="G29" s="40">
        <f>数据表!G29</f>
        <v>47.027529999999999</v>
      </c>
      <c r="H29" s="41">
        <f>'2 评价总表'!H29</f>
        <v>3.04E-2</v>
      </c>
      <c r="I29" s="41">
        <f>'2 评价总表'!I29</f>
        <v>3.04E-2</v>
      </c>
      <c r="J29" s="41">
        <f>'2 评价总表'!J29</f>
        <v>4.7E-2</v>
      </c>
      <c r="K29" s="95">
        <f t="shared" si="3"/>
        <v>63.4</v>
      </c>
      <c r="L29" s="32">
        <v>80</v>
      </c>
      <c r="M29" s="32" t="str">
        <f t="shared" si="0"/>
        <v>NO</v>
      </c>
      <c r="N29" s="51">
        <f t="shared" si="1"/>
        <v>-166</v>
      </c>
      <c r="O29" s="31"/>
      <c r="P29" s="31">
        <f>IF(IF(D29="固收+",N29/10,0)&lt;-20,-20,N29/10)</f>
        <v>-16.600000000000001</v>
      </c>
      <c r="Q29" s="144">
        <f t="shared" si="4"/>
        <v>-16.600000000000001</v>
      </c>
      <c r="R29" s="54" t="s">
        <v>4424</v>
      </c>
    </row>
    <row r="30" spans="1:18">
      <c r="A30" s="37" t="str">
        <f>数据表!A30</f>
        <v>A193A4202</v>
      </c>
      <c r="B30" s="37" t="str">
        <f>数据表!B30</f>
        <v>双赢稳健多资产1901</v>
      </c>
      <c r="C30" s="37" t="str">
        <f>数据表!C30</f>
        <v>稳健多资产</v>
      </c>
      <c r="D30" s="37" t="str">
        <f>数据表!D30</f>
        <v>混合偏债</v>
      </c>
      <c r="E30" s="38" t="str">
        <f>数据表!E30</f>
        <v>公募基金-开放-混合二级债基</v>
      </c>
      <c r="F30" s="38">
        <f>数据表!F30</f>
        <v>43733</v>
      </c>
      <c r="G30" s="40">
        <f>数据表!G30</f>
        <v>75.840950000000007</v>
      </c>
      <c r="H30" s="41">
        <f>'2 评价总表'!H30</f>
        <v>5.400000000000027E-2</v>
      </c>
      <c r="I30" s="41">
        <f>'2 评价总表'!I30</f>
        <v>5.1399999999999994E-2</v>
      </c>
      <c r="J30" s="41">
        <f>'2 评价总表'!J30</f>
        <v>4.8000000000000001E-2</v>
      </c>
      <c r="K30" s="95">
        <f t="shared" si="3"/>
        <v>84.000000000000185</v>
      </c>
      <c r="L30" s="32">
        <v>80</v>
      </c>
      <c r="M30" s="32" t="str">
        <f t="shared" si="0"/>
        <v>YES</v>
      </c>
      <c r="N30" s="51">
        <f t="shared" si="1"/>
        <v>60.000000000002693</v>
      </c>
      <c r="O30" s="31">
        <f>IF(IF(D30="混合偏债",N30/15,0)&gt;20,20,N30/15)</f>
        <v>4.0000000000001794</v>
      </c>
      <c r="P30" s="31"/>
      <c r="Q30" s="144">
        <f t="shared" si="4"/>
        <v>4.0000000000001794</v>
      </c>
      <c r="R30" s="53" t="s">
        <v>4423</v>
      </c>
    </row>
    <row r="31" spans="1:18">
      <c r="A31" s="37" t="str">
        <f>数据表!A31</f>
        <v>A193A5224</v>
      </c>
      <c r="B31" s="37" t="str">
        <f>数据表!B31</f>
        <v>乐赢策略多资产1901</v>
      </c>
      <c r="C31" s="37" t="str">
        <f>数据表!C31</f>
        <v>稳健多资产</v>
      </c>
      <c r="D31" s="37" t="str">
        <f>数据表!D31</f>
        <v>混合偏债</v>
      </c>
      <c r="E31" s="38" t="str">
        <f>数据表!E31</f>
        <v>公募基金-开放-混合二级债基</v>
      </c>
      <c r="F31" s="38">
        <f>数据表!F31</f>
        <v>43763</v>
      </c>
      <c r="G31" s="40">
        <f>数据表!G31</f>
        <v>104.11206</v>
      </c>
      <c r="H31" s="41">
        <f>'2 评价总表'!H31</f>
        <v>6.9199999999999998E-2</v>
      </c>
      <c r="I31" s="41">
        <f>'2 评价总表'!I31</f>
        <v>6.9199999999999998E-2</v>
      </c>
      <c r="J31" s="41">
        <f>'2 评价总表'!J31</f>
        <v>4.8000000000000001E-2</v>
      </c>
      <c r="K31" s="95">
        <f t="shared" si="3"/>
        <v>94.133333333333326</v>
      </c>
      <c r="L31" s="32">
        <v>80</v>
      </c>
      <c r="M31" s="32" t="str">
        <f t="shared" si="0"/>
        <v>YES</v>
      </c>
      <c r="N31" s="51">
        <f t="shared" si="1"/>
        <v>211.99999999999997</v>
      </c>
      <c r="O31" s="31">
        <f>IF(IF(D31="混合偏债",N31/15,0)&gt;20,20,N31/15)</f>
        <v>14.133333333333331</v>
      </c>
      <c r="P31" s="31"/>
      <c r="Q31" s="144">
        <f t="shared" si="4"/>
        <v>14.133333333333331</v>
      </c>
      <c r="R31" s="53" t="s">
        <v>4423</v>
      </c>
    </row>
    <row r="32" spans="1:18">
      <c r="A32" s="37" t="str">
        <f>数据表!A32</f>
        <v>A193D5397</v>
      </c>
      <c r="B32" s="37" t="str">
        <f>数据表!B32</f>
        <v>双赢稳健多资产定开2号</v>
      </c>
      <c r="C32" s="37" t="str">
        <f>数据表!C32</f>
        <v>稳健多资产</v>
      </c>
      <c r="D32" s="37" t="str">
        <f>数据表!D32</f>
        <v>混合偏债</v>
      </c>
      <c r="E32" s="38" t="str">
        <f>数据表!E32</f>
        <v>公募基金-开放-混合二级债基</v>
      </c>
      <c r="F32" s="38">
        <f>数据表!F32</f>
        <v>43767</v>
      </c>
      <c r="G32" s="40">
        <f>数据表!G32</f>
        <v>1.5349999999999999</v>
      </c>
      <c r="H32" s="41">
        <f>'2 评价总表'!H32</f>
        <v>4.2199999999999994E-2</v>
      </c>
      <c r="I32" s="41">
        <f>'2 评价总表'!I32</f>
        <v>4.2199999999999994E-2</v>
      </c>
      <c r="J32" s="41">
        <f>'2 评价总表'!J32</f>
        <v>4.8000000000000001E-2</v>
      </c>
      <c r="K32" s="95">
        <f t="shared" si="3"/>
        <v>76.133333333333326</v>
      </c>
      <c r="L32" s="32">
        <v>80</v>
      </c>
      <c r="M32" s="32" t="str">
        <f t="shared" si="0"/>
        <v>NO</v>
      </c>
      <c r="N32" s="51">
        <f t="shared" si="1"/>
        <v>-58.000000000000064</v>
      </c>
      <c r="O32" s="31"/>
      <c r="P32" s="31">
        <f>IF(IF(D32="混合偏债",N32/15,0)&lt;-20,-20,N32/15)</f>
        <v>-3.8666666666666711</v>
      </c>
      <c r="Q32" s="144">
        <f t="shared" si="4"/>
        <v>-3.8666666666666711</v>
      </c>
      <c r="R32" s="53" t="s">
        <v>4423</v>
      </c>
    </row>
    <row r="33" spans="1:18">
      <c r="A33" s="37" t="str">
        <f>数据表!A33</f>
        <v>A193A5396</v>
      </c>
      <c r="B33" s="37" t="str">
        <f>数据表!B33</f>
        <v>双赢稳健多资产定开1号</v>
      </c>
      <c r="C33" s="37" t="str">
        <f>数据表!C33</f>
        <v>稳健多资产</v>
      </c>
      <c r="D33" s="37" t="str">
        <f>数据表!D33</f>
        <v>混合偏债</v>
      </c>
      <c r="E33" s="38" t="str">
        <f>数据表!E33</f>
        <v>公募基金-开放-混合二级债基</v>
      </c>
      <c r="F33" s="38">
        <f>数据表!F33</f>
        <v>43791</v>
      </c>
      <c r="G33" s="40">
        <f>数据表!G33</f>
        <v>25.721329999999998</v>
      </c>
      <c r="H33" s="41">
        <f>'2 评价总表'!H33</f>
        <v>3.6499999999999998E-2</v>
      </c>
      <c r="I33" s="41">
        <f>'2 评价总表'!I33</f>
        <v>3.6499999999999998E-2</v>
      </c>
      <c r="J33" s="41">
        <f>'2 评价总表'!J33</f>
        <v>4.7E-2</v>
      </c>
      <c r="K33" s="95">
        <f t="shared" si="3"/>
        <v>73</v>
      </c>
      <c r="L33" s="32">
        <v>80</v>
      </c>
      <c r="M33" s="32" t="str">
        <f t="shared" si="0"/>
        <v>NO</v>
      </c>
      <c r="N33" s="51">
        <f t="shared" si="1"/>
        <v>-105.00000000000003</v>
      </c>
      <c r="O33" s="31"/>
      <c r="P33" s="31">
        <f>IF(IF(D33="混合偏债",N33/15,0)&lt;-20,-20,N33/15)</f>
        <v>-7.0000000000000018</v>
      </c>
      <c r="Q33" s="144">
        <f t="shared" si="4"/>
        <v>-7.0000000000000018</v>
      </c>
      <c r="R33" s="53" t="s">
        <v>4423</v>
      </c>
    </row>
    <row r="34" spans="1:18">
      <c r="A34" s="37" t="str">
        <f>数据表!A34</f>
        <v>A193A5596</v>
      </c>
      <c r="B34" s="37" t="str">
        <f>数据表!B34</f>
        <v>双赢稳健多资产定开3号</v>
      </c>
      <c r="C34" s="37" t="str">
        <f>数据表!C34</f>
        <v>稳健多资产</v>
      </c>
      <c r="D34" s="37" t="str">
        <f>数据表!D34</f>
        <v>混合偏债</v>
      </c>
      <c r="E34" s="38" t="str">
        <f>数据表!E34</f>
        <v>公募基金-开放-混合二级债基</v>
      </c>
      <c r="F34" s="38">
        <f>数据表!F34</f>
        <v>43794</v>
      </c>
      <c r="G34" s="40">
        <f>数据表!G34</f>
        <v>8.7823399999999996</v>
      </c>
      <c r="H34" s="41">
        <f>'2 评价总表'!H34</f>
        <v>5.8200000000000002E-2</v>
      </c>
      <c r="I34" s="41">
        <f>'2 评价总表'!I34</f>
        <v>5.8200000000000002E-2</v>
      </c>
      <c r="J34" s="41">
        <f>'2 评价总表'!J34</f>
        <v>0.04</v>
      </c>
      <c r="K34" s="95">
        <f t="shared" si="3"/>
        <v>92.133333333333326</v>
      </c>
      <c r="L34" s="32">
        <v>80</v>
      </c>
      <c r="M34" s="32" t="str">
        <f t="shared" si="0"/>
        <v>YES</v>
      </c>
      <c r="N34" s="51">
        <f t="shared" si="1"/>
        <v>182</v>
      </c>
      <c r="O34" s="31">
        <f>IF(IF(D34="混合偏债",N34/15,0)&gt;20,20,N34/15)</f>
        <v>12.133333333333333</v>
      </c>
      <c r="P34" s="31"/>
      <c r="Q34" s="144">
        <f t="shared" si="4"/>
        <v>12.133333333333333</v>
      </c>
      <c r="R34" s="53" t="s">
        <v>4423</v>
      </c>
    </row>
    <row r="35" spans="1:18">
      <c r="A35" s="37" t="str">
        <f>数据表!A35</f>
        <v>A181D8333</v>
      </c>
      <c r="B35" s="37" t="str">
        <f>数据表!B35</f>
        <v>睿赢精选组合</v>
      </c>
      <c r="C35" s="37" t="str">
        <f>数据表!C35</f>
        <v>量化多策略</v>
      </c>
      <c r="D35" s="37" t="str">
        <f>数据表!D35</f>
        <v>混合偏债</v>
      </c>
      <c r="E35" s="38" t="str">
        <f>数据表!E35</f>
        <v>公募基金-开放-混合二级债基</v>
      </c>
      <c r="F35" s="38">
        <f>数据表!F35</f>
        <v>43420</v>
      </c>
      <c r="G35" s="40">
        <f>数据表!G35</f>
        <v>1.2540514360999999</v>
      </c>
      <c r="H35" s="41">
        <f>'2 评价总表'!H35</f>
        <v>5.5500000000000001E-2</v>
      </c>
      <c r="I35" s="41">
        <f>'2 评价总表'!I35</f>
        <v>6.0802715654951989E-2</v>
      </c>
      <c r="J35" s="41" t="e">
        <f ca="1">'2 评价总表'!J35</f>
        <v>#NAME?</v>
      </c>
      <c r="K35" s="95" t="e">
        <f t="shared" ca="1" si="3"/>
        <v>#NAME?</v>
      </c>
      <c r="L35" s="32">
        <v>80</v>
      </c>
      <c r="M35" s="32" t="e">
        <f t="shared" ca="1" si="0"/>
        <v>#NAME?</v>
      </c>
      <c r="N35" s="51" t="e">
        <f t="shared" ca="1" si="1"/>
        <v>#NAME?</v>
      </c>
      <c r="O35" s="31"/>
      <c r="P35" s="31" t="e">
        <f ca="1">IF(IF(D35="混合偏债",N35/15,0)&lt;-20,-20,N35/15)</f>
        <v>#NAME?</v>
      </c>
      <c r="Q35" s="144" t="e">
        <f t="shared" ca="1" si="4"/>
        <v>#NAME?</v>
      </c>
      <c r="R35" s="53" t="s">
        <v>4423</v>
      </c>
    </row>
    <row r="36" spans="1:18">
      <c r="A36" s="37" t="str">
        <f>数据表!A36</f>
        <v>A193D1746</v>
      </c>
      <c r="B36" s="37" t="str">
        <f>数据表!B36</f>
        <v>睿赢宏观月盈私享</v>
      </c>
      <c r="C36" s="37" t="str">
        <f>数据表!C36</f>
        <v>量化多策略</v>
      </c>
      <c r="D36" s="37" t="str">
        <f>数据表!D36</f>
        <v>混合偏债</v>
      </c>
      <c r="E36" s="38" t="str">
        <f>数据表!E36</f>
        <v>公募基金-开放-混合二级债基</v>
      </c>
      <c r="F36" s="38">
        <f>数据表!F36</f>
        <v>43713</v>
      </c>
      <c r="G36" s="40">
        <f>数据表!G36</f>
        <v>13.691000000000001</v>
      </c>
      <c r="H36" s="41">
        <f>'2 评价总表'!H36</f>
        <v>5.8799999999999741E-2</v>
      </c>
      <c r="I36" s="41">
        <f>'2 评价总表'!I36</f>
        <v>5.1299999999999998E-2</v>
      </c>
      <c r="J36" s="41">
        <f>'2 评价总表'!J36</f>
        <v>4.8000000000000001E-2</v>
      </c>
      <c r="K36" s="95">
        <f t="shared" si="3"/>
        <v>87.199999999999832</v>
      </c>
      <c r="L36" s="32">
        <v>80</v>
      </c>
      <c r="M36" s="32" t="str">
        <f t="shared" si="0"/>
        <v>YES</v>
      </c>
      <c r="N36" s="51">
        <f t="shared" si="1"/>
        <v>107.9999999999974</v>
      </c>
      <c r="O36" s="31">
        <f>IF(IF(D36="混合偏债",N36/15,0)&gt;20,20,N36/15)</f>
        <v>7.199999999999827</v>
      </c>
      <c r="P36" s="31"/>
      <c r="Q36" s="144">
        <f t="shared" si="4"/>
        <v>7.199999999999827</v>
      </c>
      <c r="R36" s="53" t="s">
        <v>4423</v>
      </c>
    </row>
    <row r="37" spans="1:18">
      <c r="A37" s="37" t="str">
        <f>数据表!A37</f>
        <v>A192D9913</v>
      </c>
      <c r="B37" s="37" t="str">
        <f>数据表!B37</f>
        <v>睿赢进取1期</v>
      </c>
      <c r="C37" s="37" t="str">
        <f>数据表!C37</f>
        <v>权益灵活配置</v>
      </c>
      <c r="D37" s="37" t="str">
        <f>数据表!D37</f>
        <v>灵活配置</v>
      </c>
      <c r="E37" s="38" t="str">
        <f>数据表!E37</f>
        <v>公募基金-开放-灵活配置</v>
      </c>
      <c r="F37" s="38">
        <f>数据表!F37</f>
        <v>43661</v>
      </c>
      <c r="G37" s="40">
        <f>数据表!G37</f>
        <v>2.9354200000000001</v>
      </c>
      <c r="H37" s="41">
        <f>'2 评价总表'!H37</f>
        <v>8.0799999999999983E-2</v>
      </c>
      <c r="I37" s="41">
        <f>'2 评价总表'!I37</f>
        <v>0.13400000000000001</v>
      </c>
      <c r="J37" s="41">
        <f>'2 评价总表'!J37</f>
        <v>0.05</v>
      </c>
      <c r="K37" s="95">
        <f t="shared" si="3"/>
        <v>95.399999999999991</v>
      </c>
      <c r="L37" s="32">
        <v>80</v>
      </c>
      <c r="M37" s="32" t="str">
        <f t="shared" si="0"/>
        <v>YES</v>
      </c>
      <c r="N37" s="51">
        <f t="shared" si="1"/>
        <v>307.99999999999983</v>
      </c>
      <c r="O37" s="31">
        <f>IF(IF(D37="灵活配置",N37/20,0)&gt;20,20,N37/20)</f>
        <v>15.399999999999991</v>
      </c>
      <c r="P37" s="31"/>
      <c r="Q37" s="144">
        <f t="shared" si="4"/>
        <v>15.399999999999991</v>
      </c>
      <c r="R37" s="92" t="s">
        <v>4425</v>
      </c>
    </row>
    <row r="38" spans="1:18">
      <c r="A38" s="37" t="str">
        <f>数据表!A38</f>
        <v>A193D5656</v>
      </c>
      <c r="B38" s="37" t="str">
        <f>数据表!B38</f>
        <v>慧赢成长同享1号</v>
      </c>
      <c r="C38" s="37" t="str">
        <f>数据表!C38</f>
        <v>权益灵活配置</v>
      </c>
      <c r="D38" s="37" t="str">
        <f>数据表!D38</f>
        <v>混合偏债</v>
      </c>
      <c r="E38" s="38" t="str">
        <f>数据表!E38</f>
        <v>公募基金-开放-混合二级债基</v>
      </c>
      <c r="F38" s="38">
        <f>数据表!F38</f>
        <v>43777</v>
      </c>
      <c r="G38" s="40">
        <f>数据表!G38</f>
        <v>23.448</v>
      </c>
      <c r="H38" s="41">
        <f>'2 评价总表'!H38</f>
        <v>4.8000000000000001E-2</v>
      </c>
      <c r="I38" s="41">
        <f>'2 评价总表'!I38</f>
        <v>4.8000000000000001E-2</v>
      </c>
      <c r="J38" s="41">
        <f>'2 评价总表'!J38</f>
        <v>4.8000000000000001E-2</v>
      </c>
      <c r="K38" s="95">
        <f t="shared" si="3"/>
        <v>80</v>
      </c>
      <c r="L38" s="32">
        <v>80</v>
      </c>
      <c r="M38" s="32" t="str">
        <f t="shared" si="0"/>
        <v>YES</v>
      </c>
      <c r="N38" s="51">
        <f t="shared" si="1"/>
        <v>0</v>
      </c>
      <c r="O38" s="31">
        <f>IF(IF(D38="混合偏债",N38/15,0)&gt;20,20,N38/15)</f>
        <v>0</v>
      </c>
      <c r="P38" s="31"/>
      <c r="Q38" s="144">
        <f t="shared" si="4"/>
        <v>0</v>
      </c>
      <c r="R38" s="53" t="s">
        <v>4423</v>
      </c>
    </row>
    <row r="39" spans="1:18">
      <c r="A39" s="37" t="str">
        <f>数据表!A39</f>
        <v>A193D5657</v>
      </c>
      <c r="B39" s="37" t="str">
        <f>数据表!B39</f>
        <v>慧赢成长同享2号</v>
      </c>
      <c r="C39" s="37" t="str">
        <f>数据表!C39</f>
        <v>权益灵活配置</v>
      </c>
      <c r="D39" s="37" t="str">
        <f>数据表!D39</f>
        <v>混合偏债</v>
      </c>
      <c r="E39" s="38" t="str">
        <f>数据表!E39</f>
        <v>公募基金-开放-混合二级债基</v>
      </c>
      <c r="F39" s="38">
        <f>数据表!F39</f>
        <v>43791</v>
      </c>
      <c r="G39" s="40">
        <f>数据表!G39</f>
        <v>23.360299999999999</v>
      </c>
      <c r="H39" s="41">
        <f>'2 评价总表'!H39</f>
        <v>5.57E-2</v>
      </c>
      <c r="I39" s="41">
        <f>'2 评价总表'!I39</f>
        <v>5.57E-2</v>
      </c>
      <c r="J39" s="41">
        <f>'2 评价总表'!J39</f>
        <v>4.8000000000000001E-2</v>
      </c>
      <c r="K39" s="95">
        <f t="shared" si="3"/>
        <v>85.133333333333326</v>
      </c>
      <c r="L39" s="32">
        <v>80</v>
      </c>
      <c r="M39" s="32" t="str">
        <f t="shared" si="0"/>
        <v>YES</v>
      </c>
      <c r="N39" s="51">
        <f t="shared" si="1"/>
        <v>76.999999999999986</v>
      </c>
      <c r="O39" s="31">
        <f>IF(IF(D39="混合偏债",N39/15,0)&gt;20,20,N39/15)</f>
        <v>5.133333333333332</v>
      </c>
      <c r="P39" s="31"/>
      <c r="Q39" s="144">
        <f t="shared" si="4"/>
        <v>5.133333333333332</v>
      </c>
      <c r="R39" s="53" t="s">
        <v>4423</v>
      </c>
    </row>
    <row r="40" spans="1:18">
      <c r="A40" s="37" t="str">
        <f>数据表!A40</f>
        <v>A181A6153</v>
      </c>
      <c r="B40" s="37" t="str">
        <f>数据表!B40</f>
        <v>双赢全球多资产</v>
      </c>
      <c r="C40" s="37" t="str">
        <f>数据表!C40</f>
        <v>全球多资产</v>
      </c>
      <c r="D40" s="37" t="str">
        <f>数据表!D40</f>
        <v>混合偏债</v>
      </c>
      <c r="E40" s="38" t="str">
        <f>数据表!E40</f>
        <v>公募基金-开放-混合二级债基</v>
      </c>
      <c r="F40" s="38">
        <f>数据表!F40</f>
        <v>43368</v>
      </c>
      <c r="G40" s="40">
        <f>数据表!G40</f>
        <v>59.228489418599999</v>
      </c>
      <c r="H40" s="41">
        <f>'2 评价总表'!H40</f>
        <v>5.8400000000000674E-2</v>
      </c>
      <c r="I40" s="41">
        <f>'2 评价总表'!I40</f>
        <v>5.107473871031365E-2</v>
      </c>
      <c r="J40" s="41">
        <f>'2 评价总表'!J40</f>
        <v>4.7500000000000001E-2</v>
      </c>
      <c r="K40" s="95">
        <f t="shared" si="3"/>
        <v>87.26666666666712</v>
      </c>
      <c r="L40" s="32">
        <v>80</v>
      </c>
      <c r="M40" s="32" t="str">
        <f t="shared" si="0"/>
        <v>YES</v>
      </c>
      <c r="N40" s="51">
        <f t="shared" si="1"/>
        <v>109.00000000000674</v>
      </c>
      <c r="O40" s="31">
        <f>IF(IF(D40="混合偏债",N40/15,0)&gt;20,20,N40/15)</f>
        <v>7.266666666667116</v>
      </c>
      <c r="P40" s="31"/>
      <c r="Q40" s="144">
        <f t="shared" si="4"/>
        <v>7.266666666667116</v>
      </c>
      <c r="R40" s="53" t="s">
        <v>4423</v>
      </c>
    </row>
    <row r="41" spans="1:18">
      <c r="A41" s="37" t="str">
        <f>数据表!A41</f>
        <v>A193A2846</v>
      </c>
      <c r="B41" s="37" t="str">
        <f>数据表!B41</f>
        <v>双赢全球FOF</v>
      </c>
      <c r="C41" s="37" t="str">
        <f>数据表!C41</f>
        <v>全球多资产</v>
      </c>
      <c r="D41" s="37" t="str">
        <f>数据表!D41</f>
        <v>混合偏债</v>
      </c>
      <c r="E41" s="38" t="str">
        <f>数据表!E41</f>
        <v>公募基金-开放-混合二级债基</v>
      </c>
      <c r="F41" s="38">
        <f>数据表!F41</f>
        <v>43713</v>
      </c>
      <c r="G41" s="40">
        <f>数据表!G41</f>
        <v>16.610299999999999</v>
      </c>
      <c r="H41" s="41">
        <f>'2 评价总表'!H41</f>
        <v>7.4799999999999756E-2</v>
      </c>
      <c r="I41" s="41">
        <f>'2 评价总表'!I41</f>
        <v>7.3899999999999993E-2</v>
      </c>
      <c r="J41" s="41">
        <f>'2 评价总表'!J41</f>
        <v>4.7500000000000001E-2</v>
      </c>
      <c r="K41" s="95">
        <f t="shared" si="3"/>
        <v>98.199999999999832</v>
      </c>
      <c r="L41" s="32">
        <v>80</v>
      </c>
      <c r="M41" s="32" t="str">
        <f t="shared" si="0"/>
        <v>YES</v>
      </c>
      <c r="N41" s="51">
        <f t="shared" si="1"/>
        <v>272.99999999999756</v>
      </c>
      <c r="O41" s="31">
        <f>IF(IF(D41="混合偏债",N41/15,0)&gt;20,20,N41/15)</f>
        <v>18.199999999999836</v>
      </c>
      <c r="P41" s="31"/>
      <c r="Q41" s="144">
        <f t="shared" si="4"/>
        <v>18.199999999999836</v>
      </c>
      <c r="R41" s="53" t="s">
        <v>4423</v>
      </c>
    </row>
    <row r="42" spans="1:18">
      <c r="A42" s="85" t="s">
        <v>4413</v>
      </c>
    </row>
  </sheetData>
  <sortState ref="A2:R53">
    <sortCondition descending="1" ref="G1"/>
  </sortState>
  <mergeCells count="1">
    <mergeCell ref="H1:I1"/>
  </mergeCells>
  <phoneticPr fontId="7" type="noConversion"/>
  <conditionalFormatting sqref="M2">
    <cfRule type="cellIs" dxfId="1" priority="4" operator="equal">
      <formula>"NO"</formula>
    </cfRule>
  </conditionalFormatting>
  <conditionalFormatting sqref="M3:M41">
    <cfRule type="cellIs" dxfId="0" priority="2" operator="equal">
      <formula>"NO"</formula>
    </cfRule>
  </conditionalFormatting>
  <conditionalFormatting sqref="N7:N4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S42"/>
  <sheetViews>
    <sheetView topLeftCell="F1" zoomScale="90" zoomScaleNormal="90" workbookViewId="0">
      <selection activeCell="B4" sqref="B4"/>
    </sheetView>
  </sheetViews>
  <sheetFormatPr defaultRowHeight="14.4" outlineLevelCol="1"/>
  <cols>
    <col min="1" max="1" width="15.44140625" customWidth="1"/>
    <col min="2" max="2" width="20.33203125" bestFit="1" customWidth="1"/>
    <col min="3" max="3" width="9.77734375" bestFit="1" customWidth="1" outlineLevel="1"/>
    <col min="4" max="4" width="9.77734375" bestFit="1" customWidth="1"/>
    <col min="5" max="5" width="21.33203125" bestFit="1" customWidth="1" outlineLevel="1"/>
    <col min="6" max="6" width="16.33203125" customWidth="1" outlineLevel="1"/>
    <col min="7" max="7" width="15.77734375" style="28" bestFit="1" customWidth="1"/>
    <col min="8" max="9" width="7.77734375" style="28" bestFit="1" customWidth="1"/>
    <col min="10" max="10" width="10.44140625" style="28" customWidth="1"/>
    <col min="11" max="11" width="15.88671875" style="34" customWidth="1"/>
    <col min="12" max="12" width="12.88671875" style="28" customWidth="1"/>
    <col min="13" max="13" width="33.44140625" customWidth="1"/>
    <col min="14" max="14" width="6.88671875" customWidth="1"/>
    <col min="15" max="15" width="12" style="145" customWidth="1"/>
    <col min="16" max="16" width="12" style="182" customWidth="1"/>
    <col min="17" max="17" width="11.21875" style="145" customWidth="1"/>
    <col min="18" max="18" width="9.88671875" style="19" customWidth="1"/>
    <col min="19" max="19" width="10.44140625" bestFit="1" customWidth="1"/>
  </cols>
  <sheetData>
    <row r="1" spans="1:19" s="91" customFormat="1">
      <c r="A1" s="22" t="str">
        <f>数据表!A1</f>
        <v>代码</v>
      </c>
      <c r="B1" s="22" t="str">
        <f>数据表!B1</f>
        <v>产品名称</v>
      </c>
      <c r="C1" s="22" t="str">
        <f>数据表!C1</f>
        <v>产品类型</v>
      </c>
      <c r="D1" s="22" t="str">
        <f>数据表!D1</f>
        <v>产品属性</v>
      </c>
      <c r="E1" s="22" t="str">
        <f>数据表!E1</f>
        <v>同业对标</v>
      </c>
      <c r="F1" s="23" t="str">
        <f>数据表!F1</f>
        <v>成立日</v>
      </c>
      <c r="G1" s="22" t="str">
        <f>数据表!G1</f>
        <v>产品规模</v>
      </c>
      <c r="H1" s="244" t="str">
        <f>'2 评价总表'!H1:I1</f>
        <v>绝对收益</v>
      </c>
      <c r="I1" s="245"/>
      <c r="J1" s="22" t="s">
        <v>4415</v>
      </c>
      <c r="K1" s="30" t="s">
        <v>4428</v>
      </c>
      <c r="L1" s="30" t="s">
        <v>4427</v>
      </c>
      <c r="M1" s="22" t="str">
        <f>E1</f>
        <v>同业对标</v>
      </c>
      <c r="N1" s="22" t="s">
        <v>12695</v>
      </c>
      <c r="O1" s="147" t="s">
        <v>4427</v>
      </c>
      <c r="P1" s="181" t="s">
        <v>22844</v>
      </c>
      <c r="Q1" s="147" t="s">
        <v>4428</v>
      </c>
      <c r="R1" s="162"/>
    </row>
    <row r="2" spans="1:19">
      <c r="A2" s="22"/>
      <c r="B2" s="22"/>
      <c r="C2" s="22"/>
      <c r="D2" s="22"/>
      <c r="E2" s="22"/>
      <c r="F2" s="23"/>
      <c r="G2" s="22" t="str">
        <f>数据表!G2</f>
        <v>(2019/12/31)</v>
      </c>
      <c r="H2" s="22" t="str">
        <f>'2 评价总表'!H2</f>
        <v>近三月</v>
      </c>
      <c r="I2" s="22" t="str">
        <f>'2 评价总表'!I2</f>
        <v>近一年</v>
      </c>
      <c r="J2" s="22" t="str">
        <f>'2 评价总表'!J2</f>
        <v>数值</v>
      </c>
      <c r="K2" s="30" t="s">
        <v>66</v>
      </c>
      <c r="L2" s="30"/>
      <c r="M2" s="22"/>
      <c r="N2" s="22"/>
      <c r="O2" s="147"/>
      <c r="P2" s="181"/>
      <c r="Q2" s="147" t="s">
        <v>66</v>
      </c>
      <c r="R2" s="19" t="s">
        <v>22843</v>
      </c>
    </row>
    <row r="3" spans="1:19">
      <c r="A3" s="37" t="str">
        <f>数据表!A3</f>
        <v>A181D7171</v>
      </c>
      <c r="B3" s="37" t="str">
        <f>数据表!B3</f>
        <v>慧赢“日享天开”2号</v>
      </c>
      <c r="C3" s="37" t="str">
        <f>数据表!C3</f>
        <v>货币型</v>
      </c>
      <c r="D3" s="37" t="str">
        <f>数据表!D3</f>
        <v>货币型</v>
      </c>
      <c r="E3" s="38" t="str">
        <f>数据表!E3</f>
        <v>股份行现金管理类产品</v>
      </c>
      <c r="F3" s="38">
        <f>数据表!F3</f>
        <v>43343</v>
      </c>
      <c r="G3" s="40">
        <f>数据表!G3</f>
        <v>554.7966515718</v>
      </c>
      <c r="H3" s="41">
        <f>'2 评价总表'!H3</f>
        <v>3.3353709677419401E-2</v>
      </c>
      <c r="I3" s="41">
        <f>'2 评价总表'!I3</f>
        <v>3.5823633060109314E-2</v>
      </c>
      <c r="J3" s="41">
        <f>'2 评价总表'!J3</f>
        <v>1.35E-2</v>
      </c>
      <c r="K3" s="95">
        <f>'8家股份行现金管理类产品'!J26</f>
        <v>77.27272727272728</v>
      </c>
      <c r="L3" s="96" t="str">
        <f>'8家股份行现金管理类产品'!H26</f>
        <v>25/55</v>
      </c>
      <c r="M3" s="38" t="s">
        <v>12785</v>
      </c>
      <c r="N3" s="38"/>
      <c r="O3" s="146" t="str">
        <f ca="1">IF(M3="不足一个月不排名","",VLOOKUP(A3,INDIRECT("'" &amp; M3 &amp; "'!A:F"),6,0) )&amp; "/" &amp; COUNT(INDIRECT("'" &amp; M3 &amp; "'!F:F"))</f>
        <v>25/55</v>
      </c>
      <c r="P3" s="180">
        <f ca="1">IF(M3="不足一个月不排名","",VLOOKUP(A3,INDIRECT("'"&amp;M3&amp;"'!A:F"),6,0))/COUNT(INDIRECT("'"&amp;M3&amp;"'!F:F"))</f>
        <v>0.45454545454545453</v>
      </c>
      <c r="Q3" s="148">
        <f ca="1">IF(P3&gt;0.8,60,100-40/0.8*P3)</f>
        <v>77.27272727272728</v>
      </c>
      <c r="R3" s="19">
        <f ca="1">Q3-K3</f>
        <v>0</v>
      </c>
      <c r="S3" s="163"/>
    </row>
    <row r="4" spans="1:19">
      <c r="A4" s="37" t="str">
        <f>数据表!A4</f>
        <v>A181C9424</v>
      </c>
      <c r="B4" s="37" t="str">
        <f>数据表!B4</f>
        <v>共赢稳健天天利</v>
      </c>
      <c r="C4" s="37" t="str">
        <f>数据表!C4</f>
        <v>货币型</v>
      </c>
      <c r="D4" s="37" t="str">
        <f>数据表!D4</f>
        <v>货币型</v>
      </c>
      <c r="E4" s="38" t="str">
        <f>数据表!E4</f>
        <v>股份行现金管理类产品</v>
      </c>
      <c r="F4" s="38">
        <f>数据表!F4</f>
        <v>43361</v>
      </c>
      <c r="G4" s="40">
        <f>数据表!G4</f>
        <v>299.52444798700003</v>
      </c>
      <c r="H4" s="41">
        <f>'2 评价总表'!H4</f>
        <v>3.08902258064516E-2</v>
      </c>
      <c r="I4" s="41">
        <f>'2 评价总表'!I4</f>
        <v>3.4197139207650259E-2</v>
      </c>
      <c r="J4" s="41">
        <f>'2 评价总表'!J4</f>
        <v>1.35E-2</v>
      </c>
      <c r="K4" s="95">
        <f>'8家股份行现金管理类产品'!J43</f>
        <v>61.81818181818182</v>
      </c>
      <c r="L4" s="96" t="str">
        <f>'8家股份行现金管理类产品'!H43</f>
        <v>42/55</v>
      </c>
      <c r="M4" s="38" t="s">
        <v>12696</v>
      </c>
      <c r="N4" s="38"/>
      <c r="O4" s="146" t="str">
        <f ca="1">IF(M4="不足一个月不排名","",VLOOKUP(A4,INDIRECT("'" &amp; M4 &amp; "'!A:F"),6,0) )&amp; "/" &amp; COUNT(INDIRECT("'" &amp; M4 &amp; "'!F:f"))</f>
        <v>42/55</v>
      </c>
      <c r="P4" s="180">
        <f ca="1">IF(M4="不足一个月不排名","",VLOOKUP(A4,INDIRECT("'"&amp;M4&amp;"'!A:F"),6,0))/COUNT(INDIRECT("'"&amp;M4&amp;"'!F:F"))</f>
        <v>0.76363636363636367</v>
      </c>
      <c r="Q4" s="148">
        <f t="shared" ref="Q4:Q41" ca="1" si="0">IF(P4&gt;0.8,60,100-40/0.8*P4)</f>
        <v>61.818181818181813</v>
      </c>
      <c r="R4" s="19">
        <f t="shared" ref="R4:R42" ca="1" si="1">Q4-K4</f>
        <v>0</v>
      </c>
    </row>
    <row r="5" spans="1:19">
      <c r="A5" s="37" t="str">
        <f>数据表!A5</f>
        <v>A181A7108</v>
      </c>
      <c r="B5" s="37" t="str">
        <f>数据表!B5</f>
        <v>乐赢稳健天天利2号</v>
      </c>
      <c r="C5" s="37" t="str">
        <f>数据表!C5</f>
        <v>货币型</v>
      </c>
      <c r="D5" s="37" t="str">
        <f>数据表!D5</f>
        <v>货币型</v>
      </c>
      <c r="E5" s="38" t="str">
        <f>数据表!E5</f>
        <v>股份行现金管理类产品</v>
      </c>
      <c r="F5" s="38">
        <f>数据表!F5</f>
        <v>43362</v>
      </c>
      <c r="G5" s="40">
        <f>数据表!G5</f>
        <v>469.17094628980004</v>
      </c>
      <c r="H5" s="41">
        <f>'2 评价总表'!H5</f>
        <v>3.10582150537634E-2</v>
      </c>
      <c r="I5" s="41">
        <f>'2 评价总表'!I5</f>
        <v>3.3700818989071027E-2</v>
      </c>
      <c r="J5" s="41">
        <f>'2 评价总表'!J5</f>
        <v>1.35E-2</v>
      </c>
      <c r="K5" s="95">
        <f>'8家股份行现金管理类产品'!J37</f>
        <v>67.27272727272728</v>
      </c>
      <c r="L5" s="96" t="str">
        <f>'8家股份行现金管理类产品'!H37</f>
        <v>36/55</v>
      </c>
      <c r="M5" s="38" t="s">
        <v>12696</v>
      </c>
      <c r="N5" s="38"/>
      <c r="O5" s="146" t="str">
        <f ca="1">IF(M5="不足一个月不排名","",VLOOKUP(A5,INDIRECT("'" &amp; M5 &amp; "'!A:F"),6,0) )&amp; "/" &amp; COUNT(INDIRECT("'" &amp; M5 &amp; "'!F:f"))</f>
        <v>36/55</v>
      </c>
      <c r="P5" s="180">
        <f ca="1">IF(M5="不足一个月不排名","",VLOOKUP(A5,INDIRECT("'"&amp;M5&amp;"'!A:F"),6,0))/COUNT(INDIRECT("'"&amp;M5&amp;"'!F:F"))</f>
        <v>0.65454545454545454</v>
      </c>
      <c r="Q5" s="148">
        <f t="shared" ca="1" si="0"/>
        <v>67.27272727272728</v>
      </c>
      <c r="R5" s="19">
        <f t="shared" ca="1" si="1"/>
        <v>0</v>
      </c>
    </row>
    <row r="6" spans="1:19">
      <c r="A6" s="37" t="str">
        <f>数据表!A6</f>
        <v>A192A3330</v>
      </c>
      <c r="B6" s="37" t="str">
        <f>数据表!B6</f>
        <v>薪金煲（中信天天利）</v>
      </c>
      <c r="C6" s="37" t="str">
        <f>数据表!C6</f>
        <v>货币型</v>
      </c>
      <c r="D6" s="37" t="str">
        <f>数据表!D6</f>
        <v>货币型</v>
      </c>
      <c r="E6" s="38" t="str">
        <f>数据表!E6</f>
        <v>股份行现金管理类产品</v>
      </c>
      <c r="F6" s="38">
        <f>数据表!F6</f>
        <v>43524</v>
      </c>
      <c r="G6" s="40">
        <f>数据表!G6</f>
        <v>910.14922769259999</v>
      </c>
      <c r="H6" s="41">
        <f>'2 评价总表'!H6</f>
        <v>3.16595161290322E-2</v>
      </c>
      <c r="I6" s="41">
        <f>'2 评价总表'!I6</f>
        <v>3.3582722638436487E-2</v>
      </c>
      <c r="J6" s="41">
        <f>'2 评价总表'!J6</f>
        <v>1.35E-2</v>
      </c>
      <c r="K6" s="95">
        <f>'8家股份行现金管理类产品'!J33</f>
        <v>70.909090909090907</v>
      </c>
      <c r="L6" s="96" t="str">
        <f>'8家股份行现金管理类产品'!H33</f>
        <v>32/55</v>
      </c>
      <c r="M6" s="38" t="s">
        <v>12696</v>
      </c>
      <c r="N6" s="38"/>
      <c r="O6" s="146" t="str">
        <f ca="1">IF(M6="不足一个月不排名","",VLOOKUP(A6,INDIRECT("'" &amp; M6 &amp; "'!A:F"),6,0) )&amp; "/" &amp; COUNT(INDIRECT("'" &amp; M6 &amp; "'!F:f"))</f>
        <v>32/55</v>
      </c>
      <c r="P6" s="180">
        <f ca="1">IF(M6="不足一个月不排名","",VLOOKUP(A6,INDIRECT("'"&amp;M6&amp;"'!A:F"),6,0))/COUNT(INDIRECT("'"&amp;M6&amp;"'!F:F"))</f>
        <v>0.58181818181818179</v>
      </c>
      <c r="Q6" s="148">
        <f t="shared" ca="1" si="0"/>
        <v>70.909090909090907</v>
      </c>
      <c r="R6" s="19">
        <f t="shared" ca="1" si="1"/>
        <v>0</v>
      </c>
    </row>
    <row r="7" spans="1:19" s="145" customFormat="1">
      <c r="A7" s="164" t="str">
        <f>数据表!A7</f>
        <v>A181A4855</v>
      </c>
      <c r="B7" s="164" t="str">
        <f>数据表!B7</f>
        <v>乐赢稳健中短债</v>
      </c>
      <c r="C7" s="164" t="str">
        <f>数据表!C7</f>
        <v>纯债类</v>
      </c>
      <c r="D7" s="164" t="str">
        <f>数据表!D7</f>
        <v>纯债型</v>
      </c>
      <c r="E7" s="165" t="str">
        <f>数据表!E7</f>
        <v>公募基金-开放-短债</v>
      </c>
      <c r="F7" s="165">
        <f>数据表!F7</f>
        <v>43346</v>
      </c>
      <c r="G7" s="166">
        <f>数据表!G7</f>
        <v>54.909539200499999</v>
      </c>
      <c r="H7" s="167">
        <f>'2 评价总表'!H7</f>
        <v>4.0799999999999947E-2</v>
      </c>
      <c r="I7" s="167">
        <f>'2 评价总表'!I7</f>
        <v>4.5561897264318141E-2</v>
      </c>
      <c r="J7" s="167">
        <f>'2 评价总表'!J7</f>
        <v>3.5000000000000003E-2</v>
      </c>
      <c r="K7" s="168">
        <f>'公募基金-开放-短债'!T94</f>
        <v>88.586956521739125</v>
      </c>
      <c r="L7" s="169" t="str">
        <f>'公募基金-开放-短债'!R94</f>
        <v>21/92</v>
      </c>
      <c r="M7" s="165" t="s">
        <v>12786</v>
      </c>
      <c r="N7" s="246" t="s">
        <v>12697</v>
      </c>
      <c r="O7" s="146" t="str">
        <f ca="1">IF(M7="不足一个月不排名","",VLOOKUP(A7,INDIRECT("'" &amp; M7 &amp; "'!A:AQ"),16,0) )&amp; "/" &amp; COUNT(INDIRECT("'" &amp; M7 &amp; "'!P:P"))</f>
        <v>21/92</v>
      </c>
      <c r="P7" s="180">
        <f ca="1">IF(M7="不足一个月不排名","",VLOOKUP(A7,INDIRECT("'"&amp;M7&amp;"'!A:AQ"),16,0))/COUNT(INDIRECT("'"&amp;M7&amp;"'!P:P"))</f>
        <v>0.22826086956521738</v>
      </c>
      <c r="Q7" s="148">
        <f t="shared" ca="1" si="0"/>
        <v>88.586956521739125</v>
      </c>
      <c r="R7" s="170">
        <f t="shared" ca="1" si="1"/>
        <v>0</v>
      </c>
    </row>
    <row r="8" spans="1:19">
      <c r="A8" s="37" t="str">
        <f>数据表!A8</f>
        <v>A181A4853</v>
      </c>
      <c r="B8" s="37" t="str">
        <f>数据表!B8</f>
        <v>乐赢纯债半年开</v>
      </c>
      <c r="C8" s="37" t="str">
        <f>数据表!C8</f>
        <v>纯债类</v>
      </c>
      <c r="D8" s="37" t="str">
        <f>数据表!D8</f>
        <v>纯债型</v>
      </c>
      <c r="E8" s="38" t="str">
        <f>数据表!E8</f>
        <v>公募基金-开放-中长债</v>
      </c>
      <c r="F8" s="38">
        <f>数据表!F8</f>
        <v>43354</v>
      </c>
      <c r="G8" s="40">
        <f>数据表!G8</f>
        <v>54.006690391000006</v>
      </c>
      <c r="H8" s="41">
        <f>'2 评价总表'!H8</f>
        <v>5.1600000000000534E-2</v>
      </c>
      <c r="I8" s="41">
        <f>'2 评价总表'!I8</f>
        <v>6.2616364527192658E-2</v>
      </c>
      <c r="J8" s="41" t="e">
        <f ca="1">'2 评价总表'!J8</f>
        <v>#NAME?</v>
      </c>
      <c r="K8" s="95">
        <f>VLOOKUP(B8,'公募基金-开放-中长债'!$N$1044:$T$1048,7,0)</f>
        <v>91.108986615678788</v>
      </c>
      <c r="L8" s="96" t="str">
        <f>VLOOKUP(B8,'公募基金-开放-中长债'!$N$1044:$T$1048,5,0)</f>
        <v>186/1046</v>
      </c>
      <c r="M8" s="38" t="s">
        <v>4429</v>
      </c>
      <c r="N8" s="247"/>
      <c r="O8" s="146" t="str">
        <f t="shared" ref="O8:O41" ca="1" si="2">IF(M8="不足一个月不排名","",VLOOKUP(A8,INDIRECT("'" &amp; M8 &amp; "'!A:AQ"),16,0) )&amp; "/" &amp; COUNT(INDIRECT("'" &amp; M8 &amp; "'!P:P"))</f>
        <v>186/1046</v>
      </c>
      <c r="P8" s="180">
        <f t="shared" ref="P8:P41" ca="1" si="3">IF(M8="不足一个月不排名","",VLOOKUP(A8,INDIRECT("'"&amp;M8&amp;"'!A:AQ"),16,0))/COUNT(INDIRECT("'"&amp;M8&amp;"'!P:P"))</f>
        <v>0.17782026768642448</v>
      </c>
      <c r="Q8" s="148">
        <f t="shared" ca="1" si="0"/>
        <v>91.108986615678774</v>
      </c>
      <c r="R8" s="19">
        <f t="shared" ca="1" si="1"/>
        <v>0</v>
      </c>
    </row>
    <row r="9" spans="1:19">
      <c r="A9" s="37" t="str">
        <f>数据表!A9</f>
        <v>A181A4854</v>
      </c>
      <c r="B9" s="37" t="str">
        <f>数据表!B9</f>
        <v>乐赢纯债一年开</v>
      </c>
      <c r="C9" s="37" t="str">
        <f>数据表!C9</f>
        <v>纯债类</v>
      </c>
      <c r="D9" s="37" t="str">
        <f>数据表!D9</f>
        <v>纯债型</v>
      </c>
      <c r="E9" s="38" t="str">
        <f>数据表!E9</f>
        <v>公募基金-开放-中长债</v>
      </c>
      <c r="F9" s="38">
        <f>数据表!F9</f>
        <v>43354</v>
      </c>
      <c r="G9" s="40">
        <f>数据表!G9</f>
        <v>18.105792538999999</v>
      </c>
      <c r="H9" s="41">
        <f>'2 评价总表'!H9</f>
        <v>4.2399999999999771E-2</v>
      </c>
      <c r="I9" s="41">
        <f>'2 评价总表'!I9</f>
        <v>5.1221896383186756E-2</v>
      </c>
      <c r="J9" s="41" t="e">
        <f ca="1">'2 评价总表'!J9</f>
        <v>#NAME?</v>
      </c>
      <c r="K9" s="95">
        <f>VLOOKUP(B9,'公募基金-开放-中长债'!$N$1044:$T$1048,7,0)</f>
        <v>77.342256214149145</v>
      </c>
      <c r="L9" s="96" t="str">
        <f>VLOOKUP(B9,'公募基金-开放-中长债'!$N$1044:$T$1048,5,0)</f>
        <v>474/1046</v>
      </c>
      <c r="M9" s="38" t="s">
        <v>4328</v>
      </c>
      <c r="N9" s="247"/>
      <c r="O9" s="146" t="str">
        <f t="shared" ca="1" si="2"/>
        <v>474/1046</v>
      </c>
      <c r="P9" s="180">
        <f t="shared" ca="1" si="3"/>
        <v>0.45315487571701724</v>
      </c>
      <c r="Q9" s="148">
        <f t="shared" ca="1" si="0"/>
        <v>77.342256214149131</v>
      </c>
      <c r="R9" s="19">
        <f t="shared" ca="1" si="1"/>
        <v>0</v>
      </c>
    </row>
    <row r="10" spans="1:19">
      <c r="A10" s="37" t="str">
        <f>数据表!A10</f>
        <v>A181A7044</v>
      </c>
      <c r="B10" s="37" t="str">
        <f>数据表!B10</f>
        <v>乐赢稳健信用精选</v>
      </c>
      <c r="C10" s="37" t="str">
        <f>数据表!C10</f>
        <v>纯债类</v>
      </c>
      <c r="D10" s="37" t="str">
        <f>数据表!D10</f>
        <v>纯债型</v>
      </c>
      <c r="E10" s="38" t="str">
        <f>数据表!E10</f>
        <v>公募基金-开放-中长债</v>
      </c>
      <c r="F10" s="38">
        <f>数据表!F10</f>
        <v>43398</v>
      </c>
      <c r="G10" s="40">
        <f>数据表!G10</f>
        <v>72.039953391300003</v>
      </c>
      <c r="H10" s="41">
        <f>'2 评价总表'!H10</f>
        <v>5.0400000000000666E-2</v>
      </c>
      <c r="I10" s="41">
        <f>'2 评价总表'!I10</f>
        <v>5.4606497481979099E-2</v>
      </c>
      <c r="J10" s="41" t="e">
        <f ca="1">'2 评价总表'!J10</f>
        <v>#NAME?</v>
      </c>
      <c r="K10" s="95">
        <f>VLOOKUP(B10,'公募基金-开放-中长债'!$N$1044:$T$1048,7,0)</f>
        <v>90.057361376673043</v>
      </c>
      <c r="L10" s="96" t="str">
        <f>VLOOKUP(B10,'公募基金-开放-中长债'!$N$1044:$T$1048,5,0)</f>
        <v>208/1046</v>
      </c>
      <c r="M10" s="38" t="s">
        <v>4328</v>
      </c>
      <c r="N10" s="247"/>
      <c r="O10" s="146" t="str">
        <f t="shared" ca="1" si="2"/>
        <v>208/1046</v>
      </c>
      <c r="P10" s="180">
        <f t="shared" ca="1" si="3"/>
        <v>0.19885277246653921</v>
      </c>
      <c r="Q10" s="148">
        <f t="shared" ca="1" si="0"/>
        <v>90.057361376673043</v>
      </c>
      <c r="R10" s="19">
        <f t="shared" ca="1" si="1"/>
        <v>0</v>
      </c>
    </row>
    <row r="11" spans="1:19">
      <c r="A11" s="37" t="str">
        <f>数据表!A11</f>
        <v>A192A4699</v>
      </c>
      <c r="B11" s="37" t="str">
        <f>数据表!B11</f>
        <v>乐赢稳健纯债一年开2号</v>
      </c>
      <c r="C11" s="37" t="str">
        <f>数据表!C11</f>
        <v>纯债类</v>
      </c>
      <c r="D11" s="37" t="str">
        <f>数据表!D11</f>
        <v>纯债型</v>
      </c>
      <c r="E11" s="38" t="str">
        <f>数据表!E11</f>
        <v>公募基金-开放-中长债</v>
      </c>
      <c r="F11" s="38">
        <f>数据表!F11</f>
        <v>43574</v>
      </c>
      <c r="G11" s="40">
        <f>数据表!G11</f>
        <v>4.02576</v>
      </c>
      <c r="H11" s="41">
        <f>'2 评价总表'!H11</f>
        <v>4.9999999999999822E-2</v>
      </c>
      <c r="I11" s="41">
        <f>'2 评价总表'!I11</f>
        <v>5.96E-2</v>
      </c>
      <c r="J11" s="41" t="e">
        <f ca="1">'2 评价总表'!J11</f>
        <v>#NAME?</v>
      </c>
      <c r="K11" s="95">
        <f>VLOOKUP(B11,'公募基金-开放-中长债'!$N$1044:$T$1048,7,0)</f>
        <v>89.579349904397702</v>
      </c>
      <c r="L11" s="96" t="str">
        <f>VLOOKUP(B11,'公募基金-开放-中长债'!$N$1044:$T$1048,5,0)</f>
        <v>218/1046</v>
      </c>
      <c r="M11" s="38" t="s">
        <v>4328</v>
      </c>
      <c r="N11" s="247"/>
      <c r="O11" s="146" t="str">
        <f t="shared" ca="1" si="2"/>
        <v>218/1046</v>
      </c>
      <c r="P11" s="180">
        <f t="shared" ca="1" si="3"/>
        <v>0.2084130019120459</v>
      </c>
      <c r="Q11" s="148">
        <f t="shared" ca="1" si="0"/>
        <v>89.579349904397702</v>
      </c>
      <c r="R11" s="19">
        <f t="shared" ca="1" si="1"/>
        <v>0</v>
      </c>
    </row>
    <row r="12" spans="1:19">
      <c r="A12" s="37" t="str">
        <f>数据表!A12</f>
        <v>A192D5310</v>
      </c>
      <c r="B12" s="37" t="str">
        <f>数据表!B12</f>
        <v>尊享高等级信用灵活配置1号A款</v>
      </c>
      <c r="C12" s="37" t="str">
        <f>数据表!C12</f>
        <v>纯债类</v>
      </c>
      <c r="D12" s="37" t="str">
        <f>数据表!D12</f>
        <v>纯债型</v>
      </c>
      <c r="E12" s="38" t="str">
        <f>数据表!E12</f>
        <v>公募基金-开放-中长债</v>
      </c>
      <c r="F12" s="38">
        <f>数据表!F12</f>
        <v>43640</v>
      </c>
      <c r="G12" s="40">
        <f>数据表!G12</f>
        <v>26.7669</v>
      </c>
      <c r="H12" s="41">
        <f>'2 评价总表'!H12</f>
        <v>3.960000000000008E-2</v>
      </c>
      <c r="I12" s="41">
        <f>'2 评价总表'!I12</f>
        <v>4.7800000000000002E-2</v>
      </c>
      <c r="J12" s="41" t="e">
        <f ca="1">'2 评价总表'!J12</f>
        <v>#NAME?</v>
      </c>
      <c r="K12" s="95">
        <f>VLOOKUP(B12,'公募基金-开放-中长债'!$N$1044:$T$1048,7,0)</f>
        <v>71.940726577437857</v>
      </c>
      <c r="L12" s="96" t="str">
        <f>VLOOKUP(B12,'公募基金-开放-中长债'!$N$1044:$T$1048,5,0)</f>
        <v>587/1046</v>
      </c>
      <c r="M12" s="38" t="s">
        <v>4328</v>
      </c>
      <c r="N12" s="247"/>
      <c r="O12" s="146" t="str">
        <f t="shared" ca="1" si="2"/>
        <v>587/1046</v>
      </c>
      <c r="P12" s="180">
        <f t="shared" ca="1" si="3"/>
        <v>0.56118546845124284</v>
      </c>
      <c r="Q12" s="148">
        <f t="shared" ca="1" si="0"/>
        <v>71.940726577437857</v>
      </c>
      <c r="R12" s="19">
        <f t="shared" ca="1" si="1"/>
        <v>0</v>
      </c>
    </row>
    <row r="13" spans="1:19">
      <c r="A13" s="37" t="str">
        <f>数据表!A13</f>
        <v>A181A9299</v>
      </c>
      <c r="B13" s="37" t="str">
        <f>数据表!B13</f>
        <v>乐赢稳健和信半年定开一期</v>
      </c>
      <c r="C13" s="37" t="str">
        <f>数据表!C13</f>
        <v>强债类</v>
      </c>
      <c r="D13" s="37" t="str">
        <f>数据表!D13</f>
        <v>固收+</v>
      </c>
      <c r="E13" s="38" t="str">
        <f>数据表!E13</f>
        <v>公募基金-开放-混合一级债基</v>
      </c>
      <c r="F13" s="38">
        <f>数据表!F13</f>
        <v>43402</v>
      </c>
      <c r="G13" s="40">
        <f>数据表!G13</f>
        <v>8.5339941798000005</v>
      </c>
      <c r="H13" s="41">
        <f>'2 评价总表'!H13</f>
        <v>4.7600000000000087E-2</v>
      </c>
      <c r="I13" s="41">
        <f>'2 评价总表'!I13</f>
        <v>4.7137044755383384E-2</v>
      </c>
      <c r="J13" s="41">
        <f>'2 评价总表'!J13</f>
        <v>0.03</v>
      </c>
      <c r="K13" s="95">
        <f>VLOOKUP(B13,'公募基金-开放-混合一级债基'!$N$81:$T$97,7,0)</f>
        <v>65.78947368421052</v>
      </c>
      <c r="L13" s="96" t="str">
        <f>VLOOKUP(B13,'公募基金-开放-混合一级债基'!$N$81:$T$97,5,0)</f>
        <v>65/95</v>
      </c>
      <c r="M13" s="38" t="s">
        <v>4430</v>
      </c>
      <c r="N13" s="247"/>
      <c r="O13" s="146" t="str">
        <f t="shared" ca="1" si="2"/>
        <v>65/95</v>
      </c>
      <c r="P13" s="180">
        <f t="shared" ca="1" si="3"/>
        <v>0.68421052631578949</v>
      </c>
      <c r="Q13" s="148">
        <f t="shared" ca="1" si="0"/>
        <v>65.78947368421052</v>
      </c>
      <c r="R13" s="19">
        <f t="shared" ca="1" si="1"/>
        <v>0</v>
      </c>
    </row>
    <row r="14" spans="1:19">
      <c r="A14" s="37" t="str">
        <f>数据表!A14</f>
        <v>A181A9300</v>
      </c>
      <c r="B14" s="37" t="str">
        <f>数据表!B14</f>
        <v>乐赢稳健和信一年定开一期</v>
      </c>
      <c r="C14" s="37" t="str">
        <f>数据表!C14</f>
        <v>强债类</v>
      </c>
      <c r="D14" s="37" t="str">
        <f>数据表!D14</f>
        <v>固收+</v>
      </c>
      <c r="E14" s="38" t="str">
        <f>数据表!E14</f>
        <v>公募基金-开放-混合一级债基</v>
      </c>
      <c r="F14" s="38">
        <f>数据表!F14</f>
        <v>43473</v>
      </c>
      <c r="G14" s="40">
        <f>数据表!G14</f>
        <v>9.8730600000000006</v>
      </c>
      <c r="H14" s="41">
        <f>'2 评价总表'!H14</f>
        <v>4.4399999999999551E-2</v>
      </c>
      <c r="I14" s="41">
        <f>'2 评价总表'!I14</f>
        <v>4.8000000000000001E-2</v>
      </c>
      <c r="J14" s="41">
        <f>'2 评价总表'!J14</f>
        <v>3.7999999999999999E-2</v>
      </c>
      <c r="K14" s="95">
        <f>VLOOKUP(B14,'公募基金-开放-混合一级债基'!$N$81:$T$97,7,0)</f>
        <v>61.05263157894737</v>
      </c>
      <c r="L14" s="96" t="str">
        <f>VLOOKUP(B14,'公募基金-开放-混合一级债基'!$N$81:$T$97,5,0)</f>
        <v>74/95</v>
      </c>
      <c r="M14" s="38" t="s">
        <v>4331</v>
      </c>
      <c r="N14" s="247"/>
      <c r="O14" s="146" t="str">
        <f t="shared" ca="1" si="2"/>
        <v>74/95</v>
      </c>
      <c r="P14" s="180">
        <f t="shared" ca="1" si="3"/>
        <v>0.77894736842105261</v>
      </c>
      <c r="Q14" s="148">
        <f t="shared" ca="1" si="0"/>
        <v>61.05263157894737</v>
      </c>
      <c r="R14" s="19">
        <f t="shared" ca="1" si="1"/>
        <v>0</v>
      </c>
    </row>
    <row r="15" spans="1:19">
      <c r="A15" s="37" t="str">
        <f>数据表!A15</f>
        <v>A182A3270</v>
      </c>
      <c r="B15" s="37" t="str">
        <f>数据表!B15</f>
        <v>乐赢稳健和信半年定开二期</v>
      </c>
      <c r="C15" s="37" t="str">
        <f>数据表!C15</f>
        <v>强债类</v>
      </c>
      <c r="D15" s="37" t="str">
        <f>数据表!D15</f>
        <v>固收+</v>
      </c>
      <c r="E15" s="38" t="str">
        <f>数据表!E15</f>
        <v>公募基金-开放-混合一级债基</v>
      </c>
      <c r="F15" s="38">
        <f>数据表!F15</f>
        <v>43509</v>
      </c>
      <c r="G15" s="40">
        <f>数据表!G15</f>
        <v>26.515304232000002</v>
      </c>
      <c r="H15" s="41">
        <f>'2 评价总表'!H15</f>
        <v>5.4400000000000226E-2</v>
      </c>
      <c r="I15" s="41">
        <f>'2 评价总表'!I15</f>
        <v>4.99E-2</v>
      </c>
      <c r="J15" s="41">
        <f>'2 评价总表'!J15</f>
        <v>4.2999999999999997E-2</v>
      </c>
      <c r="K15" s="95">
        <f>VLOOKUP(B15,'公募基金-开放-混合一级债基'!$N$81:$T$97,7,0)</f>
        <v>71.578947368421055</v>
      </c>
      <c r="L15" s="96" t="str">
        <f>VLOOKUP(B15,'公募基金-开放-混合一级债基'!$N$81:$T$97,5,0)</f>
        <v>54/95</v>
      </c>
      <c r="M15" s="38" t="s">
        <v>4331</v>
      </c>
      <c r="N15" s="247"/>
      <c r="O15" s="146" t="str">
        <f t="shared" ca="1" si="2"/>
        <v>54/95</v>
      </c>
      <c r="P15" s="180">
        <f t="shared" ca="1" si="3"/>
        <v>0.56842105263157894</v>
      </c>
      <c r="Q15" s="148">
        <f t="shared" ca="1" si="0"/>
        <v>71.578947368421055</v>
      </c>
      <c r="R15" s="19">
        <f t="shared" ca="1" si="1"/>
        <v>0</v>
      </c>
    </row>
    <row r="16" spans="1:19">
      <c r="A16" s="37" t="str">
        <f>数据表!A16</f>
        <v>A182A3271</v>
      </c>
      <c r="B16" s="37" t="str">
        <f>数据表!B16</f>
        <v>乐赢稳健和信一年定开二期</v>
      </c>
      <c r="C16" s="37" t="str">
        <f>数据表!C16</f>
        <v>强债类</v>
      </c>
      <c r="D16" s="37" t="str">
        <f>数据表!D16</f>
        <v>固收+</v>
      </c>
      <c r="E16" s="38" t="str">
        <f>数据表!E16</f>
        <v>公募基金-开放-混合一级债基</v>
      </c>
      <c r="F16" s="38">
        <f>数据表!F16</f>
        <v>43509</v>
      </c>
      <c r="G16" s="40">
        <f>数据表!G16</f>
        <v>6.8649500000000003</v>
      </c>
      <c r="H16" s="41">
        <f>'2 评价总表'!H16</f>
        <v>4.5600000000000307E-2</v>
      </c>
      <c r="I16" s="41">
        <f>'2 评价总表'!I16</f>
        <v>4.7699999999999992E-2</v>
      </c>
      <c r="J16" s="41">
        <f>'2 评价总表'!J16</f>
        <v>4.5499999999999999E-2</v>
      </c>
      <c r="K16" s="95">
        <f>VLOOKUP(B16,'公募基金-开放-混合一级债基'!$N$81:$T$97,7,0)</f>
        <v>62.10526315789474</v>
      </c>
      <c r="L16" s="96" t="str">
        <f>VLOOKUP(B16,'公募基金-开放-混合一级债基'!$N$81:$T$97,5,0)</f>
        <v>72/95</v>
      </c>
      <c r="M16" s="38" t="s">
        <v>4331</v>
      </c>
      <c r="N16" s="247"/>
      <c r="O16" s="146" t="str">
        <f t="shared" ca="1" si="2"/>
        <v>72/95</v>
      </c>
      <c r="P16" s="180">
        <f t="shared" ca="1" si="3"/>
        <v>0.75789473684210529</v>
      </c>
      <c r="Q16" s="148">
        <f t="shared" ca="1" si="0"/>
        <v>62.105263157894733</v>
      </c>
      <c r="R16" s="19">
        <f t="shared" ca="1" si="1"/>
        <v>0</v>
      </c>
    </row>
    <row r="17" spans="1:18">
      <c r="A17" s="37" t="str">
        <f>数据表!A17</f>
        <v>A192A4833</v>
      </c>
      <c r="B17" s="37" t="str">
        <f>数据表!B17</f>
        <v>乐赢成长强债一年开</v>
      </c>
      <c r="C17" s="37" t="str">
        <f>数据表!C17</f>
        <v>强债类</v>
      </c>
      <c r="D17" s="37" t="str">
        <f>数据表!D17</f>
        <v>固收+</v>
      </c>
      <c r="E17" s="38" t="str">
        <f>数据表!E17</f>
        <v>公募基金-开放-混合一级债基</v>
      </c>
      <c r="F17" s="38">
        <f>数据表!F17</f>
        <v>43557</v>
      </c>
      <c r="G17" s="40">
        <f>数据表!G17</f>
        <v>2.6348099999999999</v>
      </c>
      <c r="H17" s="41">
        <f>'2 评价总表'!H17</f>
        <v>6.5199999999999925E-2</v>
      </c>
      <c r="I17" s="41">
        <f>'2 评价总表'!I17</f>
        <v>6.13E-2</v>
      </c>
      <c r="J17" s="41">
        <f>'2 评价总表'!J17</f>
        <v>4.4999999999999998E-2</v>
      </c>
      <c r="K17" s="95">
        <f>VLOOKUP(B17,'公募基金-开放-混合一级债基'!$N$81:$T$97,7,0)</f>
        <v>80</v>
      </c>
      <c r="L17" s="96" t="str">
        <f>VLOOKUP(B17,'公募基金-开放-混合一级债基'!$N$81:$T$97,5,0)</f>
        <v>38/95</v>
      </c>
      <c r="M17" s="38" t="s">
        <v>4331</v>
      </c>
      <c r="N17" s="247"/>
      <c r="O17" s="146" t="str">
        <f t="shared" ca="1" si="2"/>
        <v>38/95</v>
      </c>
      <c r="P17" s="180">
        <f t="shared" ca="1" si="3"/>
        <v>0.4</v>
      </c>
      <c r="Q17" s="148">
        <f t="shared" ca="1" si="0"/>
        <v>80</v>
      </c>
      <c r="R17" s="19">
        <f t="shared" ca="1" si="1"/>
        <v>0</v>
      </c>
    </row>
    <row r="18" spans="1:18">
      <c r="A18" s="37" t="str">
        <f>数据表!A18</f>
        <v>A192C4292</v>
      </c>
      <c r="B18" s="37" t="str">
        <f>数据表!B18</f>
        <v>共赢稳健启信半年定开</v>
      </c>
      <c r="C18" s="37" t="str">
        <f>数据表!C18</f>
        <v>强债类</v>
      </c>
      <c r="D18" s="37" t="str">
        <f>数据表!D18</f>
        <v>固收+</v>
      </c>
      <c r="E18" s="38" t="str">
        <f>数据表!E18</f>
        <v>公募基金-开放-混合一级债基</v>
      </c>
      <c r="F18" s="38">
        <f>数据表!F18</f>
        <v>43559</v>
      </c>
      <c r="G18" s="40">
        <f>数据表!G18</f>
        <v>6.8280069599999997</v>
      </c>
      <c r="H18" s="41">
        <f>'2 评价总表'!H18</f>
        <v>4.0399999999999991E-2</v>
      </c>
      <c r="I18" s="41">
        <f>'2 评价总表'!I18</f>
        <v>4.5100000000000001E-2</v>
      </c>
      <c r="J18" s="41">
        <f>'2 评价总表'!J18</f>
        <v>0.04</v>
      </c>
      <c r="K18" s="95">
        <f>VLOOKUP(B18,'公募基金-开放-混合一级债基'!$N$81:$T$97,7,0)</f>
        <v>60</v>
      </c>
      <c r="L18" s="96" t="str">
        <f>VLOOKUP(B18,'公募基金-开放-混合一级债基'!$N$81:$T$97,5,0)</f>
        <v>78/95</v>
      </c>
      <c r="M18" s="38" t="s">
        <v>4331</v>
      </c>
      <c r="N18" s="247"/>
      <c r="O18" s="146" t="str">
        <f t="shared" ca="1" si="2"/>
        <v>78/95</v>
      </c>
      <c r="P18" s="180">
        <f t="shared" ca="1" si="3"/>
        <v>0.82105263157894737</v>
      </c>
      <c r="Q18" s="148">
        <f t="shared" ca="1" si="0"/>
        <v>60</v>
      </c>
      <c r="R18" s="19">
        <f t="shared" ca="1" si="1"/>
        <v>0</v>
      </c>
    </row>
    <row r="19" spans="1:18">
      <c r="A19" s="37" t="str">
        <f>数据表!A19</f>
        <v>A192A4696</v>
      </c>
      <c r="B19" s="37" t="str">
        <f>数据表!B19</f>
        <v>乐赢稳健和信一年定开3期</v>
      </c>
      <c r="C19" s="37" t="str">
        <f>数据表!C19</f>
        <v>强债类</v>
      </c>
      <c r="D19" s="37" t="str">
        <f>数据表!D19</f>
        <v>固收+</v>
      </c>
      <c r="E19" s="38" t="str">
        <f>数据表!E19</f>
        <v>公募基金-开放-混合一级债基</v>
      </c>
      <c r="F19" s="38">
        <f>数据表!F19</f>
        <v>43580</v>
      </c>
      <c r="G19" s="40">
        <f>数据表!G19</f>
        <v>2.6814</v>
      </c>
      <c r="H19" s="41">
        <f>'2 评价总表'!H19</f>
        <v>4.5999999999999375E-2</v>
      </c>
      <c r="I19" s="41">
        <f>'2 评价总表'!I19</f>
        <v>4.4800000000000006E-2</v>
      </c>
      <c r="J19" s="41">
        <f>'2 评价总表'!J19</f>
        <v>4.3499999999999997E-2</v>
      </c>
      <c r="K19" s="95">
        <f>VLOOKUP(B19,'公募基金-开放-混合一级债基'!$N$81:$T$97,7,0)</f>
        <v>63.15789473684211</v>
      </c>
      <c r="L19" s="96" t="str">
        <f>VLOOKUP(B19,'公募基金-开放-混合一级债基'!$N$81:$T$97,5,0)</f>
        <v>70/95</v>
      </c>
      <c r="M19" s="38" t="s">
        <v>4331</v>
      </c>
      <c r="N19" s="247"/>
      <c r="O19" s="146" t="str">
        <f t="shared" ca="1" si="2"/>
        <v>70/95</v>
      </c>
      <c r="P19" s="180">
        <f t="shared" ca="1" si="3"/>
        <v>0.73684210526315785</v>
      </c>
      <c r="Q19" s="148">
        <f t="shared" ca="1" si="0"/>
        <v>63.15789473684211</v>
      </c>
      <c r="R19" s="19">
        <f t="shared" ca="1" si="1"/>
        <v>0</v>
      </c>
    </row>
    <row r="20" spans="1:18">
      <c r="A20" s="37" t="str">
        <f>数据表!A20</f>
        <v>A192A9536</v>
      </c>
      <c r="B20" s="37" t="str">
        <f>数据表!B20</f>
        <v>乐赢成长强债1901</v>
      </c>
      <c r="C20" s="37" t="str">
        <f>数据表!C20</f>
        <v>强债类</v>
      </c>
      <c r="D20" s="37" t="str">
        <f>数据表!D20</f>
        <v>固收+</v>
      </c>
      <c r="E20" s="38" t="str">
        <f>数据表!E20</f>
        <v>公募基金-开放-混合一级债基</v>
      </c>
      <c r="F20" s="38">
        <f>数据表!F20</f>
        <v>43649</v>
      </c>
      <c r="G20" s="40">
        <f>数据表!G20</f>
        <v>49.906300000000002</v>
      </c>
      <c r="H20" s="41">
        <f>'2 评价总表'!H20</f>
        <v>6.7600000000000549E-2</v>
      </c>
      <c r="I20" s="41">
        <f>'2 评价总表'!I20</f>
        <v>7.5800000000000006E-2</v>
      </c>
      <c r="J20" s="41">
        <f>'2 评价总表'!J20</f>
        <v>0.05</v>
      </c>
      <c r="K20" s="95">
        <f>VLOOKUP(B20,'公募基金-开放-混合一级债基'!$N$81:$T$97,7,0)</f>
        <v>82.10526315789474</v>
      </c>
      <c r="L20" s="96" t="str">
        <f>VLOOKUP(B20,'公募基金-开放-混合一级债基'!$N$81:$T$97,5,0)</f>
        <v>34/95</v>
      </c>
      <c r="M20" s="38" t="s">
        <v>4331</v>
      </c>
      <c r="N20" s="247"/>
      <c r="O20" s="146" t="str">
        <f t="shared" ca="1" si="2"/>
        <v>34/95</v>
      </c>
      <c r="P20" s="180">
        <f t="shared" ca="1" si="3"/>
        <v>0.35789473684210527</v>
      </c>
      <c r="Q20" s="148">
        <f t="shared" ca="1" si="0"/>
        <v>82.10526315789474</v>
      </c>
      <c r="R20" s="19">
        <f t="shared" ca="1" si="1"/>
        <v>0</v>
      </c>
    </row>
    <row r="21" spans="1:18">
      <c r="A21" s="37" t="str">
        <f>数据表!A21</f>
        <v>A192A4694</v>
      </c>
      <c r="B21" s="37" t="str">
        <f>数据表!B21</f>
        <v>乐赢稳健和信半年定开3期</v>
      </c>
      <c r="C21" s="37" t="str">
        <f>数据表!C21</f>
        <v>强债类</v>
      </c>
      <c r="D21" s="37" t="str">
        <f>数据表!D21</f>
        <v>固收+</v>
      </c>
      <c r="E21" s="38" t="str">
        <f>数据表!E21</f>
        <v>公募基金-开放-混合一级债基</v>
      </c>
      <c r="F21" s="38">
        <f>数据表!F21</f>
        <v>43670</v>
      </c>
      <c r="G21" s="40">
        <f>数据表!G21</f>
        <v>29.942699999999999</v>
      </c>
      <c r="H21" s="41">
        <f>'2 评价总表'!H21</f>
        <v>4.2400000000000659E-2</v>
      </c>
      <c r="I21" s="41">
        <f>'2 评价总表'!I21</f>
        <v>4.4000000000000004E-2</v>
      </c>
      <c r="J21" s="41">
        <f>'2 评价总表'!J21</f>
        <v>4.4499999999999998E-2</v>
      </c>
      <c r="K21" s="95">
        <f>VLOOKUP(B21,'公募基金-开放-混合一级债基'!$N$81:$T$97,7,0)</f>
        <v>60</v>
      </c>
      <c r="L21" s="96" t="str">
        <f>VLOOKUP(B21,'公募基金-开放-混合一级债基'!$N$81:$T$97,5,0)</f>
        <v>76/95</v>
      </c>
      <c r="M21" s="38" t="s">
        <v>4331</v>
      </c>
      <c r="N21" s="247"/>
      <c r="O21" s="146" t="str">
        <f t="shared" ca="1" si="2"/>
        <v>76/95</v>
      </c>
      <c r="P21" s="180">
        <f t="shared" ca="1" si="3"/>
        <v>0.8</v>
      </c>
      <c r="Q21" s="148">
        <f t="shared" ca="1" si="0"/>
        <v>60</v>
      </c>
      <c r="R21" s="19">
        <f t="shared" ca="1" si="1"/>
        <v>0</v>
      </c>
    </row>
    <row r="22" spans="1:18">
      <c r="A22" s="37" t="str">
        <f>数据表!A22</f>
        <v>A192A9537</v>
      </c>
      <c r="B22" s="37" t="str">
        <f>数据表!B22</f>
        <v>乐赢成长强债1902</v>
      </c>
      <c r="C22" s="37" t="str">
        <f>数据表!C22</f>
        <v>强债类</v>
      </c>
      <c r="D22" s="37" t="str">
        <f>数据表!D22</f>
        <v>固收+</v>
      </c>
      <c r="E22" s="38" t="str">
        <f>数据表!E22</f>
        <v>公募基金-开放-混合一级债基</v>
      </c>
      <c r="F22" s="38">
        <f>数据表!F22</f>
        <v>43671</v>
      </c>
      <c r="G22" s="40">
        <f>数据表!G22</f>
        <v>32.9617</v>
      </c>
      <c r="H22" s="41">
        <f>'2 评价总表'!H22</f>
        <v>6.5999999999999837E-2</v>
      </c>
      <c r="I22" s="41">
        <f>'2 评价总表'!I22</f>
        <v>7.7600000000000002E-2</v>
      </c>
      <c r="J22" s="41">
        <f>'2 评价总表'!J22</f>
        <v>4.8000000000000001E-2</v>
      </c>
      <c r="K22" s="95">
        <f>VLOOKUP(B22,'公募基金-开放-混合一级债基'!$N$81:$T$97,7,0)</f>
        <v>81.578947368421055</v>
      </c>
      <c r="L22" s="96" t="str">
        <f>VLOOKUP(B22,'公募基金-开放-混合一级债基'!$N$81:$T$97,5,0)</f>
        <v>35/95</v>
      </c>
      <c r="M22" s="38" t="s">
        <v>4331</v>
      </c>
      <c r="N22" s="247"/>
      <c r="O22" s="146" t="str">
        <f t="shared" ca="1" si="2"/>
        <v>35/95</v>
      </c>
      <c r="P22" s="180">
        <f t="shared" ca="1" si="3"/>
        <v>0.36842105263157893</v>
      </c>
      <c r="Q22" s="148">
        <f t="shared" ca="1" si="0"/>
        <v>81.578947368421055</v>
      </c>
      <c r="R22" s="19">
        <f t="shared" ca="1" si="1"/>
        <v>0</v>
      </c>
    </row>
    <row r="23" spans="1:18">
      <c r="A23" s="37" t="str">
        <f>数据表!A23</f>
        <v>A192A4697</v>
      </c>
      <c r="B23" s="37" t="str">
        <f>数据表!B23</f>
        <v>乐赢稳健和信一年定开4期</v>
      </c>
      <c r="C23" s="37" t="str">
        <f>数据表!C23</f>
        <v>强债类</v>
      </c>
      <c r="D23" s="37" t="str">
        <f>数据表!D23</f>
        <v>固收+</v>
      </c>
      <c r="E23" s="38" t="str">
        <f>数据表!E23</f>
        <v>公募基金-开放-混合一级债基</v>
      </c>
      <c r="F23" s="38">
        <f>数据表!F23</f>
        <v>43679</v>
      </c>
      <c r="G23" s="40">
        <f>数据表!G23</f>
        <v>77.105270000000004</v>
      </c>
      <c r="H23" s="41">
        <f>'2 评价总表'!H23</f>
        <v>5.0400000000000666E-2</v>
      </c>
      <c r="I23" s="41">
        <f>'2 评价总表'!I23</f>
        <v>5.1900000000000002E-2</v>
      </c>
      <c r="J23" s="41">
        <f>'2 评价总表'!J23</f>
        <v>4.4999999999999998E-2</v>
      </c>
      <c r="K23" s="95">
        <f>VLOOKUP(B23,'公募基金-开放-混合一级债基'!$N$81:$T$97,7,0)</f>
        <v>66.842105263157904</v>
      </c>
      <c r="L23" s="96" t="str">
        <f>VLOOKUP(B23,'公募基金-开放-混合一级债基'!$N$81:$T$97,5,0)</f>
        <v>63/95</v>
      </c>
      <c r="M23" s="38" t="s">
        <v>4331</v>
      </c>
      <c r="N23" s="247"/>
      <c r="O23" s="146" t="str">
        <f t="shared" ca="1" si="2"/>
        <v>63/95</v>
      </c>
      <c r="P23" s="180">
        <f t="shared" ca="1" si="3"/>
        <v>0.66315789473684206</v>
      </c>
      <c r="Q23" s="148">
        <f t="shared" ca="1" si="0"/>
        <v>66.84210526315789</v>
      </c>
      <c r="R23" s="19">
        <f t="shared" ca="1" si="1"/>
        <v>0</v>
      </c>
    </row>
    <row r="24" spans="1:18">
      <c r="A24" s="37" t="str">
        <f>数据表!A24</f>
        <v>A193A1608</v>
      </c>
      <c r="B24" s="37" t="str">
        <f>数据表!B24</f>
        <v>乐赢稳健和信19001</v>
      </c>
      <c r="C24" s="37" t="str">
        <f>数据表!C24</f>
        <v>强债类</v>
      </c>
      <c r="D24" s="37" t="str">
        <f>数据表!D24</f>
        <v>固收+</v>
      </c>
      <c r="E24" s="38" t="str">
        <f>数据表!E24</f>
        <v>公募基金-开放-混合一级债基</v>
      </c>
      <c r="F24" s="38">
        <f>数据表!F24</f>
        <v>43698</v>
      </c>
      <c r="G24" s="40">
        <f>数据表!G24</f>
        <v>132.47516999999999</v>
      </c>
      <c r="H24" s="41">
        <f>'2 评价总表'!H24</f>
        <v>5.2399999999999558E-2</v>
      </c>
      <c r="I24" s="41">
        <f>'2 评价总表'!I24</f>
        <v>4.99E-2</v>
      </c>
      <c r="J24" s="41">
        <f>'2 评价总表'!J24</f>
        <v>4.8000000000000001E-2</v>
      </c>
      <c r="K24" s="95">
        <f>VLOOKUP(B24,'公募基金-开放-混合一级债基'!$N$81:$T$97,7,0)</f>
        <v>68.94736842105263</v>
      </c>
      <c r="L24" s="96" t="str">
        <f>VLOOKUP(B24,'公募基金-开放-混合一级债基'!$N$81:$T$97,5,0)</f>
        <v>59/95</v>
      </c>
      <c r="M24" s="38" t="s">
        <v>4331</v>
      </c>
      <c r="N24" s="247"/>
      <c r="O24" s="146" t="str">
        <f t="shared" ca="1" si="2"/>
        <v>59/95</v>
      </c>
      <c r="P24" s="180">
        <f t="shared" ca="1" si="3"/>
        <v>0.62105263157894741</v>
      </c>
      <c r="Q24" s="148">
        <f t="shared" ca="1" si="0"/>
        <v>68.94736842105263</v>
      </c>
      <c r="R24" s="19">
        <f t="shared" ca="1" si="1"/>
        <v>0</v>
      </c>
    </row>
    <row r="25" spans="1:18">
      <c r="A25" s="37" t="str">
        <f>数据表!A25</f>
        <v>A193A1609</v>
      </c>
      <c r="B25" s="37" t="str">
        <f>数据表!B25</f>
        <v>乐赢稳健和信19002</v>
      </c>
      <c r="C25" s="37" t="str">
        <f>数据表!C25</f>
        <v>强债类</v>
      </c>
      <c r="D25" s="37" t="str">
        <f>数据表!D25</f>
        <v>固收+</v>
      </c>
      <c r="E25" s="38" t="str">
        <f>数据表!E25</f>
        <v>公募基金-开放-混合一级债基</v>
      </c>
      <c r="F25" s="38">
        <f>数据表!F25</f>
        <v>43711</v>
      </c>
      <c r="G25" s="40">
        <f>数据表!G25</f>
        <v>124.25982</v>
      </c>
      <c r="H25" s="41">
        <f>'2 评价总表'!H25</f>
        <v>5.400000000000027E-2</v>
      </c>
      <c r="I25" s="41">
        <f>'2 评价总表'!I25</f>
        <v>4.99E-2</v>
      </c>
      <c r="J25" s="41">
        <f>'2 评价总表'!J25</f>
        <v>4.8000000000000001E-2</v>
      </c>
      <c r="K25" s="95">
        <f>VLOOKUP(B25,'公募基金-开放-混合一级债基'!$N$81:$T$97,7,0)</f>
        <v>71.05263157894737</v>
      </c>
      <c r="L25" s="96" t="str">
        <f>VLOOKUP(B25,'公募基金-开放-混合一级债基'!$N$81:$T$97,5,0)</f>
        <v>55/95</v>
      </c>
      <c r="M25" s="38" t="s">
        <v>4331</v>
      </c>
      <c r="N25" s="247"/>
      <c r="O25" s="146" t="str">
        <f t="shared" ca="1" si="2"/>
        <v>55/95</v>
      </c>
      <c r="P25" s="180">
        <f t="shared" ca="1" si="3"/>
        <v>0.57894736842105265</v>
      </c>
      <c r="Q25" s="148">
        <f t="shared" ca="1" si="0"/>
        <v>71.05263157894737</v>
      </c>
      <c r="R25" s="19">
        <f t="shared" ca="1" si="1"/>
        <v>0</v>
      </c>
    </row>
    <row r="26" spans="1:18">
      <c r="A26" s="37" t="str">
        <f>数据表!A26</f>
        <v>A193C2111</v>
      </c>
      <c r="B26" s="37" t="str">
        <f>数据表!B26</f>
        <v>共赢稳健启信半年定开二期</v>
      </c>
      <c r="C26" s="37" t="str">
        <f>数据表!C26</f>
        <v>强债类</v>
      </c>
      <c r="D26" s="37" t="str">
        <f>数据表!D26</f>
        <v>固收+</v>
      </c>
      <c r="E26" s="38" t="str">
        <f>数据表!E26</f>
        <v>公募基金-开放-混合一级债基</v>
      </c>
      <c r="F26" s="38">
        <f>数据表!F26</f>
        <v>43726</v>
      </c>
      <c r="G26" s="40">
        <f>数据表!G26</f>
        <v>5.2660999999999998</v>
      </c>
      <c r="H26" s="41">
        <f>'2 评价总表'!H26</f>
        <v>4.0000000000000036E-2</v>
      </c>
      <c r="I26" s="41">
        <f>'2 评价总表'!I26</f>
        <v>3.7900000000000003E-2</v>
      </c>
      <c r="J26" s="41">
        <f>'2 评价总表'!J26</f>
        <v>4.1000000000000002E-2</v>
      </c>
      <c r="K26" s="95">
        <f>VLOOKUP(B26,'公募基金-开放-混合一级债基'!$N$81:$T$97,7,0)</f>
        <v>60</v>
      </c>
      <c r="L26" s="96" t="str">
        <f>VLOOKUP(B26,'公募基金-开放-混合一级债基'!$N$81:$T$97,5,0)</f>
        <v>80/95</v>
      </c>
      <c r="M26" s="38" t="s">
        <v>4331</v>
      </c>
      <c r="N26" s="247"/>
      <c r="O26" s="146" t="str">
        <f t="shared" ca="1" si="2"/>
        <v>80/95</v>
      </c>
      <c r="P26" s="180">
        <f t="shared" ca="1" si="3"/>
        <v>0.84210526315789469</v>
      </c>
      <c r="Q26" s="148">
        <f t="shared" ca="1" si="0"/>
        <v>60</v>
      </c>
      <c r="R26" s="19">
        <f t="shared" ca="1" si="1"/>
        <v>0</v>
      </c>
    </row>
    <row r="27" spans="1:18">
      <c r="A27" s="37" t="str">
        <f>数据表!A27</f>
        <v>A193D1683</v>
      </c>
      <c r="B27" s="37" t="str">
        <f>数据表!B27</f>
        <v>慧赢同行年开1期</v>
      </c>
      <c r="C27" s="37" t="str">
        <f>数据表!C27</f>
        <v>强债类</v>
      </c>
      <c r="D27" s="37" t="str">
        <f>数据表!D27</f>
        <v>固收+</v>
      </c>
      <c r="E27" s="38" t="str">
        <f>数据表!E27</f>
        <v>公募基金-开放-混合一级债基</v>
      </c>
      <c r="F27" s="38">
        <f>数据表!F27</f>
        <v>43732</v>
      </c>
      <c r="G27" s="40">
        <f>数据表!G27</f>
        <v>12.569000000000001</v>
      </c>
      <c r="H27" s="41">
        <f>'2 评价总表'!H27</f>
        <v>4.8799999999999955E-2</v>
      </c>
      <c r="I27" s="41">
        <f>'2 评价总表'!I27</f>
        <v>4.7199999999999999E-2</v>
      </c>
      <c r="J27" s="41">
        <f>'2 评价总表'!J27</f>
        <v>4.5999999999999999E-2</v>
      </c>
      <c r="K27" s="95">
        <f>VLOOKUP(B27,'公募基金-开放-混合一级债基'!$N$81:$T$97,7,0)</f>
        <v>66.31578947368422</v>
      </c>
      <c r="L27" s="96" t="str">
        <f>VLOOKUP(B27,'公募基金-开放-混合一级债基'!$N$81:$T$97,5,0)</f>
        <v>64/95</v>
      </c>
      <c r="M27" s="38" t="s">
        <v>4331</v>
      </c>
      <c r="N27" s="247"/>
      <c r="O27" s="146" t="str">
        <f t="shared" ca="1" si="2"/>
        <v>64/95</v>
      </c>
      <c r="P27" s="180">
        <f t="shared" ca="1" si="3"/>
        <v>0.67368421052631577</v>
      </c>
      <c r="Q27" s="148">
        <f t="shared" ca="1" si="0"/>
        <v>66.31578947368422</v>
      </c>
      <c r="R27" s="19">
        <f t="shared" ca="1" si="1"/>
        <v>0</v>
      </c>
    </row>
    <row r="28" spans="1:18">
      <c r="A28" s="37" t="str">
        <f>数据表!A28</f>
        <v>A193A1610</v>
      </c>
      <c r="B28" s="37" t="str">
        <f>数据表!B28</f>
        <v>乐赢稳健和信19003</v>
      </c>
      <c r="C28" s="37" t="str">
        <f>数据表!C28</f>
        <v>强债类</v>
      </c>
      <c r="D28" s="37" t="str">
        <f>数据表!D28</f>
        <v>固收+</v>
      </c>
      <c r="E28" s="38" t="str">
        <f>数据表!E28</f>
        <v>公募基金-开放-混合一级债基</v>
      </c>
      <c r="F28" s="38">
        <f>数据表!F28</f>
        <v>43748</v>
      </c>
      <c r="G28" s="40">
        <f>数据表!G28</f>
        <v>89.136889999999994</v>
      </c>
      <c r="H28" s="41">
        <f>'2 评价总表'!H28</f>
        <v>5.2300000000000006E-2</v>
      </c>
      <c r="I28" s="41">
        <f>'2 评价总表'!I28</f>
        <v>5.2300000000000006E-2</v>
      </c>
      <c r="J28" s="41">
        <f>'2 评价总表'!J28</f>
        <v>4.7500000000000001E-2</v>
      </c>
      <c r="K28" s="95">
        <f>VLOOKUP(B28,'公募基金-开放-混合一级债基'!$N$81:$T$97,7,0)</f>
        <v>68.421052631578959</v>
      </c>
      <c r="L28" s="96" t="str">
        <f>VLOOKUP(B28,'公募基金-开放-混合一级债基'!$N$81:$T$97,5,0)</f>
        <v>60/95</v>
      </c>
      <c r="M28" s="38" t="s">
        <v>4331</v>
      </c>
      <c r="N28" s="247"/>
      <c r="O28" s="146" t="str">
        <f t="shared" ca="1" si="2"/>
        <v>60/95</v>
      </c>
      <c r="P28" s="180">
        <f t="shared" ca="1" si="3"/>
        <v>0.63157894736842102</v>
      </c>
      <c r="Q28" s="148">
        <f t="shared" ca="1" si="0"/>
        <v>68.421052631578945</v>
      </c>
      <c r="R28" s="19">
        <f t="shared" ca="1" si="1"/>
        <v>0</v>
      </c>
    </row>
    <row r="29" spans="1:18">
      <c r="A29" s="37" t="str">
        <f>数据表!A29</f>
        <v>A193A5398</v>
      </c>
      <c r="B29" s="37" t="str">
        <f>数据表!B29</f>
        <v>乐赢稳健和信定开1号</v>
      </c>
      <c r="C29" s="37" t="str">
        <f>数据表!C29</f>
        <v>强债类</v>
      </c>
      <c r="D29" s="37" t="str">
        <f>数据表!D29</f>
        <v>固收+</v>
      </c>
      <c r="E29" s="38" t="str">
        <f>数据表!E29</f>
        <v>公募基金-开放-混合一级债基</v>
      </c>
      <c r="F29" s="38">
        <f>数据表!F29</f>
        <v>43777</v>
      </c>
      <c r="G29" s="40">
        <f>数据表!G29</f>
        <v>47.027529999999999</v>
      </c>
      <c r="H29" s="41">
        <f>'2 评价总表'!H29</f>
        <v>3.04E-2</v>
      </c>
      <c r="I29" s="41">
        <f>'2 评价总表'!I29</f>
        <v>3.04E-2</v>
      </c>
      <c r="J29" s="41">
        <f>'2 评价总表'!J29</f>
        <v>4.7E-2</v>
      </c>
      <c r="K29" s="95">
        <f>VLOOKUP(B29,'公募基金-开放-混合一级债基'!$N$81:$T$97,7,0)</f>
        <v>60</v>
      </c>
      <c r="L29" s="96" t="str">
        <f>VLOOKUP(B29,'公募基金-开放-混合一级债基'!$N$81:$T$97,5,0)</f>
        <v>89/95</v>
      </c>
      <c r="M29" s="38" t="s">
        <v>4331</v>
      </c>
      <c r="N29" s="247"/>
      <c r="O29" s="146" t="str">
        <f t="shared" ca="1" si="2"/>
        <v>89/95</v>
      </c>
      <c r="P29" s="180">
        <f t="shared" ca="1" si="3"/>
        <v>0.93684210526315792</v>
      </c>
      <c r="Q29" s="148">
        <f t="shared" ca="1" si="0"/>
        <v>60</v>
      </c>
      <c r="R29" s="19">
        <f t="shared" ca="1" si="1"/>
        <v>0</v>
      </c>
    </row>
    <row r="30" spans="1:18">
      <c r="A30" s="37" t="str">
        <f>数据表!A30</f>
        <v>A193A4202</v>
      </c>
      <c r="B30" s="37" t="str">
        <f>数据表!B30</f>
        <v>双赢稳健多资产1901</v>
      </c>
      <c r="C30" s="37" t="str">
        <f>数据表!C30</f>
        <v>稳健多资产</v>
      </c>
      <c r="D30" s="37" t="str">
        <f>数据表!D30</f>
        <v>混合偏债</v>
      </c>
      <c r="E30" s="38" t="str">
        <f>数据表!E30</f>
        <v>公募基金-开放-混合二级债基</v>
      </c>
      <c r="F30" s="38">
        <f>数据表!F30</f>
        <v>43733</v>
      </c>
      <c r="G30" s="40">
        <f>数据表!G30</f>
        <v>75.840950000000007</v>
      </c>
      <c r="H30" s="41">
        <f>'2 评价总表'!H30</f>
        <v>5.400000000000027E-2</v>
      </c>
      <c r="I30" s="41">
        <f>'2 评价总表'!I30</f>
        <v>5.1399999999999994E-2</v>
      </c>
      <c r="J30" s="41">
        <f>'2 评价总表'!J30</f>
        <v>4.8000000000000001E-2</v>
      </c>
      <c r="K30" s="95">
        <f>VLOOKUP(B30,'公募基金-开放-混合二级债基'!$N$222:$T$232,7,0)</f>
        <v>60</v>
      </c>
      <c r="L30" s="96" t="str">
        <f>VLOOKUP(B30,'公募基金-开放-混合二级债基'!$N$222:$T$232,5,0)</f>
        <v>187/230</v>
      </c>
      <c r="M30" s="38" t="s">
        <v>4431</v>
      </c>
      <c r="N30" s="247"/>
      <c r="O30" s="146" t="str">
        <f t="shared" ca="1" si="2"/>
        <v>187/230</v>
      </c>
      <c r="P30" s="180">
        <f t="shared" ca="1" si="3"/>
        <v>0.81304347826086953</v>
      </c>
      <c r="Q30" s="148">
        <f t="shared" ca="1" si="0"/>
        <v>60</v>
      </c>
      <c r="R30" s="19">
        <f t="shared" ca="1" si="1"/>
        <v>0</v>
      </c>
    </row>
    <row r="31" spans="1:18">
      <c r="A31" s="37" t="str">
        <f>数据表!A31</f>
        <v>A193A5224</v>
      </c>
      <c r="B31" s="37" t="str">
        <f>数据表!B31</f>
        <v>乐赢策略多资产1901</v>
      </c>
      <c r="C31" s="37" t="str">
        <f>数据表!C31</f>
        <v>稳健多资产</v>
      </c>
      <c r="D31" s="37" t="str">
        <f>数据表!D31</f>
        <v>混合偏债</v>
      </c>
      <c r="E31" s="38" t="str">
        <f>数据表!E31</f>
        <v>公募基金-开放-混合二级债基</v>
      </c>
      <c r="F31" s="38">
        <f>数据表!F31</f>
        <v>43763</v>
      </c>
      <c r="G31" s="40">
        <f>数据表!G31</f>
        <v>104.11206</v>
      </c>
      <c r="H31" s="41">
        <f>'2 评价总表'!H31</f>
        <v>6.9199999999999998E-2</v>
      </c>
      <c r="I31" s="41">
        <f>'2 评价总表'!I31</f>
        <v>6.9199999999999998E-2</v>
      </c>
      <c r="J31" s="41">
        <f>'2 评价总表'!J31</f>
        <v>4.8000000000000001E-2</v>
      </c>
      <c r="K31" s="95">
        <f>VLOOKUP(B31,'公募基金-开放-混合二级债基'!$N$222:$T$232,7,0)</f>
        <v>66.304347826086953</v>
      </c>
      <c r="L31" s="96" t="str">
        <f>VLOOKUP(B31,'公募基金-开放-混合二级债基'!$N$222:$T$232,5,0)</f>
        <v>155/230</v>
      </c>
      <c r="M31" s="38" t="s">
        <v>4333</v>
      </c>
      <c r="N31" s="247"/>
      <c r="O31" s="146" t="str">
        <f t="shared" ca="1" si="2"/>
        <v>155/230</v>
      </c>
      <c r="P31" s="180">
        <f t="shared" ca="1" si="3"/>
        <v>0.67391304347826086</v>
      </c>
      <c r="Q31" s="148">
        <f t="shared" ca="1" si="0"/>
        <v>66.304347826086953</v>
      </c>
      <c r="R31" s="19">
        <f t="shared" ca="1" si="1"/>
        <v>0</v>
      </c>
    </row>
    <row r="32" spans="1:18">
      <c r="A32" s="37" t="str">
        <f>数据表!A32</f>
        <v>A193D5397</v>
      </c>
      <c r="B32" s="37" t="str">
        <f>数据表!B32</f>
        <v>双赢稳健多资产定开2号</v>
      </c>
      <c r="C32" s="37" t="str">
        <f>数据表!C32</f>
        <v>稳健多资产</v>
      </c>
      <c r="D32" s="37" t="str">
        <f>数据表!D32</f>
        <v>混合偏债</v>
      </c>
      <c r="E32" s="38" t="str">
        <f>数据表!E32</f>
        <v>公募基金-开放-混合二级债基</v>
      </c>
      <c r="F32" s="38">
        <f>数据表!F32</f>
        <v>43767</v>
      </c>
      <c r="G32" s="40">
        <f>数据表!G32</f>
        <v>1.5349999999999999</v>
      </c>
      <c r="H32" s="41">
        <f>'2 评价总表'!H32</f>
        <v>4.2199999999999994E-2</v>
      </c>
      <c r="I32" s="41">
        <f>'2 评价总表'!I32</f>
        <v>4.2199999999999994E-2</v>
      </c>
      <c r="J32" s="41">
        <f>'2 评价总表'!J32</f>
        <v>4.8000000000000001E-2</v>
      </c>
      <c r="K32" s="95">
        <f>VLOOKUP(B32,'公募基金-开放-混合二级债基'!$N$222:$T$232,7,0)</f>
        <v>60</v>
      </c>
      <c r="L32" s="96" t="str">
        <f>VLOOKUP(B32,'公募基金-开放-混合二级债基'!$N$222:$T$232,5,0)</f>
        <v>206/230</v>
      </c>
      <c r="M32" s="38" t="s">
        <v>4333</v>
      </c>
      <c r="N32" s="247"/>
      <c r="O32" s="146" t="str">
        <f t="shared" ca="1" si="2"/>
        <v>206/230</v>
      </c>
      <c r="P32" s="180">
        <f t="shared" ca="1" si="3"/>
        <v>0.89565217391304353</v>
      </c>
      <c r="Q32" s="148">
        <f t="shared" ca="1" si="0"/>
        <v>60</v>
      </c>
      <c r="R32" s="19">
        <f t="shared" ca="1" si="1"/>
        <v>0</v>
      </c>
    </row>
    <row r="33" spans="1:18">
      <c r="A33" s="37" t="str">
        <f>数据表!A33</f>
        <v>A193A5396</v>
      </c>
      <c r="B33" s="37" t="str">
        <f>数据表!B33</f>
        <v>双赢稳健多资产定开1号</v>
      </c>
      <c r="C33" s="37" t="str">
        <f>数据表!C33</f>
        <v>稳健多资产</v>
      </c>
      <c r="D33" s="37" t="str">
        <f>数据表!D33</f>
        <v>混合偏债</v>
      </c>
      <c r="E33" s="38" t="str">
        <f>数据表!E33</f>
        <v>公募基金-开放-混合二级债基</v>
      </c>
      <c r="F33" s="38">
        <f>数据表!F33</f>
        <v>43791</v>
      </c>
      <c r="G33" s="40">
        <f>数据表!G33</f>
        <v>25.721329999999998</v>
      </c>
      <c r="H33" s="41">
        <f>'2 评价总表'!H33</f>
        <v>3.6499999999999998E-2</v>
      </c>
      <c r="I33" s="41">
        <f>'2 评价总表'!I33</f>
        <v>3.6499999999999998E-2</v>
      </c>
      <c r="J33" s="41">
        <f>'2 评价总表'!J33</f>
        <v>4.7E-2</v>
      </c>
      <c r="K33" s="95">
        <f>VLOOKUP(B33,'公募基金-开放-混合二级债基'!$N$222:$T$232,7,0)</f>
        <v>60</v>
      </c>
      <c r="L33" s="96" t="str">
        <f>VLOOKUP(B33,'公募基金-开放-混合二级债基'!$N$222:$T$232,5,0)</f>
        <v>217/230</v>
      </c>
      <c r="M33" s="38" t="s">
        <v>4333</v>
      </c>
      <c r="N33" s="247"/>
      <c r="O33" s="146" t="str">
        <f t="shared" ca="1" si="2"/>
        <v>217/230</v>
      </c>
      <c r="P33" s="180">
        <f t="shared" ca="1" si="3"/>
        <v>0.94347826086956521</v>
      </c>
      <c r="Q33" s="148">
        <f t="shared" ca="1" si="0"/>
        <v>60</v>
      </c>
      <c r="R33" s="19">
        <f t="shared" ca="1" si="1"/>
        <v>0</v>
      </c>
    </row>
    <row r="34" spans="1:18">
      <c r="A34" s="37" t="str">
        <f>数据表!A34</f>
        <v>A193A5596</v>
      </c>
      <c r="B34" s="37" t="str">
        <f>数据表!B34</f>
        <v>双赢稳健多资产定开3号</v>
      </c>
      <c r="C34" s="37" t="str">
        <f>数据表!C34</f>
        <v>稳健多资产</v>
      </c>
      <c r="D34" s="37" t="str">
        <f>数据表!D34</f>
        <v>混合偏债</v>
      </c>
      <c r="E34" s="38" t="str">
        <f>数据表!E34</f>
        <v>公募基金-开放-混合二级债基</v>
      </c>
      <c r="F34" s="38">
        <f>数据表!F34</f>
        <v>43794</v>
      </c>
      <c r="G34" s="40">
        <f>数据表!G34</f>
        <v>8.7823399999999996</v>
      </c>
      <c r="H34" s="41">
        <f>'2 评价总表'!H34</f>
        <v>5.8200000000000002E-2</v>
      </c>
      <c r="I34" s="41">
        <f>'2 评价总表'!I34</f>
        <v>5.8200000000000002E-2</v>
      </c>
      <c r="J34" s="41">
        <f>'2 评价总表'!J34</f>
        <v>0.04</v>
      </c>
      <c r="K34" s="95">
        <f>VLOOKUP(B34,'公募基金-开放-混合二级债基'!$N$222:$T$232,7,0)</f>
        <v>61.304347826086961</v>
      </c>
      <c r="L34" s="96" t="str">
        <f>VLOOKUP(B34,'公募基金-开放-混合二级债基'!$N$222:$T$232,5,0)</f>
        <v>178/230</v>
      </c>
      <c r="M34" s="38" t="s">
        <v>4333</v>
      </c>
      <c r="N34" s="247"/>
      <c r="O34" s="146" t="str">
        <f t="shared" ca="1" si="2"/>
        <v>178/230</v>
      </c>
      <c r="P34" s="180">
        <f t="shared" ca="1" si="3"/>
        <v>0.77391304347826084</v>
      </c>
      <c r="Q34" s="148">
        <f t="shared" ca="1" si="0"/>
        <v>61.304347826086961</v>
      </c>
      <c r="R34" s="19">
        <f t="shared" ca="1" si="1"/>
        <v>0</v>
      </c>
    </row>
    <row r="35" spans="1:18">
      <c r="A35" s="37" t="str">
        <f>数据表!A35</f>
        <v>A181D8333</v>
      </c>
      <c r="B35" s="37" t="str">
        <f>数据表!B35</f>
        <v>睿赢精选组合</v>
      </c>
      <c r="C35" s="37" t="str">
        <f>数据表!C35</f>
        <v>量化多策略</v>
      </c>
      <c r="D35" s="37" t="str">
        <f>数据表!D35</f>
        <v>混合偏债</v>
      </c>
      <c r="E35" s="38" t="str">
        <f>数据表!E35</f>
        <v>公募基金-开放-混合二级债基</v>
      </c>
      <c r="F35" s="38">
        <f>数据表!F35</f>
        <v>43420</v>
      </c>
      <c r="G35" s="40">
        <f>数据表!G35</f>
        <v>1.2540514360999999</v>
      </c>
      <c r="H35" s="41">
        <f>'2 评价总表'!H35</f>
        <v>5.5500000000000001E-2</v>
      </c>
      <c r="I35" s="41">
        <f>'2 评价总表'!I35</f>
        <v>6.0802715654951989E-2</v>
      </c>
      <c r="J35" s="41" t="e">
        <f ca="1">'2 评价总表'!J35</f>
        <v>#NAME?</v>
      </c>
      <c r="K35" s="95">
        <f>VLOOKUP(B35,'公募基金-开放-混合二级债基'!$N$222:$T$232,7,0)</f>
        <v>60.217391304347828</v>
      </c>
      <c r="L35" s="96" t="str">
        <f>VLOOKUP(B35,'公募基金-开放-混合二级债基'!$N$222:$T$232,5,0)</f>
        <v>183/230</v>
      </c>
      <c r="M35" s="38" t="s">
        <v>4333</v>
      </c>
      <c r="N35" s="247"/>
      <c r="O35" s="146" t="str">
        <f t="shared" ca="1" si="2"/>
        <v>183/230</v>
      </c>
      <c r="P35" s="180">
        <f t="shared" ca="1" si="3"/>
        <v>0.79565217391304344</v>
      </c>
      <c r="Q35" s="148">
        <f t="shared" ca="1" si="0"/>
        <v>60.217391304347828</v>
      </c>
      <c r="R35" s="19">
        <f t="shared" ca="1" si="1"/>
        <v>0</v>
      </c>
    </row>
    <row r="36" spans="1:18">
      <c r="A36" s="37" t="str">
        <f>数据表!A36</f>
        <v>A193D1746</v>
      </c>
      <c r="B36" s="37" t="str">
        <f>数据表!B36</f>
        <v>睿赢宏观月盈私享</v>
      </c>
      <c r="C36" s="37" t="str">
        <f>数据表!C36</f>
        <v>量化多策略</v>
      </c>
      <c r="D36" s="37" t="str">
        <f>数据表!D36</f>
        <v>混合偏债</v>
      </c>
      <c r="E36" s="38" t="str">
        <f>数据表!E36</f>
        <v>公募基金-开放-混合二级债基</v>
      </c>
      <c r="F36" s="38">
        <f>数据表!F36</f>
        <v>43713</v>
      </c>
      <c r="G36" s="40">
        <f>数据表!G36</f>
        <v>13.691000000000001</v>
      </c>
      <c r="H36" s="41">
        <f>'2 评价总表'!H36</f>
        <v>5.8799999999999741E-2</v>
      </c>
      <c r="I36" s="41">
        <f>'2 评价总表'!I36</f>
        <v>5.1299999999999998E-2</v>
      </c>
      <c r="J36" s="41">
        <f>'2 评价总表'!J36</f>
        <v>4.8000000000000001E-2</v>
      </c>
      <c r="K36" s="95">
        <f>VLOOKUP(B36,'公募基金-开放-混合二级债基'!$N$222:$T$232,7,0)</f>
        <v>62.173913043478265</v>
      </c>
      <c r="L36" s="96" t="str">
        <f>VLOOKUP(B36,'公募基金-开放-混合二级债基'!$N$222:$T$232,5,0)</f>
        <v>174/230</v>
      </c>
      <c r="M36" s="38" t="s">
        <v>4333</v>
      </c>
      <c r="N36" s="247"/>
      <c r="O36" s="146" t="str">
        <f t="shared" ca="1" si="2"/>
        <v>174/230</v>
      </c>
      <c r="P36" s="180">
        <f t="shared" ca="1" si="3"/>
        <v>0.75652173913043474</v>
      </c>
      <c r="Q36" s="148">
        <f t="shared" ca="1" si="0"/>
        <v>62.173913043478265</v>
      </c>
      <c r="R36" s="19">
        <f t="shared" ca="1" si="1"/>
        <v>0</v>
      </c>
    </row>
    <row r="37" spans="1:18">
      <c r="A37" s="37" t="str">
        <f>数据表!A37</f>
        <v>A192D9913</v>
      </c>
      <c r="B37" s="37" t="str">
        <f>数据表!B37</f>
        <v>睿赢进取1期</v>
      </c>
      <c r="C37" s="37" t="str">
        <f>数据表!C37</f>
        <v>权益灵活配置</v>
      </c>
      <c r="D37" s="37" t="str">
        <f>数据表!D37</f>
        <v>灵活配置</v>
      </c>
      <c r="E37" s="38" t="str">
        <f>数据表!E37</f>
        <v>公募基金-开放-灵活配置</v>
      </c>
      <c r="F37" s="38">
        <f>数据表!F37</f>
        <v>43661</v>
      </c>
      <c r="G37" s="40">
        <f>数据表!G37</f>
        <v>2.9354200000000001</v>
      </c>
      <c r="H37" s="41">
        <f>'2 评价总表'!H37</f>
        <v>8.0799999999999983E-2</v>
      </c>
      <c r="I37" s="41">
        <f>'2 评价总表'!I37</f>
        <v>0.13400000000000001</v>
      </c>
      <c r="J37" s="41">
        <f>'2 评价总表'!J37</f>
        <v>0.05</v>
      </c>
      <c r="K37" s="95">
        <f>'公募基金-开放-灵活配置'!T1126</f>
        <v>60</v>
      </c>
      <c r="L37" s="96" t="str">
        <f>'公募基金-开放-灵活配置'!R1126</f>
        <v>1060/1124</v>
      </c>
      <c r="M37" s="38" t="s">
        <v>4432</v>
      </c>
      <c r="N37" s="247"/>
      <c r="O37" s="146" t="str">
        <f t="shared" ca="1" si="2"/>
        <v>1060/1124</v>
      </c>
      <c r="P37" s="180">
        <f t="shared" ca="1" si="3"/>
        <v>0.94306049822064053</v>
      </c>
      <c r="Q37" s="148">
        <f t="shared" ca="1" si="0"/>
        <v>60</v>
      </c>
      <c r="R37" s="19">
        <f t="shared" ca="1" si="1"/>
        <v>0</v>
      </c>
    </row>
    <row r="38" spans="1:18">
      <c r="A38" s="37" t="str">
        <f>数据表!A38</f>
        <v>A193D5656</v>
      </c>
      <c r="B38" s="37" t="str">
        <f>数据表!B38</f>
        <v>慧赢成长同享1号</v>
      </c>
      <c r="C38" s="37" t="str">
        <f>数据表!C38</f>
        <v>权益灵活配置</v>
      </c>
      <c r="D38" s="37" t="str">
        <f>数据表!D38</f>
        <v>混合偏债</v>
      </c>
      <c r="E38" s="38" t="str">
        <f>数据表!E38</f>
        <v>公募基金-开放-混合二级债基</v>
      </c>
      <c r="F38" s="38">
        <f>数据表!F38</f>
        <v>43777</v>
      </c>
      <c r="G38" s="40">
        <f>数据表!G38</f>
        <v>23.448</v>
      </c>
      <c r="H38" s="41">
        <f>'2 评价总表'!H38</f>
        <v>4.8000000000000001E-2</v>
      </c>
      <c r="I38" s="41">
        <f>'2 评价总表'!I38</f>
        <v>4.8000000000000001E-2</v>
      </c>
      <c r="J38" s="41">
        <f>'2 评价总表'!J38</f>
        <v>4.8000000000000001E-2</v>
      </c>
      <c r="K38" s="95">
        <f>VLOOKUP(B38,'公募基金-开放-混合二级债基'!$N$222:$T$232,7,0)</f>
        <v>60</v>
      </c>
      <c r="L38" s="96" t="str">
        <f>VLOOKUP(B38,'公募基金-开放-混合二级债基'!$N$222:$T$232,5,0)</f>
        <v>195/230</v>
      </c>
      <c r="M38" s="38" t="s">
        <v>4333</v>
      </c>
      <c r="N38" s="247"/>
      <c r="O38" s="146" t="str">
        <f t="shared" ca="1" si="2"/>
        <v>195/230</v>
      </c>
      <c r="P38" s="180">
        <f t="shared" ca="1" si="3"/>
        <v>0.84782608695652173</v>
      </c>
      <c r="Q38" s="148">
        <f t="shared" ca="1" si="0"/>
        <v>60</v>
      </c>
      <c r="R38" s="19">
        <f t="shared" ca="1" si="1"/>
        <v>0</v>
      </c>
    </row>
    <row r="39" spans="1:18">
      <c r="A39" s="37" t="str">
        <f>数据表!A39</f>
        <v>A193D5657</v>
      </c>
      <c r="B39" s="37" t="str">
        <f>数据表!B39</f>
        <v>慧赢成长同享2号</v>
      </c>
      <c r="C39" s="37" t="str">
        <f>数据表!C39</f>
        <v>权益灵活配置</v>
      </c>
      <c r="D39" s="37" t="str">
        <f>数据表!D39</f>
        <v>混合偏债</v>
      </c>
      <c r="E39" s="38" t="str">
        <f>数据表!E39</f>
        <v>公募基金-开放-混合二级债基</v>
      </c>
      <c r="F39" s="38">
        <f>数据表!F39</f>
        <v>43791</v>
      </c>
      <c r="G39" s="40">
        <f>数据表!G39</f>
        <v>23.360299999999999</v>
      </c>
      <c r="H39" s="41">
        <f>'2 评价总表'!H39</f>
        <v>5.57E-2</v>
      </c>
      <c r="I39" s="41">
        <f>'2 评价总表'!I39</f>
        <v>5.57E-2</v>
      </c>
      <c r="J39" s="41">
        <f>'2 评价总表'!J39</f>
        <v>4.8000000000000001E-2</v>
      </c>
      <c r="K39" s="95">
        <f>VLOOKUP(B39,'公募基金-开放-混合二级债基'!$N$222:$T$232,7,0)</f>
        <v>60.434782608695656</v>
      </c>
      <c r="L39" s="96" t="str">
        <f>VLOOKUP(B39,'公募基金-开放-混合二级债基'!$N$222:$T$232,5,0)</f>
        <v>182/230</v>
      </c>
      <c r="M39" s="38" t="s">
        <v>4333</v>
      </c>
      <c r="N39" s="247"/>
      <c r="O39" s="146" t="str">
        <f t="shared" ca="1" si="2"/>
        <v>182/230</v>
      </c>
      <c r="P39" s="180">
        <f t="shared" ca="1" si="3"/>
        <v>0.79130434782608694</v>
      </c>
      <c r="Q39" s="148">
        <f t="shared" ca="1" si="0"/>
        <v>60.434782608695656</v>
      </c>
      <c r="R39" s="19">
        <f t="shared" ca="1" si="1"/>
        <v>0</v>
      </c>
    </row>
    <row r="40" spans="1:18">
      <c r="A40" s="37" t="str">
        <f>数据表!A40</f>
        <v>A181A6153</v>
      </c>
      <c r="B40" s="37" t="str">
        <f>数据表!B40</f>
        <v>双赢全球多资产</v>
      </c>
      <c r="C40" s="37" t="str">
        <f>数据表!C40</f>
        <v>全球多资产</v>
      </c>
      <c r="D40" s="37" t="str">
        <f>数据表!D40</f>
        <v>混合偏债</v>
      </c>
      <c r="E40" s="38" t="str">
        <f>数据表!E40</f>
        <v>公募基金-开放-混合二级债基</v>
      </c>
      <c r="F40" s="38">
        <f>数据表!F40</f>
        <v>43368</v>
      </c>
      <c r="G40" s="40">
        <f>数据表!G40</f>
        <v>59.228489418599999</v>
      </c>
      <c r="H40" s="41">
        <f>'2 评价总表'!H40</f>
        <v>5.8400000000000674E-2</v>
      </c>
      <c r="I40" s="41">
        <f>'2 评价总表'!I40</f>
        <v>5.107473871031365E-2</v>
      </c>
      <c r="J40" s="41">
        <f>'2 评价总表'!J40</f>
        <v>4.7500000000000001E-2</v>
      </c>
      <c r="K40" s="95">
        <f>VLOOKUP(B40,'公募基金-开放-混合二级债基'!$N$222:$T$232,7,0)</f>
        <v>61.739130434782609</v>
      </c>
      <c r="L40" s="96" t="str">
        <f>VLOOKUP(B40,'公募基金-开放-混合二级债基'!$N$222:$T$232,5,0)</f>
        <v>176/230</v>
      </c>
      <c r="M40" s="38" t="s">
        <v>4333</v>
      </c>
      <c r="N40" s="247"/>
      <c r="O40" s="146" t="str">
        <f t="shared" ca="1" si="2"/>
        <v>176/230</v>
      </c>
      <c r="P40" s="180">
        <f t="shared" ca="1" si="3"/>
        <v>0.76521739130434785</v>
      </c>
      <c r="Q40" s="148">
        <f t="shared" ca="1" si="0"/>
        <v>61.739130434782609</v>
      </c>
      <c r="R40" s="19">
        <f t="shared" ca="1" si="1"/>
        <v>0</v>
      </c>
    </row>
    <row r="41" spans="1:18">
      <c r="A41" s="37" t="str">
        <f>数据表!A41</f>
        <v>A193A2846</v>
      </c>
      <c r="B41" s="37" t="str">
        <f>数据表!B41</f>
        <v>双赢全球FOF</v>
      </c>
      <c r="C41" s="37" t="str">
        <f>数据表!C41</f>
        <v>全球多资产</v>
      </c>
      <c r="D41" s="37" t="str">
        <f>数据表!D41</f>
        <v>混合偏债</v>
      </c>
      <c r="E41" s="38" t="str">
        <f>数据表!E41</f>
        <v>公募基金-开放-混合二级债基</v>
      </c>
      <c r="F41" s="38">
        <f>数据表!F41</f>
        <v>43713</v>
      </c>
      <c r="G41" s="40">
        <f>数据表!G41</f>
        <v>16.610299999999999</v>
      </c>
      <c r="H41" s="41">
        <f>'2 评价总表'!H41</f>
        <v>7.4799999999999756E-2</v>
      </c>
      <c r="I41" s="41">
        <f>'2 评价总表'!I41</f>
        <v>7.3899999999999993E-2</v>
      </c>
      <c r="J41" s="41">
        <f>'2 评价总表'!J41</f>
        <v>4.7500000000000001E-2</v>
      </c>
      <c r="K41" s="95">
        <f>VLOOKUP(B41,'公募基金-开放-混合二级债基'!$N$222:$T$232,7,0)</f>
        <v>68.043478260869563</v>
      </c>
      <c r="L41" s="96" t="str">
        <f>VLOOKUP(B41,'公募基金-开放-混合二级债基'!$N$222:$T$232,5,0)</f>
        <v>147/230</v>
      </c>
      <c r="M41" s="38" t="s">
        <v>4333</v>
      </c>
      <c r="N41" s="248"/>
      <c r="O41" s="146" t="str">
        <f t="shared" ca="1" si="2"/>
        <v>147/230</v>
      </c>
      <c r="P41" s="180">
        <f t="shared" ca="1" si="3"/>
        <v>0.63913043478260867</v>
      </c>
      <c r="Q41" s="148">
        <f t="shared" ca="1" si="0"/>
        <v>68.043478260869563</v>
      </c>
      <c r="R41" s="19">
        <f t="shared" ca="1" si="1"/>
        <v>0</v>
      </c>
    </row>
    <row r="42" spans="1:18">
      <c r="A42" s="85" t="s">
        <v>4413</v>
      </c>
      <c r="R42" s="19">
        <f t="shared" si="1"/>
        <v>0</v>
      </c>
    </row>
  </sheetData>
  <mergeCells count="2">
    <mergeCell ref="H1:I1"/>
    <mergeCell ref="N7:N41"/>
  </mergeCells>
  <phoneticPr fontId="7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42"/>
  <sheetViews>
    <sheetView zoomScale="90" zoomScaleNormal="90" workbookViewId="0">
      <selection activeCell="B4" sqref="B4"/>
    </sheetView>
  </sheetViews>
  <sheetFormatPr defaultRowHeight="14.4"/>
  <cols>
    <col min="1" max="1" width="9.21875" customWidth="1"/>
    <col min="2" max="2" width="29.88671875" bestFit="1" customWidth="1"/>
    <col min="3" max="3" width="13" bestFit="1" customWidth="1"/>
    <col min="4" max="4" width="9.77734375" bestFit="1" customWidth="1"/>
    <col min="5" max="5" width="27.77734375" bestFit="1" customWidth="1"/>
    <col min="6" max="6" width="11.6640625" bestFit="1" customWidth="1"/>
    <col min="7" max="7" width="15.77734375" bestFit="1" customWidth="1"/>
    <col min="8" max="9" width="7.77734375" bestFit="1" customWidth="1"/>
    <col min="10" max="10" width="6.44140625" bestFit="1" customWidth="1"/>
    <col min="11" max="11" width="14.109375" bestFit="1" customWidth="1"/>
    <col min="12" max="12" width="8" style="28" customWidth="1"/>
    <col min="13" max="13" width="10.6640625" style="28" customWidth="1"/>
    <col min="14" max="14" width="35.44140625" customWidth="1"/>
  </cols>
  <sheetData>
    <row r="1" spans="1:14">
      <c r="A1" s="22" t="str">
        <f>数据表!A1</f>
        <v>代码</v>
      </c>
      <c r="B1" s="22" t="str">
        <f>数据表!B1</f>
        <v>产品名称</v>
      </c>
      <c r="C1" s="22" t="str">
        <f>数据表!C1</f>
        <v>产品类型</v>
      </c>
      <c r="D1" s="22" t="str">
        <f>数据表!D1</f>
        <v>产品属性</v>
      </c>
      <c r="E1" s="22" t="str">
        <f>数据表!E1</f>
        <v>同业对标</v>
      </c>
      <c r="F1" s="23" t="str">
        <f>数据表!F1</f>
        <v>成立日</v>
      </c>
      <c r="G1" s="22" t="str">
        <f>数据表!G1</f>
        <v>产品规模</v>
      </c>
      <c r="H1" s="244" t="str">
        <f>'2 评价总表'!H1:I1</f>
        <v>绝对收益</v>
      </c>
      <c r="I1" s="245"/>
      <c r="J1" s="22" t="s">
        <v>4415</v>
      </c>
      <c r="K1" s="30" t="s">
        <v>4433</v>
      </c>
      <c r="L1" s="30" t="s">
        <v>4434</v>
      </c>
      <c r="M1" s="30" t="s">
        <v>4561</v>
      </c>
      <c r="N1" s="22" t="s">
        <v>4345</v>
      </c>
    </row>
    <row r="2" spans="1:14">
      <c r="A2" s="22"/>
      <c r="B2" s="22"/>
      <c r="C2" s="22"/>
      <c r="D2" s="22"/>
      <c r="E2" s="22"/>
      <c r="F2" s="23"/>
      <c r="G2" s="22" t="str">
        <f>数据表!G2</f>
        <v>(2019/12/31)</v>
      </c>
      <c r="H2" s="22" t="str">
        <f>'2 评价总表'!H2</f>
        <v>近三月</v>
      </c>
      <c r="I2" s="22" t="str">
        <f>'2 评价总表'!I2</f>
        <v>近一年</v>
      </c>
      <c r="J2" s="22" t="str">
        <f>'2 评价总表'!J2</f>
        <v>数值</v>
      </c>
      <c r="K2" s="30" t="s">
        <v>66</v>
      </c>
      <c r="L2" s="30"/>
      <c r="M2" s="30"/>
      <c r="N2" s="22"/>
    </row>
    <row r="3" spans="1:14">
      <c r="A3" s="37" t="str">
        <f>数据表!A3</f>
        <v>A181D7171</v>
      </c>
      <c r="B3" s="37" t="str">
        <f>数据表!B3</f>
        <v>慧赢“日享天开”2号</v>
      </c>
      <c r="C3" s="37" t="str">
        <f>数据表!C3</f>
        <v>货币型</v>
      </c>
      <c r="D3" s="37" t="str">
        <f>数据表!D3</f>
        <v>货币型</v>
      </c>
      <c r="E3" s="38" t="str">
        <f>数据表!E3</f>
        <v>股份行现金管理类产品</v>
      </c>
      <c r="F3" s="38">
        <f>数据表!F3</f>
        <v>43343</v>
      </c>
      <c r="G3" s="40">
        <f>数据表!G3</f>
        <v>554.7966515718</v>
      </c>
      <c r="H3" s="41">
        <f>'2 评价总表'!H3</f>
        <v>3.3353709677419401E-2</v>
      </c>
      <c r="I3" s="41">
        <f>'2 评价总表'!I3</f>
        <v>3.5823633060109314E-2</v>
      </c>
      <c r="J3" s="41">
        <f>'2 评价总表'!J3</f>
        <v>1.35E-2</v>
      </c>
      <c r="K3" s="95">
        <v>0</v>
      </c>
      <c r="L3" s="96" t="s">
        <v>4435</v>
      </c>
      <c r="M3" s="96" t="s">
        <v>4435</v>
      </c>
      <c r="N3" s="38" t="s">
        <v>4347</v>
      </c>
    </row>
    <row r="4" spans="1:14">
      <c r="A4" s="37" t="str">
        <f>数据表!A4</f>
        <v>A181C9424</v>
      </c>
      <c r="B4" s="37" t="str">
        <f>数据表!B4</f>
        <v>共赢稳健天天利</v>
      </c>
      <c r="C4" s="37" t="str">
        <f>数据表!C4</f>
        <v>货币型</v>
      </c>
      <c r="D4" s="37" t="str">
        <f>数据表!D4</f>
        <v>货币型</v>
      </c>
      <c r="E4" s="38" t="str">
        <f>数据表!E4</f>
        <v>股份行现金管理类产品</v>
      </c>
      <c r="F4" s="38">
        <f>数据表!F4</f>
        <v>43361</v>
      </c>
      <c r="G4" s="40">
        <f>数据表!G4</f>
        <v>299.52444798700003</v>
      </c>
      <c r="H4" s="41">
        <f>'2 评价总表'!H4</f>
        <v>3.08902258064516E-2</v>
      </c>
      <c r="I4" s="41">
        <f>'2 评价总表'!I4</f>
        <v>3.4197139207650259E-2</v>
      </c>
      <c r="J4" s="41">
        <f>'2 评价总表'!J4</f>
        <v>1.35E-2</v>
      </c>
      <c r="K4" s="95">
        <v>0</v>
      </c>
      <c r="L4" s="96" t="s">
        <v>4435</v>
      </c>
      <c r="M4" s="96" t="s">
        <v>4435</v>
      </c>
      <c r="N4" s="38" t="s">
        <v>4347</v>
      </c>
    </row>
    <row r="5" spans="1:14">
      <c r="A5" s="37" t="str">
        <f>数据表!A5</f>
        <v>A181A7108</v>
      </c>
      <c r="B5" s="37" t="str">
        <f>数据表!B5</f>
        <v>乐赢稳健天天利2号</v>
      </c>
      <c r="C5" s="37" t="str">
        <f>数据表!C5</f>
        <v>货币型</v>
      </c>
      <c r="D5" s="37" t="str">
        <f>数据表!D5</f>
        <v>货币型</v>
      </c>
      <c r="E5" s="38" t="str">
        <f>数据表!E5</f>
        <v>股份行现金管理类产品</v>
      </c>
      <c r="F5" s="38">
        <f>数据表!F5</f>
        <v>43362</v>
      </c>
      <c r="G5" s="40">
        <f>数据表!G5</f>
        <v>469.17094628980004</v>
      </c>
      <c r="H5" s="41">
        <f>'2 评价总表'!H5</f>
        <v>3.10582150537634E-2</v>
      </c>
      <c r="I5" s="41">
        <f>'2 评价总表'!I5</f>
        <v>3.3700818989071027E-2</v>
      </c>
      <c r="J5" s="41">
        <f>'2 评价总表'!J5</f>
        <v>1.35E-2</v>
      </c>
      <c r="K5" s="95">
        <v>0</v>
      </c>
      <c r="L5" s="96" t="s">
        <v>4435</v>
      </c>
      <c r="M5" s="96" t="s">
        <v>4435</v>
      </c>
      <c r="N5" s="38" t="s">
        <v>4347</v>
      </c>
    </row>
    <row r="6" spans="1:14">
      <c r="A6" s="37" t="str">
        <f>数据表!A6</f>
        <v>A192A3330</v>
      </c>
      <c r="B6" s="37" t="str">
        <f>数据表!B6</f>
        <v>薪金煲（中信天天利）</v>
      </c>
      <c r="C6" s="37" t="str">
        <f>数据表!C6</f>
        <v>货币型</v>
      </c>
      <c r="D6" s="37" t="str">
        <f>数据表!D6</f>
        <v>货币型</v>
      </c>
      <c r="E6" s="38" t="str">
        <f>数据表!E6</f>
        <v>股份行现金管理类产品</v>
      </c>
      <c r="F6" s="38">
        <f>数据表!F6</f>
        <v>43524</v>
      </c>
      <c r="G6" s="40">
        <f>数据表!G6</f>
        <v>910.14922769259999</v>
      </c>
      <c r="H6" s="41">
        <f>'2 评价总表'!H6</f>
        <v>3.16595161290322E-2</v>
      </c>
      <c r="I6" s="41">
        <f>'2 评价总表'!I6</f>
        <v>3.3582722638436487E-2</v>
      </c>
      <c r="J6" s="41">
        <f>'2 评价总表'!J6</f>
        <v>1.35E-2</v>
      </c>
      <c r="K6" s="95">
        <v>0</v>
      </c>
      <c r="L6" s="96" t="s">
        <v>4435</v>
      </c>
      <c r="M6" s="96" t="s">
        <v>4435</v>
      </c>
      <c r="N6" s="38" t="s">
        <v>4347</v>
      </c>
    </row>
    <row r="7" spans="1:14">
      <c r="A7" s="37" t="str">
        <f>数据表!A7</f>
        <v>A181A4855</v>
      </c>
      <c r="B7" s="37" t="str">
        <f>数据表!B7</f>
        <v>乐赢稳健中短债</v>
      </c>
      <c r="C7" s="37" t="str">
        <f>数据表!C7</f>
        <v>纯债类</v>
      </c>
      <c r="D7" s="37" t="str">
        <f>数据表!D7</f>
        <v>纯债型</v>
      </c>
      <c r="E7" s="38" t="str">
        <f>数据表!E7</f>
        <v>公募基金-开放-短债</v>
      </c>
      <c r="F7" s="38">
        <f>数据表!F7</f>
        <v>43346</v>
      </c>
      <c r="G7" s="40">
        <f>数据表!G7</f>
        <v>54.909539200499999</v>
      </c>
      <c r="H7" s="41">
        <f>'2 评价总表'!H7</f>
        <v>4.0799999999999947E-2</v>
      </c>
      <c r="I7" s="41">
        <f>'2 评价总表'!I7</f>
        <v>4.5561897264318141E-2</v>
      </c>
      <c r="J7" s="41">
        <f>'2 评价总表'!J7</f>
        <v>3.5000000000000003E-2</v>
      </c>
      <c r="K7" s="95" t="e">
        <f ca="1">'公募基金-开放-短债'!Z94</f>
        <v>#NAME?</v>
      </c>
      <c r="L7" s="96">
        <f>VLOOKUP(B7,收益率与夏普比率列表!AL:AM,2,0)</f>
        <v>4.7478065877638178</v>
      </c>
      <c r="M7" s="96" t="str">
        <f>'公募基金-开放-短债'!X94</f>
        <v>53/92</v>
      </c>
      <c r="N7" s="38" t="s">
        <v>4330</v>
      </c>
    </row>
    <row r="8" spans="1:14">
      <c r="A8" s="37" t="str">
        <f>数据表!A8</f>
        <v>A181A4853</v>
      </c>
      <c r="B8" s="37" t="str">
        <f>数据表!B8</f>
        <v>乐赢纯债半年开</v>
      </c>
      <c r="C8" s="37" t="str">
        <f>数据表!C8</f>
        <v>纯债类</v>
      </c>
      <c r="D8" s="37" t="str">
        <f>数据表!D8</f>
        <v>纯债型</v>
      </c>
      <c r="E8" s="38" t="str">
        <f>数据表!E8</f>
        <v>公募基金-开放-中长债</v>
      </c>
      <c r="F8" s="38">
        <f>数据表!F8</f>
        <v>43354</v>
      </c>
      <c r="G8" s="40">
        <f>数据表!G8</f>
        <v>54.006690391000006</v>
      </c>
      <c r="H8" s="41">
        <f>'2 评价总表'!H8</f>
        <v>5.1600000000000534E-2</v>
      </c>
      <c r="I8" s="41">
        <f>'2 评价总表'!I8</f>
        <v>6.2616364527192658E-2</v>
      </c>
      <c r="J8" s="41" t="e">
        <f ca="1">'2 评价总表'!J8</f>
        <v>#NAME?</v>
      </c>
      <c r="K8" s="95" t="e">
        <f ca="1">VLOOKUP(B8,'公募基金-开放-中长债'!$N$1044:$Z$1048,13,0)</f>
        <v>#NAME?</v>
      </c>
      <c r="L8" s="96" t="e">
        <f>VLOOKUP(B8,收益率与夏普比率列表!AL:AM,2,0)</f>
        <v>#N/A</v>
      </c>
      <c r="M8" s="96" t="e">
        <f ca="1">VLOOKUP(B8,'公募基金-开放-中长债'!$N$1044:$Z$1048,11,0)</f>
        <v>#NAME?</v>
      </c>
      <c r="N8" s="38" t="s">
        <v>4328</v>
      </c>
    </row>
    <row r="9" spans="1:14">
      <c r="A9" s="37" t="str">
        <f>数据表!A9</f>
        <v>A181A4854</v>
      </c>
      <c r="B9" s="37" t="str">
        <f>数据表!B9</f>
        <v>乐赢纯债一年开</v>
      </c>
      <c r="C9" s="37" t="str">
        <f>数据表!C9</f>
        <v>纯债类</v>
      </c>
      <c r="D9" s="37" t="str">
        <f>数据表!D9</f>
        <v>纯债型</v>
      </c>
      <c r="E9" s="38" t="str">
        <f>数据表!E9</f>
        <v>公募基金-开放-中长债</v>
      </c>
      <c r="F9" s="38">
        <f>数据表!F9</f>
        <v>43354</v>
      </c>
      <c r="G9" s="40">
        <f>数据表!G9</f>
        <v>18.105792538999999</v>
      </c>
      <c r="H9" s="41">
        <f>'2 评价总表'!H9</f>
        <v>4.2399999999999771E-2</v>
      </c>
      <c r="I9" s="41">
        <f>'2 评价总表'!I9</f>
        <v>5.1221896383186756E-2</v>
      </c>
      <c r="J9" s="41" t="e">
        <f ca="1">'2 评价总表'!J9</f>
        <v>#NAME?</v>
      </c>
      <c r="K9" s="95" t="e">
        <f ca="1">VLOOKUP(B9,'公募基金-开放-中长债'!$N$1044:$Z$1048,13,0)</f>
        <v>#NAME?</v>
      </c>
      <c r="L9" s="96">
        <f>VLOOKUP(B9,收益率与夏普比率列表!AL:AM,2,0)</f>
        <v>3.7678243487438281</v>
      </c>
      <c r="M9" s="96" t="e">
        <f ca="1">VLOOKUP(B9,'公募基金-开放-中长债'!$N$1044:$Z$1048,11,0)</f>
        <v>#NAME?</v>
      </c>
      <c r="N9" s="38" t="s">
        <v>4328</v>
      </c>
    </row>
    <row r="10" spans="1:14">
      <c r="A10" s="37" t="str">
        <f>数据表!A10</f>
        <v>A181A7044</v>
      </c>
      <c r="B10" s="37" t="str">
        <f>数据表!B10</f>
        <v>乐赢稳健信用精选</v>
      </c>
      <c r="C10" s="37" t="str">
        <f>数据表!C10</f>
        <v>纯债类</v>
      </c>
      <c r="D10" s="37" t="str">
        <f>数据表!D10</f>
        <v>纯债型</v>
      </c>
      <c r="E10" s="38" t="str">
        <f>数据表!E10</f>
        <v>公募基金-开放-中长债</v>
      </c>
      <c r="F10" s="38">
        <f>数据表!F10</f>
        <v>43398</v>
      </c>
      <c r="G10" s="40">
        <f>数据表!G10</f>
        <v>72.039953391300003</v>
      </c>
      <c r="H10" s="41">
        <f>'2 评价总表'!H10</f>
        <v>5.0400000000000666E-2</v>
      </c>
      <c r="I10" s="41">
        <f>'2 评价总表'!I10</f>
        <v>5.4606497481979099E-2</v>
      </c>
      <c r="J10" s="41" t="e">
        <f ca="1">'2 评价总表'!J10</f>
        <v>#NAME?</v>
      </c>
      <c r="K10" s="95" t="e">
        <f ca="1">VLOOKUP(B10,'公募基金-开放-中长债'!$N$1044:$Z$1048,13,0)</f>
        <v>#NAME?</v>
      </c>
      <c r="L10" s="96">
        <f>VLOOKUP(B10,收益率与夏普比率列表!AL:AM,2,0)</f>
        <v>5.0333357471750748</v>
      </c>
      <c r="M10" s="96" t="e">
        <f ca="1">VLOOKUP(B10,'公募基金-开放-中长债'!$N$1044:$Z$1048,11,0)</f>
        <v>#NAME?</v>
      </c>
      <c r="N10" s="38" t="s">
        <v>4328</v>
      </c>
    </row>
    <row r="11" spans="1:14">
      <c r="A11" s="37" t="str">
        <f>数据表!A11</f>
        <v>A192A4699</v>
      </c>
      <c r="B11" s="37" t="str">
        <f>数据表!B11</f>
        <v>乐赢稳健纯债一年开2号</v>
      </c>
      <c r="C11" s="37" t="str">
        <f>数据表!C11</f>
        <v>纯债类</v>
      </c>
      <c r="D11" s="37" t="str">
        <f>数据表!D11</f>
        <v>纯债型</v>
      </c>
      <c r="E11" s="38" t="str">
        <f>数据表!E11</f>
        <v>公募基金-开放-中长债</v>
      </c>
      <c r="F11" s="38">
        <f>数据表!F11</f>
        <v>43574</v>
      </c>
      <c r="G11" s="40">
        <f>数据表!G11</f>
        <v>4.02576</v>
      </c>
      <c r="H11" s="41">
        <f>'2 评价总表'!H11</f>
        <v>4.9999999999999822E-2</v>
      </c>
      <c r="I11" s="41">
        <f>'2 评价总表'!I11</f>
        <v>5.96E-2</v>
      </c>
      <c r="J11" s="41" t="e">
        <f ca="1">'2 评价总表'!J11</f>
        <v>#NAME?</v>
      </c>
      <c r="K11" s="95" t="e">
        <f ca="1">VLOOKUP(B11,'公募基金-开放-中长债'!$N$1044:$Z$1048,13,0)</f>
        <v>#NAME?</v>
      </c>
      <c r="L11" s="96">
        <f>VLOOKUP(B11,收益率与夏普比率列表!AL:AM,2,0)</f>
        <v>6.4300493026384578</v>
      </c>
      <c r="M11" s="96" t="e">
        <f ca="1">VLOOKUP(B11,'公募基金-开放-中长债'!$N$1044:$Z$1048,11,0)</f>
        <v>#NAME?</v>
      </c>
      <c r="N11" s="38" t="s">
        <v>4328</v>
      </c>
    </row>
    <row r="12" spans="1:14">
      <c r="A12" s="37" t="str">
        <f>数据表!A12</f>
        <v>A192D5310</v>
      </c>
      <c r="B12" s="37" t="str">
        <f>数据表!B12</f>
        <v>尊享高等级信用灵活配置1号A款</v>
      </c>
      <c r="C12" s="37" t="str">
        <f>数据表!C12</f>
        <v>纯债类</v>
      </c>
      <c r="D12" s="37" t="str">
        <f>数据表!D12</f>
        <v>纯债型</v>
      </c>
      <c r="E12" s="38" t="str">
        <f>数据表!E12</f>
        <v>公募基金-开放-中长债</v>
      </c>
      <c r="F12" s="38">
        <f>数据表!F12</f>
        <v>43640</v>
      </c>
      <c r="G12" s="40">
        <f>数据表!G12</f>
        <v>26.7669</v>
      </c>
      <c r="H12" s="41">
        <f>'2 评价总表'!H12</f>
        <v>3.960000000000008E-2</v>
      </c>
      <c r="I12" s="41">
        <f>'2 评价总表'!I12</f>
        <v>4.7800000000000002E-2</v>
      </c>
      <c r="J12" s="41" t="e">
        <f ca="1">'2 评价总表'!J12</f>
        <v>#NAME?</v>
      </c>
      <c r="K12" s="95" t="e">
        <f ca="1">VLOOKUP(B12,'公募基金-开放-中长债'!$N$1044:$Z$1048,13,0)</f>
        <v>#NAME?</v>
      </c>
      <c r="L12" s="96">
        <f>VLOOKUP(B12,收益率与夏普比率列表!AL:AM,2,0)</f>
        <v>3.9900945513559001</v>
      </c>
      <c r="M12" s="96" t="e">
        <f ca="1">VLOOKUP(B12,'公募基金-开放-中长债'!$N$1044:$Z$1048,11,0)</f>
        <v>#NAME?</v>
      </c>
      <c r="N12" s="38" t="s">
        <v>4328</v>
      </c>
    </row>
    <row r="13" spans="1:14">
      <c r="A13" s="37" t="str">
        <f>数据表!A13</f>
        <v>A181A9299</v>
      </c>
      <c r="B13" s="37" t="str">
        <f>数据表!B13</f>
        <v>乐赢稳健和信半年定开一期</v>
      </c>
      <c r="C13" s="37" t="str">
        <f>数据表!C13</f>
        <v>强债类</v>
      </c>
      <c r="D13" s="37" t="str">
        <f>数据表!D13</f>
        <v>固收+</v>
      </c>
      <c r="E13" s="38" t="str">
        <f>数据表!E13</f>
        <v>公募基金-开放-混合一级债基</v>
      </c>
      <c r="F13" s="38">
        <f>数据表!F13</f>
        <v>43402</v>
      </c>
      <c r="G13" s="40">
        <f>数据表!G13</f>
        <v>8.5339941798000005</v>
      </c>
      <c r="H13" s="41">
        <f>'2 评价总表'!H13</f>
        <v>4.7600000000000087E-2</v>
      </c>
      <c r="I13" s="41">
        <f>'2 评价总表'!I13</f>
        <v>4.7137044755383384E-2</v>
      </c>
      <c r="J13" s="41">
        <f>'2 评价总表'!J13</f>
        <v>0.03</v>
      </c>
      <c r="K13" s="95" t="e">
        <f ca="1">VLOOKUP(B13,'公募基金-开放-混合一级债基'!$N$81:$Z$97,13,0)</f>
        <v>#NAME?</v>
      </c>
      <c r="L13" s="96">
        <f>VLOOKUP(B13,收益率与夏普比率列表!AL:AM,2,0)</f>
        <v>5.8062181133927879</v>
      </c>
      <c r="M13" s="96" t="e">
        <f ca="1">VLOOKUP(B13,'公募基金-开放-混合一级债基'!$N$81:$Z$97,11,0)</f>
        <v>#NAME?</v>
      </c>
      <c r="N13" s="38" t="s">
        <v>4331</v>
      </c>
    </row>
    <row r="14" spans="1:14">
      <c r="A14" s="37" t="str">
        <f>数据表!A14</f>
        <v>A181A9300</v>
      </c>
      <c r="B14" s="37" t="str">
        <f>数据表!B14</f>
        <v>乐赢稳健和信一年定开一期</v>
      </c>
      <c r="C14" s="37" t="str">
        <f>数据表!C14</f>
        <v>强债类</v>
      </c>
      <c r="D14" s="37" t="str">
        <f>数据表!D14</f>
        <v>固收+</v>
      </c>
      <c r="E14" s="38" t="str">
        <f>数据表!E14</f>
        <v>公募基金-开放-混合一级债基</v>
      </c>
      <c r="F14" s="38">
        <f>数据表!F14</f>
        <v>43473</v>
      </c>
      <c r="G14" s="40">
        <f>数据表!G14</f>
        <v>9.8730600000000006</v>
      </c>
      <c r="H14" s="41">
        <f>'2 评价总表'!H14</f>
        <v>4.4399999999999551E-2</v>
      </c>
      <c r="I14" s="41">
        <f>'2 评价总表'!I14</f>
        <v>4.8000000000000001E-2</v>
      </c>
      <c r="J14" s="41">
        <f>'2 评价总表'!J14</f>
        <v>3.7999999999999999E-2</v>
      </c>
      <c r="K14" s="95" t="e">
        <f ca="1">VLOOKUP(B14,'公募基金-开放-混合一级债基'!$N$81:$Z$97,13,0)</f>
        <v>#NAME?</v>
      </c>
      <c r="L14" s="96">
        <f>VLOOKUP(B14,收益率与夏普比率列表!AL:AM,2,0)</f>
        <v>4.0966397402826153</v>
      </c>
      <c r="M14" s="96" t="e">
        <f ca="1">VLOOKUP(B14,'公募基金-开放-混合一级债基'!$N$81:$Z$97,11,0)</f>
        <v>#NAME?</v>
      </c>
      <c r="N14" s="38" t="s">
        <v>4331</v>
      </c>
    </row>
    <row r="15" spans="1:14">
      <c r="A15" s="37" t="str">
        <f>数据表!A15</f>
        <v>A182A3270</v>
      </c>
      <c r="B15" s="37" t="str">
        <f>数据表!B15</f>
        <v>乐赢稳健和信半年定开二期</v>
      </c>
      <c r="C15" s="37" t="str">
        <f>数据表!C15</f>
        <v>强债类</v>
      </c>
      <c r="D15" s="37" t="str">
        <f>数据表!D15</f>
        <v>固收+</v>
      </c>
      <c r="E15" s="38" t="str">
        <f>数据表!E15</f>
        <v>公募基金-开放-混合一级债基</v>
      </c>
      <c r="F15" s="38">
        <f>数据表!F15</f>
        <v>43509</v>
      </c>
      <c r="G15" s="40">
        <f>数据表!G15</f>
        <v>26.515304232000002</v>
      </c>
      <c r="H15" s="41">
        <f>'2 评价总表'!H15</f>
        <v>5.4400000000000226E-2</v>
      </c>
      <c r="I15" s="41">
        <f>'2 评价总表'!I15</f>
        <v>4.99E-2</v>
      </c>
      <c r="J15" s="41">
        <f>'2 评价总表'!J15</f>
        <v>4.2999999999999997E-2</v>
      </c>
      <c r="K15" s="95" t="e">
        <f ca="1">VLOOKUP(B15,'公募基金-开放-混合一级债基'!$N$81:$Z$97,13,0)</f>
        <v>#NAME?</v>
      </c>
      <c r="L15" s="96">
        <f>VLOOKUP(B15,收益率与夏普比率列表!AL:AM,2,0)</f>
        <v>8.3515187896560779</v>
      </c>
      <c r="M15" s="96" t="e">
        <f ca="1">VLOOKUP(B15,'公募基金-开放-混合一级债基'!$N$81:$Z$97,11,0)</f>
        <v>#NAME?</v>
      </c>
      <c r="N15" s="38" t="s">
        <v>4331</v>
      </c>
    </row>
    <row r="16" spans="1:14">
      <c r="A16" s="37" t="str">
        <f>数据表!A16</f>
        <v>A182A3271</v>
      </c>
      <c r="B16" s="37" t="str">
        <f>数据表!B16</f>
        <v>乐赢稳健和信一年定开二期</v>
      </c>
      <c r="C16" s="37" t="str">
        <f>数据表!C16</f>
        <v>强债类</v>
      </c>
      <c r="D16" s="37" t="str">
        <f>数据表!D16</f>
        <v>固收+</v>
      </c>
      <c r="E16" s="38" t="str">
        <f>数据表!E16</f>
        <v>公募基金-开放-混合一级债基</v>
      </c>
      <c r="F16" s="38">
        <f>数据表!F16</f>
        <v>43509</v>
      </c>
      <c r="G16" s="40">
        <f>数据表!G16</f>
        <v>6.8649500000000003</v>
      </c>
      <c r="H16" s="41">
        <f>'2 评价总表'!H16</f>
        <v>4.5600000000000307E-2</v>
      </c>
      <c r="I16" s="41">
        <f>'2 评价总表'!I16</f>
        <v>4.7699999999999992E-2</v>
      </c>
      <c r="J16" s="41">
        <f>'2 评价总表'!J16</f>
        <v>4.5499999999999999E-2</v>
      </c>
      <c r="K16" s="95" t="e">
        <f ca="1">VLOOKUP(B16,'公募基金-开放-混合一级债基'!$N$81:$Z$97,13,0)</f>
        <v>#NAME?</v>
      </c>
      <c r="L16" s="96">
        <f>VLOOKUP(B16,收益率与夏普比率列表!AL:AM,2,0)</f>
        <v>5.9852631217413279</v>
      </c>
      <c r="M16" s="96" t="e">
        <f ca="1">VLOOKUP(B16,'公募基金-开放-混合一级债基'!$N$81:$Z$97,11,0)</f>
        <v>#NAME?</v>
      </c>
      <c r="N16" s="38" t="s">
        <v>4331</v>
      </c>
    </row>
    <row r="17" spans="1:14">
      <c r="A17" s="37" t="str">
        <f>数据表!A17</f>
        <v>A192A4833</v>
      </c>
      <c r="B17" s="37" t="str">
        <f>数据表!B17</f>
        <v>乐赢成长强债一年开</v>
      </c>
      <c r="C17" s="37" t="str">
        <f>数据表!C17</f>
        <v>强债类</v>
      </c>
      <c r="D17" s="37" t="str">
        <f>数据表!D17</f>
        <v>固收+</v>
      </c>
      <c r="E17" s="38" t="str">
        <f>数据表!E17</f>
        <v>公募基金-开放-混合一级债基</v>
      </c>
      <c r="F17" s="38">
        <f>数据表!F17</f>
        <v>43557</v>
      </c>
      <c r="G17" s="40">
        <f>数据表!G17</f>
        <v>2.6348099999999999</v>
      </c>
      <c r="H17" s="41">
        <f>'2 评价总表'!H17</f>
        <v>6.5199999999999925E-2</v>
      </c>
      <c r="I17" s="41">
        <f>'2 评价总表'!I17</f>
        <v>6.13E-2</v>
      </c>
      <c r="J17" s="41">
        <f>'2 评价总表'!J17</f>
        <v>4.4999999999999998E-2</v>
      </c>
      <c r="K17" s="95" t="e">
        <f ca="1">VLOOKUP(B17,'公募基金-开放-混合一级债基'!$N$81:$Z$97,13,0)</f>
        <v>#NAME?</v>
      </c>
      <c r="L17" s="96">
        <f>VLOOKUP(B17,收益率与夏普比率列表!AL:AM,2,0)</f>
        <v>8.6935880949840598</v>
      </c>
      <c r="M17" s="96" t="e">
        <f ca="1">VLOOKUP(B17,'公募基金-开放-混合一级债基'!$N$81:$Z$97,11,0)</f>
        <v>#NAME?</v>
      </c>
      <c r="N17" s="38" t="s">
        <v>4331</v>
      </c>
    </row>
    <row r="18" spans="1:14">
      <c r="A18" s="37" t="str">
        <f>数据表!A18</f>
        <v>A192C4292</v>
      </c>
      <c r="B18" s="37" t="str">
        <f>数据表!B18</f>
        <v>共赢稳健启信半年定开</v>
      </c>
      <c r="C18" s="37" t="str">
        <f>数据表!C18</f>
        <v>强债类</v>
      </c>
      <c r="D18" s="37" t="str">
        <f>数据表!D18</f>
        <v>固收+</v>
      </c>
      <c r="E18" s="38" t="str">
        <f>数据表!E18</f>
        <v>公募基金-开放-混合一级债基</v>
      </c>
      <c r="F18" s="38">
        <f>数据表!F18</f>
        <v>43559</v>
      </c>
      <c r="G18" s="40">
        <f>数据表!G18</f>
        <v>6.8280069599999997</v>
      </c>
      <c r="H18" s="41">
        <f>'2 评价总表'!H18</f>
        <v>4.0399999999999991E-2</v>
      </c>
      <c r="I18" s="41">
        <f>'2 评价总表'!I18</f>
        <v>4.5100000000000001E-2</v>
      </c>
      <c r="J18" s="41">
        <f>'2 评价总表'!J18</f>
        <v>0.04</v>
      </c>
      <c r="K18" s="95" t="e">
        <f ca="1">VLOOKUP(B18,'公募基金-开放-混合一级债基'!$N$81:$Z$97,13,0)</f>
        <v>#NAME?</v>
      </c>
      <c r="L18" s="96">
        <f>VLOOKUP(B18,收益率与夏普比率列表!AL:AM,2,0)</f>
        <v>5.8165053413592354</v>
      </c>
      <c r="M18" s="96" t="e">
        <f ca="1">VLOOKUP(B18,'公募基金-开放-混合一级债基'!$N$81:$Z$97,11,0)</f>
        <v>#NAME?</v>
      </c>
      <c r="N18" s="38" t="s">
        <v>4331</v>
      </c>
    </row>
    <row r="19" spans="1:14">
      <c r="A19" s="37" t="str">
        <f>数据表!A19</f>
        <v>A192A4696</v>
      </c>
      <c r="B19" s="37" t="str">
        <f>数据表!B19</f>
        <v>乐赢稳健和信一年定开3期</v>
      </c>
      <c r="C19" s="37" t="str">
        <f>数据表!C19</f>
        <v>强债类</v>
      </c>
      <c r="D19" s="37" t="str">
        <f>数据表!D19</f>
        <v>固收+</v>
      </c>
      <c r="E19" s="38" t="str">
        <f>数据表!E19</f>
        <v>公募基金-开放-混合一级债基</v>
      </c>
      <c r="F19" s="38">
        <f>数据表!F19</f>
        <v>43580</v>
      </c>
      <c r="G19" s="40">
        <f>数据表!G19</f>
        <v>2.6814</v>
      </c>
      <c r="H19" s="41">
        <f>'2 评价总表'!H19</f>
        <v>4.5999999999999375E-2</v>
      </c>
      <c r="I19" s="41">
        <f>'2 评价总表'!I19</f>
        <v>4.4800000000000006E-2</v>
      </c>
      <c r="J19" s="41">
        <f>'2 评价总表'!J19</f>
        <v>4.3499999999999997E-2</v>
      </c>
      <c r="K19" s="95" t="e">
        <f ca="1">VLOOKUP(B19,'公募基金-开放-混合一级债基'!$N$81:$Z$97,13,0)</f>
        <v>#NAME?</v>
      </c>
      <c r="L19" s="96">
        <v>6.3823474902855137</v>
      </c>
      <c r="M19" s="96" t="e">
        <f ca="1">VLOOKUP(B19,'公募基金-开放-混合一级债基'!$N$81:$Z$97,11,0)</f>
        <v>#NAME?</v>
      </c>
      <c r="N19" s="38" t="s">
        <v>4331</v>
      </c>
    </row>
    <row r="20" spans="1:14">
      <c r="A20" s="37" t="str">
        <f>数据表!A20</f>
        <v>A192A9536</v>
      </c>
      <c r="B20" s="37" t="str">
        <f>数据表!B20</f>
        <v>乐赢成长强债1901</v>
      </c>
      <c r="C20" s="37" t="str">
        <f>数据表!C20</f>
        <v>强债类</v>
      </c>
      <c r="D20" s="37" t="str">
        <f>数据表!D20</f>
        <v>固收+</v>
      </c>
      <c r="E20" s="38" t="str">
        <f>数据表!E20</f>
        <v>公募基金-开放-混合一级债基</v>
      </c>
      <c r="F20" s="38">
        <f>数据表!F20</f>
        <v>43649</v>
      </c>
      <c r="G20" s="40">
        <f>数据表!G20</f>
        <v>49.906300000000002</v>
      </c>
      <c r="H20" s="41">
        <f>'2 评价总表'!H20</f>
        <v>6.7600000000000549E-2</v>
      </c>
      <c r="I20" s="41">
        <f>'2 评价总表'!I20</f>
        <v>7.5800000000000006E-2</v>
      </c>
      <c r="J20" s="41">
        <f>'2 评价总表'!J20</f>
        <v>0.05</v>
      </c>
      <c r="K20" s="95" t="e">
        <f ca="1">VLOOKUP(B20,'公募基金-开放-混合一级债基'!$N$81:$Z$97,13,0)</f>
        <v>#NAME?</v>
      </c>
      <c r="L20" s="96">
        <f>VLOOKUP(B20,收益率与夏普比率列表!AL:AM,2,0)</f>
        <v>6.1693542756872173</v>
      </c>
      <c r="M20" s="96" t="e">
        <f ca="1">VLOOKUP(B20,'公募基金-开放-混合一级债基'!$N$81:$Z$97,11,0)</f>
        <v>#NAME?</v>
      </c>
      <c r="N20" s="38" t="s">
        <v>4331</v>
      </c>
    </row>
    <row r="21" spans="1:14">
      <c r="A21" s="37" t="str">
        <f>数据表!A21</f>
        <v>A192A4694</v>
      </c>
      <c r="B21" s="37" t="str">
        <f>数据表!B21</f>
        <v>乐赢稳健和信半年定开3期</v>
      </c>
      <c r="C21" s="37" t="str">
        <f>数据表!C21</f>
        <v>强债类</v>
      </c>
      <c r="D21" s="37" t="str">
        <f>数据表!D21</f>
        <v>固收+</v>
      </c>
      <c r="E21" s="38" t="str">
        <f>数据表!E21</f>
        <v>公募基金-开放-混合一级债基</v>
      </c>
      <c r="F21" s="38">
        <f>数据表!F21</f>
        <v>43670</v>
      </c>
      <c r="G21" s="40">
        <f>数据表!G21</f>
        <v>29.942699999999999</v>
      </c>
      <c r="H21" s="41">
        <f>'2 评价总表'!H21</f>
        <v>4.2400000000000659E-2</v>
      </c>
      <c r="I21" s="41">
        <f>'2 评价总表'!I21</f>
        <v>4.4000000000000004E-2</v>
      </c>
      <c r="J21" s="41">
        <f>'2 评价总表'!J21</f>
        <v>4.4499999999999998E-2</v>
      </c>
      <c r="K21" s="95" t="e">
        <f ca="1">VLOOKUP(B21,'公募基金-开放-混合一级债基'!$N$81:$Z$97,13,0)</f>
        <v>#NAME?</v>
      </c>
      <c r="L21" s="96">
        <v>5.586774905312506</v>
      </c>
      <c r="M21" s="96" t="e">
        <f ca="1">VLOOKUP(B21,'公募基金-开放-混合一级债基'!$N$81:$Z$97,11,0)</f>
        <v>#NAME?</v>
      </c>
      <c r="N21" s="38" t="s">
        <v>4331</v>
      </c>
    </row>
    <row r="22" spans="1:14">
      <c r="A22" s="37" t="str">
        <f>数据表!A22</f>
        <v>A192A9537</v>
      </c>
      <c r="B22" s="37" t="str">
        <f>数据表!B22</f>
        <v>乐赢成长强债1902</v>
      </c>
      <c r="C22" s="37" t="str">
        <f>数据表!C22</f>
        <v>强债类</v>
      </c>
      <c r="D22" s="37" t="str">
        <f>数据表!D22</f>
        <v>固收+</v>
      </c>
      <c r="E22" s="38" t="str">
        <f>数据表!E22</f>
        <v>公募基金-开放-混合一级债基</v>
      </c>
      <c r="F22" s="38">
        <f>数据表!F22</f>
        <v>43671</v>
      </c>
      <c r="G22" s="40">
        <f>数据表!G22</f>
        <v>32.9617</v>
      </c>
      <c r="H22" s="41">
        <f>'2 评价总表'!H22</f>
        <v>6.5999999999999837E-2</v>
      </c>
      <c r="I22" s="41">
        <f>'2 评价总表'!I22</f>
        <v>7.7600000000000002E-2</v>
      </c>
      <c r="J22" s="41">
        <f>'2 评价总表'!J22</f>
        <v>4.8000000000000001E-2</v>
      </c>
      <c r="K22" s="95" t="e">
        <f ca="1">VLOOKUP(B22,'公募基金-开放-混合一级债基'!$N$81:$Z$97,13,0)</f>
        <v>#NAME?</v>
      </c>
      <c r="L22" s="96">
        <f>VLOOKUP(B22,收益率与夏普比率列表!AL:AM,2,0)</f>
        <v>5.3864304289571567</v>
      </c>
      <c r="M22" s="96" t="e">
        <f ca="1">VLOOKUP(B22,'公募基金-开放-混合一级债基'!$N$81:$Z$97,11,0)</f>
        <v>#NAME?</v>
      </c>
      <c r="N22" s="38" t="s">
        <v>4331</v>
      </c>
    </row>
    <row r="23" spans="1:14">
      <c r="A23" s="37" t="str">
        <f>数据表!A23</f>
        <v>A192A4697</v>
      </c>
      <c r="B23" s="37" t="str">
        <f>数据表!B23</f>
        <v>乐赢稳健和信一年定开4期</v>
      </c>
      <c r="C23" s="37" t="str">
        <f>数据表!C23</f>
        <v>强债类</v>
      </c>
      <c r="D23" s="37" t="str">
        <f>数据表!D23</f>
        <v>固收+</v>
      </c>
      <c r="E23" s="38" t="str">
        <f>数据表!E23</f>
        <v>公募基金-开放-混合一级债基</v>
      </c>
      <c r="F23" s="38">
        <f>数据表!F23</f>
        <v>43679</v>
      </c>
      <c r="G23" s="40">
        <f>数据表!G23</f>
        <v>77.105270000000004</v>
      </c>
      <c r="H23" s="41">
        <f>'2 评价总表'!H23</f>
        <v>5.0400000000000666E-2</v>
      </c>
      <c r="I23" s="41">
        <f>'2 评价总表'!I23</f>
        <v>5.1900000000000002E-2</v>
      </c>
      <c r="J23" s="41">
        <f>'2 评价总表'!J23</f>
        <v>4.4999999999999998E-2</v>
      </c>
      <c r="K23" s="95" t="e">
        <f ca="1">VLOOKUP(B23,'公募基金-开放-混合一级债基'!$N$81:$Z$97,13,0)</f>
        <v>#NAME?</v>
      </c>
      <c r="L23" s="96">
        <v>7.4843257571093371</v>
      </c>
      <c r="M23" s="96" t="e">
        <f ca="1">VLOOKUP(B23,'公募基金-开放-混合一级债基'!$N$81:$Z$97,11,0)</f>
        <v>#NAME?</v>
      </c>
      <c r="N23" s="38" t="s">
        <v>4331</v>
      </c>
    </row>
    <row r="24" spans="1:14">
      <c r="A24" s="37" t="str">
        <f>数据表!A24</f>
        <v>A193A1608</v>
      </c>
      <c r="B24" s="37" t="str">
        <f>数据表!B24</f>
        <v>乐赢稳健和信19001</v>
      </c>
      <c r="C24" s="37" t="str">
        <f>数据表!C24</f>
        <v>强债类</v>
      </c>
      <c r="D24" s="37" t="str">
        <f>数据表!D24</f>
        <v>固收+</v>
      </c>
      <c r="E24" s="38" t="str">
        <f>数据表!E24</f>
        <v>公募基金-开放-混合一级债基</v>
      </c>
      <c r="F24" s="38">
        <f>数据表!F24</f>
        <v>43698</v>
      </c>
      <c r="G24" s="40">
        <f>数据表!G24</f>
        <v>132.47516999999999</v>
      </c>
      <c r="H24" s="41">
        <f>'2 评价总表'!H24</f>
        <v>5.2399999999999558E-2</v>
      </c>
      <c r="I24" s="41">
        <f>'2 评价总表'!I24</f>
        <v>4.99E-2</v>
      </c>
      <c r="J24" s="41">
        <f>'2 评价总表'!J24</f>
        <v>4.8000000000000001E-2</v>
      </c>
      <c r="K24" s="95" t="e">
        <f ca="1">VLOOKUP(B24,'公募基金-开放-混合一级债基'!$N$81:$Z$97,13,0)</f>
        <v>#NAME?</v>
      </c>
      <c r="L24" s="96">
        <f>VLOOKUP(B24,收益率与夏普比率列表!AL:AM,2,0)</f>
        <v>5.5957057194536794</v>
      </c>
      <c r="M24" s="96" t="e">
        <f ca="1">VLOOKUP(B24,'公募基金-开放-混合一级债基'!$N$81:$Z$97,11,0)</f>
        <v>#NAME?</v>
      </c>
      <c r="N24" s="38" t="s">
        <v>4331</v>
      </c>
    </row>
    <row r="25" spans="1:14">
      <c r="A25" s="37" t="str">
        <f>数据表!A25</f>
        <v>A193A1609</v>
      </c>
      <c r="B25" s="37" t="str">
        <f>数据表!B25</f>
        <v>乐赢稳健和信19002</v>
      </c>
      <c r="C25" s="37" t="str">
        <f>数据表!C25</f>
        <v>强债类</v>
      </c>
      <c r="D25" s="37" t="str">
        <f>数据表!D25</f>
        <v>固收+</v>
      </c>
      <c r="E25" s="38" t="str">
        <f>数据表!E25</f>
        <v>公募基金-开放-混合一级债基</v>
      </c>
      <c r="F25" s="38">
        <f>数据表!F25</f>
        <v>43711</v>
      </c>
      <c r="G25" s="40">
        <f>数据表!G25</f>
        <v>124.25982</v>
      </c>
      <c r="H25" s="41">
        <f>'2 评价总表'!H25</f>
        <v>5.400000000000027E-2</v>
      </c>
      <c r="I25" s="41">
        <f>'2 评价总表'!I25</f>
        <v>4.99E-2</v>
      </c>
      <c r="J25" s="41">
        <f>'2 评价总表'!J25</f>
        <v>4.8000000000000001E-2</v>
      </c>
      <c r="K25" s="95" t="e">
        <f ca="1">VLOOKUP(B25,'公募基金-开放-混合一级债基'!$N$81:$Z$97,13,0)</f>
        <v>#NAME?</v>
      </c>
      <c r="L25" s="96">
        <f>VLOOKUP(B25,收益率与夏普比率列表!AL:AM,2,0)</f>
        <v>5.7621625507446481</v>
      </c>
      <c r="M25" s="96" t="e">
        <f ca="1">VLOOKUP(B25,'公募基金-开放-混合一级债基'!$N$81:$Z$97,11,0)</f>
        <v>#NAME?</v>
      </c>
      <c r="N25" s="38" t="s">
        <v>4331</v>
      </c>
    </row>
    <row r="26" spans="1:14">
      <c r="A26" s="37" t="str">
        <f>数据表!A26</f>
        <v>A193C2111</v>
      </c>
      <c r="B26" s="37" t="str">
        <f>数据表!B26</f>
        <v>共赢稳健启信半年定开二期</v>
      </c>
      <c r="C26" s="37" t="str">
        <f>数据表!C26</f>
        <v>强债类</v>
      </c>
      <c r="D26" s="37" t="str">
        <f>数据表!D26</f>
        <v>固收+</v>
      </c>
      <c r="E26" s="38" t="str">
        <f>数据表!E26</f>
        <v>公募基金-开放-混合一级债基</v>
      </c>
      <c r="F26" s="38">
        <f>数据表!F26</f>
        <v>43726</v>
      </c>
      <c r="G26" s="40">
        <f>数据表!G26</f>
        <v>5.2660999999999998</v>
      </c>
      <c r="H26" s="41">
        <f>'2 评价总表'!H26</f>
        <v>4.0000000000000036E-2</v>
      </c>
      <c r="I26" s="41">
        <f>'2 评价总表'!I26</f>
        <v>3.7900000000000003E-2</v>
      </c>
      <c r="J26" s="41">
        <f>'2 评价总表'!J26</f>
        <v>4.1000000000000002E-2</v>
      </c>
      <c r="K26" s="95" t="e">
        <f ca="1">VLOOKUP(B26,'公募基金-开放-混合一级债基'!$N$81:$Z$97,13,0)</f>
        <v>#NAME?</v>
      </c>
      <c r="L26" s="96">
        <f>VLOOKUP(B26,收益率与夏普比率列表!AL:AM,2,0)</f>
        <v>7.4968320712612382</v>
      </c>
      <c r="M26" s="96" t="e">
        <f ca="1">VLOOKUP(B26,'公募基金-开放-混合一级债基'!$N$81:$Z$97,11,0)</f>
        <v>#NAME?</v>
      </c>
      <c r="N26" s="38" t="s">
        <v>4331</v>
      </c>
    </row>
    <row r="27" spans="1:14">
      <c r="A27" s="37" t="str">
        <f>数据表!A27</f>
        <v>A193D1683</v>
      </c>
      <c r="B27" s="37" t="str">
        <f>数据表!B27</f>
        <v>慧赢同行年开1期</v>
      </c>
      <c r="C27" s="37" t="str">
        <f>数据表!C27</f>
        <v>强债类</v>
      </c>
      <c r="D27" s="37" t="str">
        <f>数据表!D27</f>
        <v>固收+</v>
      </c>
      <c r="E27" s="38" t="str">
        <f>数据表!E27</f>
        <v>公募基金-开放-混合一级债基</v>
      </c>
      <c r="F27" s="38">
        <f>数据表!F27</f>
        <v>43732</v>
      </c>
      <c r="G27" s="40">
        <f>数据表!G27</f>
        <v>12.569000000000001</v>
      </c>
      <c r="H27" s="41">
        <f>'2 评价总表'!H27</f>
        <v>4.8799999999999955E-2</v>
      </c>
      <c r="I27" s="41">
        <f>'2 评价总表'!I27</f>
        <v>4.7199999999999999E-2</v>
      </c>
      <c r="J27" s="41">
        <f>'2 评价总表'!J27</f>
        <v>4.5999999999999999E-2</v>
      </c>
      <c r="K27" s="95" t="e">
        <f ca="1">VLOOKUP(B27,'公募基金-开放-混合一级债基'!$N$81:$Z$97,13,0)</f>
        <v>#NAME?</v>
      </c>
      <c r="L27" s="96">
        <f>VLOOKUP(B27,收益率与夏普比率列表!AL:AM,2,0)</f>
        <v>10.938657776990155</v>
      </c>
      <c r="M27" s="96" t="e">
        <f ca="1">VLOOKUP(B27,'公募基金-开放-混合一级债基'!$N$81:$Z$97,11,0)</f>
        <v>#NAME?</v>
      </c>
      <c r="N27" s="38" t="s">
        <v>4331</v>
      </c>
    </row>
    <row r="28" spans="1:14">
      <c r="A28" s="37" t="str">
        <f>数据表!A28</f>
        <v>A193A1610</v>
      </c>
      <c r="B28" s="37" t="str">
        <f>数据表!B28</f>
        <v>乐赢稳健和信19003</v>
      </c>
      <c r="C28" s="37" t="str">
        <f>数据表!C28</f>
        <v>强债类</v>
      </c>
      <c r="D28" s="37" t="str">
        <f>数据表!D28</f>
        <v>固收+</v>
      </c>
      <c r="E28" s="38" t="str">
        <f>数据表!E28</f>
        <v>公募基金-开放-混合一级债基</v>
      </c>
      <c r="F28" s="38">
        <f>数据表!F28</f>
        <v>43748</v>
      </c>
      <c r="G28" s="40">
        <f>数据表!G28</f>
        <v>89.136889999999994</v>
      </c>
      <c r="H28" s="41">
        <f>'2 评价总表'!H28</f>
        <v>5.2300000000000006E-2</v>
      </c>
      <c r="I28" s="41">
        <f>'2 评价总表'!I28</f>
        <v>5.2300000000000006E-2</v>
      </c>
      <c r="J28" s="41">
        <f>'2 评价总表'!J28</f>
        <v>4.7500000000000001E-2</v>
      </c>
      <c r="K28" s="95" t="e">
        <f ca="1">VLOOKUP(B28,'公募基金-开放-混合一级债基'!$N$81:$Z$97,13,0)</f>
        <v>#NAME?</v>
      </c>
      <c r="L28" s="96">
        <f>VLOOKUP(B28,收益率与夏普比率列表!AL:AM,2,0)</f>
        <v>7.6987706731736463</v>
      </c>
      <c r="M28" s="96" t="e">
        <f ca="1">VLOOKUP(B28,'公募基金-开放-混合一级债基'!$N$81:$Z$97,11,0)</f>
        <v>#NAME?</v>
      </c>
      <c r="N28" s="38" t="s">
        <v>4331</v>
      </c>
    </row>
    <row r="29" spans="1:14">
      <c r="A29" s="37" t="str">
        <f>数据表!A29</f>
        <v>A193A5398</v>
      </c>
      <c r="B29" s="37" t="str">
        <f>数据表!B29</f>
        <v>乐赢稳健和信定开1号</v>
      </c>
      <c r="C29" s="37" t="str">
        <f>数据表!C29</f>
        <v>强债类</v>
      </c>
      <c r="D29" s="37" t="str">
        <f>数据表!D29</f>
        <v>固收+</v>
      </c>
      <c r="E29" s="38" t="str">
        <f>数据表!E29</f>
        <v>公募基金-开放-混合一级债基</v>
      </c>
      <c r="F29" s="38">
        <f>数据表!F29</f>
        <v>43777</v>
      </c>
      <c r="G29" s="40">
        <f>数据表!G29</f>
        <v>47.027529999999999</v>
      </c>
      <c r="H29" s="41">
        <f>'2 评价总表'!H29</f>
        <v>3.04E-2</v>
      </c>
      <c r="I29" s="41">
        <f>'2 评价总表'!I29</f>
        <v>3.04E-2</v>
      </c>
      <c r="J29" s="41">
        <f>'2 评价总表'!J29</f>
        <v>4.7E-2</v>
      </c>
      <c r="K29" s="95" t="e">
        <f ca="1">VLOOKUP(B29,'公募基金-开放-混合一级债基'!$N$81:$Z$97,13,0)</f>
        <v>#NAME?</v>
      </c>
      <c r="L29" s="96">
        <f>VLOOKUP(B29,收益率与夏普比率列表!AL:AM,2,0)</f>
        <v>2.8917304179981596</v>
      </c>
      <c r="M29" s="96" t="e">
        <f ca="1">VLOOKUP(B29,'公募基金-开放-混合一级债基'!$N$81:$Z$97,11,0)</f>
        <v>#NAME?</v>
      </c>
      <c r="N29" s="38" t="s">
        <v>4331</v>
      </c>
    </row>
    <row r="30" spans="1:14">
      <c r="A30" s="37" t="str">
        <f>数据表!A30</f>
        <v>A193A4202</v>
      </c>
      <c r="B30" s="37" t="str">
        <f>数据表!B30</f>
        <v>双赢稳健多资产1901</v>
      </c>
      <c r="C30" s="37" t="str">
        <f>数据表!C30</f>
        <v>稳健多资产</v>
      </c>
      <c r="D30" s="37" t="str">
        <f>数据表!D30</f>
        <v>混合偏债</v>
      </c>
      <c r="E30" s="38" t="str">
        <f>数据表!E30</f>
        <v>公募基金-开放-混合二级债基</v>
      </c>
      <c r="F30" s="38">
        <f>数据表!F30</f>
        <v>43733</v>
      </c>
      <c r="G30" s="40">
        <f>数据表!G30</f>
        <v>75.840950000000007</v>
      </c>
      <c r="H30" s="41">
        <f>'2 评价总表'!H30</f>
        <v>5.400000000000027E-2</v>
      </c>
      <c r="I30" s="41">
        <f>'2 评价总表'!I30</f>
        <v>5.1399999999999994E-2</v>
      </c>
      <c r="J30" s="41">
        <f>'2 评价总表'!J30</f>
        <v>4.8000000000000001E-2</v>
      </c>
      <c r="K30" s="95" t="e">
        <f ca="1">VLOOKUP('3.3风险调整收益'!B30,'公募基金-开放-混合二级债基'!$N$222:$Z$232,13,0)</f>
        <v>#NAME?</v>
      </c>
      <c r="L30" s="96">
        <f>VLOOKUP(B30,收益率与夏普比率列表!AL:AM,2,0)</f>
        <v>8.8516874458710539</v>
      </c>
      <c r="M30" s="96" t="e">
        <f ca="1">VLOOKUP('3.3风险调整收益'!B30,'公募基金-开放-混合二级债基'!$N$222:$Z$232,11,0)</f>
        <v>#NAME?</v>
      </c>
      <c r="N30" s="38" t="s">
        <v>4333</v>
      </c>
    </row>
    <row r="31" spans="1:14">
      <c r="A31" s="37" t="str">
        <f>数据表!A31</f>
        <v>A193A5224</v>
      </c>
      <c r="B31" s="37" t="str">
        <f>数据表!B31</f>
        <v>乐赢策略多资产1901</v>
      </c>
      <c r="C31" s="37" t="str">
        <f>数据表!C31</f>
        <v>稳健多资产</v>
      </c>
      <c r="D31" s="37" t="str">
        <f>数据表!D31</f>
        <v>混合偏债</v>
      </c>
      <c r="E31" s="38" t="str">
        <f>数据表!E31</f>
        <v>公募基金-开放-混合二级债基</v>
      </c>
      <c r="F31" s="38">
        <f>数据表!F31</f>
        <v>43763</v>
      </c>
      <c r="G31" s="40">
        <f>数据表!G31</f>
        <v>104.11206</v>
      </c>
      <c r="H31" s="41">
        <f>'2 评价总表'!H31</f>
        <v>6.9199999999999998E-2</v>
      </c>
      <c r="I31" s="41">
        <f>'2 评价总表'!I31</f>
        <v>6.9199999999999998E-2</v>
      </c>
      <c r="J31" s="41">
        <f>'2 评价总表'!J31</f>
        <v>4.8000000000000001E-2</v>
      </c>
      <c r="K31" s="95" t="e">
        <f ca="1">VLOOKUP('3.3风险调整收益'!B31,'公募基金-开放-混合二级债基'!$N$222:$Z$232,13,0)</f>
        <v>#NAME?</v>
      </c>
      <c r="L31" s="96">
        <f>VLOOKUP(B31,收益率与夏普比率列表!AL:AM,2,0)</f>
        <v>2.067532312392661</v>
      </c>
      <c r="M31" s="96" t="e">
        <f ca="1">VLOOKUP('3.3风险调整收益'!B31,'公募基金-开放-混合二级债基'!$N$222:$Z$232,11,0)</f>
        <v>#NAME?</v>
      </c>
      <c r="N31" s="38" t="s">
        <v>4333</v>
      </c>
    </row>
    <row r="32" spans="1:14">
      <c r="A32" s="37" t="str">
        <f>数据表!A32</f>
        <v>A193D5397</v>
      </c>
      <c r="B32" s="37" t="str">
        <f>数据表!B32</f>
        <v>双赢稳健多资产定开2号</v>
      </c>
      <c r="C32" s="37" t="str">
        <f>数据表!C32</f>
        <v>稳健多资产</v>
      </c>
      <c r="D32" s="37" t="str">
        <f>数据表!D32</f>
        <v>混合偏债</v>
      </c>
      <c r="E32" s="38" t="str">
        <f>数据表!E32</f>
        <v>公募基金-开放-混合二级债基</v>
      </c>
      <c r="F32" s="38">
        <f>数据表!F32</f>
        <v>43767</v>
      </c>
      <c r="G32" s="40">
        <f>数据表!G32</f>
        <v>1.5349999999999999</v>
      </c>
      <c r="H32" s="41">
        <f>'2 评价总表'!H32</f>
        <v>4.2199999999999994E-2</v>
      </c>
      <c r="I32" s="41">
        <f>'2 评价总表'!I32</f>
        <v>4.2199999999999994E-2</v>
      </c>
      <c r="J32" s="41">
        <f>'2 评价总表'!J32</f>
        <v>4.8000000000000001E-2</v>
      </c>
      <c r="K32" s="95" t="e">
        <f ca="1">VLOOKUP('3.3风险调整收益'!B32,'公募基金-开放-混合二级债基'!$N$222:$Z$232,13,0)</f>
        <v>#NAME?</v>
      </c>
      <c r="L32" s="96">
        <f>VLOOKUP(B32,收益率与夏普比率列表!AL:AM,2,0)</f>
        <v>7.9351420150162095</v>
      </c>
      <c r="M32" s="96" t="e">
        <f ca="1">VLOOKUP('3.3风险调整收益'!B32,'公募基金-开放-混合二级债基'!$N$222:$Z$232,11,0)</f>
        <v>#NAME?</v>
      </c>
      <c r="N32" s="38" t="s">
        <v>4333</v>
      </c>
    </row>
    <row r="33" spans="1:14">
      <c r="A33" s="37" t="str">
        <f>数据表!A33</f>
        <v>A193A5396</v>
      </c>
      <c r="B33" s="37" t="str">
        <f>数据表!B33</f>
        <v>双赢稳健多资产定开1号</v>
      </c>
      <c r="C33" s="37" t="str">
        <f>数据表!C33</f>
        <v>稳健多资产</v>
      </c>
      <c r="D33" s="37" t="str">
        <f>数据表!D33</f>
        <v>混合偏债</v>
      </c>
      <c r="E33" s="38" t="str">
        <f>数据表!E33</f>
        <v>公募基金-开放-混合二级债基</v>
      </c>
      <c r="F33" s="38">
        <f>数据表!F33</f>
        <v>43791</v>
      </c>
      <c r="G33" s="40">
        <f>数据表!G33</f>
        <v>25.721329999999998</v>
      </c>
      <c r="H33" s="41">
        <f>'2 评价总表'!H33</f>
        <v>3.6499999999999998E-2</v>
      </c>
      <c r="I33" s="41">
        <f>'2 评价总表'!I33</f>
        <v>3.6499999999999998E-2</v>
      </c>
      <c r="J33" s="41">
        <f>'2 评价总表'!J33</f>
        <v>4.7E-2</v>
      </c>
      <c r="K33" s="95" t="e">
        <f ca="1">VLOOKUP('3.3风险调整收益'!B33,'公募基金-开放-混合二级债基'!$N$222:$Z$232,13,0)</f>
        <v>#NAME?</v>
      </c>
      <c r="L33" s="96">
        <f>VLOOKUP(B33,收益率与夏普比率列表!AL:AM,2,0)</f>
        <v>5.2110560980029197</v>
      </c>
      <c r="M33" s="96" t="e">
        <f ca="1">VLOOKUP('3.3风险调整收益'!B33,'公募基金-开放-混合二级债基'!$N$222:$Z$232,11,0)</f>
        <v>#NAME?</v>
      </c>
      <c r="N33" s="38" t="s">
        <v>4333</v>
      </c>
    </row>
    <row r="34" spans="1:14">
      <c r="A34" s="37" t="str">
        <f>数据表!A34</f>
        <v>A193A5596</v>
      </c>
      <c r="B34" s="37" t="str">
        <f>数据表!B34</f>
        <v>双赢稳健多资产定开3号</v>
      </c>
      <c r="C34" s="37" t="str">
        <f>数据表!C34</f>
        <v>稳健多资产</v>
      </c>
      <c r="D34" s="37" t="str">
        <f>数据表!D34</f>
        <v>混合偏债</v>
      </c>
      <c r="E34" s="38" t="str">
        <f>数据表!E34</f>
        <v>公募基金-开放-混合二级债基</v>
      </c>
      <c r="F34" s="38">
        <f>数据表!F34</f>
        <v>43794</v>
      </c>
      <c r="G34" s="40">
        <f>数据表!G34</f>
        <v>8.7823399999999996</v>
      </c>
      <c r="H34" s="41">
        <f>'2 评价总表'!H34</f>
        <v>5.8200000000000002E-2</v>
      </c>
      <c r="I34" s="41">
        <f>'2 评价总表'!I34</f>
        <v>5.8200000000000002E-2</v>
      </c>
      <c r="J34" s="41">
        <f>'2 评价总表'!J34</f>
        <v>0.04</v>
      </c>
      <c r="K34" s="95" t="e">
        <f ca="1">VLOOKUP('3.3风险调整收益'!B34,'公募基金-开放-混合二级债基'!$N$222:$Z$232,13,0)</f>
        <v>#NAME?</v>
      </c>
      <c r="L34" s="96">
        <f>VLOOKUP(B34,收益率与夏普比率列表!AL:AM,2,0)</f>
        <v>7.9351420150162095</v>
      </c>
      <c r="M34" s="96" t="e">
        <f ca="1">VLOOKUP('3.3风险调整收益'!B34,'公募基金-开放-混合二级债基'!$N$222:$Z$232,11,0)</f>
        <v>#NAME?</v>
      </c>
      <c r="N34" s="38" t="s">
        <v>4333</v>
      </c>
    </row>
    <row r="35" spans="1:14">
      <c r="A35" s="37" t="str">
        <f>数据表!A35</f>
        <v>A181D8333</v>
      </c>
      <c r="B35" s="37" t="str">
        <f>数据表!B35</f>
        <v>睿赢精选组合</v>
      </c>
      <c r="C35" s="37" t="str">
        <f>数据表!C35</f>
        <v>量化多策略</v>
      </c>
      <c r="D35" s="37" t="str">
        <f>数据表!D35</f>
        <v>混合偏债</v>
      </c>
      <c r="E35" s="38" t="str">
        <f>数据表!E35</f>
        <v>公募基金-开放-混合二级债基</v>
      </c>
      <c r="F35" s="38">
        <f>数据表!F35</f>
        <v>43420</v>
      </c>
      <c r="G35" s="40">
        <f>数据表!G35</f>
        <v>1.2540514360999999</v>
      </c>
      <c r="H35" s="41">
        <f>'2 评价总表'!H35</f>
        <v>5.5500000000000001E-2</v>
      </c>
      <c r="I35" s="41">
        <f>'2 评价总表'!I35</f>
        <v>6.0802715654951989E-2</v>
      </c>
      <c r="J35" s="41" t="e">
        <f ca="1">'2 评价总表'!J35</f>
        <v>#NAME?</v>
      </c>
      <c r="K35" s="95" t="e">
        <f ca="1">VLOOKUP('3.3风险调整收益'!B35,'公募基金-开放-混合二级债基'!$N$222:$Z$232,13,0)</f>
        <v>#NAME?</v>
      </c>
      <c r="L35" s="96">
        <f>VLOOKUP(B35,收益率与夏普比率列表!AL:AM,2,0)</f>
        <v>3.917819403759407</v>
      </c>
      <c r="M35" s="96" t="e">
        <f ca="1">VLOOKUP('3.3风险调整收益'!B35,'公募基金-开放-混合二级债基'!$N$222:$Z$232,11,0)</f>
        <v>#NAME?</v>
      </c>
      <c r="N35" s="38" t="s">
        <v>4333</v>
      </c>
    </row>
    <row r="36" spans="1:14">
      <c r="A36" s="37" t="str">
        <f>数据表!A36</f>
        <v>A193D1746</v>
      </c>
      <c r="B36" s="37" t="str">
        <f>数据表!B36</f>
        <v>睿赢宏观月盈私享</v>
      </c>
      <c r="C36" s="37" t="str">
        <f>数据表!C36</f>
        <v>量化多策略</v>
      </c>
      <c r="D36" s="37" t="str">
        <f>数据表!D36</f>
        <v>混合偏债</v>
      </c>
      <c r="E36" s="38" t="str">
        <f>数据表!E36</f>
        <v>公募基金-开放-混合二级债基</v>
      </c>
      <c r="F36" s="38">
        <f>数据表!F36</f>
        <v>43713</v>
      </c>
      <c r="G36" s="40">
        <f>数据表!G36</f>
        <v>13.691000000000001</v>
      </c>
      <c r="H36" s="41">
        <f>'2 评价总表'!H36</f>
        <v>5.8799999999999741E-2</v>
      </c>
      <c r="I36" s="41">
        <f>'2 评价总表'!I36</f>
        <v>5.1299999999999998E-2</v>
      </c>
      <c r="J36" s="41">
        <f>'2 评价总表'!J36</f>
        <v>4.8000000000000001E-2</v>
      </c>
      <c r="K36" s="95" t="e">
        <f ca="1">VLOOKUP('3.3风险调整收益'!B36,'公募基金-开放-混合二级债基'!$N$222:$Z$232,13,0)</f>
        <v>#NAME?</v>
      </c>
      <c r="L36" s="96">
        <f>VLOOKUP(B36,收益率与夏普比率列表!AL:AM,2,0)</f>
        <v>8.3739417551865323</v>
      </c>
      <c r="M36" s="96" t="e">
        <f ca="1">VLOOKUP('3.3风险调整收益'!B36,'公募基金-开放-混合二级债基'!$N$222:$Z$232,11,0)</f>
        <v>#NAME?</v>
      </c>
      <c r="N36" s="38" t="s">
        <v>4333</v>
      </c>
    </row>
    <row r="37" spans="1:14">
      <c r="A37" s="37" t="str">
        <f>数据表!A37</f>
        <v>A192D9913</v>
      </c>
      <c r="B37" s="37" t="str">
        <f>数据表!B37</f>
        <v>睿赢进取1期</v>
      </c>
      <c r="C37" s="37" t="str">
        <f>数据表!C37</f>
        <v>权益灵活配置</v>
      </c>
      <c r="D37" s="37" t="str">
        <f>数据表!D37</f>
        <v>灵活配置</v>
      </c>
      <c r="E37" s="38" t="str">
        <f>数据表!E37</f>
        <v>公募基金-开放-灵活配置</v>
      </c>
      <c r="F37" s="38">
        <f>数据表!F37</f>
        <v>43661</v>
      </c>
      <c r="G37" s="40">
        <f>数据表!G37</f>
        <v>2.9354200000000001</v>
      </c>
      <c r="H37" s="41">
        <f>'2 评价总表'!H37</f>
        <v>8.0799999999999983E-2</v>
      </c>
      <c r="I37" s="41">
        <f>'2 评价总表'!I37</f>
        <v>0.13400000000000001</v>
      </c>
      <c r="J37" s="41">
        <f>'2 评价总表'!J37</f>
        <v>0.05</v>
      </c>
      <c r="K37" s="95" t="e">
        <f ca="1">'公募基金-开放-灵活配置'!Z1126</f>
        <v>#NAME?</v>
      </c>
      <c r="L37" s="96">
        <f>VLOOKUP(B37,收益率与夏普比率列表!AL:AM,2,0)</f>
        <v>1.4751665779662595</v>
      </c>
      <c r="M37" s="96" t="e">
        <f ca="1">'公募基金-开放-灵活配置'!X1126</f>
        <v>#NAME?</v>
      </c>
      <c r="N37" s="38" t="s">
        <v>4335</v>
      </c>
    </row>
    <row r="38" spans="1:14">
      <c r="A38" s="37" t="str">
        <f>数据表!A38</f>
        <v>A193D5656</v>
      </c>
      <c r="B38" s="37" t="str">
        <f>数据表!B38</f>
        <v>慧赢成长同享1号</v>
      </c>
      <c r="C38" s="37" t="str">
        <f>数据表!C38</f>
        <v>权益灵活配置</v>
      </c>
      <c r="D38" s="37" t="str">
        <f>数据表!D38</f>
        <v>混合偏债</v>
      </c>
      <c r="E38" s="38" t="str">
        <f>数据表!E38</f>
        <v>公募基金-开放-混合二级债基</v>
      </c>
      <c r="F38" s="38">
        <f>数据表!F38</f>
        <v>43777</v>
      </c>
      <c r="G38" s="40">
        <f>数据表!G38</f>
        <v>23.448</v>
      </c>
      <c r="H38" s="41">
        <f>'2 评价总表'!H38</f>
        <v>4.8000000000000001E-2</v>
      </c>
      <c r="I38" s="41">
        <f>'2 评价总表'!I38</f>
        <v>4.8000000000000001E-2</v>
      </c>
      <c r="J38" s="41">
        <f>'2 评价总表'!J38</f>
        <v>4.8000000000000001E-2</v>
      </c>
      <c r="K38" s="95" t="e">
        <f ca="1">VLOOKUP('3.3风险调整收益'!B38,'公募基金-开放-混合二级债基'!$N$222:$Z$232,13,0)</f>
        <v>#NAME?</v>
      </c>
      <c r="L38" s="96">
        <f>VLOOKUP(B38,收益率与夏普比率列表!AL:AM,2,0)</f>
        <v>6.9513545499854068</v>
      </c>
      <c r="M38" s="96" t="e">
        <f ca="1">VLOOKUP('3.3风险调整收益'!B38,'公募基金-开放-混合二级债基'!$N$222:$Z$232,11,0)</f>
        <v>#NAME?</v>
      </c>
      <c r="N38" s="38" t="s">
        <v>4333</v>
      </c>
    </row>
    <row r="39" spans="1:14">
      <c r="A39" s="37" t="str">
        <f>数据表!A39</f>
        <v>A193D5657</v>
      </c>
      <c r="B39" s="37" t="str">
        <f>数据表!B39</f>
        <v>慧赢成长同享2号</v>
      </c>
      <c r="C39" s="37" t="str">
        <f>数据表!C39</f>
        <v>权益灵活配置</v>
      </c>
      <c r="D39" s="37" t="str">
        <f>数据表!D39</f>
        <v>混合偏债</v>
      </c>
      <c r="E39" s="38" t="str">
        <f>数据表!E39</f>
        <v>公募基金-开放-混合二级债基</v>
      </c>
      <c r="F39" s="38">
        <f>数据表!F39</f>
        <v>43791</v>
      </c>
      <c r="G39" s="40">
        <f>数据表!G39</f>
        <v>23.360299999999999</v>
      </c>
      <c r="H39" s="41">
        <f>'2 评价总表'!H39</f>
        <v>5.57E-2</v>
      </c>
      <c r="I39" s="41">
        <f>'2 评价总表'!I39</f>
        <v>5.57E-2</v>
      </c>
      <c r="J39" s="41">
        <f>'2 评价总表'!J39</f>
        <v>4.8000000000000001E-2</v>
      </c>
      <c r="K39" s="95" t="e">
        <f ca="1">VLOOKUP('3.3风险调整收益'!B39,'公募基金-开放-混合二级债基'!$N$222:$Z$232,13,0)</f>
        <v>#NAME?</v>
      </c>
      <c r="L39" s="96">
        <f>VLOOKUP(B39,收益率与夏普比率列表!AL:AM,2,0)</f>
        <v>8.9994627951744235</v>
      </c>
      <c r="M39" s="96" t="e">
        <f ca="1">VLOOKUP('3.3风险调整收益'!B39,'公募基金-开放-混合二级债基'!$N$222:$Z$232,11,0)</f>
        <v>#NAME?</v>
      </c>
      <c r="N39" s="38" t="s">
        <v>4333</v>
      </c>
    </row>
    <row r="40" spans="1:14">
      <c r="A40" s="37" t="str">
        <f>数据表!A40</f>
        <v>A181A6153</v>
      </c>
      <c r="B40" s="37" t="str">
        <f>数据表!B40</f>
        <v>双赢全球多资产</v>
      </c>
      <c r="C40" s="37" t="str">
        <f>数据表!C40</f>
        <v>全球多资产</v>
      </c>
      <c r="D40" s="37" t="str">
        <f>数据表!D40</f>
        <v>混合偏债</v>
      </c>
      <c r="E40" s="38" t="str">
        <f>数据表!E40</f>
        <v>公募基金-开放-混合二级债基</v>
      </c>
      <c r="F40" s="38">
        <f>数据表!F40</f>
        <v>43368</v>
      </c>
      <c r="G40" s="40">
        <f>数据表!G40</f>
        <v>59.228489418599999</v>
      </c>
      <c r="H40" s="41">
        <f>'2 评价总表'!H40</f>
        <v>5.8400000000000674E-2</v>
      </c>
      <c r="I40" s="41">
        <f>'2 评价总表'!I40</f>
        <v>5.107473871031365E-2</v>
      </c>
      <c r="J40" s="41">
        <f>'2 评价总表'!J40</f>
        <v>4.7500000000000001E-2</v>
      </c>
      <c r="K40" s="95" t="e">
        <f ca="1">VLOOKUP('3.3风险调整收益'!B40,'公募基金-开放-混合二级债基'!$N$222:$Z$232,13,0)</f>
        <v>#NAME?</v>
      </c>
      <c r="L40" s="96">
        <f>VLOOKUP(B40,收益率与夏普比率列表!AL:AM,2,0)</f>
        <v>4.6842353173038767</v>
      </c>
      <c r="M40" s="96" t="e">
        <f ca="1">VLOOKUP('3.3风险调整收益'!B40,'公募基金-开放-混合二级债基'!$N$222:$Z$232,11,0)</f>
        <v>#NAME?</v>
      </c>
      <c r="N40" s="38" t="s">
        <v>4333</v>
      </c>
    </row>
    <row r="41" spans="1:14">
      <c r="A41" s="37" t="str">
        <f>数据表!A41</f>
        <v>A193A2846</v>
      </c>
      <c r="B41" s="37" t="str">
        <f>数据表!B41</f>
        <v>双赢全球FOF</v>
      </c>
      <c r="C41" s="37" t="str">
        <f>数据表!C41</f>
        <v>全球多资产</v>
      </c>
      <c r="D41" s="37" t="str">
        <f>数据表!D41</f>
        <v>混合偏债</v>
      </c>
      <c r="E41" s="38" t="str">
        <f>数据表!E41</f>
        <v>公募基金-开放-混合二级债基</v>
      </c>
      <c r="F41" s="38">
        <f>数据表!F41</f>
        <v>43713</v>
      </c>
      <c r="G41" s="40">
        <f>数据表!G41</f>
        <v>16.610299999999999</v>
      </c>
      <c r="H41" s="41">
        <f>'2 评价总表'!H41</f>
        <v>7.4799999999999756E-2</v>
      </c>
      <c r="I41" s="41">
        <f>'2 评价总表'!I41</f>
        <v>7.3899999999999993E-2</v>
      </c>
      <c r="J41" s="41">
        <f>'2 评价总表'!J41</f>
        <v>4.7500000000000001E-2</v>
      </c>
      <c r="K41" s="95" t="e">
        <f ca="1">VLOOKUP('3.3风险调整收益'!B41,'公募基金-开放-混合二级债基'!$N$222:$Z$232,13,0)</f>
        <v>#NAME?</v>
      </c>
      <c r="L41" s="96">
        <f>VLOOKUP(B41,收益率与夏普比率列表!AL:AM,2,0)</f>
        <v>32.588378316570193</v>
      </c>
      <c r="M41" s="96" t="e">
        <f ca="1">VLOOKUP('3.3风险调整收益'!B41,'公募基金-开放-混合二级债基'!$N$222:$Z$232,11,0)</f>
        <v>#NAME?</v>
      </c>
      <c r="N41" s="38" t="s">
        <v>4333</v>
      </c>
    </row>
    <row r="42" spans="1:14">
      <c r="A42" s="85" t="s">
        <v>4413</v>
      </c>
      <c r="G42" s="28"/>
      <c r="H42" s="28"/>
      <c r="I42" s="28"/>
      <c r="J42" s="28"/>
      <c r="K42" s="34"/>
    </row>
  </sheetData>
  <mergeCells count="1">
    <mergeCell ref="H1:I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56"/>
  <sheetViews>
    <sheetView workbookViewId="0">
      <pane xSplit="4" ySplit="1" topLeftCell="E29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defaultRowHeight="14.4"/>
  <cols>
    <col min="1" max="1" width="13.109375" customWidth="1"/>
    <col min="2" max="2" width="64.6640625" customWidth="1"/>
    <col min="3" max="3" width="8.44140625" bestFit="1" customWidth="1"/>
    <col min="4" max="4" width="9.44140625" bestFit="1" customWidth="1"/>
    <col min="5" max="5" width="15" style="114" bestFit="1" customWidth="1"/>
    <col min="6" max="6" width="5.44140625" bestFit="1" customWidth="1"/>
    <col min="8" max="8" width="9" style="28"/>
    <col min="9" max="9" width="9" style="20"/>
    <col min="10" max="10" width="9.44140625" style="19" bestFit="1" customWidth="1"/>
  </cols>
  <sheetData>
    <row r="1" spans="2:10">
      <c r="B1" s="112" t="s">
        <v>4527</v>
      </c>
      <c r="C1" s="112" t="s">
        <v>4557</v>
      </c>
      <c r="D1" s="113" t="s">
        <v>4321</v>
      </c>
      <c r="E1" s="113" t="s">
        <v>4558</v>
      </c>
      <c r="F1" s="116" t="s">
        <v>4559</v>
      </c>
      <c r="J1" s="19" t="s">
        <v>4562</v>
      </c>
    </row>
    <row r="2" spans="2:10">
      <c r="B2" s="114" t="s">
        <v>117</v>
      </c>
      <c r="C2" s="18">
        <v>92</v>
      </c>
      <c r="D2" s="115">
        <v>3.8467141304347821</v>
      </c>
      <c r="E2" s="114" t="str">
        <f>VLOOKUP(B2,[2]Sheet9!$C:$D,2,0)</f>
        <v>中国民生银行</v>
      </c>
      <c r="F2">
        <f t="shared" ref="F2:F33" si="0">RANK(D2,D:D,0)</f>
        <v>1</v>
      </c>
      <c r="G2">
        <v>55</v>
      </c>
      <c r="H2" s="28" t="str">
        <f t="shared" ref="H2:H33" si="1">F2&amp;"/"&amp;G2</f>
        <v>1/55</v>
      </c>
      <c r="I2" s="20">
        <f t="shared" ref="I2:I33" si="2">F2/G2</f>
        <v>1.8181818181818181E-2</v>
      </c>
      <c r="J2" s="19">
        <v>100</v>
      </c>
    </row>
    <row r="3" spans="2:10">
      <c r="B3" s="114" t="s">
        <v>115</v>
      </c>
      <c r="C3" s="18">
        <v>92</v>
      </c>
      <c r="D3" s="115">
        <v>3.6759576086956516</v>
      </c>
      <c r="E3" s="114" t="str">
        <f>VLOOKUP(B3,[2]Sheet9!$C:$D,2,0)</f>
        <v>中国民生银行</v>
      </c>
      <c r="F3">
        <f t="shared" si="0"/>
        <v>2</v>
      </c>
      <c r="G3">
        <v>55</v>
      </c>
      <c r="H3" s="28" t="str">
        <f t="shared" si="1"/>
        <v>2/55</v>
      </c>
      <c r="I3" s="20">
        <f t="shared" si="2"/>
        <v>3.6363636363636362E-2</v>
      </c>
      <c r="J3" s="19">
        <f t="shared" ref="J3:J34" si="3">IF(I3&gt;0.8,60,60+40/80%*(80%-I3))</f>
        <v>98.181818181818187</v>
      </c>
    </row>
    <row r="4" spans="2:10">
      <c r="B4" s="114" t="s">
        <v>119</v>
      </c>
      <c r="C4" s="18">
        <v>92</v>
      </c>
      <c r="D4" s="115">
        <v>3.6753043478260881</v>
      </c>
      <c r="E4" s="114" t="str">
        <f>VLOOKUP(B4,[2]Sheet9!$C:$D,2,0)</f>
        <v>上海浦东发展银行</v>
      </c>
      <c r="F4">
        <f t="shared" si="0"/>
        <v>3</v>
      </c>
      <c r="G4">
        <v>55</v>
      </c>
      <c r="H4" s="28" t="str">
        <f t="shared" si="1"/>
        <v>3/55</v>
      </c>
      <c r="I4" s="20">
        <f t="shared" si="2"/>
        <v>5.4545454545454543E-2</v>
      </c>
      <c r="J4" s="19">
        <f t="shared" si="3"/>
        <v>97.27272727272728</v>
      </c>
    </row>
    <row r="5" spans="2:10">
      <c r="B5" s="114" t="s">
        <v>4553</v>
      </c>
      <c r="C5" s="18">
        <v>91</v>
      </c>
      <c r="D5" s="115">
        <v>3.6606923076923081</v>
      </c>
      <c r="E5" s="114" t="str">
        <f>VLOOKUP(B5,[2]Sheet9!$C:$D,2,0)</f>
        <v>兴业银行</v>
      </c>
      <c r="F5">
        <f t="shared" si="0"/>
        <v>4</v>
      </c>
      <c r="G5">
        <v>55</v>
      </c>
      <c r="H5" s="28" t="str">
        <f t="shared" si="1"/>
        <v>4/55</v>
      </c>
      <c r="I5" s="20">
        <f t="shared" si="2"/>
        <v>7.2727272727272724E-2</v>
      </c>
      <c r="J5" s="19">
        <f t="shared" si="3"/>
        <v>96.363636363636374</v>
      </c>
    </row>
    <row r="6" spans="2:10">
      <c r="B6" s="114" t="s">
        <v>4554</v>
      </c>
      <c r="C6" s="18">
        <v>91</v>
      </c>
      <c r="D6" s="115">
        <v>3.6587802197802199</v>
      </c>
      <c r="E6" s="114" t="str">
        <f>VLOOKUP(B6,[2]Sheet9!$C:$D,2,0)</f>
        <v>兴业银行</v>
      </c>
      <c r="F6">
        <f t="shared" si="0"/>
        <v>5</v>
      </c>
      <c r="G6">
        <v>55</v>
      </c>
      <c r="H6" s="28" t="str">
        <f t="shared" si="1"/>
        <v>5/55</v>
      </c>
      <c r="I6" s="20">
        <f t="shared" si="2"/>
        <v>9.0909090909090912E-2</v>
      </c>
      <c r="J6" s="19">
        <f t="shared" si="3"/>
        <v>95.454545454545453</v>
      </c>
    </row>
    <row r="7" spans="2:10">
      <c r="B7" s="114" t="s">
        <v>4551</v>
      </c>
      <c r="C7" s="18">
        <v>91</v>
      </c>
      <c r="D7" s="115">
        <v>3.6569780219780221</v>
      </c>
      <c r="E7" s="114" t="str">
        <f>VLOOKUP(B7,[2]Sheet9!$C:$D,2,0)</f>
        <v>兴业银行</v>
      </c>
      <c r="F7">
        <f t="shared" si="0"/>
        <v>6</v>
      </c>
      <c r="G7">
        <v>55</v>
      </c>
      <c r="H7" s="28" t="str">
        <f t="shared" si="1"/>
        <v>6/55</v>
      </c>
      <c r="I7" s="20">
        <f t="shared" si="2"/>
        <v>0.10909090909090909</v>
      </c>
      <c r="J7" s="19">
        <f t="shared" si="3"/>
        <v>94.545454545454547</v>
      </c>
    </row>
    <row r="8" spans="2:10">
      <c r="B8" s="114" t="s">
        <v>4552</v>
      </c>
      <c r="C8" s="18">
        <v>91</v>
      </c>
      <c r="D8" s="115">
        <v>3.6562197802197782</v>
      </c>
      <c r="E8" s="114" t="str">
        <f>VLOOKUP(B8,[2]Sheet9!$C:$D,2,0)</f>
        <v>兴业银行</v>
      </c>
      <c r="F8">
        <f t="shared" si="0"/>
        <v>7</v>
      </c>
      <c r="G8">
        <v>55</v>
      </c>
      <c r="H8" s="28" t="str">
        <f t="shared" si="1"/>
        <v>7/55</v>
      </c>
      <c r="I8" s="20">
        <f t="shared" si="2"/>
        <v>0.12727272727272726</v>
      </c>
      <c r="J8" s="19">
        <f t="shared" si="3"/>
        <v>93.63636363636364</v>
      </c>
    </row>
    <row r="9" spans="2:10">
      <c r="B9" s="114" t="s">
        <v>4555</v>
      </c>
      <c r="C9" s="18">
        <v>61</v>
      </c>
      <c r="D9" s="115">
        <v>3.6133770491803281</v>
      </c>
      <c r="E9" s="114" t="str">
        <f>VLOOKUP(B9,[2]Sheet9!$C:$D,2,0)</f>
        <v>兴业银行</v>
      </c>
      <c r="F9">
        <f t="shared" si="0"/>
        <v>8</v>
      </c>
      <c r="G9">
        <v>55</v>
      </c>
      <c r="H9" s="28" t="str">
        <f t="shared" si="1"/>
        <v>8/55</v>
      </c>
      <c r="I9" s="20">
        <f t="shared" si="2"/>
        <v>0.14545454545454545</v>
      </c>
      <c r="J9" s="19">
        <f t="shared" si="3"/>
        <v>92.72727272727272</v>
      </c>
    </row>
    <row r="10" spans="2:10">
      <c r="B10" s="114" t="s">
        <v>4546</v>
      </c>
      <c r="C10" s="18">
        <v>92</v>
      </c>
      <c r="D10" s="115">
        <v>3.612282608695645</v>
      </c>
      <c r="E10" s="114" t="str">
        <f>VLOOKUP(B10,[2]Sheet9!$C:$D,2,0)</f>
        <v>华夏银行</v>
      </c>
      <c r="F10">
        <f t="shared" si="0"/>
        <v>9</v>
      </c>
      <c r="G10">
        <v>55</v>
      </c>
      <c r="H10" s="28" t="str">
        <f t="shared" si="1"/>
        <v>9/55</v>
      </c>
      <c r="I10" s="20">
        <f t="shared" si="2"/>
        <v>0.16363636363636364</v>
      </c>
      <c r="J10" s="19">
        <f t="shared" si="3"/>
        <v>91.818181818181827</v>
      </c>
    </row>
    <row r="11" spans="2:10">
      <c r="B11" s="114" t="s">
        <v>111</v>
      </c>
      <c r="C11" s="18">
        <v>92</v>
      </c>
      <c r="D11" s="115">
        <v>3.590338043478261</v>
      </c>
      <c r="E11" s="114" t="str">
        <f>VLOOKUP(B11,[2]Sheet9!$C:$D,2,0)</f>
        <v>中国民生银行</v>
      </c>
      <c r="F11">
        <f t="shared" si="0"/>
        <v>10</v>
      </c>
      <c r="G11">
        <v>55</v>
      </c>
      <c r="H11" s="28" t="str">
        <f t="shared" si="1"/>
        <v>10/55</v>
      </c>
      <c r="I11" s="20">
        <f t="shared" si="2"/>
        <v>0.18181818181818182</v>
      </c>
      <c r="J11" s="19">
        <f t="shared" si="3"/>
        <v>90.909090909090907</v>
      </c>
    </row>
    <row r="12" spans="2:10">
      <c r="B12" s="114" t="s">
        <v>114</v>
      </c>
      <c r="C12" s="18">
        <v>92</v>
      </c>
      <c r="D12" s="115">
        <v>3.5432184782608691</v>
      </c>
      <c r="E12" s="114" t="str">
        <f>VLOOKUP(B12,[2]Sheet9!$C:$D,2,0)</f>
        <v>中国民生银行</v>
      </c>
      <c r="F12">
        <f t="shared" si="0"/>
        <v>11</v>
      </c>
      <c r="G12">
        <v>55</v>
      </c>
      <c r="H12" s="28" t="str">
        <f t="shared" si="1"/>
        <v>11/55</v>
      </c>
      <c r="I12" s="20">
        <f t="shared" si="2"/>
        <v>0.2</v>
      </c>
      <c r="J12" s="19">
        <f t="shared" si="3"/>
        <v>90</v>
      </c>
    </row>
    <row r="13" spans="2:10">
      <c r="B13" s="114" t="s">
        <v>112</v>
      </c>
      <c r="C13" s="18">
        <v>92</v>
      </c>
      <c r="D13" s="115">
        <v>3.54178804347826</v>
      </c>
      <c r="E13" s="114" t="str">
        <f>VLOOKUP(B13,[2]Sheet9!$C:$D,2,0)</f>
        <v>中国民生银行</v>
      </c>
      <c r="F13">
        <f t="shared" si="0"/>
        <v>12</v>
      </c>
      <c r="G13">
        <v>55</v>
      </c>
      <c r="H13" s="28" t="str">
        <f t="shared" si="1"/>
        <v>12/55</v>
      </c>
      <c r="I13" s="20">
        <f t="shared" si="2"/>
        <v>0.21818181818181817</v>
      </c>
      <c r="J13" s="19">
        <f t="shared" si="3"/>
        <v>89.090909090909093</v>
      </c>
    </row>
    <row r="14" spans="2:10">
      <c r="B14" s="114" t="s">
        <v>4550</v>
      </c>
      <c r="C14" s="18">
        <v>92</v>
      </c>
      <c r="D14" s="115">
        <v>3.4830000000000005</v>
      </c>
      <c r="E14" s="114" t="str">
        <f>VLOOKUP(B14,[2]Sheet9!$C:$D,2,0)</f>
        <v>上海浦东发展银行</v>
      </c>
      <c r="F14">
        <f t="shared" si="0"/>
        <v>13</v>
      </c>
      <c r="G14">
        <v>55</v>
      </c>
      <c r="H14" s="28" t="str">
        <f t="shared" si="1"/>
        <v>13/55</v>
      </c>
      <c r="I14" s="20">
        <f t="shared" si="2"/>
        <v>0.23636363636363636</v>
      </c>
      <c r="J14" s="19">
        <f t="shared" si="3"/>
        <v>88.181818181818187</v>
      </c>
    </row>
    <row r="15" spans="2:10">
      <c r="B15" s="114" t="s">
        <v>4547</v>
      </c>
      <c r="C15" s="18">
        <v>92</v>
      </c>
      <c r="D15" s="115">
        <v>3.4789021739130437</v>
      </c>
      <c r="E15" s="114" t="str">
        <f>VLOOKUP(B15,[2]Sheet9!$C:$D,2,0)</f>
        <v>平安银行</v>
      </c>
      <c r="F15">
        <f t="shared" si="0"/>
        <v>14</v>
      </c>
      <c r="G15">
        <v>55</v>
      </c>
      <c r="H15" s="28" t="str">
        <f t="shared" si="1"/>
        <v>14/55</v>
      </c>
      <c r="I15" s="20">
        <f t="shared" si="2"/>
        <v>0.25454545454545452</v>
      </c>
      <c r="J15" s="19">
        <f t="shared" si="3"/>
        <v>87.27272727272728</v>
      </c>
    </row>
    <row r="16" spans="2:10">
      <c r="B16" s="114" t="s">
        <v>4528</v>
      </c>
      <c r="C16" s="18">
        <v>92</v>
      </c>
      <c r="D16" s="115">
        <v>3.474858695652173</v>
      </c>
      <c r="E16" s="114" t="str">
        <f>VLOOKUP(B16,[2]Sheet9!$C:$D,2,0)</f>
        <v>中国光大银行</v>
      </c>
      <c r="F16">
        <f t="shared" si="0"/>
        <v>15</v>
      </c>
      <c r="G16">
        <v>55</v>
      </c>
      <c r="H16" s="28" t="str">
        <f t="shared" si="1"/>
        <v>15/55</v>
      </c>
      <c r="I16" s="20">
        <f t="shared" si="2"/>
        <v>0.27272727272727271</v>
      </c>
      <c r="J16" s="19">
        <f t="shared" si="3"/>
        <v>86.363636363636374</v>
      </c>
    </row>
    <row r="17" spans="1:10">
      <c r="B17" s="114" t="s">
        <v>121</v>
      </c>
      <c r="C17" s="18">
        <v>92</v>
      </c>
      <c r="D17" s="115">
        <v>3.4354239130434787</v>
      </c>
      <c r="E17" s="114" t="str">
        <f>VLOOKUP(B17,[2]Sheet9!$C:$D,2,0)</f>
        <v>上海浦东发展银行</v>
      </c>
      <c r="F17">
        <f t="shared" si="0"/>
        <v>16</v>
      </c>
      <c r="G17">
        <v>55</v>
      </c>
      <c r="H17" s="28" t="str">
        <f t="shared" si="1"/>
        <v>16/55</v>
      </c>
      <c r="I17" s="20">
        <f t="shared" si="2"/>
        <v>0.29090909090909089</v>
      </c>
      <c r="J17" s="19">
        <f t="shared" si="3"/>
        <v>85.454545454545453</v>
      </c>
    </row>
    <row r="18" spans="1:10">
      <c r="B18" s="114" t="s">
        <v>4545</v>
      </c>
      <c r="C18" s="18">
        <v>91</v>
      </c>
      <c r="D18" s="115">
        <v>3.4267472527472527</v>
      </c>
      <c r="E18" s="114" t="str">
        <f>VLOOKUP(B18,[2]Sheet9!$C:$D,2,0)</f>
        <v>兴业银行</v>
      </c>
      <c r="F18">
        <f t="shared" si="0"/>
        <v>17</v>
      </c>
      <c r="G18">
        <v>55</v>
      </c>
      <c r="H18" s="28" t="str">
        <f t="shared" si="1"/>
        <v>17/55</v>
      </c>
      <c r="I18" s="20">
        <f t="shared" si="2"/>
        <v>0.30909090909090908</v>
      </c>
      <c r="J18" s="19">
        <f t="shared" si="3"/>
        <v>84.545454545454547</v>
      </c>
    </row>
    <row r="19" spans="1:10">
      <c r="B19" s="114" t="s">
        <v>123</v>
      </c>
      <c r="C19" s="18">
        <v>67</v>
      </c>
      <c r="D19" s="115">
        <v>3.4221477611940294</v>
      </c>
      <c r="E19" s="114" t="str">
        <f>VLOOKUP(B19,[2]Sheet9!$C:$D,2,0)</f>
        <v>平安银行</v>
      </c>
      <c r="F19">
        <f t="shared" si="0"/>
        <v>18</v>
      </c>
      <c r="G19">
        <v>55</v>
      </c>
      <c r="H19" s="28" t="str">
        <f t="shared" si="1"/>
        <v>18/55</v>
      </c>
      <c r="I19" s="20">
        <f t="shared" si="2"/>
        <v>0.32727272727272727</v>
      </c>
      <c r="J19" s="19">
        <f t="shared" si="3"/>
        <v>83.63636363636364</v>
      </c>
    </row>
    <row r="20" spans="1:10">
      <c r="B20" s="114" t="s">
        <v>122</v>
      </c>
      <c r="C20" s="18">
        <v>92</v>
      </c>
      <c r="D20" s="115">
        <v>3.4199673913043478</v>
      </c>
      <c r="E20" s="114" t="str">
        <f>VLOOKUP(B20,[2]Sheet9!$C:$D,2,0)</f>
        <v>上海浦东发展银行</v>
      </c>
      <c r="F20">
        <f t="shared" si="0"/>
        <v>19</v>
      </c>
      <c r="G20">
        <v>55</v>
      </c>
      <c r="H20" s="28" t="str">
        <f t="shared" si="1"/>
        <v>19/55</v>
      </c>
      <c r="I20" s="20">
        <f t="shared" si="2"/>
        <v>0.34545454545454546</v>
      </c>
      <c r="J20" s="19">
        <f t="shared" si="3"/>
        <v>82.727272727272734</v>
      </c>
    </row>
    <row r="21" spans="1:10">
      <c r="B21" s="114" t="s">
        <v>128</v>
      </c>
      <c r="C21" s="18">
        <v>91</v>
      </c>
      <c r="D21" s="115">
        <v>3.4002527472527468</v>
      </c>
      <c r="E21" s="114" t="str">
        <f>VLOOKUP(B21,[2]Sheet9!$C:$D,2,0)</f>
        <v>兴业银行</v>
      </c>
      <c r="F21">
        <f t="shared" si="0"/>
        <v>20</v>
      </c>
      <c r="G21">
        <v>55</v>
      </c>
      <c r="H21" s="28" t="str">
        <f t="shared" si="1"/>
        <v>20/55</v>
      </c>
      <c r="I21" s="20">
        <f t="shared" si="2"/>
        <v>0.36363636363636365</v>
      </c>
      <c r="J21" s="19">
        <f t="shared" si="3"/>
        <v>81.818181818181813</v>
      </c>
    </row>
    <row r="22" spans="1:10">
      <c r="B22" s="114" t="s">
        <v>110</v>
      </c>
      <c r="C22" s="18">
        <v>92</v>
      </c>
      <c r="D22" s="115">
        <v>3.3871728260869545</v>
      </c>
      <c r="E22" s="114" t="str">
        <f>VLOOKUP(B22,[2]Sheet9!$C:$D,2,0)</f>
        <v>中国民生银行</v>
      </c>
      <c r="F22">
        <f t="shared" si="0"/>
        <v>21</v>
      </c>
      <c r="G22">
        <v>55</v>
      </c>
      <c r="H22" s="28" t="str">
        <f t="shared" si="1"/>
        <v>21/55</v>
      </c>
      <c r="I22" s="20">
        <f t="shared" si="2"/>
        <v>0.38181818181818183</v>
      </c>
      <c r="J22" s="19">
        <f t="shared" si="3"/>
        <v>80.909090909090907</v>
      </c>
    </row>
    <row r="23" spans="1:10">
      <c r="B23" s="114" t="s">
        <v>4548</v>
      </c>
      <c r="C23" s="18">
        <v>92</v>
      </c>
      <c r="D23" s="115">
        <v>3.3819304347826096</v>
      </c>
      <c r="E23" s="114" t="str">
        <f>VLOOKUP(B23,[2]Sheet9!$C:$D,2,0)</f>
        <v>平安银行</v>
      </c>
      <c r="F23">
        <f t="shared" si="0"/>
        <v>22</v>
      </c>
      <c r="G23">
        <v>55</v>
      </c>
      <c r="H23" s="28" t="str">
        <f t="shared" si="1"/>
        <v>22/55</v>
      </c>
      <c r="I23" s="20">
        <f t="shared" si="2"/>
        <v>0.4</v>
      </c>
      <c r="J23" s="19">
        <f t="shared" si="3"/>
        <v>80</v>
      </c>
    </row>
    <row r="24" spans="1:10">
      <c r="B24" s="114" t="s">
        <v>4549</v>
      </c>
      <c r="C24" s="18">
        <v>92</v>
      </c>
      <c r="D24" s="115">
        <v>3.373313043478261</v>
      </c>
      <c r="E24" s="114" t="str">
        <f>VLOOKUP(B24,[2]Sheet9!$C:$D,2,0)</f>
        <v>平安银行</v>
      </c>
      <c r="F24">
        <f t="shared" si="0"/>
        <v>23</v>
      </c>
      <c r="G24">
        <v>55</v>
      </c>
      <c r="H24" s="28" t="str">
        <f t="shared" si="1"/>
        <v>23/55</v>
      </c>
      <c r="I24" s="20">
        <f t="shared" si="2"/>
        <v>0.41818181818181815</v>
      </c>
      <c r="J24" s="19">
        <f t="shared" si="3"/>
        <v>79.090909090909093</v>
      </c>
    </row>
    <row r="25" spans="1:10">
      <c r="B25" s="114" t="s">
        <v>126</v>
      </c>
      <c r="C25" s="18">
        <v>92</v>
      </c>
      <c r="D25" s="115">
        <v>3.3679793478260871</v>
      </c>
      <c r="E25" s="114" t="str">
        <f>VLOOKUP(B25,[2]Sheet9!$C:$D,2,0)</f>
        <v>平安银行</v>
      </c>
      <c r="F25">
        <f t="shared" si="0"/>
        <v>24</v>
      </c>
      <c r="G25">
        <v>55</v>
      </c>
      <c r="H25" s="28" t="str">
        <f t="shared" si="1"/>
        <v>24/55</v>
      </c>
      <c r="I25" s="20">
        <f t="shared" si="2"/>
        <v>0.43636363636363634</v>
      </c>
      <c r="J25" s="19">
        <f t="shared" si="3"/>
        <v>78.181818181818187</v>
      </c>
    </row>
    <row r="26" spans="1:10">
      <c r="A26" s="37" t="s">
        <v>12787</v>
      </c>
      <c r="B26" s="117" t="s">
        <v>109</v>
      </c>
      <c r="C26" s="118">
        <v>91</v>
      </c>
      <c r="D26" s="119">
        <v>3.3353709677419401</v>
      </c>
      <c r="E26" s="117" t="str">
        <f>VLOOKUP(B26,[2]Sheet9!$C:$D,2,0)</f>
        <v>中信银行</v>
      </c>
      <c r="F26" s="45">
        <f t="shared" si="0"/>
        <v>25</v>
      </c>
      <c r="G26">
        <v>55</v>
      </c>
      <c r="H26" s="28" t="str">
        <f t="shared" si="1"/>
        <v>25/55</v>
      </c>
      <c r="I26" s="20">
        <f t="shared" si="2"/>
        <v>0.45454545454545453</v>
      </c>
      <c r="J26" s="19">
        <f t="shared" si="3"/>
        <v>77.27272727272728</v>
      </c>
    </row>
    <row r="27" spans="1:10">
      <c r="A27" s="149"/>
      <c r="B27" s="114" t="s">
        <v>4530</v>
      </c>
      <c r="C27" s="18">
        <v>92</v>
      </c>
      <c r="D27" s="115">
        <v>3.2791380434782602</v>
      </c>
      <c r="E27" s="114" t="str">
        <f>VLOOKUP(B27,[2]Sheet9!$C:$D,2,0)</f>
        <v>招商银行</v>
      </c>
      <c r="F27">
        <f t="shared" si="0"/>
        <v>26</v>
      </c>
      <c r="G27">
        <v>55</v>
      </c>
      <c r="H27" s="28" t="str">
        <f t="shared" si="1"/>
        <v>26/55</v>
      </c>
      <c r="I27" s="20">
        <f t="shared" si="2"/>
        <v>0.47272727272727272</v>
      </c>
      <c r="J27" s="19">
        <f t="shared" si="3"/>
        <v>76.363636363636374</v>
      </c>
    </row>
    <row r="28" spans="1:10">
      <c r="B28" s="114" t="s">
        <v>4531</v>
      </c>
      <c r="C28" s="18">
        <v>92</v>
      </c>
      <c r="D28" s="115">
        <v>3.2791380434782602</v>
      </c>
      <c r="E28" s="114" t="str">
        <f>VLOOKUP(B28,[2]Sheet9!$C:$D,2,0)</f>
        <v>招商银行</v>
      </c>
      <c r="F28">
        <f t="shared" si="0"/>
        <v>26</v>
      </c>
      <c r="G28">
        <v>55</v>
      </c>
      <c r="H28" s="28" t="str">
        <f t="shared" si="1"/>
        <v>26/55</v>
      </c>
      <c r="I28" s="20">
        <f t="shared" si="2"/>
        <v>0.47272727272727272</v>
      </c>
      <c r="J28" s="19">
        <f t="shared" si="3"/>
        <v>76.363636363636374</v>
      </c>
    </row>
    <row r="29" spans="1:10">
      <c r="B29" s="114" t="s">
        <v>4534</v>
      </c>
      <c r="C29" s="18">
        <v>92</v>
      </c>
      <c r="D29" s="115">
        <v>3.2791380434782602</v>
      </c>
      <c r="E29" s="114" t="str">
        <f>VLOOKUP(B29,[2]Sheet9!$C:$D,2,0)</f>
        <v>招商银行</v>
      </c>
      <c r="F29">
        <f t="shared" si="0"/>
        <v>26</v>
      </c>
      <c r="G29">
        <v>55</v>
      </c>
      <c r="H29" s="28" t="str">
        <f t="shared" si="1"/>
        <v>26/55</v>
      </c>
      <c r="I29" s="20">
        <f t="shared" si="2"/>
        <v>0.47272727272727272</v>
      </c>
      <c r="J29" s="19">
        <f t="shared" si="3"/>
        <v>76.363636363636374</v>
      </c>
    </row>
    <row r="30" spans="1:10">
      <c r="B30" s="114" t="s">
        <v>127</v>
      </c>
      <c r="C30" s="18">
        <v>91</v>
      </c>
      <c r="D30" s="115">
        <v>3.227065934065934</v>
      </c>
      <c r="E30" s="114" t="str">
        <f>VLOOKUP(B30,[2]Sheet9!$C:$D,2,0)</f>
        <v>兴业银行</v>
      </c>
      <c r="F30">
        <f t="shared" si="0"/>
        <v>29</v>
      </c>
      <c r="G30">
        <v>55</v>
      </c>
      <c r="H30" s="28" t="str">
        <f t="shared" si="1"/>
        <v>29/55</v>
      </c>
      <c r="I30" s="20">
        <f t="shared" si="2"/>
        <v>0.52727272727272723</v>
      </c>
      <c r="J30" s="19">
        <f t="shared" si="3"/>
        <v>73.63636363636364</v>
      </c>
    </row>
    <row r="31" spans="1:10">
      <c r="B31" s="114" t="s">
        <v>4556</v>
      </c>
      <c r="C31" s="18">
        <v>85</v>
      </c>
      <c r="D31" s="115">
        <v>3.2219294117647044</v>
      </c>
      <c r="E31" s="114" t="str">
        <f>VLOOKUP(B31,[2]Sheet9!$C:$D,2,0)</f>
        <v>上海浦东发展银行</v>
      </c>
      <c r="F31">
        <f t="shared" si="0"/>
        <v>30</v>
      </c>
      <c r="G31">
        <v>55</v>
      </c>
      <c r="H31" s="28" t="str">
        <f t="shared" si="1"/>
        <v>30/55</v>
      </c>
      <c r="I31" s="20">
        <f t="shared" si="2"/>
        <v>0.54545454545454541</v>
      </c>
      <c r="J31" s="19">
        <f t="shared" si="3"/>
        <v>72.727272727272734</v>
      </c>
    </row>
    <row r="32" spans="1:10">
      <c r="B32" s="114" t="s">
        <v>104</v>
      </c>
      <c r="C32" s="18">
        <v>92</v>
      </c>
      <c r="D32" s="115">
        <v>3.1999999999999944</v>
      </c>
      <c r="E32" s="114" t="str">
        <f>VLOOKUP(B32,[2]Sheet9!$C:$D,2,0)</f>
        <v>招商银行</v>
      </c>
      <c r="F32">
        <f t="shared" si="0"/>
        <v>31</v>
      </c>
      <c r="G32">
        <v>55</v>
      </c>
      <c r="H32" s="28" t="str">
        <f t="shared" si="1"/>
        <v>31/55</v>
      </c>
      <c r="I32" s="20">
        <f t="shared" si="2"/>
        <v>0.5636363636363636</v>
      </c>
      <c r="J32" s="19">
        <f t="shared" si="3"/>
        <v>71.818181818181827</v>
      </c>
    </row>
    <row r="33" spans="1:10">
      <c r="A33" s="37" t="s">
        <v>12790</v>
      </c>
      <c r="B33" s="117" t="s">
        <v>116</v>
      </c>
      <c r="C33" s="118">
        <v>91</v>
      </c>
      <c r="D33" s="119">
        <v>3.1659516129032199</v>
      </c>
      <c r="E33" s="117" t="str">
        <f>VLOOKUP(B33,[2]Sheet9!$C:$D,2,0)</f>
        <v>中信银行</v>
      </c>
      <c r="F33" s="45">
        <f t="shared" si="0"/>
        <v>32</v>
      </c>
      <c r="G33">
        <v>55</v>
      </c>
      <c r="H33" s="28" t="str">
        <f t="shared" si="1"/>
        <v>32/55</v>
      </c>
      <c r="I33" s="20">
        <f t="shared" si="2"/>
        <v>0.58181818181818179</v>
      </c>
      <c r="J33" s="19">
        <f t="shared" si="3"/>
        <v>70.909090909090907</v>
      </c>
    </row>
    <row r="34" spans="1:10">
      <c r="A34" s="149"/>
      <c r="B34" s="114" t="s">
        <v>4532</v>
      </c>
      <c r="C34" s="18">
        <v>92</v>
      </c>
      <c r="D34" s="115">
        <v>3.145492391304348</v>
      </c>
      <c r="E34" s="114" t="str">
        <f>VLOOKUP(B34,[2]Sheet9!$C:$D,2,0)</f>
        <v>招商银行</v>
      </c>
      <c r="F34">
        <f t="shared" ref="F34:F56" si="4">RANK(D34,D:D,0)</f>
        <v>33</v>
      </c>
      <c r="G34">
        <v>55</v>
      </c>
      <c r="H34" s="28" t="str">
        <f t="shared" ref="H34:H56" si="5">F34&amp;"/"&amp;G34</f>
        <v>33/55</v>
      </c>
      <c r="I34" s="20">
        <f t="shared" ref="I34:I56" si="6">F34/G34</f>
        <v>0.6</v>
      </c>
      <c r="J34" s="19">
        <f t="shared" si="3"/>
        <v>70</v>
      </c>
    </row>
    <row r="35" spans="1:10">
      <c r="B35" s="114" t="s">
        <v>4540</v>
      </c>
      <c r="C35" s="18">
        <v>92</v>
      </c>
      <c r="D35" s="115">
        <v>3.1444358695652186</v>
      </c>
      <c r="E35" s="114" t="str">
        <f>VLOOKUP(B35,[2]Sheet9!$C:$D,2,0)</f>
        <v>招商银行</v>
      </c>
      <c r="F35">
        <f t="shared" si="4"/>
        <v>34</v>
      </c>
      <c r="G35">
        <v>55</v>
      </c>
      <c r="H35" s="28" t="str">
        <f t="shared" si="5"/>
        <v>34/55</v>
      </c>
      <c r="I35" s="20">
        <f t="shared" si="6"/>
        <v>0.61818181818181817</v>
      </c>
      <c r="J35" s="19">
        <f t="shared" ref="J35:J56" si="7">IF(I35&gt;0.8,60,60+40/80%*(80%-I35))</f>
        <v>69.090909090909093</v>
      </c>
    </row>
    <row r="36" spans="1:10">
      <c r="B36" s="114" t="s">
        <v>113</v>
      </c>
      <c r="C36" s="18">
        <v>92</v>
      </c>
      <c r="D36" s="115">
        <v>3.1209217391304351</v>
      </c>
      <c r="E36" s="114" t="str">
        <f>VLOOKUP(B36,[2]Sheet9!$C:$D,2,0)</f>
        <v>中国民生银行</v>
      </c>
      <c r="F36">
        <f t="shared" si="4"/>
        <v>35</v>
      </c>
      <c r="G36">
        <v>55</v>
      </c>
      <c r="H36" s="28" t="str">
        <f t="shared" si="5"/>
        <v>35/55</v>
      </c>
      <c r="I36" s="20">
        <f t="shared" si="6"/>
        <v>0.63636363636363635</v>
      </c>
      <c r="J36" s="19">
        <f t="shared" si="7"/>
        <v>68.181818181818187</v>
      </c>
    </row>
    <row r="37" spans="1:10">
      <c r="A37" s="37" t="s">
        <v>12789</v>
      </c>
      <c r="B37" s="117" t="s">
        <v>107</v>
      </c>
      <c r="C37" s="118">
        <v>91</v>
      </c>
      <c r="D37" s="119">
        <v>3.1058215053763401</v>
      </c>
      <c r="E37" s="117" t="str">
        <f>VLOOKUP(B37,[2]Sheet9!$C:$D,2,0)</f>
        <v>中信银行</v>
      </c>
      <c r="F37" s="45">
        <f t="shared" si="4"/>
        <v>36</v>
      </c>
      <c r="G37">
        <v>55</v>
      </c>
      <c r="H37" s="28" t="str">
        <f t="shared" si="5"/>
        <v>36/55</v>
      </c>
      <c r="I37" s="20">
        <f t="shared" si="6"/>
        <v>0.65454545454545454</v>
      </c>
      <c r="J37" s="19">
        <f t="shared" si="7"/>
        <v>67.27272727272728</v>
      </c>
    </row>
    <row r="38" spans="1:10">
      <c r="A38" s="149"/>
      <c r="B38" s="114" t="s">
        <v>100</v>
      </c>
      <c r="C38" s="18">
        <v>92</v>
      </c>
      <c r="D38" s="115">
        <v>3.0999999999999988</v>
      </c>
      <c r="E38" s="114" t="str">
        <f>VLOOKUP(B38,[2]Sheet9!$C:$D,2,0)</f>
        <v>招商银行</v>
      </c>
      <c r="F38">
        <f t="shared" si="4"/>
        <v>37</v>
      </c>
      <c r="G38">
        <v>55</v>
      </c>
      <c r="H38" s="28" t="str">
        <f t="shared" si="5"/>
        <v>37/55</v>
      </c>
      <c r="I38" s="20">
        <f t="shared" si="6"/>
        <v>0.67272727272727273</v>
      </c>
      <c r="J38" s="19">
        <f t="shared" si="7"/>
        <v>66.36363636363636</v>
      </c>
    </row>
    <row r="39" spans="1:10">
      <c r="B39" s="114" t="s">
        <v>101</v>
      </c>
      <c r="C39" s="18">
        <v>92</v>
      </c>
      <c r="D39" s="115">
        <v>3.0999999999999988</v>
      </c>
      <c r="E39" s="114" t="str">
        <f>VLOOKUP(B39,[2]Sheet9!$C:$D,2,0)</f>
        <v>招商银行</v>
      </c>
      <c r="F39">
        <f t="shared" si="4"/>
        <v>37</v>
      </c>
      <c r="G39">
        <v>55</v>
      </c>
      <c r="H39" s="28" t="str">
        <f t="shared" si="5"/>
        <v>37/55</v>
      </c>
      <c r="I39" s="20">
        <f t="shared" si="6"/>
        <v>0.67272727272727273</v>
      </c>
      <c r="J39" s="19">
        <f t="shared" si="7"/>
        <v>66.36363636363636</v>
      </c>
    </row>
    <row r="40" spans="1:10">
      <c r="B40" s="114" t="s">
        <v>102</v>
      </c>
      <c r="C40" s="18">
        <v>92</v>
      </c>
      <c r="D40" s="115">
        <v>3.0999999999999988</v>
      </c>
      <c r="E40" s="114" t="str">
        <f>VLOOKUP(B40,[2]Sheet9!$C:$D,2,0)</f>
        <v>招商银行</v>
      </c>
      <c r="F40">
        <f t="shared" si="4"/>
        <v>37</v>
      </c>
      <c r="G40">
        <v>55</v>
      </c>
      <c r="H40" s="28" t="str">
        <f t="shared" si="5"/>
        <v>37/55</v>
      </c>
      <c r="I40" s="20">
        <f t="shared" si="6"/>
        <v>0.67272727272727273</v>
      </c>
      <c r="J40" s="19">
        <f t="shared" si="7"/>
        <v>66.36363636363636</v>
      </c>
    </row>
    <row r="41" spans="1:10">
      <c r="B41" s="114" t="s">
        <v>103</v>
      </c>
      <c r="C41" s="18">
        <v>92</v>
      </c>
      <c r="D41" s="115">
        <v>3.0999999999999988</v>
      </c>
      <c r="E41" s="114" t="str">
        <f>VLOOKUP(B41,[2]Sheet9!$C:$D,2,0)</f>
        <v>招商银行</v>
      </c>
      <c r="F41">
        <f t="shared" si="4"/>
        <v>37</v>
      </c>
      <c r="G41">
        <v>55</v>
      </c>
      <c r="H41" s="28" t="str">
        <f t="shared" si="5"/>
        <v>37/55</v>
      </c>
      <c r="I41" s="20">
        <f t="shared" si="6"/>
        <v>0.67272727272727273</v>
      </c>
      <c r="J41" s="19">
        <f t="shared" si="7"/>
        <v>66.36363636363636</v>
      </c>
    </row>
    <row r="42" spans="1:10">
      <c r="B42" s="114" t="s">
        <v>4541</v>
      </c>
      <c r="C42" s="18">
        <v>92</v>
      </c>
      <c r="D42" s="115">
        <v>3.0944358695652197</v>
      </c>
      <c r="E42" s="114" t="str">
        <f>VLOOKUP(B42,[2]Sheet9!$C:$D,2,0)</f>
        <v>招商银行</v>
      </c>
      <c r="F42">
        <f t="shared" si="4"/>
        <v>41</v>
      </c>
      <c r="G42">
        <v>55</v>
      </c>
      <c r="H42" s="28" t="str">
        <f t="shared" si="5"/>
        <v>41/55</v>
      </c>
      <c r="I42" s="20">
        <f t="shared" si="6"/>
        <v>0.74545454545454548</v>
      </c>
      <c r="J42" s="19">
        <f t="shared" si="7"/>
        <v>62.727272727272727</v>
      </c>
    </row>
    <row r="43" spans="1:10">
      <c r="A43" s="37" t="s">
        <v>12788</v>
      </c>
      <c r="B43" s="117" t="s">
        <v>118</v>
      </c>
      <c r="C43" s="118">
        <v>91</v>
      </c>
      <c r="D43" s="119">
        <v>3.0890225806451599</v>
      </c>
      <c r="E43" s="117" t="str">
        <f>VLOOKUP(B43,[2]Sheet9!$C:$D,2,0)</f>
        <v>中信银行</v>
      </c>
      <c r="F43" s="45">
        <f t="shared" si="4"/>
        <v>42</v>
      </c>
      <c r="G43">
        <v>55</v>
      </c>
      <c r="H43" s="28" t="str">
        <f t="shared" si="5"/>
        <v>42/55</v>
      </c>
      <c r="I43" s="20">
        <f t="shared" si="6"/>
        <v>0.76363636363636367</v>
      </c>
      <c r="J43" s="19">
        <f t="shared" si="7"/>
        <v>61.81818181818182</v>
      </c>
    </row>
    <row r="44" spans="1:10">
      <c r="A44" s="149"/>
      <c r="B44" s="114" t="s">
        <v>4533</v>
      </c>
      <c r="C44" s="18">
        <v>92</v>
      </c>
      <c r="D44" s="115">
        <v>3.0850913043478245</v>
      </c>
      <c r="E44" s="114" t="str">
        <f>VLOOKUP(B44,[2]Sheet9!$C:$D,2,0)</f>
        <v>招商银行</v>
      </c>
      <c r="F44">
        <f t="shared" si="4"/>
        <v>43</v>
      </c>
      <c r="G44">
        <v>55</v>
      </c>
      <c r="H44" s="28" t="str">
        <f t="shared" si="5"/>
        <v>43/55</v>
      </c>
      <c r="I44" s="20">
        <f t="shared" si="6"/>
        <v>0.78181818181818186</v>
      </c>
      <c r="J44" s="19">
        <f t="shared" si="7"/>
        <v>60.909090909090907</v>
      </c>
    </row>
    <row r="45" spans="1:10">
      <c r="B45" s="114" t="s">
        <v>4539</v>
      </c>
      <c r="C45" s="18">
        <v>92</v>
      </c>
      <c r="D45" s="115">
        <v>3.0444326086956517</v>
      </c>
      <c r="E45" s="114" t="str">
        <f>VLOOKUP(B45,[2]Sheet9!$C:$D,2,0)</f>
        <v>招商银行</v>
      </c>
      <c r="F45">
        <f t="shared" si="4"/>
        <v>44</v>
      </c>
      <c r="G45">
        <v>55</v>
      </c>
      <c r="H45" s="28" t="str">
        <f t="shared" si="5"/>
        <v>44/55</v>
      </c>
      <c r="I45" s="20">
        <f t="shared" si="6"/>
        <v>0.8</v>
      </c>
      <c r="J45" s="19">
        <f t="shared" si="7"/>
        <v>60</v>
      </c>
    </row>
    <row r="46" spans="1:10">
      <c r="B46" s="114" t="s">
        <v>4537</v>
      </c>
      <c r="C46" s="18">
        <v>92</v>
      </c>
      <c r="D46" s="115">
        <v>2.9944358695652182</v>
      </c>
      <c r="E46" s="114" t="str">
        <f>VLOOKUP(B46,[2]Sheet9!$C:$D,2,0)</f>
        <v>招商银行</v>
      </c>
      <c r="F46">
        <f t="shared" si="4"/>
        <v>45</v>
      </c>
      <c r="G46">
        <v>55</v>
      </c>
      <c r="H46" s="28" t="str">
        <f t="shared" si="5"/>
        <v>45/55</v>
      </c>
      <c r="I46" s="20">
        <f t="shared" si="6"/>
        <v>0.81818181818181823</v>
      </c>
      <c r="J46" s="19">
        <f t="shared" si="7"/>
        <v>60</v>
      </c>
    </row>
    <row r="47" spans="1:10">
      <c r="B47" s="114" t="s">
        <v>4538</v>
      </c>
      <c r="C47" s="18">
        <v>92</v>
      </c>
      <c r="D47" s="115">
        <v>2.9944358695652182</v>
      </c>
      <c r="E47" s="114" t="str">
        <f>VLOOKUP(B47,[2]Sheet9!$C:$D,2,0)</f>
        <v>招商银行</v>
      </c>
      <c r="F47">
        <f t="shared" si="4"/>
        <v>45</v>
      </c>
      <c r="G47">
        <v>55</v>
      </c>
      <c r="H47" s="28" t="str">
        <f t="shared" si="5"/>
        <v>45/55</v>
      </c>
      <c r="I47" s="20">
        <f t="shared" si="6"/>
        <v>0.81818181818181823</v>
      </c>
      <c r="J47" s="19">
        <f t="shared" si="7"/>
        <v>60</v>
      </c>
    </row>
    <row r="48" spans="1:10">
      <c r="B48" s="114" t="s">
        <v>4535</v>
      </c>
      <c r="C48" s="18">
        <v>92</v>
      </c>
      <c r="D48" s="115">
        <v>2.9444358695652171</v>
      </c>
      <c r="E48" s="114" t="str">
        <f>VLOOKUP(B48,[2]Sheet9!$C:$D,2,0)</f>
        <v>招商银行</v>
      </c>
      <c r="F48">
        <f t="shared" si="4"/>
        <v>47</v>
      </c>
      <c r="G48">
        <v>55</v>
      </c>
      <c r="H48" s="28" t="str">
        <f t="shared" si="5"/>
        <v>47/55</v>
      </c>
      <c r="I48" s="20">
        <f t="shared" si="6"/>
        <v>0.8545454545454545</v>
      </c>
      <c r="J48" s="19">
        <f t="shared" si="7"/>
        <v>60</v>
      </c>
    </row>
    <row r="49" spans="2:10">
      <c r="B49" s="114" t="s">
        <v>4536</v>
      </c>
      <c r="C49" s="18">
        <v>92</v>
      </c>
      <c r="D49" s="115">
        <v>2.9444358695652171</v>
      </c>
      <c r="E49" s="114" t="str">
        <f>VLOOKUP(B49,[2]Sheet9!$C:$D,2,0)</f>
        <v>招商银行</v>
      </c>
      <c r="F49">
        <f t="shared" si="4"/>
        <v>47</v>
      </c>
      <c r="G49">
        <v>55</v>
      </c>
      <c r="H49" s="28" t="str">
        <f t="shared" si="5"/>
        <v>47/55</v>
      </c>
      <c r="I49" s="20">
        <f t="shared" si="6"/>
        <v>0.8545454545454545</v>
      </c>
      <c r="J49" s="19">
        <f t="shared" si="7"/>
        <v>60</v>
      </c>
    </row>
    <row r="50" spans="2:10">
      <c r="B50" s="114" t="s">
        <v>106</v>
      </c>
      <c r="C50" s="18">
        <v>92</v>
      </c>
      <c r="D50" s="115">
        <v>2.9084782608695643</v>
      </c>
      <c r="E50" s="114" t="str">
        <f>VLOOKUP(B50,[2]Sheet9!$C:$D,2,0)</f>
        <v>招商银行</v>
      </c>
      <c r="F50">
        <f t="shared" si="4"/>
        <v>49</v>
      </c>
      <c r="G50">
        <v>55</v>
      </c>
      <c r="H50" s="28" t="str">
        <f t="shared" si="5"/>
        <v>49/55</v>
      </c>
      <c r="I50" s="20">
        <f t="shared" si="6"/>
        <v>0.89090909090909087</v>
      </c>
      <c r="J50" s="19">
        <f t="shared" si="7"/>
        <v>60</v>
      </c>
    </row>
    <row r="51" spans="2:10">
      <c r="B51" s="114" t="s">
        <v>96</v>
      </c>
      <c r="C51" s="18">
        <v>92</v>
      </c>
      <c r="D51" s="115">
        <v>2.865869565217392</v>
      </c>
      <c r="E51" s="114" t="str">
        <f>VLOOKUP(B51,[2]Sheet9!$C:$D,2,0)</f>
        <v>招商银行</v>
      </c>
      <c r="F51">
        <f t="shared" si="4"/>
        <v>50</v>
      </c>
      <c r="G51">
        <v>55</v>
      </c>
      <c r="H51" s="28" t="str">
        <f t="shared" si="5"/>
        <v>50/55</v>
      </c>
      <c r="I51" s="20">
        <f t="shared" si="6"/>
        <v>0.90909090909090906</v>
      </c>
      <c r="J51" s="19">
        <f t="shared" si="7"/>
        <v>60</v>
      </c>
    </row>
    <row r="52" spans="2:10">
      <c r="B52" s="114" t="s">
        <v>105</v>
      </c>
      <c r="C52" s="18">
        <v>92</v>
      </c>
      <c r="D52" s="115">
        <v>2.865869565217392</v>
      </c>
      <c r="E52" s="114" t="str">
        <f>VLOOKUP(B52,[2]Sheet9!$C:$D,2,0)</f>
        <v>招商银行</v>
      </c>
      <c r="F52">
        <f t="shared" si="4"/>
        <v>50</v>
      </c>
      <c r="G52">
        <v>55</v>
      </c>
      <c r="H52" s="28" t="str">
        <f t="shared" si="5"/>
        <v>50/55</v>
      </c>
      <c r="I52" s="20">
        <f t="shared" si="6"/>
        <v>0.90909090909090906</v>
      </c>
      <c r="J52" s="19">
        <f t="shared" si="7"/>
        <v>60</v>
      </c>
    </row>
    <row r="53" spans="2:10">
      <c r="B53" s="114" t="s">
        <v>4542</v>
      </c>
      <c r="C53" s="18">
        <v>92</v>
      </c>
      <c r="D53" s="115">
        <v>2.3347826086956522</v>
      </c>
      <c r="E53" s="114" t="str">
        <f>VLOOKUP(B53,[2]Sheet9!$C:$D,2,0)</f>
        <v>招商银行</v>
      </c>
      <c r="F53">
        <f t="shared" si="4"/>
        <v>52</v>
      </c>
      <c r="G53">
        <v>55</v>
      </c>
      <c r="H53" s="28" t="str">
        <f t="shared" si="5"/>
        <v>52/55</v>
      </c>
      <c r="I53" s="20">
        <f t="shared" si="6"/>
        <v>0.94545454545454544</v>
      </c>
      <c r="J53" s="19">
        <f t="shared" si="7"/>
        <v>60</v>
      </c>
    </row>
    <row r="54" spans="2:10">
      <c r="B54" s="114" t="s">
        <v>4544</v>
      </c>
      <c r="C54" s="18">
        <v>92</v>
      </c>
      <c r="D54" s="115">
        <v>2.0386956521739119</v>
      </c>
      <c r="E54" s="114" t="str">
        <f>VLOOKUP(B54,[2]Sheet9!$C:$D,2,0)</f>
        <v>招商银行</v>
      </c>
      <c r="F54">
        <f t="shared" si="4"/>
        <v>53</v>
      </c>
      <c r="G54">
        <v>55</v>
      </c>
      <c r="H54" s="28" t="str">
        <f t="shared" si="5"/>
        <v>53/55</v>
      </c>
      <c r="I54" s="20">
        <f t="shared" si="6"/>
        <v>0.96363636363636362</v>
      </c>
      <c r="J54" s="19">
        <f t="shared" si="7"/>
        <v>60</v>
      </c>
    </row>
    <row r="55" spans="2:10">
      <c r="B55" s="114" t="s">
        <v>4529</v>
      </c>
      <c r="C55" s="18">
        <v>92</v>
      </c>
      <c r="D55" s="115">
        <v>2</v>
      </c>
      <c r="E55" s="114" t="str">
        <f>VLOOKUP(B55,[2]Sheet9!$C:$D,2,0)</f>
        <v>招商银行</v>
      </c>
      <c r="F55">
        <f t="shared" si="4"/>
        <v>54</v>
      </c>
      <c r="G55">
        <v>55</v>
      </c>
      <c r="H55" s="28" t="str">
        <f t="shared" si="5"/>
        <v>54/55</v>
      </c>
      <c r="I55" s="20">
        <f t="shared" si="6"/>
        <v>0.98181818181818181</v>
      </c>
      <c r="J55" s="19">
        <f t="shared" si="7"/>
        <v>60</v>
      </c>
    </row>
    <row r="56" spans="2:10">
      <c r="B56" s="114" t="s">
        <v>4543</v>
      </c>
      <c r="C56" s="18">
        <v>92</v>
      </c>
      <c r="D56" s="115">
        <v>1.8386956521739137</v>
      </c>
      <c r="E56" s="114" t="str">
        <f>VLOOKUP(B56,[2]Sheet9!$C:$D,2,0)</f>
        <v>招商银行</v>
      </c>
      <c r="F56">
        <f t="shared" si="4"/>
        <v>55</v>
      </c>
      <c r="G56">
        <v>55</v>
      </c>
      <c r="H56" s="28" t="str">
        <f t="shared" si="5"/>
        <v>55/55</v>
      </c>
      <c r="I56" s="20">
        <f t="shared" si="6"/>
        <v>1</v>
      </c>
      <c r="J56" s="19">
        <f t="shared" si="7"/>
        <v>60</v>
      </c>
    </row>
  </sheetData>
  <sortState ref="A1:J56">
    <sortCondition descending="1" ref="D1"/>
  </sortState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Q95"/>
  <sheetViews>
    <sheetView zoomScale="90" zoomScaleNormal="90" workbookViewId="0">
      <pane xSplit="12" ySplit="2" topLeftCell="M81" activePane="bottomRight" state="frozen"/>
      <selection activeCell="B4" sqref="B4"/>
      <selection pane="topRight" activeCell="B4" sqref="B4"/>
      <selection pane="bottomLeft" activeCell="B4" sqref="B4"/>
      <selection pane="bottomRight" activeCell="B4" sqref="B4"/>
    </sheetView>
  </sheetViews>
  <sheetFormatPr defaultRowHeight="14.4"/>
  <cols>
    <col min="1" max="1" width="14.44140625" customWidth="1"/>
    <col min="3" max="3" width="15.44140625" style="128" customWidth="1"/>
    <col min="7" max="7" width="11.6640625" style="128" bestFit="1" customWidth="1"/>
    <col min="13" max="14" width="12" style="65" customWidth="1"/>
    <col min="15" max="19" width="12" style="45" customWidth="1"/>
    <col min="20" max="20" width="12" style="65" customWidth="1"/>
    <col min="21" max="21" width="12" style="45" customWidth="1"/>
    <col min="22" max="22" width="6.21875" style="45" bestFit="1" customWidth="1"/>
    <col min="23" max="23" width="5.77734375" style="45" bestFit="1" customWidth="1"/>
    <col min="24" max="24" width="6.44140625" style="45" bestFit="1" customWidth="1"/>
    <col min="25" max="25" width="7.77734375" style="45" bestFit="1" customWidth="1"/>
    <col min="26" max="26" width="8.44140625" style="45" bestFit="1" customWidth="1"/>
    <col min="39" max="39" width="11.6640625" style="128" bestFit="1" customWidth="1"/>
  </cols>
  <sheetData>
    <row r="1" spans="1:43" s="121" customFormat="1" ht="28.8">
      <c r="A1" s="249"/>
      <c r="B1" s="249"/>
      <c r="C1" s="249" t="s">
        <v>131</v>
      </c>
      <c r="D1" s="249" t="s">
        <v>131</v>
      </c>
      <c r="E1" s="249" t="s">
        <v>131</v>
      </c>
      <c r="F1" s="249" t="s">
        <v>131</v>
      </c>
      <c r="G1" s="249" t="s">
        <v>132</v>
      </c>
      <c r="H1" s="249" t="s">
        <v>132</v>
      </c>
      <c r="I1" s="249" t="s">
        <v>88</v>
      </c>
      <c r="J1" s="249" t="s">
        <v>88</v>
      </c>
      <c r="K1" s="120" t="s">
        <v>133</v>
      </c>
      <c r="L1" s="120" t="s">
        <v>134</v>
      </c>
      <c r="M1" s="250" t="s">
        <v>135</v>
      </c>
      <c r="N1" s="251"/>
      <c r="O1" s="251"/>
      <c r="P1" s="251"/>
      <c r="Q1" s="251"/>
      <c r="R1" s="251"/>
      <c r="S1" s="251"/>
      <c r="T1" s="251"/>
      <c r="U1" s="251"/>
      <c r="V1" s="252"/>
      <c r="W1" s="135"/>
      <c r="X1" s="135"/>
      <c r="Y1" s="135"/>
      <c r="Z1" s="135"/>
      <c r="AA1" s="120" t="s">
        <v>136</v>
      </c>
      <c r="AB1" s="249" t="s">
        <v>137</v>
      </c>
      <c r="AC1" s="249" t="s">
        <v>137</v>
      </c>
      <c r="AD1" s="249" t="s">
        <v>138</v>
      </c>
      <c r="AE1" s="249" t="s">
        <v>138</v>
      </c>
      <c r="AF1" s="249" t="s">
        <v>139</v>
      </c>
      <c r="AG1" s="249" t="s">
        <v>139</v>
      </c>
      <c r="AH1" s="120" t="s">
        <v>89</v>
      </c>
      <c r="AI1" s="249"/>
      <c r="AJ1" s="249"/>
      <c r="AK1" s="249"/>
      <c r="AL1" s="249"/>
      <c r="AM1" s="249"/>
      <c r="AN1" s="249"/>
      <c r="AO1" s="249"/>
      <c r="AP1" s="249"/>
      <c r="AQ1" s="249"/>
    </row>
    <row r="2" spans="1:43" s="121" customFormat="1">
      <c r="A2" s="122" t="s">
        <v>140</v>
      </c>
      <c r="B2" s="122" t="s">
        <v>141</v>
      </c>
      <c r="C2" s="127" t="s">
        <v>142</v>
      </c>
      <c r="D2" s="122" t="s">
        <v>143</v>
      </c>
      <c r="E2" s="122" t="s">
        <v>144</v>
      </c>
      <c r="F2" s="122" t="s">
        <v>145</v>
      </c>
      <c r="G2" s="127" t="s">
        <v>142</v>
      </c>
      <c r="H2" s="122" t="s">
        <v>143</v>
      </c>
      <c r="I2" s="122" t="s">
        <v>146</v>
      </c>
      <c r="J2" s="122" t="s">
        <v>147</v>
      </c>
      <c r="K2" s="122" t="s">
        <v>146</v>
      </c>
      <c r="L2" s="122" t="s">
        <v>146</v>
      </c>
      <c r="M2" s="136" t="s">
        <v>146</v>
      </c>
      <c r="N2" s="136" t="s">
        <v>12698</v>
      </c>
      <c r="O2" s="129" t="s">
        <v>12701</v>
      </c>
      <c r="P2" s="129" t="s">
        <v>12700</v>
      </c>
      <c r="Q2" s="129" t="s">
        <v>12707</v>
      </c>
      <c r="R2" s="129" t="s">
        <v>12705</v>
      </c>
      <c r="S2" s="129" t="s">
        <v>12706</v>
      </c>
      <c r="T2" s="136" t="s">
        <v>4562</v>
      </c>
      <c r="U2" s="129" t="s">
        <v>12699</v>
      </c>
      <c r="V2" s="129" t="s">
        <v>12700</v>
      </c>
      <c r="W2" s="129" t="s">
        <v>12707</v>
      </c>
      <c r="X2" s="129" t="s">
        <v>12705</v>
      </c>
      <c r="Y2" s="129" t="s">
        <v>12706</v>
      </c>
      <c r="Z2" s="129" t="s">
        <v>4562</v>
      </c>
      <c r="AA2" s="122" t="s">
        <v>146</v>
      </c>
      <c r="AB2" s="122" t="s">
        <v>146</v>
      </c>
      <c r="AC2" s="122" t="s">
        <v>147</v>
      </c>
      <c r="AD2" s="122" t="s">
        <v>146</v>
      </c>
      <c r="AE2" s="122" t="s">
        <v>147</v>
      </c>
      <c r="AF2" s="122" t="s">
        <v>146</v>
      </c>
      <c r="AG2" s="122" t="s">
        <v>147</v>
      </c>
      <c r="AH2" s="122" t="s">
        <v>146</v>
      </c>
      <c r="AI2" s="122" t="s">
        <v>148</v>
      </c>
      <c r="AJ2" s="122" t="s">
        <v>149</v>
      </c>
      <c r="AK2" s="122" t="s">
        <v>150</v>
      </c>
      <c r="AL2" s="122" t="s">
        <v>151</v>
      </c>
      <c r="AM2" s="127" t="s">
        <v>152</v>
      </c>
      <c r="AN2" s="122" t="s">
        <v>153</v>
      </c>
      <c r="AO2" s="122" t="s">
        <v>154</v>
      </c>
      <c r="AP2" s="122" t="s">
        <v>155</v>
      </c>
      <c r="AQ2" s="122" t="s">
        <v>156</v>
      </c>
    </row>
    <row r="3" spans="1:43">
      <c r="A3" s="18" t="s">
        <v>937</v>
      </c>
      <c r="B3" s="18" t="s">
        <v>938</v>
      </c>
      <c r="C3" s="84">
        <v>43830</v>
      </c>
      <c r="D3" s="18">
        <v>1.0544</v>
      </c>
      <c r="E3" s="18">
        <v>1.0544</v>
      </c>
      <c r="F3" s="18">
        <v>9.4849663283684896E-3</v>
      </c>
      <c r="G3" s="84">
        <v>43829</v>
      </c>
      <c r="H3" s="18">
        <v>1.0543</v>
      </c>
      <c r="I3" s="18">
        <v>5.0408447897987596</v>
      </c>
      <c r="J3" s="18" t="s">
        <v>939</v>
      </c>
      <c r="K3" s="18">
        <v>0.12344506694521699</v>
      </c>
      <c r="L3" s="18">
        <v>0.505194928986758</v>
      </c>
      <c r="M3" s="137">
        <v>1.2483195698098599</v>
      </c>
      <c r="N3" s="137">
        <f>M3*4</f>
        <v>4.9932782792394397</v>
      </c>
      <c r="O3" s="132">
        <f>N3/100</f>
        <v>4.9932782792394395E-2</v>
      </c>
      <c r="P3" s="134">
        <f>RANK(O3,$O$3:$O$94,0)</f>
        <v>7</v>
      </c>
      <c r="Q3" s="134">
        <v>92</v>
      </c>
      <c r="R3" s="134" t="str">
        <f>P3&amp;"/"&amp;Q3</f>
        <v>7/92</v>
      </c>
      <c r="S3" s="131">
        <f>P3/Q3</f>
        <v>7.6086956521739135E-2</v>
      </c>
      <c r="T3" s="137">
        <f>IF(S3&gt;0.8,60,60+40/80%*(80%-S3))</f>
        <v>96.195652173913047</v>
      </c>
      <c r="U3" s="133" t="e">
        <f ca="1">[1]!f_risk_annusharpe(A3,"2019/9/30","2019/12/31",1,1,3)</f>
        <v>#NAME?</v>
      </c>
      <c r="V3" s="134" t="e">
        <f ca="1">RANK(U3,$U$3:$U$94,0)</f>
        <v>#NAME?</v>
      </c>
      <c r="W3" s="134">
        <v>92</v>
      </c>
      <c r="X3" s="134" t="e">
        <f ca="1">V3&amp;"/"&amp;W3</f>
        <v>#NAME?</v>
      </c>
      <c r="Y3" s="131" t="e">
        <f ca="1">V3/W3</f>
        <v>#NAME?</v>
      </c>
      <c r="Z3" s="137" t="e">
        <f ca="1">IF(Y3&gt;0.8,60,60+40/80%*(80%-Y3))</f>
        <v>#NAME?</v>
      </c>
      <c r="AA3" s="18">
        <v>2.4883359253499302</v>
      </c>
      <c r="AB3" s="18">
        <v>5.0408447897987596</v>
      </c>
      <c r="AC3" s="18" t="s">
        <v>939</v>
      </c>
      <c r="AD3" s="18">
        <v>0</v>
      </c>
      <c r="AE3" s="18"/>
      <c r="AF3" s="18">
        <v>0</v>
      </c>
      <c r="AG3" s="18"/>
      <c r="AH3" s="18">
        <v>5.44</v>
      </c>
      <c r="AI3" s="18" t="s">
        <v>163</v>
      </c>
      <c r="AJ3" s="18" t="s">
        <v>95</v>
      </c>
      <c r="AK3" s="18">
        <v>3.7528761578999998</v>
      </c>
      <c r="AL3" s="18" t="s">
        <v>159</v>
      </c>
      <c r="AM3" s="84">
        <v>43434</v>
      </c>
      <c r="AN3" s="18" t="s">
        <v>935</v>
      </c>
      <c r="AO3" s="18" t="s">
        <v>6454</v>
      </c>
      <c r="AP3" s="18" t="s">
        <v>215</v>
      </c>
      <c r="AQ3" s="18" t="s">
        <v>183</v>
      </c>
    </row>
    <row r="4" spans="1:43">
      <c r="A4" s="18" t="s">
        <v>942</v>
      </c>
      <c r="B4" s="18" t="s">
        <v>943</v>
      </c>
      <c r="C4" s="84">
        <v>43830</v>
      </c>
      <c r="D4" s="18">
        <v>1.0091000000000001</v>
      </c>
      <c r="E4" s="18">
        <v>1.1012</v>
      </c>
      <c r="F4" s="18">
        <v>9.9108027750414406E-3</v>
      </c>
      <c r="G4" s="84">
        <v>43829</v>
      </c>
      <c r="H4" s="18">
        <v>1.0089999999999999</v>
      </c>
      <c r="I4" s="18">
        <v>4.8127283323196304</v>
      </c>
      <c r="J4" s="18" t="s">
        <v>6455</v>
      </c>
      <c r="K4" s="18">
        <v>6.9416898056342893E-2</v>
      </c>
      <c r="L4" s="18">
        <v>0.457959471010493</v>
      </c>
      <c r="M4" s="137">
        <v>0.849510582280667</v>
      </c>
      <c r="N4" s="137">
        <f t="shared" ref="N4:N67" si="0">M4*4</f>
        <v>3.398042329122668</v>
      </c>
      <c r="O4" s="132">
        <f t="shared" ref="O4:O67" si="1">N4/100</f>
        <v>3.3980423291226677E-2</v>
      </c>
      <c r="P4" s="134">
        <f t="shared" ref="P4:P67" si="2">RANK(O4,$O$3:$O$94,0)</f>
        <v>50</v>
      </c>
      <c r="Q4" s="134">
        <v>92</v>
      </c>
      <c r="R4" s="134" t="str">
        <f t="shared" ref="R4:R67" si="3">P4&amp;"/"&amp;Q4</f>
        <v>50/92</v>
      </c>
      <c r="S4" s="131">
        <f t="shared" ref="S4:S67" si="4">P4/Q4</f>
        <v>0.54347826086956519</v>
      </c>
      <c r="T4" s="137">
        <f t="shared" ref="T4:T67" si="5">IF(S4&gt;0.8,60,60+40/80%*(80%-S4))</f>
        <v>72.826086956521749</v>
      </c>
      <c r="U4" s="133" t="e">
        <f ca="1">[1]!f_risk_annusharpe(A4,"2019/9/30","2019/12/31",1,1,3)</f>
        <v>#NAME?</v>
      </c>
      <c r="V4" s="134" t="e">
        <f t="shared" ref="V4:V67" ca="1" si="6">RANK(U4,$U$3:$U$94,0)</f>
        <v>#NAME?</v>
      </c>
      <c r="W4" s="134">
        <v>92</v>
      </c>
      <c r="X4" s="134" t="e">
        <f t="shared" ref="X4:X67" ca="1" si="7">V4&amp;"/"&amp;W4</f>
        <v>#NAME?</v>
      </c>
      <c r="Y4" s="131" t="e">
        <f t="shared" ref="Y4:Y67" ca="1" si="8">V4/W4</f>
        <v>#NAME?</v>
      </c>
      <c r="Z4" s="137" t="e">
        <f t="shared" ref="Z4:Z67" ca="1" si="9">IF(Y4&gt;0.8,60,60+40/80%*(80%-Y4))</f>
        <v>#NAME?</v>
      </c>
      <c r="AA4" s="18">
        <v>2.2375268430171298</v>
      </c>
      <c r="AB4" s="18">
        <v>4.8127283323196304</v>
      </c>
      <c r="AC4" s="18" t="s">
        <v>6455</v>
      </c>
      <c r="AD4" s="18">
        <v>8.9898719672293197</v>
      </c>
      <c r="AE4" s="18" t="s">
        <v>6456</v>
      </c>
      <c r="AF4" s="18">
        <v>0</v>
      </c>
      <c r="AG4" s="18"/>
      <c r="AH4" s="18">
        <v>10.41763929</v>
      </c>
      <c r="AI4" s="18" t="s">
        <v>174</v>
      </c>
      <c r="AJ4" s="18" t="s">
        <v>95</v>
      </c>
      <c r="AK4" s="18">
        <v>2.1050781770999998</v>
      </c>
      <c r="AL4" s="18" t="s">
        <v>159</v>
      </c>
      <c r="AM4" s="84">
        <v>42964</v>
      </c>
      <c r="AN4" s="18" t="s">
        <v>935</v>
      </c>
      <c r="AO4" s="18" t="s">
        <v>456</v>
      </c>
      <c r="AP4" s="18" t="s">
        <v>215</v>
      </c>
      <c r="AQ4" s="18" t="s">
        <v>185</v>
      </c>
    </row>
    <row r="5" spans="1:43">
      <c r="A5" s="18" t="s">
        <v>940</v>
      </c>
      <c r="B5" s="18" t="s">
        <v>941</v>
      </c>
      <c r="C5" s="84">
        <v>43830</v>
      </c>
      <c r="D5" s="18">
        <v>1.0158</v>
      </c>
      <c r="E5" s="18">
        <v>1.0478000000000001</v>
      </c>
      <c r="F5" s="18">
        <v>9.8454267992438508E-3</v>
      </c>
      <c r="G5" s="84">
        <v>43829</v>
      </c>
      <c r="H5" s="18">
        <v>1.0157</v>
      </c>
      <c r="I5" s="18">
        <v>4.7298429985007697</v>
      </c>
      <c r="J5" s="18" t="s">
        <v>944</v>
      </c>
      <c r="K5" s="18">
        <v>9.7638440962953002E-2</v>
      </c>
      <c r="L5" s="18">
        <v>0.308451005169459</v>
      </c>
      <c r="M5" s="137">
        <v>0.70370775588660905</v>
      </c>
      <c r="N5" s="137">
        <f t="shared" si="0"/>
        <v>2.8148310235464362</v>
      </c>
      <c r="O5" s="132">
        <f t="shared" si="1"/>
        <v>2.8148310235464363E-2</v>
      </c>
      <c r="P5" s="134">
        <f t="shared" si="2"/>
        <v>79</v>
      </c>
      <c r="Q5" s="134">
        <v>92</v>
      </c>
      <c r="R5" s="134" t="str">
        <f t="shared" si="3"/>
        <v>79/92</v>
      </c>
      <c r="S5" s="131">
        <f t="shared" si="4"/>
        <v>0.85869565217391308</v>
      </c>
      <c r="T5" s="137">
        <f t="shared" si="5"/>
        <v>60</v>
      </c>
      <c r="U5" s="133" t="e">
        <f ca="1">[1]!f_risk_annusharpe(A5,"2019/9/30","2019/12/31",1,1,3)</f>
        <v>#NAME?</v>
      </c>
      <c r="V5" s="134" t="e">
        <f t="shared" ca="1" si="6"/>
        <v>#NAME?</v>
      </c>
      <c r="W5" s="134">
        <v>92</v>
      </c>
      <c r="X5" s="134" t="e">
        <f t="shared" ca="1" si="7"/>
        <v>#NAME?</v>
      </c>
      <c r="Y5" s="131" t="e">
        <f t="shared" ca="1" si="8"/>
        <v>#NAME?</v>
      </c>
      <c r="Z5" s="137" t="e">
        <f t="shared" ca="1" si="9"/>
        <v>#NAME?</v>
      </c>
      <c r="AA5" s="18">
        <v>2.2864192893401198</v>
      </c>
      <c r="AB5" s="18">
        <v>4.7298429985007697</v>
      </c>
      <c r="AC5" s="18" t="s">
        <v>944</v>
      </c>
      <c r="AD5" s="18">
        <v>0</v>
      </c>
      <c r="AE5" s="18"/>
      <c r="AF5" s="18">
        <v>0</v>
      </c>
      <c r="AG5" s="18"/>
      <c r="AH5" s="18">
        <v>4.78220792000001</v>
      </c>
      <c r="AI5" s="18" t="s">
        <v>157</v>
      </c>
      <c r="AJ5" s="18" t="s">
        <v>95</v>
      </c>
      <c r="AK5" s="18">
        <v>21.224718184299999</v>
      </c>
      <c r="AL5" s="18" t="s">
        <v>159</v>
      </c>
      <c r="AM5" s="84">
        <v>43453</v>
      </c>
      <c r="AN5" s="18" t="s">
        <v>935</v>
      </c>
      <c r="AO5" s="18" t="s">
        <v>275</v>
      </c>
      <c r="AP5" s="18" t="s">
        <v>193</v>
      </c>
      <c r="AQ5" s="18" t="s">
        <v>185</v>
      </c>
    </row>
    <row r="6" spans="1:43">
      <c r="A6" s="18" t="s">
        <v>945</v>
      </c>
      <c r="B6" s="18" t="s">
        <v>946</v>
      </c>
      <c r="C6" s="84">
        <v>43830</v>
      </c>
      <c r="D6" s="18">
        <v>1.0146999999999999</v>
      </c>
      <c r="E6" s="18">
        <v>1.0467</v>
      </c>
      <c r="F6" s="18">
        <v>1.9714144898948901E-2</v>
      </c>
      <c r="G6" s="84">
        <v>43829</v>
      </c>
      <c r="H6" s="18">
        <v>1.0145</v>
      </c>
      <c r="I6" s="18">
        <v>4.4838180057889803</v>
      </c>
      <c r="J6" s="18" t="s">
        <v>947</v>
      </c>
      <c r="K6" s="18">
        <v>0.128281034142471</v>
      </c>
      <c r="L6" s="18">
        <v>0.38582399309549797</v>
      </c>
      <c r="M6" s="137">
        <v>0.98624084507040699</v>
      </c>
      <c r="N6" s="137">
        <f t="shared" si="0"/>
        <v>3.944963380281628</v>
      </c>
      <c r="O6" s="132">
        <f t="shared" si="1"/>
        <v>3.9449633802816277E-2</v>
      </c>
      <c r="P6" s="134">
        <f t="shared" si="2"/>
        <v>24</v>
      </c>
      <c r="Q6" s="134">
        <v>92</v>
      </c>
      <c r="R6" s="134" t="str">
        <f t="shared" si="3"/>
        <v>24/92</v>
      </c>
      <c r="S6" s="131">
        <f t="shared" si="4"/>
        <v>0.2608695652173913</v>
      </c>
      <c r="T6" s="137">
        <f t="shared" si="5"/>
        <v>86.956521739130437</v>
      </c>
      <c r="U6" s="133" t="e">
        <f ca="1">[1]!f_risk_annusharpe(A6,"2019/9/30","2019/12/31",1,1,3)</f>
        <v>#NAME?</v>
      </c>
      <c r="V6" s="134" t="e">
        <f t="shared" ca="1" si="6"/>
        <v>#NAME?</v>
      </c>
      <c r="W6" s="134">
        <v>92</v>
      </c>
      <c r="X6" s="134" t="e">
        <f t="shared" ca="1" si="7"/>
        <v>#NAME?</v>
      </c>
      <c r="Y6" s="131" t="e">
        <f t="shared" ca="1" si="8"/>
        <v>#NAME?</v>
      </c>
      <c r="Z6" s="137" t="e">
        <f t="shared" ca="1" si="9"/>
        <v>#NAME?</v>
      </c>
      <c r="AA6" s="18">
        <v>1.98980637178486</v>
      </c>
      <c r="AB6" s="18">
        <v>4.4838180057889803</v>
      </c>
      <c r="AC6" s="18" t="s">
        <v>947</v>
      </c>
      <c r="AD6" s="18">
        <v>0</v>
      </c>
      <c r="AE6" s="18"/>
      <c r="AF6" s="18">
        <v>0</v>
      </c>
      <c r="AG6" s="18"/>
      <c r="AH6" s="18">
        <v>4.6823372599999802</v>
      </c>
      <c r="AI6" s="18" t="s">
        <v>163</v>
      </c>
      <c r="AJ6" s="18" t="s">
        <v>95</v>
      </c>
      <c r="AK6" s="18">
        <v>9.4948672713000004</v>
      </c>
      <c r="AL6" s="18" t="s">
        <v>159</v>
      </c>
      <c r="AM6" s="84">
        <v>43441</v>
      </c>
      <c r="AN6" s="18" t="s">
        <v>935</v>
      </c>
      <c r="AO6" s="18" t="s">
        <v>948</v>
      </c>
      <c r="AP6" s="18" t="s">
        <v>223</v>
      </c>
      <c r="AQ6" s="18" t="s">
        <v>165</v>
      </c>
    </row>
    <row r="7" spans="1:43">
      <c r="A7" s="18" t="s">
        <v>953</v>
      </c>
      <c r="B7" s="18" t="s">
        <v>954</v>
      </c>
      <c r="C7" s="84">
        <v>43830</v>
      </c>
      <c r="D7" s="18">
        <v>1.0369999999999999</v>
      </c>
      <c r="E7" s="18">
        <v>1.0569999999999999</v>
      </c>
      <c r="F7" s="18">
        <v>2.8937976270839199E-2</v>
      </c>
      <c r="G7" s="84">
        <v>43829</v>
      </c>
      <c r="H7" s="18">
        <v>1.0367</v>
      </c>
      <c r="I7" s="18">
        <v>4.4456158024691197</v>
      </c>
      <c r="J7" s="18" t="s">
        <v>6457</v>
      </c>
      <c r="K7" s="18">
        <v>0.13518733101581901</v>
      </c>
      <c r="L7" s="18">
        <v>0.46502911321259599</v>
      </c>
      <c r="M7" s="137">
        <v>1.0425831147403699</v>
      </c>
      <c r="N7" s="137">
        <f t="shared" si="0"/>
        <v>4.1703324589614796</v>
      </c>
      <c r="O7" s="132">
        <f t="shared" si="1"/>
        <v>4.1703324589614794E-2</v>
      </c>
      <c r="P7" s="134">
        <f t="shared" si="2"/>
        <v>17</v>
      </c>
      <c r="Q7" s="134">
        <v>92</v>
      </c>
      <c r="R7" s="134" t="str">
        <f t="shared" si="3"/>
        <v>17/92</v>
      </c>
      <c r="S7" s="131">
        <f t="shared" si="4"/>
        <v>0.18478260869565216</v>
      </c>
      <c r="T7" s="137">
        <f t="shared" si="5"/>
        <v>90.760869565217405</v>
      </c>
      <c r="U7" s="133" t="e">
        <f ca="1">[1]!f_risk_annusharpe(A7,"2019/9/30","2019/12/31",1,1,3)</f>
        <v>#NAME?</v>
      </c>
      <c r="V7" s="134" t="e">
        <f t="shared" ca="1" si="6"/>
        <v>#NAME?</v>
      </c>
      <c r="W7" s="134">
        <v>92</v>
      </c>
      <c r="X7" s="134" t="e">
        <f t="shared" ca="1" si="7"/>
        <v>#NAME?</v>
      </c>
      <c r="Y7" s="131" t="e">
        <f t="shared" ca="1" si="8"/>
        <v>#NAME?</v>
      </c>
      <c r="Z7" s="137" t="e">
        <f t="shared" ca="1" si="9"/>
        <v>#NAME?</v>
      </c>
      <c r="AA7" s="18">
        <v>2.1459913185720101</v>
      </c>
      <c r="AB7" s="18">
        <v>4.4456158024691197</v>
      </c>
      <c r="AC7" s="18" t="s">
        <v>6457</v>
      </c>
      <c r="AD7" s="18">
        <v>0</v>
      </c>
      <c r="AE7" s="18"/>
      <c r="AF7" s="18">
        <v>0</v>
      </c>
      <c r="AG7" s="18"/>
      <c r="AH7" s="18">
        <v>5.7511859999999704</v>
      </c>
      <c r="AI7" s="18" t="s">
        <v>163</v>
      </c>
      <c r="AJ7" s="18" t="s">
        <v>95</v>
      </c>
      <c r="AK7" s="18">
        <v>2.7576345786999998</v>
      </c>
      <c r="AL7" s="18" t="s">
        <v>159</v>
      </c>
      <c r="AM7" s="84">
        <v>43362</v>
      </c>
      <c r="AN7" s="18" t="s">
        <v>935</v>
      </c>
      <c r="AO7" s="18" t="s">
        <v>603</v>
      </c>
      <c r="AP7" s="18" t="s">
        <v>203</v>
      </c>
      <c r="AQ7" s="18" t="s">
        <v>241</v>
      </c>
    </row>
    <row r="8" spans="1:43">
      <c r="A8" s="18" t="s">
        <v>949</v>
      </c>
      <c r="B8" s="18" t="s">
        <v>950</v>
      </c>
      <c r="C8" s="84">
        <v>43830</v>
      </c>
      <c r="D8" s="18">
        <v>1.0096000000000001</v>
      </c>
      <c r="E8" s="18">
        <v>1.0486</v>
      </c>
      <c r="F8" s="18">
        <v>1.9813750743022902E-2</v>
      </c>
      <c r="G8" s="84">
        <v>43829</v>
      </c>
      <c r="H8" s="18">
        <v>1.0094000000000001</v>
      </c>
      <c r="I8" s="18">
        <v>4.3537543817765902</v>
      </c>
      <c r="J8" s="18" t="s">
        <v>951</v>
      </c>
      <c r="K8" s="18">
        <v>9.9147332936758995E-2</v>
      </c>
      <c r="L8" s="18">
        <v>0.356272137878894</v>
      </c>
      <c r="M8" s="137">
        <v>1.0330957892828401</v>
      </c>
      <c r="N8" s="137">
        <f t="shared" si="0"/>
        <v>4.1323831571313603</v>
      </c>
      <c r="O8" s="132">
        <f t="shared" si="1"/>
        <v>4.1323831571313606E-2</v>
      </c>
      <c r="P8" s="134">
        <f t="shared" si="2"/>
        <v>18</v>
      </c>
      <c r="Q8" s="134">
        <v>92</v>
      </c>
      <c r="R8" s="134" t="str">
        <f t="shared" si="3"/>
        <v>18/92</v>
      </c>
      <c r="S8" s="131">
        <f t="shared" si="4"/>
        <v>0.19565217391304349</v>
      </c>
      <c r="T8" s="137">
        <f t="shared" si="5"/>
        <v>90.217391304347828</v>
      </c>
      <c r="U8" s="133" t="e">
        <f ca="1">[1]!f_risk_annusharpe(A8,"2019/9/30","2019/12/31",1,1,3)</f>
        <v>#NAME?</v>
      </c>
      <c r="V8" s="134" t="e">
        <f t="shared" ca="1" si="6"/>
        <v>#NAME?</v>
      </c>
      <c r="W8" s="134">
        <v>92</v>
      </c>
      <c r="X8" s="134" t="e">
        <f t="shared" ca="1" si="7"/>
        <v>#NAME?</v>
      </c>
      <c r="Y8" s="131" t="e">
        <f t="shared" ca="1" si="8"/>
        <v>#NAME?</v>
      </c>
      <c r="Z8" s="137" t="e">
        <f t="shared" ca="1" si="9"/>
        <v>#NAME?</v>
      </c>
      <c r="AA8" s="18">
        <v>2.2194071762425498</v>
      </c>
      <c r="AB8" s="18">
        <v>4.3537543817765902</v>
      </c>
      <c r="AC8" s="18" t="s">
        <v>951</v>
      </c>
      <c r="AD8" s="18">
        <v>0</v>
      </c>
      <c r="AE8" s="18"/>
      <c r="AF8" s="18">
        <v>0</v>
      </c>
      <c r="AG8" s="18"/>
      <c r="AH8" s="18">
        <v>4.90682928000001</v>
      </c>
      <c r="AI8" s="18" t="s">
        <v>157</v>
      </c>
      <c r="AJ8" s="18" t="s">
        <v>95</v>
      </c>
      <c r="AK8" s="18">
        <v>2.5125638339999998</v>
      </c>
      <c r="AL8" s="18" t="s">
        <v>159</v>
      </c>
      <c r="AM8" s="84">
        <v>43426</v>
      </c>
      <c r="AN8" s="18" t="s">
        <v>935</v>
      </c>
      <c r="AO8" s="18" t="s">
        <v>952</v>
      </c>
      <c r="AP8" s="18" t="s">
        <v>470</v>
      </c>
      <c r="AQ8" s="18" t="s">
        <v>185</v>
      </c>
    </row>
    <row r="9" spans="1:43">
      <c r="A9" s="18" t="s">
        <v>955</v>
      </c>
      <c r="B9" s="18" t="s">
        <v>956</v>
      </c>
      <c r="C9" s="84">
        <v>43830</v>
      </c>
      <c r="D9" s="18">
        <v>1.0469999999999999</v>
      </c>
      <c r="E9" s="18">
        <v>1.0469999999999999</v>
      </c>
      <c r="F9" s="18">
        <v>9.5520106982509307E-3</v>
      </c>
      <c r="G9" s="84">
        <v>43829</v>
      </c>
      <c r="H9" s="18">
        <v>1.0468999999999999</v>
      </c>
      <c r="I9" s="18">
        <v>4.3348281016442298</v>
      </c>
      <c r="J9" s="18" t="s">
        <v>957</v>
      </c>
      <c r="K9" s="18">
        <v>0.124318638232749</v>
      </c>
      <c r="L9" s="18">
        <v>0.36426380368098399</v>
      </c>
      <c r="M9" s="137">
        <v>0.93512002313697296</v>
      </c>
      <c r="N9" s="137">
        <f t="shared" si="0"/>
        <v>3.7404800925478918</v>
      </c>
      <c r="O9" s="132">
        <f t="shared" si="1"/>
        <v>3.7404800925478918E-2</v>
      </c>
      <c r="P9" s="134">
        <f t="shared" si="2"/>
        <v>31</v>
      </c>
      <c r="Q9" s="134">
        <v>92</v>
      </c>
      <c r="R9" s="134" t="str">
        <f t="shared" si="3"/>
        <v>31/92</v>
      </c>
      <c r="S9" s="131">
        <f t="shared" si="4"/>
        <v>0.33695652173913043</v>
      </c>
      <c r="T9" s="137">
        <f t="shared" si="5"/>
        <v>83.152173913043484</v>
      </c>
      <c r="U9" s="133" t="e">
        <f ca="1">[1]!f_risk_annusharpe(A9,"2019/9/30","2019/12/31",1,1,3)</f>
        <v>#NAME?</v>
      </c>
      <c r="V9" s="134" t="e">
        <f t="shared" ca="1" si="6"/>
        <v>#NAME?</v>
      </c>
      <c r="W9" s="134">
        <v>92</v>
      </c>
      <c r="X9" s="134" t="e">
        <f t="shared" ca="1" si="7"/>
        <v>#NAME?</v>
      </c>
      <c r="Y9" s="131" t="e">
        <f t="shared" ca="1" si="8"/>
        <v>#NAME?</v>
      </c>
      <c r="Z9" s="137" t="e">
        <f t="shared" ca="1" si="9"/>
        <v>#NAME?</v>
      </c>
      <c r="AA9" s="18">
        <v>2.0965382740126599</v>
      </c>
      <c r="AB9" s="18">
        <v>4.3348281016442298</v>
      </c>
      <c r="AC9" s="18" t="s">
        <v>957</v>
      </c>
      <c r="AD9" s="18">
        <v>0</v>
      </c>
      <c r="AE9" s="18"/>
      <c r="AF9" s="18">
        <v>0</v>
      </c>
      <c r="AG9" s="18"/>
      <c r="AH9" s="18">
        <v>4.6999999999999904</v>
      </c>
      <c r="AI9" s="18" t="s">
        <v>157</v>
      </c>
      <c r="AJ9" s="18" t="s">
        <v>95</v>
      </c>
      <c r="AK9" s="18">
        <v>2.3028665568000002</v>
      </c>
      <c r="AL9" s="18" t="s">
        <v>159</v>
      </c>
      <c r="AM9" s="84">
        <v>43441</v>
      </c>
      <c r="AN9" s="18" t="s">
        <v>935</v>
      </c>
      <c r="AO9" s="18" t="s">
        <v>5015</v>
      </c>
      <c r="AP9" s="18" t="s">
        <v>548</v>
      </c>
      <c r="AQ9" s="18" t="s">
        <v>207</v>
      </c>
    </row>
    <row r="10" spans="1:43">
      <c r="A10" s="18" t="s">
        <v>962</v>
      </c>
      <c r="B10" s="18" t="s">
        <v>963</v>
      </c>
      <c r="C10" s="84">
        <v>43830</v>
      </c>
      <c r="D10" s="18">
        <v>1.0866</v>
      </c>
      <c r="E10" s="18">
        <v>1.0866</v>
      </c>
      <c r="F10" s="18">
        <v>1.8409425625918401E-2</v>
      </c>
      <c r="G10" s="84">
        <v>43829</v>
      </c>
      <c r="H10" s="18">
        <v>1.0864</v>
      </c>
      <c r="I10" s="18">
        <v>4.3002495680552801</v>
      </c>
      <c r="J10" s="18" t="s">
        <v>960</v>
      </c>
      <c r="K10" s="18">
        <v>0.14746543778802301</v>
      </c>
      <c r="L10" s="18">
        <v>0.36948087936449298</v>
      </c>
      <c r="M10" s="137">
        <v>0.75104311543810798</v>
      </c>
      <c r="N10" s="137">
        <f t="shared" si="0"/>
        <v>3.0041724617524319</v>
      </c>
      <c r="O10" s="132">
        <f t="shared" si="1"/>
        <v>3.0041724617524319E-2</v>
      </c>
      <c r="P10" s="134">
        <f t="shared" si="2"/>
        <v>72</v>
      </c>
      <c r="Q10" s="134">
        <v>92</v>
      </c>
      <c r="R10" s="134" t="str">
        <f t="shared" si="3"/>
        <v>72/92</v>
      </c>
      <c r="S10" s="131">
        <f t="shared" si="4"/>
        <v>0.78260869565217395</v>
      </c>
      <c r="T10" s="137">
        <f t="shared" si="5"/>
        <v>60.869565217391305</v>
      </c>
      <c r="U10" s="133" t="e">
        <f ca="1">[1]!f_risk_annusharpe(A10,"2019/9/30","2019/12/31",1,1,3)</f>
        <v>#NAME?</v>
      </c>
      <c r="V10" s="134" t="e">
        <f t="shared" ca="1" si="6"/>
        <v>#NAME?</v>
      </c>
      <c r="W10" s="134">
        <v>92</v>
      </c>
      <c r="X10" s="134" t="e">
        <f t="shared" ca="1" si="7"/>
        <v>#NAME?</v>
      </c>
      <c r="Y10" s="131" t="e">
        <f t="shared" ca="1" si="8"/>
        <v>#NAME?</v>
      </c>
      <c r="Z10" s="137" t="e">
        <f t="shared" ca="1" si="9"/>
        <v>#NAME?</v>
      </c>
      <c r="AA10" s="18">
        <v>2.0473328324567999</v>
      </c>
      <c r="AB10" s="18">
        <v>4.3002495680552801</v>
      </c>
      <c r="AC10" s="18" t="s">
        <v>960</v>
      </c>
      <c r="AD10" s="18">
        <v>8.1732205077152909</v>
      </c>
      <c r="AE10" s="18" t="s">
        <v>6458</v>
      </c>
      <c r="AF10" s="18">
        <v>0</v>
      </c>
      <c r="AG10" s="18"/>
      <c r="AH10" s="18">
        <v>8.66</v>
      </c>
      <c r="AI10" s="18" t="s">
        <v>157</v>
      </c>
      <c r="AJ10" s="18" t="s">
        <v>95</v>
      </c>
      <c r="AK10" s="18">
        <v>4.5780506723999999</v>
      </c>
      <c r="AL10" s="18" t="s">
        <v>159</v>
      </c>
      <c r="AM10" s="84">
        <v>43075</v>
      </c>
      <c r="AN10" s="18" t="s">
        <v>935</v>
      </c>
      <c r="AO10" s="18" t="s">
        <v>965</v>
      </c>
      <c r="AP10" s="18" t="s">
        <v>179</v>
      </c>
      <c r="AQ10" s="18" t="s">
        <v>165</v>
      </c>
    </row>
    <row r="11" spans="1:43">
      <c r="A11" s="18" t="s">
        <v>958</v>
      </c>
      <c r="B11" s="18" t="s">
        <v>959</v>
      </c>
      <c r="C11" s="84">
        <v>43830</v>
      </c>
      <c r="D11" s="18">
        <v>1.0125999999999999</v>
      </c>
      <c r="E11" s="18">
        <v>1.0576000000000001</v>
      </c>
      <c r="F11" s="18">
        <v>1.9755037534575699E-2</v>
      </c>
      <c r="G11" s="84">
        <v>43829</v>
      </c>
      <c r="H11" s="18">
        <v>1.0124</v>
      </c>
      <c r="I11" s="18">
        <v>4.2839718797481297</v>
      </c>
      <c r="J11" s="18" t="s">
        <v>964</v>
      </c>
      <c r="K11" s="18">
        <v>9.8853301700277701E-2</v>
      </c>
      <c r="L11" s="18">
        <v>0.34505723943903199</v>
      </c>
      <c r="M11" s="137">
        <v>0.92995729645612601</v>
      </c>
      <c r="N11" s="137">
        <f t="shared" si="0"/>
        <v>3.7198291858245041</v>
      </c>
      <c r="O11" s="132">
        <f t="shared" si="1"/>
        <v>3.7198291858245039E-2</v>
      </c>
      <c r="P11" s="134">
        <f t="shared" si="2"/>
        <v>32</v>
      </c>
      <c r="Q11" s="134">
        <v>92</v>
      </c>
      <c r="R11" s="134" t="str">
        <f t="shared" si="3"/>
        <v>32/92</v>
      </c>
      <c r="S11" s="131">
        <f t="shared" si="4"/>
        <v>0.34782608695652173</v>
      </c>
      <c r="T11" s="137">
        <f t="shared" si="5"/>
        <v>82.608695652173907</v>
      </c>
      <c r="U11" s="133" t="e">
        <f ca="1">[1]!f_risk_annusharpe(A11,"2019/9/30","2019/12/31",1,1,3)</f>
        <v>#NAME?</v>
      </c>
      <c r="V11" s="134" t="e">
        <f t="shared" ca="1" si="6"/>
        <v>#NAME?</v>
      </c>
      <c r="W11" s="134">
        <v>92</v>
      </c>
      <c r="X11" s="134" t="e">
        <f t="shared" ca="1" si="7"/>
        <v>#NAME?</v>
      </c>
      <c r="Y11" s="131" t="e">
        <f t="shared" ca="1" si="8"/>
        <v>#NAME?</v>
      </c>
      <c r="Z11" s="137" t="e">
        <f t="shared" ca="1" si="9"/>
        <v>#NAME?</v>
      </c>
      <c r="AA11" s="18">
        <v>2.01976717998147</v>
      </c>
      <c r="AB11" s="18">
        <v>4.2839718797481297</v>
      </c>
      <c r="AC11" s="18" t="s">
        <v>964</v>
      </c>
      <c r="AD11" s="18">
        <v>0</v>
      </c>
      <c r="AE11" s="18"/>
      <c r="AF11" s="18">
        <v>0</v>
      </c>
      <c r="AG11" s="18"/>
      <c r="AH11" s="18">
        <v>5.8610518800000104</v>
      </c>
      <c r="AI11" s="18" t="s">
        <v>157</v>
      </c>
      <c r="AJ11" s="18" t="s">
        <v>95</v>
      </c>
      <c r="AK11" s="18">
        <v>4.1961760969000004</v>
      </c>
      <c r="AL11" s="18" t="s">
        <v>159</v>
      </c>
      <c r="AM11" s="84">
        <v>43346</v>
      </c>
      <c r="AN11" s="18" t="s">
        <v>935</v>
      </c>
      <c r="AO11" s="18" t="s">
        <v>961</v>
      </c>
      <c r="AP11" s="18" t="s">
        <v>184</v>
      </c>
      <c r="AQ11" s="18" t="s">
        <v>338</v>
      </c>
    </row>
    <row r="12" spans="1:43">
      <c r="A12" s="18" t="s">
        <v>968</v>
      </c>
      <c r="B12" s="18" t="s">
        <v>969</v>
      </c>
      <c r="C12" s="84">
        <v>43830</v>
      </c>
      <c r="D12" s="18">
        <v>1.0157</v>
      </c>
      <c r="E12" s="18">
        <v>1.0457000000000001</v>
      </c>
      <c r="F12" s="18">
        <v>4.92513790386171E-2</v>
      </c>
      <c r="G12" s="84">
        <v>43829</v>
      </c>
      <c r="H12" s="18">
        <v>1.0152000000000001</v>
      </c>
      <c r="I12" s="18">
        <v>4.2672252741774903</v>
      </c>
      <c r="J12" s="18" t="s">
        <v>6459</v>
      </c>
      <c r="K12" s="18">
        <v>0.12815457413249401</v>
      </c>
      <c r="L12" s="18">
        <v>0.52871955205230703</v>
      </c>
      <c r="M12" s="137">
        <v>1.0239827569552</v>
      </c>
      <c r="N12" s="137">
        <f t="shared" si="0"/>
        <v>4.0959310278208001</v>
      </c>
      <c r="O12" s="132">
        <f t="shared" si="1"/>
        <v>4.0959310278208004E-2</v>
      </c>
      <c r="P12" s="134">
        <f t="shared" si="2"/>
        <v>20</v>
      </c>
      <c r="Q12" s="134">
        <v>92</v>
      </c>
      <c r="R12" s="134" t="str">
        <f t="shared" si="3"/>
        <v>20/92</v>
      </c>
      <c r="S12" s="131">
        <f t="shared" si="4"/>
        <v>0.21739130434782608</v>
      </c>
      <c r="T12" s="137">
        <f t="shared" si="5"/>
        <v>89.130434782608702</v>
      </c>
      <c r="U12" s="133" t="e">
        <f ca="1">[1]!f_risk_annusharpe(A12,"2019/9/30","2019/12/31",1,1,3)</f>
        <v>#NAME?</v>
      </c>
      <c r="V12" s="134" t="e">
        <f t="shared" ca="1" si="6"/>
        <v>#NAME?</v>
      </c>
      <c r="W12" s="134">
        <v>92</v>
      </c>
      <c r="X12" s="134" t="e">
        <f t="shared" ca="1" si="7"/>
        <v>#NAME?</v>
      </c>
      <c r="Y12" s="131" t="e">
        <f t="shared" ca="1" si="8"/>
        <v>#NAME?</v>
      </c>
      <c r="Z12" s="137" t="e">
        <f t="shared" ca="1" si="9"/>
        <v>#NAME?</v>
      </c>
      <c r="AA12" s="18">
        <v>2.2887587539123802</v>
      </c>
      <c r="AB12" s="18">
        <v>4.2672252741774903</v>
      </c>
      <c r="AC12" s="18" t="s">
        <v>6459</v>
      </c>
      <c r="AD12" s="18">
        <v>0</v>
      </c>
      <c r="AE12" s="18"/>
      <c r="AF12" s="18">
        <v>0</v>
      </c>
      <c r="AG12" s="18"/>
      <c r="AH12" s="18">
        <v>4.5800269500000201</v>
      </c>
      <c r="AI12" s="18" t="s">
        <v>163</v>
      </c>
      <c r="AJ12" s="18" t="s">
        <v>95</v>
      </c>
      <c r="AK12" s="18">
        <v>16.355883773599999</v>
      </c>
      <c r="AL12" s="18" t="s">
        <v>159</v>
      </c>
      <c r="AM12" s="84">
        <v>43426</v>
      </c>
      <c r="AN12" s="18" t="s">
        <v>935</v>
      </c>
      <c r="AO12" s="18" t="s">
        <v>961</v>
      </c>
      <c r="AP12" s="18" t="s">
        <v>184</v>
      </c>
      <c r="AQ12" s="18" t="s">
        <v>213</v>
      </c>
    </row>
    <row r="13" spans="1:43">
      <c r="A13" s="18" t="s">
        <v>966</v>
      </c>
      <c r="B13" s="18" t="s">
        <v>967</v>
      </c>
      <c r="C13" s="84">
        <v>43830</v>
      </c>
      <c r="D13" s="18">
        <v>1.0446</v>
      </c>
      <c r="E13" s="18">
        <v>1.0446</v>
      </c>
      <c r="F13" s="18">
        <v>1.9149751053234201E-2</v>
      </c>
      <c r="G13" s="84">
        <v>43829</v>
      </c>
      <c r="H13" s="18">
        <v>1.0444</v>
      </c>
      <c r="I13" s="18">
        <v>4.1891083183722397</v>
      </c>
      <c r="J13" s="18" t="s">
        <v>6460</v>
      </c>
      <c r="K13" s="18">
        <v>0.134202453987737</v>
      </c>
      <c r="L13" s="18">
        <v>0.38439361906592401</v>
      </c>
      <c r="M13" s="137">
        <v>0.73288331726133604</v>
      </c>
      <c r="N13" s="137">
        <f t="shared" si="0"/>
        <v>2.9315332690453442</v>
      </c>
      <c r="O13" s="132">
        <f t="shared" si="1"/>
        <v>2.931533269045344E-2</v>
      </c>
      <c r="P13" s="134">
        <f t="shared" si="2"/>
        <v>77</v>
      </c>
      <c r="Q13" s="134">
        <v>92</v>
      </c>
      <c r="R13" s="134" t="str">
        <f t="shared" si="3"/>
        <v>77/92</v>
      </c>
      <c r="S13" s="131">
        <f t="shared" si="4"/>
        <v>0.83695652173913049</v>
      </c>
      <c r="T13" s="137">
        <f t="shared" si="5"/>
        <v>60</v>
      </c>
      <c r="U13" s="133" t="e">
        <f ca="1">[1]!f_risk_annusharpe(A13,"2019/9/30","2019/12/31",1,1,3)</f>
        <v>#NAME?</v>
      </c>
      <c r="V13" s="134" t="e">
        <f t="shared" ca="1" si="6"/>
        <v>#NAME?</v>
      </c>
      <c r="W13" s="134">
        <v>92</v>
      </c>
      <c r="X13" s="134" t="e">
        <f t="shared" ca="1" si="7"/>
        <v>#NAME?</v>
      </c>
      <c r="Y13" s="131" t="e">
        <f t="shared" ca="1" si="8"/>
        <v>#NAME?</v>
      </c>
      <c r="Z13" s="137" t="e">
        <f t="shared" ca="1" si="9"/>
        <v>#NAME?</v>
      </c>
      <c r="AA13" s="18">
        <v>1.89231369488881</v>
      </c>
      <c r="AB13" s="18">
        <v>4.1891083183722397</v>
      </c>
      <c r="AC13" s="18" t="s">
        <v>6460</v>
      </c>
      <c r="AD13" s="18">
        <v>0</v>
      </c>
      <c r="AE13" s="18"/>
      <c r="AF13" s="18">
        <v>0</v>
      </c>
      <c r="AG13" s="18"/>
      <c r="AH13" s="18">
        <v>4.46</v>
      </c>
      <c r="AI13" s="18" t="s">
        <v>157</v>
      </c>
      <c r="AJ13" s="18" t="s">
        <v>95</v>
      </c>
      <c r="AK13" s="18">
        <v>6.3076605916000004</v>
      </c>
      <c r="AL13" s="18" t="s">
        <v>159</v>
      </c>
      <c r="AM13" s="84">
        <v>43446</v>
      </c>
      <c r="AN13" s="18" t="s">
        <v>935</v>
      </c>
      <c r="AO13" s="18" t="s">
        <v>6461</v>
      </c>
      <c r="AP13" s="18" t="s">
        <v>164</v>
      </c>
      <c r="AQ13" s="18" t="s">
        <v>162</v>
      </c>
    </row>
    <row r="14" spans="1:43">
      <c r="A14" s="18" t="s">
        <v>970</v>
      </c>
      <c r="B14" s="18" t="s">
        <v>971</v>
      </c>
      <c r="C14" s="84">
        <v>43830</v>
      </c>
      <c r="D14" s="18">
        <v>1.042</v>
      </c>
      <c r="E14" s="18">
        <v>1.042</v>
      </c>
      <c r="F14" s="18">
        <v>9.5978500815806708E-3</v>
      </c>
      <c r="G14" s="84">
        <v>43829</v>
      </c>
      <c r="H14" s="18">
        <v>1.0419</v>
      </c>
      <c r="I14" s="18">
        <v>4.0439340988517198</v>
      </c>
      <c r="J14" s="18" t="s">
        <v>972</v>
      </c>
      <c r="K14" s="18">
        <v>0.10567777884524</v>
      </c>
      <c r="L14" s="18">
        <v>0.35635172878744498</v>
      </c>
      <c r="M14" s="137">
        <v>0.97877701327648003</v>
      </c>
      <c r="N14" s="137">
        <f t="shared" si="0"/>
        <v>3.9151080531059201</v>
      </c>
      <c r="O14" s="132">
        <f t="shared" si="1"/>
        <v>3.9151080531059201E-2</v>
      </c>
      <c r="P14" s="134">
        <f t="shared" si="2"/>
        <v>26</v>
      </c>
      <c r="Q14" s="134">
        <v>92</v>
      </c>
      <c r="R14" s="134" t="str">
        <f t="shared" si="3"/>
        <v>26/92</v>
      </c>
      <c r="S14" s="131">
        <f t="shared" si="4"/>
        <v>0.28260869565217389</v>
      </c>
      <c r="T14" s="137">
        <f t="shared" si="5"/>
        <v>85.869565217391312</v>
      </c>
      <c r="U14" s="133" t="e">
        <f ca="1">[1]!f_risk_annusharpe(A14,"2019/9/30","2019/12/31",1,1,3)</f>
        <v>#NAME?</v>
      </c>
      <c r="V14" s="134" t="e">
        <f t="shared" ca="1" si="6"/>
        <v>#NAME?</v>
      </c>
      <c r="W14" s="134">
        <v>92</v>
      </c>
      <c r="X14" s="134" t="e">
        <f t="shared" ca="1" si="7"/>
        <v>#NAME?</v>
      </c>
      <c r="Y14" s="131" t="e">
        <f t="shared" ca="1" si="8"/>
        <v>#NAME?</v>
      </c>
      <c r="Z14" s="137" t="e">
        <f t="shared" ca="1" si="9"/>
        <v>#NAME?</v>
      </c>
      <c r="AA14" s="18">
        <v>1.8672401994329999</v>
      </c>
      <c r="AB14" s="18">
        <v>4.0439340988517198</v>
      </c>
      <c r="AC14" s="18" t="s">
        <v>972</v>
      </c>
      <c r="AD14" s="18">
        <v>0</v>
      </c>
      <c r="AE14" s="18"/>
      <c r="AF14" s="18">
        <v>0</v>
      </c>
      <c r="AG14" s="18"/>
      <c r="AH14" s="18">
        <v>4.2</v>
      </c>
      <c r="AI14" s="18" t="s">
        <v>157</v>
      </c>
      <c r="AJ14" s="18" t="s">
        <v>95</v>
      </c>
      <c r="AK14" s="18">
        <v>1.3982594489</v>
      </c>
      <c r="AL14" s="18" t="s">
        <v>159</v>
      </c>
      <c r="AM14" s="84">
        <v>43453</v>
      </c>
      <c r="AN14" s="18" t="s">
        <v>935</v>
      </c>
      <c r="AO14" s="18" t="s">
        <v>973</v>
      </c>
      <c r="AP14" s="18" t="s">
        <v>343</v>
      </c>
      <c r="AQ14" s="18" t="s">
        <v>183</v>
      </c>
    </row>
    <row r="15" spans="1:43">
      <c r="A15" s="18" t="s">
        <v>1019</v>
      </c>
      <c r="B15" s="18" t="s">
        <v>1020</v>
      </c>
      <c r="C15" s="84">
        <v>43830</v>
      </c>
      <c r="D15" s="18">
        <v>1.0253000000000001</v>
      </c>
      <c r="E15" s="18">
        <v>1.0503</v>
      </c>
      <c r="F15" s="18">
        <v>0.117176057025682</v>
      </c>
      <c r="G15" s="84">
        <v>43826</v>
      </c>
      <c r="H15" s="18">
        <v>1.0241</v>
      </c>
      <c r="I15" s="18">
        <v>4.0268446248267704</v>
      </c>
      <c r="J15" s="18" t="s">
        <v>976</v>
      </c>
      <c r="K15" s="18">
        <v>0.411360311186873</v>
      </c>
      <c r="L15" s="18">
        <v>0.71713164415806496</v>
      </c>
      <c r="M15" s="137">
        <v>1.13438513887823</v>
      </c>
      <c r="N15" s="137">
        <f t="shared" si="0"/>
        <v>4.53754055551292</v>
      </c>
      <c r="O15" s="132">
        <f t="shared" si="1"/>
        <v>4.53754055551292E-2</v>
      </c>
      <c r="P15" s="134">
        <f t="shared" si="2"/>
        <v>11</v>
      </c>
      <c r="Q15" s="134">
        <v>92</v>
      </c>
      <c r="R15" s="134" t="str">
        <f t="shared" si="3"/>
        <v>11/92</v>
      </c>
      <c r="S15" s="131">
        <f t="shared" si="4"/>
        <v>0.11956521739130435</v>
      </c>
      <c r="T15" s="137">
        <f t="shared" si="5"/>
        <v>94.021739130434781</v>
      </c>
      <c r="U15" s="133" t="e">
        <f ca="1">[1]!f_risk_annusharpe(A15,"2019/9/30","2019/12/31",1,1,3)</f>
        <v>#NAME?</v>
      </c>
      <c r="V15" s="134" t="e">
        <f t="shared" ca="1" si="6"/>
        <v>#NAME?</v>
      </c>
      <c r="W15" s="134">
        <v>92</v>
      </c>
      <c r="X15" s="134" t="e">
        <f t="shared" ca="1" si="7"/>
        <v>#NAME?</v>
      </c>
      <c r="Y15" s="131" t="e">
        <f t="shared" ca="1" si="8"/>
        <v>#NAME?</v>
      </c>
      <c r="Z15" s="137" t="e">
        <f t="shared" ca="1" si="9"/>
        <v>#NAME?</v>
      </c>
      <c r="AA15" s="18">
        <v>2.14402958871778</v>
      </c>
      <c r="AB15" s="18">
        <v>4.0268446248267704</v>
      </c>
      <c r="AC15" s="18" t="s">
        <v>976</v>
      </c>
      <c r="AD15" s="18">
        <v>0</v>
      </c>
      <c r="AE15" s="18"/>
      <c r="AF15" s="18">
        <v>0</v>
      </c>
      <c r="AG15" s="18"/>
      <c r="AH15" s="18">
        <v>5.0879184400000099</v>
      </c>
      <c r="AI15" s="18" t="s">
        <v>174</v>
      </c>
      <c r="AJ15" s="18" t="s">
        <v>95</v>
      </c>
      <c r="AK15" s="18">
        <v>67.127175037200004</v>
      </c>
      <c r="AL15" s="18" t="s">
        <v>159</v>
      </c>
      <c r="AM15" s="84">
        <v>43392</v>
      </c>
      <c r="AN15" s="18" t="s">
        <v>935</v>
      </c>
      <c r="AO15" s="18" t="s">
        <v>597</v>
      </c>
      <c r="AP15" s="18" t="s">
        <v>269</v>
      </c>
      <c r="AQ15" s="18" t="s">
        <v>532</v>
      </c>
    </row>
    <row r="16" spans="1:43">
      <c r="A16" s="18" t="s">
        <v>988</v>
      </c>
      <c r="B16" s="18" t="s">
        <v>989</v>
      </c>
      <c r="C16" s="84">
        <v>43830</v>
      </c>
      <c r="D16" s="18">
        <v>1.0456000000000001</v>
      </c>
      <c r="E16" s="18">
        <v>1.0456000000000001</v>
      </c>
      <c r="F16" s="18">
        <v>1.9131432944325399E-2</v>
      </c>
      <c r="G16" s="84">
        <v>43829</v>
      </c>
      <c r="H16" s="18">
        <v>1.0454000000000001</v>
      </c>
      <c r="I16" s="18">
        <v>4.0087536058887903</v>
      </c>
      <c r="J16" s="18" t="s">
        <v>977</v>
      </c>
      <c r="K16" s="18">
        <v>0.143664399961695</v>
      </c>
      <c r="L16" s="18">
        <v>0.45153232779327002</v>
      </c>
      <c r="M16" s="137">
        <v>0.99488071090504904</v>
      </c>
      <c r="N16" s="137">
        <f t="shared" si="0"/>
        <v>3.9795228436201961</v>
      </c>
      <c r="O16" s="132">
        <f t="shared" si="1"/>
        <v>3.9795228436201958E-2</v>
      </c>
      <c r="P16" s="134">
        <f t="shared" si="2"/>
        <v>22</v>
      </c>
      <c r="Q16" s="134">
        <v>92</v>
      </c>
      <c r="R16" s="134" t="str">
        <f t="shared" si="3"/>
        <v>22/92</v>
      </c>
      <c r="S16" s="131">
        <f t="shared" si="4"/>
        <v>0.2391304347826087</v>
      </c>
      <c r="T16" s="137">
        <f t="shared" si="5"/>
        <v>88.043478260869563</v>
      </c>
      <c r="U16" s="133" t="e">
        <f ca="1">[1]!f_risk_annusharpe(A16,"2019/9/30","2019/12/31",1,1,3)</f>
        <v>#NAME?</v>
      </c>
      <c r="V16" s="134" t="e">
        <f t="shared" ca="1" si="6"/>
        <v>#NAME?</v>
      </c>
      <c r="W16" s="134">
        <v>92</v>
      </c>
      <c r="X16" s="134" t="e">
        <f t="shared" ca="1" si="7"/>
        <v>#NAME?</v>
      </c>
      <c r="Y16" s="131" t="e">
        <f t="shared" ca="1" si="8"/>
        <v>#NAME?</v>
      </c>
      <c r="Z16" s="137" t="e">
        <f t="shared" ca="1" si="9"/>
        <v>#NAME?</v>
      </c>
      <c r="AA16" s="18">
        <v>2.0495803240288999</v>
      </c>
      <c r="AB16" s="18">
        <v>4.0087536058887903</v>
      </c>
      <c r="AC16" s="18" t="s">
        <v>977</v>
      </c>
      <c r="AD16" s="18">
        <v>0</v>
      </c>
      <c r="AE16" s="18"/>
      <c r="AF16" s="18">
        <v>0</v>
      </c>
      <c r="AG16" s="18"/>
      <c r="AH16" s="18">
        <v>4.5600000000000103</v>
      </c>
      <c r="AI16" s="18" t="s">
        <v>157</v>
      </c>
      <c r="AJ16" s="18" t="s">
        <v>95</v>
      </c>
      <c r="AK16" s="18">
        <v>1.1726209986</v>
      </c>
      <c r="AL16" s="18" t="s">
        <v>159</v>
      </c>
      <c r="AM16" s="84">
        <v>43411</v>
      </c>
      <c r="AN16" s="18" t="s">
        <v>935</v>
      </c>
      <c r="AO16" s="18" t="s">
        <v>607</v>
      </c>
      <c r="AP16" s="18" t="s">
        <v>317</v>
      </c>
      <c r="AQ16" s="18" t="s">
        <v>185</v>
      </c>
    </row>
    <row r="17" spans="1:43">
      <c r="A17" s="18" t="s">
        <v>979</v>
      </c>
      <c r="B17" s="18" t="s">
        <v>980</v>
      </c>
      <c r="C17" s="84">
        <v>43830</v>
      </c>
      <c r="D17" s="18">
        <v>1.0650999999999999</v>
      </c>
      <c r="E17" s="18">
        <v>1.0650999999999999</v>
      </c>
      <c r="F17" s="18">
        <v>1.8781106207153501E-2</v>
      </c>
      <c r="G17" s="84">
        <v>43829</v>
      </c>
      <c r="H17" s="18">
        <v>1.0649</v>
      </c>
      <c r="I17" s="18">
        <v>4.0035152817107598</v>
      </c>
      <c r="J17" s="18" t="s">
        <v>981</v>
      </c>
      <c r="K17" s="18">
        <v>0.112792555691312</v>
      </c>
      <c r="L17" s="18">
        <v>0.376967298086891</v>
      </c>
      <c r="M17" s="137">
        <v>0.89996210685864297</v>
      </c>
      <c r="N17" s="137">
        <f t="shared" si="0"/>
        <v>3.5998484274345719</v>
      </c>
      <c r="O17" s="132">
        <f t="shared" si="1"/>
        <v>3.5998484274345717E-2</v>
      </c>
      <c r="P17" s="134">
        <f t="shared" si="2"/>
        <v>37</v>
      </c>
      <c r="Q17" s="134">
        <v>92</v>
      </c>
      <c r="R17" s="134" t="str">
        <f t="shared" si="3"/>
        <v>37/92</v>
      </c>
      <c r="S17" s="131">
        <f t="shared" si="4"/>
        <v>0.40217391304347827</v>
      </c>
      <c r="T17" s="137">
        <f t="shared" si="5"/>
        <v>79.891304347826093</v>
      </c>
      <c r="U17" s="133" t="e">
        <f ca="1">[1]!f_risk_annusharpe(A17,"2019/9/30","2019/12/31",1,1,3)</f>
        <v>#NAME?</v>
      </c>
      <c r="V17" s="134" t="e">
        <f t="shared" ca="1" si="6"/>
        <v>#NAME?</v>
      </c>
      <c r="W17" s="134">
        <v>92</v>
      </c>
      <c r="X17" s="134" t="e">
        <f t="shared" ca="1" si="7"/>
        <v>#NAME?</v>
      </c>
      <c r="Y17" s="131" t="e">
        <f t="shared" ca="1" si="8"/>
        <v>#NAME?</v>
      </c>
      <c r="Z17" s="137" t="e">
        <f t="shared" ca="1" si="9"/>
        <v>#NAME?</v>
      </c>
      <c r="AA17" s="18">
        <v>1.82600382409177</v>
      </c>
      <c r="AB17" s="18">
        <v>4.0035152817107598</v>
      </c>
      <c r="AC17" s="18" t="s">
        <v>981</v>
      </c>
      <c r="AD17" s="18">
        <v>0</v>
      </c>
      <c r="AE17" s="18"/>
      <c r="AF17" s="18">
        <v>0</v>
      </c>
      <c r="AG17" s="18"/>
      <c r="AH17" s="18">
        <v>6.50999999999999</v>
      </c>
      <c r="AI17" s="18" t="s">
        <v>163</v>
      </c>
      <c r="AJ17" s="18" t="s">
        <v>95</v>
      </c>
      <c r="AK17" s="18">
        <v>11.1370752257</v>
      </c>
      <c r="AL17" s="18" t="s">
        <v>159</v>
      </c>
      <c r="AM17" s="84">
        <v>43314</v>
      </c>
      <c r="AN17" s="18" t="s">
        <v>935</v>
      </c>
      <c r="AO17" s="18" t="s">
        <v>6462</v>
      </c>
      <c r="AP17" s="18" t="s">
        <v>250</v>
      </c>
      <c r="AQ17" s="18" t="s">
        <v>162</v>
      </c>
    </row>
    <row r="18" spans="1:43">
      <c r="A18" s="18" t="s">
        <v>982</v>
      </c>
      <c r="B18" s="18" t="s">
        <v>983</v>
      </c>
      <c r="C18" s="84">
        <v>43830</v>
      </c>
      <c r="D18" s="18">
        <v>1.02</v>
      </c>
      <c r="E18" s="18">
        <v>1.0422</v>
      </c>
      <c r="F18" s="18">
        <v>1.96116885663691E-2</v>
      </c>
      <c r="G18" s="84">
        <v>43829</v>
      </c>
      <c r="H18" s="18">
        <v>1.0198</v>
      </c>
      <c r="I18" s="18">
        <v>3.9878044887780599</v>
      </c>
      <c r="J18" s="18" t="s">
        <v>987</v>
      </c>
      <c r="K18" s="18">
        <v>9.8135426889110006E-2</v>
      </c>
      <c r="L18" s="18">
        <v>0.39307689415338498</v>
      </c>
      <c r="M18" s="137">
        <v>0.85649023279266301</v>
      </c>
      <c r="N18" s="137">
        <f t="shared" si="0"/>
        <v>3.425960931170652</v>
      </c>
      <c r="O18" s="132">
        <f t="shared" si="1"/>
        <v>3.4259609311706518E-2</v>
      </c>
      <c r="P18" s="134">
        <f t="shared" si="2"/>
        <v>48</v>
      </c>
      <c r="Q18" s="134">
        <v>92</v>
      </c>
      <c r="R18" s="134" t="str">
        <f t="shared" si="3"/>
        <v>48/92</v>
      </c>
      <c r="S18" s="131">
        <f t="shared" si="4"/>
        <v>0.52173913043478259</v>
      </c>
      <c r="T18" s="137">
        <f t="shared" si="5"/>
        <v>73.913043478260875</v>
      </c>
      <c r="U18" s="133" t="e">
        <f ca="1">[1]!f_risk_annusharpe(A18,"2019/9/30","2019/12/31",1,1,3)</f>
        <v>#NAME?</v>
      </c>
      <c r="V18" s="134" t="e">
        <f t="shared" ca="1" si="6"/>
        <v>#NAME?</v>
      </c>
      <c r="W18" s="134">
        <v>92</v>
      </c>
      <c r="X18" s="134" t="e">
        <f t="shared" ca="1" si="7"/>
        <v>#NAME?</v>
      </c>
      <c r="Y18" s="131" t="e">
        <f t="shared" ca="1" si="8"/>
        <v>#NAME?</v>
      </c>
      <c r="Z18" s="137" t="e">
        <f t="shared" ca="1" si="9"/>
        <v>#NAME?</v>
      </c>
      <c r="AA18" s="18">
        <v>1.85121399262971</v>
      </c>
      <c r="AB18" s="18">
        <v>3.9878044887780599</v>
      </c>
      <c r="AC18" s="18" t="s">
        <v>987</v>
      </c>
      <c r="AD18" s="18">
        <v>0</v>
      </c>
      <c r="AE18" s="18"/>
      <c r="AF18" s="18">
        <v>0</v>
      </c>
      <c r="AG18" s="18"/>
      <c r="AH18" s="18">
        <v>4.2477739999999997</v>
      </c>
      <c r="AI18" s="18" t="s">
        <v>163</v>
      </c>
      <c r="AJ18" s="18" t="s">
        <v>95</v>
      </c>
      <c r="AK18" s="18">
        <v>6.1602874129999998</v>
      </c>
      <c r="AL18" s="18" t="s">
        <v>159</v>
      </c>
      <c r="AM18" s="84">
        <v>43433</v>
      </c>
      <c r="AN18" s="18" t="s">
        <v>935</v>
      </c>
      <c r="AO18" s="18" t="s">
        <v>984</v>
      </c>
      <c r="AP18" s="18" t="s">
        <v>261</v>
      </c>
      <c r="AQ18" s="18" t="s">
        <v>162</v>
      </c>
    </row>
    <row r="19" spans="1:43">
      <c r="A19" s="18" t="s">
        <v>974</v>
      </c>
      <c r="B19" s="18" t="s">
        <v>975</v>
      </c>
      <c r="C19" s="84">
        <v>43830</v>
      </c>
      <c r="D19" s="18">
        <v>1.0537000000000001</v>
      </c>
      <c r="E19" s="18">
        <v>1.0537000000000001</v>
      </c>
      <c r="F19" s="18">
        <v>1.8984337921212902E-2</v>
      </c>
      <c r="G19" s="84">
        <v>43829</v>
      </c>
      <c r="H19" s="18">
        <v>1.0535000000000001</v>
      </c>
      <c r="I19" s="18">
        <v>3.9459406135937698</v>
      </c>
      <c r="J19" s="18" t="s">
        <v>6463</v>
      </c>
      <c r="K19" s="18">
        <v>0.10450313509406201</v>
      </c>
      <c r="L19" s="18">
        <v>0.26643829098868899</v>
      </c>
      <c r="M19" s="137">
        <v>0.73613766730401897</v>
      </c>
      <c r="N19" s="137">
        <f t="shared" si="0"/>
        <v>2.9445506692160759</v>
      </c>
      <c r="O19" s="132">
        <f t="shared" si="1"/>
        <v>2.9445506692160759E-2</v>
      </c>
      <c r="P19" s="134">
        <f t="shared" si="2"/>
        <v>75</v>
      </c>
      <c r="Q19" s="134">
        <v>92</v>
      </c>
      <c r="R19" s="134" t="str">
        <f t="shared" si="3"/>
        <v>75/92</v>
      </c>
      <c r="S19" s="131">
        <f t="shared" si="4"/>
        <v>0.81521739130434778</v>
      </c>
      <c r="T19" s="137">
        <f t="shared" si="5"/>
        <v>60</v>
      </c>
      <c r="U19" s="133" t="e">
        <f ca="1">[1]!f_risk_annusharpe(A19,"2019/9/30","2019/12/31",1,1,3)</f>
        <v>#NAME?</v>
      </c>
      <c r="V19" s="134" t="e">
        <f t="shared" ca="1" si="6"/>
        <v>#NAME?</v>
      </c>
      <c r="W19" s="134">
        <v>92</v>
      </c>
      <c r="X19" s="134" t="e">
        <f t="shared" ca="1" si="7"/>
        <v>#NAME?</v>
      </c>
      <c r="Y19" s="131" t="e">
        <f t="shared" ca="1" si="8"/>
        <v>#NAME?</v>
      </c>
      <c r="Z19" s="137" t="e">
        <f t="shared" ca="1" si="9"/>
        <v>#NAME?</v>
      </c>
      <c r="AA19" s="18">
        <v>1.7969278330596199</v>
      </c>
      <c r="AB19" s="18">
        <v>3.9459406135937698</v>
      </c>
      <c r="AC19" s="18" t="s">
        <v>6463</v>
      </c>
      <c r="AD19" s="18">
        <v>0</v>
      </c>
      <c r="AE19" s="18"/>
      <c r="AF19" s="18">
        <v>0</v>
      </c>
      <c r="AG19" s="18"/>
      <c r="AH19" s="18">
        <v>5.3700000000000099</v>
      </c>
      <c r="AI19" s="18" t="s">
        <v>163</v>
      </c>
      <c r="AJ19" s="18" t="s">
        <v>95</v>
      </c>
      <c r="AK19" s="18">
        <v>2.2589139761000001</v>
      </c>
      <c r="AL19" s="18" t="s">
        <v>159</v>
      </c>
      <c r="AM19" s="84">
        <v>43342</v>
      </c>
      <c r="AN19" s="18" t="s">
        <v>935</v>
      </c>
      <c r="AO19" s="18" t="s">
        <v>6464</v>
      </c>
      <c r="AP19" s="18" t="s">
        <v>253</v>
      </c>
      <c r="AQ19" s="18" t="s">
        <v>185</v>
      </c>
    </row>
    <row r="20" spans="1:43">
      <c r="A20" s="18" t="s">
        <v>985</v>
      </c>
      <c r="B20" s="18" t="s">
        <v>986</v>
      </c>
      <c r="C20" s="84">
        <v>43830</v>
      </c>
      <c r="D20" s="18">
        <v>1.0501</v>
      </c>
      <c r="E20" s="18">
        <v>1.0501</v>
      </c>
      <c r="F20" s="18">
        <v>3.8106125559679502E-2</v>
      </c>
      <c r="G20" s="84">
        <v>43826</v>
      </c>
      <c r="H20" s="18">
        <v>1.0497000000000001</v>
      </c>
      <c r="I20" s="18">
        <v>3.9085691668315898</v>
      </c>
      <c r="J20" s="18" t="s">
        <v>992</v>
      </c>
      <c r="K20" s="18">
        <v>0.143047873354955</v>
      </c>
      <c r="L20" s="18">
        <v>0.33441620485381801</v>
      </c>
      <c r="M20" s="137">
        <v>0.78702370668970001</v>
      </c>
      <c r="N20" s="137">
        <f t="shared" si="0"/>
        <v>3.1480948267588</v>
      </c>
      <c r="O20" s="132">
        <f t="shared" si="1"/>
        <v>3.1480948267588002E-2</v>
      </c>
      <c r="P20" s="134">
        <f t="shared" si="2"/>
        <v>68</v>
      </c>
      <c r="Q20" s="134">
        <v>92</v>
      </c>
      <c r="R20" s="134" t="str">
        <f t="shared" si="3"/>
        <v>68/92</v>
      </c>
      <c r="S20" s="131">
        <f t="shared" si="4"/>
        <v>0.73913043478260865</v>
      </c>
      <c r="T20" s="137">
        <f t="shared" si="5"/>
        <v>63.04347826086957</v>
      </c>
      <c r="U20" s="133" t="e">
        <f ca="1">[1]!f_risk_annusharpe(A20,"2019/9/30","2019/12/31",1,1,3)</f>
        <v>#NAME?</v>
      </c>
      <c r="V20" s="134" t="e">
        <f t="shared" ca="1" si="6"/>
        <v>#NAME?</v>
      </c>
      <c r="W20" s="134">
        <v>92</v>
      </c>
      <c r="X20" s="134" t="e">
        <f t="shared" ca="1" si="7"/>
        <v>#NAME?</v>
      </c>
      <c r="Y20" s="131" t="e">
        <f t="shared" ca="1" si="8"/>
        <v>#NAME?</v>
      </c>
      <c r="Z20" s="137" t="e">
        <f t="shared" ca="1" si="9"/>
        <v>#NAME?</v>
      </c>
      <c r="AA20" s="18">
        <v>1.7341600465026199</v>
      </c>
      <c r="AB20" s="18">
        <v>3.9085691668315898</v>
      </c>
      <c r="AC20" s="18" t="s">
        <v>992</v>
      </c>
      <c r="AD20" s="18">
        <v>0</v>
      </c>
      <c r="AE20" s="18"/>
      <c r="AF20" s="18">
        <v>0</v>
      </c>
      <c r="AG20" s="18"/>
      <c r="AH20" s="18">
        <v>5.01</v>
      </c>
      <c r="AI20" s="18" t="s">
        <v>174</v>
      </c>
      <c r="AJ20" s="18" t="s">
        <v>95</v>
      </c>
      <c r="AK20" s="18">
        <v>15.095877286</v>
      </c>
      <c r="AL20" s="18" t="s">
        <v>159</v>
      </c>
      <c r="AM20" s="84">
        <v>43390</v>
      </c>
      <c r="AN20" s="18" t="s">
        <v>935</v>
      </c>
      <c r="AO20" s="18" t="s">
        <v>273</v>
      </c>
      <c r="AP20" s="18" t="s">
        <v>175</v>
      </c>
      <c r="AQ20" s="18" t="s">
        <v>162</v>
      </c>
    </row>
    <row r="21" spans="1:43">
      <c r="A21" s="18" t="s">
        <v>1000</v>
      </c>
      <c r="B21" s="18" t="s">
        <v>1001</v>
      </c>
      <c r="C21" s="84">
        <v>43830</v>
      </c>
      <c r="D21" s="18">
        <v>1.0465</v>
      </c>
      <c r="E21" s="18">
        <v>1.0465</v>
      </c>
      <c r="F21" s="18">
        <v>2.8675205505636299E-2</v>
      </c>
      <c r="G21" s="84">
        <v>43829</v>
      </c>
      <c r="H21" s="18">
        <v>1.0462</v>
      </c>
      <c r="I21" s="18">
        <v>3.8812785388127802</v>
      </c>
      <c r="J21" s="18" t="s">
        <v>6465</v>
      </c>
      <c r="K21" s="18">
        <v>0.20107238605898001</v>
      </c>
      <c r="L21" s="18">
        <v>0.46078525487183603</v>
      </c>
      <c r="M21" s="137">
        <v>0.91610414657667005</v>
      </c>
      <c r="N21" s="137">
        <f t="shared" si="0"/>
        <v>3.6644165863066802</v>
      </c>
      <c r="O21" s="132">
        <f t="shared" si="1"/>
        <v>3.6644165863066805E-2</v>
      </c>
      <c r="P21" s="134">
        <f t="shared" si="2"/>
        <v>34</v>
      </c>
      <c r="Q21" s="134">
        <v>92</v>
      </c>
      <c r="R21" s="134" t="str">
        <f t="shared" si="3"/>
        <v>34/92</v>
      </c>
      <c r="S21" s="131">
        <f t="shared" si="4"/>
        <v>0.36956521739130432</v>
      </c>
      <c r="T21" s="137">
        <f t="shared" si="5"/>
        <v>81.521739130434781</v>
      </c>
      <c r="U21" s="133" t="e">
        <f ca="1">[1]!f_risk_annusharpe(A21,"2019/9/30","2019/12/31",1,1,3)</f>
        <v>#NAME?</v>
      </c>
      <c r="V21" s="134" t="e">
        <f t="shared" ca="1" si="6"/>
        <v>#NAME?</v>
      </c>
      <c r="W21" s="134">
        <v>92</v>
      </c>
      <c r="X21" s="134" t="e">
        <f t="shared" ca="1" si="7"/>
        <v>#NAME?</v>
      </c>
      <c r="Y21" s="131" t="e">
        <f t="shared" ca="1" si="8"/>
        <v>#NAME?</v>
      </c>
      <c r="Z21" s="137" t="e">
        <f t="shared" ca="1" si="9"/>
        <v>#NAME?</v>
      </c>
      <c r="AA21" s="18">
        <v>1.85906170916877</v>
      </c>
      <c r="AB21" s="18">
        <v>3.8812785388127802</v>
      </c>
      <c r="AC21" s="18" t="s">
        <v>6465</v>
      </c>
      <c r="AD21" s="18">
        <v>0</v>
      </c>
      <c r="AE21" s="18"/>
      <c r="AF21" s="18">
        <v>0</v>
      </c>
      <c r="AG21" s="18"/>
      <c r="AH21" s="18">
        <v>4.6500000000000004</v>
      </c>
      <c r="AI21" s="18" t="s">
        <v>157</v>
      </c>
      <c r="AJ21" s="18" t="s">
        <v>95</v>
      </c>
      <c r="AK21" s="18">
        <v>0.6336073579</v>
      </c>
      <c r="AL21" s="18" t="s">
        <v>159</v>
      </c>
      <c r="AM21" s="84">
        <v>43398</v>
      </c>
      <c r="AN21" s="18" t="s">
        <v>935</v>
      </c>
      <c r="AO21" s="18" t="s">
        <v>6466</v>
      </c>
      <c r="AP21" s="18" t="s">
        <v>194</v>
      </c>
      <c r="AQ21" s="18" t="s">
        <v>183</v>
      </c>
    </row>
    <row r="22" spans="1:43">
      <c r="A22" s="18" t="s">
        <v>990</v>
      </c>
      <c r="B22" s="18" t="s">
        <v>991</v>
      </c>
      <c r="C22" s="84">
        <v>43830</v>
      </c>
      <c r="D22" s="18">
        <v>1.0589999999999999</v>
      </c>
      <c r="E22" s="18">
        <v>1.1339999999999999</v>
      </c>
      <c r="F22" s="18">
        <v>0</v>
      </c>
      <c r="G22" s="84">
        <v>43829</v>
      </c>
      <c r="H22" s="18">
        <v>1.0589999999999999</v>
      </c>
      <c r="I22" s="18">
        <v>3.8804326923076902</v>
      </c>
      <c r="J22" s="18" t="s">
        <v>6467</v>
      </c>
      <c r="K22" s="18">
        <v>9.4517958412086697E-2</v>
      </c>
      <c r="L22" s="18">
        <v>0.374736483542294</v>
      </c>
      <c r="M22" s="137">
        <v>0.83327333333333498</v>
      </c>
      <c r="N22" s="137">
        <f t="shared" si="0"/>
        <v>3.3330933333333399</v>
      </c>
      <c r="O22" s="132">
        <f t="shared" si="1"/>
        <v>3.3330933333333396E-2</v>
      </c>
      <c r="P22" s="134">
        <f t="shared" si="2"/>
        <v>55</v>
      </c>
      <c r="Q22" s="134">
        <v>92</v>
      </c>
      <c r="R22" s="134" t="str">
        <f t="shared" si="3"/>
        <v>55/92</v>
      </c>
      <c r="S22" s="131">
        <f t="shared" si="4"/>
        <v>0.59782608695652173</v>
      </c>
      <c r="T22" s="137">
        <f t="shared" si="5"/>
        <v>70.108695652173921</v>
      </c>
      <c r="U22" s="133" t="e">
        <f ca="1">[1]!f_risk_annusharpe(A22,"2019/9/30","2019/12/31",1,1,3)</f>
        <v>#NAME?</v>
      </c>
      <c r="V22" s="134" t="e">
        <f t="shared" ca="1" si="6"/>
        <v>#NAME?</v>
      </c>
      <c r="W22" s="134">
        <v>92</v>
      </c>
      <c r="X22" s="134" t="e">
        <f t="shared" ca="1" si="7"/>
        <v>#NAME?</v>
      </c>
      <c r="Y22" s="131" t="e">
        <f t="shared" ca="1" si="8"/>
        <v>#NAME?</v>
      </c>
      <c r="Z22" s="137" t="e">
        <f t="shared" ca="1" si="9"/>
        <v>#NAME?</v>
      </c>
      <c r="AA22" s="18">
        <v>1.7376076233183899</v>
      </c>
      <c r="AB22" s="18">
        <v>3.8804326923076902</v>
      </c>
      <c r="AC22" s="18" t="s">
        <v>6467</v>
      </c>
      <c r="AD22" s="18">
        <v>3.0312738419618599</v>
      </c>
      <c r="AE22" s="18" t="s">
        <v>6468</v>
      </c>
      <c r="AF22" s="18">
        <v>8.1386391801715998</v>
      </c>
      <c r="AG22" s="18" t="s">
        <v>978</v>
      </c>
      <c r="AH22" s="18">
        <v>13.4374325</v>
      </c>
      <c r="AI22" s="18" t="s">
        <v>157</v>
      </c>
      <c r="AJ22" s="18" t="s">
        <v>95</v>
      </c>
      <c r="AK22" s="18">
        <v>22.803407131</v>
      </c>
      <c r="AL22" s="18" t="s">
        <v>159</v>
      </c>
      <c r="AM22" s="84">
        <v>42403</v>
      </c>
      <c r="AN22" s="18" t="s">
        <v>935</v>
      </c>
      <c r="AO22" s="18" t="s">
        <v>993</v>
      </c>
      <c r="AP22" s="18" t="s">
        <v>446</v>
      </c>
      <c r="AQ22" s="18" t="s">
        <v>183</v>
      </c>
    </row>
    <row r="23" spans="1:43">
      <c r="A23" s="18" t="s">
        <v>1032</v>
      </c>
      <c r="B23" s="18" t="s">
        <v>6452</v>
      </c>
      <c r="C23" s="84">
        <v>43830</v>
      </c>
      <c r="D23" s="18">
        <v>1.0350999999999999</v>
      </c>
      <c r="E23" s="18">
        <v>1.0450999999999999</v>
      </c>
      <c r="F23" s="18">
        <v>3.8658548371506202E-2</v>
      </c>
      <c r="G23" s="84">
        <v>43829</v>
      </c>
      <c r="H23" s="18">
        <v>1.0347</v>
      </c>
      <c r="I23" s="18">
        <v>3.8214860462806701</v>
      </c>
      <c r="J23" s="18" t="s">
        <v>998</v>
      </c>
      <c r="K23" s="18">
        <v>0.183894696089828</v>
      </c>
      <c r="L23" s="18">
        <v>0.58308351584040696</v>
      </c>
      <c r="M23" s="137">
        <v>1.0248401777780201</v>
      </c>
      <c r="N23" s="137">
        <f t="shared" si="0"/>
        <v>4.0993607111120802</v>
      </c>
      <c r="O23" s="132">
        <f t="shared" si="1"/>
        <v>4.0993607111120801E-2</v>
      </c>
      <c r="P23" s="134">
        <f t="shared" si="2"/>
        <v>19</v>
      </c>
      <c r="Q23" s="134">
        <v>92</v>
      </c>
      <c r="R23" s="134" t="str">
        <f t="shared" si="3"/>
        <v>19/92</v>
      </c>
      <c r="S23" s="131">
        <f t="shared" si="4"/>
        <v>0.20652173913043478</v>
      </c>
      <c r="T23" s="137">
        <f t="shared" si="5"/>
        <v>89.673913043478265</v>
      </c>
      <c r="U23" s="133" t="e">
        <f ca="1">[1]!f_risk_annusharpe(A23,"2019/9/30","2019/12/31",1,1,3)</f>
        <v>#NAME?</v>
      </c>
      <c r="V23" s="134" t="e">
        <f t="shared" ca="1" si="6"/>
        <v>#NAME?</v>
      </c>
      <c r="W23" s="134">
        <v>92</v>
      </c>
      <c r="X23" s="134" t="e">
        <f t="shared" ca="1" si="7"/>
        <v>#NAME?</v>
      </c>
      <c r="Y23" s="131" t="e">
        <f t="shared" ca="1" si="8"/>
        <v>#NAME?</v>
      </c>
      <c r="Z23" s="137" t="e">
        <f t="shared" ca="1" si="9"/>
        <v>#NAME?</v>
      </c>
      <c r="AA23" s="18">
        <v>2.05072586626377</v>
      </c>
      <c r="AB23" s="18">
        <v>3.8214860462806701</v>
      </c>
      <c r="AC23" s="18" t="s">
        <v>998</v>
      </c>
      <c r="AD23" s="18">
        <v>0</v>
      </c>
      <c r="AE23" s="18"/>
      <c r="AF23" s="18">
        <v>0</v>
      </c>
      <c r="AG23" s="18"/>
      <c r="AH23" s="18">
        <v>4.5378543000000002</v>
      </c>
      <c r="AI23" s="18" t="s">
        <v>157</v>
      </c>
      <c r="AJ23" s="18" t="s">
        <v>95</v>
      </c>
      <c r="AK23" s="18">
        <v>8.5475983539999998</v>
      </c>
      <c r="AL23" s="18" t="s">
        <v>159</v>
      </c>
      <c r="AM23" s="84">
        <v>43404</v>
      </c>
      <c r="AN23" s="18" t="s">
        <v>935</v>
      </c>
      <c r="AO23" s="18" t="s">
        <v>1034</v>
      </c>
      <c r="AP23" s="18" t="s">
        <v>555</v>
      </c>
      <c r="AQ23" s="18" t="s">
        <v>221</v>
      </c>
    </row>
    <row r="24" spans="1:43">
      <c r="A24" s="18" t="s">
        <v>996</v>
      </c>
      <c r="B24" s="18" t="s">
        <v>997</v>
      </c>
      <c r="C24" s="84">
        <v>43830</v>
      </c>
      <c r="D24" s="18">
        <v>1.0404</v>
      </c>
      <c r="E24" s="18">
        <v>1.0404</v>
      </c>
      <c r="F24" s="18">
        <v>1.9227071716975401E-2</v>
      </c>
      <c r="G24" s="84">
        <v>43829</v>
      </c>
      <c r="H24" s="18">
        <v>1.0402</v>
      </c>
      <c r="I24" s="18">
        <v>3.79090183559458</v>
      </c>
      <c r="J24" s="18" t="s">
        <v>1002</v>
      </c>
      <c r="K24" s="18">
        <v>0.12510826676932699</v>
      </c>
      <c r="L24" s="18">
        <v>0.36658306000386098</v>
      </c>
      <c r="M24" s="137">
        <v>0.86282113427047102</v>
      </c>
      <c r="N24" s="137">
        <f t="shared" si="0"/>
        <v>3.4512845370818841</v>
      </c>
      <c r="O24" s="132">
        <f t="shared" si="1"/>
        <v>3.4512845370818841E-2</v>
      </c>
      <c r="P24" s="134">
        <f t="shared" si="2"/>
        <v>47</v>
      </c>
      <c r="Q24" s="134">
        <v>92</v>
      </c>
      <c r="R24" s="134" t="str">
        <f t="shared" si="3"/>
        <v>47/92</v>
      </c>
      <c r="S24" s="131">
        <f t="shared" si="4"/>
        <v>0.51086956521739135</v>
      </c>
      <c r="T24" s="137">
        <f t="shared" si="5"/>
        <v>74.456521739130437</v>
      </c>
      <c r="U24" s="133" t="e">
        <f ca="1">[1]!f_risk_annusharpe(A24,"2019/9/30","2019/12/31",1,1,3)</f>
        <v>#NAME?</v>
      </c>
      <c r="V24" s="134" t="e">
        <f t="shared" ca="1" si="6"/>
        <v>#NAME?</v>
      </c>
      <c r="W24" s="134">
        <v>92</v>
      </c>
      <c r="X24" s="134" t="e">
        <f t="shared" ca="1" si="7"/>
        <v>#NAME?</v>
      </c>
      <c r="Y24" s="131" t="e">
        <f t="shared" ca="1" si="8"/>
        <v>#NAME?</v>
      </c>
      <c r="Z24" s="137" t="e">
        <f t="shared" ca="1" si="9"/>
        <v>#NAME?</v>
      </c>
      <c r="AA24" s="18">
        <v>1.89011849965724</v>
      </c>
      <c r="AB24" s="18">
        <v>3.79090183559458</v>
      </c>
      <c r="AC24" s="18" t="s">
        <v>1002</v>
      </c>
      <c r="AD24" s="18">
        <v>0</v>
      </c>
      <c r="AE24" s="18"/>
      <c r="AF24" s="18">
        <v>0</v>
      </c>
      <c r="AG24" s="18"/>
      <c r="AH24" s="18">
        <v>4.04</v>
      </c>
      <c r="AI24" s="18" t="s">
        <v>157</v>
      </c>
      <c r="AJ24" s="18" t="s">
        <v>95</v>
      </c>
      <c r="AK24" s="18">
        <v>9.3175676724999992</v>
      </c>
      <c r="AL24" s="18" t="s">
        <v>159</v>
      </c>
      <c r="AM24" s="84">
        <v>43447</v>
      </c>
      <c r="AN24" s="18" t="s">
        <v>935</v>
      </c>
      <c r="AO24" s="18" t="s">
        <v>999</v>
      </c>
      <c r="AP24" s="18" t="s">
        <v>209</v>
      </c>
      <c r="AQ24" s="18" t="s">
        <v>177</v>
      </c>
    </row>
    <row r="25" spans="1:43">
      <c r="A25" s="18" t="s">
        <v>994</v>
      </c>
      <c r="B25" s="18" t="s">
        <v>995</v>
      </c>
      <c r="C25" s="84">
        <v>43830</v>
      </c>
      <c r="D25" s="18">
        <v>1.0047999999999999</v>
      </c>
      <c r="E25" s="18">
        <v>1.0398000000000001</v>
      </c>
      <c r="F25" s="18">
        <v>1.9908421262182001E-2</v>
      </c>
      <c r="G25" s="84">
        <v>43829</v>
      </c>
      <c r="H25" s="18">
        <v>1.0045999999999999</v>
      </c>
      <c r="I25" s="18">
        <v>3.7672244987531101</v>
      </c>
      <c r="J25" s="18" t="s">
        <v>1005</v>
      </c>
      <c r="K25" s="18">
        <v>0.109594500348698</v>
      </c>
      <c r="L25" s="18">
        <v>0.32906676770958798</v>
      </c>
      <c r="M25" s="137">
        <v>0.78833008458836895</v>
      </c>
      <c r="N25" s="137">
        <f t="shared" si="0"/>
        <v>3.1533203383534758</v>
      </c>
      <c r="O25" s="132">
        <f t="shared" si="1"/>
        <v>3.1533203383534755E-2</v>
      </c>
      <c r="P25" s="134">
        <f t="shared" si="2"/>
        <v>67</v>
      </c>
      <c r="Q25" s="134">
        <v>92</v>
      </c>
      <c r="R25" s="134" t="str">
        <f t="shared" si="3"/>
        <v>67/92</v>
      </c>
      <c r="S25" s="131">
        <f t="shared" si="4"/>
        <v>0.72826086956521741</v>
      </c>
      <c r="T25" s="137">
        <f t="shared" si="5"/>
        <v>63.586956521739133</v>
      </c>
      <c r="U25" s="133" t="e">
        <f ca="1">[1]!f_risk_annusharpe(A25,"2019/9/30","2019/12/31",1,1,3)</f>
        <v>#NAME?</v>
      </c>
      <c r="V25" s="134" t="e">
        <f t="shared" ca="1" si="6"/>
        <v>#NAME?</v>
      </c>
      <c r="W25" s="134">
        <v>92</v>
      </c>
      <c r="X25" s="134" t="e">
        <f t="shared" ca="1" si="7"/>
        <v>#NAME?</v>
      </c>
      <c r="Y25" s="131" t="e">
        <f t="shared" ca="1" si="8"/>
        <v>#NAME?</v>
      </c>
      <c r="Z25" s="137" t="e">
        <f t="shared" ca="1" si="9"/>
        <v>#NAME?</v>
      </c>
      <c r="AA25" s="18">
        <v>1.6827928298741901</v>
      </c>
      <c r="AB25" s="18">
        <v>3.7672244987531101</v>
      </c>
      <c r="AC25" s="18" t="s">
        <v>1005</v>
      </c>
      <c r="AD25" s="18">
        <v>0</v>
      </c>
      <c r="AE25" s="18"/>
      <c r="AF25" s="18">
        <v>0</v>
      </c>
      <c r="AG25" s="18"/>
      <c r="AH25" s="18">
        <v>4.0266425599999804</v>
      </c>
      <c r="AI25" s="18" t="s">
        <v>157</v>
      </c>
      <c r="AJ25" s="18" t="s">
        <v>95</v>
      </c>
      <c r="AK25" s="18">
        <v>8.542758117</v>
      </c>
      <c r="AL25" s="18" t="s">
        <v>159</v>
      </c>
      <c r="AM25" s="84">
        <v>43418</v>
      </c>
      <c r="AN25" s="18" t="s">
        <v>935</v>
      </c>
      <c r="AO25" s="18" t="s">
        <v>6469</v>
      </c>
      <c r="AP25" s="18" t="s">
        <v>167</v>
      </c>
      <c r="AQ25" s="18" t="s">
        <v>165</v>
      </c>
    </row>
    <row r="26" spans="1:43">
      <c r="A26" s="18" t="s">
        <v>1006</v>
      </c>
      <c r="B26" s="18" t="s">
        <v>1007</v>
      </c>
      <c r="C26" s="84">
        <v>43830</v>
      </c>
      <c r="D26" s="18">
        <v>1.0364</v>
      </c>
      <c r="E26" s="18">
        <v>1.1053999999999999</v>
      </c>
      <c r="F26" s="18">
        <v>1.93012931866548E-2</v>
      </c>
      <c r="G26" s="84">
        <v>43829</v>
      </c>
      <c r="H26" s="18">
        <v>1.0362</v>
      </c>
      <c r="I26" s="18">
        <v>3.7384581084356201</v>
      </c>
      <c r="J26" s="18" t="s">
        <v>1008</v>
      </c>
      <c r="K26" s="18">
        <v>0.115919629057194</v>
      </c>
      <c r="L26" s="18">
        <v>0.36629584229387102</v>
      </c>
      <c r="M26" s="137">
        <v>0.80894681149287395</v>
      </c>
      <c r="N26" s="137">
        <f t="shared" si="0"/>
        <v>3.2357872459714958</v>
      </c>
      <c r="O26" s="132">
        <f t="shared" si="1"/>
        <v>3.2357872459714956E-2</v>
      </c>
      <c r="P26" s="134">
        <f t="shared" si="2"/>
        <v>61</v>
      </c>
      <c r="Q26" s="134">
        <v>92</v>
      </c>
      <c r="R26" s="134" t="str">
        <f t="shared" si="3"/>
        <v>61/92</v>
      </c>
      <c r="S26" s="131">
        <f t="shared" si="4"/>
        <v>0.66304347826086951</v>
      </c>
      <c r="T26" s="137">
        <f t="shared" si="5"/>
        <v>66.84782608695653</v>
      </c>
      <c r="U26" s="133" t="e">
        <f ca="1">[1]!f_risk_annusharpe(A26,"2019/9/30","2019/12/31",1,1,3)</f>
        <v>#NAME?</v>
      </c>
      <c r="V26" s="134" t="e">
        <f t="shared" ca="1" si="6"/>
        <v>#NAME?</v>
      </c>
      <c r="W26" s="134">
        <v>92</v>
      </c>
      <c r="X26" s="134" t="e">
        <f t="shared" ca="1" si="7"/>
        <v>#NAME?</v>
      </c>
      <c r="Y26" s="131" t="e">
        <f t="shared" ca="1" si="8"/>
        <v>#NAME?</v>
      </c>
      <c r="Z26" s="137" t="e">
        <f t="shared" ca="1" si="9"/>
        <v>#NAME?</v>
      </c>
      <c r="AA26" s="18">
        <v>1.79468634368</v>
      </c>
      <c r="AB26" s="18">
        <v>3.7384581084356201</v>
      </c>
      <c r="AC26" s="18" t="s">
        <v>1008</v>
      </c>
      <c r="AD26" s="18">
        <v>10.0158825702652</v>
      </c>
      <c r="AE26" s="18" t="s">
        <v>6470</v>
      </c>
      <c r="AF26" s="18">
        <v>0</v>
      </c>
      <c r="AG26" s="18"/>
      <c r="AH26" s="18">
        <v>10.77499216</v>
      </c>
      <c r="AI26" s="18" t="s">
        <v>157</v>
      </c>
      <c r="AJ26" s="18" t="s">
        <v>95</v>
      </c>
      <c r="AK26" s="18">
        <v>60.443112748499999</v>
      </c>
      <c r="AL26" s="18" t="s">
        <v>159</v>
      </c>
      <c r="AM26" s="84">
        <v>42901</v>
      </c>
      <c r="AN26" s="18" t="s">
        <v>935</v>
      </c>
      <c r="AO26" s="18" t="s">
        <v>6471</v>
      </c>
      <c r="AP26" s="18" t="s">
        <v>176</v>
      </c>
      <c r="AQ26" s="18" t="s">
        <v>162</v>
      </c>
    </row>
    <row r="27" spans="1:43">
      <c r="A27" s="18" t="s">
        <v>1009</v>
      </c>
      <c r="B27" s="18" t="s">
        <v>1010</v>
      </c>
      <c r="C27" s="84">
        <v>43830</v>
      </c>
      <c r="D27" s="18">
        <v>1.0118</v>
      </c>
      <c r="E27" s="18">
        <v>1.0378000000000001</v>
      </c>
      <c r="F27" s="18">
        <v>9.8843530690921298E-3</v>
      </c>
      <c r="G27" s="84">
        <v>43829</v>
      </c>
      <c r="H27" s="18">
        <v>1.0117</v>
      </c>
      <c r="I27" s="18">
        <v>3.7382178892664299</v>
      </c>
      <c r="J27" s="18" t="s">
        <v>1011</v>
      </c>
      <c r="K27" s="18">
        <v>0.128649183572495</v>
      </c>
      <c r="L27" s="18">
        <v>0.36621948201428001</v>
      </c>
      <c r="M27" s="137">
        <v>0.78693964556727303</v>
      </c>
      <c r="N27" s="137">
        <f t="shared" si="0"/>
        <v>3.1477585822690921</v>
      </c>
      <c r="O27" s="132">
        <f t="shared" si="1"/>
        <v>3.1477585822690918E-2</v>
      </c>
      <c r="P27" s="134">
        <f t="shared" si="2"/>
        <v>69</v>
      </c>
      <c r="Q27" s="134">
        <v>92</v>
      </c>
      <c r="R27" s="134" t="str">
        <f t="shared" si="3"/>
        <v>69/92</v>
      </c>
      <c r="S27" s="131">
        <f t="shared" si="4"/>
        <v>0.75</v>
      </c>
      <c r="T27" s="137">
        <f t="shared" si="5"/>
        <v>62.5</v>
      </c>
      <c r="U27" s="133" t="e">
        <f ca="1">[1]!f_risk_annusharpe(A27,"2019/9/30","2019/12/31",1,1,3)</f>
        <v>#NAME?</v>
      </c>
      <c r="V27" s="134" t="e">
        <f t="shared" ca="1" si="6"/>
        <v>#NAME?</v>
      </c>
      <c r="W27" s="134">
        <v>92</v>
      </c>
      <c r="X27" s="134" t="e">
        <f t="shared" ca="1" si="7"/>
        <v>#NAME?</v>
      </c>
      <c r="Y27" s="131" t="e">
        <f t="shared" ca="1" si="8"/>
        <v>#NAME?</v>
      </c>
      <c r="Z27" s="137" t="e">
        <f t="shared" ca="1" si="9"/>
        <v>#NAME?</v>
      </c>
      <c r="AA27" s="18">
        <v>2.0906909138174199</v>
      </c>
      <c r="AB27" s="18">
        <v>3.7382178892664299</v>
      </c>
      <c r="AC27" s="18" t="s">
        <v>1011</v>
      </c>
      <c r="AD27" s="18">
        <v>0</v>
      </c>
      <c r="AE27" s="18"/>
      <c r="AF27" s="18">
        <v>0</v>
      </c>
      <c r="AG27" s="18"/>
      <c r="AH27" s="18">
        <v>3.8004608199999801</v>
      </c>
      <c r="AI27" s="18" t="s">
        <v>157</v>
      </c>
      <c r="AJ27" s="18" t="s">
        <v>95</v>
      </c>
      <c r="AK27" s="18">
        <v>7.8965789934000004</v>
      </c>
      <c r="AL27" s="18" t="s">
        <v>159</v>
      </c>
      <c r="AM27" s="84">
        <v>43459</v>
      </c>
      <c r="AN27" s="18" t="s">
        <v>935</v>
      </c>
      <c r="AO27" s="18" t="s">
        <v>965</v>
      </c>
      <c r="AP27" s="18" t="s">
        <v>179</v>
      </c>
      <c r="AQ27" s="18" t="s">
        <v>162</v>
      </c>
    </row>
    <row r="28" spans="1:43">
      <c r="A28" s="18" t="s">
        <v>1012</v>
      </c>
      <c r="B28" s="18" t="s">
        <v>1013</v>
      </c>
      <c r="C28" s="84">
        <v>43830</v>
      </c>
      <c r="D28" s="18">
        <v>1.0263</v>
      </c>
      <c r="E28" s="18">
        <v>1.1043000000000001</v>
      </c>
      <c r="F28" s="18">
        <v>1.9491277653245501E-2</v>
      </c>
      <c r="G28" s="84">
        <v>43829</v>
      </c>
      <c r="H28" s="18">
        <v>1.0261</v>
      </c>
      <c r="I28" s="18">
        <v>3.73346898941936</v>
      </c>
      <c r="J28" s="18" t="s">
        <v>1014</v>
      </c>
      <c r="K28" s="18">
        <v>0.13659869255537899</v>
      </c>
      <c r="L28" s="18">
        <v>0.39127085549321</v>
      </c>
      <c r="M28" s="137">
        <v>0.84349905120916302</v>
      </c>
      <c r="N28" s="137">
        <f t="shared" si="0"/>
        <v>3.3739962048366521</v>
      </c>
      <c r="O28" s="132">
        <f t="shared" si="1"/>
        <v>3.3739962048366517E-2</v>
      </c>
      <c r="P28" s="134">
        <f t="shared" si="2"/>
        <v>52</v>
      </c>
      <c r="Q28" s="134">
        <v>92</v>
      </c>
      <c r="R28" s="134" t="str">
        <f t="shared" si="3"/>
        <v>52/92</v>
      </c>
      <c r="S28" s="131">
        <f t="shared" si="4"/>
        <v>0.56521739130434778</v>
      </c>
      <c r="T28" s="137">
        <f t="shared" si="5"/>
        <v>71.739130434782609</v>
      </c>
      <c r="U28" s="133" t="e">
        <f ca="1">[1]!f_risk_annusharpe(A28,"2019/9/30","2019/12/31",1,1,3)</f>
        <v>#NAME?</v>
      </c>
      <c r="V28" s="134" t="e">
        <f t="shared" ca="1" si="6"/>
        <v>#NAME?</v>
      </c>
      <c r="W28" s="134">
        <v>92</v>
      </c>
      <c r="X28" s="134" t="e">
        <f t="shared" ca="1" si="7"/>
        <v>#NAME?</v>
      </c>
      <c r="Y28" s="131" t="e">
        <f t="shared" ca="1" si="8"/>
        <v>#NAME?</v>
      </c>
      <c r="Z28" s="137" t="e">
        <f t="shared" ca="1" si="9"/>
        <v>#NAME?</v>
      </c>
      <c r="AA28" s="18">
        <v>1.7133944742360001</v>
      </c>
      <c r="AB28" s="18">
        <v>3.73346898941936</v>
      </c>
      <c r="AC28" s="18" t="s">
        <v>1014</v>
      </c>
      <c r="AD28" s="18">
        <v>9.3225296544916194</v>
      </c>
      <c r="AE28" s="18" t="s">
        <v>6472</v>
      </c>
      <c r="AF28" s="18">
        <v>0</v>
      </c>
      <c r="AG28" s="18"/>
      <c r="AH28" s="18">
        <v>10.74372254</v>
      </c>
      <c r="AI28" s="18" t="s">
        <v>163</v>
      </c>
      <c r="AJ28" s="18" t="s">
        <v>95</v>
      </c>
      <c r="AK28" s="18">
        <v>22.575359956</v>
      </c>
      <c r="AL28" s="18" t="s">
        <v>159</v>
      </c>
      <c r="AM28" s="84">
        <v>42993</v>
      </c>
      <c r="AN28" s="18" t="s">
        <v>935</v>
      </c>
      <c r="AO28" s="18" t="s">
        <v>1015</v>
      </c>
      <c r="AP28" s="18" t="s">
        <v>203</v>
      </c>
      <c r="AQ28" s="18" t="s">
        <v>165</v>
      </c>
    </row>
    <row r="29" spans="1:43">
      <c r="A29" s="18" t="s">
        <v>1003</v>
      </c>
      <c r="B29" s="18" t="s">
        <v>1004</v>
      </c>
      <c r="C29" s="84">
        <v>43830</v>
      </c>
      <c r="D29" s="18">
        <v>1.0299</v>
      </c>
      <c r="E29" s="18">
        <v>1.0399</v>
      </c>
      <c r="F29" s="18">
        <v>1.9423132951355001E-2</v>
      </c>
      <c r="G29" s="84">
        <v>43829</v>
      </c>
      <c r="H29" s="18">
        <v>1.0297000000000001</v>
      </c>
      <c r="I29" s="18">
        <v>3.7167948937867998</v>
      </c>
      <c r="J29" s="18" t="s">
        <v>6473</v>
      </c>
      <c r="K29" s="18">
        <v>9.7191175041334704E-2</v>
      </c>
      <c r="L29" s="18">
        <v>0.33120968428881598</v>
      </c>
      <c r="M29" s="137">
        <v>0.86986444228906301</v>
      </c>
      <c r="N29" s="137">
        <f t="shared" si="0"/>
        <v>3.479457769156252</v>
      </c>
      <c r="O29" s="132">
        <f t="shared" si="1"/>
        <v>3.4794577691562523E-2</v>
      </c>
      <c r="P29" s="134">
        <f t="shared" si="2"/>
        <v>44</v>
      </c>
      <c r="Q29" s="134">
        <v>92</v>
      </c>
      <c r="R29" s="134" t="str">
        <f t="shared" si="3"/>
        <v>44/92</v>
      </c>
      <c r="S29" s="131">
        <f t="shared" si="4"/>
        <v>0.47826086956521741</v>
      </c>
      <c r="T29" s="137">
        <f t="shared" si="5"/>
        <v>76.086956521739125</v>
      </c>
      <c r="U29" s="133" t="e">
        <f ca="1">[1]!f_risk_annusharpe(A29,"2019/9/30","2019/12/31",1,1,3)</f>
        <v>#NAME?</v>
      </c>
      <c r="V29" s="134" t="e">
        <f t="shared" ca="1" si="6"/>
        <v>#NAME?</v>
      </c>
      <c r="W29" s="134">
        <v>92</v>
      </c>
      <c r="X29" s="134" t="e">
        <f t="shared" ca="1" si="7"/>
        <v>#NAME?</v>
      </c>
      <c r="Y29" s="131" t="e">
        <f t="shared" ca="1" si="8"/>
        <v>#NAME?</v>
      </c>
      <c r="Z29" s="137" t="e">
        <f t="shared" ca="1" si="9"/>
        <v>#NAME?</v>
      </c>
      <c r="AA29" s="18">
        <v>1.70839143276285</v>
      </c>
      <c r="AB29" s="18">
        <v>3.7167948937867998</v>
      </c>
      <c r="AC29" s="18" t="s">
        <v>6473</v>
      </c>
      <c r="AD29" s="18">
        <v>0</v>
      </c>
      <c r="AE29" s="18"/>
      <c r="AF29" s="18">
        <v>0</v>
      </c>
      <c r="AG29" s="18"/>
      <c r="AH29" s="18">
        <v>3.99683024000002</v>
      </c>
      <c r="AI29" s="18" t="s">
        <v>157</v>
      </c>
      <c r="AJ29" s="18" t="s">
        <v>95</v>
      </c>
      <c r="AK29" s="18">
        <v>25.872681065799998</v>
      </c>
      <c r="AL29" s="18" t="s">
        <v>159</v>
      </c>
      <c r="AM29" s="84">
        <v>43425</v>
      </c>
      <c r="AN29" s="18" t="s">
        <v>935</v>
      </c>
      <c r="AO29" s="18" t="s">
        <v>251</v>
      </c>
      <c r="AP29" s="18" t="s">
        <v>200</v>
      </c>
      <c r="AQ29" s="18" t="s">
        <v>162</v>
      </c>
    </row>
    <row r="30" spans="1:43">
      <c r="A30" s="18" t="s">
        <v>1045</v>
      </c>
      <c r="B30" s="18" t="s">
        <v>1046</v>
      </c>
      <c r="C30" s="84">
        <v>43830</v>
      </c>
      <c r="D30" s="18">
        <v>1.0196000000000001</v>
      </c>
      <c r="E30" s="18">
        <v>1.0396000000000001</v>
      </c>
      <c r="F30" s="18">
        <v>2.94319631119472E-2</v>
      </c>
      <c r="G30" s="84">
        <v>43829</v>
      </c>
      <c r="H30" s="18">
        <v>1.0193000000000001</v>
      </c>
      <c r="I30" s="18">
        <v>3.7012913442361701</v>
      </c>
      <c r="J30" s="18" t="s">
        <v>1021</v>
      </c>
      <c r="K30" s="18">
        <v>0.17685203379839201</v>
      </c>
      <c r="L30" s="18">
        <v>0.65049449819869698</v>
      </c>
      <c r="M30" s="137">
        <v>1.1168824742822201</v>
      </c>
      <c r="N30" s="137">
        <f t="shared" si="0"/>
        <v>4.4675298971288804</v>
      </c>
      <c r="O30" s="132">
        <f t="shared" si="1"/>
        <v>4.4675298971288802E-2</v>
      </c>
      <c r="P30" s="134">
        <f t="shared" si="2"/>
        <v>13</v>
      </c>
      <c r="Q30" s="134">
        <v>92</v>
      </c>
      <c r="R30" s="134" t="str">
        <f t="shared" si="3"/>
        <v>13/92</v>
      </c>
      <c r="S30" s="131">
        <f t="shared" si="4"/>
        <v>0.14130434782608695</v>
      </c>
      <c r="T30" s="137">
        <f t="shared" si="5"/>
        <v>92.934782608695656</v>
      </c>
      <c r="U30" s="133" t="e">
        <f ca="1">[1]!f_risk_annusharpe(A30,"2019/9/30","2019/12/31",1,1,3)</f>
        <v>#NAME?</v>
      </c>
      <c r="V30" s="134" t="e">
        <f t="shared" ca="1" si="6"/>
        <v>#NAME?</v>
      </c>
      <c r="W30" s="134">
        <v>92</v>
      </c>
      <c r="X30" s="134" t="e">
        <f t="shared" ca="1" si="7"/>
        <v>#NAME?</v>
      </c>
      <c r="Y30" s="131" t="e">
        <f t="shared" ca="1" si="8"/>
        <v>#NAME?</v>
      </c>
      <c r="Z30" s="137" t="e">
        <f t="shared" ca="1" si="9"/>
        <v>#NAME?</v>
      </c>
      <c r="AA30" s="18">
        <v>2.08788122360802</v>
      </c>
      <c r="AB30" s="18">
        <v>3.7012913442361701</v>
      </c>
      <c r="AC30" s="18" t="s">
        <v>1021</v>
      </c>
      <c r="AD30" s="18">
        <v>0</v>
      </c>
      <c r="AE30" s="18"/>
      <c r="AF30" s="18">
        <v>0</v>
      </c>
      <c r="AG30" s="18"/>
      <c r="AH30" s="18">
        <v>3.99165496000002</v>
      </c>
      <c r="AI30" s="18" t="s">
        <v>157</v>
      </c>
      <c r="AJ30" s="18" t="s">
        <v>95</v>
      </c>
      <c r="AK30" s="18">
        <v>77.873145187600002</v>
      </c>
      <c r="AL30" s="18" t="s">
        <v>159</v>
      </c>
      <c r="AM30" s="84">
        <v>43439</v>
      </c>
      <c r="AN30" s="18" t="s">
        <v>935</v>
      </c>
      <c r="AO30" s="18" t="s">
        <v>597</v>
      </c>
      <c r="AP30" s="18" t="s">
        <v>269</v>
      </c>
      <c r="AQ30" s="18" t="s">
        <v>177</v>
      </c>
    </row>
    <row r="31" spans="1:43">
      <c r="A31" s="18" t="s">
        <v>1016</v>
      </c>
      <c r="B31" s="18" t="s">
        <v>1017</v>
      </c>
      <c r="C31" s="84">
        <v>43830</v>
      </c>
      <c r="D31" s="18">
        <v>1.248</v>
      </c>
      <c r="E31" s="18">
        <v>1.284</v>
      </c>
      <c r="F31" s="18">
        <v>1.6028209648987199E-2</v>
      </c>
      <c r="G31" s="84">
        <v>43829</v>
      </c>
      <c r="H31" s="18">
        <v>1.2478</v>
      </c>
      <c r="I31" s="18">
        <v>3.69754881595347</v>
      </c>
      <c r="J31" s="18" t="s">
        <v>6474</v>
      </c>
      <c r="K31" s="18">
        <v>0.112305470880796</v>
      </c>
      <c r="L31" s="18">
        <v>0.36995335370757099</v>
      </c>
      <c r="M31" s="137">
        <v>0.91372200210237697</v>
      </c>
      <c r="N31" s="137">
        <f t="shared" si="0"/>
        <v>3.6548880084095079</v>
      </c>
      <c r="O31" s="132">
        <f t="shared" si="1"/>
        <v>3.6548880084095077E-2</v>
      </c>
      <c r="P31" s="134">
        <f t="shared" si="2"/>
        <v>35</v>
      </c>
      <c r="Q31" s="134">
        <v>92</v>
      </c>
      <c r="R31" s="134" t="str">
        <f t="shared" si="3"/>
        <v>35/92</v>
      </c>
      <c r="S31" s="131">
        <f t="shared" si="4"/>
        <v>0.38043478260869568</v>
      </c>
      <c r="T31" s="137">
        <f t="shared" si="5"/>
        <v>80.978260869565219</v>
      </c>
      <c r="U31" s="133" t="e">
        <f ca="1">[1]!f_risk_annusharpe(A31,"2019/9/30","2019/12/31",1,1,3)</f>
        <v>#NAME?</v>
      </c>
      <c r="V31" s="134" t="e">
        <f t="shared" ca="1" si="6"/>
        <v>#NAME?</v>
      </c>
      <c r="W31" s="134">
        <v>92</v>
      </c>
      <c r="X31" s="134" t="e">
        <f t="shared" ca="1" si="7"/>
        <v>#NAME?</v>
      </c>
      <c r="Y31" s="131" t="e">
        <f t="shared" ca="1" si="8"/>
        <v>#NAME?</v>
      </c>
      <c r="Z31" s="137" t="e">
        <f t="shared" ca="1" si="9"/>
        <v>#NAME?</v>
      </c>
      <c r="AA31" s="18">
        <v>1.79445350734095</v>
      </c>
      <c r="AB31" s="18">
        <v>3.69754881595347</v>
      </c>
      <c r="AC31" s="18" t="s">
        <v>6474</v>
      </c>
      <c r="AD31" s="18">
        <v>9.8591549295774694</v>
      </c>
      <c r="AE31" s="18" t="s">
        <v>6475</v>
      </c>
      <c r="AF31" s="18">
        <v>12.129380053908401</v>
      </c>
      <c r="AG31" s="18" t="s">
        <v>320</v>
      </c>
      <c r="AH31" s="18">
        <v>29.224908800000001</v>
      </c>
      <c r="AI31" s="18" t="s">
        <v>163</v>
      </c>
      <c r="AJ31" s="18" t="s">
        <v>166</v>
      </c>
      <c r="AK31" s="18">
        <v>17.198941005599998</v>
      </c>
      <c r="AL31" s="18" t="s">
        <v>159</v>
      </c>
      <c r="AM31" s="84">
        <v>41387</v>
      </c>
      <c r="AN31" s="18" t="s">
        <v>935</v>
      </c>
      <c r="AO31" s="18" t="s">
        <v>1018</v>
      </c>
      <c r="AP31" s="18" t="s">
        <v>195</v>
      </c>
      <c r="AQ31" s="18" t="s">
        <v>162</v>
      </c>
    </row>
    <row r="32" spans="1:43">
      <c r="A32" s="18" t="s">
        <v>1041</v>
      </c>
      <c r="B32" s="18" t="s">
        <v>1042</v>
      </c>
      <c r="C32" s="84">
        <v>43830</v>
      </c>
      <c r="D32" s="18">
        <v>1.0125</v>
      </c>
      <c r="E32" s="18">
        <v>1.1154999999999999</v>
      </c>
      <c r="F32" s="18">
        <v>3.9521786384731299E-2</v>
      </c>
      <c r="G32" s="84">
        <v>43829</v>
      </c>
      <c r="H32" s="18">
        <v>1.0121</v>
      </c>
      <c r="I32" s="18">
        <v>3.6502033621396199</v>
      </c>
      <c r="J32" s="18" t="s">
        <v>6476</v>
      </c>
      <c r="K32" s="18">
        <v>0.15827480462952501</v>
      </c>
      <c r="L32" s="18">
        <v>0.55615429864011001</v>
      </c>
      <c r="M32" s="137">
        <v>1.0680692386710999</v>
      </c>
      <c r="N32" s="137">
        <f t="shared" si="0"/>
        <v>4.2722769546843997</v>
      </c>
      <c r="O32" s="132">
        <f t="shared" si="1"/>
        <v>4.2722769546843994E-2</v>
      </c>
      <c r="P32" s="134">
        <f t="shared" si="2"/>
        <v>15</v>
      </c>
      <c r="Q32" s="134">
        <v>92</v>
      </c>
      <c r="R32" s="134" t="str">
        <f t="shared" si="3"/>
        <v>15/92</v>
      </c>
      <c r="S32" s="131">
        <f t="shared" si="4"/>
        <v>0.16304347826086957</v>
      </c>
      <c r="T32" s="137">
        <f t="shared" si="5"/>
        <v>91.847826086956516</v>
      </c>
      <c r="U32" s="133" t="e">
        <f ca="1">[1]!f_risk_annusharpe(A32,"2019/9/30","2019/12/31",1,1,3)</f>
        <v>#NAME?</v>
      </c>
      <c r="V32" s="134" t="e">
        <f t="shared" ca="1" si="6"/>
        <v>#NAME?</v>
      </c>
      <c r="W32" s="134">
        <v>92</v>
      </c>
      <c r="X32" s="134" t="e">
        <f t="shared" ca="1" si="7"/>
        <v>#NAME?</v>
      </c>
      <c r="Y32" s="131" t="e">
        <f t="shared" ca="1" si="8"/>
        <v>#NAME?</v>
      </c>
      <c r="Z32" s="137" t="e">
        <f t="shared" ca="1" si="9"/>
        <v>#NAME?</v>
      </c>
      <c r="AA32" s="18">
        <v>2.0248286846297301</v>
      </c>
      <c r="AB32" s="18">
        <v>3.6502033621396199</v>
      </c>
      <c r="AC32" s="18" t="s">
        <v>6476</v>
      </c>
      <c r="AD32" s="18">
        <v>10.797043768546001</v>
      </c>
      <c r="AE32" s="18" t="s">
        <v>6477</v>
      </c>
      <c r="AF32" s="18">
        <v>11.4030942317255</v>
      </c>
      <c r="AG32" s="18" t="s">
        <v>319</v>
      </c>
      <c r="AH32" s="18">
        <v>12.01581125</v>
      </c>
      <c r="AI32" s="18" t="s">
        <v>157</v>
      </c>
      <c r="AJ32" s="18" t="s">
        <v>95</v>
      </c>
      <c r="AK32" s="18">
        <v>29.3257169842</v>
      </c>
      <c r="AL32" s="18" t="s">
        <v>159</v>
      </c>
      <c r="AM32" s="84">
        <v>42699</v>
      </c>
      <c r="AN32" s="18" t="s">
        <v>935</v>
      </c>
      <c r="AO32" s="18" t="s">
        <v>1044</v>
      </c>
      <c r="AP32" s="18" t="s">
        <v>314</v>
      </c>
      <c r="AQ32" s="18" t="s">
        <v>207</v>
      </c>
    </row>
    <row r="33" spans="1:43">
      <c r="A33" s="18" t="s">
        <v>1025</v>
      </c>
      <c r="B33" s="18" t="s">
        <v>1026</v>
      </c>
      <c r="C33" s="84">
        <v>43830</v>
      </c>
      <c r="D33" s="18">
        <v>1.0167999999999999</v>
      </c>
      <c r="E33" s="18">
        <v>1.0387999999999999</v>
      </c>
      <c r="F33" s="18">
        <v>1.96734212079482E-2</v>
      </c>
      <c r="G33" s="84">
        <v>43829</v>
      </c>
      <c r="H33" s="18">
        <v>1.0165999999999999</v>
      </c>
      <c r="I33" s="18">
        <v>3.5932668394815601</v>
      </c>
      <c r="J33" s="18" t="s">
        <v>1030</v>
      </c>
      <c r="K33" s="18">
        <v>0.11815675462778601</v>
      </c>
      <c r="L33" s="18">
        <v>0.35533544308311699</v>
      </c>
      <c r="M33" s="137">
        <v>0.84126419177759604</v>
      </c>
      <c r="N33" s="137">
        <f t="shared" si="0"/>
        <v>3.3650567671103842</v>
      </c>
      <c r="O33" s="132">
        <f t="shared" si="1"/>
        <v>3.3650567671103838E-2</v>
      </c>
      <c r="P33" s="134">
        <f t="shared" si="2"/>
        <v>54</v>
      </c>
      <c r="Q33" s="134">
        <v>92</v>
      </c>
      <c r="R33" s="134" t="str">
        <f t="shared" si="3"/>
        <v>54/92</v>
      </c>
      <c r="S33" s="131">
        <f t="shared" si="4"/>
        <v>0.58695652173913049</v>
      </c>
      <c r="T33" s="137">
        <f t="shared" si="5"/>
        <v>70.652173913043484</v>
      </c>
      <c r="U33" s="133" t="e">
        <f ca="1">[1]!f_risk_annusharpe(A33,"2019/9/30","2019/12/31",1,1,3)</f>
        <v>#NAME?</v>
      </c>
      <c r="V33" s="134" t="e">
        <f t="shared" ca="1" si="6"/>
        <v>#NAME?</v>
      </c>
      <c r="W33" s="134">
        <v>92</v>
      </c>
      <c r="X33" s="134" t="e">
        <f t="shared" ca="1" si="7"/>
        <v>#NAME?</v>
      </c>
      <c r="Y33" s="131" t="e">
        <f t="shared" ca="1" si="8"/>
        <v>#NAME?</v>
      </c>
      <c r="Z33" s="137" t="e">
        <f t="shared" ca="1" si="9"/>
        <v>#NAME?</v>
      </c>
      <c r="AA33" s="18">
        <v>1.6077123410913301</v>
      </c>
      <c r="AB33" s="18">
        <v>3.5932668394815601</v>
      </c>
      <c r="AC33" s="18" t="s">
        <v>1030</v>
      </c>
      <c r="AD33" s="18">
        <v>0</v>
      </c>
      <c r="AE33" s="18"/>
      <c r="AF33" s="18">
        <v>0</v>
      </c>
      <c r="AG33" s="18"/>
      <c r="AH33" s="18">
        <v>3.90404663999999</v>
      </c>
      <c r="AI33" s="18" t="s">
        <v>157</v>
      </c>
      <c r="AJ33" s="18" t="s">
        <v>95</v>
      </c>
      <c r="AK33" s="18">
        <v>18.145476608599999</v>
      </c>
      <c r="AL33" s="18" t="s">
        <v>159</v>
      </c>
      <c r="AM33" s="84">
        <v>43439</v>
      </c>
      <c r="AN33" s="18" t="s">
        <v>935</v>
      </c>
      <c r="AO33" s="18" t="s">
        <v>1027</v>
      </c>
      <c r="AP33" s="18" t="s">
        <v>167</v>
      </c>
      <c r="AQ33" s="18" t="s">
        <v>183</v>
      </c>
    </row>
    <row r="34" spans="1:43">
      <c r="A34" s="18" t="s">
        <v>1022</v>
      </c>
      <c r="B34" s="18" t="s">
        <v>1023</v>
      </c>
      <c r="C34" s="84">
        <v>43830</v>
      </c>
      <c r="D34" s="18">
        <v>1.0518000000000001</v>
      </c>
      <c r="E34" s="18">
        <v>1.0718000000000001</v>
      </c>
      <c r="F34" s="18">
        <v>1.90186382655077E-2</v>
      </c>
      <c r="G34" s="84">
        <v>43829</v>
      </c>
      <c r="H34" s="18">
        <v>1.0516000000000001</v>
      </c>
      <c r="I34" s="18">
        <v>3.58919314142197</v>
      </c>
      <c r="J34" s="18" t="s">
        <v>1033</v>
      </c>
      <c r="K34" s="18">
        <v>0.114220445459741</v>
      </c>
      <c r="L34" s="18">
        <v>0.34347543328532398</v>
      </c>
      <c r="M34" s="137">
        <v>0.85341926279575997</v>
      </c>
      <c r="N34" s="137">
        <f t="shared" si="0"/>
        <v>3.4136770511830399</v>
      </c>
      <c r="O34" s="132">
        <f t="shared" si="1"/>
        <v>3.4136770511830401E-2</v>
      </c>
      <c r="P34" s="134">
        <f t="shared" si="2"/>
        <v>49</v>
      </c>
      <c r="Q34" s="134">
        <v>92</v>
      </c>
      <c r="R34" s="134" t="str">
        <f t="shared" si="3"/>
        <v>49/92</v>
      </c>
      <c r="S34" s="131">
        <f t="shared" si="4"/>
        <v>0.53260869565217395</v>
      </c>
      <c r="T34" s="137">
        <f t="shared" si="5"/>
        <v>73.369565217391312</v>
      </c>
      <c r="U34" s="133" t="e">
        <f ca="1">[1]!f_risk_annusharpe(A34,"2019/9/30","2019/12/31",1,1,3)</f>
        <v>#NAME?</v>
      </c>
      <c r="V34" s="134" t="e">
        <f t="shared" ca="1" si="6"/>
        <v>#NAME?</v>
      </c>
      <c r="W34" s="134">
        <v>92</v>
      </c>
      <c r="X34" s="134" t="e">
        <f t="shared" ca="1" si="7"/>
        <v>#NAME?</v>
      </c>
      <c r="Y34" s="131" t="e">
        <f t="shared" ca="1" si="8"/>
        <v>#NAME?</v>
      </c>
      <c r="Z34" s="137" t="e">
        <f t="shared" ca="1" si="9"/>
        <v>#NAME?</v>
      </c>
      <c r="AA34" s="18">
        <v>1.7608658563948001</v>
      </c>
      <c r="AB34" s="18">
        <v>3.58919314142197</v>
      </c>
      <c r="AC34" s="18" t="s">
        <v>1033</v>
      </c>
      <c r="AD34" s="18">
        <v>0</v>
      </c>
      <c r="AE34" s="18"/>
      <c r="AF34" s="18">
        <v>0</v>
      </c>
      <c r="AG34" s="18"/>
      <c r="AH34" s="18">
        <v>7.2355327400000196</v>
      </c>
      <c r="AI34" s="18" t="s">
        <v>157</v>
      </c>
      <c r="AJ34" s="18" t="s">
        <v>95</v>
      </c>
      <c r="AK34" s="18">
        <v>77.740503208199996</v>
      </c>
      <c r="AL34" s="18" t="s">
        <v>159</v>
      </c>
      <c r="AM34" s="84">
        <v>43236</v>
      </c>
      <c r="AN34" s="18" t="s">
        <v>935</v>
      </c>
      <c r="AO34" s="18" t="s">
        <v>1024</v>
      </c>
      <c r="AP34" s="18" t="s">
        <v>268</v>
      </c>
      <c r="AQ34" s="18" t="s">
        <v>185</v>
      </c>
    </row>
    <row r="35" spans="1:43">
      <c r="A35" s="18" t="s">
        <v>1028</v>
      </c>
      <c r="B35" s="18" t="s">
        <v>1029</v>
      </c>
      <c r="C35" s="84">
        <v>43830</v>
      </c>
      <c r="D35" s="18">
        <v>1.0103</v>
      </c>
      <c r="E35" s="18">
        <v>1.0367</v>
      </c>
      <c r="F35" s="18">
        <v>1.9800019800014199E-2</v>
      </c>
      <c r="G35" s="84">
        <v>43829</v>
      </c>
      <c r="H35" s="18">
        <v>1.0101</v>
      </c>
      <c r="I35" s="18">
        <v>3.5877917790430498</v>
      </c>
      <c r="J35" s="18" t="s">
        <v>6478</v>
      </c>
      <c r="K35" s="18">
        <v>0.118917847586946</v>
      </c>
      <c r="L35" s="18">
        <v>0.356441162559054</v>
      </c>
      <c r="M35" s="137">
        <v>0.79178409967358299</v>
      </c>
      <c r="N35" s="137">
        <f t="shared" si="0"/>
        <v>3.1671363986943319</v>
      </c>
      <c r="O35" s="132">
        <f t="shared" si="1"/>
        <v>3.167136398694332E-2</v>
      </c>
      <c r="P35" s="134">
        <f t="shared" si="2"/>
        <v>63</v>
      </c>
      <c r="Q35" s="134">
        <v>92</v>
      </c>
      <c r="R35" s="134" t="str">
        <f t="shared" si="3"/>
        <v>63/92</v>
      </c>
      <c r="S35" s="131">
        <f t="shared" si="4"/>
        <v>0.68478260869565222</v>
      </c>
      <c r="T35" s="137">
        <f t="shared" si="5"/>
        <v>65.760869565217391</v>
      </c>
      <c r="U35" s="133" t="e">
        <f ca="1">[1]!f_risk_annusharpe(A35,"2019/9/30","2019/12/31",1,1,3)</f>
        <v>#NAME?</v>
      </c>
      <c r="V35" s="134" t="e">
        <f t="shared" ca="1" si="6"/>
        <v>#NAME?</v>
      </c>
      <c r="W35" s="134">
        <v>92</v>
      </c>
      <c r="X35" s="134" t="e">
        <f t="shared" ca="1" si="7"/>
        <v>#NAME?</v>
      </c>
      <c r="Y35" s="131" t="e">
        <f t="shared" ca="1" si="8"/>
        <v>#NAME?</v>
      </c>
      <c r="Z35" s="137" t="e">
        <f t="shared" ca="1" si="9"/>
        <v>#NAME?</v>
      </c>
      <c r="AA35" s="18">
        <v>1.7649876690214199</v>
      </c>
      <c r="AB35" s="18">
        <v>3.5877917790430498</v>
      </c>
      <c r="AC35" s="18" t="s">
        <v>6478</v>
      </c>
      <c r="AD35" s="18">
        <v>0</v>
      </c>
      <c r="AE35" s="18"/>
      <c r="AF35" s="18">
        <v>0</v>
      </c>
      <c r="AG35" s="18"/>
      <c r="AH35" s="18">
        <v>3.7017383500000101</v>
      </c>
      <c r="AI35" s="18" t="s">
        <v>157</v>
      </c>
      <c r="AJ35" s="18" t="s">
        <v>95</v>
      </c>
      <c r="AK35" s="18">
        <v>10.071973526600001</v>
      </c>
      <c r="AL35" s="18" t="s">
        <v>159</v>
      </c>
      <c r="AM35" s="84">
        <v>43453</v>
      </c>
      <c r="AN35" s="18" t="s">
        <v>935</v>
      </c>
      <c r="AO35" s="18" t="s">
        <v>1031</v>
      </c>
      <c r="AP35" s="18" t="s">
        <v>196</v>
      </c>
      <c r="AQ35" s="18" t="s">
        <v>177</v>
      </c>
    </row>
    <row r="36" spans="1:43">
      <c r="A36" s="18" t="s">
        <v>1035</v>
      </c>
      <c r="B36" s="18" t="s">
        <v>1036</v>
      </c>
      <c r="C36" s="84">
        <v>43830</v>
      </c>
      <c r="D36" s="18">
        <v>1.0737000000000001</v>
      </c>
      <c r="E36" s="18">
        <v>1.1267</v>
      </c>
      <c r="F36" s="18">
        <v>1.8630647415018901E-2</v>
      </c>
      <c r="G36" s="84">
        <v>43829</v>
      </c>
      <c r="H36" s="18">
        <v>1.0734999999999999</v>
      </c>
      <c r="I36" s="18">
        <v>3.52904092598751</v>
      </c>
      <c r="J36" s="18" t="s">
        <v>6479</v>
      </c>
      <c r="K36" s="18">
        <v>0.121223424095487</v>
      </c>
      <c r="L36" s="18">
        <v>0.355143793197152</v>
      </c>
      <c r="M36" s="137">
        <v>0.78848056354233398</v>
      </c>
      <c r="N36" s="137">
        <f t="shared" si="0"/>
        <v>3.1539222541693359</v>
      </c>
      <c r="O36" s="132">
        <f t="shared" si="1"/>
        <v>3.1539222541693362E-2</v>
      </c>
      <c r="P36" s="134">
        <f t="shared" si="2"/>
        <v>66</v>
      </c>
      <c r="Q36" s="134">
        <v>92</v>
      </c>
      <c r="R36" s="134" t="str">
        <f t="shared" si="3"/>
        <v>66/92</v>
      </c>
      <c r="S36" s="131">
        <f t="shared" si="4"/>
        <v>0.71739130434782605</v>
      </c>
      <c r="T36" s="137">
        <f t="shared" si="5"/>
        <v>64.130434782608702</v>
      </c>
      <c r="U36" s="133" t="e">
        <f ca="1">[1]!f_risk_annusharpe(A36,"2019/9/30","2019/12/31",1,1,3)</f>
        <v>#NAME?</v>
      </c>
      <c r="V36" s="134" t="e">
        <f t="shared" ca="1" si="6"/>
        <v>#NAME?</v>
      </c>
      <c r="W36" s="134">
        <v>92</v>
      </c>
      <c r="X36" s="134" t="e">
        <f t="shared" ca="1" si="7"/>
        <v>#NAME?</v>
      </c>
      <c r="Y36" s="131" t="e">
        <f t="shared" ca="1" si="8"/>
        <v>#NAME?</v>
      </c>
      <c r="Z36" s="137" t="e">
        <f t="shared" ca="1" si="9"/>
        <v>#NAME?</v>
      </c>
      <c r="AA36" s="18">
        <v>1.6087521002570699</v>
      </c>
      <c r="AB36" s="18">
        <v>3.52904092598751</v>
      </c>
      <c r="AC36" s="18" t="s">
        <v>6479</v>
      </c>
      <c r="AD36" s="18">
        <v>9.60715298058253</v>
      </c>
      <c r="AE36" s="18" t="s">
        <v>6480</v>
      </c>
      <c r="AF36" s="18">
        <v>0</v>
      </c>
      <c r="AG36" s="18"/>
      <c r="AH36" s="18">
        <v>12.895367569999999</v>
      </c>
      <c r="AI36" s="18" t="s">
        <v>157</v>
      </c>
      <c r="AJ36" s="18" t="s">
        <v>95</v>
      </c>
      <c r="AK36" s="18">
        <v>40.2456586423</v>
      </c>
      <c r="AL36" s="18" t="s">
        <v>159</v>
      </c>
      <c r="AM36" s="84">
        <v>42790</v>
      </c>
      <c r="AN36" s="18" t="s">
        <v>935</v>
      </c>
      <c r="AO36" s="18" t="s">
        <v>1037</v>
      </c>
      <c r="AP36" s="18" t="s">
        <v>217</v>
      </c>
      <c r="AQ36" s="18" t="s">
        <v>162</v>
      </c>
    </row>
    <row r="37" spans="1:43">
      <c r="A37" s="18" t="s">
        <v>1038</v>
      </c>
      <c r="B37" s="18" t="s">
        <v>1039</v>
      </c>
      <c r="C37" s="84">
        <v>43830</v>
      </c>
      <c r="D37" s="18">
        <v>1.0685</v>
      </c>
      <c r="E37" s="18">
        <v>1.1333</v>
      </c>
      <c r="F37" s="18">
        <v>1.8721332958922199E-2</v>
      </c>
      <c r="G37" s="84">
        <v>43829</v>
      </c>
      <c r="H37" s="18">
        <v>1.0683</v>
      </c>
      <c r="I37" s="18">
        <v>3.4798409145125699</v>
      </c>
      <c r="J37" s="18" t="s">
        <v>1043</v>
      </c>
      <c r="K37" s="18">
        <v>9.3676814988309501E-2</v>
      </c>
      <c r="L37" s="18">
        <v>0.30976799852175901</v>
      </c>
      <c r="M37" s="137">
        <v>0.79150404071676395</v>
      </c>
      <c r="N37" s="137">
        <f t="shared" si="0"/>
        <v>3.1660161628670558</v>
      </c>
      <c r="O37" s="132">
        <f t="shared" si="1"/>
        <v>3.1660161628670559E-2</v>
      </c>
      <c r="P37" s="134">
        <f t="shared" si="2"/>
        <v>64</v>
      </c>
      <c r="Q37" s="134">
        <v>92</v>
      </c>
      <c r="R37" s="134" t="str">
        <f t="shared" si="3"/>
        <v>64/92</v>
      </c>
      <c r="S37" s="131">
        <f t="shared" si="4"/>
        <v>0.69565217391304346</v>
      </c>
      <c r="T37" s="137">
        <f t="shared" si="5"/>
        <v>65.217391304347828</v>
      </c>
      <c r="U37" s="133" t="e">
        <f ca="1">[1]!f_risk_annusharpe(A37,"2019/9/30","2019/12/31",1,1,3)</f>
        <v>#NAME?</v>
      </c>
      <c r="V37" s="134" t="e">
        <f t="shared" ca="1" si="6"/>
        <v>#NAME?</v>
      </c>
      <c r="W37" s="134">
        <v>92</v>
      </c>
      <c r="X37" s="134" t="e">
        <f t="shared" ca="1" si="7"/>
        <v>#NAME?</v>
      </c>
      <c r="Y37" s="131" t="e">
        <f t="shared" ca="1" si="8"/>
        <v>#NAME?</v>
      </c>
      <c r="Z37" s="137" t="e">
        <f t="shared" ca="1" si="9"/>
        <v>#NAME?</v>
      </c>
      <c r="AA37" s="18">
        <v>1.6190406757807001</v>
      </c>
      <c r="AB37" s="18">
        <v>3.4798409145125699</v>
      </c>
      <c r="AC37" s="18" t="s">
        <v>1043</v>
      </c>
      <c r="AD37" s="18">
        <v>8.9207145214114991</v>
      </c>
      <c r="AE37" s="18" t="s">
        <v>6481</v>
      </c>
      <c r="AF37" s="18">
        <v>13.074809095427501</v>
      </c>
      <c r="AG37" s="18" t="s">
        <v>1040</v>
      </c>
      <c r="AH37" s="18">
        <v>13.75325795</v>
      </c>
      <c r="AI37" s="18" t="s">
        <v>163</v>
      </c>
      <c r="AJ37" s="18" t="s">
        <v>95</v>
      </c>
      <c r="AK37" s="18">
        <v>55.3186908112</v>
      </c>
      <c r="AL37" s="18" t="s">
        <v>159</v>
      </c>
      <c r="AM37" s="84">
        <v>42538</v>
      </c>
      <c r="AN37" s="18" t="s">
        <v>935</v>
      </c>
      <c r="AO37" s="18" t="s">
        <v>984</v>
      </c>
      <c r="AP37" s="18" t="s">
        <v>261</v>
      </c>
      <c r="AQ37" s="18" t="s">
        <v>229</v>
      </c>
    </row>
    <row r="38" spans="1:43">
      <c r="A38" s="18" t="s">
        <v>1061</v>
      </c>
      <c r="B38" s="18" t="s">
        <v>1062</v>
      </c>
      <c r="C38" s="84">
        <v>43830</v>
      </c>
      <c r="D38" s="18">
        <v>1.0133000000000001</v>
      </c>
      <c r="E38" s="18">
        <v>1.0343</v>
      </c>
      <c r="F38" s="18">
        <v>3.9490571626052601E-2</v>
      </c>
      <c r="G38" s="84">
        <v>43829</v>
      </c>
      <c r="H38" s="18">
        <v>1.0128999999999999</v>
      </c>
      <c r="I38" s="18">
        <v>3.3775585431655002</v>
      </c>
      <c r="J38" s="18" t="s">
        <v>6482</v>
      </c>
      <c r="K38" s="18">
        <v>0.17795353435493799</v>
      </c>
      <c r="L38" s="18">
        <v>0.58518114925925802</v>
      </c>
      <c r="M38" s="137">
        <v>0.89381626908773404</v>
      </c>
      <c r="N38" s="137">
        <f t="shared" si="0"/>
        <v>3.5752650763509362</v>
      </c>
      <c r="O38" s="132">
        <f t="shared" si="1"/>
        <v>3.5752650763509364E-2</v>
      </c>
      <c r="P38" s="134">
        <f t="shared" si="2"/>
        <v>41</v>
      </c>
      <c r="Q38" s="134">
        <v>92</v>
      </c>
      <c r="R38" s="134" t="str">
        <f t="shared" si="3"/>
        <v>41/92</v>
      </c>
      <c r="S38" s="131">
        <f t="shared" si="4"/>
        <v>0.44565217391304346</v>
      </c>
      <c r="T38" s="137">
        <f t="shared" si="5"/>
        <v>77.717391304347828</v>
      </c>
      <c r="U38" s="133" t="e">
        <f ca="1">[1]!f_risk_annusharpe(A38,"2019/9/30","2019/12/31",1,1,3)</f>
        <v>#NAME?</v>
      </c>
      <c r="V38" s="134" t="e">
        <f t="shared" ca="1" si="6"/>
        <v>#NAME?</v>
      </c>
      <c r="W38" s="134">
        <v>92</v>
      </c>
      <c r="X38" s="134" t="e">
        <f t="shared" ca="1" si="7"/>
        <v>#NAME?</v>
      </c>
      <c r="Y38" s="131" t="e">
        <f t="shared" ca="1" si="8"/>
        <v>#NAME?</v>
      </c>
      <c r="Z38" s="137" t="e">
        <f t="shared" ca="1" si="9"/>
        <v>#NAME?</v>
      </c>
      <c r="AA38" s="18">
        <v>1.9160252637281101</v>
      </c>
      <c r="AB38" s="18">
        <v>3.3775585431655002</v>
      </c>
      <c r="AC38" s="18" t="s">
        <v>6482</v>
      </c>
      <c r="AD38" s="18">
        <v>0</v>
      </c>
      <c r="AE38" s="18"/>
      <c r="AF38" s="18">
        <v>0</v>
      </c>
      <c r="AG38" s="18"/>
      <c r="AH38" s="18">
        <v>3.4602605900000198</v>
      </c>
      <c r="AI38" s="18" t="s">
        <v>157</v>
      </c>
      <c r="AJ38" s="18" t="s">
        <v>95</v>
      </c>
      <c r="AK38" s="18">
        <v>37.294672014699998</v>
      </c>
      <c r="AL38" s="18" t="s">
        <v>159</v>
      </c>
      <c r="AM38" s="84">
        <v>43458</v>
      </c>
      <c r="AN38" s="18" t="s">
        <v>935</v>
      </c>
      <c r="AO38" s="18" t="s">
        <v>6483</v>
      </c>
      <c r="AP38" s="18" t="s">
        <v>209</v>
      </c>
      <c r="AQ38" s="18" t="s">
        <v>177</v>
      </c>
    </row>
    <row r="39" spans="1:43">
      <c r="A39" s="18" t="s">
        <v>1047</v>
      </c>
      <c r="B39" s="18" t="s">
        <v>1048</v>
      </c>
      <c r="C39" s="84">
        <v>43830</v>
      </c>
      <c r="D39" s="18">
        <v>1.022</v>
      </c>
      <c r="E39" s="18">
        <v>1.0559000000000001</v>
      </c>
      <c r="F39" s="18">
        <v>1.9573302016048E-2</v>
      </c>
      <c r="G39" s="84">
        <v>43829</v>
      </c>
      <c r="H39" s="18">
        <v>1.0218</v>
      </c>
      <c r="I39" s="18">
        <v>3.2721620396636899</v>
      </c>
      <c r="J39" s="18" t="s">
        <v>1050</v>
      </c>
      <c r="K39" s="18">
        <v>0.107748065432461</v>
      </c>
      <c r="L39" s="18">
        <v>0.32373014066261802</v>
      </c>
      <c r="M39" s="137">
        <v>0.74402636007496203</v>
      </c>
      <c r="N39" s="137">
        <f t="shared" si="0"/>
        <v>2.9761054402998481</v>
      </c>
      <c r="O39" s="132">
        <f t="shared" si="1"/>
        <v>2.976105440299848E-2</v>
      </c>
      <c r="P39" s="134">
        <f t="shared" si="2"/>
        <v>73</v>
      </c>
      <c r="Q39" s="134">
        <v>92</v>
      </c>
      <c r="R39" s="134" t="str">
        <f t="shared" si="3"/>
        <v>73/92</v>
      </c>
      <c r="S39" s="131">
        <f t="shared" si="4"/>
        <v>0.79347826086956519</v>
      </c>
      <c r="T39" s="137">
        <f t="shared" si="5"/>
        <v>60.326086956521742</v>
      </c>
      <c r="U39" s="133" t="e">
        <f ca="1">[1]!f_risk_annusharpe(A39,"2019/9/30","2019/12/31",1,1,3)</f>
        <v>#NAME?</v>
      </c>
      <c r="V39" s="134" t="e">
        <f t="shared" ca="1" si="6"/>
        <v>#NAME?</v>
      </c>
      <c r="W39" s="134">
        <v>92</v>
      </c>
      <c r="X39" s="134" t="e">
        <f t="shared" ca="1" si="7"/>
        <v>#NAME?</v>
      </c>
      <c r="Y39" s="131" t="e">
        <f t="shared" ca="1" si="8"/>
        <v>#NAME?</v>
      </c>
      <c r="Z39" s="137" t="e">
        <f t="shared" ca="1" si="9"/>
        <v>#NAME?</v>
      </c>
      <c r="AA39" s="18">
        <v>1.52544787037893</v>
      </c>
      <c r="AB39" s="18">
        <v>3.2721620396636899</v>
      </c>
      <c r="AC39" s="18" t="s">
        <v>1050</v>
      </c>
      <c r="AD39" s="18">
        <v>0</v>
      </c>
      <c r="AE39" s="18"/>
      <c r="AF39" s="18">
        <v>0</v>
      </c>
      <c r="AG39" s="18"/>
      <c r="AH39" s="18">
        <v>5.6598788000000102</v>
      </c>
      <c r="AI39" s="18" t="s">
        <v>157</v>
      </c>
      <c r="AJ39" s="18" t="s">
        <v>95</v>
      </c>
      <c r="AK39" s="18">
        <v>26.593746204999999</v>
      </c>
      <c r="AL39" s="18" t="s">
        <v>159</v>
      </c>
      <c r="AM39" s="84">
        <v>43264</v>
      </c>
      <c r="AN39" s="18" t="s">
        <v>935</v>
      </c>
      <c r="AO39" s="18" t="s">
        <v>1049</v>
      </c>
      <c r="AP39" s="18" t="s">
        <v>211</v>
      </c>
      <c r="AQ39" s="18" t="s">
        <v>165</v>
      </c>
    </row>
    <row r="40" spans="1:43">
      <c r="A40" s="18" t="s">
        <v>1051</v>
      </c>
      <c r="B40" s="18" t="s">
        <v>1052</v>
      </c>
      <c r="C40" s="84">
        <v>43830</v>
      </c>
      <c r="D40" s="18">
        <v>1.052</v>
      </c>
      <c r="E40" s="18">
        <v>1.4827999999999999</v>
      </c>
      <c r="F40" s="18">
        <v>9.5066070919267096E-3</v>
      </c>
      <c r="G40" s="84">
        <v>43829</v>
      </c>
      <c r="H40" s="18">
        <v>1.0519000000000001</v>
      </c>
      <c r="I40" s="18">
        <v>3.1962083887820598</v>
      </c>
      <c r="J40" s="18" t="s">
        <v>1053</v>
      </c>
      <c r="K40" s="18">
        <v>0.10467218574555499</v>
      </c>
      <c r="L40" s="18">
        <v>0.31437717555679001</v>
      </c>
      <c r="M40" s="137">
        <v>0.77361329080863495</v>
      </c>
      <c r="N40" s="137">
        <f t="shared" si="0"/>
        <v>3.0944531632345398</v>
      </c>
      <c r="O40" s="132">
        <f t="shared" si="1"/>
        <v>3.0944531632345399E-2</v>
      </c>
      <c r="P40" s="134">
        <f t="shared" si="2"/>
        <v>71</v>
      </c>
      <c r="Q40" s="134">
        <v>92</v>
      </c>
      <c r="R40" s="134" t="str">
        <f t="shared" si="3"/>
        <v>71/92</v>
      </c>
      <c r="S40" s="131">
        <f t="shared" si="4"/>
        <v>0.77173913043478259</v>
      </c>
      <c r="T40" s="137">
        <f t="shared" si="5"/>
        <v>61.413043478260875</v>
      </c>
      <c r="U40" s="133" t="e">
        <f ca="1">[1]!f_risk_annusharpe(A40,"2019/9/30","2019/12/31",1,1,3)</f>
        <v>#NAME?</v>
      </c>
      <c r="V40" s="134" t="e">
        <f t="shared" ca="1" si="6"/>
        <v>#NAME?</v>
      </c>
      <c r="W40" s="134">
        <v>92</v>
      </c>
      <c r="X40" s="134" t="e">
        <f t="shared" ca="1" si="7"/>
        <v>#NAME?</v>
      </c>
      <c r="Y40" s="131" t="e">
        <f t="shared" ca="1" si="8"/>
        <v>#NAME?</v>
      </c>
      <c r="Z40" s="137" t="e">
        <f t="shared" ca="1" si="9"/>
        <v>#NAME?</v>
      </c>
      <c r="AA40" s="18">
        <v>1.6291313522583799</v>
      </c>
      <c r="AB40" s="18">
        <v>3.1962083887820598</v>
      </c>
      <c r="AC40" s="18" t="s">
        <v>1053</v>
      </c>
      <c r="AD40" s="18">
        <v>8.6055028777061295</v>
      </c>
      <c r="AE40" s="18" t="s">
        <v>6484</v>
      </c>
      <c r="AF40" s="18">
        <v>12.8221233862138</v>
      </c>
      <c r="AG40" s="18" t="s">
        <v>1067</v>
      </c>
      <c r="AH40" s="18">
        <v>60.305337999999999</v>
      </c>
      <c r="AI40" s="18" t="s">
        <v>163</v>
      </c>
      <c r="AJ40" s="18" t="s">
        <v>197</v>
      </c>
      <c r="AK40" s="18">
        <v>141.94609683819999</v>
      </c>
      <c r="AL40" s="18" t="s">
        <v>159</v>
      </c>
      <c r="AM40" s="84">
        <v>38833</v>
      </c>
      <c r="AN40" s="18" t="s">
        <v>935</v>
      </c>
      <c r="AO40" s="18" t="s">
        <v>1054</v>
      </c>
      <c r="AP40" s="18" t="s">
        <v>240</v>
      </c>
      <c r="AQ40" s="18" t="s">
        <v>185</v>
      </c>
    </row>
    <row r="41" spans="1:43">
      <c r="A41" s="18" t="s">
        <v>1059</v>
      </c>
      <c r="B41" s="18" t="s">
        <v>1060</v>
      </c>
      <c r="C41" s="84">
        <v>43830</v>
      </c>
      <c r="D41" s="18">
        <v>1.0109999999999999</v>
      </c>
      <c r="E41" s="18">
        <v>1.2989999999999999</v>
      </c>
      <c r="F41" s="18">
        <v>0</v>
      </c>
      <c r="G41" s="84">
        <v>43826</v>
      </c>
      <c r="H41" s="18">
        <v>1.0109999999999999</v>
      </c>
      <c r="I41" s="18">
        <v>3.1586462207232602</v>
      </c>
      <c r="J41" s="18" t="s">
        <v>1057</v>
      </c>
      <c r="K41" s="18">
        <v>9.9020715758087602E-2</v>
      </c>
      <c r="L41" s="18">
        <v>0.29762988384491701</v>
      </c>
      <c r="M41" s="137">
        <v>0.597025793945959</v>
      </c>
      <c r="N41" s="137">
        <f t="shared" si="0"/>
        <v>2.388103175783836</v>
      </c>
      <c r="O41" s="132">
        <f t="shared" si="1"/>
        <v>2.3881031757838359E-2</v>
      </c>
      <c r="P41" s="134">
        <f t="shared" si="2"/>
        <v>87</v>
      </c>
      <c r="Q41" s="134">
        <v>92</v>
      </c>
      <c r="R41" s="134" t="str">
        <f t="shared" si="3"/>
        <v>87/92</v>
      </c>
      <c r="S41" s="131">
        <f t="shared" si="4"/>
        <v>0.94565217391304346</v>
      </c>
      <c r="T41" s="137">
        <f t="shared" si="5"/>
        <v>60</v>
      </c>
      <c r="U41" s="133" t="e">
        <f ca="1">[1]!f_risk_annusharpe(A41,"2019/9/30","2019/12/31",1,1,3)</f>
        <v>#NAME?</v>
      </c>
      <c r="V41" s="134" t="e">
        <f t="shared" ca="1" si="6"/>
        <v>#NAME?</v>
      </c>
      <c r="W41" s="134">
        <v>92</v>
      </c>
      <c r="X41" s="134" t="e">
        <f t="shared" ca="1" si="7"/>
        <v>#NAME?</v>
      </c>
      <c r="Y41" s="131" t="e">
        <f t="shared" ca="1" si="8"/>
        <v>#NAME?</v>
      </c>
      <c r="Z41" s="137" t="e">
        <f t="shared" ca="1" si="9"/>
        <v>#NAME?</v>
      </c>
      <c r="AA41" s="18">
        <v>1.10001092291568</v>
      </c>
      <c r="AB41" s="18">
        <v>3.1586462207232602</v>
      </c>
      <c r="AC41" s="18" t="s">
        <v>1057</v>
      </c>
      <c r="AD41" s="18">
        <v>8.0592549163194906</v>
      </c>
      <c r="AE41" s="18" t="s">
        <v>6485</v>
      </c>
      <c r="AF41" s="18">
        <v>10.657038799069401</v>
      </c>
      <c r="AG41" s="18" t="s">
        <v>1071</v>
      </c>
      <c r="AH41" s="18">
        <v>31.0061888</v>
      </c>
      <c r="AI41" s="18" t="s">
        <v>174</v>
      </c>
      <c r="AJ41" s="18" t="s">
        <v>95</v>
      </c>
      <c r="AK41" s="18">
        <v>45.060432906899997</v>
      </c>
      <c r="AL41" s="18" t="s">
        <v>159</v>
      </c>
      <c r="AM41" s="84">
        <v>41109</v>
      </c>
      <c r="AN41" s="18" t="s">
        <v>935</v>
      </c>
      <c r="AO41" s="18" t="s">
        <v>260</v>
      </c>
      <c r="AP41" s="18" t="s">
        <v>261</v>
      </c>
      <c r="AQ41" s="18" t="s">
        <v>162</v>
      </c>
    </row>
    <row r="42" spans="1:43">
      <c r="A42" s="18" t="s">
        <v>1055</v>
      </c>
      <c r="B42" s="18" t="s">
        <v>1056</v>
      </c>
      <c r="C42" s="84">
        <v>43830</v>
      </c>
      <c r="D42" s="18">
        <v>1.0322</v>
      </c>
      <c r="E42" s="18">
        <v>1.0322</v>
      </c>
      <c r="F42" s="18">
        <v>1.93798449612382E-2</v>
      </c>
      <c r="G42" s="84">
        <v>43829</v>
      </c>
      <c r="H42" s="18">
        <v>1.032</v>
      </c>
      <c r="I42" s="18">
        <v>3.0859882153200799</v>
      </c>
      <c r="J42" s="18" t="s">
        <v>1063</v>
      </c>
      <c r="K42" s="18">
        <v>8.7268496072908097E-2</v>
      </c>
      <c r="L42" s="18">
        <v>0.22332265268472401</v>
      </c>
      <c r="M42" s="137">
        <v>0.55528494885533697</v>
      </c>
      <c r="N42" s="137">
        <f t="shared" si="0"/>
        <v>2.2211397954213479</v>
      </c>
      <c r="O42" s="132">
        <f t="shared" si="1"/>
        <v>2.221139795421348E-2</v>
      </c>
      <c r="P42" s="134">
        <f t="shared" si="2"/>
        <v>89</v>
      </c>
      <c r="Q42" s="134">
        <v>92</v>
      </c>
      <c r="R42" s="134" t="str">
        <f t="shared" si="3"/>
        <v>89/92</v>
      </c>
      <c r="S42" s="131">
        <f t="shared" si="4"/>
        <v>0.96739130434782605</v>
      </c>
      <c r="T42" s="137">
        <f t="shared" si="5"/>
        <v>60</v>
      </c>
      <c r="U42" s="133" t="e">
        <f ca="1">[1]!f_risk_annusharpe(A42,"2019/9/30","2019/12/31",1,1,3)</f>
        <v>#NAME?</v>
      </c>
      <c r="V42" s="134" t="e">
        <f t="shared" ca="1" si="6"/>
        <v>#NAME?</v>
      </c>
      <c r="W42" s="134">
        <v>92</v>
      </c>
      <c r="X42" s="134" t="e">
        <f t="shared" ca="1" si="7"/>
        <v>#NAME?</v>
      </c>
      <c r="Y42" s="131" t="e">
        <f t="shared" ca="1" si="8"/>
        <v>#NAME?</v>
      </c>
      <c r="Z42" s="137" t="e">
        <f t="shared" ca="1" si="9"/>
        <v>#NAME?</v>
      </c>
      <c r="AA42" s="18">
        <v>1.40485312899106</v>
      </c>
      <c r="AB42" s="18">
        <v>3.0859882153200799</v>
      </c>
      <c r="AC42" s="18" t="s">
        <v>1063</v>
      </c>
      <c r="AD42" s="18">
        <v>0</v>
      </c>
      <c r="AE42" s="18"/>
      <c r="AF42" s="18">
        <v>0</v>
      </c>
      <c r="AG42" s="18"/>
      <c r="AH42" s="18">
        <v>3.22</v>
      </c>
      <c r="AI42" s="18" t="s">
        <v>157</v>
      </c>
      <c r="AJ42" s="18" t="s">
        <v>95</v>
      </c>
      <c r="AK42" s="18">
        <v>0.62839944420000005</v>
      </c>
      <c r="AL42" s="18" t="s">
        <v>159</v>
      </c>
      <c r="AM42" s="84">
        <v>43437</v>
      </c>
      <c r="AN42" s="18" t="s">
        <v>935</v>
      </c>
      <c r="AO42" s="18" t="s">
        <v>1058</v>
      </c>
      <c r="AP42" s="18" t="s">
        <v>238</v>
      </c>
      <c r="AQ42" s="18" t="s">
        <v>165</v>
      </c>
    </row>
    <row r="43" spans="1:43">
      <c r="A43" s="18" t="s">
        <v>1069</v>
      </c>
      <c r="B43" s="18" t="s">
        <v>1070</v>
      </c>
      <c r="C43" s="84">
        <v>43830</v>
      </c>
      <c r="D43" s="18">
        <v>1.0156000000000001</v>
      </c>
      <c r="E43" s="18">
        <v>1.0316000000000001</v>
      </c>
      <c r="F43" s="18">
        <v>9.8473658296482497E-3</v>
      </c>
      <c r="G43" s="84">
        <v>43829</v>
      </c>
      <c r="H43" s="18">
        <v>1.0155000000000001</v>
      </c>
      <c r="I43" s="18">
        <v>3.0612335231245602</v>
      </c>
      <c r="J43" s="18" t="s">
        <v>1066</v>
      </c>
      <c r="K43" s="18">
        <v>0.118296529968482</v>
      </c>
      <c r="L43" s="18">
        <v>0.354727282472727</v>
      </c>
      <c r="M43" s="137">
        <v>0.77874745277303203</v>
      </c>
      <c r="N43" s="137">
        <f t="shared" si="0"/>
        <v>3.1149898110921281</v>
      </c>
      <c r="O43" s="132">
        <f t="shared" si="1"/>
        <v>3.1149898110921281E-2</v>
      </c>
      <c r="P43" s="134">
        <f t="shared" si="2"/>
        <v>70</v>
      </c>
      <c r="Q43" s="134">
        <v>92</v>
      </c>
      <c r="R43" s="134" t="str">
        <f t="shared" si="3"/>
        <v>70/92</v>
      </c>
      <c r="S43" s="131">
        <f t="shared" si="4"/>
        <v>0.76086956521739135</v>
      </c>
      <c r="T43" s="137">
        <f t="shared" si="5"/>
        <v>61.956521739130437</v>
      </c>
      <c r="U43" s="133" t="e">
        <f ca="1">[1]!f_risk_annusharpe(A43,"2019/9/30","2019/12/31",1,1,3)</f>
        <v>#NAME?</v>
      </c>
      <c r="V43" s="134" t="e">
        <f t="shared" ca="1" si="6"/>
        <v>#NAME?</v>
      </c>
      <c r="W43" s="134">
        <v>92</v>
      </c>
      <c r="X43" s="134" t="e">
        <f t="shared" ca="1" si="7"/>
        <v>#NAME?</v>
      </c>
      <c r="Y43" s="131" t="e">
        <f t="shared" ca="1" si="8"/>
        <v>#NAME?</v>
      </c>
      <c r="Z43" s="137" t="e">
        <f t="shared" ca="1" si="9"/>
        <v>#NAME?</v>
      </c>
      <c r="AA43" s="18">
        <v>1.3263498149448101</v>
      </c>
      <c r="AB43" s="18">
        <v>3.0612335231245602</v>
      </c>
      <c r="AC43" s="18" t="s">
        <v>1066</v>
      </c>
      <c r="AD43" s="18">
        <v>0</v>
      </c>
      <c r="AE43" s="18"/>
      <c r="AF43" s="18">
        <v>0</v>
      </c>
      <c r="AG43" s="18"/>
      <c r="AH43" s="18">
        <v>3.1746008800000101</v>
      </c>
      <c r="AI43" s="18" t="s">
        <v>157</v>
      </c>
      <c r="AJ43" s="18" t="s">
        <v>95</v>
      </c>
      <c r="AK43" s="18">
        <v>11.5768285231</v>
      </c>
      <c r="AL43" s="18" t="s">
        <v>159</v>
      </c>
      <c r="AM43" s="84">
        <v>43441</v>
      </c>
      <c r="AN43" s="18" t="s">
        <v>935</v>
      </c>
      <c r="AO43" s="18" t="s">
        <v>6486</v>
      </c>
      <c r="AP43" s="18" t="s">
        <v>269</v>
      </c>
      <c r="AQ43" s="18" t="s">
        <v>185</v>
      </c>
    </row>
    <row r="44" spans="1:43">
      <c r="A44" s="18" t="s">
        <v>1064</v>
      </c>
      <c r="B44" s="18" t="s">
        <v>1065</v>
      </c>
      <c r="C44" s="84">
        <v>43830</v>
      </c>
      <c r="D44" s="18">
        <v>1.2445999999999999</v>
      </c>
      <c r="E44" s="18">
        <v>1.3495999999999999</v>
      </c>
      <c r="F44" s="18">
        <v>8.0353555644758299E-3</v>
      </c>
      <c r="G44" s="84">
        <v>43829</v>
      </c>
      <c r="H44" s="18">
        <v>1.2444999999999999</v>
      </c>
      <c r="I44" s="18">
        <v>2.96161482461945</v>
      </c>
      <c r="J44" s="18" t="s">
        <v>6487</v>
      </c>
      <c r="K44" s="18">
        <v>6.4319022350846203E-2</v>
      </c>
      <c r="L44" s="18">
        <v>0.23355077716032899</v>
      </c>
      <c r="M44" s="137">
        <v>0.60625656777946602</v>
      </c>
      <c r="N44" s="137">
        <f t="shared" si="0"/>
        <v>2.4250262711178641</v>
      </c>
      <c r="O44" s="132">
        <f t="shared" si="1"/>
        <v>2.4250262711178642E-2</v>
      </c>
      <c r="P44" s="134">
        <f t="shared" si="2"/>
        <v>86</v>
      </c>
      <c r="Q44" s="134">
        <v>92</v>
      </c>
      <c r="R44" s="134" t="str">
        <f t="shared" si="3"/>
        <v>86/92</v>
      </c>
      <c r="S44" s="131">
        <f t="shared" si="4"/>
        <v>0.93478260869565222</v>
      </c>
      <c r="T44" s="137">
        <f t="shared" si="5"/>
        <v>60</v>
      </c>
      <c r="U44" s="133" t="e">
        <f ca="1">[1]!f_risk_annusharpe(A44,"2019/9/30","2019/12/31",1,1,3)</f>
        <v>#NAME?</v>
      </c>
      <c r="V44" s="134" t="e">
        <f t="shared" ca="1" si="6"/>
        <v>#NAME?</v>
      </c>
      <c r="W44" s="134">
        <v>92</v>
      </c>
      <c r="X44" s="134" t="e">
        <f t="shared" ca="1" si="7"/>
        <v>#NAME?</v>
      </c>
      <c r="Y44" s="131" t="e">
        <f t="shared" ca="1" si="8"/>
        <v>#NAME?</v>
      </c>
      <c r="Z44" s="137" t="e">
        <f t="shared" ca="1" si="9"/>
        <v>#NAME?</v>
      </c>
      <c r="AA44" s="18">
        <v>1.6663943800032599</v>
      </c>
      <c r="AB44" s="18">
        <v>2.96161482461945</v>
      </c>
      <c r="AC44" s="18" t="s">
        <v>6487</v>
      </c>
      <c r="AD44" s="18">
        <v>7.7101171717171599</v>
      </c>
      <c r="AE44" s="18" t="s">
        <v>6488</v>
      </c>
      <c r="AF44" s="18">
        <v>13.0322429847258</v>
      </c>
      <c r="AG44" s="18" t="s">
        <v>321</v>
      </c>
      <c r="AH44" s="18">
        <v>35.423930319999997</v>
      </c>
      <c r="AI44" s="18" t="s">
        <v>157</v>
      </c>
      <c r="AJ44" s="18" t="s">
        <v>197</v>
      </c>
      <c r="AK44" s="18">
        <v>6.0416970634</v>
      </c>
      <c r="AL44" s="18" t="s">
        <v>159</v>
      </c>
      <c r="AM44" s="84">
        <v>41418</v>
      </c>
      <c r="AN44" s="18" t="s">
        <v>935</v>
      </c>
      <c r="AO44" s="18" t="s">
        <v>1068</v>
      </c>
      <c r="AP44" s="18" t="s">
        <v>245</v>
      </c>
      <c r="AQ44" s="18" t="s">
        <v>173</v>
      </c>
    </row>
    <row r="45" spans="1:43">
      <c r="A45" s="18" t="s">
        <v>1072</v>
      </c>
      <c r="B45" s="18" t="s">
        <v>1073</v>
      </c>
      <c r="C45" s="84">
        <v>43830</v>
      </c>
      <c r="D45" s="18">
        <v>1.0198</v>
      </c>
      <c r="E45" s="18">
        <v>1.0387999999999999</v>
      </c>
      <c r="F45" s="18">
        <v>9.8068059233124508E-3</v>
      </c>
      <c r="G45" s="84">
        <v>43829</v>
      </c>
      <c r="H45" s="18">
        <v>1.0197000000000001</v>
      </c>
      <c r="I45" s="18">
        <v>2.3317209930056499</v>
      </c>
      <c r="J45" s="18" t="s">
        <v>1074</v>
      </c>
      <c r="K45" s="18">
        <v>0.10798075979191001</v>
      </c>
      <c r="L45" s="18">
        <v>0.334521851060119</v>
      </c>
      <c r="M45" s="137">
        <v>0.92034439328797402</v>
      </c>
      <c r="N45" s="137">
        <f t="shared" si="0"/>
        <v>3.6813775731518961</v>
      </c>
      <c r="O45" s="132">
        <f t="shared" si="1"/>
        <v>3.6813775731518963E-2</v>
      </c>
      <c r="P45" s="134">
        <f t="shared" si="2"/>
        <v>33</v>
      </c>
      <c r="Q45" s="134">
        <v>92</v>
      </c>
      <c r="R45" s="134" t="str">
        <f t="shared" si="3"/>
        <v>33/92</v>
      </c>
      <c r="S45" s="131">
        <f t="shared" si="4"/>
        <v>0.35869565217391303</v>
      </c>
      <c r="T45" s="137">
        <f t="shared" si="5"/>
        <v>82.065217391304344</v>
      </c>
      <c r="U45" s="133" t="e">
        <f ca="1">[1]!f_risk_annusharpe(A45,"2019/9/30","2019/12/31",1,1,3)</f>
        <v>#NAME?</v>
      </c>
      <c r="V45" s="134" t="e">
        <f t="shared" ca="1" si="6"/>
        <v>#NAME?</v>
      </c>
      <c r="W45" s="134">
        <v>92</v>
      </c>
      <c r="X45" s="134" t="e">
        <f t="shared" ca="1" si="7"/>
        <v>#NAME?</v>
      </c>
      <c r="Y45" s="131" t="e">
        <f t="shared" ca="1" si="8"/>
        <v>#NAME?</v>
      </c>
      <c r="Z45" s="137" t="e">
        <f t="shared" ca="1" si="9"/>
        <v>#NAME?</v>
      </c>
      <c r="AA45" s="18">
        <v>1.80693621784716</v>
      </c>
      <c r="AB45" s="18">
        <v>2.3317209930056499</v>
      </c>
      <c r="AC45" s="18" t="s">
        <v>1074</v>
      </c>
      <c r="AD45" s="18">
        <v>-3.05466170788611</v>
      </c>
      <c r="AE45" s="18" t="s">
        <v>6489</v>
      </c>
      <c r="AF45" s="18">
        <v>0</v>
      </c>
      <c r="AG45" s="18"/>
      <c r="AH45" s="18">
        <v>3.8769299800000199</v>
      </c>
      <c r="AI45" s="18" t="s">
        <v>157</v>
      </c>
      <c r="AJ45" s="18" t="s">
        <v>95</v>
      </c>
      <c r="AK45" s="18">
        <v>3.0580994565999999</v>
      </c>
      <c r="AL45" s="18" t="s">
        <v>159</v>
      </c>
      <c r="AM45" s="84">
        <v>42795</v>
      </c>
      <c r="AN45" s="18" t="s">
        <v>935</v>
      </c>
      <c r="AO45" s="18" t="s">
        <v>572</v>
      </c>
      <c r="AP45" s="18" t="s">
        <v>244</v>
      </c>
      <c r="AQ45" s="18" t="s">
        <v>162</v>
      </c>
    </row>
    <row r="46" spans="1:43">
      <c r="A46" s="18" t="s">
        <v>1085</v>
      </c>
      <c r="B46" s="18" t="s">
        <v>1086</v>
      </c>
      <c r="C46" s="84">
        <v>43830</v>
      </c>
      <c r="D46" s="18">
        <v>1.0117</v>
      </c>
      <c r="E46" s="18">
        <v>1.0117</v>
      </c>
      <c r="F46" s="18">
        <v>9.8853301700265895E-3</v>
      </c>
      <c r="G46" s="84">
        <v>43829</v>
      </c>
      <c r="H46" s="18">
        <v>1.0116000000000001</v>
      </c>
      <c r="I46" s="18">
        <v>0</v>
      </c>
      <c r="J46" s="18"/>
      <c r="K46" s="18">
        <v>0.12866191607284999</v>
      </c>
      <c r="L46" s="18">
        <v>0.41687344913151198</v>
      </c>
      <c r="M46" s="137">
        <v>0.95798822472807599</v>
      </c>
      <c r="N46" s="137">
        <f t="shared" si="0"/>
        <v>3.831952898912304</v>
      </c>
      <c r="O46" s="132">
        <f t="shared" si="1"/>
        <v>3.8319528989123039E-2</v>
      </c>
      <c r="P46" s="134">
        <f t="shared" si="2"/>
        <v>29</v>
      </c>
      <c r="Q46" s="134">
        <v>92</v>
      </c>
      <c r="R46" s="134" t="str">
        <f t="shared" si="3"/>
        <v>29/92</v>
      </c>
      <c r="S46" s="131">
        <f t="shared" si="4"/>
        <v>0.31521739130434784</v>
      </c>
      <c r="T46" s="137">
        <f t="shared" si="5"/>
        <v>84.239130434782609</v>
      </c>
      <c r="U46" s="133" t="e">
        <f ca="1">[1]!f_risk_annusharpe(A46,"2019/9/30","2019/12/31",1,1,3)</f>
        <v>#NAME?</v>
      </c>
      <c r="V46" s="134" t="e">
        <f t="shared" ca="1" si="6"/>
        <v>#NAME?</v>
      </c>
      <c r="W46" s="134">
        <v>92</v>
      </c>
      <c r="X46" s="134" t="e">
        <f t="shared" ca="1" si="7"/>
        <v>#NAME?</v>
      </c>
      <c r="Y46" s="131" t="e">
        <f t="shared" ca="1" si="8"/>
        <v>#NAME?</v>
      </c>
      <c r="Z46" s="137" t="e">
        <f t="shared" ca="1" si="9"/>
        <v>#NAME?</v>
      </c>
      <c r="AA46" s="18">
        <v>0</v>
      </c>
      <c r="AB46" s="18">
        <v>0</v>
      </c>
      <c r="AC46" s="18"/>
      <c r="AD46" s="18">
        <v>0</v>
      </c>
      <c r="AE46" s="18"/>
      <c r="AF46" s="18">
        <v>0</v>
      </c>
      <c r="AG46" s="18"/>
      <c r="AH46" s="18">
        <v>1.17</v>
      </c>
      <c r="AI46" s="18" t="s">
        <v>157</v>
      </c>
      <c r="AJ46" s="18" t="s">
        <v>95</v>
      </c>
      <c r="AK46" s="18">
        <v>1.5580714148999999</v>
      </c>
      <c r="AL46" s="18" t="s">
        <v>159</v>
      </c>
      <c r="AM46" s="84">
        <v>43705</v>
      </c>
      <c r="AN46" s="18" t="s">
        <v>935</v>
      </c>
      <c r="AO46" s="18" t="s">
        <v>6490</v>
      </c>
      <c r="AP46" s="18" t="s">
        <v>347</v>
      </c>
      <c r="AQ46" s="18" t="s">
        <v>173</v>
      </c>
    </row>
    <row r="47" spans="1:43">
      <c r="A47" s="18" t="s">
        <v>1087</v>
      </c>
      <c r="B47" s="18" t="s">
        <v>1088</v>
      </c>
      <c r="C47" s="84">
        <v>43830</v>
      </c>
      <c r="D47" s="18">
        <v>1.0123</v>
      </c>
      <c r="E47" s="18">
        <v>1.0123</v>
      </c>
      <c r="F47" s="18">
        <v>3.9529597786338203E-2</v>
      </c>
      <c r="G47" s="84">
        <v>43829</v>
      </c>
      <c r="H47" s="18">
        <v>1.0119</v>
      </c>
      <c r="I47" s="18">
        <v>0</v>
      </c>
      <c r="J47" s="18"/>
      <c r="K47" s="18">
        <v>0.148397309062135</v>
      </c>
      <c r="L47" s="18">
        <v>0.43655124516320698</v>
      </c>
      <c r="M47" s="137">
        <v>0.89703976876307101</v>
      </c>
      <c r="N47" s="137">
        <f t="shared" si="0"/>
        <v>3.588159075052284</v>
      </c>
      <c r="O47" s="132">
        <f t="shared" si="1"/>
        <v>3.5881590750522843E-2</v>
      </c>
      <c r="P47" s="134">
        <f t="shared" si="2"/>
        <v>38</v>
      </c>
      <c r="Q47" s="134">
        <v>92</v>
      </c>
      <c r="R47" s="134" t="str">
        <f t="shared" si="3"/>
        <v>38/92</v>
      </c>
      <c r="S47" s="131">
        <f t="shared" si="4"/>
        <v>0.41304347826086957</v>
      </c>
      <c r="T47" s="137">
        <f t="shared" si="5"/>
        <v>79.34782608695653</v>
      </c>
      <c r="U47" s="133" t="e">
        <f ca="1">[1]!f_risk_annusharpe(A47,"2019/9/30","2019/12/31",1,1,3)</f>
        <v>#NAME?</v>
      </c>
      <c r="V47" s="134" t="e">
        <f t="shared" ca="1" si="6"/>
        <v>#NAME?</v>
      </c>
      <c r="W47" s="134">
        <v>92</v>
      </c>
      <c r="X47" s="134" t="e">
        <f t="shared" ca="1" si="7"/>
        <v>#NAME?</v>
      </c>
      <c r="Y47" s="131" t="e">
        <f t="shared" ca="1" si="8"/>
        <v>#NAME?</v>
      </c>
      <c r="Z47" s="137" t="e">
        <f t="shared" ca="1" si="9"/>
        <v>#NAME?</v>
      </c>
      <c r="AA47" s="18">
        <v>0</v>
      </c>
      <c r="AB47" s="18">
        <v>0</v>
      </c>
      <c r="AC47" s="18"/>
      <c r="AD47" s="18">
        <v>0</v>
      </c>
      <c r="AE47" s="18"/>
      <c r="AF47" s="18">
        <v>0</v>
      </c>
      <c r="AG47" s="18"/>
      <c r="AH47" s="18">
        <v>1.23</v>
      </c>
      <c r="AI47" s="18" t="s">
        <v>157</v>
      </c>
      <c r="AJ47" s="18" t="s">
        <v>95</v>
      </c>
      <c r="AK47" s="18">
        <v>7.7139339327999998</v>
      </c>
      <c r="AL47" s="18" t="s">
        <v>159</v>
      </c>
      <c r="AM47" s="84">
        <v>43686</v>
      </c>
      <c r="AN47" s="18" t="s">
        <v>935</v>
      </c>
      <c r="AO47" s="18" t="s">
        <v>1089</v>
      </c>
      <c r="AP47" s="18" t="s">
        <v>544</v>
      </c>
      <c r="AQ47" s="18" t="s">
        <v>162</v>
      </c>
    </row>
    <row r="48" spans="1:43">
      <c r="A48" s="18" t="s">
        <v>1083</v>
      </c>
      <c r="B48" s="18" t="s">
        <v>1084</v>
      </c>
      <c r="C48" s="84">
        <v>43830</v>
      </c>
      <c r="D48" s="18">
        <v>1.0053000000000001</v>
      </c>
      <c r="E48" s="18">
        <v>1.0053000000000001</v>
      </c>
      <c r="F48" s="18">
        <v>9.9482690011926996E-3</v>
      </c>
      <c r="G48" s="84">
        <v>43829</v>
      </c>
      <c r="H48" s="18">
        <v>1.0052000000000001</v>
      </c>
      <c r="I48" s="18">
        <v>0</v>
      </c>
      <c r="J48" s="18"/>
      <c r="K48" s="18">
        <v>6.9679474417693094E-2</v>
      </c>
      <c r="L48" s="18">
        <v>0.20933014354066901</v>
      </c>
      <c r="M48" s="137">
        <v>0.53000000000000802</v>
      </c>
      <c r="N48" s="137">
        <f t="shared" si="0"/>
        <v>2.1200000000000321</v>
      </c>
      <c r="O48" s="132">
        <f t="shared" si="1"/>
        <v>2.1200000000000319E-2</v>
      </c>
      <c r="P48" s="134">
        <f t="shared" si="2"/>
        <v>90</v>
      </c>
      <c r="Q48" s="134">
        <v>92</v>
      </c>
      <c r="R48" s="134" t="str">
        <f t="shared" si="3"/>
        <v>90/92</v>
      </c>
      <c r="S48" s="131">
        <f t="shared" si="4"/>
        <v>0.97826086956521741</v>
      </c>
      <c r="T48" s="137">
        <f t="shared" si="5"/>
        <v>60</v>
      </c>
      <c r="U48" s="133" t="e">
        <f ca="1">[1]!f_risk_annusharpe(A48,"2019/9/30","2019/12/31",1,1,3)</f>
        <v>#NAME?</v>
      </c>
      <c r="V48" s="134" t="e">
        <f t="shared" ca="1" si="6"/>
        <v>#NAME?</v>
      </c>
      <c r="W48" s="134">
        <v>92</v>
      </c>
      <c r="X48" s="134" t="e">
        <f t="shared" ca="1" si="7"/>
        <v>#NAME?</v>
      </c>
      <c r="Y48" s="131" t="e">
        <f t="shared" ca="1" si="8"/>
        <v>#NAME?</v>
      </c>
      <c r="Z48" s="137" t="e">
        <f t="shared" ca="1" si="9"/>
        <v>#NAME?</v>
      </c>
      <c r="AA48" s="18">
        <v>0</v>
      </c>
      <c r="AB48" s="18">
        <v>0</v>
      </c>
      <c r="AC48" s="18"/>
      <c r="AD48" s="18">
        <v>0</v>
      </c>
      <c r="AE48" s="18"/>
      <c r="AF48" s="18">
        <v>0</v>
      </c>
      <c r="AG48" s="18"/>
      <c r="AH48" s="18">
        <v>0.53000000000000802</v>
      </c>
      <c r="AI48" s="18" t="s">
        <v>157</v>
      </c>
      <c r="AJ48" s="18" t="s">
        <v>95</v>
      </c>
      <c r="AK48" s="18">
        <v>2.5600519417999998</v>
      </c>
      <c r="AL48" s="18" t="s">
        <v>159</v>
      </c>
      <c r="AM48" s="84">
        <v>43734</v>
      </c>
      <c r="AN48" s="18" t="s">
        <v>935</v>
      </c>
      <c r="AO48" s="18" t="s">
        <v>1054</v>
      </c>
      <c r="AP48" s="18" t="s">
        <v>240</v>
      </c>
      <c r="AQ48" s="18" t="s">
        <v>162</v>
      </c>
    </row>
    <row r="49" spans="1:43">
      <c r="A49" s="18" t="s">
        <v>1110</v>
      </c>
      <c r="B49" s="18" t="s">
        <v>1111</v>
      </c>
      <c r="C49" s="84">
        <v>43830</v>
      </c>
      <c r="D49" s="18">
        <v>1.0086999999999999</v>
      </c>
      <c r="E49" s="18">
        <v>1.0086999999999999</v>
      </c>
      <c r="F49" s="18">
        <v>9.9147332936733099E-3</v>
      </c>
      <c r="G49" s="84">
        <v>43829</v>
      </c>
      <c r="H49" s="18">
        <v>1.0085999999999999</v>
      </c>
      <c r="I49" s="18">
        <v>0</v>
      </c>
      <c r="J49" s="18"/>
      <c r="K49" s="18">
        <v>6.9444444444436801E-2</v>
      </c>
      <c r="L49" s="18">
        <v>0.27835768963116703</v>
      </c>
      <c r="M49" s="137">
        <v>0.64857313909398795</v>
      </c>
      <c r="N49" s="137">
        <f t="shared" si="0"/>
        <v>2.5942925563759518</v>
      </c>
      <c r="O49" s="132">
        <f t="shared" si="1"/>
        <v>2.5942925563759517E-2</v>
      </c>
      <c r="P49" s="134">
        <f t="shared" si="2"/>
        <v>82</v>
      </c>
      <c r="Q49" s="134">
        <v>92</v>
      </c>
      <c r="R49" s="134" t="str">
        <f t="shared" si="3"/>
        <v>82/92</v>
      </c>
      <c r="S49" s="131">
        <f t="shared" si="4"/>
        <v>0.89130434782608692</v>
      </c>
      <c r="T49" s="137">
        <f t="shared" si="5"/>
        <v>60</v>
      </c>
      <c r="U49" s="133" t="e">
        <f ca="1">[1]!f_risk_annusharpe(A49,"2019/9/30","2019/12/31",1,1,3)</f>
        <v>#NAME?</v>
      </c>
      <c r="V49" s="134" t="e">
        <f t="shared" ca="1" si="6"/>
        <v>#NAME?</v>
      </c>
      <c r="W49" s="134">
        <v>92</v>
      </c>
      <c r="X49" s="134" t="e">
        <f t="shared" ca="1" si="7"/>
        <v>#NAME?</v>
      </c>
      <c r="Y49" s="131" t="e">
        <f t="shared" ca="1" si="8"/>
        <v>#NAME?</v>
      </c>
      <c r="Z49" s="137" t="e">
        <f t="shared" ca="1" si="9"/>
        <v>#NAME?</v>
      </c>
      <c r="AA49" s="18">
        <v>0</v>
      </c>
      <c r="AB49" s="18">
        <v>0</v>
      </c>
      <c r="AC49" s="18"/>
      <c r="AD49" s="18">
        <v>0</v>
      </c>
      <c r="AE49" s="18"/>
      <c r="AF49" s="18">
        <v>0</v>
      </c>
      <c r="AG49" s="18"/>
      <c r="AH49" s="18">
        <v>0.869999999999993</v>
      </c>
      <c r="AI49" s="18" t="s">
        <v>157</v>
      </c>
      <c r="AJ49" s="18" t="s">
        <v>95</v>
      </c>
      <c r="AK49" s="18">
        <v>1.4548632977</v>
      </c>
      <c r="AL49" s="18" t="s">
        <v>159</v>
      </c>
      <c r="AM49" s="84">
        <v>43697</v>
      </c>
      <c r="AN49" s="18" t="s">
        <v>935</v>
      </c>
      <c r="AO49" s="18" t="s">
        <v>1112</v>
      </c>
      <c r="AP49" s="18" t="s">
        <v>248</v>
      </c>
      <c r="AQ49" s="18" t="s">
        <v>165</v>
      </c>
    </row>
    <row r="50" spans="1:43">
      <c r="A50" s="18" t="s">
        <v>1113</v>
      </c>
      <c r="B50" s="18" t="s">
        <v>1114</v>
      </c>
      <c r="C50" s="84">
        <v>43830</v>
      </c>
      <c r="D50" s="18">
        <v>0.99660000000000004</v>
      </c>
      <c r="E50" s="18">
        <v>0.99660000000000004</v>
      </c>
      <c r="F50" s="18">
        <v>4.0152579803259099E-2</v>
      </c>
      <c r="G50" s="84">
        <v>43829</v>
      </c>
      <c r="H50" s="18">
        <v>0.99619999999999997</v>
      </c>
      <c r="I50" s="18">
        <v>0</v>
      </c>
      <c r="J50" s="18"/>
      <c r="K50" s="18">
        <v>6.0240963855426197E-2</v>
      </c>
      <c r="L50" s="18">
        <v>-0.92454518341783198</v>
      </c>
      <c r="M50" s="137">
        <v>-0.43956043956042401</v>
      </c>
      <c r="N50" s="137">
        <f t="shared" si="0"/>
        <v>-1.758241758241696</v>
      </c>
      <c r="O50" s="132">
        <f t="shared" si="1"/>
        <v>-1.7582417582416961E-2</v>
      </c>
      <c r="P50" s="134">
        <f t="shared" si="2"/>
        <v>92</v>
      </c>
      <c r="Q50" s="134">
        <v>92</v>
      </c>
      <c r="R50" s="134" t="str">
        <f t="shared" si="3"/>
        <v>92/92</v>
      </c>
      <c r="S50" s="131">
        <f t="shared" si="4"/>
        <v>1</v>
      </c>
      <c r="T50" s="137">
        <f t="shared" si="5"/>
        <v>60</v>
      </c>
      <c r="U50" s="133" t="e">
        <f ca="1">[1]!f_risk_annusharpe(A50,"2019/9/30","2019/12/31",1,1,3)</f>
        <v>#NAME?</v>
      </c>
      <c r="V50" s="134" t="e">
        <f t="shared" ca="1" si="6"/>
        <v>#NAME?</v>
      </c>
      <c r="W50" s="134">
        <v>92</v>
      </c>
      <c r="X50" s="134" t="e">
        <f t="shared" ca="1" si="7"/>
        <v>#NAME?</v>
      </c>
      <c r="Y50" s="131" t="e">
        <f t="shared" ca="1" si="8"/>
        <v>#NAME?</v>
      </c>
      <c r="Z50" s="137" t="e">
        <f t="shared" ca="1" si="9"/>
        <v>#NAME?</v>
      </c>
      <c r="AA50" s="18">
        <v>0</v>
      </c>
      <c r="AB50" s="18">
        <v>0</v>
      </c>
      <c r="AC50" s="18"/>
      <c r="AD50" s="18">
        <v>0</v>
      </c>
      <c r="AE50" s="18"/>
      <c r="AF50" s="18">
        <v>0</v>
      </c>
      <c r="AG50" s="18"/>
      <c r="AH50" s="18">
        <v>-0.33999999999999603</v>
      </c>
      <c r="AI50" s="18" t="s">
        <v>157</v>
      </c>
      <c r="AJ50" s="18" t="s">
        <v>95</v>
      </c>
      <c r="AK50" s="18">
        <v>0.9563684871</v>
      </c>
      <c r="AL50" s="18" t="s">
        <v>159</v>
      </c>
      <c r="AM50" s="84">
        <v>43719</v>
      </c>
      <c r="AN50" s="18" t="s">
        <v>935</v>
      </c>
      <c r="AO50" s="18" t="s">
        <v>6491</v>
      </c>
      <c r="AP50" s="18" t="s">
        <v>253</v>
      </c>
      <c r="AQ50" s="18" t="s">
        <v>207</v>
      </c>
    </row>
    <row r="51" spans="1:43">
      <c r="A51" s="18" t="s">
        <v>1151</v>
      </c>
      <c r="B51" s="18" t="s">
        <v>1152</v>
      </c>
      <c r="C51" s="84">
        <v>43830</v>
      </c>
      <c r="D51" s="18">
        <v>1.0117</v>
      </c>
      <c r="E51" s="18">
        <v>1.0117</v>
      </c>
      <c r="F51" s="18">
        <v>9.8853301700265895E-3</v>
      </c>
      <c r="G51" s="84">
        <v>43829</v>
      </c>
      <c r="H51" s="18">
        <v>1.0116000000000001</v>
      </c>
      <c r="I51" s="18">
        <v>0</v>
      </c>
      <c r="J51" s="18"/>
      <c r="K51" s="18">
        <v>0.13857270117787501</v>
      </c>
      <c r="L51" s="18">
        <v>0.53661929841996103</v>
      </c>
      <c r="M51" s="137">
        <v>1.05883528119068</v>
      </c>
      <c r="N51" s="137">
        <f t="shared" si="0"/>
        <v>4.2353411247627202</v>
      </c>
      <c r="O51" s="132">
        <f t="shared" si="1"/>
        <v>4.2353411247627204E-2</v>
      </c>
      <c r="P51" s="134">
        <f t="shared" si="2"/>
        <v>16</v>
      </c>
      <c r="Q51" s="134">
        <v>92</v>
      </c>
      <c r="R51" s="134" t="str">
        <f t="shared" si="3"/>
        <v>16/92</v>
      </c>
      <c r="S51" s="131">
        <f t="shared" si="4"/>
        <v>0.17391304347826086</v>
      </c>
      <c r="T51" s="137">
        <f t="shared" si="5"/>
        <v>91.304347826086968</v>
      </c>
      <c r="U51" s="133" t="e">
        <f ca="1">[1]!f_risk_annusharpe(A51,"2019/9/30","2019/12/31",1,1,3)</f>
        <v>#NAME?</v>
      </c>
      <c r="V51" s="134" t="e">
        <f t="shared" ca="1" si="6"/>
        <v>#NAME?</v>
      </c>
      <c r="W51" s="134">
        <v>92</v>
      </c>
      <c r="X51" s="134" t="e">
        <f t="shared" ca="1" si="7"/>
        <v>#NAME?</v>
      </c>
      <c r="Y51" s="131" t="e">
        <f t="shared" ca="1" si="8"/>
        <v>#NAME?</v>
      </c>
      <c r="Z51" s="137" t="e">
        <f t="shared" ca="1" si="9"/>
        <v>#NAME?</v>
      </c>
      <c r="AA51" s="18">
        <v>0</v>
      </c>
      <c r="AB51" s="18">
        <v>0</v>
      </c>
      <c r="AC51" s="18"/>
      <c r="AD51" s="18">
        <v>0</v>
      </c>
      <c r="AE51" s="18"/>
      <c r="AF51" s="18">
        <v>0</v>
      </c>
      <c r="AG51" s="18"/>
      <c r="AH51" s="18">
        <v>1.17</v>
      </c>
      <c r="AI51" s="18" t="s">
        <v>163</v>
      </c>
      <c r="AJ51" s="18" t="s">
        <v>95</v>
      </c>
      <c r="AK51" s="18">
        <v>6.9095805153000001</v>
      </c>
      <c r="AL51" s="18" t="s">
        <v>305</v>
      </c>
      <c r="AM51" s="84">
        <v>43712</v>
      </c>
      <c r="AN51" s="18" t="s">
        <v>935</v>
      </c>
      <c r="AO51" s="18" t="s">
        <v>1153</v>
      </c>
      <c r="AP51" s="18" t="s">
        <v>234</v>
      </c>
      <c r="AQ51" s="18" t="s">
        <v>162</v>
      </c>
    </row>
    <row r="52" spans="1:43">
      <c r="A52" s="18" t="s">
        <v>1095</v>
      </c>
      <c r="B52" s="18" t="s">
        <v>1096</v>
      </c>
      <c r="C52" s="84">
        <v>43830</v>
      </c>
      <c r="D52" s="18">
        <v>1.0073000000000001</v>
      </c>
      <c r="E52" s="18">
        <v>1.0073000000000001</v>
      </c>
      <c r="F52" s="18">
        <v>9.9285146942006495E-3</v>
      </c>
      <c r="G52" s="84">
        <v>43829</v>
      </c>
      <c r="H52" s="18">
        <v>1.0072000000000001</v>
      </c>
      <c r="I52" s="18">
        <v>0</v>
      </c>
      <c r="J52" s="18"/>
      <c r="K52" s="18">
        <v>0.10932220234546799</v>
      </c>
      <c r="L52" s="18">
        <v>0.33867915130989801</v>
      </c>
      <c r="M52" s="137">
        <v>0.67966016991505596</v>
      </c>
      <c r="N52" s="137">
        <f t="shared" si="0"/>
        <v>2.7186406796602238</v>
      </c>
      <c r="O52" s="132">
        <f t="shared" si="1"/>
        <v>2.7186406796602239E-2</v>
      </c>
      <c r="P52" s="134">
        <f t="shared" si="2"/>
        <v>81</v>
      </c>
      <c r="Q52" s="134">
        <v>92</v>
      </c>
      <c r="R52" s="134" t="str">
        <f t="shared" si="3"/>
        <v>81/92</v>
      </c>
      <c r="S52" s="131">
        <f t="shared" si="4"/>
        <v>0.88043478260869568</v>
      </c>
      <c r="T52" s="137">
        <f t="shared" si="5"/>
        <v>60</v>
      </c>
      <c r="U52" s="133" t="e">
        <f ca="1">[1]!f_risk_annusharpe(A52,"2019/9/30","2019/12/31",1,1,3)</f>
        <v>#NAME?</v>
      </c>
      <c r="V52" s="134" t="e">
        <f t="shared" ca="1" si="6"/>
        <v>#NAME?</v>
      </c>
      <c r="W52" s="134">
        <v>92</v>
      </c>
      <c r="X52" s="134" t="e">
        <f t="shared" ca="1" si="7"/>
        <v>#NAME?</v>
      </c>
      <c r="Y52" s="131" t="e">
        <f t="shared" ca="1" si="8"/>
        <v>#NAME?</v>
      </c>
      <c r="Z52" s="137" t="e">
        <f t="shared" ca="1" si="9"/>
        <v>#NAME?</v>
      </c>
      <c r="AA52" s="18">
        <v>0</v>
      </c>
      <c r="AB52" s="18">
        <v>0</v>
      </c>
      <c r="AC52" s="18"/>
      <c r="AD52" s="18">
        <v>0</v>
      </c>
      <c r="AE52" s="18"/>
      <c r="AF52" s="18">
        <v>0</v>
      </c>
      <c r="AG52" s="18"/>
      <c r="AH52" s="18">
        <v>0.73000000000000798</v>
      </c>
      <c r="AI52" s="18" t="s">
        <v>157</v>
      </c>
      <c r="AJ52" s="18" t="s">
        <v>95</v>
      </c>
      <c r="AK52" s="18">
        <v>1.3192056125</v>
      </c>
      <c r="AL52" s="18" t="s">
        <v>159</v>
      </c>
      <c r="AM52" s="84">
        <v>43732</v>
      </c>
      <c r="AN52" s="18" t="s">
        <v>935</v>
      </c>
      <c r="AO52" s="18" t="s">
        <v>1097</v>
      </c>
      <c r="AP52" s="18" t="s">
        <v>198</v>
      </c>
      <c r="AQ52" s="18" t="s">
        <v>207</v>
      </c>
    </row>
    <row r="53" spans="1:43">
      <c r="A53" s="18" t="s">
        <v>1092</v>
      </c>
      <c r="B53" s="18" t="s">
        <v>1093</v>
      </c>
      <c r="C53" s="84">
        <v>43830</v>
      </c>
      <c r="D53" s="18">
        <v>1.0304</v>
      </c>
      <c r="E53" s="18">
        <v>1.0304</v>
      </c>
      <c r="F53" s="18">
        <v>1.9413706076487899E-2</v>
      </c>
      <c r="G53" s="84">
        <v>43829</v>
      </c>
      <c r="H53" s="18">
        <v>1.0302</v>
      </c>
      <c r="I53" s="18">
        <v>0</v>
      </c>
      <c r="J53" s="18"/>
      <c r="K53" s="18">
        <v>0.13605442176871399</v>
      </c>
      <c r="L53" s="18">
        <v>0.41906246954487603</v>
      </c>
      <c r="M53" s="137">
        <v>1.1783189316575</v>
      </c>
      <c r="N53" s="137">
        <f t="shared" si="0"/>
        <v>4.7132757266300001</v>
      </c>
      <c r="O53" s="132">
        <f t="shared" si="1"/>
        <v>4.71327572663E-2</v>
      </c>
      <c r="P53" s="134">
        <f t="shared" si="2"/>
        <v>10</v>
      </c>
      <c r="Q53" s="134">
        <v>92</v>
      </c>
      <c r="R53" s="134" t="str">
        <f t="shared" si="3"/>
        <v>10/92</v>
      </c>
      <c r="S53" s="131">
        <f t="shared" si="4"/>
        <v>0.10869565217391304</v>
      </c>
      <c r="T53" s="137">
        <f t="shared" si="5"/>
        <v>94.565217391304344</v>
      </c>
      <c r="U53" s="133" t="e">
        <f ca="1">[1]!f_risk_annusharpe(A53,"2019/9/30","2019/12/31",1,1,3)</f>
        <v>#NAME?</v>
      </c>
      <c r="V53" s="134" t="e">
        <f t="shared" ca="1" si="6"/>
        <v>#NAME?</v>
      </c>
      <c r="W53" s="134">
        <v>92</v>
      </c>
      <c r="X53" s="134" t="e">
        <f t="shared" ca="1" si="7"/>
        <v>#NAME?</v>
      </c>
      <c r="Y53" s="131" t="e">
        <f t="shared" ca="1" si="8"/>
        <v>#NAME?</v>
      </c>
      <c r="Z53" s="137" t="e">
        <f t="shared" ca="1" si="9"/>
        <v>#NAME?</v>
      </c>
      <c r="AA53" s="18">
        <v>2.50696378830082</v>
      </c>
      <c r="AB53" s="18">
        <v>0</v>
      </c>
      <c r="AC53" s="18"/>
      <c r="AD53" s="18">
        <v>0</v>
      </c>
      <c r="AE53" s="18"/>
      <c r="AF53" s="18">
        <v>0</v>
      </c>
      <c r="AG53" s="18"/>
      <c r="AH53" s="18">
        <v>3.04</v>
      </c>
      <c r="AI53" s="18" t="s">
        <v>157</v>
      </c>
      <c r="AJ53" s="18" t="s">
        <v>95</v>
      </c>
      <c r="AK53" s="18">
        <v>1.6683975896000001</v>
      </c>
      <c r="AL53" s="18" t="s">
        <v>159</v>
      </c>
      <c r="AM53" s="84">
        <v>43615</v>
      </c>
      <c r="AN53" s="18" t="s">
        <v>935</v>
      </c>
      <c r="AO53" s="18" t="s">
        <v>6492</v>
      </c>
      <c r="AP53" s="18" t="s">
        <v>381</v>
      </c>
      <c r="AQ53" s="18" t="s">
        <v>183</v>
      </c>
    </row>
    <row r="54" spans="1:43">
      <c r="A54" s="18" t="s">
        <v>1107</v>
      </c>
      <c r="B54" s="18" t="s">
        <v>1108</v>
      </c>
      <c r="C54" s="84">
        <v>43830</v>
      </c>
      <c r="D54" s="18">
        <v>1.0196000000000001</v>
      </c>
      <c r="E54" s="18">
        <v>1.0196000000000001</v>
      </c>
      <c r="F54" s="18">
        <v>9.8087297694937695E-3</v>
      </c>
      <c r="G54" s="84">
        <v>43829</v>
      </c>
      <c r="H54" s="18">
        <v>1.0195000000000001</v>
      </c>
      <c r="I54" s="18">
        <v>0</v>
      </c>
      <c r="J54" s="18"/>
      <c r="K54" s="18">
        <v>0.15717092337917901</v>
      </c>
      <c r="L54" s="18">
        <v>0.41363009651368698</v>
      </c>
      <c r="M54" s="137">
        <v>0.88057781735432195</v>
      </c>
      <c r="N54" s="137">
        <f t="shared" si="0"/>
        <v>3.5223112694172878</v>
      </c>
      <c r="O54" s="132">
        <f t="shared" si="1"/>
        <v>3.522311269417288E-2</v>
      </c>
      <c r="P54" s="134">
        <f t="shared" si="2"/>
        <v>43</v>
      </c>
      <c r="Q54" s="134">
        <v>92</v>
      </c>
      <c r="R54" s="134" t="str">
        <f t="shared" si="3"/>
        <v>43/92</v>
      </c>
      <c r="S54" s="131">
        <f t="shared" si="4"/>
        <v>0.46739130434782611</v>
      </c>
      <c r="T54" s="137">
        <f t="shared" si="5"/>
        <v>76.630434782608688</v>
      </c>
      <c r="U54" s="133" t="e">
        <f ca="1">[1]!f_risk_annusharpe(A54,"2019/9/30","2019/12/31",1,1,3)</f>
        <v>#NAME?</v>
      </c>
      <c r="V54" s="134" t="e">
        <f t="shared" ca="1" si="6"/>
        <v>#NAME?</v>
      </c>
      <c r="W54" s="134">
        <v>92</v>
      </c>
      <c r="X54" s="134" t="e">
        <f t="shared" ca="1" si="7"/>
        <v>#NAME?</v>
      </c>
      <c r="Y54" s="131" t="e">
        <f t="shared" ca="1" si="8"/>
        <v>#NAME?</v>
      </c>
      <c r="Z54" s="137" t="e">
        <f t="shared" ca="1" si="9"/>
        <v>#NAME?</v>
      </c>
      <c r="AA54" s="18">
        <v>2.0314219953967898</v>
      </c>
      <c r="AB54" s="18">
        <v>0</v>
      </c>
      <c r="AC54" s="18"/>
      <c r="AD54" s="18">
        <v>0</v>
      </c>
      <c r="AE54" s="18"/>
      <c r="AF54" s="18">
        <v>0</v>
      </c>
      <c r="AG54" s="18"/>
      <c r="AH54" s="18">
        <v>1.96000000000001</v>
      </c>
      <c r="AI54" s="18" t="s">
        <v>157</v>
      </c>
      <c r="AJ54" s="18" t="s">
        <v>95</v>
      </c>
      <c r="AK54" s="18">
        <v>12.4772123096</v>
      </c>
      <c r="AL54" s="18" t="s">
        <v>159</v>
      </c>
      <c r="AM54" s="84">
        <v>43621</v>
      </c>
      <c r="AN54" s="18" t="s">
        <v>935</v>
      </c>
      <c r="AO54" s="18" t="s">
        <v>1109</v>
      </c>
      <c r="AP54" s="18" t="s">
        <v>240</v>
      </c>
      <c r="AQ54" s="18" t="s">
        <v>183</v>
      </c>
    </row>
    <row r="55" spans="1:43">
      <c r="A55" s="18" t="s">
        <v>1078</v>
      </c>
      <c r="B55" s="18" t="s">
        <v>1079</v>
      </c>
      <c r="C55" s="84">
        <v>43830</v>
      </c>
      <c r="D55" s="18">
        <v>1.0101</v>
      </c>
      <c r="E55" s="18">
        <v>1.0101</v>
      </c>
      <c r="F55" s="18">
        <v>5.9435364041598202E-2</v>
      </c>
      <c r="G55" s="84">
        <v>43826</v>
      </c>
      <c r="H55" s="18">
        <v>1.0095000000000001</v>
      </c>
      <c r="I55" s="18">
        <v>0</v>
      </c>
      <c r="J55" s="18"/>
      <c r="K55" s="18">
        <v>0.17851829812556</v>
      </c>
      <c r="L55" s="18">
        <v>0.45748383888611999</v>
      </c>
      <c r="M55" s="137">
        <v>0.97970608817355098</v>
      </c>
      <c r="N55" s="137">
        <f t="shared" si="0"/>
        <v>3.9188243526942039</v>
      </c>
      <c r="O55" s="132">
        <f t="shared" si="1"/>
        <v>3.9188243526942036E-2</v>
      </c>
      <c r="P55" s="134">
        <f t="shared" si="2"/>
        <v>25</v>
      </c>
      <c r="Q55" s="134">
        <v>92</v>
      </c>
      <c r="R55" s="134" t="str">
        <f t="shared" si="3"/>
        <v>25/92</v>
      </c>
      <c r="S55" s="131">
        <f t="shared" si="4"/>
        <v>0.27173913043478259</v>
      </c>
      <c r="T55" s="137">
        <f t="shared" si="5"/>
        <v>86.413043478260875</v>
      </c>
      <c r="U55" s="133" t="e">
        <f ca="1">[1]!f_risk_annusharpe(A55,"2019/9/30","2019/12/31",1,1,3)</f>
        <v>#NAME?</v>
      </c>
      <c r="V55" s="134" t="e">
        <f t="shared" ca="1" si="6"/>
        <v>#NAME?</v>
      </c>
      <c r="W55" s="134">
        <v>92</v>
      </c>
      <c r="X55" s="134" t="e">
        <f t="shared" ca="1" si="7"/>
        <v>#NAME?</v>
      </c>
      <c r="Y55" s="131" t="e">
        <f t="shared" ca="1" si="8"/>
        <v>#NAME?</v>
      </c>
      <c r="Z55" s="137" t="e">
        <f t="shared" ca="1" si="9"/>
        <v>#NAME?</v>
      </c>
      <c r="AA55" s="18">
        <v>0</v>
      </c>
      <c r="AB55" s="18">
        <v>0</v>
      </c>
      <c r="AC55" s="18"/>
      <c r="AD55" s="18">
        <v>0</v>
      </c>
      <c r="AE55" s="18"/>
      <c r="AF55" s="18">
        <v>0</v>
      </c>
      <c r="AG55" s="18"/>
      <c r="AH55" s="18">
        <v>1.01</v>
      </c>
      <c r="AI55" s="18" t="s">
        <v>309</v>
      </c>
      <c r="AJ55" s="18" t="s">
        <v>95</v>
      </c>
      <c r="AK55" s="18">
        <v>8.5003278812000005</v>
      </c>
      <c r="AL55" s="18" t="s">
        <v>159</v>
      </c>
      <c r="AM55" s="84">
        <v>43733</v>
      </c>
      <c r="AN55" s="18" t="s">
        <v>935</v>
      </c>
      <c r="AO55" s="18" t="s">
        <v>1080</v>
      </c>
      <c r="AP55" s="18" t="s">
        <v>546</v>
      </c>
      <c r="AQ55" s="18" t="s">
        <v>173</v>
      </c>
    </row>
    <row r="56" spans="1:43">
      <c r="A56" s="18" t="s">
        <v>1081</v>
      </c>
      <c r="B56" s="18" t="s">
        <v>1082</v>
      </c>
      <c r="C56" s="84">
        <v>43830</v>
      </c>
      <c r="D56" s="18">
        <v>1.0069999999999999</v>
      </c>
      <c r="E56" s="18">
        <v>1.0169999999999999</v>
      </c>
      <c r="F56" s="18">
        <v>4.9677098857415301E-2</v>
      </c>
      <c r="G56" s="84">
        <v>43829</v>
      </c>
      <c r="H56" s="18">
        <v>1.0065</v>
      </c>
      <c r="I56" s="18">
        <v>0</v>
      </c>
      <c r="J56" s="18"/>
      <c r="K56" s="18">
        <v>0.14917951268024601</v>
      </c>
      <c r="L56" s="18">
        <v>0.47871101734944499</v>
      </c>
      <c r="M56" s="137">
        <v>0.84844869090904496</v>
      </c>
      <c r="N56" s="137">
        <f t="shared" si="0"/>
        <v>3.3937947636361798</v>
      </c>
      <c r="O56" s="132">
        <f t="shared" si="1"/>
        <v>3.39379476363618E-2</v>
      </c>
      <c r="P56" s="134">
        <f t="shared" si="2"/>
        <v>51</v>
      </c>
      <c r="Q56" s="134">
        <v>92</v>
      </c>
      <c r="R56" s="134" t="str">
        <f t="shared" si="3"/>
        <v>51/92</v>
      </c>
      <c r="S56" s="131">
        <f t="shared" si="4"/>
        <v>0.55434782608695654</v>
      </c>
      <c r="T56" s="137">
        <f t="shared" si="5"/>
        <v>72.282608695652172</v>
      </c>
      <c r="U56" s="133" t="e">
        <f ca="1">[1]!f_risk_annusharpe(A56,"2019/9/30","2019/12/31",1,1,3)</f>
        <v>#NAME?</v>
      </c>
      <c r="V56" s="134" t="e">
        <f t="shared" ca="1" si="6"/>
        <v>#NAME?</v>
      </c>
      <c r="W56" s="134">
        <v>92</v>
      </c>
      <c r="X56" s="134" t="e">
        <f t="shared" ca="1" si="7"/>
        <v>#NAME?</v>
      </c>
      <c r="Y56" s="131" t="e">
        <f t="shared" ca="1" si="8"/>
        <v>#NAME?</v>
      </c>
      <c r="Z56" s="137" t="e">
        <f t="shared" ca="1" si="9"/>
        <v>#NAME?</v>
      </c>
      <c r="AA56" s="18">
        <v>1.6853538292341499</v>
      </c>
      <c r="AB56" s="18">
        <v>0</v>
      </c>
      <c r="AC56" s="18"/>
      <c r="AD56" s="18">
        <v>0</v>
      </c>
      <c r="AE56" s="18"/>
      <c r="AF56" s="18">
        <v>0</v>
      </c>
      <c r="AG56" s="18"/>
      <c r="AH56" s="18">
        <v>1.70569089999999</v>
      </c>
      <c r="AI56" s="18" t="s">
        <v>157</v>
      </c>
      <c r="AJ56" s="18" t="s">
        <v>95</v>
      </c>
      <c r="AK56" s="18">
        <v>3.1056055422000002</v>
      </c>
      <c r="AL56" s="18" t="s">
        <v>159</v>
      </c>
      <c r="AM56" s="84">
        <v>43641</v>
      </c>
      <c r="AN56" s="18" t="s">
        <v>935</v>
      </c>
      <c r="AO56" s="18" t="s">
        <v>952</v>
      </c>
      <c r="AP56" s="18" t="s">
        <v>470</v>
      </c>
      <c r="AQ56" s="18" t="s">
        <v>241</v>
      </c>
    </row>
    <row r="57" spans="1:43">
      <c r="A57" s="18" t="s">
        <v>1090</v>
      </c>
      <c r="B57" s="18" t="s">
        <v>1091</v>
      </c>
      <c r="C57" s="84">
        <v>43830</v>
      </c>
      <c r="D57" s="18">
        <v>1.0218</v>
      </c>
      <c r="E57" s="18">
        <v>1.0218</v>
      </c>
      <c r="F57" s="18">
        <v>1.9577133907593799E-2</v>
      </c>
      <c r="G57" s="84">
        <v>43829</v>
      </c>
      <c r="H57" s="18">
        <v>1.0216000000000001</v>
      </c>
      <c r="I57" s="18">
        <v>0</v>
      </c>
      <c r="J57" s="18"/>
      <c r="K57" s="18">
        <v>0.13720109760878799</v>
      </c>
      <c r="L57" s="18">
        <v>0.41273584905660199</v>
      </c>
      <c r="M57" s="137">
        <v>0.78911027816137402</v>
      </c>
      <c r="N57" s="137">
        <f t="shared" si="0"/>
        <v>3.1564411126454961</v>
      </c>
      <c r="O57" s="132">
        <f t="shared" si="1"/>
        <v>3.1564411126454958E-2</v>
      </c>
      <c r="P57" s="134">
        <f t="shared" si="2"/>
        <v>65</v>
      </c>
      <c r="Q57" s="134">
        <v>92</v>
      </c>
      <c r="R57" s="134" t="str">
        <f t="shared" si="3"/>
        <v>65/92</v>
      </c>
      <c r="S57" s="131">
        <f t="shared" si="4"/>
        <v>0.70652173913043481</v>
      </c>
      <c r="T57" s="137">
        <f t="shared" si="5"/>
        <v>64.673913043478265</v>
      </c>
      <c r="U57" s="133" t="e">
        <f ca="1">[1]!f_risk_annusharpe(A57,"2019/9/30","2019/12/31",1,1,3)</f>
        <v>#NAME?</v>
      </c>
      <c r="V57" s="134" t="e">
        <f t="shared" ca="1" si="6"/>
        <v>#NAME?</v>
      </c>
      <c r="W57" s="134">
        <v>92</v>
      </c>
      <c r="X57" s="134" t="e">
        <f t="shared" ca="1" si="7"/>
        <v>#NAME?</v>
      </c>
      <c r="Y57" s="131" t="e">
        <f t="shared" ca="1" si="8"/>
        <v>#NAME?</v>
      </c>
      <c r="Z57" s="137" t="e">
        <f t="shared" ca="1" si="9"/>
        <v>#NAME?</v>
      </c>
      <c r="AA57" s="18">
        <v>1.9251870324189599</v>
      </c>
      <c r="AB57" s="18">
        <v>0</v>
      </c>
      <c r="AC57" s="18"/>
      <c r="AD57" s="18">
        <v>0</v>
      </c>
      <c r="AE57" s="18"/>
      <c r="AF57" s="18">
        <v>0</v>
      </c>
      <c r="AG57" s="18"/>
      <c r="AH57" s="18">
        <v>2.1800000000000002</v>
      </c>
      <c r="AI57" s="18" t="s">
        <v>157</v>
      </c>
      <c r="AJ57" s="18" t="s">
        <v>95</v>
      </c>
      <c r="AK57" s="18">
        <v>1.9435760889</v>
      </c>
      <c r="AL57" s="18" t="s">
        <v>159</v>
      </c>
      <c r="AM57" s="84">
        <v>43628</v>
      </c>
      <c r="AN57" s="18" t="s">
        <v>935</v>
      </c>
      <c r="AO57" s="18" t="s">
        <v>999</v>
      </c>
      <c r="AP57" s="18" t="s">
        <v>209</v>
      </c>
      <c r="AQ57" s="18" t="s">
        <v>532</v>
      </c>
    </row>
    <row r="58" spans="1:43">
      <c r="A58" s="18" t="s">
        <v>1128</v>
      </c>
      <c r="B58" s="18" t="s">
        <v>1129</v>
      </c>
      <c r="C58" s="84">
        <v>43830</v>
      </c>
      <c r="D58" s="18">
        <v>1.0206</v>
      </c>
      <c r="E58" s="18">
        <v>1.0206</v>
      </c>
      <c r="F58" s="18">
        <v>9.7991180793717807E-3</v>
      </c>
      <c r="G58" s="84">
        <v>43829</v>
      </c>
      <c r="H58" s="18">
        <v>1.0205</v>
      </c>
      <c r="I58" s="18">
        <v>0</v>
      </c>
      <c r="J58" s="18"/>
      <c r="K58" s="18">
        <v>0.14718869590816</v>
      </c>
      <c r="L58" s="18">
        <v>0.60128141941843205</v>
      </c>
      <c r="M58" s="137">
        <v>1.83596088605069</v>
      </c>
      <c r="N58" s="137">
        <f t="shared" si="0"/>
        <v>7.3438435442027599</v>
      </c>
      <c r="O58" s="132">
        <f t="shared" si="1"/>
        <v>7.3438435442027605E-2</v>
      </c>
      <c r="P58" s="134">
        <f t="shared" si="2"/>
        <v>1</v>
      </c>
      <c r="Q58" s="134">
        <v>92</v>
      </c>
      <c r="R58" s="134" t="str">
        <f t="shared" si="3"/>
        <v>1/92</v>
      </c>
      <c r="S58" s="131">
        <f t="shared" si="4"/>
        <v>1.0869565217391304E-2</v>
      </c>
      <c r="T58" s="137">
        <f t="shared" si="5"/>
        <v>99.456521739130437</v>
      </c>
      <c r="U58" s="133" t="e">
        <f ca="1">[1]!f_risk_annusharpe(A58,"2019/9/30","2019/12/31",1,1,3)</f>
        <v>#NAME?</v>
      </c>
      <c r="V58" s="134" t="e">
        <f t="shared" ca="1" si="6"/>
        <v>#NAME?</v>
      </c>
      <c r="W58" s="134">
        <v>92</v>
      </c>
      <c r="X58" s="134" t="e">
        <f t="shared" ca="1" si="7"/>
        <v>#NAME?</v>
      </c>
      <c r="Y58" s="131" t="e">
        <f t="shared" ca="1" si="8"/>
        <v>#NAME?</v>
      </c>
      <c r="Z58" s="137" t="e">
        <f t="shared" ca="1" si="9"/>
        <v>#NAME?</v>
      </c>
      <c r="AA58" s="18">
        <v>0</v>
      </c>
      <c r="AB58" s="18">
        <v>0</v>
      </c>
      <c r="AC58" s="18"/>
      <c r="AD58" s="18">
        <v>0</v>
      </c>
      <c r="AE58" s="18"/>
      <c r="AF58" s="18">
        <v>0</v>
      </c>
      <c r="AG58" s="18"/>
      <c r="AH58" s="18">
        <v>2.06</v>
      </c>
      <c r="AI58" s="18" t="s">
        <v>163</v>
      </c>
      <c r="AJ58" s="18" t="s">
        <v>95</v>
      </c>
      <c r="AK58" s="18">
        <v>2.8437807943000002</v>
      </c>
      <c r="AL58" s="18" t="s">
        <v>159</v>
      </c>
      <c r="AM58" s="84">
        <v>43714</v>
      </c>
      <c r="AN58" s="18" t="s">
        <v>935</v>
      </c>
      <c r="AO58" s="18" t="s">
        <v>6493</v>
      </c>
      <c r="AP58" s="18" t="s">
        <v>1127</v>
      </c>
      <c r="AQ58" s="18" t="s">
        <v>532</v>
      </c>
    </row>
    <row r="59" spans="1:43">
      <c r="A59" s="18" t="s">
        <v>1122</v>
      </c>
      <c r="B59" s="18" t="s">
        <v>1123</v>
      </c>
      <c r="C59" s="84">
        <v>43830</v>
      </c>
      <c r="D59" s="18">
        <v>1.0130999999999999</v>
      </c>
      <c r="E59" s="18">
        <v>1.0130999999999999</v>
      </c>
      <c r="F59" s="18">
        <v>1.9745285813010001E-2</v>
      </c>
      <c r="G59" s="84">
        <v>43829</v>
      </c>
      <c r="H59" s="18">
        <v>1.0128999999999999</v>
      </c>
      <c r="I59" s="18">
        <v>0</v>
      </c>
      <c r="J59" s="18"/>
      <c r="K59" s="18">
        <v>0.10869565217390099</v>
      </c>
      <c r="L59" s="18">
        <v>0.356612184249611</v>
      </c>
      <c r="M59" s="137">
        <v>0.96671317520428701</v>
      </c>
      <c r="N59" s="137">
        <f t="shared" si="0"/>
        <v>3.866852700817148</v>
      </c>
      <c r="O59" s="132">
        <f t="shared" si="1"/>
        <v>3.8668527008171479E-2</v>
      </c>
      <c r="P59" s="134">
        <f t="shared" si="2"/>
        <v>28</v>
      </c>
      <c r="Q59" s="134">
        <v>92</v>
      </c>
      <c r="R59" s="134" t="str">
        <f t="shared" si="3"/>
        <v>28/92</v>
      </c>
      <c r="S59" s="131">
        <f t="shared" si="4"/>
        <v>0.30434782608695654</v>
      </c>
      <c r="T59" s="137">
        <f t="shared" si="5"/>
        <v>84.782608695652172</v>
      </c>
      <c r="U59" s="133" t="e">
        <f ca="1">[1]!f_risk_annusharpe(A59,"2019/9/30","2019/12/31",1,1,3)</f>
        <v>#NAME?</v>
      </c>
      <c r="V59" s="134" t="e">
        <f t="shared" ca="1" si="6"/>
        <v>#NAME?</v>
      </c>
      <c r="W59" s="134">
        <v>92</v>
      </c>
      <c r="X59" s="134" t="e">
        <f t="shared" ca="1" si="7"/>
        <v>#NAME?</v>
      </c>
      <c r="Y59" s="131" t="e">
        <f t="shared" ca="1" si="8"/>
        <v>#NAME?</v>
      </c>
      <c r="Z59" s="137" t="e">
        <f t="shared" ca="1" si="9"/>
        <v>#NAME?</v>
      </c>
      <c r="AA59" s="18">
        <v>0</v>
      </c>
      <c r="AB59" s="18">
        <v>0</v>
      </c>
      <c r="AC59" s="18"/>
      <c r="AD59" s="18">
        <v>0</v>
      </c>
      <c r="AE59" s="18"/>
      <c r="AF59" s="18">
        <v>0</v>
      </c>
      <c r="AG59" s="18"/>
      <c r="AH59" s="18">
        <v>1.3099999999999901</v>
      </c>
      <c r="AI59" s="18" t="s">
        <v>157</v>
      </c>
      <c r="AJ59" s="18" t="s">
        <v>95</v>
      </c>
      <c r="AK59" s="18">
        <v>1.1999351669</v>
      </c>
      <c r="AL59" s="18" t="s">
        <v>159</v>
      </c>
      <c r="AM59" s="84">
        <v>43697</v>
      </c>
      <c r="AN59" s="18" t="s">
        <v>935</v>
      </c>
      <c r="AO59" s="18" t="s">
        <v>1124</v>
      </c>
      <c r="AP59" s="18" t="s">
        <v>239</v>
      </c>
      <c r="AQ59" s="18" t="s">
        <v>185</v>
      </c>
    </row>
    <row r="60" spans="1:43">
      <c r="A60" s="18" t="s">
        <v>1125</v>
      </c>
      <c r="B60" s="18" t="s">
        <v>1126</v>
      </c>
      <c r="C60" s="84">
        <v>43830</v>
      </c>
      <c r="D60" s="18">
        <v>1.0253000000000001</v>
      </c>
      <c r="E60" s="18">
        <v>1.0253000000000001</v>
      </c>
      <c r="F60" s="18">
        <v>9.75419430357111E-3</v>
      </c>
      <c r="G60" s="84">
        <v>43829</v>
      </c>
      <c r="H60" s="18">
        <v>1.0251999999999999</v>
      </c>
      <c r="I60" s="18">
        <v>0</v>
      </c>
      <c r="J60" s="18"/>
      <c r="K60" s="18">
        <v>9.7627648149966995E-2</v>
      </c>
      <c r="L60" s="18">
        <v>0.53932143557560897</v>
      </c>
      <c r="M60" s="137">
        <v>1.54501337030802</v>
      </c>
      <c r="N60" s="137">
        <f t="shared" si="0"/>
        <v>6.18005348123208</v>
      </c>
      <c r="O60" s="132">
        <f t="shared" si="1"/>
        <v>6.1800534812320798E-2</v>
      </c>
      <c r="P60" s="134">
        <f t="shared" si="2"/>
        <v>3</v>
      </c>
      <c r="Q60" s="134">
        <v>92</v>
      </c>
      <c r="R60" s="134" t="str">
        <f t="shared" si="3"/>
        <v>3/92</v>
      </c>
      <c r="S60" s="131">
        <f t="shared" si="4"/>
        <v>3.2608695652173912E-2</v>
      </c>
      <c r="T60" s="137">
        <f t="shared" si="5"/>
        <v>98.369565217391312</v>
      </c>
      <c r="U60" s="133" t="e">
        <f ca="1">[1]!f_risk_annusharpe(A60,"2019/9/30","2019/12/31",1,1,3)</f>
        <v>#NAME?</v>
      </c>
      <c r="V60" s="134" t="e">
        <f t="shared" ca="1" si="6"/>
        <v>#NAME?</v>
      </c>
      <c r="W60" s="134">
        <v>92</v>
      </c>
      <c r="X60" s="134" t="e">
        <f t="shared" ca="1" si="7"/>
        <v>#NAME?</v>
      </c>
      <c r="Y60" s="131" t="e">
        <f t="shared" ca="1" si="8"/>
        <v>#NAME?</v>
      </c>
      <c r="Z60" s="137" t="e">
        <f t="shared" ca="1" si="9"/>
        <v>#NAME?</v>
      </c>
      <c r="AA60" s="18">
        <v>0</v>
      </c>
      <c r="AB60" s="18">
        <v>0</v>
      </c>
      <c r="AC60" s="18"/>
      <c r="AD60" s="18">
        <v>0</v>
      </c>
      <c r="AE60" s="18"/>
      <c r="AF60" s="18">
        <v>0</v>
      </c>
      <c r="AG60" s="18"/>
      <c r="AH60" s="18">
        <v>2.53000000000001</v>
      </c>
      <c r="AI60" s="18" t="s">
        <v>163</v>
      </c>
      <c r="AJ60" s="18" t="s">
        <v>95</v>
      </c>
      <c r="AK60" s="18">
        <v>3.0256021410999998</v>
      </c>
      <c r="AL60" s="18" t="s">
        <v>159</v>
      </c>
      <c r="AM60" s="84">
        <v>43706</v>
      </c>
      <c r="AN60" s="18" t="s">
        <v>935</v>
      </c>
      <c r="AO60" s="18" t="s">
        <v>6493</v>
      </c>
      <c r="AP60" s="18" t="s">
        <v>1127</v>
      </c>
      <c r="AQ60" s="18" t="s">
        <v>165</v>
      </c>
    </row>
    <row r="61" spans="1:43">
      <c r="A61" s="18" t="s">
        <v>1118</v>
      </c>
      <c r="B61" s="18" t="s">
        <v>1119</v>
      </c>
      <c r="C61" s="84">
        <v>43830</v>
      </c>
      <c r="D61" s="18">
        <v>1.0101</v>
      </c>
      <c r="E61" s="18">
        <v>1.0166999999999999</v>
      </c>
      <c r="F61" s="18">
        <v>9.9009900990129698E-3</v>
      </c>
      <c r="G61" s="84">
        <v>43829</v>
      </c>
      <c r="H61" s="18">
        <v>1.01</v>
      </c>
      <c r="I61" s="18">
        <v>0</v>
      </c>
      <c r="J61" s="18"/>
      <c r="K61" s="18">
        <v>7.9262855444370103E-2</v>
      </c>
      <c r="L61" s="18">
        <v>0.387570969076733</v>
      </c>
      <c r="M61" s="137">
        <v>0.80769958358121496</v>
      </c>
      <c r="N61" s="137">
        <f t="shared" si="0"/>
        <v>3.2307983343248599</v>
      </c>
      <c r="O61" s="132">
        <f t="shared" si="1"/>
        <v>3.2307983343248602E-2</v>
      </c>
      <c r="P61" s="134">
        <f t="shared" si="2"/>
        <v>62</v>
      </c>
      <c r="Q61" s="134">
        <v>92</v>
      </c>
      <c r="R61" s="134" t="str">
        <f t="shared" si="3"/>
        <v>62/92</v>
      </c>
      <c r="S61" s="131">
        <f t="shared" si="4"/>
        <v>0.67391304347826086</v>
      </c>
      <c r="T61" s="137">
        <f t="shared" si="5"/>
        <v>66.304347826086953</v>
      </c>
      <c r="U61" s="133" t="e">
        <f ca="1">[1]!f_risk_annusharpe(A61,"2019/9/30","2019/12/31",1,1,3)</f>
        <v>#NAME?</v>
      </c>
      <c r="V61" s="134" t="e">
        <f t="shared" ca="1" si="6"/>
        <v>#NAME?</v>
      </c>
      <c r="W61" s="134">
        <v>92</v>
      </c>
      <c r="X61" s="134" t="e">
        <f t="shared" ca="1" si="7"/>
        <v>#NAME?</v>
      </c>
      <c r="Y61" s="131" t="e">
        <f t="shared" ca="1" si="8"/>
        <v>#NAME?</v>
      </c>
      <c r="Z61" s="137" t="e">
        <f t="shared" ca="1" si="9"/>
        <v>#NAME?</v>
      </c>
      <c r="AA61" s="18">
        <v>1.62383388305848</v>
      </c>
      <c r="AB61" s="18">
        <v>0</v>
      </c>
      <c r="AC61" s="18"/>
      <c r="AD61" s="18">
        <v>0</v>
      </c>
      <c r="AE61" s="18"/>
      <c r="AF61" s="18">
        <v>0</v>
      </c>
      <c r="AG61" s="18"/>
      <c r="AH61" s="18">
        <v>1.67464580000001</v>
      </c>
      <c r="AI61" s="18" t="s">
        <v>157</v>
      </c>
      <c r="AJ61" s="18" t="s">
        <v>95</v>
      </c>
      <c r="AK61" s="18">
        <v>1.8671101130000001</v>
      </c>
      <c r="AL61" s="18" t="s">
        <v>159</v>
      </c>
      <c r="AM61" s="84">
        <v>43642</v>
      </c>
      <c r="AN61" s="18" t="s">
        <v>935</v>
      </c>
      <c r="AO61" s="18" t="s">
        <v>583</v>
      </c>
      <c r="AP61" s="18" t="s">
        <v>381</v>
      </c>
      <c r="AQ61" s="18" t="s">
        <v>221</v>
      </c>
    </row>
    <row r="62" spans="1:43">
      <c r="A62" s="18" t="s">
        <v>1115</v>
      </c>
      <c r="B62" s="18" t="s">
        <v>1116</v>
      </c>
      <c r="C62" s="84">
        <v>43830</v>
      </c>
      <c r="D62" s="18">
        <v>1.0179</v>
      </c>
      <c r="E62" s="18">
        <v>1.0179</v>
      </c>
      <c r="F62" s="18">
        <v>9.8251129887982902E-3</v>
      </c>
      <c r="G62" s="84">
        <v>43829</v>
      </c>
      <c r="H62" s="18">
        <v>1.0178</v>
      </c>
      <c r="I62" s="18">
        <v>0</v>
      </c>
      <c r="J62" s="18"/>
      <c r="K62" s="18">
        <v>8.8495575221250997E-2</v>
      </c>
      <c r="L62" s="18">
        <v>0.26595744680850297</v>
      </c>
      <c r="M62" s="137">
        <v>0.61282989028367896</v>
      </c>
      <c r="N62" s="137">
        <f t="shared" si="0"/>
        <v>2.4513195611347158</v>
      </c>
      <c r="O62" s="132">
        <f t="shared" si="1"/>
        <v>2.4513195611347158E-2</v>
      </c>
      <c r="P62" s="134">
        <f t="shared" si="2"/>
        <v>85</v>
      </c>
      <c r="Q62" s="134">
        <v>92</v>
      </c>
      <c r="R62" s="134" t="str">
        <f t="shared" si="3"/>
        <v>85/92</v>
      </c>
      <c r="S62" s="131">
        <f t="shared" si="4"/>
        <v>0.92391304347826086</v>
      </c>
      <c r="T62" s="137">
        <f t="shared" si="5"/>
        <v>60</v>
      </c>
      <c r="U62" s="133" t="e">
        <f ca="1">[1]!f_risk_annusharpe(A62,"2019/9/30","2019/12/31",1,1,3)</f>
        <v>#NAME?</v>
      </c>
      <c r="V62" s="134" t="e">
        <f t="shared" ca="1" si="6"/>
        <v>#NAME?</v>
      </c>
      <c r="W62" s="134">
        <v>92</v>
      </c>
      <c r="X62" s="134" t="e">
        <f t="shared" ca="1" si="7"/>
        <v>#NAME?</v>
      </c>
      <c r="Y62" s="131" t="e">
        <f t="shared" ca="1" si="8"/>
        <v>#NAME?</v>
      </c>
      <c r="Z62" s="137" t="e">
        <f t="shared" ca="1" si="9"/>
        <v>#NAME?</v>
      </c>
      <c r="AA62" s="18">
        <v>1.11254594218735</v>
      </c>
      <c r="AB62" s="18">
        <v>0</v>
      </c>
      <c r="AC62" s="18"/>
      <c r="AD62" s="18">
        <v>0</v>
      </c>
      <c r="AE62" s="18"/>
      <c r="AF62" s="18">
        <v>0</v>
      </c>
      <c r="AG62" s="18"/>
      <c r="AH62" s="18">
        <v>1.6172506738544501</v>
      </c>
      <c r="AI62" s="18" t="s">
        <v>309</v>
      </c>
      <c r="AJ62" s="18" t="s">
        <v>95</v>
      </c>
      <c r="AK62" s="18">
        <v>1.6509710193</v>
      </c>
      <c r="AL62" s="18" t="s">
        <v>159</v>
      </c>
      <c r="AM62" s="84">
        <v>43573</v>
      </c>
      <c r="AN62" s="18" t="s">
        <v>935</v>
      </c>
      <c r="AO62" s="18" t="s">
        <v>1117</v>
      </c>
      <c r="AP62" s="18" t="s">
        <v>209</v>
      </c>
      <c r="AQ62" s="18" t="s">
        <v>181</v>
      </c>
    </row>
    <row r="63" spans="1:43">
      <c r="A63" s="18" t="s">
        <v>1098</v>
      </c>
      <c r="B63" s="18" t="s">
        <v>1099</v>
      </c>
      <c r="C63" s="84">
        <v>43830</v>
      </c>
      <c r="D63" s="18">
        <v>1.0128999999999999</v>
      </c>
      <c r="E63" s="18">
        <v>1.0128999999999999</v>
      </c>
      <c r="F63" s="18">
        <v>3.9506172839501801E-2</v>
      </c>
      <c r="G63" s="84">
        <v>43829</v>
      </c>
      <c r="H63" s="18">
        <v>1.0125</v>
      </c>
      <c r="I63" s="18">
        <v>0</v>
      </c>
      <c r="J63" s="18"/>
      <c r="K63" s="18">
        <v>0.17802393432892899</v>
      </c>
      <c r="L63" s="18">
        <v>0.63586686537505799</v>
      </c>
      <c r="M63" s="137">
        <v>1.2697460507898399</v>
      </c>
      <c r="N63" s="137">
        <f t="shared" si="0"/>
        <v>5.0789842031593597</v>
      </c>
      <c r="O63" s="132">
        <f t="shared" si="1"/>
        <v>5.0789842031593598E-2</v>
      </c>
      <c r="P63" s="134">
        <f t="shared" si="2"/>
        <v>4</v>
      </c>
      <c r="Q63" s="134">
        <v>92</v>
      </c>
      <c r="R63" s="134" t="str">
        <f t="shared" si="3"/>
        <v>4/92</v>
      </c>
      <c r="S63" s="131">
        <f t="shared" si="4"/>
        <v>4.3478260869565216E-2</v>
      </c>
      <c r="T63" s="137">
        <f t="shared" si="5"/>
        <v>97.826086956521749</v>
      </c>
      <c r="U63" s="133" t="e">
        <f ca="1">[1]!f_risk_annusharpe(A63,"2019/9/30","2019/12/31",1,1,3)</f>
        <v>#NAME?</v>
      </c>
      <c r="V63" s="134" t="e">
        <f t="shared" ca="1" si="6"/>
        <v>#NAME?</v>
      </c>
      <c r="W63" s="134">
        <v>92</v>
      </c>
      <c r="X63" s="134" t="e">
        <f t="shared" ca="1" si="7"/>
        <v>#NAME?</v>
      </c>
      <c r="Y63" s="131" t="e">
        <f t="shared" ca="1" si="8"/>
        <v>#NAME?</v>
      </c>
      <c r="Z63" s="137" t="e">
        <f t="shared" ca="1" si="9"/>
        <v>#NAME?</v>
      </c>
      <c r="AA63" s="18">
        <v>0</v>
      </c>
      <c r="AB63" s="18">
        <v>0</v>
      </c>
      <c r="AC63" s="18"/>
      <c r="AD63" s="18">
        <v>0</v>
      </c>
      <c r="AE63" s="18"/>
      <c r="AF63" s="18">
        <v>0</v>
      </c>
      <c r="AG63" s="18"/>
      <c r="AH63" s="18">
        <v>1.28999999999999</v>
      </c>
      <c r="AI63" s="18" t="s">
        <v>309</v>
      </c>
      <c r="AJ63" s="18" t="s">
        <v>95</v>
      </c>
      <c r="AK63" s="18">
        <v>4.0743112031999997</v>
      </c>
      <c r="AL63" s="18" t="s">
        <v>159</v>
      </c>
      <c r="AM63" s="84">
        <v>43734</v>
      </c>
      <c r="AN63" s="18" t="s">
        <v>935</v>
      </c>
      <c r="AO63" s="18" t="s">
        <v>1100</v>
      </c>
      <c r="AP63" s="18" t="s">
        <v>619</v>
      </c>
      <c r="AQ63" s="18" t="s">
        <v>256</v>
      </c>
    </row>
    <row r="64" spans="1:43">
      <c r="A64" s="18" t="s">
        <v>1140</v>
      </c>
      <c r="B64" s="18" t="s">
        <v>1141</v>
      </c>
      <c r="C64" s="84">
        <v>43830</v>
      </c>
      <c r="D64" s="18">
        <v>1.0321</v>
      </c>
      <c r="E64" s="18">
        <v>1.0321</v>
      </c>
      <c r="F64" s="18">
        <v>9.6899224806190898E-3</v>
      </c>
      <c r="G64" s="84">
        <v>43829</v>
      </c>
      <c r="H64" s="18">
        <v>1.032</v>
      </c>
      <c r="I64" s="18">
        <v>0</v>
      </c>
      <c r="J64" s="18"/>
      <c r="K64" s="18">
        <v>0.116403142884867</v>
      </c>
      <c r="L64" s="18">
        <v>0.36954196246231902</v>
      </c>
      <c r="M64" s="137">
        <v>0.90926867422761903</v>
      </c>
      <c r="N64" s="137">
        <f t="shared" si="0"/>
        <v>3.6370746969104761</v>
      </c>
      <c r="O64" s="132">
        <f t="shared" si="1"/>
        <v>3.6370746969104764E-2</v>
      </c>
      <c r="P64" s="134">
        <f t="shared" si="2"/>
        <v>36</v>
      </c>
      <c r="Q64" s="134">
        <v>92</v>
      </c>
      <c r="R64" s="134" t="str">
        <f t="shared" si="3"/>
        <v>36/92</v>
      </c>
      <c r="S64" s="131">
        <f t="shared" si="4"/>
        <v>0.39130434782608697</v>
      </c>
      <c r="T64" s="137">
        <f t="shared" si="5"/>
        <v>80.434782608695656</v>
      </c>
      <c r="U64" s="133" t="e">
        <f ca="1">[1]!f_risk_annusharpe(A64,"2019/9/30","2019/12/31",1,1,3)</f>
        <v>#NAME?</v>
      </c>
      <c r="V64" s="134" t="e">
        <f t="shared" ca="1" si="6"/>
        <v>#NAME?</v>
      </c>
      <c r="W64" s="134">
        <v>92</v>
      </c>
      <c r="X64" s="134" t="e">
        <f t="shared" ca="1" si="7"/>
        <v>#NAME?</v>
      </c>
      <c r="Y64" s="131" t="e">
        <f t="shared" ca="1" si="8"/>
        <v>#NAME?</v>
      </c>
      <c r="Z64" s="137" t="e">
        <f t="shared" ca="1" si="9"/>
        <v>#NAME?</v>
      </c>
      <c r="AA64" s="18">
        <v>1.91567097857214</v>
      </c>
      <c r="AB64" s="18">
        <v>0</v>
      </c>
      <c r="AC64" s="18"/>
      <c r="AD64" s="18">
        <v>0</v>
      </c>
      <c r="AE64" s="18"/>
      <c r="AF64" s="18">
        <v>0</v>
      </c>
      <c r="AG64" s="18"/>
      <c r="AH64" s="18">
        <v>3.21</v>
      </c>
      <c r="AI64" s="18" t="s">
        <v>157</v>
      </c>
      <c r="AJ64" s="18" t="s">
        <v>95</v>
      </c>
      <c r="AK64" s="18">
        <v>11.2041575538</v>
      </c>
      <c r="AL64" s="18" t="s">
        <v>159</v>
      </c>
      <c r="AM64" s="84">
        <v>43489</v>
      </c>
      <c r="AN64" s="18" t="s">
        <v>935</v>
      </c>
      <c r="AO64" s="18" t="s">
        <v>1142</v>
      </c>
      <c r="AP64" s="18" t="s">
        <v>266</v>
      </c>
      <c r="AQ64" s="18" t="s">
        <v>165</v>
      </c>
    </row>
    <row r="65" spans="1:43">
      <c r="A65" s="18" t="s">
        <v>1201</v>
      </c>
      <c r="B65" s="18" t="s">
        <v>1202</v>
      </c>
      <c r="C65" s="84">
        <v>43830</v>
      </c>
      <c r="D65" s="18">
        <v>1.0319</v>
      </c>
      <c r="E65" s="18">
        <v>1.0319</v>
      </c>
      <c r="F65" s="18">
        <v>9.6918007365757904E-3</v>
      </c>
      <c r="G65" s="84">
        <v>43829</v>
      </c>
      <c r="H65" s="18">
        <v>1.0318000000000001</v>
      </c>
      <c r="I65" s="18">
        <v>0</v>
      </c>
      <c r="J65" s="18"/>
      <c r="K65" s="18">
        <v>0.14557453416149599</v>
      </c>
      <c r="L65" s="18">
        <v>0.35009238549062</v>
      </c>
      <c r="M65" s="137">
        <v>0.63389896625706599</v>
      </c>
      <c r="N65" s="137">
        <f t="shared" si="0"/>
        <v>2.535595865028264</v>
      </c>
      <c r="O65" s="132">
        <f t="shared" si="1"/>
        <v>2.5355958650282638E-2</v>
      </c>
      <c r="P65" s="134">
        <f t="shared" si="2"/>
        <v>83</v>
      </c>
      <c r="Q65" s="134">
        <v>92</v>
      </c>
      <c r="R65" s="134" t="str">
        <f t="shared" si="3"/>
        <v>83/92</v>
      </c>
      <c r="S65" s="131">
        <f t="shared" si="4"/>
        <v>0.90217391304347827</v>
      </c>
      <c r="T65" s="137">
        <f t="shared" si="5"/>
        <v>60</v>
      </c>
      <c r="U65" s="133" t="e">
        <f ca="1">[1]!f_risk_annusharpe(A65,"2019/9/30","2019/12/31",1,1,3)</f>
        <v>#NAME?</v>
      </c>
      <c r="V65" s="134" t="e">
        <f t="shared" ca="1" si="6"/>
        <v>#NAME?</v>
      </c>
      <c r="W65" s="134">
        <v>92</v>
      </c>
      <c r="X65" s="134" t="e">
        <f t="shared" ca="1" si="7"/>
        <v>#NAME?</v>
      </c>
      <c r="Y65" s="131" t="e">
        <f t="shared" ca="1" si="8"/>
        <v>#NAME?</v>
      </c>
      <c r="Z65" s="137" t="e">
        <f t="shared" ca="1" si="9"/>
        <v>#NAME?</v>
      </c>
      <c r="AA65" s="18">
        <v>2.0571654633567298</v>
      </c>
      <c r="AB65" s="18">
        <v>0</v>
      </c>
      <c r="AC65" s="18"/>
      <c r="AD65" s="18">
        <v>0</v>
      </c>
      <c r="AE65" s="18"/>
      <c r="AF65" s="18">
        <v>0</v>
      </c>
      <c r="AG65" s="18"/>
      <c r="AH65" s="18">
        <v>3.19</v>
      </c>
      <c r="AI65" s="18" t="s">
        <v>157</v>
      </c>
      <c r="AJ65" s="18" t="s">
        <v>95</v>
      </c>
      <c r="AK65" s="18">
        <v>1.7625830127</v>
      </c>
      <c r="AL65" s="18" t="s">
        <v>159</v>
      </c>
      <c r="AM65" s="84">
        <v>43489</v>
      </c>
      <c r="AN65" s="18" t="s">
        <v>935</v>
      </c>
      <c r="AO65" s="18" t="s">
        <v>1054</v>
      </c>
      <c r="AP65" s="18" t="s">
        <v>240</v>
      </c>
      <c r="AQ65" s="18" t="s">
        <v>165</v>
      </c>
    </row>
    <row r="66" spans="1:43">
      <c r="A66" s="18" t="s">
        <v>1138</v>
      </c>
      <c r="B66" s="18" t="s">
        <v>1139</v>
      </c>
      <c r="C66" s="84">
        <v>43830</v>
      </c>
      <c r="D66" s="18">
        <v>1.0385</v>
      </c>
      <c r="E66" s="18">
        <v>1.0385</v>
      </c>
      <c r="F66" s="18">
        <v>2.8896166441915502E-2</v>
      </c>
      <c r="G66" s="84">
        <v>43829</v>
      </c>
      <c r="H66" s="18">
        <v>1.0382</v>
      </c>
      <c r="I66" s="18">
        <v>0</v>
      </c>
      <c r="J66" s="18"/>
      <c r="K66" s="18">
        <v>0.13499180406904501</v>
      </c>
      <c r="L66" s="18">
        <v>0.44491730341425101</v>
      </c>
      <c r="M66" s="137">
        <v>1.2578003120124699</v>
      </c>
      <c r="N66" s="137">
        <f t="shared" si="0"/>
        <v>5.0312012480498796</v>
      </c>
      <c r="O66" s="132">
        <f t="shared" si="1"/>
        <v>5.0312012480498797E-2</v>
      </c>
      <c r="P66" s="134">
        <f t="shared" si="2"/>
        <v>5</v>
      </c>
      <c r="Q66" s="134">
        <v>92</v>
      </c>
      <c r="R66" s="134" t="str">
        <f t="shared" si="3"/>
        <v>5/92</v>
      </c>
      <c r="S66" s="131">
        <f t="shared" si="4"/>
        <v>5.434782608695652E-2</v>
      </c>
      <c r="T66" s="137">
        <f t="shared" si="5"/>
        <v>97.282608695652172</v>
      </c>
      <c r="U66" s="133" t="e">
        <f ca="1">[1]!f_risk_annusharpe(A66,"2019/9/30","2019/12/31",1,1,3)</f>
        <v>#NAME?</v>
      </c>
      <c r="V66" s="134" t="e">
        <f t="shared" ca="1" si="6"/>
        <v>#NAME?</v>
      </c>
      <c r="W66" s="134">
        <v>92</v>
      </c>
      <c r="X66" s="134" t="e">
        <f t="shared" ca="1" si="7"/>
        <v>#NAME?</v>
      </c>
      <c r="Y66" s="131" t="e">
        <f t="shared" ca="1" si="8"/>
        <v>#NAME?</v>
      </c>
      <c r="Z66" s="137" t="e">
        <f t="shared" ca="1" si="9"/>
        <v>#NAME?</v>
      </c>
      <c r="AA66" s="18">
        <v>2.4363779838232298</v>
      </c>
      <c r="AB66" s="18">
        <v>0</v>
      </c>
      <c r="AC66" s="18"/>
      <c r="AD66" s="18">
        <v>0</v>
      </c>
      <c r="AE66" s="18"/>
      <c r="AF66" s="18">
        <v>0</v>
      </c>
      <c r="AG66" s="18"/>
      <c r="AH66" s="18">
        <v>3.85</v>
      </c>
      <c r="AI66" s="18" t="s">
        <v>157</v>
      </c>
      <c r="AJ66" s="18" t="s">
        <v>95</v>
      </c>
      <c r="AK66" s="18">
        <v>2.7036517593</v>
      </c>
      <c r="AL66" s="18" t="s">
        <v>159</v>
      </c>
      <c r="AM66" s="84">
        <v>43486</v>
      </c>
      <c r="AN66" s="18" t="s">
        <v>935</v>
      </c>
      <c r="AO66" s="18" t="s">
        <v>6494</v>
      </c>
      <c r="AP66" s="18" t="s">
        <v>184</v>
      </c>
      <c r="AQ66" s="18" t="s">
        <v>162</v>
      </c>
    </row>
    <row r="67" spans="1:43">
      <c r="A67" s="18" t="s">
        <v>1135</v>
      </c>
      <c r="B67" s="18" t="s">
        <v>1136</v>
      </c>
      <c r="C67" s="84">
        <v>43830</v>
      </c>
      <c r="D67" s="18">
        <v>1.0297000000000001</v>
      </c>
      <c r="E67" s="18">
        <v>1.0297000000000001</v>
      </c>
      <c r="F67" s="18">
        <v>1.9426906265175101E-2</v>
      </c>
      <c r="G67" s="84">
        <v>43829</v>
      </c>
      <c r="H67" s="18">
        <v>1.0295000000000001</v>
      </c>
      <c r="I67" s="18">
        <v>0</v>
      </c>
      <c r="J67" s="18"/>
      <c r="K67" s="18">
        <v>0.11667476908119501</v>
      </c>
      <c r="L67" s="18">
        <v>0.35084299775850802</v>
      </c>
      <c r="M67" s="137">
        <v>0.74356716563937497</v>
      </c>
      <c r="N67" s="137">
        <f t="shared" si="0"/>
        <v>2.9742686625574999</v>
      </c>
      <c r="O67" s="132">
        <f t="shared" si="1"/>
        <v>2.9742686625574999E-2</v>
      </c>
      <c r="P67" s="134">
        <f t="shared" si="2"/>
        <v>74</v>
      </c>
      <c r="Q67" s="134">
        <v>92</v>
      </c>
      <c r="R67" s="134" t="str">
        <f t="shared" si="3"/>
        <v>74/92</v>
      </c>
      <c r="S67" s="131">
        <f t="shared" si="4"/>
        <v>0.80434782608695654</v>
      </c>
      <c r="T67" s="137">
        <f t="shared" si="5"/>
        <v>60</v>
      </c>
      <c r="U67" s="133" t="e">
        <f ca="1">[1]!f_risk_annusharpe(A67,"2019/9/30","2019/12/31",1,1,3)</f>
        <v>#NAME?</v>
      </c>
      <c r="V67" s="134" t="e">
        <f t="shared" ca="1" si="6"/>
        <v>#NAME?</v>
      </c>
      <c r="W67" s="134">
        <v>92</v>
      </c>
      <c r="X67" s="134" t="e">
        <f t="shared" ca="1" si="7"/>
        <v>#NAME?</v>
      </c>
      <c r="Y67" s="131" t="e">
        <f t="shared" ca="1" si="8"/>
        <v>#NAME?</v>
      </c>
      <c r="Z67" s="137" t="e">
        <f t="shared" ca="1" si="9"/>
        <v>#NAME?</v>
      </c>
      <c r="AA67" s="18">
        <v>1.55833908669494</v>
      </c>
      <c r="AB67" s="18">
        <v>0</v>
      </c>
      <c r="AC67" s="18"/>
      <c r="AD67" s="18">
        <v>0</v>
      </c>
      <c r="AE67" s="18"/>
      <c r="AF67" s="18">
        <v>0</v>
      </c>
      <c r="AG67" s="18"/>
      <c r="AH67" s="18">
        <v>2.97000000000001</v>
      </c>
      <c r="AI67" s="18" t="s">
        <v>157</v>
      </c>
      <c r="AJ67" s="18" t="s">
        <v>95</v>
      </c>
      <c r="AK67" s="18">
        <v>6.6652452599999998</v>
      </c>
      <c r="AL67" s="18" t="s">
        <v>159</v>
      </c>
      <c r="AM67" s="84">
        <v>43483</v>
      </c>
      <c r="AN67" s="18" t="s">
        <v>935</v>
      </c>
      <c r="AO67" s="18" t="s">
        <v>1137</v>
      </c>
      <c r="AP67" s="18" t="s">
        <v>249</v>
      </c>
      <c r="AQ67" s="18" t="s">
        <v>162</v>
      </c>
    </row>
    <row r="68" spans="1:43">
      <c r="A68" s="18" t="s">
        <v>1160</v>
      </c>
      <c r="B68" s="18" t="s">
        <v>1161</v>
      </c>
      <c r="C68" s="84">
        <v>43830</v>
      </c>
      <c r="D68" s="18">
        <v>1.0477000000000001</v>
      </c>
      <c r="E68" s="18">
        <v>1.0477000000000001</v>
      </c>
      <c r="F68" s="18">
        <v>2.86423524918815E-2</v>
      </c>
      <c r="G68" s="84">
        <v>43829</v>
      </c>
      <c r="H68" s="18">
        <v>1.0474000000000001</v>
      </c>
      <c r="I68" s="18">
        <v>0</v>
      </c>
      <c r="J68" s="18"/>
      <c r="K68" s="18">
        <v>0.133804836089082</v>
      </c>
      <c r="L68" s="18">
        <v>0.42173871369694099</v>
      </c>
      <c r="M68" s="137">
        <v>1.25640282207404</v>
      </c>
      <c r="N68" s="137">
        <f t="shared" ref="N68:N93" si="10">M68*4</f>
        <v>5.0256112882961599</v>
      </c>
      <c r="O68" s="132">
        <f t="shared" ref="O68:O93" si="11">N68/100</f>
        <v>5.0256112882961598E-2</v>
      </c>
      <c r="P68" s="134">
        <f t="shared" ref="P68:P94" si="12">RANK(O68,$O$3:$O$94,0)</f>
        <v>6</v>
      </c>
      <c r="Q68" s="134">
        <v>92</v>
      </c>
      <c r="R68" s="134" t="str">
        <f t="shared" ref="R68:R94" si="13">P68&amp;"/"&amp;Q68</f>
        <v>6/92</v>
      </c>
      <c r="S68" s="131">
        <f t="shared" ref="S68:S94" si="14">P68/Q68</f>
        <v>6.5217391304347824E-2</v>
      </c>
      <c r="T68" s="137">
        <f t="shared" ref="T68:T94" si="15">IF(S68&gt;0.8,60,60+40/80%*(80%-S68))</f>
        <v>96.739130434782624</v>
      </c>
      <c r="U68" s="133" t="e">
        <f ca="1">[1]!f_risk_annusharpe(A68,"2019/9/30","2019/12/31",1,1,3)</f>
        <v>#NAME?</v>
      </c>
      <c r="V68" s="134" t="e">
        <f t="shared" ref="V68:V94" ca="1" si="16">RANK(U68,$U$3:$U$94,0)</f>
        <v>#NAME?</v>
      </c>
      <c r="W68" s="134">
        <v>92</v>
      </c>
      <c r="X68" s="134" t="e">
        <f t="shared" ref="X68:X93" ca="1" si="17">V68&amp;"/"&amp;W68</f>
        <v>#NAME?</v>
      </c>
      <c r="Y68" s="131" t="e">
        <f t="shared" ref="Y68:Y94" ca="1" si="18">V68/W68</f>
        <v>#NAME?</v>
      </c>
      <c r="Z68" s="137" t="e">
        <f t="shared" ref="Z68:Z94" ca="1" si="19">IF(Y68&gt;0.8,60,60+40/80%*(80%-Y68))</f>
        <v>#NAME?</v>
      </c>
      <c r="AA68" s="18">
        <v>2.4445096313679602</v>
      </c>
      <c r="AB68" s="18">
        <v>0</v>
      </c>
      <c r="AC68" s="18"/>
      <c r="AD68" s="18">
        <v>0</v>
      </c>
      <c r="AE68" s="18"/>
      <c r="AF68" s="18">
        <v>0</v>
      </c>
      <c r="AG68" s="18"/>
      <c r="AH68" s="18">
        <v>4.7700000000000102</v>
      </c>
      <c r="AI68" s="18" t="s">
        <v>163</v>
      </c>
      <c r="AJ68" s="18" t="s">
        <v>95</v>
      </c>
      <c r="AK68" s="18">
        <v>1.3998665400999999</v>
      </c>
      <c r="AL68" s="18" t="s">
        <v>159</v>
      </c>
      <c r="AM68" s="84">
        <v>43482</v>
      </c>
      <c r="AN68" s="18" t="s">
        <v>935</v>
      </c>
      <c r="AO68" s="18" t="s">
        <v>6462</v>
      </c>
      <c r="AP68" s="18" t="s">
        <v>250</v>
      </c>
      <c r="AQ68" s="18" t="s">
        <v>183</v>
      </c>
    </row>
    <row r="69" spans="1:43">
      <c r="A69" s="18" t="s">
        <v>1169</v>
      </c>
      <c r="B69" s="18" t="s">
        <v>1170</v>
      </c>
      <c r="C69" s="84">
        <v>43830</v>
      </c>
      <c r="D69" s="18">
        <v>1.0081</v>
      </c>
      <c r="E69" s="18">
        <v>1.0081</v>
      </c>
      <c r="F69" s="18">
        <v>9.9206349206338307E-3</v>
      </c>
      <c r="G69" s="84">
        <v>43829</v>
      </c>
      <c r="H69" s="18">
        <v>1.008</v>
      </c>
      <c r="I69" s="18">
        <v>0</v>
      </c>
      <c r="J69" s="18"/>
      <c r="K69" s="18">
        <v>7.9420232304170696E-2</v>
      </c>
      <c r="L69" s="18">
        <v>0.30845771144279599</v>
      </c>
      <c r="M69" s="137">
        <v>0.68917299240910002</v>
      </c>
      <c r="N69" s="137">
        <f t="shared" si="10"/>
        <v>2.7566919696364001</v>
      </c>
      <c r="O69" s="132">
        <f t="shared" si="11"/>
        <v>2.7566919696364E-2</v>
      </c>
      <c r="P69" s="134">
        <f t="shared" si="12"/>
        <v>80</v>
      </c>
      <c r="Q69" s="134">
        <v>92</v>
      </c>
      <c r="R69" s="134" t="str">
        <f t="shared" si="13"/>
        <v>80/92</v>
      </c>
      <c r="S69" s="131">
        <f t="shared" si="14"/>
        <v>0.86956521739130432</v>
      </c>
      <c r="T69" s="137">
        <f t="shared" si="15"/>
        <v>60</v>
      </c>
      <c r="U69" s="133" t="e">
        <f ca="1">[1]!f_risk_annusharpe(A69,"2019/9/30","2019/12/31",1,1,3)</f>
        <v>#NAME?</v>
      </c>
      <c r="V69" s="134" t="e">
        <f t="shared" ca="1" si="16"/>
        <v>#NAME?</v>
      </c>
      <c r="W69" s="134">
        <v>92</v>
      </c>
      <c r="X69" s="134" t="e">
        <f t="shared" ca="1" si="17"/>
        <v>#NAME?</v>
      </c>
      <c r="Y69" s="131" t="e">
        <f t="shared" ca="1" si="18"/>
        <v>#NAME?</v>
      </c>
      <c r="Z69" s="137" t="e">
        <f t="shared" ca="1" si="19"/>
        <v>#NAME?</v>
      </c>
      <c r="AA69" s="18">
        <v>0</v>
      </c>
      <c r="AB69" s="18">
        <v>0</v>
      </c>
      <c r="AC69" s="18"/>
      <c r="AD69" s="18">
        <v>0</v>
      </c>
      <c r="AE69" s="18"/>
      <c r="AF69" s="18">
        <v>0</v>
      </c>
      <c r="AG69" s="18"/>
      <c r="AH69" s="18">
        <v>0.81</v>
      </c>
      <c r="AI69" s="18" t="s">
        <v>157</v>
      </c>
      <c r="AJ69" s="18" t="s">
        <v>95</v>
      </c>
      <c r="AK69" s="18">
        <v>3.3066013621999999</v>
      </c>
      <c r="AL69" s="18" t="s">
        <v>159</v>
      </c>
      <c r="AM69" s="84">
        <v>43717</v>
      </c>
      <c r="AN69" s="18" t="s">
        <v>935</v>
      </c>
      <c r="AO69" s="18" t="s">
        <v>1171</v>
      </c>
      <c r="AP69" s="18" t="s">
        <v>176</v>
      </c>
      <c r="AQ69" s="18" t="s">
        <v>272</v>
      </c>
    </row>
    <row r="70" spans="1:43">
      <c r="A70" s="18" t="s">
        <v>1143</v>
      </c>
      <c r="B70" s="18" t="s">
        <v>1144</v>
      </c>
      <c r="C70" s="84">
        <v>43830</v>
      </c>
      <c r="D70" s="18">
        <v>1.0362</v>
      </c>
      <c r="E70" s="18">
        <v>1.0362</v>
      </c>
      <c r="F70" s="18">
        <v>1.9305019305017199E-2</v>
      </c>
      <c r="G70" s="84">
        <v>43829</v>
      </c>
      <c r="H70" s="18">
        <v>1.036</v>
      </c>
      <c r="I70" s="18">
        <v>0</v>
      </c>
      <c r="J70" s="18"/>
      <c r="K70" s="18">
        <v>0.135291843834564</v>
      </c>
      <c r="L70" s="18">
        <v>0.38752179810114401</v>
      </c>
      <c r="M70" s="137">
        <v>0.89581304771179104</v>
      </c>
      <c r="N70" s="137">
        <f t="shared" si="10"/>
        <v>3.5832521908471642</v>
      </c>
      <c r="O70" s="132">
        <f t="shared" si="11"/>
        <v>3.5832521908471644E-2</v>
      </c>
      <c r="P70" s="134">
        <f t="shared" si="12"/>
        <v>40</v>
      </c>
      <c r="Q70" s="134">
        <v>92</v>
      </c>
      <c r="R70" s="134" t="str">
        <f t="shared" si="13"/>
        <v>40/92</v>
      </c>
      <c r="S70" s="131">
        <f t="shared" si="14"/>
        <v>0.43478260869565216</v>
      </c>
      <c r="T70" s="137">
        <f t="shared" si="15"/>
        <v>78.260869565217391</v>
      </c>
      <c r="U70" s="133" t="e">
        <f ca="1">[1]!f_risk_annusharpe(A70,"2019/9/30","2019/12/31",1,1,3)</f>
        <v>#NAME?</v>
      </c>
      <c r="V70" s="134" t="e">
        <f t="shared" ca="1" si="16"/>
        <v>#NAME?</v>
      </c>
      <c r="W70" s="134">
        <v>92</v>
      </c>
      <c r="X70" s="134" t="e">
        <f t="shared" ca="1" si="17"/>
        <v>#NAME?</v>
      </c>
      <c r="Y70" s="131" t="e">
        <f t="shared" ca="1" si="18"/>
        <v>#NAME?</v>
      </c>
      <c r="Z70" s="137" t="e">
        <f t="shared" ca="1" si="19"/>
        <v>#NAME?</v>
      </c>
      <c r="AA70" s="18">
        <v>2.11885286291515</v>
      </c>
      <c r="AB70" s="18">
        <v>0</v>
      </c>
      <c r="AC70" s="18"/>
      <c r="AD70" s="18">
        <v>0</v>
      </c>
      <c r="AE70" s="18"/>
      <c r="AF70" s="18">
        <v>0</v>
      </c>
      <c r="AG70" s="18"/>
      <c r="AH70" s="18">
        <v>3.62</v>
      </c>
      <c r="AI70" s="18" t="s">
        <v>157</v>
      </c>
      <c r="AJ70" s="18" t="s">
        <v>95</v>
      </c>
      <c r="AK70" s="18">
        <v>13.738912272</v>
      </c>
      <c r="AL70" s="18" t="s">
        <v>159</v>
      </c>
      <c r="AM70" s="84">
        <v>43490</v>
      </c>
      <c r="AN70" s="18" t="s">
        <v>935</v>
      </c>
      <c r="AO70" s="18" t="s">
        <v>1145</v>
      </c>
      <c r="AP70" s="18" t="s">
        <v>224</v>
      </c>
      <c r="AQ70" s="18" t="s">
        <v>183</v>
      </c>
    </row>
    <row r="71" spans="1:43">
      <c r="A71" s="18" t="s">
        <v>1146</v>
      </c>
      <c r="B71" s="18" t="s">
        <v>1147</v>
      </c>
      <c r="C71" s="84">
        <v>43830</v>
      </c>
      <c r="D71" s="18">
        <v>1.0263</v>
      </c>
      <c r="E71" s="18">
        <v>1.0263</v>
      </c>
      <c r="F71" s="18">
        <v>0</v>
      </c>
      <c r="G71" s="84">
        <v>43829</v>
      </c>
      <c r="H71" s="18">
        <v>1.0263</v>
      </c>
      <c r="I71" s="18">
        <v>0</v>
      </c>
      <c r="J71" s="18"/>
      <c r="K71" s="18">
        <v>0.117061750073172</v>
      </c>
      <c r="L71" s="18">
        <v>0.43057050592034102</v>
      </c>
      <c r="M71" s="137">
        <v>0.81532416502946703</v>
      </c>
      <c r="N71" s="137">
        <f t="shared" si="10"/>
        <v>3.2612966601178681</v>
      </c>
      <c r="O71" s="132">
        <f t="shared" si="11"/>
        <v>3.2612966601178683E-2</v>
      </c>
      <c r="P71" s="134">
        <f t="shared" si="12"/>
        <v>60</v>
      </c>
      <c r="Q71" s="134">
        <v>92</v>
      </c>
      <c r="R71" s="134" t="str">
        <f t="shared" si="13"/>
        <v>60/92</v>
      </c>
      <c r="S71" s="131">
        <f t="shared" si="14"/>
        <v>0.65217391304347827</v>
      </c>
      <c r="T71" s="137">
        <f t="shared" si="15"/>
        <v>67.391304347826093</v>
      </c>
      <c r="U71" s="133" t="e">
        <f ca="1">[1]!f_risk_annusharpe(A71,"2019/9/30","2019/12/31",1,1,3)</f>
        <v>#NAME?</v>
      </c>
      <c r="V71" s="134" t="e">
        <f t="shared" ca="1" si="16"/>
        <v>#NAME?</v>
      </c>
      <c r="W71" s="134">
        <v>92</v>
      </c>
      <c r="X71" s="134" t="e">
        <f t="shared" ca="1" si="17"/>
        <v>#NAME?</v>
      </c>
      <c r="Y71" s="131" t="e">
        <f t="shared" ca="1" si="18"/>
        <v>#NAME?</v>
      </c>
      <c r="Z71" s="137" t="e">
        <f t="shared" ca="1" si="19"/>
        <v>#NAME?</v>
      </c>
      <c r="AA71" s="18">
        <v>2.0584725536992798</v>
      </c>
      <c r="AB71" s="18">
        <v>0</v>
      </c>
      <c r="AC71" s="18"/>
      <c r="AD71" s="18">
        <v>0</v>
      </c>
      <c r="AE71" s="18"/>
      <c r="AF71" s="18">
        <v>0</v>
      </c>
      <c r="AG71" s="18"/>
      <c r="AH71" s="18">
        <v>2.63</v>
      </c>
      <c r="AI71" s="18" t="s">
        <v>157</v>
      </c>
      <c r="AJ71" s="18" t="s">
        <v>95</v>
      </c>
      <c r="AK71" s="18">
        <v>3.0790215431000001</v>
      </c>
      <c r="AL71" s="18" t="s">
        <v>159</v>
      </c>
      <c r="AM71" s="84">
        <v>43585</v>
      </c>
      <c r="AN71" s="18" t="s">
        <v>935</v>
      </c>
      <c r="AO71" s="18" t="s">
        <v>6495</v>
      </c>
      <c r="AP71" s="18" t="s">
        <v>219</v>
      </c>
      <c r="AQ71" s="18" t="s">
        <v>272</v>
      </c>
    </row>
    <row r="72" spans="1:43">
      <c r="A72" s="18" t="s">
        <v>1133</v>
      </c>
      <c r="B72" s="18" t="s">
        <v>1134</v>
      </c>
      <c r="C72" s="84">
        <v>43830</v>
      </c>
      <c r="D72" s="18">
        <v>1.0389999999999999</v>
      </c>
      <c r="E72" s="18">
        <v>1.0389999999999999</v>
      </c>
      <c r="F72" s="18">
        <v>9.62556550197218E-3</v>
      </c>
      <c r="G72" s="84">
        <v>43829</v>
      </c>
      <c r="H72" s="18">
        <v>1.0388999999999999</v>
      </c>
      <c r="I72" s="18">
        <v>0</v>
      </c>
      <c r="J72" s="18"/>
      <c r="K72" s="18">
        <v>0.115629215648474</v>
      </c>
      <c r="L72" s="18">
        <v>0.347691713347482</v>
      </c>
      <c r="M72" s="137">
        <v>0.99144634525660802</v>
      </c>
      <c r="N72" s="137">
        <f t="shared" si="10"/>
        <v>3.9657853810264321</v>
      </c>
      <c r="O72" s="132">
        <f t="shared" si="11"/>
        <v>3.9657853810264321E-2</v>
      </c>
      <c r="P72" s="134">
        <f t="shared" si="12"/>
        <v>23</v>
      </c>
      <c r="Q72" s="134">
        <v>92</v>
      </c>
      <c r="R72" s="134" t="str">
        <f t="shared" si="13"/>
        <v>23/92</v>
      </c>
      <c r="S72" s="131">
        <f t="shared" si="14"/>
        <v>0.25</v>
      </c>
      <c r="T72" s="137">
        <f t="shared" si="15"/>
        <v>87.5</v>
      </c>
      <c r="U72" s="133" t="e">
        <f ca="1">[1]!f_risk_annusharpe(A72,"2019/9/30","2019/12/31",1,1,3)</f>
        <v>#NAME?</v>
      </c>
      <c r="V72" s="134" t="e">
        <f t="shared" ca="1" si="16"/>
        <v>#NAME?</v>
      </c>
      <c r="W72" s="134">
        <v>92</v>
      </c>
      <c r="X72" s="134" t="e">
        <f t="shared" ca="1" si="17"/>
        <v>#NAME?</v>
      </c>
      <c r="Y72" s="131" t="e">
        <f t="shared" ca="1" si="18"/>
        <v>#NAME?</v>
      </c>
      <c r="Z72" s="137" t="e">
        <f t="shared" ca="1" si="19"/>
        <v>#NAME?</v>
      </c>
      <c r="AA72" s="18">
        <v>2.1632251720747302</v>
      </c>
      <c r="AB72" s="18">
        <v>0</v>
      </c>
      <c r="AC72" s="18"/>
      <c r="AD72" s="18">
        <v>0</v>
      </c>
      <c r="AE72" s="18"/>
      <c r="AF72" s="18">
        <v>0</v>
      </c>
      <c r="AG72" s="18"/>
      <c r="AH72" s="18">
        <v>3.8999999999999901</v>
      </c>
      <c r="AI72" s="18" t="s">
        <v>157</v>
      </c>
      <c r="AJ72" s="18" t="s">
        <v>95</v>
      </c>
      <c r="AK72" s="18">
        <v>2.9530556565000001</v>
      </c>
      <c r="AL72" s="18" t="s">
        <v>159</v>
      </c>
      <c r="AM72" s="84">
        <v>43486</v>
      </c>
      <c r="AN72" s="18" t="s">
        <v>935</v>
      </c>
      <c r="AO72" s="18" t="s">
        <v>6496</v>
      </c>
      <c r="AP72" s="18" t="s">
        <v>563</v>
      </c>
      <c r="AQ72" s="18" t="s">
        <v>207</v>
      </c>
    </row>
    <row r="73" spans="1:43">
      <c r="A73" s="18" t="s">
        <v>1154</v>
      </c>
      <c r="B73" s="18" t="s">
        <v>1155</v>
      </c>
      <c r="C73" s="84">
        <v>43830</v>
      </c>
      <c r="D73" s="18">
        <v>1.0116000000000001</v>
      </c>
      <c r="E73" s="18">
        <v>1.0116000000000001</v>
      </c>
      <c r="F73" s="18">
        <v>1.9774569903102401E-2</v>
      </c>
      <c r="G73" s="84">
        <v>43829</v>
      </c>
      <c r="H73" s="18">
        <v>1.0114000000000001</v>
      </c>
      <c r="I73" s="18">
        <v>0</v>
      </c>
      <c r="J73" s="18"/>
      <c r="K73" s="18">
        <v>0.13858641853099099</v>
      </c>
      <c r="L73" s="18">
        <v>0.47675804529202798</v>
      </c>
      <c r="M73" s="137">
        <v>1.20048019207683</v>
      </c>
      <c r="N73" s="137">
        <f t="shared" si="10"/>
        <v>4.80192076830732</v>
      </c>
      <c r="O73" s="132">
        <f t="shared" si="11"/>
        <v>4.8019207683073196E-2</v>
      </c>
      <c r="P73" s="134">
        <f t="shared" si="12"/>
        <v>9</v>
      </c>
      <c r="Q73" s="134">
        <v>92</v>
      </c>
      <c r="R73" s="134" t="str">
        <f t="shared" si="13"/>
        <v>9/92</v>
      </c>
      <c r="S73" s="131">
        <f t="shared" si="14"/>
        <v>9.7826086956521743E-2</v>
      </c>
      <c r="T73" s="137">
        <f t="shared" si="15"/>
        <v>95.108695652173907</v>
      </c>
      <c r="U73" s="133" t="e">
        <f ca="1">[1]!f_risk_annusharpe(A73,"2019/9/30","2019/12/31",1,1,3)</f>
        <v>#NAME?</v>
      </c>
      <c r="V73" s="134" t="e">
        <f t="shared" ca="1" si="16"/>
        <v>#NAME?</v>
      </c>
      <c r="W73" s="134">
        <v>92</v>
      </c>
      <c r="X73" s="134" t="e">
        <f t="shared" ca="1" si="17"/>
        <v>#NAME?</v>
      </c>
      <c r="Y73" s="131" t="e">
        <f t="shared" ca="1" si="18"/>
        <v>#NAME?</v>
      </c>
      <c r="Z73" s="137" t="e">
        <f t="shared" ca="1" si="19"/>
        <v>#NAME?</v>
      </c>
      <c r="AA73" s="18">
        <v>0</v>
      </c>
      <c r="AB73" s="18">
        <v>0</v>
      </c>
      <c r="AC73" s="18"/>
      <c r="AD73" s="18">
        <v>0</v>
      </c>
      <c r="AE73" s="18"/>
      <c r="AF73" s="18">
        <v>0</v>
      </c>
      <c r="AG73" s="18"/>
      <c r="AH73" s="18">
        <v>1.1600000000000099</v>
      </c>
      <c r="AI73" s="18" t="s">
        <v>157</v>
      </c>
      <c r="AJ73" s="18" t="s">
        <v>95</v>
      </c>
      <c r="AK73" s="18">
        <v>3.3119245235000001</v>
      </c>
      <c r="AL73" s="18" t="s">
        <v>159</v>
      </c>
      <c r="AM73" s="84">
        <v>43725</v>
      </c>
      <c r="AN73" s="18" t="s">
        <v>935</v>
      </c>
      <c r="AO73" s="18" t="s">
        <v>607</v>
      </c>
      <c r="AP73" s="18" t="s">
        <v>317</v>
      </c>
      <c r="AQ73" s="18" t="s">
        <v>173</v>
      </c>
    </row>
    <row r="74" spans="1:43">
      <c r="A74" s="18" t="s">
        <v>1156</v>
      </c>
      <c r="B74" s="18" t="s">
        <v>1157</v>
      </c>
      <c r="C74" s="84">
        <v>43830</v>
      </c>
      <c r="D74" s="18">
        <v>1.0354000000000001</v>
      </c>
      <c r="E74" s="18">
        <v>1.0354000000000001</v>
      </c>
      <c r="F74" s="18">
        <v>3.8647342995186303E-2</v>
      </c>
      <c r="G74" s="84">
        <v>43829</v>
      </c>
      <c r="H74" s="18">
        <v>1.0349999999999999</v>
      </c>
      <c r="I74" s="18">
        <v>0</v>
      </c>
      <c r="J74" s="18"/>
      <c r="K74" s="18">
        <v>0.164457773048277</v>
      </c>
      <c r="L74" s="18">
        <v>0.48524844720498</v>
      </c>
      <c r="M74" s="137">
        <v>0.81791626095425396</v>
      </c>
      <c r="N74" s="137">
        <f t="shared" si="10"/>
        <v>3.2716650438170158</v>
      </c>
      <c r="O74" s="132">
        <f t="shared" si="11"/>
        <v>3.271665043817016E-2</v>
      </c>
      <c r="P74" s="134">
        <f t="shared" si="12"/>
        <v>59</v>
      </c>
      <c r="Q74" s="134">
        <v>92</v>
      </c>
      <c r="R74" s="134" t="str">
        <f t="shared" si="13"/>
        <v>59/92</v>
      </c>
      <c r="S74" s="131">
        <f t="shared" si="14"/>
        <v>0.64130434782608692</v>
      </c>
      <c r="T74" s="137">
        <f t="shared" si="15"/>
        <v>67.934782608695656</v>
      </c>
      <c r="U74" s="133" t="e">
        <f ca="1">[1]!f_risk_annusharpe(A74,"2019/9/30","2019/12/31",1,1,3)</f>
        <v>#NAME?</v>
      </c>
      <c r="V74" s="134" t="e">
        <f t="shared" ca="1" si="16"/>
        <v>#NAME?</v>
      </c>
      <c r="W74" s="134">
        <v>92</v>
      </c>
      <c r="X74" s="134" t="e">
        <f t="shared" ca="1" si="17"/>
        <v>#NAME?</v>
      </c>
      <c r="Y74" s="131" t="e">
        <f t="shared" ca="1" si="18"/>
        <v>#NAME?</v>
      </c>
      <c r="Z74" s="137" t="e">
        <f t="shared" ca="1" si="19"/>
        <v>#NAME?</v>
      </c>
      <c r="AA74" s="18">
        <v>2.1507498026835101</v>
      </c>
      <c r="AB74" s="18">
        <v>0</v>
      </c>
      <c r="AC74" s="18"/>
      <c r="AD74" s="18">
        <v>0</v>
      </c>
      <c r="AE74" s="18"/>
      <c r="AF74" s="18">
        <v>0</v>
      </c>
      <c r="AG74" s="18"/>
      <c r="AH74" s="18">
        <v>3.5400000000000098</v>
      </c>
      <c r="AI74" s="18" t="s">
        <v>157</v>
      </c>
      <c r="AJ74" s="18" t="s">
        <v>95</v>
      </c>
      <c r="AK74" s="18">
        <v>0.7736360739</v>
      </c>
      <c r="AL74" s="18" t="s">
        <v>159</v>
      </c>
      <c r="AM74" s="84">
        <v>43494</v>
      </c>
      <c r="AN74" s="18" t="s">
        <v>935</v>
      </c>
      <c r="AO74" s="18" t="s">
        <v>1158</v>
      </c>
      <c r="AP74" s="18" t="s">
        <v>1159</v>
      </c>
      <c r="AQ74" s="18" t="s">
        <v>185</v>
      </c>
    </row>
    <row r="75" spans="1:43">
      <c r="A75" s="18" t="s">
        <v>1162</v>
      </c>
      <c r="B75" s="18" t="s">
        <v>1163</v>
      </c>
      <c r="C75" s="84">
        <v>43830</v>
      </c>
      <c r="D75" s="18">
        <v>1.0204</v>
      </c>
      <c r="E75" s="18">
        <v>1.0204</v>
      </c>
      <c r="F75" s="18">
        <v>0</v>
      </c>
      <c r="G75" s="84">
        <v>43829</v>
      </c>
      <c r="H75" s="18">
        <v>1.0204</v>
      </c>
      <c r="I75" s="18">
        <v>0</v>
      </c>
      <c r="J75" s="18"/>
      <c r="K75" s="18">
        <v>5.8835065699150202E-2</v>
      </c>
      <c r="L75" s="18">
        <v>0.186548846342662</v>
      </c>
      <c r="M75" s="137">
        <v>0.47262701851121702</v>
      </c>
      <c r="N75" s="137">
        <f t="shared" si="10"/>
        <v>1.8905080740448681</v>
      </c>
      <c r="O75" s="132">
        <f t="shared" si="11"/>
        <v>1.8905080740448679E-2</v>
      </c>
      <c r="P75" s="134">
        <f t="shared" si="12"/>
        <v>91</v>
      </c>
      <c r="Q75" s="134">
        <v>92</v>
      </c>
      <c r="R75" s="134" t="str">
        <f t="shared" si="13"/>
        <v>91/92</v>
      </c>
      <c r="S75" s="131">
        <f t="shared" si="14"/>
        <v>0.98913043478260865</v>
      </c>
      <c r="T75" s="137">
        <f t="shared" si="15"/>
        <v>60</v>
      </c>
      <c r="U75" s="133" t="e">
        <f ca="1">[1]!f_risk_annusharpe(A75,"2019/9/30","2019/12/31",1,1,3)</f>
        <v>#NAME?</v>
      </c>
      <c r="V75" s="134" t="e">
        <f t="shared" ca="1" si="16"/>
        <v>#NAME?</v>
      </c>
      <c r="W75" s="134">
        <v>92</v>
      </c>
      <c r="X75" s="134" t="e">
        <f t="shared" ca="1" si="17"/>
        <v>#NAME?</v>
      </c>
      <c r="Y75" s="131" t="e">
        <f t="shared" ca="1" si="18"/>
        <v>#NAME?</v>
      </c>
      <c r="Z75" s="137" t="e">
        <f t="shared" ca="1" si="19"/>
        <v>#NAME?</v>
      </c>
      <c r="AA75" s="18">
        <v>1.1097899326198799</v>
      </c>
      <c r="AB75" s="18">
        <v>0</v>
      </c>
      <c r="AC75" s="18"/>
      <c r="AD75" s="18">
        <v>0</v>
      </c>
      <c r="AE75" s="18"/>
      <c r="AF75" s="18">
        <v>0</v>
      </c>
      <c r="AG75" s="18"/>
      <c r="AH75" s="18">
        <v>2.04</v>
      </c>
      <c r="AI75" s="18" t="s">
        <v>157</v>
      </c>
      <c r="AJ75" s="18" t="s">
        <v>95</v>
      </c>
      <c r="AK75" s="18">
        <v>1.2231782363999999</v>
      </c>
      <c r="AL75" s="18" t="s">
        <v>159</v>
      </c>
      <c r="AM75" s="84">
        <v>43490</v>
      </c>
      <c r="AN75" s="18" t="s">
        <v>935</v>
      </c>
      <c r="AO75" s="18" t="s">
        <v>1164</v>
      </c>
      <c r="AP75" s="18" t="s">
        <v>490</v>
      </c>
      <c r="AQ75" s="18" t="s">
        <v>409</v>
      </c>
    </row>
    <row r="76" spans="1:43">
      <c r="A76" s="18" t="s">
        <v>1167</v>
      </c>
      <c r="B76" s="18" t="s">
        <v>1168</v>
      </c>
      <c r="C76" s="84">
        <v>43830</v>
      </c>
      <c r="D76" s="18">
        <v>1.0085999999999999</v>
      </c>
      <c r="E76" s="18">
        <v>1.0085999999999999</v>
      </c>
      <c r="F76" s="18">
        <v>1.98333994446626E-2</v>
      </c>
      <c r="G76" s="84">
        <v>43829</v>
      </c>
      <c r="H76" s="18">
        <v>1.0084</v>
      </c>
      <c r="I76" s="18">
        <v>0</v>
      </c>
      <c r="J76" s="18"/>
      <c r="K76" s="18">
        <v>9.9245732433494396E-2</v>
      </c>
      <c r="L76" s="18">
        <v>0.29832935560858098</v>
      </c>
      <c r="M76" s="137">
        <v>0.578380534503393</v>
      </c>
      <c r="N76" s="137">
        <f t="shared" si="10"/>
        <v>2.313522138013572</v>
      </c>
      <c r="O76" s="132">
        <f t="shared" si="11"/>
        <v>2.3135221380135719E-2</v>
      </c>
      <c r="P76" s="134">
        <f t="shared" si="12"/>
        <v>88</v>
      </c>
      <c r="Q76" s="134">
        <v>92</v>
      </c>
      <c r="R76" s="134" t="str">
        <f t="shared" si="13"/>
        <v>88/92</v>
      </c>
      <c r="S76" s="131">
        <f t="shared" si="14"/>
        <v>0.95652173913043481</v>
      </c>
      <c r="T76" s="137">
        <f t="shared" si="15"/>
        <v>60</v>
      </c>
      <c r="U76" s="133" t="e">
        <f ca="1">[1]!f_risk_annusharpe(A76,"2019/9/30","2019/12/31",1,1,3)</f>
        <v>#NAME?</v>
      </c>
      <c r="V76" s="134" t="e">
        <f t="shared" ca="1" si="16"/>
        <v>#NAME?</v>
      </c>
      <c r="W76" s="134">
        <v>92</v>
      </c>
      <c r="X76" s="134" t="e">
        <f t="shared" ca="1" si="17"/>
        <v>#NAME?</v>
      </c>
      <c r="Y76" s="131" t="e">
        <f t="shared" ca="1" si="18"/>
        <v>#NAME?</v>
      </c>
      <c r="Z76" s="137" t="e">
        <f t="shared" ca="1" si="19"/>
        <v>#NAME?</v>
      </c>
      <c r="AA76" s="18">
        <v>0</v>
      </c>
      <c r="AB76" s="18">
        <v>0</v>
      </c>
      <c r="AC76" s="18"/>
      <c r="AD76" s="18">
        <v>0</v>
      </c>
      <c r="AE76" s="18"/>
      <c r="AF76" s="18">
        <v>0</v>
      </c>
      <c r="AG76" s="18"/>
      <c r="AH76" s="18">
        <v>0.85999999999999399</v>
      </c>
      <c r="AI76" s="18" t="s">
        <v>157</v>
      </c>
      <c r="AJ76" s="18" t="s">
        <v>95</v>
      </c>
      <c r="AK76" s="18">
        <v>1.3760673860999999</v>
      </c>
      <c r="AL76" s="18" t="s">
        <v>159</v>
      </c>
      <c r="AM76" s="84">
        <v>43714</v>
      </c>
      <c r="AN76" s="18" t="s">
        <v>935</v>
      </c>
      <c r="AO76" s="18" t="s">
        <v>6242</v>
      </c>
      <c r="AP76" s="18" t="s">
        <v>548</v>
      </c>
      <c r="AQ76" s="18" t="s">
        <v>183</v>
      </c>
    </row>
    <row r="77" spans="1:43">
      <c r="A77" s="18" t="s">
        <v>1165</v>
      </c>
      <c r="B77" s="18" t="s">
        <v>1166</v>
      </c>
      <c r="C77" s="84">
        <v>43830</v>
      </c>
      <c r="D77" s="18">
        <v>1.0421</v>
      </c>
      <c r="E77" s="18">
        <v>1.0257000000000001</v>
      </c>
      <c r="F77" s="18">
        <v>0</v>
      </c>
      <c r="G77" s="84">
        <v>43829</v>
      </c>
      <c r="H77" s="18">
        <v>1.0421</v>
      </c>
      <c r="I77" s="18">
        <v>0</v>
      </c>
      <c r="J77" s="18"/>
      <c r="K77" s="18">
        <v>0.10566762728147</v>
      </c>
      <c r="L77" s="18">
        <v>0.39499036608863097</v>
      </c>
      <c r="M77" s="137">
        <v>1.0766246362754699</v>
      </c>
      <c r="N77" s="137">
        <f t="shared" si="10"/>
        <v>4.3064985451018796</v>
      </c>
      <c r="O77" s="132">
        <f t="shared" si="11"/>
        <v>4.3064985451018799E-2</v>
      </c>
      <c r="P77" s="134">
        <f t="shared" si="12"/>
        <v>14</v>
      </c>
      <c r="Q77" s="134">
        <v>92</v>
      </c>
      <c r="R77" s="134" t="str">
        <f t="shared" si="13"/>
        <v>14/92</v>
      </c>
      <c r="S77" s="131">
        <f t="shared" si="14"/>
        <v>0.15217391304347827</v>
      </c>
      <c r="T77" s="137">
        <f t="shared" si="15"/>
        <v>92.391304347826093</v>
      </c>
      <c r="U77" s="133" t="e">
        <f ca="1">[1]!f_risk_annusharpe(A77,"2019/9/30","2019/12/31",1,1,3)</f>
        <v>#NAME?</v>
      </c>
      <c r="V77" s="134" t="e">
        <f t="shared" ca="1" si="16"/>
        <v>#NAME?</v>
      </c>
      <c r="W77" s="134">
        <v>92</v>
      </c>
      <c r="X77" s="134" t="e">
        <f t="shared" ca="1" si="17"/>
        <v>#NAME?</v>
      </c>
      <c r="Y77" s="131" t="e">
        <f t="shared" ca="1" si="18"/>
        <v>#NAME?</v>
      </c>
      <c r="Z77" s="137" t="e">
        <f t="shared" ca="1" si="19"/>
        <v>#NAME?</v>
      </c>
      <c r="AA77" s="18">
        <v>2.6092949980307201</v>
      </c>
      <c r="AB77" s="18">
        <v>0</v>
      </c>
      <c r="AC77" s="18"/>
      <c r="AD77" s="18">
        <v>0</v>
      </c>
      <c r="AE77" s="18"/>
      <c r="AF77" s="18">
        <v>0</v>
      </c>
      <c r="AG77" s="18"/>
      <c r="AH77" s="18">
        <v>4.21</v>
      </c>
      <c r="AI77" s="18" t="s">
        <v>157</v>
      </c>
      <c r="AJ77" s="18" t="s">
        <v>95</v>
      </c>
      <c r="AK77" s="18">
        <v>8.8896523024</v>
      </c>
      <c r="AL77" s="18" t="s">
        <v>159</v>
      </c>
      <c r="AM77" s="84">
        <v>43488</v>
      </c>
      <c r="AN77" s="18" t="s">
        <v>935</v>
      </c>
      <c r="AO77" s="18" t="s">
        <v>6497</v>
      </c>
      <c r="AP77" s="18" t="s">
        <v>268</v>
      </c>
      <c r="AQ77" s="18" t="s">
        <v>162</v>
      </c>
    </row>
    <row r="78" spans="1:43">
      <c r="A78" s="18" t="s">
        <v>1148</v>
      </c>
      <c r="B78" s="18" t="s">
        <v>1149</v>
      </c>
      <c r="C78" s="84">
        <v>43830</v>
      </c>
      <c r="D78" s="18">
        <v>1.0229999999999999</v>
      </c>
      <c r="E78" s="18">
        <v>1.0229999999999999</v>
      </c>
      <c r="F78" s="18">
        <v>1.9554165037150802E-2</v>
      </c>
      <c r="G78" s="84">
        <v>43829</v>
      </c>
      <c r="H78" s="18">
        <v>1.0227999999999999</v>
      </c>
      <c r="I78" s="18">
        <v>0</v>
      </c>
      <c r="J78" s="18"/>
      <c r="K78" s="18">
        <v>0.107642626480074</v>
      </c>
      <c r="L78" s="18">
        <v>0.33346410357001199</v>
      </c>
      <c r="M78" s="137">
        <v>0.61965181469459796</v>
      </c>
      <c r="N78" s="137">
        <f t="shared" si="10"/>
        <v>2.4786072587783918</v>
      </c>
      <c r="O78" s="132">
        <f t="shared" si="11"/>
        <v>2.4786072587783918E-2</v>
      </c>
      <c r="P78" s="134">
        <f t="shared" si="12"/>
        <v>84</v>
      </c>
      <c r="Q78" s="134">
        <v>92</v>
      </c>
      <c r="R78" s="134" t="str">
        <f t="shared" si="13"/>
        <v>84/92</v>
      </c>
      <c r="S78" s="131">
        <f t="shared" si="14"/>
        <v>0.91304347826086951</v>
      </c>
      <c r="T78" s="137">
        <f t="shared" si="15"/>
        <v>60</v>
      </c>
      <c r="U78" s="133" t="e">
        <f ca="1">[1]!f_risk_annusharpe(A78,"2019/9/30","2019/12/31",1,1,3)</f>
        <v>#NAME?</v>
      </c>
      <c r="V78" s="134" t="e">
        <f t="shared" ca="1" si="16"/>
        <v>#NAME?</v>
      </c>
      <c r="W78" s="134">
        <v>92</v>
      </c>
      <c r="X78" s="134" t="e">
        <f t="shared" ca="1" si="17"/>
        <v>#NAME?</v>
      </c>
      <c r="Y78" s="131" t="e">
        <f t="shared" ca="1" si="18"/>
        <v>#NAME?</v>
      </c>
      <c r="Z78" s="137" t="e">
        <f t="shared" ca="1" si="19"/>
        <v>#NAME?</v>
      </c>
      <c r="AA78" s="18">
        <v>1.39756170086233</v>
      </c>
      <c r="AB78" s="18">
        <v>0</v>
      </c>
      <c r="AC78" s="18"/>
      <c r="AD78" s="18">
        <v>0</v>
      </c>
      <c r="AE78" s="18"/>
      <c r="AF78" s="18">
        <v>0</v>
      </c>
      <c r="AG78" s="18"/>
      <c r="AH78" s="18">
        <v>2.2999999999999901</v>
      </c>
      <c r="AI78" s="18" t="s">
        <v>157</v>
      </c>
      <c r="AJ78" s="18" t="s">
        <v>95</v>
      </c>
      <c r="AK78" s="18">
        <v>0.83959248070000003</v>
      </c>
      <c r="AL78" s="18" t="s">
        <v>159</v>
      </c>
      <c r="AM78" s="84">
        <v>43552</v>
      </c>
      <c r="AN78" s="18" t="s">
        <v>935</v>
      </c>
      <c r="AO78" s="18" t="s">
        <v>1150</v>
      </c>
      <c r="AP78" s="18" t="s">
        <v>264</v>
      </c>
      <c r="AQ78" s="18" t="s">
        <v>207</v>
      </c>
    </row>
    <row r="79" spans="1:43">
      <c r="A79" s="18" t="s">
        <v>1188</v>
      </c>
      <c r="B79" s="18" t="s">
        <v>1189</v>
      </c>
      <c r="C79" s="84">
        <v>43830</v>
      </c>
      <c r="D79" s="18">
        <v>1.0295000000000001</v>
      </c>
      <c r="E79" s="18">
        <v>1.0295000000000001</v>
      </c>
      <c r="F79" s="18">
        <v>2.91488534784482E-2</v>
      </c>
      <c r="G79" s="84">
        <v>43829</v>
      </c>
      <c r="H79" s="18">
        <v>1.0291999999999999</v>
      </c>
      <c r="I79" s="18">
        <v>0</v>
      </c>
      <c r="J79" s="18"/>
      <c r="K79" s="18">
        <v>0.175148389607865</v>
      </c>
      <c r="L79" s="18">
        <v>0.380265210608426</v>
      </c>
      <c r="M79" s="137">
        <v>0.733855185909986</v>
      </c>
      <c r="N79" s="137">
        <f t="shared" si="10"/>
        <v>2.935420743639944</v>
      </c>
      <c r="O79" s="132">
        <f t="shared" si="11"/>
        <v>2.9354207436399441E-2</v>
      </c>
      <c r="P79" s="134">
        <f t="shared" si="12"/>
        <v>76</v>
      </c>
      <c r="Q79" s="134">
        <v>92</v>
      </c>
      <c r="R79" s="134" t="str">
        <f t="shared" si="13"/>
        <v>76/92</v>
      </c>
      <c r="S79" s="131">
        <f t="shared" si="14"/>
        <v>0.82608695652173914</v>
      </c>
      <c r="T79" s="137">
        <f t="shared" si="15"/>
        <v>60</v>
      </c>
      <c r="U79" s="133" t="e">
        <f ca="1">[1]!f_risk_annusharpe(A79,"2019/9/30","2019/12/31",1,1,3)</f>
        <v>#NAME?</v>
      </c>
      <c r="V79" s="134" t="e">
        <f t="shared" ca="1" si="16"/>
        <v>#NAME?</v>
      </c>
      <c r="W79" s="134">
        <v>92</v>
      </c>
      <c r="X79" s="134" t="e">
        <f t="shared" ca="1" si="17"/>
        <v>#NAME?</v>
      </c>
      <c r="Y79" s="131" t="e">
        <f t="shared" ca="1" si="18"/>
        <v>#NAME?</v>
      </c>
      <c r="Z79" s="137" t="e">
        <f t="shared" ca="1" si="19"/>
        <v>#NAME?</v>
      </c>
      <c r="AA79" s="18">
        <v>1.7996637990705</v>
      </c>
      <c r="AB79" s="18">
        <v>0</v>
      </c>
      <c r="AC79" s="18"/>
      <c r="AD79" s="18">
        <v>0</v>
      </c>
      <c r="AE79" s="18"/>
      <c r="AF79" s="18">
        <v>0</v>
      </c>
      <c r="AG79" s="18"/>
      <c r="AH79" s="18">
        <v>2.9500000000000099</v>
      </c>
      <c r="AI79" s="18" t="s">
        <v>157</v>
      </c>
      <c r="AJ79" s="18" t="s">
        <v>95</v>
      </c>
      <c r="AK79" s="18">
        <v>3.0493651139</v>
      </c>
      <c r="AL79" s="18" t="s">
        <v>159</v>
      </c>
      <c r="AM79" s="84">
        <v>43495</v>
      </c>
      <c r="AN79" s="18" t="s">
        <v>935</v>
      </c>
      <c r="AO79" s="18" t="s">
        <v>6498</v>
      </c>
      <c r="AP79" s="18" t="s">
        <v>219</v>
      </c>
      <c r="AQ79" s="18" t="s">
        <v>241</v>
      </c>
    </row>
    <row r="80" spans="1:43">
      <c r="A80" s="18" t="s">
        <v>1180</v>
      </c>
      <c r="B80" s="18" t="s">
        <v>1181</v>
      </c>
      <c r="C80" s="84">
        <v>43830</v>
      </c>
      <c r="D80" s="18">
        <v>1.0466</v>
      </c>
      <c r="E80" s="18">
        <v>1.0466</v>
      </c>
      <c r="F80" s="18">
        <v>9.5556617295737192E-3</v>
      </c>
      <c r="G80" s="84">
        <v>43829</v>
      </c>
      <c r="H80" s="18">
        <v>1.0465</v>
      </c>
      <c r="I80" s="18">
        <v>0</v>
      </c>
      <c r="J80" s="18"/>
      <c r="K80" s="18">
        <v>0.17228177641654099</v>
      </c>
      <c r="L80" s="18">
        <v>0.51863234729159302</v>
      </c>
      <c r="M80" s="137">
        <v>1.2479442778368901</v>
      </c>
      <c r="N80" s="137">
        <f t="shared" si="10"/>
        <v>4.9917771113475604</v>
      </c>
      <c r="O80" s="132">
        <f t="shared" si="11"/>
        <v>4.9917771113475604E-2</v>
      </c>
      <c r="P80" s="134">
        <f t="shared" si="12"/>
        <v>8</v>
      </c>
      <c r="Q80" s="134">
        <v>92</v>
      </c>
      <c r="R80" s="134" t="str">
        <f t="shared" si="13"/>
        <v>8/92</v>
      </c>
      <c r="S80" s="131">
        <f t="shared" si="14"/>
        <v>8.6956521739130432E-2</v>
      </c>
      <c r="T80" s="137">
        <f t="shared" si="15"/>
        <v>95.652173913043484</v>
      </c>
      <c r="U80" s="133" t="e">
        <f ca="1">[1]!f_risk_annusharpe(A80,"2019/9/30","2019/12/31",1,1,3)</f>
        <v>#NAME?</v>
      </c>
      <c r="V80" s="134" t="e">
        <f t="shared" ca="1" si="16"/>
        <v>#NAME?</v>
      </c>
      <c r="W80" s="134">
        <v>92</v>
      </c>
      <c r="X80" s="134" t="e">
        <f t="shared" ca="1" si="17"/>
        <v>#NAME?</v>
      </c>
      <c r="Y80" s="131" t="e">
        <f t="shared" ca="1" si="18"/>
        <v>#NAME?</v>
      </c>
      <c r="Z80" s="137" t="e">
        <f t="shared" ca="1" si="19"/>
        <v>#NAME?</v>
      </c>
      <c r="AA80" s="18">
        <v>3.2557221783740999</v>
      </c>
      <c r="AB80" s="18">
        <v>0</v>
      </c>
      <c r="AC80" s="18"/>
      <c r="AD80" s="18">
        <v>0</v>
      </c>
      <c r="AE80" s="18"/>
      <c r="AF80" s="18">
        <v>0</v>
      </c>
      <c r="AG80" s="18"/>
      <c r="AH80" s="18">
        <v>4.66</v>
      </c>
      <c r="AI80" s="18" t="s">
        <v>163</v>
      </c>
      <c r="AJ80" s="18" t="s">
        <v>95</v>
      </c>
      <c r="AK80" s="18">
        <v>24.968752690300001</v>
      </c>
      <c r="AL80" s="18" t="s">
        <v>159</v>
      </c>
      <c r="AM80" s="84">
        <v>43558</v>
      </c>
      <c r="AN80" s="18" t="s">
        <v>935</v>
      </c>
      <c r="AO80" s="18" t="s">
        <v>6431</v>
      </c>
      <c r="AP80" s="18" t="s">
        <v>268</v>
      </c>
      <c r="AQ80" s="18" t="s">
        <v>241</v>
      </c>
    </row>
    <row r="81" spans="1:43">
      <c r="A81" s="18" t="s">
        <v>1130</v>
      </c>
      <c r="B81" s="18" t="s">
        <v>1131</v>
      </c>
      <c r="C81" s="84">
        <v>43830</v>
      </c>
      <c r="D81" s="18">
        <v>1.0202</v>
      </c>
      <c r="E81" s="18">
        <v>1.0202</v>
      </c>
      <c r="F81" s="18">
        <v>1.9607843137252699E-2</v>
      </c>
      <c r="G81" s="84">
        <v>43829</v>
      </c>
      <c r="H81" s="18">
        <v>1.02</v>
      </c>
      <c r="I81" s="18">
        <v>0</v>
      </c>
      <c r="J81" s="18"/>
      <c r="K81" s="18">
        <v>8.8295889335808994E-2</v>
      </c>
      <c r="L81" s="18">
        <v>0.25550314465408203</v>
      </c>
      <c r="M81" s="137">
        <v>0.730647709320702</v>
      </c>
      <c r="N81" s="137">
        <f t="shared" si="10"/>
        <v>2.922590837282808</v>
      </c>
      <c r="O81" s="132">
        <f t="shared" si="11"/>
        <v>2.9225908372828079E-2</v>
      </c>
      <c r="P81" s="134">
        <f t="shared" si="12"/>
        <v>78</v>
      </c>
      <c r="Q81" s="134">
        <v>92</v>
      </c>
      <c r="R81" s="134" t="str">
        <f t="shared" si="13"/>
        <v>78/92</v>
      </c>
      <c r="S81" s="131">
        <f t="shared" si="14"/>
        <v>0.84782608695652173</v>
      </c>
      <c r="T81" s="137">
        <f t="shared" si="15"/>
        <v>60</v>
      </c>
      <c r="U81" s="133" t="e">
        <f ca="1">[1]!f_risk_annusharpe(A81,"2019/9/30","2019/12/31",1,1,3)</f>
        <v>#NAME?</v>
      </c>
      <c r="V81" s="134" t="e">
        <f t="shared" ca="1" si="16"/>
        <v>#NAME?</v>
      </c>
      <c r="W81" s="134">
        <v>92</v>
      </c>
      <c r="X81" s="134" t="e">
        <f t="shared" ca="1" si="17"/>
        <v>#NAME?</v>
      </c>
      <c r="Y81" s="131" t="e">
        <f t="shared" ca="1" si="18"/>
        <v>#NAME?</v>
      </c>
      <c r="Z81" s="137" t="e">
        <f t="shared" ca="1" si="19"/>
        <v>#NAME?</v>
      </c>
      <c r="AA81" s="18">
        <v>1.5225395561747499</v>
      </c>
      <c r="AB81" s="18">
        <v>0</v>
      </c>
      <c r="AC81" s="18"/>
      <c r="AD81" s="18">
        <v>0</v>
      </c>
      <c r="AE81" s="18"/>
      <c r="AF81" s="18">
        <v>0</v>
      </c>
      <c r="AG81" s="18"/>
      <c r="AH81" s="18">
        <v>2.02</v>
      </c>
      <c r="AI81" s="18" t="s">
        <v>157</v>
      </c>
      <c r="AJ81" s="18" t="s">
        <v>95</v>
      </c>
      <c r="AK81" s="18">
        <v>5.4703857175000001</v>
      </c>
      <c r="AL81" s="18" t="s">
        <v>159</v>
      </c>
      <c r="AM81" s="84">
        <v>43581</v>
      </c>
      <c r="AN81" s="18" t="s">
        <v>935</v>
      </c>
      <c r="AO81" s="18" t="s">
        <v>1089</v>
      </c>
      <c r="AP81" s="18" t="s">
        <v>544</v>
      </c>
      <c r="AQ81" s="18" t="s">
        <v>177</v>
      </c>
    </row>
    <row r="82" spans="1:43">
      <c r="A82" s="18" t="s">
        <v>1104</v>
      </c>
      <c r="B82" s="18" t="s">
        <v>1105</v>
      </c>
      <c r="C82" s="84">
        <v>43830</v>
      </c>
      <c r="D82" s="18">
        <v>1.0189999999999999</v>
      </c>
      <c r="E82" s="18">
        <v>1.0189999999999999</v>
      </c>
      <c r="F82" s="18">
        <v>9.8145058396298893E-3</v>
      </c>
      <c r="G82" s="84">
        <v>43829</v>
      </c>
      <c r="H82" s="18">
        <v>1.0188999999999999</v>
      </c>
      <c r="I82" s="18">
        <v>0</v>
      </c>
      <c r="J82" s="18"/>
      <c r="K82" s="18">
        <v>0.108065625306993</v>
      </c>
      <c r="L82" s="18">
        <v>0.34465780403740398</v>
      </c>
      <c r="M82" s="137">
        <v>0.82121302067873503</v>
      </c>
      <c r="N82" s="137">
        <f t="shared" si="10"/>
        <v>3.2848520827149401</v>
      </c>
      <c r="O82" s="132">
        <f t="shared" si="11"/>
        <v>3.2848520827149404E-2</v>
      </c>
      <c r="P82" s="134">
        <f t="shared" si="12"/>
        <v>58</v>
      </c>
      <c r="Q82" s="134">
        <v>92</v>
      </c>
      <c r="R82" s="134" t="str">
        <f t="shared" si="13"/>
        <v>58/92</v>
      </c>
      <c r="S82" s="131">
        <f t="shared" si="14"/>
        <v>0.63043478260869568</v>
      </c>
      <c r="T82" s="137">
        <f t="shared" si="15"/>
        <v>68.478260869565219</v>
      </c>
      <c r="U82" s="133" t="e">
        <f ca="1">[1]!f_risk_annusharpe(A82,"2019/9/30","2019/12/31",1,1,3)</f>
        <v>#NAME?</v>
      </c>
      <c r="V82" s="134" t="e">
        <f t="shared" ca="1" si="16"/>
        <v>#NAME?</v>
      </c>
      <c r="W82" s="134">
        <v>92</v>
      </c>
      <c r="X82" s="134" t="e">
        <f t="shared" ca="1" si="17"/>
        <v>#NAME?</v>
      </c>
      <c r="Y82" s="131" t="e">
        <f t="shared" ca="1" si="18"/>
        <v>#NAME?</v>
      </c>
      <c r="Z82" s="137" t="e">
        <f t="shared" ca="1" si="19"/>
        <v>#NAME?</v>
      </c>
      <c r="AA82" s="18">
        <v>1.76770198741634</v>
      </c>
      <c r="AB82" s="18">
        <v>0</v>
      </c>
      <c r="AC82" s="18"/>
      <c r="AD82" s="18">
        <v>0</v>
      </c>
      <c r="AE82" s="18"/>
      <c r="AF82" s="18">
        <v>0</v>
      </c>
      <c r="AG82" s="18"/>
      <c r="AH82" s="18">
        <v>1.8999999999999899</v>
      </c>
      <c r="AI82" s="18" t="s">
        <v>163</v>
      </c>
      <c r="AJ82" s="18" t="s">
        <v>95</v>
      </c>
      <c r="AK82" s="18">
        <v>3.1490723544999999</v>
      </c>
      <c r="AL82" s="18" t="s">
        <v>159</v>
      </c>
      <c r="AM82" s="84">
        <v>43633</v>
      </c>
      <c r="AN82" s="18" t="s">
        <v>935</v>
      </c>
      <c r="AO82" s="18" t="s">
        <v>1106</v>
      </c>
      <c r="AP82" s="18" t="s">
        <v>200</v>
      </c>
      <c r="AQ82" s="18" t="s">
        <v>183</v>
      </c>
    </row>
    <row r="83" spans="1:43">
      <c r="A83" s="18" t="s">
        <v>1101</v>
      </c>
      <c r="B83" s="18" t="s">
        <v>1102</v>
      </c>
      <c r="C83" s="84">
        <v>43830</v>
      </c>
      <c r="D83" s="18">
        <v>1.0121</v>
      </c>
      <c r="E83" s="18">
        <v>1.0121</v>
      </c>
      <c r="F83" s="18">
        <v>9.8814229249001E-3</v>
      </c>
      <c r="G83" s="84">
        <v>43829</v>
      </c>
      <c r="H83" s="18">
        <v>1.012</v>
      </c>
      <c r="I83" s="18">
        <v>0</v>
      </c>
      <c r="J83" s="18"/>
      <c r="K83" s="18">
        <v>9.8902185738293902E-2</v>
      </c>
      <c r="L83" s="18">
        <v>0.33706751264003898</v>
      </c>
      <c r="M83" s="137">
        <v>0.86705202312137997</v>
      </c>
      <c r="N83" s="137">
        <f t="shared" si="10"/>
        <v>3.4682080924855199</v>
      </c>
      <c r="O83" s="132">
        <f t="shared" si="11"/>
        <v>3.4682080924855196E-2</v>
      </c>
      <c r="P83" s="134">
        <f t="shared" si="12"/>
        <v>45</v>
      </c>
      <c r="Q83" s="134">
        <v>92</v>
      </c>
      <c r="R83" s="134" t="str">
        <f t="shared" si="13"/>
        <v>45/92</v>
      </c>
      <c r="S83" s="131">
        <f t="shared" si="14"/>
        <v>0.4891304347826087</v>
      </c>
      <c r="T83" s="137">
        <f t="shared" si="15"/>
        <v>75.543478260869563</v>
      </c>
      <c r="U83" s="133" t="e">
        <f ca="1">[1]!f_risk_annusharpe(A83,"2019/9/30","2019/12/31",1,1,3)</f>
        <v>#NAME?</v>
      </c>
      <c r="V83" s="134" t="e">
        <f t="shared" ca="1" si="16"/>
        <v>#NAME?</v>
      </c>
      <c r="W83" s="134">
        <v>92</v>
      </c>
      <c r="X83" s="134" t="e">
        <f t="shared" ca="1" si="17"/>
        <v>#NAME?</v>
      </c>
      <c r="Y83" s="131" t="e">
        <f t="shared" ca="1" si="18"/>
        <v>#NAME?</v>
      </c>
      <c r="Z83" s="137" t="e">
        <f t="shared" ca="1" si="19"/>
        <v>#NAME?</v>
      </c>
      <c r="AA83" s="18">
        <v>0</v>
      </c>
      <c r="AB83" s="18">
        <v>0</v>
      </c>
      <c r="AC83" s="18"/>
      <c r="AD83" s="18">
        <v>0</v>
      </c>
      <c r="AE83" s="18"/>
      <c r="AF83" s="18">
        <v>0</v>
      </c>
      <c r="AG83" s="18"/>
      <c r="AH83" s="18">
        <v>1.21</v>
      </c>
      <c r="AI83" s="18" t="s">
        <v>157</v>
      </c>
      <c r="AJ83" s="18" t="s">
        <v>95</v>
      </c>
      <c r="AK83" s="18">
        <v>1.3337465809</v>
      </c>
      <c r="AL83" s="18" t="s">
        <v>159</v>
      </c>
      <c r="AM83" s="84">
        <v>43706</v>
      </c>
      <c r="AN83" s="18" t="s">
        <v>935</v>
      </c>
      <c r="AO83" s="18" t="s">
        <v>1103</v>
      </c>
      <c r="AP83" s="18" t="s">
        <v>233</v>
      </c>
      <c r="AQ83" s="18" t="s">
        <v>235</v>
      </c>
    </row>
    <row r="84" spans="1:43">
      <c r="A84" s="18" t="s">
        <v>1177</v>
      </c>
      <c r="B84" s="18" t="s">
        <v>1178</v>
      </c>
      <c r="C84" s="84">
        <v>43830</v>
      </c>
      <c r="D84" s="18">
        <v>1.0249999999999999</v>
      </c>
      <c r="E84" s="18">
        <v>1.0294000000000001</v>
      </c>
      <c r="F84" s="18">
        <v>1.9516003122558901E-2</v>
      </c>
      <c r="G84" s="84">
        <v>43829</v>
      </c>
      <c r="H84" s="18">
        <v>1.0247999999999999</v>
      </c>
      <c r="I84" s="18">
        <v>0</v>
      </c>
      <c r="J84" s="18"/>
      <c r="K84" s="18">
        <v>0.15613535430300601</v>
      </c>
      <c r="L84" s="18">
        <v>0.42044367025482099</v>
      </c>
      <c r="M84" s="137">
        <v>0.97301759631696805</v>
      </c>
      <c r="N84" s="137">
        <f t="shared" si="10"/>
        <v>3.8920703852678722</v>
      </c>
      <c r="O84" s="132">
        <f t="shared" si="11"/>
        <v>3.892070385267872E-2</v>
      </c>
      <c r="P84" s="134">
        <f t="shared" si="12"/>
        <v>27</v>
      </c>
      <c r="Q84" s="134">
        <v>92</v>
      </c>
      <c r="R84" s="134" t="str">
        <f t="shared" si="13"/>
        <v>27/92</v>
      </c>
      <c r="S84" s="131">
        <f t="shared" si="14"/>
        <v>0.29347826086956524</v>
      </c>
      <c r="T84" s="137">
        <f t="shared" si="15"/>
        <v>85.326086956521749</v>
      </c>
      <c r="U84" s="133" t="e">
        <f ca="1">[1]!f_risk_annusharpe(A84,"2019/9/30","2019/12/31",1,1,3)</f>
        <v>#NAME?</v>
      </c>
      <c r="V84" s="134" t="e">
        <f t="shared" ca="1" si="16"/>
        <v>#NAME?</v>
      </c>
      <c r="W84" s="134">
        <v>92</v>
      </c>
      <c r="X84" s="134" t="e">
        <f t="shared" ca="1" si="17"/>
        <v>#NAME?</v>
      </c>
      <c r="Y84" s="131" t="e">
        <f t="shared" ca="1" si="18"/>
        <v>#NAME?</v>
      </c>
      <c r="Z84" s="137" t="e">
        <f t="shared" ca="1" si="19"/>
        <v>#NAME?</v>
      </c>
      <c r="AA84" s="18">
        <v>2.0043256030896499</v>
      </c>
      <c r="AB84" s="18">
        <v>0</v>
      </c>
      <c r="AC84" s="18"/>
      <c r="AD84" s="18">
        <v>0</v>
      </c>
      <c r="AE84" s="18"/>
      <c r="AF84" s="18">
        <v>0</v>
      </c>
      <c r="AG84" s="18"/>
      <c r="AH84" s="18">
        <v>2.9429025000000002</v>
      </c>
      <c r="AI84" s="18" t="s">
        <v>157</v>
      </c>
      <c r="AJ84" s="18" t="s">
        <v>95</v>
      </c>
      <c r="AK84" s="18">
        <v>2.6641550567999999</v>
      </c>
      <c r="AL84" s="18" t="s">
        <v>159</v>
      </c>
      <c r="AM84" s="84">
        <v>43545</v>
      </c>
      <c r="AN84" s="18" t="s">
        <v>935</v>
      </c>
      <c r="AO84" s="18" t="s">
        <v>600</v>
      </c>
      <c r="AP84" s="18" t="s">
        <v>261</v>
      </c>
      <c r="AQ84" s="18" t="s">
        <v>181</v>
      </c>
    </row>
    <row r="85" spans="1:43">
      <c r="A85" s="18" t="s">
        <v>1175</v>
      </c>
      <c r="B85" s="18" t="s">
        <v>1176</v>
      </c>
      <c r="C85" s="84">
        <v>43830</v>
      </c>
      <c r="D85" s="18">
        <v>1.0299</v>
      </c>
      <c r="E85" s="18">
        <v>1.0299</v>
      </c>
      <c r="F85" s="18">
        <v>0</v>
      </c>
      <c r="G85" s="84">
        <v>43829</v>
      </c>
      <c r="H85" s="18">
        <v>1.0299</v>
      </c>
      <c r="I85" s="18">
        <v>0</v>
      </c>
      <c r="J85" s="18"/>
      <c r="K85" s="18">
        <v>0.116652085156031</v>
      </c>
      <c r="L85" s="18">
        <v>0.42905899561189298</v>
      </c>
      <c r="M85" s="137">
        <v>0.84206403603250202</v>
      </c>
      <c r="N85" s="137">
        <f t="shared" si="10"/>
        <v>3.3682561441300081</v>
      </c>
      <c r="O85" s="132">
        <f t="shared" si="11"/>
        <v>3.368256144130008E-2</v>
      </c>
      <c r="P85" s="134">
        <f t="shared" si="12"/>
        <v>53</v>
      </c>
      <c r="Q85" s="134">
        <v>92</v>
      </c>
      <c r="R85" s="134" t="str">
        <f t="shared" si="13"/>
        <v>53/92</v>
      </c>
      <c r="S85" s="131">
        <f t="shared" si="14"/>
        <v>0.57608695652173914</v>
      </c>
      <c r="T85" s="137">
        <f t="shared" si="15"/>
        <v>71.195652173913047</v>
      </c>
      <c r="U85" s="133" t="e">
        <f ca="1">[1]!f_risk_annusharpe(A85,"2019/9/30","2019/12/31",1,1,3)</f>
        <v>#NAME?</v>
      </c>
      <c r="V85" s="134" t="e">
        <f t="shared" ca="1" si="16"/>
        <v>#NAME?</v>
      </c>
      <c r="W85" s="134">
        <v>92</v>
      </c>
      <c r="X85" s="134" t="e">
        <f t="shared" ca="1" si="17"/>
        <v>#NAME?</v>
      </c>
      <c r="Y85" s="131" t="e">
        <f t="shared" ca="1" si="18"/>
        <v>#NAME?</v>
      </c>
      <c r="Z85" s="137" t="e">
        <f t="shared" ca="1" si="19"/>
        <v>#NAME?</v>
      </c>
      <c r="AA85" s="18">
        <v>2.1928954157570999</v>
      </c>
      <c r="AB85" s="18">
        <v>0</v>
      </c>
      <c r="AC85" s="18"/>
      <c r="AD85" s="18">
        <v>0</v>
      </c>
      <c r="AE85" s="18"/>
      <c r="AF85" s="18">
        <v>0</v>
      </c>
      <c r="AG85" s="18"/>
      <c r="AH85" s="18">
        <v>2.99</v>
      </c>
      <c r="AI85" s="18" t="s">
        <v>157</v>
      </c>
      <c r="AJ85" s="18" t="s">
        <v>95</v>
      </c>
      <c r="AK85" s="18">
        <v>2.8286937345999998</v>
      </c>
      <c r="AL85" s="18" t="s">
        <v>159</v>
      </c>
      <c r="AM85" s="84">
        <v>43532</v>
      </c>
      <c r="AN85" s="18" t="s">
        <v>935</v>
      </c>
      <c r="AO85" s="18" t="s">
        <v>874</v>
      </c>
      <c r="AP85" s="18" t="s">
        <v>246</v>
      </c>
      <c r="AQ85" s="18" t="s">
        <v>173</v>
      </c>
    </row>
    <row r="86" spans="1:43">
      <c r="A86" s="18" t="s">
        <v>1190</v>
      </c>
      <c r="B86" s="18" t="s">
        <v>1191</v>
      </c>
      <c r="C86" s="84">
        <v>43830</v>
      </c>
      <c r="D86" s="18">
        <v>1.0164</v>
      </c>
      <c r="E86" s="18">
        <v>1.0303</v>
      </c>
      <c r="F86" s="18">
        <v>9.8396142871137703E-3</v>
      </c>
      <c r="G86" s="84">
        <v>43829</v>
      </c>
      <c r="H86" s="18">
        <v>1.0163</v>
      </c>
      <c r="I86" s="18">
        <v>0</v>
      </c>
      <c r="J86" s="18"/>
      <c r="K86" s="18">
        <v>9.8483356312786097E-2</v>
      </c>
      <c r="L86" s="18">
        <v>0.33418977505112502</v>
      </c>
      <c r="M86" s="137">
        <v>0.82510958019374603</v>
      </c>
      <c r="N86" s="137">
        <f t="shared" si="10"/>
        <v>3.3004383207749841</v>
      </c>
      <c r="O86" s="132">
        <f t="shared" si="11"/>
        <v>3.3004383207749843E-2</v>
      </c>
      <c r="P86" s="134">
        <f t="shared" si="12"/>
        <v>56</v>
      </c>
      <c r="Q86" s="134">
        <v>92</v>
      </c>
      <c r="R86" s="134" t="str">
        <f t="shared" si="13"/>
        <v>56/92</v>
      </c>
      <c r="S86" s="131">
        <f t="shared" si="14"/>
        <v>0.60869565217391308</v>
      </c>
      <c r="T86" s="137">
        <f t="shared" si="15"/>
        <v>69.565217391304344</v>
      </c>
      <c r="U86" s="133" t="e">
        <f ca="1">[1]!f_risk_annusharpe(A86,"2019/9/30","2019/12/31",1,1,3)</f>
        <v>#NAME?</v>
      </c>
      <c r="V86" s="134" t="e">
        <f t="shared" ca="1" si="16"/>
        <v>#NAME?</v>
      </c>
      <c r="W86" s="134">
        <v>92</v>
      </c>
      <c r="X86" s="134" t="e">
        <f t="shared" ca="1" si="17"/>
        <v>#NAME?</v>
      </c>
      <c r="Y86" s="131" t="e">
        <f t="shared" ca="1" si="18"/>
        <v>#NAME?</v>
      </c>
      <c r="Z86" s="137" t="e">
        <f t="shared" ca="1" si="19"/>
        <v>#NAME?</v>
      </c>
      <c r="AA86" s="18">
        <v>1.7209788527989001</v>
      </c>
      <c r="AB86" s="18">
        <v>0</v>
      </c>
      <c r="AC86" s="18"/>
      <c r="AD86" s="18">
        <v>0</v>
      </c>
      <c r="AE86" s="18"/>
      <c r="AF86" s="18">
        <v>0</v>
      </c>
      <c r="AG86" s="18"/>
      <c r="AH86" s="18">
        <v>3.03317947999999</v>
      </c>
      <c r="AI86" s="18" t="s">
        <v>157</v>
      </c>
      <c r="AJ86" s="18" t="s">
        <v>95</v>
      </c>
      <c r="AK86" s="18">
        <v>7.3045824953</v>
      </c>
      <c r="AL86" s="18" t="s">
        <v>159</v>
      </c>
      <c r="AM86" s="84">
        <v>43482</v>
      </c>
      <c r="AN86" s="18" t="s">
        <v>935</v>
      </c>
      <c r="AO86" s="18" t="s">
        <v>6499</v>
      </c>
      <c r="AP86" s="18" t="s">
        <v>347</v>
      </c>
      <c r="AQ86" s="18" t="s">
        <v>241</v>
      </c>
    </row>
    <row r="87" spans="1:43">
      <c r="A87" s="18" t="s">
        <v>1192</v>
      </c>
      <c r="B87" s="18" t="s">
        <v>1193</v>
      </c>
      <c r="C87" s="84">
        <v>43830</v>
      </c>
      <c r="D87" s="18">
        <v>1.0230999999999999</v>
      </c>
      <c r="E87" s="18">
        <v>1.0273000000000001</v>
      </c>
      <c r="F87" s="18">
        <v>3.9112154101880299E-2</v>
      </c>
      <c r="G87" s="84">
        <v>43829</v>
      </c>
      <c r="H87" s="18">
        <v>1.0226999999999999</v>
      </c>
      <c r="I87" s="18">
        <v>0</v>
      </c>
      <c r="J87" s="18"/>
      <c r="K87" s="18">
        <v>0.14666908129790801</v>
      </c>
      <c r="L87" s="18">
        <v>0.36230929030249798</v>
      </c>
      <c r="M87" s="137">
        <v>0.86579913624048599</v>
      </c>
      <c r="N87" s="137">
        <f t="shared" si="10"/>
        <v>3.463196544961944</v>
      </c>
      <c r="O87" s="132">
        <f t="shared" si="11"/>
        <v>3.463196544961944E-2</v>
      </c>
      <c r="P87" s="134">
        <f t="shared" si="12"/>
        <v>46</v>
      </c>
      <c r="Q87" s="134">
        <v>92</v>
      </c>
      <c r="R87" s="134" t="str">
        <f t="shared" si="13"/>
        <v>46/92</v>
      </c>
      <c r="S87" s="131">
        <f t="shared" si="14"/>
        <v>0.5</v>
      </c>
      <c r="T87" s="137">
        <f t="shared" si="15"/>
        <v>75</v>
      </c>
      <c r="U87" s="133" t="e">
        <f ca="1">[1]!f_risk_annusharpe(A87,"2019/9/30","2019/12/31",1,1,3)</f>
        <v>#NAME?</v>
      </c>
      <c r="V87" s="134" t="e">
        <f t="shared" ca="1" si="16"/>
        <v>#NAME?</v>
      </c>
      <c r="W87" s="134">
        <v>92</v>
      </c>
      <c r="X87" s="134" t="e">
        <f t="shared" ca="1" si="17"/>
        <v>#NAME?</v>
      </c>
      <c r="Y87" s="131" t="e">
        <f t="shared" ca="1" si="18"/>
        <v>#NAME?</v>
      </c>
      <c r="Z87" s="137" t="e">
        <f t="shared" ca="1" si="19"/>
        <v>#NAME?</v>
      </c>
      <c r="AA87" s="18">
        <v>1.82634476012997</v>
      </c>
      <c r="AB87" s="18">
        <v>0</v>
      </c>
      <c r="AC87" s="18"/>
      <c r="AD87" s="18">
        <v>0</v>
      </c>
      <c r="AE87" s="18"/>
      <c r="AF87" s="18">
        <v>0</v>
      </c>
      <c r="AG87" s="18"/>
      <c r="AH87" s="18">
        <v>2.73274492</v>
      </c>
      <c r="AI87" s="18" t="s">
        <v>163</v>
      </c>
      <c r="AJ87" s="18" t="s">
        <v>95</v>
      </c>
      <c r="AK87" s="18">
        <v>2.0998911854000002</v>
      </c>
      <c r="AL87" s="18" t="s">
        <v>159</v>
      </c>
      <c r="AM87" s="84">
        <v>43538</v>
      </c>
      <c r="AN87" s="18" t="s">
        <v>935</v>
      </c>
      <c r="AO87" s="18" t="s">
        <v>984</v>
      </c>
      <c r="AP87" s="18" t="s">
        <v>261</v>
      </c>
      <c r="AQ87" s="18" t="s">
        <v>185</v>
      </c>
    </row>
    <row r="88" spans="1:43">
      <c r="A88" s="18" t="s">
        <v>1199</v>
      </c>
      <c r="B88" s="18" t="s">
        <v>1200</v>
      </c>
      <c r="C88" s="84">
        <v>43830</v>
      </c>
      <c r="D88" s="18">
        <v>1.0468999999999999</v>
      </c>
      <c r="E88" s="18">
        <v>1.0468999999999999</v>
      </c>
      <c r="F88" s="18">
        <v>1.91076717301976E-2</v>
      </c>
      <c r="G88" s="84">
        <v>43829</v>
      </c>
      <c r="H88" s="18">
        <v>1.0467</v>
      </c>
      <c r="I88" s="18">
        <v>0</v>
      </c>
      <c r="J88" s="18"/>
      <c r="K88" s="18">
        <v>0.162648296976659</v>
      </c>
      <c r="L88" s="18">
        <v>0.60541995002882698</v>
      </c>
      <c r="M88" s="137">
        <v>1.7593312597200601</v>
      </c>
      <c r="N88" s="137">
        <f t="shared" si="10"/>
        <v>7.0373250388802404</v>
      </c>
      <c r="O88" s="132">
        <f t="shared" si="11"/>
        <v>7.0373250388802405E-2</v>
      </c>
      <c r="P88" s="134">
        <f t="shared" si="12"/>
        <v>2</v>
      </c>
      <c r="Q88" s="134">
        <v>92</v>
      </c>
      <c r="R88" s="134" t="str">
        <f t="shared" si="13"/>
        <v>2/92</v>
      </c>
      <c r="S88" s="131">
        <f t="shared" si="14"/>
        <v>2.1739130434782608E-2</v>
      </c>
      <c r="T88" s="137">
        <f t="shared" si="15"/>
        <v>98.913043478260875</v>
      </c>
      <c r="U88" s="133" t="e">
        <f ca="1">[1]!f_risk_annusharpe(A88,"2019/9/30","2019/12/31",1,1,3)</f>
        <v>#NAME?</v>
      </c>
      <c r="V88" s="134" t="e">
        <f t="shared" ca="1" si="16"/>
        <v>#NAME?</v>
      </c>
      <c r="W88" s="134">
        <v>92</v>
      </c>
      <c r="X88" s="134" t="e">
        <f t="shared" ca="1" si="17"/>
        <v>#NAME?</v>
      </c>
      <c r="Y88" s="131" t="e">
        <f t="shared" ca="1" si="18"/>
        <v>#NAME?</v>
      </c>
      <c r="Z88" s="137" t="e">
        <f t="shared" ca="1" si="19"/>
        <v>#NAME?</v>
      </c>
      <c r="AA88" s="18">
        <v>3.0311977167601598</v>
      </c>
      <c r="AB88" s="18">
        <v>0</v>
      </c>
      <c r="AC88" s="18"/>
      <c r="AD88" s="18">
        <v>0</v>
      </c>
      <c r="AE88" s="18"/>
      <c r="AF88" s="18">
        <v>0</v>
      </c>
      <c r="AG88" s="18"/>
      <c r="AH88" s="18">
        <v>4.6899999999999897</v>
      </c>
      <c r="AI88" s="18" t="s">
        <v>163</v>
      </c>
      <c r="AJ88" s="18" t="s">
        <v>95</v>
      </c>
      <c r="AK88" s="18">
        <v>1.671205405</v>
      </c>
      <c r="AL88" s="18" t="s">
        <v>159</v>
      </c>
      <c r="AM88" s="84">
        <v>43529</v>
      </c>
      <c r="AN88" s="18" t="s">
        <v>935</v>
      </c>
      <c r="AO88" s="18" t="s">
        <v>4675</v>
      </c>
      <c r="AP88" s="18" t="s">
        <v>250</v>
      </c>
      <c r="AQ88" s="18" t="s">
        <v>207</v>
      </c>
    </row>
    <row r="89" spans="1:43">
      <c r="A89" s="18" t="s">
        <v>1194</v>
      </c>
      <c r="B89" s="18" t="s">
        <v>1195</v>
      </c>
      <c r="C89" s="84">
        <v>43830</v>
      </c>
      <c r="D89" s="18">
        <v>1.0089999999999999</v>
      </c>
      <c r="E89" s="18">
        <v>1.0306</v>
      </c>
      <c r="F89" s="18">
        <v>1.9825535289457401E-2</v>
      </c>
      <c r="G89" s="84">
        <v>43829</v>
      </c>
      <c r="H89" s="18">
        <v>1.0087999999999999</v>
      </c>
      <c r="I89" s="18">
        <v>0</v>
      </c>
      <c r="J89" s="18"/>
      <c r="K89" s="18">
        <v>9.9206349206350797E-2</v>
      </c>
      <c r="L89" s="18">
        <v>0.33351801012461701</v>
      </c>
      <c r="M89" s="137">
        <v>0.82429045196634299</v>
      </c>
      <c r="N89" s="137">
        <f t="shared" si="10"/>
        <v>3.2971618078653719</v>
      </c>
      <c r="O89" s="132">
        <f t="shared" si="11"/>
        <v>3.2971618078653717E-2</v>
      </c>
      <c r="P89" s="134">
        <f t="shared" si="12"/>
        <v>57</v>
      </c>
      <c r="Q89" s="134">
        <v>92</v>
      </c>
      <c r="R89" s="134" t="str">
        <f t="shared" si="13"/>
        <v>57/92</v>
      </c>
      <c r="S89" s="131">
        <f t="shared" si="14"/>
        <v>0.61956521739130432</v>
      </c>
      <c r="T89" s="137">
        <f t="shared" si="15"/>
        <v>69.021739130434781</v>
      </c>
      <c r="U89" s="133" t="e">
        <f ca="1">[1]!f_risk_annusharpe(A89,"2019/9/30","2019/12/31",1,1,3)</f>
        <v>#NAME?</v>
      </c>
      <c r="V89" s="134" t="e">
        <f t="shared" ca="1" si="16"/>
        <v>#NAME?</v>
      </c>
      <c r="W89" s="134">
        <v>92</v>
      </c>
      <c r="X89" s="134" t="e">
        <f t="shared" ca="1" si="17"/>
        <v>#NAME?</v>
      </c>
      <c r="Y89" s="131" t="e">
        <f t="shared" ca="1" si="18"/>
        <v>#NAME?</v>
      </c>
      <c r="Z89" s="137" t="e">
        <f t="shared" ca="1" si="19"/>
        <v>#NAME?</v>
      </c>
      <c r="AA89" s="18">
        <v>1.9009192208819301</v>
      </c>
      <c r="AB89" s="18">
        <v>0</v>
      </c>
      <c r="AC89" s="18"/>
      <c r="AD89" s="18">
        <v>0</v>
      </c>
      <c r="AE89" s="18"/>
      <c r="AF89" s="18">
        <v>0</v>
      </c>
      <c r="AG89" s="18"/>
      <c r="AH89" s="18">
        <v>3.0625897000000002</v>
      </c>
      <c r="AI89" s="18" t="s">
        <v>157</v>
      </c>
      <c r="AJ89" s="18" t="s">
        <v>95</v>
      </c>
      <c r="AK89" s="18">
        <v>1.9901678162000001</v>
      </c>
      <c r="AL89" s="18" t="s">
        <v>159</v>
      </c>
      <c r="AM89" s="84">
        <v>43516</v>
      </c>
      <c r="AN89" s="18" t="s">
        <v>935</v>
      </c>
      <c r="AO89" s="18" t="s">
        <v>1196</v>
      </c>
      <c r="AP89" s="18" t="s">
        <v>187</v>
      </c>
      <c r="AQ89" s="18" t="s">
        <v>162</v>
      </c>
    </row>
    <row r="90" spans="1:43">
      <c r="A90" s="18" t="s">
        <v>1185</v>
      </c>
      <c r="B90" s="18" t="s">
        <v>1186</v>
      </c>
      <c r="C90" s="84">
        <v>43830</v>
      </c>
      <c r="D90" s="18">
        <v>1.0221</v>
      </c>
      <c r="E90" s="18">
        <v>1.0221</v>
      </c>
      <c r="F90" s="18">
        <v>3.9150435548591198E-2</v>
      </c>
      <c r="G90" s="84">
        <v>43829</v>
      </c>
      <c r="H90" s="18">
        <v>1.0217000000000001</v>
      </c>
      <c r="I90" s="18">
        <v>0</v>
      </c>
      <c r="J90" s="18"/>
      <c r="K90" s="18">
        <v>0.19605920988138401</v>
      </c>
      <c r="L90" s="18">
        <v>0.69950738916257205</v>
      </c>
      <c r="M90" s="137">
        <v>1.12793113683586</v>
      </c>
      <c r="N90" s="137">
        <f t="shared" si="10"/>
        <v>4.51172454734344</v>
      </c>
      <c r="O90" s="132">
        <f t="shared" si="11"/>
        <v>4.5117245473434403E-2</v>
      </c>
      <c r="P90" s="134">
        <f t="shared" si="12"/>
        <v>12</v>
      </c>
      <c r="Q90" s="134">
        <v>92</v>
      </c>
      <c r="R90" s="134" t="str">
        <f t="shared" si="13"/>
        <v>12/92</v>
      </c>
      <c r="S90" s="131">
        <f t="shared" si="14"/>
        <v>0.13043478260869565</v>
      </c>
      <c r="T90" s="137">
        <f t="shared" si="15"/>
        <v>93.478260869565219</v>
      </c>
      <c r="U90" s="133" t="e">
        <f ca="1">[1]!f_risk_annusharpe(A90,"2019/9/30","2019/12/31",1,1,3)</f>
        <v>#NAME?</v>
      </c>
      <c r="V90" s="134" t="e">
        <f t="shared" ca="1" si="16"/>
        <v>#NAME?</v>
      </c>
      <c r="W90" s="134">
        <v>92</v>
      </c>
      <c r="X90" s="134" t="e">
        <f t="shared" ca="1" si="17"/>
        <v>#NAME?</v>
      </c>
      <c r="Y90" s="131" t="e">
        <f t="shared" ca="1" si="18"/>
        <v>#NAME?</v>
      </c>
      <c r="Z90" s="137" t="e">
        <f t="shared" ca="1" si="19"/>
        <v>#NAME?</v>
      </c>
      <c r="AA90" s="18">
        <v>1.6003976143141201</v>
      </c>
      <c r="AB90" s="18">
        <v>0</v>
      </c>
      <c r="AC90" s="18"/>
      <c r="AD90" s="18">
        <v>0</v>
      </c>
      <c r="AE90" s="18"/>
      <c r="AF90" s="18">
        <v>0</v>
      </c>
      <c r="AG90" s="18"/>
      <c r="AH90" s="18">
        <v>2.21</v>
      </c>
      <c r="AI90" s="18" t="s">
        <v>157</v>
      </c>
      <c r="AJ90" s="18" t="s">
        <v>95</v>
      </c>
      <c r="AK90" s="18">
        <v>0.50370302980000004</v>
      </c>
      <c r="AL90" s="18" t="s">
        <v>159</v>
      </c>
      <c r="AM90" s="84">
        <v>43521</v>
      </c>
      <c r="AN90" s="18" t="s">
        <v>935</v>
      </c>
      <c r="AO90" s="18" t="s">
        <v>1187</v>
      </c>
      <c r="AP90" s="18" t="s">
        <v>268</v>
      </c>
      <c r="AQ90" s="18" t="s">
        <v>177</v>
      </c>
    </row>
    <row r="91" spans="1:43">
      <c r="A91" s="18" t="s">
        <v>1182</v>
      </c>
      <c r="B91" s="18" t="s">
        <v>1183</v>
      </c>
      <c r="C91" s="84">
        <v>43830</v>
      </c>
      <c r="D91" s="18">
        <v>1.0355000000000001</v>
      </c>
      <c r="E91" s="18">
        <v>1.0355000000000001</v>
      </c>
      <c r="F91" s="18">
        <v>1.93180720564066E-2</v>
      </c>
      <c r="G91" s="84">
        <v>43829</v>
      </c>
      <c r="H91" s="18">
        <v>1.0353000000000001</v>
      </c>
      <c r="I91" s="18">
        <v>0</v>
      </c>
      <c r="J91" s="18"/>
      <c r="K91" s="18">
        <v>0.17413175969817399</v>
      </c>
      <c r="L91" s="18">
        <v>0.43646944713871699</v>
      </c>
      <c r="M91" s="137">
        <v>0.89642404754945904</v>
      </c>
      <c r="N91" s="137">
        <f t="shared" si="10"/>
        <v>3.5856961901978361</v>
      </c>
      <c r="O91" s="132">
        <f t="shared" si="11"/>
        <v>3.585696190197836E-2</v>
      </c>
      <c r="P91" s="134">
        <f t="shared" si="12"/>
        <v>39</v>
      </c>
      <c r="Q91" s="134">
        <v>92</v>
      </c>
      <c r="R91" s="134" t="str">
        <f t="shared" si="13"/>
        <v>39/92</v>
      </c>
      <c r="S91" s="131">
        <f t="shared" si="14"/>
        <v>0.42391304347826086</v>
      </c>
      <c r="T91" s="137">
        <f t="shared" si="15"/>
        <v>78.804347826086968</v>
      </c>
      <c r="U91" s="133" t="e">
        <f ca="1">[1]!f_risk_annusharpe(A91,"2019/9/30","2019/12/31",1,1,3)</f>
        <v>#NAME?</v>
      </c>
      <c r="V91" s="134" t="e">
        <f t="shared" ca="1" si="16"/>
        <v>#NAME?</v>
      </c>
      <c r="W91" s="134">
        <v>92</v>
      </c>
      <c r="X91" s="134" t="e">
        <f t="shared" ca="1" si="17"/>
        <v>#NAME?</v>
      </c>
      <c r="Y91" s="131" t="e">
        <f t="shared" ca="1" si="18"/>
        <v>#NAME?</v>
      </c>
      <c r="Z91" s="137" t="e">
        <f t="shared" ca="1" si="19"/>
        <v>#NAME?</v>
      </c>
      <c r="AA91" s="18">
        <v>2.3423601502273201</v>
      </c>
      <c r="AB91" s="18">
        <v>0</v>
      </c>
      <c r="AC91" s="18"/>
      <c r="AD91" s="18">
        <v>0</v>
      </c>
      <c r="AE91" s="18"/>
      <c r="AF91" s="18">
        <v>0</v>
      </c>
      <c r="AG91" s="18"/>
      <c r="AH91" s="18">
        <v>3.55000000000001</v>
      </c>
      <c r="AI91" s="18" t="s">
        <v>157</v>
      </c>
      <c r="AJ91" s="18" t="s">
        <v>95</v>
      </c>
      <c r="AK91" s="18">
        <v>3.3295853763999999</v>
      </c>
      <c r="AL91" s="18" t="s">
        <v>159</v>
      </c>
      <c r="AM91" s="84">
        <v>43539</v>
      </c>
      <c r="AN91" s="18" t="s">
        <v>935</v>
      </c>
      <c r="AO91" s="18" t="s">
        <v>1184</v>
      </c>
      <c r="AP91" s="18" t="s">
        <v>433</v>
      </c>
      <c r="AQ91" s="18" t="s">
        <v>162</v>
      </c>
    </row>
    <row r="92" spans="1:43">
      <c r="A92" s="18" t="s">
        <v>1172</v>
      </c>
      <c r="B92" s="18" t="s">
        <v>1173</v>
      </c>
      <c r="C92" s="84">
        <v>43830</v>
      </c>
      <c r="D92" s="18">
        <v>1.0224</v>
      </c>
      <c r="E92" s="18">
        <v>1.0294000000000001</v>
      </c>
      <c r="F92" s="18">
        <v>1.9565642731353101E-2</v>
      </c>
      <c r="G92" s="84">
        <v>43829</v>
      </c>
      <c r="H92" s="18">
        <v>1.0222</v>
      </c>
      <c r="I92" s="18">
        <v>0</v>
      </c>
      <c r="J92" s="18"/>
      <c r="K92" s="18">
        <v>0.10770586507391</v>
      </c>
      <c r="L92" s="18">
        <v>0.35339675282139299</v>
      </c>
      <c r="M92" s="137">
        <v>0.93794117067277005</v>
      </c>
      <c r="N92" s="137">
        <f t="shared" si="10"/>
        <v>3.7517646826910802</v>
      </c>
      <c r="O92" s="132">
        <f t="shared" si="11"/>
        <v>3.7517646826910805E-2</v>
      </c>
      <c r="P92" s="134">
        <f t="shared" si="12"/>
        <v>30</v>
      </c>
      <c r="Q92" s="134">
        <v>92</v>
      </c>
      <c r="R92" s="134" t="str">
        <f t="shared" si="13"/>
        <v>30/92</v>
      </c>
      <c r="S92" s="131">
        <f t="shared" si="14"/>
        <v>0.32608695652173914</v>
      </c>
      <c r="T92" s="137">
        <f t="shared" si="15"/>
        <v>83.695652173913047</v>
      </c>
      <c r="U92" s="133" t="e">
        <f ca="1">[1]!f_risk_annusharpe(A92,"2019/9/30","2019/12/31",1,1,3)</f>
        <v>#NAME?</v>
      </c>
      <c r="V92" s="134" t="e">
        <f t="shared" ca="1" si="16"/>
        <v>#NAME?</v>
      </c>
      <c r="W92" s="134">
        <v>92</v>
      </c>
      <c r="X92" s="134" t="e">
        <f t="shared" ca="1" si="17"/>
        <v>#NAME?</v>
      </c>
      <c r="Y92" s="131" t="e">
        <f t="shared" ca="1" si="18"/>
        <v>#NAME?</v>
      </c>
      <c r="Z92" s="137" t="e">
        <f t="shared" ca="1" si="19"/>
        <v>#NAME?</v>
      </c>
      <c r="AA92" s="18">
        <v>1.8529992147583501</v>
      </c>
      <c r="AB92" s="18">
        <v>0</v>
      </c>
      <c r="AC92" s="18"/>
      <c r="AD92" s="18">
        <v>0</v>
      </c>
      <c r="AE92" s="18"/>
      <c r="AF92" s="18">
        <v>0</v>
      </c>
      <c r="AG92" s="18"/>
      <c r="AH92" s="18">
        <v>2.95557775999999</v>
      </c>
      <c r="AI92" s="18" t="s">
        <v>157</v>
      </c>
      <c r="AJ92" s="18" t="s">
        <v>95</v>
      </c>
      <c r="AK92" s="18">
        <v>2.7579317941000001</v>
      </c>
      <c r="AL92" s="18" t="s">
        <v>159</v>
      </c>
      <c r="AM92" s="84">
        <v>43544</v>
      </c>
      <c r="AN92" s="18" t="s">
        <v>935</v>
      </c>
      <c r="AO92" s="18" t="s">
        <v>6500</v>
      </c>
      <c r="AP92" s="18" t="s">
        <v>341</v>
      </c>
      <c r="AQ92" s="18" t="s">
        <v>162</v>
      </c>
    </row>
    <row r="93" spans="1:43" ht="19.95" customHeight="1">
      <c r="A93" s="18" t="s">
        <v>1197</v>
      </c>
      <c r="B93" s="18" t="s">
        <v>1198</v>
      </c>
      <c r="C93" s="84">
        <v>43830</v>
      </c>
      <c r="D93" s="18">
        <v>1.0145999999999999</v>
      </c>
      <c r="E93" s="18">
        <v>1.0266</v>
      </c>
      <c r="F93" s="18">
        <v>1.97160883280636E-2</v>
      </c>
      <c r="G93" s="84">
        <v>43829</v>
      </c>
      <c r="H93" s="18">
        <v>1.0144</v>
      </c>
      <c r="I93" s="18">
        <v>0</v>
      </c>
      <c r="J93" s="18"/>
      <c r="K93" s="18">
        <v>0.10853478046371599</v>
      </c>
      <c r="L93" s="18">
        <v>0.36605511770307197</v>
      </c>
      <c r="M93" s="137">
        <v>0.88500061498063798</v>
      </c>
      <c r="N93" s="137">
        <f t="shared" si="10"/>
        <v>3.5400024599225519</v>
      </c>
      <c r="O93" s="132">
        <f t="shared" si="11"/>
        <v>3.5400024599225519E-2</v>
      </c>
      <c r="P93" s="134">
        <f t="shared" si="12"/>
        <v>42</v>
      </c>
      <c r="Q93" s="134">
        <v>92</v>
      </c>
      <c r="R93" s="134" t="str">
        <f t="shared" si="13"/>
        <v>42/92</v>
      </c>
      <c r="S93" s="131">
        <f t="shared" si="14"/>
        <v>0.45652173913043476</v>
      </c>
      <c r="T93" s="137">
        <f t="shared" si="15"/>
        <v>77.173913043478265</v>
      </c>
      <c r="U93" s="133" t="e">
        <f ca="1">[1]!f_risk_annusharpe(A93,"2019/9/30","2019/12/31",1,1,3)</f>
        <v>#NAME?</v>
      </c>
      <c r="V93" s="134" t="e">
        <f t="shared" ca="1" si="16"/>
        <v>#NAME?</v>
      </c>
      <c r="W93" s="134">
        <v>92</v>
      </c>
      <c r="X93" s="134" t="e">
        <f t="shared" ca="1" si="17"/>
        <v>#NAME?</v>
      </c>
      <c r="Y93" s="131" t="e">
        <f t="shared" ca="1" si="18"/>
        <v>#NAME?</v>
      </c>
      <c r="Z93" s="137" t="e">
        <f t="shared" ca="1" si="19"/>
        <v>#NAME?</v>
      </c>
      <c r="AA93" s="18">
        <v>1.59412879477537</v>
      </c>
      <c r="AB93" s="18">
        <v>0</v>
      </c>
      <c r="AC93" s="18"/>
      <c r="AD93" s="18">
        <v>0</v>
      </c>
      <c r="AE93" s="18"/>
      <c r="AF93" s="18">
        <v>0</v>
      </c>
      <c r="AG93" s="18"/>
      <c r="AH93" s="18">
        <v>2.6710265599999801</v>
      </c>
      <c r="AI93" s="18" t="s">
        <v>157</v>
      </c>
      <c r="AJ93" s="18" t="s">
        <v>95</v>
      </c>
      <c r="AK93" s="18">
        <v>11.107311554900001</v>
      </c>
      <c r="AL93" s="18" t="s">
        <v>159</v>
      </c>
      <c r="AM93" s="84">
        <v>43494</v>
      </c>
      <c r="AN93" s="18" t="s">
        <v>935</v>
      </c>
      <c r="AO93" s="18" t="s">
        <v>1132</v>
      </c>
      <c r="AP93" s="18" t="s">
        <v>269</v>
      </c>
      <c r="AQ93" s="18" t="s">
        <v>181</v>
      </c>
    </row>
    <row r="94" spans="1:43" s="145" customFormat="1">
      <c r="A94" s="145" t="s">
        <v>47</v>
      </c>
      <c r="C94" s="171"/>
      <c r="G94" s="171"/>
      <c r="M94" s="172" t="s">
        <v>47</v>
      </c>
      <c r="N94" s="172" t="s">
        <v>4278</v>
      </c>
      <c r="O94" s="173">
        <f>'3.2 相对排名'!H7</f>
        <v>4.0799999999999947E-2</v>
      </c>
      <c r="P94" s="174">
        <f t="shared" si="12"/>
        <v>21</v>
      </c>
      <c r="Q94" s="174">
        <v>92</v>
      </c>
      <c r="R94" s="174" t="str">
        <f t="shared" si="13"/>
        <v>21/92</v>
      </c>
      <c r="S94" s="175">
        <f t="shared" si="14"/>
        <v>0.22826086956521738</v>
      </c>
      <c r="T94" s="172">
        <f t="shared" si="15"/>
        <v>88.586956521739125</v>
      </c>
      <c r="U94" s="176">
        <f>'3.3风险调整收益'!L7</f>
        <v>4.7478065877638178</v>
      </c>
      <c r="V94" s="177" t="e">
        <f t="shared" ca="1" si="16"/>
        <v>#NAME?</v>
      </c>
      <c r="W94" s="177">
        <v>92</v>
      </c>
      <c r="X94" s="177" t="s">
        <v>12704</v>
      </c>
      <c r="Y94" s="178" t="e">
        <f t="shared" ca="1" si="18"/>
        <v>#NAME?</v>
      </c>
      <c r="Z94" s="179" t="e">
        <f t="shared" ca="1" si="19"/>
        <v>#NAME?</v>
      </c>
      <c r="AM94" s="171"/>
    </row>
    <row r="95" spans="1:43">
      <c r="C95"/>
      <c r="G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M95"/>
    </row>
  </sheetData>
  <mergeCells count="9">
    <mergeCell ref="AF1:AG1"/>
    <mergeCell ref="AI1:AQ1"/>
    <mergeCell ref="M1:V1"/>
    <mergeCell ref="A1:B1"/>
    <mergeCell ref="C1:F1"/>
    <mergeCell ref="G1:H1"/>
    <mergeCell ref="I1:J1"/>
    <mergeCell ref="AB1:AC1"/>
    <mergeCell ref="AD1:AE1"/>
  </mergeCells>
  <phoneticPr fontId="7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Q1048"/>
  <sheetViews>
    <sheetView topLeftCell="E1" zoomScale="90" zoomScaleNormal="90" workbookViewId="0">
      <pane ySplit="2" topLeftCell="A1029" activePane="bottomLeft" state="frozen"/>
      <selection activeCell="B4" sqref="B4"/>
      <selection pane="bottomLeft" activeCell="B4" sqref="B4"/>
    </sheetView>
  </sheetViews>
  <sheetFormatPr defaultRowHeight="14.4"/>
  <cols>
    <col min="3" max="3" width="11.6640625" bestFit="1" customWidth="1"/>
    <col min="7" max="7" width="11.6640625" bestFit="1" customWidth="1"/>
  </cols>
  <sheetData>
    <row r="1" spans="1:43" ht="28.8">
      <c r="A1" s="249"/>
      <c r="B1" s="249"/>
      <c r="C1" s="249" t="s">
        <v>131</v>
      </c>
      <c r="D1" s="249" t="s">
        <v>131</v>
      </c>
      <c r="E1" s="249" t="s">
        <v>131</v>
      </c>
      <c r="F1" s="249" t="s">
        <v>131</v>
      </c>
      <c r="G1" s="249" t="s">
        <v>132</v>
      </c>
      <c r="H1" s="249" t="s">
        <v>132</v>
      </c>
      <c r="I1" s="249" t="s">
        <v>88</v>
      </c>
      <c r="J1" s="249" t="s">
        <v>88</v>
      </c>
      <c r="K1" s="120" t="s">
        <v>133</v>
      </c>
      <c r="L1" s="120" t="s">
        <v>134</v>
      </c>
      <c r="M1" s="250" t="s">
        <v>135</v>
      </c>
      <c r="N1" s="251"/>
      <c r="O1" s="251"/>
      <c r="P1" s="251"/>
      <c r="Q1" s="251"/>
      <c r="R1" s="251"/>
      <c r="S1" s="251"/>
      <c r="T1" s="251"/>
      <c r="U1" s="251"/>
      <c r="V1" s="252"/>
      <c r="W1" s="135"/>
      <c r="X1" s="135"/>
      <c r="Y1" s="135"/>
      <c r="Z1" s="135"/>
      <c r="AA1" s="120" t="s">
        <v>136</v>
      </c>
      <c r="AB1" s="249" t="s">
        <v>137</v>
      </c>
      <c r="AC1" s="249" t="s">
        <v>137</v>
      </c>
      <c r="AD1" s="249" t="s">
        <v>138</v>
      </c>
      <c r="AE1" s="249" t="s">
        <v>138</v>
      </c>
      <c r="AF1" s="249" t="s">
        <v>139</v>
      </c>
      <c r="AG1" s="249" t="s">
        <v>139</v>
      </c>
      <c r="AH1" s="120" t="s">
        <v>89</v>
      </c>
      <c r="AI1" s="249"/>
      <c r="AJ1" s="249"/>
      <c r="AK1" s="249"/>
      <c r="AL1" s="249"/>
      <c r="AM1" s="249"/>
      <c r="AN1" s="249"/>
      <c r="AO1" s="249"/>
      <c r="AP1" s="249"/>
      <c r="AQ1" s="249"/>
    </row>
    <row r="2" spans="1:43">
      <c r="A2" s="122" t="s">
        <v>140</v>
      </c>
      <c r="B2" s="122" t="s">
        <v>141</v>
      </c>
      <c r="C2" s="122" t="s">
        <v>142</v>
      </c>
      <c r="D2" s="122" t="s">
        <v>143</v>
      </c>
      <c r="E2" s="122" t="s">
        <v>144</v>
      </c>
      <c r="F2" s="122" t="s">
        <v>145</v>
      </c>
      <c r="G2" s="122" t="s">
        <v>142</v>
      </c>
      <c r="H2" s="122" t="s">
        <v>143</v>
      </c>
      <c r="I2" s="122" t="s">
        <v>146</v>
      </c>
      <c r="J2" s="122" t="s">
        <v>147</v>
      </c>
      <c r="K2" s="122" t="s">
        <v>146</v>
      </c>
      <c r="L2" s="122" t="s">
        <v>146</v>
      </c>
      <c r="M2" s="136" t="s">
        <v>146</v>
      </c>
      <c r="N2" s="136" t="s">
        <v>12698</v>
      </c>
      <c r="O2" s="129" t="s">
        <v>12701</v>
      </c>
      <c r="P2" s="129" t="s">
        <v>12700</v>
      </c>
      <c r="Q2" s="129" t="s">
        <v>12707</v>
      </c>
      <c r="R2" s="129" t="s">
        <v>12705</v>
      </c>
      <c r="S2" s="129" t="s">
        <v>12706</v>
      </c>
      <c r="T2" s="136" t="s">
        <v>4562</v>
      </c>
      <c r="U2" s="129" t="s">
        <v>12699</v>
      </c>
      <c r="V2" s="129" t="s">
        <v>12700</v>
      </c>
      <c r="W2" s="129" t="s">
        <v>12707</v>
      </c>
      <c r="X2" s="129" t="s">
        <v>12705</v>
      </c>
      <c r="Y2" s="129" t="s">
        <v>12706</v>
      </c>
      <c r="Z2" s="129" t="s">
        <v>4562</v>
      </c>
      <c r="AA2" s="122" t="s">
        <v>146</v>
      </c>
      <c r="AB2" s="122" t="s">
        <v>146</v>
      </c>
      <c r="AC2" s="122" t="s">
        <v>147</v>
      </c>
      <c r="AD2" s="122" t="s">
        <v>146</v>
      </c>
      <c r="AE2" s="122" t="s">
        <v>147</v>
      </c>
      <c r="AF2" s="122" t="s">
        <v>146</v>
      </c>
      <c r="AG2" s="122" t="s">
        <v>147</v>
      </c>
      <c r="AH2" s="122" t="s">
        <v>146</v>
      </c>
      <c r="AI2" s="122" t="s">
        <v>148</v>
      </c>
      <c r="AJ2" s="122" t="s">
        <v>149</v>
      </c>
      <c r="AK2" s="122" t="s">
        <v>150</v>
      </c>
      <c r="AL2" s="122" t="s">
        <v>151</v>
      </c>
      <c r="AM2" s="122" t="s">
        <v>152</v>
      </c>
      <c r="AN2" s="122" t="s">
        <v>153</v>
      </c>
      <c r="AO2" s="122" t="s">
        <v>154</v>
      </c>
      <c r="AP2" s="122" t="s">
        <v>155</v>
      </c>
      <c r="AQ2" s="122" t="s">
        <v>156</v>
      </c>
    </row>
    <row r="3" spans="1:43">
      <c r="A3" s="123" t="s">
        <v>1206</v>
      </c>
      <c r="B3" s="123" t="s">
        <v>1207</v>
      </c>
      <c r="C3" s="36">
        <v>43830</v>
      </c>
      <c r="D3" s="124">
        <v>1.1283000000000001</v>
      </c>
      <c r="E3" s="124">
        <v>1.1283000000000001</v>
      </c>
      <c r="F3" s="125">
        <v>2.6595744680867801E-2</v>
      </c>
      <c r="G3" s="36">
        <v>43829</v>
      </c>
      <c r="H3" s="124">
        <v>1.1279999999999999</v>
      </c>
      <c r="I3" s="125">
        <v>17.776617954071</v>
      </c>
      <c r="J3" s="123" t="s">
        <v>4567</v>
      </c>
      <c r="K3" s="125">
        <v>7.9829696647163606E-2</v>
      </c>
      <c r="L3" s="125">
        <v>0.45405982905983799</v>
      </c>
      <c r="M3" s="130">
        <v>1.5114709851552099</v>
      </c>
      <c r="N3" s="137">
        <f>M3*4</f>
        <v>6.0458839406208398</v>
      </c>
      <c r="O3" s="132">
        <f>N3/100</f>
        <v>6.0458839406208401E-2</v>
      </c>
      <c r="P3" s="134">
        <f>RANK(O3,$O$3:$O$1113,0)</f>
        <v>81</v>
      </c>
      <c r="Q3" s="134">
        <v>1046</v>
      </c>
      <c r="R3" s="134" t="str">
        <f>P3&amp;"/"&amp;Q3</f>
        <v>81/1046</v>
      </c>
      <c r="S3" s="131">
        <f>P3/Q3</f>
        <v>7.7437858508604213E-2</v>
      </c>
      <c r="T3" s="137">
        <f>IF(S3&gt;0.8,60,60+40/80%*(80%-S3))</f>
        <v>96.128107074569783</v>
      </c>
      <c r="U3" s="133" t="e">
        <f ca="1">[1]!f_risk_annusharpe(A3,"2019/9/30","2019/12/31",1,1,3)</f>
        <v>#NAME?</v>
      </c>
      <c r="V3" s="134" t="e">
        <f ca="1">RANK(U3,$U$3:$U$1230,0)</f>
        <v>#NAME?</v>
      </c>
      <c r="W3" s="134">
        <f>Q3</f>
        <v>1046</v>
      </c>
      <c r="X3" s="134" t="e">
        <f ca="1">V3&amp;"/"&amp;W3</f>
        <v>#NAME?</v>
      </c>
      <c r="Y3" s="131" t="e">
        <f ca="1">V3/W3</f>
        <v>#NAME?</v>
      </c>
      <c r="Z3" s="137" t="e">
        <f ca="1">IF(Y3&gt;0.8,60,60+40/80%*(80%-Y3))</f>
        <v>#NAME?</v>
      </c>
      <c r="AA3" s="125">
        <v>7.6006103375929897</v>
      </c>
      <c r="AB3" s="125">
        <v>17.776617954071</v>
      </c>
      <c r="AC3" s="123" t="s">
        <v>4567</v>
      </c>
      <c r="AD3" s="125">
        <v>-3.8762991991821298</v>
      </c>
      <c r="AE3" s="123" t="s">
        <v>4568</v>
      </c>
      <c r="AF3" s="126">
        <v>0</v>
      </c>
      <c r="AG3" s="123"/>
      <c r="AH3" s="125">
        <v>12.83</v>
      </c>
      <c r="AI3" s="123" t="s">
        <v>163</v>
      </c>
      <c r="AJ3" s="123" t="s">
        <v>95</v>
      </c>
      <c r="AK3" s="124">
        <v>0.52201106600000002</v>
      </c>
      <c r="AL3" s="123" t="s">
        <v>159</v>
      </c>
      <c r="AM3" s="36">
        <v>42943</v>
      </c>
      <c r="AN3" s="123" t="s">
        <v>310</v>
      </c>
      <c r="AO3" s="123" t="s">
        <v>936</v>
      </c>
      <c r="AP3" s="123" t="s">
        <v>214</v>
      </c>
      <c r="AQ3" s="123" t="s">
        <v>173</v>
      </c>
    </row>
    <row r="4" spans="1:43">
      <c r="A4" s="123" t="s">
        <v>1208</v>
      </c>
      <c r="B4" s="123" t="s">
        <v>1209</v>
      </c>
      <c r="C4" s="36">
        <v>43830</v>
      </c>
      <c r="D4" s="124">
        <v>1.587</v>
      </c>
      <c r="E4" s="124">
        <v>1.6519999999999999</v>
      </c>
      <c r="F4" s="125">
        <v>0.126182965299695</v>
      </c>
      <c r="G4" s="36">
        <v>43826</v>
      </c>
      <c r="H4" s="124">
        <v>1.585</v>
      </c>
      <c r="I4" s="125">
        <v>11.290322580645199</v>
      </c>
      <c r="J4" s="123" t="s">
        <v>4569</v>
      </c>
      <c r="K4" s="125">
        <v>0.37950664136623002</v>
      </c>
      <c r="L4" s="125">
        <v>0.89001907183726403</v>
      </c>
      <c r="M4" s="130">
        <v>2.5193798449612399</v>
      </c>
      <c r="N4" s="137">
        <f t="shared" ref="N4:N67" si="0">M4*4</f>
        <v>10.07751937984496</v>
      </c>
      <c r="O4" s="132">
        <f t="shared" ref="O4:O67" si="1">N4/100</f>
        <v>0.1007751937984496</v>
      </c>
      <c r="P4" s="134">
        <f t="shared" ref="P4:P67" si="2">RANK(O4,$O$3:$O$1113,0)</f>
        <v>12</v>
      </c>
      <c r="Q4" s="134">
        <v>1046</v>
      </c>
      <c r="R4" s="134" t="str">
        <f t="shared" ref="R4:R67" si="3">P4&amp;"/"&amp;Q4</f>
        <v>12/1046</v>
      </c>
      <c r="S4" s="131">
        <f t="shared" ref="S4:S67" si="4">P4/Q4</f>
        <v>1.1472275334608031E-2</v>
      </c>
      <c r="T4" s="137">
        <f t="shared" ref="T4:T67" si="5">IF(S4&gt;0.8,60,60+40/80%*(80%-S4))</f>
        <v>99.426386233269596</v>
      </c>
      <c r="U4" s="133" t="e">
        <f ca="1">[1]!f_risk_annusharpe(A4,"2019/9/30","2019/12/31",1,1,3)</f>
        <v>#NAME?</v>
      </c>
      <c r="V4" s="134" t="e">
        <f t="shared" ref="V4:V67" ca="1" si="6">RANK(U4,$U$3:$U$1230,0)</f>
        <v>#NAME?</v>
      </c>
      <c r="W4" s="134">
        <f t="shared" ref="W4:W67" si="7">Q4</f>
        <v>1046</v>
      </c>
      <c r="X4" s="134" t="e">
        <f t="shared" ref="X4:X67" ca="1" si="8">V4&amp;"/"&amp;W4</f>
        <v>#NAME?</v>
      </c>
      <c r="Y4" s="131" t="e">
        <f t="shared" ref="Y4:Y67" ca="1" si="9">V4/W4</f>
        <v>#NAME?</v>
      </c>
      <c r="Z4" s="137" t="e">
        <f t="shared" ref="Z4:Z67" ca="1" si="10">IF(Y4&gt;0.8,60,60+40/80%*(80%-Y4))</f>
        <v>#NAME?</v>
      </c>
      <c r="AA4" s="125">
        <v>4.7524752475247602</v>
      </c>
      <c r="AB4" s="125">
        <v>11.290322580645199</v>
      </c>
      <c r="AC4" s="123" t="s">
        <v>4569</v>
      </c>
      <c r="AD4" s="125">
        <v>29.97542997543</v>
      </c>
      <c r="AE4" s="123" t="s">
        <v>4570</v>
      </c>
      <c r="AF4" s="125">
        <v>36.223175965665199</v>
      </c>
      <c r="AG4" s="123" t="s">
        <v>4571</v>
      </c>
      <c r="AH4" s="125">
        <v>68.8404539</v>
      </c>
      <c r="AI4" s="123" t="s">
        <v>174</v>
      </c>
      <c r="AJ4" s="123" t="s">
        <v>197</v>
      </c>
      <c r="AK4" s="124">
        <v>5.9294223647999997</v>
      </c>
      <c r="AL4" s="123" t="s">
        <v>159</v>
      </c>
      <c r="AM4" s="36">
        <v>41597</v>
      </c>
      <c r="AN4" s="123" t="s">
        <v>310</v>
      </c>
      <c r="AO4" s="123" t="s">
        <v>801</v>
      </c>
      <c r="AP4" s="123" t="s">
        <v>175</v>
      </c>
      <c r="AQ4" s="123" t="s">
        <v>207</v>
      </c>
    </row>
    <row r="5" spans="1:43">
      <c r="A5" s="123" t="s">
        <v>1213</v>
      </c>
      <c r="B5" s="123" t="s">
        <v>1214</v>
      </c>
      <c r="C5" s="36">
        <v>43830</v>
      </c>
      <c r="D5" s="124">
        <v>1.198</v>
      </c>
      <c r="E5" s="124">
        <v>1.248</v>
      </c>
      <c r="F5" s="125">
        <v>0</v>
      </c>
      <c r="G5" s="36">
        <v>43829</v>
      </c>
      <c r="H5" s="124">
        <v>1.198</v>
      </c>
      <c r="I5" s="125">
        <v>10.705926773049701</v>
      </c>
      <c r="J5" s="123" t="s">
        <v>4572</v>
      </c>
      <c r="K5" s="125">
        <v>0.251046025104599</v>
      </c>
      <c r="L5" s="125">
        <v>1.09705805199135</v>
      </c>
      <c r="M5" s="130">
        <v>2.0231089869280998</v>
      </c>
      <c r="N5" s="137">
        <f t="shared" si="0"/>
        <v>8.0924359477123993</v>
      </c>
      <c r="O5" s="132">
        <f t="shared" si="1"/>
        <v>8.0924359477123994E-2</v>
      </c>
      <c r="P5" s="134">
        <f t="shared" si="2"/>
        <v>26</v>
      </c>
      <c r="Q5" s="134">
        <v>1046</v>
      </c>
      <c r="R5" s="134" t="str">
        <f t="shared" si="3"/>
        <v>26/1046</v>
      </c>
      <c r="S5" s="131">
        <f t="shared" si="4"/>
        <v>2.4856596558317401E-2</v>
      </c>
      <c r="T5" s="137">
        <f t="shared" si="5"/>
        <v>98.75717017208413</v>
      </c>
      <c r="U5" s="133" t="e">
        <f ca="1">[1]!f_risk_annusharpe(A5,"2019/9/30","2019/12/31",1,1,3)</f>
        <v>#NAME?</v>
      </c>
      <c r="V5" s="134" t="e">
        <f t="shared" ca="1" si="6"/>
        <v>#NAME?</v>
      </c>
      <c r="W5" s="134">
        <f t="shared" si="7"/>
        <v>1046</v>
      </c>
      <c r="X5" s="134" t="e">
        <f t="shared" ca="1" si="8"/>
        <v>#NAME?</v>
      </c>
      <c r="Y5" s="131" t="e">
        <f t="shared" ca="1" si="9"/>
        <v>#NAME?</v>
      </c>
      <c r="Z5" s="137" t="e">
        <f t="shared" ca="1" si="10"/>
        <v>#NAME?</v>
      </c>
      <c r="AA5" s="125">
        <v>5.4698356418918896</v>
      </c>
      <c r="AB5" s="125">
        <v>10.705926773049701</v>
      </c>
      <c r="AC5" s="123" t="s">
        <v>4572</v>
      </c>
      <c r="AD5" s="125">
        <v>19.384594072657698</v>
      </c>
      <c r="AE5" s="123" t="s">
        <v>4573</v>
      </c>
      <c r="AF5" s="125">
        <v>21.949497460937501</v>
      </c>
      <c r="AG5" s="123" t="s">
        <v>4574</v>
      </c>
      <c r="AH5" s="125">
        <v>24.8762854</v>
      </c>
      <c r="AI5" s="123" t="s">
        <v>174</v>
      </c>
      <c r="AJ5" s="123" t="s">
        <v>189</v>
      </c>
      <c r="AK5" s="124">
        <v>11.328524013699999</v>
      </c>
      <c r="AL5" s="123" t="s">
        <v>159</v>
      </c>
      <c r="AM5" s="36">
        <v>42472</v>
      </c>
      <c r="AN5" s="123" t="s">
        <v>310</v>
      </c>
      <c r="AO5" s="123" t="s">
        <v>324</v>
      </c>
      <c r="AP5" s="123" t="s">
        <v>167</v>
      </c>
      <c r="AQ5" s="123" t="s">
        <v>241</v>
      </c>
    </row>
    <row r="6" spans="1:43">
      <c r="A6" s="123" t="s">
        <v>1350</v>
      </c>
      <c r="B6" s="123" t="s">
        <v>1351</v>
      </c>
      <c r="C6" s="36">
        <v>43830</v>
      </c>
      <c r="D6" s="124">
        <v>1.1040000000000001</v>
      </c>
      <c r="E6" s="124">
        <v>1.1040000000000001</v>
      </c>
      <c r="F6" s="125">
        <v>0.43668122270743598</v>
      </c>
      <c r="G6" s="36">
        <v>43829</v>
      </c>
      <c r="H6" s="124">
        <v>1.0992</v>
      </c>
      <c r="I6" s="125">
        <v>10.4662797678607</v>
      </c>
      <c r="J6" s="123" t="s">
        <v>4575</v>
      </c>
      <c r="K6" s="125">
        <v>1.37741046831957</v>
      </c>
      <c r="L6" s="125">
        <v>4.3281043281043301</v>
      </c>
      <c r="M6" s="130">
        <v>4.4169109997162801</v>
      </c>
      <c r="N6" s="137">
        <f t="shared" si="0"/>
        <v>17.66764399886512</v>
      </c>
      <c r="O6" s="132">
        <f t="shared" si="1"/>
        <v>0.17667643998865121</v>
      </c>
      <c r="P6" s="134">
        <f t="shared" si="2"/>
        <v>4</v>
      </c>
      <c r="Q6" s="134">
        <v>1046</v>
      </c>
      <c r="R6" s="134" t="str">
        <f t="shared" si="3"/>
        <v>4/1046</v>
      </c>
      <c r="S6" s="131">
        <f t="shared" si="4"/>
        <v>3.8240917782026767E-3</v>
      </c>
      <c r="T6" s="137">
        <f t="shared" si="5"/>
        <v>99.808795411089875</v>
      </c>
      <c r="U6" s="133" t="e">
        <f ca="1">[1]!f_risk_annusharpe(A6,"2019/9/30","2019/12/31",1,1,3)</f>
        <v>#NAME?</v>
      </c>
      <c r="V6" s="134" t="e">
        <f t="shared" ca="1" si="6"/>
        <v>#NAME?</v>
      </c>
      <c r="W6" s="134">
        <f t="shared" si="7"/>
        <v>1046</v>
      </c>
      <c r="X6" s="134" t="e">
        <f t="shared" ca="1" si="8"/>
        <v>#NAME?</v>
      </c>
      <c r="Y6" s="131" t="e">
        <f t="shared" ca="1" si="9"/>
        <v>#NAME?</v>
      </c>
      <c r="Z6" s="137" t="e">
        <f t="shared" ca="1" si="10"/>
        <v>#NAME?</v>
      </c>
      <c r="AA6" s="125">
        <v>10.146662675845601</v>
      </c>
      <c r="AB6" s="125">
        <v>10.4662797678607</v>
      </c>
      <c r="AC6" s="123" t="s">
        <v>4575</v>
      </c>
      <c r="AD6" s="125">
        <v>10.388961103889599</v>
      </c>
      <c r="AE6" s="123" t="s">
        <v>4576</v>
      </c>
      <c r="AF6" s="126">
        <v>0</v>
      </c>
      <c r="AG6" s="123"/>
      <c r="AH6" s="125">
        <v>10.4</v>
      </c>
      <c r="AI6" s="123" t="s">
        <v>157</v>
      </c>
      <c r="AJ6" s="123" t="s">
        <v>95</v>
      </c>
      <c r="AK6" s="124">
        <v>4.0274088687000003</v>
      </c>
      <c r="AL6" s="123" t="s">
        <v>159</v>
      </c>
      <c r="AM6" s="36">
        <v>42951</v>
      </c>
      <c r="AN6" s="123" t="s">
        <v>310</v>
      </c>
      <c r="AO6" s="123" t="s">
        <v>1352</v>
      </c>
      <c r="AP6" s="123" t="s">
        <v>211</v>
      </c>
      <c r="AQ6" s="123" t="s">
        <v>181</v>
      </c>
    </row>
    <row r="7" spans="1:43">
      <c r="A7" s="123" t="s">
        <v>1215</v>
      </c>
      <c r="B7" s="123" t="s">
        <v>1216</v>
      </c>
      <c r="C7" s="36">
        <v>43830</v>
      </c>
      <c r="D7" s="124">
        <v>1.0170999999999999</v>
      </c>
      <c r="E7" s="124">
        <v>1.0436000000000001</v>
      </c>
      <c r="F7" s="125">
        <v>0.23652311027890399</v>
      </c>
      <c r="G7" s="36">
        <v>43826</v>
      </c>
      <c r="H7" s="124">
        <v>1.0146999999999999</v>
      </c>
      <c r="I7" s="125">
        <v>9.9924299772899197</v>
      </c>
      <c r="J7" s="123" t="s">
        <v>4577</v>
      </c>
      <c r="K7" s="125">
        <v>0.43448207761429802</v>
      </c>
      <c r="L7" s="125">
        <v>0.91278896715942504</v>
      </c>
      <c r="M7" s="130">
        <v>1.34515743324032</v>
      </c>
      <c r="N7" s="137">
        <f t="shared" si="0"/>
        <v>5.38062973296128</v>
      </c>
      <c r="O7" s="132">
        <f t="shared" si="1"/>
        <v>5.3806297329612798E-2</v>
      </c>
      <c r="P7" s="134">
        <f t="shared" si="2"/>
        <v>158</v>
      </c>
      <c r="Q7" s="134">
        <v>1046</v>
      </c>
      <c r="R7" s="134" t="str">
        <f t="shared" si="3"/>
        <v>158/1046</v>
      </c>
      <c r="S7" s="131">
        <f t="shared" si="4"/>
        <v>0.15105162523900573</v>
      </c>
      <c r="T7" s="137">
        <f t="shared" si="5"/>
        <v>92.44741873804972</v>
      </c>
      <c r="U7" s="133" t="e">
        <f ca="1">[1]!f_risk_annusharpe(A7,"2019/9/30","2019/12/31",1,1,3)</f>
        <v>#NAME?</v>
      </c>
      <c r="V7" s="134" t="e">
        <f t="shared" ca="1" si="6"/>
        <v>#NAME?</v>
      </c>
      <c r="W7" s="134">
        <f t="shared" si="7"/>
        <v>1046</v>
      </c>
      <c r="X7" s="134" t="e">
        <f t="shared" ca="1" si="8"/>
        <v>#NAME?</v>
      </c>
      <c r="Y7" s="131" t="e">
        <f t="shared" ca="1" si="9"/>
        <v>#NAME?</v>
      </c>
      <c r="Z7" s="137" t="e">
        <f t="shared" ca="1" si="10"/>
        <v>#NAME?</v>
      </c>
      <c r="AA7" s="125">
        <v>3.5110930185222702</v>
      </c>
      <c r="AB7" s="125">
        <v>9.9924299772899197</v>
      </c>
      <c r="AC7" s="123" t="s">
        <v>4577</v>
      </c>
      <c r="AD7" s="125">
        <v>12.3619089703933</v>
      </c>
      <c r="AE7" s="123" t="s">
        <v>4578</v>
      </c>
      <c r="AF7" s="125">
        <v>5.2353854112777896</v>
      </c>
      <c r="AG7" s="123" t="s">
        <v>4579</v>
      </c>
      <c r="AH7" s="125">
        <v>4.3907704699999801</v>
      </c>
      <c r="AI7" s="123" t="s">
        <v>174</v>
      </c>
      <c r="AJ7" s="123" t="s">
        <v>186</v>
      </c>
      <c r="AK7" s="124">
        <v>4.3706043453000003</v>
      </c>
      <c r="AL7" s="123" t="s">
        <v>159</v>
      </c>
      <c r="AM7" s="36">
        <v>42495</v>
      </c>
      <c r="AN7" s="123" t="s">
        <v>310</v>
      </c>
      <c r="AO7" s="123" t="s">
        <v>533</v>
      </c>
      <c r="AP7" s="123" t="s">
        <v>467</v>
      </c>
      <c r="AQ7" s="123" t="s">
        <v>241</v>
      </c>
    </row>
    <row r="8" spans="1:43">
      <c r="A8" s="123" t="s">
        <v>1287</v>
      </c>
      <c r="B8" s="123" t="s">
        <v>1288</v>
      </c>
      <c r="C8" s="36">
        <v>43830</v>
      </c>
      <c r="D8" s="124">
        <v>1.089</v>
      </c>
      <c r="E8" s="124">
        <v>1.1040000000000001</v>
      </c>
      <c r="F8" s="125">
        <v>0.27624309392264401</v>
      </c>
      <c r="G8" s="36">
        <v>43826</v>
      </c>
      <c r="H8" s="124">
        <v>1.0860000000000001</v>
      </c>
      <c r="I8" s="125">
        <v>9.8890010090817295</v>
      </c>
      <c r="J8" s="123" t="s">
        <v>4580</v>
      </c>
      <c r="K8" s="125">
        <v>1.1142061281337099</v>
      </c>
      <c r="L8" s="125">
        <v>3.2227488151658701</v>
      </c>
      <c r="M8" s="130">
        <v>5.2173913043478199</v>
      </c>
      <c r="N8" s="137">
        <f t="shared" si="0"/>
        <v>20.86956521739128</v>
      </c>
      <c r="O8" s="132">
        <f t="shared" si="1"/>
        <v>0.20869565217391281</v>
      </c>
      <c r="P8" s="134">
        <f t="shared" si="2"/>
        <v>2</v>
      </c>
      <c r="Q8" s="134">
        <v>1046</v>
      </c>
      <c r="R8" s="134" t="str">
        <f t="shared" si="3"/>
        <v>2/1046</v>
      </c>
      <c r="S8" s="131">
        <f t="shared" si="4"/>
        <v>1.9120458891013384E-3</v>
      </c>
      <c r="T8" s="137">
        <f t="shared" si="5"/>
        <v>99.904397705544937</v>
      </c>
      <c r="U8" s="133" t="e">
        <f ca="1">[1]!f_risk_annusharpe(A8,"2019/9/30","2019/12/31",1,1,3)</f>
        <v>#NAME?</v>
      </c>
      <c r="V8" s="134" t="e">
        <f t="shared" ca="1" si="6"/>
        <v>#NAME?</v>
      </c>
      <c r="W8" s="134">
        <f t="shared" si="7"/>
        <v>1046</v>
      </c>
      <c r="X8" s="134" t="e">
        <f t="shared" ca="1" si="8"/>
        <v>#NAME?</v>
      </c>
      <c r="Y8" s="131" t="e">
        <f t="shared" ca="1" si="9"/>
        <v>#NAME?</v>
      </c>
      <c r="Z8" s="137" t="e">
        <f t="shared" ca="1" si="10"/>
        <v>#NAME?</v>
      </c>
      <c r="AA8" s="125">
        <v>10.446247464502999</v>
      </c>
      <c r="AB8" s="125">
        <v>9.8890010090817295</v>
      </c>
      <c r="AC8" s="123" t="s">
        <v>4580</v>
      </c>
      <c r="AD8" s="125">
        <v>12.6163391933816</v>
      </c>
      <c r="AE8" s="123" t="s">
        <v>4581</v>
      </c>
      <c r="AF8" s="125">
        <v>10.783316378433399</v>
      </c>
      <c r="AG8" s="123" t="s">
        <v>4582</v>
      </c>
      <c r="AH8" s="125">
        <v>10.5046415</v>
      </c>
      <c r="AI8" s="123" t="s">
        <v>174</v>
      </c>
      <c r="AJ8" s="123" t="s">
        <v>186</v>
      </c>
      <c r="AK8" s="124">
        <v>0.92929335580000005</v>
      </c>
      <c r="AL8" s="123" t="s">
        <v>159</v>
      </c>
      <c r="AM8" s="36">
        <v>42451</v>
      </c>
      <c r="AN8" s="123" t="s">
        <v>310</v>
      </c>
      <c r="AO8" s="123" t="s">
        <v>576</v>
      </c>
      <c r="AP8" s="123" t="s">
        <v>175</v>
      </c>
      <c r="AQ8" s="123" t="s">
        <v>162</v>
      </c>
    </row>
    <row r="9" spans="1:43">
      <c r="A9" s="123" t="s">
        <v>1222</v>
      </c>
      <c r="B9" s="123" t="s">
        <v>1223</v>
      </c>
      <c r="C9" s="36">
        <v>43830</v>
      </c>
      <c r="D9" s="124">
        <v>1.147</v>
      </c>
      <c r="E9" s="124">
        <v>1.51</v>
      </c>
      <c r="F9" s="125">
        <v>8.7260034904037304E-2</v>
      </c>
      <c r="G9" s="36">
        <v>43829</v>
      </c>
      <c r="H9" s="124">
        <v>1.1459999999999999</v>
      </c>
      <c r="I9" s="125">
        <v>9.7874180090464709</v>
      </c>
      <c r="J9" s="123" t="s">
        <v>4583</v>
      </c>
      <c r="K9" s="125">
        <v>0.34995625546807602</v>
      </c>
      <c r="L9" s="125">
        <v>1.32510299970291</v>
      </c>
      <c r="M9" s="130">
        <v>2.22865574138204</v>
      </c>
      <c r="N9" s="137">
        <f t="shared" si="0"/>
        <v>8.9146229655281601</v>
      </c>
      <c r="O9" s="132">
        <f t="shared" si="1"/>
        <v>8.91462296552816E-2</v>
      </c>
      <c r="P9" s="134">
        <f t="shared" si="2"/>
        <v>19</v>
      </c>
      <c r="Q9" s="134">
        <v>1046</v>
      </c>
      <c r="R9" s="134" t="str">
        <f t="shared" si="3"/>
        <v>19/1046</v>
      </c>
      <c r="S9" s="131">
        <f t="shared" si="4"/>
        <v>1.8164435946462717E-2</v>
      </c>
      <c r="T9" s="137">
        <f t="shared" si="5"/>
        <v>99.091778202676863</v>
      </c>
      <c r="U9" s="133" t="e">
        <f ca="1">[1]!f_risk_annusharpe(A9,"2019/9/30","2019/12/31",1,1,3)</f>
        <v>#NAME?</v>
      </c>
      <c r="V9" s="134" t="e">
        <f t="shared" ca="1" si="6"/>
        <v>#NAME?</v>
      </c>
      <c r="W9" s="134">
        <f t="shared" si="7"/>
        <v>1046</v>
      </c>
      <c r="X9" s="134" t="e">
        <f t="shared" ca="1" si="8"/>
        <v>#NAME?</v>
      </c>
      <c r="Y9" s="131" t="e">
        <f t="shared" ca="1" si="9"/>
        <v>#NAME?</v>
      </c>
      <c r="Z9" s="137" t="e">
        <f t="shared" ca="1" si="10"/>
        <v>#NAME?</v>
      </c>
      <c r="AA9" s="125">
        <v>4.1987096460229996</v>
      </c>
      <c r="AB9" s="125">
        <v>9.7874180090464709</v>
      </c>
      <c r="AC9" s="123" t="s">
        <v>4583</v>
      </c>
      <c r="AD9" s="125">
        <v>18.314788200411499</v>
      </c>
      <c r="AE9" s="123" t="s">
        <v>4584</v>
      </c>
      <c r="AF9" s="125">
        <v>21.841926840121001</v>
      </c>
      <c r="AG9" s="123" t="s">
        <v>4585</v>
      </c>
      <c r="AH9" s="125">
        <v>58.5485483</v>
      </c>
      <c r="AI9" s="123" t="s">
        <v>163</v>
      </c>
      <c r="AJ9" s="123" t="s">
        <v>166</v>
      </c>
      <c r="AK9" s="124">
        <v>14.6059156032</v>
      </c>
      <c r="AL9" s="123" t="s">
        <v>159</v>
      </c>
      <c r="AM9" s="36">
        <v>41311</v>
      </c>
      <c r="AN9" s="123" t="s">
        <v>310</v>
      </c>
      <c r="AO9" s="123" t="s">
        <v>1224</v>
      </c>
      <c r="AP9" s="123" t="s">
        <v>175</v>
      </c>
      <c r="AQ9" s="123" t="s">
        <v>181</v>
      </c>
    </row>
    <row r="10" spans="1:43">
      <c r="A10" s="123" t="s">
        <v>1217</v>
      </c>
      <c r="B10" s="123" t="s">
        <v>1218</v>
      </c>
      <c r="C10" s="36">
        <v>43830</v>
      </c>
      <c r="D10" s="124">
        <v>1.1887000000000001</v>
      </c>
      <c r="E10" s="124">
        <v>1.1887000000000001</v>
      </c>
      <c r="F10" s="125">
        <v>5.0500799596006701E-2</v>
      </c>
      <c r="G10" s="36">
        <v>43829</v>
      </c>
      <c r="H10" s="124">
        <v>1.1880999999999999</v>
      </c>
      <c r="I10" s="125">
        <v>9.7295301393889204</v>
      </c>
      <c r="J10" s="123" t="s">
        <v>4586</v>
      </c>
      <c r="K10" s="125">
        <v>0.219205800522735</v>
      </c>
      <c r="L10" s="125">
        <v>0.83983712249745701</v>
      </c>
      <c r="M10" s="130">
        <v>1.3643728148716601</v>
      </c>
      <c r="N10" s="137">
        <f t="shared" si="0"/>
        <v>5.4574912594866403</v>
      </c>
      <c r="O10" s="132">
        <f t="shared" si="1"/>
        <v>5.4574912594866402E-2</v>
      </c>
      <c r="P10" s="134">
        <f t="shared" si="2"/>
        <v>144</v>
      </c>
      <c r="Q10" s="134">
        <v>1046</v>
      </c>
      <c r="R10" s="134" t="str">
        <f t="shared" si="3"/>
        <v>144/1046</v>
      </c>
      <c r="S10" s="131">
        <f t="shared" si="4"/>
        <v>0.13766730401529637</v>
      </c>
      <c r="T10" s="137">
        <f t="shared" si="5"/>
        <v>93.116634799235186</v>
      </c>
      <c r="U10" s="133" t="e">
        <f ca="1">[1]!f_risk_annusharpe(A10,"2019/9/30","2019/12/31",1,1,3)</f>
        <v>#NAME?</v>
      </c>
      <c r="V10" s="134" t="e">
        <f t="shared" ca="1" si="6"/>
        <v>#NAME?</v>
      </c>
      <c r="W10" s="134">
        <f t="shared" si="7"/>
        <v>1046</v>
      </c>
      <c r="X10" s="134" t="e">
        <f t="shared" ca="1" si="8"/>
        <v>#NAME?</v>
      </c>
      <c r="Y10" s="131" t="e">
        <f t="shared" ca="1" si="9"/>
        <v>#NAME?</v>
      </c>
      <c r="Z10" s="137" t="e">
        <f t="shared" ca="1" si="10"/>
        <v>#NAME?</v>
      </c>
      <c r="AA10" s="125">
        <v>3.0962705984388599</v>
      </c>
      <c r="AB10" s="125">
        <v>9.7295301393889204</v>
      </c>
      <c r="AC10" s="123" t="s">
        <v>4586</v>
      </c>
      <c r="AD10" s="125">
        <v>18.538093338651802</v>
      </c>
      <c r="AE10" s="123" t="s">
        <v>4587</v>
      </c>
      <c r="AF10" s="126">
        <v>0</v>
      </c>
      <c r="AG10" s="123"/>
      <c r="AH10" s="125">
        <v>18.87</v>
      </c>
      <c r="AI10" s="123" t="s">
        <v>157</v>
      </c>
      <c r="AJ10" s="123" t="s">
        <v>95</v>
      </c>
      <c r="AK10" s="124">
        <v>20.2449550732</v>
      </c>
      <c r="AL10" s="123" t="s">
        <v>159</v>
      </c>
      <c r="AM10" s="36">
        <v>43060</v>
      </c>
      <c r="AN10" s="123" t="s">
        <v>310</v>
      </c>
      <c r="AO10" s="123" t="s">
        <v>1219</v>
      </c>
      <c r="AP10" s="123" t="s">
        <v>492</v>
      </c>
      <c r="AQ10" s="123" t="s">
        <v>185</v>
      </c>
    </row>
    <row r="11" spans="1:43">
      <c r="A11" s="123" t="s">
        <v>1225</v>
      </c>
      <c r="B11" s="123" t="s">
        <v>1226</v>
      </c>
      <c r="C11" s="36">
        <v>43830</v>
      </c>
      <c r="D11" s="124">
        <v>1.0455000000000001</v>
      </c>
      <c r="E11" s="124">
        <v>1.2119</v>
      </c>
      <c r="F11" s="125">
        <v>0.11490950876184899</v>
      </c>
      <c r="G11" s="36">
        <v>43829</v>
      </c>
      <c r="H11" s="124">
        <v>1.0443</v>
      </c>
      <c r="I11" s="125">
        <v>9.6367977254264794</v>
      </c>
      <c r="J11" s="123" t="s">
        <v>4588</v>
      </c>
      <c r="K11" s="125">
        <v>0.461228019602205</v>
      </c>
      <c r="L11" s="125">
        <v>1.2492527625002601</v>
      </c>
      <c r="M11" s="130">
        <v>1.8119377381719799</v>
      </c>
      <c r="N11" s="137">
        <f t="shared" si="0"/>
        <v>7.2477509526879196</v>
      </c>
      <c r="O11" s="132">
        <f t="shared" si="1"/>
        <v>7.2477509526879202E-2</v>
      </c>
      <c r="P11" s="134">
        <f t="shared" si="2"/>
        <v>37</v>
      </c>
      <c r="Q11" s="134">
        <v>1046</v>
      </c>
      <c r="R11" s="134" t="str">
        <f t="shared" si="3"/>
        <v>37/1046</v>
      </c>
      <c r="S11" s="131">
        <f t="shared" si="4"/>
        <v>3.5372848948374759E-2</v>
      </c>
      <c r="T11" s="137">
        <f t="shared" si="5"/>
        <v>98.231357552581272</v>
      </c>
      <c r="U11" s="133" t="e">
        <f ca="1">[1]!f_risk_annusharpe(A11,"2019/9/30","2019/12/31",1,1,3)</f>
        <v>#NAME?</v>
      </c>
      <c r="V11" s="134" t="e">
        <f t="shared" ca="1" si="6"/>
        <v>#NAME?</v>
      </c>
      <c r="W11" s="134">
        <f t="shared" si="7"/>
        <v>1046</v>
      </c>
      <c r="X11" s="134" t="e">
        <f t="shared" ca="1" si="8"/>
        <v>#NAME?</v>
      </c>
      <c r="Y11" s="131" t="e">
        <f t="shared" ca="1" si="9"/>
        <v>#NAME?</v>
      </c>
      <c r="Z11" s="137" t="e">
        <f t="shared" ca="1" si="10"/>
        <v>#NAME?</v>
      </c>
      <c r="AA11" s="125">
        <v>3.6316083951881399</v>
      </c>
      <c r="AB11" s="125">
        <v>9.6367977254264794</v>
      </c>
      <c r="AC11" s="123" t="s">
        <v>4588</v>
      </c>
      <c r="AD11" s="125">
        <v>18.840238919870899</v>
      </c>
      <c r="AE11" s="123" t="s">
        <v>4589</v>
      </c>
      <c r="AF11" s="126">
        <v>0</v>
      </c>
      <c r="AG11" s="123"/>
      <c r="AH11" s="125">
        <v>21.4666082</v>
      </c>
      <c r="AI11" s="123" t="s">
        <v>157</v>
      </c>
      <c r="AJ11" s="123" t="s">
        <v>95</v>
      </c>
      <c r="AK11" s="124">
        <v>1.5459739673999999</v>
      </c>
      <c r="AL11" s="123" t="s">
        <v>159</v>
      </c>
      <c r="AM11" s="36">
        <v>42804</v>
      </c>
      <c r="AN11" s="123" t="s">
        <v>310</v>
      </c>
      <c r="AO11" s="123" t="s">
        <v>1227</v>
      </c>
      <c r="AP11" s="123" t="s">
        <v>329</v>
      </c>
      <c r="AQ11" s="123" t="s">
        <v>229</v>
      </c>
    </row>
    <row r="12" spans="1:43">
      <c r="A12" s="123" t="s">
        <v>1254</v>
      </c>
      <c r="B12" s="123" t="s">
        <v>1255</v>
      </c>
      <c r="C12" s="36">
        <v>43830</v>
      </c>
      <c r="D12" s="124">
        <v>1.0533999999999999</v>
      </c>
      <c r="E12" s="124">
        <v>1.1304000000000001</v>
      </c>
      <c r="F12" s="125">
        <v>0.390736681597255</v>
      </c>
      <c r="G12" s="36">
        <v>43826</v>
      </c>
      <c r="H12" s="124">
        <v>1.0492999999999999</v>
      </c>
      <c r="I12" s="125">
        <v>9.5228342030762896</v>
      </c>
      <c r="J12" s="123" t="s">
        <v>4590</v>
      </c>
      <c r="K12" s="125">
        <v>0.77489715871042997</v>
      </c>
      <c r="L12" s="125">
        <v>2.02378939849998</v>
      </c>
      <c r="M12" s="130">
        <v>2.3867274248192998</v>
      </c>
      <c r="N12" s="137">
        <f t="shared" si="0"/>
        <v>9.5469096992771991</v>
      </c>
      <c r="O12" s="132">
        <f t="shared" si="1"/>
        <v>9.5469096992771993E-2</v>
      </c>
      <c r="P12" s="134">
        <f t="shared" si="2"/>
        <v>16</v>
      </c>
      <c r="Q12" s="134">
        <v>1046</v>
      </c>
      <c r="R12" s="134" t="str">
        <f t="shared" si="3"/>
        <v>16/1046</v>
      </c>
      <c r="S12" s="131">
        <f t="shared" si="4"/>
        <v>1.5296367112810707E-2</v>
      </c>
      <c r="T12" s="137">
        <f t="shared" si="5"/>
        <v>99.235181644359471</v>
      </c>
      <c r="U12" s="133" t="e">
        <f ca="1">[1]!f_risk_annusharpe(A12,"2019/9/30","2019/12/31",1,1,3)</f>
        <v>#NAME?</v>
      </c>
      <c r="V12" s="134" t="e">
        <f t="shared" ca="1" si="6"/>
        <v>#NAME?</v>
      </c>
      <c r="W12" s="134">
        <f t="shared" si="7"/>
        <v>1046</v>
      </c>
      <c r="X12" s="134" t="e">
        <f t="shared" ca="1" si="8"/>
        <v>#NAME?</v>
      </c>
      <c r="Y12" s="131" t="e">
        <f t="shared" ca="1" si="9"/>
        <v>#NAME?</v>
      </c>
      <c r="Z12" s="137" t="e">
        <f t="shared" ca="1" si="10"/>
        <v>#NAME?</v>
      </c>
      <c r="AA12" s="125">
        <v>5.0922477516978901</v>
      </c>
      <c r="AB12" s="125">
        <v>9.5228342030762896</v>
      </c>
      <c r="AC12" s="123" t="s">
        <v>4590</v>
      </c>
      <c r="AD12" s="125">
        <v>13.256221603274399</v>
      </c>
      <c r="AE12" s="123" t="s">
        <v>4591</v>
      </c>
      <c r="AF12" s="126">
        <v>0</v>
      </c>
      <c r="AG12" s="123"/>
      <c r="AH12" s="125">
        <v>13.3807287427544</v>
      </c>
      <c r="AI12" s="123" t="s">
        <v>174</v>
      </c>
      <c r="AJ12" s="123" t="s">
        <v>95</v>
      </c>
      <c r="AK12" s="124">
        <v>2.7314993121</v>
      </c>
      <c r="AL12" s="123" t="s">
        <v>159</v>
      </c>
      <c r="AM12" s="36">
        <v>42937</v>
      </c>
      <c r="AN12" s="123" t="s">
        <v>310</v>
      </c>
      <c r="AO12" s="123" t="s">
        <v>1256</v>
      </c>
      <c r="AP12" s="123" t="s">
        <v>196</v>
      </c>
      <c r="AQ12" s="123" t="s">
        <v>165</v>
      </c>
    </row>
    <row r="13" spans="1:43">
      <c r="A13" s="123" t="s">
        <v>1257</v>
      </c>
      <c r="B13" s="123" t="s">
        <v>1258</v>
      </c>
      <c r="C13" s="36">
        <v>43830</v>
      </c>
      <c r="D13" s="124">
        <v>1.1359999999999999</v>
      </c>
      <c r="E13" s="124">
        <v>1.3360000000000001</v>
      </c>
      <c r="F13" s="125">
        <v>0.26478375992938202</v>
      </c>
      <c r="G13" s="36">
        <v>43829</v>
      </c>
      <c r="H13" s="124">
        <v>1.133</v>
      </c>
      <c r="I13" s="125">
        <v>9.4412331406551004</v>
      </c>
      <c r="J13" s="123" t="s">
        <v>4592</v>
      </c>
      <c r="K13" s="125">
        <v>0.798580301685897</v>
      </c>
      <c r="L13" s="125">
        <v>1.9748653500897599</v>
      </c>
      <c r="M13" s="130">
        <v>3.2727272727272601</v>
      </c>
      <c r="N13" s="137">
        <f t="shared" si="0"/>
        <v>13.09090909090904</v>
      </c>
      <c r="O13" s="132">
        <f t="shared" si="1"/>
        <v>0.13090909090909039</v>
      </c>
      <c r="P13" s="134">
        <f t="shared" si="2"/>
        <v>5</v>
      </c>
      <c r="Q13" s="134">
        <v>1046</v>
      </c>
      <c r="R13" s="134" t="str">
        <f t="shared" si="3"/>
        <v>5/1046</v>
      </c>
      <c r="S13" s="131">
        <f t="shared" si="4"/>
        <v>4.7801147227533461E-3</v>
      </c>
      <c r="T13" s="137">
        <f t="shared" si="5"/>
        <v>99.760994263862329</v>
      </c>
      <c r="U13" s="133" t="e">
        <f ca="1">[1]!f_risk_annusharpe(A13,"2019/9/30","2019/12/31",1,1,3)</f>
        <v>#NAME?</v>
      </c>
      <c r="V13" s="134" t="e">
        <f t="shared" ca="1" si="6"/>
        <v>#NAME?</v>
      </c>
      <c r="W13" s="134">
        <f t="shared" si="7"/>
        <v>1046</v>
      </c>
      <c r="X13" s="134" t="e">
        <f t="shared" ca="1" si="8"/>
        <v>#NAME?</v>
      </c>
      <c r="Y13" s="131" t="e">
        <f t="shared" ca="1" si="9"/>
        <v>#NAME?</v>
      </c>
      <c r="Z13" s="137" t="e">
        <f t="shared" ca="1" si="10"/>
        <v>#NAME?</v>
      </c>
      <c r="AA13" s="125">
        <v>5.7728119180633097</v>
      </c>
      <c r="AB13" s="125">
        <v>9.4412331406551004</v>
      </c>
      <c r="AC13" s="123" t="s">
        <v>4592</v>
      </c>
      <c r="AD13" s="125">
        <v>10.613437195715701</v>
      </c>
      <c r="AE13" s="123" t="s">
        <v>4593</v>
      </c>
      <c r="AF13" s="125">
        <v>12.2633906845191</v>
      </c>
      <c r="AG13" s="123" t="s">
        <v>4594</v>
      </c>
      <c r="AH13" s="125">
        <v>18.821823272090999</v>
      </c>
      <c r="AI13" s="123" t="s">
        <v>157</v>
      </c>
      <c r="AJ13" s="123" t="s">
        <v>158</v>
      </c>
      <c r="AK13" s="124">
        <v>1.6575523348000001</v>
      </c>
      <c r="AL13" s="123" t="s">
        <v>159</v>
      </c>
      <c r="AM13" s="36">
        <v>42018</v>
      </c>
      <c r="AN13" s="123" t="s">
        <v>310</v>
      </c>
      <c r="AO13" s="123" t="s">
        <v>1439</v>
      </c>
      <c r="AP13" s="123" t="s">
        <v>424</v>
      </c>
      <c r="AQ13" s="123" t="s">
        <v>173</v>
      </c>
    </row>
    <row r="14" spans="1:43">
      <c r="A14" s="123" t="s">
        <v>1241</v>
      </c>
      <c r="B14" s="123" t="s">
        <v>1242</v>
      </c>
      <c r="C14" s="36">
        <v>43830</v>
      </c>
      <c r="D14" s="124">
        <v>1.05</v>
      </c>
      <c r="E14" s="124">
        <v>1.5004999999999999</v>
      </c>
      <c r="F14" s="125">
        <v>0.14306151645207199</v>
      </c>
      <c r="G14" s="36">
        <v>43829</v>
      </c>
      <c r="H14" s="124">
        <v>1.0485</v>
      </c>
      <c r="I14" s="125">
        <v>9.4144282444490806</v>
      </c>
      <c r="J14" s="123" t="s">
        <v>4595</v>
      </c>
      <c r="K14" s="125">
        <v>0.31527658354830701</v>
      </c>
      <c r="L14" s="125">
        <v>1.74418668296438</v>
      </c>
      <c r="M14" s="130">
        <v>2.23552190840218</v>
      </c>
      <c r="N14" s="137">
        <f t="shared" si="0"/>
        <v>8.9420876336087201</v>
      </c>
      <c r="O14" s="132">
        <f t="shared" si="1"/>
        <v>8.9420876336087196E-2</v>
      </c>
      <c r="P14" s="134">
        <f t="shared" si="2"/>
        <v>18</v>
      </c>
      <c r="Q14" s="134">
        <v>1046</v>
      </c>
      <c r="R14" s="134" t="str">
        <f t="shared" si="3"/>
        <v>18/1046</v>
      </c>
      <c r="S14" s="131">
        <f t="shared" si="4"/>
        <v>1.7208413001912046E-2</v>
      </c>
      <c r="T14" s="137">
        <f t="shared" si="5"/>
        <v>99.139579349904409</v>
      </c>
      <c r="U14" s="133" t="e">
        <f ca="1">[1]!f_risk_annusharpe(A14,"2019/9/30","2019/12/31",1,1,3)</f>
        <v>#NAME?</v>
      </c>
      <c r="V14" s="134" t="e">
        <f t="shared" ca="1" si="6"/>
        <v>#NAME?</v>
      </c>
      <c r="W14" s="134">
        <f t="shared" si="7"/>
        <v>1046</v>
      </c>
      <c r="X14" s="134" t="e">
        <f t="shared" ca="1" si="8"/>
        <v>#NAME?</v>
      </c>
      <c r="Y14" s="131" t="e">
        <f t="shared" ca="1" si="9"/>
        <v>#NAME?</v>
      </c>
      <c r="Z14" s="137" t="e">
        <f t="shared" ca="1" si="10"/>
        <v>#NAME?</v>
      </c>
      <c r="AA14" s="125">
        <v>4.3184023414834503</v>
      </c>
      <c r="AB14" s="125">
        <v>9.4144282444490806</v>
      </c>
      <c r="AC14" s="123" t="s">
        <v>4595</v>
      </c>
      <c r="AD14" s="125">
        <v>12.605562194653601</v>
      </c>
      <c r="AE14" s="123" t="s">
        <v>4596</v>
      </c>
      <c r="AF14" s="125">
        <v>14.4243118409243</v>
      </c>
      <c r="AG14" s="123" t="s">
        <v>4597</v>
      </c>
      <c r="AH14" s="125">
        <v>62.974910000000001</v>
      </c>
      <c r="AI14" s="123" t="s">
        <v>163</v>
      </c>
      <c r="AJ14" s="123" t="s">
        <v>158</v>
      </c>
      <c r="AK14" s="124">
        <v>3.5955452930999998</v>
      </c>
      <c r="AL14" s="123" t="s">
        <v>159</v>
      </c>
      <c r="AM14" s="36">
        <v>41036</v>
      </c>
      <c r="AN14" s="123" t="s">
        <v>310</v>
      </c>
      <c r="AO14" s="123" t="s">
        <v>1243</v>
      </c>
      <c r="AP14" s="123" t="s">
        <v>249</v>
      </c>
      <c r="AQ14" s="123" t="s">
        <v>181</v>
      </c>
    </row>
    <row r="15" spans="1:43">
      <c r="A15" s="123" t="s">
        <v>1220</v>
      </c>
      <c r="B15" s="123" t="s">
        <v>1221</v>
      </c>
      <c r="C15" s="36">
        <v>43830</v>
      </c>
      <c r="D15" s="124">
        <v>1.1073999999999999</v>
      </c>
      <c r="E15" s="124">
        <v>1.2183999999999999</v>
      </c>
      <c r="F15" s="125">
        <v>0.11753006057318099</v>
      </c>
      <c r="G15" s="36">
        <v>43826</v>
      </c>
      <c r="H15" s="124">
        <v>1.1061000000000001</v>
      </c>
      <c r="I15" s="125">
        <v>9.1816387552535002</v>
      </c>
      <c r="J15" s="123" t="s">
        <v>4598</v>
      </c>
      <c r="K15" s="125">
        <v>0.27164070988771299</v>
      </c>
      <c r="L15" s="125">
        <v>0.700192787827707</v>
      </c>
      <c r="M15" s="130">
        <v>1.3360194077362</v>
      </c>
      <c r="N15" s="137">
        <f t="shared" si="0"/>
        <v>5.3440776309447999</v>
      </c>
      <c r="O15" s="132">
        <f t="shared" si="1"/>
        <v>5.3440776309447997E-2</v>
      </c>
      <c r="P15" s="134">
        <f t="shared" si="2"/>
        <v>166</v>
      </c>
      <c r="Q15" s="134">
        <v>1046</v>
      </c>
      <c r="R15" s="134" t="str">
        <f t="shared" si="3"/>
        <v>166/1046</v>
      </c>
      <c r="S15" s="131">
        <f t="shared" si="4"/>
        <v>0.1586998087954111</v>
      </c>
      <c r="T15" s="137">
        <f t="shared" si="5"/>
        <v>92.065009560229441</v>
      </c>
      <c r="U15" s="133" t="e">
        <f ca="1">[1]!f_risk_annusharpe(A15,"2019/9/30","2019/12/31",1,1,3)</f>
        <v>#NAME?</v>
      </c>
      <c r="V15" s="134" t="e">
        <f t="shared" ca="1" si="6"/>
        <v>#NAME?</v>
      </c>
      <c r="W15" s="134">
        <f t="shared" si="7"/>
        <v>1046</v>
      </c>
      <c r="X15" s="134" t="e">
        <f t="shared" ca="1" si="8"/>
        <v>#NAME?</v>
      </c>
      <c r="Y15" s="131" t="e">
        <f t="shared" ca="1" si="9"/>
        <v>#NAME?</v>
      </c>
      <c r="Z15" s="137" t="e">
        <f t="shared" ca="1" si="10"/>
        <v>#NAME?</v>
      </c>
      <c r="AA15" s="125">
        <v>2.5615752010826802</v>
      </c>
      <c r="AB15" s="125">
        <v>9.1816387552535002</v>
      </c>
      <c r="AC15" s="123" t="s">
        <v>4598</v>
      </c>
      <c r="AD15" s="125">
        <v>18.403633262218801</v>
      </c>
      <c r="AE15" s="123" t="s">
        <v>4599</v>
      </c>
      <c r="AF15" s="126">
        <v>0</v>
      </c>
      <c r="AG15" s="123"/>
      <c r="AH15" s="125">
        <v>22.097826619999999</v>
      </c>
      <c r="AI15" s="123" t="s">
        <v>174</v>
      </c>
      <c r="AJ15" s="123" t="s">
        <v>95</v>
      </c>
      <c r="AK15" s="124">
        <v>38.104361143299997</v>
      </c>
      <c r="AL15" s="123" t="s">
        <v>159</v>
      </c>
      <c r="AM15" s="36">
        <v>42789</v>
      </c>
      <c r="AN15" s="123" t="s">
        <v>310</v>
      </c>
      <c r="AO15" s="123" t="s">
        <v>1219</v>
      </c>
      <c r="AP15" s="123" t="s">
        <v>492</v>
      </c>
      <c r="AQ15" s="123" t="s">
        <v>185</v>
      </c>
    </row>
    <row r="16" spans="1:43">
      <c r="A16" s="123" t="s">
        <v>1228</v>
      </c>
      <c r="B16" s="123" t="s">
        <v>1229</v>
      </c>
      <c r="C16" s="36">
        <v>43830</v>
      </c>
      <c r="D16" s="124">
        <v>1.1120000000000001</v>
      </c>
      <c r="E16" s="124">
        <v>1.1120000000000001</v>
      </c>
      <c r="F16" s="125">
        <v>2.6985697580299499E-2</v>
      </c>
      <c r="G16" s="36">
        <v>43826</v>
      </c>
      <c r="H16" s="124">
        <v>1.1116999999999999</v>
      </c>
      <c r="I16" s="125">
        <v>9.1158865665783697</v>
      </c>
      <c r="J16" s="123" t="s">
        <v>4600</v>
      </c>
      <c r="K16" s="125">
        <v>0.162132949018197</v>
      </c>
      <c r="L16" s="125">
        <v>0.85253038273173198</v>
      </c>
      <c r="M16" s="130">
        <v>1.8501557061732901</v>
      </c>
      <c r="N16" s="137">
        <f t="shared" si="0"/>
        <v>7.4006228246931602</v>
      </c>
      <c r="O16" s="132">
        <f t="shared" si="1"/>
        <v>7.4006228246931607E-2</v>
      </c>
      <c r="P16" s="134">
        <f t="shared" si="2"/>
        <v>33</v>
      </c>
      <c r="Q16" s="134">
        <v>1046</v>
      </c>
      <c r="R16" s="134" t="str">
        <f t="shared" si="3"/>
        <v>33/1046</v>
      </c>
      <c r="S16" s="131">
        <f t="shared" si="4"/>
        <v>3.1548757170172081E-2</v>
      </c>
      <c r="T16" s="137">
        <f t="shared" si="5"/>
        <v>98.422562141491397</v>
      </c>
      <c r="U16" s="133" t="e">
        <f ca="1">[1]!f_risk_annusharpe(A16,"2019/9/30","2019/12/31",1,1,3)</f>
        <v>#NAME?</v>
      </c>
      <c r="V16" s="134" t="e">
        <f t="shared" ca="1" si="6"/>
        <v>#NAME?</v>
      </c>
      <c r="W16" s="134">
        <f t="shared" si="7"/>
        <v>1046</v>
      </c>
      <c r="X16" s="134" t="e">
        <f t="shared" ca="1" si="8"/>
        <v>#NAME?</v>
      </c>
      <c r="Y16" s="131" t="e">
        <f t="shared" ca="1" si="9"/>
        <v>#NAME?</v>
      </c>
      <c r="Z16" s="137" t="e">
        <f t="shared" ca="1" si="10"/>
        <v>#NAME?</v>
      </c>
      <c r="AA16" s="125">
        <v>3.4322388615012702</v>
      </c>
      <c r="AB16" s="125">
        <v>9.1158865665783697</v>
      </c>
      <c r="AC16" s="123" t="s">
        <v>4600</v>
      </c>
      <c r="AD16" s="126">
        <v>0</v>
      </c>
      <c r="AE16" s="123"/>
      <c r="AF16" s="126">
        <v>0</v>
      </c>
      <c r="AG16" s="123"/>
      <c r="AH16" s="125">
        <v>11.2</v>
      </c>
      <c r="AI16" s="123" t="s">
        <v>309</v>
      </c>
      <c r="AJ16" s="123" t="s">
        <v>95</v>
      </c>
      <c r="AK16" s="124">
        <v>2.3661007350999999</v>
      </c>
      <c r="AL16" s="123" t="s">
        <v>159</v>
      </c>
      <c r="AM16" s="36">
        <v>43363</v>
      </c>
      <c r="AN16" s="123" t="s">
        <v>310</v>
      </c>
      <c r="AO16" s="123" t="s">
        <v>281</v>
      </c>
      <c r="AP16" s="123" t="s">
        <v>215</v>
      </c>
      <c r="AQ16" s="123" t="s">
        <v>181</v>
      </c>
    </row>
    <row r="17" spans="1:43">
      <c r="A17" s="123" t="s">
        <v>1230</v>
      </c>
      <c r="B17" s="123" t="s">
        <v>1231</v>
      </c>
      <c r="C17" s="36">
        <v>43830</v>
      </c>
      <c r="D17" s="124">
        <v>1.1315</v>
      </c>
      <c r="E17" s="124">
        <v>1.1613</v>
      </c>
      <c r="F17" s="125">
        <v>8.8456435205661904E-2</v>
      </c>
      <c r="G17" s="36">
        <v>43826</v>
      </c>
      <c r="H17" s="124">
        <v>1.1305000000000001</v>
      </c>
      <c r="I17" s="125">
        <v>9.0182098468060499</v>
      </c>
      <c r="J17" s="123" t="s">
        <v>4601</v>
      </c>
      <c r="K17" s="125">
        <v>0.31917723202413001</v>
      </c>
      <c r="L17" s="125">
        <v>0.83771499866321597</v>
      </c>
      <c r="M17" s="130">
        <v>2.9478664361750702</v>
      </c>
      <c r="N17" s="137">
        <f t="shared" si="0"/>
        <v>11.791465744700281</v>
      </c>
      <c r="O17" s="132">
        <f t="shared" si="1"/>
        <v>0.1179146574470028</v>
      </c>
      <c r="P17" s="134">
        <f t="shared" si="2"/>
        <v>7</v>
      </c>
      <c r="Q17" s="134">
        <v>1046</v>
      </c>
      <c r="R17" s="134" t="str">
        <f t="shared" si="3"/>
        <v>7/1046</v>
      </c>
      <c r="S17" s="131">
        <f t="shared" si="4"/>
        <v>6.6921606118546849E-3</v>
      </c>
      <c r="T17" s="137">
        <f t="shared" si="5"/>
        <v>99.665391969407267</v>
      </c>
      <c r="U17" s="133" t="e">
        <f ca="1">[1]!f_risk_annusharpe(A17,"2019/9/30","2019/12/31",1,1,3)</f>
        <v>#NAME?</v>
      </c>
      <c r="V17" s="134" t="e">
        <f t="shared" ca="1" si="6"/>
        <v>#NAME?</v>
      </c>
      <c r="W17" s="134">
        <f t="shared" si="7"/>
        <v>1046</v>
      </c>
      <c r="X17" s="134" t="e">
        <f t="shared" ca="1" si="8"/>
        <v>#NAME?</v>
      </c>
      <c r="Y17" s="131" t="e">
        <f t="shared" ca="1" si="9"/>
        <v>#NAME?</v>
      </c>
      <c r="Z17" s="137" t="e">
        <f t="shared" ca="1" si="10"/>
        <v>#NAME?</v>
      </c>
      <c r="AA17" s="125">
        <v>5.1286815943510202</v>
      </c>
      <c r="AB17" s="125">
        <v>9.0182098468060499</v>
      </c>
      <c r="AC17" s="123" t="s">
        <v>4601</v>
      </c>
      <c r="AD17" s="125">
        <v>16.741302324416399</v>
      </c>
      <c r="AE17" s="123" t="s">
        <v>4602</v>
      </c>
      <c r="AF17" s="126">
        <v>0</v>
      </c>
      <c r="AG17" s="123"/>
      <c r="AH17" s="125">
        <v>16.51949385</v>
      </c>
      <c r="AI17" s="123" t="s">
        <v>174</v>
      </c>
      <c r="AJ17" s="123" t="s">
        <v>95</v>
      </c>
      <c r="AK17" s="124">
        <v>1.2735527442000001</v>
      </c>
      <c r="AL17" s="123" t="s">
        <v>159</v>
      </c>
      <c r="AM17" s="36">
        <v>42783</v>
      </c>
      <c r="AN17" s="123" t="s">
        <v>310</v>
      </c>
      <c r="AO17" s="123" t="s">
        <v>1232</v>
      </c>
      <c r="AP17" s="123" t="s">
        <v>195</v>
      </c>
      <c r="AQ17" s="123" t="s">
        <v>181</v>
      </c>
    </row>
    <row r="18" spans="1:43">
      <c r="A18" s="123" t="s">
        <v>1249</v>
      </c>
      <c r="B18" s="123" t="s">
        <v>1250</v>
      </c>
      <c r="C18" s="36">
        <v>43830</v>
      </c>
      <c r="D18" s="124">
        <v>1.0720000000000001</v>
      </c>
      <c r="E18" s="124">
        <v>1.1499999999999999</v>
      </c>
      <c r="F18" s="125">
        <v>0.37453183520599598</v>
      </c>
      <c r="G18" s="36">
        <v>43826</v>
      </c>
      <c r="H18" s="124">
        <v>1.0680000000000001</v>
      </c>
      <c r="I18" s="125">
        <v>8.7961266427441203</v>
      </c>
      <c r="J18" s="123" t="s">
        <v>4603</v>
      </c>
      <c r="K18" s="125">
        <v>0.84666039510819302</v>
      </c>
      <c r="L18" s="125">
        <v>1.3232241886980101</v>
      </c>
      <c r="M18" s="130">
        <v>1.9011133000403999</v>
      </c>
      <c r="N18" s="137">
        <f t="shared" si="0"/>
        <v>7.6044532001615996</v>
      </c>
      <c r="O18" s="132">
        <f t="shared" si="1"/>
        <v>7.6044532001615997E-2</v>
      </c>
      <c r="P18" s="134">
        <f t="shared" si="2"/>
        <v>29</v>
      </c>
      <c r="Q18" s="134">
        <v>1046</v>
      </c>
      <c r="R18" s="134" t="str">
        <f t="shared" si="3"/>
        <v>29/1046</v>
      </c>
      <c r="S18" s="131">
        <f t="shared" si="4"/>
        <v>2.7724665391969407E-2</v>
      </c>
      <c r="T18" s="137">
        <f t="shared" si="5"/>
        <v>98.613766730401537</v>
      </c>
      <c r="U18" s="133" t="e">
        <f ca="1">[1]!f_risk_annusharpe(A18,"2019/9/30","2019/12/31",1,1,3)</f>
        <v>#NAME?</v>
      </c>
      <c r="V18" s="134" t="e">
        <f t="shared" ca="1" si="6"/>
        <v>#NAME?</v>
      </c>
      <c r="W18" s="134">
        <f t="shared" si="7"/>
        <v>1046</v>
      </c>
      <c r="X18" s="134" t="e">
        <f t="shared" ca="1" si="8"/>
        <v>#NAME?</v>
      </c>
      <c r="Y18" s="131" t="e">
        <f t="shared" ca="1" si="9"/>
        <v>#NAME?</v>
      </c>
      <c r="Z18" s="137" t="e">
        <f t="shared" ca="1" si="10"/>
        <v>#NAME?</v>
      </c>
      <c r="AA18" s="125">
        <v>4.9950746245274402</v>
      </c>
      <c r="AB18" s="125">
        <v>8.7961266427441203</v>
      </c>
      <c r="AC18" s="123" t="s">
        <v>4603</v>
      </c>
      <c r="AD18" s="125">
        <v>18.406185465711399</v>
      </c>
      <c r="AE18" s="123" t="s">
        <v>4604</v>
      </c>
      <c r="AF18" s="125">
        <v>16.381129979879301</v>
      </c>
      <c r="AG18" s="123" t="s">
        <v>4605</v>
      </c>
      <c r="AH18" s="125">
        <v>15.682843200000001</v>
      </c>
      <c r="AI18" s="123" t="s">
        <v>174</v>
      </c>
      <c r="AJ18" s="123" t="s">
        <v>186</v>
      </c>
      <c r="AK18" s="124">
        <v>20.005357928799999</v>
      </c>
      <c r="AL18" s="123" t="s">
        <v>159</v>
      </c>
      <c r="AM18" s="36">
        <v>42542</v>
      </c>
      <c r="AN18" s="123" t="s">
        <v>310</v>
      </c>
      <c r="AO18" s="123" t="s">
        <v>1251</v>
      </c>
      <c r="AP18" s="123" t="s">
        <v>196</v>
      </c>
      <c r="AQ18" s="123" t="s">
        <v>165</v>
      </c>
    </row>
    <row r="19" spans="1:43">
      <c r="A19" s="123" t="s">
        <v>3054</v>
      </c>
      <c r="B19" s="123" t="s">
        <v>3055</v>
      </c>
      <c r="C19" s="36">
        <v>43830</v>
      </c>
      <c r="D19" s="124">
        <v>1.1134999999999999</v>
      </c>
      <c r="E19" s="124">
        <v>1.1795</v>
      </c>
      <c r="F19" s="125">
        <v>4.4923629829300302E-2</v>
      </c>
      <c r="G19" s="36">
        <v>43829</v>
      </c>
      <c r="H19" s="124">
        <v>1.113</v>
      </c>
      <c r="I19" s="125">
        <v>8.7933540903579299</v>
      </c>
      <c r="J19" s="123" t="s">
        <v>4606</v>
      </c>
      <c r="K19" s="125">
        <v>0.10788456351702699</v>
      </c>
      <c r="L19" s="125">
        <v>6.9644552463797904</v>
      </c>
      <c r="M19" s="130">
        <v>6.8720586538836299</v>
      </c>
      <c r="N19" s="137">
        <f t="shared" si="0"/>
        <v>27.48823461553452</v>
      </c>
      <c r="O19" s="132">
        <f t="shared" si="1"/>
        <v>0.27488234615534518</v>
      </c>
      <c r="P19" s="134">
        <f t="shared" si="2"/>
        <v>1</v>
      </c>
      <c r="Q19" s="134">
        <v>1046</v>
      </c>
      <c r="R19" s="134" t="str">
        <f t="shared" si="3"/>
        <v>1/1046</v>
      </c>
      <c r="S19" s="131">
        <f t="shared" si="4"/>
        <v>9.5602294455066918E-4</v>
      </c>
      <c r="T19" s="137">
        <f t="shared" si="5"/>
        <v>99.952198852772469</v>
      </c>
      <c r="U19" s="133" t="e">
        <f ca="1">[1]!f_risk_annusharpe(A19,"2019/9/30","2019/12/31",1,1,3)</f>
        <v>#NAME?</v>
      </c>
      <c r="V19" s="134" t="e">
        <f t="shared" ca="1" si="6"/>
        <v>#NAME?</v>
      </c>
      <c r="W19" s="134">
        <f t="shared" si="7"/>
        <v>1046</v>
      </c>
      <c r="X19" s="134" t="e">
        <f t="shared" ca="1" si="8"/>
        <v>#NAME?</v>
      </c>
      <c r="Y19" s="131" t="e">
        <f t="shared" ca="1" si="9"/>
        <v>#NAME?</v>
      </c>
      <c r="Z19" s="137" t="e">
        <f t="shared" ca="1" si="10"/>
        <v>#NAME?</v>
      </c>
      <c r="AA19" s="125">
        <v>7.5222073305150197</v>
      </c>
      <c r="AB19" s="125">
        <v>8.7933540903579299</v>
      </c>
      <c r="AC19" s="123" t="s">
        <v>4606</v>
      </c>
      <c r="AD19" s="125">
        <v>14.733719057421</v>
      </c>
      <c r="AE19" s="123" t="s">
        <v>4607</v>
      </c>
      <c r="AF19" s="125">
        <v>18.6264093316016</v>
      </c>
      <c r="AG19" s="123" t="s">
        <v>4608</v>
      </c>
      <c r="AH19" s="125">
        <v>18.733173099999998</v>
      </c>
      <c r="AI19" s="123" t="s">
        <v>163</v>
      </c>
      <c r="AJ19" s="123" t="s">
        <v>166</v>
      </c>
      <c r="AK19" s="124">
        <v>0.98985788509999995</v>
      </c>
      <c r="AL19" s="123" t="s">
        <v>159</v>
      </c>
      <c r="AM19" s="36">
        <v>42725</v>
      </c>
      <c r="AN19" s="123" t="s">
        <v>310</v>
      </c>
      <c r="AO19" s="123" t="s">
        <v>1732</v>
      </c>
      <c r="AP19" s="123" t="s">
        <v>325</v>
      </c>
      <c r="AQ19" s="123" t="s">
        <v>165</v>
      </c>
    </row>
    <row r="20" spans="1:43">
      <c r="A20" s="123" t="s">
        <v>1239</v>
      </c>
      <c r="B20" s="123" t="s">
        <v>1240</v>
      </c>
      <c r="C20" s="36">
        <v>43830</v>
      </c>
      <c r="D20" s="124">
        <v>1.0329999999999999</v>
      </c>
      <c r="E20" s="124">
        <v>1.1870000000000001</v>
      </c>
      <c r="F20" s="125">
        <v>9.6899224806185499E-2</v>
      </c>
      <c r="G20" s="36">
        <v>43826</v>
      </c>
      <c r="H20" s="124">
        <v>1.032</v>
      </c>
      <c r="I20" s="125">
        <v>8.4854491271097494</v>
      </c>
      <c r="J20" s="123" t="s">
        <v>4609</v>
      </c>
      <c r="K20" s="125">
        <v>0.486381322957192</v>
      </c>
      <c r="L20" s="125">
        <v>0.68222997190027401</v>
      </c>
      <c r="M20" s="130">
        <v>1.1731986142377699</v>
      </c>
      <c r="N20" s="137">
        <f t="shared" si="0"/>
        <v>4.6927944569510798</v>
      </c>
      <c r="O20" s="132">
        <f t="shared" si="1"/>
        <v>4.6927944569510799E-2</v>
      </c>
      <c r="P20" s="134">
        <f t="shared" si="2"/>
        <v>306</v>
      </c>
      <c r="Q20" s="134">
        <v>1046</v>
      </c>
      <c r="R20" s="134" t="str">
        <f t="shared" si="3"/>
        <v>306/1046</v>
      </c>
      <c r="S20" s="131">
        <f t="shared" si="4"/>
        <v>0.29254302103250479</v>
      </c>
      <c r="T20" s="137">
        <f t="shared" si="5"/>
        <v>85.372848948374752</v>
      </c>
      <c r="U20" s="133" t="e">
        <f ca="1">[1]!f_risk_annusharpe(A20,"2019/9/30","2019/12/31",1,1,3)</f>
        <v>#NAME?</v>
      </c>
      <c r="V20" s="134" t="e">
        <f t="shared" ca="1" si="6"/>
        <v>#NAME?</v>
      </c>
      <c r="W20" s="134">
        <f t="shared" si="7"/>
        <v>1046</v>
      </c>
      <c r="X20" s="134" t="e">
        <f t="shared" ca="1" si="8"/>
        <v>#NAME?</v>
      </c>
      <c r="Y20" s="131" t="e">
        <f t="shared" ca="1" si="9"/>
        <v>#NAME?</v>
      </c>
      <c r="Z20" s="137" t="e">
        <f t="shared" ca="1" si="10"/>
        <v>#NAME?</v>
      </c>
      <c r="AA20" s="125">
        <v>3.5542225240040799</v>
      </c>
      <c r="AB20" s="125">
        <v>8.4854491271097494</v>
      </c>
      <c r="AC20" s="123" t="s">
        <v>4609</v>
      </c>
      <c r="AD20" s="125">
        <v>16.0737697408528</v>
      </c>
      <c r="AE20" s="123" t="s">
        <v>4610</v>
      </c>
      <c r="AF20" s="125">
        <v>14.652458274638301</v>
      </c>
      <c r="AG20" s="123" t="s">
        <v>4611</v>
      </c>
      <c r="AH20" s="125">
        <v>19.864568200000001</v>
      </c>
      <c r="AI20" s="123" t="s">
        <v>174</v>
      </c>
      <c r="AJ20" s="123" t="s">
        <v>166</v>
      </c>
      <c r="AK20" s="124">
        <v>0.55203268719999998</v>
      </c>
      <c r="AL20" s="123" t="s">
        <v>159</v>
      </c>
      <c r="AM20" s="36">
        <v>42038</v>
      </c>
      <c r="AN20" s="123" t="s">
        <v>310</v>
      </c>
      <c r="AO20" s="123" t="s">
        <v>255</v>
      </c>
      <c r="AP20" s="123" t="s">
        <v>228</v>
      </c>
      <c r="AQ20" s="123" t="s">
        <v>185</v>
      </c>
    </row>
    <row r="21" spans="1:43">
      <c r="A21" s="123" t="s">
        <v>1233</v>
      </c>
      <c r="B21" s="123" t="s">
        <v>1234</v>
      </c>
      <c r="C21" s="36">
        <v>43830</v>
      </c>
      <c r="D21" s="124">
        <v>1.1126</v>
      </c>
      <c r="E21" s="124">
        <v>1.1526000000000001</v>
      </c>
      <c r="F21" s="125">
        <v>8.9887640449411808E-3</v>
      </c>
      <c r="G21" s="36">
        <v>43829</v>
      </c>
      <c r="H21" s="124">
        <v>1.1125</v>
      </c>
      <c r="I21" s="125">
        <v>8.4215254208596004</v>
      </c>
      <c r="J21" s="123" t="s">
        <v>4612</v>
      </c>
      <c r="K21" s="125">
        <v>0.18008283810551401</v>
      </c>
      <c r="L21" s="125">
        <v>0.51496039735398202</v>
      </c>
      <c r="M21" s="130">
        <v>1.0559326612903199</v>
      </c>
      <c r="N21" s="137">
        <f t="shared" si="0"/>
        <v>4.2237306451612797</v>
      </c>
      <c r="O21" s="132">
        <f t="shared" si="1"/>
        <v>4.2237306451612798E-2</v>
      </c>
      <c r="P21" s="134">
        <f t="shared" si="2"/>
        <v>478</v>
      </c>
      <c r="Q21" s="134">
        <v>1046</v>
      </c>
      <c r="R21" s="134" t="str">
        <f t="shared" si="3"/>
        <v>478/1046</v>
      </c>
      <c r="S21" s="131">
        <f t="shared" si="4"/>
        <v>0.45697896749521988</v>
      </c>
      <c r="T21" s="137">
        <f t="shared" si="5"/>
        <v>77.151051625239006</v>
      </c>
      <c r="U21" s="133" t="e">
        <f ca="1">[1]!f_risk_annusharpe(A21,"2019/9/30","2019/12/31",1,1,3)</f>
        <v>#NAME?</v>
      </c>
      <c r="V21" s="134" t="e">
        <f t="shared" ca="1" si="6"/>
        <v>#NAME?</v>
      </c>
      <c r="W21" s="134">
        <f t="shared" si="7"/>
        <v>1046</v>
      </c>
      <c r="X21" s="134" t="e">
        <f t="shared" ca="1" si="8"/>
        <v>#NAME?</v>
      </c>
      <c r="Y21" s="131" t="e">
        <f t="shared" ca="1" si="9"/>
        <v>#NAME?</v>
      </c>
      <c r="Z21" s="137" t="e">
        <f t="shared" ca="1" si="10"/>
        <v>#NAME?</v>
      </c>
      <c r="AA21" s="125">
        <v>3.0338796854053101</v>
      </c>
      <c r="AB21" s="125">
        <v>8.4215254208596004</v>
      </c>
      <c r="AC21" s="123" t="s">
        <v>4612</v>
      </c>
      <c r="AD21" s="125">
        <v>15.0544989820359</v>
      </c>
      <c r="AE21" s="123" t="s">
        <v>4613</v>
      </c>
      <c r="AF21" s="125">
        <v>15.8639276180905</v>
      </c>
      <c r="AG21" s="123" t="s">
        <v>4614</v>
      </c>
      <c r="AH21" s="125">
        <v>15.284607980000001</v>
      </c>
      <c r="AI21" s="123" t="s">
        <v>174</v>
      </c>
      <c r="AJ21" s="123" t="s">
        <v>158</v>
      </c>
      <c r="AK21" s="124">
        <v>20.8241382591</v>
      </c>
      <c r="AL21" s="123" t="s">
        <v>159</v>
      </c>
      <c r="AM21" s="36">
        <v>42349</v>
      </c>
      <c r="AN21" s="123" t="s">
        <v>310</v>
      </c>
      <c r="AO21" s="123" t="s">
        <v>1235</v>
      </c>
      <c r="AP21" s="123" t="s">
        <v>200</v>
      </c>
      <c r="AQ21" s="123" t="s">
        <v>241</v>
      </c>
    </row>
    <row r="22" spans="1:43">
      <c r="A22" s="123" t="s">
        <v>1236</v>
      </c>
      <c r="B22" s="123" t="s">
        <v>1237</v>
      </c>
      <c r="C22" s="36">
        <v>43830</v>
      </c>
      <c r="D22" s="124">
        <v>1.087</v>
      </c>
      <c r="E22" s="124">
        <v>1.087</v>
      </c>
      <c r="F22" s="125">
        <v>3.68120743603862E-2</v>
      </c>
      <c r="G22" s="36">
        <v>43826</v>
      </c>
      <c r="H22" s="124">
        <v>1.0866</v>
      </c>
      <c r="I22" s="125">
        <v>8.28850368599322</v>
      </c>
      <c r="J22" s="123" t="s">
        <v>4615</v>
      </c>
      <c r="K22" s="125">
        <v>0.18433179723502299</v>
      </c>
      <c r="L22" s="125">
        <v>0.47139291986319298</v>
      </c>
      <c r="M22" s="130">
        <v>1.7694972380863101</v>
      </c>
      <c r="N22" s="137">
        <f t="shared" si="0"/>
        <v>7.0779889523452404</v>
      </c>
      <c r="O22" s="132">
        <f t="shared" si="1"/>
        <v>7.0779889523452405E-2</v>
      </c>
      <c r="P22" s="134">
        <f t="shared" si="2"/>
        <v>44</v>
      </c>
      <c r="Q22" s="134">
        <v>1046</v>
      </c>
      <c r="R22" s="134" t="str">
        <f t="shared" si="3"/>
        <v>44/1046</v>
      </c>
      <c r="S22" s="131">
        <f t="shared" si="4"/>
        <v>4.2065009560229447E-2</v>
      </c>
      <c r="T22" s="137">
        <f t="shared" si="5"/>
        <v>97.896749521988539</v>
      </c>
      <c r="U22" s="133" t="e">
        <f ca="1">[1]!f_risk_annusharpe(A22,"2019/9/30","2019/12/31",1,1,3)</f>
        <v>#NAME?</v>
      </c>
      <c r="V22" s="134" t="e">
        <f t="shared" ca="1" si="6"/>
        <v>#NAME?</v>
      </c>
      <c r="W22" s="134">
        <f t="shared" si="7"/>
        <v>1046</v>
      </c>
      <c r="X22" s="134" t="e">
        <f t="shared" ca="1" si="8"/>
        <v>#NAME?</v>
      </c>
      <c r="Y22" s="131" t="e">
        <f t="shared" ca="1" si="9"/>
        <v>#NAME?</v>
      </c>
      <c r="Z22" s="137" t="e">
        <f t="shared" ca="1" si="10"/>
        <v>#NAME?</v>
      </c>
      <c r="AA22" s="125">
        <v>3.8799694189602398</v>
      </c>
      <c r="AB22" s="125">
        <v>8.28850368599322</v>
      </c>
      <c r="AC22" s="123" t="s">
        <v>4615</v>
      </c>
      <c r="AD22" s="126">
        <v>0</v>
      </c>
      <c r="AE22" s="123"/>
      <c r="AF22" s="126">
        <v>0</v>
      </c>
      <c r="AG22" s="123"/>
      <c r="AH22" s="125">
        <v>8.6999999999999993</v>
      </c>
      <c r="AI22" s="123" t="s">
        <v>174</v>
      </c>
      <c r="AJ22" s="123" t="s">
        <v>95</v>
      </c>
      <c r="AK22" s="124">
        <v>17.288967571899999</v>
      </c>
      <c r="AL22" s="123" t="s">
        <v>159</v>
      </c>
      <c r="AM22" s="36">
        <v>43439</v>
      </c>
      <c r="AN22" s="123" t="s">
        <v>310</v>
      </c>
      <c r="AO22" s="123" t="s">
        <v>1238</v>
      </c>
      <c r="AP22" s="123" t="s">
        <v>269</v>
      </c>
      <c r="AQ22" s="123" t="s">
        <v>181</v>
      </c>
    </row>
    <row r="23" spans="1:43">
      <c r="A23" s="123" t="s">
        <v>1259</v>
      </c>
      <c r="B23" s="123" t="s">
        <v>1260</v>
      </c>
      <c r="C23" s="36">
        <v>43830</v>
      </c>
      <c r="D23" s="124">
        <v>1.595</v>
      </c>
      <c r="E23" s="124">
        <v>1.625</v>
      </c>
      <c r="F23" s="125">
        <v>0</v>
      </c>
      <c r="G23" s="36">
        <v>43829</v>
      </c>
      <c r="H23" s="124">
        <v>1.595</v>
      </c>
      <c r="I23" s="125">
        <v>8.0623306233062202</v>
      </c>
      <c r="J23" s="123" t="s">
        <v>4616</v>
      </c>
      <c r="K23" s="125">
        <v>0.18844221105526601</v>
      </c>
      <c r="L23" s="125">
        <v>0.75805432722678301</v>
      </c>
      <c r="M23" s="130">
        <v>1.52768936982813</v>
      </c>
      <c r="N23" s="137">
        <f t="shared" si="0"/>
        <v>6.1107574793125199</v>
      </c>
      <c r="O23" s="132">
        <f t="shared" si="1"/>
        <v>6.1107574793125202E-2</v>
      </c>
      <c r="P23" s="134">
        <f t="shared" si="2"/>
        <v>77</v>
      </c>
      <c r="Q23" s="134">
        <v>1046</v>
      </c>
      <c r="R23" s="134" t="str">
        <f t="shared" si="3"/>
        <v>77/1046</v>
      </c>
      <c r="S23" s="131">
        <f t="shared" si="4"/>
        <v>7.3613766730401528E-2</v>
      </c>
      <c r="T23" s="137">
        <f t="shared" si="5"/>
        <v>96.319311663479922</v>
      </c>
      <c r="U23" s="133" t="e">
        <f ca="1">[1]!f_risk_annusharpe(A23,"2019/9/30","2019/12/31",1,1,3)</f>
        <v>#NAME?</v>
      </c>
      <c r="V23" s="134" t="e">
        <f t="shared" ca="1" si="6"/>
        <v>#NAME?</v>
      </c>
      <c r="W23" s="134">
        <f t="shared" si="7"/>
        <v>1046</v>
      </c>
      <c r="X23" s="134" t="e">
        <f t="shared" ca="1" si="8"/>
        <v>#NAME?</v>
      </c>
      <c r="Y23" s="131" t="e">
        <f t="shared" ca="1" si="9"/>
        <v>#NAME?</v>
      </c>
      <c r="Z23" s="137" t="e">
        <f t="shared" ca="1" si="10"/>
        <v>#NAME?</v>
      </c>
      <c r="AA23" s="125">
        <v>3.90879478827362</v>
      </c>
      <c r="AB23" s="125">
        <v>8.0623306233062202</v>
      </c>
      <c r="AC23" s="123" t="s">
        <v>4616</v>
      </c>
      <c r="AD23" s="125">
        <v>18.499257057949499</v>
      </c>
      <c r="AE23" s="123" t="s">
        <v>4617</v>
      </c>
      <c r="AF23" s="125">
        <v>20.286576168929098</v>
      </c>
      <c r="AG23" s="123" t="s">
        <v>4618</v>
      </c>
      <c r="AH23" s="125">
        <v>63.930591</v>
      </c>
      <c r="AI23" s="123" t="s">
        <v>174</v>
      </c>
      <c r="AJ23" s="123" t="s">
        <v>166</v>
      </c>
      <c r="AK23" s="124">
        <v>3.9390915500000001</v>
      </c>
      <c r="AL23" s="123" t="s">
        <v>159</v>
      </c>
      <c r="AM23" s="36">
        <v>41303</v>
      </c>
      <c r="AN23" s="123" t="s">
        <v>310</v>
      </c>
      <c r="AO23" s="123" t="s">
        <v>311</v>
      </c>
      <c r="AP23" s="123" t="s">
        <v>249</v>
      </c>
      <c r="AQ23" s="123" t="s">
        <v>162</v>
      </c>
    </row>
    <row r="24" spans="1:43">
      <c r="A24" s="123" t="s">
        <v>1247</v>
      </c>
      <c r="B24" s="123" t="s">
        <v>1248</v>
      </c>
      <c r="C24" s="36">
        <v>43830</v>
      </c>
      <c r="D24" s="124">
        <v>1.0456000000000001</v>
      </c>
      <c r="E24" s="124">
        <v>1.1055999999999999</v>
      </c>
      <c r="F24" s="125">
        <v>4.7842311740526902E-2</v>
      </c>
      <c r="G24" s="36">
        <v>43826</v>
      </c>
      <c r="H24" s="124">
        <v>1.0450999999999999</v>
      </c>
      <c r="I24" s="125">
        <v>8.00278696330993</v>
      </c>
      <c r="J24" s="123" t="s">
        <v>4619</v>
      </c>
      <c r="K24" s="125">
        <v>0.162850847782363</v>
      </c>
      <c r="L24" s="125">
        <v>0.56744193426150502</v>
      </c>
      <c r="M24" s="130">
        <v>0.91687035908859904</v>
      </c>
      <c r="N24" s="137">
        <f t="shared" si="0"/>
        <v>3.6674814363543962</v>
      </c>
      <c r="O24" s="132">
        <f t="shared" si="1"/>
        <v>3.6674814363543959E-2</v>
      </c>
      <c r="P24" s="134">
        <f t="shared" si="2"/>
        <v>695</v>
      </c>
      <c r="Q24" s="134">
        <v>1046</v>
      </c>
      <c r="R24" s="134" t="str">
        <f t="shared" si="3"/>
        <v>695/1046</v>
      </c>
      <c r="S24" s="131">
        <f t="shared" si="4"/>
        <v>0.66443594646271509</v>
      </c>
      <c r="T24" s="137">
        <f t="shared" si="5"/>
        <v>66.778202676864254</v>
      </c>
      <c r="U24" s="133" t="e">
        <f ca="1">[1]!f_risk_annusharpe(A24,"2019/9/30","2019/12/31",1,1,3)</f>
        <v>#NAME?</v>
      </c>
      <c r="V24" s="134" t="e">
        <f t="shared" ca="1" si="6"/>
        <v>#NAME?</v>
      </c>
      <c r="W24" s="134">
        <f t="shared" si="7"/>
        <v>1046</v>
      </c>
      <c r="X24" s="134" t="e">
        <f t="shared" ca="1" si="8"/>
        <v>#NAME?</v>
      </c>
      <c r="Y24" s="131" t="e">
        <f t="shared" ca="1" si="9"/>
        <v>#NAME?</v>
      </c>
      <c r="Z24" s="137" t="e">
        <f t="shared" ca="1" si="10"/>
        <v>#NAME?</v>
      </c>
      <c r="AA24" s="125">
        <v>2.5586138621201102</v>
      </c>
      <c r="AB24" s="125">
        <v>8.00278696330993</v>
      </c>
      <c r="AC24" s="123" t="s">
        <v>4619</v>
      </c>
      <c r="AD24" s="126">
        <v>0</v>
      </c>
      <c r="AE24" s="123"/>
      <c r="AF24" s="126">
        <v>0</v>
      </c>
      <c r="AG24" s="123"/>
      <c r="AH24" s="125">
        <v>10.681256080000001</v>
      </c>
      <c r="AI24" s="123" t="s">
        <v>174</v>
      </c>
      <c r="AJ24" s="123" t="s">
        <v>95</v>
      </c>
      <c r="AK24" s="124">
        <v>2.0782726013000001</v>
      </c>
      <c r="AL24" s="123" t="s">
        <v>159</v>
      </c>
      <c r="AM24" s="36">
        <v>43356</v>
      </c>
      <c r="AN24" s="123" t="s">
        <v>310</v>
      </c>
      <c r="AO24" s="123" t="s">
        <v>4620</v>
      </c>
      <c r="AP24" s="123" t="s">
        <v>201</v>
      </c>
      <c r="AQ24" s="123" t="s">
        <v>185</v>
      </c>
    </row>
    <row r="25" spans="1:43">
      <c r="A25" s="123" t="s">
        <v>1267</v>
      </c>
      <c r="B25" s="123" t="s">
        <v>1268</v>
      </c>
      <c r="C25" s="36">
        <v>43830</v>
      </c>
      <c r="D25" s="124">
        <v>1.1517999999999999</v>
      </c>
      <c r="E25" s="124">
        <v>1.1517999999999999</v>
      </c>
      <c r="F25" s="125">
        <v>-8.6813091414175703E-3</v>
      </c>
      <c r="G25" s="36">
        <v>43829</v>
      </c>
      <c r="H25" s="124">
        <v>1.1518999999999999</v>
      </c>
      <c r="I25" s="125">
        <v>7.9576342675039804</v>
      </c>
      <c r="J25" s="123" t="s">
        <v>4621</v>
      </c>
      <c r="K25" s="125">
        <v>0.139106242392631</v>
      </c>
      <c r="L25" s="125">
        <v>0.88464570377507201</v>
      </c>
      <c r="M25" s="130">
        <v>2.073732718894</v>
      </c>
      <c r="N25" s="137">
        <f t="shared" si="0"/>
        <v>8.2949308755760001</v>
      </c>
      <c r="O25" s="132">
        <f t="shared" si="1"/>
        <v>8.2949308755759996E-2</v>
      </c>
      <c r="P25" s="134">
        <f t="shared" si="2"/>
        <v>22</v>
      </c>
      <c r="Q25" s="134">
        <v>1046</v>
      </c>
      <c r="R25" s="134" t="str">
        <f t="shared" si="3"/>
        <v>22/1046</v>
      </c>
      <c r="S25" s="131">
        <f t="shared" si="4"/>
        <v>2.1032504780114723E-2</v>
      </c>
      <c r="T25" s="137">
        <f t="shared" si="5"/>
        <v>98.948374760994255</v>
      </c>
      <c r="U25" s="133" t="e">
        <f ca="1">[1]!f_risk_annusharpe(A25,"2019/9/30","2019/12/31",1,1,3)</f>
        <v>#NAME?</v>
      </c>
      <c r="V25" s="134" t="e">
        <f t="shared" ca="1" si="6"/>
        <v>#NAME?</v>
      </c>
      <c r="W25" s="134">
        <f t="shared" si="7"/>
        <v>1046</v>
      </c>
      <c r="X25" s="134" t="e">
        <f t="shared" ca="1" si="8"/>
        <v>#NAME?</v>
      </c>
      <c r="Y25" s="131" t="e">
        <f t="shared" ca="1" si="9"/>
        <v>#NAME?</v>
      </c>
      <c r="Z25" s="137" t="e">
        <f t="shared" ca="1" si="10"/>
        <v>#NAME?</v>
      </c>
      <c r="AA25" s="125">
        <v>3.8125281658404702</v>
      </c>
      <c r="AB25" s="125">
        <v>7.9576342675039804</v>
      </c>
      <c r="AC25" s="123" t="s">
        <v>4621</v>
      </c>
      <c r="AD25" s="125">
        <v>14.892768079800501</v>
      </c>
      <c r="AE25" s="123" t="s">
        <v>4622</v>
      </c>
      <c r="AF25" s="125">
        <v>15.6077486700793</v>
      </c>
      <c r="AG25" s="123" t="s">
        <v>4623</v>
      </c>
      <c r="AH25" s="125">
        <v>15.18</v>
      </c>
      <c r="AI25" s="123" t="s">
        <v>174</v>
      </c>
      <c r="AJ25" s="123" t="s">
        <v>189</v>
      </c>
      <c r="AK25" s="124">
        <v>5.8249995142</v>
      </c>
      <c r="AL25" s="123" t="s">
        <v>159</v>
      </c>
      <c r="AM25" s="36">
        <v>42689</v>
      </c>
      <c r="AN25" s="123" t="s">
        <v>310</v>
      </c>
      <c r="AO25" s="123" t="s">
        <v>1269</v>
      </c>
      <c r="AP25" s="123" t="s">
        <v>195</v>
      </c>
      <c r="AQ25" s="123" t="s">
        <v>165</v>
      </c>
    </row>
    <row r="26" spans="1:43">
      <c r="A26" s="123" t="s">
        <v>1252</v>
      </c>
      <c r="B26" s="123" t="s">
        <v>1253</v>
      </c>
      <c r="C26" s="36">
        <v>43830</v>
      </c>
      <c r="D26" s="124">
        <v>1.2010000000000001</v>
      </c>
      <c r="E26" s="124">
        <v>1.2010000000000001</v>
      </c>
      <c r="F26" s="125">
        <v>0</v>
      </c>
      <c r="G26" s="36">
        <v>43829</v>
      </c>
      <c r="H26" s="124">
        <v>1.2010000000000001</v>
      </c>
      <c r="I26" s="125">
        <v>7.9065588499550801</v>
      </c>
      <c r="J26" s="123" t="s">
        <v>4624</v>
      </c>
      <c r="K26" s="125">
        <v>0.16680567139282801</v>
      </c>
      <c r="L26" s="125">
        <v>0.502092050209205</v>
      </c>
      <c r="M26" s="130">
        <v>1.17944397641112</v>
      </c>
      <c r="N26" s="137">
        <f t="shared" si="0"/>
        <v>4.7177759056444799</v>
      </c>
      <c r="O26" s="132">
        <f t="shared" si="1"/>
        <v>4.71777590564448E-2</v>
      </c>
      <c r="P26" s="134">
        <f t="shared" si="2"/>
        <v>295</v>
      </c>
      <c r="Q26" s="134">
        <v>1046</v>
      </c>
      <c r="R26" s="134" t="str">
        <f t="shared" si="3"/>
        <v>295/1046</v>
      </c>
      <c r="S26" s="131">
        <f t="shared" si="4"/>
        <v>0.28202676864244741</v>
      </c>
      <c r="T26" s="137">
        <f t="shared" si="5"/>
        <v>85.898661567877639</v>
      </c>
      <c r="U26" s="133" t="e">
        <f ca="1">[1]!f_risk_annusharpe(A26,"2019/9/30","2019/12/31",1,1,3)</f>
        <v>#NAME?</v>
      </c>
      <c r="V26" s="134" t="e">
        <f t="shared" ca="1" si="6"/>
        <v>#NAME?</v>
      </c>
      <c r="W26" s="134">
        <f t="shared" si="7"/>
        <v>1046</v>
      </c>
      <c r="X26" s="134" t="e">
        <f t="shared" ca="1" si="8"/>
        <v>#NAME?</v>
      </c>
      <c r="Y26" s="131" t="e">
        <f t="shared" ca="1" si="9"/>
        <v>#NAME?</v>
      </c>
      <c r="Z26" s="137" t="e">
        <f t="shared" ca="1" si="10"/>
        <v>#NAME?</v>
      </c>
      <c r="AA26" s="125">
        <v>3.2674118658641498</v>
      </c>
      <c r="AB26" s="125">
        <v>7.9065588499550801</v>
      </c>
      <c r="AC26" s="123" t="s">
        <v>4624</v>
      </c>
      <c r="AD26" s="125">
        <v>16.715257531584101</v>
      </c>
      <c r="AE26" s="123" t="s">
        <v>4625</v>
      </c>
      <c r="AF26" s="125">
        <v>17.745098039215701</v>
      </c>
      <c r="AG26" s="123" t="s">
        <v>4626</v>
      </c>
      <c r="AH26" s="125">
        <v>20.100000000000001</v>
      </c>
      <c r="AI26" s="123" t="s">
        <v>174</v>
      </c>
      <c r="AJ26" s="123" t="s">
        <v>166</v>
      </c>
      <c r="AK26" s="124">
        <v>4.2235971466000004</v>
      </c>
      <c r="AL26" s="123" t="s">
        <v>159</v>
      </c>
      <c r="AM26" s="36">
        <v>42501</v>
      </c>
      <c r="AN26" s="123" t="s">
        <v>310</v>
      </c>
      <c r="AO26" s="123" t="s">
        <v>267</v>
      </c>
      <c r="AP26" s="123" t="s">
        <v>249</v>
      </c>
      <c r="AQ26" s="123" t="s">
        <v>241</v>
      </c>
    </row>
    <row r="27" spans="1:43">
      <c r="A27" s="123" t="s">
        <v>1244</v>
      </c>
      <c r="B27" s="123" t="s">
        <v>1245</v>
      </c>
      <c r="C27" s="36">
        <v>43830</v>
      </c>
      <c r="D27" s="124">
        <v>1.2949999999999999</v>
      </c>
      <c r="E27" s="124">
        <v>1.345</v>
      </c>
      <c r="F27" s="125">
        <v>0</v>
      </c>
      <c r="G27" s="36">
        <v>43829</v>
      </c>
      <c r="H27" s="124">
        <v>1.2949999999999999</v>
      </c>
      <c r="I27" s="125">
        <v>7.7371048252911896</v>
      </c>
      <c r="J27" s="123" t="s">
        <v>4627</v>
      </c>
      <c r="K27" s="125">
        <v>0.154679040989952</v>
      </c>
      <c r="L27" s="125">
        <v>0.30983733539892799</v>
      </c>
      <c r="M27" s="130">
        <v>0.62160062160062901</v>
      </c>
      <c r="N27" s="137">
        <f t="shared" si="0"/>
        <v>2.486402486402516</v>
      </c>
      <c r="O27" s="132">
        <f t="shared" si="1"/>
        <v>2.4864024864025159E-2</v>
      </c>
      <c r="P27" s="134">
        <f t="shared" si="2"/>
        <v>976</v>
      </c>
      <c r="Q27" s="134">
        <v>1046</v>
      </c>
      <c r="R27" s="134" t="str">
        <f t="shared" si="3"/>
        <v>976/1046</v>
      </c>
      <c r="S27" s="131">
        <f t="shared" si="4"/>
        <v>0.93307839388145319</v>
      </c>
      <c r="T27" s="137">
        <f t="shared" si="5"/>
        <v>60</v>
      </c>
      <c r="U27" s="133" t="e">
        <f ca="1">[1]!f_risk_annusharpe(A27,"2019/9/30","2019/12/31",1,1,3)</f>
        <v>#NAME?</v>
      </c>
      <c r="V27" s="134" t="e">
        <f t="shared" ca="1" si="6"/>
        <v>#NAME?</v>
      </c>
      <c r="W27" s="134">
        <f t="shared" si="7"/>
        <v>1046</v>
      </c>
      <c r="X27" s="134" t="e">
        <f t="shared" ca="1" si="8"/>
        <v>#NAME?</v>
      </c>
      <c r="Y27" s="131" t="e">
        <f t="shared" ca="1" si="9"/>
        <v>#NAME?</v>
      </c>
      <c r="Z27" s="137" t="e">
        <f t="shared" ca="1" si="10"/>
        <v>#NAME?</v>
      </c>
      <c r="AA27" s="125">
        <v>2.5336500395882999</v>
      </c>
      <c r="AB27" s="125">
        <v>7.7371048252911896</v>
      </c>
      <c r="AC27" s="123" t="s">
        <v>4627</v>
      </c>
      <c r="AD27" s="125">
        <v>7.9166666666666599</v>
      </c>
      <c r="AE27" s="123" t="s">
        <v>4628</v>
      </c>
      <c r="AF27" s="125">
        <v>8.7617237903225806</v>
      </c>
      <c r="AG27" s="123" t="s">
        <v>4629</v>
      </c>
      <c r="AH27" s="125">
        <v>34.864537499999997</v>
      </c>
      <c r="AI27" s="123" t="s">
        <v>174</v>
      </c>
      <c r="AJ27" s="123" t="s">
        <v>186</v>
      </c>
      <c r="AK27" s="124">
        <v>3.1689977039000001</v>
      </c>
      <c r="AL27" s="123" t="s">
        <v>159</v>
      </c>
      <c r="AM27" s="36">
        <v>41523</v>
      </c>
      <c r="AN27" s="123" t="s">
        <v>310</v>
      </c>
      <c r="AO27" s="123" t="s">
        <v>1246</v>
      </c>
      <c r="AP27" s="123" t="s">
        <v>209</v>
      </c>
      <c r="AQ27" s="123" t="s">
        <v>162</v>
      </c>
    </row>
    <row r="28" spans="1:43">
      <c r="A28" s="123" t="s">
        <v>1273</v>
      </c>
      <c r="B28" s="123" t="s">
        <v>1274</v>
      </c>
      <c r="C28" s="36">
        <v>43830</v>
      </c>
      <c r="D28" s="124">
        <v>1.1738</v>
      </c>
      <c r="E28" s="124">
        <v>1.1738</v>
      </c>
      <c r="F28" s="125">
        <v>5.11421752471816E-2</v>
      </c>
      <c r="G28" s="36">
        <v>43826</v>
      </c>
      <c r="H28" s="124">
        <v>1.1732</v>
      </c>
      <c r="I28" s="125">
        <v>7.6584426304686701</v>
      </c>
      <c r="J28" s="123" t="s">
        <v>4630</v>
      </c>
      <c r="K28" s="125">
        <v>0.162129874562677</v>
      </c>
      <c r="L28" s="125">
        <v>0.66895368782161502</v>
      </c>
      <c r="M28" s="130">
        <v>1.4432633307406399</v>
      </c>
      <c r="N28" s="137">
        <f t="shared" si="0"/>
        <v>5.7730533229625598</v>
      </c>
      <c r="O28" s="132">
        <f t="shared" si="1"/>
        <v>5.7730533229625597E-2</v>
      </c>
      <c r="P28" s="134">
        <f t="shared" si="2"/>
        <v>106</v>
      </c>
      <c r="Q28" s="134">
        <v>1046</v>
      </c>
      <c r="R28" s="134" t="str">
        <f t="shared" si="3"/>
        <v>106/1046</v>
      </c>
      <c r="S28" s="131">
        <f t="shared" si="4"/>
        <v>0.10133843212237094</v>
      </c>
      <c r="T28" s="137">
        <f t="shared" si="5"/>
        <v>94.933078393881459</v>
      </c>
      <c r="U28" s="133" t="e">
        <f ca="1">[1]!f_risk_annusharpe(A28,"2019/9/30","2019/12/31",1,1,3)</f>
        <v>#NAME?</v>
      </c>
      <c r="V28" s="134" t="e">
        <f t="shared" ca="1" si="6"/>
        <v>#NAME?</v>
      </c>
      <c r="W28" s="134">
        <f t="shared" si="7"/>
        <v>1046</v>
      </c>
      <c r="X28" s="134" t="e">
        <f t="shared" ca="1" si="8"/>
        <v>#NAME?</v>
      </c>
      <c r="Y28" s="131" t="e">
        <f t="shared" ca="1" si="9"/>
        <v>#NAME?</v>
      </c>
      <c r="Z28" s="137" t="e">
        <f t="shared" ca="1" si="10"/>
        <v>#NAME?</v>
      </c>
      <c r="AA28" s="125">
        <v>3.4914477164521101</v>
      </c>
      <c r="AB28" s="125">
        <v>7.6584426304686701</v>
      </c>
      <c r="AC28" s="123" t="s">
        <v>4630</v>
      </c>
      <c r="AD28" s="126">
        <v>0</v>
      </c>
      <c r="AE28" s="123"/>
      <c r="AF28" s="126">
        <v>0</v>
      </c>
      <c r="AG28" s="123"/>
      <c r="AH28" s="125">
        <v>17.38</v>
      </c>
      <c r="AI28" s="123" t="s">
        <v>309</v>
      </c>
      <c r="AJ28" s="123" t="s">
        <v>95</v>
      </c>
      <c r="AK28" s="124">
        <v>2.7348226463</v>
      </c>
      <c r="AL28" s="123" t="s">
        <v>159</v>
      </c>
      <c r="AM28" s="36">
        <v>43144</v>
      </c>
      <c r="AN28" s="123" t="s">
        <v>310</v>
      </c>
      <c r="AO28" s="123" t="s">
        <v>4631</v>
      </c>
      <c r="AP28" s="123" t="s">
        <v>176</v>
      </c>
      <c r="AQ28" s="123" t="s">
        <v>165</v>
      </c>
    </row>
    <row r="29" spans="1:43">
      <c r="A29" s="123" t="s">
        <v>1283</v>
      </c>
      <c r="B29" s="123" t="s">
        <v>1284</v>
      </c>
      <c r="C29" s="36">
        <v>43830</v>
      </c>
      <c r="D29" s="124">
        <v>1.1906000000000001</v>
      </c>
      <c r="E29" s="124">
        <v>1.1906000000000001</v>
      </c>
      <c r="F29" s="125">
        <v>4.2013276195291702E-2</v>
      </c>
      <c r="G29" s="36">
        <v>43829</v>
      </c>
      <c r="H29" s="124">
        <v>1.1900999999999999</v>
      </c>
      <c r="I29" s="125">
        <v>7.6005422503389104</v>
      </c>
      <c r="J29" s="123" t="s">
        <v>4632</v>
      </c>
      <c r="K29" s="125">
        <v>0.235729920862109</v>
      </c>
      <c r="L29" s="125">
        <v>0.83848564410942805</v>
      </c>
      <c r="M29" s="130">
        <v>1.2759441987070499</v>
      </c>
      <c r="N29" s="137">
        <f t="shared" si="0"/>
        <v>5.1037767948281996</v>
      </c>
      <c r="O29" s="132">
        <f t="shared" si="1"/>
        <v>5.1037767948281992E-2</v>
      </c>
      <c r="P29" s="134">
        <f t="shared" si="2"/>
        <v>197</v>
      </c>
      <c r="Q29" s="134">
        <v>1046</v>
      </c>
      <c r="R29" s="134" t="str">
        <f t="shared" si="3"/>
        <v>197/1046</v>
      </c>
      <c r="S29" s="131">
        <f t="shared" si="4"/>
        <v>0.18833652007648183</v>
      </c>
      <c r="T29" s="137">
        <f t="shared" si="5"/>
        <v>90.583173996175915</v>
      </c>
      <c r="U29" s="133" t="e">
        <f ca="1">[1]!f_risk_annusharpe(A29,"2019/9/30","2019/12/31",1,1,3)</f>
        <v>#NAME?</v>
      </c>
      <c r="V29" s="134" t="e">
        <f t="shared" ca="1" si="6"/>
        <v>#NAME?</v>
      </c>
      <c r="W29" s="134">
        <f t="shared" si="7"/>
        <v>1046</v>
      </c>
      <c r="X29" s="134" t="e">
        <f t="shared" ca="1" si="8"/>
        <v>#NAME?</v>
      </c>
      <c r="Y29" s="131" t="e">
        <f t="shared" ca="1" si="9"/>
        <v>#NAME?</v>
      </c>
      <c r="Z29" s="137" t="e">
        <f t="shared" ca="1" si="10"/>
        <v>#NAME?</v>
      </c>
      <c r="AA29" s="125">
        <v>3.5124326204138598</v>
      </c>
      <c r="AB29" s="125">
        <v>7.6005422503389104</v>
      </c>
      <c r="AC29" s="123" t="s">
        <v>4632</v>
      </c>
      <c r="AD29" s="125">
        <v>16.178766588602699</v>
      </c>
      <c r="AE29" s="123" t="s">
        <v>4633</v>
      </c>
      <c r="AF29" s="125">
        <v>19.024292712186401</v>
      </c>
      <c r="AG29" s="123" t="s">
        <v>4634</v>
      </c>
      <c r="AH29" s="125">
        <v>19.059999999999999</v>
      </c>
      <c r="AI29" s="123" t="s">
        <v>174</v>
      </c>
      <c r="AJ29" s="123" t="s">
        <v>189</v>
      </c>
      <c r="AK29" s="124">
        <v>3.5297216548999999</v>
      </c>
      <c r="AL29" s="123" t="s">
        <v>159</v>
      </c>
      <c r="AM29" s="36">
        <v>42733</v>
      </c>
      <c r="AN29" s="123" t="s">
        <v>310</v>
      </c>
      <c r="AO29" s="123" t="s">
        <v>1224</v>
      </c>
      <c r="AP29" s="123" t="s">
        <v>175</v>
      </c>
      <c r="AQ29" s="123" t="s">
        <v>165</v>
      </c>
    </row>
    <row r="30" spans="1:43">
      <c r="A30" s="123" t="s">
        <v>1276</v>
      </c>
      <c r="B30" s="123" t="s">
        <v>1277</v>
      </c>
      <c r="C30" s="36">
        <v>43830</v>
      </c>
      <c r="D30" s="124">
        <v>1.0429999999999999</v>
      </c>
      <c r="E30" s="124">
        <v>1.1910000000000001</v>
      </c>
      <c r="F30" s="125">
        <v>1.9179133103195599E-2</v>
      </c>
      <c r="G30" s="36">
        <v>43829</v>
      </c>
      <c r="H30" s="124">
        <v>1.0427999999999999</v>
      </c>
      <c r="I30" s="125">
        <v>7.5800071354240499</v>
      </c>
      <c r="J30" s="123" t="s">
        <v>4635</v>
      </c>
      <c r="K30" s="125">
        <v>0.14402304368698601</v>
      </c>
      <c r="L30" s="125">
        <v>0.72286019079098995</v>
      </c>
      <c r="M30" s="130">
        <v>1.61095219509961</v>
      </c>
      <c r="N30" s="137">
        <f t="shared" si="0"/>
        <v>6.4438087803984399</v>
      </c>
      <c r="O30" s="132">
        <f t="shared" si="1"/>
        <v>6.4438087803984398E-2</v>
      </c>
      <c r="P30" s="134">
        <f t="shared" si="2"/>
        <v>60</v>
      </c>
      <c r="Q30" s="134">
        <v>1046</v>
      </c>
      <c r="R30" s="134" t="str">
        <f t="shared" si="3"/>
        <v>60/1046</v>
      </c>
      <c r="S30" s="131">
        <f t="shared" si="4"/>
        <v>5.736137667304015E-2</v>
      </c>
      <c r="T30" s="137">
        <f t="shared" si="5"/>
        <v>97.131931166347982</v>
      </c>
      <c r="U30" s="133" t="e">
        <f ca="1">[1]!f_risk_annusharpe(A30,"2019/9/30","2019/12/31",1,1,3)</f>
        <v>#NAME?</v>
      </c>
      <c r="V30" s="134" t="e">
        <f t="shared" ca="1" si="6"/>
        <v>#NAME?</v>
      </c>
      <c r="W30" s="134">
        <f t="shared" si="7"/>
        <v>1046</v>
      </c>
      <c r="X30" s="134" t="e">
        <f t="shared" ca="1" si="8"/>
        <v>#NAME?</v>
      </c>
      <c r="Y30" s="131" t="e">
        <f t="shared" ca="1" si="9"/>
        <v>#NAME?</v>
      </c>
      <c r="Z30" s="137" t="e">
        <f t="shared" ca="1" si="10"/>
        <v>#NAME?</v>
      </c>
      <c r="AA30" s="125">
        <v>4.4623299278647099</v>
      </c>
      <c r="AB30" s="125">
        <v>7.5800071354240499</v>
      </c>
      <c r="AC30" s="123" t="s">
        <v>4635</v>
      </c>
      <c r="AD30" s="125">
        <v>16.036594362390201</v>
      </c>
      <c r="AE30" s="123" t="s">
        <v>4636</v>
      </c>
      <c r="AF30" s="125">
        <v>20.310587628865999</v>
      </c>
      <c r="AG30" s="123" t="s">
        <v>4637</v>
      </c>
      <c r="AH30" s="125">
        <v>20.2023081</v>
      </c>
      <c r="AI30" s="123" t="s">
        <v>163</v>
      </c>
      <c r="AJ30" s="123" t="s">
        <v>166</v>
      </c>
      <c r="AK30" s="124">
        <v>12.550146553599999</v>
      </c>
      <c r="AL30" s="123" t="s">
        <v>159</v>
      </c>
      <c r="AM30" s="36">
        <v>42670</v>
      </c>
      <c r="AN30" s="123" t="s">
        <v>310</v>
      </c>
      <c r="AO30" s="123" t="s">
        <v>801</v>
      </c>
      <c r="AP30" s="123" t="s">
        <v>175</v>
      </c>
      <c r="AQ30" s="123" t="s">
        <v>165</v>
      </c>
    </row>
    <row r="31" spans="1:43">
      <c r="A31" s="123" t="s">
        <v>1261</v>
      </c>
      <c r="B31" s="123" t="s">
        <v>1262</v>
      </c>
      <c r="C31" s="36">
        <v>43830</v>
      </c>
      <c r="D31" s="124">
        <v>1.0309999999999999</v>
      </c>
      <c r="E31" s="124">
        <v>1.522</v>
      </c>
      <c r="F31" s="125">
        <v>0</v>
      </c>
      <c r="G31" s="36">
        <v>43829</v>
      </c>
      <c r="H31" s="124">
        <v>1.0309999999999999</v>
      </c>
      <c r="I31" s="125">
        <v>7.5466674889255003</v>
      </c>
      <c r="J31" s="123" t="s">
        <v>4638</v>
      </c>
      <c r="K31" s="125">
        <v>-9.6899224806221998E-2</v>
      </c>
      <c r="L31" s="125">
        <v>0.29183506500850998</v>
      </c>
      <c r="M31" s="130">
        <v>0.97319834042278197</v>
      </c>
      <c r="N31" s="137">
        <f t="shared" si="0"/>
        <v>3.8927933616911279</v>
      </c>
      <c r="O31" s="132">
        <f t="shared" si="1"/>
        <v>3.8927933616911277E-2</v>
      </c>
      <c r="P31" s="134">
        <f t="shared" si="2"/>
        <v>606</v>
      </c>
      <c r="Q31" s="134">
        <v>1046</v>
      </c>
      <c r="R31" s="134" t="str">
        <f t="shared" si="3"/>
        <v>606/1046</v>
      </c>
      <c r="S31" s="131">
        <f t="shared" si="4"/>
        <v>0.57934990439770551</v>
      </c>
      <c r="T31" s="137">
        <f t="shared" si="5"/>
        <v>71.032504780114721</v>
      </c>
      <c r="U31" s="133" t="e">
        <f ca="1">[1]!f_risk_annusharpe(A31,"2019/9/30","2019/12/31",1,1,3)</f>
        <v>#NAME?</v>
      </c>
      <c r="V31" s="134" t="e">
        <f t="shared" ca="1" si="6"/>
        <v>#NAME?</v>
      </c>
      <c r="W31" s="134">
        <f t="shared" si="7"/>
        <v>1046</v>
      </c>
      <c r="X31" s="134" t="e">
        <f t="shared" ca="1" si="8"/>
        <v>#NAME?</v>
      </c>
      <c r="Y31" s="131" t="e">
        <f t="shared" ca="1" si="9"/>
        <v>#NAME?</v>
      </c>
      <c r="Z31" s="137" t="e">
        <f t="shared" ca="1" si="10"/>
        <v>#NAME?</v>
      </c>
      <c r="AA31" s="125">
        <v>2.84269578539823</v>
      </c>
      <c r="AB31" s="125">
        <v>7.5466674889255003</v>
      </c>
      <c r="AC31" s="123" t="s">
        <v>4638</v>
      </c>
      <c r="AD31" s="125">
        <v>19.013739909631202</v>
      </c>
      <c r="AE31" s="123" t="s">
        <v>4639</v>
      </c>
      <c r="AF31" s="125">
        <v>20.177343019730799</v>
      </c>
      <c r="AG31" s="123" t="s">
        <v>4640</v>
      </c>
      <c r="AH31" s="125">
        <v>64.881231600000007</v>
      </c>
      <c r="AI31" s="123" t="s">
        <v>174</v>
      </c>
      <c r="AJ31" s="123" t="s">
        <v>166</v>
      </c>
      <c r="AK31" s="124">
        <v>2.3844634263</v>
      </c>
      <c r="AL31" s="123" t="s">
        <v>159</v>
      </c>
      <c r="AM31" s="36">
        <v>41046</v>
      </c>
      <c r="AN31" s="123" t="s">
        <v>310</v>
      </c>
      <c r="AO31" s="123" t="s">
        <v>1263</v>
      </c>
      <c r="AP31" s="123" t="s">
        <v>200</v>
      </c>
      <c r="AQ31" s="123" t="s">
        <v>162</v>
      </c>
    </row>
    <row r="32" spans="1:43">
      <c r="A32" s="123" t="s">
        <v>1264</v>
      </c>
      <c r="B32" s="123" t="s">
        <v>1265</v>
      </c>
      <c r="C32" s="36">
        <v>43830</v>
      </c>
      <c r="D32" s="124">
        <v>1.1120000000000001</v>
      </c>
      <c r="E32" s="124">
        <v>1.1120000000000001</v>
      </c>
      <c r="F32" s="125">
        <v>0</v>
      </c>
      <c r="G32" s="36">
        <v>43829</v>
      </c>
      <c r="H32" s="124">
        <v>1.1120000000000001</v>
      </c>
      <c r="I32" s="125">
        <v>7.5435203094777599</v>
      </c>
      <c r="J32" s="123" t="s">
        <v>4641</v>
      </c>
      <c r="K32" s="125">
        <v>9.0009000900100097E-2</v>
      </c>
      <c r="L32" s="125">
        <v>0.45167118337851098</v>
      </c>
      <c r="M32" s="130">
        <v>1.5525114155251301</v>
      </c>
      <c r="N32" s="137">
        <f t="shared" si="0"/>
        <v>6.2100456621005202</v>
      </c>
      <c r="O32" s="132">
        <f t="shared" si="1"/>
        <v>6.2100456621005204E-2</v>
      </c>
      <c r="P32" s="134">
        <f t="shared" si="2"/>
        <v>72</v>
      </c>
      <c r="Q32" s="134">
        <v>1046</v>
      </c>
      <c r="R32" s="134" t="str">
        <f t="shared" si="3"/>
        <v>72/1046</v>
      </c>
      <c r="S32" s="131">
        <f t="shared" si="4"/>
        <v>6.8833652007648183E-2</v>
      </c>
      <c r="T32" s="137">
        <f t="shared" si="5"/>
        <v>96.558317399617593</v>
      </c>
      <c r="U32" s="133" t="e">
        <f ca="1">[1]!f_risk_annusharpe(A32,"2019/9/30","2019/12/31",1,1,3)</f>
        <v>#NAME?</v>
      </c>
      <c r="V32" s="134" t="e">
        <f t="shared" ca="1" si="6"/>
        <v>#NAME?</v>
      </c>
      <c r="W32" s="134">
        <f t="shared" si="7"/>
        <v>1046</v>
      </c>
      <c r="X32" s="134" t="e">
        <f t="shared" ca="1" si="8"/>
        <v>#NAME?</v>
      </c>
      <c r="Y32" s="131" t="e">
        <f t="shared" ca="1" si="9"/>
        <v>#NAME?</v>
      </c>
      <c r="Z32" s="137" t="e">
        <f t="shared" ca="1" si="10"/>
        <v>#NAME?</v>
      </c>
      <c r="AA32" s="125">
        <v>5.40284360189575</v>
      </c>
      <c r="AB32" s="125">
        <v>7.5435203094777599</v>
      </c>
      <c r="AC32" s="123" t="s">
        <v>4641</v>
      </c>
      <c r="AD32" s="125">
        <v>11.9838872104733</v>
      </c>
      <c r="AE32" s="123" t="s">
        <v>4642</v>
      </c>
      <c r="AF32" s="125">
        <v>11.5346038114343</v>
      </c>
      <c r="AG32" s="123" t="s">
        <v>4643</v>
      </c>
      <c r="AH32" s="125">
        <v>11.2</v>
      </c>
      <c r="AI32" s="123" t="s">
        <v>157</v>
      </c>
      <c r="AJ32" s="123" t="s">
        <v>166</v>
      </c>
      <c r="AK32" s="124">
        <v>3.2353645236999999</v>
      </c>
      <c r="AL32" s="123" t="s">
        <v>159</v>
      </c>
      <c r="AM32" s="36">
        <v>42453</v>
      </c>
      <c r="AN32" s="123" t="s">
        <v>310</v>
      </c>
      <c r="AO32" s="123" t="s">
        <v>1266</v>
      </c>
      <c r="AP32" s="123" t="s">
        <v>445</v>
      </c>
      <c r="AQ32" s="123" t="s">
        <v>162</v>
      </c>
    </row>
    <row r="33" spans="1:43">
      <c r="A33" s="123" t="s">
        <v>1339</v>
      </c>
      <c r="B33" s="123" t="s">
        <v>1340</v>
      </c>
      <c r="C33" s="36">
        <v>43830</v>
      </c>
      <c r="D33" s="124">
        <v>1.0429999999999999</v>
      </c>
      <c r="E33" s="124">
        <v>1.3340000000000001</v>
      </c>
      <c r="F33" s="125">
        <v>9.5969289827254306E-2</v>
      </c>
      <c r="G33" s="36">
        <v>43829</v>
      </c>
      <c r="H33" s="124">
        <v>1.042</v>
      </c>
      <c r="I33" s="125">
        <v>7.5057131492251896</v>
      </c>
      <c r="J33" s="123" t="s">
        <v>4644</v>
      </c>
      <c r="K33" s="125">
        <v>0.38498556304138198</v>
      </c>
      <c r="L33" s="125">
        <v>1.4591829223333099</v>
      </c>
      <c r="M33" s="130">
        <v>2.0548337026992498</v>
      </c>
      <c r="N33" s="137">
        <f t="shared" si="0"/>
        <v>8.2193348107969992</v>
      </c>
      <c r="O33" s="132">
        <f t="shared" si="1"/>
        <v>8.2193348107969993E-2</v>
      </c>
      <c r="P33" s="134">
        <f t="shared" si="2"/>
        <v>24</v>
      </c>
      <c r="Q33" s="134">
        <v>1046</v>
      </c>
      <c r="R33" s="134" t="str">
        <f t="shared" si="3"/>
        <v>24/1046</v>
      </c>
      <c r="S33" s="131">
        <f t="shared" si="4"/>
        <v>2.2944550669216062E-2</v>
      </c>
      <c r="T33" s="137">
        <f t="shared" si="5"/>
        <v>98.852772466539193</v>
      </c>
      <c r="U33" s="133" t="e">
        <f ca="1">[1]!f_risk_annusharpe(A33,"2019/9/30","2019/12/31",1,1,3)</f>
        <v>#NAME?</v>
      </c>
      <c r="V33" s="134" t="e">
        <f t="shared" ca="1" si="6"/>
        <v>#NAME?</v>
      </c>
      <c r="W33" s="134">
        <f t="shared" si="7"/>
        <v>1046</v>
      </c>
      <c r="X33" s="134" t="e">
        <f t="shared" ca="1" si="8"/>
        <v>#NAME?</v>
      </c>
      <c r="Y33" s="131" t="e">
        <f t="shared" ca="1" si="9"/>
        <v>#NAME?</v>
      </c>
      <c r="Z33" s="137" t="e">
        <f t="shared" ca="1" si="10"/>
        <v>#NAME?</v>
      </c>
      <c r="AA33" s="125">
        <v>3.98807581670853</v>
      </c>
      <c r="AB33" s="125">
        <v>7.5057131492251896</v>
      </c>
      <c r="AC33" s="123" t="s">
        <v>4644</v>
      </c>
      <c r="AD33" s="125">
        <v>15.1060145911274</v>
      </c>
      <c r="AE33" s="123" t="s">
        <v>4645</v>
      </c>
      <c r="AF33" s="125">
        <v>13.938610792028699</v>
      </c>
      <c r="AG33" s="123" t="s">
        <v>4646</v>
      </c>
      <c r="AH33" s="125">
        <v>16.814852699999999</v>
      </c>
      <c r="AI33" s="123" t="s">
        <v>157</v>
      </c>
      <c r="AJ33" s="123" t="s">
        <v>158</v>
      </c>
      <c r="AK33" s="124">
        <v>13.0644782597</v>
      </c>
      <c r="AL33" s="123" t="s">
        <v>159</v>
      </c>
      <c r="AM33" s="36">
        <v>42485</v>
      </c>
      <c r="AN33" s="123" t="s">
        <v>310</v>
      </c>
      <c r="AO33" s="123" t="s">
        <v>580</v>
      </c>
      <c r="AP33" s="123" t="s">
        <v>175</v>
      </c>
      <c r="AQ33" s="123" t="s">
        <v>165</v>
      </c>
    </row>
    <row r="34" spans="1:43">
      <c r="A34" s="123" t="s">
        <v>1270</v>
      </c>
      <c r="B34" s="123" t="s">
        <v>1271</v>
      </c>
      <c r="C34" s="36">
        <v>43830</v>
      </c>
      <c r="D34" s="124">
        <v>1.0577000000000001</v>
      </c>
      <c r="E34" s="124">
        <v>1.0823</v>
      </c>
      <c r="F34" s="125">
        <v>-6.6137566137573101E-2</v>
      </c>
      <c r="G34" s="36">
        <v>43826</v>
      </c>
      <c r="H34" s="124">
        <v>1.0584</v>
      </c>
      <c r="I34" s="125">
        <v>7.4818771153655401</v>
      </c>
      <c r="J34" s="123" t="s">
        <v>4647</v>
      </c>
      <c r="K34" s="125">
        <v>0.227423481474468</v>
      </c>
      <c r="L34" s="125">
        <v>0.49406568167505599</v>
      </c>
      <c r="M34" s="130">
        <v>1.54510651390776</v>
      </c>
      <c r="N34" s="137">
        <f t="shared" si="0"/>
        <v>6.18042605563104</v>
      </c>
      <c r="O34" s="132">
        <f t="shared" si="1"/>
        <v>6.18042605563104E-2</v>
      </c>
      <c r="P34" s="134">
        <f t="shared" si="2"/>
        <v>73</v>
      </c>
      <c r="Q34" s="134">
        <v>1046</v>
      </c>
      <c r="R34" s="134" t="str">
        <f t="shared" si="3"/>
        <v>73/1046</v>
      </c>
      <c r="S34" s="131">
        <f t="shared" si="4"/>
        <v>6.9789674952198857E-2</v>
      </c>
      <c r="T34" s="137">
        <f t="shared" si="5"/>
        <v>96.510516252390062</v>
      </c>
      <c r="U34" s="133" t="e">
        <f ca="1">[1]!f_risk_annusharpe(A34,"2019/9/30","2019/12/31",1,1,3)</f>
        <v>#NAME?</v>
      </c>
      <c r="V34" s="134" t="e">
        <f t="shared" ca="1" si="6"/>
        <v>#NAME?</v>
      </c>
      <c r="W34" s="134">
        <f t="shared" si="7"/>
        <v>1046</v>
      </c>
      <c r="X34" s="134" t="e">
        <f t="shared" ca="1" si="8"/>
        <v>#NAME?</v>
      </c>
      <c r="Y34" s="131" t="e">
        <f t="shared" ca="1" si="9"/>
        <v>#NAME?</v>
      </c>
      <c r="Z34" s="137" t="e">
        <f t="shared" ca="1" si="10"/>
        <v>#NAME?</v>
      </c>
      <c r="AA34" s="125">
        <v>4.5815386932933304</v>
      </c>
      <c r="AB34" s="125">
        <v>7.4818771153655401</v>
      </c>
      <c r="AC34" s="123" t="s">
        <v>4647</v>
      </c>
      <c r="AD34" s="126">
        <v>0</v>
      </c>
      <c r="AE34" s="123"/>
      <c r="AF34" s="126">
        <v>0</v>
      </c>
      <c r="AG34" s="123"/>
      <c r="AH34" s="125">
        <v>8.3524803199999997</v>
      </c>
      <c r="AI34" s="123" t="s">
        <v>174</v>
      </c>
      <c r="AJ34" s="123" t="s">
        <v>95</v>
      </c>
      <c r="AK34" s="124">
        <v>15.585850085500001</v>
      </c>
      <c r="AL34" s="123" t="s">
        <v>159</v>
      </c>
      <c r="AM34" s="36">
        <v>43431</v>
      </c>
      <c r="AN34" s="123" t="s">
        <v>310</v>
      </c>
      <c r="AO34" s="123" t="s">
        <v>1272</v>
      </c>
      <c r="AP34" s="123" t="s">
        <v>511</v>
      </c>
      <c r="AQ34" s="123" t="s">
        <v>162</v>
      </c>
    </row>
    <row r="35" spans="1:43">
      <c r="A35" s="123" t="s">
        <v>1278</v>
      </c>
      <c r="B35" s="123" t="s">
        <v>1279</v>
      </c>
      <c r="C35" s="36">
        <v>43830</v>
      </c>
      <c r="D35" s="124">
        <v>1.546</v>
      </c>
      <c r="E35" s="124">
        <v>1.581</v>
      </c>
      <c r="F35" s="125">
        <v>6.4724919093865393E-2</v>
      </c>
      <c r="G35" s="36">
        <v>43829</v>
      </c>
      <c r="H35" s="124">
        <v>1.5449999999999999</v>
      </c>
      <c r="I35" s="125">
        <v>7.4357192494788</v>
      </c>
      <c r="J35" s="123" t="s">
        <v>4648</v>
      </c>
      <c r="K35" s="125">
        <v>0.19442644199612599</v>
      </c>
      <c r="L35" s="125">
        <v>0.65104166666666896</v>
      </c>
      <c r="M35" s="130">
        <v>1.11183780248529</v>
      </c>
      <c r="N35" s="137">
        <f t="shared" si="0"/>
        <v>4.4473512099411598</v>
      </c>
      <c r="O35" s="132">
        <f t="shared" si="1"/>
        <v>4.4473512099411597E-2</v>
      </c>
      <c r="P35" s="134">
        <f t="shared" si="2"/>
        <v>395</v>
      </c>
      <c r="Q35" s="134">
        <v>1046</v>
      </c>
      <c r="R35" s="134" t="str">
        <f t="shared" si="3"/>
        <v>395/1046</v>
      </c>
      <c r="S35" s="131">
        <f t="shared" si="4"/>
        <v>0.37762906309751432</v>
      </c>
      <c r="T35" s="137">
        <f t="shared" si="5"/>
        <v>81.118546845124285</v>
      </c>
      <c r="U35" s="133" t="e">
        <f ca="1">[1]!f_risk_annusharpe(A35,"2019/9/30","2019/12/31",1,1,3)</f>
        <v>#NAME?</v>
      </c>
      <c r="V35" s="134" t="e">
        <f t="shared" ca="1" si="6"/>
        <v>#NAME?</v>
      </c>
      <c r="W35" s="134">
        <f t="shared" si="7"/>
        <v>1046</v>
      </c>
      <c r="X35" s="134" t="e">
        <f t="shared" ca="1" si="8"/>
        <v>#NAME?</v>
      </c>
      <c r="Y35" s="131" t="e">
        <f t="shared" ca="1" si="9"/>
        <v>#NAME?</v>
      </c>
      <c r="Z35" s="137" t="e">
        <f t="shared" ca="1" si="10"/>
        <v>#NAME?</v>
      </c>
      <c r="AA35" s="125">
        <v>2.79255319148937</v>
      </c>
      <c r="AB35" s="125">
        <v>7.4357192494788</v>
      </c>
      <c r="AC35" s="123" t="s">
        <v>4648</v>
      </c>
      <c r="AD35" s="125">
        <v>10.744985673352399</v>
      </c>
      <c r="AE35" s="123" t="s">
        <v>4649</v>
      </c>
      <c r="AF35" s="125">
        <v>12.6001456664239</v>
      </c>
      <c r="AG35" s="123" t="s">
        <v>4650</v>
      </c>
      <c r="AH35" s="125">
        <v>58.561161200000001</v>
      </c>
      <c r="AI35" s="123" t="s">
        <v>157</v>
      </c>
      <c r="AJ35" s="123" t="s">
        <v>158</v>
      </c>
      <c r="AK35" s="124">
        <v>7.0616410287000004</v>
      </c>
      <c r="AL35" s="123" t="s">
        <v>159</v>
      </c>
      <c r="AM35" s="36">
        <v>41452</v>
      </c>
      <c r="AN35" s="123" t="s">
        <v>310</v>
      </c>
      <c r="AO35" s="123" t="s">
        <v>1246</v>
      </c>
      <c r="AP35" s="123" t="s">
        <v>209</v>
      </c>
      <c r="AQ35" s="123" t="s">
        <v>173</v>
      </c>
    </row>
    <row r="36" spans="1:43">
      <c r="A36" s="123" t="s">
        <v>1292</v>
      </c>
      <c r="B36" s="123" t="s">
        <v>1293</v>
      </c>
      <c r="C36" s="36">
        <v>43830</v>
      </c>
      <c r="D36" s="124">
        <v>1.1539999999999999</v>
      </c>
      <c r="E36" s="124">
        <v>1.2370000000000001</v>
      </c>
      <c r="F36" s="125">
        <v>0.26064291920069199</v>
      </c>
      <c r="G36" s="36">
        <v>43826</v>
      </c>
      <c r="H36" s="124">
        <v>1.151</v>
      </c>
      <c r="I36" s="125">
        <v>7.4055860854640203</v>
      </c>
      <c r="J36" s="123" t="s">
        <v>4651</v>
      </c>
      <c r="K36" s="125">
        <v>0.43516100957353199</v>
      </c>
      <c r="L36" s="125">
        <v>0.96238063625011605</v>
      </c>
      <c r="M36" s="130">
        <v>1.7636693714584599</v>
      </c>
      <c r="N36" s="137">
        <f t="shared" si="0"/>
        <v>7.0546774858338397</v>
      </c>
      <c r="O36" s="132">
        <f t="shared" si="1"/>
        <v>7.0546774858338393E-2</v>
      </c>
      <c r="P36" s="134">
        <f t="shared" si="2"/>
        <v>46</v>
      </c>
      <c r="Q36" s="134">
        <v>1046</v>
      </c>
      <c r="R36" s="134" t="str">
        <f t="shared" si="3"/>
        <v>46/1046</v>
      </c>
      <c r="S36" s="131">
        <f t="shared" si="4"/>
        <v>4.3977055449330782E-2</v>
      </c>
      <c r="T36" s="137">
        <f t="shared" si="5"/>
        <v>97.801147227533463</v>
      </c>
      <c r="U36" s="133" t="e">
        <f ca="1">[1]!f_risk_annusharpe(A36,"2019/9/30","2019/12/31",1,1,3)</f>
        <v>#NAME?</v>
      </c>
      <c r="V36" s="134" t="e">
        <f t="shared" ca="1" si="6"/>
        <v>#NAME?</v>
      </c>
      <c r="W36" s="134">
        <f t="shared" si="7"/>
        <v>1046</v>
      </c>
      <c r="X36" s="134" t="e">
        <f t="shared" ca="1" si="8"/>
        <v>#NAME?</v>
      </c>
      <c r="Y36" s="131" t="e">
        <f t="shared" ca="1" si="9"/>
        <v>#NAME?</v>
      </c>
      <c r="Z36" s="137" t="e">
        <f t="shared" ca="1" si="10"/>
        <v>#NAME?</v>
      </c>
      <c r="AA36" s="125">
        <v>3.77697937700888</v>
      </c>
      <c r="AB36" s="125">
        <v>7.4055860854640203</v>
      </c>
      <c r="AC36" s="123" t="s">
        <v>4651</v>
      </c>
      <c r="AD36" s="125">
        <v>14.8381363896238</v>
      </c>
      <c r="AE36" s="123" t="s">
        <v>4652</v>
      </c>
      <c r="AF36" s="125">
        <v>13.510527876449</v>
      </c>
      <c r="AG36" s="123" t="s">
        <v>4653</v>
      </c>
      <c r="AH36" s="125">
        <v>24.782019999999999</v>
      </c>
      <c r="AI36" s="123" t="s">
        <v>174</v>
      </c>
      <c r="AJ36" s="123" t="s">
        <v>189</v>
      </c>
      <c r="AK36" s="124">
        <v>13.260938315400001</v>
      </c>
      <c r="AL36" s="123" t="s">
        <v>159</v>
      </c>
      <c r="AM36" s="36">
        <v>42047</v>
      </c>
      <c r="AN36" s="123" t="s">
        <v>310</v>
      </c>
      <c r="AO36" s="123" t="s">
        <v>1294</v>
      </c>
      <c r="AP36" s="123" t="s">
        <v>446</v>
      </c>
      <c r="AQ36" s="123" t="s">
        <v>183</v>
      </c>
    </row>
    <row r="37" spans="1:43">
      <c r="A37" s="123" t="s">
        <v>1281</v>
      </c>
      <c r="B37" s="123" t="s">
        <v>1282</v>
      </c>
      <c r="C37" s="36">
        <v>43830</v>
      </c>
      <c r="D37" s="124">
        <v>1.0117</v>
      </c>
      <c r="E37" s="124">
        <v>1.5749</v>
      </c>
      <c r="F37" s="125">
        <v>9.8853301700143406E-3</v>
      </c>
      <c r="G37" s="36">
        <v>43829</v>
      </c>
      <c r="H37" s="124">
        <v>1.0116000000000001</v>
      </c>
      <c r="I37" s="125">
        <v>7.3225068344679602</v>
      </c>
      <c r="J37" s="123" t="s">
        <v>4654</v>
      </c>
      <c r="K37" s="125">
        <v>9.8941327792626099E-2</v>
      </c>
      <c r="L37" s="125">
        <v>0.57517155750087101</v>
      </c>
      <c r="M37" s="130">
        <v>1.4483310011353301</v>
      </c>
      <c r="N37" s="137">
        <f t="shared" si="0"/>
        <v>5.7933240045413203</v>
      </c>
      <c r="O37" s="132">
        <f t="shared" si="1"/>
        <v>5.7933240045413205E-2</v>
      </c>
      <c r="P37" s="134">
        <f t="shared" si="2"/>
        <v>105</v>
      </c>
      <c r="Q37" s="134">
        <v>1046</v>
      </c>
      <c r="R37" s="134" t="str">
        <f t="shared" si="3"/>
        <v>105/1046</v>
      </c>
      <c r="S37" s="131">
        <f t="shared" si="4"/>
        <v>0.10038240917782026</v>
      </c>
      <c r="T37" s="137">
        <f t="shared" si="5"/>
        <v>94.98087954110899</v>
      </c>
      <c r="U37" s="133" t="e">
        <f ca="1">[1]!f_risk_annusharpe(A37,"2019/9/30","2019/12/31",1,1,3)</f>
        <v>#NAME?</v>
      </c>
      <c r="V37" s="134" t="e">
        <f t="shared" ca="1" si="6"/>
        <v>#NAME?</v>
      </c>
      <c r="W37" s="134">
        <f t="shared" si="7"/>
        <v>1046</v>
      </c>
      <c r="X37" s="134" t="e">
        <f t="shared" ca="1" si="8"/>
        <v>#NAME?</v>
      </c>
      <c r="Y37" s="131" t="e">
        <f t="shared" ca="1" si="9"/>
        <v>#NAME?</v>
      </c>
      <c r="Z37" s="137" t="e">
        <f t="shared" ca="1" si="10"/>
        <v>#NAME?</v>
      </c>
      <c r="AA37" s="125">
        <v>3.4163097644340401</v>
      </c>
      <c r="AB37" s="125">
        <v>7.3225068344679602</v>
      </c>
      <c r="AC37" s="123" t="s">
        <v>4654</v>
      </c>
      <c r="AD37" s="125">
        <v>18.225213490838001</v>
      </c>
      <c r="AE37" s="123" t="s">
        <v>4655</v>
      </c>
      <c r="AF37" s="125">
        <v>16.172631508581201</v>
      </c>
      <c r="AG37" s="123" t="s">
        <v>4656</v>
      </c>
      <c r="AH37" s="125">
        <v>58.055564089999997</v>
      </c>
      <c r="AI37" s="123" t="s">
        <v>242</v>
      </c>
      <c r="AJ37" s="123" t="s">
        <v>158</v>
      </c>
      <c r="AK37" s="124">
        <v>2.2536463979999999</v>
      </c>
      <c r="AL37" s="123" t="s">
        <v>159</v>
      </c>
      <c r="AM37" s="36">
        <v>41397</v>
      </c>
      <c r="AN37" s="123" t="s">
        <v>310</v>
      </c>
      <c r="AO37" s="123" t="s">
        <v>801</v>
      </c>
      <c r="AP37" s="123" t="s">
        <v>175</v>
      </c>
      <c r="AQ37" s="123" t="s">
        <v>181</v>
      </c>
    </row>
    <row r="38" spans="1:43">
      <c r="A38" s="123" t="s">
        <v>1337</v>
      </c>
      <c r="B38" s="123" t="s">
        <v>1338</v>
      </c>
      <c r="C38" s="36">
        <v>43830</v>
      </c>
      <c r="D38" s="124">
        <v>1.0526</v>
      </c>
      <c r="E38" s="124">
        <v>1.1026</v>
      </c>
      <c r="F38" s="125">
        <v>0.13318112633181101</v>
      </c>
      <c r="G38" s="36">
        <v>43826</v>
      </c>
      <c r="H38" s="124">
        <v>1.0511999999999999</v>
      </c>
      <c r="I38" s="125">
        <v>7.2215892988929804</v>
      </c>
      <c r="J38" s="123" t="s">
        <v>4657</v>
      </c>
      <c r="K38" s="125">
        <v>0.37188900543529002</v>
      </c>
      <c r="L38" s="125">
        <v>1.18237150077252</v>
      </c>
      <c r="M38" s="130">
        <v>2.0851722163259199</v>
      </c>
      <c r="N38" s="137">
        <f t="shared" si="0"/>
        <v>8.3406888653036795</v>
      </c>
      <c r="O38" s="132">
        <f t="shared" si="1"/>
        <v>8.340688865303679E-2</v>
      </c>
      <c r="P38" s="134">
        <f t="shared" si="2"/>
        <v>21</v>
      </c>
      <c r="Q38" s="134">
        <v>1046</v>
      </c>
      <c r="R38" s="134" t="str">
        <f t="shared" si="3"/>
        <v>21/1046</v>
      </c>
      <c r="S38" s="131">
        <f t="shared" si="4"/>
        <v>2.0076481835564052E-2</v>
      </c>
      <c r="T38" s="137">
        <f t="shared" si="5"/>
        <v>98.996175908221801</v>
      </c>
      <c r="U38" s="133" t="e">
        <f ca="1">[1]!f_risk_annusharpe(A38,"2019/9/30","2019/12/31",1,1,3)</f>
        <v>#NAME?</v>
      </c>
      <c r="V38" s="134" t="e">
        <f t="shared" ca="1" si="6"/>
        <v>#NAME?</v>
      </c>
      <c r="W38" s="134">
        <f t="shared" si="7"/>
        <v>1046</v>
      </c>
      <c r="X38" s="134" t="e">
        <f t="shared" ca="1" si="8"/>
        <v>#NAME?</v>
      </c>
      <c r="Y38" s="131" t="e">
        <f t="shared" ca="1" si="9"/>
        <v>#NAME?</v>
      </c>
      <c r="Z38" s="137" t="e">
        <f t="shared" ca="1" si="10"/>
        <v>#NAME?</v>
      </c>
      <c r="AA38" s="125">
        <v>3.8239705312646999</v>
      </c>
      <c r="AB38" s="125">
        <v>7.2215892988929804</v>
      </c>
      <c r="AC38" s="123" t="s">
        <v>4657</v>
      </c>
      <c r="AD38" s="126">
        <v>0</v>
      </c>
      <c r="AE38" s="123"/>
      <c r="AF38" s="126">
        <v>0</v>
      </c>
      <c r="AG38" s="123"/>
      <c r="AH38" s="125">
        <v>10.41679266</v>
      </c>
      <c r="AI38" s="123" t="s">
        <v>174</v>
      </c>
      <c r="AJ38" s="123" t="s">
        <v>95</v>
      </c>
      <c r="AK38" s="124">
        <v>1.6773270833</v>
      </c>
      <c r="AL38" s="123" t="s">
        <v>159</v>
      </c>
      <c r="AM38" s="36">
        <v>43322</v>
      </c>
      <c r="AN38" s="123" t="s">
        <v>310</v>
      </c>
      <c r="AO38" s="123" t="s">
        <v>4658</v>
      </c>
      <c r="AP38" s="123" t="s">
        <v>184</v>
      </c>
      <c r="AQ38" s="123" t="s">
        <v>162</v>
      </c>
    </row>
    <row r="39" spans="1:43">
      <c r="A39" s="123" t="s">
        <v>1360</v>
      </c>
      <c r="B39" s="123" t="s">
        <v>1361</v>
      </c>
      <c r="C39" s="36">
        <v>43830</v>
      </c>
      <c r="D39" s="124">
        <v>1.1819999999999999</v>
      </c>
      <c r="E39" s="124">
        <v>1.456</v>
      </c>
      <c r="F39" s="125">
        <v>8.4674005080438305E-2</v>
      </c>
      <c r="G39" s="36">
        <v>43829</v>
      </c>
      <c r="H39" s="124">
        <v>1.181</v>
      </c>
      <c r="I39" s="125">
        <v>7.1622846781504901</v>
      </c>
      <c r="J39" s="123" t="s">
        <v>4659</v>
      </c>
      <c r="K39" s="125">
        <v>0.33955857385399701</v>
      </c>
      <c r="L39" s="125">
        <v>1.2853470437018</v>
      </c>
      <c r="M39" s="130">
        <v>2.0725388601036201</v>
      </c>
      <c r="N39" s="137">
        <f t="shared" si="0"/>
        <v>8.2901554404144804</v>
      </c>
      <c r="O39" s="132">
        <f t="shared" si="1"/>
        <v>8.2901554404144803E-2</v>
      </c>
      <c r="P39" s="134">
        <f t="shared" si="2"/>
        <v>23</v>
      </c>
      <c r="Q39" s="134">
        <v>1046</v>
      </c>
      <c r="R39" s="134" t="str">
        <f t="shared" si="3"/>
        <v>23/1046</v>
      </c>
      <c r="S39" s="131">
        <f t="shared" si="4"/>
        <v>2.1988527724665391E-2</v>
      </c>
      <c r="T39" s="137">
        <f t="shared" si="5"/>
        <v>98.900573613766738</v>
      </c>
      <c r="U39" s="133" t="e">
        <f ca="1">[1]!f_risk_annusharpe(A39,"2019/9/30","2019/12/31",1,1,3)</f>
        <v>#NAME?</v>
      </c>
      <c r="V39" s="134" t="e">
        <f t="shared" ca="1" si="6"/>
        <v>#NAME?</v>
      </c>
      <c r="W39" s="134">
        <f t="shared" si="7"/>
        <v>1046</v>
      </c>
      <c r="X39" s="134" t="e">
        <f t="shared" ca="1" si="8"/>
        <v>#NAME?</v>
      </c>
      <c r="Y39" s="131" t="e">
        <f t="shared" ca="1" si="9"/>
        <v>#NAME?</v>
      </c>
      <c r="Z39" s="137" t="e">
        <f t="shared" ca="1" si="10"/>
        <v>#NAME?</v>
      </c>
      <c r="AA39" s="125">
        <v>3.9577836411609502</v>
      </c>
      <c r="AB39" s="125">
        <v>7.1622846781504901</v>
      </c>
      <c r="AC39" s="123" t="s">
        <v>4659</v>
      </c>
      <c r="AD39" s="125">
        <v>8.4403669724770598</v>
      </c>
      <c r="AE39" s="123" t="s">
        <v>4660</v>
      </c>
      <c r="AF39" s="125">
        <v>10.3641456582633</v>
      </c>
      <c r="AG39" s="123" t="s">
        <v>4661</v>
      </c>
      <c r="AH39" s="125">
        <v>50.985488599999996</v>
      </c>
      <c r="AI39" s="123" t="s">
        <v>157</v>
      </c>
      <c r="AJ39" s="123" t="s">
        <v>158</v>
      </c>
      <c r="AK39" s="124">
        <v>1.0809581901</v>
      </c>
      <c r="AL39" s="123" t="s">
        <v>159</v>
      </c>
      <c r="AM39" s="36">
        <v>41439</v>
      </c>
      <c r="AN39" s="123" t="s">
        <v>310</v>
      </c>
      <c r="AO39" s="123" t="s">
        <v>1362</v>
      </c>
      <c r="AP39" s="123" t="s">
        <v>209</v>
      </c>
      <c r="AQ39" s="123" t="s">
        <v>181</v>
      </c>
    </row>
    <row r="40" spans="1:43">
      <c r="A40" s="123" t="s">
        <v>1299</v>
      </c>
      <c r="B40" s="123" t="s">
        <v>1300</v>
      </c>
      <c r="C40" s="36">
        <v>43830</v>
      </c>
      <c r="D40" s="124">
        <v>1.1414</v>
      </c>
      <c r="E40" s="124">
        <v>1.1414</v>
      </c>
      <c r="F40" s="125">
        <v>5.2594670406726302E-2</v>
      </c>
      <c r="G40" s="36">
        <v>43829</v>
      </c>
      <c r="H40" s="124">
        <v>1.1408</v>
      </c>
      <c r="I40" s="125">
        <v>7.1435276447948999</v>
      </c>
      <c r="J40" s="123" t="s">
        <v>4662</v>
      </c>
      <c r="K40" s="125">
        <v>0.22831050228309899</v>
      </c>
      <c r="L40" s="125">
        <v>0.75918079096044699</v>
      </c>
      <c r="M40" s="130">
        <v>1.4217167229429599</v>
      </c>
      <c r="N40" s="137">
        <f t="shared" si="0"/>
        <v>5.6868668917718397</v>
      </c>
      <c r="O40" s="132">
        <f t="shared" si="1"/>
        <v>5.6868668917718398E-2</v>
      </c>
      <c r="P40" s="134">
        <f t="shared" si="2"/>
        <v>114</v>
      </c>
      <c r="Q40" s="134">
        <v>1046</v>
      </c>
      <c r="R40" s="134" t="str">
        <f t="shared" si="3"/>
        <v>114/1046</v>
      </c>
      <c r="S40" s="131">
        <f t="shared" si="4"/>
        <v>0.10898661567877629</v>
      </c>
      <c r="T40" s="137">
        <f t="shared" si="5"/>
        <v>94.550669216061181</v>
      </c>
      <c r="U40" s="133" t="e">
        <f ca="1">[1]!f_risk_annusharpe(A40,"2019/9/30","2019/12/31",1,1,3)</f>
        <v>#NAME?</v>
      </c>
      <c r="V40" s="134" t="e">
        <f t="shared" ca="1" si="6"/>
        <v>#NAME?</v>
      </c>
      <c r="W40" s="134">
        <f t="shared" si="7"/>
        <v>1046</v>
      </c>
      <c r="X40" s="134" t="e">
        <f t="shared" ca="1" si="8"/>
        <v>#NAME?</v>
      </c>
      <c r="Y40" s="131" t="e">
        <f t="shared" ca="1" si="9"/>
        <v>#NAME?</v>
      </c>
      <c r="Z40" s="137" t="e">
        <f t="shared" ca="1" si="10"/>
        <v>#NAME?</v>
      </c>
      <c r="AA40" s="125">
        <v>3.18206472608931</v>
      </c>
      <c r="AB40" s="125">
        <v>7.1435276447948999</v>
      </c>
      <c r="AC40" s="123" t="s">
        <v>4662</v>
      </c>
      <c r="AD40" s="125">
        <v>11.1392405063291</v>
      </c>
      <c r="AE40" s="123" t="s">
        <v>4663</v>
      </c>
      <c r="AF40" s="126">
        <v>0</v>
      </c>
      <c r="AG40" s="123"/>
      <c r="AH40" s="125">
        <v>14.14</v>
      </c>
      <c r="AI40" s="123" t="s">
        <v>157</v>
      </c>
      <c r="AJ40" s="123" t="s">
        <v>95</v>
      </c>
      <c r="AK40" s="124">
        <v>4.2814688056000003</v>
      </c>
      <c r="AL40" s="123" t="s">
        <v>159</v>
      </c>
      <c r="AM40" s="36">
        <v>42795</v>
      </c>
      <c r="AN40" s="123" t="s">
        <v>310</v>
      </c>
      <c r="AO40" s="123" t="s">
        <v>1227</v>
      </c>
      <c r="AP40" s="123" t="s">
        <v>329</v>
      </c>
      <c r="AQ40" s="123" t="s">
        <v>165</v>
      </c>
    </row>
    <row r="41" spans="1:43">
      <c r="A41" s="123" t="s">
        <v>1355</v>
      </c>
      <c r="B41" s="123" t="s">
        <v>1356</v>
      </c>
      <c r="C41" s="36">
        <v>43830</v>
      </c>
      <c r="D41" s="124">
        <v>1.0569999999999999</v>
      </c>
      <c r="E41" s="124">
        <v>1.4419999999999999</v>
      </c>
      <c r="F41" s="125">
        <v>9.4696969696962396E-2</v>
      </c>
      <c r="G41" s="36">
        <v>43826</v>
      </c>
      <c r="H41" s="124">
        <v>1.056</v>
      </c>
      <c r="I41" s="125">
        <v>7.1321754821232703</v>
      </c>
      <c r="J41" s="123" t="s">
        <v>4664</v>
      </c>
      <c r="K41" s="125">
        <v>9.4696969696962396E-2</v>
      </c>
      <c r="L41" s="125">
        <v>1.2451888124622701</v>
      </c>
      <c r="M41" s="130">
        <v>1.72468371288125</v>
      </c>
      <c r="N41" s="137">
        <f t="shared" si="0"/>
        <v>6.898734851525</v>
      </c>
      <c r="O41" s="132">
        <f t="shared" si="1"/>
        <v>6.8987348515249999E-2</v>
      </c>
      <c r="P41" s="134">
        <f t="shared" si="2"/>
        <v>51</v>
      </c>
      <c r="Q41" s="134">
        <v>1046</v>
      </c>
      <c r="R41" s="134" t="str">
        <f t="shared" si="3"/>
        <v>51/1046</v>
      </c>
      <c r="S41" s="131">
        <f t="shared" si="4"/>
        <v>4.8757170172084127E-2</v>
      </c>
      <c r="T41" s="137">
        <f t="shared" si="5"/>
        <v>97.562141491395792</v>
      </c>
      <c r="U41" s="133" t="e">
        <f ca="1">[1]!f_risk_annusharpe(A41,"2019/9/30","2019/12/31",1,1,3)</f>
        <v>#NAME?</v>
      </c>
      <c r="V41" s="134" t="e">
        <f t="shared" ca="1" si="6"/>
        <v>#NAME?</v>
      </c>
      <c r="W41" s="134">
        <f t="shared" si="7"/>
        <v>1046</v>
      </c>
      <c r="X41" s="134" t="e">
        <f t="shared" ca="1" si="8"/>
        <v>#NAME?</v>
      </c>
      <c r="Y41" s="131" t="e">
        <f t="shared" ca="1" si="9"/>
        <v>#NAME?</v>
      </c>
      <c r="Z41" s="137" t="e">
        <f t="shared" ca="1" si="10"/>
        <v>#NAME?</v>
      </c>
      <c r="AA41" s="125">
        <v>3.77750691384521</v>
      </c>
      <c r="AB41" s="125">
        <v>7.1321754821232703</v>
      </c>
      <c r="AC41" s="123" t="s">
        <v>4664</v>
      </c>
      <c r="AD41" s="125">
        <v>14.5871792135537</v>
      </c>
      <c r="AE41" s="123" t="s">
        <v>4665</v>
      </c>
      <c r="AF41" s="125">
        <v>17.913326099339098</v>
      </c>
      <c r="AG41" s="123" t="s">
        <v>4666</v>
      </c>
      <c r="AH41" s="125">
        <v>51.376880900000003</v>
      </c>
      <c r="AI41" s="123" t="s">
        <v>174</v>
      </c>
      <c r="AJ41" s="123" t="s">
        <v>197</v>
      </c>
      <c r="AK41" s="124">
        <v>0.93347047780000003</v>
      </c>
      <c r="AL41" s="123" t="s">
        <v>159</v>
      </c>
      <c r="AM41" s="36">
        <v>41592</v>
      </c>
      <c r="AN41" s="123" t="s">
        <v>310</v>
      </c>
      <c r="AO41" s="123" t="s">
        <v>612</v>
      </c>
      <c r="AP41" s="123" t="s">
        <v>228</v>
      </c>
      <c r="AQ41" s="123" t="s">
        <v>162</v>
      </c>
    </row>
    <row r="42" spans="1:43">
      <c r="A42" s="123" t="s">
        <v>1301</v>
      </c>
      <c r="B42" s="123" t="s">
        <v>1302</v>
      </c>
      <c r="C42" s="36">
        <v>43830</v>
      </c>
      <c r="D42" s="124">
        <v>1.0209999999999999</v>
      </c>
      <c r="E42" s="124">
        <v>1.5589999999999999</v>
      </c>
      <c r="F42" s="125">
        <v>9.8039215686270303E-2</v>
      </c>
      <c r="G42" s="36">
        <v>43826</v>
      </c>
      <c r="H42" s="124">
        <v>1.02</v>
      </c>
      <c r="I42" s="125">
        <v>7.1120878943864101</v>
      </c>
      <c r="J42" s="123" t="s">
        <v>4667</v>
      </c>
      <c r="K42" s="125">
        <v>0.19627085377822001</v>
      </c>
      <c r="L42" s="125">
        <v>0.78934830577933901</v>
      </c>
      <c r="M42" s="130">
        <v>2.39875905716903</v>
      </c>
      <c r="N42" s="137">
        <f t="shared" si="0"/>
        <v>9.5950362286761202</v>
      </c>
      <c r="O42" s="132">
        <f t="shared" si="1"/>
        <v>9.5950362286761195E-2</v>
      </c>
      <c r="P42" s="134">
        <f t="shared" si="2"/>
        <v>14</v>
      </c>
      <c r="Q42" s="134">
        <v>1046</v>
      </c>
      <c r="R42" s="134" t="str">
        <f t="shared" si="3"/>
        <v>14/1046</v>
      </c>
      <c r="S42" s="131">
        <f t="shared" si="4"/>
        <v>1.338432122370937E-2</v>
      </c>
      <c r="T42" s="137">
        <f t="shared" si="5"/>
        <v>99.330783938814534</v>
      </c>
      <c r="U42" s="133" t="e">
        <f ca="1">[1]!f_risk_annusharpe(A42,"2019/9/30","2019/12/31",1,1,3)</f>
        <v>#NAME?</v>
      </c>
      <c r="V42" s="134" t="e">
        <f t="shared" ca="1" si="6"/>
        <v>#NAME?</v>
      </c>
      <c r="W42" s="134">
        <f t="shared" si="7"/>
        <v>1046</v>
      </c>
      <c r="X42" s="134" t="e">
        <f t="shared" ca="1" si="8"/>
        <v>#NAME?</v>
      </c>
      <c r="Y42" s="131" t="e">
        <f t="shared" ca="1" si="9"/>
        <v>#NAME?</v>
      </c>
      <c r="Z42" s="137" t="e">
        <f t="shared" ca="1" si="10"/>
        <v>#NAME?</v>
      </c>
      <c r="AA42" s="125">
        <v>4.0365005346118901</v>
      </c>
      <c r="AB42" s="125">
        <v>7.1120878943864101</v>
      </c>
      <c r="AC42" s="123" t="s">
        <v>4667</v>
      </c>
      <c r="AD42" s="125">
        <v>16.275953668091301</v>
      </c>
      <c r="AE42" s="123" t="s">
        <v>4668</v>
      </c>
      <c r="AF42" s="125">
        <v>13.8555387683053</v>
      </c>
      <c r="AG42" s="123" t="s">
        <v>4669</v>
      </c>
      <c r="AH42" s="125">
        <v>55.855037400000001</v>
      </c>
      <c r="AI42" s="123" t="s">
        <v>174</v>
      </c>
      <c r="AJ42" s="123" t="s">
        <v>189</v>
      </c>
      <c r="AK42" s="124">
        <v>1.7726059884000001</v>
      </c>
      <c r="AL42" s="123" t="s">
        <v>159</v>
      </c>
      <c r="AM42" s="36">
        <v>41480</v>
      </c>
      <c r="AN42" s="123" t="s">
        <v>310</v>
      </c>
      <c r="AO42" s="123" t="s">
        <v>1232</v>
      </c>
      <c r="AP42" s="123" t="s">
        <v>195</v>
      </c>
      <c r="AQ42" s="123" t="s">
        <v>165</v>
      </c>
    </row>
    <row r="43" spans="1:43">
      <c r="A43" s="123" t="s">
        <v>1289</v>
      </c>
      <c r="B43" s="123" t="s">
        <v>1290</v>
      </c>
      <c r="C43" s="36">
        <v>43830</v>
      </c>
      <c r="D43" s="124">
        <v>1.0869</v>
      </c>
      <c r="E43" s="124">
        <v>1.0905</v>
      </c>
      <c r="F43" s="125">
        <v>0</v>
      </c>
      <c r="G43" s="36">
        <v>43829</v>
      </c>
      <c r="H43" s="124">
        <v>1.0869</v>
      </c>
      <c r="I43" s="125">
        <v>7.0520729596619196</v>
      </c>
      <c r="J43" s="123" t="s">
        <v>4670</v>
      </c>
      <c r="K43" s="125">
        <v>0.156653151492813</v>
      </c>
      <c r="L43" s="125">
        <v>0.60160095885297205</v>
      </c>
      <c r="M43" s="130">
        <v>1.47509072537088</v>
      </c>
      <c r="N43" s="137">
        <f t="shared" si="0"/>
        <v>5.9003629014835202</v>
      </c>
      <c r="O43" s="132">
        <f t="shared" si="1"/>
        <v>5.9003629014835204E-2</v>
      </c>
      <c r="P43" s="134">
        <f t="shared" si="2"/>
        <v>93</v>
      </c>
      <c r="Q43" s="134">
        <v>1046</v>
      </c>
      <c r="R43" s="134" t="str">
        <f t="shared" si="3"/>
        <v>93/1046</v>
      </c>
      <c r="S43" s="131">
        <f t="shared" si="4"/>
        <v>8.8910133843212238E-2</v>
      </c>
      <c r="T43" s="137">
        <f t="shared" si="5"/>
        <v>95.554493307839394</v>
      </c>
      <c r="U43" s="133" t="e">
        <f ca="1">[1]!f_risk_annusharpe(A43,"2019/9/30","2019/12/31",1,1,3)</f>
        <v>#NAME?</v>
      </c>
      <c r="V43" s="134" t="e">
        <f t="shared" ca="1" si="6"/>
        <v>#NAME?</v>
      </c>
      <c r="W43" s="134">
        <f t="shared" si="7"/>
        <v>1046</v>
      </c>
      <c r="X43" s="134" t="e">
        <f t="shared" ca="1" si="8"/>
        <v>#NAME?</v>
      </c>
      <c r="Y43" s="131" t="e">
        <f t="shared" ca="1" si="9"/>
        <v>#NAME?</v>
      </c>
      <c r="Z43" s="137" t="e">
        <f t="shared" ca="1" si="10"/>
        <v>#NAME?</v>
      </c>
      <c r="AA43" s="125">
        <v>3.6425762143079701</v>
      </c>
      <c r="AB43" s="125">
        <v>7.0520729596619196</v>
      </c>
      <c r="AC43" s="123" t="s">
        <v>4670</v>
      </c>
      <c r="AD43" s="126">
        <v>0</v>
      </c>
      <c r="AE43" s="123"/>
      <c r="AF43" s="126">
        <v>0</v>
      </c>
      <c r="AG43" s="123"/>
      <c r="AH43" s="125">
        <v>9.0811753099999901</v>
      </c>
      <c r="AI43" s="123" t="s">
        <v>157</v>
      </c>
      <c r="AJ43" s="123" t="s">
        <v>95</v>
      </c>
      <c r="AK43" s="124">
        <v>10.855306044300001</v>
      </c>
      <c r="AL43" s="123" t="s">
        <v>159</v>
      </c>
      <c r="AM43" s="36">
        <v>43356</v>
      </c>
      <c r="AN43" s="123" t="s">
        <v>310</v>
      </c>
      <c r="AO43" s="123" t="s">
        <v>1291</v>
      </c>
      <c r="AP43" s="123" t="s">
        <v>347</v>
      </c>
      <c r="AQ43" s="123" t="s">
        <v>256</v>
      </c>
    </row>
    <row r="44" spans="1:43">
      <c r="A44" s="123" t="s">
        <v>1650</v>
      </c>
      <c r="B44" s="123" t="s">
        <v>1651</v>
      </c>
      <c r="C44" s="36">
        <v>43830</v>
      </c>
      <c r="D44" s="124">
        <v>1.1598999999999999</v>
      </c>
      <c r="E44" s="124">
        <v>1.2019</v>
      </c>
      <c r="F44" s="125">
        <v>0.41554843736472702</v>
      </c>
      <c r="G44" s="36">
        <v>43829</v>
      </c>
      <c r="H44" s="124">
        <v>1.1551</v>
      </c>
      <c r="I44" s="125">
        <v>7.0510373333333396</v>
      </c>
      <c r="J44" s="123" t="s">
        <v>4671</v>
      </c>
      <c r="K44" s="125">
        <v>0.72073636679402697</v>
      </c>
      <c r="L44" s="125">
        <v>2.3561398320808702</v>
      </c>
      <c r="M44" s="130">
        <v>3.1022023624124699</v>
      </c>
      <c r="N44" s="137">
        <f t="shared" si="0"/>
        <v>12.40880944964988</v>
      </c>
      <c r="O44" s="132">
        <f t="shared" si="1"/>
        <v>0.1240880944964988</v>
      </c>
      <c r="P44" s="134">
        <f t="shared" si="2"/>
        <v>6</v>
      </c>
      <c r="Q44" s="134">
        <v>1046</v>
      </c>
      <c r="R44" s="134" t="str">
        <f t="shared" si="3"/>
        <v>6/1046</v>
      </c>
      <c r="S44" s="131">
        <f t="shared" si="4"/>
        <v>5.7361376673040155E-3</v>
      </c>
      <c r="T44" s="137">
        <f t="shared" si="5"/>
        <v>99.713193116634812</v>
      </c>
      <c r="U44" s="133" t="e">
        <f ca="1">[1]!f_risk_annusharpe(A44,"2019/9/30","2019/12/31",1,1,3)</f>
        <v>#NAME?</v>
      </c>
      <c r="V44" s="134" t="e">
        <f t="shared" ca="1" si="6"/>
        <v>#NAME?</v>
      </c>
      <c r="W44" s="134">
        <f t="shared" si="7"/>
        <v>1046</v>
      </c>
      <c r="X44" s="134" t="e">
        <f t="shared" ca="1" si="8"/>
        <v>#NAME?</v>
      </c>
      <c r="Y44" s="131" t="e">
        <f t="shared" ca="1" si="9"/>
        <v>#NAME?</v>
      </c>
      <c r="Z44" s="137" t="e">
        <f t="shared" ca="1" si="10"/>
        <v>#NAME?</v>
      </c>
      <c r="AA44" s="125">
        <v>5.5798085360586498</v>
      </c>
      <c r="AB44" s="125">
        <v>7.0510373333333396</v>
      </c>
      <c r="AC44" s="123" t="s">
        <v>4671</v>
      </c>
      <c r="AD44" s="125">
        <v>14.1539497630332</v>
      </c>
      <c r="AE44" s="123" t="s">
        <v>4672</v>
      </c>
      <c r="AF44" s="125">
        <v>17.724747800586499</v>
      </c>
      <c r="AG44" s="123" t="s">
        <v>4673</v>
      </c>
      <c r="AH44" s="125">
        <v>20.432417000000001</v>
      </c>
      <c r="AI44" s="123" t="s">
        <v>163</v>
      </c>
      <c r="AJ44" s="123" t="s">
        <v>158</v>
      </c>
      <c r="AK44" s="124">
        <v>1.0855631804999999</v>
      </c>
      <c r="AL44" s="123" t="s">
        <v>159</v>
      </c>
      <c r="AM44" s="36">
        <v>42466</v>
      </c>
      <c r="AN44" s="123" t="s">
        <v>310</v>
      </c>
      <c r="AO44" s="123" t="s">
        <v>1652</v>
      </c>
      <c r="AP44" s="123" t="s">
        <v>203</v>
      </c>
      <c r="AQ44" s="123" t="s">
        <v>207</v>
      </c>
    </row>
    <row r="45" spans="1:43">
      <c r="A45" s="123" t="s">
        <v>1285</v>
      </c>
      <c r="B45" s="123" t="s">
        <v>1286</v>
      </c>
      <c r="C45" s="36">
        <v>43830</v>
      </c>
      <c r="D45" s="124">
        <v>1.0339</v>
      </c>
      <c r="E45" s="124">
        <v>1.1207</v>
      </c>
      <c r="F45" s="125">
        <v>4.8383975227398998E-2</v>
      </c>
      <c r="G45" s="36">
        <v>43826</v>
      </c>
      <c r="H45" s="124">
        <v>1.0334000000000001</v>
      </c>
      <c r="I45" s="125">
        <v>7.02966028258263</v>
      </c>
      <c r="J45" s="123" t="s">
        <v>4674</v>
      </c>
      <c r="K45" s="125">
        <v>0.20352781546811399</v>
      </c>
      <c r="L45" s="125">
        <v>0.49574812533891499</v>
      </c>
      <c r="M45" s="130">
        <v>1.1614273243216</v>
      </c>
      <c r="N45" s="137">
        <f t="shared" si="0"/>
        <v>4.6457092972864</v>
      </c>
      <c r="O45" s="132">
        <f t="shared" si="1"/>
        <v>4.6457092972864003E-2</v>
      </c>
      <c r="P45" s="134">
        <f t="shared" si="2"/>
        <v>327</v>
      </c>
      <c r="Q45" s="134">
        <v>1046</v>
      </c>
      <c r="R45" s="134" t="str">
        <f t="shared" si="3"/>
        <v>327/1046</v>
      </c>
      <c r="S45" s="131">
        <f t="shared" si="4"/>
        <v>0.31261950286806883</v>
      </c>
      <c r="T45" s="137">
        <f t="shared" si="5"/>
        <v>84.369024856596553</v>
      </c>
      <c r="U45" s="133" t="e">
        <f ca="1">[1]!f_risk_annusharpe(A45,"2019/9/30","2019/12/31",1,1,3)</f>
        <v>#NAME?</v>
      </c>
      <c r="V45" s="134" t="e">
        <f t="shared" ca="1" si="6"/>
        <v>#NAME?</v>
      </c>
      <c r="W45" s="134">
        <f t="shared" si="7"/>
        <v>1046</v>
      </c>
      <c r="X45" s="134" t="e">
        <f t="shared" ca="1" si="8"/>
        <v>#NAME?</v>
      </c>
      <c r="Y45" s="131" t="e">
        <f t="shared" ca="1" si="9"/>
        <v>#NAME?</v>
      </c>
      <c r="Z45" s="137" t="e">
        <f t="shared" ca="1" si="10"/>
        <v>#NAME?</v>
      </c>
      <c r="AA45" s="125">
        <v>2.98026902557024</v>
      </c>
      <c r="AB45" s="125">
        <v>7.02966028258263</v>
      </c>
      <c r="AC45" s="123" t="s">
        <v>4674</v>
      </c>
      <c r="AD45" s="126">
        <v>0</v>
      </c>
      <c r="AE45" s="123"/>
      <c r="AF45" s="126">
        <v>0</v>
      </c>
      <c r="AG45" s="123"/>
      <c r="AH45" s="125">
        <v>12.42742329</v>
      </c>
      <c r="AI45" s="123" t="s">
        <v>174</v>
      </c>
      <c r="AJ45" s="123" t="s">
        <v>95</v>
      </c>
      <c r="AK45" s="124">
        <v>6.2447344992999998</v>
      </c>
      <c r="AL45" s="123" t="s">
        <v>159</v>
      </c>
      <c r="AM45" s="36">
        <v>43277</v>
      </c>
      <c r="AN45" s="123" t="s">
        <v>310</v>
      </c>
      <c r="AO45" s="123" t="s">
        <v>4675</v>
      </c>
      <c r="AP45" s="123" t="s">
        <v>250</v>
      </c>
      <c r="AQ45" s="123" t="s">
        <v>165</v>
      </c>
    </row>
    <row r="46" spans="1:43">
      <c r="A46" s="123" t="s">
        <v>1297</v>
      </c>
      <c r="B46" s="123" t="s">
        <v>1298</v>
      </c>
      <c r="C46" s="36">
        <v>43830</v>
      </c>
      <c r="D46" s="124">
        <v>1.0760000000000001</v>
      </c>
      <c r="E46" s="124">
        <v>1.1659999999999999</v>
      </c>
      <c r="F46" s="125">
        <v>9.2945441026061094E-3</v>
      </c>
      <c r="G46" s="36">
        <v>43829</v>
      </c>
      <c r="H46" s="124">
        <v>1.0759000000000001</v>
      </c>
      <c r="I46" s="125">
        <v>7.0279068523638104</v>
      </c>
      <c r="J46" s="123" t="s">
        <v>4676</v>
      </c>
      <c r="K46" s="125">
        <v>0.17689228191044301</v>
      </c>
      <c r="L46" s="125">
        <v>0.62655872604196094</v>
      </c>
      <c r="M46" s="130">
        <v>1.2801009466836</v>
      </c>
      <c r="N46" s="137">
        <f t="shared" si="0"/>
        <v>5.1204037867343999</v>
      </c>
      <c r="O46" s="132">
        <f t="shared" si="1"/>
        <v>5.1204037867343996E-2</v>
      </c>
      <c r="P46" s="134">
        <f t="shared" si="2"/>
        <v>192</v>
      </c>
      <c r="Q46" s="134">
        <v>1046</v>
      </c>
      <c r="R46" s="134" t="str">
        <f t="shared" si="3"/>
        <v>192/1046</v>
      </c>
      <c r="S46" s="131">
        <f t="shared" si="4"/>
        <v>0.1835564053537285</v>
      </c>
      <c r="T46" s="137">
        <f t="shared" si="5"/>
        <v>90.822179732313572</v>
      </c>
      <c r="U46" s="133" t="e">
        <f ca="1">[1]!f_risk_annusharpe(A46,"2019/9/30","2019/12/31",1,1,3)</f>
        <v>#NAME?</v>
      </c>
      <c r="V46" s="134" t="e">
        <f t="shared" ca="1" si="6"/>
        <v>#NAME?</v>
      </c>
      <c r="W46" s="134">
        <f t="shared" si="7"/>
        <v>1046</v>
      </c>
      <c r="X46" s="134" t="e">
        <f t="shared" ca="1" si="8"/>
        <v>#NAME?</v>
      </c>
      <c r="Y46" s="131" t="e">
        <f t="shared" ca="1" si="9"/>
        <v>#NAME?</v>
      </c>
      <c r="Z46" s="137" t="e">
        <f t="shared" ca="1" si="10"/>
        <v>#NAME?</v>
      </c>
      <c r="AA46" s="125">
        <v>3.4698113173692602</v>
      </c>
      <c r="AB46" s="125">
        <v>7.0279068523638104</v>
      </c>
      <c r="AC46" s="123" t="s">
        <v>4676</v>
      </c>
      <c r="AD46" s="125">
        <v>17.125106578684299</v>
      </c>
      <c r="AE46" s="123" t="s">
        <v>4677</v>
      </c>
      <c r="AF46" s="126">
        <v>0</v>
      </c>
      <c r="AG46" s="123"/>
      <c r="AH46" s="125">
        <v>17.148531599999998</v>
      </c>
      <c r="AI46" s="123" t="s">
        <v>174</v>
      </c>
      <c r="AJ46" s="123" t="s">
        <v>95</v>
      </c>
      <c r="AK46" s="124">
        <v>14.9564305883</v>
      </c>
      <c r="AL46" s="123" t="s">
        <v>159</v>
      </c>
      <c r="AM46" s="36">
        <v>42977</v>
      </c>
      <c r="AN46" s="123" t="s">
        <v>310</v>
      </c>
      <c r="AO46" s="123" t="s">
        <v>311</v>
      </c>
      <c r="AP46" s="123" t="s">
        <v>249</v>
      </c>
      <c r="AQ46" s="123" t="s">
        <v>162</v>
      </c>
    </row>
    <row r="47" spans="1:43">
      <c r="A47" s="123" t="s">
        <v>1312</v>
      </c>
      <c r="B47" s="123" t="s">
        <v>1313</v>
      </c>
      <c r="C47" s="36">
        <v>43830</v>
      </c>
      <c r="D47" s="124">
        <v>1.1274</v>
      </c>
      <c r="E47" s="124">
        <v>1.1274</v>
      </c>
      <c r="F47" s="125">
        <v>4.4369509273222599E-2</v>
      </c>
      <c r="G47" s="36">
        <v>43829</v>
      </c>
      <c r="H47" s="124">
        <v>1.1269</v>
      </c>
      <c r="I47" s="125">
        <v>6.9639468690701998</v>
      </c>
      <c r="J47" s="123" t="s">
        <v>4678</v>
      </c>
      <c r="K47" s="125">
        <v>0.22224197706462301</v>
      </c>
      <c r="L47" s="125">
        <v>0.77768838830785103</v>
      </c>
      <c r="M47" s="130">
        <v>1.4944184371624001</v>
      </c>
      <c r="N47" s="137">
        <f t="shared" si="0"/>
        <v>5.9776737486496003</v>
      </c>
      <c r="O47" s="132">
        <f t="shared" si="1"/>
        <v>5.9776737486496007E-2</v>
      </c>
      <c r="P47" s="134">
        <f t="shared" si="2"/>
        <v>86</v>
      </c>
      <c r="Q47" s="134">
        <v>1046</v>
      </c>
      <c r="R47" s="134" t="str">
        <f t="shared" si="3"/>
        <v>86/1046</v>
      </c>
      <c r="S47" s="131">
        <f t="shared" si="4"/>
        <v>8.2217973231357558E-2</v>
      </c>
      <c r="T47" s="137">
        <f t="shared" si="5"/>
        <v>95.889101338432113</v>
      </c>
      <c r="U47" s="133" t="e">
        <f ca="1">[1]!f_risk_annusharpe(A47,"2019/9/30","2019/12/31",1,1,3)</f>
        <v>#NAME?</v>
      </c>
      <c r="V47" s="134" t="e">
        <f t="shared" ca="1" si="6"/>
        <v>#NAME?</v>
      </c>
      <c r="W47" s="134">
        <f t="shared" si="7"/>
        <v>1046</v>
      </c>
      <c r="X47" s="134" t="e">
        <f t="shared" ca="1" si="8"/>
        <v>#NAME?</v>
      </c>
      <c r="Y47" s="131" t="e">
        <f t="shared" ca="1" si="9"/>
        <v>#NAME?</v>
      </c>
      <c r="Z47" s="137" t="e">
        <f t="shared" ca="1" si="10"/>
        <v>#NAME?</v>
      </c>
      <c r="AA47" s="125">
        <v>3.4311926605504501</v>
      </c>
      <c r="AB47" s="125">
        <v>6.9639468690701998</v>
      </c>
      <c r="AC47" s="123" t="s">
        <v>4678</v>
      </c>
      <c r="AD47" s="126">
        <v>0</v>
      </c>
      <c r="AE47" s="123"/>
      <c r="AF47" s="126">
        <v>0</v>
      </c>
      <c r="AG47" s="123"/>
      <c r="AH47" s="125">
        <v>12.74</v>
      </c>
      <c r="AI47" s="123" t="s">
        <v>157</v>
      </c>
      <c r="AJ47" s="123" t="s">
        <v>95</v>
      </c>
      <c r="AK47" s="124">
        <v>45.438911894599997</v>
      </c>
      <c r="AL47" s="123" t="s">
        <v>159</v>
      </c>
      <c r="AM47" s="36">
        <v>43173</v>
      </c>
      <c r="AN47" s="123" t="s">
        <v>310</v>
      </c>
      <c r="AO47" s="123" t="s">
        <v>4679</v>
      </c>
      <c r="AP47" s="123" t="s">
        <v>381</v>
      </c>
      <c r="AQ47" s="123" t="s">
        <v>207</v>
      </c>
    </row>
    <row r="48" spans="1:43">
      <c r="A48" s="123" t="s">
        <v>1348</v>
      </c>
      <c r="B48" s="123" t="s">
        <v>1349</v>
      </c>
      <c r="C48" s="36">
        <v>43830</v>
      </c>
      <c r="D48" s="124">
        <v>1.1235999999999999</v>
      </c>
      <c r="E48" s="124">
        <v>1.1646000000000001</v>
      </c>
      <c r="F48" s="125">
        <v>6.23385875856977E-2</v>
      </c>
      <c r="G48" s="36">
        <v>43829</v>
      </c>
      <c r="H48" s="124">
        <v>1.1229</v>
      </c>
      <c r="I48" s="125">
        <v>6.8927205431690703</v>
      </c>
      <c r="J48" s="123" t="s">
        <v>4680</v>
      </c>
      <c r="K48" s="125">
        <v>0.32142857142855302</v>
      </c>
      <c r="L48" s="125">
        <v>0.94329297517806598</v>
      </c>
      <c r="M48" s="130">
        <v>1.42989388821172</v>
      </c>
      <c r="N48" s="137">
        <f t="shared" si="0"/>
        <v>5.7195755528468801</v>
      </c>
      <c r="O48" s="132">
        <f t="shared" si="1"/>
        <v>5.7195755528468804E-2</v>
      </c>
      <c r="P48" s="134">
        <f t="shared" si="2"/>
        <v>111</v>
      </c>
      <c r="Q48" s="134">
        <v>1046</v>
      </c>
      <c r="R48" s="134" t="str">
        <f t="shared" si="3"/>
        <v>111/1046</v>
      </c>
      <c r="S48" s="131">
        <f t="shared" si="4"/>
        <v>0.10611854684512428</v>
      </c>
      <c r="T48" s="137">
        <f t="shared" si="5"/>
        <v>94.694072657743789</v>
      </c>
      <c r="U48" s="133" t="e">
        <f ca="1">[1]!f_risk_annusharpe(A48,"2019/9/30","2019/12/31",1,1,3)</f>
        <v>#NAME?</v>
      </c>
      <c r="V48" s="134" t="e">
        <f t="shared" ca="1" si="6"/>
        <v>#NAME?</v>
      </c>
      <c r="W48" s="134">
        <f t="shared" si="7"/>
        <v>1046</v>
      </c>
      <c r="X48" s="134" t="e">
        <f t="shared" ca="1" si="8"/>
        <v>#NAME?</v>
      </c>
      <c r="Y48" s="131" t="e">
        <f t="shared" ca="1" si="9"/>
        <v>#NAME?</v>
      </c>
      <c r="Z48" s="137" t="e">
        <f t="shared" ca="1" si="10"/>
        <v>#NAME?</v>
      </c>
      <c r="AA48" s="125">
        <v>3.2090504252303198</v>
      </c>
      <c r="AB48" s="125">
        <v>6.8927205431690703</v>
      </c>
      <c r="AC48" s="123" t="s">
        <v>4680</v>
      </c>
      <c r="AD48" s="125">
        <v>14.882532412977</v>
      </c>
      <c r="AE48" s="123" t="s">
        <v>4681</v>
      </c>
      <c r="AF48" s="126">
        <v>0</v>
      </c>
      <c r="AG48" s="123"/>
      <c r="AH48" s="125">
        <v>16.502376120000001</v>
      </c>
      <c r="AI48" s="123" t="s">
        <v>174</v>
      </c>
      <c r="AJ48" s="123" t="s">
        <v>95</v>
      </c>
      <c r="AK48" s="124">
        <v>2.3643385715999998</v>
      </c>
      <c r="AL48" s="123" t="s">
        <v>159</v>
      </c>
      <c r="AM48" s="36">
        <v>42880</v>
      </c>
      <c r="AN48" s="123" t="s">
        <v>310</v>
      </c>
      <c r="AO48" s="123" t="s">
        <v>1224</v>
      </c>
      <c r="AP48" s="123" t="s">
        <v>175</v>
      </c>
      <c r="AQ48" s="123" t="s">
        <v>165</v>
      </c>
    </row>
    <row r="49" spans="1:43">
      <c r="A49" s="123" t="s">
        <v>1303</v>
      </c>
      <c r="B49" s="123" t="s">
        <v>1304</v>
      </c>
      <c r="C49" s="36">
        <v>43830</v>
      </c>
      <c r="D49" s="124">
        <v>1.0768</v>
      </c>
      <c r="E49" s="124">
        <v>1.1791</v>
      </c>
      <c r="F49" s="125">
        <v>7.4349442379164493E-2</v>
      </c>
      <c r="G49" s="36">
        <v>43826</v>
      </c>
      <c r="H49" s="124">
        <v>1.0760000000000001</v>
      </c>
      <c r="I49" s="125">
        <v>6.8920226930149404</v>
      </c>
      <c r="J49" s="123" t="s">
        <v>4682</v>
      </c>
      <c r="K49" s="125">
        <v>0.24204058834481401</v>
      </c>
      <c r="L49" s="125">
        <v>0.58855567433599598</v>
      </c>
      <c r="M49" s="130">
        <v>1.59022506217283</v>
      </c>
      <c r="N49" s="137">
        <f t="shared" si="0"/>
        <v>6.36090024869132</v>
      </c>
      <c r="O49" s="132">
        <f t="shared" si="1"/>
        <v>6.3609002486913202E-2</v>
      </c>
      <c r="P49" s="134">
        <f t="shared" si="2"/>
        <v>67</v>
      </c>
      <c r="Q49" s="134">
        <v>1046</v>
      </c>
      <c r="R49" s="134" t="str">
        <f t="shared" si="3"/>
        <v>67/1046</v>
      </c>
      <c r="S49" s="131">
        <f t="shared" si="4"/>
        <v>6.4053537284894838E-2</v>
      </c>
      <c r="T49" s="137">
        <f t="shared" si="5"/>
        <v>96.797323135755263</v>
      </c>
      <c r="U49" s="133" t="e">
        <f ca="1">[1]!f_risk_annusharpe(A49,"2019/9/30","2019/12/31",1,1,3)</f>
        <v>#NAME?</v>
      </c>
      <c r="V49" s="134" t="e">
        <f t="shared" ca="1" si="6"/>
        <v>#NAME?</v>
      </c>
      <c r="W49" s="134">
        <f t="shared" si="7"/>
        <v>1046</v>
      </c>
      <c r="X49" s="134" t="e">
        <f t="shared" ca="1" si="8"/>
        <v>#NAME?</v>
      </c>
      <c r="Y49" s="131" t="e">
        <f t="shared" ca="1" si="9"/>
        <v>#NAME?</v>
      </c>
      <c r="Z49" s="137" t="e">
        <f t="shared" ca="1" si="10"/>
        <v>#NAME?</v>
      </c>
      <c r="AA49" s="125">
        <v>3.4161008878224202</v>
      </c>
      <c r="AB49" s="125">
        <v>6.8920226930149404</v>
      </c>
      <c r="AC49" s="123" t="s">
        <v>4682</v>
      </c>
      <c r="AD49" s="125">
        <v>13.963612392577399</v>
      </c>
      <c r="AE49" s="123" t="s">
        <v>4683</v>
      </c>
      <c r="AF49" s="125">
        <v>17.891148822886699</v>
      </c>
      <c r="AG49" s="123" t="s">
        <v>4684</v>
      </c>
      <c r="AH49" s="125">
        <v>18.68101952</v>
      </c>
      <c r="AI49" s="123" t="s">
        <v>174</v>
      </c>
      <c r="AJ49" s="123" t="s">
        <v>166</v>
      </c>
      <c r="AK49" s="124">
        <v>10.7701400307</v>
      </c>
      <c r="AL49" s="123" t="s">
        <v>159</v>
      </c>
      <c r="AM49" s="36">
        <v>42685</v>
      </c>
      <c r="AN49" s="123" t="s">
        <v>310</v>
      </c>
      <c r="AO49" s="123" t="s">
        <v>1305</v>
      </c>
      <c r="AP49" s="123" t="s">
        <v>511</v>
      </c>
      <c r="AQ49" s="123" t="s">
        <v>221</v>
      </c>
    </row>
    <row r="50" spans="1:43">
      <c r="A50" s="123" t="s">
        <v>1306</v>
      </c>
      <c r="B50" s="123" t="s">
        <v>1307</v>
      </c>
      <c r="C50" s="36">
        <v>43830</v>
      </c>
      <c r="D50" s="124">
        <v>1.1214999999999999</v>
      </c>
      <c r="E50" s="124">
        <v>1.1835</v>
      </c>
      <c r="F50" s="125">
        <v>2.6757046022125999E-2</v>
      </c>
      <c r="G50" s="36">
        <v>43829</v>
      </c>
      <c r="H50" s="124">
        <v>1.1212</v>
      </c>
      <c r="I50" s="125">
        <v>6.8705927196493004</v>
      </c>
      <c r="J50" s="123" t="s">
        <v>4685</v>
      </c>
      <c r="K50" s="125">
        <v>0.19655141606361801</v>
      </c>
      <c r="L50" s="125">
        <v>0.57393955699041399</v>
      </c>
      <c r="M50" s="130">
        <v>1.4564863397865</v>
      </c>
      <c r="N50" s="137">
        <f t="shared" si="0"/>
        <v>5.825945359146</v>
      </c>
      <c r="O50" s="132">
        <f t="shared" si="1"/>
        <v>5.8259453591460002E-2</v>
      </c>
      <c r="P50" s="134">
        <f t="shared" si="2"/>
        <v>100</v>
      </c>
      <c r="Q50" s="134">
        <v>1046</v>
      </c>
      <c r="R50" s="134" t="str">
        <f t="shared" si="3"/>
        <v>100/1046</v>
      </c>
      <c r="S50" s="131">
        <f t="shared" si="4"/>
        <v>9.5602294455066919E-2</v>
      </c>
      <c r="T50" s="137">
        <f t="shared" si="5"/>
        <v>95.219885277246647</v>
      </c>
      <c r="U50" s="133" t="e">
        <f ca="1">[1]!f_risk_annusharpe(A50,"2019/9/30","2019/12/31",1,1,3)</f>
        <v>#NAME?</v>
      </c>
      <c r="V50" s="134" t="e">
        <f t="shared" ca="1" si="6"/>
        <v>#NAME?</v>
      </c>
      <c r="W50" s="134">
        <f t="shared" si="7"/>
        <v>1046</v>
      </c>
      <c r="X50" s="134" t="e">
        <f t="shared" ca="1" si="8"/>
        <v>#NAME?</v>
      </c>
      <c r="Y50" s="131" t="e">
        <f t="shared" ca="1" si="9"/>
        <v>#NAME?</v>
      </c>
      <c r="Z50" s="137" t="e">
        <f t="shared" ca="1" si="10"/>
        <v>#NAME?</v>
      </c>
      <c r="AA50" s="125">
        <v>3.4403246633462299</v>
      </c>
      <c r="AB50" s="125">
        <v>6.8705927196493004</v>
      </c>
      <c r="AC50" s="123" t="s">
        <v>4685</v>
      </c>
      <c r="AD50" s="125">
        <v>14.755111679019</v>
      </c>
      <c r="AE50" s="123" t="s">
        <v>4686</v>
      </c>
      <c r="AF50" s="125">
        <v>18.8656940677966</v>
      </c>
      <c r="AG50" s="123" t="s">
        <v>4687</v>
      </c>
      <c r="AH50" s="125">
        <v>19.22229115</v>
      </c>
      <c r="AI50" s="123" t="s">
        <v>157</v>
      </c>
      <c r="AJ50" s="123" t="s">
        <v>158</v>
      </c>
      <c r="AK50" s="124">
        <v>4.8311179373000002</v>
      </c>
      <c r="AL50" s="123" t="s">
        <v>159</v>
      </c>
      <c r="AM50" s="36">
        <v>42631</v>
      </c>
      <c r="AN50" s="123" t="s">
        <v>310</v>
      </c>
      <c r="AO50" s="123" t="s">
        <v>1044</v>
      </c>
      <c r="AP50" s="123" t="s">
        <v>314</v>
      </c>
      <c r="AQ50" s="123" t="s">
        <v>204</v>
      </c>
    </row>
    <row r="51" spans="1:43">
      <c r="A51" s="123" t="s">
        <v>1316</v>
      </c>
      <c r="B51" s="123" t="s">
        <v>1317</v>
      </c>
      <c r="C51" s="36">
        <v>43830</v>
      </c>
      <c r="D51" s="124">
        <v>1.1759999999999999</v>
      </c>
      <c r="E51" s="124">
        <v>1.413</v>
      </c>
      <c r="F51" s="125">
        <v>0.17035775127767699</v>
      </c>
      <c r="G51" s="36">
        <v>43826</v>
      </c>
      <c r="H51" s="124">
        <v>1.1739999999999999</v>
      </c>
      <c r="I51" s="125">
        <v>6.8120011791434001</v>
      </c>
      <c r="J51" s="123" t="s">
        <v>4688</v>
      </c>
      <c r="K51" s="125">
        <v>0.34129692832764902</v>
      </c>
      <c r="L51" s="125">
        <v>0.68494289232610805</v>
      </c>
      <c r="M51" s="130">
        <v>1.4667931822578799</v>
      </c>
      <c r="N51" s="137">
        <f t="shared" si="0"/>
        <v>5.8671727290315197</v>
      </c>
      <c r="O51" s="132">
        <f t="shared" si="1"/>
        <v>5.8671727290315195E-2</v>
      </c>
      <c r="P51" s="134">
        <f t="shared" si="2"/>
        <v>94</v>
      </c>
      <c r="Q51" s="134">
        <v>1046</v>
      </c>
      <c r="R51" s="134" t="str">
        <f t="shared" si="3"/>
        <v>94/1046</v>
      </c>
      <c r="S51" s="131">
        <f t="shared" si="4"/>
        <v>8.9866156787762913E-2</v>
      </c>
      <c r="T51" s="137">
        <f t="shared" si="5"/>
        <v>95.506692160611863</v>
      </c>
      <c r="U51" s="133" t="e">
        <f ca="1">[1]!f_risk_annusharpe(A51,"2019/9/30","2019/12/31",1,1,3)</f>
        <v>#NAME?</v>
      </c>
      <c r="V51" s="134" t="e">
        <f t="shared" ca="1" si="6"/>
        <v>#NAME?</v>
      </c>
      <c r="W51" s="134">
        <f t="shared" si="7"/>
        <v>1046</v>
      </c>
      <c r="X51" s="134" t="e">
        <f t="shared" ca="1" si="8"/>
        <v>#NAME?</v>
      </c>
      <c r="Y51" s="131" t="e">
        <f t="shared" ca="1" si="9"/>
        <v>#NAME?</v>
      </c>
      <c r="Z51" s="137" t="e">
        <f t="shared" ca="1" si="10"/>
        <v>#NAME?</v>
      </c>
      <c r="AA51" s="125">
        <v>3.06749631747316</v>
      </c>
      <c r="AB51" s="125">
        <v>6.8120011791434001</v>
      </c>
      <c r="AC51" s="123" t="s">
        <v>4688</v>
      </c>
      <c r="AD51" s="125">
        <v>12.433491278362601</v>
      </c>
      <c r="AE51" s="123" t="s">
        <v>4689</v>
      </c>
      <c r="AF51" s="125">
        <v>15.697979600177201</v>
      </c>
      <c r="AG51" s="123" t="s">
        <v>4690</v>
      </c>
      <c r="AH51" s="125">
        <v>45.595738400000002</v>
      </c>
      <c r="AI51" s="123" t="s">
        <v>174</v>
      </c>
      <c r="AJ51" s="123" t="s">
        <v>197</v>
      </c>
      <c r="AK51" s="124">
        <v>10.749009110699999</v>
      </c>
      <c r="AL51" s="123" t="s">
        <v>159</v>
      </c>
      <c r="AM51" s="36">
        <v>41711</v>
      </c>
      <c r="AN51" s="123" t="s">
        <v>310</v>
      </c>
      <c r="AO51" s="123" t="s">
        <v>1318</v>
      </c>
      <c r="AP51" s="123" t="s">
        <v>446</v>
      </c>
      <c r="AQ51" s="123" t="s">
        <v>207</v>
      </c>
    </row>
    <row r="52" spans="1:43">
      <c r="A52" s="123" t="s">
        <v>1377</v>
      </c>
      <c r="B52" s="123" t="s">
        <v>1378</v>
      </c>
      <c r="C52" s="36">
        <v>43830</v>
      </c>
      <c r="D52" s="124">
        <v>1.1061000000000001</v>
      </c>
      <c r="E52" s="124">
        <v>1.1460999999999999</v>
      </c>
      <c r="F52" s="125">
        <v>0.14486192847443699</v>
      </c>
      <c r="G52" s="36">
        <v>43829</v>
      </c>
      <c r="H52" s="124">
        <v>1.1045</v>
      </c>
      <c r="I52" s="125">
        <v>6.8076230611324098</v>
      </c>
      <c r="J52" s="123" t="s">
        <v>4691</v>
      </c>
      <c r="K52" s="125">
        <v>0.435848542631458</v>
      </c>
      <c r="L52" s="125">
        <v>1.1244966557951399</v>
      </c>
      <c r="M52" s="130">
        <v>1.8320515946499001</v>
      </c>
      <c r="N52" s="137">
        <f t="shared" si="0"/>
        <v>7.3282063785996003</v>
      </c>
      <c r="O52" s="132">
        <f t="shared" si="1"/>
        <v>7.3282063785995999E-2</v>
      </c>
      <c r="P52" s="134">
        <f t="shared" si="2"/>
        <v>34</v>
      </c>
      <c r="Q52" s="134">
        <v>1046</v>
      </c>
      <c r="R52" s="134" t="str">
        <f t="shared" si="3"/>
        <v>34/1046</v>
      </c>
      <c r="S52" s="131">
        <f t="shared" si="4"/>
        <v>3.2504780114722756E-2</v>
      </c>
      <c r="T52" s="137">
        <f t="shared" si="5"/>
        <v>98.374760994263852</v>
      </c>
      <c r="U52" s="133" t="e">
        <f ca="1">[1]!f_risk_annusharpe(A52,"2019/9/30","2019/12/31",1,1,3)</f>
        <v>#NAME?</v>
      </c>
      <c r="V52" s="134" t="e">
        <f t="shared" ca="1" si="6"/>
        <v>#NAME?</v>
      </c>
      <c r="W52" s="134">
        <f t="shared" si="7"/>
        <v>1046</v>
      </c>
      <c r="X52" s="134" t="e">
        <f t="shared" ca="1" si="8"/>
        <v>#NAME?</v>
      </c>
      <c r="Y52" s="131" t="e">
        <f t="shared" ca="1" si="9"/>
        <v>#NAME?</v>
      </c>
      <c r="Z52" s="137" t="e">
        <f t="shared" ca="1" si="10"/>
        <v>#NAME?</v>
      </c>
      <c r="AA52" s="125">
        <v>3.4801893929354901</v>
      </c>
      <c r="AB52" s="125">
        <v>6.8076230611324098</v>
      </c>
      <c r="AC52" s="123" t="s">
        <v>4691</v>
      </c>
      <c r="AD52" s="126">
        <v>0</v>
      </c>
      <c r="AE52" s="123"/>
      <c r="AF52" s="126">
        <v>0</v>
      </c>
      <c r="AG52" s="123"/>
      <c r="AH52" s="125">
        <v>14.88806297</v>
      </c>
      <c r="AI52" s="123" t="s">
        <v>174</v>
      </c>
      <c r="AJ52" s="123" t="s">
        <v>95</v>
      </c>
      <c r="AK52" s="124">
        <v>2.3581832682999999</v>
      </c>
      <c r="AL52" s="123" t="s">
        <v>159</v>
      </c>
      <c r="AM52" s="36">
        <v>43124</v>
      </c>
      <c r="AN52" s="123" t="s">
        <v>310</v>
      </c>
      <c r="AO52" s="123" t="s">
        <v>580</v>
      </c>
      <c r="AP52" s="123" t="s">
        <v>175</v>
      </c>
      <c r="AQ52" s="123" t="s">
        <v>165</v>
      </c>
    </row>
    <row r="53" spans="1:43">
      <c r="A53" s="123" t="s">
        <v>1310</v>
      </c>
      <c r="B53" s="123" t="s">
        <v>1311</v>
      </c>
      <c r="C53" s="36">
        <v>43830</v>
      </c>
      <c r="D53" s="124">
        <v>1.0485</v>
      </c>
      <c r="E53" s="124">
        <v>1.0685</v>
      </c>
      <c r="F53" s="125">
        <v>2.8620492272454699E-2</v>
      </c>
      <c r="G53" s="36">
        <v>43829</v>
      </c>
      <c r="H53" s="124">
        <v>1.0482</v>
      </c>
      <c r="I53" s="125">
        <v>6.7750786870503603</v>
      </c>
      <c r="J53" s="123" t="s">
        <v>4692</v>
      </c>
      <c r="K53" s="125">
        <v>0.171969045571785</v>
      </c>
      <c r="L53" s="125">
        <v>0.53673793395426905</v>
      </c>
      <c r="M53" s="130">
        <v>0.87840909090908803</v>
      </c>
      <c r="N53" s="137">
        <f t="shared" si="0"/>
        <v>3.5136363636363521</v>
      </c>
      <c r="O53" s="132">
        <f t="shared" si="1"/>
        <v>3.5136363636363521E-2</v>
      </c>
      <c r="P53" s="134">
        <f t="shared" si="2"/>
        <v>756</v>
      </c>
      <c r="Q53" s="134">
        <v>1046</v>
      </c>
      <c r="R53" s="134" t="str">
        <f t="shared" si="3"/>
        <v>756/1046</v>
      </c>
      <c r="S53" s="131">
        <f t="shared" si="4"/>
        <v>0.72275334608030595</v>
      </c>
      <c r="T53" s="137">
        <f t="shared" si="5"/>
        <v>63.862332695984705</v>
      </c>
      <c r="U53" s="133" t="e">
        <f ca="1">[1]!f_risk_annusharpe(A53,"2019/9/30","2019/12/31",1,1,3)</f>
        <v>#NAME?</v>
      </c>
      <c r="V53" s="134" t="e">
        <f t="shared" ca="1" si="6"/>
        <v>#NAME?</v>
      </c>
      <c r="W53" s="134">
        <f t="shared" si="7"/>
        <v>1046</v>
      </c>
      <c r="X53" s="134" t="e">
        <f t="shared" ca="1" si="8"/>
        <v>#NAME?</v>
      </c>
      <c r="Y53" s="131" t="e">
        <f t="shared" ca="1" si="9"/>
        <v>#NAME?</v>
      </c>
      <c r="Z53" s="137" t="e">
        <f t="shared" ca="1" si="10"/>
        <v>#NAME?</v>
      </c>
      <c r="AA53" s="125">
        <v>5.7187363969133296</v>
      </c>
      <c r="AB53" s="125">
        <v>6.7750786870503603</v>
      </c>
      <c r="AC53" s="123" t="s">
        <v>4692</v>
      </c>
      <c r="AD53" s="126">
        <v>0</v>
      </c>
      <c r="AE53" s="123"/>
      <c r="AF53" s="126">
        <v>0</v>
      </c>
      <c r="AG53" s="123"/>
      <c r="AH53" s="125">
        <v>6.8604987499999899</v>
      </c>
      <c r="AI53" s="123" t="s">
        <v>163</v>
      </c>
      <c r="AJ53" s="123" t="s">
        <v>95</v>
      </c>
      <c r="AK53" s="124">
        <v>13.8208525144</v>
      </c>
      <c r="AL53" s="123" t="s">
        <v>159</v>
      </c>
      <c r="AM53" s="36">
        <v>43439</v>
      </c>
      <c r="AN53" s="123" t="s">
        <v>310</v>
      </c>
      <c r="AO53" s="123" t="s">
        <v>4693</v>
      </c>
      <c r="AP53" s="123" t="s">
        <v>617</v>
      </c>
      <c r="AQ53" s="123" t="s">
        <v>173</v>
      </c>
    </row>
    <row r="54" spans="1:43">
      <c r="A54" s="123" t="s">
        <v>1325</v>
      </c>
      <c r="B54" s="123" t="s">
        <v>1326</v>
      </c>
      <c r="C54" s="36">
        <v>43830</v>
      </c>
      <c r="D54" s="124">
        <v>1.0846</v>
      </c>
      <c r="E54" s="124">
        <v>1.1426000000000001</v>
      </c>
      <c r="F54" s="125">
        <v>4.6121206530755403E-2</v>
      </c>
      <c r="G54" s="36">
        <v>43826</v>
      </c>
      <c r="H54" s="124">
        <v>1.0841000000000001</v>
      </c>
      <c r="I54" s="125">
        <v>6.7414574120780104</v>
      </c>
      <c r="J54" s="123" t="s">
        <v>4694</v>
      </c>
      <c r="K54" s="125">
        <v>0.203252032520335</v>
      </c>
      <c r="L54" s="125">
        <v>0.65892795954755101</v>
      </c>
      <c r="M54" s="130">
        <v>1.3550087621834199</v>
      </c>
      <c r="N54" s="137">
        <f t="shared" si="0"/>
        <v>5.4200350487336797</v>
      </c>
      <c r="O54" s="132">
        <f t="shared" si="1"/>
        <v>5.4200350487336797E-2</v>
      </c>
      <c r="P54" s="134">
        <f t="shared" si="2"/>
        <v>151</v>
      </c>
      <c r="Q54" s="134">
        <v>1046</v>
      </c>
      <c r="R54" s="134" t="str">
        <f t="shared" si="3"/>
        <v>151/1046</v>
      </c>
      <c r="S54" s="131">
        <f t="shared" si="4"/>
        <v>0.14435946462715105</v>
      </c>
      <c r="T54" s="137">
        <f t="shared" si="5"/>
        <v>92.782026768642453</v>
      </c>
      <c r="U54" s="133" t="e">
        <f ca="1">[1]!f_risk_annusharpe(A54,"2019/9/30","2019/12/31",1,1,3)</f>
        <v>#NAME?</v>
      </c>
      <c r="V54" s="134" t="e">
        <f t="shared" ca="1" si="6"/>
        <v>#NAME?</v>
      </c>
      <c r="W54" s="134">
        <f t="shared" si="7"/>
        <v>1046</v>
      </c>
      <c r="X54" s="134" t="e">
        <f t="shared" ca="1" si="8"/>
        <v>#NAME?</v>
      </c>
      <c r="Y54" s="131" t="e">
        <f t="shared" ca="1" si="9"/>
        <v>#NAME?</v>
      </c>
      <c r="Z54" s="137" t="e">
        <f t="shared" ca="1" si="10"/>
        <v>#NAME?</v>
      </c>
      <c r="AA54" s="125">
        <v>3.5912080959049502</v>
      </c>
      <c r="AB54" s="125">
        <v>6.7414574120780104</v>
      </c>
      <c r="AC54" s="123" t="s">
        <v>4694</v>
      </c>
      <c r="AD54" s="125">
        <v>14.0454852771707</v>
      </c>
      <c r="AE54" s="123" t="s">
        <v>4695</v>
      </c>
      <c r="AF54" s="126">
        <v>0</v>
      </c>
      <c r="AG54" s="123"/>
      <c r="AH54" s="125">
        <v>14.798185480000001</v>
      </c>
      <c r="AI54" s="123" t="s">
        <v>174</v>
      </c>
      <c r="AJ54" s="123" t="s">
        <v>95</v>
      </c>
      <c r="AK54" s="124">
        <v>5.4574254758</v>
      </c>
      <c r="AL54" s="123" t="s">
        <v>159</v>
      </c>
      <c r="AM54" s="36">
        <v>42969</v>
      </c>
      <c r="AN54" s="123" t="s">
        <v>310</v>
      </c>
      <c r="AO54" s="123" t="s">
        <v>1080</v>
      </c>
      <c r="AP54" s="123" t="s">
        <v>546</v>
      </c>
      <c r="AQ54" s="123" t="s">
        <v>338</v>
      </c>
    </row>
    <row r="55" spans="1:43">
      <c r="A55" s="123" t="s">
        <v>1295</v>
      </c>
      <c r="B55" s="123" t="s">
        <v>1296</v>
      </c>
      <c r="C55" s="36">
        <v>43830</v>
      </c>
      <c r="D55" s="124">
        <v>1.19</v>
      </c>
      <c r="E55" s="124">
        <v>1.19</v>
      </c>
      <c r="F55" s="125">
        <v>0</v>
      </c>
      <c r="G55" s="36">
        <v>43826</v>
      </c>
      <c r="H55" s="124">
        <v>1.19</v>
      </c>
      <c r="I55" s="125">
        <v>6.72645739910313</v>
      </c>
      <c r="J55" s="123" t="s">
        <v>4696</v>
      </c>
      <c r="K55" s="125">
        <v>0.337268128161889</v>
      </c>
      <c r="L55" s="125">
        <v>0.337268128161889</v>
      </c>
      <c r="M55" s="130">
        <v>0.93299406276504604</v>
      </c>
      <c r="N55" s="137">
        <f t="shared" si="0"/>
        <v>3.7319762510601842</v>
      </c>
      <c r="O55" s="132">
        <f t="shared" si="1"/>
        <v>3.7319762510601845E-2</v>
      </c>
      <c r="P55" s="134">
        <f t="shared" si="2"/>
        <v>669</v>
      </c>
      <c r="Q55" s="134">
        <v>1046</v>
      </c>
      <c r="R55" s="134" t="str">
        <f t="shared" si="3"/>
        <v>669/1046</v>
      </c>
      <c r="S55" s="131">
        <f t="shared" si="4"/>
        <v>0.63957934990439769</v>
      </c>
      <c r="T55" s="137">
        <f t="shared" si="5"/>
        <v>68.021032504780123</v>
      </c>
      <c r="U55" s="133" t="e">
        <f ca="1">[1]!f_risk_annusharpe(A55,"2019/9/30","2019/12/31",1,1,3)</f>
        <v>#NAME?</v>
      </c>
      <c r="V55" s="134" t="e">
        <f t="shared" ca="1" si="6"/>
        <v>#NAME?</v>
      </c>
      <c r="W55" s="134">
        <f t="shared" si="7"/>
        <v>1046</v>
      </c>
      <c r="X55" s="134" t="e">
        <f t="shared" ca="1" si="8"/>
        <v>#NAME?</v>
      </c>
      <c r="Y55" s="131" t="e">
        <f t="shared" ca="1" si="9"/>
        <v>#NAME?</v>
      </c>
      <c r="Z55" s="137" t="e">
        <f t="shared" ca="1" si="10"/>
        <v>#NAME?</v>
      </c>
      <c r="AA55" s="125">
        <v>3.0303030303030201</v>
      </c>
      <c r="AB55" s="125">
        <v>6.72645739910313</v>
      </c>
      <c r="AC55" s="123" t="s">
        <v>4696</v>
      </c>
      <c r="AD55" s="125">
        <v>17.357001972386598</v>
      </c>
      <c r="AE55" s="123" t="s">
        <v>4697</v>
      </c>
      <c r="AF55" s="126">
        <v>0</v>
      </c>
      <c r="AG55" s="123"/>
      <c r="AH55" s="125">
        <v>19</v>
      </c>
      <c r="AI55" s="123" t="s">
        <v>174</v>
      </c>
      <c r="AJ55" s="123" t="s">
        <v>95</v>
      </c>
      <c r="AK55" s="124">
        <v>4.1022035245000001</v>
      </c>
      <c r="AL55" s="123" t="s">
        <v>159</v>
      </c>
      <c r="AM55" s="36">
        <v>42879</v>
      </c>
      <c r="AN55" s="123" t="s">
        <v>310</v>
      </c>
      <c r="AO55" s="123" t="s">
        <v>1345</v>
      </c>
      <c r="AP55" s="123" t="s">
        <v>164</v>
      </c>
      <c r="AQ55" s="123" t="s">
        <v>162</v>
      </c>
    </row>
    <row r="56" spans="1:43">
      <c r="A56" s="123" t="s">
        <v>1314</v>
      </c>
      <c r="B56" s="123" t="s">
        <v>1315</v>
      </c>
      <c r="C56" s="36">
        <v>43830</v>
      </c>
      <c r="D56" s="124">
        <v>1.0517000000000001</v>
      </c>
      <c r="E56" s="124">
        <v>1.4008</v>
      </c>
      <c r="F56" s="125">
        <v>0</v>
      </c>
      <c r="G56" s="36">
        <v>43829</v>
      </c>
      <c r="H56" s="124">
        <v>1.0517000000000001</v>
      </c>
      <c r="I56" s="125">
        <v>6.6977691253119698</v>
      </c>
      <c r="J56" s="123" t="s">
        <v>4698</v>
      </c>
      <c r="K56" s="125">
        <v>0.142829937154834</v>
      </c>
      <c r="L56" s="125">
        <v>0.544939324064035</v>
      </c>
      <c r="M56" s="130">
        <v>1.72768485452235</v>
      </c>
      <c r="N56" s="137">
        <f t="shared" si="0"/>
        <v>6.9107394180894</v>
      </c>
      <c r="O56" s="132">
        <f t="shared" si="1"/>
        <v>6.9107394180893997E-2</v>
      </c>
      <c r="P56" s="134">
        <f t="shared" si="2"/>
        <v>50</v>
      </c>
      <c r="Q56" s="134">
        <v>1046</v>
      </c>
      <c r="R56" s="134" t="str">
        <f t="shared" si="3"/>
        <v>50/1046</v>
      </c>
      <c r="S56" s="131">
        <f t="shared" si="4"/>
        <v>4.780114722753346E-2</v>
      </c>
      <c r="T56" s="137">
        <f t="shared" si="5"/>
        <v>97.609942638623323</v>
      </c>
      <c r="U56" s="133" t="e">
        <f ca="1">[1]!f_risk_annusharpe(A56,"2019/9/30","2019/12/31",1,1,3)</f>
        <v>#NAME?</v>
      </c>
      <c r="V56" s="134" t="e">
        <f t="shared" ca="1" si="6"/>
        <v>#NAME?</v>
      </c>
      <c r="W56" s="134">
        <f t="shared" si="7"/>
        <v>1046</v>
      </c>
      <c r="X56" s="134" t="e">
        <f t="shared" ca="1" si="8"/>
        <v>#NAME?</v>
      </c>
      <c r="Y56" s="131" t="e">
        <f t="shared" ca="1" si="9"/>
        <v>#NAME?</v>
      </c>
      <c r="Z56" s="137" t="e">
        <f t="shared" ca="1" si="10"/>
        <v>#NAME?</v>
      </c>
      <c r="AA56" s="125">
        <v>3.87604349585644</v>
      </c>
      <c r="AB56" s="125">
        <v>6.6977691253119698</v>
      </c>
      <c r="AC56" s="123" t="s">
        <v>4698</v>
      </c>
      <c r="AD56" s="125">
        <v>13.5195309195402</v>
      </c>
      <c r="AE56" s="123" t="s">
        <v>4699</v>
      </c>
      <c r="AF56" s="125">
        <v>18.030465371974898</v>
      </c>
      <c r="AG56" s="123" t="s">
        <v>4700</v>
      </c>
      <c r="AH56" s="125">
        <v>18.372343467838601</v>
      </c>
      <c r="AI56" s="123" t="s">
        <v>157</v>
      </c>
      <c r="AJ56" s="123" t="s">
        <v>189</v>
      </c>
      <c r="AK56" s="124">
        <v>8.2503322132000001</v>
      </c>
      <c r="AL56" s="123" t="s">
        <v>159</v>
      </c>
      <c r="AM56" s="36">
        <v>42727</v>
      </c>
      <c r="AN56" s="123" t="s">
        <v>310</v>
      </c>
      <c r="AO56" s="123" t="s">
        <v>1272</v>
      </c>
      <c r="AP56" s="123" t="s">
        <v>511</v>
      </c>
      <c r="AQ56" s="123" t="s">
        <v>542</v>
      </c>
    </row>
    <row r="57" spans="1:43">
      <c r="A57" s="123" t="s">
        <v>1474</v>
      </c>
      <c r="B57" s="123" t="s">
        <v>1475</v>
      </c>
      <c r="C57" s="36">
        <v>43830</v>
      </c>
      <c r="D57" s="124">
        <v>1.1379999999999999</v>
      </c>
      <c r="E57" s="124">
        <v>1.1639999999999999</v>
      </c>
      <c r="F57" s="125">
        <v>0.176056338028176</v>
      </c>
      <c r="G57" s="36">
        <v>43829</v>
      </c>
      <c r="H57" s="124">
        <v>1.1359999999999999</v>
      </c>
      <c r="I57" s="125">
        <v>6.6541705716963397</v>
      </c>
      <c r="J57" s="123" t="s">
        <v>4701</v>
      </c>
      <c r="K57" s="125">
        <v>0.44130626654898403</v>
      </c>
      <c r="L57" s="125">
        <v>1.5165031222123</v>
      </c>
      <c r="M57" s="130">
        <v>2.24618149146451</v>
      </c>
      <c r="N57" s="137">
        <f t="shared" si="0"/>
        <v>8.9847259658580398</v>
      </c>
      <c r="O57" s="132">
        <f t="shared" si="1"/>
        <v>8.9847259658580397E-2</v>
      </c>
      <c r="P57" s="134">
        <f t="shared" si="2"/>
        <v>17</v>
      </c>
      <c r="Q57" s="134">
        <v>1046</v>
      </c>
      <c r="R57" s="134" t="str">
        <f t="shared" si="3"/>
        <v>17/1046</v>
      </c>
      <c r="S57" s="131">
        <f t="shared" si="4"/>
        <v>1.6252390057361378E-2</v>
      </c>
      <c r="T57" s="137">
        <f t="shared" si="5"/>
        <v>99.187380497131926</v>
      </c>
      <c r="U57" s="133" t="e">
        <f ca="1">[1]!f_risk_annusharpe(A57,"2019/9/30","2019/12/31",1,1,3)</f>
        <v>#NAME?</v>
      </c>
      <c r="V57" s="134" t="e">
        <f t="shared" ca="1" si="6"/>
        <v>#NAME?</v>
      </c>
      <c r="W57" s="134">
        <f t="shared" si="7"/>
        <v>1046</v>
      </c>
      <c r="X57" s="134" t="e">
        <f t="shared" ca="1" si="8"/>
        <v>#NAME?</v>
      </c>
      <c r="Y57" s="131" t="e">
        <f t="shared" ca="1" si="9"/>
        <v>#NAME?</v>
      </c>
      <c r="Z57" s="137" t="e">
        <f t="shared" ca="1" si="10"/>
        <v>#NAME?</v>
      </c>
      <c r="AA57" s="125">
        <v>3.3605812897366101</v>
      </c>
      <c r="AB57" s="125">
        <v>6.6541705716963397</v>
      </c>
      <c r="AC57" s="123" t="s">
        <v>4701</v>
      </c>
      <c r="AD57" s="125">
        <v>12.007874015748</v>
      </c>
      <c r="AE57" s="123" t="s">
        <v>4702</v>
      </c>
      <c r="AF57" s="125">
        <v>9.3179634966378408</v>
      </c>
      <c r="AG57" s="123" t="s">
        <v>4703</v>
      </c>
      <c r="AH57" s="125">
        <v>16.689268200000001</v>
      </c>
      <c r="AI57" s="123" t="s">
        <v>157</v>
      </c>
      <c r="AJ57" s="123" t="s">
        <v>158</v>
      </c>
      <c r="AK57" s="124">
        <v>0.65404989499999999</v>
      </c>
      <c r="AL57" s="123" t="s">
        <v>159</v>
      </c>
      <c r="AM57" s="36">
        <v>42045</v>
      </c>
      <c r="AN57" s="123" t="s">
        <v>310</v>
      </c>
      <c r="AO57" s="123" t="s">
        <v>251</v>
      </c>
      <c r="AP57" s="123" t="s">
        <v>200</v>
      </c>
      <c r="AQ57" s="123" t="s">
        <v>207</v>
      </c>
    </row>
    <row r="58" spans="1:43">
      <c r="A58" s="123" t="s">
        <v>1319</v>
      </c>
      <c r="B58" s="123" t="s">
        <v>1320</v>
      </c>
      <c r="C58" s="36">
        <v>43830</v>
      </c>
      <c r="D58" s="124">
        <v>1.0838000000000001</v>
      </c>
      <c r="E58" s="124">
        <v>1.5187999999999999</v>
      </c>
      <c r="F58" s="125">
        <v>4.6155266315901902E-2</v>
      </c>
      <c r="G58" s="36">
        <v>43829</v>
      </c>
      <c r="H58" s="124">
        <v>1.0832999999999999</v>
      </c>
      <c r="I58" s="125">
        <v>6.6346872374494099</v>
      </c>
      <c r="J58" s="123" t="s">
        <v>4704</v>
      </c>
      <c r="K58" s="125">
        <v>0.20340236686392299</v>
      </c>
      <c r="L58" s="125">
        <v>0.51940215792404698</v>
      </c>
      <c r="M58" s="130">
        <v>1.0724791631760799</v>
      </c>
      <c r="N58" s="137">
        <f t="shared" si="0"/>
        <v>4.2899166527043198</v>
      </c>
      <c r="O58" s="132">
        <f t="shared" si="1"/>
        <v>4.2899166527043196E-2</v>
      </c>
      <c r="P58" s="134">
        <f t="shared" si="2"/>
        <v>456</v>
      </c>
      <c r="Q58" s="134">
        <v>1046</v>
      </c>
      <c r="R58" s="134" t="str">
        <f t="shared" si="3"/>
        <v>456/1046</v>
      </c>
      <c r="S58" s="131">
        <f t="shared" si="4"/>
        <v>0.43594646271510518</v>
      </c>
      <c r="T58" s="137">
        <f t="shared" si="5"/>
        <v>78.202676864244751</v>
      </c>
      <c r="U58" s="133" t="e">
        <f ca="1">[1]!f_risk_annusharpe(A58,"2019/9/30","2019/12/31",1,1,3)</f>
        <v>#NAME?</v>
      </c>
      <c r="V58" s="134" t="e">
        <f t="shared" ca="1" si="6"/>
        <v>#NAME?</v>
      </c>
      <c r="W58" s="134">
        <f t="shared" si="7"/>
        <v>1046</v>
      </c>
      <c r="X58" s="134" t="e">
        <f t="shared" ca="1" si="8"/>
        <v>#NAME?</v>
      </c>
      <c r="Y58" s="131" t="e">
        <f t="shared" ca="1" si="9"/>
        <v>#NAME?</v>
      </c>
      <c r="Z58" s="137" t="e">
        <f t="shared" ca="1" si="10"/>
        <v>#NAME?</v>
      </c>
      <c r="AA58" s="125">
        <v>2.6325941351076798</v>
      </c>
      <c r="AB58" s="125">
        <v>6.6346872374494099</v>
      </c>
      <c r="AC58" s="123" t="s">
        <v>4704</v>
      </c>
      <c r="AD58" s="125">
        <v>14.0284468551061</v>
      </c>
      <c r="AE58" s="123" t="s">
        <v>4705</v>
      </c>
      <c r="AF58" s="125">
        <v>16.630013732111401</v>
      </c>
      <c r="AG58" s="123" t="s">
        <v>4706</v>
      </c>
      <c r="AH58" s="125">
        <v>63.422191939999998</v>
      </c>
      <c r="AI58" s="123" t="s">
        <v>157</v>
      </c>
      <c r="AJ58" s="123" t="s">
        <v>166</v>
      </c>
      <c r="AK58" s="124">
        <v>25.543885004500002</v>
      </c>
      <c r="AL58" s="123" t="s">
        <v>159</v>
      </c>
      <c r="AM58" s="36">
        <v>40882</v>
      </c>
      <c r="AN58" s="123" t="s">
        <v>310</v>
      </c>
      <c r="AO58" s="123" t="s">
        <v>1321</v>
      </c>
      <c r="AP58" s="123" t="s">
        <v>249</v>
      </c>
      <c r="AQ58" s="123" t="s">
        <v>162</v>
      </c>
    </row>
    <row r="59" spans="1:43">
      <c r="A59" s="123" t="s">
        <v>1322</v>
      </c>
      <c r="B59" s="123" t="s">
        <v>1323</v>
      </c>
      <c r="C59" s="36">
        <v>43830</v>
      </c>
      <c r="D59" s="124">
        <v>1.32</v>
      </c>
      <c r="E59" s="124">
        <v>1.42</v>
      </c>
      <c r="F59" s="125">
        <v>7.5815011372253702E-2</v>
      </c>
      <c r="G59" s="36">
        <v>43826</v>
      </c>
      <c r="H59" s="124">
        <v>1.319</v>
      </c>
      <c r="I59" s="125">
        <v>6.6235864297253597</v>
      </c>
      <c r="J59" s="123" t="s">
        <v>4707</v>
      </c>
      <c r="K59" s="125">
        <v>0.22779043280182801</v>
      </c>
      <c r="L59" s="125">
        <v>0.53313023610053201</v>
      </c>
      <c r="M59" s="130">
        <v>1.3824884792626599</v>
      </c>
      <c r="N59" s="137">
        <f t="shared" si="0"/>
        <v>5.5299539170506398</v>
      </c>
      <c r="O59" s="132">
        <f t="shared" si="1"/>
        <v>5.5299539170506395E-2</v>
      </c>
      <c r="P59" s="134">
        <f t="shared" si="2"/>
        <v>130</v>
      </c>
      <c r="Q59" s="134">
        <v>1046</v>
      </c>
      <c r="R59" s="134" t="str">
        <f t="shared" si="3"/>
        <v>130/1046</v>
      </c>
      <c r="S59" s="131">
        <f t="shared" si="4"/>
        <v>0.124282982791587</v>
      </c>
      <c r="T59" s="137">
        <f t="shared" si="5"/>
        <v>93.785850860420652</v>
      </c>
      <c r="U59" s="133" t="e">
        <f ca="1">[1]!f_risk_annusharpe(A59,"2019/9/30","2019/12/31",1,1,3)</f>
        <v>#NAME?</v>
      </c>
      <c r="V59" s="134" t="e">
        <f t="shared" ca="1" si="6"/>
        <v>#NAME?</v>
      </c>
      <c r="W59" s="134">
        <f t="shared" si="7"/>
        <v>1046</v>
      </c>
      <c r="X59" s="134" t="e">
        <f t="shared" ca="1" si="8"/>
        <v>#NAME?</v>
      </c>
      <c r="Y59" s="131" t="e">
        <f t="shared" ca="1" si="9"/>
        <v>#NAME?</v>
      </c>
      <c r="Z59" s="137" t="e">
        <f t="shared" ca="1" si="10"/>
        <v>#NAME?</v>
      </c>
      <c r="AA59" s="125">
        <v>3.6920659858601801</v>
      </c>
      <c r="AB59" s="125">
        <v>6.6235864297253597</v>
      </c>
      <c r="AC59" s="123" t="s">
        <v>4707</v>
      </c>
      <c r="AD59" s="125">
        <v>16.094986807387901</v>
      </c>
      <c r="AE59" s="123" t="s">
        <v>4708</v>
      </c>
      <c r="AF59" s="125">
        <v>19.3490054249548</v>
      </c>
      <c r="AG59" s="123" t="s">
        <v>4709</v>
      </c>
      <c r="AH59" s="125">
        <v>44.347940000000001</v>
      </c>
      <c r="AI59" s="123" t="s">
        <v>174</v>
      </c>
      <c r="AJ59" s="123" t="s">
        <v>197</v>
      </c>
      <c r="AK59" s="124">
        <v>12.008026251900001</v>
      </c>
      <c r="AL59" s="123" t="s">
        <v>159</v>
      </c>
      <c r="AM59" s="36">
        <v>41884</v>
      </c>
      <c r="AN59" s="123" t="s">
        <v>310</v>
      </c>
      <c r="AO59" s="123" t="s">
        <v>1324</v>
      </c>
      <c r="AP59" s="123" t="s">
        <v>412</v>
      </c>
      <c r="AQ59" s="123" t="s">
        <v>183</v>
      </c>
    </row>
    <row r="60" spans="1:43">
      <c r="A60" s="123" t="s">
        <v>1341</v>
      </c>
      <c r="B60" s="123" t="s">
        <v>1342</v>
      </c>
      <c r="C60" s="36">
        <v>43830</v>
      </c>
      <c r="D60" s="124">
        <v>1.0315000000000001</v>
      </c>
      <c r="E60" s="124">
        <v>1.1103000000000001</v>
      </c>
      <c r="F60" s="125">
        <v>2.90923196276359E-2</v>
      </c>
      <c r="G60" s="36">
        <v>43826</v>
      </c>
      <c r="H60" s="124">
        <v>1.0311999999999999</v>
      </c>
      <c r="I60" s="125">
        <v>6.6206057848865099</v>
      </c>
      <c r="J60" s="123" t="s">
        <v>4710</v>
      </c>
      <c r="K60" s="125">
        <v>0.213737491499086</v>
      </c>
      <c r="L60" s="125">
        <v>0.62430229495735001</v>
      </c>
      <c r="M60" s="130">
        <v>1.23582890754495</v>
      </c>
      <c r="N60" s="137">
        <f t="shared" si="0"/>
        <v>4.9433156301798</v>
      </c>
      <c r="O60" s="132">
        <f t="shared" si="1"/>
        <v>4.9433156301798002E-2</v>
      </c>
      <c r="P60" s="134">
        <f t="shared" si="2"/>
        <v>230</v>
      </c>
      <c r="Q60" s="134">
        <v>1046</v>
      </c>
      <c r="R60" s="134" t="str">
        <f t="shared" si="3"/>
        <v>230/1046</v>
      </c>
      <c r="S60" s="131">
        <f t="shared" si="4"/>
        <v>0.21988527724665391</v>
      </c>
      <c r="T60" s="137">
        <f t="shared" si="5"/>
        <v>89.005736137667299</v>
      </c>
      <c r="U60" s="133" t="e">
        <f ca="1">[1]!f_risk_annusharpe(A60,"2019/9/30","2019/12/31",1,1,3)</f>
        <v>#NAME?</v>
      </c>
      <c r="V60" s="134" t="e">
        <f t="shared" ca="1" si="6"/>
        <v>#NAME?</v>
      </c>
      <c r="W60" s="134">
        <f t="shared" si="7"/>
        <v>1046</v>
      </c>
      <c r="X60" s="134" t="e">
        <f t="shared" ca="1" si="8"/>
        <v>#NAME?</v>
      </c>
      <c r="Y60" s="131" t="e">
        <f t="shared" ca="1" si="9"/>
        <v>#NAME?</v>
      </c>
      <c r="Z60" s="137" t="e">
        <f t="shared" ca="1" si="10"/>
        <v>#NAME?</v>
      </c>
      <c r="AA60" s="125">
        <v>3.37571313342653</v>
      </c>
      <c r="AB60" s="125">
        <v>6.6206057848865099</v>
      </c>
      <c r="AC60" s="123" t="s">
        <v>4710</v>
      </c>
      <c r="AD60" s="126">
        <v>0</v>
      </c>
      <c r="AE60" s="123"/>
      <c r="AF60" s="126">
        <v>0</v>
      </c>
      <c r="AG60" s="123"/>
      <c r="AH60" s="125">
        <v>11.3225745</v>
      </c>
      <c r="AI60" s="123" t="s">
        <v>174</v>
      </c>
      <c r="AJ60" s="123" t="s">
        <v>95</v>
      </c>
      <c r="AK60" s="124">
        <v>2.1801524407000001</v>
      </c>
      <c r="AL60" s="123" t="s">
        <v>159</v>
      </c>
      <c r="AM60" s="36">
        <v>43277</v>
      </c>
      <c r="AN60" s="123" t="s">
        <v>310</v>
      </c>
      <c r="AO60" s="123" t="s">
        <v>4675</v>
      </c>
      <c r="AP60" s="123" t="s">
        <v>250</v>
      </c>
      <c r="AQ60" s="123" t="s">
        <v>165</v>
      </c>
    </row>
    <row r="61" spans="1:43">
      <c r="A61" s="123" t="s">
        <v>1327</v>
      </c>
      <c r="B61" s="123" t="s">
        <v>1328</v>
      </c>
      <c r="C61" s="36">
        <v>43830</v>
      </c>
      <c r="D61" s="124">
        <v>1.0747</v>
      </c>
      <c r="E61" s="124">
        <v>1.1267</v>
      </c>
      <c r="F61" s="125">
        <v>1.8613308515576701E-2</v>
      </c>
      <c r="G61" s="36">
        <v>43829</v>
      </c>
      <c r="H61" s="124">
        <v>1.0745</v>
      </c>
      <c r="I61" s="125">
        <v>6.6162122483696999</v>
      </c>
      <c r="J61" s="123" t="s">
        <v>4711</v>
      </c>
      <c r="K61" s="125">
        <v>0.13043883350414101</v>
      </c>
      <c r="L61" s="125">
        <v>0.54259570341666596</v>
      </c>
      <c r="M61" s="130">
        <v>1.4154765946796699</v>
      </c>
      <c r="N61" s="137">
        <f t="shared" si="0"/>
        <v>5.6619063787186796</v>
      </c>
      <c r="O61" s="132">
        <f t="shared" si="1"/>
        <v>5.6619063787186799E-2</v>
      </c>
      <c r="P61" s="134">
        <f t="shared" si="2"/>
        <v>116</v>
      </c>
      <c r="Q61" s="134">
        <v>1046</v>
      </c>
      <c r="R61" s="134" t="str">
        <f t="shared" si="3"/>
        <v>116/1046</v>
      </c>
      <c r="S61" s="131">
        <f t="shared" si="4"/>
        <v>0.11089866156787763</v>
      </c>
      <c r="T61" s="137">
        <f t="shared" si="5"/>
        <v>94.455066921606118</v>
      </c>
      <c r="U61" s="133" t="e">
        <f ca="1">[1]!f_risk_annusharpe(A61,"2019/9/30","2019/12/31",1,1,3)</f>
        <v>#NAME?</v>
      </c>
      <c r="V61" s="134" t="e">
        <f t="shared" ca="1" si="6"/>
        <v>#NAME?</v>
      </c>
      <c r="W61" s="134">
        <f t="shared" si="7"/>
        <v>1046</v>
      </c>
      <c r="X61" s="134" t="e">
        <f t="shared" ca="1" si="8"/>
        <v>#NAME?</v>
      </c>
      <c r="Y61" s="131" t="e">
        <f t="shared" ca="1" si="9"/>
        <v>#NAME?</v>
      </c>
      <c r="Z61" s="137" t="e">
        <f t="shared" ca="1" si="10"/>
        <v>#NAME?</v>
      </c>
      <c r="AA61" s="125">
        <v>2.8355644302643399</v>
      </c>
      <c r="AB61" s="125">
        <v>6.6162122483696999</v>
      </c>
      <c r="AC61" s="123" t="s">
        <v>4711</v>
      </c>
      <c r="AD61" s="126">
        <v>0</v>
      </c>
      <c r="AE61" s="123"/>
      <c r="AF61" s="126">
        <v>0</v>
      </c>
      <c r="AG61" s="123"/>
      <c r="AH61" s="125">
        <v>12.81061418</v>
      </c>
      <c r="AI61" s="123" t="s">
        <v>157</v>
      </c>
      <c r="AJ61" s="123" t="s">
        <v>95</v>
      </c>
      <c r="AK61" s="124">
        <v>5.8315783743000003</v>
      </c>
      <c r="AL61" s="123" t="s">
        <v>159</v>
      </c>
      <c r="AM61" s="36">
        <v>43271</v>
      </c>
      <c r="AN61" s="123" t="s">
        <v>310</v>
      </c>
      <c r="AO61" s="123" t="s">
        <v>222</v>
      </c>
      <c r="AP61" s="123" t="s">
        <v>223</v>
      </c>
      <c r="AQ61" s="123" t="s">
        <v>207</v>
      </c>
    </row>
    <row r="62" spans="1:43">
      <c r="A62" s="123" t="s">
        <v>1468</v>
      </c>
      <c r="B62" s="123" t="s">
        <v>1469</v>
      </c>
      <c r="C62" s="36">
        <v>43830</v>
      </c>
      <c r="D62" s="124">
        <v>1.0740000000000001</v>
      </c>
      <c r="E62" s="124">
        <v>1.4710000000000001</v>
      </c>
      <c r="F62" s="125">
        <v>0.18656716417910801</v>
      </c>
      <c r="G62" s="36">
        <v>43829</v>
      </c>
      <c r="H62" s="124">
        <v>1.0720000000000001</v>
      </c>
      <c r="I62" s="125">
        <v>6.5760004818676796</v>
      </c>
      <c r="J62" s="123" t="s">
        <v>4712</v>
      </c>
      <c r="K62" s="125">
        <v>0.280112044817933</v>
      </c>
      <c r="L62" s="125">
        <v>1.4164178889514101</v>
      </c>
      <c r="M62" s="130">
        <v>1.8695742687997601</v>
      </c>
      <c r="N62" s="137">
        <f t="shared" si="0"/>
        <v>7.4782970751990403</v>
      </c>
      <c r="O62" s="132">
        <f t="shared" si="1"/>
        <v>7.4782970751990405E-2</v>
      </c>
      <c r="P62" s="134">
        <f t="shared" si="2"/>
        <v>32</v>
      </c>
      <c r="Q62" s="134">
        <v>1046</v>
      </c>
      <c r="R62" s="134" t="str">
        <f t="shared" si="3"/>
        <v>32/1046</v>
      </c>
      <c r="S62" s="131">
        <f t="shared" si="4"/>
        <v>3.0592734225621414E-2</v>
      </c>
      <c r="T62" s="137">
        <f t="shared" si="5"/>
        <v>98.470363288718943</v>
      </c>
      <c r="U62" s="133" t="e">
        <f ca="1">[1]!f_risk_annusharpe(A62,"2019/9/30","2019/12/31",1,1,3)</f>
        <v>#NAME?</v>
      </c>
      <c r="V62" s="134" t="e">
        <f t="shared" ca="1" si="6"/>
        <v>#NAME?</v>
      </c>
      <c r="W62" s="134">
        <f t="shared" si="7"/>
        <v>1046</v>
      </c>
      <c r="X62" s="134" t="e">
        <f t="shared" ca="1" si="8"/>
        <v>#NAME?</v>
      </c>
      <c r="Y62" s="131" t="e">
        <f t="shared" ca="1" si="9"/>
        <v>#NAME?</v>
      </c>
      <c r="Z62" s="137" t="e">
        <f t="shared" ca="1" si="10"/>
        <v>#NAME?</v>
      </c>
      <c r="AA62" s="125">
        <v>3.8178994597330802</v>
      </c>
      <c r="AB62" s="125">
        <v>6.5760004818676796</v>
      </c>
      <c r="AC62" s="123" t="s">
        <v>4712</v>
      </c>
      <c r="AD62" s="125">
        <v>13.545984587783799</v>
      </c>
      <c r="AE62" s="123" t="s">
        <v>4713</v>
      </c>
      <c r="AF62" s="125">
        <v>16.549846613915701</v>
      </c>
      <c r="AG62" s="123" t="s">
        <v>4714</v>
      </c>
      <c r="AH62" s="125">
        <v>54.304265000000001</v>
      </c>
      <c r="AI62" s="123" t="s">
        <v>157</v>
      </c>
      <c r="AJ62" s="123" t="s">
        <v>166</v>
      </c>
      <c r="AK62" s="124">
        <v>2.2644525653000001</v>
      </c>
      <c r="AL62" s="123" t="s">
        <v>159</v>
      </c>
      <c r="AM62" s="36">
        <v>41177</v>
      </c>
      <c r="AN62" s="123" t="s">
        <v>310</v>
      </c>
      <c r="AO62" s="123" t="s">
        <v>583</v>
      </c>
      <c r="AP62" s="123" t="s">
        <v>381</v>
      </c>
      <c r="AQ62" s="123" t="s">
        <v>173</v>
      </c>
    </row>
    <row r="63" spans="1:43">
      <c r="A63" s="123" t="s">
        <v>1308</v>
      </c>
      <c r="B63" s="123" t="s">
        <v>1309</v>
      </c>
      <c r="C63" s="36">
        <v>43830</v>
      </c>
      <c r="D63" s="124">
        <v>1.0642</v>
      </c>
      <c r="E63" s="124">
        <v>1.1272</v>
      </c>
      <c r="F63" s="125">
        <v>1.87969924812133E-2</v>
      </c>
      <c r="G63" s="36">
        <v>43829</v>
      </c>
      <c r="H63" s="124">
        <v>1.0640000000000001</v>
      </c>
      <c r="I63" s="125">
        <v>6.5713503524855703</v>
      </c>
      <c r="J63" s="123" t="s">
        <v>4715</v>
      </c>
      <c r="K63" s="125">
        <v>9.4055680963142402E-2</v>
      </c>
      <c r="L63" s="125">
        <v>0.30163151660837301</v>
      </c>
      <c r="M63" s="130">
        <v>0.89119362829112503</v>
      </c>
      <c r="N63" s="137">
        <f t="shared" si="0"/>
        <v>3.5647745131645001</v>
      </c>
      <c r="O63" s="132">
        <f t="shared" si="1"/>
        <v>3.5647745131645002E-2</v>
      </c>
      <c r="P63" s="134">
        <f t="shared" si="2"/>
        <v>736</v>
      </c>
      <c r="Q63" s="134">
        <v>1046</v>
      </c>
      <c r="R63" s="134" t="str">
        <f t="shared" si="3"/>
        <v>736/1046</v>
      </c>
      <c r="S63" s="131">
        <f t="shared" si="4"/>
        <v>0.70363288718929251</v>
      </c>
      <c r="T63" s="137">
        <f t="shared" si="5"/>
        <v>64.818355640535373</v>
      </c>
      <c r="U63" s="133" t="e">
        <f ca="1">[1]!f_risk_annusharpe(A63,"2019/9/30","2019/12/31",1,1,3)</f>
        <v>#NAME?</v>
      </c>
      <c r="V63" s="134" t="e">
        <f t="shared" ca="1" si="6"/>
        <v>#NAME?</v>
      </c>
      <c r="W63" s="134">
        <f t="shared" si="7"/>
        <v>1046</v>
      </c>
      <c r="X63" s="134" t="e">
        <f t="shared" ca="1" si="8"/>
        <v>#NAME?</v>
      </c>
      <c r="Y63" s="131" t="e">
        <f t="shared" ca="1" si="9"/>
        <v>#NAME?</v>
      </c>
      <c r="Z63" s="137" t="e">
        <f t="shared" ca="1" si="10"/>
        <v>#NAME?</v>
      </c>
      <c r="AA63" s="125">
        <v>2.7616840478949398</v>
      </c>
      <c r="AB63" s="125">
        <v>6.5713503524855703</v>
      </c>
      <c r="AC63" s="123" t="s">
        <v>4715</v>
      </c>
      <c r="AD63" s="126">
        <v>0</v>
      </c>
      <c r="AE63" s="123"/>
      <c r="AF63" s="126">
        <v>0</v>
      </c>
      <c r="AG63" s="123"/>
      <c r="AH63" s="125">
        <v>13.10945478</v>
      </c>
      <c r="AI63" s="123" t="s">
        <v>174</v>
      </c>
      <c r="AJ63" s="123" t="s">
        <v>95</v>
      </c>
      <c r="AK63" s="124">
        <v>60.983779874500001</v>
      </c>
      <c r="AL63" s="123" t="s">
        <v>159</v>
      </c>
      <c r="AM63" s="36">
        <v>43229</v>
      </c>
      <c r="AN63" s="123" t="s">
        <v>310</v>
      </c>
      <c r="AO63" s="123" t="s">
        <v>801</v>
      </c>
      <c r="AP63" s="123" t="s">
        <v>175</v>
      </c>
      <c r="AQ63" s="123" t="s">
        <v>177</v>
      </c>
    </row>
    <row r="64" spans="1:43">
      <c r="A64" s="123" t="s">
        <v>1331</v>
      </c>
      <c r="B64" s="123" t="s">
        <v>1332</v>
      </c>
      <c r="C64" s="36">
        <v>43830</v>
      </c>
      <c r="D64" s="124">
        <v>1.0343</v>
      </c>
      <c r="E64" s="124">
        <v>1.1560999999999999</v>
      </c>
      <c r="F64" s="125">
        <v>9.6693096113010506E-3</v>
      </c>
      <c r="G64" s="36">
        <v>43829</v>
      </c>
      <c r="H64" s="124">
        <v>1.0342</v>
      </c>
      <c r="I64" s="125">
        <v>6.5637221411901496</v>
      </c>
      <c r="J64" s="123" t="s">
        <v>4716</v>
      </c>
      <c r="K64" s="125">
        <v>0.12584704743467501</v>
      </c>
      <c r="L64" s="125">
        <v>0.51505959123195799</v>
      </c>
      <c r="M64" s="130">
        <v>1.51143028695424</v>
      </c>
      <c r="N64" s="137">
        <f t="shared" si="0"/>
        <v>6.0457211478169599</v>
      </c>
      <c r="O64" s="132">
        <f t="shared" si="1"/>
        <v>6.0457211478169598E-2</v>
      </c>
      <c r="P64" s="134">
        <f t="shared" si="2"/>
        <v>82</v>
      </c>
      <c r="Q64" s="134">
        <v>1046</v>
      </c>
      <c r="R64" s="134" t="str">
        <f t="shared" si="3"/>
        <v>82/1046</v>
      </c>
      <c r="S64" s="131">
        <f t="shared" si="4"/>
        <v>7.8393881453154873E-2</v>
      </c>
      <c r="T64" s="137">
        <f t="shared" si="5"/>
        <v>96.080305927342266</v>
      </c>
      <c r="U64" s="133" t="e">
        <f ca="1">[1]!f_risk_annusharpe(A64,"2019/9/30","2019/12/31",1,1,3)</f>
        <v>#NAME?</v>
      </c>
      <c r="V64" s="134" t="e">
        <f t="shared" ca="1" si="6"/>
        <v>#NAME?</v>
      </c>
      <c r="W64" s="134">
        <f t="shared" si="7"/>
        <v>1046</v>
      </c>
      <c r="X64" s="134" t="e">
        <f t="shared" ca="1" si="8"/>
        <v>#NAME?</v>
      </c>
      <c r="Y64" s="131" t="e">
        <f t="shared" ca="1" si="9"/>
        <v>#NAME?</v>
      </c>
      <c r="Z64" s="137" t="e">
        <f t="shared" ca="1" si="10"/>
        <v>#NAME?</v>
      </c>
      <c r="AA64" s="125">
        <v>3.57445207669425</v>
      </c>
      <c r="AB64" s="125">
        <v>6.5637221411901496</v>
      </c>
      <c r="AC64" s="123" t="s">
        <v>4716</v>
      </c>
      <c r="AD64" s="125">
        <v>15.601459749428299</v>
      </c>
      <c r="AE64" s="123" t="s">
        <v>4717</v>
      </c>
      <c r="AF64" s="126">
        <v>0</v>
      </c>
      <c r="AG64" s="123"/>
      <c r="AH64" s="125">
        <v>16.260388070000001</v>
      </c>
      <c r="AI64" s="123" t="s">
        <v>163</v>
      </c>
      <c r="AJ64" s="123" t="s">
        <v>95</v>
      </c>
      <c r="AK64" s="124">
        <v>2.3655442373</v>
      </c>
      <c r="AL64" s="123" t="s">
        <v>159</v>
      </c>
      <c r="AM64" s="36">
        <v>42797</v>
      </c>
      <c r="AN64" s="123" t="s">
        <v>310</v>
      </c>
      <c r="AO64" s="123" t="s">
        <v>1333</v>
      </c>
      <c r="AP64" s="123" t="s">
        <v>195</v>
      </c>
      <c r="AQ64" s="123" t="s">
        <v>338</v>
      </c>
    </row>
    <row r="65" spans="1:43">
      <c r="A65" s="123" t="s">
        <v>1353</v>
      </c>
      <c r="B65" s="123" t="s">
        <v>1354</v>
      </c>
      <c r="C65" s="36">
        <v>43830</v>
      </c>
      <c r="D65" s="124">
        <v>1.052</v>
      </c>
      <c r="E65" s="124">
        <v>1.1247</v>
      </c>
      <c r="F65" s="125">
        <v>2.8525244841690899E-2</v>
      </c>
      <c r="G65" s="36">
        <v>43826</v>
      </c>
      <c r="H65" s="124">
        <v>1.0517000000000001</v>
      </c>
      <c r="I65" s="125">
        <v>6.55382120582121</v>
      </c>
      <c r="J65" s="123" t="s">
        <v>4718</v>
      </c>
      <c r="K65" s="125">
        <v>0.219110221968188</v>
      </c>
      <c r="L65" s="125">
        <v>0.67948240636565405</v>
      </c>
      <c r="M65" s="130">
        <v>1.3682705399994699</v>
      </c>
      <c r="N65" s="137">
        <f t="shared" si="0"/>
        <v>5.4730821599978796</v>
      </c>
      <c r="O65" s="132">
        <f t="shared" si="1"/>
        <v>5.4730821599978795E-2</v>
      </c>
      <c r="P65" s="134">
        <f t="shared" si="2"/>
        <v>140</v>
      </c>
      <c r="Q65" s="134">
        <v>1046</v>
      </c>
      <c r="R65" s="134" t="str">
        <f t="shared" si="3"/>
        <v>140/1046</v>
      </c>
      <c r="S65" s="131">
        <f t="shared" si="4"/>
        <v>0.13384321223709369</v>
      </c>
      <c r="T65" s="137">
        <f t="shared" si="5"/>
        <v>93.307839388145311</v>
      </c>
      <c r="U65" s="133" t="e">
        <f ca="1">[1]!f_risk_annusharpe(A65,"2019/9/30","2019/12/31",1,1,3)</f>
        <v>#NAME?</v>
      </c>
      <c r="V65" s="134" t="e">
        <f t="shared" ca="1" si="6"/>
        <v>#NAME?</v>
      </c>
      <c r="W65" s="134">
        <f t="shared" si="7"/>
        <v>1046</v>
      </c>
      <c r="X65" s="134" t="e">
        <f t="shared" ca="1" si="8"/>
        <v>#NAME?</v>
      </c>
      <c r="Y65" s="131" t="e">
        <f t="shared" ca="1" si="9"/>
        <v>#NAME?</v>
      </c>
      <c r="Z65" s="137" t="e">
        <f t="shared" ca="1" si="10"/>
        <v>#NAME?</v>
      </c>
      <c r="AA65" s="125">
        <v>3.4222014434450201</v>
      </c>
      <c r="AB65" s="125">
        <v>6.55382120582121</v>
      </c>
      <c r="AC65" s="123" t="s">
        <v>4718</v>
      </c>
      <c r="AD65" s="126">
        <v>0</v>
      </c>
      <c r="AE65" s="123"/>
      <c r="AF65" s="126">
        <v>0</v>
      </c>
      <c r="AG65" s="123"/>
      <c r="AH65" s="125">
        <v>12.7552536</v>
      </c>
      <c r="AI65" s="123" t="s">
        <v>174</v>
      </c>
      <c r="AJ65" s="123" t="s">
        <v>95</v>
      </c>
      <c r="AK65" s="124">
        <v>12.650548856</v>
      </c>
      <c r="AL65" s="123" t="s">
        <v>159</v>
      </c>
      <c r="AM65" s="36">
        <v>43235</v>
      </c>
      <c r="AN65" s="123" t="s">
        <v>310</v>
      </c>
      <c r="AO65" s="123" t="s">
        <v>216</v>
      </c>
      <c r="AP65" s="123" t="s">
        <v>217</v>
      </c>
      <c r="AQ65" s="123" t="s">
        <v>272</v>
      </c>
    </row>
    <row r="66" spans="1:43">
      <c r="A66" s="123" t="s">
        <v>1346</v>
      </c>
      <c r="B66" s="123" t="s">
        <v>1347</v>
      </c>
      <c r="C66" s="36">
        <v>43830</v>
      </c>
      <c r="D66" s="124">
        <v>1.1870000000000001</v>
      </c>
      <c r="E66" s="124">
        <v>1.1870000000000001</v>
      </c>
      <c r="F66" s="125">
        <v>0</v>
      </c>
      <c r="G66" s="36">
        <v>43829</v>
      </c>
      <c r="H66" s="124">
        <v>1.1870000000000001</v>
      </c>
      <c r="I66" s="125">
        <v>6.5529622980251299</v>
      </c>
      <c r="J66" s="123" t="s">
        <v>4719</v>
      </c>
      <c r="K66" s="125">
        <v>0.253378378378388</v>
      </c>
      <c r="L66" s="125">
        <v>0.59322033898306104</v>
      </c>
      <c r="M66" s="130">
        <v>1.19352088661552</v>
      </c>
      <c r="N66" s="137">
        <f t="shared" si="0"/>
        <v>4.7740835464620801</v>
      </c>
      <c r="O66" s="132">
        <f t="shared" si="1"/>
        <v>4.7740835464620802E-2</v>
      </c>
      <c r="P66" s="134">
        <f t="shared" si="2"/>
        <v>277</v>
      </c>
      <c r="Q66" s="134">
        <v>1046</v>
      </c>
      <c r="R66" s="134" t="str">
        <f t="shared" si="3"/>
        <v>277/1046</v>
      </c>
      <c r="S66" s="131">
        <f t="shared" si="4"/>
        <v>0.26481835564053535</v>
      </c>
      <c r="T66" s="137">
        <f t="shared" si="5"/>
        <v>86.75908221797323</v>
      </c>
      <c r="U66" s="133" t="e">
        <f ca="1">[1]!f_risk_annusharpe(A66,"2019/9/30","2019/12/31",1,1,3)</f>
        <v>#NAME?</v>
      </c>
      <c r="V66" s="134" t="e">
        <f t="shared" ca="1" si="6"/>
        <v>#NAME?</v>
      </c>
      <c r="W66" s="134">
        <f t="shared" si="7"/>
        <v>1046</v>
      </c>
      <c r="X66" s="134" t="e">
        <f t="shared" ca="1" si="8"/>
        <v>#NAME?</v>
      </c>
      <c r="Y66" s="131" t="e">
        <f t="shared" ca="1" si="9"/>
        <v>#NAME?</v>
      </c>
      <c r="Z66" s="137" t="e">
        <f t="shared" ca="1" si="10"/>
        <v>#NAME?</v>
      </c>
      <c r="AA66" s="125">
        <v>2.77056277056277</v>
      </c>
      <c r="AB66" s="125">
        <v>6.5529622980251299</v>
      </c>
      <c r="AC66" s="123" t="s">
        <v>4719</v>
      </c>
      <c r="AD66" s="125">
        <v>15.354713313896999</v>
      </c>
      <c r="AE66" s="123" t="s">
        <v>4720</v>
      </c>
      <c r="AF66" s="125">
        <v>17.9920477137177</v>
      </c>
      <c r="AG66" s="123" t="s">
        <v>4721</v>
      </c>
      <c r="AH66" s="125">
        <v>18.7</v>
      </c>
      <c r="AI66" s="123" t="s">
        <v>174</v>
      </c>
      <c r="AJ66" s="123" t="s">
        <v>197</v>
      </c>
      <c r="AK66" s="124">
        <v>2.4974303236000002</v>
      </c>
      <c r="AL66" s="123" t="s">
        <v>159</v>
      </c>
      <c r="AM66" s="36">
        <v>42517</v>
      </c>
      <c r="AN66" s="123" t="s">
        <v>310</v>
      </c>
      <c r="AO66" s="123" t="s">
        <v>870</v>
      </c>
      <c r="AP66" s="123" t="s">
        <v>217</v>
      </c>
      <c r="AQ66" s="123" t="s">
        <v>162</v>
      </c>
    </row>
    <row r="67" spans="1:43">
      <c r="A67" s="123" t="s">
        <v>1343</v>
      </c>
      <c r="B67" s="123" t="s">
        <v>1344</v>
      </c>
      <c r="C67" s="36">
        <v>43830</v>
      </c>
      <c r="D67" s="124">
        <v>1.0720000000000001</v>
      </c>
      <c r="E67" s="124">
        <v>1.1819999999999999</v>
      </c>
      <c r="F67" s="125">
        <v>0.18691588785047</v>
      </c>
      <c r="G67" s="36">
        <v>43826</v>
      </c>
      <c r="H67" s="124">
        <v>1.07</v>
      </c>
      <c r="I67" s="125">
        <v>6.4472904847396801</v>
      </c>
      <c r="J67" s="123" t="s">
        <v>4722</v>
      </c>
      <c r="K67" s="125">
        <v>0.46860356138708198</v>
      </c>
      <c r="L67" s="125">
        <v>0.468638983144886</v>
      </c>
      <c r="M67" s="130">
        <v>1.03679339775269</v>
      </c>
      <c r="N67" s="137">
        <f t="shared" si="0"/>
        <v>4.1471735910107599</v>
      </c>
      <c r="O67" s="132">
        <f t="shared" si="1"/>
        <v>4.1471735910107596E-2</v>
      </c>
      <c r="P67" s="134">
        <f t="shared" si="2"/>
        <v>510</v>
      </c>
      <c r="Q67" s="134">
        <v>1046</v>
      </c>
      <c r="R67" s="134" t="str">
        <f t="shared" si="3"/>
        <v>510/1046</v>
      </c>
      <c r="S67" s="131">
        <f t="shared" si="4"/>
        <v>0.4875717017208413</v>
      </c>
      <c r="T67" s="137">
        <f t="shared" si="5"/>
        <v>75.621414913957935</v>
      </c>
      <c r="U67" s="133" t="e">
        <f ca="1">[1]!f_risk_annusharpe(A67,"2019/9/30","2019/12/31",1,1,3)</f>
        <v>#NAME?</v>
      </c>
      <c r="V67" s="134" t="e">
        <f t="shared" ca="1" si="6"/>
        <v>#NAME?</v>
      </c>
      <c r="W67" s="134">
        <f t="shared" si="7"/>
        <v>1046</v>
      </c>
      <c r="X67" s="134" t="e">
        <f t="shared" ca="1" si="8"/>
        <v>#NAME?</v>
      </c>
      <c r="Y67" s="131" t="e">
        <f t="shared" ca="1" si="9"/>
        <v>#NAME?</v>
      </c>
      <c r="Z67" s="137" t="e">
        <f t="shared" ca="1" si="10"/>
        <v>#NAME?</v>
      </c>
      <c r="AA67" s="125">
        <v>3.0769594182842099</v>
      </c>
      <c r="AB67" s="125">
        <v>6.4472904847396801</v>
      </c>
      <c r="AC67" s="123" t="s">
        <v>4722</v>
      </c>
      <c r="AD67" s="125">
        <v>16.945050887573998</v>
      </c>
      <c r="AE67" s="123" t="s">
        <v>4723</v>
      </c>
      <c r="AF67" s="126">
        <v>0</v>
      </c>
      <c r="AG67" s="123"/>
      <c r="AH67" s="125">
        <v>18.582281600000002</v>
      </c>
      <c r="AI67" s="123" t="s">
        <v>174</v>
      </c>
      <c r="AJ67" s="123" t="s">
        <v>95</v>
      </c>
      <c r="AK67" s="124">
        <v>6.6881087747999999</v>
      </c>
      <c r="AL67" s="123" t="s">
        <v>159</v>
      </c>
      <c r="AM67" s="36">
        <v>42879</v>
      </c>
      <c r="AN67" s="123" t="s">
        <v>310</v>
      </c>
      <c r="AO67" s="123" t="s">
        <v>1345</v>
      </c>
      <c r="AP67" s="123" t="s">
        <v>164</v>
      </c>
      <c r="AQ67" s="123" t="s">
        <v>162</v>
      </c>
    </row>
    <row r="68" spans="1:43">
      <c r="A68" s="123" t="s">
        <v>1357</v>
      </c>
      <c r="B68" s="123" t="s">
        <v>1358</v>
      </c>
      <c r="C68" s="36">
        <v>43830</v>
      </c>
      <c r="D68" s="124">
        <v>1.0752999999999999</v>
      </c>
      <c r="E68" s="124">
        <v>1.1753</v>
      </c>
      <c r="F68" s="125">
        <v>9.3005952380968305E-3</v>
      </c>
      <c r="G68" s="36">
        <v>43829</v>
      </c>
      <c r="H68" s="124">
        <v>1.0751999999999999</v>
      </c>
      <c r="I68" s="125">
        <v>6.4209992688353701</v>
      </c>
      <c r="J68" s="123" t="s">
        <v>4724</v>
      </c>
      <c r="K68" s="125">
        <v>0.18634119072022201</v>
      </c>
      <c r="L68" s="125">
        <v>0.57991881053193595</v>
      </c>
      <c r="M68" s="130">
        <v>1.7120612943054201</v>
      </c>
      <c r="N68" s="137">
        <f t="shared" ref="N68:N131" si="11">M68*4</f>
        <v>6.8482451772216804</v>
      </c>
      <c r="O68" s="132">
        <f t="shared" ref="O68:O131" si="12">N68/100</f>
        <v>6.8482451772216804E-2</v>
      </c>
      <c r="P68" s="134">
        <f t="shared" ref="P68:P131" si="13">RANK(O68,$O$3:$O$1113,0)</f>
        <v>52</v>
      </c>
      <c r="Q68" s="134">
        <v>1046</v>
      </c>
      <c r="R68" s="134" t="str">
        <f t="shared" ref="R68:R131" si="14">P68&amp;"/"&amp;Q68</f>
        <v>52/1046</v>
      </c>
      <c r="S68" s="131">
        <f t="shared" ref="S68:S131" si="15">P68/Q68</f>
        <v>4.9713193116634802E-2</v>
      </c>
      <c r="T68" s="137">
        <f t="shared" ref="T68:T131" si="16">IF(S68&gt;0.8,60,60+40/80%*(80%-S68))</f>
        <v>97.514340344168261</v>
      </c>
      <c r="U68" s="133" t="e">
        <f ca="1">[1]!f_risk_annusharpe(A68,"2019/9/30","2019/12/31",1,1,3)</f>
        <v>#NAME?</v>
      </c>
      <c r="V68" s="134" t="e">
        <f t="shared" ref="V68:V131" ca="1" si="17">RANK(U68,$U$3:$U$1230,0)</f>
        <v>#NAME?</v>
      </c>
      <c r="W68" s="134">
        <f t="shared" ref="W68:W131" si="18">Q68</f>
        <v>1046</v>
      </c>
      <c r="X68" s="134" t="e">
        <f t="shared" ref="X68:X131" ca="1" si="19">V68&amp;"/"&amp;W68</f>
        <v>#NAME?</v>
      </c>
      <c r="Y68" s="131" t="e">
        <f t="shared" ref="Y68:Y131" ca="1" si="20">V68/W68</f>
        <v>#NAME?</v>
      </c>
      <c r="Z68" s="137" t="e">
        <f t="shared" ref="Z68:Z131" ca="1" si="21">IF(Y68&gt;0.8,60,60+40/80%*(80%-Y68))</f>
        <v>#NAME?</v>
      </c>
      <c r="AA68" s="125">
        <v>3.5136611478048501</v>
      </c>
      <c r="AB68" s="125">
        <v>6.4209992688353701</v>
      </c>
      <c r="AC68" s="123" t="s">
        <v>4724</v>
      </c>
      <c r="AD68" s="125">
        <v>16.008878683539301</v>
      </c>
      <c r="AE68" s="123" t="s">
        <v>4725</v>
      </c>
      <c r="AF68" s="126">
        <v>0</v>
      </c>
      <c r="AG68" s="123"/>
      <c r="AH68" s="125">
        <v>18.25945093</v>
      </c>
      <c r="AI68" s="123" t="s">
        <v>163</v>
      </c>
      <c r="AJ68" s="123" t="s">
        <v>95</v>
      </c>
      <c r="AK68" s="124">
        <v>16.6736089847</v>
      </c>
      <c r="AL68" s="123" t="s">
        <v>159</v>
      </c>
      <c r="AM68" s="36">
        <v>42811</v>
      </c>
      <c r="AN68" s="123" t="s">
        <v>310</v>
      </c>
      <c r="AO68" s="123" t="s">
        <v>1359</v>
      </c>
      <c r="AP68" s="123" t="s">
        <v>175</v>
      </c>
      <c r="AQ68" s="123" t="s">
        <v>170</v>
      </c>
    </row>
    <row r="69" spans="1:43">
      <c r="A69" s="123" t="s">
        <v>1334</v>
      </c>
      <c r="B69" s="123" t="s">
        <v>1335</v>
      </c>
      <c r="C69" s="36">
        <v>43830</v>
      </c>
      <c r="D69" s="124">
        <v>1.016</v>
      </c>
      <c r="E69" s="124">
        <v>1.2709999999999999</v>
      </c>
      <c r="F69" s="125">
        <v>0</v>
      </c>
      <c r="G69" s="36">
        <v>43829</v>
      </c>
      <c r="H69" s="124">
        <v>1.016</v>
      </c>
      <c r="I69" s="125">
        <v>6.3948588697642403</v>
      </c>
      <c r="J69" s="123" t="s">
        <v>4726</v>
      </c>
      <c r="K69" s="125">
        <v>0.197238658777111</v>
      </c>
      <c r="L69" s="125">
        <v>0.39525691699604698</v>
      </c>
      <c r="M69" s="130">
        <v>0.87630565005392502</v>
      </c>
      <c r="N69" s="137">
        <f t="shared" si="11"/>
        <v>3.5052226002157001</v>
      </c>
      <c r="O69" s="132">
        <f t="shared" si="12"/>
        <v>3.5052226002157003E-2</v>
      </c>
      <c r="P69" s="134">
        <f t="shared" si="13"/>
        <v>761</v>
      </c>
      <c r="Q69" s="134">
        <v>1046</v>
      </c>
      <c r="R69" s="134" t="str">
        <f t="shared" si="14"/>
        <v>761/1046</v>
      </c>
      <c r="S69" s="131">
        <f t="shared" si="15"/>
        <v>0.72753346080305925</v>
      </c>
      <c r="T69" s="137">
        <f t="shared" si="16"/>
        <v>63.623326959847041</v>
      </c>
      <c r="U69" s="133" t="e">
        <f ca="1">[1]!f_risk_annusharpe(A69,"2019/9/30","2019/12/31",1,1,3)</f>
        <v>#NAME?</v>
      </c>
      <c r="V69" s="134" t="e">
        <f t="shared" ca="1" si="17"/>
        <v>#NAME?</v>
      </c>
      <c r="W69" s="134">
        <f t="shared" si="18"/>
        <v>1046</v>
      </c>
      <c r="X69" s="134" t="e">
        <f t="shared" ca="1" si="19"/>
        <v>#NAME?</v>
      </c>
      <c r="Y69" s="131" t="e">
        <f t="shared" ca="1" si="20"/>
        <v>#NAME?</v>
      </c>
      <c r="Z69" s="137" t="e">
        <f t="shared" ca="1" si="21"/>
        <v>#NAME?</v>
      </c>
      <c r="AA69" s="125">
        <v>2.6306761830983301</v>
      </c>
      <c r="AB69" s="125">
        <v>6.3948588697642403</v>
      </c>
      <c r="AC69" s="123" t="s">
        <v>4726</v>
      </c>
      <c r="AD69" s="125">
        <v>13.8830600805394</v>
      </c>
      <c r="AE69" s="123" t="s">
        <v>4727</v>
      </c>
      <c r="AF69" s="125">
        <v>16.6742799276672</v>
      </c>
      <c r="AG69" s="123" t="s">
        <v>4728</v>
      </c>
      <c r="AH69" s="125">
        <v>29.0417536</v>
      </c>
      <c r="AI69" s="123" t="s">
        <v>174</v>
      </c>
      <c r="AJ69" s="123" t="s">
        <v>197</v>
      </c>
      <c r="AK69" s="124">
        <v>11.2779890612</v>
      </c>
      <c r="AL69" s="123" t="s">
        <v>159</v>
      </c>
      <c r="AM69" s="36">
        <v>41892</v>
      </c>
      <c r="AN69" s="123" t="s">
        <v>310</v>
      </c>
      <c r="AO69" s="123" t="s">
        <v>1336</v>
      </c>
      <c r="AP69" s="123" t="s">
        <v>167</v>
      </c>
      <c r="AQ69" s="123" t="s">
        <v>162</v>
      </c>
    </row>
    <row r="70" spans="1:43">
      <c r="A70" s="123" t="s">
        <v>1329</v>
      </c>
      <c r="B70" s="123" t="s">
        <v>1330</v>
      </c>
      <c r="C70" s="36">
        <v>43830</v>
      </c>
      <c r="D70" s="124">
        <v>1.0851</v>
      </c>
      <c r="E70" s="124">
        <v>1.1611</v>
      </c>
      <c r="F70" s="125">
        <v>-9.2148912642748201E-3</v>
      </c>
      <c r="G70" s="36">
        <v>43829</v>
      </c>
      <c r="H70" s="124">
        <v>1.0851999999999999</v>
      </c>
      <c r="I70" s="125">
        <v>6.35903852108504</v>
      </c>
      <c r="J70" s="123" t="s">
        <v>4729</v>
      </c>
      <c r="K70" s="125">
        <v>0.230925549602811</v>
      </c>
      <c r="L70" s="125">
        <v>0.314357434133818</v>
      </c>
      <c r="M70" s="130">
        <v>1.25153467036153</v>
      </c>
      <c r="N70" s="137">
        <f t="shared" si="11"/>
        <v>5.00613868144612</v>
      </c>
      <c r="O70" s="132">
        <f t="shared" si="12"/>
        <v>5.0061386814461199E-2</v>
      </c>
      <c r="P70" s="134">
        <f t="shared" si="13"/>
        <v>217</v>
      </c>
      <c r="Q70" s="134">
        <v>1046</v>
      </c>
      <c r="R70" s="134" t="str">
        <f t="shared" si="14"/>
        <v>217/1046</v>
      </c>
      <c r="S70" s="131">
        <f t="shared" si="15"/>
        <v>0.20745697896749521</v>
      </c>
      <c r="T70" s="137">
        <f t="shared" si="16"/>
        <v>89.627151051625248</v>
      </c>
      <c r="U70" s="133" t="e">
        <f ca="1">[1]!f_risk_annusharpe(A70,"2019/9/30","2019/12/31",1,1,3)</f>
        <v>#NAME?</v>
      </c>
      <c r="V70" s="134" t="e">
        <f t="shared" ca="1" si="17"/>
        <v>#NAME?</v>
      </c>
      <c r="W70" s="134">
        <f t="shared" si="18"/>
        <v>1046</v>
      </c>
      <c r="X70" s="134" t="e">
        <f t="shared" ca="1" si="19"/>
        <v>#NAME?</v>
      </c>
      <c r="Y70" s="131" t="e">
        <f t="shared" ca="1" si="20"/>
        <v>#NAME?</v>
      </c>
      <c r="Z70" s="137" t="e">
        <f t="shared" ca="1" si="21"/>
        <v>#NAME?</v>
      </c>
      <c r="AA70" s="125">
        <v>2.7964524528905299</v>
      </c>
      <c r="AB70" s="125">
        <v>6.35903852108504</v>
      </c>
      <c r="AC70" s="123" t="s">
        <v>4729</v>
      </c>
      <c r="AD70" s="125">
        <v>14.9785028331688</v>
      </c>
      <c r="AE70" s="123" t="s">
        <v>4730</v>
      </c>
      <c r="AF70" s="126">
        <v>0</v>
      </c>
      <c r="AG70" s="123"/>
      <c r="AH70" s="125">
        <v>16.473223369999999</v>
      </c>
      <c r="AI70" s="123" t="s">
        <v>157</v>
      </c>
      <c r="AJ70" s="123" t="s">
        <v>95</v>
      </c>
      <c r="AK70" s="124">
        <v>2.576170984</v>
      </c>
      <c r="AL70" s="123" t="s">
        <v>159</v>
      </c>
      <c r="AM70" s="36">
        <v>42803</v>
      </c>
      <c r="AN70" s="123" t="s">
        <v>310</v>
      </c>
      <c r="AO70" s="123" t="s">
        <v>1034</v>
      </c>
      <c r="AP70" s="123" t="s">
        <v>555</v>
      </c>
      <c r="AQ70" s="123" t="s">
        <v>540</v>
      </c>
    </row>
    <row r="71" spans="1:43">
      <c r="A71" s="123" t="s">
        <v>1410</v>
      </c>
      <c r="B71" s="123" t="s">
        <v>1411</v>
      </c>
      <c r="C71" s="36">
        <v>43830</v>
      </c>
      <c r="D71" s="124">
        <v>1.028</v>
      </c>
      <c r="E71" s="124">
        <v>1.351</v>
      </c>
      <c r="F71" s="125">
        <v>9.7370983446951706E-2</v>
      </c>
      <c r="G71" s="36">
        <v>43829</v>
      </c>
      <c r="H71" s="124">
        <v>1.0269999999999999</v>
      </c>
      <c r="I71" s="125">
        <v>6.3169967317662703</v>
      </c>
      <c r="J71" s="123" t="s">
        <v>4731</v>
      </c>
      <c r="K71" s="125">
        <v>0.29268292682927799</v>
      </c>
      <c r="L71" s="125">
        <v>0.89436297884762195</v>
      </c>
      <c r="M71" s="130">
        <v>1.8767813135978499</v>
      </c>
      <c r="N71" s="137">
        <f t="shared" si="11"/>
        <v>7.5071252543913998</v>
      </c>
      <c r="O71" s="132">
        <f t="shared" si="12"/>
        <v>7.5071252543914002E-2</v>
      </c>
      <c r="P71" s="134">
        <f t="shared" si="13"/>
        <v>31</v>
      </c>
      <c r="Q71" s="134">
        <v>1046</v>
      </c>
      <c r="R71" s="134" t="str">
        <f t="shared" si="14"/>
        <v>31/1046</v>
      </c>
      <c r="S71" s="131">
        <f t="shared" si="15"/>
        <v>2.9636711281070746E-2</v>
      </c>
      <c r="T71" s="137">
        <f t="shared" si="16"/>
        <v>98.51816443594646</v>
      </c>
      <c r="U71" s="133" t="e">
        <f ca="1">[1]!f_risk_annusharpe(A71,"2019/9/30","2019/12/31",1,1,3)</f>
        <v>#NAME?</v>
      </c>
      <c r="V71" s="134" t="e">
        <f t="shared" ca="1" si="17"/>
        <v>#NAME?</v>
      </c>
      <c r="W71" s="134">
        <f t="shared" si="18"/>
        <v>1046</v>
      </c>
      <c r="X71" s="134" t="e">
        <f t="shared" ca="1" si="19"/>
        <v>#NAME?</v>
      </c>
      <c r="Y71" s="131" t="e">
        <f t="shared" ca="1" si="20"/>
        <v>#NAME?</v>
      </c>
      <c r="Z71" s="137" t="e">
        <f t="shared" ca="1" si="21"/>
        <v>#NAME?</v>
      </c>
      <c r="AA71" s="125">
        <v>3.9391241983732899</v>
      </c>
      <c r="AB71" s="125">
        <v>6.3169967317662703</v>
      </c>
      <c r="AC71" s="123" t="s">
        <v>4731</v>
      </c>
      <c r="AD71" s="125">
        <v>15.100310705619799</v>
      </c>
      <c r="AE71" s="123" t="s">
        <v>4732</v>
      </c>
      <c r="AF71" s="125">
        <v>18.360182315339699</v>
      </c>
      <c r="AG71" s="123" t="s">
        <v>4733</v>
      </c>
      <c r="AH71" s="125">
        <v>40.3470832</v>
      </c>
      <c r="AI71" s="123" t="s">
        <v>157</v>
      </c>
      <c r="AJ71" s="123" t="s">
        <v>189</v>
      </c>
      <c r="AK71" s="124">
        <v>1.21410481</v>
      </c>
      <c r="AL71" s="123" t="s">
        <v>159</v>
      </c>
      <c r="AM71" s="36">
        <v>41341</v>
      </c>
      <c r="AN71" s="123" t="s">
        <v>310</v>
      </c>
      <c r="AO71" s="123" t="s">
        <v>258</v>
      </c>
      <c r="AP71" s="123" t="s">
        <v>240</v>
      </c>
      <c r="AQ71" s="123" t="s">
        <v>162</v>
      </c>
    </row>
    <row r="72" spans="1:43">
      <c r="A72" s="123" t="s">
        <v>1455</v>
      </c>
      <c r="B72" s="123" t="s">
        <v>1456</v>
      </c>
      <c r="C72" s="36">
        <v>43830</v>
      </c>
      <c r="D72" s="124">
        <v>1.119</v>
      </c>
      <c r="E72" s="124">
        <v>1.119</v>
      </c>
      <c r="F72" s="125">
        <v>0.26881720430106598</v>
      </c>
      <c r="G72" s="36">
        <v>43826</v>
      </c>
      <c r="H72" s="124">
        <v>1.1160000000000001</v>
      </c>
      <c r="I72" s="125">
        <v>6.2678062678062698</v>
      </c>
      <c r="J72" s="123" t="s">
        <v>4734</v>
      </c>
      <c r="K72" s="125">
        <v>0.53908355795148299</v>
      </c>
      <c r="L72" s="125">
        <v>1.0840108401084001</v>
      </c>
      <c r="M72" s="130">
        <v>1.8198362147406799</v>
      </c>
      <c r="N72" s="137">
        <f t="shared" si="11"/>
        <v>7.2793448589627197</v>
      </c>
      <c r="O72" s="132">
        <f t="shared" si="12"/>
        <v>7.2793448589627191E-2</v>
      </c>
      <c r="P72" s="134">
        <f t="shared" si="13"/>
        <v>35</v>
      </c>
      <c r="Q72" s="134">
        <v>1046</v>
      </c>
      <c r="R72" s="134" t="str">
        <f t="shared" si="14"/>
        <v>35/1046</v>
      </c>
      <c r="S72" s="131">
        <f t="shared" si="15"/>
        <v>3.3460803059273424E-2</v>
      </c>
      <c r="T72" s="137">
        <f t="shared" si="16"/>
        <v>98.326959847036335</v>
      </c>
      <c r="U72" s="133" t="e">
        <f ca="1">[1]!f_risk_annusharpe(A72,"2019/9/30","2019/12/31",1,1,3)</f>
        <v>#NAME?</v>
      </c>
      <c r="V72" s="134" t="e">
        <f t="shared" ca="1" si="17"/>
        <v>#NAME?</v>
      </c>
      <c r="W72" s="134">
        <f t="shared" si="18"/>
        <v>1046</v>
      </c>
      <c r="X72" s="134" t="e">
        <f t="shared" ca="1" si="19"/>
        <v>#NAME?</v>
      </c>
      <c r="Y72" s="131" t="e">
        <f t="shared" ca="1" si="20"/>
        <v>#NAME?</v>
      </c>
      <c r="Z72" s="137" t="e">
        <f t="shared" ca="1" si="21"/>
        <v>#NAME?</v>
      </c>
      <c r="AA72" s="125">
        <v>3.5152636447733601</v>
      </c>
      <c r="AB72" s="125">
        <v>6.2678062678062698</v>
      </c>
      <c r="AC72" s="123" t="s">
        <v>4734</v>
      </c>
      <c r="AD72" s="125">
        <v>14.0672782874618</v>
      </c>
      <c r="AE72" s="123" t="s">
        <v>4735</v>
      </c>
      <c r="AF72" s="125">
        <v>13.8351983723296</v>
      </c>
      <c r="AG72" s="123" t="s">
        <v>4736</v>
      </c>
      <c r="AH72" s="125">
        <v>11.9</v>
      </c>
      <c r="AI72" s="123" t="s">
        <v>174</v>
      </c>
      <c r="AJ72" s="123" t="s">
        <v>189</v>
      </c>
      <c r="AK72" s="124">
        <v>5.0505498619999996</v>
      </c>
      <c r="AL72" s="123" t="s">
        <v>159</v>
      </c>
      <c r="AM72" s="36">
        <v>42606</v>
      </c>
      <c r="AN72" s="123" t="s">
        <v>310</v>
      </c>
      <c r="AO72" s="123" t="s">
        <v>580</v>
      </c>
      <c r="AP72" s="123" t="s">
        <v>175</v>
      </c>
      <c r="AQ72" s="123" t="s">
        <v>181</v>
      </c>
    </row>
    <row r="73" spans="1:43">
      <c r="A73" s="123" t="s">
        <v>1367</v>
      </c>
      <c r="B73" s="123" t="s">
        <v>1368</v>
      </c>
      <c r="C73" s="36">
        <v>43830</v>
      </c>
      <c r="D73" s="124">
        <v>1.1188</v>
      </c>
      <c r="E73" s="124">
        <v>1.1774</v>
      </c>
      <c r="F73" s="125">
        <v>8.9389469920542492E-3</v>
      </c>
      <c r="G73" s="36">
        <v>43829</v>
      </c>
      <c r="H73" s="124">
        <v>1.1187</v>
      </c>
      <c r="I73" s="125">
        <v>6.2286094050927003</v>
      </c>
      <c r="J73" s="123" t="s">
        <v>4737</v>
      </c>
      <c r="K73" s="125">
        <v>0.13425221516156699</v>
      </c>
      <c r="L73" s="125">
        <v>0.53012078842989796</v>
      </c>
      <c r="M73" s="130">
        <v>1.2763387575302101</v>
      </c>
      <c r="N73" s="137">
        <f t="shared" si="11"/>
        <v>5.1053550301208404</v>
      </c>
      <c r="O73" s="132">
        <f t="shared" si="12"/>
        <v>5.1053550301208402E-2</v>
      </c>
      <c r="P73" s="134">
        <f t="shared" si="13"/>
        <v>196</v>
      </c>
      <c r="Q73" s="134">
        <v>1046</v>
      </c>
      <c r="R73" s="134" t="str">
        <f t="shared" si="14"/>
        <v>196/1046</v>
      </c>
      <c r="S73" s="131">
        <f t="shared" si="15"/>
        <v>0.18738049713193117</v>
      </c>
      <c r="T73" s="137">
        <f t="shared" si="16"/>
        <v>90.630975143403447</v>
      </c>
      <c r="U73" s="133" t="e">
        <f ca="1">[1]!f_risk_annusharpe(A73,"2019/9/30","2019/12/31",1,1,3)</f>
        <v>#NAME?</v>
      </c>
      <c r="V73" s="134" t="e">
        <f t="shared" ca="1" si="17"/>
        <v>#NAME?</v>
      </c>
      <c r="W73" s="134">
        <f t="shared" si="18"/>
        <v>1046</v>
      </c>
      <c r="X73" s="134" t="e">
        <f t="shared" ca="1" si="19"/>
        <v>#NAME?</v>
      </c>
      <c r="Y73" s="131" t="e">
        <f t="shared" ca="1" si="20"/>
        <v>#NAME?</v>
      </c>
      <c r="Z73" s="137" t="e">
        <f t="shared" ca="1" si="21"/>
        <v>#NAME?</v>
      </c>
      <c r="AA73" s="125">
        <v>2.93492632757718</v>
      </c>
      <c r="AB73" s="125">
        <v>6.2286094050927003</v>
      </c>
      <c r="AC73" s="123" t="s">
        <v>4737</v>
      </c>
      <c r="AD73" s="125">
        <v>15.276746588693999</v>
      </c>
      <c r="AE73" s="123" t="s">
        <v>4738</v>
      </c>
      <c r="AF73" s="125">
        <v>18.868283417085401</v>
      </c>
      <c r="AG73" s="123" t="s">
        <v>4739</v>
      </c>
      <c r="AH73" s="125">
        <v>18.273942000000002</v>
      </c>
      <c r="AI73" s="123" t="s">
        <v>174</v>
      </c>
      <c r="AJ73" s="123" t="s">
        <v>166</v>
      </c>
      <c r="AK73" s="124">
        <v>21.4712594346</v>
      </c>
      <c r="AL73" s="123" t="s">
        <v>159</v>
      </c>
      <c r="AM73" s="36">
        <v>42676</v>
      </c>
      <c r="AN73" s="123" t="s">
        <v>310</v>
      </c>
      <c r="AO73" s="123" t="s">
        <v>549</v>
      </c>
      <c r="AP73" s="123" t="s">
        <v>325</v>
      </c>
      <c r="AQ73" s="123" t="s">
        <v>207</v>
      </c>
    </row>
    <row r="74" spans="1:43">
      <c r="A74" s="123" t="s">
        <v>1374</v>
      </c>
      <c r="B74" s="123" t="s">
        <v>1375</v>
      </c>
      <c r="C74" s="36">
        <v>43830</v>
      </c>
      <c r="D74" s="124">
        <v>1.1100000000000001</v>
      </c>
      <c r="E74" s="124">
        <v>1.153</v>
      </c>
      <c r="F74" s="125">
        <v>9.0171325518483197E-2</v>
      </c>
      <c r="G74" s="36">
        <v>43829</v>
      </c>
      <c r="H74" s="124">
        <v>1.109</v>
      </c>
      <c r="I74" s="125">
        <v>6.2200722304845701</v>
      </c>
      <c r="J74" s="123" t="s">
        <v>4740</v>
      </c>
      <c r="K74" s="125">
        <v>0.180505415162451</v>
      </c>
      <c r="L74" s="125">
        <v>0.54345605150031495</v>
      </c>
      <c r="M74" s="130">
        <v>1.27734989129229</v>
      </c>
      <c r="N74" s="137">
        <f t="shared" si="11"/>
        <v>5.1093995651691602</v>
      </c>
      <c r="O74" s="132">
        <f t="shared" si="12"/>
        <v>5.10939956516916E-2</v>
      </c>
      <c r="P74" s="134">
        <f t="shared" si="13"/>
        <v>194</v>
      </c>
      <c r="Q74" s="134">
        <v>1046</v>
      </c>
      <c r="R74" s="134" t="str">
        <f t="shared" si="14"/>
        <v>194/1046</v>
      </c>
      <c r="S74" s="131">
        <f t="shared" si="15"/>
        <v>0.18546845124282982</v>
      </c>
      <c r="T74" s="137">
        <f t="shared" si="16"/>
        <v>90.726577437858509</v>
      </c>
      <c r="U74" s="133" t="e">
        <f ca="1">[1]!f_risk_annusharpe(A74,"2019/9/30","2019/12/31",1,1,3)</f>
        <v>#NAME?</v>
      </c>
      <c r="V74" s="134" t="e">
        <f t="shared" ca="1" si="17"/>
        <v>#NAME?</v>
      </c>
      <c r="W74" s="134">
        <f t="shared" si="18"/>
        <v>1046</v>
      </c>
      <c r="X74" s="134" t="e">
        <f t="shared" ca="1" si="19"/>
        <v>#NAME?</v>
      </c>
      <c r="Y74" s="131" t="e">
        <f t="shared" ca="1" si="20"/>
        <v>#NAME?</v>
      </c>
      <c r="Z74" s="137" t="e">
        <f t="shared" ca="1" si="21"/>
        <v>#NAME?</v>
      </c>
      <c r="AA74" s="125">
        <v>3.25579114498266</v>
      </c>
      <c r="AB74" s="125">
        <v>6.2200722304845701</v>
      </c>
      <c r="AC74" s="123" t="s">
        <v>4740</v>
      </c>
      <c r="AD74" s="125">
        <v>13.756099409448799</v>
      </c>
      <c r="AE74" s="123" t="s">
        <v>4741</v>
      </c>
      <c r="AF74" s="125">
        <v>15.8078126252505</v>
      </c>
      <c r="AG74" s="123" t="s">
        <v>4742</v>
      </c>
      <c r="AH74" s="125">
        <v>15.576197000000001</v>
      </c>
      <c r="AI74" s="123" t="s">
        <v>163</v>
      </c>
      <c r="AJ74" s="123" t="s">
        <v>189</v>
      </c>
      <c r="AK74" s="124">
        <v>5.5419531370000001</v>
      </c>
      <c r="AL74" s="123" t="s">
        <v>159</v>
      </c>
      <c r="AM74" s="36">
        <v>42544</v>
      </c>
      <c r="AN74" s="123" t="s">
        <v>310</v>
      </c>
      <c r="AO74" s="123" t="s">
        <v>1376</v>
      </c>
      <c r="AP74" s="123" t="s">
        <v>195</v>
      </c>
      <c r="AQ74" s="123" t="s">
        <v>338</v>
      </c>
    </row>
    <row r="75" spans="1:43">
      <c r="A75" s="123" t="s">
        <v>1369</v>
      </c>
      <c r="B75" s="123" t="s">
        <v>1370</v>
      </c>
      <c r="C75" s="36">
        <v>43830</v>
      </c>
      <c r="D75" s="124">
        <v>1.0948</v>
      </c>
      <c r="E75" s="124">
        <v>1.1633</v>
      </c>
      <c r="F75" s="125">
        <v>5.4834582343252301E-2</v>
      </c>
      <c r="G75" s="36">
        <v>43826</v>
      </c>
      <c r="H75" s="124">
        <v>1.0942000000000001</v>
      </c>
      <c r="I75" s="125">
        <v>6.1996924536754898</v>
      </c>
      <c r="J75" s="123" t="s">
        <v>4743</v>
      </c>
      <c r="K75" s="125">
        <v>0.34830430797433398</v>
      </c>
      <c r="L75" s="125">
        <v>0.50492553730746303</v>
      </c>
      <c r="M75" s="130">
        <v>1.20171509316787</v>
      </c>
      <c r="N75" s="137">
        <f t="shared" si="11"/>
        <v>4.8068603726714798</v>
      </c>
      <c r="O75" s="132">
        <f t="shared" si="12"/>
        <v>4.8068603726714801E-2</v>
      </c>
      <c r="P75" s="134">
        <f t="shared" si="13"/>
        <v>264</v>
      </c>
      <c r="Q75" s="134">
        <v>1046</v>
      </c>
      <c r="R75" s="134" t="str">
        <f t="shared" si="14"/>
        <v>264/1046</v>
      </c>
      <c r="S75" s="131">
        <f t="shared" si="15"/>
        <v>0.25239005736137665</v>
      </c>
      <c r="T75" s="137">
        <f t="shared" si="16"/>
        <v>87.380497131931165</v>
      </c>
      <c r="U75" s="133" t="e">
        <f ca="1">[1]!f_risk_annusharpe(A75,"2019/9/30","2019/12/31",1,1,3)</f>
        <v>#NAME?</v>
      </c>
      <c r="V75" s="134" t="e">
        <f t="shared" ca="1" si="17"/>
        <v>#NAME?</v>
      </c>
      <c r="W75" s="134">
        <f t="shared" si="18"/>
        <v>1046</v>
      </c>
      <c r="X75" s="134" t="e">
        <f t="shared" ca="1" si="19"/>
        <v>#NAME?</v>
      </c>
      <c r="Y75" s="131" t="e">
        <f t="shared" ca="1" si="20"/>
        <v>#NAME?</v>
      </c>
      <c r="Z75" s="137" t="e">
        <f t="shared" ca="1" si="21"/>
        <v>#NAME?</v>
      </c>
      <c r="AA75" s="125">
        <v>2.9721739915246501</v>
      </c>
      <c r="AB75" s="125">
        <v>6.1996924536754898</v>
      </c>
      <c r="AC75" s="123" t="s">
        <v>4743</v>
      </c>
      <c r="AD75" s="125">
        <v>14.6314461697112</v>
      </c>
      <c r="AE75" s="123" t="s">
        <v>4744</v>
      </c>
      <c r="AF75" s="126">
        <v>0</v>
      </c>
      <c r="AG75" s="123"/>
      <c r="AH75" s="125">
        <v>16.838150800000001</v>
      </c>
      <c r="AI75" s="123" t="s">
        <v>174</v>
      </c>
      <c r="AJ75" s="123" t="s">
        <v>95</v>
      </c>
      <c r="AK75" s="124">
        <v>4.2322559531000001</v>
      </c>
      <c r="AL75" s="123" t="s">
        <v>159</v>
      </c>
      <c r="AM75" s="36">
        <v>42779</v>
      </c>
      <c r="AN75" s="123" t="s">
        <v>310</v>
      </c>
      <c r="AO75" s="123" t="s">
        <v>584</v>
      </c>
      <c r="AP75" s="123" t="s">
        <v>261</v>
      </c>
      <c r="AQ75" s="123" t="s">
        <v>165</v>
      </c>
    </row>
    <row r="76" spans="1:43">
      <c r="A76" s="123" t="s">
        <v>1388</v>
      </c>
      <c r="B76" s="123" t="s">
        <v>1389</v>
      </c>
      <c r="C76" s="36">
        <v>43830</v>
      </c>
      <c r="D76" s="124">
        <v>1.1315999999999999</v>
      </c>
      <c r="E76" s="124">
        <v>1.1315999999999999</v>
      </c>
      <c r="F76" s="125">
        <v>2.6518164942983001E-2</v>
      </c>
      <c r="G76" s="36">
        <v>43829</v>
      </c>
      <c r="H76" s="124">
        <v>1.1313</v>
      </c>
      <c r="I76" s="125">
        <v>6.18372900441023</v>
      </c>
      <c r="J76" s="123" t="s">
        <v>4745</v>
      </c>
      <c r="K76" s="125">
        <v>0.18592297476759501</v>
      </c>
      <c r="L76" s="125">
        <v>0.67615658362987796</v>
      </c>
      <c r="M76" s="130">
        <v>1.5252108379687701</v>
      </c>
      <c r="N76" s="137">
        <f t="shared" si="11"/>
        <v>6.1008433518750804</v>
      </c>
      <c r="O76" s="132">
        <f t="shared" si="12"/>
        <v>6.1008433518750807E-2</v>
      </c>
      <c r="P76" s="134">
        <f t="shared" si="13"/>
        <v>78</v>
      </c>
      <c r="Q76" s="134">
        <v>1046</v>
      </c>
      <c r="R76" s="134" t="str">
        <f t="shared" si="14"/>
        <v>78/1046</v>
      </c>
      <c r="S76" s="131">
        <f t="shared" si="15"/>
        <v>7.4569789674952203E-2</v>
      </c>
      <c r="T76" s="137">
        <f t="shared" si="16"/>
        <v>96.271510516252391</v>
      </c>
      <c r="U76" s="133" t="e">
        <f ca="1">[1]!f_risk_annusharpe(A76,"2019/9/30","2019/12/31",1,1,3)</f>
        <v>#NAME?</v>
      </c>
      <c r="V76" s="134" t="e">
        <f t="shared" ca="1" si="17"/>
        <v>#NAME?</v>
      </c>
      <c r="W76" s="134">
        <f t="shared" si="18"/>
        <v>1046</v>
      </c>
      <c r="X76" s="134" t="e">
        <f t="shared" ca="1" si="19"/>
        <v>#NAME?</v>
      </c>
      <c r="Y76" s="131" t="e">
        <f t="shared" ca="1" si="20"/>
        <v>#NAME?</v>
      </c>
      <c r="Z76" s="137" t="e">
        <f t="shared" ca="1" si="21"/>
        <v>#NAME?</v>
      </c>
      <c r="AA76" s="125">
        <v>2.9569647893731199</v>
      </c>
      <c r="AB76" s="125">
        <v>6.18372900441023</v>
      </c>
      <c r="AC76" s="123" t="s">
        <v>4745</v>
      </c>
      <c r="AD76" s="125">
        <v>13.16</v>
      </c>
      <c r="AE76" s="123" t="s">
        <v>4746</v>
      </c>
      <c r="AF76" s="125">
        <v>13.16</v>
      </c>
      <c r="AG76" s="123" t="s">
        <v>4747</v>
      </c>
      <c r="AH76" s="125">
        <v>13.16</v>
      </c>
      <c r="AI76" s="123" t="s">
        <v>163</v>
      </c>
      <c r="AJ76" s="123" t="s">
        <v>166</v>
      </c>
      <c r="AK76" s="124">
        <v>9.6966186821000004</v>
      </c>
      <c r="AL76" s="123" t="s">
        <v>159</v>
      </c>
      <c r="AM76" s="36">
        <v>42719</v>
      </c>
      <c r="AN76" s="123" t="s">
        <v>310</v>
      </c>
      <c r="AO76" s="123" t="s">
        <v>456</v>
      </c>
      <c r="AP76" s="123" t="s">
        <v>215</v>
      </c>
      <c r="AQ76" s="123" t="s">
        <v>181</v>
      </c>
    </row>
    <row r="77" spans="1:43">
      <c r="A77" s="123" t="s">
        <v>1421</v>
      </c>
      <c r="B77" s="123" t="s">
        <v>1422</v>
      </c>
      <c r="C77" s="36">
        <v>43830</v>
      </c>
      <c r="D77" s="124">
        <v>1.0166999999999999</v>
      </c>
      <c r="E77" s="124">
        <v>1.1267</v>
      </c>
      <c r="F77" s="125">
        <v>0.16748768472907699</v>
      </c>
      <c r="G77" s="36">
        <v>43826</v>
      </c>
      <c r="H77" s="124">
        <v>1.0149999999999999</v>
      </c>
      <c r="I77" s="125">
        <v>6.1796012432890501</v>
      </c>
      <c r="J77" s="123" t="s">
        <v>4748</v>
      </c>
      <c r="K77" s="125">
        <v>0.394983706922098</v>
      </c>
      <c r="L77" s="125">
        <v>0.83263205724506795</v>
      </c>
      <c r="M77" s="130">
        <v>1.3402396979503699</v>
      </c>
      <c r="N77" s="137">
        <f t="shared" si="11"/>
        <v>5.3609587918014796</v>
      </c>
      <c r="O77" s="132">
        <f t="shared" si="12"/>
        <v>5.3609587918014796E-2</v>
      </c>
      <c r="P77" s="134">
        <f t="shared" si="13"/>
        <v>163</v>
      </c>
      <c r="Q77" s="134">
        <v>1046</v>
      </c>
      <c r="R77" s="134" t="str">
        <f t="shared" si="14"/>
        <v>163/1046</v>
      </c>
      <c r="S77" s="131">
        <f t="shared" si="15"/>
        <v>0.15583173996175909</v>
      </c>
      <c r="T77" s="137">
        <f t="shared" si="16"/>
        <v>92.208413001912049</v>
      </c>
      <c r="U77" s="133" t="e">
        <f ca="1">[1]!f_risk_annusharpe(A77,"2019/9/30","2019/12/31",1,1,3)</f>
        <v>#NAME?</v>
      </c>
      <c r="V77" s="134" t="e">
        <f t="shared" ca="1" si="17"/>
        <v>#NAME?</v>
      </c>
      <c r="W77" s="134">
        <f t="shared" si="18"/>
        <v>1046</v>
      </c>
      <c r="X77" s="134" t="e">
        <f t="shared" ca="1" si="19"/>
        <v>#NAME?</v>
      </c>
      <c r="Y77" s="131" t="e">
        <f t="shared" ca="1" si="20"/>
        <v>#NAME?</v>
      </c>
      <c r="Z77" s="137" t="e">
        <f t="shared" ca="1" si="21"/>
        <v>#NAME?</v>
      </c>
      <c r="AA77" s="125">
        <v>2.5292247748976799</v>
      </c>
      <c r="AB77" s="125">
        <v>6.1796012432890501</v>
      </c>
      <c r="AC77" s="123" t="s">
        <v>4748</v>
      </c>
      <c r="AD77" s="125">
        <v>12.573280047932901</v>
      </c>
      <c r="AE77" s="123" t="s">
        <v>4749</v>
      </c>
      <c r="AF77" s="126">
        <v>0</v>
      </c>
      <c r="AG77" s="123"/>
      <c r="AH77" s="125">
        <v>12.730882640000001</v>
      </c>
      <c r="AI77" s="123" t="s">
        <v>174</v>
      </c>
      <c r="AJ77" s="123" t="s">
        <v>95</v>
      </c>
      <c r="AK77" s="124">
        <v>3.7060427006999999</v>
      </c>
      <c r="AL77" s="123" t="s">
        <v>159</v>
      </c>
      <c r="AM77" s="36">
        <v>42979</v>
      </c>
      <c r="AN77" s="123" t="s">
        <v>310</v>
      </c>
      <c r="AO77" s="123" t="s">
        <v>1423</v>
      </c>
      <c r="AP77" s="123" t="s">
        <v>217</v>
      </c>
      <c r="AQ77" s="123" t="s">
        <v>207</v>
      </c>
    </row>
    <row r="78" spans="1:43">
      <c r="A78" s="123" t="s">
        <v>1365</v>
      </c>
      <c r="B78" s="123" t="s">
        <v>1366</v>
      </c>
      <c r="C78" s="36">
        <v>43830</v>
      </c>
      <c r="D78" s="124">
        <v>1.139</v>
      </c>
      <c r="E78" s="124">
        <v>1.466</v>
      </c>
      <c r="F78" s="125">
        <v>0</v>
      </c>
      <c r="G78" s="36">
        <v>43826</v>
      </c>
      <c r="H78" s="124">
        <v>1.139</v>
      </c>
      <c r="I78" s="125">
        <v>6.1509540355601704</v>
      </c>
      <c r="J78" s="123" t="s">
        <v>4750</v>
      </c>
      <c r="K78" s="125">
        <v>0.17590149516271</v>
      </c>
      <c r="L78" s="125">
        <v>0.440893897844859</v>
      </c>
      <c r="M78" s="130">
        <v>1.51512805718008</v>
      </c>
      <c r="N78" s="137">
        <f t="shared" si="11"/>
        <v>6.0605122287203201</v>
      </c>
      <c r="O78" s="132">
        <f t="shared" si="12"/>
        <v>6.0605122287203203E-2</v>
      </c>
      <c r="P78" s="134">
        <f t="shared" si="13"/>
        <v>80</v>
      </c>
      <c r="Q78" s="134">
        <v>1046</v>
      </c>
      <c r="R78" s="134" t="str">
        <f t="shared" si="14"/>
        <v>80/1046</v>
      </c>
      <c r="S78" s="131">
        <f t="shared" si="15"/>
        <v>7.6481835564053538E-2</v>
      </c>
      <c r="T78" s="137">
        <f t="shared" si="16"/>
        <v>96.175908221797329</v>
      </c>
      <c r="U78" s="133" t="e">
        <f ca="1">[1]!f_risk_annusharpe(A78,"2019/9/30","2019/12/31",1,1,3)</f>
        <v>#NAME?</v>
      </c>
      <c r="V78" s="134" t="e">
        <f t="shared" ca="1" si="17"/>
        <v>#NAME?</v>
      </c>
      <c r="W78" s="134">
        <f t="shared" si="18"/>
        <v>1046</v>
      </c>
      <c r="X78" s="134" t="e">
        <f t="shared" ca="1" si="19"/>
        <v>#NAME?</v>
      </c>
      <c r="Y78" s="131" t="e">
        <f t="shared" ca="1" si="20"/>
        <v>#NAME?</v>
      </c>
      <c r="Z78" s="137" t="e">
        <f t="shared" ca="1" si="21"/>
        <v>#NAME?</v>
      </c>
      <c r="AA78" s="125">
        <v>3.8285995261222099</v>
      </c>
      <c r="AB78" s="125">
        <v>6.1509540355601704</v>
      </c>
      <c r="AC78" s="123" t="s">
        <v>4750</v>
      </c>
      <c r="AD78" s="125">
        <v>13.134561897758999</v>
      </c>
      <c r="AE78" s="123" t="s">
        <v>4751</v>
      </c>
      <c r="AF78" s="125">
        <v>16.2038982531903</v>
      </c>
      <c r="AG78" s="123" t="s">
        <v>4752</v>
      </c>
      <c r="AH78" s="125">
        <v>52.800836500000003</v>
      </c>
      <c r="AI78" s="123" t="s">
        <v>174</v>
      </c>
      <c r="AJ78" s="123" t="s">
        <v>166</v>
      </c>
      <c r="AK78" s="124">
        <v>10.213421390700001</v>
      </c>
      <c r="AL78" s="123" t="s">
        <v>159</v>
      </c>
      <c r="AM78" s="36">
        <v>41722</v>
      </c>
      <c r="AN78" s="123" t="s">
        <v>310</v>
      </c>
      <c r="AO78" s="123" t="s">
        <v>1272</v>
      </c>
      <c r="AP78" s="123" t="s">
        <v>511</v>
      </c>
      <c r="AQ78" s="123" t="s">
        <v>272</v>
      </c>
    </row>
    <row r="79" spans="1:43">
      <c r="A79" s="123" t="s">
        <v>1400</v>
      </c>
      <c r="B79" s="123" t="s">
        <v>1401</v>
      </c>
      <c r="C79" s="36">
        <v>43830</v>
      </c>
      <c r="D79" s="124">
        <v>1.0920000000000001</v>
      </c>
      <c r="E79" s="124">
        <v>1.45</v>
      </c>
      <c r="F79" s="125">
        <v>0</v>
      </c>
      <c r="G79" s="36">
        <v>43826</v>
      </c>
      <c r="H79" s="124">
        <v>1.0920000000000001</v>
      </c>
      <c r="I79" s="125">
        <v>6.1224821890494301</v>
      </c>
      <c r="J79" s="123" t="s">
        <v>4753</v>
      </c>
      <c r="K79" s="125">
        <v>0.183486238532098</v>
      </c>
      <c r="L79" s="125">
        <v>0.64519278574364702</v>
      </c>
      <c r="M79" s="130">
        <v>1.3927893895374699</v>
      </c>
      <c r="N79" s="137">
        <f t="shared" si="11"/>
        <v>5.5711575581498796</v>
      </c>
      <c r="O79" s="132">
        <f t="shared" si="12"/>
        <v>5.5711575581498793E-2</v>
      </c>
      <c r="P79" s="134">
        <f t="shared" si="13"/>
        <v>125</v>
      </c>
      <c r="Q79" s="134">
        <v>1046</v>
      </c>
      <c r="R79" s="134" t="str">
        <f t="shared" si="14"/>
        <v>125/1046</v>
      </c>
      <c r="S79" s="131">
        <f t="shared" si="15"/>
        <v>0.11950286806883365</v>
      </c>
      <c r="T79" s="137">
        <f t="shared" si="16"/>
        <v>94.024856596558323</v>
      </c>
      <c r="U79" s="133" t="e">
        <f ca="1">[1]!f_risk_annusharpe(A79,"2019/9/30","2019/12/31",1,1,3)</f>
        <v>#NAME?</v>
      </c>
      <c r="V79" s="134" t="e">
        <f t="shared" ca="1" si="17"/>
        <v>#NAME?</v>
      </c>
      <c r="W79" s="134">
        <f t="shared" si="18"/>
        <v>1046</v>
      </c>
      <c r="X79" s="134" t="e">
        <f t="shared" ca="1" si="19"/>
        <v>#NAME?</v>
      </c>
      <c r="Y79" s="131" t="e">
        <f t="shared" ca="1" si="20"/>
        <v>#NAME?</v>
      </c>
      <c r="Z79" s="137" t="e">
        <f t="shared" ca="1" si="21"/>
        <v>#NAME?</v>
      </c>
      <c r="AA79" s="125">
        <v>3.01890016276589</v>
      </c>
      <c r="AB79" s="125">
        <v>6.1224821890494301</v>
      </c>
      <c r="AC79" s="123" t="s">
        <v>4753</v>
      </c>
      <c r="AD79" s="125">
        <v>13.635979816504801</v>
      </c>
      <c r="AE79" s="123" t="s">
        <v>4754</v>
      </c>
      <c r="AF79" s="125">
        <v>12.300979557898</v>
      </c>
      <c r="AG79" s="123" t="s">
        <v>4755</v>
      </c>
      <c r="AH79" s="125">
        <v>46.560705200000001</v>
      </c>
      <c r="AI79" s="123" t="s">
        <v>174</v>
      </c>
      <c r="AJ79" s="123" t="s">
        <v>166</v>
      </c>
      <c r="AK79" s="124">
        <v>6.5143598976000003</v>
      </c>
      <c r="AL79" s="123" t="s">
        <v>159</v>
      </c>
      <c r="AM79" s="36">
        <v>41451</v>
      </c>
      <c r="AN79" s="123" t="s">
        <v>310</v>
      </c>
      <c r="AO79" s="123" t="s">
        <v>1402</v>
      </c>
      <c r="AP79" s="123" t="s">
        <v>195</v>
      </c>
      <c r="AQ79" s="123" t="s">
        <v>162</v>
      </c>
    </row>
    <row r="80" spans="1:43">
      <c r="A80" s="123" t="s">
        <v>1383</v>
      </c>
      <c r="B80" s="123" t="s">
        <v>1384</v>
      </c>
      <c r="C80" s="36">
        <v>43830</v>
      </c>
      <c r="D80" s="124">
        <v>1.0052000000000001</v>
      </c>
      <c r="E80" s="124">
        <v>1.1884999999999999</v>
      </c>
      <c r="F80" s="125">
        <v>9.9581756622202297E-2</v>
      </c>
      <c r="G80" s="36">
        <v>43826</v>
      </c>
      <c r="H80" s="124">
        <v>1.0042</v>
      </c>
      <c r="I80" s="125">
        <v>6.0965354106475003</v>
      </c>
      <c r="J80" s="123" t="s">
        <v>4756</v>
      </c>
      <c r="K80" s="125">
        <v>0.22933492870677299</v>
      </c>
      <c r="L80" s="125">
        <v>0.51924686657749697</v>
      </c>
      <c r="M80" s="130">
        <v>1.60627747196079</v>
      </c>
      <c r="N80" s="137">
        <f t="shared" si="11"/>
        <v>6.4251098878431598</v>
      </c>
      <c r="O80" s="132">
        <f t="shared" si="12"/>
        <v>6.4251098878431598E-2</v>
      </c>
      <c r="P80" s="134">
        <f t="shared" si="13"/>
        <v>63</v>
      </c>
      <c r="Q80" s="134">
        <v>1046</v>
      </c>
      <c r="R80" s="134" t="str">
        <f t="shared" si="14"/>
        <v>63/1046</v>
      </c>
      <c r="S80" s="131">
        <f t="shared" si="15"/>
        <v>6.022944550669216E-2</v>
      </c>
      <c r="T80" s="137">
        <f t="shared" si="16"/>
        <v>96.988527724665403</v>
      </c>
      <c r="U80" s="133" t="e">
        <f ca="1">[1]!f_risk_annusharpe(A80,"2019/9/30","2019/12/31",1,1,3)</f>
        <v>#NAME?</v>
      </c>
      <c r="V80" s="134" t="e">
        <f t="shared" ca="1" si="17"/>
        <v>#NAME?</v>
      </c>
      <c r="W80" s="134">
        <f t="shared" si="18"/>
        <v>1046</v>
      </c>
      <c r="X80" s="134" t="e">
        <f t="shared" ca="1" si="19"/>
        <v>#NAME?</v>
      </c>
      <c r="Y80" s="131" t="e">
        <f t="shared" ca="1" si="20"/>
        <v>#NAME?</v>
      </c>
      <c r="Z80" s="137" t="e">
        <f t="shared" ca="1" si="21"/>
        <v>#NAME?</v>
      </c>
      <c r="AA80" s="125">
        <v>3.3814626868600199</v>
      </c>
      <c r="AB80" s="125">
        <v>6.0965354106475003</v>
      </c>
      <c r="AC80" s="123" t="s">
        <v>4756</v>
      </c>
      <c r="AD80" s="125">
        <v>14.1573039973738</v>
      </c>
      <c r="AE80" s="123" t="s">
        <v>4757</v>
      </c>
      <c r="AF80" s="125">
        <v>16.330520690595701</v>
      </c>
      <c r="AG80" s="123" t="s">
        <v>4758</v>
      </c>
      <c r="AH80" s="125">
        <v>20.531320560000001</v>
      </c>
      <c r="AI80" s="123" t="s">
        <v>174</v>
      </c>
      <c r="AJ80" s="123" t="s">
        <v>166</v>
      </c>
      <c r="AK80" s="124">
        <v>19.841182456599999</v>
      </c>
      <c r="AL80" s="123" t="s">
        <v>159</v>
      </c>
      <c r="AM80" s="36">
        <v>42276</v>
      </c>
      <c r="AN80" s="123" t="s">
        <v>310</v>
      </c>
      <c r="AO80" s="123" t="s">
        <v>1376</v>
      </c>
      <c r="AP80" s="123" t="s">
        <v>195</v>
      </c>
      <c r="AQ80" s="123" t="s">
        <v>177</v>
      </c>
    </row>
    <row r="81" spans="1:43">
      <c r="A81" s="123" t="s">
        <v>1371</v>
      </c>
      <c r="B81" s="123" t="s">
        <v>1372</v>
      </c>
      <c r="C81" s="36">
        <v>43830</v>
      </c>
      <c r="D81" s="124">
        <v>1.1711</v>
      </c>
      <c r="E81" s="124">
        <v>1.1711</v>
      </c>
      <c r="F81" s="125">
        <v>0</v>
      </c>
      <c r="G81" s="36">
        <v>43829</v>
      </c>
      <c r="H81" s="124">
        <v>1.1711</v>
      </c>
      <c r="I81" s="125">
        <v>6.0778985507246297</v>
      </c>
      <c r="J81" s="123" t="s">
        <v>4759</v>
      </c>
      <c r="K81" s="125">
        <v>0.102572869476031</v>
      </c>
      <c r="L81" s="125">
        <v>0.40294924554183198</v>
      </c>
      <c r="M81" s="130">
        <v>1.07016483990679</v>
      </c>
      <c r="N81" s="137">
        <f t="shared" si="11"/>
        <v>4.28065935962716</v>
      </c>
      <c r="O81" s="132">
        <f t="shared" si="12"/>
        <v>4.2806593596271598E-2</v>
      </c>
      <c r="P81" s="134">
        <f t="shared" si="13"/>
        <v>458</v>
      </c>
      <c r="Q81" s="134">
        <v>1046</v>
      </c>
      <c r="R81" s="134" t="str">
        <f t="shared" si="14"/>
        <v>458/1046</v>
      </c>
      <c r="S81" s="131">
        <f t="shared" si="15"/>
        <v>0.4378585086042065</v>
      </c>
      <c r="T81" s="137">
        <f t="shared" si="16"/>
        <v>78.107074569789674</v>
      </c>
      <c r="U81" s="133" t="e">
        <f ca="1">[1]!f_risk_annusharpe(A81,"2019/9/30","2019/12/31",1,1,3)</f>
        <v>#NAME?</v>
      </c>
      <c r="V81" s="134" t="e">
        <f t="shared" ca="1" si="17"/>
        <v>#NAME?</v>
      </c>
      <c r="W81" s="134">
        <f t="shared" si="18"/>
        <v>1046</v>
      </c>
      <c r="X81" s="134" t="e">
        <f t="shared" ca="1" si="19"/>
        <v>#NAME?</v>
      </c>
      <c r="Y81" s="131" t="e">
        <f t="shared" ca="1" si="20"/>
        <v>#NAME?</v>
      </c>
      <c r="Z81" s="137" t="e">
        <f t="shared" ca="1" si="21"/>
        <v>#NAME?</v>
      </c>
      <c r="AA81" s="125">
        <v>3.0535022879267801</v>
      </c>
      <c r="AB81" s="125">
        <v>6.0778985507246297</v>
      </c>
      <c r="AC81" s="123" t="s">
        <v>4759</v>
      </c>
      <c r="AD81" s="125">
        <v>15.0618982118294</v>
      </c>
      <c r="AE81" s="123" t="s">
        <v>4760</v>
      </c>
      <c r="AF81" s="126">
        <v>0</v>
      </c>
      <c r="AG81" s="123"/>
      <c r="AH81" s="125">
        <v>17.11</v>
      </c>
      <c r="AI81" s="123" t="s">
        <v>174</v>
      </c>
      <c r="AJ81" s="123" t="s">
        <v>95</v>
      </c>
      <c r="AK81" s="124">
        <v>3.4792491633</v>
      </c>
      <c r="AL81" s="123" t="s">
        <v>159</v>
      </c>
      <c r="AM81" s="36">
        <v>42810</v>
      </c>
      <c r="AN81" s="123" t="s">
        <v>310</v>
      </c>
      <c r="AO81" s="123" t="s">
        <v>1373</v>
      </c>
      <c r="AP81" s="123" t="s">
        <v>175</v>
      </c>
      <c r="AQ81" s="123" t="s">
        <v>165</v>
      </c>
    </row>
    <row r="82" spans="1:43">
      <c r="A82" s="123" t="s">
        <v>1381</v>
      </c>
      <c r="B82" s="123" t="s">
        <v>1382</v>
      </c>
      <c r="C82" s="36">
        <v>43830</v>
      </c>
      <c r="D82" s="124">
        <v>1.0680000000000001</v>
      </c>
      <c r="E82" s="124">
        <v>1.534</v>
      </c>
      <c r="F82" s="125">
        <v>9.3720712277424095E-2</v>
      </c>
      <c r="G82" s="36">
        <v>43826</v>
      </c>
      <c r="H82" s="124">
        <v>1.0669999999999999</v>
      </c>
      <c r="I82" s="125">
        <v>6.0611726979337996</v>
      </c>
      <c r="J82" s="123" t="s">
        <v>4761</v>
      </c>
      <c r="K82" s="125">
        <v>0.28169014084508898</v>
      </c>
      <c r="L82" s="125">
        <v>0.470350703524481</v>
      </c>
      <c r="M82" s="130">
        <v>1.03889154770499</v>
      </c>
      <c r="N82" s="137">
        <f t="shared" si="11"/>
        <v>4.1555661908199601</v>
      </c>
      <c r="O82" s="132">
        <f t="shared" si="12"/>
        <v>4.15556619081996E-2</v>
      </c>
      <c r="P82" s="134">
        <f t="shared" si="13"/>
        <v>506</v>
      </c>
      <c r="Q82" s="134">
        <v>1046</v>
      </c>
      <c r="R82" s="134" t="str">
        <f t="shared" si="14"/>
        <v>506/1046</v>
      </c>
      <c r="S82" s="131">
        <f t="shared" si="15"/>
        <v>0.4837476099426386</v>
      </c>
      <c r="T82" s="137">
        <f t="shared" si="16"/>
        <v>75.812619502868074</v>
      </c>
      <c r="U82" s="133" t="e">
        <f ca="1">[1]!f_risk_annusharpe(A82,"2019/9/30","2019/12/31",1,1,3)</f>
        <v>#NAME?</v>
      </c>
      <c r="V82" s="134" t="e">
        <f t="shared" ca="1" si="17"/>
        <v>#NAME?</v>
      </c>
      <c r="W82" s="134">
        <f t="shared" si="18"/>
        <v>1046</v>
      </c>
      <c r="X82" s="134" t="e">
        <f t="shared" ca="1" si="19"/>
        <v>#NAME?</v>
      </c>
      <c r="Y82" s="131" t="e">
        <f t="shared" ca="1" si="20"/>
        <v>#NAME?</v>
      </c>
      <c r="Z82" s="137" t="e">
        <f t="shared" ca="1" si="21"/>
        <v>#NAME?</v>
      </c>
      <c r="AA82" s="125">
        <v>2.6557464611597501</v>
      </c>
      <c r="AB82" s="125">
        <v>6.0611726979337996</v>
      </c>
      <c r="AC82" s="123" t="s">
        <v>4761</v>
      </c>
      <c r="AD82" s="125">
        <v>15.929962553791199</v>
      </c>
      <c r="AE82" s="123" t="s">
        <v>4762</v>
      </c>
      <c r="AF82" s="125">
        <v>19.110962942018901</v>
      </c>
      <c r="AG82" s="123" t="s">
        <v>4763</v>
      </c>
      <c r="AH82" s="125">
        <v>65.767590799999994</v>
      </c>
      <c r="AI82" s="123" t="s">
        <v>174</v>
      </c>
      <c r="AJ82" s="123" t="s">
        <v>197</v>
      </c>
      <c r="AK82" s="124">
        <v>31.4745068591</v>
      </c>
      <c r="AL82" s="123" t="s">
        <v>159</v>
      </c>
      <c r="AM82" s="36">
        <v>41450</v>
      </c>
      <c r="AN82" s="123" t="s">
        <v>310</v>
      </c>
      <c r="AO82" s="123" t="s">
        <v>1324</v>
      </c>
      <c r="AP82" s="123" t="s">
        <v>412</v>
      </c>
      <c r="AQ82" s="123" t="s">
        <v>183</v>
      </c>
    </row>
    <row r="83" spans="1:43">
      <c r="A83" s="123" t="s">
        <v>1390</v>
      </c>
      <c r="B83" s="123" t="s">
        <v>1391</v>
      </c>
      <c r="C83" s="36">
        <v>43830</v>
      </c>
      <c r="D83" s="124">
        <v>1.0254000000000001</v>
      </c>
      <c r="E83" s="124">
        <v>1.1041000000000001</v>
      </c>
      <c r="F83" s="125">
        <v>5.85480093677039E-2</v>
      </c>
      <c r="G83" s="36">
        <v>43826</v>
      </c>
      <c r="H83" s="124">
        <v>1.0247999999999999</v>
      </c>
      <c r="I83" s="125">
        <v>6.0567808227059299</v>
      </c>
      <c r="J83" s="123" t="s">
        <v>4764</v>
      </c>
      <c r="K83" s="125">
        <v>0.28361858190709499</v>
      </c>
      <c r="L83" s="125">
        <v>0.56886358242245805</v>
      </c>
      <c r="M83" s="130">
        <v>1.3092780357841101</v>
      </c>
      <c r="N83" s="137">
        <f t="shared" si="11"/>
        <v>5.2371121431364402</v>
      </c>
      <c r="O83" s="132">
        <f t="shared" si="12"/>
        <v>5.2371121431364402E-2</v>
      </c>
      <c r="P83" s="134">
        <f t="shared" si="13"/>
        <v>179</v>
      </c>
      <c r="Q83" s="134">
        <v>1046</v>
      </c>
      <c r="R83" s="134" t="str">
        <f t="shared" si="14"/>
        <v>179/1046</v>
      </c>
      <c r="S83" s="131">
        <f t="shared" si="15"/>
        <v>0.1711281070745698</v>
      </c>
      <c r="T83" s="137">
        <f t="shared" si="16"/>
        <v>91.443594646271507</v>
      </c>
      <c r="U83" s="133" t="e">
        <f ca="1">[1]!f_risk_annusharpe(A83,"2019/9/30","2019/12/31",1,1,3)</f>
        <v>#NAME?</v>
      </c>
      <c r="V83" s="134" t="e">
        <f t="shared" ca="1" si="17"/>
        <v>#NAME?</v>
      </c>
      <c r="W83" s="134">
        <f t="shared" si="18"/>
        <v>1046</v>
      </c>
      <c r="X83" s="134" t="e">
        <f t="shared" ca="1" si="19"/>
        <v>#NAME?</v>
      </c>
      <c r="Y83" s="131" t="e">
        <f t="shared" ca="1" si="20"/>
        <v>#NAME?</v>
      </c>
      <c r="Z83" s="137" t="e">
        <f t="shared" ca="1" si="21"/>
        <v>#NAME?</v>
      </c>
      <c r="AA83" s="125">
        <v>3.0148866960383498</v>
      </c>
      <c r="AB83" s="125">
        <v>6.0567808227059299</v>
      </c>
      <c r="AC83" s="123" t="s">
        <v>4764</v>
      </c>
      <c r="AD83" s="126">
        <v>0</v>
      </c>
      <c r="AE83" s="123"/>
      <c r="AF83" s="126">
        <v>0</v>
      </c>
      <c r="AG83" s="123"/>
      <c r="AH83" s="125">
        <v>10.60661672</v>
      </c>
      <c r="AI83" s="123" t="s">
        <v>174</v>
      </c>
      <c r="AJ83" s="123" t="s">
        <v>95</v>
      </c>
      <c r="AK83" s="124">
        <v>20.5761715915</v>
      </c>
      <c r="AL83" s="123" t="s">
        <v>159</v>
      </c>
      <c r="AM83" s="36">
        <v>43202</v>
      </c>
      <c r="AN83" s="123" t="s">
        <v>310</v>
      </c>
      <c r="AO83" s="123" t="s">
        <v>1392</v>
      </c>
      <c r="AP83" s="123" t="s">
        <v>195</v>
      </c>
      <c r="AQ83" s="123" t="s">
        <v>247</v>
      </c>
    </row>
    <row r="84" spans="1:43">
      <c r="A84" s="123" t="s">
        <v>1397</v>
      </c>
      <c r="B84" s="123" t="s">
        <v>1398</v>
      </c>
      <c r="C84" s="36">
        <v>43830</v>
      </c>
      <c r="D84" s="124">
        <v>1.0261</v>
      </c>
      <c r="E84" s="124">
        <v>1.1561999999999999</v>
      </c>
      <c r="F84" s="125">
        <v>1.9495077492935001E-2</v>
      </c>
      <c r="G84" s="36">
        <v>43829</v>
      </c>
      <c r="H84" s="124">
        <v>1.0259</v>
      </c>
      <c r="I84" s="125">
        <v>6.0426066629421102</v>
      </c>
      <c r="J84" s="123" t="s">
        <v>4765</v>
      </c>
      <c r="K84" s="125">
        <v>0.20507812499999201</v>
      </c>
      <c r="L84" s="125">
        <v>0.56845853797812995</v>
      </c>
      <c r="M84" s="130">
        <v>1.33085257161218</v>
      </c>
      <c r="N84" s="137">
        <f t="shared" si="11"/>
        <v>5.3234102864487198</v>
      </c>
      <c r="O84" s="132">
        <f t="shared" si="12"/>
        <v>5.3234102864487196E-2</v>
      </c>
      <c r="P84" s="134">
        <f t="shared" si="13"/>
        <v>169</v>
      </c>
      <c r="Q84" s="134">
        <v>1046</v>
      </c>
      <c r="R84" s="134" t="str">
        <f t="shared" si="14"/>
        <v>169/1046</v>
      </c>
      <c r="S84" s="131">
        <f t="shared" si="15"/>
        <v>0.16156787762906311</v>
      </c>
      <c r="T84" s="137">
        <f t="shared" si="16"/>
        <v>91.921606118546848</v>
      </c>
      <c r="U84" s="133" t="e">
        <f ca="1">[1]!f_risk_annusharpe(A84,"2019/9/30","2019/12/31",1,1,3)</f>
        <v>#NAME?</v>
      </c>
      <c r="V84" s="134" t="e">
        <f t="shared" ca="1" si="17"/>
        <v>#NAME?</v>
      </c>
      <c r="W84" s="134">
        <f t="shared" si="18"/>
        <v>1046</v>
      </c>
      <c r="X84" s="134" t="e">
        <f t="shared" ca="1" si="19"/>
        <v>#NAME?</v>
      </c>
      <c r="Y84" s="131" t="e">
        <f t="shared" ca="1" si="20"/>
        <v>#NAME?</v>
      </c>
      <c r="Z84" s="137" t="e">
        <f t="shared" ca="1" si="21"/>
        <v>#NAME?</v>
      </c>
      <c r="AA84" s="125">
        <v>3.2126688152448999</v>
      </c>
      <c r="AB84" s="125">
        <v>6.0426066629421102</v>
      </c>
      <c r="AC84" s="123" t="s">
        <v>4765</v>
      </c>
      <c r="AD84" s="125">
        <v>15.493108634020601</v>
      </c>
      <c r="AE84" s="123" t="s">
        <v>4766</v>
      </c>
      <c r="AF84" s="125">
        <v>17.165575211182599</v>
      </c>
      <c r="AG84" s="123" t="s">
        <v>4767</v>
      </c>
      <c r="AH84" s="125">
        <v>16.509447990000002</v>
      </c>
      <c r="AI84" s="123" t="s">
        <v>227</v>
      </c>
      <c r="AJ84" s="123" t="s">
        <v>158</v>
      </c>
      <c r="AK84" s="124">
        <v>31.350045533799999</v>
      </c>
      <c r="AL84" s="123" t="s">
        <v>159</v>
      </c>
      <c r="AM84" s="36">
        <v>42606</v>
      </c>
      <c r="AN84" s="123" t="s">
        <v>310</v>
      </c>
      <c r="AO84" s="123" t="s">
        <v>1399</v>
      </c>
      <c r="AP84" s="123" t="s">
        <v>215</v>
      </c>
      <c r="AQ84" s="123" t="s">
        <v>226</v>
      </c>
    </row>
    <row r="85" spans="1:43">
      <c r="A85" s="123" t="s">
        <v>1379</v>
      </c>
      <c r="B85" s="123" t="s">
        <v>1380</v>
      </c>
      <c r="C85" s="36">
        <v>43830</v>
      </c>
      <c r="D85" s="124">
        <v>1.137</v>
      </c>
      <c r="E85" s="124">
        <v>1.1599999999999999</v>
      </c>
      <c r="F85" s="125">
        <v>-8.7943012927741097E-3</v>
      </c>
      <c r="G85" s="36">
        <v>43829</v>
      </c>
      <c r="H85" s="124">
        <v>1.1371</v>
      </c>
      <c r="I85" s="125">
        <v>6.0238716896680202</v>
      </c>
      <c r="J85" s="123" t="s">
        <v>4768</v>
      </c>
      <c r="K85" s="125">
        <v>0.238032266596133</v>
      </c>
      <c r="L85" s="125">
        <v>0.39735099337748098</v>
      </c>
      <c r="M85" s="130">
        <v>1.0487024528972599</v>
      </c>
      <c r="N85" s="137">
        <f t="shared" si="11"/>
        <v>4.1948098115890398</v>
      </c>
      <c r="O85" s="132">
        <f t="shared" si="12"/>
        <v>4.1948098115890398E-2</v>
      </c>
      <c r="P85" s="134">
        <f t="shared" si="13"/>
        <v>485</v>
      </c>
      <c r="Q85" s="134">
        <v>1046</v>
      </c>
      <c r="R85" s="134" t="str">
        <f t="shared" si="14"/>
        <v>485/1046</v>
      </c>
      <c r="S85" s="131">
        <f t="shared" si="15"/>
        <v>0.46367112810707456</v>
      </c>
      <c r="T85" s="137">
        <f t="shared" si="16"/>
        <v>76.816443594646273</v>
      </c>
      <c r="U85" s="133" t="e">
        <f ca="1">[1]!f_risk_annusharpe(A85,"2019/9/30","2019/12/31",1,1,3)</f>
        <v>#NAME?</v>
      </c>
      <c r="V85" s="134" t="e">
        <f t="shared" ca="1" si="17"/>
        <v>#NAME?</v>
      </c>
      <c r="W85" s="134">
        <f t="shared" si="18"/>
        <v>1046</v>
      </c>
      <c r="X85" s="134" t="e">
        <f t="shared" ca="1" si="19"/>
        <v>#NAME?</v>
      </c>
      <c r="Y85" s="131" t="e">
        <f t="shared" ca="1" si="20"/>
        <v>#NAME?</v>
      </c>
      <c r="Z85" s="137" t="e">
        <f t="shared" ca="1" si="21"/>
        <v>#NAME?</v>
      </c>
      <c r="AA85" s="125">
        <v>2.4970702244658698</v>
      </c>
      <c r="AB85" s="125">
        <v>6.0238716896680202</v>
      </c>
      <c r="AC85" s="123" t="s">
        <v>4768</v>
      </c>
      <c r="AD85" s="125">
        <v>14.943070560332</v>
      </c>
      <c r="AE85" s="123" t="s">
        <v>4769</v>
      </c>
      <c r="AF85" s="126">
        <v>0</v>
      </c>
      <c r="AG85" s="123"/>
      <c r="AH85" s="125">
        <v>16.310893100000001</v>
      </c>
      <c r="AI85" s="123" t="s">
        <v>157</v>
      </c>
      <c r="AJ85" s="123" t="s">
        <v>95</v>
      </c>
      <c r="AK85" s="124">
        <v>2.2382823232</v>
      </c>
      <c r="AL85" s="123" t="s">
        <v>159</v>
      </c>
      <c r="AM85" s="36">
        <v>42803</v>
      </c>
      <c r="AN85" s="123" t="s">
        <v>310</v>
      </c>
      <c r="AO85" s="123" t="s">
        <v>1034</v>
      </c>
      <c r="AP85" s="123" t="s">
        <v>555</v>
      </c>
      <c r="AQ85" s="123" t="s">
        <v>241</v>
      </c>
    </row>
    <row r="86" spans="1:43">
      <c r="A86" s="123" t="s">
        <v>1418</v>
      </c>
      <c r="B86" s="123" t="s">
        <v>1419</v>
      </c>
      <c r="C86" s="36">
        <v>43830</v>
      </c>
      <c r="D86" s="124">
        <v>1.0733999999999999</v>
      </c>
      <c r="E86" s="124">
        <v>1.1726000000000001</v>
      </c>
      <c r="F86" s="125">
        <v>8.3916083916065198E-2</v>
      </c>
      <c r="G86" s="36">
        <v>43826</v>
      </c>
      <c r="H86" s="124">
        <v>1.0725</v>
      </c>
      <c r="I86" s="125">
        <v>6.0124836190406699</v>
      </c>
      <c r="J86" s="123" t="s">
        <v>4770</v>
      </c>
      <c r="K86" s="125">
        <v>0.23344850126060601</v>
      </c>
      <c r="L86" s="125">
        <v>0.66582818436017599</v>
      </c>
      <c r="M86" s="130">
        <v>1.2736792084000901</v>
      </c>
      <c r="N86" s="137">
        <f t="shared" si="11"/>
        <v>5.0947168336003603</v>
      </c>
      <c r="O86" s="132">
        <f t="shared" si="12"/>
        <v>5.0947168336003601E-2</v>
      </c>
      <c r="P86" s="134">
        <f t="shared" si="13"/>
        <v>199</v>
      </c>
      <c r="Q86" s="134">
        <v>1046</v>
      </c>
      <c r="R86" s="134" t="str">
        <f t="shared" si="14"/>
        <v>199/1046</v>
      </c>
      <c r="S86" s="131">
        <f t="shared" si="15"/>
        <v>0.19024856596558318</v>
      </c>
      <c r="T86" s="137">
        <f t="shared" si="16"/>
        <v>90.487571701720839</v>
      </c>
      <c r="U86" s="133" t="e">
        <f ca="1">[1]!f_risk_annusharpe(A86,"2019/9/30","2019/12/31",1,1,3)</f>
        <v>#NAME?</v>
      </c>
      <c r="V86" s="134" t="e">
        <f t="shared" ca="1" si="17"/>
        <v>#NAME?</v>
      </c>
      <c r="W86" s="134">
        <f t="shared" si="18"/>
        <v>1046</v>
      </c>
      <c r="X86" s="134" t="e">
        <f t="shared" ca="1" si="19"/>
        <v>#NAME?</v>
      </c>
      <c r="Y86" s="131" t="e">
        <f t="shared" ca="1" si="20"/>
        <v>#NAME?</v>
      </c>
      <c r="Z86" s="137" t="e">
        <f t="shared" ca="1" si="21"/>
        <v>#NAME?</v>
      </c>
      <c r="AA86" s="125">
        <v>2.9447826146494198</v>
      </c>
      <c r="AB86" s="125">
        <v>6.0124836190406699</v>
      </c>
      <c r="AC86" s="123" t="s">
        <v>4770</v>
      </c>
      <c r="AD86" s="125">
        <v>17.195957945041801</v>
      </c>
      <c r="AE86" s="123" t="s">
        <v>4771</v>
      </c>
      <c r="AF86" s="126">
        <v>0</v>
      </c>
      <c r="AG86" s="123"/>
      <c r="AH86" s="125">
        <v>17.711620159999999</v>
      </c>
      <c r="AI86" s="123" t="s">
        <v>174</v>
      </c>
      <c r="AJ86" s="123" t="s">
        <v>95</v>
      </c>
      <c r="AK86" s="124">
        <v>28.005144776600002</v>
      </c>
      <c r="AL86" s="123" t="s">
        <v>159</v>
      </c>
      <c r="AM86" s="36">
        <v>42977</v>
      </c>
      <c r="AN86" s="123" t="s">
        <v>310</v>
      </c>
      <c r="AO86" s="123" t="s">
        <v>1420</v>
      </c>
      <c r="AP86" s="123" t="s">
        <v>202</v>
      </c>
      <c r="AQ86" s="123" t="s">
        <v>170</v>
      </c>
    </row>
    <row r="87" spans="1:43">
      <c r="A87" s="123" t="s">
        <v>1393</v>
      </c>
      <c r="B87" s="123" t="s">
        <v>1394</v>
      </c>
      <c r="C87" s="36">
        <v>43830</v>
      </c>
      <c r="D87" s="124">
        <v>1.0833999999999999</v>
      </c>
      <c r="E87" s="124">
        <v>1.4621999999999999</v>
      </c>
      <c r="F87" s="125">
        <v>6.4653181860150802E-2</v>
      </c>
      <c r="G87" s="36">
        <v>43826</v>
      </c>
      <c r="H87" s="124">
        <v>1.0827</v>
      </c>
      <c r="I87" s="125">
        <v>6.0028085610789601</v>
      </c>
      <c r="J87" s="123" t="s">
        <v>4772</v>
      </c>
      <c r="K87" s="125">
        <v>0.22201665124883199</v>
      </c>
      <c r="L87" s="125">
        <v>0.51958677886154903</v>
      </c>
      <c r="M87" s="130">
        <v>1.4894713164</v>
      </c>
      <c r="N87" s="137">
        <f t="shared" si="11"/>
        <v>5.9578852655999999</v>
      </c>
      <c r="O87" s="132">
        <f t="shared" si="12"/>
        <v>5.9578852655999999E-2</v>
      </c>
      <c r="P87" s="134">
        <f t="shared" si="13"/>
        <v>89</v>
      </c>
      <c r="Q87" s="134">
        <v>1046</v>
      </c>
      <c r="R87" s="134" t="str">
        <f t="shared" si="14"/>
        <v>89/1046</v>
      </c>
      <c r="S87" s="131">
        <f t="shared" si="15"/>
        <v>8.5086042065009554E-2</v>
      </c>
      <c r="T87" s="137">
        <f t="shared" si="16"/>
        <v>95.745697896749533</v>
      </c>
      <c r="U87" s="133" t="e">
        <f ca="1">[1]!f_risk_annusharpe(A87,"2019/9/30","2019/12/31",1,1,3)</f>
        <v>#NAME?</v>
      </c>
      <c r="V87" s="134" t="e">
        <f t="shared" ca="1" si="17"/>
        <v>#NAME?</v>
      </c>
      <c r="W87" s="134">
        <f t="shared" si="18"/>
        <v>1046</v>
      </c>
      <c r="X87" s="134" t="e">
        <f t="shared" ca="1" si="19"/>
        <v>#NAME?</v>
      </c>
      <c r="Y87" s="131" t="e">
        <f t="shared" ca="1" si="20"/>
        <v>#NAME?</v>
      </c>
      <c r="Z87" s="137" t="e">
        <f t="shared" ca="1" si="21"/>
        <v>#NAME?</v>
      </c>
      <c r="AA87" s="125">
        <v>2.9750124800465598</v>
      </c>
      <c r="AB87" s="125">
        <v>6.0028085610789601</v>
      </c>
      <c r="AC87" s="123" t="s">
        <v>4772</v>
      </c>
      <c r="AD87" s="125">
        <v>14.1450653838893</v>
      </c>
      <c r="AE87" s="123" t="s">
        <v>4773</v>
      </c>
      <c r="AF87" s="125">
        <v>17.332521084247201</v>
      </c>
      <c r="AG87" s="123" t="s">
        <v>4774</v>
      </c>
      <c r="AH87" s="125">
        <v>54.583087220000003</v>
      </c>
      <c r="AI87" s="123" t="s">
        <v>174</v>
      </c>
      <c r="AJ87" s="123" t="s">
        <v>197</v>
      </c>
      <c r="AK87" s="124">
        <v>3.6183476737000002</v>
      </c>
      <c r="AL87" s="123" t="s">
        <v>159</v>
      </c>
      <c r="AM87" s="36">
        <v>41607</v>
      </c>
      <c r="AN87" s="123" t="s">
        <v>310</v>
      </c>
      <c r="AO87" s="123" t="s">
        <v>780</v>
      </c>
      <c r="AP87" s="123" t="s">
        <v>236</v>
      </c>
      <c r="AQ87" s="123" t="s">
        <v>162</v>
      </c>
    </row>
    <row r="88" spans="1:43">
      <c r="A88" s="123" t="s">
        <v>1363</v>
      </c>
      <c r="B88" s="123" t="s">
        <v>1364</v>
      </c>
      <c r="C88" s="36">
        <v>43830</v>
      </c>
      <c r="D88" s="124">
        <v>1.1394</v>
      </c>
      <c r="E88" s="124">
        <v>1.1694</v>
      </c>
      <c r="F88" s="125">
        <v>0</v>
      </c>
      <c r="G88" s="36">
        <v>43829</v>
      </c>
      <c r="H88" s="124">
        <v>1.1394</v>
      </c>
      <c r="I88" s="125">
        <v>5.9906574874496998</v>
      </c>
      <c r="J88" s="123" t="s">
        <v>4775</v>
      </c>
      <c r="K88" s="125">
        <v>3.5118525021945901E-2</v>
      </c>
      <c r="L88" s="125">
        <v>0.26395353661424098</v>
      </c>
      <c r="M88" s="130">
        <v>0.92113091143350001</v>
      </c>
      <c r="N88" s="137">
        <f t="shared" si="11"/>
        <v>3.684523645734</v>
      </c>
      <c r="O88" s="132">
        <f t="shared" si="12"/>
        <v>3.6845236457340003E-2</v>
      </c>
      <c r="P88" s="134">
        <f t="shared" si="13"/>
        <v>687</v>
      </c>
      <c r="Q88" s="134">
        <v>1046</v>
      </c>
      <c r="R88" s="134" t="str">
        <f t="shared" si="14"/>
        <v>687/1046</v>
      </c>
      <c r="S88" s="131">
        <f t="shared" si="15"/>
        <v>0.6567877629063098</v>
      </c>
      <c r="T88" s="137">
        <f t="shared" si="16"/>
        <v>67.160611854684518</v>
      </c>
      <c r="U88" s="133" t="e">
        <f ca="1">[1]!f_risk_annusharpe(A88,"2019/9/30","2019/12/31",1,1,3)</f>
        <v>#NAME?</v>
      </c>
      <c r="V88" s="134" t="e">
        <f t="shared" ca="1" si="17"/>
        <v>#NAME?</v>
      </c>
      <c r="W88" s="134">
        <f t="shared" si="18"/>
        <v>1046</v>
      </c>
      <c r="X88" s="134" t="e">
        <f t="shared" ca="1" si="19"/>
        <v>#NAME?</v>
      </c>
      <c r="Y88" s="131" t="e">
        <f t="shared" ca="1" si="20"/>
        <v>#NAME?</v>
      </c>
      <c r="Z88" s="137" t="e">
        <f t="shared" ca="1" si="21"/>
        <v>#NAME?</v>
      </c>
      <c r="AA88" s="125">
        <v>2.0053328549762002</v>
      </c>
      <c r="AB88" s="125">
        <v>5.9906574874496998</v>
      </c>
      <c r="AC88" s="123" t="s">
        <v>4775</v>
      </c>
      <c r="AD88" s="125">
        <v>14.206585402455699</v>
      </c>
      <c r="AE88" s="123" t="s">
        <v>4776</v>
      </c>
      <c r="AF88" s="126">
        <v>0</v>
      </c>
      <c r="AG88" s="123"/>
      <c r="AH88" s="125">
        <v>17.198797939999999</v>
      </c>
      <c r="AI88" s="123" t="s">
        <v>174</v>
      </c>
      <c r="AJ88" s="123" t="s">
        <v>95</v>
      </c>
      <c r="AK88" s="124">
        <v>11.2171199209</v>
      </c>
      <c r="AL88" s="123" t="s">
        <v>159</v>
      </c>
      <c r="AM88" s="36">
        <v>42850</v>
      </c>
      <c r="AN88" s="123" t="s">
        <v>310</v>
      </c>
      <c r="AO88" s="123" t="s">
        <v>230</v>
      </c>
      <c r="AP88" s="123" t="s">
        <v>231</v>
      </c>
      <c r="AQ88" s="123" t="s">
        <v>181</v>
      </c>
    </row>
    <row r="89" spans="1:43">
      <c r="A89" s="123" t="s">
        <v>1555</v>
      </c>
      <c r="B89" s="123" t="s">
        <v>1556</v>
      </c>
      <c r="C89" s="36">
        <v>43830</v>
      </c>
      <c r="D89" s="124">
        <v>1.022</v>
      </c>
      <c r="E89" s="124">
        <v>1.173</v>
      </c>
      <c r="F89" s="125">
        <v>0.19607843137254699</v>
      </c>
      <c r="G89" s="36">
        <v>43829</v>
      </c>
      <c r="H89" s="124">
        <v>1.02</v>
      </c>
      <c r="I89" s="125">
        <v>5.9667377882299704</v>
      </c>
      <c r="J89" s="123" t="s">
        <v>4777</v>
      </c>
      <c r="K89" s="125">
        <v>0.51143978587332495</v>
      </c>
      <c r="L89" s="125">
        <v>1.1032523465519599</v>
      </c>
      <c r="M89" s="130">
        <v>1.60178909382292</v>
      </c>
      <c r="N89" s="137">
        <f t="shared" si="11"/>
        <v>6.40715637529168</v>
      </c>
      <c r="O89" s="132">
        <f t="shared" si="12"/>
        <v>6.4071563752916796E-2</v>
      </c>
      <c r="P89" s="134">
        <f t="shared" si="13"/>
        <v>65</v>
      </c>
      <c r="Q89" s="134">
        <v>1046</v>
      </c>
      <c r="R89" s="134" t="str">
        <f t="shared" si="14"/>
        <v>65/1046</v>
      </c>
      <c r="S89" s="131">
        <f t="shared" si="15"/>
        <v>6.2141491395793502E-2</v>
      </c>
      <c r="T89" s="137">
        <f t="shared" si="16"/>
        <v>96.892925430210326</v>
      </c>
      <c r="U89" s="133" t="e">
        <f ca="1">[1]!f_risk_annusharpe(A89,"2019/9/30","2019/12/31",1,1,3)</f>
        <v>#NAME?</v>
      </c>
      <c r="V89" s="134" t="e">
        <f t="shared" ca="1" si="17"/>
        <v>#NAME?</v>
      </c>
      <c r="W89" s="134">
        <f t="shared" si="18"/>
        <v>1046</v>
      </c>
      <c r="X89" s="134" t="e">
        <f t="shared" ca="1" si="19"/>
        <v>#NAME?</v>
      </c>
      <c r="Y89" s="131" t="e">
        <f t="shared" ca="1" si="20"/>
        <v>#NAME?</v>
      </c>
      <c r="Z89" s="137" t="e">
        <f t="shared" ca="1" si="21"/>
        <v>#NAME?</v>
      </c>
      <c r="AA89" s="125">
        <v>3.4149146965568802</v>
      </c>
      <c r="AB89" s="125">
        <v>5.9667377882299704</v>
      </c>
      <c r="AC89" s="123" t="s">
        <v>4777</v>
      </c>
      <c r="AD89" s="125">
        <v>13.1191522413923</v>
      </c>
      <c r="AE89" s="123" t="s">
        <v>4778</v>
      </c>
      <c r="AF89" s="125">
        <v>14.817897756499001</v>
      </c>
      <c r="AG89" s="123" t="s">
        <v>4779</v>
      </c>
      <c r="AH89" s="125">
        <v>18.547401000000001</v>
      </c>
      <c r="AI89" s="123" t="s">
        <v>157</v>
      </c>
      <c r="AJ89" s="123" t="s">
        <v>166</v>
      </c>
      <c r="AK89" s="124">
        <v>21.744839520199999</v>
      </c>
      <c r="AL89" s="123" t="s">
        <v>159</v>
      </c>
      <c r="AM89" s="36">
        <v>42276</v>
      </c>
      <c r="AN89" s="123" t="s">
        <v>310</v>
      </c>
      <c r="AO89" s="123" t="s">
        <v>1557</v>
      </c>
      <c r="AP89" s="123" t="s">
        <v>196</v>
      </c>
      <c r="AQ89" s="123" t="s">
        <v>207</v>
      </c>
    </row>
    <row r="90" spans="1:43">
      <c r="A90" s="123" t="s">
        <v>1633</v>
      </c>
      <c r="B90" s="123" t="s">
        <v>1634</v>
      </c>
      <c r="C90" s="36">
        <v>43830</v>
      </c>
      <c r="D90" s="124">
        <v>1.212</v>
      </c>
      <c r="E90" s="124">
        <v>1.476</v>
      </c>
      <c r="F90" s="125">
        <v>8.2576383154413804E-2</v>
      </c>
      <c r="G90" s="36">
        <v>43829</v>
      </c>
      <c r="H90" s="124">
        <v>1.2110000000000001</v>
      </c>
      <c r="I90" s="125">
        <v>5.9440559440559504</v>
      </c>
      <c r="J90" s="123" t="s">
        <v>4780</v>
      </c>
      <c r="K90" s="125">
        <v>0.33112582781456801</v>
      </c>
      <c r="L90" s="125">
        <v>1.2531328320802</v>
      </c>
      <c r="M90" s="130">
        <v>1.93439865433137</v>
      </c>
      <c r="N90" s="137">
        <f t="shared" si="11"/>
        <v>7.7375946173254802</v>
      </c>
      <c r="O90" s="132">
        <f t="shared" si="12"/>
        <v>7.73759461732548E-2</v>
      </c>
      <c r="P90" s="134">
        <f t="shared" si="13"/>
        <v>27</v>
      </c>
      <c r="Q90" s="134">
        <v>1046</v>
      </c>
      <c r="R90" s="134" t="str">
        <f t="shared" si="14"/>
        <v>27/1046</v>
      </c>
      <c r="S90" s="131">
        <f t="shared" si="15"/>
        <v>2.5812619502868069E-2</v>
      </c>
      <c r="T90" s="137">
        <f t="shared" si="16"/>
        <v>98.709369024856599</v>
      </c>
      <c r="U90" s="133" t="e">
        <f ca="1">[1]!f_risk_annusharpe(A90,"2019/9/30","2019/12/31",1,1,3)</f>
        <v>#NAME?</v>
      </c>
      <c r="V90" s="134" t="e">
        <f t="shared" ca="1" si="17"/>
        <v>#NAME?</v>
      </c>
      <c r="W90" s="134">
        <f t="shared" si="18"/>
        <v>1046</v>
      </c>
      <c r="X90" s="134" t="e">
        <f t="shared" ca="1" si="19"/>
        <v>#NAME?</v>
      </c>
      <c r="Y90" s="131" t="e">
        <f t="shared" ca="1" si="20"/>
        <v>#NAME?</v>
      </c>
      <c r="Z90" s="137" t="e">
        <f t="shared" ca="1" si="21"/>
        <v>#NAME?</v>
      </c>
      <c r="AA90" s="125">
        <v>3.5897435897436001</v>
      </c>
      <c r="AB90" s="125">
        <v>5.9440559440559504</v>
      </c>
      <c r="AC90" s="123" t="s">
        <v>4780</v>
      </c>
      <c r="AD90" s="125">
        <v>12.639405204460999</v>
      </c>
      <c r="AE90" s="123" t="s">
        <v>4781</v>
      </c>
      <c r="AF90" s="125">
        <v>14.9042259681093</v>
      </c>
      <c r="AG90" s="123" t="s">
        <v>4782</v>
      </c>
      <c r="AH90" s="125">
        <v>51.3288656</v>
      </c>
      <c r="AI90" s="123" t="s">
        <v>157</v>
      </c>
      <c r="AJ90" s="123" t="s">
        <v>166</v>
      </c>
      <c r="AK90" s="124">
        <v>21.807577667899999</v>
      </c>
      <c r="AL90" s="123" t="s">
        <v>159</v>
      </c>
      <c r="AM90" s="36">
        <v>41359</v>
      </c>
      <c r="AN90" s="123" t="s">
        <v>310</v>
      </c>
      <c r="AO90" s="123" t="s">
        <v>909</v>
      </c>
      <c r="AP90" s="123" t="s">
        <v>412</v>
      </c>
      <c r="AQ90" s="123" t="s">
        <v>181</v>
      </c>
    </row>
    <row r="91" spans="1:43">
      <c r="A91" s="123" t="s">
        <v>1385</v>
      </c>
      <c r="B91" s="123" t="s">
        <v>1386</v>
      </c>
      <c r="C91" s="36">
        <v>43830</v>
      </c>
      <c r="D91" s="124">
        <v>1.0507</v>
      </c>
      <c r="E91" s="124">
        <v>1.0707</v>
      </c>
      <c r="F91" s="125">
        <v>9.5183704549617401E-3</v>
      </c>
      <c r="G91" s="36">
        <v>43829</v>
      </c>
      <c r="H91" s="124">
        <v>1.0506</v>
      </c>
      <c r="I91" s="125">
        <v>5.9362172318338899</v>
      </c>
      <c r="J91" s="123" t="s">
        <v>4783</v>
      </c>
      <c r="K91" s="125">
        <v>0.15251167667525301</v>
      </c>
      <c r="L91" s="125">
        <v>0.430098539657157</v>
      </c>
      <c r="M91" s="130">
        <v>0.93176665916362</v>
      </c>
      <c r="N91" s="137">
        <f t="shared" si="11"/>
        <v>3.72706663665448</v>
      </c>
      <c r="O91" s="132">
        <f t="shared" si="12"/>
        <v>3.7270666366544802E-2</v>
      </c>
      <c r="P91" s="134">
        <f t="shared" si="13"/>
        <v>672</v>
      </c>
      <c r="Q91" s="134">
        <v>1046</v>
      </c>
      <c r="R91" s="134" t="str">
        <f t="shared" si="14"/>
        <v>672/1046</v>
      </c>
      <c r="S91" s="131">
        <f t="shared" si="15"/>
        <v>0.64244741873804967</v>
      </c>
      <c r="T91" s="137">
        <f t="shared" si="16"/>
        <v>67.877629063097515</v>
      </c>
      <c r="U91" s="133" t="e">
        <f ca="1">[1]!f_risk_annusharpe(A91,"2019/9/30","2019/12/31",1,1,3)</f>
        <v>#NAME?</v>
      </c>
      <c r="V91" s="134" t="e">
        <f t="shared" ca="1" si="17"/>
        <v>#NAME?</v>
      </c>
      <c r="W91" s="134">
        <f t="shared" si="18"/>
        <v>1046</v>
      </c>
      <c r="X91" s="134" t="e">
        <f t="shared" ca="1" si="19"/>
        <v>#NAME?</v>
      </c>
      <c r="Y91" s="131" t="e">
        <f t="shared" ca="1" si="20"/>
        <v>#NAME?</v>
      </c>
      <c r="Z91" s="137" t="e">
        <f t="shared" ca="1" si="21"/>
        <v>#NAME?</v>
      </c>
      <c r="AA91" s="125">
        <v>2.6073916915911299</v>
      </c>
      <c r="AB91" s="125">
        <v>5.9362172318338899</v>
      </c>
      <c r="AC91" s="123" t="s">
        <v>4783</v>
      </c>
      <c r="AD91" s="126">
        <v>0</v>
      </c>
      <c r="AE91" s="123"/>
      <c r="AF91" s="126">
        <v>0</v>
      </c>
      <c r="AG91" s="123"/>
      <c r="AH91" s="125">
        <v>7.1544837299999804</v>
      </c>
      <c r="AI91" s="123" t="s">
        <v>174</v>
      </c>
      <c r="AJ91" s="123" t="s">
        <v>95</v>
      </c>
      <c r="AK91" s="124">
        <v>10.5140887578</v>
      </c>
      <c r="AL91" s="123" t="s">
        <v>159</v>
      </c>
      <c r="AM91" s="36">
        <v>43390</v>
      </c>
      <c r="AN91" s="123" t="s">
        <v>310</v>
      </c>
      <c r="AO91" s="123" t="s">
        <v>1387</v>
      </c>
      <c r="AP91" s="123" t="s">
        <v>217</v>
      </c>
      <c r="AQ91" s="123" t="s">
        <v>177</v>
      </c>
    </row>
    <row r="92" spans="1:43">
      <c r="A92" s="123" t="s">
        <v>1416</v>
      </c>
      <c r="B92" s="123" t="s">
        <v>1417</v>
      </c>
      <c r="C92" s="36">
        <v>43830</v>
      </c>
      <c r="D92" s="124">
        <v>1.0637000000000001</v>
      </c>
      <c r="E92" s="124">
        <v>1.0637000000000001</v>
      </c>
      <c r="F92" s="125">
        <v>1.8805829807259099E-2</v>
      </c>
      <c r="G92" s="36">
        <v>43829</v>
      </c>
      <c r="H92" s="124">
        <v>1.0634999999999999</v>
      </c>
      <c r="I92" s="125">
        <v>5.9356637785081299</v>
      </c>
      <c r="J92" s="123" t="s">
        <v>4784</v>
      </c>
      <c r="K92" s="125">
        <v>0.16950748658066001</v>
      </c>
      <c r="L92" s="125">
        <v>0.58628841607564897</v>
      </c>
      <c r="M92" s="130">
        <v>1.2854694343934601</v>
      </c>
      <c r="N92" s="137">
        <f t="shared" si="11"/>
        <v>5.1418777375738403</v>
      </c>
      <c r="O92" s="132">
        <f t="shared" si="12"/>
        <v>5.1418777375738405E-2</v>
      </c>
      <c r="P92" s="134">
        <f t="shared" si="13"/>
        <v>189</v>
      </c>
      <c r="Q92" s="134">
        <v>1046</v>
      </c>
      <c r="R92" s="134" t="str">
        <f t="shared" si="14"/>
        <v>189/1046</v>
      </c>
      <c r="S92" s="131">
        <f t="shared" si="15"/>
        <v>0.18068833652007649</v>
      </c>
      <c r="T92" s="137">
        <f t="shared" si="16"/>
        <v>90.96558317399618</v>
      </c>
      <c r="U92" s="133" t="e">
        <f ca="1">[1]!f_risk_annusharpe(A92,"2019/9/30","2019/12/31",1,1,3)</f>
        <v>#NAME?</v>
      </c>
      <c r="V92" s="134" t="e">
        <f t="shared" ca="1" si="17"/>
        <v>#NAME?</v>
      </c>
      <c r="W92" s="134">
        <f t="shared" si="18"/>
        <v>1046</v>
      </c>
      <c r="X92" s="134" t="e">
        <f t="shared" ca="1" si="19"/>
        <v>#NAME?</v>
      </c>
      <c r="Y92" s="131" t="e">
        <f t="shared" ca="1" si="20"/>
        <v>#NAME?</v>
      </c>
      <c r="Z92" s="137" t="e">
        <f t="shared" ca="1" si="21"/>
        <v>#NAME?</v>
      </c>
      <c r="AA92" s="125">
        <v>2.36743335578868</v>
      </c>
      <c r="AB92" s="125">
        <v>5.9356637785081299</v>
      </c>
      <c r="AC92" s="123" t="s">
        <v>4784</v>
      </c>
      <c r="AD92" s="126">
        <v>0</v>
      </c>
      <c r="AE92" s="123"/>
      <c r="AF92" s="126">
        <v>0</v>
      </c>
      <c r="AG92" s="123"/>
      <c r="AH92" s="125">
        <v>6.3700000000000099</v>
      </c>
      <c r="AI92" s="123" t="s">
        <v>163</v>
      </c>
      <c r="AJ92" s="123" t="s">
        <v>95</v>
      </c>
      <c r="AK92" s="124">
        <v>1.7064712927000001</v>
      </c>
      <c r="AL92" s="123" t="s">
        <v>159</v>
      </c>
      <c r="AM92" s="36">
        <v>43406</v>
      </c>
      <c r="AN92" s="123" t="s">
        <v>310</v>
      </c>
      <c r="AO92" s="123" t="s">
        <v>4785</v>
      </c>
      <c r="AP92" s="123" t="s">
        <v>215</v>
      </c>
      <c r="AQ92" s="123" t="s">
        <v>183</v>
      </c>
    </row>
    <row r="93" spans="1:43">
      <c r="A93" s="123" t="s">
        <v>1431</v>
      </c>
      <c r="B93" s="123" t="s">
        <v>1432</v>
      </c>
      <c r="C93" s="36">
        <v>43830</v>
      </c>
      <c r="D93" s="124">
        <v>1.0161</v>
      </c>
      <c r="E93" s="124">
        <v>1.1369</v>
      </c>
      <c r="F93" s="125">
        <v>2.95333727111524E-2</v>
      </c>
      <c r="G93" s="36">
        <v>43826</v>
      </c>
      <c r="H93" s="124">
        <v>1.0158</v>
      </c>
      <c r="I93" s="125">
        <v>5.9220717637098303</v>
      </c>
      <c r="J93" s="123" t="s">
        <v>4786</v>
      </c>
      <c r="K93" s="125">
        <v>0.207100591715976</v>
      </c>
      <c r="L93" s="125">
        <v>0.63384091684281696</v>
      </c>
      <c r="M93" s="130">
        <v>1.4555883212580301</v>
      </c>
      <c r="N93" s="137">
        <f t="shared" si="11"/>
        <v>5.8223532850321202</v>
      </c>
      <c r="O93" s="132">
        <f t="shared" si="12"/>
        <v>5.8223532850321204E-2</v>
      </c>
      <c r="P93" s="134">
        <f t="shared" si="13"/>
        <v>101</v>
      </c>
      <c r="Q93" s="134">
        <v>1046</v>
      </c>
      <c r="R93" s="134" t="str">
        <f t="shared" si="14"/>
        <v>101/1046</v>
      </c>
      <c r="S93" s="131">
        <f t="shared" si="15"/>
        <v>9.6558317399617594E-2</v>
      </c>
      <c r="T93" s="137">
        <f t="shared" si="16"/>
        <v>95.17208413001913</v>
      </c>
      <c r="U93" s="133" t="e">
        <f ca="1">[1]!f_risk_annusharpe(A93,"2019/9/30","2019/12/31",1,1,3)</f>
        <v>#NAME?</v>
      </c>
      <c r="V93" s="134" t="e">
        <f t="shared" ca="1" si="17"/>
        <v>#NAME?</v>
      </c>
      <c r="W93" s="134">
        <f t="shared" si="18"/>
        <v>1046</v>
      </c>
      <c r="X93" s="134" t="e">
        <f t="shared" ca="1" si="19"/>
        <v>#NAME?</v>
      </c>
      <c r="Y93" s="131" t="e">
        <f t="shared" ca="1" si="20"/>
        <v>#NAME?</v>
      </c>
      <c r="Z93" s="137" t="e">
        <f t="shared" ca="1" si="21"/>
        <v>#NAME?</v>
      </c>
      <c r="AA93" s="125">
        <v>3.6497005830928901</v>
      </c>
      <c r="AB93" s="125">
        <v>5.9220717637098303</v>
      </c>
      <c r="AC93" s="123" t="s">
        <v>4786</v>
      </c>
      <c r="AD93" s="125">
        <v>11.176551563408999</v>
      </c>
      <c r="AE93" s="123" t="s">
        <v>4787</v>
      </c>
      <c r="AF93" s="126">
        <v>0</v>
      </c>
      <c r="AG93" s="123"/>
      <c r="AH93" s="125">
        <v>14.439380209999999</v>
      </c>
      <c r="AI93" s="123" t="s">
        <v>174</v>
      </c>
      <c r="AJ93" s="123" t="s">
        <v>95</v>
      </c>
      <c r="AK93" s="124">
        <v>13.0370210354</v>
      </c>
      <c r="AL93" s="123" t="s">
        <v>159</v>
      </c>
      <c r="AM93" s="36">
        <v>42920</v>
      </c>
      <c r="AN93" s="123" t="s">
        <v>310</v>
      </c>
      <c r="AO93" s="123" t="s">
        <v>1433</v>
      </c>
      <c r="AP93" s="123" t="s">
        <v>238</v>
      </c>
      <c r="AQ93" s="123" t="s">
        <v>532</v>
      </c>
    </row>
    <row r="94" spans="1:43">
      <c r="A94" s="123" t="s">
        <v>1395</v>
      </c>
      <c r="B94" s="123" t="s">
        <v>1396</v>
      </c>
      <c r="C94" s="36">
        <v>43830</v>
      </c>
      <c r="D94" s="124">
        <v>1.0274000000000001</v>
      </c>
      <c r="E94" s="124">
        <v>1.17</v>
      </c>
      <c r="F94" s="125">
        <v>9.7342548427952497E-3</v>
      </c>
      <c r="G94" s="36">
        <v>43829</v>
      </c>
      <c r="H94" s="124">
        <v>1.0273000000000001</v>
      </c>
      <c r="I94" s="125">
        <v>5.8848905105053202</v>
      </c>
      <c r="J94" s="123" t="s">
        <v>4788</v>
      </c>
      <c r="K94" s="125">
        <v>0.12669330474613399</v>
      </c>
      <c r="L94" s="125">
        <v>0.41048392380467502</v>
      </c>
      <c r="M94" s="130">
        <v>1.24696496104744</v>
      </c>
      <c r="N94" s="137">
        <f t="shared" si="11"/>
        <v>4.9878598441897601</v>
      </c>
      <c r="O94" s="132">
        <f t="shared" si="12"/>
        <v>4.9878598441897598E-2</v>
      </c>
      <c r="P94" s="134">
        <f t="shared" si="13"/>
        <v>223</v>
      </c>
      <c r="Q94" s="134">
        <v>1046</v>
      </c>
      <c r="R94" s="134" t="str">
        <f t="shared" si="14"/>
        <v>223/1046</v>
      </c>
      <c r="S94" s="131">
        <f t="shared" si="15"/>
        <v>0.21319311663479923</v>
      </c>
      <c r="T94" s="137">
        <f t="shared" si="16"/>
        <v>89.340344168260046</v>
      </c>
      <c r="U94" s="133" t="e">
        <f ca="1">[1]!f_risk_annusharpe(A94,"2019/9/30","2019/12/31",1,1,3)</f>
        <v>#NAME?</v>
      </c>
      <c r="V94" s="134" t="e">
        <f t="shared" ca="1" si="17"/>
        <v>#NAME?</v>
      </c>
      <c r="W94" s="134">
        <f t="shared" si="18"/>
        <v>1046</v>
      </c>
      <c r="X94" s="134" t="e">
        <f t="shared" ca="1" si="19"/>
        <v>#NAME?</v>
      </c>
      <c r="Y94" s="131" t="e">
        <f t="shared" ca="1" si="20"/>
        <v>#NAME?</v>
      </c>
      <c r="Z94" s="137" t="e">
        <f t="shared" ca="1" si="21"/>
        <v>#NAME?</v>
      </c>
      <c r="AA94" s="125">
        <v>3.0138760196442602</v>
      </c>
      <c r="AB94" s="125">
        <v>5.8848905105053202</v>
      </c>
      <c r="AC94" s="123" t="s">
        <v>4788</v>
      </c>
      <c r="AD94" s="125">
        <v>13.983656621765601</v>
      </c>
      <c r="AE94" s="123" t="s">
        <v>4789</v>
      </c>
      <c r="AF94" s="125">
        <v>16.908986199386199</v>
      </c>
      <c r="AG94" s="123" t="s">
        <v>4790</v>
      </c>
      <c r="AH94" s="125">
        <v>18.089766959999999</v>
      </c>
      <c r="AI94" s="123" t="s">
        <v>163</v>
      </c>
      <c r="AJ94" s="123" t="s">
        <v>189</v>
      </c>
      <c r="AK94" s="124">
        <v>10.291904342300001</v>
      </c>
      <c r="AL94" s="123" t="s">
        <v>159</v>
      </c>
      <c r="AM94" s="36">
        <v>42702</v>
      </c>
      <c r="AN94" s="123" t="s">
        <v>310</v>
      </c>
      <c r="AO94" s="123" t="s">
        <v>1305</v>
      </c>
      <c r="AP94" s="123" t="s">
        <v>511</v>
      </c>
      <c r="AQ94" s="123" t="s">
        <v>177</v>
      </c>
    </row>
    <row r="95" spans="1:43">
      <c r="A95" s="123" t="s">
        <v>1437</v>
      </c>
      <c r="B95" s="123" t="s">
        <v>1438</v>
      </c>
      <c r="C95" s="36">
        <v>43830</v>
      </c>
      <c r="D95" s="124">
        <v>1.0610999999999999</v>
      </c>
      <c r="E95" s="124">
        <v>1.1131</v>
      </c>
      <c r="F95" s="125">
        <v>3.77109456019575E-2</v>
      </c>
      <c r="G95" s="36">
        <v>43826</v>
      </c>
      <c r="H95" s="124">
        <v>1.0607</v>
      </c>
      <c r="I95" s="125">
        <v>5.8650144418052204</v>
      </c>
      <c r="J95" s="123" t="s">
        <v>4791</v>
      </c>
      <c r="K95" s="125">
        <v>0.245630609352845</v>
      </c>
      <c r="L95" s="125">
        <v>0.58770373910640294</v>
      </c>
      <c r="M95" s="130">
        <v>1.3732477957845</v>
      </c>
      <c r="N95" s="137">
        <f t="shared" si="11"/>
        <v>5.4929911831379998</v>
      </c>
      <c r="O95" s="132">
        <f t="shared" si="12"/>
        <v>5.4929911831379997E-2</v>
      </c>
      <c r="P95" s="134">
        <f t="shared" si="13"/>
        <v>138</v>
      </c>
      <c r="Q95" s="134">
        <v>1046</v>
      </c>
      <c r="R95" s="134" t="str">
        <f t="shared" si="14"/>
        <v>138/1046</v>
      </c>
      <c r="S95" s="131">
        <f t="shared" si="15"/>
        <v>0.13193116634799235</v>
      </c>
      <c r="T95" s="137">
        <f t="shared" si="16"/>
        <v>93.403441682600388</v>
      </c>
      <c r="U95" s="133" t="e">
        <f ca="1">[1]!f_risk_annusharpe(A95,"2019/9/30","2019/12/31",1,1,3)</f>
        <v>#NAME?</v>
      </c>
      <c r="V95" s="134" t="e">
        <f t="shared" ca="1" si="17"/>
        <v>#NAME?</v>
      </c>
      <c r="W95" s="134">
        <f t="shared" si="18"/>
        <v>1046</v>
      </c>
      <c r="X95" s="134" t="e">
        <f t="shared" ca="1" si="19"/>
        <v>#NAME?</v>
      </c>
      <c r="Y95" s="131" t="e">
        <f t="shared" ca="1" si="20"/>
        <v>#NAME?</v>
      </c>
      <c r="Z95" s="137" t="e">
        <f t="shared" ca="1" si="21"/>
        <v>#NAME?</v>
      </c>
      <c r="AA95" s="125">
        <v>2.8076468905701999</v>
      </c>
      <c r="AB95" s="125">
        <v>5.8650144418052204</v>
      </c>
      <c r="AC95" s="123" t="s">
        <v>4791</v>
      </c>
      <c r="AD95" s="126">
        <v>0</v>
      </c>
      <c r="AE95" s="123"/>
      <c r="AF95" s="126">
        <v>0</v>
      </c>
      <c r="AG95" s="123"/>
      <c r="AH95" s="125">
        <v>11.422927700000001</v>
      </c>
      <c r="AI95" s="123" t="s">
        <v>174</v>
      </c>
      <c r="AJ95" s="123" t="s">
        <v>95</v>
      </c>
      <c r="AK95" s="124">
        <v>13.557275625600001</v>
      </c>
      <c r="AL95" s="123" t="s">
        <v>159</v>
      </c>
      <c r="AM95" s="36">
        <v>43210</v>
      </c>
      <c r="AN95" s="123" t="s">
        <v>310</v>
      </c>
      <c r="AO95" s="123" t="s">
        <v>1439</v>
      </c>
      <c r="AP95" s="123" t="s">
        <v>424</v>
      </c>
      <c r="AQ95" s="123" t="s">
        <v>165</v>
      </c>
    </row>
    <row r="96" spans="1:43">
      <c r="A96" s="123" t="s">
        <v>1414</v>
      </c>
      <c r="B96" s="123" t="s">
        <v>1415</v>
      </c>
      <c r="C96" s="36">
        <v>43830</v>
      </c>
      <c r="D96" s="124">
        <v>1.0222</v>
      </c>
      <c r="E96" s="124">
        <v>1.2272000000000001</v>
      </c>
      <c r="F96" s="125">
        <v>9.7837784952456101E-3</v>
      </c>
      <c r="G96" s="36">
        <v>43829</v>
      </c>
      <c r="H96" s="124">
        <v>1.0221</v>
      </c>
      <c r="I96" s="125">
        <v>5.8486639016112099</v>
      </c>
      <c r="J96" s="123" t="s">
        <v>4792</v>
      </c>
      <c r="K96" s="125">
        <v>0.15677052714089201</v>
      </c>
      <c r="L96" s="125">
        <v>0.467576117911158</v>
      </c>
      <c r="M96" s="130">
        <v>1.1490357919424801</v>
      </c>
      <c r="N96" s="137">
        <f t="shared" si="11"/>
        <v>4.5961431677699203</v>
      </c>
      <c r="O96" s="132">
        <f t="shared" si="12"/>
        <v>4.5961431677699199E-2</v>
      </c>
      <c r="P96" s="134">
        <f t="shared" si="13"/>
        <v>346</v>
      </c>
      <c r="Q96" s="134">
        <v>1046</v>
      </c>
      <c r="R96" s="134" t="str">
        <f t="shared" si="14"/>
        <v>346/1046</v>
      </c>
      <c r="S96" s="131">
        <f t="shared" si="15"/>
        <v>0.33078393881453155</v>
      </c>
      <c r="T96" s="137">
        <f t="shared" si="16"/>
        <v>83.460803059273417</v>
      </c>
      <c r="U96" s="133" t="e">
        <f ca="1">[1]!f_risk_annusharpe(A96,"2019/9/30","2019/12/31",1,1,3)</f>
        <v>#NAME?</v>
      </c>
      <c r="V96" s="134" t="e">
        <f t="shared" ca="1" si="17"/>
        <v>#NAME?</v>
      </c>
      <c r="W96" s="134">
        <f t="shared" si="18"/>
        <v>1046</v>
      </c>
      <c r="X96" s="134" t="e">
        <f t="shared" ca="1" si="19"/>
        <v>#NAME?</v>
      </c>
      <c r="Y96" s="131" t="e">
        <f t="shared" ca="1" si="20"/>
        <v>#NAME?</v>
      </c>
      <c r="Z96" s="137" t="e">
        <f t="shared" ca="1" si="21"/>
        <v>#NAME?</v>
      </c>
      <c r="AA96" s="125">
        <v>2.8051405867638399</v>
      </c>
      <c r="AB96" s="125">
        <v>5.8486639016112099</v>
      </c>
      <c r="AC96" s="123" t="s">
        <v>4792</v>
      </c>
      <c r="AD96" s="125">
        <v>14.268420547155401</v>
      </c>
      <c r="AE96" s="123" t="s">
        <v>4793</v>
      </c>
      <c r="AF96" s="125">
        <v>17.445619271990601</v>
      </c>
      <c r="AG96" s="123" t="s">
        <v>4794</v>
      </c>
      <c r="AH96" s="125">
        <v>24.781589520000001</v>
      </c>
      <c r="AI96" s="123" t="s">
        <v>163</v>
      </c>
      <c r="AJ96" s="123" t="s">
        <v>166</v>
      </c>
      <c r="AK96" s="124">
        <v>40.446144175100002</v>
      </c>
      <c r="AL96" s="123" t="s">
        <v>159</v>
      </c>
      <c r="AM96" s="36">
        <v>42272</v>
      </c>
      <c r="AN96" s="123" t="s">
        <v>310</v>
      </c>
      <c r="AO96" s="123" t="s">
        <v>870</v>
      </c>
      <c r="AP96" s="123" t="s">
        <v>217</v>
      </c>
      <c r="AQ96" s="123" t="s">
        <v>177</v>
      </c>
    </row>
    <row r="97" spans="1:43">
      <c r="A97" s="123" t="s">
        <v>1405</v>
      </c>
      <c r="B97" s="123" t="s">
        <v>1406</v>
      </c>
      <c r="C97" s="36">
        <v>43830</v>
      </c>
      <c r="D97" s="124">
        <v>1.18</v>
      </c>
      <c r="E97" s="124">
        <v>1.18</v>
      </c>
      <c r="F97" s="125">
        <v>0</v>
      </c>
      <c r="G97" s="36">
        <v>43829</v>
      </c>
      <c r="H97" s="124">
        <v>1.18</v>
      </c>
      <c r="I97" s="125">
        <v>5.8295964125560502</v>
      </c>
      <c r="J97" s="123" t="s">
        <v>4795</v>
      </c>
      <c r="K97" s="125">
        <v>0.25488530161426398</v>
      </c>
      <c r="L97" s="125">
        <v>0.42553191489360798</v>
      </c>
      <c r="M97" s="130">
        <v>1.1139674378748801</v>
      </c>
      <c r="N97" s="137">
        <f t="shared" si="11"/>
        <v>4.4558697514995202</v>
      </c>
      <c r="O97" s="132">
        <f t="shared" si="12"/>
        <v>4.4558697514995201E-2</v>
      </c>
      <c r="P97" s="134">
        <f t="shared" si="13"/>
        <v>393</v>
      </c>
      <c r="Q97" s="134">
        <v>1046</v>
      </c>
      <c r="R97" s="134" t="str">
        <f t="shared" si="14"/>
        <v>393/1046</v>
      </c>
      <c r="S97" s="131">
        <f t="shared" si="15"/>
        <v>0.375717017208413</v>
      </c>
      <c r="T97" s="137">
        <f t="shared" si="16"/>
        <v>81.214149139579348</v>
      </c>
      <c r="U97" s="133" t="e">
        <f ca="1">[1]!f_risk_annusharpe(A97,"2019/9/30","2019/12/31",1,1,3)</f>
        <v>#NAME?</v>
      </c>
      <c r="V97" s="134" t="e">
        <f t="shared" ca="1" si="17"/>
        <v>#NAME?</v>
      </c>
      <c r="W97" s="134">
        <f t="shared" si="18"/>
        <v>1046</v>
      </c>
      <c r="X97" s="134" t="e">
        <f t="shared" ca="1" si="19"/>
        <v>#NAME?</v>
      </c>
      <c r="Y97" s="131" t="e">
        <f t="shared" ca="1" si="20"/>
        <v>#NAME?</v>
      </c>
      <c r="Z97" s="137" t="e">
        <f t="shared" ca="1" si="21"/>
        <v>#NAME?</v>
      </c>
      <c r="AA97" s="125">
        <v>2.6979982593559502</v>
      </c>
      <c r="AB97" s="125">
        <v>5.8295964125560502</v>
      </c>
      <c r="AC97" s="123" t="s">
        <v>4795</v>
      </c>
      <c r="AD97" s="125">
        <v>14.2303969022265</v>
      </c>
      <c r="AE97" s="123" t="s">
        <v>4796</v>
      </c>
      <c r="AF97" s="125">
        <v>17.529880478087598</v>
      </c>
      <c r="AG97" s="123" t="s">
        <v>4797</v>
      </c>
      <c r="AH97" s="125">
        <v>18</v>
      </c>
      <c r="AI97" s="123" t="s">
        <v>157</v>
      </c>
      <c r="AJ97" s="123" t="s">
        <v>197</v>
      </c>
      <c r="AK97" s="124">
        <v>27.141975453899999</v>
      </c>
      <c r="AL97" s="123" t="s">
        <v>159</v>
      </c>
      <c r="AM97" s="36">
        <v>42685</v>
      </c>
      <c r="AN97" s="123" t="s">
        <v>310</v>
      </c>
      <c r="AO97" s="123" t="s">
        <v>1407</v>
      </c>
      <c r="AP97" s="123" t="s">
        <v>164</v>
      </c>
      <c r="AQ97" s="123" t="s">
        <v>162</v>
      </c>
    </row>
    <row r="98" spans="1:43">
      <c r="A98" s="123" t="s">
        <v>1424</v>
      </c>
      <c r="B98" s="123" t="s">
        <v>1425</v>
      </c>
      <c r="C98" s="36">
        <v>43830</v>
      </c>
      <c r="D98" s="124">
        <v>1.1186</v>
      </c>
      <c r="E98" s="124">
        <v>1.1516</v>
      </c>
      <c r="F98" s="125">
        <v>7.1569153694761495E-2</v>
      </c>
      <c r="G98" s="36">
        <v>43826</v>
      </c>
      <c r="H98" s="124">
        <v>1.1177999999999999</v>
      </c>
      <c r="I98" s="125">
        <v>5.8278145695364199</v>
      </c>
      <c r="J98" s="123" t="s">
        <v>4798</v>
      </c>
      <c r="K98" s="125">
        <v>0.277902285970411</v>
      </c>
      <c r="L98" s="125">
        <v>0.50314465408803999</v>
      </c>
      <c r="M98" s="130">
        <v>1.0478771454381099</v>
      </c>
      <c r="N98" s="137">
        <f t="shared" si="11"/>
        <v>4.1915085817524398</v>
      </c>
      <c r="O98" s="132">
        <f t="shared" si="12"/>
        <v>4.19150858175244E-2</v>
      </c>
      <c r="P98" s="134">
        <f t="shared" si="13"/>
        <v>487</v>
      </c>
      <c r="Q98" s="134">
        <v>1046</v>
      </c>
      <c r="R98" s="134" t="str">
        <f t="shared" si="14"/>
        <v>487/1046</v>
      </c>
      <c r="S98" s="131">
        <f t="shared" si="15"/>
        <v>0.46558317399617588</v>
      </c>
      <c r="T98" s="137">
        <f t="shared" si="16"/>
        <v>76.720841300191211</v>
      </c>
      <c r="U98" s="133" t="e">
        <f ca="1">[1]!f_risk_annusharpe(A98,"2019/9/30","2019/12/31",1,1,3)</f>
        <v>#NAME?</v>
      </c>
      <c r="V98" s="134" t="e">
        <f t="shared" ca="1" si="17"/>
        <v>#NAME?</v>
      </c>
      <c r="W98" s="134">
        <f t="shared" si="18"/>
        <v>1046</v>
      </c>
      <c r="X98" s="134" t="e">
        <f t="shared" ca="1" si="19"/>
        <v>#NAME?</v>
      </c>
      <c r="Y98" s="131" t="e">
        <f t="shared" ca="1" si="20"/>
        <v>#NAME?</v>
      </c>
      <c r="Z98" s="137" t="e">
        <f t="shared" ca="1" si="21"/>
        <v>#NAME?</v>
      </c>
      <c r="AA98" s="125">
        <v>2.7086585253879401</v>
      </c>
      <c r="AB98" s="125">
        <v>5.8278145695364199</v>
      </c>
      <c r="AC98" s="123" t="s">
        <v>4798</v>
      </c>
      <c r="AD98" s="125">
        <v>13.9758610977592</v>
      </c>
      <c r="AE98" s="123" t="s">
        <v>4799</v>
      </c>
      <c r="AF98" s="126">
        <v>0</v>
      </c>
      <c r="AG98" s="123"/>
      <c r="AH98" s="125">
        <v>15.51692712</v>
      </c>
      <c r="AI98" s="123" t="s">
        <v>174</v>
      </c>
      <c r="AJ98" s="123" t="s">
        <v>95</v>
      </c>
      <c r="AK98" s="124">
        <v>5.5362767155999997</v>
      </c>
      <c r="AL98" s="123" t="s">
        <v>159</v>
      </c>
      <c r="AM98" s="36">
        <v>42825</v>
      </c>
      <c r="AN98" s="123" t="s">
        <v>310</v>
      </c>
      <c r="AO98" s="123" t="s">
        <v>584</v>
      </c>
      <c r="AP98" s="123" t="s">
        <v>261</v>
      </c>
      <c r="AQ98" s="123" t="s">
        <v>229</v>
      </c>
    </row>
    <row r="99" spans="1:43">
      <c r="A99" s="123" t="s">
        <v>1481</v>
      </c>
      <c r="B99" s="123" t="s">
        <v>1482</v>
      </c>
      <c r="C99" s="36">
        <v>43830</v>
      </c>
      <c r="D99" s="124">
        <v>1.2138</v>
      </c>
      <c r="E99" s="124">
        <v>2.0802999999999998</v>
      </c>
      <c r="F99" s="125">
        <v>4.1209923349534099E-2</v>
      </c>
      <c r="G99" s="36">
        <v>43829</v>
      </c>
      <c r="H99" s="124">
        <v>1.2133</v>
      </c>
      <c r="I99" s="125">
        <v>5.8184276768568299</v>
      </c>
      <c r="J99" s="123" t="s">
        <v>4800</v>
      </c>
      <c r="K99" s="125">
        <v>0.189847296739588</v>
      </c>
      <c r="L99" s="125">
        <v>0.77209057830999905</v>
      </c>
      <c r="M99" s="130">
        <v>1.6838260045022899</v>
      </c>
      <c r="N99" s="137">
        <f t="shared" si="11"/>
        <v>6.7353040180091597</v>
      </c>
      <c r="O99" s="132">
        <f t="shared" si="12"/>
        <v>6.7353040180091597E-2</v>
      </c>
      <c r="P99" s="134">
        <f t="shared" si="13"/>
        <v>56</v>
      </c>
      <c r="Q99" s="134">
        <v>1046</v>
      </c>
      <c r="R99" s="134" t="str">
        <f t="shared" si="14"/>
        <v>56/1046</v>
      </c>
      <c r="S99" s="131">
        <f t="shared" si="15"/>
        <v>5.3537284894837479E-2</v>
      </c>
      <c r="T99" s="137">
        <f t="shared" si="16"/>
        <v>97.323135755258136</v>
      </c>
      <c r="U99" s="133" t="e">
        <f ca="1">[1]!f_risk_annusharpe(A99,"2019/9/30","2019/12/31",1,1,3)</f>
        <v>#NAME?</v>
      </c>
      <c r="V99" s="134" t="e">
        <f t="shared" ca="1" si="17"/>
        <v>#NAME?</v>
      </c>
      <c r="W99" s="134">
        <f t="shared" si="18"/>
        <v>1046</v>
      </c>
      <c r="X99" s="134" t="e">
        <f t="shared" ca="1" si="19"/>
        <v>#NAME?</v>
      </c>
      <c r="Y99" s="131" t="e">
        <f t="shared" ca="1" si="20"/>
        <v>#NAME?</v>
      </c>
      <c r="Z99" s="137" t="e">
        <f t="shared" ca="1" si="21"/>
        <v>#NAME?</v>
      </c>
      <c r="AA99" s="125">
        <v>3.0740489130434798</v>
      </c>
      <c r="AB99" s="125">
        <v>5.8184276768568299</v>
      </c>
      <c r="AC99" s="123" t="s">
        <v>4800</v>
      </c>
      <c r="AD99" s="125">
        <v>13.790852752213301</v>
      </c>
      <c r="AE99" s="123" t="s">
        <v>4801</v>
      </c>
      <c r="AF99" s="125">
        <v>15.7449902637268</v>
      </c>
      <c r="AG99" s="123" t="s">
        <v>4802</v>
      </c>
      <c r="AH99" s="125">
        <v>161.5587275</v>
      </c>
      <c r="AI99" s="123" t="s">
        <v>163</v>
      </c>
      <c r="AJ99" s="123" t="s">
        <v>189</v>
      </c>
      <c r="AK99" s="124">
        <v>4.4330715040999999</v>
      </c>
      <c r="AL99" s="123" t="s">
        <v>159</v>
      </c>
      <c r="AM99" s="36">
        <v>37739</v>
      </c>
      <c r="AN99" s="123" t="s">
        <v>310</v>
      </c>
      <c r="AO99" s="123" t="s">
        <v>1483</v>
      </c>
      <c r="AP99" s="123" t="s">
        <v>215</v>
      </c>
      <c r="AQ99" s="123" t="s">
        <v>165</v>
      </c>
    </row>
    <row r="100" spans="1:43">
      <c r="A100" s="123" t="s">
        <v>1412</v>
      </c>
      <c r="B100" s="123" t="s">
        <v>1413</v>
      </c>
      <c r="C100" s="36">
        <v>43830</v>
      </c>
      <c r="D100" s="124">
        <v>1.0111000000000001</v>
      </c>
      <c r="E100" s="124">
        <v>1.1707000000000001</v>
      </c>
      <c r="F100" s="125">
        <v>9.8911968348321892E-3</v>
      </c>
      <c r="G100" s="36">
        <v>43829</v>
      </c>
      <c r="H100" s="124">
        <v>1.0109999999999999</v>
      </c>
      <c r="I100" s="125">
        <v>5.80605049448077</v>
      </c>
      <c r="J100" s="123" t="s">
        <v>4803</v>
      </c>
      <c r="K100" s="125">
        <v>0.10891089108912599</v>
      </c>
      <c r="L100" s="125">
        <v>0.41713044396765803</v>
      </c>
      <c r="M100" s="130">
        <v>0.70778213426120995</v>
      </c>
      <c r="N100" s="137">
        <f t="shared" si="11"/>
        <v>2.8311285370448398</v>
      </c>
      <c r="O100" s="132">
        <f t="shared" si="12"/>
        <v>2.83112853704484E-2</v>
      </c>
      <c r="P100" s="134">
        <f t="shared" si="13"/>
        <v>940</v>
      </c>
      <c r="Q100" s="134">
        <v>1046</v>
      </c>
      <c r="R100" s="134" t="str">
        <f t="shared" si="14"/>
        <v>940/1046</v>
      </c>
      <c r="S100" s="131">
        <f t="shared" si="15"/>
        <v>0.89866156787762907</v>
      </c>
      <c r="T100" s="137">
        <f t="shared" si="16"/>
        <v>60</v>
      </c>
      <c r="U100" s="133" t="e">
        <f ca="1">[1]!f_risk_annusharpe(A100,"2019/9/30","2019/12/31",1,1,3)</f>
        <v>#NAME?</v>
      </c>
      <c r="V100" s="134" t="e">
        <f t="shared" ca="1" si="17"/>
        <v>#NAME?</v>
      </c>
      <c r="W100" s="134">
        <f t="shared" si="18"/>
        <v>1046</v>
      </c>
      <c r="X100" s="134" t="e">
        <f t="shared" ca="1" si="19"/>
        <v>#NAME?</v>
      </c>
      <c r="Y100" s="131" t="e">
        <f t="shared" ca="1" si="20"/>
        <v>#NAME?</v>
      </c>
      <c r="Z100" s="137" t="e">
        <f t="shared" ca="1" si="21"/>
        <v>#NAME?</v>
      </c>
      <c r="AA100" s="125">
        <v>3.1216260531933999</v>
      </c>
      <c r="AB100" s="125">
        <v>5.80605049448077</v>
      </c>
      <c r="AC100" s="123" t="s">
        <v>4803</v>
      </c>
      <c r="AD100" s="125">
        <v>13.481980495969299</v>
      </c>
      <c r="AE100" s="123" t="s">
        <v>4804</v>
      </c>
      <c r="AF100" s="125">
        <v>16.682396398973999</v>
      </c>
      <c r="AG100" s="123" t="s">
        <v>4805</v>
      </c>
      <c r="AH100" s="125">
        <v>18.269276990000002</v>
      </c>
      <c r="AI100" s="123" t="s">
        <v>163</v>
      </c>
      <c r="AJ100" s="123" t="s">
        <v>166</v>
      </c>
      <c r="AK100" s="124">
        <v>4.2326506893999998</v>
      </c>
      <c r="AL100" s="123" t="s">
        <v>159</v>
      </c>
      <c r="AM100" s="36">
        <v>42387</v>
      </c>
      <c r="AN100" s="123" t="s">
        <v>310</v>
      </c>
      <c r="AO100" s="123" t="s">
        <v>1018</v>
      </c>
      <c r="AP100" s="123" t="s">
        <v>195</v>
      </c>
      <c r="AQ100" s="123" t="s">
        <v>213</v>
      </c>
    </row>
    <row r="101" spans="1:43">
      <c r="A101" s="123" t="s">
        <v>1453</v>
      </c>
      <c r="B101" s="123" t="s">
        <v>1454</v>
      </c>
      <c r="C101" s="36">
        <v>43830</v>
      </c>
      <c r="D101" s="124">
        <v>1.0900000000000001</v>
      </c>
      <c r="E101" s="124">
        <v>1.2068000000000001</v>
      </c>
      <c r="F101" s="125">
        <v>1.8351991191049501E-2</v>
      </c>
      <c r="G101" s="36">
        <v>43829</v>
      </c>
      <c r="H101" s="124">
        <v>1.0898000000000001</v>
      </c>
      <c r="I101" s="125">
        <v>5.8046896181985002</v>
      </c>
      <c r="J101" s="123" t="s">
        <v>4806</v>
      </c>
      <c r="K101" s="125">
        <v>0.137804317868639</v>
      </c>
      <c r="L101" s="125">
        <v>0.637052206322689</v>
      </c>
      <c r="M101" s="130">
        <v>1.7835383739547199</v>
      </c>
      <c r="N101" s="137">
        <f t="shared" si="11"/>
        <v>7.1341534958188797</v>
      </c>
      <c r="O101" s="132">
        <f t="shared" si="12"/>
        <v>7.134153495818879E-2</v>
      </c>
      <c r="P101" s="134">
        <f t="shared" si="13"/>
        <v>42</v>
      </c>
      <c r="Q101" s="134">
        <v>1046</v>
      </c>
      <c r="R101" s="134" t="str">
        <f t="shared" si="14"/>
        <v>42/1046</v>
      </c>
      <c r="S101" s="131">
        <f t="shared" si="15"/>
        <v>4.0152963671128104E-2</v>
      </c>
      <c r="T101" s="137">
        <f t="shared" si="16"/>
        <v>97.992351816443602</v>
      </c>
      <c r="U101" s="133" t="e">
        <f ca="1">[1]!f_risk_annusharpe(A101,"2019/9/30","2019/12/31",1,1,3)</f>
        <v>#NAME?</v>
      </c>
      <c r="V101" s="134" t="e">
        <f t="shared" ca="1" si="17"/>
        <v>#NAME?</v>
      </c>
      <c r="W101" s="134">
        <f t="shared" si="18"/>
        <v>1046</v>
      </c>
      <c r="X101" s="134" t="e">
        <f t="shared" ca="1" si="19"/>
        <v>#NAME?</v>
      </c>
      <c r="Y101" s="131" t="e">
        <f t="shared" ca="1" si="20"/>
        <v>#NAME?</v>
      </c>
      <c r="Z101" s="137" t="e">
        <f t="shared" ca="1" si="21"/>
        <v>#NAME?</v>
      </c>
      <c r="AA101" s="125">
        <v>2.4917642168952701</v>
      </c>
      <c r="AB101" s="125">
        <v>5.8046896181985002</v>
      </c>
      <c r="AC101" s="123" t="s">
        <v>4806</v>
      </c>
      <c r="AD101" s="125">
        <v>13.228263974293601</v>
      </c>
      <c r="AE101" s="123" t="s">
        <v>4807</v>
      </c>
      <c r="AF101" s="125">
        <v>15.8808318775838</v>
      </c>
      <c r="AG101" s="123" t="s">
        <v>4808</v>
      </c>
      <c r="AH101" s="125">
        <v>22.130140000000001</v>
      </c>
      <c r="AI101" s="123" t="s">
        <v>163</v>
      </c>
      <c r="AJ101" s="123" t="s">
        <v>189</v>
      </c>
      <c r="AK101" s="124">
        <v>10.703699263600001</v>
      </c>
      <c r="AL101" s="123" t="s">
        <v>159</v>
      </c>
      <c r="AM101" s="36">
        <v>42327</v>
      </c>
      <c r="AN101" s="123" t="s">
        <v>310</v>
      </c>
      <c r="AO101" s="123" t="s">
        <v>1232</v>
      </c>
      <c r="AP101" s="123" t="s">
        <v>195</v>
      </c>
      <c r="AQ101" s="123" t="s">
        <v>229</v>
      </c>
    </row>
    <row r="102" spans="1:43">
      <c r="A102" s="123" t="s">
        <v>1408</v>
      </c>
      <c r="B102" s="123" t="s">
        <v>1409</v>
      </c>
      <c r="C102" s="36">
        <v>43830</v>
      </c>
      <c r="D102" s="124">
        <v>1.1375999999999999</v>
      </c>
      <c r="E102" s="124">
        <v>1.1375999999999999</v>
      </c>
      <c r="F102" s="125">
        <v>1.75839634253541E-2</v>
      </c>
      <c r="G102" s="36">
        <v>43829</v>
      </c>
      <c r="H102" s="124">
        <v>1.1374</v>
      </c>
      <c r="I102" s="125">
        <v>5.8035714285714297</v>
      </c>
      <c r="J102" s="123" t="s">
        <v>4809</v>
      </c>
      <c r="K102" s="125">
        <v>0.12321774335503</v>
      </c>
      <c r="L102" s="125">
        <v>0.40600176522506098</v>
      </c>
      <c r="M102" s="130">
        <v>1.1379800853485</v>
      </c>
      <c r="N102" s="137">
        <f t="shared" si="11"/>
        <v>4.5519203413940001</v>
      </c>
      <c r="O102" s="132">
        <f t="shared" si="12"/>
        <v>4.5519203413940001E-2</v>
      </c>
      <c r="P102" s="134">
        <f t="shared" si="13"/>
        <v>363</v>
      </c>
      <c r="Q102" s="134">
        <v>1046</v>
      </c>
      <c r="R102" s="134" t="str">
        <f t="shared" si="14"/>
        <v>363/1046</v>
      </c>
      <c r="S102" s="131">
        <f t="shared" si="15"/>
        <v>0.34703632887189295</v>
      </c>
      <c r="T102" s="137">
        <f t="shared" si="16"/>
        <v>82.648183556405357</v>
      </c>
      <c r="U102" s="133" t="e">
        <f ca="1">[1]!f_risk_annusharpe(A102,"2019/9/30","2019/12/31",1,1,3)</f>
        <v>#NAME?</v>
      </c>
      <c r="V102" s="134" t="e">
        <f t="shared" ca="1" si="17"/>
        <v>#NAME?</v>
      </c>
      <c r="W102" s="134">
        <f t="shared" si="18"/>
        <v>1046</v>
      </c>
      <c r="X102" s="134" t="e">
        <f t="shared" ca="1" si="19"/>
        <v>#NAME?</v>
      </c>
      <c r="Y102" s="131" t="e">
        <f t="shared" ca="1" si="20"/>
        <v>#NAME?</v>
      </c>
      <c r="Z102" s="137" t="e">
        <f t="shared" ca="1" si="21"/>
        <v>#NAME?</v>
      </c>
      <c r="AA102" s="125">
        <v>2.65295073091499</v>
      </c>
      <c r="AB102" s="125">
        <v>5.8035714285714297</v>
      </c>
      <c r="AC102" s="123" t="s">
        <v>4809</v>
      </c>
      <c r="AD102" s="126">
        <v>0</v>
      </c>
      <c r="AE102" s="123"/>
      <c r="AF102" s="126">
        <v>0</v>
      </c>
      <c r="AG102" s="123"/>
      <c r="AH102" s="125">
        <v>13.76</v>
      </c>
      <c r="AI102" s="123" t="s">
        <v>174</v>
      </c>
      <c r="AJ102" s="123" t="s">
        <v>95</v>
      </c>
      <c r="AK102" s="124">
        <v>11.360569872099999</v>
      </c>
      <c r="AL102" s="123" t="s">
        <v>159</v>
      </c>
      <c r="AM102" s="36">
        <v>43175</v>
      </c>
      <c r="AN102" s="123" t="s">
        <v>310</v>
      </c>
      <c r="AO102" s="123" t="s">
        <v>1611</v>
      </c>
      <c r="AP102" s="123" t="s">
        <v>191</v>
      </c>
      <c r="AQ102" s="123" t="s">
        <v>177</v>
      </c>
    </row>
    <row r="103" spans="1:43">
      <c r="A103" s="123" t="s">
        <v>1426</v>
      </c>
      <c r="B103" s="123" t="s">
        <v>1427</v>
      </c>
      <c r="C103" s="36">
        <v>43830</v>
      </c>
      <c r="D103" s="124">
        <v>1.0269999999999999</v>
      </c>
      <c r="E103" s="124">
        <v>1.1779999999999999</v>
      </c>
      <c r="F103" s="125">
        <v>0</v>
      </c>
      <c r="G103" s="36">
        <v>43829</v>
      </c>
      <c r="H103" s="124">
        <v>1.0269999999999999</v>
      </c>
      <c r="I103" s="125">
        <v>5.7785255393542299</v>
      </c>
      <c r="J103" s="123" t="s">
        <v>4810</v>
      </c>
      <c r="K103" s="125">
        <v>0.19512195121950501</v>
      </c>
      <c r="L103" s="125">
        <v>0.48923121892514199</v>
      </c>
      <c r="M103" s="130">
        <v>1.16625179234275</v>
      </c>
      <c r="N103" s="137">
        <f t="shared" si="11"/>
        <v>4.665007169371</v>
      </c>
      <c r="O103" s="132">
        <f t="shared" si="12"/>
        <v>4.665007169371E-2</v>
      </c>
      <c r="P103" s="134">
        <f t="shared" si="13"/>
        <v>317</v>
      </c>
      <c r="Q103" s="134">
        <v>1046</v>
      </c>
      <c r="R103" s="134" t="str">
        <f t="shared" si="14"/>
        <v>317/1046</v>
      </c>
      <c r="S103" s="131">
        <f t="shared" si="15"/>
        <v>0.30305927342256211</v>
      </c>
      <c r="T103" s="137">
        <f t="shared" si="16"/>
        <v>84.847036328871894</v>
      </c>
      <c r="U103" s="133" t="e">
        <f ca="1">[1]!f_risk_annusharpe(A103,"2019/9/30","2019/12/31",1,1,3)</f>
        <v>#NAME?</v>
      </c>
      <c r="V103" s="134" t="e">
        <f t="shared" ca="1" si="17"/>
        <v>#NAME?</v>
      </c>
      <c r="W103" s="134">
        <f t="shared" si="18"/>
        <v>1046</v>
      </c>
      <c r="X103" s="134" t="e">
        <f t="shared" ca="1" si="19"/>
        <v>#NAME?</v>
      </c>
      <c r="Y103" s="131" t="e">
        <f t="shared" ca="1" si="20"/>
        <v>#NAME?</v>
      </c>
      <c r="Z103" s="137" t="e">
        <f t="shared" ca="1" si="21"/>
        <v>#NAME?</v>
      </c>
      <c r="AA103" s="125">
        <v>3.00916529575073</v>
      </c>
      <c r="AB103" s="125">
        <v>5.7785255393542299</v>
      </c>
      <c r="AC103" s="123" t="s">
        <v>4810</v>
      </c>
      <c r="AD103" s="125">
        <v>13.5905124554343</v>
      </c>
      <c r="AE103" s="123" t="s">
        <v>4811</v>
      </c>
      <c r="AF103" s="125">
        <v>18.474904491017998</v>
      </c>
      <c r="AG103" s="123" t="s">
        <v>4812</v>
      </c>
      <c r="AH103" s="125">
        <v>18.711854299999999</v>
      </c>
      <c r="AI103" s="123" t="s">
        <v>163</v>
      </c>
      <c r="AJ103" s="123" t="s">
        <v>166</v>
      </c>
      <c r="AK103" s="124">
        <v>12.9527504255</v>
      </c>
      <c r="AL103" s="123" t="s">
        <v>159</v>
      </c>
      <c r="AM103" s="36">
        <v>42720</v>
      </c>
      <c r="AN103" s="123" t="s">
        <v>310</v>
      </c>
      <c r="AO103" s="123" t="s">
        <v>1305</v>
      </c>
      <c r="AP103" s="123" t="s">
        <v>511</v>
      </c>
      <c r="AQ103" s="123" t="s">
        <v>272</v>
      </c>
    </row>
    <row r="104" spans="1:43">
      <c r="A104" s="123" t="s">
        <v>1462</v>
      </c>
      <c r="B104" s="123" t="s">
        <v>1463</v>
      </c>
      <c r="C104" s="36">
        <v>43830</v>
      </c>
      <c r="D104" s="124">
        <v>1.1376999999999999</v>
      </c>
      <c r="E104" s="124">
        <v>1.4577</v>
      </c>
      <c r="F104" s="125">
        <v>6.1565523306943197E-2</v>
      </c>
      <c r="G104" s="36">
        <v>43829</v>
      </c>
      <c r="H104" s="124">
        <v>1.137</v>
      </c>
      <c r="I104" s="125">
        <v>5.7744566333882696</v>
      </c>
      <c r="J104" s="123" t="s">
        <v>4813</v>
      </c>
      <c r="K104" s="125">
        <v>0.18492426910884099</v>
      </c>
      <c r="L104" s="125">
        <v>0.62795550904692299</v>
      </c>
      <c r="M104" s="130">
        <v>0.70812295169379003</v>
      </c>
      <c r="N104" s="137">
        <f t="shared" si="11"/>
        <v>2.8324918067751601</v>
      </c>
      <c r="O104" s="132">
        <f t="shared" si="12"/>
        <v>2.83249180677516E-2</v>
      </c>
      <c r="P104" s="134">
        <f t="shared" si="13"/>
        <v>939</v>
      </c>
      <c r="Q104" s="134">
        <v>1046</v>
      </c>
      <c r="R104" s="134" t="str">
        <f t="shared" si="14"/>
        <v>939/1046</v>
      </c>
      <c r="S104" s="131">
        <f t="shared" si="15"/>
        <v>0.89770554493307841</v>
      </c>
      <c r="T104" s="137">
        <f t="shared" si="16"/>
        <v>60</v>
      </c>
      <c r="U104" s="133" t="e">
        <f ca="1">[1]!f_risk_annusharpe(A104,"2019/9/30","2019/12/31",1,1,3)</f>
        <v>#NAME?</v>
      </c>
      <c r="V104" s="134" t="e">
        <f t="shared" ca="1" si="17"/>
        <v>#NAME?</v>
      </c>
      <c r="W104" s="134">
        <f t="shared" si="18"/>
        <v>1046</v>
      </c>
      <c r="X104" s="134" t="e">
        <f t="shared" ca="1" si="19"/>
        <v>#NAME?</v>
      </c>
      <c r="Y104" s="131" t="e">
        <f t="shared" ca="1" si="20"/>
        <v>#NAME?</v>
      </c>
      <c r="Z104" s="137" t="e">
        <f t="shared" ca="1" si="21"/>
        <v>#NAME?</v>
      </c>
      <c r="AA104" s="125">
        <v>3.1817300270858602</v>
      </c>
      <c r="AB104" s="125">
        <v>5.7744566333882696</v>
      </c>
      <c r="AC104" s="123" t="s">
        <v>4813</v>
      </c>
      <c r="AD104" s="125">
        <v>15.515546127998</v>
      </c>
      <c r="AE104" s="123" t="s">
        <v>4814</v>
      </c>
      <c r="AF104" s="125">
        <v>16.818634106811</v>
      </c>
      <c r="AG104" s="123" t="s">
        <v>4815</v>
      </c>
      <c r="AH104" s="125">
        <v>50.68017356</v>
      </c>
      <c r="AI104" s="123" t="s">
        <v>174</v>
      </c>
      <c r="AJ104" s="123" t="s">
        <v>158</v>
      </c>
      <c r="AK104" s="124">
        <v>2.285571783</v>
      </c>
      <c r="AL104" s="123" t="s">
        <v>159</v>
      </c>
      <c r="AM104" s="36">
        <v>41474</v>
      </c>
      <c r="AN104" s="123" t="s">
        <v>310</v>
      </c>
      <c r="AO104" s="123" t="s">
        <v>831</v>
      </c>
      <c r="AP104" s="123" t="s">
        <v>239</v>
      </c>
      <c r="AQ104" s="123" t="s">
        <v>162</v>
      </c>
    </row>
    <row r="105" spans="1:43">
      <c r="A105" s="123" t="s">
        <v>1448</v>
      </c>
      <c r="B105" s="123" t="s">
        <v>1449</v>
      </c>
      <c r="C105" s="36">
        <v>43830</v>
      </c>
      <c r="D105" s="124">
        <v>1.0227999999999999</v>
      </c>
      <c r="E105" s="124">
        <v>1.1313</v>
      </c>
      <c r="F105" s="125">
        <v>9.7780385254681197E-3</v>
      </c>
      <c r="G105" s="36">
        <v>43826</v>
      </c>
      <c r="H105" s="124">
        <v>1.0226999999999999</v>
      </c>
      <c r="I105" s="125">
        <v>5.7549513278770004</v>
      </c>
      <c r="J105" s="123" t="s">
        <v>4816</v>
      </c>
      <c r="K105" s="125">
        <v>0.215559474818732</v>
      </c>
      <c r="L105" s="125">
        <v>0.58551157181129398</v>
      </c>
      <c r="M105" s="130">
        <v>0.98485368224455605</v>
      </c>
      <c r="N105" s="137">
        <f t="shared" si="11"/>
        <v>3.9394147289782242</v>
      </c>
      <c r="O105" s="132">
        <f t="shared" si="12"/>
        <v>3.9394147289782244E-2</v>
      </c>
      <c r="P105" s="134">
        <f t="shared" si="13"/>
        <v>593</v>
      </c>
      <c r="Q105" s="134">
        <v>1046</v>
      </c>
      <c r="R105" s="134" t="str">
        <f t="shared" si="14"/>
        <v>593/1046</v>
      </c>
      <c r="S105" s="131">
        <f t="shared" si="15"/>
        <v>0.56692160611854681</v>
      </c>
      <c r="T105" s="137">
        <f t="shared" si="16"/>
        <v>71.65391969407267</v>
      </c>
      <c r="U105" s="133" t="e">
        <f ca="1">[1]!f_risk_annusharpe(A105,"2019/9/30","2019/12/31",1,1,3)</f>
        <v>#NAME?</v>
      </c>
      <c r="V105" s="134" t="e">
        <f t="shared" ca="1" si="17"/>
        <v>#NAME?</v>
      </c>
      <c r="W105" s="134">
        <f t="shared" si="18"/>
        <v>1046</v>
      </c>
      <c r="X105" s="134" t="e">
        <f t="shared" ca="1" si="19"/>
        <v>#NAME?</v>
      </c>
      <c r="Y105" s="131" t="e">
        <f t="shared" ca="1" si="20"/>
        <v>#NAME?</v>
      </c>
      <c r="Z105" s="137" t="e">
        <f t="shared" ca="1" si="21"/>
        <v>#NAME?</v>
      </c>
      <c r="AA105" s="125">
        <v>2.47328131831968</v>
      </c>
      <c r="AB105" s="125">
        <v>5.7549513278770004</v>
      </c>
      <c r="AC105" s="123" t="s">
        <v>4816</v>
      </c>
      <c r="AD105" s="125">
        <v>13.5559282133226</v>
      </c>
      <c r="AE105" s="123" t="s">
        <v>4817</v>
      </c>
      <c r="AF105" s="126">
        <v>0</v>
      </c>
      <c r="AG105" s="123"/>
      <c r="AH105" s="125">
        <v>13.70355092</v>
      </c>
      <c r="AI105" s="123" t="s">
        <v>174</v>
      </c>
      <c r="AJ105" s="123" t="s">
        <v>95</v>
      </c>
      <c r="AK105" s="124">
        <v>10.4307680787</v>
      </c>
      <c r="AL105" s="123" t="s">
        <v>159</v>
      </c>
      <c r="AM105" s="36">
        <v>43082</v>
      </c>
      <c r="AN105" s="123" t="s">
        <v>310</v>
      </c>
      <c r="AO105" s="123" t="s">
        <v>1450</v>
      </c>
      <c r="AP105" s="123" t="s">
        <v>570</v>
      </c>
      <c r="AQ105" s="123" t="s">
        <v>207</v>
      </c>
    </row>
    <row r="106" spans="1:43">
      <c r="A106" s="123" t="s">
        <v>1403</v>
      </c>
      <c r="B106" s="123" t="s">
        <v>1404</v>
      </c>
      <c r="C106" s="36">
        <v>43830</v>
      </c>
      <c r="D106" s="124">
        <v>1.0487</v>
      </c>
      <c r="E106" s="124">
        <v>1.1349</v>
      </c>
      <c r="F106" s="125">
        <v>9.5365248903208702E-3</v>
      </c>
      <c r="G106" s="36">
        <v>43829</v>
      </c>
      <c r="H106" s="124">
        <v>1.0486</v>
      </c>
      <c r="I106" s="125">
        <v>5.7439383311410301</v>
      </c>
      <c r="J106" s="123" t="s">
        <v>4818</v>
      </c>
      <c r="K106" s="125">
        <v>7.6343162515492904E-2</v>
      </c>
      <c r="L106" s="125">
        <v>0.31567603423686802</v>
      </c>
      <c r="M106" s="130">
        <v>0.91417217685838303</v>
      </c>
      <c r="N106" s="137">
        <f t="shared" si="11"/>
        <v>3.6566887074335321</v>
      </c>
      <c r="O106" s="132">
        <f t="shared" si="12"/>
        <v>3.6566887074335322E-2</v>
      </c>
      <c r="P106" s="134">
        <f t="shared" si="13"/>
        <v>701</v>
      </c>
      <c r="Q106" s="134">
        <v>1046</v>
      </c>
      <c r="R106" s="134" t="str">
        <f t="shared" si="14"/>
        <v>701/1046</v>
      </c>
      <c r="S106" s="131">
        <f t="shared" si="15"/>
        <v>0.67017208413001916</v>
      </c>
      <c r="T106" s="137">
        <f t="shared" si="16"/>
        <v>66.491395793499038</v>
      </c>
      <c r="U106" s="133" t="e">
        <f ca="1">[1]!f_risk_annusharpe(A106,"2019/9/30","2019/12/31",1,1,3)</f>
        <v>#NAME?</v>
      </c>
      <c r="V106" s="134" t="e">
        <f t="shared" ca="1" si="17"/>
        <v>#NAME?</v>
      </c>
      <c r="W106" s="134">
        <f t="shared" si="18"/>
        <v>1046</v>
      </c>
      <c r="X106" s="134" t="e">
        <f t="shared" ca="1" si="19"/>
        <v>#NAME?</v>
      </c>
      <c r="Y106" s="131" t="e">
        <f t="shared" ca="1" si="20"/>
        <v>#NAME?</v>
      </c>
      <c r="Z106" s="137" t="e">
        <f t="shared" ca="1" si="21"/>
        <v>#NAME?</v>
      </c>
      <c r="AA106" s="125">
        <v>2.63599814155745</v>
      </c>
      <c r="AB106" s="125">
        <v>5.7439383311410301</v>
      </c>
      <c r="AC106" s="123" t="s">
        <v>4818</v>
      </c>
      <c r="AD106" s="126">
        <v>0</v>
      </c>
      <c r="AE106" s="123"/>
      <c r="AF106" s="126">
        <v>0</v>
      </c>
      <c r="AG106" s="123"/>
      <c r="AH106" s="125">
        <v>13.87466255</v>
      </c>
      <c r="AI106" s="123" t="s">
        <v>174</v>
      </c>
      <c r="AJ106" s="123" t="s">
        <v>95</v>
      </c>
      <c r="AK106" s="124">
        <v>60.892748620900001</v>
      </c>
      <c r="AL106" s="123" t="s">
        <v>159</v>
      </c>
      <c r="AM106" s="36">
        <v>43259</v>
      </c>
      <c r="AN106" s="123" t="s">
        <v>310</v>
      </c>
      <c r="AO106" s="123" t="s">
        <v>4819</v>
      </c>
      <c r="AP106" s="123" t="s">
        <v>240</v>
      </c>
      <c r="AQ106" s="123" t="s">
        <v>177</v>
      </c>
    </row>
    <row r="107" spans="1:43">
      <c r="A107" s="123" t="s">
        <v>1428</v>
      </c>
      <c r="B107" s="123" t="s">
        <v>1429</v>
      </c>
      <c r="C107" s="36">
        <v>43830</v>
      </c>
      <c r="D107" s="124">
        <v>1.0943000000000001</v>
      </c>
      <c r="E107" s="124">
        <v>1.1319999999999999</v>
      </c>
      <c r="F107" s="125">
        <v>-9.1374269005926895E-3</v>
      </c>
      <c r="G107" s="36">
        <v>43829</v>
      </c>
      <c r="H107" s="124">
        <v>1.0944</v>
      </c>
      <c r="I107" s="125">
        <v>5.7294685990338303</v>
      </c>
      <c r="J107" s="123" t="s">
        <v>4820</v>
      </c>
      <c r="K107" s="125">
        <v>0.13726207906295901</v>
      </c>
      <c r="L107" s="125">
        <v>0.44978887460987299</v>
      </c>
      <c r="M107" s="130">
        <v>1.21161672216056</v>
      </c>
      <c r="N107" s="137">
        <f t="shared" si="11"/>
        <v>4.8464668886422402</v>
      </c>
      <c r="O107" s="132">
        <f t="shared" si="12"/>
        <v>4.8464668886422403E-2</v>
      </c>
      <c r="P107" s="134">
        <f t="shared" si="13"/>
        <v>255</v>
      </c>
      <c r="Q107" s="134">
        <v>1046</v>
      </c>
      <c r="R107" s="134" t="str">
        <f t="shared" si="14"/>
        <v>255/1046</v>
      </c>
      <c r="S107" s="131">
        <f t="shared" si="15"/>
        <v>0.24378585086042065</v>
      </c>
      <c r="T107" s="137">
        <f t="shared" si="16"/>
        <v>87.810707456978975</v>
      </c>
      <c r="U107" s="133" t="e">
        <f ca="1">[1]!f_risk_annusharpe(A107,"2019/9/30","2019/12/31",1,1,3)</f>
        <v>#NAME?</v>
      </c>
      <c r="V107" s="134" t="e">
        <f t="shared" ca="1" si="17"/>
        <v>#NAME?</v>
      </c>
      <c r="W107" s="134">
        <f t="shared" si="18"/>
        <v>1046</v>
      </c>
      <c r="X107" s="134" t="e">
        <f t="shared" ca="1" si="19"/>
        <v>#NAME?</v>
      </c>
      <c r="Y107" s="131" t="e">
        <f t="shared" ca="1" si="20"/>
        <v>#NAME?</v>
      </c>
      <c r="Z107" s="137" t="e">
        <f t="shared" ca="1" si="21"/>
        <v>#NAME?</v>
      </c>
      <c r="AA107" s="125">
        <v>3.0026355421686701</v>
      </c>
      <c r="AB107" s="125">
        <v>5.7294685990338303</v>
      </c>
      <c r="AC107" s="123" t="s">
        <v>4820</v>
      </c>
      <c r="AD107" s="125">
        <v>13.6677422064271</v>
      </c>
      <c r="AE107" s="123" t="s">
        <v>4821</v>
      </c>
      <c r="AF107" s="126">
        <v>0</v>
      </c>
      <c r="AG107" s="123"/>
      <c r="AH107" s="125">
        <v>13.54270769</v>
      </c>
      <c r="AI107" s="123" t="s">
        <v>174</v>
      </c>
      <c r="AJ107" s="123" t="s">
        <v>95</v>
      </c>
      <c r="AK107" s="124">
        <v>2.1520017971000001</v>
      </c>
      <c r="AL107" s="123" t="s">
        <v>159</v>
      </c>
      <c r="AM107" s="36">
        <v>42971</v>
      </c>
      <c r="AN107" s="123" t="s">
        <v>310</v>
      </c>
      <c r="AO107" s="123" t="s">
        <v>1430</v>
      </c>
      <c r="AP107" s="123" t="s">
        <v>271</v>
      </c>
      <c r="AQ107" s="123" t="s">
        <v>272</v>
      </c>
    </row>
    <row r="108" spans="1:43">
      <c r="A108" s="123" t="s">
        <v>1434</v>
      </c>
      <c r="B108" s="123" t="s">
        <v>1435</v>
      </c>
      <c r="C108" s="36">
        <v>43830</v>
      </c>
      <c r="D108" s="124">
        <v>1.0427</v>
      </c>
      <c r="E108" s="124">
        <v>1.0891999999999999</v>
      </c>
      <c r="F108" s="125">
        <v>9.5914061001267405E-3</v>
      </c>
      <c r="G108" s="36">
        <v>43829</v>
      </c>
      <c r="H108" s="124">
        <v>1.0426</v>
      </c>
      <c r="I108" s="125">
        <v>5.7090770433590103</v>
      </c>
      <c r="J108" s="123" t="s">
        <v>4822</v>
      </c>
      <c r="K108" s="125">
        <v>0.153683603880512</v>
      </c>
      <c r="L108" s="125">
        <v>0.433444416736532</v>
      </c>
      <c r="M108" s="130">
        <v>0.99767725053842404</v>
      </c>
      <c r="N108" s="137">
        <f t="shared" si="11"/>
        <v>3.9907090021536962</v>
      </c>
      <c r="O108" s="132">
        <f t="shared" si="12"/>
        <v>3.9907090021536959E-2</v>
      </c>
      <c r="P108" s="134">
        <f t="shared" si="13"/>
        <v>573</v>
      </c>
      <c r="Q108" s="134">
        <v>1046</v>
      </c>
      <c r="R108" s="134" t="str">
        <f t="shared" si="14"/>
        <v>573/1046</v>
      </c>
      <c r="S108" s="131">
        <f t="shared" si="15"/>
        <v>0.54780114722753348</v>
      </c>
      <c r="T108" s="137">
        <f t="shared" si="16"/>
        <v>72.609942638623323</v>
      </c>
      <c r="U108" s="133" t="e">
        <f ca="1">[1]!f_risk_annusharpe(A108,"2019/9/30","2019/12/31",1,1,3)</f>
        <v>#NAME?</v>
      </c>
      <c r="V108" s="134" t="e">
        <f t="shared" ca="1" si="17"/>
        <v>#NAME?</v>
      </c>
      <c r="W108" s="134">
        <f t="shared" si="18"/>
        <v>1046</v>
      </c>
      <c r="X108" s="134" t="e">
        <f t="shared" ca="1" si="19"/>
        <v>#NAME?</v>
      </c>
      <c r="Y108" s="131" t="e">
        <f t="shared" ca="1" si="20"/>
        <v>#NAME?</v>
      </c>
      <c r="Z108" s="137" t="e">
        <f t="shared" ca="1" si="21"/>
        <v>#NAME?</v>
      </c>
      <c r="AA108" s="125">
        <v>2.6491334650117402</v>
      </c>
      <c r="AB108" s="125">
        <v>5.7090770433590103</v>
      </c>
      <c r="AC108" s="123" t="s">
        <v>4822</v>
      </c>
      <c r="AD108" s="126">
        <v>0</v>
      </c>
      <c r="AE108" s="123"/>
      <c r="AF108" s="126">
        <v>0</v>
      </c>
      <c r="AG108" s="123"/>
      <c r="AH108" s="125">
        <v>9.0792452099999892</v>
      </c>
      <c r="AI108" s="123" t="s">
        <v>174</v>
      </c>
      <c r="AJ108" s="123" t="s">
        <v>95</v>
      </c>
      <c r="AK108" s="124">
        <v>15.351722906299999</v>
      </c>
      <c r="AL108" s="123" t="s">
        <v>159</v>
      </c>
      <c r="AM108" s="36">
        <v>43301</v>
      </c>
      <c r="AN108" s="123" t="s">
        <v>310</v>
      </c>
      <c r="AO108" s="123" t="s">
        <v>1436</v>
      </c>
      <c r="AP108" s="123" t="s">
        <v>372</v>
      </c>
      <c r="AQ108" s="123" t="s">
        <v>177</v>
      </c>
    </row>
    <row r="109" spans="1:43">
      <c r="A109" s="123" t="s">
        <v>1470</v>
      </c>
      <c r="B109" s="123" t="s">
        <v>1471</v>
      </c>
      <c r="C109" s="36">
        <v>43830</v>
      </c>
      <c r="D109" s="124">
        <v>1.034</v>
      </c>
      <c r="E109" s="124">
        <v>1.252</v>
      </c>
      <c r="F109" s="125">
        <v>9.6805421103589098E-2</v>
      </c>
      <c r="G109" s="36">
        <v>43826</v>
      </c>
      <c r="H109" s="124">
        <v>1.0329999999999999</v>
      </c>
      <c r="I109" s="125">
        <v>5.6878692787762697</v>
      </c>
      <c r="J109" s="123" t="s">
        <v>4823</v>
      </c>
      <c r="K109" s="125">
        <v>0.38834951456310102</v>
      </c>
      <c r="L109" s="125">
        <v>0.58364213500095496</v>
      </c>
      <c r="M109" s="130">
        <v>1.1741527541888299</v>
      </c>
      <c r="N109" s="137">
        <f t="shared" si="11"/>
        <v>4.6966110167553197</v>
      </c>
      <c r="O109" s="132">
        <f t="shared" si="12"/>
        <v>4.6966110167553199E-2</v>
      </c>
      <c r="P109" s="134">
        <f t="shared" si="13"/>
        <v>304</v>
      </c>
      <c r="Q109" s="134">
        <v>1046</v>
      </c>
      <c r="R109" s="134" t="str">
        <f t="shared" si="14"/>
        <v>304/1046</v>
      </c>
      <c r="S109" s="131">
        <f t="shared" si="15"/>
        <v>0.29063097514340347</v>
      </c>
      <c r="T109" s="137">
        <f t="shared" si="16"/>
        <v>85.468451242829829</v>
      </c>
      <c r="U109" s="133" t="e">
        <f ca="1">[1]!f_risk_annusharpe(A109,"2019/9/30","2019/12/31",1,1,3)</f>
        <v>#NAME?</v>
      </c>
      <c r="V109" s="134" t="e">
        <f t="shared" ca="1" si="17"/>
        <v>#NAME?</v>
      </c>
      <c r="W109" s="134">
        <f t="shared" si="18"/>
        <v>1046</v>
      </c>
      <c r="X109" s="134" t="e">
        <f t="shared" ca="1" si="19"/>
        <v>#NAME?</v>
      </c>
      <c r="Y109" s="131" t="e">
        <f t="shared" ca="1" si="20"/>
        <v>#NAME?</v>
      </c>
      <c r="Z109" s="137" t="e">
        <f t="shared" ca="1" si="21"/>
        <v>#NAME?</v>
      </c>
      <c r="AA109" s="125">
        <v>2.7611980594979499</v>
      </c>
      <c r="AB109" s="125">
        <v>5.6878692787762697</v>
      </c>
      <c r="AC109" s="123" t="s">
        <v>4823</v>
      </c>
      <c r="AD109" s="125">
        <v>13.868271208454701</v>
      </c>
      <c r="AE109" s="123" t="s">
        <v>4824</v>
      </c>
      <c r="AF109" s="125">
        <v>16.604366921340802</v>
      </c>
      <c r="AG109" s="123" t="s">
        <v>4825</v>
      </c>
      <c r="AH109" s="125">
        <v>27.8796398</v>
      </c>
      <c r="AI109" s="123" t="s">
        <v>174</v>
      </c>
      <c r="AJ109" s="123" t="s">
        <v>197</v>
      </c>
      <c r="AK109" s="124">
        <v>34.559898403600002</v>
      </c>
      <c r="AL109" s="123" t="s">
        <v>159</v>
      </c>
      <c r="AM109" s="36">
        <v>41936</v>
      </c>
      <c r="AN109" s="123" t="s">
        <v>310</v>
      </c>
      <c r="AO109" s="123" t="s">
        <v>4826</v>
      </c>
      <c r="AP109" s="123" t="s">
        <v>196</v>
      </c>
      <c r="AQ109" s="123" t="s">
        <v>256</v>
      </c>
    </row>
    <row r="110" spans="1:43">
      <c r="A110" s="123" t="s">
        <v>1464</v>
      </c>
      <c r="B110" s="123" t="s">
        <v>1465</v>
      </c>
      <c r="C110" s="36">
        <v>43830</v>
      </c>
      <c r="D110" s="124">
        <v>1.0831</v>
      </c>
      <c r="E110" s="124">
        <v>1.3735999999999999</v>
      </c>
      <c r="F110" s="125">
        <v>9.2336103416445804E-3</v>
      </c>
      <c r="G110" s="36">
        <v>43829</v>
      </c>
      <c r="H110" s="124">
        <v>1.083</v>
      </c>
      <c r="I110" s="125">
        <v>5.6620302075148103</v>
      </c>
      <c r="J110" s="123" t="s">
        <v>4827</v>
      </c>
      <c r="K110" s="125">
        <v>0.138683431952662</v>
      </c>
      <c r="L110" s="125">
        <v>0.52902869729600099</v>
      </c>
      <c r="M110" s="130">
        <v>1.21481685680469</v>
      </c>
      <c r="N110" s="137">
        <f t="shared" si="11"/>
        <v>4.8592674272187599</v>
      </c>
      <c r="O110" s="132">
        <f t="shared" si="12"/>
        <v>4.8592674272187601E-2</v>
      </c>
      <c r="P110" s="134">
        <f t="shared" si="13"/>
        <v>253</v>
      </c>
      <c r="Q110" s="134">
        <v>1046</v>
      </c>
      <c r="R110" s="134" t="str">
        <f t="shared" si="14"/>
        <v>253/1046</v>
      </c>
      <c r="S110" s="131">
        <f t="shared" si="15"/>
        <v>0.2418738049713193</v>
      </c>
      <c r="T110" s="137">
        <f t="shared" si="16"/>
        <v>87.906309751434037</v>
      </c>
      <c r="U110" s="133" t="e">
        <f ca="1">[1]!f_risk_annusharpe(A110,"2019/9/30","2019/12/31",1,1,3)</f>
        <v>#NAME?</v>
      </c>
      <c r="V110" s="134" t="e">
        <f t="shared" ca="1" si="17"/>
        <v>#NAME?</v>
      </c>
      <c r="W110" s="134">
        <f t="shared" si="18"/>
        <v>1046</v>
      </c>
      <c r="X110" s="134" t="e">
        <f t="shared" ca="1" si="19"/>
        <v>#NAME?</v>
      </c>
      <c r="Y110" s="131" t="e">
        <f t="shared" ca="1" si="20"/>
        <v>#NAME?</v>
      </c>
      <c r="Z110" s="137" t="e">
        <f t="shared" ca="1" si="21"/>
        <v>#NAME?</v>
      </c>
      <c r="AA110" s="125">
        <v>2.7121626538328099</v>
      </c>
      <c r="AB110" s="125">
        <v>5.6620302075148103</v>
      </c>
      <c r="AC110" s="123" t="s">
        <v>4827</v>
      </c>
      <c r="AD110" s="125">
        <v>13.850105719484</v>
      </c>
      <c r="AE110" s="123" t="s">
        <v>4828</v>
      </c>
      <c r="AF110" s="125">
        <v>15.7840192403826</v>
      </c>
      <c r="AG110" s="123" t="s">
        <v>4829</v>
      </c>
      <c r="AH110" s="125">
        <v>43.753905949999996</v>
      </c>
      <c r="AI110" s="123" t="s">
        <v>163</v>
      </c>
      <c r="AJ110" s="123" t="s">
        <v>166</v>
      </c>
      <c r="AK110" s="124">
        <v>113.83605143440001</v>
      </c>
      <c r="AL110" s="123" t="s">
        <v>159</v>
      </c>
      <c r="AM110" s="36">
        <v>41450</v>
      </c>
      <c r="AN110" s="123" t="s">
        <v>310</v>
      </c>
      <c r="AO110" s="123" t="s">
        <v>311</v>
      </c>
      <c r="AP110" s="123" t="s">
        <v>249</v>
      </c>
      <c r="AQ110" s="123" t="s">
        <v>181</v>
      </c>
    </row>
    <row r="111" spans="1:43">
      <c r="A111" s="123" t="s">
        <v>1495</v>
      </c>
      <c r="B111" s="123" t="s">
        <v>1496</v>
      </c>
      <c r="C111" s="36">
        <v>43830</v>
      </c>
      <c r="D111" s="124">
        <v>1.0466</v>
      </c>
      <c r="E111" s="124">
        <v>1.0621</v>
      </c>
      <c r="F111" s="125">
        <v>-1.9105846388995502E-2</v>
      </c>
      <c r="G111" s="36">
        <v>43829</v>
      </c>
      <c r="H111" s="124">
        <v>1.0468</v>
      </c>
      <c r="I111" s="125">
        <v>5.6593447888999799</v>
      </c>
      <c r="J111" s="123" t="s">
        <v>4830</v>
      </c>
      <c r="K111" s="125">
        <v>0.153110047846893</v>
      </c>
      <c r="L111" s="125">
        <v>0.663641081712111</v>
      </c>
      <c r="M111" s="130">
        <v>1.49339374772703</v>
      </c>
      <c r="N111" s="137">
        <f t="shared" si="11"/>
        <v>5.9735749909081202</v>
      </c>
      <c r="O111" s="132">
        <f t="shared" si="12"/>
        <v>5.9735749909081204E-2</v>
      </c>
      <c r="P111" s="134">
        <f t="shared" si="13"/>
        <v>87</v>
      </c>
      <c r="Q111" s="134">
        <v>1046</v>
      </c>
      <c r="R111" s="134" t="str">
        <f t="shared" si="14"/>
        <v>87/1046</v>
      </c>
      <c r="S111" s="131">
        <f t="shared" si="15"/>
        <v>8.3173996175908219E-2</v>
      </c>
      <c r="T111" s="137">
        <f t="shared" si="16"/>
        <v>95.841300191204596</v>
      </c>
      <c r="U111" s="133" t="e">
        <f ca="1">[1]!f_risk_annusharpe(A111,"2019/9/30","2019/12/31",1,1,3)</f>
        <v>#NAME?</v>
      </c>
      <c r="V111" s="134" t="e">
        <f t="shared" ca="1" si="17"/>
        <v>#NAME?</v>
      </c>
      <c r="W111" s="134">
        <f t="shared" si="18"/>
        <v>1046</v>
      </c>
      <c r="X111" s="134" t="e">
        <f t="shared" ca="1" si="19"/>
        <v>#NAME?</v>
      </c>
      <c r="Y111" s="131" t="e">
        <f t="shared" ca="1" si="20"/>
        <v>#NAME?</v>
      </c>
      <c r="Z111" s="137" t="e">
        <f t="shared" ca="1" si="21"/>
        <v>#NAME?</v>
      </c>
      <c r="AA111" s="125">
        <v>3.0422247047908799</v>
      </c>
      <c r="AB111" s="125">
        <v>5.6593447888999799</v>
      </c>
      <c r="AC111" s="123" t="s">
        <v>4830</v>
      </c>
      <c r="AD111" s="126">
        <v>0</v>
      </c>
      <c r="AE111" s="123"/>
      <c r="AF111" s="126">
        <v>0</v>
      </c>
      <c r="AG111" s="123"/>
      <c r="AH111" s="125">
        <v>6.28359058000001</v>
      </c>
      <c r="AI111" s="123" t="s">
        <v>157</v>
      </c>
      <c r="AJ111" s="123" t="s">
        <v>95</v>
      </c>
      <c r="AK111" s="124">
        <v>10.455593177900001</v>
      </c>
      <c r="AL111" s="123" t="s">
        <v>159</v>
      </c>
      <c r="AM111" s="36">
        <v>43385</v>
      </c>
      <c r="AN111" s="123" t="s">
        <v>310</v>
      </c>
      <c r="AO111" s="123" t="s">
        <v>1291</v>
      </c>
      <c r="AP111" s="123" t="s">
        <v>347</v>
      </c>
      <c r="AQ111" s="123" t="s">
        <v>162</v>
      </c>
    </row>
    <row r="112" spans="1:43">
      <c r="A112" s="123" t="s">
        <v>2129</v>
      </c>
      <c r="B112" s="123" t="s">
        <v>2130</v>
      </c>
      <c r="C112" s="36">
        <v>43830</v>
      </c>
      <c r="D112" s="124">
        <v>1.0101</v>
      </c>
      <c r="E112" s="124">
        <v>1.1471</v>
      </c>
      <c r="F112" s="125">
        <v>0.29788501638366099</v>
      </c>
      <c r="G112" s="36">
        <v>43826</v>
      </c>
      <c r="H112" s="124">
        <v>1.0071000000000001</v>
      </c>
      <c r="I112" s="125">
        <v>5.6534024808144903</v>
      </c>
      <c r="J112" s="123" t="s">
        <v>4831</v>
      </c>
      <c r="K112" s="125">
        <v>0.75812194258105703</v>
      </c>
      <c r="L112" s="125">
        <v>1.76118036493612</v>
      </c>
      <c r="M112" s="130">
        <v>2.3931740725015702</v>
      </c>
      <c r="N112" s="137">
        <f t="shared" si="11"/>
        <v>9.5726962900062809</v>
      </c>
      <c r="O112" s="132">
        <f t="shared" si="12"/>
        <v>9.5726962900062815E-2</v>
      </c>
      <c r="P112" s="134">
        <f t="shared" si="13"/>
        <v>15</v>
      </c>
      <c r="Q112" s="134">
        <v>1046</v>
      </c>
      <c r="R112" s="134" t="str">
        <f t="shared" si="14"/>
        <v>15/1046</v>
      </c>
      <c r="S112" s="131">
        <f t="shared" si="15"/>
        <v>1.4340344168260038E-2</v>
      </c>
      <c r="T112" s="137">
        <f t="shared" si="16"/>
        <v>99.282982791587003</v>
      </c>
      <c r="U112" s="133" t="e">
        <f ca="1">[1]!f_risk_annusharpe(A112,"2019/9/30","2019/12/31",1,1,3)</f>
        <v>#NAME?</v>
      </c>
      <c r="V112" s="134" t="e">
        <f t="shared" ca="1" si="17"/>
        <v>#NAME?</v>
      </c>
      <c r="W112" s="134">
        <f t="shared" si="18"/>
        <v>1046</v>
      </c>
      <c r="X112" s="134" t="e">
        <f t="shared" ca="1" si="19"/>
        <v>#NAME?</v>
      </c>
      <c r="Y112" s="131" t="e">
        <f t="shared" ca="1" si="20"/>
        <v>#NAME?</v>
      </c>
      <c r="Z112" s="137" t="e">
        <f t="shared" ca="1" si="21"/>
        <v>#NAME?</v>
      </c>
      <c r="AA112" s="125">
        <v>4.0725902305897099</v>
      </c>
      <c r="AB112" s="125">
        <v>5.6534024808144903</v>
      </c>
      <c r="AC112" s="123" t="s">
        <v>4831</v>
      </c>
      <c r="AD112" s="125">
        <v>14.239395175151399</v>
      </c>
      <c r="AE112" s="123" t="s">
        <v>4832</v>
      </c>
      <c r="AF112" s="125">
        <v>16.755568503936999</v>
      </c>
      <c r="AG112" s="123" t="s">
        <v>4833</v>
      </c>
      <c r="AH112" s="125">
        <v>15.658066160000001</v>
      </c>
      <c r="AI112" s="123" t="s">
        <v>174</v>
      </c>
      <c r="AJ112" s="123" t="s">
        <v>166</v>
      </c>
      <c r="AK112" s="124">
        <v>18.084665798500001</v>
      </c>
      <c r="AL112" s="123" t="s">
        <v>159</v>
      </c>
      <c r="AM112" s="36">
        <v>42566</v>
      </c>
      <c r="AN112" s="123" t="s">
        <v>310</v>
      </c>
      <c r="AO112" s="123" t="s">
        <v>2131</v>
      </c>
      <c r="AP112" s="123" t="s">
        <v>196</v>
      </c>
      <c r="AQ112" s="123" t="s">
        <v>247</v>
      </c>
    </row>
    <row r="113" spans="1:43">
      <c r="A113" s="123" t="s">
        <v>1479</v>
      </c>
      <c r="B113" s="123" t="s">
        <v>1480</v>
      </c>
      <c r="C113" s="36">
        <v>43830</v>
      </c>
      <c r="D113" s="124">
        <v>1.0409999999999999</v>
      </c>
      <c r="E113" s="124">
        <v>1.17</v>
      </c>
      <c r="F113" s="125">
        <v>0</v>
      </c>
      <c r="G113" s="36">
        <v>43829</v>
      </c>
      <c r="H113" s="124">
        <v>1.0409999999999999</v>
      </c>
      <c r="I113" s="125">
        <v>5.6456506497206398</v>
      </c>
      <c r="J113" s="123" t="s">
        <v>4834</v>
      </c>
      <c r="K113" s="125">
        <v>9.6153846153820999E-2</v>
      </c>
      <c r="L113" s="125">
        <v>0.57967559187764195</v>
      </c>
      <c r="M113" s="130">
        <v>1.46195344794673</v>
      </c>
      <c r="N113" s="137">
        <f t="shared" si="11"/>
        <v>5.84781379178692</v>
      </c>
      <c r="O113" s="132">
        <f t="shared" si="12"/>
        <v>5.8478137917869197E-2</v>
      </c>
      <c r="P113" s="134">
        <f t="shared" si="13"/>
        <v>99</v>
      </c>
      <c r="Q113" s="134">
        <v>1046</v>
      </c>
      <c r="R113" s="134" t="str">
        <f t="shared" si="14"/>
        <v>99/1046</v>
      </c>
      <c r="S113" s="131">
        <f t="shared" si="15"/>
        <v>9.4646271510516258E-2</v>
      </c>
      <c r="T113" s="137">
        <f t="shared" si="16"/>
        <v>95.267686424474192</v>
      </c>
      <c r="U113" s="133" t="e">
        <f ca="1">[1]!f_risk_annusharpe(A113,"2019/9/30","2019/12/31",1,1,3)</f>
        <v>#NAME?</v>
      </c>
      <c r="V113" s="134" t="e">
        <f t="shared" ca="1" si="17"/>
        <v>#NAME?</v>
      </c>
      <c r="W113" s="134">
        <f t="shared" si="18"/>
        <v>1046</v>
      </c>
      <c r="X113" s="134" t="e">
        <f t="shared" ca="1" si="19"/>
        <v>#NAME?</v>
      </c>
      <c r="Y113" s="131" t="e">
        <f t="shared" ca="1" si="20"/>
        <v>#NAME?</v>
      </c>
      <c r="Z113" s="137" t="e">
        <f t="shared" ca="1" si="21"/>
        <v>#NAME?</v>
      </c>
      <c r="AA113" s="125">
        <v>3.0692715223696498</v>
      </c>
      <c r="AB113" s="125">
        <v>5.6456506497206398</v>
      </c>
      <c r="AC113" s="123" t="s">
        <v>4834</v>
      </c>
      <c r="AD113" s="125">
        <v>13.2505413266642</v>
      </c>
      <c r="AE113" s="123" t="s">
        <v>4835</v>
      </c>
      <c r="AF113" s="125">
        <v>15.4088791015625</v>
      </c>
      <c r="AG113" s="123" t="s">
        <v>4836</v>
      </c>
      <c r="AH113" s="125">
        <v>18.1786922</v>
      </c>
      <c r="AI113" s="123" t="s">
        <v>163</v>
      </c>
      <c r="AJ113" s="123" t="s">
        <v>166</v>
      </c>
      <c r="AK113" s="124">
        <v>17.042973957499999</v>
      </c>
      <c r="AL113" s="123" t="s">
        <v>159</v>
      </c>
      <c r="AM113" s="36">
        <v>42359</v>
      </c>
      <c r="AN113" s="123" t="s">
        <v>310</v>
      </c>
      <c r="AO113" s="123" t="s">
        <v>4837</v>
      </c>
      <c r="AP113" s="123" t="s">
        <v>404</v>
      </c>
      <c r="AQ113" s="123" t="s">
        <v>177</v>
      </c>
    </row>
    <row r="114" spans="1:43">
      <c r="A114" s="123" t="s">
        <v>1676</v>
      </c>
      <c r="B114" s="123" t="s">
        <v>1677</v>
      </c>
      <c r="C114" s="36">
        <v>43830</v>
      </c>
      <c r="D114" s="124">
        <v>1.0898000000000001</v>
      </c>
      <c r="E114" s="124">
        <v>1.3897999999999999</v>
      </c>
      <c r="F114" s="125">
        <v>0.29449659488313601</v>
      </c>
      <c r="G114" s="36">
        <v>43826</v>
      </c>
      <c r="H114" s="124">
        <v>1.0866</v>
      </c>
      <c r="I114" s="125">
        <v>5.6314820199670503</v>
      </c>
      <c r="J114" s="123" t="s">
        <v>4838</v>
      </c>
      <c r="K114" s="125">
        <v>0.47943942467270401</v>
      </c>
      <c r="L114" s="125">
        <v>1.10399851563225</v>
      </c>
      <c r="M114" s="130">
        <v>1.6889054772790899</v>
      </c>
      <c r="N114" s="137">
        <f t="shared" si="11"/>
        <v>6.7556219091163596</v>
      </c>
      <c r="O114" s="132">
        <f t="shared" si="12"/>
        <v>6.7556219091163591E-2</v>
      </c>
      <c r="P114" s="134">
        <f t="shared" si="13"/>
        <v>55</v>
      </c>
      <c r="Q114" s="134">
        <v>1046</v>
      </c>
      <c r="R114" s="134" t="str">
        <f t="shared" si="14"/>
        <v>55/1046</v>
      </c>
      <c r="S114" s="131">
        <f t="shared" si="15"/>
        <v>5.2581261950286805E-2</v>
      </c>
      <c r="T114" s="137">
        <f t="shared" si="16"/>
        <v>97.370936902485653</v>
      </c>
      <c r="U114" s="133" t="e">
        <f ca="1">[1]!f_risk_annusharpe(A114,"2019/9/30","2019/12/31",1,1,3)</f>
        <v>#NAME?</v>
      </c>
      <c r="V114" s="134" t="e">
        <f t="shared" ca="1" si="17"/>
        <v>#NAME?</v>
      </c>
      <c r="W114" s="134">
        <f t="shared" si="18"/>
        <v>1046</v>
      </c>
      <c r="X114" s="134" t="e">
        <f t="shared" ca="1" si="19"/>
        <v>#NAME?</v>
      </c>
      <c r="Y114" s="131" t="e">
        <f t="shared" ca="1" si="20"/>
        <v>#NAME?</v>
      </c>
      <c r="Z114" s="137" t="e">
        <f t="shared" ca="1" si="21"/>
        <v>#NAME?</v>
      </c>
      <c r="AA114" s="125">
        <v>3.2496447181430499</v>
      </c>
      <c r="AB114" s="125">
        <v>5.6314820199670503</v>
      </c>
      <c r="AC114" s="123" t="s">
        <v>4838</v>
      </c>
      <c r="AD114" s="125">
        <v>11.900605811685001</v>
      </c>
      <c r="AE114" s="123" t="s">
        <v>4839</v>
      </c>
      <c r="AF114" s="125">
        <v>7.4435571329981398</v>
      </c>
      <c r="AG114" s="123" t="s">
        <v>4840</v>
      </c>
      <c r="AH114" s="125">
        <v>44.972715620000002</v>
      </c>
      <c r="AI114" s="123" t="s">
        <v>174</v>
      </c>
      <c r="AJ114" s="123" t="s">
        <v>186</v>
      </c>
      <c r="AK114" s="124">
        <v>0.72870268670000005</v>
      </c>
      <c r="AL114" s="123" t="s">
        <v>159</v>
      </c>
      <c r="AM114" s="36">
        <v>41788</v>
      </c>
      <c r="AN114" s="123" t="s">
        <v>310</v>
      </c>
      <c r="AO114" s="123" t="s">
        <v>533</v>
      </c>
      <c r="AP114" s="123" t="s">
        <v>467</v>
      </c>
      <c r="AQ114" s="123" t="s">
        <v>241</v>
      </c>
    </row>
    <row r="115" spans="1:43">
      <c r="A115" s="123" t="s">
        <v>1489</v>
      </c>
      <c r="B115" s="123" t="s">
        <v>1490</v>
      </c>
      <c r="C115" s="36">
        <v>43830</v>
      </c>
      <c r="D115" s="124">
        <v>1.0526</v>
      </c>
      <c r="E115" s="124">
        <v>1.0568</v>
      </c>
      <c r="F115" s="125">
        <v>1.9004180919815601E-2</v>
      </c>
      <c r="G115" s="36">
        <v>43829</v>
      </c>
      <c r="H115" s="124">
        <v>1.0524</v>
      </c>
      <c r="I115" s="125">
        <v>5.6171434139516396</v>
      </c>
      <c r="J115" s="123" t="s">
        <v>4841</v>
      </c>
      <c r="K115" s="125">
        <v>0.17110303317536199</v>
      </c>
      <c r="L115" s="125">
        <v>0.60020342693955397</v>
      </c>
      <c r="M115" s="130">
        <v>1.2944634333365399</v>
      </c>
      <c r="N115" s="137">
        <f t="shared" si="11"/>
        <v>5.1778537333461596</v>
      </c>
      <c r="O115" s="132">
        <f t="shared" si="12"/>
        <v>5.1778537333461598E-2</v>
      </c>
      <c r="P115" s="134">
        <f t="shared" si="13"/>
        <v>185</v>
      </c>
      <c r="Q115" s="134">
        <v>1046</v>
      </c>
      <c r="R115" s="134" t="str">
        <f t="shared" si="14"/>
        <v>185/1046</v>
      </c>
      <c r="S115" s="131">
        <f t="shared" si="15"/>
        <v>0.17686424474187382</v>
      </c>
      <c r="T115" s="137">
        <f t="shared" si="16"/>
        <v>91.156787762906305</v>
      </c>
      <c r="U115" s="133" t="e">
        <f ca="1">[1]!f_risk_annusharpe(A115,"2019/9/30","2019/12/31",1,1,3)</f>
        <v>#NAME?</v>
      </c>
      <c r="V115" s="134" t="e">
        <f t="shared" ca="1" si="17"/>
        <v>#NAME?</v>
      </c>
      <c r="W115" s="134">
        <f t="shared" si="18"/>
        <v>1046</v>
      </c>
      <c r="X115" s="134" t="e">
        <f t="shared" ca="1" si="19"/>
        <v>#NAME?</v>
      </c>
      <c r="Y115" s="131" t="e">
        <f t="shared" ca="1" si="20"/>
        <v>#NAME?</v>
      </c>
      <c r="Z115" s="137" t="e">
        <f t="shared" ca="1" si="21"/>
        <v>#NAME?</v>
      </c>
      <c r="AA115" s="125">
        <v>2.9522783244033199</v>
      </c>
      <c r="AB115" s="125">
        <v>5.6171434139516396</v>
      </c>
      <c r="AC115" s="123" t="s">
        <v>4841</v>
      </c>
      <c r="AD115" s="126">
        <v>0</v>
      </c>
      <c r="AE115" s="123"/>
      <c r="AF115" s="126">
        <v>0</v>
      </c>
      <c r="AG115" s="123"/>
      <c r="AH115" s="125">
        <v>5.6805136999999997</v>
      </c>
      <c r="AI115" s="123" t="s">
        <v>174</v>
      </c>
      <c r="AJ115" s="123" t="s">
        <v>95</v>
      </c>
      <c r="AK115" s="124">
        <v>10.4565387306</v>
      </c>
      <c r="AL115" s="123" t="s">
        <v>159</v>
      </c>
      <c r="AM115" s="36">
        <v>43441</v>
      </c>
      <c r="AN115" s="123" t="s">
        <v>310</v>
      </c>
      <c r="AO115" s="123" t="s">
        <v>1430</v>
      </c>
      <c r="AP115" s="123" t="s">
        <v>271</v>
      </c>
      <c r="AQ115" s="123" t="s">
        <v>241</v>
      </c>
    </row>
    <row r="116" spans="1:43">
      <c r="A116" s="123" t="s">
        <v>1444</v>
      </c>
      <c r="B116" s="123" t="s">
        <v>1445</v>
      </c>
      <c r="C116" s="36">
        <v>43830</v>
      </c>
      <c r="D116" s="124">
        <v>1.0431999999999999</v>
      </c>
      <c r="E116" s="124">
        <v>1.1529</v>
      </c>
      <c r="F116" s="125">
        <v>-9.5849707658209708E-3</v>
      </c>
      <c r="G116" s="36">
        <v>43829</v>
      </c>
      <c r="H116" s="124">
        <v>1.0432999999999999</v>
      </c>
      <c r="I116" s="125">
        <v>5.6157207229492903</v>
      </c>
      <c r="J116" s="123" t="s">
        <v>4842</v>
      </c>
      <c r="K116" s="125">
        <v>0.115163147792698</v>
      </c>
      <c r="L116" s="125">
        <v>0.42352505250739397</v>
      </c>
      <c r="M116" s="130">
        <v>1.0167113629753901</v>
      </c>
      <c r="N116" s="137">
        <f t="shared" si="11"/>
        <v>4.0668454519015604</v>
      </c>
      <c r="O116" s="132">
        <f t="shared" si="12"/>
        <v>4.0668454519015601E-2</v>
      </c>
      <c r="P116" s="134">
        <f t="shared" si="13"/>
        <v>541</v>
      </c>
      <c r="Q116" s="134">
        <v>1046</v>
      </c>
      <c r="R116" s="134" t="str">
        <f t="shared" si="14"/>
        <v>541/1046</v>
      </c>
      <c r="S116" s="131">
        <f t="shared" si="15"/>
        <v>0.517208413001912</v>
      </c>
      <c r="T116" s="137">
        <f t="shared" si="16"/>
        <v>74.139579349904409</v>
      </c>
      <c r="U116" s="133" t="e">
        <f ca="1">[1]!f_risk_annusharpe(A116,"2019/9/30","2019/12/31",1,1,3)</f>
        <v>#NAME?</v>
      </c>
      <c r="V116" s="134" t="e">
        <f t="shared" ca="1" si="17"/>
        <v>#NAME?</v>
      </c>
      <c r="W116" s="134">
        <f t="shared" si="18"/>
        <v>1046</v>
      </c>
      <c r="X116" s="134" t="e">
        <f t="shared" ca="1" si="19"/>
        <v>#NAME?</v>
      </c>
      <c r="Y116" s="131" t="e">
        <f t="shared" ca="1" si="20"/>
        <v>#NAME?</v>
      </c>
      <c r="Z116" s="137" t="e">
        <f t="shared" ca="1" si="21"/>
        <v>#NAME?</v>
      </c>
      <c r="AA116" s="125">
        <v>2.8694979040969</v>
      </c>
      <c r="AB116" s="125">
        <v>5.6157207229492903</v>
      </c>
      <c r="AC116" s="123" t="s">
        <v>4842</v>
      </c>
      <c r="AD116" s="125">
        <v>13.6486605461486</v>
      </c>
      <c r="AE116" s="123" t="s">
        <v>4843</v>
      </c>
      <c r="AF116" s="126">
        <v>0</v>
      </c>
      <c r="AG116" s="123"/>
      <c r="AH116" s="125">
        <v>16.114836480000001</v>
      </c>
      <c r="AI116" s="123" t="s">
        <v>174</v>
      </c>
      <c r="AJ116" s="123" t="s">
        <v>95</v>
      </c>
      <c r="AK116" s="124">
        <v>10.469437536799999</v>
      </c>
      <c r="AL116" s="123" t="s">
        <v>159</v>
      </c>
      <c r="AM116" s="36">
        <v>42814</v>
      </c>
      <c r="AN116" s="123" t="s">
        <v>310</v>
      </c>
      <c r="AO116" s="123" t="s">
        <v>578</v>
      </c>
      <c r="AP116" s="123" t="s">
        <v>446</v>
      </c>
      <c r="AQ116" s="123" t="s">
        <v>183</v>
      </c>
    </row>
    <row r="117" spans="1:43">
      <c r="A117" s="123" t="s">
        <v>1870</v>
      </c>
      <c r="B117" s="123" t="s">
        <v>1871</v>
      </c>
      <c r="C117" s="36">
        <v>43830</v>
      </c>
      <c r="D117" s="124">
        <v>1.0724</v>
      </c>
      <c r="E117" s="124">
        <v>1.0724</v>
      </c>
      <c r="F117" s="125">
        <v>0.20556905251354701</v>
      </c>
      <c r="G117" s="36">
        <v>43829</v>
      </c>
      <c r="H117" s="124">
        <v>1.0702</v>
      </c>
      <c r="I117" s="125">
        <v>5.6135513098286296</v>
      </c>
      <c r="J117" s="123" t="s">
        <v>4844</v>
      </c>
      <c r="K117" s="125">
        <v>0.761063609884431</v>
      </c>
      <c r="L117" s="125">
        <v>1.3610586011342101</v>
      </c>
      <c r="M117" s="130">
        <v>1.81334852368747</v>
      </c>
      <c r="N117" s="137">
        <f t="shared" si="11"/>
        <v>7.2533940947498801</v>
      </c>
      <c r="O117" s="132">
        <f t="shared" si="12"/>
        <v>7.2533940947498807E-2</v>
      </c>
      <c r="P117" s="134">
        <f t="shared" si="13"/>
        <v>36</v>
      </c>
      <c r="Q117" s="134">
        <v>1046</v>
      </c>
      <c r="R117" s="134" t="str">
        <f t="shared" si="14"/>
        <v>36/1046</v>
      </c>
      <c r="S117" s="131">
        <f t="shared" si="15"/>
        <v>3.4416826003824091E-2</v>
      </c>
      <c r="T117" s="137">
        <f t="shared" si="16"/>
        <v>98.279158699808789</v>
      </c>
      <c r="U117" s="133" t="e">
        <f ca="1">[1]!f_risk_annusharpe(A117,"2019/9/30","2019/12/31",1,1,3)</f>
        <v>#NAME?</v>
      </c>
      <c r="V117" s="134" t="e">
        <f t="shared" ca="1" si="17"/>
        <v>#NAME?</v>
      </c>
      <c r="W117" s="134">
        <f t="shared" si="18"/>
        <v>1046</v>
      </c>
      <c r="X117" s="134" t="e">
        <f t="shared" ca="1" si="19"/>
        <v>#NAME?</v>
      </c>
      <c r="Y117" s="131" t="e">
        <f t="shared" ca="1" si="20"/>
        <v>#NAME?</v>
      </c>
      <c r="Z117" s="137" t="e">
        <f t="shared" ca="1" si="21"/>
        <v>#NAME?</v>
      </c>
      <c r="AA117" s="125">
        <v>3.47356233114628</v>
      </c>
      <c r="AB117" s="125">
        <v>5.6135513098286296</v>
      </c>
      <c r="AC117" s="123" t="s">
        <v>4844</v>
      </c>
      <c r="AD117" s="126">
        <v>0</v>
      </c>
      <c r="AE117" s="123"/>
      <c r="AF117" s="126">
        <v>0</v>
      </c>
      <c r="AG117" s="123"/>
      <c r="AH117" s="125">
        <v>7.24</v>
      </c>
      <c r="AI117" s="123" t="s">
        <v>157</v>
      </c>
      <c r="AJ117" s="123" t="s">
        <v>95</v>
      </c>
      <c r="AK117" s="124">
        <v>5.3402886409999999</v>
      </c>
      <c r="AL117" s="123" t="s">
        <v>159</v>
      </c>
      <c r="AM117" s="36">
        <v>43343</v>
      </c>
      <c r="AN117" s="123" t="s">
        <v>310</v>
      </c>
      <c r="AO117" s="123" t="s">
        <v>1872</v>
      </c>
      <c r="AP117" s="123" t="s">
        <v>236</v>
      </c>
      <c r="AQ117" s="123" t="s">
        <v>183</v>
      </c>
    </row>
    <row r="118" spans="1:43">
      <c r="A118" s="123" t="s">
        <v>1440</v>
      </c>
      <c r="B118" s="123" t="s">
        <v>1441</v>
      </c>
      <c r="C118" s="36">
        <v>43830</v>
      </c>
      <c r="D118" s="124">
        <v>1.095</v>
      </c>
      <c r="E118" s="124">
        <v>1.165</v>
      </c>
      <c r="F118" s="125">
        <v>0</v>
      </c>
      <c r="G118" s="36">
        <v>43826</v>
      </c>
      <c r="H118" s="124">
        <v>1.095</v>
      </c>
      <c r="I118" s="125">
        <v>5.6074932065217196</v>
      </c>
      <c r="J118" s="123" t="s">
        <v>4845</v>
      </c>
      <c r="K118" s="125">
        <v>0.18298261665142301</v>
      </c>
      <c r="L118" s="125">
        <v>0.36664931043099902</v>
      </c>
      <c r="M118" s="130">
        <v>0.828742539300375</v>
      </c>
      <c r="N118" s="137">
        <f t="shared" si="11"/>
        <v>3.3149701572015</v>
      </c>
      <c r="O118" s="132">
        <f t="shared" si="12"/>
        <v>3.3149701572015002E-2</v>
      </c>
      <c r="P118" s="134">
        <f t="shared" si="13"/>
        <v>817</v>
      </c>
      <c r="Q118" s="134">
        <v>1046</v>
      </c>
      <c r="R118" s="134" t="str">
        <f t="shared" si="14"/>
        <v>817/1046</v>
      </c>
      <c r="S118" s="131">
        <f t="shared" si="15"/>
        <v>0.7810707456978967</v>
      </c>
      <c r="T118" s="137">
        <f t="shared" si="16"/>
        <v>60.94646271510517</v>
      </c>
      <c r="U118" s="133" t="e">
        <f ca="1">[1]!f_risk_annusharpe(A118,"2019/9/30","2019/12/31",1,1,3)</f>
        <v>#NAME?</v>
      </c>
      <c r="V118" s="134" t="e">
        <f t="shared" ca="1" si="17"/>
        <v>#NAME?</v>
      </c>
      <c r="W118" s="134">
        <f t="shared" si="18"/>
        <v>1046</v>
      </c>
      <c r="X118" s="134" t="e">
        <f t="shared" ca="1" si="19"/>
        <v>#NAME?</v>
      </c>
      <c r="Y118" s="131" t="e">
        <f t="shared" ca="1" si="20"/>
        <v>#NAME?</v>
      </c>
      <c r="Z118" s="137" t="e">
        <f t="shared" ca="1" si="21"/>
        <v>#NAME?</v>
      </c>
      <c r="AA118" s="125">
        <v>1.9149235139860199</v>
      </c>
      <c r="AB118" s="125">
        <v>5.6074932065217196</v>
      </c>
      <c r="AC118" s="123" t="s">
        <v>4845</v>
      </c>
      <c r="AD118" s="125">
        <v>13.858078613281201</v>
      </c>
      <c r="AE118" s="123" t="s">
        <v>4846</v>
      </c>
      <c r="AF118" s="125">
        <v>18.126314589665601</v>
      </c>
      <c r="AG118" s="123" t="s">
        <v>4847</v>
      </c>
      <c r="AH118" s="125">
        <v>16.5906725</v>
      </c>
      <c r="AI118" s="123" t="s">
        <v>174</v>
      </c>
      <c r="AJ118" s="123" t="s">
        <v>197</v>
      </c>
      <c r="AK118" s="124">
        <v>2.1582697019000001</v>
      </c>
      <c r="AL118" s="123" t="s">
        <v>159</v>
      </c>
      <c r="AM118" s="36">
        <v>42583</v>
      </c>
      <c r="AN118" s="123" t="s">
        <v>310</v>
      </c>
      <c r="AO118" s="123" t="s">
        <v>952</v>
      </c>
      <c r="AP118" s="123" t="s">
        <v>470</v>
      </c>
      <c r="AQ118" s="123" t="s">
        <v>241</v>
      </c>
    </row>
    <row r="119" spans="1:43">
      <c r="A119" s="123" t="s">
        <v>1466</v>
      </c>
      <c r="B119" s="123" t="s">
        <v>1467</v>
      </c>
      <c r="C119" s="36">
        <v>43830</v>
      </c>
      <c r="D119" s="124">
        <v>1.0351999999999999</v>
      </c>
      <c r="E119" s="124">
        <v>1.1442000000000001</v>
      </c>
      <c r="F119" s="125">
        <v>9.6609023282833804E-3</v>
      </c>
      <c r="G119" s="36">
        <v>43829</v>
      </c>
      <c r="H119" s="124">
        <v>1.0350999999999999</v>
      </c>
      <c r="I119" s="125">
        <v>5.6020624270379402</v>
      </c>
      <c r="J119" s="123" t="s">
        <v>4848</v>
      </c>
      <c r="K119" s="125">
        <v>0.181814880284275</v>
      </c>
      <c r="L119" s="125">
        <v>0.47611366217325901</v>
      </c>
      <c r="M119" s="130">
        <v>1.1664075728294101</v>
      </c>
      <c r="N119" s="137">
        <f t="shared" si="11"/>
        <v>4.6656302913176404</v>
      </c>
      <c r="O119" s="132">
        <f t="shared" si="12"/>
        <v>4.6656302913176406E-2</v>
      </c>
      <c r="P119" s="134">
        <f t="shared" si="13"/>
        <v>316</v>
      </c>
      <c r="Q119" s="134">
        <v>1046</v>
      </c>
      <c r="R119" s="134" t="str">
        <f t="shared" si="14"/>
        <v>316/1046</v>
      </c>
      <c r="S119" s="131">
        <f t="shared" si="15"/>
        <v>0.30210325047801145</v>
      </c>
      <c r="T119" s="137">
        <f t="shared" si="16"/>
        <v>84.894837476099426</v>
      </c>
      <c r="U119" s="133" t="e">
        <f ca="1">[1]!f_risk_annusharpe(A119,"2019/9/30","2019/12/31",1,1,3)</f>
        <v>#NAME?</v>
      </c>
      <c r="V119" s="134" t="e">
        <f t="shared" ca="1" si="17"/>
        <v>#NAME?</v>
      </c>
      <c r="W119" s="134">
        <f t="shared" si="18"/>
        <v>1046</v>
      </c>
      <c r="X119" s="134" t="e">
        <f t="shared" ca="1" si="19"/>
        <v>#NAME?</v>
      </c>
      <c r="Y119" s="131" t="e">
        <f t="shared" ca="1" si="20"/>
        <v>#NAME?</v>
      </c>
      <c r="Z119" s="137" t="e">
        <f t="shared" ca="1" si="21"/>
        <v>#NAME?</v>
      </c>
      <c r="AA119" s="125">
        <v>2.67518413357082</v>
      </c>
      <c r="AB119" s="125">
        <v>5.6020624270379402</v>
      </c>
      <c r="AC119" s="123" t="s">
        <v>4848</v>
      </c>
      <c r="AD119" s="125">
        <v>14.6879969678835</v>
      </c>
      <c r="AE119" s="123" t="s">
        <v>4849</v>
      </c>
      <c r="AF119" s="126">
        <v>0</v>
      </c>
      <c r="AG119" s="123"/>
      <c r="AH119" s="125">
        <v>14.98618576</v>
      </c>
      <c r="AI119" s="123" t="s">
        <v>163</v>
      </c>
      <c r="AJ119" s="123" t="s">
        <v>95</v>
      </c>
      <c r="AK119" s="124">
        <v>31.103812075899999</v>
      </c>
      <c r="AL119" s="123" t="s">
        <v>159</v>
      </c>
      <c r="AM119" s="36">
        <v>42941</v>
      </c>
      <c r="AN119" s="123" t="s">
        <v>310</v>
      </c>
      <c r="AO119" s="123" t="s">
        <v>1243</v>
      </c>
      <c r="AP119" s="123" t="s">
        <v>249</v>
      </c>
      <c r="AQ119" s="123" t="s">
        <v>185</v>
      </c>
    </row>
    <row r="120" spans="1:43">
      <c r="A120" s="123" t="s">
        <v>1624</v>
      </c>
      <c r="B120" s="123" t="s">
        <v>1625</v>
      </c>
      <c r="C120" s="36">
        <v>43830</v>
      </c>
      <c r="D120" s="124">
        <v>1.1080000000000001</v>
      </c>
      <c r="E120" s="124">
        <v>1.4</v>
      </c>
      <c r="F120" s="125">
        <v>0</v>
      </c>
      <c r="G120" s="36">
        <v>43829</v>
      </c>
      <c r="H120" s="124">
        <v>1.1080000000000001</v>
      </c>
      <c r="I120" s="125">
        <v>5.6001000006823203</v>
      </c>
      <c r="J120" s="123" t="s">
        <v>4850</v>
      </c>
      <c r="K120" s="125">
        <v>0.45330915684498602</v>
      </c>
      <c r="L120" s="125">
        <v>0.91075525918482403</v>
      </c>
      <c r="M120" s="130">
        <v>1.7425521306585701</v>
      </c>
      <c r="N120" s="137">
        <f t="shared" si="11"/>
        <v>6.9702085226342803</v>
      </c>
      <c r="O120" s="132">
        <f t="shared" si="12"/>
        <v>6.9702085226342803E-2</v>
      </c>
      <c r="P120" s="134">
        <f t="shared" si="13"/>
        <v>48</v>
      </c>
      <c r="Q120" s="134">
        <v>1046</v>
      </c>
      <c r="R120" s="134" t="str">
        <f t="shared" si="14"/>
        <v>48/1046</v>
      </c>
      <c r="S120" s="131">
        <f t="shared" si="15"/>
        <v>4.5889101338432124E-2</v>
      </c>
      <c r="T120" s="137">
        <f t="shared" si="16"/>
        <v>97.705544933078386</v>
      </c>
      <c r="U120" s="133" t="e">
        <f ca="1">[1]!f_risk_annusharpe(A120,"2019/9/30","2019/12/31",1,1,3)</f>
        <v>#NAME?</v>
      </c>
      <c r="V120" s="134" t="e">
        <f t="shared" ca="1" si="17"/>
        <v>#NAME?</v>
      </c>
      <c r="W120" s="134">
        <f t="shared" si="18"/>
        <v>1046</v>
      </c>
      <c r="X120" s="134" t="e">
        <f t="shared" ca="1" si="19"/>
        <v>#NAME?</v>
      </c>
      <c r="Y120" s="131" t="e">
        <f t="shared" ca="1" si="20"/>
        <v>#NAME?</v>
      </c>
      <c r="Z120" s="137" t="e">
        <f t="shared" ca="1" si="21"/>
        <v>#NAME?</v>
      </c>
      <c r="AA120" s="125">
        <v>4.0760969042975201</v>
      </c>
      <c r="AB120" s="125">
        <v>5.6001000006823203</v>
      </c>
      <c r="AC120" s="123" t="s">
        <v>4850</v>
      </c>
      <c r="AD120" s="125">
        <v>11.0309622864317</v>
      </c>
      <c r="AE120" s="123" t="s">
        <v>4851</v>
      </c>
      <c r="AF120" s="125">
        <v>10.2956579004289</v>
      </c>
      <c r="AG120" s="123" t="s">
        <v>4852</v>
      </c>
      <c r="AH120" s="125">
        <v>45.605493199999998</v>
      </c>
      <c r="AI120" s="123" t="s">
        <v>157</v>
      </c>
      <c r="AJ120" s="123" t="s">
        <v>186</v>
      </c>
      <c r="AK120" s="124">
        <v>9.8207855417999994</v>
      </c>
      <c r="AL120" s="123" t="s">
        <v>159</v>
      </c>
      <c r="AM120" s="36">
        <v>41527</v>
      </c>
      <c r="AN120" s="123" t="s">
        <v>310</v>
      </c>
      <c r="AO120" s="123" t="s">
        <v>576</v>
      </c>
      <c r="AP120" s="123" t="s">
        <v>175</v>
      </c>
      <c r="AQ120" s="123" t="s">
        <v>247</v>
      </c>
    </row>
    <row r="121" spans="1:43">
      <c r="A121" s="123" t="s">
        <v>1487</v>
      </c>
      <c r="B121" s="123" t="s">
        <v>1488</v>
      </c>
      <c r="C121" s="36">
        <v>43830</v>
      </c>
      <c r="D121" s="124">
        <v>1.0510999999999999</v>
      </c>
      <c r="E121" s="124">
        <v>1.1187</v>
      </c>
      <c r="F121" s="125">
        <v>5.7115659209893102E-2</v>
      </c>
      <c r="G121" s="36">
        <v>43826</v>
      </c>
      <c r="H121" s="124">
        <v>1.0505</v>
      </c>
      <c r="I121" s="125">
        <v>5.5943469150465903</v>
      </c>
      <c r="J121" s="123" t="s">
        <v>4853</v>
      </c>
      <c r="K121" s="125">
        <v>0.28623222974907497</v>
      </c>
      <c r="L121" s="125">
        <v>0.56373524850446499</v>
      </c>
      <c r="M121" s="130">
        <v>1.0039647709094099</v>
      </c>
      <c r="N121" s="137">
        <f t="shared" si="11"/>
        <v>4.0158590836376398</v>
      </c>
      <c r="O121" s="132">
        <f t="shared" si="12"/>
        <v>4.01585908363764E-2</v>
      </c>
      <c r="P121" s="134">
        <f t="shared" si="13"/>
        <v>566</v>
      </c>
      <c r="Q121" s="134">
        <v>1046</v>
      </c>
      <c r="R121" s="134" t="str">
        <f t="shared" si="14"/>
        <v>566/1046</v>
      </c>
      <c r="S121" s="131">
        <f t="shared" si="15"/>
        <v>0.54110898661567874</v>
      </c>
      <c r="T121" s="137">
        <f t="shared" si="16"/>
        <v>72.944550669216071</v>
      </c>
      <c r="U121" s="133" t="e">
        <f ca="1">[1]!f_risk_annusharpe(A121,"2019/9/30","2019/12/31",1,1,3)</f>
        <v>#NAME?</v>
      </c>
      <c r="V121" s="134" t="e">
        <f t="shared" ca="1" si="17"/>
        <v>#NAME?</v>
      </c>
      <c r="W121" s="134">
        <f t="shared" si="18"/>
        <v>1046</v>
      </c>
      <c r="X121" s="134" t="e">
        <f t="shared" ca="1" si="19"/>
        <v>#NAME?</v>
      </c>
      <c r="Y121" s="131" t="e">
        <f t="shared" ca="1" si="20"/>
        <v>#NAME?</v>
      </c>
      <c r="Z121" s="137" t="e">
        <f t="shared" ca="1" si="21"/>
        <v>#NAME?</v>
      </c>
      <c r="AA121" s="125">
        <v>2.6950137244066998</v>
      </c>
      <c r="AB121" s="125">
        <v>5.5943469150465903</v>
      </c>
      <c r="AC121" s="123" t="s">
        <v>4853</v>
      </c>
      <c r="AD121" s="126">
        <v>0</v>
      </c>
      <c r="AE121" s="123"/>
      <c r="AF121" s="126">
        <v>0</v>
      </c>
      <c r="AG121" s="123"/>
      <c r="AH121" s="125">
        <v>12.13649839</v>
      </c>
      <c r="AI121" s="123" t="s">
        <v>174</v>
      </c>
      <c r="AJ121" s="123" t="s">
        <v>95</v>
      </c>
      <c r="AK121" s="124">
        <v>6.2885363406000003</v>
      </c>
      <c r="AL121" s="123" t="s">
        <v>159</v>
      </c>
      <c r="AM121" s="36">
        <v>43245</v>
      </c>
      <c r="AN121" s="123" t="s">
        <v>310</v>
      </c>
      <c r="AO121" s="123" t="s">
        <v>1450</v>
      </c>
      <c r="AP121" s="123" t="s">
        <v>570</v>
      </c>
      <c r="AQ121" s="123" t="s">
        <v>207</v>
      </c>
    </row>
    <row r="122" spans="1:43">
      <c r="A122" s="123" t="s">
        <v>1511</v>
      </c>
      <c r="B122" s="123" t="s">
        <v>1512</v>
      </c>
      <c r="C122" s="36">
        <v>43830</v>
      </c>
      <c r="D122" s="124">
        <v>1.081</v>
      </c>
      <c r="E122" s="124">
        <v>1.492</v>
      </c>
      <c r="F122" s="125">
        <v>0</v>
      </c>
      <c r="G122" s="36">
        <v>43829</v>
      </c>
      <c r="H122" s="124">
        <v>1.081</v>
      </c>
      <c r="I122" s="125">
        <v>5.5936142767654902</v>
      </c>
      <c r="J122" s="123" t="s">
        <v>4854</v>
      </c>
      <c r="K122" s="125">
        <v>0.18535681186284</v>
      </c>
      <c r="L122" s="125">
        <v>0.63517817987101199</v>
      </c>
      <c r="M122" s="130">
        <v>1.3565773066084299</v>
      </c>
      <c r="N122" s="137">
        <f t="shared" si="11"/>
        <v>5.4263092264337196</v>
      </c>
      <c r="O122" s="132">
        <f t="shared" si="12"/>
        <v>5.4263092264337197E-2</v>
      </c>
      <c r="P122" s="134">
        <f t="shared" si="13"/>
        <v>148</v>
      </c>
      <c r="Q122" s="134">
        <v>1046</v>
      </c>
      <c r="R122" s="134" t="str">
        <f t="shared" si="14"/>
        <v>148/1046</v>
      </c>
      <c r="S122" s="131">
        <f t="shared" si="15"/>
        <v>0.14149139579349904</v>
      </c>
      <c r="T122" s="137">
        <f t="shared" si="16"/>
        <v>92.925430210325061</v>
      </c>
      <c r="U122" s="133" t="e">
        <f ca="1">[1]!f_risk_annusharpe(A122,"2019/9/30","2019/12/31",1,1,3)</f>
        <v>#NAME?</v>
      </c>
      <c r="V122" s="134" t="e">
        <f t="shared" ca="1" si="17"/>
        <v>#NAME?</v>
      </c>
      <c r="W122" s="134">
        <f t="shared" si="18"/>
        <v>1046</v>
      </c>
      <c r="X122" s="134" t="e">
        <f t="shared" ca="1" si="19"/>
        <v>#NAME?</v>
      </c>
      <c r="Y122" s="131" t="e">
        <f t="shared" ca="1" si="20"/>
        <v>#NAME?</v>
      </c>
      <c r="Z122" s="137" t="e">
        <f t="shared" ca="1" si="21"/>
        <v>#NAME?</v>
      </c>
      <c r="AA122" s="125">
        <v>2.8308547947045599</v>
      </c>
      <c r="AB122" s="125">
        <v>5.5936142767654902</v>
      </c>
      <c r="AC122" s="123" t="s">
        <v>4854</v>
      </c>
      <c r="AD122" s="125">
        <v>14.6425578203483</v>
      </c>
      <c r="AE122" s="123" t="s">
        <v>4855</v>
      </c>
      <c r="AF122" s="125">
        <v>17.2134911264606</v>
      </c>
      <c r="AG122" s="123" t="s">
        <v>4856</v>
      </c>
      <c r="AH122" s="125">
        <v>16.645953599999999</v>
      </c>
      <c r="AI122" s="123" t="s">
        <v>157</v>
      </c>
      <c r="AJ122" s="123" t="s">
        <v>166</v>
      </c>
      <c r="AK122" s="124">
        <v>35.205639428399998</v>
      </c>
      <c r="AL122" s="123" t="s">
        <v>159</v>
      </c>
      <c r="AM122" s="36">
        <v>42597</v>
      </c>
      <c r="AN122" s="123" t="s">
        <v>310</v>
      </c>
      <c r="AO122" s="123" t="s">
        <v>1345</v>
      </c>
      <c r="AP122" s="123" t="s">
        <v>164</v>
      </c>
      <c r="AQ122" s="123" t="s">
        <v>162</v>
      </c>
    </row>
    <row r="123" spans="1:43">
      <c r="A123" s="123" t="s">
        <v>1508</v>
      </c>
      <c r="B123" s="123" t="s">
        <v>1509</v>
      </c>
      <c r="C123" s="36">
        <v>43830</v>
      </c>
      <c r="D123" s="124">
        <v>1.0313000000000001</v>
      </c>
      <c r="E123" s="124">
        <v>1.0643</v>
      </c>
      <c r="F123" s="125">
        <v>1.93967607409683E-2</v>
      </c>
      <c r="G123" s="36">
        <v>43829</v>
      </c>
      <c r="H123" s="124">
        <v>1.0310999999999999</v>
      </c>
      <c r="I123" s="125">
        <v>5.5927861265371002</v>
      </c>
      <c r="J123" s="123" t="s">
        <v>4857</v>
      </c>
      <c r="K123" s="125">
        <v>0.174842156386599</v>
      </c>
      <c r="L123" s="125">
        <v>0.63200606118549296</v>
      </c>
      <c r="M123" s="130">
        <v>1.0822173312511001</v>
      </c>
      <c r="N123" s="137">
        <f t="shared" si="11"/>
        <v>4.3288693250044004</v>
      </c>
      <c r="O123" s="132">
        <f t="shared" si="12"/>
        <v>4.3288693250044002E-2</v>
      </c>
      <c r="P123" s="134">
        <f t="shared" si="13"/>
        <v>440</v>
      </c>
      <c r="Q123" s="134">
        <v>1046</v>
      </c>
      <c r="R123" s="134" t="str">
        <f t="shared" si="14"/>
        <v>440/1046</v>
      </c>
      <c r="S123" s="131">
        <f t="shared" si="15"/>
        <v>0.42065009560229444</v>
      </c>
      <c r="T123" s="137">
        <f t="shared" si="16"/>
        <v>78.967495219885279</v>
      </c>
      <c r="U123" s="133" t="e">
        <f ca="1">[1]!f_risk_annusharpe(A123,"2019/9/30","2019/12/31",1,1,3)</f>
        <v>#NAME?</v>
      </c>
      <c r="V123" s="134" t="e">
        <f t="shared" ca="1" si="17"/>
        <v>#NAME?</v>
      </c>
      <c r="W123" s="134">
        <f t="shared" si="18"/>
        <v>1046</v>
      </c>
      <c r="X123" s="134" t="e">
        <f t="shared" ca="1" si="19"/>
        <v>#NAME?</v>
      </c>
      <c r="Y123" s="131" t="e">
        <f t="shared" ca="1" si="20"/>
        <v>#NAME?</v>
      </c>
      <c r="Z123" s="137" t="e">
        <f t="shared" ca="1" si="21"/>
        <v>#NAME?</v>
      </c>
      <c r="AA123" s="125">
        <v>2.7258496523966</v>
      </c>
      <c r="AB123" s="125">
        <v>5.5927861265371002</v>
      </c>
      <c r="AC123" s="123" t="s">
        <v>4857</v>
      </c>
      <c r="AD123" s="126">
        <v>0</v>
      </c>
      <c r="AE123" s="123"/>
      <c r="AF123" s="126">
        <v>0</v>
      </c>
      <c r="AG123" s="123"/>
      <c r="AH123" s="125">
        <v>6.4797655299999999</v>
      </c>
      <c r="AI123" s="123" t="s">
        <v>174</v>
      </c>
      <c r="AJ123" s="123" t="s">
        <v>95</v>
      </c>
      <c r="AK123" s="124">
        <v>5.137380888</v>
      </c>
      <c r="AL123" s="123" t="s">
        <v>159</v>
      </c>
      <c r="AM123" s="36">
        <v>43406</v>
      </c>
      <c r="AN123" s="123" t="s">
        <v>310</v>
      </c>
      <c r="AO123" s="123" t="s">
        <v>1510</v>
      </c>
      <c r="AP123" s="123" t="s">
        <v>198</v>
      </c>
      <c r="AQ123" s="123" t="s">
        <v>207</v>
      </c>
    </row>
    <row r="124" spans="1:43">
      <c r="A124" s="123" t="s">
        <v>1451</v>
      </c>
      <c r="B124" s="123" t="s">
        <v>1452</v>
      </c>
      <c r="C124" s="36">
        <v>43830</v>
      </c>
      <c r="D124" s="124">
        <v>1.0206</v>
      </c>
      <c r="E124" s="124">
        <v>1.0586</v>
      </c>
      <c r="F124" s="125">
        <v>0</v>
      </c>
      <c r="G124" s="36">
        <v>43829</v>
      </c>
      <c r="H124" s="124">
        <v>1.0206</v>
      </c>
      <c r="I124" s="125">
        <v>5.5916953131232603</v>
      </c>
      <c r="J124" s="123" t="s">
        <v>4858</v>
      </c>
      <c r="K124" s="125">
        <v>0.15701668302258301</v>
      </c>
      <c r="L124" s="125">
        <v>0.43296336811397601</v>
      </c>
      <c r="M124" s="130">
        <v>0.73033692723787602</v>
      </c>
      <c r="N124" s="137">
        <f t="shared" si="11"/>
        <v>2.9213477089515041</v>
      </c>
      <c r="O124" s="132">
        <f t="shared" si="12"/>
        <v>2.9213477089515039E-2</v>
      </c>
      <c r="P124" s="134">
        <f t="shared" si="13"/>
        <v>929</v>
      </c>
      <c r="Q124" s="134">
        <v>1046</v>
      </c>
      <c r="R124" s="134" t="str">
        <f t="shared" si="14"/>
        <v>929/1046</v>
      </c>
      <c r="S124" s="131">
        <f t="shared" si="15"/>
        <v>0.8881453154875717</v>
      </c>
      <c r="T124" s="137">
        <f t="shared" si="16"/>
        <v>60</v>
      </c>
      <c r="U124" s="133" t="e">
        <f ca="1">[1]!f_risk_annusharpe(A124,"2019/9/30","2019/12/31",1,1,3)</f>
        <v>#NAME?</v>
      </c>
      <c r="V124" s="134" t="e">
        <f t="shared" ca="1" si="17"/>
        <v>#NAME?</v>
      </c>
      <c r="W124" s="134">
        <f t="shared" si="18"/>
        <v>1046</v>
      </c>
      <c r="X124" s="134" t="e">
        <f t="shared" ca="1" si="19"/>
        <v>#NAME?</v>
      </c>
      <c r="Y124" s="131" t="e">
        <f t="shared" ca="1" si="20"/>
        <v>#NAME?</v>
      </c>
      <c r="Z124" s="137" t="e">
        <f t="shared" ca="1" si="21"/>
        <v>#NAME?</v>
      </c>
      <c r="AA124" s="125">
        <v>2.3461744248985101</v>
      </c>
      <c r="AB124" s="125">
        <v>5.5916953131232603</v>
      </c>
      <c r="AC124" s="123" t="s">
        <v>4858</v>
      </c>
      <c r="AD124" s="126">
        <v>0</v>
      </c>
      <c r="AE124" s="123"/>
      <c r="AF124" s="126">
        <v>0</v>
      </c>
      <c r="AG124" s="123"/>
      <c r="AH124" s="125">
        <v>5.8873520600000004</v>
      </c>
      <c r="AI124" s="123" t="s">
        <v>157</v>
      </c>
      <c r="AJ124" s="123" t="s">
        <v>95</v>
      </c>
      <c r="AK124" s="124">
        <v>11.2492832509</v>
      </c>
      <c r="AL124" s="123" t="s">
        <v>159</v>
      </c>
      <c r="AM124" s="36">
        <v>43426</v>
      </c>
      <c r="AN124" s="123" t="s">
        <v>310</v>
      </c>
      <c r="AO124" s="123" t="s">
        <v>4859</v>
      </c>
      <c r="AP124" s="123" t="s">
        <v>279</v>
      </c>
      <c r="AQ124" s="123" t="s">
        <v>173</v>
      </c>
    </row>
    <row r="125" spans="1:43">
      <c r="A125" s="123" t="s">
        <v>1457</v>
      </c>
      <c r="B125" s="123" t="s">
        <v>1458</v>
      </c>
      <c r="C125" s="36">
        <v>43830</v>
      </c>
      <c r="D125" s="124">
        <v>1.141</v>
      </c>
      <c r="E125" s="124">
        <v>1.141</v>
      </c>
      <c r="F125" s="125">
        <v>1.75315568022467E-2</v>
      </c>
      <c r="G125" s="36">
        <v>43829</v>
      </c>
      <c r="H125" s="124">
        <v>1.1408</v>
      </c>
      <c r="I125" s="125">
        <v>5.5797168501896897</v>
      </c>
      <c r="J125" s="123" t="s">
        <v>4860</v>
      </c>
      <c r="K125" s="125">
        <v>0.12285012285014101</v>
      </c>
      <c r="L125" s="125">
        <v>0.440140845070427</v>
      </c>
      <c r="M125" s="130">
        <v>1.3411493027800201</v>
      </c>
      <c r="N125" s="137">
        <f t="shared" si="11"/>
        <v>5.3645972111200804</v>
      </c>
      <c r="O125" s="132">
        <f t="shared" si="12"/>
        <v>5.3645972111200806E-2</v>
      </c>
      <c r="P125" s="134">
        <f t="shared" si="13"/>
        <v>162</v>
      </c>
      <c r="Q125" s="134">
        <v>1046</v>
      </c>
      <c r="R125" s="134" t="str">
        <f t="shared" si="14"/>
        <v>162/1046</v>
      </c>
      <c r="S125" s="131">
        <f t="shared" si="15"/>
        <v>0.15487571701720843</v>
      </c>
      <c r="T125" s="137">
        <f t="shared" si="16"/>
        <v>92.256214149139581</v>
      </c>
      <c r="U125" s="133" t="e">
        <f ca="1">[1]!f_risk_annusharpe(A125,"2019/9/30","2019/12/31",1,1,3)</f>
        <v>#NAME?</v>
      </c>
      <c r="V125" s="134" t="e">
        <f t="shared" ca="1" si="17"/>
        <v>#NAME?</v>
      </c>
      <c r="W125" s="134">
        <f t="shared" si="18"/>
        <v>1046</v>
      </c>
      <c r="X125" s="134" t="e">
        <f t="shared" ca="1" si="19"/>
        <v>#NAME?</v>
      </c>
      <c r="Y125" s="131" t="e">
        <f t="shared" ca="1" si="20"/>
        <v>#NAME?</v>
      </c>
      <c r="Z125" s="137" t="e">
        <f t="shared" ca="1" si="21"/>
        <v>#NAME?</v>
      </c>
      <c r="AA125" s="125">
        <v>2.7742749054224398</v>
      </c>
      <c r="AB125" s="125">
        <v>5.5797168501896897</v>
      </c>
      <c r="AC125" s="123" t="s">
        <v>4860</v>
      </c>
      <c r="AD125" s="126">
        <v>0</v>
      </c>
      <c r="AE125" s="123"/>
      <c r="AF125" s="126">
        <v>0</v>
      </c>
      <c r="AG125" s="123"/>
      <c r="AH125" s="125">
        <v>8.8168277000000099</v>
      </c>
      <c r="AI125" s="123" t="s">
        <v>163</v>
      </c>
      <c r="AJ125" s="123" t="s">
        <v>95</v>
      </c>
      <c r="AK125" s="124">
        <v>30.3328755894</v>
      </c>
      <c r="AL125" s="123" t="s">
        <v>159</v>
      </c>
      <c r="AM125" s="36">
        <v>43174</v>
      </c>
      <c r="AN125" s="123" t="s">
        <v>310</v>
      </c>
      <c r="AO125" s="123" t="s">
        <v>4861</v>
      </c>
      <c r="AP125" s="123" t="s">
        <v>1127</v>
      </c>
      <c r="AQ125" s="123" t="s">
        <v>181</v>
      </c>
    </row>
    <row r="126" spans="1:43">
      <c r="A126" s="123" t="s">
        <v>1497</v>
      </c>
      <c r="B126" s="123" t="s">
        <v>1498</v>
      </c>
      <c r="C126" s="36">
        <v>43830</v>
      </c>
      <c r="D126" s="124">
        <v>1.044</v>
      </c>
      <c r="E126" s="124">
        <v>1.419</v>
      </c>
      <c r="F126" s="125">
        <v>9.5877277085343895E-2</v>
      </c>
      <c r="G126" s="36">
        <v>43826</v>
      </c>
      <c r="H126" s="124">
        <v>1.0429999999999999</v>
      </c>
      <c r="I126" s="125">
        <v>5.55304500262754</v>
      </c>
      <c r="J126" s="123" t="s">
        <v>4862</v>
      </c>
      <c r="K126" s="125">
        <v>0.28818443804035498</v>
      </c>
      <c r="L126" s="125">
        <v>0.57805735582975204</v>
      </c>
      <c r="M126" s="130">
        <v>0.95153325429234203</v>
      </c>
      <c r="N126" s="137">
        <f t="shared" si="11"/>
        <v>3.8061330171693681</v>
      </c>
      <c r="O126" s="132">
        <f t="shared" si="12"/>
        <v>3.8061330171693684E-2</v>
      </c>
      <c r="P126" s="134">
        <f t="shared" si="13"/>
        <v>644</v>
      </c>
      <c r="Q126" s="134">
        <v>1046</v>
      </c>
      <c r="R126" s="134" t="str">
        <f t="shared" si="14"/>
        <v>644/1046</v>
      </c>
      <c r="S126" s="131">
        <f t="shared" si="15"/>
        <v>0.61567877629063095</v>
      </c>
      <c r="T126" s="137">
        <f t="shared" si="16"/>
        <v>69.216061185468448</v>
      </c>
      <c r="U126" s="133" t="e">
        <f ca="1">[1]!f_risk_annusharpe(A126,"2019/9/30","2019/12/31",1,1,3)</f>
        <v>#NAME?</v>
      </c>
      <c r="V126" s="134" t="e">
        <f t="shared" ca="1" si="17"/>
        <v>#NAME?</v>
      </c>
      <c r="W126" s="134">
        <f t="shared" si="18"/>
        <v>1046</v>
      </c>
      <c r="X126" s="134" t="e">
        <f t="shared" ca="1" si="19"/>
        <v>#NAME?</v>
      </c>
      <c r="Y126" s="131" t="e">
        <f t="shared" ca="1" si="20"/>
        <v>#NAME?</v>
      </c>
      <c r="Z126" s="137" t="e">
        <f t="shared" ca="1" si="21"/>
        <v>#NAME?</v>
      </c>
      <c r="AA126" s="125">
        <v>2.1327843184739801</v>
      </c>
      <c r="AB126" s="125">
        <v>5.55304500262754</v>
      </c>
      <c r="AC126" s="123" t="s">
        <v>4862</v>
      </c>
      <c r="AD126" s="125">
        <v>12.2349390482934</v>
      </c>
      <c r="AE126" s="123" t="s">
        <v>4863</v>
      </c>
      <c r="AF126" s="125">
        <v>14.7272018721906</v>
      </c>
      <c r="AG126" s="123" t="s">
        <v>4864</v>
      </c>
      <c r="AH126" s="125">
        <v>48.193920800000001</v>
      </c>
      <c r="AI126" s="123" t="s">
        <v>174</v>
      </c>
      <c r="AJ126" s="123" t="s">
        <v>197</v>
      </c>
      <c r="AK126" s="124">
        <v>2.7312752192</v>
      </c>
      <c r="AL126" s="123" t="s">
        <v>159</v>
      </c>
      <c r="AM126" s="36">
        <v>41583</v>
      </c>
      <c r="AN126" s="123" t="s">
        <v>310</v>
      </c>
      <c r="AO126" s="123" t="s">
        <v>1840</v>
      </c>
      <c r="AP126" s="123" t="s">
        <v>369</v>
      </c>
      <c r="AQ126" s="123" t="s">
        <v>173</v>
      </c>
    </row>
    <row r="127" spans="1:43">
      <c r="A127" s="123" t="s">
        <v>1472</v>
      </c>
      <c r="B127" s="123" t="s">
        <v>1473</v>
      </c>
      <c r="C127" s="36">
        <v>43830</v>
      </c>
      <c r="D127" s="124">
        <v>1.038</v>
      </c>
      <c r="E127" s="124">
        <v>1.246</v>
      </c>
      <c r="F127" s="125">
        <v>0</v>
      </c>
      <c r="G127" s="36">
        <v>43829</v>
      </c>
      <c r="H127" s="124">
        <v>1.038</v>
      </c>
      <c r="I127" s="125">
        <v>5.5529787242132302</v>
      </c>
      <c r="J127" s="123" t="s">
        <v>4865</v>
      </c>
      <c r="K127" s="125">
        <v>0.19305019305020499</v>
      </c>
      <c r="L127" s="125">
        <v>0.463586511163399</v>
      </c>
      <c r="M127" s="130">
        <v>0.92659036885065005</v>
      </c>
      <c r="N127" s="137">
        <f t="shared" si="11"/>
        <v>3.7063614754026002</v>
      </c>
      <c r="O127" s="132">
        <f t="shared" si="12"/>
        <v>3.7063614754026003E-2</v>
      </c>
      <c r="P127" s="134">
        <f t="shared" si="13"/>
        <v>680</v>
      </c>
      <c r="Q127" s="134">
        <v>1046</v>
      </c>
      <c r="R127" s="134" t="str">
        <f t="shared" si="14"/>
        <v>680/1046</v>
      </c>
      <c r="S127" s="131">
        <f t="shared" si="15"/>
        <v>0.65009560229445507</v>
      </c>
      <c r="T127" s="137">
        <f t="shared" si="16"/>
        <v>67.495219885277251</v>
      </c>
      <c r="U127" s="133" t="e">
        <f ca="1">[1]!f_risk_annusharpe(A127,"2019/9/30","2019/12/31",1,1,3)</f>
        <v>#NAME?</v>
      </c>
      <c r="V127" s="134" t="e">
        <f t="shared" ca="1" si="17"/>
        <v>#NAME?</v>
      </c>
      <c r="W127" s="134">
        <f t="shared" si="18"/>
        <v>1046</v>
      </c>
      <c r="X127" s="134" t="e">
        <f t="shared" ca="1" si="19"/>
        <v>#NAME?</v>
      </c>
      <c r="Y127" s="131" t="e">
        <f t="shared" ca="1" si="20"/>
        <v>#NAME?</v>
      </c>
      <c r="Z127" s="137" t="e">
        <f t="shared" ca="1" si="21"/>
        <v>#NAME?</v>
      </c>
      <c r="AA127" s="125">
        <v>2.5734532587634198</v>
      </c>
      <c r="AB127" s="125">
        <v>5.5529787242132302</v>
      </c>
      <c r="AC127" s="123" t="s">
        <v>4865</v>
      </c>
      <c r="AD127" s="125">
        <v>13.0719403147463</v>
      </c>
      <c r="AE127" s="123" t="s">
        <v>4866</v>
      </c>
      <c r="AF127" s="125">
        <v>10.486173720961499</v>
      </c>
      <c r="AG127" s="123" t="s">
        <v>4867</v>
      </c>
      <c r="AH127" s="125">
        <v>26.457256399999999</v>
      </c>
      <c r="AI127" s="123" t="s">
        <v>174</v>
      </c>
      <c r="AJ127" s="123" t="s">
        <v>158</v>
      </c>
      <c r="AK127" s="124">
        <v>5.6950307424000002</v>
      </c>
      <c r="AL127" s="123" t="s">
        <v>159</v>
      </c>
      <c r="AM127" s="36">
        <v>41880</v>
      </c>
      <c r="AN127" s="123" t="s">
        <v>310</v>
      </c>
      <c r="AO127" s="123" t="s">
        <v>684</v>
      </c>
      <c r="AP127" s="123" t="s">
        <v>325</v>
      </c>
      <c r="AQ127" s="123" t="s">
        <v>173</v>
      </c>
    </row>
    <row r="128" spans="1:43">
      <c r="A128" s="123" t="s">
        <v>1506</v>
      </c>
      <c r="B128" s="123" t="s">
        <v>1507</v>
      </c>
      <c r="C128" s="36">
        <v>43830</v>
      </c>
      <c r="D128" s="124">
        <v>1.014</v>
      </c>
      <c r="E128" s="124">
        <v>1.1619999999999999</v>
      </c>
      <c r="F128" s="125">
        <v>0</v>
      </c>
      <c r="G128" s="36">
        <v>43829</v>
      </c>
      <c r="H128" s="124">
        <v>1.014</v>
      </c>
      <c r="I128" s="125">
        <v>5.5513861739494503</v>
      </c>
      <c r="J128" s="123" t="s">
        <v>4868</v>
      </c>
      <c r="K128" s="125">
        <v>0.197628458498016</v>
      </c>
      <c r="L128" s="125">
        <v>0.59174341989120205</v>
      </c>
      <c r="M128" s="130">
        <v>1.28684924806419</v>
      </c>
      <c r="N128" s="137">
        <f t="shared" si="11"/>
        <v>5.14739699225676</v>
      </c>
      <c r="O128" s="132">
        <f t="shared" si="12"/>
        <v>5.14739699225676E-2</v>
      </c>
      <c r="P128" s="134">
        <f t="shared" si="13"/>
        <v>187</v>
      </c>
      <c r="Q128" s="134">
        <v>1046</v>
      </c>
      <c r="R128" s="134" t="str">
        <f t="shared" si="14"/>
        <v>187/1046</v>
      </c>
      <c r="S128" s="131">
        <f t="shared" si="15"/>
        <v>0.17877629063097514</v>
      </c>
      <c r="T128" s="137">
        <f t="shared" si="16"/>
        <v>91.061185468451242</v>
      </c>
      <c r="U128" s="133" t="e">
        <f ca="1">[1]!f_risk_annusharpe(A128,"2019/9/30","2019/12/31",1,1,3)</f>
        <v>#NAME?</v>
      </c>
      <c r="V128" s="134" t="e">
        <f t="shared" ca="1" si="17"/>
        <v>#NAME?</v>
      </c>
      <c r="W128" s="134">
        <f t="shared" si="18"/>
        <v>1046</v>
      </c>
      <c r="X128" s="134" t="e">
        <f t="shared" ca="1" si="19"/>
        <v>#NAME?</v>
      </c>
      <c r="Y128" s="131" t="e">
        <f t="shared" ca="1" si="20"/>
        <v>#NAME?</v>
      </c>
      <c r="Z128" s="137" t="e">
        <f t="shared" ca="1" si="21"/>
        <v>#NAME?</v>
      </c>
      <c r="AA128" s="125">
        <v>3.0817021621241998</v>
      </c>
      <c r="AB128" s="125">
        <v>5.5513861739494503</v>
      </c>
      <c r="AC128" s="123" t="s">
        <v>4868</v>
      </c>
      <c r="AD128" s="125">
        <v>12.5648305680698</v>
      </c>
      <c r="AE128" s="123" t="s">
        <v>4869</v>
      </c>
      <c r="AF128" s="125">
        <v>16.422289285714299</v>
      </c>
      <c r="AG128" s="123" t="s">
        <v>4870</v>
      </c>
      <c r="AH128" s="125">
        <v>17.353667600000001</v>
      </c>
      <c r="AI128" s="123" t="s">
        <v>163</v>
      </c>
      <c r="AJ128" s="123" t="s">
        <v>166</v>
      </c>
      <c r="AK128" s="124">
        <v>10.095642481300001</v>
      </c>
      <c r="AL128" s="123" t="s">
        <v>159</v>
      </c>
      <c r="AM128" s="36">
        <v>42503</v>
      </c>
      <c r="AN128" s="123" t="s">
        <v>310</v>
      </c>
      <c r="AO128" s="123" t="s">
        <v>1232</v>
      </c>
      <c r="AP128" s="123" t="s">
        <v>195</v>
      </c>
      <c r="AQ128" s="123" t="s">
        <v>213</v>
      </c>
    </row>
    <row r="129" spans="1:43">
      <c r="A129" s="123" t="s">
        <v>1446</v>
      </c>
      <c r="B129" s="123" t="s">
        <v>1447</v>
      </c>
      <c r="C129" s="36">
        <v>43830</v>
      </c>
      <c r="D129" s="124">
        <v>1.0760000000000001</v>
      </c>
      <c r="E129" s="124">
        <v>1.5229999999999999</v>
      </c>
      <c r="F129" s="125">
        <v>0</v>
      </c>
      <c r="G129" s="36">
        <v>43829</v>
      </c>
      <c r="H129" s="124">
        <v>1.0760000000000001</v>
      </c>
      <c r="I129" s="125">
        <v>5.5415649419753104</v>
      </c>
      <c r="J129" s="123" t="s">
        <v>4871</v>
      </c>
      <c r="K129" s="125">
        <v>0.18621973929236699</v>
      </c>
      <c r="L129" s="125">
        <v>0.37315737337366001</v>
      </c>
      <c r="M129" s="130">
        <v>0.93548662764363999</v>
      </c>
      <c r="N129" s="137">
        <f t="shared" si="11"/>
        <v>3.74194651057456</v>
      </c>
      <c r="O129" s="132">
        <f t="shared" si="12"/>
        <v>3.7419465105745599E-2</v>
      </c>
      <c r="P129" s="134">
        <f t="shared" si="13"/>
        <v>666</v>
      </c>
      <c r="Q129" s="134">
        <v>1046</v>
      </c>
      <c r="R129" s="134" t="str">
        <f t="shared" si="14"/>
        <v>666/1046</v>
      </c>
      <c r="S129" s="131">
        <f t="shared" si="15"/>
        <v>0.6367112810707457</v>
      </c>
      <c r="T129" s="137">
        <f t="shared" si="16"/>
        <v>68.164435946462717</v>
      </c>
      <c r="U129" s="133" t="e">
        <f ca="1">[1]!f_risk_annusharpe(A129,"2019/9/30","2019/12/31",1,1,3)</f>
        <v>#NAME?</v>
      </c>
      <c r="V129" s="134" t="e">
        <f t="shared" ca="1" si="17"/>
        <v>#NAME?</v>
      </c>
      <c r="W129" s="134">
        <f t="shared" si="18"/>
        <v>1046</v>
      </c>
      <c r="X129" s="134" t="e">
        <f t="shared" ca="1" si="19"/>
        <v>#NAME?</v>
      </c>
      <c r="Y129" s="131" t="e">
        <f t="shared" ca="1" si="20"/>
        <v>#NAME?</v>
      </c>
      <c r="Z129" s="137" t="e">
        <f t="shared" ca="1" si="21"/>
        <v>#NAME?</v>
      </c>
      <c r="AA129" s="125">
        <v>2.5444332296439698</v>
      </c>
      <c r="AB129" s="125">
        <v>5.5415649419753104</v>
      </c>
      <c r="AC129" s="123" t="s">
        <v>4871</v>
      </c>
      <c r="AD129" s="125">
        <v>13.915716671061301</v>
      </c>
      <c r="AE129" s="123" t="s">
        <v>4872</v>
      </c>
      <c r="AF129" s="125">
        <v>16.570028743080801</v>
      </c>
      <c r="AG129" s="123" t="s">
        <v>4873</v>
      </c>
      <c r="AH129" s="125">
        <v>64.029098399999995</v>
      </c>
      <c r="AI129" s="123" t="s">
        <v>174</v>
      </c>
      <c r="AJ129" s="123" t="s">
        <v>166</v>
      </c>
      <c r="AK129" s="124">
        <v>13.5007972123</v>
      </c>
      <c r="AL129" s="123" t="s">
        <v>159</v>
      </c>
      <c r="AM129" s="36">
        <v>41079</v>
      </c>
      <c r="AN129" s="123" t="s">
        <v>310</v>
      </c>
      <c r="AO129" s="123" t="s">
        <v>589</v>
      </c>
      <c r="AP129" s="123" t="s">
        <v>167</v>
      </c>
      <c r="AQ129" s="123" t="s">
        <v>162</v>
      </c>
    </row>
    <row r="130" spans="1:43">
      <c r="A130" s="123" t="s">
        <v>1485</v>
      </c>
      <c r="B130" s="123" t="s">
        <v>1486</v>
      </c>
      <c r="C130" s="36">
        <v>43830</v>
      </c>
      <c r="D130" s="124">
        <v>1.1745000000000001</v>
      </c>
      <c r="E130" s="124">
        <v>1.1745000000000001</v>
      </c>
      <c r="F130" s="125">
        <v>-8.5135365230707503E-3</v>
      </c>
      <c r="G130" s="36">
        <v>43829</v>
      </c>
      <c r="H130" s="124">
        <v>1.1746000000000001</v>
      </c>
      <c r="I130" s="125">
        <v>5.5350885075029304</v>
      </c>
      <c r="J130" s="123" t="s">
        <v>4874</v>
      </c>
      <c r="K130" s="125">
        <v>0.14495225102319501</v>
      </c>
      <c r="L130" s="125">
        <v>0.50487763135375796</v>
      </c>
      <c r="M130" s="130">
        <v>1.2325461127391999</v>
      </c>
      <c r="N130" s="137">
        <f t="shared" si="11"/>
        <v>4.9301844509567996</v>
      </c>
      <c r="O130" s="132">
        <f t="shared" si="12"/>
        <v>4.9301844509567996E-2</v>
      </c>
      <c r="P130" s="134">
        <f t="shared" si="13"/>
        <v>234</v>
      </c>
      <c r="Q130" s="134">
        <v>1046</v>
      </c>
      <c r="R130" s="134" t="str">
        <f t="shared" si="14"/>
        <v>234/1046</v>
      </c>
      <c r="S130" s="131">
        <f t="shared" si="15"/>
        <v>0.22370936902485661</v>
      </c>
      <c r="T130" s="137">
        <f t="shared" si="16"/>
        <v>88.814531548757174</v>
      </c>
      <c r="U130" s="133" t="e">
        <f ca="1">[1]!f_risk_annusharpe(A130,"2019/9/30","2019/12/31",1,1,3)</f>
        <v>#NAME?</v>
      </c>
      <c r="V130" s="134" t="e">
        <f t="shared" ca="1" si="17"/>
        <v>#NAME?</v>
      </c>
      <c r="W130" s="134">
        <f t="shared" si="18"/>
        <v>1046</v>
      </c>
      <c r="X130" s="134" t="e">
        <f t="shared" ca="1" si="19"/>
        <v>#NAME?</v>
      </c>
      <c r="Y130" s="131" t="e">
        <f t="shared" ca="1" si="20"/>
        <v>#NAME?</v>
      </c>
      <c r="Z130" s="137" t="e">
        <f t="shared" ca="1" si="21"/>
        <v>#NAME?</v>
      </c>
      <c r="AA130" s="125">
        <v>2.9721199368753299</v>
      </c>
      <c r="AB130" s="125">
        <v>5.5350885075029304</v>
      </c>
      <c r="AC130" s="123" t="s">
        <v>4874</v>
      </c>
      <c r="AD130" s="125">
        <v>13.6319659442724</v>
      </c>
      <c r="AE130" s="123" t="s">
        <v>4875</v>
      </c>
      <c r="AF130" s="125">
        <v>17.122058236936599</v>
      </c>
      <c r="AG130" s="123" t="s">
        <v>4876</v>
      </c>
      <c r="AH130" s="125">
        <v>17.45</v>
      </c>
      <c r="AI130" s="123" t="s">
        <v>163</v>
      </c>
      <c r="AJ130" s="123" t="s">
        <v>166</v>
      </c>
      <c r="AK130" s="124">
        <v>7.8351541973999996</v>
      </c>
      <c r="AL130" s="123" t="s">
        <v>159</v>
      </c>
      <c r="AM130" s="36">
        <v>42702</v>
      </c>
      <c r="AN130" s="123" t="s">
        <v>310</v>
      </c>
      <c r="AO130" s="123" t="s">
        <v>1142</v>
      </c>
      <c r="AP130" s="123" t="s">
        <v>266</v>
      </c>
      <c r="AQ130" s="123" t="s">
        <v>272</v>
      </c>
    </row>
    <row r="131" spans="1:43">
      <c r="A131" s="123" t="s">
        <v>1502</v>
      </c>
      <c r="B131" s="123" t="s">
        <v>1503</v>
      </c>
      <c r="C131" s="36">
        <v>43830</v>
      </c>
      <c r="D131" s="124">
        <v>1.1054999999999999</v>
      </c>
      <c r="E131" s="124">
        <v>1.1054999999999999</v>
      </c>
      <c r="F131" s="125">
        <v>3.6195819382857299E-2</v>
      </c>
      <c r="G131" s="36">
        <v>43829</v>
      </c>
      <c r="H131" s="124">
        <v>1.1051</v>
      </c>
      <c r="I131" s="125">
        <v>5.5067761023095896</v>
      </c>
      <c r="J131" s="123" t="s">
        <v>4877</v>
      </c>
      <c r="K131" s="125">
        <v>0.117732294874104</v>
      </c>
      <c r="L131" s="125">
        <v>0.54570259208731298</v>
      </c>
      <c r="M131" s="130">
        <v>1.2640835394339101</v>
      </c>
      <c r="N131" s="137">
        <f t="shared" si="11"/>
        <v>5.0563341577356402</v>
      </c>
      <c r="O131" s="132">
        <f t="shared" si="12"/>
        <v>5.0563341577356404E-2</v>
      </c>
      <c r="P131" s="134">
        <f t="shared" si="13"/>
        <v>203</v>
      </c>
      <c r="Q131" s="134">
        <v>1046</v>
      </c>
      <c r="R131" s="134" t="str">
        <f t="shared" si="14"/>
        <v>203/1046</v>
      </c>
      <c r="S131" s="131">
        <f t="shared" si="15"/>
        <v>0.19407265774378585</v>
      </c>
      <c r="T131" s="137">
        <f t="shared" si="16"/>
        <v>90.296367112810714</v>
      </c>
      <c r="U131" s="133" t="e">
        <f ca="1">[1]!f_risk_annusharpe(A131,"2019/9/30","2019/12/31",1,1,3)</f>
        <v>#NAME?</v>
      </c>
      <c r="V131" s="134" t="e">
        <f t="shared" ca="1" si="17"/>
        <v>#NAME?</v>
      </c>
      <c r="W131" s="134">
        <f t="shared" si="18"/>
        <v>1046</v>
      </c>
      <c r="X131" s="134" t="e">
        <f t="shared" ca="1" si="19"/>
        <v>#NAME?</v>
      </c>
      <c r="Y131" s="131" t="e">
        <f t="shared" ca="1" si="20"/>
        <v>#NAME?</v>
      </c>
      <c r="Z131" s="137" t="e">
        <f t="shared" ca="1" si="21"/>
        <v>#NAME?</v>
      </c>
      <c r="AA131" s="125">
        <v>2.71299823469292</v>
      </c>
      <c r="AB131" s="125">
        <v>5.5067761023095896</v>
      </c>
      <c r="AC131" s="123" t="s">
        <v>4877</v>
      </c>
      <c r="AD131" s="126">
        <v>0</v>
      </c>
      <c r="AE131" s="123"/>
      <c r="AF131" s="126">
        <v>0</v>
      </c>
      <c r="AG131" s="123"/>
      <c r="AH131" s="125">
        <v>10.55</v>
      </c>
      <c r="AI131" s="123" t="s">
        <v>174</v>
      </c>
      <c r="AJ131" s="123" t="s">
        <v>95</v>
      </c>
      <c r="AK131" s="124">
        <v>6.5217311334000003</v>
      </c>
      <c r="AL131" s="123" t="s">
        <v>159</v>
      </c>
      <c r="AM131" s="36">
        <v>43202</v>
      </c>
      <c r="AN131" s="123" t="s">
        <v>310</v>
      </c>
      <c r="AO131" s="123" t="s">
        <v>251</v>
      </c>
      <c r="AP131" s="123" t="s">
        <v>200</v>
      </c>
      <c r="AQ131" s="123" t="s">
        <v>183</v>
      </c>
    </row>
    <row r="132" spans="1:43">
      <c r="A132" s="123" t="s">
        <v>1491</v>
      </c>
      <c r="B132" s="123" t="s">
        <v>1492</v>
      </c>
      <c r="C132" s="36">
        <v>43830</v>
      </c>
      <c r="D132" s="124">
        <v>1.0788</v>
      </c>
      <c r="E132" s="124">
        <v>1.1124000000000001</v>
      </c>
      <c r="F132" s="125">
        <v>1.8542555164102501E-2</v>
      </c>
      <c r="G132" s="36">
        <v>43829</v>
      </c>
      <c r="H132" s="124">
        <v>1.0786</v>
      </c>
      <c r="I132" s="125">
        <v>5.5060930671450503</v>
      </c>
      <c r="J132" s="123" t="s">
        <v>4878</v>
      </c>
      <c r="K132" s="125">
        <v>0.17643235212182901</v>
      </c>
      <c r="L132" s="125">
        <v>0.512419790511351</v>
      </c>
      <c r="M132" s="130">
        <v>1.4958887582611899</v>
      </c>
      <c r="N132" s="137">
        <f t="shared" ref="N132:N195" si="22">M132*4</f>
        <v>5.9835550330447598</v>
      </c>
      <c r="O132" s="132">
        <f t="shared" ref="O132:O195" si="23">N132/100</f>
        <v>5.9835550330447601E-2</v>
      </c>
      <c r="P132" s="134">
        <f t="shared" ref="P132:P195" si="24">RANK(O132,$O$3:$O$1113,0)</f>
        <v>85</v>
      </c>
      <c r="Q132" s="134">
        <v>1046</v>
      </c>
      <c r="R132" s="134" t="str">
        <f t="shared" ref="R132:R195" si="25">P132&amp;"/"&amp;Q132</f>
        <v>85/1046</v>
      </c>
      <c r="S132" s="131">
        <f t="shared" ref="S132:S195" si="26">P132/Q132</f>
        <v>8.1261950286806883E-2</v>
      </c>
      <c r="T132" s="137">
        <f t="shared" ref="T132:T195" si="27">IF(S132&gt;0.8,60,60+40/80%*(80%-S132))</f>
        <v>95.936902485659658</v>
      </c>
      <c r="U132" s="133" t="e">
        <f ca="1">[1]!f_risk_annusharpe(A132,"2019/9/30","2019/12/31",1,1,3)</f>
        <v>#NAME?</v>
      </c>
      <c r="V132" s="134" t="e">
        <f t="shared" ref="V132:V195" ca="1" si="28">RANK(U132,$U$3:$U$1230,0)</f>
        <v>#NAME?</v>
      </c>
      <c r="W132" s="134">
        <f t="shared" ref="W132:W195" si="29">Q132</f>
        <v>1046</v>
      </c>
      <c r="X132" s="134" t="e">
        <f t="shared" ref="X132:X195" ca="1" si="30">V132&amp;"/"&amp;W132</f>
        <v>#NAME?</v>
      </c>
      <c r="Y132" s="131" t="e">
        <f t="shared" ref="Y132:Y195" ca="1" si="31">V132/W132</f>
        <v>#NAME?</v>
      </c>
      <c r="Z132" s="137" t="e">
        <f t="shared" ref="Z132:Z195" ca="1" si="32">IF(Y132&gt;0.8,60,60+40/80%*(80%-Y132))</f>
        <v>#NAME?</v>
      </c>
      <c r="AA132" s="125">
        <v>2.8211781940105101</v>
      </c>
      <c r="AB132" s="125">
        <v>5.5060930671450503</v>
      </c>
      <c r="AC132" s="123" t="s">
        <v>4878</v>
      </c>
      <c r="AD132" s="125">
        <v>12.065149607882599</v>
      </c>
      <c r="AE132" s="123" t="s">
        <v>4879</v>
      </c>
      <c r="AF132" s="125">
        <v>12.166647680386401</v>
      </c>
      <c r="AG132" s="123" t="s">
        <v>4880</v>
      </c>
      <c r="AH132" s="125">
        <v>11.4599978</v>
      </c>
      <c r="AI132" s="123" t="s">
        <v>163</v>
      </c>
      <c r="AJ132" s="123" t="s">
        <v>158</v>
      </c>
      <c r="AK132" s="124">
        <v>0.52990966250000004</v>
      </c>
      <c r="AL132" s="123" t="s">
        <v>159</v>
      </c>
      <c r="AM132" s="36">
        <v>42684</v>
      </c>
      <c r="AN132" s="123" t="s">
        <v>310</v>
      </c>
      <c r="AO132" s="123" t="s">
        <v>1392</v>
      </c>
      <c r="AP132" s="123" t="s">
        <v>195</v>
      </c>
      <c r="AQ132" s="123" t="s">
        <v>226</v>
      </c>
    </row>
    <row r="133" spans="1:43">
      <c r="A133" s="123" t="s">
        <v>1529</v>
      </c>
      <c r="B133" s="123" t="s">
        <v>1530</v>
      </c>
      <c r="C133" s="36">
        <v>43830</v>
      </c>
      <c r="D133" s="124">
        <v>1.0608</v>
      </c>
      <c r="E133" s="124">
        <v>1.1818</v>
      </c>
      <c r="F133" s="125">
        <v>6.6031506461652706E-2</v>
      </c>
      <c r="G133" s="36">
        <v>43826</v>
      </c>
      <c r="H133" s="124">
        <v>1.0601</v>
      </c>
      <c r="I133" s="125">
        <v>5.4935129881538201</v>
      </c>
      <c r="J133" s="123" t="s">
        <v>4881</v>
      </c>
      <c r="K133" s="125">
        <v>0.25517436915226299</v>
      </c>
      <c r="L133" s="125">
        <v>0.56885864191344304</v>
      </c>
      <c r="M133" s="130">
        <v>1.39555734610045</v>
      </c>
      <c r="N133" s="137">
        <f t="shared" si="22"/>
        <v>5.5822293844018001</v>
      </c>
      <c r="O133" s="132">
        <f t="shared" si="23"/>
        <v>5.5822293844018003E-2</v>
      </c>
      <c r="P133" s="134">
        <f t="shared" si="24"/>
        <v>123</v>
      </c>
      <c r="Q133" s="134">
        <v>1046</v>
      </c>
      <c r="R133" s="134" t="str">
        <f t="shared" si="25"/>
        <v>123/1046</v>
      </c>
      <c r="S133" s="131">
        <f t="shared" si="26"/>
        <v>0.11759082217973231</v>
      </c>
      <c r="T133" s="137">
        <f t="shared" si="27"/>
        <v>94.120458891013385</v>
      </c>
      <c r="U133" s="133" t="e">
        <f ca="1">[1]!f_risk_annusharpe(A133,"2019/9/30","2019/12/31",1,1,3)</f>
        <v>#NAME?</v>
      </c>
      <c r="V133" s="134" t="e">
        <f t="shared" ca="1" si="28"/>
        <v>#NAME?</v>
      </c>
      <c r="W133" s="134">
        <f t="shared" si="29"/>
        <v>1046</v>
      </c>
      <c r="X133" s="134" t="e">
        <f t="shared" ca="1" si="30"/>
        <v>#NAME?</v>
      </c>
      <c r="Y133" s="131" t="e">
        <f t="shared" ca="1" si="31"/>
        <v>#NAME?</v>
      </c>
      <c r="Z133" s="137" t="e">
        <f t="shared" ca="1" si="32"/>
        <v>#NAME?</v>
      </c>
      <c r="AA133" s="125">
        <v>2.8604984926697199</v>
      </c>
      <c r="AB133" s="125">
        <v>5.4935129881538201</v>
      </c>
      <c r="AC133" s="123" t="s">
        <v>4881</v>
      </c>
      <c r="AD133" s="125">
        <v>13.6374804759909</v>
      </c>
      <c r="AE133" s="123" t="s">
        <v>4882</v>
      </c>
      <c r="AF133" s="125">
        <v>17.249023074653302</v>
      </c>
      <c r="AG133" s="123" t="s">
        <v>4883</v>
      </c>
      <c r="AH133" s="125">
        <v>19.207081760000001</v>
      </c>
      <c r="AI133" s="123" t="s">
        <v>174</v>
      </c>
      <c r="AJ133" s="123" t="s">
        <v>166</v>
      </c>
      <c r="AK133" s="124">
        <v>91.619551790299994</v>
      </c>
      <c r="AL133" s="123" t="s">
        <v>159</v>
      </c>
      <c r="AM133" s="36">
        <v>42573</v>
      </c>
      <c r="AN133" s="123" t="s">
        <v>310</v>
      </c>
      <c r="AO133" s="123" t="s">
        <v>809</v>
      </c>
      <c r="AP133" s="123" t="s">
        <v>194</v>
      </c>
      <c r="AQ133" s="123" t="s">
        <v>177</v>
      </c>
    </row>
    <row r="134" spans="1:43">
      <c r="A134" s="123" t="s">
        <v>1493</v>
      </c>
      <c r="B134" s="123" t="s">
        <v>1494</v>
      </c>
      <c r="C134" s="36">
        <v>43830</v>
      </c>
      <c r="D134" s="124">
        <v>1.0189999999999999</v>
      </c>
      <c r="E134" s="124">
        <v>1.1830000000000001</v>
      </c>
      <c r="F134" s="125">
        <v>0</v>
      </c>
      <c r="G134" s="36">
        <v>43829</v>
      </c>
      <c r="H134" s="124">
        <v>1.0189999999999999</v>
      </c>
      <c r="I134" s="125">
        <v>5.4811161119842202</v>
      </c>
      <c r="J134" s="123" t="s">
        <v>4884</v>
      </c>
      <c r="K134" s="125">
        <v>9.8231827111976394E-2</v>
      </c>
      <c r="L134" s="125">
        <v>0.49310178225970003</v>
      </c>
      <c r="M134" s="130">
        <v>1.0791988767026901</v>
      </c>
      <c r="N134" s="137">
        <f t="shared" si="22"/>
        <v>4.3167955068107604</v>
      </c>
      <c r="O134" s="132">
        <f t="shared" si="23"/>
        <v>4.3167955068107604E-2</v>
      </c>
      <c r="P134" s="134">
        <f t="shared" si="24"/>
        <v>446</v>
      </c>
      <c r="Q134" s="134">
        <v>1046</v>
      </c>
      <c r="R134" s="134" t="str">
        <f t="shared" si="25"/>
        <v>446/1046</v>
      </c>
      <c r="S134" s="131">
        <f t="shared" si="26"/>
        <v>0.42638623326959846</v>
      </c>
      <c r="T134" s="137">
        <f t="shared" si="27"/>
        <v>78.680688336520078</v>
      </c>
      <c r="U134" s="133" t="e">
        <f ca="1">[1]!f_risk_annusharpe(A134,"2019/9/30","2019/12/31",1,1,3)</f>
        <v>#NAME?</v>
      </c>
      <c r="V134" s="134" t="e">
        <f t="shared" ca="1" si="28"/>
        <v>#NAME?</v>
      </c>
      <c r="W134" s="134">
        <f t="shared" si="29"/>
        <v>1046</v>
      </c>
      <c r="X134" s="134" t="e">
        <f t="shared" ca="1" si="30"/>
        <v>#NAME?</v>
      </c>
      <c r="Y134" s="131" t="e">
        <f t="shared" ca="1" si="31"/>
        <v>#NAME?</v>
      </c>
      <c r="Z134" s="137" t="e">
        <f t="shared" ca="1" si="32"/>
        <v>#NAME?</v>
      </c>
      <c r="AA134" s="125">
        <v>2.5685780350038101</v>
      </c>
      <c r="AB134" s="125">
        <v>5.4811161119842202</v>
      </c>
      <c r="AC134" s="123" t="s">
        <v>4884</v>
      </c>
      <c r="AD134" s="125">
        <v>13.6614657622019</v>
      </c>
      <c r="AE134" s="123" t="s">
        <v>4885</v>
      </c>
      <c r="AF134" s="125">
        <v>16.9550028347996</v>
      </c>
      <c r="AG134" s="123" t="s">
        <v>4886</v>
      </c>
      <c r="AH134" s="125">
        <v>19.644967900000001</v>
      </c>
      <c r="AI134" s="123" t="s">
        <v>227</v>
      </c>
      <c r="AJ134" s="123" t="s">
        <v>166</v>
      </c>
      <c r="AK134" s="124">
        <v>71.647947570100001</v>
      </c>
      <c r="AL134" s="123" t="s">
        <v>159</v>
      </c>
      <c r="AM134" s="36">
        <v>42445</v>
      </c>
      <c r="AN134" s="123" t="s">
        <v>310</v>
      </c>
      <c r="AO134" s="123" t="s">
        <v>1436</v>
      </c>
      <c r="AP134" s="123" t="s">
        <v>372</v>
      </c>
      <c r="AQ134" s="123" t="s">
        <v>177</v>
      </c>
    </row>
    <row r="135" spans="1:43">
      <c r="A135" s="123" t="s">
        <v>1442</v>
      </c>
      <c r="B135" s="123" t="s">
        <v>1443</v>
      </c>
      <c r="C135" s="36">
        <v>43830</v>
      </c>
      <c r="D135" s="124">
        <v>1.091</v>
      </c>
      <c r="E135" s="124">
        <v>1.125</v>
      </c>
      <c r="F135" s="125">
        <v>3.6677058499901501E-2</v>
      </c>
      <c r="G135" s="36">
        <v>43826</v>
      </c>
      <c r="H135" s="124">
        <v>1.0906</v>
      </c>
      <c r="I135" s="125">
        <v>5.4756610169491404</v>
      </c>
      <c r="J135" s="123" t="s">
        <v>4887</v>
      </c>
      <c r="K135" s="125">
        <v>0.12848751835536601</v>
      </c>
      <c r="L135" s="125">
        <v>0.24807587866255401</v>
      </c>
      <c r="M135" s="130">
        <v>0.31259744276247797</v>
      </c>
      <c r="N135" s="137">
        <f t="shared" si="22"/>
        <v>1.2503897710499119</v>
      </c>
      <c r="O135" s="132">
        <f t="shared" si="23"/>
        <v>1.250389771049912E-2</v>
      </c>
      <c r="P135" s="134">
        <f t="shared" si="24"/>
        <v>1019</v>
      </c>
      <c r="Q135" s="134">
        <v>1046</v>
      </c>
      <c r="R135" s="134" t="str">
        <f t="shared" si="25"/>
        <v>1019/1046</v>
      </c>
      <c r="S135" s="131">
        <f t="shared" si="26"/>
        <v>0.97418738049713194</v>
      </c>
      <c r="T135" s="137">
        <f t="shared" si="27"/>
        <v>60</v>
      </c>
      <c r="U135" s="133" t="e">
        <f ca="1">[1]!f_risk_annusharpe(A135,"2019/9/30","2019/12/31",1,1,3)</f>
        <v>#NAME?</v>
      </c>
      <c r="V135" s="134" t="e">
        <f t="shared" ca="1" si="28"/>
        <v>#NAME?</v>
      </c>
      <c r="W135" s="134">
        <f t="shared" si="29"/>
        <v>1046</v>
      </c>
      <c r="X135" s="134" t="e">
        <f t="shared" ca="1" si="30"/>
        <v>#NAME?</v>
      </c>
      <c r="Y135" s="131" t="e">
        <f t="shared" ca="1" si="31"/>
        <v>#NAME?</v>
      </c>
      <c r="Z135" s="137" t="e">
        <f t="shared" ca="1" si="32"/>
        <v>#NAME?</v>
      </c>
      <c r="AA135" s="125">
        <v>2.1822431195546201</v>
      </c>
      <c r="AB135" s="125">
        <v>5.4756610169491404</v>
      </c>
      <c r="AC135" s="123" t="s">
        <v>4887</v>
      </c>
      <c r="AD135" s="126">
        <v>0</v>
      </c>
      <c r="AE135" s="123"/>
      <c r="AF135" s="126">
        <v>0</v>
      </c>
      <c r="AG135" s="123"/>
      <c r="AH135" s="125">
        <v>12.6374584</v>
      </c>
      <c r="AI135" s="123" t="s">
        <v>309</v>
      </c>
      <c r="AJ135" s="123" t="s">
        <v>95</v>
      </c>
      <c r="AK135" s="124">
        <v>3.5979880744999999</v>
      </c>
      <c r="AL135" s="123" t="s">
        <v>159</v>
      </c>
      <c r="AM135" s="36">
        <v>43243</v>
      </c>
      <c r="AN135" s="123" t="s">
        <v>310</v>
      </c>
      <c r="AO135" s="123" t="s">
        <v>712</v>
      </c>
      <c r="AP135" s="123" t="s">
        <v>266</v>
      </c>
      <c r="AQ135" s="123" t="s">
        <v>165</v>
      </c>
    </row>
    <row r="136" spans="1:43">
      <c r="A136" s="123" t="s">
        <v>1522</v>
      </c>
      <c r="B136" s="123" t="s">
        <v>1523</v>
      </c>
      <c r="C136" s="36">
        <v>43830</v>
      </c>
      <c r="D136" s="124">
        <v>1.1445000000000001</v>
      </c>
      <c r="E136" s="124">
        <v>1.2775000000000001</v>
      </c>
      <c r="F136" s="125">
        <v>2.62191924488679E-2</v>
      </c>
      <c r="G136" s="36">
        <v>43829</v>
      </c>
      <c r="H136" s="124">
        <v>1.1442000000000001</v>
      </c>
      <c r="I136" s="125">
        <v>5.4644305197198797</v>
      </c>
      <c r="J136" s="123" t="s">
        <v>4888</v>
      </c>
      <c r="K136" s="125">
        <v>0.21013921723143</v>
      </c>
      <c r="L136" s="125">
        <v>0.52700922266139005</v>
      </c>
      <c r="M136" s="130">
        <v>1.1310417955288601</v>
      </c>
      <c r="N136" s="137">
        <f t="shared" si="22"/>
        <v>4.5241671821154403</v>
      </c>
      <c r="O136" s="132">
        <f t="shared" si="23"/>
        <v>4.5241671821154406E-2</v>
      </c>
      <c r="P136" s="134">
        <f t="shared" si="24"/>
        <v>370</v>
      </c>
      <c r="Q136" s="134">
        <v>1046</v>
      </c>
      <c r="R136" s="134" t="str">
        <f t="shared" si="25"/>
        <v>370/1046</v>
      </c>
      <c r="S136" s="131">
        <f t="shared" si="26"/>
        <v>0.35372848948374763</v>
      </c>
      <c r="T136" s="137">
        <f t="shared" si="27"/>
        <v>82.313575525812624</v>
      </c>
      <c r="U136" s="133" t="e">
        <f ca="1">[1]!f_risk_annusharpe(A136,"2019/9/30","2019/12/31",1,1,3)</f>
        <v>#NAME?</v>
      </c>
      <c r="V136" s="134" t="e">
        <f t="shared" ca="1" si="28"/>
        <v>#NAME?</v>
      </c>
      <c r="W136" s="134">
        <f t="shared" si="29"/>
        <v>1046</v>
      </c>
      <c r="X136" s="134" t="e">
        <f t="shared" ca="1" si="30"/>
        <v>#NAME?</v>
      </c>
      <c r="Y136" s="131" t="e">
        <f t="shared" ca="1" si="31"/>
        <v>#NAME?</v>
      </c>
      <c r="Z136" s="137" t="e">
        <f t="shared" ca="1" si="32"/>
        <v>#NAME?</v>
      </c>
      <c r="AA136" s="125">
        <v>3.09881992613276</v>
      </c>
      <c r="AB136" s="125">
        <v>5.4644305197198797</v>
      </c>
      <c r="AC136" s="123" t="s">
        <v>4888</v>
      </c>
      <c r="AD136" s="125">
        <v>14.5875050060072</v>
      </c>
      <c r="AE136" s="123" t="s">
        <v>4889</v>
      </c>
      <c r="AF136" s="125">
        <v>9.7841726618705103</v>
      </c>
      <c r="AG136" s="123" t="s">
        <v>4890</v>
      </c>
      <c r="AH136" s="125">
        <v>28.821028699999999</v>
      </c>
      <c r="AI136" s="123" t="s">
        <v>157</v>
      </c>
      <c r="AJ136" s="123" t="s">
        <v>158</v>
      </c>
      <c r="AK136" s="124">
        <v>14.011399278400001</v>
      </c>
      <c r="AL136" s="123" t="s">
        <v>159</v>
      </c>
      <c r="AM136" s="36">
        <v>41988</v>
      </c>
      <c r="AN136" s="123" t="s">
        <v>310</v>
      </c>
      <c r="AO136" s="123" t="s">
        <v>916</v>
      </c>
      <c r="AP136" s="123" t="s">
        <v>292</v>
      </c>
      <c r="AQ136" s="123" t="s">
        <v>173</v>
      </c>
    </row>
    <row r="137" spans="1:43">
      <c r="A137" s="123" t="s">
        <v>1535</v>
      </c>
      <c r="B137" s="123" t="s">
        <v>1536</v>
      </c>
      <c r="C137" s="36">
        <v>43830</v>
      </c>
      <c r="D137" s="124">
        <v>1.1603000000000001</v>
      </c>
      <c r="E137" s="124">
        <v>1.1603000000000001</v>
      </c>
      <c r="F137" s="125">
        <v>0</v>
      </c>
      <c r="G137" s="36">
        <v>43829</v>
      </c>
      <c r="H137" s="124">
        <v>1.1603000000000001</v>
      </c>
      <c r="I137" s="125">
        <v>5.46264315578986</v>
      </c>
      <c r="J137" s="123" t="s">
        <v>4891</v>
      </c>
      <c r="K137" s="125">
        <v>0.17266683933350599</v>
      </c>
      <c r="L137" s="125">
        <v>0.58079056865465895</v>
      </c>
      <c r="M137" s="130">
        <v>1.38937434463475</v>
      </c>
      <c r="N137" s="137">
        <f t="shared" si="22"/>
        <v>5.5574973785389998</v>
      </c>
      <c r="O137" s="132">
        <f t="shared" si="23"/>
        <v>5.5574973785389996E-2</v>
      </c>
      <c r="P137" s="134">
        <f t="shared" si="24"/>
        <v>126</v>
      </c>
      <c r="Q137" s="134">
        <v>1046</v>
      </c>
      <c r="R137" s="134" t="str">
        <f t="shared" si="25"/>
        <v>126/1046</v>
      </c>
      <c r="S137" s="131">
        <f t="shared" si="26"/>
        <v>0.12045889101338432</v>
      </c>
      <c r="T137" s="137">
        <f t="shared" si="27"/>
        <v>93.977055449330777</v>
      </c>
      <c r="U137" s="133" t="e">
        <f ca="1">[1]!f_risk_annusharpe(A137,"2019/9/30","2019/12/31",1,1,3)</f>
        <v>#NAME?</v>
      </c>
      <c r="V137" s="134" t="e">
        <f t="shared" ca="1" si="28"/>
        <v>#NAME?</v>
      </c>
      <c r="W137" s="134">
        <f t="shared" si="29"/>
        <v>1046</v>
      </c>
      <c r="X137" s="134" t="e">
        <f t="shared" ca="1" si="30"/>
        <v>#NAME?</v>
      </c>
      <c r="Y137" s="131" t="e">
        <f t="shared" ca="1" si="31"/>
        <v>#NAME?</v>
      </c>
      <c r="Z137" s="137" t="e">
        <f t="shared" ca="1" si="32"/>
        <v>#NAME?</v>
      </c>
      <c r="AA137" s="125">
        <v>3.0828002842928401</v>
      </c>
      <c r="AB137" s="125">
        <v>5.46264315578986</v>
      </c>
      <c r="AC137" s="123" t="s">
        <v>4891</v>
      </c>
      <c r="AD137" s="125">
        <v>14.4844597927972</v>
      </c>
      <c r="AE137" s="123" t="s">
        <v>4892</v>
      </c>
      <c r="AF137" s="125">
        <v>15.6368347618098</v>
      </c>
      <c r="AG137" s="123" t="s">
        <v>4893</v>
      </c>
      <c r="AH137" s="125">
        <v>16.03</v>
      </c>
      <c r="AI137" s="123" t="s">
        <v>163</v>
      </c>
      <c r="AJ137" s="123" t="s">
        <v>158</v>
      </c>
      <c r="AK137" s="124">
        <v>5.9085196031000002</v>
      </c>
      <c r="AL137" s="123" t="s">
        <v>159</v>
      </c>
      <c r="AM137" s="36">
        <v>42692</v>
      </c>
      <c r="AN137" s="123" t="s">
        <v>310</v>
      </c>
      <c r="AO137" s="123" t="s">
        <v>1528</v>
      </c>
      <c r="AP137" s="123" t="s">
        <v>268</v>
      </c>
      <c r="AQ137" s="123" t="s">
        <v>229</v>
      </c>
    </row>
    <row r="138" spans="1:43">
      <c r="A138" s="123" t="s">
        <v>1526</v>
      </c>
      <c r="B138" s="123" t="s">
        <v>1527</v>
      </c>
      <c r="C138" s="36">
        <v>43830</v>
      </c>
      <c r="D138" s="124">
        <v>1.0277000000000001</v>
      </c>
      <c r="E138" s="124">
        <v>1.0837000000000001</v>
      </c>
      <c r="F138" s="125">
        <v>2.9199922133533E-2</v>
      </c>
      <c r="G138" s="36">
        <v>43829</v>
      </c>
      <c r="H138" s="124">
        <v>1.0274000000000001</v>
      </c>
      <c r="I138" s="125">
        <v>5.4478731655165697</v>
      </c>
      <c r="J138" s="123" t="s">
        <v>4894</v>
      </c>
      <c r="K138" s="125">
        <v>0.20475819032759801</v>
      </c>
      <c r="L138" s="125">
        <v>0.51841571848830004</v>
      </c>
      <c r="M138" s="130">
        <v>1.48594691781447</v>
      </c>
      <c r="N138" s="137">
        <f t="shared" si="22"/>
        <v>5.9437876712578799</v>
      </c>
      <c r="O138" s="132">
        <f t="shared" si="23"/>
        <v>5.9437876712578802E-2</v>
      </c>
      <c r="P138" s="134">
        <f t="shared" si="24"/>
        <v>91</v>
      </c>
      <c r="Q138" s="134">
        <v>1046</v>
      </c>
      <c r="R138" s="134" t="str">
        <f t="shared" si="25"/>
        <v>91/1046</v>
      </c>
      <c r="S138" s="131">
        <f t="shared" si="26"/>
        <v>8.6998087954110903E-2</v>
      </c>
      <c r="T138" s="137">
        <f t="shared" si="27"/>
        <v>95.650095602294456</v>
      </c>
      <c r="U138" s="133" t="e">
        <f ca="1">[1]!f_risk_annusharpe(A138,"2019/9/30","2019/12/31",1,1,3)</f>
        <v>#NAME?</v>
      </c>
      <c r="V138" s="134" t="e">
        <f t="shared" ca="1" si="28"/>
        <v>#NAME?</v>
      </c>
      <c r="W138" s="134">
        <f t="shared" si="29"/>
        <v>1046</v>
      </c>
      <c r="X138" s="134" t="e">
        <f t="shared" ca="1" si="30"/>
        <v>#NAME?</v>
      </c>
      <c r="Y138" s="131" t="e">
        <f t="shared" ca="1" si="31"/>
        <v>#NAME?</v>
      </c>
      <c r="Z138" s="137" t="e">
        <f t="shared" ca="1" si="32"/>
        <v>#NAME?</v>
      </c>
      <c r="AA138" s="125">
        <v>2.8479771023829898</v>
      </c>
      <c r="AB138" s="125">
        <v>5.4478731655165697</v>
      </c>
      <c r="AC138" s="123" t="s">
        <v>4894</v>
      </c>
      <c r="AD138" s="126">
        <v>0</v>
      </c>
      <c r="AE138" s="123"/>
      <c r="AF138" s="126">
        <v>0</v>
      </c>
      <c r="AG138" s="123"/>
      <c r="AH138" s="125">
        <v>8.4953166999999894</v>
      </c>
      <c r="AI138" s="123" t="s">
        <v>174</v>
      </c>
      <c r="AJ138" s="123" t="s">
        <v>95</v>
      </c>
      <c r="AK138" s="124">
        <v>5.9634638963000004</v>
      </c>
      <c r="AL138" s="123" t="s">
        <v>159</v>
      </c>
      <c r="AM138" s="36">
        <v>43278</v>
      </c>
      <c r="AN138" s="123" t="s">
        <v>310</v>
      </c>
      <c r="AO138" s="123" t="s">
        <v>1528</v>
      </c>
      <c r="AP138" s="123" t="s">
        <v>268</v>
      </c>
      <c r="AQ138" s="123" t="s">
        <v>229</v>
      </c>
    </row>
    <row r="139" spans="1:43">
      <c r="A139" s="123" t="s">
        <v>1658</v>
      </c>
      <c r="B139" s="123" t="s">
        <v>1659</v>
      </c>
      <c r="C139" s="36">
        <v>43830</v>
      </c>
      <c r="D139" s="124">
        <v>1.0773999999999999</v>
      </c>
      <c r="E139" s="124">
        <v>1.0773999999999999</v>
      </c>
      <c r="F139" s="125">
        <v>6.5013467075315606E-2</v>
      </c>
      <c r="G139" s="36">
        <v>43829</v>
      </c>
      <c r="H139" s="124">
        <v>1.0767</v>
      </c>
      <c r="I139" s="125">
        <v>5.4310597905861497</v>
      </c>
      <c r="J139" s="123" t="s">
        <v>4895</v>
      </c>
      <c r="K139" s="125">
        <v>0.34460277544936302</v>
      </c>
      <c r="L139" s="125">
        <v>0.84238113066266396</v>
      </c>
      <c r="M139" s="130">
        <v>1.1548211435545901</v>
      </c>
      <c r="N139" s="137">
        <f t="shared" si="22"/>
        <v>4.6192845742183604</v>
      </c>
      <c r="O139" s="132">
        <f t="shared" si="23"/>
        <v>4.6192845742183603E-2</v>
      </c>
      <c r="P139" s="134">
        <f t="shared" si="24"/>
        <v>337</v>
      </c>
      <c r="Q139" s="134">
        <v>1046</v>
      </c>
      <c r="R139" s="134" t="str">
        <f t="shared" si="25"/>
        <v>337/1046</v>
      </c>
      <c r="S139" s="131">
        <f t="shared" si="26"/>
        <v>0.32217973231357555</v>
      </c>
      <c r="T139" s="137">
        <f t="shared" si="27"/>
        <v>83.891013384321226</v>
      </c>
      <c r="U139" s="133" t="e">
        <f ca="1">[1]!f_risk_annusharpe(A139,"2019/9/30","2019/12/31",1,1,3)</f>
        <v>#NAME?</v>
      </c>
      <c r="V139" s="134" t="e">
        <f t="shared" ca="1" si="28"/>
        <v>#NAME?</v>
      </c>
      <c r="W139" s="134">
        <f t="shared" si="29"/>
        <v>1046</v>
      </c>
      <c r="X139" s="134" t="e">
        <f t="shared" ca="1" si="30"/>
        <v>#NAME?</v>
      </c>
      <c r="Y139" s="131" t="e">
        <f t="shared" ca="1" si="31"/>
        <v>#NAME?</v>
      </c>
      <c r="Z139" s="137" t="e">
        <f t="shared" ca="1" si="32"/>
        <v>#NAME?</v>
      </c>
      <c r="AA139" s="125">
        <v>2.4241848084418498</v>
      </c>
      <c r="AB139" s="125">
        <v>5.4310597905861497</v>
      </c>
      <c r="AC139" s="123" t="s">
        <v>4895</v>
      </c>
      <c r="AD139" s="126">
        <v>0</v>
      </c>
      <c r="AE139" s="123"/>
      <c r="AF139" s="126">
        <v>0</v>
      </c>
      <c r="AG139" s="123"/>
      <c r="AH139" s="125">
        <v>7.7399999999999904</v>
      </c>
      <c r="AI139" s="123" t="s">
        <v>174</v>
      </c>
      <c r="AJ139" s="123" t="s">
        <v>95</v>
      </c>
      <c r="AK139" s="124">
        <v>4.2227231079000003</v>
      </c>
      <c r="AL139" s="123" t="s">
        <v>159</v>
      </c>
      <c r="AM139" s="36">
        <v>43307</v>
      </c>
      <c r="AN139" s="123" t="s">
        <v>310</v>
      </c>
      <c r="AO139" s="123" t="s">
        <v>1660</v>
      </c>
      <c r="AP139" s="123" t="s">
        <v>492</v>
      </c>
      <c r="AQ139" s="123" t="s">
        <v>207</v>
      </c>
    </row>
    <row r="140" spans="1:43">
      <c r="A140" s="123" t="s">
        <v>1531</v>
      </c>
      <c r="B140" s="123" t="s">
        <v>1532</v>
      </c>
      <c r="C140" s="36">
        <v>43830</v>
      </c>
      <c r="D140" s="124">
        <v>1.1140000000000001</v>
      </c>
      <c r="E140" s="124">
        <v>1.4762</v>
      </c>
      <c r="F140" s="125">
        <v>8.9774665589662898E-3</v>
      </c>
      <c r="G140" s="36">
        <v>43829</v>
      </c>
      <c r="H140" s="124">
        <v>1.1138999999999999</v>
      </c>
      <c r="I140" s="125">
        <v>5.4305605990018098</v>
      </c>
      <c r="J140" s="123" t="s">
        <v>4896</v>
      </c>
      <c r="K140" s="125">
        <v>0.17084794532865999</v>
      </c>
      <c r="L140" s="125">
        <v>0.532412179758318</v>
      </c>
      <c r="M140" s="130">
        <v>1.0609092121735599</v>
      </c>
      <c r="N140" s="137">
        <f t="shared" si="22"/>
        <v>4.2436368486942397</v>
      </c>
      <c r="O140" s="132">
        <f t="shared" si="23"/>
        <v>4.2436368486942398E-2</v>
      </c>
      <c r="P140" s="134">
        <f t="shared" si="24"/>
        <v>472</v>
      </c>
      <c r="Q140" s="134">
        <v>1046</v>
      </c>
      <c r="R140" s="134" t="str">
        <f t="shared" si="25"/>
        <v>472/1046</v>
      </c>
      <c r="S140" s="131">
        <f t="shared" si="26"/>
        <v>0.45124282982791586</v>
      </c>
      <c r="T140" s="137">
        <f t="shared" si="27"/>
        <v>77.437858508604208</v>
      </c>
      <c r="U140" s="133" t="e">
        <f ca="1">[1]!f_risk_annusharpe(A140,"2019/9/30","2019/12/31",1,1,3)</f>
        <v>#NAME?</v>
      </c>
      <c r="V140" s="134" t="e">
        <f t="shared" ca="1" si="28"/>
        <v>#NAME?</v>
      </c>
      <c r="W140" s="134">
        <f t="shared" si="29"/>
        <v>1046</v>
      </c>
      <c r="X140" s="134" t="e">
        <f t="shared" ca="1" si="30"/>
        <v>#NAME?</v>
      </c>
      <c r="Y140" s="131" t="e">
        <f t="shared" ca="1" si="31"/>
        <v>#NAME?</v>
      </c>
      <c r="Z140" s="137" t="e">
        <f t="shared" ca="1" si="32"/>
        <v>#NAME?</v>
      </c>
      <c r="AA140" s="125">
        <v>3.1500972251548198</v>
      </c>
      <c r="AB140" s="125">
        <v>5.4305605990018098</v>
      </c>
      <c r="AC140" s="123" t="s">
        <v>4896</v>
      </c>
      <c r="AD140" s="125">
        <v>13.4505507083975</v>
      </c>
      <c r="AE140" s="123" t="s">
        <v>4897</v>
      </c>
      <c r="AF140" s="125">
        <v>15.121239752127201</v>
      </c>
      <c r="AG140" s="123" t="s">
        <v>4898</v>
      </c>
      <c r="AH140" s="125">
        <v>56.656361400000002</v>
      </c>
      <c r="AI140" s="123" t="s">
        <v>157</v>
      </c>
      <c r="AJ140" s="123" t="s">
        <v>166</v>
      </c>
      <c r="AK140" s="124">
        <v>20.251738707299999</v>
      </c>
      <c r="AL140" s="123" t="s">
        <v>159</v>
      </c>
      <c r="AM140" s="36">
        <v>41159</v>
      </c>
      <c r="AN140" s="123" t="s">
        <v>310</v>
      </c>
      <c r="AO140" s="123" t="s">
        <v>666</v>
      </c>
      <c r="AP140" s="123" t="s">
        <v>195</v>
      </c>
      <c r="AQ140" s="123" t="s">
        <v>162</v>
      </c>
    </row>
    <row r="141" spans="1:43">
      <c r="A141" s="123" t="s">
        <v>1513</v>
      </c>
      <c r="B141" s="123" t="s">
        <v>1514</v>
      </c>
      <c r="C141" s="36">
        <v>43830</v>
      </c>
      <c r="D141" s="124">
        <v>1.038</v>
      </c>
      <c r="E141" s="124">
        <v>1.607</v>
      </c>
      <c r="F141" s="125">
        <v>0</v>
      </c>
      <c r="G141" s="36">
        <v>43829</v>
      </c>
      <c r="H141" s="124">
        <v>1.038</v>
      </c>
      <c r="I141" s="125">
        <v>5.4292338106892197</v>
      </c>
      <c r="J141" s="123" t="s">
        <v>4899</v>
      </c>
      <c r="K141" s="125">
        <v>0.193050193050192</v>
      </c>
      <c r="L141" s="125">
        <v>0.48400438171564097</v>
      </c>
      <c r="M141" s="130">
        <v>0.87461275637732006</v>
      </c>
      <c r="N141" s="137">
        <f t="shared" si="22"/>
        <v>3.4984510255092802</v>
      </c>
      <c r="O141" s="132">
        <f t="shared" si="23"/>
        <v>3.4984510255092804E-2</v>
      </c>
      <c r="P141" s="134">
        <f t="shared" si="24"/>
        <v>763</v>
      </c>
      <c r="Q141" s="134">
        <v>1046</v>
      </c>
      <c r="R141" s="134" t="str">
        <f t="shared" si="25"/>
        <v>763/1046</v>
      </c>
      <c r="S141" s="131">
        <f t="shared" si="26"/>
        <v>0.72944550669216057</v>
      </c>
      <c r="T141" s="137">
        <f t="shared" si="27"/>
        <v>63.527724665391972</v>
      </c>
      <c r="U141" s="133" t="e">
        <f ca="1">[1]!f_risk_annusharpe(A141,"2019/9/30","2019/12/31",1,1,3)</f>
        <v>#NAME?</v>
      </c>
      <c r="V141" s="134" t="e">
        <f t="shared" ca="1" si="28"/>
        <v>#NAME?</v>
      </c>
      <c r="W141" s="134">
        <f t="shared" si="29"/>
        <v>1046</v>
      </c>
      <c r="X141" s="134" t="e">
        <f t="shared" ca="1" si="30"/>
        <v>#NAME?</v>
      </c>
      <c r="Y141" s="131" t="e">
        <f t="shared" ca="1" si="31"/>
        <v>#NAME?</v>
      </c>
      <c r="Z141" s="137" t="e">
        <f t="shared" ca="1" si="32"/>
        <v>#NAME?</v>
      </c>
      <c r="AA141" s="125">
        <v>2.4678939055402398</v>
      </c>
      <c r="AB141" s="125">
        <v>5.4292338106892197</v>
      </c>
      <c r="AC141" s="123" t="s">
        <v>4899</v>
      </c>
      <c r="AD141" s="125">
        <v>14.338746527085499</v>
      </c>
      <c r="AE141" s="123" t="s">
        <v>4900</v>
      </c>
      <c r="AF141" s="125">
        <v>16.082712155715999</v>
      </c>
      <c r="AG141" s="123" t="s">
        <v>4901</v>
      </c>
      <c r="AH141" s="125">
        <v>60.650221999999999</v>
      </c>
      <c r="AI141" s="123" t="s">
        <v>174</v>
      </c>
      <c r="AJ141" s="123" t="s">
        <v>189</v>
      </c>
      <c r="AK141" s="124">
        <v>1.3211760916999999</v>
      </c>
      <c r="AL141" s="123" t="s">
        <v>159</v>
      </c>
      <c r="AM141" s="36">
        <v>41360</v>
      </c>
      <c r="AN141" s="123" t="s">
        <v>310</v>
      </c>
      <c r="AO141" s="123" t="s">
        <v>588</v>
      </c>
      <c r="AP141" s="123" t="s">
        <v>394</v>
      </c>
      <c r="AQ141" s="123" t="s">
        <v>162</v>
      </c>
    </row>
    <row r="142" spans="1:43">
      <c r="A142" s="123" t="s">
        <v>1602</v>
      </c>
      <c r="B142" s="123" t="s">
        <v>1603</v>
      </c>
      <c r="C142" s="36">
        <v>43830</v>
      </c>
      <c r="D142" s="124">
        <v>1.1850000000000001</v>
      </c>
      <c r="E142" s="124">
        <v>1.1850000000000001</v>
      </c>
      <c r="F142" s="125">
        <v>8.4459459459468894E-2</v>
      </c>
      <c r="G142" s="36">
        <v>43826</v>
      </c>
      <c r="H142" s="124">
        <v>1.1839999999999999</v>
      </c>
      <c r="I142" s="125">
        <v>5.4270462633451899</v>
      </c>
      <c r="J142" s="123" t="s">
        <v>4902</v>
      </c>
      <c r="K142" s="125">
        <v>0.25380710659899403</v>
      </c>
      <c r="L142" s="125">
        <v>0.67969413763806397</v>
      </c>
      <c r="M142" s="130">
        <v>0.76530612244898999</v>
      </c>
      <c r="N142" s="137">
        <f t="shared" si="22"/>
        <v>3.06122448979596</v>
      </c>
      <c r="O142" s="132">
        <f t="shared" si="23"/>
        <v>3.0612244897959599E-2</v>
      </c>
      <c r="P142" s="134">
        <f t="shared" si="24"/>
        <v>892</v>
      </c>
      <c r="Q142" s="134">
        <v>1046</v>
      </c>
      <c r="R142" s="134" t="str">
        <f t="shared" si="25"/>
        <v>892/1046</v>
      </c>
      <c r="S142" s="131">
        <f t="shared" si="26"/>
        <v>0.85277246653919692</v>
      </c>
      <c r="T142" s="137">
        <f t="shared" si="27"/>
        <v>60</v>
      </c>
      <c r="U142" s="133" t="e">
        <f ca="1">[1]!f_risk_annusharpe(A142,"2019/9/30","2019/12/31",1,1,3)</f>
        <v>#NAME?</v>
      </c>
      <c r="V142" s="134" t="e">
        <f t="shared" ca="1" si="28"/>
        <v>#NAME?</v>
      </c>
      <c r="W142" s="134">
        <f t="shared" si="29"/>
        <v>1046</v>
      </c>
      <c r="X142" s="134" t="e">
        <f t="shared" ca="1" si="30"/>
        <v>#NAME?</v>
      </c>
      <c r="Y142" s="131" t="e">
        <f t="shared" ca="1" si="31"/>
        <v>#NAME?</v>
      </c>
      <c r="Z142" s="137" t="e">
        <f t="shared" ca="1" si="32"/>
        <v>#NAME?</v>
      </c>
      <c r="AA142" s="125">
        <v>2.8645833333333499</v>
      </c>
      <c r="AB142" s="125">
        <v>5.4270462633451899</v>
      </c>
      <c r="AC142" s="123" t="s">
        <v>4902</v>
      </c>
      <c r="AD142" s="126">
        <v>0</v>
      </c>
      <c r="AE142" s="123"/>
      <c r="AF142" s="126">
        <v>0</v>
      </c>
      <c r="AG142" s="123"/>
      <c r="AH142" s="125">
        <v>6.8530207394048803</v>
      </c>
      <c r="AI142" s="123" t="s">
        <v>157</v>
      </c>
      <c r="AJ142" s="123" t="s">
        <v>95</v>
      </c>
      <c r="AK142" s="124">
        <v>1.7895766035</v>
      </c>
      <c r="AL142" s="123" t="s">
        <v>159</v>
      </c>
      <c r="AM142" s="36">
        <v>43368</v>
      </c>
      <c r="AN142" s="123" t="s">
        <v>310</v>
      </c>
      <c r="AO142" s="123" t="s">
        <v>4903</v>
      </c>
      <c r="AP142" s="123" t="s">
        <v>219</v>
      </c>
      <c r="AQ142" s="123" t="s">
        <v>170</v>
      </c>
    </row>
    <row r="143" spans="1:43">
      <c r="A143" s="123" t="s">
        <v>1533</v>
      </c>
      <c r="B143" s="123" t="s">
        <v>1534</v>
      </c>
      <c r="C143" s="36">
        <v>43830</v>
      </c>
      <c r="D143" s="124">
        <v>1.0397000000000001</v>
      </c>
      <c r="E143" s="124">
        <v>1.1136999999999999</v>
      </c>
      <c r="F143" s="125">
        <v>6.7372473532243599E-2</v>
      </c>
      <c r="G143" s="36">
        <v>43826</v>
      </c>
      <c r="H143" s="124">
        <v>1.0389999999999999</v>
      </c>
      <c r="I143" s="125">
        <v>5.4236414287602601</v>
      </c>
      <c r="J143" s="123" t="s">
        <v>4904</v>
      </c>
      <c r="K143" s="125">
        <v>0.27970679012346999</v>
      </c>
      <c r="L143" s="125">
        <v>0.53185136238321995</v>
      </c>
      <c r="M143" s="130">
        <v>1.3010933104704301</v>
      </c>
      <c r="N143" s="137">
        <f t="shared" si="22"/>
        <v>5.2043732418817203</v>
      </c>
      <c r="O143" s="132">
        <f t="shared" si="23"/>
        <v>5.2043732418817205E-2</v>
      </c>
      <c r="P143" s="134">
        <f t="shared" si="24"/>
        <v>183</v>
      </c>
      <c r="Q143" s="134">
        <v>1046</v>
      </c>
      <c r="R143" s="134" t="str">
        <f t="shared" si="25"/>
        <v>183/1046</v>
      </c>
      <c r="S143" s="131">
        <f t="shared" si="26"/>
        <v>0.17495219885277247</v>
      </c>
      <c r="T143" s="137">
        <f t="shared" si="27"/>
        <v>91.252390057361382</v>
      </c>
      <c r="U143" s="133" t="e">
        <f ca="1">[1]!f_risk_annusharpe(A143,"2019/9/30","2019/12/31",1,1,3)</f>
        <v>#NAME?</v>
      </c>
      <c r="V143" s="134" t="e">
        <f t="shared" ca="1" si="28"/>
        <v>#NAME?</v>
      </c>
      <c r="W143" s="134">
        <f t="shared" si="29"/>
        <v>1046</v>
      </c>
      <c r="X143" s="134" t="e">
        <f t="shared" ca="1" si="30"/>
        <v>#NAME?</v>
      </c>
      <c r="Y143" s="131" t="e">
        <f t="shared" ca="1" si="31"/>
        <v>#NAME?</v>
      </c>
      <c r="Z143" s="137" t="e">
        <f t="shared" ca="1" si="32"/>
        <v>#NAME?</v>
      </c>
      <c r="AA143" s="125">
        <v>2.6454184075787901</v>
      </c>
      <c r="AB143" s="125">
        <v>5.4236414287602601</v>
      </c>
      <c r="AC143" s="123" t="s">
        <v>4904</v>
      </c>
      <c r="AD143" s="125">
        <v>11.910209646044301</v>
      </c>
      <c r="AE143" s="123" t="s">
        <v>4905</v>
      </c>
      <c r="AF143" s="126">
        <v>0</v>
      </c>
      <c r="AG143" s="123"/>
      <c r="AH143" s="125">
        <v>11.842922216654999</v>
      </c>
      <c r="AI143" s="123" t="s">
        <v>174</v>
      </c>
      <c r="AJ143" s="123" t="s">
        <v>95</v>
      </c>
      <c r="AK143" s="124">
        <v>0.55051303699999998</v>
      </c>
      <c r="AL143" s="123" t="s">
        <v>159</v>
      </c>
      <c r="AM143" s="36">
        <v>42963</v>
      </c>
      <c r="AN143" s="123" t="s">
        <v>310</v>
      </c>
      <c r="AO143" s="123" t="s">
        <v>824</v>
      </c>
      <c r="AP143" s="123" t="s">
        <v>236</v>
      </c>
      <c r="AQ143" s="123" t="s">
        <v>276</v>
      </c>
    </row>
    <row r="144" spans="1:43">
      <c r="A144" s="123" t="s">
        <v>1719</v>
      </c>
      <c r="B144" s="123" t="s">
        <v>1720</v>
      </c>
      <c r="C144" s="36">
        <v>43830</v>
      </c>
      <c r="D144" s="124">
        <v>1.1503000000000001</v>
      </c>
      <c r="E144" s="124">
        <v>1.4642999999999999</v>
      </c>
      <c r="F144" s="125">
        <v>5.2187527181008997E-2</v>
      </c>
      <c r="G144" s="36">
        <v>43829</v>
      </c>
      <c r="H144" s="124">
        <v>1.1496999999999999</v>
      </c>
      <c r="I144" s="125">
        <v>5.4111827458080004</v>
      </c>
      <c r="J144" s="123" t="s">
        <v>4906</v>
      </c>
      <c r="K144" s="125">
        <v>0.24400871459695</v>
      </c>
      <c r="L144" s="125">
        <v>0.94774693407023003</v>
      </c>
      <c r="M144" s="130">
        <v>1.7424001692667701</v>
      </c>
      <c r="N144" s="137">
        <f t="shared" si="22"/>
        <v>6.9696006770670804</v>
      </c>
      <c r="O144" s="132">
        <f t="shared" si="23"/>
        <v>6.969600677067081E-2</v>
      </c>
      <c r="P144" s="134">
        <f t="shared" si="24"/>
        <v>49</v>
      </c>
      <c r="Q144" s="134">
        <v>1046</v>
      </c>
      <c r="R144" s="134" t="str">
        <f t="shared" si="25"/>
        <v>49/1046</v>
      </c>
      <c r="S144" s="131">
        <f t="shared" si="26"/>
        <v>4.6845124282982792E-2</v>
      </c>
      <c r="T144" s="137">
        <f t="shared" si="27"/>
        <v>97.657743785850869</v>
      </c>
      <c r="U144" s="133" t="e">
        <f ca="1">[1]!f_risk_annusharpe(A144,"2019/9/30","2019/12/31",1,1,3)</f>
        <v>#NAME?</v>
      </c>
      <c r="V144" s="134" t="e">
        <f t="shared" ca="1" si="28"/>
        <v>#NAME?</v>
      </c>
      <c r="W144" s="134">
        <f t="shared" si="29"/>
        <v>1046</v>
      </c>
      <c r="X144" s="134" t="e">
        <f t="shared" ca="1" si="30"/>
        <v>#NAME?</v>
      </c>
      <c r="Y144" s="131" t="e">
        <f t="shared" ca="1" si="31"/>
        <v>#NAME?</v>
      </c>
      <c r="Z144" s="137" t="e">
        <f t="shared" ca="1" si="32"/>
        <v>#NAME?</v>
      </c>
      <c r="AA144" s="125">
        <v>3.4852179057969699</v>
      </c>
      <c r="AB144" s="125">
        <v>5.4111827458080004</v>
      </c>
      <c r="AC144" s="123" t="s">
        <v>4906</v>
      </c>
      <c r="AD144" s="125">
        <v>15.9921540195365</v>
      </c>
      <c r="AE144" s="123" t="s">
        <v>4907</v>
      </c>
      <c r="AF144" s="125">
        <v>18.455307869372302</v>
      </c>
      <c r="AG144" s="123" t="s">
        <v>4908</v>
      </c>
      <c r="AH144" s="125">
        <v>53.029010200000002</v>
      </c>
      <c r="AI144" s="123" t="s">
        <v>174</v>
      </c>
      <c r="AJ144" s="123" t="s">
        <v>166</v>
      </c>
      <c r="AK144" s="124">
        <v>16.768433939200001</v>
      </c>
      <c r="AL144" s="123" t="s">
        <v>159</v>
      </c>
      <c r="AM144" s="36">
        <v>41487</v>
      </c>
      <c r="AN144" s="123" t="s">
        <v>310</v>
      </c>
      <c r="AO144" s="123" t="s">
        <v>312</v>
      </c>
      <c r="AP144" s="123" t="s">
        <v>231</v>
      </c>
      <c r="AQ144" s="123" t="s">
        <v>181</v>
      </c>
    </row>
    <row r="145" spans="1:43">
      <c r="A145" s="123" t="s">
        <v>1515</v>
      </c>
      <c r="B145" s="123" t="s">
        <v>1516</v>
      </c>
      <c r="C145" s="36">
        <v>43830</v>
      </c>
      <c r="D145" s="124">
        <v>1.1319999999999999</v>
      </c>
      <c r="E145" s="124">
        <v>1.381</v>
      </c>
      <c r="F145" s="125">
        <v>0</v>
      </c>
      <c r="G145" s="36">
        <v>43829</v>
      </c>
      <c r="H145" s="124">
        <v>1.1319999999999999</v>
      </c>
      <c r="I145" s="125">
        <v>5.3848041177146699</v>
      </c>
      <c r="J145" s="123" t="s">
        <v>4909</v>
      </c>
      <c r="K145" s="125">
        <v>8.8417329796636995E-2</v>
      </c>
      <c r="L145" s="125">
        <v>0.443621654538286</v>
      </c>
      <c r="M145" s="130">
        <v>1.0669996898494301</v>
      </c>
      <c r="N145" s="137">
        <f t="shared" si="22"/>
        <v>4.2679987593977202</v>
      </c>
      <c r="O145" s="132">
        <f t="shared" si="23"/>
        <v>4.2679987593977203E-2</v>
      </c>
      <c r="P145" s="134">
        <f t="shared" si="24"/>
        <v>465</v>
      </c>
      <c r="Q145" s="134">
        <v>1046</v>
      </c>
      <c r="R145" s="134" t="str">
        <f t="shared" si="25"/>
        <v>465/1046</v>
      </c>
      <c r="S145" s="131">
        <f t="shared" si="26"/>
        <v>0.44455066921606118</v>
      </c>
      <c r="T145" s="137">
        <f t="shared" si="27"/>
        <v>77.772466539196941</v>
      </c>
      <c r="U145" s="133" t="e">
        <f ca="1">[1]!f_risk_annusharpe(A145,"2019/9/30","2019/12/31",1,1,3)</f>
        <v>#NAME?</v>
      </c>
      <c r="V145" s="134" t="e">
        <f t="shared" ca="1" si="28"/>
        <v>#NAME?</v>
      </c>
      <c r="W145" s="134">
        <f t="shared" si="29"/>
        <v>1046</v>
      </c>
      <c r="X145" s="134" t="e">
        <f t="shared" ca="1" si="30"/>
        <v>#NAME?</v>
      </c>
      <c r="Y145" s="131" t="e">
        <f t="shared" ca="1" si="31"/>
        <v>#NAME?</v>
      </c>
      <c r="Z145" s="137" t="e">
        <f t="shared" ca="1" si="32"/>
        <v>#NAME?</v>
      </c>
      <c r="AA145" s="125">
        <v>2.8184052428661199</v>
      </c>
      <c r="AB145" s="125">
        <v>5.3848041177146699</v>
      </c>
      <c r="AC145" s="123" t="s">
        <v>4909</v>
      </c>
      <c r="AD145" s="125">
        <v>14.258350992209801</v>
      </c>
      <c r="AE145" s="123" t="s">
        <v>4910</v>
      </c>
      <c r="AF145" s="125">
        <v>16.896643288655099</v>
      </c>
      <c r="AG145" s="123" t="s">
        <v>4911</v>
      </c>
      <c r="AH145" s="125">
        <v>40.172730000000001</v>
      </c>
      <c r="AI145" s="123" t="s">
        <v>163</v>
      </c>
      <c r="AJ145" s="123" t="s">
        <v>166</v>
      </c>
      <c r="AK145" s="124">
        <v>81.956253523499996</v>
      </c>
      <c r="AL145" s="123" t="s">
        <v>159</v>
      </c>
      <c r="AM145" s="36">
        <v>41509</v>
      </c>
      <c r="AN145" s="123" t="s">
        <v>310</v>
      </c>
      <c r="AO145" s="123" t="s">
        <v>324</v>
      </c>
      <c r="AP145" s="123" t="s">
        <v>167</v>
      </c>
      <c r="AQ145" s="123" t="s">
        <v>181</v>
      </c>
    </row>
    <row r="146" spans="1:43">
      <c r="A146" s="123" t="s">
        <v>1587</v>
      </c>
      <c r="B146" s="123" t="s">
        <v>1588</v>
      </c>
      <c r="C146" s="36">
        <v>43830</v>
      </c>
      <c r="D146" s="124">
        <v>1.0407</v>
      </c>
      <c r="E146" s="124">
        <v>1.1016999999999999</v>
      </c>
      <c r="F146" s="125">
        <v>3.8450446986435599E-2</v>
      </c>
      <c r="G146" s="36">
        <v>43829</v>
      </c>
      <c r="H146" s="124">
        <v>1.0403</v>
      </c>
      <c r="I146" s="125">
        <v>5.3783853087363704</v>
      </c>
      <c r="J146" s="123" t="s">
        <v>4912</v>
      </c>
      <c r="K146" s="125">
        <v>0.18290335001924801</v>
      </c>
      <c r="L146" s="125">
        <v>0.61146683321811202</v>
      </c>
      <c r="M146" s="130">
        <v>1.3745420462118201</v>
      </c>
      <c r="N146" s="137">
        <f t="shared" si="22"/>
        <v>5.4981681848472803</v>
      </c>
      <c r="O146" s="132">
        <f t="shared" si="23"/>
        <v>5.4981681848472803E-2</v>
      </c>
      <c r="P146" s="134">
        <f t="shared" si="24"/>
        <v>136</v>
      </c>
      <c r="Q146" s="134">
        <v>1046</v>
      </c>
      <c r="R146" s="134" t="str">
        <f t="shared" si="25"/>
        <v>136/1046</v>
      </c>
      <c r="S146" s="131">
        <f t="shared" si="26"/>
        <v>0.13001912045889102</v>
      </c>
      <c r="T146" s="137">
        <f t="shared" si="27"/>
        <v>93.49904397705545</v>
      </c>
      <c r="U146" s="133" t="e">
        <f ca="1">[1]!f_risk_annusharpe(A146,"2019/9/30","2019/12/31",1,1,3)</f>
        <v>#NAME?</v>
      </c>
      <c r="V146" s="134" t="e">
        <f t="shared" ca="1" si="28"/>
        <v>#NAME?</v>
      </c>
      <c r="W146" s="134">
        <f t="shared" si="29"/>
        <v>1046</v>
      </c>
      <c r="X146" s="134" t="e">
        <f t="shared" ca="1" si="30"/>
        <v>#NAME?</v>
      </c>
      <c r="Y146" s="131" t="e">
        <f t="shared" ca="1" si="31"/>
        <v>#NAME?</v>
      </c>
      <c r="Z146" s="137" t="e">
        <f t="shared" ca="1" si="32"/>
        <v>#NAME?</v>
      </c>
      <c r="AA146" s="125">
        <v>2.71766207956769</v>
      </c>
      <c r="AB146" s="125">
        <v>5.3783853087363704</v>
      </c>
      <c r="AC146" s="123" t="s">
        <v>4912</v>
      </c>
      <c r="AD146" s="126">
        <v>0</v>
      </c>
      <c r="AE146" s="123"/>
      <c r="AF146" s="126">
        <v>0</v>
      </c>
      <c r="AG146" s="123"/>
      <c r="AH146" s="125">
        <v>10.246866710000001</v>
      </c>
      <c r="AI146" s="123" t="s">
        <v>174</v>
      </c>
      <c r="AJ146" s="123" t="s">
        <v>95</v>
      </c>
      <c r="AK146" s="124">
        <v>14.6129490626</v>
      </c>
      <c r="AL146" s="123" t="s">
        <v>159</v>
      </c>
      <c r="AM146" s="36">
        <v>43252</v>
      </c>
      <c r="AN146" s="123" t="s">
        <v>310</v>
      </c>
      <c r="AO146" s="123" t="s">
        <v>1094</v>
      </c>
      <c r="AP146" s="123" t="s">
        <v>381</v>
      </c>
      <c r="AQ146" s="123" t="s">
        <v>185</v>
      </c>
    </row>
    <row r="147" spans="1:43">
      <c r="A147" s="123" t="s">
        <v>1589</v>
      </c>
      <c r="B147" s="123" t="s">
        <v>1590</v>
      </c>
      <c r="C147" s="36">
        <v>43830</v>
      </c>
      <c r="D147" s="124">
        <v>1.1406000000000001</v>
      </c>
      <c r="E147" s="124">
        <v>1.1506000000000001</v>
      </c>
      <c r="F147" s="125">
        <v>8.7750087750101305E-2</v>
      </c>
      <c r="G147" s="36">
        <v>43829</v>
      </c>
      <c r="H147" s="124">
        <v>1.1395999999999999</v>
      </c>
      <c r="I147" s="125">
        <v>5.3745465630909504</v>
      </c>
      <c r="J147" s="123" t="s">
        <v>4913</v>
      </c>
      <c r="K147" s="125">
        <v>0.82206311323257597</v>
      </c>
      <c r="L147" s="125">
        <v>0.60864924485761096</v>
      </c>
      <c r="M147" s="130">
        <v>1.14394400008432</v>
      </c>
      <c r="N147" s="137">
        <f t="shared" si="22"/>
        <v>4.5757760003372798</v>
      </c>
      <c r="O147" s="132">
        <f t="shared" si="23"/>
        <v>4.5757760003372797E-2</v>
      </c>
      <c r="P147" s="134">
        <f t="shared" si="24"/>
        <v>355</v>
      </c>
      <c r="Q147" s="134">
        <v>1046</v>
      </c>
      <c r="R147" s="134" t="str">
        <f t="shared" si="25"/>
        <v>355/1046</v>
      </c>
      <c r="S147" s="131">
        <f t="shared" si="26"/>
        <v>0.33938814531548755</v>
      </c>
      <c r="T147" s="137">
        <f t="shared" si="27"/>
        <v>83.030592734225621</v>
      </c>
      <c r="U147" s="133" t="e">
        <f ca="1">[1]!f_risk_annusharpe(A147,"2019/9/30","2019/12/31",1,1,3)</f>
        <v>#NAME?</v>
      </c>
      <c r="V147" s="134" t="e">
        <f t="shared" ca="1" si="28"/>
        <v>#NAME?</v>
      </c>
      <c r="W147" s="134">
        <f t="shared" si="29"/>
        <v>1046</v>
      </c>
      <c r="X147" s="134" t="e">
        <f t="shared" ca="1" si="30"/>
        <v>#NAME?</v>
      </c>
      <c r="Y147" s="131" t="e">
        <f t="shared" ca="1" si="31"/>
        <v>#NAME?</v>
      </c>
      <c r="Z147" s="137" t="e">
        <f t="shared" ca="1" si="32"/>
        <v>#NAME?</v>
      </c>
      <c r="AA147" s="125">
        <v>2.4521922652430401</v>
      </c>
      <c r="AB147" s="125">
        <v>5.3745465630909504</v>
      </c>
      <c r="AC147" s="123" t="s">
        <v>4913</v>
      </c>
      <c r="AD147" s="125">
        <v>9.4049321076417502</v>
      </c>
      <c r="AE147" s="123" t="s">
        <v>4914</v>
      </c>
      <c r="AF147" s="125">
        <v>7.6469347145022804</v>
      </c>
      <c r="AG147" s="123" t="s">
        <v>4915</v>
      </c>
      <c r="AH147" s="125">
        <v>6.5166419000000104</v>
      </c>
      <c r="AI147" s="123" t="s">
        <v>157</v>
      </c>
      <c r="AJ147" s="123" t="s">
        <v>158</v>
      </c>
      <c r="AK147" s="124">
        <v>0.66578991300000001</v>
      </c>
      <c r="AL147" s="123" t="s">
        <v>159</v>
      </c>
      <c r="AM147" s="36">
        <v>42676</v>
      </c>
      <c r="AN147" s="123" t="s">
        <v>310</v>
      </c>
      <c r="AO147" s="123" t="s">
        <v>1591</v>
      </c>
      <c r="AP147" s="123" t="s">
        <v>467</v>
      </c>
      <c r="AQ147" s="123" t="s">
        <v>241</v>
      </c>
    </row>
    <row r="148" spans="1:43">
      <c r="A148" s="123" t="s">
        <v>1520</v>
      </c>
      <c r="B148" s="123" t="s">
        <v>1521</v>
      </c>
      <c r="C148" s="36">
        <v>43830</v>
      </c>
      <c r="D148" s="124">
        <v>1.0304</v>
      </c>
      <c r="E148" s="124">
        <v>1.1122000000000001</v>
      </c>
      <c r="F148" s="125">
        <v>3.8834951456313702E-2</v>
      </c>
      <c r="G148" s="36">
        <v>43826</v>
      </c>
      <c r="H148" s="124">
        <v>1.03</v>
      </c>
      <c r="I148" s="125">
        <v>5.3718141261124703</v>
      </c>
      <c r="J148" s="123" t="s">
        <v>4916</v>
      </c>
      <c r="K148" s="125">
        <v>0.184735051045231</v>
      </c>
      <c r="L148" s="125">
        <v>0.438654121986426</v>
      </c>
      <c r="M148" s="130">
        <v>1.0383205447117601</v>
      </c>
      <c r="N148" s="137">
        <f t="shared" si="22"/>
        <v>4.1532821788470402</v>
      </c>
      <c r="O148" s="132">
        <f t="shared" si="23"/>
        <v>4.1532821788470405E-2</v>
      </c>
      <c r="P148" s="134">
        <f t="shared" si="24"/>
        <v>507</v>
      </c>
      <c r="Q148" s="134">
        <v>1046</v>
      </c>
      <c r="R148" s="134" t="str">
        <f t="shared" si="25"/>
        <v>507/1046</v>
      </c>
      <c r="S148" s="131">
        <f t="shared" si="26"/>
        <v>0.48470363288718932</v>
      </c>
      <c r="T148" s="137">
        <f t="shared" si="27"/>
        <v>75.764818355640529</v>
      </c>
      <c r="U148" s="133" t="e">
        <f ca="1">[1]!f_risk_annusharpe(A148,"2019/9/30","2019/12/31",1,1,3)</f>
        <v>#NAME?</v>
      </c>
      <c r="V148" s="134" t="e">
        <f t="shared" ca="1" si="28"/>
        <v>#NAME?</v>
      </c>
      <c r="W148" s="134">
        <f t="shared" si="29"/>
        <v>1046</v>
      </c>
      <c r="X148" s="134" t="e">
        <f t="shared" ca="1" si="30"/>
        <v>#NAME?</v>
      </c>
      <c r="Y148" s="131" t="e">
        <f t="shared" ca="1" si="31"/>
        <v>#NAME?</v>
      </c>
      <c r="Z148" s="137" t="e">
        <f t="shared" ca="1" si="32"/>
        <v>#NAME?</v>
      </c>
      <c r="AA148" s="125">
        <v>2.5087133462282298</v>
      </c>
      <c r="AB148" s="125">
        <v>5.3718141261124703</v>
      </c>
      <c r="AC148" s="123" t="s">
        <v>4916</v>
      </c>
      <c r="AD148" s="126">
        <v>0</v>
      </c>
      <c r="AE148" s="123"/>
      <c r="AF148" s="126">
        <v>0</v>
      </c>
      <c r="AG148" s="123"/>
      <c r="AH148" s="125">
        <v>11.29371008</v>
      </c>
      <c r="AI148" s="123" t="s">
        <v>174</v>
      </c>
      <c r="AJ148" s="123" t="s">
        <v>95</v>
      </c>
      <c r="AK148" s="124">
        <v>12.054187149600001</v>
      </c>
      <c r="AL148" s="123" t="s">
        <v>159</v>
      </c>
      <c r="AM148" s="36">
        <v>43123</v>
      </c>
      <c r="AN148" s="123" t="s">
        <v>310</v>
      </c>
      <c r="AO148" s="123" t="s">
        <v>2004</v>
      </c>
      <c r="AP148" s="123" t="s">
        <v>394</v>
      </c>
      <c r="AQ148" s="123" t="s">
        <v>165</v>
      </c>
    </row>
    <row r="149" spans="1:43">
      <c r="A149" s="123" t="s">
        <v>1563</v>
      </c>
      <c r="B149" s="123" t="s">
        <v>1564</v>
      </c>
      <c r="C149" s="36">
        <v>43830</v>
      </c>
      <c r="D149" s="124">
        <v>1.1140000000000001</v>
      </c>
      <c r="E149" s="124">
        <v>1.5109999999999999</v>
      </c>
      <c r="F149" s="125">
        <v>8.9847259658589002E-2</v>
      </c>
      <c r="G149" s="36">
        <v>43826</v>
      </c>
      <c r="H149" s="124">
        <v>1.113</v>
      </c>
      <c r="I149" s="125">
        <v>5.3662671711510903</v>
      </c>
      <c r="J149" s="123" t="s">
        <v>4917</v>
      </c>
      <c r="K149" s="125">
        <v>0.27002700270028202</v>
      </c>
      <c r="L149" s="125">
        <v>0.54153529867144701</v>
      </c>
      <c r="M149" s="130">
        <v>0.99516962909728102</v>
      </c>
      <c r="N149" s="137">
        <f t="shared" si="22"/>
        <v>3.9806785163891241</v>
      </c>
      <c r="O149" s="132">
        <f t="shared" si="23"/>
        <v>3.9806785163891238E-2</v>
      </c>
      <c r="P149" s="134">
        <f t="shared" si="24"/>
        <v>580</v>
      </c>
      <c r="Q149" s="134">
        <v>1046</v>
      </c>
      <c r="R149" s="134" t="str">
        <f t="shared" si="25"/>
        <v>580/1046</v>
      </c>
      <c r="S149" s="131">
        <f t="shared" si="26"/>
        <v>0.55449330783938811</v>
      </c>
      <c r="T149" s="137">
        <f t="shared" si="27"/>
        <v>72.27533460803059</v>
      </c>
      <c r="U149" s="133" t="e">
        <f ca="1">[1]!f_risk_annusharpe(A149,"2019/9/30","2019/12/31",1,1,3)</f>
        <v>#NAME?</v>
      </c>
      <c r="V149" s="134" t="e">
        <f t="shared" ca="1" si="28"/>
        <v>#NAME?</v>
      </c>
      <c r="W149" s="134">
        <f t="shared" si="29"/>
        <v>1046</v>
      </c>
      <c r="X149" s="134" t="e">
        <f t="shared" ca="1" si="30"/>
        <v>#NAME?</v>
      </c>
      <c r="Y149" s="131" t="e">
        <f t="shared" ca="1" si="31"/>
        <v>#NAME?</v>
      </c>
      <c r="Z149" s="137" t="e">
        <f t="shared" ca="1" si="32"/>
        <v>#NAME?</v>
      </c>
      <c r="AA149" s="125">
        <v>2.8351066497912698</v>
      </c>
      <c r="AB149" s="125">
        <v>5.3662671711510903</v>
      </c>
      <c r="AC149" s="123" t="s">
        <v>4917</v>
      </c>
      <c r="AD149" s="125">
        <v>12.5875450179807</v>
      </c>
      <c r="AE149" s="123" t="s">
        <v>4918</v>
      </c>
      <c r="AF149" s="125">
        <v>15.0332702439875</v>
      </c>
      <c r="AG149" s="123" t="s">
        <v>4919</v>
      </c>
      <c r="AH149" s="125">
        <v>58.718263999999998</v>
      </c>
      <c r="AI149" s="123" t="s">
        <v>174</v>
      </c>
      <c r="AJ149" s="123" t="s">
        <v>197</v>
      </c>
      <c r="AK149" s="124">
        <v>11.435232839699999</v>
      </c>
      <c r="AL149" s="123" t="s">
        <v>159</v>
      </c>
      <c r="AM149" s="36">
        <v>41507</v>
      </c>
      <c r="AN149" s="123" t="s">
        <v>310</v>
      </c>
      <c r="AO149" s="123" t="s">
        <v>584</v>
      </c>
      <c r="AP149" s="123" t="s">
        <v>261</v>
      </c>
      <c r="AQ149" s="123" t="s">
        <v>162</v>
      </c>
    </row>
    <row r="150" spans="1:43">
      <c r="A150" s="123" t="s">
        <v>1547</v>
      </c>
      <c r="B150" s="123" t="s">
        <v>1548</v>
      </c>
      <c r="C150" s="36">
        <v>43830</v>
      </c>
      <c r="D150" s="124">
        <v>1.012</v>
      </c>
      <c r="E150" s="124">
        <v>1.2270000000000001</v>
      </c>
      <c r="F150" s="125">
        <v>0</v>
      </c>
      <c r="G150" s="36">
        <v>43829</v>
      </c>
      <c r="H150" s="124">
        <v>1.012</v>
      </c>
      <c r="I150" s="125">
        <v>5.3560914783559301</v>
      </c>
      <c r="J150" s="123" t="s">
        <v>4920</v>
      </c>
      <c r="K150" s="125">
        <v>9.8911968348176393E-2</v>
      </c>
      <c r="L150" s="125">
        <v>0.49649992558989597</v>
      </c>
      <c r="M150" s="130">
        <v>1.19052597091583</v>
      </c>
      <c r="N150" s="137">
        <f t="shared" si="22"/>
        <v>4.76210388366332</v>
      </c>
      <c r="O150" s="132">
        <f t="shared" si="23"/>
        <v>4.7621038836633198E-2</v>
      </c>
      <c r="P150" s="134">
        <f t="shared" si="24"/>
        <v>280</v>
      </c>
      <c r="Q150" s="134">
        <v>1046</v>
      </c>
      <c r="R150" s="134" t="str">
        <f t="shared" si="25"/>
        <v>280/1046</v>
      </c>
      <c r="S150" s="131">
        <f t="shared" si="26"/>
        <v>0.26768642447418739</v>
      </c>
      <c r="T150" s="137">
        <f t="shared" si="27"/>
        <v>86.615678776290622</v>
      </c>
      <c r="U150" s="133" t="e">
        <f ca="1">[1]!f_risk_annusharpe(A150,"2019/9/30","2019/12/31",1,1,3)</f>
        <v>#NAME?</v>
      </c>
      <c r="V150" s="134" t="e">
        <f t="shared" ca="1" si="28"/>
        <v>#NAME?</v>
      </c>
      <c r="W150" s="134">
        <f t="shared" si="29"/>
        <v>1046</v>
      </c>
      <c r="X150" s="134" t="e">
        <f t="shared" ca="1" si="30"/>
        <v>#NAME?</v>
      </c>
      <c r="Y150" s="131" t="e">
        <f t="shared" ca="1" si="31"/>
        <v>#NAME?</v>
      </c>
      <c r="Z150" s="137" t="e">
        <f t="shared" ca="1" si="32"/>
        <v>#NAME?</v>
      </c>
      <c r="AA150" s="125">
        <v>2.796724795851</v>
      </c>
      <c r="AB150" s="125">
        <v>5.3560914783559301</v>
      </c>
      <c r="AC150" s="123" t="s">
        <v>4920</v>
      </c>
      <c r="AD150" s="125">
        <v>13.681891455421701</v>
      </c>
      <c r="AE150" s="123" t="s">
        <v>4921</v>
      </c>
      <c r="AF150" s="125">
        <v>15.8401732872751</v>
      </c>
      <c r="AG150" s="123" t="s">
        <v>4922</v>
      </c>
      <c r="AH150" s="125">
        <v>25.022986</v>
      </c>
      <c r="AI150" s="123" t="s">
        <v>163</v>
      </c>
      <c r="AJ150" s="123" t="s">
        <v>166</v>
      </c>
      <c r="AK150" s="124">
        <v>85.930374794700001</v>
      </c>
      <c r="AL150" s="123" t="s">
        <v>159</v>
      </c>
      <c r="AM150" s="36">
        <v>42165</v>
      </c>
      <c r="AN150" s="123" t="s">
        <v>310</v>
      </c>
      <c r="AO150" s="123" t="s">
        <v>1549</v>
      </c>
      <c r="AP150" s="123" t="s">
        <v>446</v>
      </c>
      <c r="AQ150" s="123" t="s">
        <v>162</v>
      </c>
    </row>
    <row r="151" spans="1:43">
      <c r="A151" s="123" t="s">
        <v>1504</v>
      </c>
      <c r="B151" s="123" t="s">
        <v>1505</v>
      </c>
      <c r="C151" s="36">
        <v>43830</v>
      </c>
      <c r="D151" s="124">
        <v>1.0344</v>
      </c>
      <c r="E151" s="124">
        <v>1.1283000000000001</v>
      </c>
      <c r="F151" s="125">
        <v>5.8038305281474599E-2</v>
      </c>
      <c r="G151" s="36">
        <v>43826</v>
      </c>
      <c r="H151" s="124">
        <v>1.0338000000000001</v>
      </c>
      <c r="I151" s="125">
        <v>5.3515431517118399</v>
      </c>
      <c r="J151" s="123" t="s">
        <v>4923</v>
      </c>
      <c r="K151" s="125">
        <v>0.20342923568730001</v>
      </c>
      <c r="L151" s="125">
        <v>0.39792492182084399</v>
      </c>
      <c r="M151" s="130">
        <v>1.09458761430024</v>
      </c>
      <c r="N151" s="137">
        <f t="shared" si="22"/>
        <v>4.3783504572009599</v>
      </c>
      <c r="O151" s="132">
        <f t="shared" si="23"/>
        <v>4.37835045720096E-2</v>
      </c>
      <c r="P151" s="134">
        <f t="shared" si="24"/>
        <v>426</v>
      </c>
      <c r="Q151" s="134">
        <v>1046</v>
      </c>
      <c r="R151" s="134" t="str">
        <f t="shared" si="25"/>
        <v>426/1046</v>
      </c>
      <c r="S151" s="131">
        <f t="shared" si="26"/>
        <v>0.40726577437858508</v>
      </c>
      <c r="T151" s="137">
        <f t="shared" si="27"/>
        <v>79.636711281070745</v>
      </c>
      <c r="U151" s="133" t="e">
        <f ca="1">[1]!f_risk_annusharpe(A151,"2019/9/30","2019/12/31",1,1,3)</f>
        <v>#NAME?</v>
      </c>
      <c r="V151" s="134" t="e">
        <f t="shared" ca="1" si="28"/>
        <v>#NAME?</v>
      </c>
      <c r="W151" s="134">
        <f t="shared" si="29"/>
        <v>1046</v>
      </c>
      <c r="X151" s="134" t="e">
        <f t="shared" ca="1" si="30"/>
        <v>#NAME?</v>
      </c>
      <c r="Y151" s="131" t="e">
        <f t="shared" ca="1" si="31"/>
        <v>#NAME?</v>
      </c>
      <c r="Z151" s="137" t="e">
        <f t="shared" ca="1" si="32"/>
        <v>#NAME?</v>
      </c>
      <c r="AA151" s="125">
        <v>2.5628844182575801</v>
      </c>
      <c r="AB151" s="125">
        <v>5.3515431517118399</v>
      </c>
      <c r="AC151" s="123" t="s">
        <v>4923</v>
      </c>
      <c r="AD151" s="125">
        <v>12.517928934817199</v>
      </c>
      <c r="AE151" s="123" t="s">
        <v>4924</v>
      </c>
      <c r="AF151" s="126">
        <v>0</v>
      </c>
      <c r="AG151" s="123"/>
      <c r="AH151" s="125">
        <v>13.238043680000001</v>
      </c>
      <c r="AI151" s="123" t="s">
        <v>174</v>
      </c>
      <c r="AJ151" s="123" t="s">
        <v>95</v>
      </c>
      <c r="AK151" s="124">
        <v>5.5827032286999998</v>
      </c>
      <c r="AL151" s="123" t="s">
        <v>159</v>
      </c>
      <c r="AM151" s="36">
        <v>42965</v>
      </c>
      <c r="AN151" s="123" t="s">
        <v>310</v>
      </c>
      <c r="AO151" s="123" t="s">
        <v>313</v>
      </c>
      <c r="AP151" s="123" t="s">
        <v>314</v>
      </c>
      <c r="AQ151" s="123" t="s">
        <v>229</v>
      </c>
    </row>
    <row r="152" spans="1:43">
      <c r="A152" s="123" t="s">
        <v>1570</v>
      </c>
      <c r="B152" s="123" t="s">
        <v>1571</v>
      </c>
      <c r="C152" s="36">
        <v>43830</v>
      </c>
      <c r="D152" s="124">
        <v>1.0265</v>
      </c>
      <c r="E152" s="124">
        <v>1.1345000000000001</v>
      </c>
      <c r="F152" s="125">
        <v>0</v>
      </c>
      <c r="G152" s="36">
        <v>43829</v>
      </c>
      <c r="H152" s="124">
        <v>1.0265</v>
      </c>
      <c r="I152" s="125">
        <v>5.3407748383847302</v>
      </c>
      <c r="J152" s="123" t="s">
        <v>4925</v>
      </c>
      <c r="K152" s="125">
        <v>0.136572041752027</v>
      </c>
      <c r="L152" s="125">
        <v>0.538678497036992</v>
      </c>
      <c r="M152" s="130">
        <v>1.22666536787298</v>
      </c>
      <c r="N152" s="137">
        <f t="shared" si="22"/>
        <v>4.9066614714919199</v>
      </c>
      <c r="O152" s="132">
        <f t="shared" si="23"/>
        <v>4.9066614714919202E-2</v>
      </c>
      <c r="P152" s="134">
        <f t="shared" si="24"/>
        <v>238</v>
      </c>
      <c r="Q152" s="134">
        <v>1046</v>
      </c>
      <c r="R152" s="134" t="str">
        <f t="shared" si="25"/>
        <v>238/1046</v>
      </c>
      <c r="S152" s="131">
        <f t="shared" si="26"/>
        <v>0.22753346080305928</v>
      </c>
      <c r="T152" s="137">
        <f t="shared" si="27"/>
        <v>88.623326959847049</v>
      </c>
      <c r="U152" s="133" t="e">
        <f ca="1">[1]!f_risk_annusharpe(A152,"2019/9/30","2019/12/31",1,1,3)</f>
        <v>#NAME?</v>
      </c>
      <c r="V152" s="134" t="e">
        <f t="shared" ca="1" si="28"/>
        <v>#NAME?</v>
      </c>
      <c r="W152" s="134">
        <f t="shared" si="29"/>
        <v>1046</v>
      </c>
      <c r="X152" s="134" t="e">
        <f t="shared" ca="1" si="30"/>
        <v>#NAME?</v>
      </c>
      <c r="Y152" s="131" t="e">
        <f t="shared" ca="1" si="31"/>
        <v>#NAME?</v>
      </c>
      <c r="Z152" s="137" t="e">
        <f t="shared" ca="1" si="32"/>
        <v>#NAME?</v>
      </c>
      <c r="AA152" s="125">
        <v>2.8934264671716798</v>
      </c>
      <c r="AB152" s="125">
        <v>5.3407748383847302</v>
      </c>
      <c r="AC152" s="123" t="s">
        <v>4925</v>
      </c>
      <c r="AD152" s="125">
        <v>12.5971841732605</v>
      </c>
      <c r="AE152" s="123" t="s">
        <v>4926</v>
      </c>
      <c r="AF152" s="125">
        <v>15.240936791497999</v>
      </c>
      <c r="AG152" s="123" t="s">
        <v>4927</v>
      </c>
      <c r="AH152" s="125">
        <v>13.85804555</v>
      </c>
      <c r="AI152" s="123" t="s">
        <v>163</v>
      </c>
      <c r="AJ152" s="123" t="s">
        <v>189</v>
      </c>
      <c r="AK152" s="124">
        <v>10.614757210100001</v>
      </c>
      <c r="AL152" s="123" t="s">
        <v>159</v>
      </c>
      <c r="AM152" s="36">
        <v>42615</v>
      </c>
      <c r="AN152" s="123" t="s">
        <v>310</v>
      </c>
      <c r="AO152" s="123" t="s">
        <v>1212</v>
      </c>
      <c r="AP152" s="123" t="s">
        <v>270</v>
      </c>
      <c r="AQ152" s="123" t="s">
        <v>247</v>
      </c>
    </row>
    <row r="153" spans="1:43">
      <c r="A153" s="123" t="s">
        <v>1609</v>
      </c>
      <c r="B153" s="123" t="s">
        <v>1610</v>
      </c>
      <c r="C153" s="36">
        <v>43830</v>
      </c>
      <c r="D153" s="124">
        <v>1.0704</v>
      </c>
      <c r="E153" s="124">
        <v>1.2713000000000001</v>
      </c>
      <c r="F153" s="125">
        <v>9.3431748107957804E-3</v>
      </c>
      <c r="G153" s="36">
        <v>43829</v>
      </c>
      <c r="H153" s="124">
        <v>1.0703</v>
      </c>
      <c r="I153" s="125">
        <v>5.3383838010996598</v>
      </c>
      <c r="J153" s="123" t="s">
        <v>4928</v>
      </c>
      <c r="K153" s="125">
        <v>0.187195806813931</v>
      </c>
      <c r="L153" s="125">
        <v>0.64137532902317496</v>
      </c>
      <c r="M153" s="130">
        <v>1.3414734318630701</v>
      </c>
      <c r="N153" s="137">
        <f t="shared" si="22"/>
        <v>5.3658937274522804</v>
      </c>
      <c r="O153" s="132">
        <f t="shared" si="23"/>
        <v>5.3658937274522804E-2</v>
      </c>
      <c r="P153" s="134">
        <f t="shared" si="24"/>
        <v>161</v>
      </c>
      <c r="Q153" s="134">
        <v>1046</v>
      </c>
      <c r="R153" s="134" t="str">
        <f t="shared" si="25"/>
        <v>161/1046</v>
      </c>
      <c r="S153" s="131">
        <f t="shared" si="26"/>
        <v>0.15391969407265774</v>
      </c>
      <c r="T153" s="137">
        <f t="shared" si="27"/>
        <v>92.304015296367112</v>
      </c>
      <c r="U153" s="133" t="e">
        <f ca="1">[1]!f_risk_annusharpe(A153,"2019/9/30","2019/12/31",1,1,3)</f>
        <v>#NAME?</v>
      </c>
      <c r="V153" s="134" t="e">
        <f t="shared" ca="1" si="28"/>
        <v>#NAME?</v>
      </c>
      <c r="W153" s="134">
        <f t="shared" si="29"/>
        <v>1046</v>
      </c>
      <c r="X153" s="134" t="e">
        <f t="shared" ca="1" si="30"/>
        <v>#NAME?</v>
      </c>
      <c r="Y153" s="131" t="e">
        <f t="shared" ca="1" si="31"/>
        <v>#NAME?</v>
      </c>
      <c r="Z153" s="137" t="e">
        <f t="shared" ca="1" si="32"/>
        <v>#NAME?</v>
      </c>
      <c r="AA153" s="125">
        <v>2.6960037625112299</v>
      </c>
      <c r="AB153" s="125">
        <v>5.3383838010996598</v>
      </c>
      <c r="AC153" s="123" t="s">
        <v>4928</v>
      </c>
      <c r="AD153" s="125">
        <v>14.5195407695272</v>
      </c>
      <c r="AE153" s="123" t="s">
        <v>4929</v>
      </c>
      <c r="AF153" s="125">
        <v>17.9194810181504</v>
      </c>
      <c r="AG153" s="123" t="s">
        <v>4930</v>
      </c>
      <c r="AH153" s="125">
        <v>29.634859519999999</v>
      </c>
      <c r="AI153" s="123" t="s">
        <v>174</v>
      </c>
      <c r="AJ153" s="123" t="s">
        <v>166</v>
      </c>
      <c r="AK153" s="124">
        <v>108.1922872455</v>
      </c>
      <c r="AL153" s="123" t="s">
        <v>159</v>
      </c>
      <c r="AM153" s="36">
        <v>42257</v>
      </c>
      <c r="AN153" s="123" t="s">
        <v>310</v>
      </c>
      <c r="AO153" s="123" t="s">
        <v>1611</v>
      </c>
      <c r="AP153" s="123" t="s">
        <v>191</v>
      </c>
      <c r="AQ153" s="123" t="s">
        <v>177</v>
      </c>
    </row>
    <row r="154" spans="1:43">
      <c r="A154" s="123" t="s">
        <v>1540</v>
      </c>
      <c r="B154" s="123" t="s">
        <v>1541</v>
      </c>
      <c r="C154" s="36">
        <v>43830</v>
      </c>
      <c r="D154" s="124">
        <v>1.022</v>
      </c>
      <c r="E154" s="124">
        <v>1.147</v>
      </c>
      <c r="F154" s="125">
        <v>9.7856933163740795E-3</v>
      </c>
      <c r="G154" s="36">
        <v>43829</v>
      </c>
      <c r="H154" s="124">
        <v>1.0219</v>
      </c>
      <c r="I154" s="125">
        <v>5.3290912374312098</v>
      </c>
      <c r="J154" s="123" t="s">
        <v>4931</v>
      </c>
      <c r="K154" s="125">
        <v>0.17643599294255</v>
      </c>
      <c r="L154" s="125">
        <v>0.46169808246421901</v>
      </c>
      <c r="M154" s="130">
        <v>1.0970367062587301</v>
      </c>
      <c r="N154" s="137">
        <f t="shared" si="22"/>
        <v>4.3881468250349203</v>
      </c>
      <c r="O154" s="132">
        <f t="shared" si="23"/>
        <v>4.38814682503492E-2</v>
      </c>
      <c r="P154" s="134">
        <f t="shared" si="24"/>
        <v>420</v>
      </c>
      <c r="Q154" s="134">
        <v>1046</v>
      </c>
      <c r="R154" s="134" t="str">
        <f t="shared" si="25"/>
        <v>420/1046</v>
      </c>
      <c r="S154" s="131">
        <f t="shared" si="26"/>
        <v>0.40152963671128106</v>
      </c>
      <c r="T154" s="137">
        <f t="shared" si="27"/>
        <v>79.923518164435947</v>
      </c>
      <c r="U154" s="133" t="e">
        <f ca="1">[1]!f_risk_annusharpe(A154,"2019/9/30","2019/12/31",1,1,3)</f>
        <v>#NAME?</v>
      </c>
      <c r="V154" s="134" t="e">
        <f t="shared" ca="1" si="28"/>
        <v>#NAME?</v>
      </c>
      <c r="W154" s="134">
        <f t="shared" si="29"/>
        <v>1046</v>
      </c>
      <c r="X154" s="134" t="e">
        <f t="shared" ca="1" si="30"/>
        <v>#NAME?</v>
      </c>
      <c r="Y154" s="131" t="e">
        <f t="shared" ca="1" si="31"/>
        <v>#NAME?</v>
      </c>
      <c r="Z154" s="137" t="e">
        <f t="shared" ca="1" si="32"/>
        <v>#NAME?</v>
      </c>
      <c r="AA154" s="125">
        <v>2.7825978973854602</v>
      </c>
      <c r="AB154" s="125">
        <v>5.3290912374312098</v>
      </c>
      <c r="AC154" s="123" t="s">
        <v>4931</v>
      </c>
      <c r="AD154" s="125">
        <v>14.5659362842398</v>
      </c>
      <c r="AE154" s="123" t="s">
        <v>4932</v>
      </c>
      <c r="AF154" s="125">
        <v>16.4497502269747</v>
      </c>
      <c r="AG154" s="123" t="s">
        <v>4933</v>
      </c>
      <c r="AH154" s="125">
        <v>15.4366374</v>
      </c>
      <c r="AI154" s="123" t="s">
        <v>157</v>
      </c>
      <c r="AJ154" s="123" t="s">
        <v>189</v>
      </c>
      <c r="AK154" s="124">
        <v>44.367404502399999</v>
      </c>
      <c r="AL154" s="123" t="s">
        <v>159</v>
      </c>
      <c r="AM154" s="36">
        <v>42606</v>
      </c>
      <c r="AN154" s="123" t="s">
        <v>310</v>
      </c>
      <c r="AO154" s="123" t="s">
        <v>180</v>
      </c>
      <c r="AP154" s="123" t="s">
        <v>167</v>
      </c>
      <c r="AQ154" s="123" t="s">
        <v>185</v>
      </c>
    </row>
    <row r="155" spans="1:43">
      <c r="A155" s="123" t="s">
        <v>1517</v>
      </c>
      <c r="B155" s="123" t="s">
        <v>1518</v>
      </c>
      <c r="C155" s="36">
        <v>43830</v>
      </c>
      <c r="D155" s="124">
        <v>1.024</v>
      </c>
      <c r="E155" s="124">
        <v>1.1901999999999999</v>
      </c>
      <c r="F155" s="125">
        <v>1.9535065442477701E-2</v>
      </c>
      <c r="G155" s="36">
        <v>43829</v>
      </c>
      <c r="H155" s="124">
        <v>1.0238</v>
      </c>
      <c r="I155" s="125">
        <v>5.3282250729894702</v>
      </c>
      <c r="J155" s="123" t="s">
        <v>4934</v>
      </c>
      <c r="K155" s="125">
        <v>0.15649452269171699</v>
      </c>
      <c r="L155" s="125">
        <v>0.38999308542036798</v>
      </c>
      <c r="M155" s="130">
        <v>1.1576963208429001</v>
      </c>
      <c r="N155" s="137">
        <f t="shared" si="22"/>
        <v>4.6307852833716003</v>
      </c>
      <c r="O155" s="132">
        <f t="shared" si="23"/>
        <v>4.6307852833716003E-2</v>
      </c>
      <c r="P155" s="134">
        <f t="shared" si="24"/>
        <v>333</v>
      </c>
      <c r="Q155" s="134">
        <v>1046</v>
      </c>
      <c r="R155" s="134" t="str">
        <f t="shared" si="25"/>
        <v>333/1046</v>
      </c>
      <c r="S155" s="131">
        <f t="shared" si="26"/>
        <v>0.31835564053537285</v>
      </c>
      <c r="T155" s="137">
        <f t="shared" si="27"/>
        <v>84.082217973231366</v>
      </c>
      <c r="U155" s="133" t="e">
        <f ca="1">[1]!f_risk_annusharpe(A155,"2019/9/30","2019/12/31",1,1,3)</f>
        <v>#NAME?</v>
      </c>
      <c r="V155" s="134" t="e">
        <f t="shared" ca="1" si="28"/>
        <v>#NAME?</v>
      </c>
      <c r="W155" s="134">
        <f t="shared" si="29"/>
        <v>1046</v>
      </c>
      <c r="X155" s="134" t="e">
        <f t="shared" ca="1" si="30"/>
        <v>#NAME?</v>
      </c>
      <c r="Y155" s="131" t="e">
        <f t="shared" ca="1" si="31"/>
        <v>#NAME?</v>
      </c>
      <c r="Z155" s="137" t="e">
        <f t="shared" ca="1" si="32"/>
        <v>#NAME?</v>
      </c>
      <c r="AA155" s="125">
        <v>2.9865854671280401</v>
      </c>
      <c r="AB155" s="125">
        <v>5.3282250729894702</v>
      </c>
      <c r="AC155" s="123" t="s">
        <v>4934</v>
      </c>
      <c r="AD155" s="125">
        <v>14.264797773298801</v>
      </c>
      <c r="AE155" s="123" t="s">
        <v>4935</v>
      </c>
      <c r="AF155" s="125">
        <v>18.743759026530999</v>
      </c>
      <c r="AG155" s="123" t="s">
        <v>4936</v>
      </c>
      <c r="AH155" s="125">
        <v>19.0524928</v>
      </c>
      <c r="AI155" s="123" t="s">
        <v>163</v>
      </c>
      <c r="AJ155" s="123" t="s">
        <v>189</v>
      </c>
      <c r="AK155" s="124">
        <v>4.4818484114999997</v>
      </c>
      <c r="AL155" s="123" t="s">
        <v>159</v>
      </c>
      <c r="AM155" s="36">
        <v>42704</v>
      </c>
      <c r="AN155" s="123" t="s">
        <v>310</v>
      </c>
      <c r="AO155" s="123" t="s">
        <v>1519</v>
      </c>
      <c r="AP155" s="123" t="s">
        <v>228</v>
      </c>
      <c r="AQ155" s="123" t="s">
        <v>207</v>
      </c>
    </row>
    <row r="156" spans="1:43">
      <c r="A156" s="123" t="s">
        <v>1552</v>
      </c>
      <c r="B156" s="123" t="s">
        <v>1553</v>
      </c>
      <c r="C156" s="36">
        <v>43830</v>
      </c>
      <c r="D156" s="124">
        <v>1.0162</v>
      </c>
      <c r="E156" s="124">
        <v>1.1196999999999999</v>
      </c>
      <c r="F156" s="125">
        <v>9.8415510284405698E-3</v>
      </c>
      <c r="G156" s="36">
        <v>43829</v>
      </c>
      <c r="H156" s="124">
        <v>1.0161</v>
      </c>
      <c r="I156" s="125">
        <v>5.3210795700555602</v>
      </c>
      <c r="J156" s="123" t="s">
        <v>4937</v>
      </c>
      <c r="K156" s="125">
        <v>0.14782694392431001</v>
      </c>
      <c r="L156" s="125">
        <v>0.474607850164664</v>
      </c>
      <c r="M156" s="130">
        <v>1.01438732030554</v>
      </c>
      <c r="N156" s="137">
        <f t="shared" si="22"/>
        <v>4.0575492812221601</v>
      </c>
      <c r="O156" s="132">
        <f t="shared" si="23"/>
        <v>4.05754928122216E-2</v>
      </c>
      <c r="P156" s="134">
        <f t="shared" si="24"/>
        <v>546</v>
      </c>
      <c r="Q156" s="134">
        <v>1046</v>
      </c>
      <c r="R156" s="134" t="str">
        <f t="shared" si="25"/>
        <v>546/1046</v>
      </c>
      <c r="S156" s="131">
        <f t="shared" si="26"/>
        <v>0.52198852772466542</v>
      </c>
      <c r="T156" s="137">
        <f t="shared" si="27"/>
        <v>73.900573613766738</v>
      </c>
      <c r="U156" s="133" t="e">
        <f ca="1">[1]!f_risk_annusharpe(A156,"2019/9/30","2019/12/31",1,1,3)</f>
        <v>#NAME?</v>
      </c>
      <c r="V156" s="134" t="e">
        <f t="shared" ca="1" si="28"/>
        <v>#NAME?</v>
      </c>
      <c r="W156" s="134">
        <f t="shared" si="29"/>
        <v>1046</v>
      </c>
      <c r="X156" s="134" t="e">
        <f t="shared" ca="1" si="30"/>
        <v>#NAME?</v>
      </c>
      <c r="Y156" s="131" t="e">
        <f t="shared" ca="1" si="31"/>
        <v>#NAME?</v>
      </c>
      <c r="Z156" s="137" t="e">
        <f t="shared" ca="1" si="32"/>
        <v>#NAME?</v>
      </c>
      <c r="AA156" s="125">
        <v>2.56092542075208</v>
      </c>
      <c r="AB156" s="125">
        <v>5.3210795700555602</v>
      </c>
      <c r="AC156" s="123" t="s">
        <v>4937</v>
      </c>
      <c r="AD156" s="125">
        <v>11.788874413052101</v>
      </c>
      <c r="AE156" s="123" t="s">
        <v>4938</v>
      </c>
      <c r="AF156" s="126">
        <v>0</v>
      </c>
      <c r="AG156" s="123"/>
      <c r="AH156" s="125">
        <v>12.370176560000001</v>
      </c>
      <c r="AI156" s="123" t="s">
        <v>163</v>
      </c>
      <c r="AJ156" s="123" t="s">
        <v>95</v>
      </c>
      <c r="AK156" s="124">
        <v>15.4223728672</v>
      </c>
      <c r="AL156" s="123" t="s">
        <v>159</v>
      </c>
      <c r="AM156" s="36">
        <v>43048</v>
      </c>
      <c r="AN156" s="123" t="s">
        <v>310</v>
      </c>
      <c r="AO156" s="123" t="s">
        <v>1554</v>
      </c>
      <c r="AP156" s="123" t="s">
        <v>249</v>
      </c>
      <c r="AQ156" s="123" t="s">
        <v>181</v>
      </c>
    </row>
    <row r="157" spans="1:43">
      <c r="A157" s="123" t="s">
        <v>1499</v>
      </c>
      <c r="B157" s="123" t="s">
        <v>1500</v>
      </c>
      <c r="C157" s="36">
        <v>43830</v>
      </c>
      <c r="D157" s="124">
        <v>1.3032999999999999</v>
      </c>
      <c r="E157" s="124">
        <v>1.3532999999999999</v>
      </c>
      <c r="F157" s="125">
        <v>7.6734192756268702E-3</v>
      </c>
      <c r="G157" s="36">
        <v>43829</v>
      </c>
      <c r="H157" s="124">
        <v>1.3031999999999999</v>
      </c>
      <c r="I157" s="125">
        <v>5.3075924972787796</v>
      </c>
      <c r="J157" s="123" t="s">
        <v>4939</v>
      </c>
      <c r="K157" s="125">
        <v>0.107535140947829</v>
      </c>
      <c r="L157" s="125">
        <v>0.346493944721184</v>
      </c>
      <c r="M157" s="130">
        <v>1.17219867676127</v>
      </c>
      <c r="N157" s="137">
        <f t="shared" si="22"/>
        <v>4.6887947070450799</v>
      </c>
      <c r="O157" s="132">
        <f t="shared" si="23"/>
        <v>4.6887947070450797E-2</v>
      </c>
      <c r="P157" s="134">
        <f t="shared" si="24"/>
        <v>308</v>
      </c>
      <c r="Q157" s="134">
        <v>1046</v>
      </c>
      <c r="R157" s="134" t="str">
        <f t="shared" si="25"/>
        <v>308/1046</v>
      </c>
      <c r="S157" s="131">
        <f t="shared" si="26"/>
        <v>0.29445506692160611</v>
      </c>
      <c r="T157" s="137">
        <f t="shared" si="27"/>
        <v>85.27724665391969</v>
      </c>
      <c r="U157" s="133" t="e">
        <f ca="1">[1]!f_risk_annusharpe(A157,"2019/9/30","2019/12/31",1,1,3)</f>
        <v>#NAME?</v>
      </c>
      <c r="V157" s="134" t="e">
        <f t="shared" ca="1" si="28"/>
        <v>#NAME?</v>
      </c>
      <c r="W157" s="134">
        <f t="shared" si="29"/>
        <v>1046</v>
      </c>
      <c r="X157" s="134" t="e">
        <f t="shared" ca="1" si="30"/>
        <v>#NAME?</v>
      </c>
      <c r="Y157" s="131" t="e">
        <f t="shared" ca="1" si="31"/>
        <v>#NAME?</v>
      </c>
      <c r="Z157" s="137" t="e">
        <f t="shared" ca="1" si="32"/>
        <v>#NAME?</v>
      </c>
      <c r="AA157" s="125">
        <v>2.54892903543305</v>
      </c>
      <c r="AB157" s="125">
        <v>5.3075924972787796</v>
      </c>
      <c r="AC157" s="123" t="s">
        <v>4939</v>
      </c>
      <c r="AD157" s="125">
        <v>14.9508830263939</v>
      </c>
      <c r="AE157" s="123" t="s">
        <v>4940</v>
      </c>
      <c r="AF157" s="125">
        <v>15.9645766010274</v>
      </c>
      <c r="AG157" s="123" t="s">
        <v>4941</v>
      </c>
      <c r="AH157" s="125">
        <v>35.446625470000001</v>
      </c>
      <c r="AI157" s="123" t="s">
        <v>157</v>
      </c>
      <c r="AJ157" s="123" t="s">
        <v>166</v>
      </c>
      <c r="AK157" s="124">
        <v>9.1826441414000008</v>
      </c>
      <c r="AL157" s="123" t="s">
        <v>159</v>
      </c>
      <c r="AM157" s="36">
        <v>41816</v>
      </c>
      <c r="AN157" s="123" t="s">
        <v>310</v>
      </c>
      <c r="AO157" s="123" t="s">
        <v>1501</v>
      </c>
      <c r="AP157" s="123" t="s">
        <v>570</v>
      </c>
      <c r="AQ157" s="123" t="s">
        <v>162</v>
      </c>
    </row>
    <row r="158" spans="1:43">
      <c r="A158" s="123" t="s">
        <v>1542</v>
      </c>
      <c r="B158" s="123" t="s">
        <v>1543</v>
      </c>
      <c r="C158" s="36">
        <v>43830</v>
      </c>
      <c r="D158" s="124">
        <v>1.0958000000000001</v>
      </c>
      <c r="E158" s="124">
        <v>1.1391</v>
      </c>
      <c r="F158" s="125">
        <v>5.4784514243988801E-2</v>
      </c>
      <c r="G158" s="36">
        <v>43829</v>
      </c>
      <c r="H158" s="124">
        <v>1.0952</v>
      </c>
      <c r="I158" s="125">
        <v>5.3046572155400904</v>
      </c>
      <c r="J158" s="123" t="s">
        <v>4942</v>
      </c>
      <c r="K158" s="125">
        <v>0.15537885019652201</v>
      </c>
      <c r="L158" s="125">
        <v>0.43998744132998202</v>
      </c>
      <c r="M158" s="130">
        <v>1.1165694366439001</v>
      </c>
      <c r="N158" s="137">
        <f t="shared" si="22"/>
        <v>4.4662777465756003</v>
      </c>
      <c r="O158" s="132">
        <f t="shared" si="23"/>
        <v>4.4662777465756004E-2</v>
      </c>
      <c r="P158" s="134">
        <f t="shared" si="24"/>
        <v>389</v>
      </c>
      <c r="Q158" s="134">
        <v>1046</v>
      </c>
      <c r="R158" s="134" t="str">
        <f t="shared" si="25"/>
        <v>389/1046</v>
      </c>
      <c r="S158" s="131">
        <f t="shared" si="26"/>
        <v>0.37189292543021035</v>
      </c>
      <c r="T158" s="137">
        <f t="shared" si="27"/>
        <v>81.405353728489487</v>
      </c>
      <c r="U158" s="133" t="e">
        <f ca="1">[1]!f_risk_annusharpe(A158,"2019/9/30","2019/12/31",1,1,3)</f>
        <v>#NAME?</v>
      </c>
      <c r="V158" s="134" t="e">
        <f t="shared" ca="1" si="28"/>
        <v>#NAME?</v>
      </c>
      <c r="W158" s="134">
        <f t="shared" si="29"/>
        <v>1046</v>
      </c>
      <c r="X158" s="134" t="e">
        <f t="shared" ca="1" si="30"/>
        <v>#NAME?</v>
      </c>
      <c r="Y158" s="131" t="e">
        <f t="shared" ca="1" si="31"/>
        <v>#NAME?</v>
      </c>
      <c r="Z158" s="137" t="e">
        <f t="shared" ca="1" si="32"/>
        <v>#NAME?</v>
      </c>
      <c r="AA158" s="125">
        <v>2.73769576082038</v>
      </c>
      <c r="AB158" s="125">
        <v>5.3046572155400904</v>
      </c>
      <c r="AC158" s="123" t="s">
        <v>4942</v>
      </c>
      <c r="AD158" s="125">
        <v>12.428777799665101</v>
      </c>
      <c r="AE158" s="123" t="s">
        <v>4943</v>
      </c>
      <c r="AF158" s="125">
        <v>14.584358662919101</v>
      </c>
      <c r="AG158" s="123" t="s">
        <v>4944</v>
      </c>
      <c r="AH158" s="125">
        <v>14.148938100000001</v>
      </c>
      <c r="AI158" s="123" t="s">
        <v>163</v>
      </c>
      <c r="AJ158" s="123" t="s">
        <v>189</v>
      </c>
      <c r="AK158" s="124">
        <v>5.4245419578999998</v>
      </c>
      <c r="AL158" s="123" t="s">
        <v>159</v>
      </c>
      <c r="AM158" s="36">
        <v>42676</v>
      </c>
      <c r="AN158" s="123" t="s">
        <v>310</v>
      </c>
      <c r="AO158" s="123" t="s">
        <v>1544</v>
      </c>
      <c r="AP158" s="123" t="s">
        <v>215</v>
      </c>
      <c r="AQ158" s="123" t="s">
        <v>177</v>
      </c>
    </row>
    <row r="159" spans="1:43">
      <c r="A159" s="123" t="s">
        <v>1741</v>
      </c>
      <c r="B159" s="123" t="s">
        <v>1742</v>
      </c>
      <c r="C159" s="36">
        <v>43830</v>
      </c>
      <c r="D159" s="124">
        <v>1.1237999999999999</v>
      </c>
      <c r="E159" s="124">
        <v>1.1348</v>
      </c>
      <c r="F159" s="125">
        <v>0.196148359486437</v>
      </c>
      <c r="G159" s="36">
        <v>43826</v>
      </c>
      <c r="H159" s="124">
        <v>1.1215999999999999</v>
      </c>
      <c r="I159" s="125">
        <v>5.3035982008995299</v>
      </c>
      <c r="J159" s="123" t="s">
        <v>4945</v>
      </c>
      <c r="K159" s="125">
        <v>0.39306771484723801</v>
      </c>
      <c r="L159" s="125">
        <v>0.88876918933476101</v>
      </c>
      <c r="M159" s="130">
        <v>1.3802435723951201</v>
      </c>
      <c r="N159" s="137">
        <f t="shared" si="22"/>
        <v>5.5209742895804803</v>
      </c>
      <c r="O159" s="132">
        <f t="shared" si="23"/>
        <v>5.5209742895804804E-2</v>
      </c>
      <c r="P159" s="134">
        <f t="shared" si="24"/>
        <v>132</v>
      </c>
      <c r="Q159" s="134">
        <v>1046</v>
      </c>
      <c r="R159" s="134" t="str">
        <f t="shared" si="25"/>
        <v>132/1046</v>
      </c>
      <c r="S159" s="131">
        <f t="shared" si="26"/>
        <v>0.12619502868068833</v>
      </c>
      <c r="T159" s="137">
        <f t="shared" si="27"/>
        <v>93.690248565965589</v>
      </c>
      <c r="U159" s="133" t="e">
        <f ca="1">[1]!f_risk_annusharpe(A159,"2019/9/30","2019/12/31",1,1,3)</f>
        <v>#NAME?</v>
      </c>
      <c r="V159" s="134" t="e">
        <f t="shared" ca="1" si="28"/>
        <v>#NAME?</v>
      </c>
      <c r="W159" s="134">
        <f t="shared" si="29"/>
        <v>1046</v>
      </c>
      <c r="X159" s="134" t="e">
        <f t="shared" ca="1" si="30"/>
        <v>#NAME?</v>
      </c>
      <c r="Y159" s="131" t="e">
        <f t="shared" ca="1" si="31"/>
        <v>#NAME?</v>
      </c>
      <c r="Z159" s="137" t="e">
        <f t="shared" ca="1" si="32"/>
        <v>#NAME?</v>
      </c>
      <c r="AA159" s="125">
        <v>3.19559228650136</v>
      </c>
      <c r="AB159" s="125">
        <v>5.3035982008995299</v>
      </c>
      <c r="AC159" s="123" t="s">
        <v>4945</v>
      </c>
      <c r="AD159" s="125">
        <v>11.7875261116085</v>
      </c>
      <c r="AE159" s="123" t="s">
        <v>4946</v>
      </c>
      <c r="AF159" s="126">
        <v>0</v>
      </c>
      <c r="AG159" s="123"/>
      <c r="AH159" s="125">
        <v>13.6099991</v>
      </c>
      <c r="AI159" s="123" t="s">
        <v>174</v>
      </c>
      <c r="AJ159" s="123" t="s">
        <v>95</v>
      </c>
      <c r="AK159" s="124">
        <v>1.0679810911000001</v>
      </c>
      <c r="AL159" s="123" t="s">
        <v>159</v>
      </c>
      <c r="AM159" s="36">
        <v>42832</v>
      </c>
      <c r="AN159" s="123" t="s">
        <v>310</v>
      </c>
      <c r="AO159" s="123" t="s">
        <v>1423</v>
      </c>
      <c r="AP159" s="123" t="s">
        <v>217</v>
      </c>
      <c r="AQ159" s="123" t="s">
        <v>185</v>
      </c>
    </row>
    <row r="160" spans="1:43">
      <c r="A160" s="123" t="s">
        <v>1577</v>
      </c>
      <c r="B160" s="123" t="s">
        <v>1578</v>
      </c>
      <c r="C160" s="36">
        <v>43830</v>
      </c>
      <c r="D160" s="124">
        <v>1.0282</v>
      </c>
      <c r="E160" s="124">
        <v>1.1355999999999999</v>
      </c>
      <c r="F160" s="125">
        <v>1.9455252918283501E-2</v>
      </c>
      <c r="G160" s="36">
        <v>43829</v>
      </c>
      <c r="H160" s="124">
        <v>1.028</v>
      </c>
      <c r="I160" s="125">
        <v>5.29321512834301</v>
      </c>
      <c r="J160" s="123" t="s">
        <v>4947</v>
      </c>
      <c r="K160" s="125">
        <v>0.175370226032734</v>
      </c>
      <c r="L160" s="125">
        <v>0.49851666997743199</v>
      </c>
      <c r="M160" s="130">
        <v>1.0880387185454099</v>
      </c>
      <c r="N160" s="137">
        <f t="shared" si="22"/>
        <v>4.3521548741816396</v>
      </c>
      <c r="O160" s="132">
        <f t="shared" si="23"/>
        <v>4.3521548741816393E-2</v>
      </c>
      <c r="P160" s="134">
        <f t="shared" si="24"/>
        <v>431</v>
      </c>
      <c r="Q160" s="134">
        <v>1046</v>
      </c>
      <c r="R160" s="134" t="str">
        <f t="shared" si="25"/>
        <v>431/1046</v>
      </c>
      <c r="S160" s="131">
        <f t="shared" si="26"/>
        <v>0.41204588910133844</v>
      </c>
      <c r="T160" s="137">
        <f t="shared" si="27"/>
        <v>79.397705544933075</v>
      </c>
      <c r="U160" s="133" t="e">
        <f ca="1">[1]!f_risk_annusharpe(A160,"2019/9/30","2019/12/31",1,1,3)</f>
        <v>#NAME?</v>
      </c>
      <c r="V160" s="134" t="e">
        <f t="shared" ca="1" si="28"/>
        <v>#NAME?</v>
      </c>
      <c r="W160" s="134">
        <f t="shared" si="29"/>
        <v>1046</v>
      </c>
      <c r="X160" s="134" t="e">
        <f t="shared" ca="1" si="30"/>
        <v>#NAME?</v>
      </c>
      <c r="Y160" s="131" t="e">
        <f t="shared" ca="1" si="31"/>
        <v>#NAME?</v>
      </c>
      <c r="Z160" s="137" t="e">
        <f t="shared" ca="1" si="32"/>
        <v>#NAME?</v>
      </c>
      <c r="AA160" s="125">
        <v>2.66008314552281</v>
      </c>
      <c r="AB160" s="125">
        <v>5.29321512834301</v>
      </c>
      <c r="AC160" s="123" t="s">
        <v>4947</v>
      </c>
      <c r="AD160" s="125">
        <v>15.048276413098201</v>
      </c>
      <c r="AE160" s="123" t="s">
        <v>4948</v>
      </c>
      <c r="AF160" s="125">
        <v>15.689376231002999</v>
      </c>
      <c r="AG160" s="123" t="s">
        <v>4949</v>
      </c>
      <c r="AH160" s="125">
        <v>14.185414339999999</v>
      </c>
      <c r="AI160" s="123" t="s">
        <v>157</v>
      </c>
      <c r="AJ160" s="123" t="s">
        <v>158</v>
      </c>
      <c r="AK160" s="124">
        <v>27.815428132400001</v>
      </c>
      <c r="AL160" s="123" t="s">
        <v>159</v>
      </c>
      <c r="AM160" s="36">
        <v>42607</v>
      </c>
      <c r="AN160" s="123" t="s">
        <v>310</v>
      </c>
      <c r="AO160" s="123" t="s">
        <v>288</v>
      </c>
      <c r="AP160" s="123" t="s">
        <v>219</v>
      </c>
      <c r="AQ160" s="123" t="s">
        <v>165</v>
      </c>
    </row>
    <row r="161" spans="1:43">
      <c r="A161" s="123" t="s">
        <v>1584</v>
      </c>
      <c r="B161" s="123" t="s">
        <v>1585</v>
      </c>
      <c r="C161" s="36">
        <v>43830</v>
      </c>
      <c r="D161" s="124">
        <v>1.3540000000000001</v>
      </c>
      <c r="E161" s="124">
        <v>1.3540000000000001</v>
      </c>
      <c r="F161" s="125">
        <v>7.3909830007399299E-2</v>
      </c>
      <c r="G161" s="36">
        <v>43826</v>
      </c>
      <c r="H161" s="124">
        <v>1.353</v>
      </c>
      <c r="I161" s="125">
        <v>5.28771384136859</v>
      </c>
      <c r="J161" s="123" t="s">
        <v>4950</v>
      </c>
      <c r="K161" s="125">
        <v>0.296296296296297</v>
      </c>
      <c r="L161" s="125">
        <v>0.51967334818115196</v>
      </c>
      <c r="M161" s="130">
        <v>1.1958146487294501</v>
      </c>
      <c r="N161" s="137">
        <f t="shared" si="22"/>
        <v>4.7832585949178004</v>
      </c>
      <c r="O161" s="132">
        <f t="shared" si="23"/>
        <v>4.7832585949178004E-2</v>
      </c>
      <c r="P161" s="134">
        <f t="shared" si="24"/>
        <v>271</v>
      </c>
      <c r="Q161" s="134">
        <v>1046</v>
      </c>
      <c r="R161" s="134" t="str">
        <f t="shared" si="25"/>
        <v>271/1046</v>
      </c>
      <c r="S161" s="131">
        <f t="shared" si="26"/>
        <v>0.25908221797323133</v>
      </c>
      <c r="T161" s="137">
        <f t="shared" si="27"/>
        <v>87.045889101338446</v>
      </c>
      <c r="U161" s="133" t="e">
        <f ca="1">[1]!f_risk_annusharpe(A161,"2019/9/30","2019/12/31",1,1,3)</f>
        <v>#NAME?</v>
      </c>
      <c r="V161" s="134" t="e">
        <f t="shared" ca="1" si="28"/>
        <v>#NAME?</v>
      </c>
      <c r="W161" s="134">
        <f t="shared" si="29"/>
        <v>1046</v>
      </c>
      <c r="X161" s="134" t="e">
        <f t="shared" ca="1" si="30"/>
        <v>#NAME?</v>
      </c>
      <c r="Y161" s="131" t="e">
        <f t="shared" ca="1" si="31"/>
        <v>#NAME?</v>
      </c>
      <c r="Z161" s="137" t="e">
        <f t="shared" ca="1" si="32"/>
        <v>#NAME?</v>
      </c>
      <c r="AA161" s="125">
        <v>2.6535253980288198</v>
      </c>
      <c r="AB161" s="125">
        <v>5.28771384136859</v>
      </c>
      <c r="AC161" s="123" t="s">
        <v>4950</v>
      </c>
      <c r="AD161" s="125">
        <v>14.165261382799301</v>
      </c>
      <c r="AE161" s="123" t="s">
        <v>4951</v>
      </c>
      <c r="AF161" s="125">
        <v>12.551953449709099</v>
      </c>
      <c r="AG161" s="123" t="s">
        <v>4952</v>
      </c>
      <c r="AH161" s="125">
        <v>35.4</v>
      </c>
      <c r="AI161" s="123" t="s">
        <v>174</v>
      </c>
      <c r="AJ161" s="123" t="s">
        <v>166</v>
      </c>
      <c r="AK161" s="124">
        <v>6.5498629335</v>
      </c>
      <c r="AL161" s="123" t="s">
        <v>159</v>
      </c>
      <c r="AM161" s="36">
        <v>41449</v>
      </c>
      <c r="AN161" s="123" t="s">
        <v>310</v>
      </c>
      <c r="AO161" s="123" t="s">
        <v>1586</v>
      </c>
      <c r="AP161" s="123" t="s">
        <v>219</v>
      </c>
      <c r="AQ161" s="123" t="s">
        <v>207</v>
      </c>
    </row>
    <row r="162" spans="1:43">
      <c r="A162" s="123" t="s">
        <v>1574</v>
      </c>
      <c r="B162" s="123" t="s">
        <v>1575</v>
      </c>
      <c r="C162" s="36">
        <v>43830</v>
      </c>
      <c r="D162" s="124">
        <v>1.012</v>
      </c>
      <c r="E162" s="124">
        <v>1.2450000000000001</v>
      </c>
      <c r="F162" s="125">
        <v>9.8911968348169704E-2</v>
      </c>
      <c r="G162" s="36">
        <v>43826</v>
      </c>
      <c r="H162" s="124">
        <v>1.0109999999999999</v>
      </c>
      <c r="I162" s="125">
        <v>5.2822440581341201</v>
      </c>
      <c r="J162" s="123" t="s">
        <v>4953</v>
      </c>
      <c r="K162" s="125">
        <v>0.198019801980197</v>
      </c>
      <c r="L162" s="125">
        <v>0.48760675757392902</v>
      </c>
      <c r="M162" s="130">
        <v>1.25615441919974</v>
      </c>
      <c r="N162" s="137">
        <f t="shared" si="22"/>
        <v>5.0246176767989601</v>
      </c>
      <c r="O162" s="132">
        <f t="shared" si="23"/>
        <v>5.0246176767989599E-2</v>
      </c>
      <c r="P162" s="134">
        <f t="shared" si="24"/>
        <v>212</v>
      </c>
      <c r="Q162" s="134">
        <v>1046</v>
      </c>
      <c r="R162" s="134" t="str">
        <f t="shared" si="25"/>
        <v>212/1046</v>
      </c>
      <c r="S162" s="131">
        <f t="shared" si="26"/>
        <v>0.20267686424474188</v>
      </c>
      <c r="T162" s="137">
        <f t="shared" si="27"/>
        <v>89.866156787762918</v>
      </c>
      <c r="U162" s="133" t="e">
        <f ca="1">[1]!f_risk_annusharpe(A162,"2019/9/30","2019/12/31",1,1,3)</f>
        <v>#NAME?</v>
      </c>
      <c r="V162" s="134" t="e">
        <f t="shared" ca="1" si="28"/>
        <v>#NAME?</v>
      </c>
      <c r="W162" s="134">
        <f t="shared" si="29"/>
        <v>1046</v>
      </c>
      <c r="X162" s="134" t="e">
        <f t="shared" ca="1" si="30"/>
        <v>#NAME?</v>
      </c>
      <c r="Y162" s="131" t="e">
        <f t="shared" ca="1" si="31"/>
        <v>#NAME?</v>
      </c>
      <c r="Z162" s="137" t="e">
        <f t="shared" ca="1" si="32"/>
        <v>#NAME?</v>
      </c>
      <c r="AA162" s="125">
        <v>2.8290655558086599</v>
      </c>
      <c r="AB162" s="125">
        <v>5.2822440581341201</v>
      </c>
      <c r="AC162" s="123" t="s">
        <v>4953</v>
      </c>
      <c r="AD162" s="125">
        <v>13.4516305302591</v>
      </c>
      <c r="AE162" s="123" t="s">
        <v>4954</v>
      </c>
      <c r="AF162" s="125">
        <v>16.508839825565602</v>
      </c>
      <c r="AG162" s="123" t="s">
        <v>4955</v>
      </c>
      <c r="AH162" s="125">
        <v>27.013590000000001</v>
      </c>
      <c r="AI162" s="123" t="s">
        <v>174</v>
      </c>
      <c r="AJ162" s="123" t="s">
        <v>197</v>
      </c>
      <c r="AK162" s="124">
        <v>50.763670059900001</v>
      </c>
      <c r="AL162" s="123" t="s">
        <v>159</v>
      </c>
      <c r="AM162" s="36">
        <v>42164</v>
      </c>
      <c r="AN162" s="123" t="s">
        <v>310</v>
      </c>
      <c r="AO162" s="123" t="s">
        <v>1576</v>
      </c>
      <c r="AP162" s="123" t="s">
        <v>548</v>
      </c>
      <c r="AQ162" s="123" t="s">
        <v>177</v>
      </c>
    </row>
    <row r="163" spans="1:43">
      <c r="A163" s="123" t="s">
        <v>1568</v>
      </c>
      <c r="B163" s="123" t="s">
        <v>1569</v>
      </c>
      <c r="C163" s="36">
        <v>43830</v>
      </c>
      <c r="D163" s="124">
        <v>1.1478999999999999</v>
      </c>
      <c r="E163" s="124">
        <v>1.1672</v>
      </c>
      <c r="F163" s="125">
        <v>8.7123192193876604E-3</v>
      </c>
      <c r="G163" s="36">
        <v>43829</v>
      </c>
      <c r="H163" s="124">
        <v>1.1477999999999999</v>
      </c>
      <c r="I163" s="125">
        <v>5.2636405318661099</v>
      </c>
      <c r="J163" s="123" t="s">
        <v>4956</v>
      </c>
      <c r="K163" s="125">
        <v>0.157054358258439</v>
      </c>
      <c r="L163" s="125">
        <v>0.46385436723262702</v>
      </c>
      <c r="M163" s="130">
        <v>0.95866314863675905</v>
      </c>
      <c r="N163" s="137">
        <f t="shared" si="22"/>
        <v>3.8346525945470362</v>
      </c>
      <c r="O163" s="132">
        <f t="shared" si="23"/>
        <v>3.8346525945470361E-2</v>
      </c>
      <c r="P163" s="134">
        <f t="shared" si="24"/>
        <v>639</v>
      </c>
      <c r="Q163" s="134">
        <v>1046</v>
      </c>
      <c r="R163" s="134" t="str">
        <f t="shared" si="25"/>
        <v>639/1046</v>
      </c>
      <c r="S163" s="131">
        <f t="shared" si="26"/>
        <v>0.61089866156787764</v>
      </c>
      <c r="T163" s="137">
        <f t="shared" si="27"/>
        <v>69.455066921606118</v>
      </c>
      <c r="U163" s="133" t="e">
        <f ca="1">[1]!f_risk_annusharpe(A163,"2019/9/30","2019/12/31",1,1,3)</f>
        <v>#NAME?</v>
      </c>
      <c r="V163" s="134" t="e">
        <f t="shared" ca="1" si="28"/>
        <v>#NAME?</v>
      </c>
      <c r="W163" s="134">
        <f t="shared" si="29"/>
        <v>1046</v>
      </c>
      <c r="X163" s="134" t="e">
        <f t="shared" ca="1" si="30"/>
        <v>#NAME?</v>
      </c>
      <c r="Y163" s="131" t="e">
        <f t="shared" ca="1" si="31"/>
        <v>#NAME?</v>
      </c>
      <c r="Z163" s="137" t="e">
        <f t="shared" ca="1" si="32"/>
        <v>#NAME?</v>
      </c>
      <c r="AA163" s="125">
        <v>2.38137709596861</v>
      </c>
      <c r="AB163" s="125">
        <v>5.2636405318661099</v>
      </c>
      <c r="AC163" s="123" t="s">
        <v>4956</v>
      </c>
      <c r="AD163" s="125">
        <v>12.2530803833366</v>
      </c>
      <c r="AE163" s="123" t="s">
        <v>4957</v>
      </c>
      <c r="AF163" s="126">
        <v>0</v>
      </c>
      <c r="AG163" s="123"/>
      <c r="AH163" s="125">
        <v>17.003839939999999</v>
      </c>
      <c r="AI163" s="123" t="s">
        <v>174</v>
      </c>
      <c r="AJ163" s="123" t="s">
        <v>95</v>
      </c>
      <c r="AK163" s="124">
        <v>3.6373610932</v>
      </c>
      <c r="AL163" s="123" t="s">
        <v>159</v>
      </c>
      <c r="AM163" s="36">
        <v>42914</v>
      </c>
      <c r="AN163" s="123" t="s">
        <v>310</v>
      </c>
      <c r="AO163" s="123" t="s">
        <v>1321</v>
      </c>
      <c r="AP163" s="123" t="s">
        <v>249</v>
      </c>
      <c r="AQ163" s="123" t="s">
        <v>181</v>
      </c>
    </row>
    <row r="164" spans="1:43">
      <c r="A164" s="123" t="s">
        <v>1594</v>
      </c>
      <c r="B164" s="123" t="s">
        <v>1595</v>
      </c>
      <c r="C164" s="36">
        <v>43830</v>
      </c>
      <c r="D164" s="124">
        <v>1.0822000000000001</v>
      </c>
      <c r="E164" s="124">
        <v>1.1484000000000001</v>
      </c>
      <c r="F164" s="125">
        <v>2.7728995286072599E-2</v>
      </c>
      <c r="G164" s="36">
        <v>43826</v>
      </c>
      <c r="H164" s="124">
        <v>1.0819000000000001</v>
      </c>
      <c r="I164" s="125">
        <v>5.2604187356663497</v>
      </c>
      <c r="J164" s="123" t="s">
        <v>4958</v>
      </c>
      <c r="K164" s="125">
        <v>0.120270145249344</v>
      </c>
      <c r="L164" s="125">
        <v>0.50147833437523404</v>
      </c>
      <c r="M164" s="130">
        <v>1.18746317948129</v>
      </c>
      <c r="N164" s="137">
        <f t="shared" si="22"/>
        <v>4.74985271792516</v>
      </c>
      <c r="O164" s="132">
        <f t="shared" si="23"/>
        <v>4.7498527179251598E-2</v>
      </c>
      <c r="P164" s="134">
        <f t="shared" si="24"/>
        <v>286</v>
      </c>
      <c r="Q164" s="134">
        <v>1046</v>
      </c>
      <c r="R164" s="134" t="str">
        <f t="shared" si="25"/>
        <v>286/1046</v>
      </c>
      <c r="S164" s="131">
        <f t="shared" si="26"/>
        <v>0.27342256214149141</v>
      </c>
      <c r="T164" s="137">
        <f t="shared" si="27"/>
        <v>86.328871892925434</v>
      </c>
      <c r="U164" s="133" t="e">
        <f ca="1">[1]!f_risk_annusharpe(A164,"2019/9/30","2019/12/31",1,1,3)</f>
        <v>#NAME?</v>
      </c>
      <c r="V164" s="134" t="e">
        <f t="shared" ca="1" si="28"/>
        <v>#NAME?</v>
      </c>
      <c r="W164" s="134">
        <f t="shared" si="29"/>
        <v>1046</v>
      </c>
      <c r="X164" s="134" t="e">
        <f t="shared" ca="1" si="30"/>
        <v>#NAME?</v>
      </c>
      <c r="Y164" s="131" t="e">
        <f t="shared" ca="1" si="31"/>
        <v>#NAME?</v>
      </c>
      <c r="Z164" s="137" t="e">
        <f t="shared" ca="1" si="32"/>
        <v>#NAME?</v>
      </c>
      <c r="AA164" s="125">
        <v>2.6755141085913099</v>
      </c>
      <c r="AB164" s="125">
        <v>5.2604187356663497</v>
      </c>
      <c r="AC164" s="123" t="s">
        <v>4958</v>
      </c>
      <c r="AD164" s="125">
        <v>12.7123910269198</v>
      </c>
      <c r="AE164" s="123" t="s">
        <v>4959</v>
      </c>
      <c r="AF164" s="125">
        <v>15.1342958041958</v>
      </c>
      <c r="AG164" s="123" t="s">
        <v>4960</v>
      </c>
      <c r="AH164" s="125">
        <v>15.2494301</v>
      </c>
      <c r="AI164" s="123" t="s">
        <v>174</v>
      </c>
      <c r="AJ164" s="123" t="s">
        <v>166</v>
      </c>
      <c r="AK164" s="124">
        <v>12.637265730099999</v>
      </c>
      <c r="AL164" s="123" t="s">
        <v>159</v>
      </c>
      <c r="AM164" s="36">
        <v>42382</v>
      </c>
      <c r="AN164" s="123" t="s">
        <v>310</v>
      </c>
      <c r="AO164" s="123" t="s">
        <v>1596</v>
      </c>
      <c r="AP164" s="123" t="s">
        <v>570</v>
      </c>
      <c r="AQ164" s="123" t="s">
        <v>241</v>
      </c>
    </row>
    <row r="165" spans="1:43">
      <c r="A165" s="123" t="s">
        <v>1592</v>
      </c>
      <c r="B165" s="123" t="s">
        <v>1593</v>
      </c>
      <c r="C165" s="36">
        <v>43830</v>
      </c>
      <c r="D165" s="124">
        <v>1.0704</v>
      </c>
      <c r="E165" s="124">
        <v>1.1256999999999999</v>
      </c>
      <c r="F165" s="125">
        <v>1.8688095683032899E-2</v>
      </c>
      <c r="G165" s="36">
        <v>43829</v>
      </c>
      <c r="H165" s="124">
        <v>1.0702</v>
      </c>
      <c r="I165" s="125">
        <v>5.2564006386860704</v>
      </c>
      <c r="J165" s="123" t="s">
        <v>4961</v>
      </c>
      <c r="K165" s="125">
        <v>0.196573996068509</v>
      </c>
      <c r="L165" s="125">
        <v>0.49760109249136403</v>
      </c>
      <c r="M165" s="130">
        <v>1.11467497035003</v>
      </c>
      <c r="N165" s="137">
        <f t="shared" si="22"/>
        <v>4.4586998814001202</v>
      </c>
      <c r="O165" s="132">
        <f t="shared" si="23"/>
        <v>4.4586998814001202E-2</v>
      </c>
      <c r="P165" s="134">
        <f t="shared" si="24"/>
        <v>392</v>
      </c>
      <c r="Q165" s="134">
        <v>1046</v>
      </c>
      <c r="R165" s="134" t="str">
        <f t="shared" si="25"/>
        <v>392/1046</v>
      </c>
      <c r="S165" s="131">
        <f t="shared" si="26"/>
        <v>0.37476099426386233</v>
      </c>
      <c r="T165" s="137">
        <f t="shared" si="27"/>
        <v>81.261950286806893</v>
      </c>
      <c r="U165" s="133" t="e">
        <f ca="1">[1]!f_risk_annusharpe(A165,"2019/9/30","2019/12/31",1,1,3)</f>
        <v>#NAME?</v>
      </c>
      <c r="V165" s="134" t="e">
        <f t="shared" ca="1" si="28"/>
        <v>#NAME?</v>
      </c>
      <c r="W165" s="134">
        <f t="shared" si="29"/>
        <v>1046</v>
      </c>
      <c r="X165" s="134" t="e">
        <f t="shared" ca="1" si="30"/>
        <v>#NAME?</v>
      </c>
      <c r="Y165" s="131" t="e">
        <f t="shared" ca="1" si="31"/>
        <v>#NAME?</v>
      </c>
      <c r="Z165" s="137" t="e">
        <f t="shared" ca="1" si="32"/>
        <v>#NAME?</v>
      </c>
      <c r="AA165" s="125">
        <v>2.6270325250359901</v>
      </c>
      <c r="AB165" s="125">
        <v>5.2564006386860704</v>
      </c>
      <c r="AC165" s="123" t="s">
        <v>4961</v>
      </c>
      <c r="AD165" s="125">
        <v>13.338879903585401</v>
      </c>
      <c r="AE165" s="123" t="s">
        <v>4962</v>
      </c>
      <c r="AF165" s="125">
        <v>13.2592560417503</v>
      </c>
      <c r="AG165" s="123" t="s">
        <v>4963</v>
      </c>
      <c r="AH165" s="125">
        <v>12.85152272</v>
      </c>
      <c r="AI165" s="123" t="s">
        <v>163</v>
      </c>
      <c r="AJ165" s="123" t="s">
        <v>186</v>
      </c>
      <c r="AK165" s="124">
        <v>17.895741401999999</v>
      </c>
      <c r="AL165" s="123" t="s">
        <v>159</v>
      </c>
      <c r="AM165" s="36">
        <v>42711</v>
      </c>
      <c r="AN165" s="123" t="s">
        <v>310</v>
      </c>
      <c r="AO165" s="123" t="s">
        <v>668</v>
      </c>
      <c r="AP165" s="123" t="s">
        <v>215</v>
      </c>
      <c r="AQ165" s="123" t="s">
        <v>207</v>
      </c>
    </row>
    <row r="166" spans="1:43">
      <c r="A166" s="123" t="s">
        <v>1560</v>
      </c>
      <c r="B166" s="123" t="s">
        <v>1561</v>
      </c>
      <c r="C166" s="36">
        <v>43830</v>
      </c>
      <c r="D166" s="124">
        <v>1.0124</v>
      </c>
      <c r="E166" s="124">
        <v>1.1153999999999999</v>
      </c>
      <c r="F166" s="125">
        <v>0</v>
      </c>
      <c r="G166" s="36">
        <v>43829</v>
      </c>
      <c r="H166" s="124">
        <v>1.0124</v>
      </c>
      <c r="I166" s="125">
        <v>5.2535211446363803</v>
      </c>
      <c r="J166" s="123" t="s">
        <v>4964</v>
      </c>
      <c r="K166" s="125">
        <v>8.8531354133366394E-2</v>
      </c>
      <c r="L166" s="125">
        <v>0.43231218480073103</v>
      </c>
      <c r="M166" s="130">
        <v>1.08704673677591</v>
      </c>
      <c r="N166" s="137">
        <f t="shared" si="22"/>
        <v>4.3481869471036401</v>
      </c>
      <c r="O166" s="132">
        <f t="shared" si="23"/>
        <v>4.3481869471036404E-2</v>
      </c>
      <c r="P166" s="134">
        <f t="shared" si="24"/>
        <v>433</v>
      </c>
      <c r="Q166" s="134">
        <v>1046</v>
      </c>
      <c r="R166" s="134" t="str">
        <f t="shared" si="25"/>
        <v>433/1046</v>
      </c>
      <c r="S166" s="131">
        <f t="shared" si="26"/>
        <v>0.41395793499043976</v>
      </c>
      <c r="T166" s="137">
        <f t="shared" si="27"/>
        <v>79.302103250478012</v>
      </c>
      <c r="U166" s="133" t="e">
        <f ca="1">[1]!f_risk_annusharpe(A166,"2019/9/30","2019/12/31",1,1,3)</f>
        <v>#NAME?</v>
      </c>
      <c r="V166" s="134" t="e">
        <f t="shared" ca="1" si="28"/>
        <v>#NAME?</v>
      </c>
      <c r="W166" s="134">
        <f t="shared" si="29"/>
        <v>1046</v>
      </c>
      <c r="X166" s="134" t="e">
        <f t="shared" ca="1" si="30"/>
        <v>#NAME?</v>
      </c>
      <c r="Y166" s="131" t="e">
        <f t="shared" ca="1" si="31"/>
        <v>#NAME?</v>
      </c>
      <c r="Z166" s="137" t="e">
        <f t="shared" ca="1" si="32"/>
        <v>#NAME?</v>
      </c>
      <c r="AA166" s="125">
        <v>2.4329471539261398</v>
      </c>
      <c r="AB166" s="125">
        <v>5.2535211446363803</v>
      </c>
      <c r="AC166" s="123" t="s">
        <v>4964</v>
      </c>
      <c r="AD166" s="126">
        <v>0</v>
      </c>
      <c r="AE166" s="123"/>
      <c r="AF166" s="126">
        <v>0</v>
      </c>
      <c r="AG166" s="123"/>
      <c r="AH166" s="125">
        <v>11.948661</v>
      </c>
      <c r="AI166" s="123" t="s">
        <v>174</v>
      </c>
      <c r="AJ166" s="123" t="s">
        <v>95</v>
      </c>
      <c r="AK166" s="124">
        <v>10.2343674862</v>
      </c>
      <c r="AL166" s="123" t="s">
        <v>159</v>
      </c>
      <c r="AM166" s="36">
        <v>43207</v>
      </c>
      <c r="AN166" s="123" t="s">
        <v>310</v>
      </c>
      <c r="AO166" s="123" t="s">
        <v>1562</v>
      </c>
      <c r="AP166" s="123" t="s">
        <v>325</v>
      </c>
      <c r="AQ166" s="123" t="s">
        <v>177</v>
      </c>
    </row>
    <row r="167" spans="1:43">
      <c r="A167" s="123" t="s">
        <v>1572</v>
      </c>
      <c r="B167" s="123" t="s">
        <v>1573</v>
      </c>
      <c r="C167" s="36">
        <v>43830</v>
      </c>
      <c r="D167" s="124">
        <v>1.117</v>
      </c>
      <c r="E167" s="124">
        <v>1.3819999999999999</v>
      </c>
      <c r="F167" s="125">
        <v>0</v>
      </c>
      <c r="G167" s="36">
        <v>43829</v>
      </c>
      <c r="H167" s="124">
        <v>1.117</v>
      </c>
      <c r="I167" s="125">
        <v>5.2468138665648496</v>
      </c>
      <c r="J167" s="123" t="s">
        <v>4965</v>
      </c>
      <c r="K167" s="125">
        <v>8.96057347670286E-2</v>
      </c>
      <c r="L167" s="125">
        <v>0.44964811080488498</v>
      </c>
      <c r="M167" s="130">
        <v>1.08434277660606</v>
      </c>
      <c r="N167" s="137">
        <f t="shared" si="22"/>
        <v>4.3373711064242402</v>
      </c>
      <c r="O167" s="132">
        <f t="shared" si="23"/>
        <v>4.3373711064242398E-2</v>
      </c>
      <c r="P167" s="134">
        <f t="shared" si="24"/>
        <v>437</v>
      </c>
      <c r="Q167" s="134">
        <v>1046</v>
      </c>
      <c r="R167" s="134" t="str">
        <f t="shared" si="25"/>
        <v>437/1046</v>
      </c>
      <c r="S167" s="131">
        <f t="shared" si="26"/>
        <v>0.41778202676864246</v>
      </c>
      <c r="T167" s="137">
        <f t="shared" si="27"/>
        <v>79.110898661567887</v>
      </c>
      <c r="U167" s="133" t="e">
        <f ca="1">[1]!f_risk_annusharpe(A167,"2019/9/30","2019/12/31",1,1,3)</f>
        <v>#NAME?</v>
      </c>
      <c r="V167" s="134" t="e">
        <f t="shared" ca="1" si="28"/>
        <v>#NAME?</v>
      </c>
      <c r="W167" s="134">
        <f t="shared" si="29"/>
        <v>1046</v>
      </c>
      <c r="X167" s="134" t="e">
        <f t="shared" ca="1" si="30"/>
        <v>#NAME?</v>
      </c>
      <c r="Y167" s="131" t="e">
        <f t="shared" ca="1" si="31"/>
        <v>#NAME?</v>
      </c>
      <c r="Z167" s="137" t="e">
        <f t="shared" ca="1" si="32"/>
        <v>#NAME?</v>
      </c>
      <c r="AA167" s="125">
        <v>2.08096608301312</v>
      </c>
      <c r="AB167" s="125">
        <v>5.2468138665648496</v>
      </c>
      <c r="AC167" s="123" t="s">
        <v>4965</v>
      </c>
      <c r="AD167" s="125">
        <v>13.752642056365101</v>
      </c>
      <c r="AE167" s="123" t="s">
        <v>4966</v>
      </c>
      <c r="AF167" s="125">
        <v>14.5255933555892</v>
      </c>
      <c r="AG167" s="123" t="s">
        <v>4967</v>
      </c>
      <c r="AH167" s="125">
        <v>43.425480800000003</v>
      </c>
      <c r="AI167" s="123" t="s">
        <v>157</v>
      </c>
      <c r="AJ167" s="123" t="s">
        <v>166</v>
      </c>
      <c r="AK167" s="124">
        <v>26.862614132499999</v>
      </c>
      <c r="AL167" s="123" t="s">
        <v>159</v>
      </c>
      <c r="AM167" s="36">
        <v>41754</v>
      </c>
      <c r="AN167" s="123" t="s">
        <v>310</v>
      </c>
      <c r="AO167" s="123" t="s">
        <v>251</v>
      </c>
      <c r="AP167" s="123" t="s">
        <v>200</v>
      </c>
      <c r="AQ167" s="123" t="s">
        <v>272</v>
      </c>
    </row>
    <row r="168" spans="1:43">
      <c r="A168" s="123" t="s">
        <v>1545</v>
      </c>
      <c r="B168" s="123" t="s">
        <v>1546</v>
      </c>
      <c r="C168" s="36">
        <v>43830</v>
      </c>
      <c r="D168" s="124">
        <v>1.0329999999999999</v>
      </c>
      <c r="E168" s="124">
        <v>1.325</v>
      </c>
      <c r="F168" s="125">
        <v>0</v>
      </c>
      <c r="G168" s="36">
        <v>43829</v>
      </c>
      <c r="H168" s="124">
        <v>1.0329999999999999</v>
      </c>
      <c r="I168" s="125">
        <v>5.2465281548877103</v>
      </c>
      <c r="J168" s="123" t="s">
        <v>4968</v>
      </c>
      <c r="K168" s="125">
        <v>9.6899224806189996E-2</v>
      </c>
      <c r="L168" s="125">
        <v>0.388733735902064</v>
      </c>
      <c r="M168" s="130">
        <v>1.1686557285961301</v>
      </c>
      <c r="N168" s="137">
        <f t="shared" si="22"/>
        <v>4.6746229143845204</v>
      </c>
      <c r="O168" s="132">
        <f t="shared" si="23"/>
        <v>4.6746229143845207E-2</v>
      </c>
      <c r="P168" s="134">
        <f t="shared" si="24"/>
        <v>315</v>
      </c>
      <c r="Q168" s="134">
        <v>1046</v>
      </c>
      <c r="R168" s="134" t="str">
        <f t="shared" si="25"/>
        <v>315/1046</v>
      </c>
      <c r="S168" s="131">
        <f t="shared" si="26"/>
        <v>0.30114722753346079</v>
      </c>
      <c r="T168" s="137">
        <f t="shared" si="27"/>
        <v>84.942638623326957</v>
      </c>
      <c r="U168" s="133" t="e">
        <f ca="1">[1]!f_risk_annusharpe(A168,"2019/9/30","2019/12/31",1,1,3)</f>
        <v>#NAME?</v>
      </c>
      <c r="V168" s="134" t="e">
        <f t="shared" ca="1" si="28"/>
        <v>#NAME?</v>
      </c>
      <c r="W168" s="134">
        <f t="shared" si="29"/>
        <v>1046</v>
      </c>
      <c r="X168" s="134" t="e">
        <f t="shared" ca="1" si="30"/>
        <v>#NAME?</v>
      </c>
      <c r="Y168" s="131" t="e">
        <f t="shared" ca="1" si="31"/>
        <v>#NAME?</v>
      </c>
      <c r="Z168" s="137" t="e">
        <f t="shared" ca="1" si="32"/>
        <v>#NAME?</v>
      </c>
      <c r="AA168" s="125">
        <v>2.2447368952941802</v>
      </c>
      <c r="AB168" s="125">
        <v>5.2465281548877103</v>
      </c>
      <c r="AC168" s="123" t="s">
        <v>4968</v>
      </c>
      <c r="AD168" s="125">
        <v>9.8288834630592294</v>
      </c>
      <c r="AE168" s="123" t="s">
        <v>4969</v>
      </c>
      <c r="AF168" s="125">
        <v>9.7180571427130502</v>
      </c>
      <c r="AG168" s="123" t="s">
        <v>4970</v>
      </c>
      <c r="AH168" s="125">
        <v>36.918571800000002</v>
      </c>
      <c r="AI168" s="123" t="s">
        <v>174</v>
      </c>
      <c r="AJ168" s="123" t="s">
        <v>158</v>
      </c>
      <c r="AK168" s="124">
        <v>20.238009082200001</v>
      </c>
      <c r="AL168" s="123" t="s">
        <v>159</v>
      </c>
      <c r="AM168" s="36">
        <v>41478</v>
      </c>
      <c r="AN168" s="123" t="s">
        <v>310</v>
      </c>
      <c r="AO168" s="123" t="s">
        <v>251</v>
      </c>
      <c r="AP168" s="123" t="s">
        <v>200</v>
      </c>
      <c r="AQ168" s="123" t="s">
        <v>173</v>
      </c>
    </row>
    <row r="169" spans="1:43">
      <c r="A169" s="123" t="s">
        <v>1476</v>
      </c>
      <c r="B169" s="123" t="s">
        <v>1477</v>
      </c>
      <c r="C169" s="36">
        <v>43830</v>
      </c>
      <c r="D169" s="124">
        <v>1.0665</v>
      </c>
      <c r="E169" s="124">
        <v>1.0965</v>
      </c>
      <c r="F169" s="125">
        <v>2.8137310073154599E-2</v>
      </c>
      <c r="G169" s="36">
        <v>43826</v>
      </c>
      <c r="H169" s="124">
        <v>1.0662</v>
      </c>
      <c r="I169" s="125">
        <v>5.2451818181818197</v>
      </c>
      <c r="J169" s="123" t="s">
        <v>4971</v>
      </c>
      <c r="K169" s="125">
        <v>0.19729425028185299</v>
      </c>
      <c r="L169" s="125">
        <v>0.19728159252041599</v>
      </c>
      <c r="M169" s="130">
        <v>0.82244897625137803</v>
      </c>
      <c r="N169" s="137">
        <f t="shared" si="22"/>
        <v>3.2897959050055121</v>
      </c>
      <c r="O169" s="132">
        <f t="shared" si="23"/>
        <v>3.2897959050055124E-2</v>
      </c>
      <c r="P169" s="134">
        <f t="shared" si="24"/>
        <v>825</v>
      </c>
      <c r="Q169" s="134">
        <v>1046</v>
      </c>
      <c r="R169" s="134" t="str">
        <f t="shared" si="25"/>
        <v>825/1046</v>
      </c>
      <c r="S169" s="131">
        <f t="shared" si="26"/>
        <v>0.78871892925430209</v>
      </c>
      <c r="T169" s="137">
        <f t="shared" si="27"/>
        <v>60.564053537284899</v>
      </c>
      <c r="U169" s="133" t="e">
        <f ca="1">[1]!f_risk_annusharpe(A169,"2019/9/30","2019/12/31",1,1,3)</f>
        <v>#NAME?</v>
      </c>
      <c r="V169" s="134" t="e">
        <f t="shared" ca="1" si="28"/>
        <v>#NAME?</v>
      </c>
      <c r="W169" s="134">
        <f t="shared" si="29"/>
        <v>1046</v>
      </c>
      <c r="X169" s="134" t="e">
        <f t="shared" ca="1" si="30"/>
        <v>#NAME?</v>
      </c>
      <c r="Y169" s="131" t="e">
        <f t="shared" ca="1" si="31"/>
        <v>#NAME?</v>
      </c>
      <c r="Z169" s="137" t="e">
        <f t="shared" ca="1" si="32"/>
        <v>#NAME?</v>
      </c>
      <c r="AA169" s="125">
        <v>2.2825228033746301</v>
      </c>
      <c r="AB169" s="125">
        <v>5.2451818181818197</v>
      </c>
      <c r="AC169" s="123" t="s">
        <v>4971</v>
      </c>
      <c r="AD169" s="126">
        <v>0</v>
      </c>
      <c r="AE169" s="123"/>
      <c r="AF169" s="126">
        <v>0</v>
      </c>
      <c r="AG169" s="123"/>
      <c r="AH169" s="125">
        <v>9.7496755999999998</v>
      </c>
      <c r="AI169" s="123" t="s">
        <v>174</v>
      </c>
      <c r="AJ169" s="123" t="s">
        <v>95</v>
      </c>
      <c r="AK169" s="124">
        <v>10.6842447941</v>
      </c>
      <c r="AL169" s="123" t="s">
        <v>159</v>
      </c>
      <c r="AM169" s="36">
        <v>43229</v>
      </c>
      <c r="AN169" s="123" t="s">
        <v>310</v>
      </c>
      <c r="AO169" s="123" t="s">
        <v>1478</v>
      </c>
      <c r="AP169" s="123" t="s">
        <v>424</v>
      </c>
      <c r="AQ169" s="123" t="s">
        <v>165</v>
      </c>
    </row>
    <row r="170" spans="1:43">
      <c r="A170" s="123" t="s">
        <v>1683</v>
      </c>
      <c r="B170" s="123" t="s">
        <v>1684</v>
      </c>
      <c r="C170" s="36">
        <v>43830</v>
      </c>
      <c r="D170" s="124">
        <v>1.0900000000000001</v>
      </c>
      <c r="E170" s="124">
        <v>1.0900000000000001</v>
      </c>
      <c r="F170" s="125">
        <v>6.4261452308835496E-2</v>
      </c>
      <c r="G170" s="36">
        <v>43829</v>
      </c>
      <c r="H170" s="124">
        <v>1.0892999999999999</v>
      </c>
      <c r="I170" s="125">
        <v>5.2428309355991098</v>
      </c>
      <c r="J170" s="123" t="s">
        <v>4972</v>
      </c>
      <c r="K170" s="125">
        <v>0.29444239970556602</v>
      </c>
      <c r="L170" s="125">
        <v>0.74868287272391099</v>
      </c>
      <c r="M170" s="130">
        <v>1.5181149296823999</v>
      </c>
      <c r="N170" s="137">
        <f t="shared" si="22"/>
        <v>6.0724597187295997</v>
      </c>
      <c r="O170" s="132">
        <f t="shared" si="23"/>
        <v>6.0724597187295996E-2</v>
      </c>
      <c r="P170" s="134">
        <f t="shared" si="24"/>
        <v>79</v>
      </c>
      <c r="Q170" s="134">
        <v>1046</v>
      </c>
      <c r="R170" s="134" t="str">
        <f t="shared" si="25"/>
        <v>79/1046</v>
      </c>
      <c r="S170" s="131">
        <f t="shared" si="26"/>
        <v>7.5525812619502863E-2</v>
      </c>
      <c r="T170" s="137">
        <f t="shared" si="27"/>
        <v>96.22370936902486</v>
      </c>
      <c r="U170" s="133" t="e">
        <f ca="1">[1]!f_risk_annusharpe(A170,"2019/9/30","2019/12/31",1,1,3)</f>
        <v>#NAME?</v>
      </c>
      <c r="V170" s="134" t="e">
        <f t="shared" ca="1" si="28"/>
        <v>#NAME?</v>
      </c>
      <c r="W170" s="134">
        <f t="shared" si="29"/>
        <v>1046</v>
      </c>
      <c r="X170" s="134" t="e">
        <f t="shared" ca="1" si="30"/>
        <v>#NAME?</v>
      </c>
      <c r="Y170" s="131" t="e">
        <f t="shared" ca="1" si="31"/>
        <v>#NAME?</v>
      </c>
      <c r="Z170" s="137" t="e">
        <f t="shared" ca="1" si="32"/>
        <v>#NAME?</v>
      </c>
      <c r="AA170" s="125">
        <v>2.8204886331478201</v>
      </c>
      <c r="AB170" s="125">
        <v>5.2428309355991098</v>
      </c>
      <c r="AC170" s="123" t="s">
        <v>4972</v>
      </c>
      <c r="AD170" s="126">
        <v>0</v>
      </c>
      <c r="AE170" s="123"/>
      <c r="AF170" s="126">
        <v>0</v>
      </c>
      <c r="AG170" s="123"/>
      <c r="AH170" s="125">
        <v>9.0000000000000107</v>
      </c>
      <c r="AI170" s="123" t="s">
        <v>157</v>
      </c>
      <c r="AJ170" s="123" t="s">
        <v>95</v>
      </c>
      <c r="AK170" s="124">
        <v>1.4398835663</v>
      </c>
      <c r="AL170" s="123" t="s">
        <v>159</v>
      </c>
      <c r="AM170" s="36">
        <v>43257</v>
      </c>
      <c r="AN170" s="123" t="s">
        <v>310</v>
      </c>
      <c r="AO170" s="123" t="s">
        <v>1685</v>
      </c>
      <c r="AP170" s="123" t="s">
        <v>214</v>
      </c>
      <c r="AQ170" s="123" t="s">
        <v>207</v>
      </c>
    </row>
    <row r="171" spans="1:43">
      <c r="A171" s="123" t="s">
        <v>1550</v>
      </c>
      <c r="B171" s="123" t="s">
        <v>1551</v>
      </c>
      <c r="C171" s="36">
        <v>43830</v>
      </c>
      <c r="D171" s="124">
        <v>1.0369999999999999</v>
      </c>
      <c r="E171" s="124">
        <v>1.087</v>
      </c>
      <c r="F171" s="125">
        <v>5.7892705519099301E-2</v>
      </c>
      <c r="G171" s="36">
        <v>43826</v>
      </c>
      <c r="H171" s="124">
        <v>1.0364</v>
      </c>
      <c r="I171" s="125">
        <v>5.2396997194543697</v>
      </c>
      <c r="J171" s="123" t="s">
        <v>4973</v>
      </c>
      <c r="K171" s="125">
        <v>0.22228665313618201</v>
      </c>
      <c r="L171" s="125">
        <v>0.387177665359214</v>
      </c>
      <c r="M171" s="130">
        <v>0.89507153951746299</v>
      </c>
      <c r="N171" s="137">
        <f t="shared" si="22"/>
        <v>3.580286158069852</v>
      </c>
      <c r="O171" s="132">
        <f t="shared" si="23"/>
        <v>3.5802861580698522E-2</v>
      </c>
      <c r="P171" s="134">
        <f t="shared" si="24"/>
        <v>730</v>
      </c>
      <c r="Q171" s="134">
        <v>1046</v>
      </c>
      <c r="R171" s="134" t="str">
        <f t="shared" si="25"/>
        <v>730/1046</v>
      </c>
      <c r="S171" s="131">
        <f t="shared" si="26"/>
        <v>0.69789674952198855</v>
      </c>
      <c r="T171" s="137">
        <f t="shared" si="27"/>
        <v>65.105162523900574</v>
      </c>
      <c r="U171" s="133" t="e">
        <f ca="1">[1]!f_risk_annusharpe(A171,"2019/9/30","2019/12/31",1,1,3)</f>
        <v>#NAME?</v>
      </c>
      <c r="V171" s="134" t="e">
        <f t="shared" ca="1" si="28"/>
        <v>#NAME?</v>
      </c>
      <c r="W171" s="134">
        <f t="shared" si="29"/>
        <v>1046</v>
      </c>
      <c r="X171" s="134" t="e">
        <f t="shared" ca="1" si="30"/>
        <v>#NAME?</v>
      </c>
      <c r="Y171" s="131" t="e">
        <f t="shared" ca="1" si="31"/>
        <v>#NAME?</v>
      </c>
      <c r="Z171" s="137" t="e">
        <f t="shared" ca="1" si="32"/>
        <v>#NAME?</v>
      </c>
      <c r="AA171" s="125">
        <v>1.60294909872046</v>
      </c>
      <c r="AB171" s="125">
        <v>5.2396997194543697</v>
      </c>
      <c r="AC171" s="123" t="s">
        <v>4973</v>
      </c>
      <c r="AD171" s="126">
        <v>0</v>
      </c>
      <c r="AE171" s="123"/>
      <c r="AF171" s="126">
        <v>0</v>
      </c>
      <c r="AG171" s="123"/>
      <c r="AH171" s="125">
        <v>8.7862775999999894</v>
      </c>
      <c r="AI171" s="123" t="s">
        <v>174</v>
      </c>
      <c r="AJ171" s="123" t="s">
        <v>95</v>
      </c>
      <c r="AK171" s="124">
        <v>4.8260808099999997</v>
      </c>
      <c r="AL171" s="123" t="s">
        <v>159</v>
      </c>
      <c r="AM171" s="36">
        <v>43318</v>
      </c>
      <c r="AN171" s="123" t="s">
        <v>310</v>
      </c>
      <c r="AO171" s="123" t="s">
        <v>952</v>
      </c>
      <c r="AP171" s="123" t="s">
        <v>470</v>
      </c>
      <c r="AQ171" s="123" t="s">
        <v>241</v>
      </c>
    </row>
    <row r="172" spans="1:43">
      <c r="A172" s="123" t="s">
        <v>1628</v>
      </c>
      <c r="B172" s="123" t="s">
        <v>1629</v>
      </c>
      <c r="C172" s="36">
        <v>43830</v>
      </c>
      <c r="D172" s="124">
        <v>1.0412999999999999</v>
      </c>
      <c r="E172" s="124">
        <v>1.0824</v>
      </c>
      <c r="F172" s="125">
        <v>1.9210450485062602E-2</v>
      </c>
      <c r="G172" s="36">
        <v>43829</v>
      </c>
      <c r="H172" s="124">
        <v>1.0410999999999999</v>
      </c>
      <c r="I172" s="125">
        <v>5.2359840265982003</v>
      </c>
      <c r="J172" s="123" t="s">
        <v>4974</v>
      </c>
      <c r="K172" s="125">
        <v>0.192437217357845</v>
      </c>
      <c r="L172" s="125">
        <v>0.56985223067979696</v>
      </c>
      <c r="M172" s="130">
        <v>1.3036530787487799</v>
      </c>
      <c r="N172" s="137">
        <f t="shared" si="22"/>
        <v>5.2146123149951196</v>
      </c>
      <c r="O172" s="132">
        <f t="shared" si="23"/>
        <v>5.2146123149951193E-2</v>
      </c>
      <c r="P172" s="134">
        <f t="shared" si="24"/>
        <v>181</v>
      </c>
      <c r="Q172" s="134">
        <v>1046</v>
      </c>
      <c r="R172" s="134" t="str">
        <f t="shared" si="25"/>
        <v>181/1046</v>
      </c>
      <c r="S172" s="131">
        <f t="shared" si="26"/>
        <v>0.17304015296367112</v>
      </c>
      <c r="T172" s="137">
        <f t="shared" si="27"/>
        <v>91.347992351816444</v>
      </c>
      <c r="U172" s="133" t="e">
        <f ca="1">[1]!f_risk_annusharpe(A172,"2019/9/30","2019/12/31",1,1,3)</f>
        <v>#NAME?</v>
      </c>
      <c r="V172" s="134" t="e">
        <f t="shared" ca="1" si="28"/>
        <v>#NAME?</v>
      </c>
      <c r="W172" s="134">
        <f t="shared" si="29"/>
        <v>1046</v>
      </c>
      <c r="X172" s="134" t="e">
        <f t="shared" ca="1" si="30"/>
        <v>#NAME?</v>
      </c>
      <c r="Y172" s="131" t="e">
        <f t="shared" ca="1" si="31"/>
        <v>#NAME?</v>
      </c>
      <c r="Z172" s="137" t="e">
        <f t="shared" ca="1" si="32"/>
        <v>#NAME?</v>
      </c>
      <c r="AA172" s="125">
        <v>3.0684202708560502</v>
      </c>
      <c r="AB172" s="125">
        <v>5.2359840265982003</v>
      </c>
      <c r="AC172" s="123" t="s">
        <v>4974</v>
      </c>
      <c r="AD172" s="126">
        <v>0</v>
      </c>
      <c r="AE172" s="123"/>
      <c r="AF172" s="126">
        <v>0</v>
      </c>
      <c r="AG172" s="123"/>
      <c r="AH172" s="125">
        <v>8.4321309499999906</v>
      </c>
      <c r="AI172" s="123" t="s">
        <v>174</v>
      </c>
      <c r="AJ172" s="123" t="s">
        <v>95</v>
      </c>
      <c r="AK172" s="124">
        <v>20.6606412563</v>
      </c>
      <c r="AL172" s="123" t="s">
        <v>159</v>
      </c>
      <c r="AM172" s="36">
        <v>43283</v>
      </c>
      <c r="AN172" s="123" t="s">
        <v>310</v>
      </c>
      <c r="AO172" s="123" t="s">
        <v>1333</v>
      </c>
      <c r="AP172" s="123" t="s">
        <v>195</v>
      </c>
      <c r="AQ172" s="123" t="s">
        <v>177</v>
      </c>
    </row>
    <row r="173" spans="1:43">
      <c r="A173" s="123" t="s">
        <v>2863</v>
      </c>
      <c r="B173" s="123" t="s">
        <v>2864</v>
      </c>
      <c r="C173" s="36">
        <v>43830</v>
      </c>
      <c r="D173" s="124">
        <v>1.1338999999999999</v>
      </c>
      <c r="E173" s="124">
        <v>1.1338999999999999</v>
      </c>
      <c r="F173" s="125">
        <v>0.52304964539007204</v>
      </c>
      <c r="G173" s="36">
        <v>43826</v>
      </c>
      <c r="H173" s="124">
        <v>1.1279999999999999</v>
      </c>
      <c r="I173" s="125">
        <v>5.2343387470997698</v>
      </c>
      <c r="J173" s="123" t="s">
        <v>4975</v>
      </c>
      <c r="K173" s="125">
        <v>0.844895055140505</v>
      </c>
      <c r="L173" s="125">
        <v>2.3190759790651398</v>
      </c>
      <c r="M173" s="130">
        <v>2.8480725623582699</v>
      </c>
      <c r="N173" s="137">
        <f t="shared" si="22"/>
        <v>11.39229024943308</v>
      </c>
      <c r="O173" s="132">
        <f t="shared" si="23"/>
        <v>0.11392290249433079</v>
      </c>
      <c r="P173" s="134">
        <f t="shared" si="24"/>
        <v>8</v>
      </c>
      <c r="Q173" s="134">
        <v>1046</v>
      </c>
      <c r="R173" s="134" t="str">
        <f t="shared" si="25"/>
        <v>8/1046</v>
      </c>
      <c r="S173" s="131">
        <f t="shared" si="26"/>
        <v>7.6481835564053535E-3</v>
      </c>
      <c r="T173" s="137">
        <f t="shared" si="27"/>
        <v>99.617590822179736</v>
      </c>
      <c r="U173" s="133" t="e">
        <f ca="1">[1]!f_risk_annusharpe(A173,"2019/9/30","2019/12/31",1,1,3)</f>
        <v>#NAME?</v>
      </c>
      <c r="V173" s="134" t="e">
        <f t="shared" ca="1" si="28"/>
        <v>#NAME?</v>
      </c>
      <c r="W173" s="134">
        <f t="shared" si="29"/>
        <v>1046</v>
      </c>
      <c r="X173" s="134" t="e">
        <f t="shared" ca="1" si="30"/>
        <v>#NAME?</v>
      </c>
      <c r="Y173" s="131" t="e">
        <f t="shared" ca="1" si="31"/>
        <v>#NAME?</v>
      </c>
      <c r="Z173" s="137" t="e">
        <f t="shared" ca="1" si="32"/>
        <v>#NAME?</v>
      </c>
      <c r="AA173" s="125">
        <v>3.50524874486536</v>
      </c>
      <c r="AB173" s="125">
        <v>5.2343387470997698</v>
      </c>
      <c r="AC173" s="123" t="s">
        <v>4975</v>
      </c>
      <c r="AD173" s="125">
        <v>13.902561526870899</v>
      </c>
      <c r="AE173" s="123" t="s">
        <v>4976</v>
      </c>
      <c r="AF173" s="126">
        <v>0</v>
      </c>
      <c r="AG173" s="123"/>
      <c r="AH173" s="125">
        <v>13.39</v>
      </c>
      <c r="AI173" s="123" t="s">
        <v>174</v>
      </c>
      <c r="AJ173" s="123" t="s">
        <v>95</v>
      </c>
      <c r="AK173" s="124">
        <v>1.2769612422000001</v>
      </c>
      <c r="AL173" s="123" t="s">
        <v>159</v>
      </c>
      <c r="AM173" s="36">
        <v>43024</v>
      </c>
      <c r="AN173" s="123" t="s">
        <v>310</v>
      </c>
      <c r="AO173" s="123" t="s">
        <v>4977</v>
      </c>
      <c r="AP173" s="123" t="s">
        <v>462</v>
      </c>
      <c r="AQ173" s="123" t="s">
        <v>177</v>
      </c>
    </row>
    <row r="174" spans="1:43">
      <c r="A174" s="123" t="s">
        <v>1524</v>
      </c>
      <c r="B174" s="123" t="s">
        <v>1525</v>
      </c>
      <c r="C174" s="36">
        <v>43830</v>
      </c>
      <c r="D174" s="124">
        <v>1.2568999999999999</v>
      </c>
      <c r="E174" s="124">
        <v>1.2568999999999999</v>
      </c>
      <c r="F174" s="125">
        <v>1.5914697222881202E-2</v>
      </c>
      <c r="G174" s="36">
        <v>43829</v>
      </c>
      <c r="H174" s="124">
        <v>1.2566999999999999</v>
      </c>
      <c r="I174" s="125">
        <v>5.2327528466175401</v>
      </c>
      <c r="J174" s="123" t="s">
        <v>4978</v>
      </c>
      <c r="K174" s="125">
        <v>0.11150935882115701</v>
      </c>
      <c r="L174" s="125">
        <v>0.31125299281723501</v>
      </c>
      <c r="M174" s="130">
        <v>0.64862267777064497</v>
      </c>
      <c r="N174" s="137">
        <f t="shared" si="22"/>
        <v>2.5944907110825799</v>
      </c>
      <c r="O174" s="132">
        <f t="shared" si="23"/>
        <v>2.59449071108258E-2</v>
      </c>
      <c r="P174" s="134">
        <f t="shared" si="24"/>
        <v>970</v>
      </c>
      <c r="Q174" s="134">
        <v>1046</v>
      </c>
      <c r="R174" s="134" t="str">
        <f t="shared" si="25"/>
        <v>970/1046</v>
      </c>
      <c r="S174" s="131">
        <f t="shared" si="26"/>
        <v>0.92734225621414912</v>
      </c>
      <c r="T174" s="137">
        <f t="shared" si="27"/>
        <v>60</v>
      </c>
      <c r="U174" s="133" t="e">
        <f ca="1">[1]!f_risk_annusharpe(A174,"2019/9/30","2019/12/31",1,1,3)</f>
        <v>#NAME?</v>
      </c>
      <c r="V174" s="134" t="e">
        <f t="shared" ca="1" si="28"/>
        <v>#NAME?</v>
      </c>
      <c r="W174" s="134">
        <f t="shared" si="29"/>
        <v>1046</v>
      </c>
      <c r="X174" s="134" t="e">
        <f t="shared" ca="1" si="30"/>
        <v>#NAME?</v>
      </c>
      <c r="Y174" s="131" t="e">
        <f t="shared" ca="1" si="31"/>
        <v>#NAME?</v>
      </c>
      <c r="Z174" s="137" t="e">
        <f t="shared" ca="1" si="32"/>
        <v>#NAME?</v>
      </c>
      <c r="AA174" s="125">
        <v>1.3956114875766199</v>
      </c>
      <c r="AB174" s="125">
        <v>5.2327528466175401</v>
      </c>
      <c r="AC174" s="123" t="s">
        <v>4978</v>
      </c>
      <c r="AD174" s="125">
        <v>13.197717451851799</v>
      </c>
      <c r="AE174" s="123" t="s">
        <v>4979</v>
      </c>
      <c r="AF174" s="125">
        <v>15.467145798911901</v>
      </c>
      <c r="AG174" s="123" t="s">
        <v>4980</v>
      </c>
      <c r="AH174" s="125">
        <v>14.61268892</v>
      </c>
      <c r="AI174" s="123" t="s">
        <v>174</v>
      </c>
      <c r="AJ174" s="123" t="s">
        <v>189</v>
      </c>
      <c r="AK174" s="124">
        <v>50.612316562700002</v>
      </c>
      <c r="AL174" s="123" t="s">
        <v>159</v>
      </c>
      <c r="AM174" s="36">
        <v>42642</v>
      </c>
      <c r="AN174" s="123" t="s">
        <v>310</v>
      </c>
      <c r="AO174" s="123" t="s">
        <v>911</v>
      </c>
      <c r="AP174" s="123" t="s">
        <v>200</v>
      </c>
      <c r="AQ174" s="123" t="s">
        <v>207</v>
      </c>
    </row>
    <row r="175" spans="1:43">
      <c r="A175" s="123" t="s">
        <v>1537</v>
      </c>
      <c r="B175" s="123" t="s">
        <v>1538</v>
      </c>
      <c r="C175" s="36">
        <v>43830</v>
      </c>
      <c r="D175" s="124">
        <v>1.1060000000000001</v>
      </c>
      <c r="E175" s="124">
        <v>1.407</v>
      </c>
      <c r="F175" s="125">
        <v>0</v>
      </c>
      <c r="G175" s="36">
        <v>43829</v>
      </c>
      <c r="H175" s="124">
        <v>1.1060000000000001</v>
      </c>
      <c r="I175" s="125">
        <v>5.2302427780739702</v>
      </c>
      <c r="J175" s="123" t="s">
        <v>4981</v>
      </c>
      <c r="K175" s="125">
        <v>9.0497737556579999E-2</v>
      </c>
      <c r="L175" s="125">
        <v>0.36296108907719499</v>
      </c>
      <c r="M175" s="130">
        <v>1.00289747361584</v>
      </c>
      <c r="N175" s="137">
        <f t="shared" si="22"/>
        <v>4.0115898944633601</v>
      </c>
      <c r="O175" s="132">
        <f t="shared" si="23"/>
        <v>4.0115898944633605E-2</v>
      </c>
      <c r="P175" s="134">
        <f t="shared" si="24"/>
        <v>569</v>
      </c>
      <c r="Q175" s="134">
        <v>1046</v>
      </c>
      <c r="R175" s="134" t="str">
        <f t="shared" si="25"/>
        <v>569/1046</v>
      </c>
      <c r="S175" s="131">
        <f t="shared" si="26"/>
        <v>0.54397705544933084</v>
      </c>
      <c r="T175" s="137">
        <f t="shared" si="27"/>
        <v>72.801147227533463</v>
      </c>
      <c r="U175" s="133" t="e">
        <f ca="1">[1]!f_risk_annusharpe(A175,"2019/9/30","2019/12/31",1,1,3)</f>
        <v>#NAME?</v>
      </c>
      <c r="V175" s="134" t="e">
        <f t="shared" ca="1" si="28"/>
        <v>#NAME?</v>
      </c>
      <c r="W175" s="134">
        <f t="shared" si="29"/>
        <v>1046</v>
      </c>
      <c r="X175" s="134" t="e">
        <f t="shared" ca="1" si="30"/>
        <v>#NAME?</v>
      </c>
      <c r="Y175" s="131" t="e">
        <f t="shared" ca="1" si="31"/>
        <v>#NAME?</v>
      </c>
      <c r="Z175" s="137" t="e">
        <f t="shared" ca="1" si="32"/>
        <v>#NAME?</v>
      </c>
      <c r="AA175" s="125">
        <v>2.6482205109263499</v>
      </c>
      <c r="AB175" s="125">
        <v>5.2302427780739702</v>
      </c>
      <c r="AC175" s="123" t="s">
        <v>4981</v>
      </c>
      <c r="AD175" s="125">
        <v>13.170342914965</v>
      </c>
      <c r="AE175" s="123" t="s">
        <v>4982</v>
      </c>
      <c r="AF175" s="125">
        <v>16.234712611075199</v>
      </c>
      <c r="AG175" s="123" t="s">
        <v>4983</v>
      </c>
      <c r="AH175" s="125">
        <v>44.934553399999999</v>
      </c>
      <c r="AI175" s="123" t="s">
        <v>157</v>
      </c>
      <c r="AJ175" s="123" t="s">
        <v>166</v>
      </c>
      <c r="AK175" s="124">
        <v>36.201513419400001</v>
      </c>
      <c r="AL175" s="123" t="s">
        <v>159</v>
      </c>
      <c r="AM175" s="36">
        <v>41032</v>
      </c>
      <c r="AN175" s="123" t="s">
        <v>310</v>
      </c>
      <c r="AO175" s="123" t="s">
        <v>1539</v>
      </c>
      <c r="AP175" s="123" t="s">
        <v>167</v>
      </c>
      <c r="AQ175" s="123" t="s">
        <v>165</v>
      </c>
    </row>
    <row r="176" spans="1:43">
      <c r="A176" s="123" t="s">
        <v>1558</v>
      </c>
      <c r="B176" s="123" t="s">
        <v>1559</v>
      </c>
      <c r="C176" s="36">
        <v>43830</v>
      </c>
      <c r="D176" s="124">
        <v>1.0727</v>
      </c>
      <c r="E176" s="124">
        <v>1.1637</v>
      </c>
      <c r="F176" s="125">
        <v>0</v>
      </c>
      <c r="G176" s="36">
        <v>43829</v>
      </c>
      <c r="H176" s="124">
        <v>1.0727</v>
      </c>
      <c r="I176" s="125">
        <v>5.22822485118082</v>
      </c>
      <c r="J176" s="123" t="s">
        <v>4984</v>
      </c>
      <c r="K176" s="125">
        <v>0.14002987303957901</v>
      </c>
      <c r="L176" s="125">
        <v>0.40248296343409701</v>
      </c>
      <c r="M176" s="130">
        <v>0.65668325539191796</v>
      </c>
      <c r="N176" s="137">
        <f t="shared" si="22"/>
        <v>2.6267330215676719</v>
      </c>
      <c r="O176" s="132">
        <f t="shared" si="23"/>
        <v>2.6267330215676718E-2</v>
      </c>
      <c r="P176" s="134">
        <f t="shared" si="24"/>
        <v>966</v>
      </c>
      <c r="Q176" s="134">
        <v>1046</v>
      </c>
      <c r="R176" s="134" t="str">
        <f t="shared" si="25"/>
        <v>966/1046</v>
      </c>
      <c r="S176" s="131">
        <f t="shared" si="26"/>
        <v>0.92351816443594648</v>
      </c>
      <c r="T176" s="137">
        <f t="shared" si="27"/>
        <v>60</v>
      </c>
      <c r="U176" s="133" t="e">
        <f ca="1">[1]!f_risk_annusharpe(A176,"2019/9/30","2019/12/31",1,1,3)</f>
        <v>#NAME?</v>
      </c>
      <c r="V176" s="134" t="e">
        <f t="shared" ca="1" si="28"/>
        <v>#NAME?</v>
      </c>
      <c r="W176" s="134">
        <f t="shared" si="29"/>
        <v>1046</v>
      </c>
      <c r="X176" s="134" t="e">
        <f t="shared" ca="1" si="30"/>
        <v>#NAME?</v>
      </c>
      <c r="Y176" s="131" t="e">
        <f t="shared" ca="1" si="31"/>
        <v>#NAME?</v>
      </c>
      <c r="Z176" s="137" t="e">
        <f t="shared" ca="1" si="32"/>
        <v>#NAME?</v>
      </c>
      <c r="AA176" s="125">
        <v>2.48800619936135</v>
      </c>
      <c r="AB176" s="125">
        <v>5.22822485118082</v>
      </c>
      <c r="AC176" s="123" t="s">
        <v>4984</v>
      </c>
      <c r="AD176" s="125">
        <v>14.805556821530301</v>
      </c>
      <c r="AE176" s="123" t="s">
        <v>4985</v>
      </c>
      <c r="AF176" s="126">
        <v>0</v>
      </c>
      <c r="AG176" s="123"/>
      <c r="AH176" s="125">
        <v>16.883537400000002</v>
      </c>
      <c r="AI176" s="123" t="s">
        <v>163</v>
      </c>
      <c r="AJ176" s="123" t="s">
        <v>95</v>
      </c>
      <c r="AK176" s="124">
        <v>3.3525540967</v>
      </c>
      <c r="AL176" s="123" t="s">
        <v>159</v>
      </c>
      <c r="AM176" s="36">
        <v>42803</v>
      </c>
      <c r="AN176" s="123" t="s">
        <v>310</v>
      </c>
      <c r="AO176" s="123" t="s">
        <v>273</v>
      </c>
      <c r="AP176" s="123" t="s">
        <v>175</v>
      </c>
      <c r="AQ176" s="123" t="s">
        <v>165</v>
      </c>
    </row>
    <row r="177" spans="1:43">
      <c r="A177" s="123" t="s">
        <v>1617</v>
      </c>
      <c r="B177" s="123" t="s">
        <v>1618</v>
      </c>
      <c r="C177" s="36">
        <v>43830</v>
      </c>
      <c r="D177" s="124">
        <v>1.0326</v>
      </c>
      <c r="E177" s="124">
        <v>1.1246</v>
      </c>
      <c r="F177" s="125">
        <v>1.9372336303757499E-2</v>
      </c>
      <c r="G177" s="36">
        <v>43829</v>
      </c>
      <c r="H177" s="124">
        <v>1.0324</v>
      </c>
      <c r="I177" s="125">
        <v>5.2126587887601303</v>
      </c>
      <c r="J177" s="123" t="s">
        <v>4986</v>
      </c>
      <c r="K177" s="125">
        <v>0.18434073930338901</v>
      </c>
      <c r="L177" s="125">
        <v>0.53122201462876495</v>
      </c>
      <c r="M177" s="130">
        <v>1.32411316404713</v>
      </c>
      <c r="N177" s="137">
        <f t="shared" si="22"/>
        <v>5.2964526561885199</v>
      </c>
      <c r="O177" s="132">
        <f t="shared" si="23"/>
        <v>5.2964526561885196E-2</v>
      </c>
      <c r="P177" s="134">
        <f t="shared" si="24"/>
        <v>174</v>
      </c>
      <c r="Q177" s="134">
        <v>1046</v>
      </c>
      <c r="R177" s="134" t="str">
        <f t="shared" si="25"/>
        <v>174/1046</v>
      </c>
      <c r="S177" s="131">
        <f t="shared" si="26"/>
        <v>0.16634799235181644</v>
      </c>
      <c r="T177" s="137">
        <f t="shared" si="27"/>
        <v>91.682600382409177</v>
      </c>
      <c r="U177" s="133" t="e">
        <f ca="1">[1]!f_risk_annusharpe(A177,"2019/9/30","2019/12/31",1,1,3)</f>
        <v>#NAME?</v>
      </c>
      <c r="V177" s="134" t="e">
        <f t="shared" ca="1" si="28"/>
        <v>#NAME?</v>
      </c>
      <c r="W177" s="134">
        <f t="shared" si="29"/>
        <v>1046</v>
      </c>
      <c r="X177" s="134" t="e">
        <f t="shared" ca="1" si="30"/>
        <v>#NAME?</v>
      </c>
      <c r="Y177" s="131" t="e">
        <f t="shared" ca="1" si="31"/>
        <v>#NAME?</v>
      </c>
      <c r="Z177" s="137" t="e">
        <f t="shared" ca="1" si="32"/>
        <v>#NAME?</v>
      </c>
      <c r="AA177" s="125">
        <v>3.0152102508876499</v>
      </c>
      <c r="AB177" s="125">
        <v>5.2126587887601303</v>
      </c>
      <c r="AC177" s="123" t="s">
        <v>4986</v>
      </c>
      <c r="AD177" s="126">
        <v>0</v>
      </c>
      <c r="AE177" s="123"/>
      <c r="AF177" s="126">
        <v>0</v>
      </c>
      <c r="AG177" s="123"/>
      <c r="AH177" s="125">
        <v>12.64447532</v>
      </c>
      <c r="AI177" s="123" t="s">
        <v>174</v>
      </c>
      <c r="AJ177" s="123" t="s">
        <v>95</v>
      </c>
      <c r="AK177" s="124">
        <v>31.997315672399999</v>
      </c>
      <c r="AL177" s="123" t="s">
        <v>159</v>
      </c>
      <c r="AM177" s="36">
        <v>43119</v>
      </c>
      <c r="AN177" s="123" t="s">
        <v>310</v>
      </c>
      <c r="AO177" s="123" t="s">
        <v>1187</v>
      </c>
      <c r="AP177" s="123" t="s">
        <v>268</v>
      </c>
      <c r="AQ177" s="123" t="s">
        <v>229</v>
      </c>
    </row>
    <row r="178" spans="1:43">
      <c r="A178" s="123" t="s">
        <v>1604</v>
      </c>
      <c r="B178" s="123" t="s">
        <v>1605</v>
      </c>
      <c r="C178" s="36">
        <v>43830</v>
      </c>
      <c r="D178" s="124">
        <v>1.0113000000000001</v>
      </c>
      <c r="E178" s="124">
        <v>1.1525000000000001</v>
      </c>
      <c r="F178" s="125">
        <v>0</v>
      </c>
      <c r="G178" s="36">
        <v>43829</v>
      </c>
      <c r="H178" s="124">
        <v>1.0113000000000001</v>
      </c>
      <c r="I178" s="125">
        <v>5.1910637779041204</v>
      </c>
      <c r="J178" s="123" t="s">
        <v>4987</v>
      </c>
      <c r="K178" s="125">
        <v>0.14854426619133301</v>
      </c>
      <c r="L178" s="125">
        <v>0.486895331468014</v>
      </c>
      <c r="M178" s="130">
        <v>1.0289824791102999</v>
      </c>
      <c r="N178" s="137">
        <f t="shared" si="22"/>
        <v>4.1159299164411998</v>
      </c>
      <c r="O178" s="132">
        <f t="shared" si="23"/>
        <v>4.1159299164411994E-2</v>
      </c>
      <c r="P178" s="134">
        <f t="shared" si="24"/>
        <v>520</v>
      </c>
      <c r="Q178" s="134">
        <v>1046</v>
      </c>
      <c r="R178" s="134" t="str">
        <f t="shared" si="25"/>
        <v>520/1046</v>
      </c>
      <c r="S178" s="131">
        <f t="shared" si="26"/>
        <v>0.49713193116634802</v>
      </c>
      <c r="T178" s="137">
        <f t="shared" si="27"/>
        <v>75.143403441682608</v>
      </c>
      <c r="U178" s="133" t="e">
        <f ca="1">[1]!f_risk_annusharpe(A178,"2019/9/30","2019/12/31",1,1,3)</f>
        <v>#NAME?</v>
      </c>
      <c r="V178" s="134" t="e">
        <f t="shared" ca="1" si="28"/>
        <v>#NAME?</v>
      </c>
      <c r="W178" s="134">
        <f t="shared" si="29"/>
        <v>1046</v>
      </c>
      <c r="X178" s="134" t="e">
        <f t="shared" ca="1" si="30"/>
        <v>#NAME?</v>
      </c>
      <c r="Y178" s="131" t="e">
        <f t="shared" ca="1" si="31"/>
        <v>#NAME?</v>
      </c>
      <c r="Z178" s="137" t="e">
        <f t="shared" ca="1" si="32"/>
        <v>#NAME?</v>
      </c>
      <c r="AA178" s="125">
        <v>2.6096631467046798</v>
      </c>
      <c r="AB178" s="125">
        <v>5.1910637779041204</v>
      </c>
      <c r="AC178" s="123" t="s">
        <v>4987</v>
      </c>
      <c r="AD178" s="125">
        <v>12.3740572538329</v>
      </c>
      <c r="AE178" s="123" t="s">
        <v>4988</v>
      </c>
      <c r="AF178" s="126">
        <v>0</v>
      </c>
      <c r="AG178" s="123"/>
      <c r="AH178" s="125">
        <v>16.000155199999998</v>
      </c>
      <c r="AI178" s="123" t="s">
        <v>163</v>
      </c>
      <c r="AJ178" s="123" t="s">
        <v>95</v>
      </c>
      <c r="AK178" s="124">
        <v>29.926575177699998</v>
      </c>
      <c r="AL178" s="123" t="s">
        <v>159</v>
      </c>
      <c r="AM178" s="36">
        <v>42783</v>
      </c>
      <c r="AN178" s="123" t="s">
        <v>310</v>
      </c>
      <c r="AO178" s="123" t="s">
        <v>4989</v>
      </c>
      <c r="AP178" s="123" t="s">
        <v>261</v>
      </c>
      <c r="AQ178" s="123" t="s">
        <v>241</v>
      </c>
    </row>
    <row r="179" spans="1:43">
      <c r="A179" s="123" t="s">
        <v>1648</v>
      </c>
      <c r="B179" s="123" t="s">
        <v>1649</v>
      </c>
      <c r="C179" s="36">
        <v>43830</v>
      </c>
      <c r="D179" s="124">
        <v>1.0609999999999999</v>
      </c>
      <c r="E179" s="124">
        <v>1.48</v>
      </c>
      <c r="F179" s="125">
        <v>0</v>
      </c>
      <c r="G179" s="36">
        <v>43829</v>
      </c>
      <c r="H179" s="124">
        <v>1.0609999999999999</v>
      </c>
      <c r="I179" s="125">
        <v>5.18552539570591</v>
      </c>
      <c r="J179" s="123" t="s">
        <v>4990</v>
      </c>
      <c r="K179" s="125">
        <v>0.18885741265345601</v>
      </c>
      <c r="L179" s="125">
        <v>0.56872241684984404</v>
      </c>
      <c r="M179" s="130">
        <v>0.94942183509259503</v>
      </c>
      <c r="N179" s="137">
        <f t="shared" si="22"/>
        <v>3.7976873403703801</v>
      </c>
      <c r="O179" s="132">
        <f t="shared" si="23"/>
        <v>3.7976873403703801E-2</v>
      </c>
      <c r="P179" s="134">
        <f t="shared" si="24"/>
        <v>649</v>
      </c>
      <c r="Q179" s="134">
        <v>1046</v>
      </c>
      <c r="R179" s="134" t="str">
        <f t="shared" si="25"/>
        <v>649/1046</v>
      </c>
      <c r="S179" s="131">
        <f t="shared" si="26"/>
        <v>0.62045889101338436</v>
      </c>
      <c r="T179" s="137">
        <f t="shared" si="27"/>
        <v>68.977055449330777</v>
      </c>
      <c r="U179" s="133" t="e">
        <f ca="1">[1]!f_risk_annusharpe(A179,"2019/9/30","2019/12/31",1,1,3)</f>
        <v>#NAME?</v>
      </c>
      <c r="V179" s="134" t="e">
        <f t="shared" ca="1" si="28"/>
        <v>#NAME?</v>
      </c>
      <c r="W179" s="134">
        <f t="shared" si="29"/>
        <v>1046</v>
      </c>
      <c r="X179" s="134" t="e">
        <f t="shared" ca="1" si="30"/>
        <v>#NAME?</v>
      </c>
      <c r="Y179" s="131" t="e">
        <f t="shared" ca="1" si="31"/>
        <v>#NAME?</v>
      </c>
      <c r="Z179" s="137" t="e">
        <f t="shared" ca="1" si="32"/>
        <v>#NAME?</v>
      </c>
      <c r="AA179" s="125">
        <v>2.56544874322852</v>
      </c>
      <c r="AB179" s="125">
        <v>5.18552539570591</v>
      </c>
      <c r="AC179" s="123" t="s">
        <v>4990</v>
      </c>
      <c r="AD179" s="125">
        <v>12.378589074896899</v>
      </c>
      <c r="AE179" s="123" t="s">
        <v>4991</v>
      </c>
      <c r="AF179" s="125">
        <v>11.934843412212199</v>
      </c>
      <c r="AG179" s="123" t="s">
        <v>4992</v>
      </c>
      <c r="AH179" s="125">
        <v>57.093675900000001</v>
      </c>
      <c r="AI179" s="123" t="s">
        <v>174</v>
      </c>
      <c r="AJ179" s="123" t="s">
        <v>158</v>
      </c>
      <c r="AK179" s="124">
        <v>15.1819899967</v>
      </c>
      <c r="AL179" s="123" t="s">
        <v>159</v>
      </c>
      <c r="AM179" s="36">
        <v>41508</v>
      </c>
      <c r="AN179" s="123" t="s">
        <v>310</v>
      </c>
      <c r="AO179" s="123" t="s">
        <v>1376</v>
      </c>
      <c r="AP179" s="123" t="s">
        <v>195</v>
      </c>
      <c r="AQ179" s="123" t="s">
        <v>170</v>
      </c>
    </row>
    <row r="180" spans="1:43">
      <c r="A180" s="123" t="s">
        <v>1721</v>
      </c>
      <c r="B180" s="123" t="s">
        <v>1722</v>
      </c>
      <c r="C180" s="36">
        <v>43830</v>
      </c>
      <c r="D180" s="124">
        <v>1.1180000000000001</v>
      </c>
      <c r="E180" s="124">
        <v>1.139</v>
      </c>
      <c r="F180" s="125">
        <v>8.9525514771733997E-2</v>
      </c>
      <c r="G180" s="36">
        <v>43826</v>
      </c>
      <c r="H180" s="124">
        <v>1.117</v>
      </c>
      <c r="I180" s="125">
        <v>5.1740357478833703</v>
      </c>
      <c r="J180" s="123" t="s">
        <v>4993</v>
      </c>
      <c r="K180" s="125">
        <v>0.35906642728906701</v>
      </c>
      <c r="L180" s="125">
        <v>0.72072072072073801</v>
      </c>
      <c r="M180" s="130">
        <v>1.4519056261343199</v>
      </c>
      <c r="N180" s="137">
        <f t="shared" si="22"/>
        <v>5.8076225045372798</v>
      </c>
      <c r="O180" s="132">
        <f t="shared" si="23"/>
        <v>5.8076225045372798E-2</v>
      </c>
      <c r="P180" s="134">
        <f t="shared" si="24"/>
        <v>104</v>
      </c>
      <c r="Q180" s="134">
        <v>1046</v>
      </c>
      <c r="R180" s="134" t="str">
        <f t="shared" si="25"/>
        <v>104/1046</v>
      </c>
      <c r="S180" s="131">
        <f t="shared" si="26"/>
        <v>9.9426386233269604E-2</v>
      </c>
      <c r="T180" s="137">
        <f t="shared" si="27"/>
        <v>95.028680688336522</v>
      </c>
      <c r="U180" s="133" t="e">
        <f ca="1">[1]!f_risk_annusharpe(A180,"2019/9/30","2019/12/31",1,1,3)</f>
        <v>#NAME?</v>
      </c>
      <c r="V180" s="134" t="e">
        <f t="shared" ca="1" si="28"/>
        <v>#NAME?</v>
      </c>
      <c r="W180" s="134">
        <f t="shared" si="29"/>
        <v>1046</v>
      </c>
      <c r="X180" s="134" t="e">
        <f t="shared" ca="1" si="30"/>
        <v>#NAME?</v>
      </c>
      <c r="Y180" s="131" t="e">
        <f t="shared" ca="1" si="31"/>
        <v>#NAME?</v>
      </c>
      <c r="Z180" s="137" t="e">
        <f t="shared" ca="1" si="32"/>
        <v>#NAME?</v>
      </c>
      <c r="AA180" s="125">
        <v>2.7573529411764701</v>
      </c>
      <c r="AB180" s="125">
        <v>5.1740357478833703</v>
      </c>
      <c r="AC180" s="123" t="s">
        <v>4993</v>
      </c>
      <c r="AD180" s="125">
        <v>11.022840119165901</v>
      </c>
      <c r="AE180" s="123" t="s">
        <v>4994</v>
      </c>
      <c r="AF180" s="125">
        <v>14.496544232698101</v>
      </c>
      <c r="AG180" s="123" t="s">
        <v>4995</v>
      </c>
      <c r="AH180" s="125">
        <v>14.153054600000001</v>
      </c>
      <c r="AI180" s="123" t="s">
        <v>174</v>
      </c>
      <c r="AJ180" s="123" t="s">
        <v>197</v>
      </c>
      <c r="AK180" s="124">
        <v>5.5619430844000002</v>
      </c>
      <c r="AL180" s="123" t="s">
        <v>159</v>
      </c>
      <c r="AM180" s="36">
        <v>42583</v>
      </c>
      <c r="AN180" s="123" t="s">
        <v>310</v>
      </c>
      <c r="AO180" s="123" t="s">
        <v>1723</v>
      </c>
      <c r="AP180" s="123" t="s">
        <v>378</v>
      </c>
      <c r="AQ180" s="123" t="s">
        <v>221</v>
      </c>
    </row>
    <row r="181" spans="1:43">
      <c r="A181" s="123" t="s">
        <v>1601</v>
      </c>
      <c r="B181" s="123" t="s">
        <v>4563</v>
      </c>
      <c r="C181" s="36">
        <v>43830</v>
      </c>
      <c r="D181" s="124">
        <v>1.0388999999999999</v>
      </c>
      <c r="E181" s="124">
        <v>1.1138999999999999</v>
      </c>
      <c r="F181" s="125">
        <v>9.6264921062726092E-3</v>
      </c>
      <c r="G181" s="36">
        <v>43829</v>
      </c>
      <c r="H181" s="124">
        <v>1.0387999999999999</v>
      </c>
      <c r="I181" s="125">
        <v>5.1679002940557801</v>
      </c>
      <c r="J181" s="123" t="s">
        <v>4996</v>
      </c>
      <c r="K181" s="125">
        <v>0.13493975903613001</v>
      </c>
      <c r="L181" s="125">
        <v>0.42532180566740102</v>
      </c>
      <c r="M181" s="130">
        <v>1.0454051847649699</v>
      </c>
      <c r="N181" s="137">
        <f t="shared" si="22"/>
        <v>4.1816207390598796</v>
      </c>
      <c r="O181" s="132">
        <f t="shared" si="23"/>
        <v>4.1816207390598797E-2</v>
      </c>
      <c r="P181" s="134">
        <f t="shared" si="24"/>
        <v>489</v>
      </c>
      <c r="Q181" s="134">
        <v>1046</v>
      </c>
      <c r="R181" s="134" t="str">
        <f t="shared" si="25"/>
        <v>489/1046</v>
      </c>
      <c r="S181" s="131">
        <f t="shared" si="26"/>
        <v>0.46749521988527726</v>
      </c>
      <c r="T181" s="137">
        <f t="shared" si="27"/>
        <v>76.625239005736148</v>
      </c>
      <c r="U181" s="133" t="e">
        <f ca="1">[1]!f_risk_annusharpe(A181,"2019/9/30","2019/12/31",1,1,3)</f>
        <v>#NAME?</v>
      </c>
      <c r="V181" s="134" t="e">
        <f t="shared" ca="1" si="28"/>
        <v>#NAME?</v>
      </c>
      <c r="W181" s="134">
        <f t="shared" si="29"/>
        <v>1046</v>
      </c>
      <c r="X181" s="134" t="e">
        <f t="shared" ca="1" si="30"/>
        <v>#NAME?</v>
      </c>
      <c r="Y181" s="131" t="e">
        <f t="shared" ca="1" si="31"/>
        <v>#NAME?</v>
      </c>
      <c r="Z181" s="137" t="e">
        <f t="shared" ca="1" si="32"/>
        <v>#NAME?</v>
      </c>
      <c r="AA181" s="125">
        <v>2.5711620151901999</v>
      </c>
      <c r="AB181" s="125">
        <v>5.1679002940557801</v>
      </c>
      <c r="AC181" s="123" t="s">
        <v>4996</v>
      </c>
      <c r="AD181" s="126">
        <v>0</v>
      </c>
      <c r="AE181" s="123"/>
      <c r="AF181" s="126">
        <v>0</v>
      </c>
      <c r="AG181" s="123"/>
      <c r="AH181" s="125">
        <v>11.590119019999999</v>
      </c>
      <c r="AI181" s="123" t="s">
        <v>174</v>
      </c>
      <c r="AJ181" s="123" t="s">
        <v>95</v>
      </c>
      <c r="AK181" s="124">
        <v>65.903208887999995</v>
      </c>
      <c r="AL181" s="123" t="s">
        <v>159</v>
      </c>
      <c r="AM181" s="36">
        <v>43130</v>
      </c>
      <c r="AN181" s="123" t="s">
        <v>310</v>
      </c>
      <c r="AO181" s="123" t="s">
        <v>626</v>
      </c>
      <c r="AP181" s="123" t="s">
        <v>270</v>
      </c>
      <c r="AQ181" s="123" t="s">
        <v>247</v>
      </c>
    </row>
    <row r="182" spans="1:43">
      <c r="A182" s="123" t="s">
        <v>1582</v>
      </c>
      <c r="B182" s="123" t="s">
        <v>1583</v>
      </c>
      <c r="C182" s="36">
        <v>43830</v>
      </c>
      <c r="D182" s="124">
        <v>1.0391999999999999</v>
      </c>
      <c r="E182" s="124">
        <v>1.1579999999999999</v>
      </c>
      <c r="F182" s="125">
        <v>9.6237128283956502E-3</v>
      </c>
      <c r="G182" s="36">
        <v>43829</v>
      </c>
      <c r="H182" s="124">
        <v>1.0390999999999999</v>
      </c>
      <c r="I182" s="125">
        <v>5.1653339442640496</v>
      </c>
      <c r="J182" s="123" t="s">
        <v>4997</v>
      </c>
      <c r="K182" s="125">
        <v>0.115606936416175</v>
      </c>
      <c r="L182" s="125">
        <v>0.396067441232338</v>
      </c>
      <c r="M182" s="130">
        <v>0.96178899098375004</v>
      </c>
      <c r="N182" s="137">
        <f t="shared" si="22"/>
        <v>3.8471559639350001</v>
      </c>
      <c r="O182" s="132">
        <f t="shared" si="23"/>
        <v>3.8471559639349999E-2</v>
      </c>
      <c r="P182" s="134">
        <f t="shared" si="24"/>
        <v>632</v>
      </c>
      <c r="Q182" s="134">
        <v>1046</v>
      </c>
      <c r="R182" s="134" t="str">
        <f t="shared" si="25"/>
        <v>632/1046</v>
      </c>
      <c r="S182" s="131">
        <f t="shared" si="26"/>
        <v>0.60420650095602291</v>
      </c>
      <c r="T182" s="137">
        <f t="shared" si="27"/>
        <v>69.789674952198851</v>
      </c>
      <c r="U182" s="133" t="e">
        <f ca="1">[1]!f_risk_annusharpe(A182,"2019/9/30","2019/12/31",1,1,3)</f>
        <v>#NAME?</v>
      </c>
      <c r="V182" s="134" t="e">
        <f t="shared" ca="1" si="28"/>
        <v>#NAME?</v>
      </c>
      <c r="W182" s="134">
        <f t="shared" si="29"/>
        <v>1046</v>
      </c>
      <c r="X182" s="134" t="e">
        <f t="shared" ca="1" si="30"/>
        <v>#NAME?</v>
      </c>
      <c r="Y182" s="131" t="e">
        <f t="shared" ca="1" si="31"/>
        <v>#NAME?</v>
      </c>
      <c r="Z182" s="137" t="e">
        <f t="shared" ca="1" si="32"/>
        <v>#NAME?</v>
      </c>
      <c r="AA182" s="125">
        <v>2.8197975743738</v>
      </c>
      <c r="AB182" s="125">
        <v>5.1653339442640496</v>
      </c>
      <c r="AC182" s="123" t="s">
        <v>4997</v>
      </c>
      <c r="AD182" s="125">
        <v>11.707758499119301</v>
      </c>
      <c r="AE182" s="123" t="s">
        <v>4998</v>
      </c>
      <c r="AF182" s="125">
        <v>15.349224364215001</v>
      </c>
      <c r="AG182" s="123" t="s">
        <v>4999</v>
      </c>
      <c r="AH182" s="125">
        <v>16.495774879999999</v>
      </c>
      <c r="AI182" s="123" t="s">
        <v>163</v>
      </c>
      <c r="AJ182" s="123" t="s">
        <v>166</v>
      </c>
      <c r="AK182" s="124">
        <v>8.2948518296000007</v>
      </c>
      <c r="AL182" s="123" t="s">
        <v>159</v>
      </c>
      <c r="AM182" s="36">
        <v>42433</v>
      </c>
      <c r="AN182" s="123" t="s">
        <v>310</v>
      </c>
      <c r="AO182" s="123" t="s">
        <v>1392</v>
      </c>
      <c r="AP182" s="123" t="s">
        <v>195</v>
      </c>
      <c r="AQ182" s="123" t="s">
        <v>213</v>
      </c>
    </row>
    <row r="183" spans="1:43">
      <c r="A183" s="123" t="s">
        <v>1615</v>
      </c>
      <c r="B183" s="123" t="s">
        <v>1616</v>
      </c>
      <c r="C183" s="36">
        <v>43830</v>
      </c>
      <c r="D183" s="124">
        <v>1.034</v>
      </c>
      <c r="E183" s="124">
        <v>1.1619999999999999</v>
      </c>
      <c r="F183" s="125">
        <v>9.6805421103587794E-2</v>
      </c>
      <c r="G183" s="36">
        <v>43826</v>
      </c>
      <c r="H183" s="124">
        <v>1.0329999999999999</v>
      </c>
      <c r="I183" s="125">
        <v>5.1642455639169302</v>
      </c>
      <c r="J183" s="123" t="s">
        <v>5000</v>
      </c>
      <c r="K183" s="125">
        <v>0.29102103000874902</v>
      </c>
      <c r="L183" s="125">
        <v>0.47725968920197398</v>
      </c>
      <c r="M183" s="130">
        <v>1.0401575025868499</v>
      </c>
      <c r="N183" s="137">
        <f t="shared" si="22"/>
        <v>4.1606300103473997</v>
      </c>
      <c r="O183" s="132">
        <f t="shared" si="23"/>
        <v>4.1606300103473999E-2</v>
      </c>
      <c r="P183" s="134">
        <f t="shared" si="24"/>
        <v>504</v>
      </c>
      <c r="Q183" s="134">
        <v>1046</v>
      </c>
      <c r="R183" s="134" t="str">
        <f t="shared" si="25"/>
        <v>504/1046</v>
      </c>
      <c r="S183" s="131">
        <f t="shared" si="26"/>
        <v>0.48183556405353728</v>
      </c>
      <c r="T183" s="137">
        <f t="shared" si="27"/>
        <v>75.908221797323137</v>
      </c>
      <c r="U183" s="133" t="e">
        <f ca="1">[1]!f_risk_annusharpe(A183,"2019/9/30","2019/12/31",1,1,3)</f>
        <v>#NAME?</v>
      </c>
      <c r="V183" s="134" t="e">
        <f t="shared" ca="1" si="28"/>
        <v>#NAME?</v>
      </c>
      <c r="W183" s="134">
        <f t="shared" si="29"/>
        <v>1046</v>
      </c>
      <c r="X183" s="134" t="e">
        <f t="shared" ca="1" si="30"/>
        <v>#NAME?</v>
      </c>
      <c r="Y183" s="131" t="e">
        <f t="shared" ca="1" si="31"/>
        <v>#NAME?</v>
      </c>
      <c r="Z183" s="137" t="e">
        <f t="shared" ca="1" si="32"/>
        <v>#NAME?</v>
      </c>
      <c r="AA183" s="125">
        <v>2.2816717252084202</v>
      </c>
      <c r="AB183" s="125">
        <v>5.1642455639169302</v>
      </c>
      <c r="AC183" s="123" t="s">
        <v>5000</v>
      </c>
      <c r="AD183" s="125">
        <v>12.912772180911199</v>
      </c>
      <c r="AE183" s="123" t="s">
        <v>5001</v>
      </c>
      <c r="AF183" s="125">
        <v>15.478999999999999</v>
      </c>
      <c r="AG183" s="123" t="s">
        <v>5002</v>
      </c>
      <c r="AH183" s="125">
        <v>16.864747999999999</v>
      </c>
      <c r="AI183" s="123" t="s">
        <v>174</v>
      </c>
      <c r="AJ183" s="123" t="s">
        <v>197</v>
      </c>
      <c r="AK183" s="124">
        <v>3.5199409418999998</v>
      </c>
      <c r="AL183" s="123" t="s">
        <v>159</v>
      </c>
      <c r="AM183" s="36">
        <v>42562</v>
      </c>
      <c r="AN183" s="123" t="s">
        <v>310</v>
      </c>
      <c r="AO183" s="123" t="s">
        <v>809</v>
      </c>
      <c r="AP183" s="123" t="s">
        <v>194</v>
      </c>
      <c r="AQ183" s="123" t="s">
        <v>247</v>
      </c>
    </row>
    <row r="184" spans="1:43">
      <c r="A184" s="123" t="s">
        <v>1619</v>
      </c>
      <c r="B184" s="123" t="s">
        <v>1620</v>
      </c>
      <c r="C184" s="36">
        <v>43830</v>
      </c>
      <c r="D184" s="124">
        <v>1.0349999999999999</v>
      </c>
      <c r="E184" s="124">
        <v>1.425</v>
      </c>
      <c r="F184" s="125">
        <v>9.6711798839447194E-2</v>
      </c>
      <c r="G184" s="36">
        <v>43829</v>
      </c>
      <c r="H184" s="124">
        <v>1.034</v>
      </c>
      <c r="I184" s="125">
        <v>5.1621366351439999</v>
      </c>
      <c r="J184" s="123" t="s">
        <v>5003</v>
      </c>
      <c r="K184" s="125">
        <v>0.19361084220717101</v>
      </c>
      <c r="L184" s="125">
        <v>0.48542571830093501</v>
      </c>
      <c r="M184" s="130">
        <v>1.00436970884256</v>
      </c>
      <c r="N184" s="137">
        <f t="shared" si="22"/>
        <v>4.0174788353702402</v>
      </c>
      <c r="O184" s="132">
        <f t="shared" si="23"/>
        <v>4.0174788353702404E-2</v>
      </c>
      <c r="P184" s="134">
        <f t="shared" si="24"/>
        <v>564</v>
      </c>
      <c r="Q184" s="134">
        <v>1046</v>
      </c>
      <c r="R184" s="134" t="str">
        <f t="shared" si="25"/>
        <v>564/1046</v>
      </c>
      <c r="S184" s="131">
        <f t="shared" si="26"/>
        <v>0.53919694072657742</v>
      </c>
      <c r="T184" s="137">
        <f t="shared" si="27"/>
        <v>73.040152963671133</v>
      </c>
      <c r="U184" s="133" t="e">
        <f ca="1">[1]!f_risk_annusharpe(A184,"2019/9/30","2019/12/31",1,1,3)</f>
        <v>#NAME?</v>
      </c>
      <c r="V184" s="134" t="e">
        <f t="shared" ca="1" si="28"/>
        <v>#NAME?</v>
      </c>
      <c r="W184" s="134">
        <f t="shared" si="29"/>
        <v>1046</v>
      </c>
      <c r="X184" s="134" t="e">
        <f t="shared" ca="1" si="30"/>
        <v>#NAME?</v>
      </c>
      <c r="Y184" s="131" t="e">
        <f t="shared" ca="1" si="31"/>
        <v>#NAME?</v>
      </c>
      <c r="Z184" s="137" t="e">
        <f t="shared" ca="1" si="32"/>
        <v>#NAME?</v>
      </c>
      <c r="AA184" s="125">
        <v>1.8921034576637701</v>
      </c>
      <c r="AB184" s="125">
        <v>5.1621366351439999</v>
      </c>
      <c r="AC184" s="123" t="s">
        <v>5003</v>
      </c>
      <c r="AD184" s="125">
        <v>11.985887231732899</v>
      </c>
      <c r="AE184" s="123" t="s">
        <v>5004</v>
      </c>
      <c r="AF184" s="125">
        <v>12.1664630702449</v>
      </c>
      <c r="AG184" s="123" t="s">
        <v>5005</v>
      </c>
      <c r="AH184" s="125">
        <v>48.908555</v>
      </c>
      <c r="AI184" s="123" t="s">
        <v>163</v>
      </c>
      <c r="AJ184" s="123" t="s">
        <v>158</v>
      </c>
      <c r="AK184" s="124">
        <v>5.3776588294999996</v>
      </c>
      <c r="AL184" s="123" t="s">
        <v>159</v>
      </c>
      <c r="AM184" s="36">
        <v>41155</v>
      </c>
      <c r="AN184" s="123" t="s">
        <v>310</v>
      </c>
      <c r="AO184" s="123" t="s">
        <v>580</v>
      </c>
      <c r="AP184" s="123" t="s">
        <v>175</v>
      </c>
      <c r="AQ184" s="123" t="s">
        <v>181</v>
      </c>
    </row>
    <row r="185" spans="1:43">
      <c r="A185" s="123" t="s">
        <v>1597</v>
      </c>
      <c r="B185" s="123" t="s">
        <v>1598</v>
      </c>
      <c r="C185" s="36">
        <v>43830</v>
      </c>
      <c r="D185" s="124">
        <v>1.0405</v>
      </c>
      <c r="E185" s="124">
        <v>1.1005</v>
      </c>
      <c r="F185" s="125">
        <v>1.92252234932123E-2</v>
      </c>
      <c r="G185" s="36">
        <v>43829</v>
      </c>
      <c r="H185" s="124">
        <v>1.0403</v>
      </c>
      <c r="I185" s="125">
        <v>5.1588506264261502</v>
      </c>
      <c r="J185" s="123" t="s">
        <v>5006</v>
      </c>
      <c r="K185" s="125">
        <v>0.14436958614051901</v>
      </c>
      <c r="L185" s="125">
        <v>0.40526623476659002</v>
      </c>
      <c r="M185" s="130">
        <v>0.97322911911560295</v>
      </c>
      <c r="N185" s="137">
        <f t="shared" si="22"/>
        <v>3.8929164764624118</v>
      </c>
      <c r="O185" s="132">
        <f t="shared" si="23"/>
        <v>3.8929164764624116E-2</v>
      </c>
      <c r="P185" s="134">
        <f t="shared" si="24"/>
        <v>605</v>
      </c>
      <c r="Q185" s="134">
        <v>1046</v>
      </c>
      <c r="R185" s="134" t="str">
        <f t="shared" si="25"/>
        <v>605/1046</v>
      </c>
      <c r="S185" s="131">
        <f t="shared" si="26"/>
        <v>0.57839388145315485</v>
      </c>
      <c r="T185" s="137">
        <f t="shared" si="27"/>
        <v>71.080305927342266</v>
      </c>
      <c r="U185" s="133" t="e">
        <f ca="1">[1]!f_risk_annusharpe(A185,"2019/9/30","2019/12/31",1,1,3)</f>
        <v>#NAME?</v>
      </c>
      <c r="V185" s="134" t="e">
        <f t="shared" ca="1" si="28"/>
        <v>#NAME?</v>
      </c>
      <c r="W185" s="134">
        <f t="shared" si="29"/>
        <v>1046</v>
      </c>
      <c r="X185" s="134" t="e">
        <f t="shared" ca="1" si="30"/>
        <v>#NAME?</v>
      </c>
      <c r="Y185" s="131" t="e">
        <f t="shared" ca="1" si="31"/>
        <v>#NAME?</v>
      </c>
      <c r="Z185" s="137" t="e">
        <f t="shared" ca="1" si="32"/>
        <v>#NAME?</v>
      </c>
      <c r="AA185" s="125">
        <v>2.4210105384256102</v>
      </c>
      <c r="AB185" s="125">
        <v>5.1588506264261502</v>
      </c>
      <c r="AC185" s="123" t="s">
        <v>5006</v>
      </c>
      <c r="AD185" s="126">
        <v>0</v>
      </c>
      <c r="AE185" s="123"/>
      <c r="AF185" s="126">
        <v>0</v>
      </c>
      <c r="AG185" s="123"/>
      <c r="AH185" s="125">
        <v>10.17573565</v>
      </c>
      <c r="AI185" s="123" t="s">
        <v>174</v>
      </c>
      <c r="AJ185" s="123" t="s">
        <v>95</v>
      </c>
      <c r="AK185" s="124">
        <v>35.286209891200002</v>
      </c>
      <c r="AL185" s="123" t="s">
        <v>159</v>
      </c>
      <c r="AM185" s="36">
        <v>43216</v>
      </c>
      <c r="AN185" s="123" t="s">
        <v>310</v>
      </c>
      <c r="AO185" s="123" t="s">
        <v>1321</v>
      </c>
      <c r="AP185" s="123" t="s">
        <v>249</v>
      </c>
      <c r="AQ185" s="123" t="s">
        <v>247</v>
      </c>
    </row>
    <row r="186" spans="1:43">
      <c r="A186" s="123" t="s">
        <v>1579</v>
      </c>
      <c r="B186" s="123" t="s">
        <v>1580</v>
      </c>
      <c r="C186" s="36">
        <v>43830</v>
      </c>
      <c r="D186" s="124">
        <v>1.0509999999999999</v>
      </c>
      <c r="E186" s="124">
        <v>1.1017999999999999</v>
      </c>
      <c r="F186" s="125">
        <v>1.9033117624668999E-2</v>
      </c>
      <c r="G186" s="36">
        <v>43829</v>
      </c>
      <c r="H186" s="124">
        <v>1.0508</v>
      </c>
      <c r="I186" s="125">
        <v>5.1504315558529701</v>
      </c>
      <c r="J186" s="123" t="s">
        <v>5007</v>
      </c>
      <c r="K186" s="125">
        <v>0.14292520247736501</v>
      </c>
      <c r="L186" s="125">
        <v>0.37242574545270801</v>
      </c>
      <c r="M186" s="130">
        <v>0.78631280980392904</v>
      </c>
      <c r="N186" s="137">
        <f t="shared" si="22"/>
        <v>3.1452512392157161</v>
      </c>
      <c r="O186" s="132">
        <f t="shared" si="23"/>
        <v>3.1452512392157163E-2</v>
      </c>
      <c r="P186" s="134">
        <f t="shared" si="24"/>
        <v>869</v>
      </c>
      <c r="Q186" s="134">
        <v>1046</v>
      </c>
      <c r="R186" s="134" t="str">
        <f t="shared" si="25"/>
        <v>869/1046</v>
      </c>
      <c r="S186" s="131">
        <f t="shared" si="26"/>
        <v>0.8307839388145315</v>
      </c>
      <c r="T186" s="137">
        <f t="shared" si="27"/>
        <v>60</v>
      </c>
      <c r="U186" s="133" t="e">
        <f ca="1">[1]!f_risk_annusharpe(A186,"2019/9/30","2019/12/31",1,1,3)</f>
        <v>#NAME?</v>
      </c>
      <c r="V186" s="134" t="e">
        <f t="shared" ca="1" si="28"/>
        <v>#NAME?</v>
      </c>
      <c r="W186" s="134">
        <f t="shared" si="29"/>
        <v>1046</v>
      </c>
      <c r="X186" s="134" t="e">
        <f t="shared" ca="1" si="30"/>
        <v>#NAME?</v>
      </c>
      <c r="Y186" s="131" t="e">
        <f t="shared" ca="1" si="31"/>
        <v>#NAME?</v>
      </c>
      <c r="Z186" s="137" t="e">
        <f t="shared" ca="1" si="32"/>
        <v>#NAME?</v>
      </c>
      <c r="AA186" s="125">
        <v>2.4066715366496401</v>
      </c>
      <c r="AB186" s="125">
        <v>5.1504315558529701</v>
      </c>
      <c r="AC186" s="123" t="s">
        <v>5007</v>
      </c>
      <c r="AD186" s="126">
        <v>0</v>
      </c>
      <c r="AE186" s="123"/>
      <c r="AF186" s="126">
        <v>0</v>
      </c>
      <c r="AG186" s="123"/>
      <c r="AH186" s="125">
        <v>10.453583800000001</v>
      </c>
      <c r="AI186" s="123" t="s">
        <v>157</v>
      </c>
      <c r="AJ186" s="123" t="s">
        <v>95</v>
      </c>
      <c r="AK186" s="124">
        <v>10.441244875800001</v>
      </c>
      <c r="AL186" s="123" t="s">
        <v>159</v>
      </c>
      <c r="AM186" s="36">
        <v>43203</v>
      </c>
      <c r="AN186" s="123" t="s">
        <v>310</v>
      </c>
      <c r="AO186" s="123" t="s">
        <v>1581</v>
      </c>
      <c r="AP186" s="123" t="s">
        <v>198</v>
      </c>
      <c r="AQ186" s="123" t="s">
        <v>177</v>
      </c>
    </row>
    <row r="187" spans="1:43">
      <c r="A187" s="123" t="s">
        <v>1661</v>
      </c>
      <c r="B187" s="123" t="s">
        <v>1662</v>
      </c>
      <c r="C187" s="36">
        <v>43830</v>
      </c>
      <c r="D187" s="124">
        <v>1.0407999999999999</v>
      </c>
      <c r="E187" s="124">
        <v>1.1385000000000001</v>
      </c>
      <c r="F187" s="125">
        <v>0.14432791301838899</v>
      </c>
      <c r="G187" s="36">
        <v>43826</v>
      </c>
      <c r="H187" s="124">
        <v>1.0392999999999999</v>
      </c>
      <c r="I187" s="125">
        <v>5.1496081565640601</v>
      </c>
      <c r="J187" s="123" t="s">
        <v>5008</v>
      </c>
      <c r="K187" s="125">
        <v>0.35676405361102997</v>
      </c>
      <c r="L187" s="125">
        <v>0.58950250042060603</v>
      </c>
      <c r="M187" s="130">
        <v>0.47199691136396998</v>
      </c>
      <c r="N187" s="137">
        <f t="shared" si="22"/>
        <v>1.8879876454558799</v>
      </c>
      <c r="O187" s="132">
        <f t="shared" si="23"/>
        <v>1.8879876454558801E-2</v>
      </c>
      <c r="P187" s="134">
        <f t="shared" si="24"/>
        <v>1010</v>
      </c>
      <c r="Q187" s="134">
        <v>1046</v>
      </c>
      <c r="R187" s="134" t="str">
        <f t="shared" si="25"/>
        <v>1010/1046</v>
      </c>
      <c r="S187" s="131">
        <f t="shared" si="26"/>
        <v>0.96558317399617588</v>
      </c>
      <c r="T187" s="137">
        <f t="shared" si="27"/>
        <v>60</v>
      </c>
      <c r="U187" s="133" t="e">
        <f ca="1">[1]!f_risk_annusharpe(A187,"2019/9/30","2019/12/31",1,1,3)</f>
        <v>#NAME?</v>
      </c>
      <c r="V187" s="134" t="e">
        <f t="shared" ca="1" si="28"/>
        <v>#NAME?</v>
      </c>
      <c r="W187" s="134">
        <f t="shared" si="29"/>
        <v>1046</v>
      </c>
      <c r="X187" s="134" t="e">
        <f t="shared" ca="1" si="30"/>
        <v>#NAME?</v>
      </c>
      <c r="Y187" s="131" t="e">
        <f t="shared" ca="1" si="31"/>
        <v>#NAME?</v>
      </c>
      <c r="Z187" s="137" t="e">
        <f t="shared" ca="1" si="32"/>
        <v>#NAME?</v>
      </c>
      <c r="AA187" s="125">
        <v>2.2864532979919501</v>
      </c>
      <c r="AB187" s="125">
        <v>5.1496081565640601</v>
      </c>
      <c r="AC187" s="123" t="s">
        <v>5008</v>
      </c>
      <c r="AD187" s="125">
        <v>14.5761874510591</v>
      </c>
      <c r="AE187" s="123" t="s">
        <v>5009</v>
      </c>
      <c r="AF187" s="126">
        <v>0</v>
      </c>
      <c r="AG187" s="123"/>
      <c r="AH187" s="125">
        <v>14.129340320000001</v>
      </c>
      <c r="AI187" s="123" t="s">
        <v>174</v>
      </c>
      <c r="AJ187" s="123" t="s">
        <v>95</v>
      </c>
      <c r="AK187" s="124">
        <v>53.128274962699997</v>
      </c>
      <c r="AL187" s="123" t="s">
        <v>159</v>
      </c>
      <c r="AM187" s="36">
        <v>42969</v>
      </c>
      <c r="AN187" s="123" t="s">
        <v>310</v>
      </c>
      <c r="AO187" s="123" t="s">
        <v>5010</v>
      </c>
      <c r="AP187" s="123" t="s">
        <v>224</v>
      </c>
      <c r="AQ187" s="123" t="s">
        <v>204</v>
      </c>
    </row>
    <row r="188" spans="1:43">
      <c r="A188" s="123" t="s">
        <v>1612</v>
      </c>
      <c r="B188" s="123" t="s">
        <v>1613</v>
      </c>
      <c r="C188" s="36">
        <v>43830</v>
      </c>
      <c r="D188" s="124">
        <v>1.0728</v>
      </c>
      <c r="E188" s="124">
        <v>1.0728</v>
      </c>
      <c r="F188" s="125">
        <v>6.5292416752161506E-2</v>
      </c>
      <c r="G188" s="36">
        <v>43826</v>
      </c>
      <c r="H188" s="124">
        <v>1.0721000000000001</v>
      </c>
      <c r="I188" s="125">
        <v>5.13524108192866</v>
      </c>
      <c r="J188" s="123" t="s">
        <v>5011</v>
      </c>
      <c r="K188" s="125">
        <v>0.21485287248948801</v>
      </c>
      <c r="L188" s="125">
        <v>0.44943820224718301</v>
      </c>
      <c r="M188" s="130">
        <v>0.798646998026868</v>
      </c>
      <c r="N188" s="137">
        <f t="shared" si="22"/>
        <v>3.194587992107472</v>
      </c>
      <c r="O188" s="132">
        <f t="shared" si="23"/>
        <v>3.194587992107472E-2</v>
      </c>
      <c r="P188" s="134">
        <f t="shared" si="24"/>
        <v>852</v>
      </c>
      <c r="Q188" s="134">
        <v>1046</v>
      </c>
      <c r="R188" s="134" t="str">
        <f t="shared" si="25"/>
        <v>852/1046</v>
      </c>
      <c r="S188" s="131">
        <f t="shared" si="26"/>
        <v>0.81453154875717015</v>
      </c>
      <c r="T188" s="137">
        <f t="shared" si="27"/>
        <v>60</v>
      </c>
      <c r="U188" s="133" t="e">
        <f ca="1">[1]!f_risk_annusharpe(A188,"2019/9/30","2019/12/31",1,1,3)</f>
        <v>#NAME?</v>
      </c>
      <c r="V188" s="134" t="e">
        <f t="shared" ca="1" si="28"/>
        <v>#NAME?</v>
      </c>
      <c r="W188" s="134">
        <f t="shared" si="29"/>
        <v>1046</v>
      </c>
      <c r="X188" s="134" t="e">
        <f t="shared" ca="1" si="30"/>
        <v>#NAME?</v>
      </c>
      <c r="Y188" s="131" t="e">
        <f t="shared" ca="1" si="31"/>
        <v>#NAME?</v>
      </c>
      <c r="Z188" s="137" t="e">
        <f t="shared" ca="1" si="32"/>
        <v>#NAME?</v>
      </c>
      <c r="AA188" s="125">
        <v>2.2201048118151401</v>
      </c>
      <c r="AB188" s="125">
        <v>5.13524108192866</v>
      </c>
      <c r="AC188" s="123" t="s">
        <v>5011</v>
      </c>
      <c r="AD188" s="126">
        <v>0</v>
      </c>
      <c r="AE188" s="123"/>
      <c r="AF188" s="126">
        <v>0</v>
      </c>
      <c r="AG188" s="123"/>
      <c r="AH188" s="125">
        <v>7.28</v>
      </c>
      <c r="AI188" s="123" t="s">
        <v>309</v>
      </c>
      <c r="AJ188" s="123" t="s">
        <v>95</v>
      </c>
      <c r="AK188" s="124">
        <v>2.2533956915000002</v>
      </c>
      <c r="AL188" s="123" t="s">
        <v>159</v>
      </c>
      <c r="AM188" s="36">
        <v>43306</v>
      </c>
      <c r="AN188" s="123" t="s">
        <v>310</v>
      </c>
      <c r="AO188" s="123" t="s">
        <v>1614</v>
      </c>
      <c r="AP188" s="123" t="s">
        <v>269</v>
      </c>
      <c r="AQ188" s="123" t="s">
        <v>165</v>
      </c>
    </row>
    <row r="189" spans="1:43">
      <c r="A189" s="123" t="s">
        <v>1711</v>
      </c>
      <c r="B189" s="123" t="s">
        <v>1712</v>
      </c>
      <c r="C189" s="36">
        <v>43830</v>
      </c>
      <c r="D189" s="124">
        <v>1.0263</v>
      </c>
      <c r="E189" s="124">
        <v>1.1694</v>
      </c>
      <c r="F189" s="125">
        <v>-1.9483682415961601E-2</v>
      </c>
      <c r="G189" s="36">
        <v>43829</v>
      </c>
      <c r="H189" s="124">
        <v>1.0265</v>
      </c>
      <c r="I189" s="125">
        <v>5.1186577941374498</v>
      </c>
      <c r="J189" s="123" t="s">
        <v>5012</v>
      </c>
      <c r="K189" s="125">
        <v>0.156143261442385</v>
      </c>
      <c r="L189" s="125">
        <v>0.65712657103556305</v>
      </c>
      <c r="M189" s="130">
        <v>1.4253268204737899</v>
      </c>
      <c r="N189" s="137">
        <f t="shared" si="22"/>
        <v>5.7013072818951596</v>
      </c>
      <c r="O189" s="132">
        <f t="shared" si="23"/>
        <v>5.7013072818951599E-2</v>
      </c>
      <c r="P189" s="134">
        <f t="shared" si="24"/>
        <v>113</v>
      </c>
      <c r="Q189" s="134">
        <v>1046</v>
      </c>
      <c r="R189" s="134" t="str">
        <f t="shared" si="25"/>
        <v>113/1046</v>
      </c>
      <c r="S189" s="131">
        <f t="shared" si="26"/>
        <v>0.10803059273422562</v>
      </c>
      <c r="T189" s="137">
        <f t="shared" si="27"/>
        <v>94.598470363288726</v>
      </c>
      <c r="U189" s="133" t="e">
        <f ca="1">[1]!f_risk_annusharpe(A189,"2019/9/30","2019/12/31",1,1,3)</f>
        <v>#NAME?</v>
      </c>
      <c r="V189" s="134" t="e">
        <f t="shared" ca="1" si="28"/>
        <v>#NAME?</v>
      </c>
      <c r="W189" s="134">
        <f t="shared" si="29"/>
        <v>1046</v>
      </c>
      <c r="X189" s="134" t="e">
        <f t="shared" ca="1" si="30"/>
        <v>#NAME?</v>
      </c>
      <c r="Y189" s="131" t="e">
        <f t="shared" ca="1" si="31"/>
        <v>#NAME?</v>
      </c>
      <c r="Z189" s="137" t="e">
        <f t="shared" ca="1" si="32"/>
        <v>#NAME?</v>
      </c>
      <c r="AA189" s="125">
        <v>2.70707003877473</v>
      </c>
      <c r="AB189" s="125">
        <v>5.1186577941374498</v>
      </c>
      <c r="AC189" s="123" t="s">
        <v>5012</v>
      </c>
      <c r="AD189" s="125">
        <v>13.4795064930346</v>
      </c>
      <c r="AE189" s="123" t="s">
        <v>5013</v>
      </c>
      <c r="AF189" s="125">
        <v>16.076954330708698</v>
      </c>
      <c r="AG189" s="123" t="s">
        <v>5014</v>
      </c>
      <c r="AH189" s="125">
        <v>17.934185599999999</v>
      </c>
      <c r="AI189" s="123" t="s">
        <v>157</v>
      </c>
      <c r="AJ189" s="123" t="s">
        <v>166</v>
      </c>
      <c r="AK189" s="124">
        <v>5.2510975569999996</v>
      </c>
      <c r="AL189" s="123" t="s">
        <v>159</v>
      </c>
      <c r="AM189" s="36">
        <v>42345</v>
      </c>
      <c r="AN189" s="123" t="s">
        <v>310</v>
      </c>
      <c r="AO189" s="123" t="s">
        <v>5015</v>
      </c>
      <c r="AP189" s="123" t="s">
        <v>548</v>
      </c>
      <c r="AQ189" s="123" t="s">
        <v>177</v>
      </c>
    </row>
    <row r="190" spans="1:43">
      <c r="A190" s="123" t="s">
        <v>1644</v>
      </c>
      <c r="B190" s="123" t="s">
        <v>1645</v>
      </c>
      <c r="C190" s="36">
        <v>43830</v>
      </c>
      <c r="D190" s="124">
        <v>1.3436999999999999</v>
      </c>
      <c r="E190" s="124">
        <v>1.5627</v>
      </c>
      <c r="F190" s="125">
        <v>1.48864905098716E-2</v>
      </c>
      <c r="G190" s="36">
        <v>43829</v>
      </c>
      <c r="H190" s="124">
        <v>1.3434999999999999</v>
      </c>
      <c r="I190" s="125">
        <v>5.1184091831860199</v>
      </c>
      <c r="J190" s="123" t="s">
        <v>5016</v>
      </c>
      <c r="K190" s="125">
        <v>0.16399552739471099</v>
      </c>
      <c r="L190" s="125">
        <v>0.49048374387876098</v>
      </c>
      <c r="M190" s="130">
        <v>1.2381251674624001</v>
      </c>
      <c r="N190" s="137">
        <f t="shared" si="22"/>
        <v>4.9525006698496004</v>
      </c>
      <c r="O190" s="132">
        <f t="shared" si="23"/>
        <v>4.9525006698496001E-2</v>
      </c>
      <c r="P190" s="134">
        <f t="shared" si="24"/>
        <v>229</v>
      </c>
      <c r="Q190" s="134">
        <v>1046</v>
      </c>
      <c r="R190" s="134" t="str">
        <f t="shared" si="25"/>
        <v>229/1046</v>
      </c>
      <c r="S190" s="131">
        <f t="shared" si="26"/>
        <v>0.21892925430210325</v>
      </c>
      <c r="T190" s="137">
        <f t="shared" si="27"/>
        <v>89.053537284894844</v>
      </c>
      <c r="U190" s="133" t="e">
        <f ca="1">[1]!f_risk_annusharpe(A190,"2019/9/30","2019/12/31",1,1,3)</f>
        <v>#NAME?</v>
      </c>
      <c r="V190" s="134" t="e">
        <f t="shared" ca="1" si="28"/>
        <v>#NAME?</v>
      </c>
      <c r="W190" s="134">
        <f t="shared" si="29"/>
        <v>1046</v>
      </c>
      <c r="X190" s="134" t="e">
        <f t="shared" ca="1" si="30"/>
        <v>#NAME?</v>
      </c>
      <c r="Y190" s="131" t="e">
        <f t="shared" ca="1" si="31"/>
        <v>#NAME?</v>
      </c>
      <c r="Z190" s="137" t="e">
        <f t="shared" ca="1" si="32"/>
        <v>#NAME?</v>
      </c>
      <c r="AA190" s="125">
        <v>2.7284946682668201</v>
      </c>
      <c r="AB190" s="125">
        <v>5.1184091831860199</v>
      </c>
      <c r="AC190" s="123" t="s">
        <v>5016</v>
      </c>
      <c r="AD190" s="125">
        <v>12.2865826086956</v>
      </c>
      <c r="AE190" s="123" t="s">
        <v>5017</v>
      </c>
      <c r="AF190" s="125">
        <v>14.4067359477124</v>
      </c>
      <c r="AG190" s="123" t="s">
        <v>5018</v>
      </c>
      <c r="AH190" s="125">
        <v>57.538075399999997</v>
      </c>
      <c r="AI190" s="123" t="s">
        <v>157</v>
      </c>
      <c r="AJ190" s="123" t="s">
        <v>166</v>
      </c>
      <c r="AK190" s="124">
        <v>24.2252241463</v>
      </c>
      <c r="AL190" s="123" t="s">
        <v>159</v>
      </c>
      <c r="AM190" s="36">
        <v>41240</v>
      </c>
      <c r="AN190" s="123" t="s">
        <v>310</v>
      </c>
      <c r="AO190" s="123" t="s">
        <v>1280</v>
      </c>
      <c r="AP190" s="123" t="s">
        <v>268</v>
      </c>
      <c r="AQ190" s="123" t="s">
        <v>185</v>
      </c>
    </row>
    <row r="191" spans="1:43">
      <c r="A191" s="123" t="s">
        <v>1665</v>
      </c>
      <c r="B191" s="123" t="s">
        <v>1666</v>
      </c>
      <c r="C191" s="36">
        <v>43830</v>
      </c>
      <c r="D191" s="124">
        <v>1.0920000000000001</v>
      </c>
      <c r="E191" s="124">
        <v>1.1827000000000001</v>
      </c>
      <c r="F191" s="125">
        <v>6.4143681847346298E-2</v>
      </c>
      <c r="G191" s="36">
        <v>43826</v>
      </c>
      <c r="H191" s="124">
        <v>1.0912999999999999</v>
      </c>
      <c r="I191" s="125">
        <v>5.11258118820904</v>
      </c>
      <c r="J191" s="123" t="s">
        <v>5019</v>
      </c>
      <c r="K191" s="125">
        <v>0.13755158184319599</v>
      </c>
      <c r="L191" s="125">
        <v>0.58025508444650797</v>
      </c>
      <c r="M191" s="130">
        <v>1.3163701593116801</v>
      </c>
      <c r="N191" s="137">
        <f t="shared" si="22"/>
        <v>5.2654806372467204</v>
      </c>
      <c r="O191" s="132">
        <f t="shared" si="23"/>
        <v>5.2654806372467201E-2</v>
      </c>
      <c r="P191" s="134">
        <f t="shared" si="24"/>
        <v>177</v>
      </c>
      <c r="Q191" s="134">
        <v>1046</v>
      </c>
      <c r="R191" s="134" t="str">
        <f t="shared" si="25"/>
        <v>177/1046</v>
      </c>
      <c r="S191" s="131">
        <f t="shared" si="26"/>
        <v>0.16921606118546845</v>
      </c>
      <c r="T191" s="137">
        <f t="shared" si="27"/>
        <v>91.539196940726583</v>
      </c>
      <c r="U191" s="133" t="e">
        <f ca="1">[1]!f_risk_annusharpe(A191,"2019/9/30","2019/12/31",1,1,3)</f>
        <v>#NAME?</v>
      </c>
      <c r="V191" s="134" t="e">
        <f t="shared" ca="1" si="28"/>
        <v>#NAME?</v>
      </c>
      <c r="W191" s="134">
        <f t="shared" si="29"/>
        <v>1046</v>
      </c>
      <c r="X191" s="134" t="e">
        <f t="shared" ca="1" si="30"/>
        <v>#NAME?</v>
      </c>
      <c r="Y191" s="131" t="e">
        <f t="shared" ca="1" si="31"/>
        <v>#NAME?</v>
      </c>
      <c r="Z191" s="137" t="e">
        <f t="shared" ca="1" si="32"/>
        <v>#NAME?</v>
      </c>
      <c r="AA191" s="125">
        <v>2.7340432492273998</v>
      </c>
      <c r="AB191" s="125">
        <v>5.11258118820904</v>
      </c>
      <c r="AC191" s="123" t="s">
        <v>5019</v>
      </c>
      <c r="AD191" s="125">
        <v>13.2074252243007</v>
      </c>
      <c r="AE191" s="123" t="s">
        <v>5020</v>
      </c>
      <c r="AF191" s="125">
        <v>15.6255914396887</v>
      </c>
      <c r="AG191" s="123" t="s">
        <v>5021</v>
      </c>
      <c r="AH191" s="125">
        <v>18.863108</v>
      </c>
      <c r="AI191" s="123" t="s">
        <v>174</v>
      </c>
      <c r="AJ191" s="123" t="s">
        <v>189</v>
      </c>
      <c r="AK191" s="124">
        <v>29.6928871476</v>
      </c>
      <c r="AL191" s="123" t="s">
        <v>159</v>
      </c>
      <c r="AM191" s="36">
        <v>42508</v>
      </c>
      <c r="AN191" s="123" t="s">
        <v>310</v>
      </c>
      <c r="AO191" s="123" t="s">
        <v>1544</v>
      </c>
      <c r="AP191" s="123" t="s">
        <v>215</v>
      </c>
      <c r="AQ191" s="123" t="s">
        <v>177</v>
      </c>
    </row>
    <row r="192" spans="1:43">
      <c r="A192" s="123" t="s">
        <v>1653</v>
      </c>
      <c r="B192" s="123" t="s">
        <v>1654</v>
      </c>
      <c r="C192" s="36">
        <v>43830</v>
      </c>
      <c r="D192" s="124">
        <v>1.0328999999999999</v>
      </c>
      <c r="E192" s="124">
        <v>1.0929</v>
      </c>
      <c r="F192" s="125">
        <v>2.9052876234740701E-2</v>
      </c>
      <c r="G192" s="36">
        <v>43829</v>
      </c>
      <c r="H192" s="124">
        <v>1.0326</v>
      </c>
      <c r="I192" s="125">
        <v>5.0908460777617996</v>
      </c>
      <c r="J192" s="123" t="s">
        <v>5022</v>
      </c>
      <c r="K192" s="125">
        <v>0.174570846668608</v>
      </c>
      <c r="L192" s="125">
        <v>0.496235851945526</v>
      </c>
      <c r="M192" s="130">
        <v>0.81994261457259698</v>
      </c>
      <c r="N192" s="137">
        <f t="shared" si="22"/>
        <v>3.2797704582903879</v>
      </c>
      <c r="O192" s="132">
        <f t="shared" si="23"/>
        <v>3.2797704582903882E-2</v>
      </c>
      <c r="P192" s="134">
        <f t="shared" si="24"/>
        <v>828</v>
      </c>
      <c r="Q192" s="134">
        <v>1046</v>
      </c>
      <c r="R192" s="134" t="str">
        <f t="shared" si="25"/>
        <v>828/1046</v>
      </c>
      <c r="S192" s="131">
        <f t="shared" si="26"/>
        <v>0.79158699808795407</v>
      </c>
      <c r="T192" s="137">
        <f t="shared" si="27"/>
        <v>60.420650095602298</v>
      </c>
      <c r="U192" s="133" t="e">
        <f ca="1">[1]!f_risk_annusharpe(A192,"2019/9/30","2019/12/31",1,1,3)</f>
        <v>#NAME?</v>
      </c>
      <c r="V192" s="134" t="e">
        <f t="shared" ca="1" si="28"/>
        <v>#NAME?</v>
      </c>
      <c r="W192" s="134">
        <f t="shared" si="29"/>
        <v>1046</v>
      </c>
      <c r="X192" s="134" t="e">
        <f t="shared" ca="1" si="30"/>
        <v>#NAME?</v>
      </c>
      <c r="Y192" s="131" t="e">
        <f t="shared" ca="1" si="31"/>
        <v>#NAME?</v>
      </c>
      <c r="Z192" s="137" t="e">
        <f t="shared" ca="1" si="32"/>
        <v>#NAME?</v>
      </c>
      <c r="AA192" s="125">
        <v>2.59794243230772</v>
      </c>
      <c r="AB192" s="125">
        <v>5.0908460777617996</v>
      </c>
      <c r="AC192" s="123" t="s">
        <v>5022</v>
      </c>
      <c r="AD192" s="126">
        <v>0</v>
      </c>
      <c r="AE192" s="123"/>
      <c r="AF192" s="126">
        <v>0</v>
      </c>
      <c r="AG192" s="123"/>
      <c r="AH192" s="125">
        <v>9.3936126799999897</v>
      </c>
      <c r="AI192" s="123" t="s">
        <v>174</v>
      </c>
      <c r="AJ192" s="123" t="s">
        <v>95</v>
      </c>
      <c r="AK192" s="124">
        <v>7.2275373071000004</v>
      </c>
      <c r="AL192" s="123" t="s">
        <v>159</v>
      </c>
      <c r="AM192" s="36">
        <v>43277</v>
      </c>
      <c r="AN192" s="123" t="s">
        <v>310</v>
      </c>
      <c r="AO192" s="123" t="s">
        <v>589</v>
      </c>
      <c r="AP192" s="123" t="s">
        <v>167</v>
      </c>
      <c r="AQ192" s="123" t="s">
        <v>183</v>
      </c>
    </row>
    <row r="193" spans="1:43">
      <c r="A193" s="123" t="s">
        <v>1667</v>
      </c>
      <c r="B193" s="123" t="s">
        <v>1668</v>
      </c>
      <c r="C193" s="36">
        <v>43830</v>
      </c>
      <c r="D193" s="124">
        <v>1.0125999999999999</v>
      </c>
      <c r="E193" s="124">
        <v>1.1426000000000001</v>
      </c>
      <c r="F193" s="125">
        <v>1.9755037534573101E-2</v>
      </c>
      <c r="G193" s="36">
        <v>43829</v>
      </c>
      <c r="H193" s="124">
        <v>1.0124</v>
      </c>
      <c r="I193" s="125">
        <v>5.0880907916138796</v>
      </c>
      <c r="J193" s="123" t="s">
        <v>5023</v>
      </c>
      <c r="K193" s="125">
        <v>0.13786466077402601</v>
      </c>
      <c r="L193" s="125">
        <v>0.55716349576014801</v>
      </c>
      <c r="M193" s="130">
        <v>1.11844026027818</v>
      </c>
      <c r="N193" s="137">
        <f t="shared" si="22"/>
        <v>4.47376104111272</v>
      </c>
      <c r="O193" s="132">
        <f t="shared" si="23"/>
        <v>4.4737610411127199E-2</v>
      </c>
      <c r="P193" s="134">
        <f t="shared" si="24"/>
        <v>386</v>
      </c>
      <c r="Q193" s="134">
        <v>1046</v>
      </c>
      <c r="R193" s="134" t="str">
        <f t="shared" si="25"/>
        <v>386/1046</v>
      </c>
      <c r="S193" s="131">
        <f t="shared" si="26"/>
        <v>0.36902485659655831</v>
      </c>
      <c r="T193" s="137">
        <f t="shared" si="27"/>
        <v>81.548757170172081</v>
      </c>
      <c r="U193" s="133" t="e">
        <f ca="1">[1]!f_risk_annusharpe(A193,"2019/9/30","2019/12/31",1,1,3)</f>
        <v>#NAME?</v>
      </c>
      <c r="V193" s="134" t="e">
        <f t="shared" ca="1" si="28"/>
        <v>#NAME?</v>
      </c>
      <c r="W193" s="134">
        <f t="shared" si="29"/>
        <v>1046</v>
      </c>
      <c r="X193" s="134" t="e">
        <f t="shared" ca="1" si="30"/>
        <v>#NAME?</v>
      </c>
      <c r="Y193" s="131" t="e">
        <f t="shared" ca="1" si="31"/>
        <v>#NAME?</v>
      </c>
      <c r="Z193" s="137" t="e">
        <f t="shared" ca="1" si="32"/>
        <v>#NAME?</v>
      </c>
      <c r="AA193" s="125">
        <v>2.5748993680303101</v>
      </c>
      <c r="AB193" s="125">
        <v>5.0880907916138796</v>
      </c>
      <c r="AC193" s="123" t="s">
        <v>5023</v>
      </c>
      <c r="AD193" s="125">
        <v>12.0077057091951</v>
      </c>
      <c r="AE193" s="123" t="s">
        <v>5024</v>
      </c>
      <c r="AF193" s="126">
        <v>0</v>
      </c>
      <c r="AG193" s="123"/>
      <c r="AH193" s="125">
        <v>14.931720159999999</v>
      </c>
      <c r="AI193" s="123" t="s">
        <v>157</v>
      </c>
      <c r="AJ193" s="123" t="s">
        <v>95</v>
      </c>
      <c r="AK193" s="124">
        <v>5.6251665385000003</v>
      </c>
      <c r="AL193" s="123" t="s">
        <v>159</v>
      </c>
      <c r="AM193" s="36">
        <v>42797</v>
      </c>
      <c r="AN193" s="123" t="s">
        <v>310</v>
      </c>
      <c r="AO193" s="123" t="s">
        <v>1669</v>
      </c>
      <c r="AP193" s="123" t="s">
        <v>201</v>
      </c>
      <c r="AQ193" s="123" t="s">
        <v>173</v>
      </c>
    </row>
    <row r="194" spans="1:43">
      <c r="A194" s="123" t="s">
        <v>1637</v>
      </c>
      <c r="B194" s="123" t="s">
        <v>1638</v>
      </c>
      <c r="C194" s="36">
        <v>43830</v>
      </c>
      <c r="D194" s="124">
        <v>1.0518000000000001</v>
      </c>
      <c r="E194" s="124">
        <v>1.1317999999999999</v>
      </c>
      <c r="F194" s="125">
        <v>9.5084149472084208E-3</v>
      </c>
      <c r="G194" s="36">
        <v>43829</v>
      </c>
      <c r="H194" s="124">
        <v>1.0517000000000001</v>
      </c>
      <c r="I194" s="125">
        <v>5.0843580489512004</v>
      </c>
      <c r="J194" s="123" t="s">
        <v>5025</v>
      </c>
      <c r="K194" s="125">
        <v>0.17142857142856599</v>
      </c>
      <c r="L194" s="125">
        <v>0.448893197462434</v>
      </c>
      <c r="M194" s="130">
        <v>0.85342443464306605</v>
      </c>
      <c r="N194" s="137">
        <f t="shared" si="22"/>
        <v>3.4136977385722642</v>
      </c>
      <c r="O194" s="132">
        <f t="shared" si="23"/>
        <v>3.413697738572264E-2</v>
      </c>
      <c r="P194" s="134">
        <f t="shared" si="24"/>
        <v>792</v>
      </c>
      <c r="Q194" s="134">
        <v>1046</v>
      </c>
      <c r="R194" s="134" t="str">
        <f t="shared" si="25"/>
        <v>792/1046</v>
      </c>
      <c r="S194" s="131">
        <f t="shared" si="26"/>
        <v>0.75717017208413007</v>
      </c>
      <c r="T194" s="137">
        <f t="shared" si="27"/>
        <v>62.141491395793501</v>
      </c>
      <c r="U194" s="133" t="e">
        <f ca="1">[1]!f_risk_annusharpe(A194,"2019/9/30","2019/12/31",1,1,3)</f>
        <v>#NAME?</v>
      </c>
      <c r="V194" s="134" t="e">
        <f t="shared" ca="1" si="28"/>
        <v>#NAME?</v>
      </c>
      <c r="W194" s="134">
        <f t="shared" si="29"/>
        <v>1046</v>
      </c>
      <c r="X194" s="134" t="e">
        <f t="shared" ca="1" si="30"/>
        <v>#NAME?</v>
      </c>
      <c r="Y194" s="131" t="e">
        <f t="shared" ca="1" si="31"/>
        <v>#NAME?</v>
      </c>
      <c r="Z194" s="137" t="e">
        <f t="shared" ca="1" si="32"/>
        <v>#NAME?</v>
      </c>
      <c r="AA194" s="125">
        <v>2.6545477209089001</v>
      </c>
      <c r="AB194" s="125">
        <v>5.0843580489512004</v>
      </c>
      <c r="AC194" s="123" t="s">
        <v>5025</v>
      </c>
      <c r="AD194" s="126">
        <v>0</v>
      </c>
      <c r="AE194" s="123"/>
      <c r="AF194" s="126">
        <v>0</v>
      </c>
      <c r="AG194" s="123"/>
      <c r="AH194" s="125">
        <v>13.48995626</v>
      </c>
      <c r="AI194" s="123" t="s">
        <v>174</v>
      </c>
      <c r="AJ194" s="123" t="s">
        <v>95</v>
      </c>
      <c r="AK194" s="124">
        <v>1.4088777527</v>
      </c>
      <c r="AL194" s="123" t="s">
        <v>159</v>
      </c>
      <c r="AM194" s="36">
        <v>43126</v>
      </c>
      <c r="AN194" s="123" t="s">
        <v>310</v>
      </c>
      <c r="AO194" s="123" t="s">
        <v>1639</v>
      </c>
      <c r="AP194" s="123" t="s">
        <v>249</v>
      </c>
      <c r="AQ194" s="123" t="s">
        <v>173</v>
      </c>
    </row>
    <row r="195" spans="1:43">
      <c r="A195" s="123" t="s">
        <v>1599</v>
      </c>
      <c r="B195" s="123" t="s">
        <v>1600</v>
      </c>
      <c r="C195" s="36">
        <v>43830</v>
      </c>
      <c r="D195" s="124">
        <v>1.0203</v>
      </c>
      <c r="E195" s="124">
        <v>1.1083000000000001</v>
      </c>
      <c r="F195" s="125">
        <v>2.9411764705876399E-2</v>
      </c>
      <c r="G195" s="36">
        <v>43829</v>
      </c>
      <c r="H195" s="124">
        <v>1.02</v>
      </c>
      <c r="I195" s="125">
        <v>5.0794497432478396</v>
      </c>
      <c r="J195" s="123" t="s">
        <v>5026</v>
      </c>
      <c r="K195" s="125">
        <v>0.12757605495584001</v>
      </c>
      <c r="L195" s="125">
        <v>0.33329599267062798</v>
      </c>
      <c r="M195" s="130">
        <v>0.73549242752587396</v>
      </c>
      <c r="N195" s="137">
        <f t="shared" si="22"/>
        <v>2.9419697101034958</v>
      </c>
      <c r="O195" s="132">
        <f t="shared" si="23"/>
        <v>2.941969710103496E-2</v>
      </c>
      <c r="P195" s="134">
        <f t="shared" si="24"/>
        <v>923</v>
      </c>
      <c r="Q195" s="134">
        <v>1046</v>
      </c>
      <c r="R195" s="134" t="str">
        <f t="shared" si="25"/>
        <v>923/1046</v>
      </c>
      <c r="S195" s="131">
        <f t="shared" si="26"/>
        <v>0.88240917782026773</v>
      </c>
      <c r="T195" s="137">
        <f t="shared" si="27"/>
        <v>60</v>
      </c>
      <c r="U195" s="133" t="e">
        <f ca="1">[1]!f_risk_annusharpe(A195,"2019/9/30","2019/12/31",1,1,3)</f>
        <v>#NAME?</v>
      </c>
      <c r="V195" s="134" t="e">
        <f t="shared" ca="1" si="28"/>
        <v>#NAME?</v>
      </c>
      <c r="W195" s="134">
        <f t="shared" si="29"/>
        <v>1046</v>
      </c>
      <c r="X195" s="134" t="e">
        <f t="shared" ca="1" si="30"/>
        <v>#NAME?</v>
      </c>
      <c r="Y195" s="131" t="e">
        <f t="shared" ca="1" si="31"/>
        <v>#NAME?</v>
      </c>
      <c r="Z195" s="137" t="e">
        <f t="shared" ca="1" si="32"/>
        <v>#NAME?</v>
      </c>
      <c r="AA195" s="125">
        <v>2.2575109942816001</v>
      </c>
      <c r="AB195" s="125">
        <v>5.0794497432478396</v>
      </c>
      <c r="AC195" s="123" t="s">
        <v>5026</v>
      </c>
      <c r="AD195" s="126">
        <v>0</v>
      </c>
      <c r="AE195" s="123"/>
      <c r="AF195" s="126">
        <v>0</v>
      </c>
      <c r="AG195" s="123"/>
      <c r="AH195" s="125">
        <v>11.14046276</v>
      </c>
      <c r="AI195" s="123" t="s">
        <v>174</v>
      </c>
      <c r="AJ195" s="123" t="s">
        <v>95</v>
      </c>
      <c r="AK195" s="124">
        <v>30.411850695199998</v>
      </c>
      <c r="AL195" s="123" t="s">
        <v>159</v>
      </c>
      <c r="AM195" s="36">
        <v>43202</v>
      </c>
      <c r="AN195" s="123" t="s">
        <v>310</v>
      </c>
      <c r="AO195" s="123" t="s">
        <v>1321</v>
      </c>
      <c r="AP195" s="123" t="s">
        <v>249</v>
      </c>
      <c r="AQ195" s="123" t="s">
        <v>177</v>
      </c>
    </row>
    <row r="196" spans="1:43">
      <c r="A196" s="123" t="s">
        <v>1565</v>
      </c>
      <c r="B196" s="123" t="s">
        <v>1566</v>
      </c>
      <c r="C196" s="36">
        <v>43830</v>
      </c>
      <c r="D196" s="124">
        <v>1.0362</v>
      </c>
      <c r="E196" s="124">
        <v>1.0562</v>
      </c>
      <c r="F196" s="125">
        <v>9.6515780330025391E-3</v>
      </c>
      <c r="G196" s="36">
        <v>43829</v>
      </c>
      <c r="H196" s="124">
        <v>1.0361</v>
      </c>
      <c r="I196" s="125">
        <v>5.0751332272184699</v>
      </c>
      <c r="J196" s="123" t="s">
        <v>5027</v>
      </c>
      <c r="K196" s="125">
        <v>7.7244570778876406E-2</v>
      </c>
      <c r="L196" s="125">
        <v>0.27677197379666302</v>
      </c>
      <c r="M196" s="130">
        <v>0.80313410956290199</v>
      </c>
      <c r="N196" s="137">
        <f t="shared" ref="N196:N259" si="33">M196*4</f>
        <v>3.212536438251608</v>
      </c>
      <c r="O196" s="132">
        <f t="shared" ref="O196:O259" si="34">N196/100</f>
        <v>3.2125364382516078E-2</v>
      </c>
      <c r="P196" s="134">
        <f t="shared" ref="P196:P259" si="35">RANK(O196,$O$3:$O$1113,0)</f>
        <v>846</v>
      </c>
      <c r="Q196" s="134">
        <v>1046</v>
      </c>
      <c r="R196" s="134" t="str">
        <f t="shared" ref="R196:R259" si="36">P196&amp;"/"&amp;Q196</f>
        <v>846/1046</v>
      </c>
      <c r="S196" s="131">
        <f t="shared" ref="S196:S259" si="37">P196/Q196</f>
        <v>0.80879541108986619</v>
      </c>
      <c r="T196" s="137">
        <f t="shared" ref="T196:T259" si="38">IF(S196&gt;0.8,60,60+40/80%*(80%-S196))</f>
        <v>60</v>
      </c>
      <c r="U196" s="133" t="e">
        <f ca="1">[1]!f_risk_annusharpe(A196,"2019/9/30","2019/12/31",1,1,3)</f>
        <v>#NAME?</v>
      </c>
      <c r="V196" s="134" t="e">
        <f t="shared" ref="V196:V259" ca="1" si="39">RANK(U196,$U$3:$U$1230,0)</f>
        <v>#NAME?</v>
      </c>
      <c r="W196" s="134">
        <f t="shared" ref="W196:W259" si="40">Q196</f>
        <v>1046</v>
      </c>
      <c r="X196" s="134" t="e">
        <f t="shared" ref="X196:X259" ca="1" si="41">V196&amp;"/"&amp;W196</f>
        <v>#NAME?</v>
      </c>
      <c r="Y196" s="131" t="e">
        <f t="shared" ref="Y196:Y259" ca="1" si="42">V196/W196</f>
        <v>#NAME?</v>
      </c>
      <c r="Z196" s="137" t="e">
        <f t="shared" ref="Z196:Z259" ca="1" si="43">IF(Y196&gt;0.8,60,60+40/80%*(80%-Y196))</f>
        <v>#NAME?</v>
      </c>
      <c r="AA196" s="125">
        <v>2.6647783048211702</v>
      </c>
      <c r="AB196" s="125">
        <v>5.0751332272184699</v>
      </c>
      <c r="AC196" s="123" t="s">
        <v>5027</v>
      </c>
      <c r="AD196" s="126">
        <v>0</v>
      </c>
      <c r="AE196" s="123"/>
      <c r="AF196" s="126">
        <v>0</v>
      </c>
      <c r="AG196" s="123"/>
      <c r="AH196" s="125">
        <v>5.62152392000002</v>
      </c>
      <c r="AI196" s="123" t="s">
        <v>157</v>
      </c>
      <c r="AJ196" s="123" t="s">
        <v>95</v>
      </c>
      <c r="AK196" s="124">
        <v>1.1336779735</v>
      </c>
      <c r="AL196" s="123" t="s">
        <v>159</v>
      </c>
      <c r="AM196" s="36">
        <v>43406</v>
      </c>
      <c r="AN196" s="123" t="s">
        <v>310</v>
      </c>
      <c r="AO196" s="123" t="s">
        <v>1567</v>
      </c>
      <c r="AP196" s="123" t="s">
        <v>228</v>
      </c>
      <c r="AQ196" s="123" t="s">
        <v>272</v>
      </c>
    </row>
    <row r="197" spans="1:43">
      <c r="A197" s="123" t="s">
        <v>1674</v>
      </c>
      <c r="B197" s="123" t="s">
        <v>1675</v>
      </c>
      <c r="C197" s="36">
        <v>43830</v>
      </c>
      <c r="D197" s="124">
        <v>1.0920000000000001</v>
      </c>
      <c r="E197" s="124">
        <v>1.147</v>
      </c>
      <c r="F197" s="125">
        <v>9.1659028414293797E-2</v>
      </c>
      <c r="G197" s="36">
        <v>43826</v>
      </c>
      <c r="H197" s="124">
        <v>1.091</v>
      </c>
      <c r="I197" s="125">
        <v>5.0707627056672697</v>
      </c>
      <c r="J197" s="123" t="s">
        <v>5028</v>
      </c>
      <c r="K197" s="125">
        <v>0.27548209366391602</v>
      </c>
      <c r="L197" s="125">
        <v>0.55252630828726101</v>
      </c>
      <c r="M197" s="130">
        <v>1.77077686001862</v>
      </c>
      <c r="N197" s="137">
        <f t="shared" si="33"/>
        <v>7.08310744007448</v>
      </c>
      <c r="O197" s="132">
        <f t="shared" si="34"/>
        <v>7.0831074400744806E-2</v>
      </c>
      <c r="P197" s="134">
        <f t="shared" si="35"/>
        <v>43</v>
      </c>
      <c r="Q197" s="134">
        <v>1046</v>
      </c>
      <c r="R197" s="134" t="str">
        <f t="shared" si="36"/>
        <v>43/1046</v>
      </c>
      <c r="S197" s="131">
        <f t="shared" si="37"/>
        <v>4.1108986615678779E-2</v>
      </c>
      <c r="T197" s="137">
        <f t="shared" si="38"/>
        <v>97.944550669216056</v>
      </c>
      <c r="U197" s="133" t="e">
        <f ca="1">[1]!f_risk_annusharpe(A197,"2019/9/30","2019/12/31",1,1,3)</f>
        <v>#NAME?</v>
      </c>
      <c r="V197" s="134" t="e">
        <f t="shared" ca="1" si="39"/>
        <v>#NAME?</v>
      </c>
      <c r="W197" s="134">
        <f t="shared" si="40"/>
        <v>1046</v>
      </c>
      <c r="X197" s="134" t="e">
        <f t="shared" ca="1" si="41"/>
        <v>#NAME?</v>
      </c>
      <c r="Y197" s="131" t="e">
        <f t="shared" ca="1" si="42"/>
        <v>#NAME?</v>
      </c>
      <c r="Z197" s="137" t="e">
        <f t="shared" ca="1" si="43"/>
        <v>#NAME?</v>
      </c>
      <c r="AA197" s="125">
        <v>3.3112994993377298</v>
      </c>
      <c r="AB197" s="125">
        <v>5.0707627056672697</v>
      </c>
      <c r="AC197" s="123" t="s">
        <v>5028</v>
      </c>
      <c r="AD197" s="125">
        <v>13.5844015810277</v>
      </c>
      <c r="AE197" s="123" t="s">
        <v>5029</v>
      </c>
      <c r="AF197" s="125">
        <v>13.696750148368</v>
      </c>
      <c r="AG197" s="123" t="s">
        <v>5030</v>
      </c>
      <c r="AH197" s="125">
        <v>14.9474144</v>
      </c>
      <c r="AI197" s="123" t="s">
        <v>174</v>
      </c>
      <c r="AJ197" s="123" t="s">
        <v>197</v>
      </c>
      <c r="AK197" s="124">
        <v>0.5102449282</v>
      </c>
      <c r="AL197" s="123" t="s">
        <v>159</v>
      </c>
      <c r="AM197" s="36">
        <v>42459</v>
      </c>
      <c r="AN197" s="123" t="s">
        <v>310</v>
      </c>
      <c r="AO197" s="123" t="s">
        <v>5031</v>
      </c>
      <c r="AP197" s="123" t="s">
        <v>195</v>
      </c>
      <c r="AQ197" s="123" t="s">
        <v>162</v>
      </c>
    </row>
    <row r="198" spans="1:43">
      <c r="A198" s="123" t="s">
        <v>1640</v>
      </c>
      <c r="B198" s="123" t="s">
        <v>1641</v>
      </c>
      <c r="C198" s="36">
        <v>43830</v>
      </c>
      <c r="D198" s="124">
        <v>1.0069999999999999</v>
      </c>
      <c r="E198" s="124">
        <v>1.0536000000000001</v>
      </c>
      <c r="F198" s="125">
        <v>4.96770988574156E-2</v>
      </c>
      <c r="G198" s="36">
        <v>43826</v>
      </c>
      <c r="H198" s="124">
        <v>1.0065</v>
      </c>
      <c r="I198" s="125">
        <v>5.0608909036564604</v>
      </c>
      <c r="J198" s="123" t="s">
        <v>5032</v>
      </c>
      <c r="K198" s="125">
        <v>0.23890105514632401</v>
      </c>
      <c r="L198" s="125">
        <v>0.42881431370965101</v>
      </c>
      <c r="M198" s="130">
        <v>0.93786918355534898</v>
      </c>
      <c r="N198" s="137">
        <f t="shared" si="33"/>
        <v>3.7514767342213959</v>
      </c>
      <c r="O198" s="132">
        <f t="shared" si="34"/>
        <v>3.7514767342213956E-2</v>
      </c>
      <c r="P198" s="134">
        <f t="shared" si="35"/>
        <v>663</v>
      </c>
      <c r="Q198" s="134">
        <v>1046</v>
      </c>
      <c r="R198" s="134" t="str">
        <f t="shared" si="36"/>
        <v>663/1046</v>
      </c>
      <c r="S198" s="131">
        <f t="shared" si="37"/>
        <v>0.63384321223709372</v>
      </c>
      <c r="T198" s="137">
        <f t="shared" si="38"/>
        <v>68.307839388145311</v>
      </c>
      <c r="U198" s="133" t="e">
        <f ca="1">[1]!f_risk_annusharpe(A198,"2019/9/30","2019/12/31",1,1,3)</f>
        <v>#NAME?</v>
      </c>
      <c r="V198" s="134" t="e">
        <f t="shared" ca="1" si="39"/>
        <v>#NAME?</v>
      </c>
      <c r="W198" s="134">
        <f t="shared" si="40"/>
        <v>1046</v>
      </c>
      <c r="X198" s="134" t="e">
        <f t="shared" ca="1" si="41"/>
        <v>#NAME?</v>
      </c>
      <c r="Y198" s="131" t="e">
        <f t="shared" ca="1" si="42"/>
        <v>#NAME?</v>
      </c>
      <c r="Z198" s="137" t="e">
        <f t="shared" ca="1" si="43"/>
        <v>#NAME?</v>
      </c>
      <c r="AA198" s="125">
        <v>2.3740637453741802</v>
      </c>
      <c r="AB198" s="125">
        <v>5.0608909036564604</v>
      </c>
      <c r="AC198" s="123" t="s">
        <v>5032</v>
      </c>
      <c r="AD198" s="126">
        <v>0</v>
      </c>
      <c r="AE198" s="123"/>
      <c r="AF198" s="126">
        <v>0</v>
      </c>
      <c r="AG198" s="123"/>
      <c r="AH198" s="125">
        <v>5.4496162000000004</v>
      </c>
      <c r="AI198" s="123" t="s">
        <v>174</v>
      </c>
      <c r="AJ198" s="123" t="s">
        <v>95</v>
      </c>
      <c r="AK198" s="124">
        <v>6.6622031496999998</v>
      </c>
      <c r="AL198" s="123" t="s">
        <v>159</v>
      </c>
      <c r="AM198" s="36">
        <v>43402</v>
      </c>
      <c r="AN198" s="123" t="s">
        <v>310</v>
      </c>
      <c r="AO198" s="123" t="s">
        <v>5033</v>
      </c>
      <c r="AP198" s="123" t="s">
        <v>261</v>
      </c>
      <c r="AQ198" s="123" t="s">
        <v>165</v>
      </c>
    </row>
    <row r="199" spans="1:43">
      <c r="A199" s="123" t="s">
        <v>1680</v>
      </c>
      <c r="B199" s="123" t="s">
        <v>1681</v>
      </c>
      <c r="C199" s="36">
        <v>43830</v>
      </c>
      <c r="D199" s="124">
        <v>1.0284</v>
      </c>
      <c r="E199" s="124">
        <v>1.1251</v>
      </c>
      <c r="F199" s="125">
        <v>2.9180040852066901E-2</v>
      </c>
      <c r="G199" s="36">
        <v>43829</v>
      </c>
      <c r="H199" s="124">
        <v>1.0281</v>
      </c>
      <c r="I199" s="125">
        <v>5.0568477948123496</v>
      </c>
      <c r="J199" s="123" t="s">
        <v>5034</v>
      </c>
      <c r="K199" s="125">
        <v>0.155823918971568</v>
      </c>
      <c r="L199" s="125">
        <v>0.56718077890762297</v>
      </c>
      <c r="M199" s="130">
        <v>1.3510686008364301</v>
      </c>
      <c r="N199" s="137">
        <f t="shared" si="33"/>
        <v>5.4042744033457204</v>
      </c>
      <c r="O199" s="132">
        <f t="shared" si="34"/>
        <v>5.4042744033457206E-2</v>
      </c>
      <c r="P199" s="134">
        <f t="shared" si="35"/>
        <v>153</v>
      </c>
      <c r="Q199" s="134">
        <v>1046</v>
      </c>
      <c r="R199" s="134" t="str">
        <f t="shared" si="36"/>
        <v>153/1046</v>
      </c>
      <c r="S199" s="131">
        <f t="shared" si="37"/>
        <v>0.1462715105162524</v>
      </c>
      <c r="T199" s="137">
        <f t="shared" si="38"/>
        <v>92.68642447418739</v>
      </c>
      <c r="U199" s="133" t="e">
        <f ca="1">[1]!f_risk_annusharpe(A199,"2019/9/30","2019/12/31",1,1,3)</f>
        <v>#NAME?</v>
      </c>
      <c r="V199" s="134" t="e">
        <f t="shared" ca="1" si="39"/>
        <v>#NAME?</v>
      </c>
      <c r="W199" s="134">
        <f t="shared" si="40"/>
        <v>1046</v>
      </c>
      <c r="X199" s="134" t="e">
        <f t="shared" ca="1" si="41"/>
        <v>#NAME?</v>
      </c>
      <c r="Y199" s="131" t="e">
        <f t="shared" ca="1" si="42"/>
        <v>#NAME?</v>
      </c>
      <c r="Z199" s="137" t="e">
        <f t="shared" ca="1" si="43"/>
        <v>#NAME?</v>
      </c>
      <c r="AA199" s="125">
        <v>2.8826999195708098</v>
      </c>
      <c r="AB199" s="125">
        <v>5.0568477948123496</v>
      </c>
      <c r="AC199" s="123" t="s">
        <v>5034</v>
      </c>
      <c r="AD199" s="125">
        <v>11.361157599837</v>
      </c>
      <c r="AE199" s="123" t="s">
        <v>5035</v>
      </c>
      <c r="AF199" s="126">
        <v>0</v>
      </c>
      <c r="AG199" s="123"/>
      <c r="AH199" s="125">
        <v>13.053863120000001</v>
      </c>
      <c r="AI199" s="123" t="s">
        <v>163</v>
      </c>
      <c r="AJ199" s="123" t="s">
        <v>95</v>
      </c>
      <c r="AK199" s="124">
        <v>12.5874608731</v>
      </c>
      <c r="AL199" s="123" t="s">
        <v>159</v>
      </c>
      <c r="AM199" s="36">
        <v>42943</v>
      </c>
      <c r="AN199" s="123" t="s">
        <v>310</v>
      </c>
      <c r="AO199" s="123" t="s">
        <v>1682</v>
      </c>
      <c r="AP199" s="123" t="s">
        <v>511</v>
      </c>
      <c r="AQ199" s="123" t="s">
        <v>235</v>
      </c>
    </row>
    <row r="200" spans="1:43">
      <c r="A200" s="123" t="s">
        <v>1672</v>
      </c>
      <c r="B200" s="123" t="s">
        <v>1673</v>
      </c>
      <c r="C200" s="36">
        <v>43830</v>
      </c>
      <c r="D200" s="124">
        <v>1.143</v>
      </c>
      <c r="E200" s="124">
        <v>1.4119999999999999</v>
      </c>
      <c r="F200" s="125">
        <v>0</v>
      </c>
      <c r="G200" s="36">
        <v>43829</v>
      </c>
      <c r="H200" s="124">
        <v>1.143</v>
      </c>
      <c r="I200" s="125">
        <v>5.0472962941357702</v>
      </c>
      <c r="J200" s="123" t="s">
        <v>5036</v>
      </c>
      <c r="K200" s="125">
        <v>0.175284837861515</v>
      </c>
      <c r="L200" s="125">
        <v>0.52767136181339802</v>
      </c>
      <c r="M200" s="130">
        <v>1.1494690115738699</v>
      </c>
      <c r="N200" s="137">
        <f t="shared" si="33"/>
        <v>4.5978760462954797</v>
      </c>
      <c r="O200" s="132">
        <f t="shared" si="34"/>
        <v>4.59787604629548E-2</v>
      </c>
      <c r="P200" s="134">
        <f t="shared" si="35"/>
        <v>345</v>
      </c>
      <c r="Q200" s="134">
        <v>1046</v>
      </c>
      <c r="R200" s="134" t="str">
        <f t="shared" si="36"/>
        <v>345/1046</v>
      </c>
      <c r="S200" s="131">
        <f t="shared" si="37"/>
        <v>0.32982791586998089</v>
      </c>
      <c r="T200" s="137">
        <f t="shared" si="38"/>
        <v>83.508604206500962</v>
      </c>
      <c r="U200" s="133" t="e">
        <f ca="1">[1]!f_risk_annusharpe(A200,"2019/9/30","2019/12/31",1,1,3)</f>
        <v>#NAME?</v>
      </c>
      <c r="V200" s="134" t="e">
        <f t="shared" ca="1" si="39"/>
        <v>#NAME?</v>
      </c>
      <c r="W200" s="134">
        <f t="shared" si="40"/>
        <v>1046</v>
      </c>
      <c r="X200" s="134" t="e">
        <f t="shared" ca="1" si="41"/>
        <v>#NAME?</v>
      </c>
      <c r="Y200" s="131" t="e">
        <f t="shared" ca="1" si="42"/>
        <v>#NAME?</v>
      </c>
      <c r="Z200" s="137" t="e">
        <f t="shared" ca="1" si="43"/>
        <v>#NAME?</v>
      </c>
      <c r="AA200" s="125">
        <v>2.5834140524454901</v>
      </c>
      <c r="AB200" s="125">
        <v>5.0472962941357702</v>
      </c>
      <c r="AC200" s="123" t="s">
        <v>5036</v>
      </c>
      <c r="AD200" s="125">
        <v>12.245731556104399</v>
      </c>
      <c r="AE200" s="123" t="s">
        <v>5037</v>
      </c>
      <c r="AF200" s="125">
        <v>14.2055706991615</v>
      </c>
      <c r="AG200" s="123" t="s">
        <v>5038</v>
      </c>
      <c r="AH200" s="125">
        <v>45.694323799999999</v>
      </c>
      <c r="AI200" s="123" t="s">
        <v>157</v>
      </c>
      <c r="AJ200" s="123" t="s">
        <v>166</v>
      </c>
      <c r="AK200" s="124">
        <v>19.491986662399999</v>
      </c>
      <c r="AL200" s="123" t="s">
        <v>159</v>
      </c>
      <c r="AM200" s="36">
        <v>41527</v>
      </c>
      <c r="AN200" s="123" t="s">
        <v>310</v>
      </c>
      <c r="AO200" s="123" t="s">
        <v>639</v>
      </c>
      <c r="AP200" s="123" t="s">
        <v>167</v>
      </c>
      <c r="AQ200" s="123" t="s">
        <v>173</v>
      </c>
    </row>
    <row r="201" spans="1:43">
      <c r="A201" s="123" t="s">
        <v>1845</v>
      </c>
      <c r="B201" s="123" t="s">
        <v>1846</v>
      </c>
      <c r="C201" s="36">
        <v>43830</v>
      </c>
      <c r="D201" s="124">
        <v>1.0448</v>
      </c>
      <c r="E201" s="124">
        <v>1.0448</v>
      </c>
      <c r="F201" s="125">
        <v>5.7460256655806702E-2</v>
      </c>
      <c r="G201" s="36">
        <v>43826</v>
      </c>
      <c r="H201" s="124">
        <v>1.0442</v>
      </c>
      <c r="I201" s="125">
        <v>5.04725517796098</v>
      </c>
      <c r="J201" s="123" t="s">
        <v>5039</v>
      </c>
      <c r="K201" s="125">
        <v>0.26871401151630703</v>
      </c>
      <c r="L201" s="125">
        <v>0.79104765579779901</v>
      </c>
      <c r="M201" s="130">
        <v>1.7926734216679601</v>
      </c>
      <c r="N201" s="137">
        <f t="shared" si="33"/>
        <v>7.1706936866718403</v>
      </c>
      <c r="O201" s="132">
        <f t="shared" si="34"/>
        <v>7.1706936866718404E-2</v>
      </c>
      <c r="P201" s="134">
        <f t="shared" si="35"/>
        <v>40</v>
      </c>
      <c r="Q201" s="134">
        <v>1046</v>
      </c>
      <c r="R201" s="134" t="str">
        <f t="shared" si="36"/>
        <v>40/1046</v>
      </c>
      <c r="S201" s="131">
        <f t="shared" si="37"/>
        <v>3.8240917782026769E-2</v>
      </c>
      <c r="T201" s="137">
        <f t="shared" si="38"/>
        <v>98.087954110898664</v>
      </c>
      <c r="U201" s="133" t="e">
        <f ca="1">[1]!f_risk_annusharpe(A201,"2019/9/30","2019/12/31",1,1,3)</f>
        <v>#NAME?</v>
      </c>
      <c r="V201" s="134" t="e">
        <f t="shared" ca="1" si="39"/>
        <v>#NAME?</v>
      </c>
      <c r="W201" s="134">
        <f t="shared" si="40"/>
        <v>1046</v>
      </c>
      <c r="X201" s="134" t="e">
        <f t="shared" ca="1" si="41"/>
        <v>#NAME?</v>
      </c>
      <c r="Y201" s="131" t="e">
        <f t="shared" ca="1" si="42"/>
        <v>#NAME?</v>
      </c>
      <c r="Z201" s="137" t="e">
        <f t="shared" ca="1" si="43"/>
        <v>#NAME?</v>
      </c>
      <c r="AA201" s="125">
        <v>3.2309060369528702</v>
      </c>
      <c r="AB201" s="125">
        <v>5.04725517796098</v>
      </c>
      <c r="AC201" s="123" t="s">
        <v>5039</v>
      </c>
      <c r="AD201" s="125">
        <v>4.8259255543292801</v>
      </c>
      <c r="AE201" s="123" t="s">
        <v>5040</v>
      </c>
      <c r="AF201" s="126">
        <v>0</v>
      </c>
      <c r="AG201" s="123"/>
      <c r="AH201" s="125">
        <v>4.4800000000000004</v>
      </c>
      <c r="AI201" s="123" t="s">
        <v>174</v>
      </c>
      <c r="AJ201" s="123" t="s">
        <v>95</v>
      </c>
      <c r="AK201" s="124">
        <v>10.6051059205</v>
      </c>
      <c r="AL201" s="123" t="s">
        <v>159</v>
      </c>
      <c r="AM201" s="36">
        <v>43005</v>
      </c>
      <c r="AN201" s="123" t="s">
        <v>310</v>
      </c>
      <c r="AO201" s="123" t="s">
        <v>1049</v>
      </c>
      <c r="AP201" s="123" t="s">
        <v>211</v>
      </c>
      <c r="AQ201" s="123" t="s">
        <v>338</v>
      </c>
    </row>
    <row r="202" spans="1:43">
      <c r="A202" s="123" t="s">
        <v>1678</v>
      </c>
      <c r="B202" s="123" t="s">
        <v>1679</v>
      </c>
      <c r="C202" s="36">
        <v>43830</v>
      </c>
      <c r="D202" s="124">
        <v>1.0170999999999999</v>
      </c>
      <c r="E202" s="124">
        <v>1.0550999999999999</v>
      </c>
      <c r="F202" s="125">
        <v>9.8415510284421401E-2</v>
      </c>
      <c r="G202" s="36">
        <v>43826</v>
      </c>
      <c r="H202" s="124">
        <v>1.0161</v>
      </c>
      <c r="I202" s="125">
        <v>5.0458289693593104</v>
      </c>
      <c r="J202" s="123" t="s">
        <v>5041</v>
      </c>
      <c r="K202" s="125">
        <v>0.31561297958377499</v>
      </c>
      <c r="L202" s="125">
        <v>0.553605468024014</v>
      </c>
      <c r="M202" s="130">
        <v>1.1905111471262799</v>
      </c>
      <c r="N202" s="137">
        <f t="shared" si="33"/>
        <v>4.7620445885051197</v>
      </c>
      <c r="O202" s="132">
        <f t="shared" si="34"/>
        <v>4.7620445885051196E-2</v>
      </c>
      <c r="P202" s="134">
        <f t="shared" si="35"/>
        <v>281</v>
      </c>
      <c r="Q202" s="134">
        <v>1046</v>
      </c>
      <c r="R202" s="134" t="str">
        <f t="shared" si="36"/>
        <v>281/1046</v>
      </c>
      <c r="S202" s="131">
        <f t="shared" si="37"/>
        <v>0.26864244741873805</v>
      </c>
      <c r="T202" s="137">
        <f t="shared" si="38"/>
        <v>86.567877629063105</v>
      </c>
      <c r="U202" s="133" t="e">
        <f ca="1">[1]!f_risk_annusharpe(A202,"2019/9/30","2019/12/31",1,1,3)</f>
        <v>#NAME?</v>
      </c>
      <c r="V202" s="134" t="e">
        <f t="shared" ca="1" si="39"/>
        <v>#NAME?</v>
      </c>
      <c r="W202" s="134">
        <f t="shared" si="40"/>
        <v>1046</v>
      </c>
      <c r="X202" s="134" t="e">
        <f t="shared" ca="1" si="41"/>
        <v>#NAME?</v>
      </c>
      <c r="Y202" s="131" t="e">
        <f t="shared" ca="1" si="42"/>
        <v>#NAME?</v>
      </c>
      <c r="Z202" s="137" t="e">
        <f t="shared" ca="1" si="43"/>
        <v>#NAME?</v>
      </c>
      <c r="AA202" s="125">
        <v>3.4420625239876199</v>
      </c>
      <c r="AB202" s="125">
        <v>5.0458289693593104</v>
      </c>
      <c r="AC202" s="123" t="s">
        <v>5041</v>
      </c>
      <c r="AD202" s="126">
        <v>0</v>
      </c>
      <c r="AE202" s="123"/>
      <c r="AF202" s="126">
        <v>0</v>
      </c>
      <c r="AG202" s="123"/>
      <c r="AH202" s="125">
        <v>5.5920672799999904</v>
      </c>
      <c r="AI202" s="123" t="s">
        <v>174</v>
      </c>
      <c r="AJ202" s="123" t="s">
        <v>95</v>
      </c>
      <c r="AK202" s="124">
        <v>51.555695182000001</v>
      </c>
      <c r="AL202" s="123" t="s">
        <v>159</v>
      </c>
      <c r="AM202" s="36">
        <v>43426</v>
      </c>
      <c r="AN202" s="123" t="s">
        <v>310</v>
      </c>
      <c r="AO202" s="123" t="s">
        <v>5042</v>
      </c>
      <c r="AP202" s="123" t="s">
        <v>182</v>
      </c>
      <c r="AQ202" s="123" t="s">
        <v>241</v>
      </c>
    </row>
    <row r="203" spans="1:43">
      <c r="A203" s="123" t="s">
        <v>1693</v>
      </c>
      <c r="B203" s="123" t="s">
        <v>1694</v>
      </c>
      <c r="C203" s="36">
        <v>43830</v>
      </c>
      <c r="D203" s="124">
        <v>1.077</v>
      </c>
      <c r="E203" s="124">
        <v>1.145</v>
      </c>
      <c r="F203" s="125">
        <v>0</v>
      </c>
      <c r="G203" s="36">
        <v>43826</v>
      </c>
      <c r="H203" s="124">
        <v>1.077</v>
      </c>
      <c r="I203" s="125">
        <v>5.0425745454786197</v>
      </c>
      <c r="J203" s="123" t="s">
        <v>5043</v>
      </c>
      <c r="K203" s="125">
        <v>0.27932960893853398</v>
      </c>
      <c r="L203" s="125">
        <v>0.56022974419087801</v>
      </c>
      <c r="M203" s="130">
        <v>1.7958469338642999</v>
      </c>
      <c r="N203" s="137">
        <f t="shared" si="33"/>
        <v>7.1833877354571998</v>
      </c>
      <c r="O203" s="132">
        <f t="shared" si="34"/>
        <v>7.1833877354572001E-2</v>
      </c>
      <c r="P203" s="134">
        <f t="shared" si="35"/>
        <v>39</v>
      </c>
      <c r="Q203" s="134">
        <v>1046</v>
      </c>
      <c r="R203" s="134" t="str">
        <f t="shared" si="36"/>
        <v>39/1046</v>
      </c>
      <c r="S203" s="131">
        <f t="shared" si="37"/>
        <v>3.7284894837476101E-2</v>
      </c>
      <c r="T203" s="137">
        <f t="shared" si="38"/>
        <v>98.135755258126196</v>
      </c>
      <c r="U203" s="133" t="e">
        <f ca="1">[1]!f_risk_annusharpe(A203,"2019/9/30","2019/12/31",1,1,3)</f>
        <v>#NAME?</v>
      </c>
      <c r="V203" s="134" t="e">
        <f t="shared" ca="1" si="39"/>
        <v>#NAME?</v>
      </c>
      <c r="W203" s="134">
        <f t="shared" si="40"/>
        <v>1046</v>
      </c>
      <c r="X203" s="134" t="e">
        <f t="shared" ca="1" si="41"/>
        <v>#NAME?</v>
      </c>
      <c r="Y203" s="131" t="e">
        <f t="shared" ca="1" si="42"/>
        <v>#NAME?</v>
      </c>
      <c r="Z203" s="137" t="e">
        <f t="shared" ca="1" si="43"/>
        <v>#NAME?</v>
      </c>
      <c r="AA203" s="125">
        <v>3.5576981307965698</v>
      </c>
      <c r="AB203" s="125">
        <v>5.0425745454786197</v>
      </c>
      <c r="AC203" s="123" t="s">
        <v>5043</v>
      </c>
      <c r="AD203" s="125">
        <v>13.454392326898301</v>
      </c>
      <c r="AE203" s="123" t="s">
        <v>5044</v>
      </c>
      <c r="AF203" s="125">
        <v>12.777013935230601</v>
      </c>
      <c r="AG203" s="123" t="s">
        <v>5045</v>
      </c>
      <c r="AH203" s="125">
        <v>14.9197772</v>
      </c>
      <c r="AI203" s="123" t="s">
        <v>174</v>
      </c>
      <c r="AJ203" s="123" t="s">
        <v>166</v>
      </c>
      <c r="AK203" s="124">
        <v>2.3445473323999999</v>
      </c>
      <c r="AL203" s="123" t="s">
        <v>159</v>
      </c>
      <c r="AM203" s="36">
        <v>42404</v>
      </c>
      <c r="AN203" s="123" t="s">
        <v>310</v>
      </c>
      <c r="AO203" s="123" t="s">
        <v>1376</v>
      </c>
      <c r="AP203" s="123" t="s">
        <v>195</v>
      </c>
      <c r="AQ203" s="123" t="s">
        <v>241</v>
      </c>
    </row>
    <row r="204" spans="1:43">
      <c r="A204" s="123" t="s">
        <v>1697</v>
      </c>
      <c r="B204" s="123" t="s">
        <v>1698</v>
      </c>
      <c r="C204" s="36">
        <v>43830</v>
      </c>
      <c r="D204" s="124">
        <v>1.1066</v>
      </c>
      <c r="E204" s="124">
        <v>1.1151</v>
      </c>
      <c r="F204" s="125">
        <v>4.5203869451214997E-2</v>
      </c>
      <c r="G204" s="36">
        <v>43829</v>
      </c>
      <c r="H204" s="124">
        <v>1.1061000000000001</v>
      </c>
      <c r="I204" s="125">
        <v>5.0303720577069004</v>
      </c>
      <c r="J204" s="123" t="s">
        <v>5046</v>
      </c>
      <c r="K204" s="125">
        <v>0.144796380090501</v>
      </c>
      <c r="L204" s="125">
        <v>0.55429350295319602</v>
      </c>
      <c r="M204" s="130">
        <v>1.09629088251416</v>
      </c>
      <c r="N204" s="137">
        <f t="shared" si="33"/>
        <v>4.3851635300566398</v>
      </c>
      <c r="O204" s="132">
        <f t="shared" si="34"/>
        <v>4.3851635300566398E-2</v>
      </c>
      <c r="P204" s="134">
        <f t="shared" si="35"/>
        <v>421</v>
      </c>
      <c r="Q204" s="134">
        <v>1046</v>
      </c>
      <c r="R204" s="134" t="str">
        <f t="shared" si="36"/>
        <v>421/1046</v>
      </c>
      <c r="S204" s="131">
        <f t="shared" si="37"/>
        <v>0.40248565965583172</v>
      </c>
      <c r="T204" s="137">
        <f t="shared" si="38"/>
        <v>79.875717017208416</v>
      </c>
      <c r="U204" s="133" t="e">
        <f ca="1">[1]!f_risk_annusharpe(A204,"2019/9/30","2019/12/31",1,1,3)</f>
        <v>#NAME?</v>
      </c>
      <c r="V204" s="134" t="e">
        <f t="shared" ca="1" si="39"/>
        <v>#NAME?</v>
      </c>
      <c r="W204" s="134">
        <f t="shared" si="40"/>
        <v>1046</v>
      </c>
      <c r="X204" s="134" t="e">
        <f t="shared" ca="1" si="41"/>
        <v>#NAME?</v>
      </c>
      <c r="Y204" s="131" t="e">
        <f t="shared" ca="1" si="42"/>
        <v>#NAME?</v>
      </c>
      <c r="Z204" s="137" t="e">
        <f t="shared" ca="1" si="43"/>
        <v>#NAME?</v>
      </c>
      <c r="AA204" s="125">
        <v>2.65306122448979</v>
      </c>
      <c r="AB204" s="125">
        <v>5.0303720577069004</v>
      </c>
      <c r="AC204" s="123" t="s">
        <v>5046</v>
      </c>
      <c r="AD204" s="125">
        <v>11.5374918724383</v>
      </c>
      <c r="AE204" s="123" t="s">
        <v>5047</v>
      </c>
      <c r="AF204" s="125">
        <v>12.255712969111601</v>
      </c>
      <c r="AG204" s="123" t="s">
        <v>5048</v>
      </c>
      <c r="AH204" s="125">
        <v>11.57095312</v>
      </c>
      <c r="AI204" s="123" t="s">
        <v>174</v>
      </c>
      <c r="AJ204" s="123" t="s">
        <v>189</v>
      </c>
      <c r="AK204" s="124">
        <v>10.947233820399999</v>
      </c>
      <c r="AL204" s="123" t="s">
        <v>159</v>
      </c>
      <c r="AM204" s="36">
        <v>42597</v>
      </c>
      <c r="AN204" s="123" t="s">
        <v>310</v>
      </c>
      <c r="AO204" s="123" t="s">
        <v>754</v>
      </c>
      <c r="AP204" s="123" t="s">
        <v>265</v>
      </c>
      <c r="AQ204" s="123" t="s">
        <v>181</v>
      </c>
    </row>
    <row r="205" spans="1:43">
      <c r="A205" s="123" t="s">
        <v>1635</v>
      </c>
      <c r="B205" s="123" t="s">
        <v>1636</v>
      </c>
      <c r="C205" s="36">
        <v>43830</v>
      </c>
      <c r="D205" s="124">
        <v>1.0303</v>
      </c>
      <c r="E205" s="124">
        <v>1.1503000000000001</v>
      </c>
      <c r="F205" s="125">
        <v>0</v>
      </c>
      <c r="G205" s="36">
        <v>43829</v>
      </c>
      <c r="H205" s="124">
        <v>1.0303</v>
      </c>
      <c r="I205" s="125">
        <v>5.0198805286849497</v>
      </c>
      <c r="J205" s="123" t="s">
        <v>5049</v>
      </c>
      <c r="K205" s="125">
        <v>7.7707625060705304E-2</v>
      </c>
      <c r="L205" s="125">
        <v>0.37844186511268002</v>
      </c>
      <c r="M205" s="130">
        <v>0.97962650534038498</v>
      </c>
      <c r="N205" s="137">
        <f t="shared" si="33"/>
        <v>3.9185060213615399</v>
      </c>
      <c r="O205" s="132">
        <f t="shared" si="34"/>
        <v>3.9185060213615397E-2</v>
      </c>
      <c r="P205" s="134">
        <f t="shared" si="35"/>
        <v>598</v>
      </c>
      <c r="Q205" s="134">
        <v>1046</v>
      </c>
      <c r="R205" s="134" t="str">
        <f t="shared" si="36"/>
        <v>598/1046</v>
      </c>
      <c r="S205" s="131">
        <f t="shared" si="37"/>
        <v>0.57170172084130022</v>
      </c>
      <c r="T205" s="137">
        <f t="shared" si="38"/>
        <v>71.414913957934999</v>
      </c>
      <c r="U205" s="133" t="e">
        <f ca="1">[1]!f_risk_annusharpe(A205,"2019/9/30","2019/12/31",1,1,3)</f>
        <v>#NAME?</v>
      </c>
      <c r="V205" s="134" t="e">
        <f t="shared" ca="1" si="39"/>
        <v>#NAME?</v>
      </c>
      <c r="W205" s="134">
        <f t="shared" si="40"/>
        <v>1046</v>
      </c>
      <c r="X205" s="134" t="e">
        <f t="shared" ca="1" si="41"/>
        <v>#NAME?</v>
      </c>
      <c r="Y205" s="131" t="e">
        <f t="shared" ca="1" si="42"/>
        <v>#NAME?</v>
      </c>
      <c r="Z205" s="137" t="e">
        <f t="shared" ca="1" si="43"/>
        <v>#NAME?</v>
      </c>
      <c r="AA205" s="125">
        <v>2.6756795583227202</v>
      </c>
      <c r="AB205" s="125">
        <v>5.0198805286849497</v>
      </c>
      <c r="AC205" s="123" t="s">
        <v>5049</v>
      </c>
      <c r="AD205" s="125">
        <v>12.497926386655299</v>
      </c>
      <c r="AE205" s="123" t="s">
        <v>5050</v>
      </c>
      <c r="AF205" s="126">
        <v>0</v>
      </c>
      <c r="AG205" s="123"/>
      <c r="AH205" s="125">
        <v>15.715980869999999</v>
      </c>
      <c r="AI205" s="123" t="s">
        <v>163</v>
      </c>
      <c r="AJ205" s="123" t="s">
        <v>95</v>
      </c>
      <c r="AK205" s="124">
        <v>10.3708355685</v>
      </c>
      <c r="AL205" s="123" t="s">
        <v>159</v>
      </c>
      <c r="AM205" s="36">
        <v>42850</v>
      </c>
      <c r="AN205" s="123" t="s">
        <v>310</v>
      </c>
      <c r="AO205" s="123" t="s">
        <v>801</v>
      </c>
      <c r="AP205" s="123" t="s">
        <v>175</v>
      </c>
      <c r="AQ205" s="123" t="s">
        <v>165</v>
      </c>
    </row>
    <row r="206" spans="1:43">
      <c r="A206" s="123" t="s">
        <v>1606</v>
      </c>
      <c r="B206" s="123" t="s">
        <v>1607</v>
      </c>
      <c r="C206" s="36">
        <v>43830</v>
      </c>
      <c r="D206" s="124">
        <v>1.0143</v>
      </c>
      <c r="E206" s="124">
        <v>1.2242999999999999</v>
      </c>
      <c r="F206" s="125">
        <v>9.8599881680075004E-3</v>
      </c>
      <c r="G206" s="36">
        <v>43829</v>
      </c>
      <c r="H206" s="124">
        <v>1.0142</v>
      </c>
      <c r="I206" s="125">
        <v>5.0188828575697197</v>
      </c>
      <c r="J206" s="123" t="s">
        <v>5051</v>
      </c>
      <c r="K206" s="125">
        <v>0.108566916699546</v>
      </c>
      <c r="L206" s="125">
        <v>0.32637581696165902</v>
      </c>
      <c r="M206" s="130">
        <v>0.69177514722375799</v>
      </c>
      <c r="N206" s="137">
        <f t="shared" si="33"/>
        <v>2.767100588895032</v>
      </c>
      <c r="O206" s="132">
        <f t="shared" si="34"/>
        <v>2.7671005888950318E-2</v>
      </c>
      <c r="P206" s="134">
        <f t="shared" si="35"/>
        <v>948</v>
      </c>
      <c r="Q206" s="134">
        <v>1046</v>
      </c>
      <c r="R206" s="134" t="str">
        <f t="shared" si="36"/>
        <v>948/1046</v>
      </c>
      <c r="S206" s="131">
        <f t="shared" si="37"/>
        <v>0.90630975143403447</v>
      </c>
      <c r="T206" s="137">
        <f t="shared" si="38"/>
        <v>60</v>
      </c>
      <c r="U206" s="133" t="e">
        <f ca="1">[1]!f_risk_annusharpe(A206,"2019/9/30","2019/12/31",1,1,3)</f>
        <v>#NAME?</v>
      </c>
      <c r="V206" s="134" t="e">
        <f t="shared" ca="1" si="39"/>
        <v>#NAME?</v>
      </c>
      <c r="W206" s="134">
        <f t="shared" si="40"/>
        <v>1046</v>
      </c>
      <c r="X206" s="134" t="e">
        <f t="shared" ca="1" si="41"/>
        <v>#NAME?</v>
      </c>
      <c r="Y206" s="131" t="e">
        <f t="shared" ca="1" si="42"/>
        <v>#NAME?</v>
      </c>
      <c r="Z206" s="137" t="e">
        <f t="shared" ca="1" si="43"/>
        <v>#NAME?</v>
      </c>
      <c r="AA206" s="125">
        <v>3.8149452792363698</v>
      </c>
      <c r="AB206" s="125">
        <v>5.0188828575697197</v>
      </c>
      <c r="AC206" s="123" t="s">
        <v>5051</v>
      </c>
      <c r="AD206" s="125">
        <v>10.3694952708925</v>
      </c>
      <c r="AE206" s="123" t="s">
        <v>5052</v>
      </c>
      <c r="AF206" s="125">
        <v>12.9288518869644</v>
      </c>
      <c r="AG206" s="123" t="s">
        <v>5053</v>
      </c>
      <c r="AH206" s="125">
        <v>23.882950520000001</v>
      </c>
      <c r="AI206" s="123" t="s">
        <v>157</v>
      </c>
      <c r="AJ206" s="123" t="s">
        <v>166</v>
      </c>
      <c r="AK206" s="124">
        <v>26.695177209699999</v>
      </c>
      <c r="AL206" s="123" t="s">
        <v>159</v>
      </c>
      <c r="AM206" s="36">
        <v>42026</v>
      </c>
      <c r="AN206" s="123" t="s">
        <v>310</v>
      </c>
      <c r="AO206" s="123" t="s">
        <v>1608</v>
      </c>
      <c r="AP206" s="123" t="s">
        <v>224</v>
      </c>
      <c r="AQ206" s="123" t="s">
        <v>170</v>
      </c>
    </row>
    <row r="207" spans="1:43">
      <c r="A207" s="123" t="s">
        <v>1833</v>
      </c>
      <c r="B207" s="123" t="s">
        <v>1834</v>
      </c>
      <c r="C207" s="36">
        <v>43830</v>
      </c>
      <c r="D207" s="124">
        <v>1.077</v>
      </c>
      <c r="E207" s="124">
        <v>1.6259999999999999</v>
      </c>
      <c r="F207" s="125">
        <v>9.2936802973967697E-2</v>
      </c>
      <c r="G207" s="36">
        <v>43826</v>
      </c>
      <c r="H207" s="124">
        <v>1.0760000000000001</v>
      </c>
      <c r="I207" s="125">
        <v>5.0133173465309602</v>
      </c>
      <c r="J207" s="123" t="s">
        <v>5054</v>
      </c>
      <c r="K207" s="125">
        <v>0.18604651162790001</v>
      </c>
      <c r="L207" s="125">
        <v>0.74838186078195201</v>
      </c>
      <c r="M207" s="130">
        <v>1.7958603111303399</v>
      </c>
      <c r="N207" s="137">
        <f t="shared" si="33"/>
        <v>7.1834412445213598</v>
      </c>
      <c r="O207" s="132">
        <f t="shared" si="34"/>
        <v>7.1834412445213602E-2</v>
      </c>
      <c r="P207" s="134">
        <f t="shared" si="35"/>
        <v>38</v>
      </c>
      <c r="Q207" s="134">
        <v>1046</v>
      </c>
      <c r="R207" s="134" t="str">
        <f t="shared" si="36"/>
        <v>38/1046</v>
      </c>
      <c r="S207" s="131">
        <f t="shared" si="37"/>
        <v>3.6328871892925434E-2</v>
      </c>
      <c r="T207" s="137">
        <f t="shared" si="38"/>
        <v>98.183556405353727</v>
      </c>
      <c r="U207" s="133" t="e">
        <f ca="1">[1]!f_risk_annusharpe(A207,"2019/9/30","2019/12/31",1,1,3)</f>
        <v>#NAME?</v>
      </c>
      <c r="V207" s="134" t="e">
        <f t="shared" ca="1" si="39"/>
        <v>#NAME?</v>
      </c>
      <c r="W207" s="134">
        <f t="shared" si="40"/>
        <v>1046</v>
      </c>
      <c r="X207" s="134" t="e">
        <f t="shared" ca="1" si="41"/>
        <v>#NAME?</v>
      </c>
      <c r="Y207" s="131" t="e">
        <f t="shared" ca="1" si="42"/>
        <v>#NAME?</v>
      </c>
      <c r="Z207" s="137" t="e">
        <f t="shared" ca="1" si="43"/>
        <v>#NAME?</v>
      </c>
      <c r="AA207" s="125">
        <v>3.1609388976780699</v>
      </c>
      <c r="AB207" s="125">
        <v>5.0133173465309602</v>
      </c>
      <c r="AC207" s="123" t="s">
        <v>5054</v>
      </c>
      <c r="AD207" s="125">
        <v>10.6646364326495</v>
      </c>
      <c r="AE207" s="123" t="s">
        <v>5055</v>
      </c>
      <c r="AF207" s="125">
        <v>15.4882417088421</v>
      </c>
      <c r="AG207" s="123" t="s">
        <v>5056</v>
      </c>
      <c r="AH207" s="125">
        <v>72.188498300000006</v>
      </c>
      <c r="AI207" s="123" t="s">
        <v>174</v>
      </c>
      <c r="AJ207" s="123" t="s">
        <v>197</v>
      </c>
      <c r="AK207" s="124">
        <v>27.286183219600002</v>
      </c>
      <c r="AL207" s="123" t="s">
        <v>159</v>
      </c>
      <c r="AM207" s="36">
        <v>41591</v>
      </c>
      <c r="AN207" s="123" t="s">
        <v>310</v>
      </c>
      <c r="AO207" s="123" t="s">
        <v>1835</v>
      </c>
      <c r="AP207" s="123" t="s">
        <v>343</v>
      </c>
      <c r="AQ207" s="123" t="s">
        <v>204</v>
      </c>
    </row>
    <row r="208" spans="1:43">
      <c r="A208" s="123" t="s">
        <v>2256</v>
      </c>
      <c r="B208" s="123" t="s">
        <v>2257</v>
      </c>
      <c r="C208" s="36">
        <v>43830</v>
      </c>
      <c r="D208" s="124">
        <v>1.0766</v>
      </c>
      <c r="E208" s="124">
        <v>1.3704000000000001</v>
      </c>
      <c r="F208" s="125">
        <v>2.7873269534516101E-2</v>
      </c>
      <c r="G208" s="36">
        <v>43829</v>
      </c>
      <c r="H208" s="124">
        <v>1.0763</v>
      </c>
      <c r="I208" s="125">
        <v>5.0116660384681504</v>
      </c>
      <c r="J208" s="123" t="s">
        <v>5057</v>
      </c>
      <c r="K208" s="125">
        <v>0.18611576400520399</v>
      </c>
      <c r="L208" s="125">
        <v>1.3652521166161</v>
      </c>
      <c r="M208" s="130">
        <v>2.14424504085195</v>
      </c>
      <c r="N208" s="137">
        <f t="shared" si="33"/>
        <v>8.5769801634078</v>
      </c>
      <c r="O208" s="132">
        <f t="shared" si="34"/>
        <v>8.5769801634078005E-2</v>
      </c>
      <c r="P208" s="134">
        <f t="shared" si="35"/>
        <v>20</v>
      </c>
      <c r="Q208" s="134">
        <v>1046</v>
      </c>
      <c r="R208" s="134" t="str">
        <f t="shared" si="36"/>
        <v>20/1046</v>
      </c>
      <c r="S208" s="131">
        <f t="shared" si="37"/>
        <v>1.9120458891013385E-2</v>
      </c>
      <c r="T208" s="137">
        <f t="shared" si="38"/>
        <v>99.043977055449332</v>
      </c>
      <c r="U208" s="133" t="e">
        <f ca="1">[1]!f_risk_annusharpe(A208,"2019/9/30","2019/12/31",1,1,3)</f>
        <v>#NAME?</v>
      </c>
      <c r="V208" s="134" t="e">
        <f t="shared" ca="1" si="39"/>
        <v>#NAME?</v>
      </c>
      <c r="W208" s="134">
        <f t="shared" si="40"/>
        <v>1046</v>
      </c>
      <c r="X208" s="134" t="e">
        <f t="shared" ca="1" si="41"/>
        <v>#NAME?</v>
      </c>
      <c r="Y208" s="131" t="e">
        <f t="shared" ca="1" si="42"/>
        <v>#NAME?</v>
      </c>
      <c r="Z208" s="137" t="e">
        <f t="shared" ca="1" si="43"/>
        <v>#NAME?</v>
      </c>
      <c r="AA208" s="125">
        <v>3.3697748252380899</v>
      </c>
      <c r="AB208" s="125">
        <v>5.0116660384681504</v>
      </c>
      <c r="AC208" s="123" t="s">
        <v>5057</v>
      </c>
      <c r="AD208" s="125">
        <v>12.199701084317899</v>
      </c>
      <c r="AE208" s="123" t="s">
        <v>5058</v>
      </c>
      <c r="AF208" s="125">
        <v>14.686840860215099</v>
      </c>
      <c r="AG208" s="123" t="s">
        <v>5059</v>
      </c>
      <c r="AH208" s="125">
        <v>38.656390600000002</v>
      </c>
      <c r="AI208" s="123" t="s">
        <v>157</v>
      </c>
      <c r="AJ208" s="123" t="s">
        <v>166</v>
      </c>
      <c r="AK208" s="124">
        <v>1.4750231544000001</v>
      </c>
      <c r="AL208" s="123" t="s">
        <v>159</v>
      </c>
      <c r="AM208" s="36">
        <v>41857</v>
      </c>
      <c r="AN208" s="123" t="s">
        <v>310</v>
      </c>
      <c r="AO208" s="123" t="s">
        <v>252</v>
      </c>
      <c r="AP208" s="123" t="s">
        <v>205</v>
      </c>
      <c r="AQ208" s="123" t="s">
        <v>185</v>
      </c>
    </row>
    <row r="209" spans="1:43">
      <c r="A209" s="123" t="s">
        <v>1730</v>
      </c>
      <c r="B209" s="123" t="s">
        <v>1731</v>
      </c>
      <c r="C209" s="36">
        <v>43830</v>
      </c>
      <c r="D209" s="124">
        <v>1.016</v>
      </c>
      <c r="E209" s="124">
        <v>1.1499999999999999</v>
      </c>
      <c r="F209" s="125">
        <v>9.85221674876951E-2</v>
      </c>
      <c r="G209" s="36">
        <v>43829</v>
      </c>
      <c r="H209" s="124">
        <v>1.0149999999999999</v>
      </c>
      <c r="I209" s="125">
        <v>5.0102759708584896</v>
      </c>
      <c r="J209" s="123" t="s">
        <v>5060</v>
      </c>
      <c r="K209" s="125">
        <v>0.197238658777103</v>
      </c>
      <c r="L209" s="125">
        <v>0.59116878001542605</v>
      </c>
      <c r="M209" s="130">
        <v>1.18638279646522</v>
      </c>
      <c r="N209" s="137">
        <f t="shared" si="33"/>
        <v>4.7455311858608802</v>
      </c>
      <c r="O209" s="132">
        <f t="shared" si="34"/>
        <v>4.7455311858608802E-2</v>
      </c>
      <c r="P209" s="134">
        <f t="shared" si="35"/>
        <v>288</v>
      </c>
      <c r="Q209" s="134">
        <v>1046</v>
      </c>
      <c r="R209" s="134" t="str">
        <f t="shared" si="36"/>
        <v>288/1046</v>
      </c>
      <c r="S209" s="131">
        <f t="shared" si="37"/>
        <v>0.27533460803059273</v>
      </c>
      <c r="T209" s="137">
        <f t="shared" si="38"/>
        <v>86.233269598470372</v>
      </c>
      <c r="U209" s="133" t="e">
        <f ca="1">[1]!f_risk_annusharpe(A209,"2019/9/30","2019/12/31",1,1,3)</f>
        <v>#NAME?</v>
      </c>
      <c r="V209" s="134" t="e">
        <f t="shared" ca="1" si="39"/>
        <v>#NAME?</v>
      </c>
      <c r="W209" s="134">
        <f t="shared" si="40"/>
        <v>1046</v>
      </c>
      <c r="X209" s="134" t="e">
        <f t="shared" ca="1" si="41"/>
        <v>#NAME?</v>
      </c>
      <c r="Y209" s="131" t="e">
        <f t="shared" ca="1" si="42"/>
        <v>#NAME?</v>
      </c>
      <c r="Z209" s="137" t="e">
        <f t="shared" ca="1" si="43"/>
        <v>#NAME?</v>
      </c>
      <c r="AA209" s="125">
        <v>2.76896586664847</v>
      </c>
      <c r="AB209" s="125">
        <v>5.0102759708584896</v>
      </c>
      <c r="AC209" s="123" t="s">
        <v>5060</v>
      </c>
      <c r="AD209" s="125">
        <v>11.6584205772321</v>
      </c>
      <c r="AE209" s="123" t="s">
        <v>5061</v>
      </c>
      <c r="AF209" s="125">
        <v>15.8087752247752</v>
      </c>
      <c r="AG209" s="123" t="s">
        <v>5062</v>
      </c>
      <c r="AH209" s="125">
        <v>15.924583999999999</v>
      </c>
      <c r="AI209" s="123" t="s">
        <v>163</v>
      </c>
      <c r="AJ209" s="123" t="s">
        <v>166</v>
      </c>
      <c r="AK209" s="124">
        <v>10.1227921819</v>
      </c>
      <c r="AL209" s="123" t="s">
        <v>159</v>
      </c>
      <c r="AM209" s="36">
        <v>42572</v>
      </c>
      <c r="AN209" s="123" t="s">
        <v>310</v>
      </c>
      <c r="AO209" s="123" t="s">
        <v>1732</v>
      </c>
      <c r="AP209" s="123" t="s">
        <v>325</v>
      </c>
      <c r="AQ209" s="123" t="s">
        <v>338</v>
      </c>
    </row>
    <row r="210" spans="1:43">
      <c r="A210" s="123" t="s">
        <v>1909</v>
      </c>
      <c r="B210" s="123" t="s">
        <v>1910</v>
      </c>
      <c r="C210" s="36">
        <v>43830</v>
      </c>
      <c r="D210" s="124">
        <v>1.0497000000000001</v>
      </c>
      <c r="E210" s="124">
        <v>1.1501999999999999</v>
      </c>
      <c r="F210" s="125">
        <v>0.38247236833306097</v>
      </c>
      <c r="G210" s="36">
        <v>43829</v>
      </c>
      <c r="H210" s="124">
        <v>1.0589</v>
      </c>
      <c r="I210" s="125">
        <v>5.0034767260834601</v>
      </c>
      <c r="J210" s="123" t="s">
        <v>5063</v>
      </c>
      <c r="K210" s="125">
        <v>0.51536642158663304</v>
      </c>
      <c r="L210" s="125">
        <v>0.84916460134181204</v>
      </c>
      <c r="M210" s="130">
        <v>1.40719279699893</v>
      </c>
      <c r="N210" s="137">
        <f t="shared" si="33"/>
        <v>5.6287711879957198</v>
      </c>
      <c r="O210" s="132">
        <f t="shared" si="34"/>
        <v>5.6287711879957202E-2</v>
      </c>
      <c r="P210" s="134">
        <f t="shared" si="35"/>
        <v>119</v>
      </c>
      <c r="Q210" s="134">
        <v>1046</v>
      </c>
      <c r="R210" s="134" t="str">
        <f t="shared" si="36"/>
        <v>119/1046</v>
      </c>
      <c r="S210" s="131">
        <f t="shared" si="37"/>
        <v>0.11376673040152964</v>
      </c>
      <c r="T210" s="137">
        <f t="shared" si="38"/>
        <v>94.311663479923524</v>
      </c>
      <c r="U210" s="133" t="e">
        <f ca="1">[1]!f_risk_annusharpe(A210,"2019/9/30","2019/12/31",1,1,3)</f>
        <v>#NAME?</v>
      </c>
      <c r="V210" s="134" t="e">
        <f t="shared" ca="1" si="39"/>
        <v>#NAME?</v>
      </c>
      <c r="W210" s="134">
        <f t="shared" si="40"/>
        <v>1046</v>
      </c>
      <c r="X210" s="134" t="e">
        <f t="shared" ca="1" si="41"/>
        <v>#NAME?</v>
      </c>
      <c r="Y210" s="131" t="e">
        <f t="shared" ca="1" si="42"/>
        <v>#NAME?</v>
      </c>
      <c r="Z210" s="137" t="e">
        <f t="shared" ca="1" si="43"/>
        <v>#NAME?</v>
      </c>
      <c r="AA210" s="125">
        <v>2.6013701639133999</v>
      </c>
      <c r="AB210" s="125">
        <v>5.0034767260834601</v>
      </c>
      <c r="AC210" s="123" t="s">
        <v>5063</v>
      </c>
      <c r="AD210" s="125">
        <v>12.1897160736681</v>
      </c>
      <c r="AE210" s="123" t="s">
        <v>5064</v>
      </c>
      <c r="AF210" s="125">
        <v>15.692721653189601</v>
      </c>
      <c r="AG210" s="123" t="s">
        <v>5065</v>
      </c>
      <c r="AH210" s="125">
        <v>15.889399279999999</v>
      </c>
      <c r="AI210" s="123" t="s">
        <v>163</v>
      </c>
      <c r="AJ210" s="123" t="s">
        <v>189</v>
      </c>
      <c r="AK210" s="124">
        <v>159.00182090050001</v>
      </c>
      <c r="AL210" s="123" t="s">
        <v>159</v>
      </c>
      <c r="AM210" s="36">
        <v>42631</v>
      </c>
      <c r="AN210" s="123" t="s">
        <v>310</v>
      </c>
      <c r="AO210" s="123" t="s">
        <v>611</v>
      </c>
      <c r="AP210" s="123" t="s">
        <v>314</v>
      </c>
      <c r="AQ210" s="123" t="s">
        <v>204</v>
      </c>
    </row>
    <row r="211" spans="1:43">
      <c r="A211" s="123" t="s">
        <v>1699</v>
      </c>
      <c r="B211" s="123" t="s">
        <v>1700</v>
      </c>
      <c r="C211" s="36">
        <v>43830</v>
      </c>
      <c r="D211" s="124">
        <v>1.0528999999999999</v>
      </c>
      <c r="E211" s="124">
        <v>1.0829</v>
      </c>
      <c r="F211" s="125">
        <v>6.6527276183220699E-2</v>
      </c>
      <c r="G211" s="36">
        <v>43826</v>
      </c>
      <c r="H211" s="124">
        <v>1.0522</v>
      </c>
      <c r="I211" s="125">
        <v>5.0012588115548597</v>
      </c>
      <c r="J211" s="123" t="s">
        <v>5066</v>
      </c>
      <c r="K211" s="125">
        <v>0.276190476190461</v>
      </c>
      <c r="L211" s="125">
        <v>0.53466334491349199</v>
      </c>
      <c r="M211" s="130">
        <v>0.96850107511305505</v>
      </c>
      <c r="N211" s="137">
        <f t="shared" si="33"/>
        <v>3.8740043004522202</v>
      </c>
      <c r="O211" s="132">
        <f t="shared" si="34"/>
        <v>3.8740043004522204E-2</v>
      </c>
      <c r="P211" s="134">
        <f t="shared" si="35"/>
        <v>620</v>
      </c>
      <c r="Q211" s="134">
        <v>1046</v>
      </c>
      <c r="R211" s="134" t="str">
        <f t="shared" si="36"/>
        <v>620/1046</v>
      </c>
      <c r="S211" s="131">
        <f t="shared" si="37"/>
        <v>0.59273422562141487</v>
      </c>
      <c r="T211" s="137">
        <f t="shared" si="38"/>
        <v>70.363288718929255</v>
      </c>
      <c r="U211" s="133" t="e">
        <f ca="1">[1]!f_risk_annusharpe(A211,"2019/9/30","2019/12/31",1,1,3)</f>
        <v>#NAME?</v>
      </c>
      <c r="V211" s="134" t="e">
        <f t="shared" ca="1" si="39"/>
        <v>#NAME?</v>
      </c>
      <c r="W211" s="134">
        <f t="shared" si="40"/>
        <v>1046</v>
      </c>
      <c r="X211" s="134" t="e">
        <f t="shared" ca="1" si="41"/>
        <v>#NAME?</v>
      </c>
      <c r="Y211" s="131" t="e">
        <f t="shared" ca="1" si="42"/>
        <v>#NAME?</v>
      </c>
      <c r="Z211" s="137" t="e">
        <f t="shared" ca="1" si="43"/>
        <v>#NAME?</v>
      </c>
      <c r="AA211" s="125">
        <v>2.11095266779789</v>
      </c>
      <c r="AB211" s="125">
        <v>5.0012588115548597</v>
      </c>
      <c r="AC211" s="123" t="s">
        <v>5066</v>
      </c>
      <c r="AD211" s="126">
        <v>0</v>
      </c>
      <c r="AE211" s="123"/>
      <c r="AF211" s="126">
        <v>0</v>
      </c>
      <c r="AG211" s="123"/>
      <c r="AH211" s="125">
        <v>8.3192985900000007</v>
      </c>
      <c r="AI211" s="123" t="s">
        <v>174</v>
      </c>
      <c r="AJ211" s="123" t="s">
        <v>95</v>
      </c>
      <c r="AK211" s="124">
        <v>3.4995733416000001</v>
      </c>
      <c r="AL211" s="123" t="s">
        <v>159</v>
      </c>
      <c r="AM211" s="36">
        <v>43245</v>
      </c>
      <c r="AN211" s="123" t="s">
        <v>310</v>
      </c>
      <c r="AO211" s="123" t="s">
        <v>597</v>
      </c>
      <c r="AP211" s="123" t="s">
        <v>269</v>
      </c>
      <c r="AQ211" s="123" t="s">
        <v>226</v>
      </c>
    </row>
    <row r="212" spans="1:43">
      <c r="A212" s="123" t="s">
        <v>1691</v>
      </c>
      <c r="B212" s="123" t="s">
        <v>1692</v>
      </c>
      <c r="C212" s="36">
        <v>43830</v>
      </c>
      <c r="D212" s="124">
        <v>1.0445</v>
      </c>
      <c r="E212" s="124">
        <v>1.1115999999999999</v>
      </c>
      <c r="F212" s="125">
        <v>1.9151584793626199E-2</v>
      </c>
      <c r="G212" s="36">
        <v>43829</v>
      </c>
      <c r="H212" s="124">
        <v>1.0443</v>
      </c>
      <c r="I212" s="125">
        <v>5.0004624304704297</v>
      </c>
      <c r="J212" s="123" t="s">
        <v>5067</v>
      </c>
      <c r="K212" s="125">
        <v>0.20145817344588099</v>
      </c>
      <c r="L212" s="125">
        <v>0.51971914364975103</v>
      </c>
      <c r="M212" s="130">
        <v>1.1524696515266699</v>
      </c>
      <c r="N212" s="137">
        <f t="shared" si="33"/>
        <v>4.6098786061066797</v>
      </c>
      <c r="O212" s="132">
        <f t="shared" si="34"/>
        <v>4.6098786061066793E-2</v>
      </c>
      <c r="P212" s="134">
        <f t="shared" si="35"/>
        <v>340</v>
      </c>
      <c r="Q212" s="134">
        <v>1046</v>
      </c>
      <c r="R212" s="134" t="str">
        <f t="shared" si="36"/>
        <v>340/1046</v>
      </c>
      <c r="S212" s="131">
        <f t="shared" si="37"/>
        <v>0.32504780114722753</v>
      </c>
      <c r="T212" s="137">
        <f t="shared" si="38"/>
        <v>83.747609942638633</v>
      </c>
      <c r="U212" s="133" t="e">
        <f ca="1">[1]!f_risk_annusharpe(A212,"2019/9/30","2019/12/31",1,1,3)</f>
        <v>#NAME?</v>
      </c>
      <c r="V212" s="134" t="e">
        <f t="shared" ca="1" si="39"/>
        <v>#NAME?</v>
      </c>
      <c r="W212" s="134">
        <f t="shared" si="40"/>
        <v>1046</v>
      </c>
      <c r="X212" s="134" t="e">
        <f t="shared" ca="1" si="41"/>
        <v>#NAME?</v>
      </c>
      <c r="Y212" s="131" t="e">
        <f t="shared" ca="1" si="42"/>
        <v>#NAME?</v>
      </c>
      <c r="Z212" s="137" t="e">
        <f t="shared" ca="1" si="43"/>
        <v>#NAME?</v>
      </c>
      <c r="AA212" s="125">
        <v>2.4949151232705402</v>
      </c>
      <c r="AB212" s="125">
        <v>5.0004624304704297</v>
      </c>
      <c r="AC212" s="123" t="s">
        <v>5067</v>
      </c>
      <c r="AD212" s="126">
        <v>0</v>
      </c>
      <c r="AE212" s="123"/>
      <c r="AF212" s="126">
        <v>0</v>
      </c>
      <c r="AG212" s="123"/>
      <c r="AH212" s="125">
        <v>11.3739905</v>
      </c>
      <c r="AI212" s="123" t="s">
        <v>174</v>
      </c>
      <c r="AJ212" s="123" t="s">
        <v>95</v>
      </c>
      <c r="AK212" s="124">
        <v>5.2664263918999996</v>
      </c>
      <c r="AL212" s="123" t="s">
        <v>159</v>
      </c>
      <c r="AM212" s="36">
        <v>43142</v>
      </c>
      <c r="AN212" s="123" t="s">
        <v>310</v>
      </c>
      <c r="AO212" s="123" t="s">
        <v>597</v>
      </c>
      <c r="AP212" s="123" t="s">
        <v>269</v>
      </c>
      <c r="AQ212" s="123" t="s">
        <v>177</v>
      </c>
    </row>
    <row r="213" spans="1:43">
      <c r="A213" s="123" t="s">
        <v>1733</v>
      </c>
      <c r="B213" s="123" t="s">
        <v>1734</v>
      </c>
      <c r="C213" s="36">
        <v>43830</v>
      </c>
      <c r="D213" s="124">
        <v>1.0184</v>
      </c>
      <c r="E213" s="124">
        <v>1.0565</v>
      </c>
      <c r="F213" s="125">
        <v>0.10812936203674001</v>
      </c>
      <c r="G213" s="36">
        <v>43826</v>
      </c>
      <c r="H213" s="124">
        <v>1.0173000000000001</v>
      </c>
      <c r="I213" s="125">
        <v>5.0003773584905602</v>
      </c>
      <c r="J213" s="123" t="s">
        <v>5068</v>
      </c>
      <c r="K213" s="125">
        <v>0.32509112402720097</v>
      </c>
      <c r="L213" s="125">
        <v>0.582748485303061</v>
      </c>
      <c r="M213" s="130">
        <v>1.1582519038124599</v>
      </c>
      <c r="N213" s="137">
        <f t="shared" si="33"/>
        <v>4.6330076152498396</v>
      </c>
      <c r="O213" s="132">
        <f t="shared" si="34"/>
        <v>4.6330076152498394E-2</v>
      </c>
      <c r="P213" s="134">
        <f t="shared" si="35"/>
        <v>331</v>
      </c>
      <c r="Q213" s="134">
        <v>1046</v>
      </c>
      <c r="R213" s="134" t="str">
        <f t="shared" si="36"/>
        <v>331/1046</v>
      </c>
      <c r="S213" s="131">
        <f t="shared" si="37"/>
        <v>0.31644359464627153</v>
      </c>
      <c r="T213" s="137">
        <f t="shared" si="38"/>
        <v>84.177820267686428</v>
      </c>
      <c r="U213" s="133" t="e">
        <f ca="1">[1]!f_risk_annusharpe(A213,"2019/9/30","2019/12/31",1,1,3)</f>
        <v>#NAME?</v>
      </c>
      <c r="V213" s="134" t="e">
        <f t="shared" ca="1" si="39"/>
        <v>#NAME?</v>
      </c>
      <c r="W213" s="134">
        <f t="shared" si="40"/>
        <v>1046</v>
      </c>
      <c r="X213" s="134" t="e">
        <f t="shared" ca="1" si="41"/>
        <v>#NAME?</v>
      </c>
      <c r="Y213" s="131" t="e">
        <f t="shared" ca="1" si="42"/>
        <v>#NAME?</v>
      </c>
      <c r="Z213" s="137" t="e">
        <f t="shared" ca="1" si="43"/>
        <v>#NAME?</v>
      </c>
      <c r="AA213" s="125">
        <v>3.3985598136449799</v>
      </c>
      <c r="AB213" s="125">
        <v>5.0003773584905602</v>
      </c>
      <c r="AC213" s="123" t="s">
        <v>5068</v>
      </c>
      <c r="AD213" s="126">
        <v>0</v>
      </c>
      <c r="AE213" s="123"/>
      <c r="AF213" s="126">
        <v>0</v>
      </c>
      <c r="AG213" s="123"/>
      <c r="AH213" s="125">
        <v>5.7353799999999797</v>
      </c>
      <c r="AI213" s="123" t="s">
        <v>174</v>
      </c>
      <c r="AJ213" s="123" t="s">
        <v>95</v>
      </c>
      <c r="AK213" s="124">
        <v>51.549687449899999</v>
      </c>
      <c r="AL213" s="123" t="s">
        <v>159</v>
      </c>
      <c r="AM213" s="36">
        <v>43418</v>
      </c>
      <c r="AN213" s="123" t="s">
        <v>310</v>
      </c>
      <c r="AO213" s="123" t="s">
        <v>5042</v>
      </c>
      <c r="AP213" s="123" t="s">
        <v>182</v>
      </c>
      <c r="AQ213" s="123" t="s">
        <v>181</v>
      </c>
    </row>
    <row r="214" spans="1:43">
      <c r="A214" s="123" t="s">
        <v>3010</v>
      </c>
      <c r="B214" s="123" t="s">
        <v>3011</v>
      </c>
      <c r="C214" s="36">
        <v>43830</v>
      </c>
      <c r="D214" s="124">
        <v>1.258</v>
      </c>
      <c r="E214" s="124">
        <v>2.3959999999999999</v>
      </c>
      <c r="F214" s="125">
        <v>0.39904229848363998</v>
      </c>
      <c r="G214" s="36">
        <v>43829</v>
      </c>
      <c r="H214" s="124">
        <v>1.2529999999999999</v>
      </c>
      <c r="I214" s="125">
        <v>4.9980403029824396</v>
      </c>
      <c r="J214" s="123" t="s">
        <v>5069</v>
      </c>
      <c r="K214" s="125">
        <v>0.80128205128205299</v>
      </c>
      <c r="L214" s="125">
        <v>2.6693436418083101</v>
      </c>
      <c r="M214" s="130">
        <v>2.6693436418083101</v>
      </c>
      <c r="N214" s="137">
        <f t="shared" si="33"/>
        <v>10.67737456723324</v>
      </c>
      <c r="O214" s="132">
        <f t="shared" si="34"/>
        <v>0.1067737456723324</v>
      </c>
      <c r="P214" s="134">
        <f t="shared" si="35"/>
        <v>11</v>
      </c>
      <c r="Q214" s="134">
        <v>1046</v>
      </c>
      <c r="R214" s="134" t="str">
        <f t="shared" si="36"/>
        <v>11/1046</v>
      </c>
      <c r="S214" s="131">
        <f t="shared" si="37"/>
        <v>1.0516252390057362E-2</v>
      </c>
      <c r="T214" s="137">
        <f t="shared" si="38"/>
        <v>99.474187380497142</v>
      </c>
      <c r="U214" s="133" t="e">
        <f ca="1">[1]!f_risk_annusharpe(A214,"2019/9/30","2019/12/31",1,1,3)</f>
        <v>#NAME?</v>
      </c>
      <c r="V214" s="134" t="e">
        <f t="shared" ca="1" si="39"/>
        <v>#NAME?</v>
      </c>
      <c r="W214" s="134">
        <f t="shared" si="40"/>
        <v>1046</v>
      </c>
      <c r="X214" s="134" t="e">
        <f t="shared" ca="1" si="41"/>
        <v>#NAME?</v>
      </c>
      <c r="Y214" s="131" t="e">
        <f t="shared" ca="1" si="42"/>
        <v>#NAME?</v>
      </c>
      <c r="Z214" s="137" t="e">
        <f t="shared" ca="1" si="43"/>
        <v>#NAME?</v>
      </c>
      <c r="AA214" s="125">
        <v>2.9809349730429302</v>
      </c>
      <c r="AB214" s="125">
        <v>4.9980403029824396</v>
      </c>
      <c r="AC214" s="123" t="s">
        <v>5069</v>
      </c>
      <c r="AD214" s="125">
        <v>11.807832833583401</v>
      </c>
      <c r="AE214" s="123" t="s">
        <v>5070</v>
      </c>
      <c r="AF214" s="125">
        <v>14.519969469934701</v>
      </c>
      <c r="AG214" s="123" t="s">
        <v>5071</v>
      </c>
      <c r="AH214" s="125">
        <v>152.3399556</v>
      </c>
      <c r="AI214" s="123" t="s">
        <v>163</v>
      </c>
      <c r="AJ214" s="123" t="s">
        <v>158</v>
      </c>
      <c r="AK214" s="124">
        <v>19.321774090400002</v>
      </c>
      <c r="AL214" s="123" t="s">
        <v>159</v>
      </c>
      <c r="AM214" s="36">
        <v>41731</v>
      </c>
      <c r="AN214" s="123" t="s">
        <v>310</v>
      </c>
      <c r="AO214" s="123" t="s">
        <v>3012</v>
      </c>
      <c r="AP214" s="123" t="s">
        <v>198</v>
      </c>
      <c r="AQ214" s="123" t="s">
        <v>185</v>
      </c>
    </row>
    <row r="215" spans="1:43">
      <c r="A215" s="123" t="s">
        <v>1626</v>
      </c>
      <c r="B215" s="123" t="s">
        <v>1627</v>
      </c>
      <c r="C215" s="36">
        <v>43830</v>
      </c>
      <c r="D215" s="124">
        <v>1.492</v>
      </c>
      <c r="E215" s="124">
        <v>1.492</v>
      </c>
      <c r="F215" s="125">
        <v>6.7069081153580803E-2</v>
      </c>
      <c r="G215" s="36">
        <v>43826</v>
      </c>
      <c r="H215" s="124">
        <v>1.4910000000000001</v>
      </c>
      <c r="I215" s="125">
        <v>4.9964813511611501</v>
      </c>
      <c r="J215" s="123" t="s">
        <v>5072</v>
      </c>
      <c r="K215" s="125">
        <v>0.20147750167897199</v>
      </c>
      <c r="L215" s="125">
        <v>0.33624747814390699</v>
      </c>
      <c r="M215" s="130">
        <v>0.60687795010113899</v>
      </c>
      <c r="N215" s="137">
        <f t="shared" si="33"/>
        <v>2.4275118004045559</v>
      </c>
      <c r="O215" s="132">
        <f t="shared" si="34"/>
        <v>2.4275118004045561E-2</v>
      </c>
      <c r="P215" s="134">
        <f t="shared" si="35"/>
        <v>979</v>
      </c>
      <c r="Q215" s="134">
        <v>1046</v>
      </c>
      <c r="R215" s="134" t="str">
        <f t="shared" si="36"/>
        <v>979/1046</v>
      </c>
      <c r="S215" s="131">
        <f t="shared" si="37"/>
        <v>0.93594646271510518</v>
      </c>
      <c r="T215" s="137">
        <f t="shared" si="38"/>
        <v>60</v>
      </c>
      <c r="U215" s="133" t="e">
        <f ca="1">[1]!f_risk_annusharpe(A215,"2019/9/30","2019/12/31",1,1,3)</f>
        <v>#NAME?</v>
      </c>
      <c r="V215" s="134" t="e">
        <f t="shared" ca="1" si="39"/>
        <v>#NAME?</v>
      </c>
      <c r="W215" s="134">
        <f t="shared" si="40"/>
        <v>1046</v>
      </c>
      <c r="X215" s="134" t="e">
        <f t="shared" ca="1" si="41"/>
        <v>#NAME?</v>
      </c>
      <c r="Y215" s="131" t="e">
        <f t="shared" ca="1" si="42"/>
        <v>#NAME?</v>
      </c>
      <c r="Z215" s="137" t="e">
        <f t="shared" ca="1" si="43"/>
        <v>#NAME?</v>
      </c>
      <c r="AA215" s="125">
        <v>2.1917808219178099</v>
      </c>
      <c r="AB215" s="125">
        <v>4.9964813511611501</v>
      </c>
      <c r="AC215" s="123" t="s">
        <v>5072</v>
      </c>
      <c r="AD215" s="125">
        <v>14.9460708782743</v>
      </c>
      <c r="AE215" s="123" t="s">
        <v>5073</v>
      </c>
      <c r="AF215" s="125">
        <v>16.018662519440099</v>
      </c>
      <c r="AG215" s="123" t="s">
        <v>5074</v>
      </c>
      <c r="AH215" s="125">
        <v>49.2</v>
      </c>
      <c r="AI215" s="123" t="s">
        <v>174</v>
      </c>
      <c r="AJ215" s="123" t="s">
        <v>197</v>
      </c>
      <c r="AK215" s="124">
        <v>3.3911139510999999</v>
      </c>
      <c r="AL215" s="123" t="s">
        <v>159</v>
      </c>
      <c r="AM215" s="36">
        <v>41416</v>
      </c>
      <c r="AN215" s="123" t="s">
        <v>310</v>
      </c>
      <c r="AO215" s="123" t="s">
        <v>288</v>
      </c>
      <c r="AP215" s="123" t="s">
        <v>219</v>
      </c>
      <c r="AQ215" s="123" t="s">
        <v>165</v>
      </c>
    </row>
    <row r="216" spans="1:43">
      <c r="A216" s="123" t="s">
        <v>1670</v>
      </c>
      <c r="B216" s="123" t="s">
        <v>1671</v>
      </c>
      <c r="C216" s="36">
        <v>43830</v>
      </c>
      <c r="D216" s="124">
        <v>1.2049000000000001</v>
      </c>
      <c r="E216" s="124">
        <v>1.4212</v>
      </c>
      <c r="F216" s="125">
        <v>8.3001328021244797E-3</v>
      </c>
      <c r="G216" s="36">
        <v>43829</v>
      </c>
      <c r="H216" s="124">
        <v>1.2048000000000001</v>
      </c>
      <c r="I216" s="125">
        <v>4.9962038453197604</v>
      </c>
      <c r="J216" s="123" t="s">
        <v>5075</v>
      </c>
      <c r="K216" s="125">
        <v>0.166264859921848</v>
      </c>
      <c r="L216" s="125">
        <v>0.47531687791860799</v>
      </c>
      <c r="M216" s="130">
        <v>1.13709525538615</v>
      </c>
      <c r="N216" s="137">
        <f t="shared" si="33"/>
        <v>4.5483810215445999</v>
      </c>
      <c r="O216" s="132">
        <f t="shared" si="34"/>
        <v>4.5483810215446001E-2</v>
      </c>
      <c r="P216" s="134">
        <f t="shared" si="35"/>
        <v>365</v>
      </c>
      <c r="Q216" s="134">
        <v>1046</v>
      </c>
      <c r="R216" s="134" t="str">
        <f t="shared" si="36"/>
        <v>365/1046</v>
      </c>
      <c r="S216" s="131">
        <f t="shared" si="37"/>
        <v>0.34894837476099427</v>
      </c>
      <c r="T216" s="137">
        <f t="shared" si="38"/>
        <v>82.55258126195028</v>
      </c>
      <c r="U216" s="133" t="e">
        <f ca="1">[1]!f_risk_annusharpe(A216,"2019/9/30","2019/12/31",1,1,3)</f>
        <v>#NAME?</v>
      </c>
      <c r="V216" s="134" t="e">
        <f t="shared" ca="1" si="39"/>
        <v>#NAME?</v>
      </c>
      <c r="W216" s="134">
        <f t="shared" si="40"/>
        <v>1046</v>
      </c>
      <c r="X216" s="134" t="e">
        <f t="shared" ca="1" si="41"/>
        <v>#NAME?</v>
      </c>
      <c r="Y216" s="131" t="e">
        <f t="shared" ca="1" si="42"/>
        <v>#NAME?</v>
      </c>
      <c r="Z216" s="137" t="e">
        <f t="shared" ca="1" si="43"/>
        <v>#NAME?</v>
      </c>
      <c r="AA216" s="125">
        <v>2.4454474899426999</v>
      </c>
      <c r="AB216" s="125">
        <v>4.9962038453197604</v>
      </c>
      <c r="AC216" s="123" t="s">
        <v>5075</v>
      </c>
      <c r="AD216" s="125">
        <v>12.4863191352201</v>
      </c>
      <c r="AE216" s="123" t="s">
        <v>5076</v>
      </c>
      <c r="AF216" s="125">
        <v>16.5167735667752</v>
      </c>
      <c r="AG216" s="123" t="s">
        <v>5077</v>
      </c>
      <c r="AH216" s="125">
        <v>43.082597939999999</v>
      </c>
      <c r="AI216" s="123" t="s">
        <v>163</v>
      </c>
      <c r="AJ216" s="123" t="s">
        <v>166</v>
      </c>
      <c r="AK216" s="124">
        <v>103.242600055</v>
      </c>
      <c r="AL216" s="123" t="s">
        <v>159</v>
      </c>
      <c r="AM216" s="36">
        <v>41172</v>
      </c>
      <c r="AN216" s="123" t="s">
        <v>310</v>
      </c>
      <c r="AO216" s="123" t="s">
        <v>584</v>
      </c>
      <c r="AP216" s="123" t="s">
        <v>261</v>
      </c>
      <c r="AQ216" s="123" t="s">
        <v>185</v>
      </c>
    </row>
    <row r="217" spans="1:43">
      <c r="A217" s="123" t="s">
        <v>1703</v>
      </c>
      <c r="B217" s="123" t="s">
        <v>1704</v>
      </c>
      <c r="C217" s="36">
        <v>43830</v>
      </c>
      <c r="D217" s="124">
        <v>1.0382</v>
      </c>
      <c r="E217" s="124">
        <v>1.1674</v>
      </c>
      <c r="F217" s="125">
        <v>-9.6311278050565594E-3</v>
      </c>
      <c r="G217" s="36">
        <v>43829</v>
      </c>
      <c r="H217" s="124">
        <v>1.0383</v>
      </c>
      <c r="I217" s="125">
        <v>4.9919388556413899</v>
      </c>
      <c r="J217" s="123" t="s">
        <v>5078</v>
      </c>
      <c r="K217" s="125">
        <v>0.16401350699470299</v>
      </c>
      <c r="L217" s="125">
        <v>0.53254992510642796</v>
      </c>
      <c r="M217" s="130">
        <v>1.2186451278710999</v>
      </c>
      <c r="N217" s="137">
        <f t="shared" si="33"/>
        <v>4.8745805114843996</v>
      </c>
      <c r="O217" s="132">
        <f t="shared" si="34"/>
        <v>4.8745805114843999E-2</v>
      </c>
      <c r="P217" s="134">
        <f t="shared" si="35"/>
        <v>246</v>
      </c>
      <c r="Q217" s="134">
        <v>1046</v>
      </c>
      <c r="R217" s="134" t="str">
        <f t="shared" si="36"/>
        <v>246/1046</v>
      </c>
      <c r="S217" s="131">
        <f t="shared" si="37"/>
        <v>0.23518164435946462</v>
      </c>
      <c r="T217" s="137">
        <f t="shared" si="38"/>
        <v>88.24091778202677</v>
      </c>
      <c r="U217" s="133" t="e">
        <f ca="1">[1]!f_risk_annusharpe(A217,"2019/9/30","2019/12/31",1,1,3)</f>
        <v>#NAME?</v>
      </c>
      <c r="V217" s="134" t="e">
        <f t="shared" ca="1" si="39"/>
        <v>#NAME?</v>
      </c>
      <c r="W217" s="134">
        <f t="shared" si="40"/>
        <v>1046</v>
      </c>
      <c r="X217" s="134" t="e">
        <f t="shared" ca="1" si="41"/>
        <v>#NAME?</v>
      </c>
      <c r="Y217" s="131" t="e">
        <f t="shared" ca="1" si="42"/>
        <v>#NAME?</v>
      </c>
      <c r="Z217" s="137" t="e">
        <f t="shared" ca="1" si="43"/>
        <v>#NAME?</v>
      </c>
      <c r="AA217" s="125">
        <v>2.8697923543581001</v>
      </c>
      <c r="AB217" s="125">
        <v>4.9919388556413899</v>
      </c>
      <c r="AC217" s="123" t="s">
        <v>5078</v>
      </c>
      <c r="AD217" s="125">
        <v>11.223706918607499</v>
      </c>
      <c r="AE217" s="123" t="s">
        <v>5079</v>
      </c>
      <c r="AF217" s="125">
        <v>17.211932742834399</v>
      </c>
      <c r="AG217" s="123" t="s">
        <v>5080</v>
      </c>
      <c r="AH217" s="125">
        <v>17.77455002</v>
      </c>
      <c r="AI217" s="123" t="s">
        <v>163</v>
      </c>
      <c r="AJ217" s="123" t="s">
        <v>189</v>
      </c>
      <c r="AK217" s="124">
        <v>7.2472189863000001</v>
      </c>
      <c r="AL217" s="123" t="s">
        <v>159</v>
      </c>
      <c r="AM217" s="36">
        <v>42702</v>
      </c>
      <c r="AN217" s="123" t="s">
        <v>310</v>
      </c>
      <c r="AO217" s="123" t="s">
        <v>1705</v>
      </c>
      <c r="AP217" s="123" t="s">
        <v>261</v>
      </c>
      <c r="AQ217" s="123" t="s">
        <v>177</v>
      </c>
    </row>
    <row r="218" spans="1:43">
      <c r="A218" s="123" t="s">
        <v>1646</v>
      </c>
      <c r="B218" s="123" t="s">
        <v>1647</v>
      </c>
      <c r="C218" s="36">
        <v>43830</v>
      </c>
      <c r="D218" s="124">
        <v>1.0286999999999999</v>
      </c>
      <c r="E218" s="124">
        <v>1.1162000000000001</v>
      </c>
      <c r="F218" s="125">
        <v>9.72195216799112E-3</v>
      </c>
      <c r="G218" s="36">
        <v>43829</v>
      </c>
      <c r="H218" s="124">
        <v>1.0286</v>
      </c>
      <c r="I218" s="125">
        <v>4.9911411368691496</v>
      </c>
      <c r="J218" s="123" t="s">
        <v>5081</v>
      </c>
      <c r="K218" s="125">
        <v>0</v>
      </c>
      <c r="L218" s="125">
        <v>0.38054915754615098</v>
      </c>
      <c r="M218" s="130">
        <v>0.98163029022606796</v>
      </c>
      <c r="N218" s="137">
        <f t="shared" si="33"/>
        <v>3.9265211609042718</v>
      </c>
      <c r="O218" s="132">
        <f t="shared" si="34"/>
        <v>3.926521160904272E-2</v>
      </c>
      <c r="P218" s="134">
        <f t="shared" si="35"/>
        <v>594</v>
      </c>
      <c r="Q218" s="134">
        <v>1046</v>
      </c>
      <c r="R218" s="134" t="str">
        <f t="shared" si="36"/>
        <v>594/1046</v>
      </c>
      <c r="S218" s="131">
        <f t="shared" si="37"/>
        <v>0.56787762906309747</v>
      </c>
      <c r="T218" s="137">
        <f t="shared" si="38"/>
        <v>71.606118546845124</v>
      </c>
      <c r="U218" s="133" t="e">
        <f ca="1">[1]!f_risk_annusharpe(A218,"2019/9/30","2019/12/31",1,1,3)</f>
        <v>#NAME?</v>
      </c>
      <c r="V218" s="134" t="e">
        <f t="shared" ca="1" si="39"/>
        <v>#NAME?</v>
      </c>
      <c r="W218" s="134">
        <f t="shared" si="40"/>
        <v>1046</v>
      </c>
      <c r="X218" s="134" t="e">
        <f t="shared" ca="1" si="41"/>
        <v>#NAME?</v>
      </c>
      <c r="Y218" s="131" t="e">
        <f t="shared" ca="1" si="42"/>
        <v>#NAME?</v>
      </c>
      <c r="Z218" s="137" t="e">
        <f t="shared" ca="1" si="43"/>
        <v>#NAME?</v>
      </c>
      <c r="AA218" s="125">
        <v>2.6473146075186098</v>
      </c>
      <c r="AB218" s="125">
        <v>4.9911411368691496</v>
      </c>
      <c r="AC218" s="123" t="s">
        <v>5081</v>
      </c>
      <c r="AD218" s="125">
        <v>12.026468883111701</v>
      </c>
      <c r="AE218" s="123" t="s">
        <v>5082</v>
      </c>
      <c r="AF218" s="126">
        <v>0</v>
      </c>
      <c r="AG218" s="123"/>
      <c r="AH218" s="125">
        <v>12.037671530000001</v>
      </c>
      <c r="AI218" s="123" t="s">
        <v>174</v>
      </c>
      <c r="AJ218" s="123" t="s">
        <v>95</v>
      </c>
      <c r="AK218" s="124">
        <v>40.774751424800002</v>
      </c>
      <c r="AL218" s="123" t="s">
        <v>159</v>
      </c>
      <c r="AM218" s="36">
        <v>43098</v>
      </c>
      <c r="AN218" s="123" t="s">
        <v>310</v>
      </c>
      <c r="AO218" s="123" t="s">
        <v>559</v>
      </c>
      <c r="AP218" s="123" t="s">
        <v>446</v>
      </c>
      <c r="AQ218" s="123" t="s">
        <v>183</v>
      </c>
    </row>
    <row r="219" spans="1:43">
      <c r="A219" s="123" t="s">
        <v>1849</v>
      </c>
      <c r="B219" s="123" t="s">
        <v>1850</v>
      </c>
      <c r="C219" s="36">
        <v>43830</v>
      </c>
      <c r="D219" s="124">
        <v>1.095</v>
      </c>
      <c r="E219" s="124">
        <v>1.1379999999999999</v>
      </c>
      <c r="F219" s="125">
        <v>9.1407678244962903E-2</v>
      </c>
      <c r="G219" s="36">
        <v>43826</v>
      </c>
      <c r="H219" s="124">
        <v>1.0940000000000001</v>
      </c>
      <c r="I219" s="125">
        <v>4.9855791472286199</v>
      </c>
      <c r="J219" s="123" t="s">
        <v>5083</v>
      </c>
      <c r="K219" s="125">
        <v>0.45871559633026598</v>
      </c>
      <c r="L219" s="125">
        <v>0.73593288919913502</v>
      </c>
      <c r="M219" s="130">
        <v>1.1079954298794601</v>
      </c>
      <c r="N219" s="137">
        <f t="shared" si="33"/>
        <v>4.4319817195178404</v>
      </c>
      <c r="O219" s="132">
        <f t="shared" si="34"/>
        <v>4.4319817195178406E-2</v>
      </c>
      <c r="P219" s="134">
        <f t="shared" si="35"/>
        <v>403</v>
      </c>
      <c r="Q219" s="134">
        <v>1046</v>
      </c>
      <c r="R219" s="134" t="str">
        <f t="shared" si="36"/>
        <v>403/1046</v>
      </c>
      <c r="S219" s="131">
        <f t="shared" si="37"/>
        <v>0.38527724665391971</v>
      </c>
      <c r="T219" s="137">
        <f t="shared" si="38"/>
        <v>80.736137667304021</v>
      </c>
      <c r="U219" s="133" t="e">
        <f ca="1">[1]!f_risk_annusharpe(A219,"2019/9/30","2019/12/31",1,1,3)</f>
        <v>#NAME?</v>
      </c>
      <c r="V219" s="134" t="e">
        <f t="shared" ca="1" si="39"/>
        <v>#NAME?</v>
      </c>
      <c r="W219" s="134">
        <f t="shared" si="40"/>
        <v>1046</v>
      </c>
      <c r="X219" s="134" t="e">
        <f t="shared" ca="1" si="41"/>
        <v>#NAME?</v>
      </c>
      <c r="Y219" s="131" t="e">
        <f t="shared" ca="1" si="42"/>
        <v>#NAME?</v>
      </c>
      <c r="Z219" s="137" t="e">
        <f t="shared" ca="1" si="43"/>
        <v>#NAME?</v>
      </c>
      <c r="AA219" s="125">
        <v>3.1073060739731102</v>
      </c>
      <c r="AB219" s="125">
        <v>4.9855791472286199</v>
      </c>
      <c r="AC219" s="123" t="s">
        <v>5083</v>
      </c>
      <c r="AD219" s="125">
        <v>13.2880699404762</v>
      </c>
      <c r="AE219" s="123" t="s">
        <v>5084</v>
      </c>
      <c r="AF219" s="126">
        <v>0</v>
      </c>
      <c r="AG219" s="123"/>
      <c r="AH219" s="125">
        <v>14.1943745</v>
      </c>
      <c r="AI219" s="123" t="s">
        <v>174</v>
      </c>
      <c r="AJ219" s="123" t="s">
        <v>95</v>
      </c>
      <c r="AK219" s="124">
        <v>2.3560534773000001</v>
      </c>
      <c r="AL219" s="123" t="s">
        <v>159</v>
      </c>
      <c r="AM219" s="36">
        <v>42944</v>
      </c>
      <c r="AN219" s="123" t="s">
        <v>310</v>
      </c>
      <c r="AO219" s="123" t="s">
        <v>1510</v>
      </c>
      <c r="AP219" s="123" t="s">
        <v>198</v>
      </c>
      <c r="AQ219" s="123" t="s">
        <v>338</v>
      </c>
    </row>
    <row r="220" spans="1:43">
      <c r="A220" s="123" t="s">
        <v>1714</v>
      </c>
      <c r="B220" s="123" t="s">
        <v>1715</v>
      </c>
      <c r="C220" s="36">
        <v>43830</v>
      </c>
      <c r="D220" s="124">
        <v>1.0009999999999999</v>
      </c>
      <c r="E220" s="124">
        <v>1.655</v>
      </c>
      <c r="F220" s="125">
        <v>0</v>
      </c>
      <c r="G220" s="36">
        <v>43826</v>
      </c>
      <c r="H220" s="124">
        <v>1.0009999999999999</v>
      </c>
      <c r="I220" s="125">
        <v>4.9528994408381903</v>
      </c>
      <c r="J220" s="123" t="s">
        <v>5085</v>
      </c>
      <c r="K220" s="125">
        <v>0.20020020020019899</v>
      </c>
      <c r="L220" s="125">
        <v>0.50200863981842803</v>
      </c>
      <c r="M220" s="130">
        <v>0.51217364434048296</v>
      </c>
      <c r="N220" s="137">
        <f t="shared" si="33"/>
        <v>2.0486945773619318</v>
      </c>
      <c r="O220" s="132">
        <f t="shared" si="34"/>
        <v>2.0486945773619317E-2</v>
      </c>
      <c r="P220" s="134">
        <f t="shared" si="35"/>
        <v>1002</v>
      </c>
      <c r="Q220" s="134">
        <v>1046</v>
      </c>
      <c r="R220" s="134" t="str">
        <f t="shared" si="36"/>
        <v>1002/1046</v>
      </c>
      <c r="S220" s="131">
        <f t="shared" si="37"/>
        <v>0.9579349904397706</v>
      </c>
      <c r="T220" s="137">
        <f t="shared" si="38"/>
        <v>60</v>
      </c>
      <c r="U220" s="133" t="e">
        <f ca="1">[1]!f_risk_annusharpe(A220,"2019/9/30","2019/12/31",1,1,3)</f>
        <v>#NAME?</v>
      </c>
      <c r="V220" s="134" t="e">
        <f t="shared" ca="1" si="39"/>
        <v>#NAME?</v>
      </c>
      <c r="W220" s="134">
        <f t="shared" si="40"/>
        <v>1046</v>
      </c>
      <c r="X220" s="134" t="e">
        <f t="shared" ca="1" si="41"/>
        <v>#NAME?</v>
      </c>
      <c r="Y220" s="131" t="e">
        <f t="shared" ca="1" si="42"/>
        <v>#NAME?</v>
      </c>
      <c r="Z220" s="137" t="e">
        <f t="shared" ca="1" si="43"/>
        <v>#NAME?</v>
      </c>
      <c r="AA220" s="125">
        <v>2.1058401605694801</v>
      </c>
      <c r="AB220" s="125">
        <v>4.9528994408381903</v>
      </c>
      <c r="AC220" s="123" t="s">
        <v>5085</v>
      </c>
      <c r="AD220" s="125">
        <v>14.3800791876291</v>
      </c>
      <c r="AE220" s="123" t="s">
        <v>5086</v>
      </c>
      <c r="AF220" s="125">
        <v>14.5886055804504</v>
      </c>
      <c r="AG220" s="123" t="s">
        <v>5087</v>
      </c>
      <c r="AH220" s="125">
        <v>65.549083699999997</v>
      </c>
      <c r="AI220" s="123" t="s">
        <v>174</v>
      </c>
      <c r="AJ220" s="123" t="s">
        <v>197</v>
      </c>
      <c r="AK220" s="124">
        <v>13.5992679967</v>
      </c>
      <c r="AL220" s="123" t="s">
        <v>159</v>
      </c>
      <c r="AM220" s="36">
        <v>41569</v>
      </c>
      <c r="AN220" s="123" t="s">
        <v>310</v>
      </c>
      <c r="AO220" s="123" t="s">
        <v>1232</v>
      </c>
      <c r="AP220" s="123" t="s">
        <v>195</v>
      </c>
      <c r="AQ220" s="123" t="s">
        <v>181</v>
      </c>
    </row>
    <row r="221" spans="1:43">
      <c r="A221" s="123" t="s">
        <v>1706</v>
      </c>
      <c r="B221" s="123" t="s">
        <v>1707</v>
      </c>
      <c r="C221" s="36">
        <v>43830</v>
      </c>
      <c r="D221" s="124">
        <v>1.0089999999999999</v>
      </c>
      <c r="E221" s="124">
        <v>1.169</v>
      </c>
      <c r="F221" s="125">
        <v>0</v>
      </c>
      <c r="G221" s="36">
        <v>43829</v>
      </c>
      <c r="H221" s="124">
        <v>1.0089999999999999</v>
      </c>
      <c r="I221" s="125">
        <v>4.9519843261431298</v>
      </c>
      <c r="J221" s="123" t="s">
        <v>5088</v>
      </c>
      <c r="K221" s="125">
        <v>9.92063492063366E-2</v>
      </c>
      <c r="L221" s="125">
        <v>0.49678696932207</v>
      </c>
      <c r="M221" s="130">
        <v>1.1981603579414799</v>
      </c>
      <c r="N221" s="137">
        <f t="shared" si="33"/>
        <v>4.7926414317659196</v>
      </c>
      <c r="O221" s="132">
        <f t="shared" si="34"/>
        <v>4.7926414317659198E-2</v>
      </c>
      <c r="P221" s="134">
        <f t="shared" si="35"/>
        <v>268</v>
      </c>
      <c r="Q221" s="134">
        <v>1046</v>
      </c>
      <c r="R221" s="134" t="str">
        <f t="shared" si="36"/>
        <v>268/1046</v>
      </c>
      <c r="S221" s="131">
        <f t="shared" si="37"/>
        <v>0.25621414913957935</v>
      </c>
      <c r="T221" s="137">
        <f t="shared" si="38"/>
        <v>87.18929254302104</v>
      </c>
      <c r="U221" s="133" t="e">
        <f ca="1">[1]!f_risk_annusharpe(A221,"2019/9/30","2019/12/31",1,1,3)</f>
        <v>#NAME?</v>
      </c>
      <c r="V221" s="134" t="e">
        <f t="shared" ca="1" si="39"/>
        <v>#NAME?</v>
      </c>
      <c r="W221" s="134">
        <f t="shared" si="40"/>
        <v>1046</v>
      </c>
      <c r="X221" s="134" t="e">
        <f t="shared" ca="1" si="41"/>
        <v>#NAME?</v>
      </c>
      <c r="Y221" s="131" t="e">
        <f t="shared" ca="1" si="42"/>
        <v>#NAME?</v>
      </c>
      <c r="Z221" s="137" t="e">
        <f t="shared" ca="1" si="43"/>
        <v>#NAME?</v>
      </c>
      <c r="AA221" s="125">
        <v>2.5953070874880901</v>
      </c>
      <c r="AB221" s="125">
        <v>4.9519843261431298</v>
      </c>
      <c r="AC221" s="123" t="s">
        <v>5088</v>
      </c>
      <c r="AD221" s="125">
        <v>11.920960597576499</v>
      </c>
      <c r="AE221" s="123" t="s">
        <v>5089</v>
      </c>
      <c r="AF221" s="125">
        <v>15.752657884427</v>
      </c>
      <c r="AG221" s="123" t="s">
        <v>5090</v>
      </c>
      <c r="AH221" s="125">
        <v>18.183463700000001</v>
      </c>
      <c r="AI221" s="123" t="s">
        <v>163</v>
      </c>
      <c r="AJ221" s="123" t="s">
        <v>166</v>
      </c>
      <c r="AK221" s="124">
        <v>9.8579783167000006</v>
      </c>
      <c r="AL221" s="123" t="s">
        <v>159</v>
      </c>
      <c r="AM221" s="36">
        <v>42426</v>
      </c>
      <c r="AN221" s="123" t="s">
        <v>310</v>
      </c>
      <c r="AO221" s="123" t="s">
        <v>1708</v>
      </c>
      <c r="AP221" s="123" t="s">
        <v>250</v>
      </c>
      <c r="AQ221" s="123" t="s">
        <v>165</v>
      </c>
    </row>
    <row r="222" spans="1:43">
      <c r="A222" s="123" t="s">
        <v>1853</v>
      </c>
      <c r="B222" s="123" t="s">
        <v>1854</v>
      </c>
      <c r="C222" s="36">
        <v>43830</v>
      </c>
      <c r="D222" s="124">
        <v>1.0705</v>
      </c>
      <c r="E222" s="124">
        <v>1.1487000000000001</v>
      </c>
      <c r="F222" s="125">
        <v>5.6080007477339898E-2</v>
      </c>
      <c r="G222" s="36">
        <v>43829</v>
      </c>
      <c r="H222" s="124">
        <v>1.0699000000000001</v>
      </c>
      <c r="I222" s="125">
        <v>4.9509376289428602</v>
      </c>
      <c r="J222" s="123" t="s">
        <v>5091</v>
      </c>
      <c r="K222" s="125">
        <v>0.177802732547272</v>
      </c>
      <c r="L222" s="125">
        <v>0.70550929588122302</v>
      </c>
      <c r="M222" s="130">
        <v>1.5654235118802</v>
      </c>
      <c r="N222" s="137">
        <f t="shared" si="33"/>
        <v>6.2616940475208001</v>
      </c>
      <c r="O222" s="132">
        <f t="shared" si="34"/>
        <v>6.2616940475207994E-2</v>
      </c>
      <c r="P222" s="134">
        <f t="shared" si="35"/>
        <v>70</v>
      </c>
      <c r="Q222" s="134">
        <v>1046</v>
      </c>
      <c r="R222" s="134" t="str">
        <f t="shared" si="36"/>
        <v>70/1046</v>
      </c>
      <c r="S222" s="131">
        <f t="shared" si="37"/>
        <v>6.6921606118546847E-2</v>
      </c>
      <c r="T222" s="137">
        <f t="shared" si="38"/>
        <v>96.65391969407267</v>
      </c>
      <c r="U222" s="133" t="e">
        <f ca="1">[1]!f_risk_annusharpe(A222,"2019/9/30","2019/12/31",1,1,3)</f>
        <v>#NAME?</v>
      </c>
      <c r="V222" s="134" t="e">
        <f t="shared" ca="1" si="39"/>
        <v>#NAME?</v>
      </c>
      <c r="W222" s="134">
        <f t="shared" si="40"/>
        <v>1046</v>
      </c>
      <c r="X222" s="134" t="e">
        <f t="shared" ca="1" si="41"/>
        <v>#NAME?</v>
      </c>
      <c r="Y222" s="131" t="e">
        <f t="shared" ca="1" si="42"/>
        <v>#NAME?</v>
      </c>
      <c r="Z222" s="137" t="e">
        <f t="shared" ca="1" si="43"/>
        <v>#NAME?</v>
      </c>
      <c r="AA222" s="125">
        <v>2.82389432477355</v>
      </c>
      <c r="AB222" s="125">
        <v>4.9509376289428602</v>
      </c>
      <c r="AC222" s="123" t="s">
        <v>5091</v>
      </c>
      <c r="AD222" s="125">
        <v>12.778535685555701</v>
      </c>
      <c r="AE222" s="123" t="s">
        <v>5092</v>
      </c>
      <c r="AF222" s="126">
        <v>0</v>
      </c>
      <c r="AG222" s="123"/>
      <c r="AH222" s="125">
        <v>15.599334150000001</v>
      </c>
      <c r="AI222" s="123" t="s">
        <v>157</v>
      </c>
      <c r="AJ222" s="123" t="s">
        <v>95</v>
      </c>
      <c r="AK222" s="124">
        <v>42.033518310700003</v>
      </c>
      <c r="AL222" s="123" t="s">
        <v>159</v>
      </c>
      <c r="AM222" s="36">
        <v>42815</v>
      </c>
      <c r="AN222" s="123" t="s">
        <v>310</v>
      </c>
      <c r="AO222" s="123" t="s">
        <v>1771</v>
      </c>
      <c r="AP222" s="123" t="s">
        <v>194</v>
      </c>
      <c r="AQ222" s="123" t="s">
        <v>542</v>
      </c>
    </row>
    <row r="223" spans="1:43">
      <c r="A223" s="123" t="s">
        <v>1819</v>
      </c>
      <c r="B223" s="123" t="s">
        <v>1820</v>
      </c>
      <c r="C223" s="36">
        <v>43830</v>
      </c>
      <c r="D223" s="124">
        <v>1.0602</v>
      </c>
      <c r="E223" s="124">
        <v>1.147</v>
      </c>
      <c r="F223" s="125">
        <v>0</v>
      </c>
      <c r="G223" s="36">
        <v>43829</v>
      </c>
      <c r="H223" s="124">
        <v>1.0602</v>
      </c>
      <c r="I223" s="125">
        <v>4.9495043385770003</v>
      </c>
      <c r="J223" s="123" t="s">
        <v>5093</v>
      </c>
      <c r="K223" s="125">
        <v>0.132225160559136</v>
      </c>
      <c r="L223" s="125">
        <v>0.66463091799325502</v>
      </c>
      <c r="M223" s="130">
        <v>1.3091154159870799</v>
      </c>
      <c r="N223" s="137">
        <f t="shared" si="33"/>
        <v>5.2364616639483197</v>
      </c>
      <c r="O223" s="132">
        <f t="shared" si="34"/>
        <v>5.2364616639483198E-2</v>
      </c>
      <c r="P223" s="134">
        <f t="shared" si="35"/>
        <v>180</v>
      </c>
      <c r="Q223" s="134">
        <v>1046</v>
      </c>
      <c r="R223" s="134" t="str">
        <f t="shared" si="36"/>
        <v>180/1046</v>
      </c>
      <c r="S223" s="131">
        <f t="shared" si="37"/>
        <v>0.17208413001912046</v>
      </c>
      <c r="T223" s="137">
        <f t="shared" si="38"/>
        <v>91.395793499043975</v>
      </c>
      <c r="U223" s="133" t="e">
        <f ca="1">[1]!f_risk_annusharpe(A223,"2019/9/30","2019/12/31",1,1,3)</f>
        <v>#NAME?</v>
      </c>
      <c r="V223" s="134" t="e">
        <f t="shared" ca="1" si="39"/>
        <v>#NAME?</v>
      </c>
      <c r="W223" s="134">
        <f t="shared" si="40"/>
        <v>1046</v>
      </c>
      <c r="X223" s="134" t="e">
        <f t="shared" ca="1" si="41"/>
        <v>#NAME?</v>
      </c>
      <c r="Y223" s="131" t="e">
        <f t="shared" ca="1" si="42"/>
        <v>#NAME?</v>
      </c>
      <c r="Z223" s="137" t="e">
        <f t="shared" ca="1" si="43"/>
        <v>#NAME?</v>
      </c>
      <c r="AA223" s="125">
        <v>2.7126422038659999</v>
      </c>
      <c r="AB223" s="125">
        <v>4.9495043385770003</v>
      </c>
      <c r="AC223" s="123" t="s">
        <v>5093</v>
      </c>
      <c r="AD223" s="125">
        <v>10.7152638809584</v>
      </c>
      <c r="AE223" s="123" t="s">
        <v>5094</v>
      </c>
      <c r="AF223" s="125">
        <v>15.035135686509101</v>
      </c>
      <c r="AG223" s="123" t="s">
        <v>5095</v>
      </c>
      <c r="AH223" s="125">
        <v>15.368737579999999</v>
      </c>
      <c r="AI223" s="123" t="s">
        <v>157</v>
      </c>
      <c r="AJ223" s="123" t="s">
        <v>197</v>
      </c>
      <c r="AK223" s="124">
        <v>5.3032656985999997</v>
      </c>
      <c r="AL223" s="123" t="s">
        <v>159</v>
      </c>
      <c r="AM223" s="36">
        <v>42711</v>
      </c>
      <c r="AN223" s="123" t="s">
        <v>310</v>
      </c>
      <c r="AO223" s="123" t="s">
        <v>1821</v>
      </c>
      <c r="AP223" s="123" t="s">
        <v>467</v>
      </c>
      <c r="AQ223" s="123" t="s">
        <v>241</v>
      </c>
    </row>
    <row r="224" spans="1:43">
      <c r="A224" s="123" t="s">
        <v>1739</v>
      </c>
      <c r="B224" s="123" t="s">
        <v>1740</v>
      </c>
      <c r="C224" s="36">
        <v>43830</v>
      </c>
      <c r="D224" s="124">
        <v>1.0203</v>
      </c>
      <c r="E224" s="124">
        <v>1.0603</v>
      </c>
      <c r="F224" s="125">
        <v>2.9411764705884899E-2</v>
      </c>
      <c r="G224" s="36">
        <v>43829</v>
      </c>
      <c r="H224" s="124">
        <v>1.02</v>
      </c>
      <c r="I224" s="125">
        <v>4.9350540303792103</v>
      </c>
      <c r="J224" s="123" t="s">
        <v>5096</v>
      </c>
      <c r="K224" s="125">
        <v>0.20624631703005</v>
      </c>
      <c r="L224" s="125">
        <v>0.53205569075426495</v>
      </c>
      <c r="M224" s="130">
        <v>1.1765774456536999</v>
      </c>
      <c r="N224" s="137">
        <f t="shared" si="33"/>
        <v>4.7063097826147997</v>
      </c>
      <c r="O224" s="132">
        <f t="shared" si="34"/>
        <v>4.7063097826147995E-2</v>
      </c>
      <c r="P224" s="134">
        <f t="shared" si="35"/>
        <v>297</v>
      </c>
      <c r="Q224" s="134">
        <v>1046</v>
      </c>
      <c r="R224" s="134" t="str">
        <f t="shared" si="36"/>
        <v>297/1046</v>
      </c>
      <c r="S224" s="131">
        <f t="shared" si="37"/>
        <v>0.28393881453154873</v>
      </c>
      <c r="T224" s="137">
        <f t="shared" si="38"/>
        <v>85.803059273422576</v>
      </c>
      <c r="U224" s="133" t="e">
        <f ca="1">[1]!f_risk_annusharpe(A224,"2019/9/30","2019/12/31",1,1,3)</f>
        <v>#NAME?</v>
      </c>
      <c r="V224" s="134" t="e">
        <f t="shared" ca="1" si="39"/>
        <v>#NAME?</v>
      </c>
      <c r="W224" s="134">
        <f t="shared" si="40"/>
        <v>1046</v>
      </c>
      <c r="X224" s="134" t="e">
        <f t="shared" ca="1" si="41"/>
        <v>#NAME?</v>
      </c>
      <c r="Y224" s="131" t="e">
        <f t="shared" ca="1" si="42"/>
        <v>#NAME?</v>
      </c>
      <c r="Z224" s="137" t="e">
        <f t="shared" ca="1" si="43"/>
        <v>#NAME?</v>
      </c>
      <c r="AA224" s="125">
        <v>2.79540268478417</v>
      </c>
      <c r="AB224" s="125">
        <v>4.9350540303792103</v>
      </c>
      <c r="AC224" s="123" t="s">
        <v>5096</v>
      </c>
      <c r="AD224" s="126">
        <v>0</v>
      </c>
      <c r="AE224" s="123"/>
      <c r="AF224" s="126">
        <v>0</v>
      </c>
      <c r="AG224" s="123"/>
      <c r="AH224" s="125">
        <v>6.10181324000001</v>
      </c>
      <c r="AI224" s="123" t="s">
        <v>163</v>
      </c>
      <c r="AJ224" s="123" t="s">
        <v>95</v>
      </c>
      <c r="AK224" s="124">
        <v>10.385247057699999</v>
      </c>
      <c r="AL224" s="123" t="s">
        <v>159</v>
      </c>
      <c r="AM224" s="36">
        <v>43336</v>
      </c>
      <c r="AN224" s="123" t="s">
        <v>310</v>
      </c>
      <c r="AO224" s="123" t="s">
        <v>916</v>
      </c>
      <c r="AP224" s="123" t="s">
        <v>292</v>
      </c>
      <c r="AQ224" s="123" t="s">
        <v>483</v>
      </c>
    </row>
    <row r="225" spans="1:43">
      <c r="A225" s="123" t="s">
        <v>1743</v>
      </c>
      <c r="B225" s="123" t="s">
        <v>1744</v>
      </c>
      <c r="C225" s="36">
        <v>43830</v>
      </c>
      <c r="D225" s="124">
        <v>1.0432999999999999</v>
      </c>
      <c r="E225" s="124">
        <v>1.1457999999999999</v>
      </c>
      <c r="F225" s="125">
        <v>5.7542917425897601E-2</v>
      </c>
      <c r="G225" s="36">
        <v>43826</v>
      </c>
      <c r="H225" s="124">
        <v>1.0427</v>
      </c>
      <c r="I225" s="125">
        <v>4.9173183211730098</v>
      </c>
      <c r="J225" s="123" t="s">
        <v>5097</v>
      </c>
      <c r="K225" s="125">
        <v>0.17282765242435999</v>
      </c>
      <c r="L225" s="125">
        <v>0.52597163361027199</v>
      </c>
      <c r="M225" s="130">
        <v>1.15215609804427</v>
      </c>
      <c r="N225" s="137">
        <f t="shared" si="33"/>
        <v>4.60862439217708</v>
      </c>
      <c r="O225" s="132">
        <f t="shared" si="34"/>
        <v>4.6086243921770798E-2</v>
      </c>
      <c r="P225" s="134">
        <f t="shared" si="35"/>
        <v>341</v>
      </c>
      <c r="Q225" s="134">
        <v>1046</v>
      </c>
      <c r="R225" s="134" t="str">
        <f t="shared" si="36"/>
        <v>341/1046</v>
      </c>
      <c r="S225" s="131">
        <f t="shared" si="37"/>
        <v>0.32600382409177819</v>
      </c>
      <c r="T225" s="137">
        <f t="shared" si="38"/>
        <v>83.699808795411087</v>
      </c>
      <c r="U225" s="133" t="e">
        <f ca="1">[1]!f_risk_annusharpe(A225,"2019/9/30","2019/12/31",1,1,3)</f>
        <v>#NAME?</v>
      </c>
      <c r="V225" s="134" t="e">
        <f t="shared" ca="1" si="39"/>
        <v>#NAME?</v>
      </c>
      <c r="W225" s="134">
        <f t="shared" si="40"/>
        <v>1046</v>
      </c>
      <c r="X225" s="134" t="e">
        <f t="shared" ca="1" si="41"/>
        <v>#NAME?</v>
      </c>
      <c r="Y225" s="131" t="e">
        <f t="shared" ca="1" si="42"/>
        <v>#NAME?</v>
      </c>
      <c r="Z225" s="137" t="e">
        <f t="shared" ca="1" si="43"/>
        <v>#NAME?</v>
      </c>
      <c r="AA225" s="125">
        <v>2.7280323850971802</v>
      </c>
      <c r="AB225" s="125">
        <v>4.9173183211730098</v>
      </c>
      <c r="AC225" s="123" t="s">
        <v>5097</v>
      </c>
      <c r="AD225" s="125">
        <v>12.146857784285</v>
      </c>
      <c r="AE225" s="123" t="s">
        <v>5098</v>
      </c>
      <c r="AF225" s="125">
        <v>14.5393837104974</v>
      </c>
      <c r="AG225" s="123" t="s">
        <v>5099</v>
      </c>
      <c r="AH225" s="125">
        <v>14.894455799999999</v>
      </c>
      <c r="AI225" s="123" t="s">
        <v>174</v>
      </c>
      <c r="AJ225" s="123" t="s">
        <v>197</v>
      </c>
      <c r="AK225" s="124">
        <v>6.6569504844000003</v>
      </c>
      <c r="AL225" s="123" t="s">
        <v>159</v>
      </c>
      <c r="AM225" s="36">
        <v>42689</v>
      </c>
      <c r="AN225" s="123" t="s">
        <v>310</v>
      </c>
      <c r="AO225" s="123" t="s">
        <v>1745</v>
      </c>
      <c r="AP225" s="123" t="s">
        <v>314</v>
      </c>
      <c r="AQ225" s="123" t="s">
        <v>177</v>
      </c>
    </row>
    <row r="226" spans="1:43">
      <c r="A226" s="123" t="s">
        <v>1761</v>
      </c>
      <c r="B226" s="123" t="s">
        <v>1762</v>
      </c>
      <c r="C226" s="36">
        <v>43830</v>
      </c>
      <c r="D226" s="124">
        <v>1.0766</v>
      </c>
      <c r="E226" s="124">
        <v>1.0886</v>
      </c>
      <c r="F226" s="125">
        <v>3.7167812674225698E-2</v>
      </c>
      <c r="G226" s="36">
        <v>43829</v>
      </c>
      <c r="H226" s="124">
        <v>1.0762</v>
      </c>
      <c r="I226" s="125">
        <v>4.9113036277751299</v>
      </c>
      <c r="J226" s="123" t="s">
        <v>5100</v>
      </c>
      <c r="K226" s="125">
        <v>0.111586386460857</v>
      </c>
      <c r="L226" s="125">
        <v>0.54163222153796398</v>
      </c>
      <c r="M226" s="130">
        <v>1.1651755147743299</v>
      </c>
      <c r="N226" s="137">
        <f t="shared" si="33"/>
        <v>4.6607020590973196</v>
      </c>
      <c r="O226" s="132">
        <f t="shared" si="34"/>
        <v>4.6607020590973193E-2</v>
      </c>
      <c r="P226" s="134">
        <f t="shared" si="35"/>
        <v>319</v>
      </c>
      <c r="Q226" s="134">
        <v>1046</v>
      </c>
      <c r="R226" s="134" t="str">
        <f t="shared" si="36"/>
        <v>319/1046</v>
      </c>
      <c r="S226" s="131">
        <f t="shared" si="37"/>
        <v>0.30497131931166349</v>
      </c>
      <c r="T226" s="137">
        <f t="shared" si="38"/>
        <v>84.751434034416832</v>
      </c>
      <c r="U226" s="133" t="e">
        <f ca="1">[1]!f_risk_annusharpe(A226,"2019/9/30","2019/12/31",1,1,3)</f>
        <v>#NAME?</v>
      </c>
      <c r="V226" s="134" t="e">
        <f t="shared" ca="1" si="39"/>
        <v>#NAME?</v>
      </c>
      <c r="W226" s="134">
        <f t="shared" si="40"/>
        <v>1046</v>
      </c>
      <c r="X226" s="134" t="e">
        <f t="shared" ca="1" si="41"/>
        <v>#NAME?</v>
      </c>
      <c r="Y226" s="131" t="e">
        <f t="shared" ca="1" si="42"/>
        <v>#NAME?</v>
      </c>
      <c r="Z226" s="137" t="e">
        <f t="shared" ca="1" si="43"/>
        <v>#NAME?</v>
      </c>
      <c r="AA226" s="125">
        <v>2.5235499312664</v>
      </c>
      <c r="AB226" s="125">
        <v>4.9113036277751299</v>
      </c>
      <c r="AC226" s="123" t="s">
        <v>5100</v>
      </c>
      <c r="AD226" s="126">
        <v>0</v>
      </c>
      <c r="AE226" s="123"/>
      <c r="AF226" s="126">
        <v>0</v>
      </c>
      <c r="AG226" s="123"/>
      <c r="AH226" s="125">
        <v>8.9285577800000109</v>
      </c>
      <c r="AI226" s="123" t="s">
        <v>174</v>
      </c>
      <c r="AJ226" s="123" t="s">
        <v>95</v>
      </c>
      <c r="AK226" s="124">
        <v>25.506925627000001</v>
      </c>
      <c r="AL226" s="123" t="s">
        <v>159</v>
      </c>
      <c r="AM226" s="36">
        <v>43297</v>
      </c>
      <c r="AN226" s="123" t="s">
        <v>310</v>
      </c>
      <c r="AO226" s="123" t="s">
        <v>1528</v>
      </c>
      <c r="AP226" s="123" t="s">
        <v>268</v>
      </c>
      <c r="AQ226" s="123" t="s">
        <v>177</v>
      </c>
    </row>
    <row r="227" spans="1:43">
      <c r="A227" s="123" t="s">
        <v>1817</v>
      </c>
      <c r="B227" s="123" t="s">
        <v>1818</v>
      </c>
      <c r="C227" s="36">
        <v>43830</v>
      </c>
      <c r="D227" s="124">
        <v>1.0487</v>
      </c>
      <c r="E227" s="124">
        <v>1.0884</v>
      </c>
      <c r="F227" s="125">
        <v>2.8615032430368E-2</v>
      </c>
      <c r="G227" s="36">
        <v>43829</v>
      </c>
      <c r="H227" s="124">
        <v>1.0484</v>
      </c>
      <c r="I227" s="125">
        <v>4.9105822035858502</v>
      </c>
      <c r="J227" s="123" t="s">
        <v>5101</v>
      </c>
      <c r="K227" s="125">
        <v>0.28688916515252899</v>
      </c>
      <c r="L227" s="125">
        <v>0.62372712141236497</v>
      </c>
      <c r="M227" s="130">
        <v>1.1575657431619299</v>
      </c>
      <c r="N227" s="137">
        <f t="shared" si="33"/>
        <v>4.6302629726477198</v>
      </c>
      <c r="O227" s="132">
        <f t="shared" si="34"/>
        <v>4.6302629726477196E-2</v>
      </c>
      <c r="P227" s="134">
        <f t="shared" si="35"/>
        <v>334</v>
      </c>
      <c r="Q227" s="134">
        <v>1046</v>
      </c>
      <c r="R227" s="134" t="str">
        <f t="shared" si="36"/>
        <v>334/1046</v>
      </c>
      <c r="S227" s="131">
        <f t="shared" si="37"/>
        <v>0.31931166347992351</v>
      </c>
      <c r="T227" s="137">
        <f t="shared" si="38"/>
        <v>84.03441682600382</v>
      </c>
      <c r="U227" s="133" t="e">
        <f ca="1">[1]!f_risk_annusharpe(A227,"2019/9/30","2019/12/31",1,1,3)</f>
        <v>#NAME?</v>
      </c>
      <c r="V227" s="134" t="e">
        <f t="shared" ca="1" si="39"/>
        <v>#NAME?</v>
      </c>
      <c r="W227" s="134">
        <f t="shared" si="40"/>
        <v>1046</v>
      </c>
      <c r="X227" s="134" t="e">
        <f t="shared" ca="1" si="41"/>
        <v>#NAME?</v>
      </c>
      <c r="Y227" s="131" t="e">
        <f t="shared" ca="1" si="42"/>
        <v>#NAME?</v>
      </c>
      <c r="Z227" s="137" t="e">
        <f t="shared" ca="1" si="43"/>
        <v>#NAME?</v>
      </c>
      <c r="AA227" s="125">
        <v>2.2723311936180601</v>
      </c>
      <c r="AB227" s="125">
        <v>4.9105822035858502</v>
      </c>
      <c r="AC227" s="123" t="s">
        <v>5101</v>
      </c>
      <c r="AD227" s="126">
        <v>0</v>
      </c>
      <c r="AE227" s="123"/>
      <c r="AF227" s="126">
        <v>0</v>
      </c>
      <c r="AG227" s="123"/>
      <c r="AH227" s="125">
        <v>9.0549422200000098</v>
      </c>
      <c r="AI227" s="123" t="s">
        <v>174</v>
      </c>
      <c r="AJ227" s="123" t="s">
        <v>95</v>
      </c>
      <c r="AK227" s="124">
        <v>28.088930859800001</v>
      </c>
      <c r="AL227" s="123" t="s">
        <v>159</v>
      </c>
      <c r="AM227" s="36">
        <v>43174</v>
      </c>
      <c r="AN227" s="123" t="s">
        <v>310</v>
      </c>
      <c r="AO227" s="123" t="s">
        <v>5102</v>
      </c>
      <c r="AP227" s="123" t="s">
        <v>171</v>
      </c>
      <c r="AQ227" s="123" t="s">
        <v>483</v>
      </c>
    </row>
    <row r="228" spans="1:43">
      <c r="A228" s="123" t="s">
        <v>1774</v>
      </c>
      <c r="B228" s="123" t="s">
        <v>1775</v>
      </c>
      <c r="C228" s="36">
        <v>43830</v>
      </c>
      <c r="D228" s="124">
        <v>1.0172000000000001</v>
      </c>
      <c r="E228" s="124">
        <v>1.0680000000000001</v>
      </c>
      <c r="F228" s="125">
        <v>9.8318749385567297E-3</v>
      </c>
      <c r="G228" s="36">
        <v>43829</v>
      </c>
      <c r="H228" s="124">
        <v>1.0170999999999999</v>
      </c>
      <c r="I228" s="125">
        <v>4.9038529683053902</v>
      </c>
      <c r="J228" s="123" t="s">
        <v>5103</v>
      </c>
      <c r="K228" s="125">
        <v>0.177270041363013</v>
      </c>
      <c r="L228" s="125">
        <v>0.55360336486563699</v>
      </c>
      <c r="M228" s="130">
        <v>1.13209900347028</v>
      </c>
      <c r="N228" s="137">
        <f t="shared" si="33"/>
        <v>4.5283960138811201</v>
      </c>
      <c r="O228" s="132">
        <f t="shared" si="34"/>
        <v>4.5283960138811204E-2</v>
      </c>
      <c r="P228" s="134">
        <f t="shared" si="35"/>
        <v>367</v>
      </c>
      <c r="Q228" s="134">
        <v>1046</v>
      </c>
      <c r="R228" s="134" t="str">
        <f t="shared" si="36"/>
        <v>367/1046</v>
      </c>
      <c r="S228" s="131">
        <f t="shared" si="37"/>
        <v>0.35086042065009559</v>
      </c>
      <c r="T228" s="137">
        <f t="shared" si="38"/>
        <v>82.456978967495218</v>
      </c>
      <c r="U228" s="133" t="e">
        <f ca="1">[1]!f_risk_annusharpe(A228,"2019/9/30","2019/12/31",1,1,3)</f>
        <v>#NAME?</v>
      </c>
      <c r="V228" s="134" t="e">
        <f t="shared" ca="1" si="39"/>
        <v>#NAME?</v>
      </c>
      <c r="W228" s="134">
        <f t="shared" si="40"/>
        <v>1046</v>
      </c>
      <c r="X228" s="134" t="e">
        <f t="shared" ca="1" si="41"/>
        <v>#NAME?</v>
      </c>
      <c r="Y228" s="131" t="e">
        <f t="shared" ca="1" si="42"/>
        <v>#NAME?</v>
      </c>
      <c r="Z228" s="137" t="e">
        <f t="shared" ca="1" si="43"/>
        <v>#NAME?</v>
      </c>
      <c r="AA228" s="125">
        <v>2.8314660441694501</v>
      </c>
      <c r="AB228" s="125">
        <v>4.9038529683053902</v>
      </c>
      <c r="AC228" s="123" t="s">
        <v>5103</v>
      </c>
      <c r="AD228" s="126">
        <v>0</v>
      </c>
      <c r="AE228" s="123"/>
      <c r="AF228" s="126">
        <v>0</v>
      </c>
      <c r="AG228" s="123"/>
      <c r="AH228" s="125">
        <v>6.9075165600000199</v>
      </c>
      <c r="AI228" s="123" t="s">
        <v>157</v>
      </c>
      <c r="AJ228" s="123" t="s">
        <v>95</v>
      </c>
      <c r="AK228" s="124">
        <v>30.8875500768</v>
      </c>
      <c r="AL228" s="123" t="s">
        <v>159</v>
      </c>
      <c r="AM228" s="36">
        <v>43306</v>
      </c>
      <c r="AN228" s="123" t="s">
        <v>310</v>
      </c>
      <c r="AO228" s="123" t="s">
        <v>1682</v>
      </c>
      <c r="AP228" s="123" t="s">
        <v>511</v>
      </c>
      <c r="AQ228" s="123" t="s">
        <v>241</v>
      </c>
    </row>
    <row r="229" spans="1:43">
      <c r="A229" s="123" t="s">
        <v>1753</v>
      </c>
      <c r="B229" s="123" t="s">
        <v>1754</v>
      </c>
      <c r="C229" s="36">
        <v>43830</v>
      </c>
      <c r="D229" s="124">
        <v>1.0248999999999999</v>
      </c>
      <c r="E229" s="124">
        <v>1.0548999999999999</v>
      </c>
      <c r="F229" s="125">
        <v>0</v>
      </c>
      <c r="G229" s="36">
        <v>43829</v>
      </c>
      <c r="H229" s="124">
        <v>1.0248999999999999</v>
      </c>
      <c r="I229" s="125">
        <v>4.90208691458683</v>
      </c>
      <c r="J229" s="123" t="s">
        <v>5104</v>
      </c>
      <c r="K229" s="125">
        <v>0.12700273544351701</v>
      </c>
      <c r="L229" s="125">
        <v>0.52408652691755098</v>
      </c>
      <c r="M229" s="130">
        <v>1.20877667881809</v>
      </c>
      <c r="N229" s="137">
        <f t="shared" si="33"/>
        <v>4.8351067152723601</v>
      </c>
      <c r="O229" s="132">
        <f t="shared" si="34"/>
        <v>4.8351067152723602E-2</v>
      </c>
      <c r="P229" s="134">
        <f t="shared" si="35"/>
        <v>261</v>
      </c>
      <c r="Q229" s="134">
        <v>1046</v>
      </c>
      <c r="R229" s="134" t="str">
        <f t="shared" si="36"/>
        <v>261/1046</v>
      </c>
      <c r="S229" s="131">
        <f t="shared" si="37"/>
        <v>0.24952198852772467</v>
      </c>
      <c r="T229" s="137">
        <f t="shared" si="38"/>
        <v>87.523900573613773</v>
      </c>
      <c r="U229" s="133" t="e">
        <f ca="1">[1]!f_risk_annusharpe(A229,"2019/9/30","2019/12/31",1,1,3)</f>
        <v>#NAME?</v>
      </c>
      <c r="V229" s="134" t="e">
        <f t="shared" ca="1" si="39"/>
        <v>#NAME?</v>
      </c>
      <c r="W229" s="134">
        <f t="shared" si="40"/>
        <v>1046</v>
      </c>
      <c r="X229" s="134" t="e">
        <f t="shared" ca="1" si="41"/>
        <v>#NAME?</v>
      </c>
      <c r="Y229" s="131" t="e">
        <f t="shared" ca="1" si="42"/>
        <v>#NAME?</v>
      </c>
      <c r="Z229" s="137" t="e">
        <f t="shared" ca="1" si="43"/>
        <v>#NAME?</v>
      </c>
      <c r="AA229" s="125">
        <v>2.7964813504823001</v>
      </c>
      <c r="AB229" s="125">
        <v>4.90208691458683</v>
      </c>
      <c r="AC229" s="123" t="s">
        <v>5104</v>
      </c>
      <c r="AD229" s="126">
        <v>0</v>
      </c>
      <c r="AE229" s="123"/>
      <c r="AF229" s="126">
        <v>0</v>
      </c>
      <c r="AG229" s="123"/>
      <c r="AH229" s="125">
        <v>5.5000288099999803</v>
      </c>
      <c r="AI229" s="123" t="s">
        <v>157</v>
      </c>
      <c r="AJ229" s="123" t="s">
        <v>95</v>
      </c>
      <c r="AK229" s="124">
        <v>1.8764609028000001</v>
      </c>
      <c r="AL229" s="123" t="s">
        <v>159</v>
      </c>
      <c r="AM229" s="36">
        <v>43402</v>
      </c>
      <c r="AN229" s="123" t="s">
        <v>310</v>
      </c>
      <c r="AO229" s="123" t="s">
        <v>1755</v>
      </c>
      <c r="AP229" s="123" t="s">
        <v>615</v>
      </c>
      <c r="AQ229" s="123" t="s">
        <v>162</v>
      </c>
    </row>
    <row r="230" spans="1:43">
      <c r="A230" s="123" t="s">
        <v>1724</v>
      </c>
      <c r="B230" s="123" t="s">
        <v>1725</v>
      </c>
      <c r="C230" s="36">
        <v>43830</v>
      </c>
      <c r="D230" s="124">
        <v>1.0432999999999999</v>
      </c>
      <c r="E230" s="124">
        <v>1.1203000000000001</v>
      </c>
      <c r="F230" s="125">
        <v>4.7947832757959198E-2</v>
      </c>
      <c r="G230" s="36">
        <v>43826</v>
      </c>
      <c r="H230" s="124">
        <v>1.0427999999999999</v>
      </c>
      <c r="I230" s="125">
        <v>4.9018861921251098</v>
      </c>
      <c r="J230" s="123" t="s">
        <v>5105</v>
      </c>
      <c r="K230" s="125">
        <v>0.22094140249760999</v>
      </c>
      <c r="L230" s="125">
        <v>0.47186675273770201</v>
      </c>
      <c r="M230" s="130">
        <v>1.26175525190994</v>
      </c>
      <c r="N230" s="137">
        <f t="shared" si="33"/>
        <v>5.0470210076397599</v>
      </c>
      <c r="O230" s="132">
        <f t="shared" si="34"/>
        <v>5.0470210076397598E-2</v>
      </c>
      <c r="P230" s="134">
        <f t="shared" si="35"/>
        <v>206</v>
      </c>
      <c r="Q230" s="134">
        <v>1046</v>
      </c>
      <c r="R230" s="134" t="str">
        <f t="shared" si="36"/>
        <v>206/1046</v>
      </c>
      <c r="S230" s="131">
        <f t="shared" si="37"/>
        <v>0.19694072657743786</v>
      </c>
      <c r="T230" s="137">
        <f t="shared" si="38"/>
        <v>90.152963671128106</v>
      </c>
      <c r="U230" s="133" t="e">
        <f ca="1">[1]!f_risk_annusharpe(A230,"2019/9/30","2019/12/31",1,1,3)</f>
        <v>#NAME?</v>
      </c>
      <c r="V230" s="134" t="e">
        <f t="shared" ca="1" si="39"/>
        <v>#NAME?</v>
      </c>
      <c r="W230" s="134">
        <f t="shared" si="40"/>
        <v>1046</v>
      </c>
      <c r="X230" s="134" t="e">
        <f t="shared" ca="1" si="41"/>
        <v>#NAME?</v>
      </c>
      <c r="Y230" s="131" t="e">
        <f t="shared" ca="1" si="42"/>
        <v>#NAME?</v>
      </c>
      <c r="Z230" s="137" t="e">
        <f t="shared" ca="1" si="43"/>
        <v>#NAME?</v>
      </c>
      <c r="AA230" s="125">
        <v>2.4894394220140201</v>
      </c>
      <c r="AB230" s="125">
        <v>4.9018861921251098</v>
      </c>
      <c r="AC230" s="123" t="s">
        <v>5105</v>
      </c>
      <c r="AD230" s="125">
        <v>11.0997459319531</v>
      </c>
      <c r="AE230" s="123" t="s">
        <v>5106</v>
      </c>
      <c r="AF230" s="125">
        <v>13.184175770703201</v>
      </c>
      <c r="AG230" s="123" t="s">
        <v>5107</v>
      </c>
      <c r="AH230" s="125">
        <v>12.34661287</v>
      </c>
      <c r="AI230" s="123" t="s">
        <v>174</v>
      </c>
      <c r="AJ230" s="123" t="s">
        <v>189</v>
      </c>
      <c r="AK230" s="124">
        <v>1.3327743485000001</v>
      </c>
      <c r="AL230" s="123" t="s">
        <v>159</v>
      </c>
      <c r="AM230" s="36">
        <v>42597</v>
      </c>
      <c r="AN230" s="123" t="s">
        <v>310</v>
      </c>
      <c r="AO230" s="123" t="s">
        <v>824</v>
      </c>
      <c r="AP230" s="123" t="s">
        <v>236</v>
      </c>
      <c r="AQ230" s="123" t="s">
        <v>229</v>
      </c>
    </row>
    <row r="231" spans="1:43">
      <c r="A231" s="123" t="s">
        <v>1656</v>
      </c>
      <c r="B231" s="123" t="s">
        <v>1657</v>
      </c>
      <c r="C231" s="36">
        <v>43830</v>
      </c>
      <c r="D231" s="124">
        <v>1.1584000000000001</v>
      </c>
      <c r="E231" s="124">
        <v>1.1664000000000001</v>
      </c>
      <c r="F231" s="125">
        <v>1.72681747539613E-2</v>
      </c>
      <c r="G231" s="36">
        <v>43829</v>
      </c>
      <c r="H231" s="124">
        <v>1.1581999999999999</v>
      </c>
      <c r="I231" s="125">
        <v>4.8800362154821304</v>
      </c>
      <c r="J231" s="123" t="s">
        <v>5108</v>
      </c>
      <c r="K231" s="125">
        <v>0.10369858278604201</v>
      </c>
      <c r="L231" s="125">
        <v>0.31174229303777501</v>
      </c>
      <c r="M231" s="130">
        <v>0.86199390509360596</v>
      </c>
      <c r="N231" s="137">
        <f t="shared" si="33"/>
        <v>3.4479756203744238</v>
      </c>
      <c r="O231" s="132">
        <f t="shared" si="34"/>
        <v>3.4479756203744237E-2</v>
      </c>
      <c r="P231" s="134">
        <f t="shared" si="35"/>
        <v>782</v>
      </c>
      <c r="Q231" s="134">
        <v>1046</v>
      </c>
      <c r="R231" s="134" t="str">
        <f t="shared" si="36"/>
        <v>782/1046</v>
      </c>
      <c r="S231" s="131">
        <f t="shared" si="37"/>
        <v>0.74760994263862335</v>
      </c>
      <c r="T231" s="137">
        <f t="shared" si="38"/>
        <v>62.619502868068835</v>
      </c>
      <c r="U231" s="133" t="e">
        <f ca="1">[1]!f_risk_annusharpe(A231,"2019/9/30","2019/12/31",1,1,3)</f>
        <v>#NAME?</v>
      </c>
      <c r="V231" s="134" t="e">
        <f t="shared" ca="1" si="39"/>
        <v>#NAME?</v>
      </c>
      <c r="W231" s="134">
        <f t="shared" si="40"/>
        <v>1046</v>
      </c>
      <c r="X231" s="134" t="e">
        <f t="shared" ca="1" si="41"/>
        <v>#NAME?</v>
      </c>
      <c r="Y231" s="131" t="e">
        <f t="shared" ca="1" si="42"/>
        <v>#NAME?</v>
      </c>
      <c r="Z231" s="137" t="e">
        <f t="shared" ca="1" si="43"/>
        <v>#NAME?</v>
      </c>
      <c r="AA231" s="125">
        <v>1.6675443215727701</v>
      </c>
      <c r="AB231" s="125">
        <v>4.8800362154821304</v>
      </c>
      <c r="AC231" s="123" t="s">
        <v>5108</v>
      </c>
      <c r="AD231" s="125">
        <v>12.7067522864371</v>
      </c>
      <c r="AE231" s="123" t="s">
        <v>5109</v>
      </c>
      <c r="AF231" s="125">
        <v>16.2978218326693</v>
      </c>
      <c r="AG231" s="123" t="s">
        <v>5110</v>
      </c>
      <c r="AH231" s="125">
        <v>16.76301312</v>
      </c>
      <c r="AI231" s="123" t="s">
        <v>163</v>
      </c>
      <c r="AJ231" s="123" t="s">
        <v>166</v>
      </c>
      <c r="AK231" s="124">
        <v>84.958306615500007</v>
      </c>
      <c r="AL231" s="123" t="s">
        <v>159</v>
      </c>
      <c r="AM231" s="36">
        <v>42674</v>
      </c>
      <c r="AN231" s="123" t="s">
        <v>310</v>
      </c>
      <c r="AO231" s="123" t="s">
        <v>315</v>
      </c>
      <c r="AP231" s="123" t="s">
        <v>231</v>
      </c>
      <c r="AQ231" s="123" t="s">
        <v>181</v>
      </c>
    </row>
    <row r="232" spans="1:43">
      <c r="A232" s="123" t="s">
        <v>1737</v>
      </c>
      <c r="B232" s="123" t="s">
        <v>1738</v>
      </c>
      <c r="C232" s="36">
        <v>43830</v>
      </c>
      <c r="D232" s="124">
        <v>1.0363</v>
      </c>
      <c r="E232" s="124">
        <v>1.1083000000000001</v>
      </c>
      <c r="F232" s="125">
        <v>9.6506465933233095E-3</v>
      </c>
      <c r="G232" s="36">
        <v>43829</v>
      </c>
      <c r="H232" s="124">
        <v>1.0362</v>
      </c>
      <c r="I232" s="125">
        <v>4.8798871138288904</v>
      </c>
      <c r="J232" s="123" t="s">
        <v>5111</v>
      </c>
      <c r="K232" s="125">
        <v>0.16431471099942699</v>
      </c>
      <c r="L232" s="125">
        <v>0.47507959884641399</v>
      </c>
      <c r="M232" s="130">
        <v>0.99617700829799705</v>
      </c>
      <c r="N232" s="137">
        <f t="shared" si="33"/>
        <v>3.9847080331919882</v>
      </c>
      <c r="O232" s="132">
        <f t="shared" si="34"/>
        <v>3.984708033191988E-2</v>
      </c>
      <c r="P232" s="134">
        <f t="shared" si="35"/>
        <v>576</v>
      </c>
      <c r="Q232" s="134">
        <v>1046</v>
      </c>
      <c r="R232" s="134" t="str">
        <f t="shared" si="36"/>
        <v>576/1046</v>
      </c>
      <c r="S232" s="131">
        <f t="shared" si="37"/>
        <v>0.55066921606118546</v>
      </c>
      <c r="T232" s="137">
        <f t="shared" si="38"/>
        <v>72.46653919694073</v>
      </c>
      <c r="U232" s="133" t="e">
        <f ca="1">[1]!f_risk_annusharpe(A232,"2019/9/30","2019/12/31",1,1,3)</f>
        <v>#NAME?</v>
      </c>
      <c r="V232" s="134" t="e">
        <f t="shared" ca="1" si="39"/>
        <v>#NAME?</v>
      </c>
      <c r="W232" s="134">
        <f t="shared" si="40"/>
        <v>1046</v>
      </c>
      <c r="X232" s="134" t="e">
        <f t="shared" ca="1" si="41"/>
        <v>#NAME?</v>
      </c>
      <c r="Y232" s="131" t="e">
        <f t="shared" ca="1" si="42"/>
        <v>#NAME?</v>
      </c>
      <c r="Z232" s="137" t="e">
        <f t="shared" ca="1" si="43"/>
        <v>#NAME?</v>
      </c>
      <c r="AA232" s="125">
        <v>2.4305903506139299</v>
      </c>
      <c r="AB232" s="125">
        <v>4.8798871138288904</v>
      </c>
      <c r="AC232" s="123" t="s">
        <v>5111</v>
      </c>
      <c r="AD232" s="125">
        <v>12.4789164623645</v>
      </c>
      <c r="AE232" s="123" t="s">
        <v>5112</v>
      </c>
      <c r="AF232" s="125">
        <v>13.2938147346939</v>
      </c>
      <c r="AG232" s="123" t="s">
        <v>5113</v>
      </c>
      <c r="AH232" s="125">
        <v>11.02793844</v>
      </c>
      <c r="AI232" s="123" t="s">
        <v>163</v>
      </c>
      <c r="AJ232" s="123" t="s">
        <v>189</v>
      </c>
      <c r="AK232" s="124">
        <v>15.937103260800001</v>
      </c>
      <c r="AL232" s="123" t="s">
        <v>159</v>
      </c>
      <c r="AM232" s="36">
        <v>42586</v>
      </c>
      <c r="AN232" s="123" t="s">
        <v>310</v>
      </c>
      <c r="AO232" s="123" t="s">
        <v>1212</v>
      </c>
      <c r="AP232" s="123" t="s">
        <v>270</v>
      </c>
      <c r="AQ232" s="123" t="s">
        <v>247</v>
      </c>
    </row>
    <row r="233" spans="1:43">
      <c r="A233" s="123" t="s">
        <v>1788</v>
      </c>
      <c r="B233" s="123" t="s">
        <v>1789</v>
      </c>
      <c r="C233" s="36">
        <v>43830</v>
      </c>
      <c r="D233" s="124">
        <v>1.0179</v>
      </c>
      <c r="E233" s="124">
        <v>1.1398999999999999</v>
      </c>
      <c r="F233" s="125">
        <v>-9.8231827111989398E-3</v>
      </c>
      <c r="G233" s="36">
        <v>43829</v>
      </c>
      <c r="H233" s="124">
        <v>1.018</v>
      </c>
      <c r="I233" s="125">
        <v>4.8787420205571799</v>
      </c>
      <c r="J233" s="123" t="s">
        <v>5114</v>
      </c>
      <c r="K233" s="125">
        <v>0.13772749631087799</v>
      </c>
      <c r="L233" s="125">
        <v>0.55003088439140402</v>
      </c>
      <c r="M233" s="130">
        <v>1.14248908463331</v>
      </c>
      <c r="N233" s="137">
        <f t="shared" si="33"/>
        <v>4.56995633853324</v>
      </c>
      <c r="O233" s="132">
        <f t="shared" si="34"/>
        <v>4.5699563385332403E-2</v>
      </c>
      <c r="P233" s="134">
        <f t="shared" si="35"/>
        <v>358</v>
      </c>
      <c r="Q233" s="134">
        <v>1046</v>
      </c>
      <c r="R233" s="134" t="str">
        <f t="shared" si="36"/>
        <v>358/1046</v>
      </c>
      <c r="S233" s="131">
        <f t="shared" si="37"/>
        <v>0.34225621414913959</v>
      </c>
      <c r="T233" s="137">
        <f t="shared" si="38"/>
        <v>82.887189292543027</v>
      </c>
      <c r="U233" s="133" t="e">
        <f ca="1">[1]!f_risk_annusharpe(A233,"2019/9/30","2019/12/31",1,1,3)</f>
        <v>#NAME?</v>
      </c>
      <c r="V233" s="134" t="e">
        <f t="shared" ca="1" si="39"/>
        <v>#NAME?</v>
      </c>
      <c r="W233" s="134">
        <f t="shared" si="40"/>
        <v>1046</v>
      </c>
      <c r="X233" s="134" t="e">
        <f t="shared" ca="1" si="41"/>
        <v>#NAME?</v>
      </c>
      <c r="Y233" s="131" t="e">
        <f t="shared" ca="1" si="42"/>
        <v>#NAME?</v>
      </c>
      <c r="Z233" s="137" t="e">
        <f t="shared" ca="1" si="43"/>
        <v>#NAME?</v>
      </c>
      <c r="AA233" s="125">
        <v>2.8106188501600302</v>
      </c>
      <c r="AB233" s="125">
        <v>4.8787420205571799</v>
      </c>
      <c r="AC233" s="123" t="s">
        <v>5114</v>
      </c>
      <c r="AD233" s="125">
        <v>10.744133777872699</v>
      </c>
      <c r="AE233" s="123" t="s">
        <v>5115</v>
      </c>
      <c r="AF233" s="126">
        <v>0</v>
      </c>
      <c r="AG233" s="123"/>
      <c r="AH233" s="125">
        <v>14.757435259999999</v>
      </c>
      <c r="AI233" s="123" t="s">
        <v>157</v>
      </c>
      <c r="AJ233" s="123" t="s">
        <v>95</v>
      </c>
      <c r="AK233" s="124">
        <v>10.150663197</v>
      </c>
      <c r="AL233" s="123" t="s">
        <v>159</v>
      </c>
      <c r="AM233" s="36">
        <v>42753</v>
      </c>
      <c r="AN233" s="123" t="s">
        <v>310</v>
      </c>
      <c r="AO233" s="123" t="s">
        <v>1790</v>
      </c>
      <c r="AP233" s="123" t="s">
        <v>427</v>
      </c>
      <c r="AQ233" s="123" t="s">
        <v>165</v>
      </c>
    </row>
    <row r="234" spans="1:43">
      <c r="A234" s="123" t="s">
        <v>1726</v>
      </c>
      <c r="B234" s="123" t="s">
        <v>1727</v>
      </c>
      <c r="C234" s="36">
        <v>43830</v>
      </c>
      <c r="D234" s="124">
        <v>1.1444000000000001</v>
      </c>
      <c r="E234" s="124">
        <v>1.1444000000000001</v>
      </c>
      <c r="F234" s="125">
        <v>1.7479461632579799E-2</v>
      </c>
      <c r="G234" s="36">
        <v>43829</v>
      </c>
      <c r="H234" s="124">
        <v>1.1442000000000001</v>
      </c>
      <c r="I234" s="125">
        <v>4.8753665689149699</v>
      </c>
      <c r="J234" s="123" t="s">
        <v>5116</v>
      </c>
      <c r="K234" s="125">
        <v>0.140007000350022</v>
      </c>
      <c r="L234" s="125">
        <v>0.44764328973932299</v>
      </c>
      <c r="M234" s="130">
        <v>1.10433783903173</v>
      </c>
      <c r="N234" s="137">
        <f t="shared" si="33"/>
        <v>4.41735135612692</v>
      </c>
      <c r="O234" s="132">
        <f t="shared" si="34"/>
        <v>4.4173513561269202E-2</v>
      </c>
      <c r="P234" s="134">
        <f t="shared" si="35"/>
        <v>406</v>
      </c>
      <c r="Q234" s="134">
        <v>1046</v>
      </c>
      <c r="R234" s="134" t="str">
        <f t="shared" si="36"/>
        <v>406/1046</v>
      </c>
      <c r="S234" s="131">
        <f t="shared" si="37"/>
        <v>0.3881453154875717</v>
      </c>
      <c r="T234" s="137">
        <f t="shared" si="38"/>
        <v>80.592734225621413</v>
      </c>
      <c r="U234" s="133" t="e">
        <f ca="1">[1]!f_risk_annusharpe(A234,"2019/9/30","2019/12/31",1,1,3)</f>
        <v>#NAME?</v>
      </c>
      <c r="V234" s="134" t="e">
        <f t="shared" ca="1" si="39"/>
        <v>#NAME?</v>
      </c>
      <c r="W234" s="134">
        <f t="shared" si="40"/>
        <v>1046</v>
      </c>
      <c r="X234" s="134" t="e">
        <f t="shared" ca="1" si="41"/>
        <v>#NAME?</v>
      </c>
      <c r="Y234" s="131" t="e">
        <f t="shared" ca="1" si="42"/>
        <v>#NAME?</v>
      </c>
      <c r="Z234" s="137" t="e">
        <f t="shared" ca="1" si="43"/>
        <v>#NAME?</v>
      </c>
      <c r="AA234" s="125">
        <v>2.4254900205853498</v>
      </c>
      <c r="AB234" s="125">
        <v>4.8753665689149699</v>
      </c>
      <c r="AC234" s="123" t="s">
        <v>5116</v>
      </c>
      <c r="AD234" s="125">
        <v>12.6377952755906</v>
      </c>
      <c r="AE234" s="123" t="s">
        <v>5117</v>
      </c>
      <c r="AF234" s="125">
        <v>15.7245424208717</v>
      </c>
      <c r="AG234" s="123" t="s">
        <v>5118</v>
      </c>
      <c r="AH234" s="125">
        <v>14.44</v>
      </c>
      <c r="AI234" s="123" t="s">
        <v>174</v>
      </c>
      <c r="AJ234" s="123" t="s">
        <v>189</v>
      </c>
      <c r="AK234" s="124">
        <v>13.7700962684</v>
      </c>
      <c r="AL234" s="123" t="s">
        <v>159</v>
      </c>
      <c r="AM234" s="36">
        <v>42676</v>
      </c>
      <c r="AN234" s="123" t="s">
        <v>310</v>
      </c>
      <c r="AO234" s="123" t="s">
        <v>1280</v>
      </c>
      <c r="AP234" s="123" t="s">
        <v>268</v>
      </c>
      <c r="AQ234" s="123" t="s">
        <v>229</v>
      </c>
    </row>
    <row r="235" spans="1:43">
      <c r="A235" s="123" t="s">
        <v>1735</v>
      </c>
      <c r="B235" s="123" t="s">
        <v>1736</v>
      </c>
      <c r="C235" s="36">
        <v>43830</v>
      </c>
      <c r="D235" s="124">
        <v>1.0363</v>
      </c>
      <c r="E235" s="124">
        <v>1.0952999999999999</v>
      </c>
      <c r="F235" s="125">
        <v>9.6506465933301894E-3</v>
      </c>
      <c r="G235" s="36">
        <v>43829</v>
      </c>
      <c r="H235" s="124">
        <v>1.0362</v>
      </c>
      <c r="I235" s="125">
        <v>4.8749715465972896</v>
      </c>
      <c r="J235" s="123" t="s">
        <v>5119</v>
      </c>
      <c r="K235" s="125">
        <v>0.18368136117557901</v>
      </c>
      <c r="L235" s="125">
        <v>0.46533698952000302</v>
      </c>
      <c r="M235" s="130">
        <v>0.97031397330656199</v>
      </c>
      <c r="N235" s="137">
        <f t="shared" si="33"/>
        <v>3.881255893226248</v>
      </c>
      <c r="O235" s="132">
        <f t="shared" si="34"/>
        <v>3.8812558932262479E-2</v>
      </c>
      <c r="P235" s="134">
        <f t="shared" si="35"/>
        <v>611</v>
      </c>
      <c r="Q235" s="134">
        <v>1046</v>
      </c>
      <c r="R235" s="134" t="str">
        <f t="shared" si="36"/>
        <v>611/1046</v>
      </c>
      <c r="S235" s="131">
        <f t="shared" si="37"/>
        <v>0.58413001912045892</v>
      </c>
      <c r="T235" s="137">
        <f t="shared" si="38"/>
        <v>70.79349904397705</v>
      </c>
      <c r="U235" s="133" t="e">
        <f ca="1">[1]!f_risk_annusharpe(A235,"2019/9/30","2019/12/31",1,1,3)</f>
        <v>#NAME?</v>
      </c>
      <c r="V235" s="134" t="e">
        <f t="shared" ca="1" si="39"/>
        <v>#NAME?</v>
      </c>
      <c r="W235" s="134">
        <f t="shared" si="40"/>
        <v>1046</v>
      </c>
      <c r="X235" s="134" t="e">
        <f t="shared" ca="1" si="41"/>
        <v>#NAME?</v>
      </c>
      <c r="Y235" s="131" t="e">
        <f t="shared" ca="1" si="42"/>
        <v>#NAME?</v>
      </c>
      <c r="Z235" s="137" t="e">
        <f t="shared" ca="1" si="43"/>
        <v>#NAME?</v>
      </c>
      <c r="AA235" s="125">
        <v>2.4012229310793201</v>
      </c>
      <c r="AB235" s="125">
        <v>4.8749715465972896</v>
      </c>
      <c r="AC235" s="123" t="s">
        <v>5119</v>
      </c>
      <c r="AD235" s="126">
        <v>0</v>
      </c>
      <c r="AE235" s="123"/>
      <c r="AF235" s="126">
        <v>0</v>
      </c>
      <c r="AG235" s="123"/>
      <c r="AH235" s="125">
        <v>9.6884170600000097</v>
      </c>
      <c r="AI235" s="123" t="s">
        <v>174</v>
      </c>
      <c r="AJ235" s="123" t="s">
        <v>95</v>
      </c>
      <c r="AK235" s="124">
        <v>58.743549052299997</v>
      </c>
      <c r="AL235" s="123" t="s">
        <v>159</v>
      </c>
      <c r="AM235" s="36">
        <v>43186</v>
      </c>
      <c r="AN235" s="123" t="s">
        <v>310</v>
      </c>
      <c r="AO235" s="123" t="s">
        <v>589</v>
      </c>
      <c r="AP235" s="123" t="s">
        <v>167</v>
      </c>
      <c r="AQ235" s="123" t="s">
        <v>247</v>
      </c>
    </row>
    <row r="236" spans="1:43">
      <c r="A236" s="123" t="s">
        <v>1756</v>
      </c>
      <c r="B236" s="123" t="s">
        <v>1757</v>
      </c>
      <c r="C236" s="36">
        <v>43830</v>
      </c>
      <c r="D236" s="124">
        <v>1.0331999999999999</v>
      </c>
      <c r="E236" s="124">
        <v>1.1969000000000001</v>
      </c>
      <c r="F236" s="125">
        <v>0</v>
      </c>
      <c r="G236" s="36">
        <v>43829</v>
      </c>
      <c r="H236" s="124">
        <v>1.0331999999999999</v>
      </c>
      <c r="I236" s="125">
        <v>4.8711425798754604</v>
      </c>
      <c r="J236" s="123" t="s">
        <v>5120</v>
      </c>
      <c r="K236" s="125">
        <v>0.17452006980802001</v>
      </c>
      <c r="L236" s="125">
        <v>0.496091602384712</v>
      </c>
      <c r="M236" s="130">
        <v>0.91972169262043801</v>
      </c>
      <c r="N236" s="137">
        <f t="shared" si="33"/>
        <v>3.6788867704817521</v>
      </c>
      <c r="O236" s="132">
        <f t="shared" si="34"/>
        <v>3.678886770481752E-2</v>
      </c>
      <c r="P236" s="134">
        <f t="shared" si="35"/>
        <v>690</v>
      </c>
      <c r="Q236" s="134">
        <v>1046</v>
      </c>
      <c r="R236" s="134" t="str">
        <f t="shared" si="36"/>
        <v>690/1046</v>
      </c>
      <c r="S236" s="131">
        <f t="shared" si="37"/>
        <v>0.65965583173996178</v>
      </c>
      <c r="T236" s="137">
        <f t="shared" si="38"/>
        <v>67.01720841300191</v>
      </c>
      <c r="U236" s="133" t="e">
        <f ca="1">[1]!f_risk_annusharpe(A236,"2019/9/30","2019/12/31",1,1,3)</f>
        <v>#NAME?</v>
      </c>
      <c r="V236" s="134" t="e">
        <f t="shared" ca="1" si="39"/>
        <v>#NAME?</v>
      </c>
      <c r="W236" s="134">
        <f t="shared" si="40"/>
        <v>1046</v>
      </c>
      <c r="X236" s="134" t="e">
        <f t="shared" ca="1" si="41"/>
        <v>#NAME?</v>
      </c>
      <c r="Y236" s="131" t="e">
        <f t="shared" ca="1" si="42"/>
        <v>#NAME?</v>
      </c>
      <c r="Z236" s="137" t="e">
        <f t="shared" ca="1" si="43"/>
        <v>#NAME?</v>
      </c>
      <c r="AA236" s="125">
        <v>2.3905138917889901</v>
      </c>
      <c r="AB236" s="125">
        <v>4.8711425798754604</v>
      </c>
      <c r="AC236" s="123" t="s">
        <v>5120</v>
      </c>
      <c r="AD236" s="125">
        <v>11.778699070168001</v>
      </c>
      <c r="AE236" s="123" t="s">
        <v>5121</v>
      </c>
      <c r="AF236" s="126">
        <v>0</v>
      </c>
      <c r="AG236" s="123"/>
      <c r="AH236" s="125">
        <v>20.939056279999999</v>
      </c>
      <c r="AI236" s="123" t="s">
        <v>163</v>
      </c>
      <c r="AJ236" s="123" t="s">
        <v>95</v>
      </c>
      <c r="AK236" s="124">
        <v>28.7097861791</v>
      </c>
      <c r="AL236" s="123" t="s">
        <v>159</v>
      </c>
      <c r="AM236" s="36">
        <v>42796</v>
      </c>
      <c r="AN236" s="123" t="s">
        <v>310</v>
      </c>
      <c r="AO236" s="123" t="s">
        <v>1758</v>
      </c>
      <c r="AP236" s="123" t="s">
        <v>347</v>
      </c>
      <c r="AQ236" s="123" t="s">
        <v>177</v>
      </c>
    </row>
    <row r="237" spans="1:43">
      <c r="A237" s="123" t="s">
        <v>2808</v>
      </c>
      <c r="B237" s="123" t="s">
        <v>2809</v>
      </c>
      <c r="C237" s="36">
        <v>43830</v>
      </c>
      <c r="D237" s="124">
        <v>1.0389999999999999</v>
      </c>
      <c r="E237" s="124">
        <v>1.4279999999999999</v>
      </c>
      <c r="F237" s="125">
        <v>0.192864030858243</v>
      </c>
      <c r="G237" s="36">
        <v>43829</v>
      </c>
      <c r="H237" s="124">
        <v>1.0369999999999999</v>
      </c>
      <c r="I237" s="125">
        <v>4.8708087519000598</v>
      </c>
      <c r="J237" s="123" t="s">
        <v>5122</v>
      </c>
      <c r="K237" s="125">
        <v>0.58083252662148399</v>
      </c>
      <c r="L237" s="125">
        <v>1.871277466657</v>
      </c>
      <c r="M237" s="130">
        <v>0.21562572962718499</v>
      </c>
      <c r="N237" s="137">
        <f t="shared" si="33"/>
        <v>0.86250291850873995</v>
      </c>
      <c r="O237" s="132">
        <f t="shared" si="34"/>
        <v>8.6250291850873996E-3</v>
      </c>
      <c r="P237" s="134">
        <f t="shared" si="35"/>
        <v>1023</v>
      </c>
      <c r="Q237" s="134">
        <v>1046</v>
      </c>
      <c r="R237" s="134" t="str">
        <f t="shared" si="36"/>
        <v>1023/1046</v>
      </c>
      <c r="S237" s="131">
        <f t="shared" si="37"/>
        <v>0.97801147227533458</v>
      </c>
      <c r="T237" s="137">
        <f t="shared" si="38"/>
        <v>60</v>
      </c>
      <c r="U237" s="133" t="e">
        <f ca="1">[1]!f_risk_annusharpe(A237,"2019/9/30","2019/12/31",1,1,3)</f>
        <v>#NAME?</v>
      </c>
      <c r="V237" s="134" t="e">
        <f t="shared" ca="1" si="39"/>
        <v>#NAME?</v>
      </c>
      <c r="W237" s="134">
        <f t="shared" si="40"/>
        <v>1046</v>
      </c>
      <c r="X237" s="134" t="e">
        <f t="shared" ca="1" si="41"/>
        <v>#NAME?</v>
      </c>
      <c r="Y237" s="131" t="e">
        <f t="shared" ca="1" si="42"/>
        <v>#NAME?</v>
      </c>
      <c r="Z237" s="137" t="e">
        <f t="shared" ca="1" si="43"/>
        <v>#NAME?</v>
      </c>
      <c r="AA237" s="125">
        <v>2.1201231961138598</v>
      </c>
      <c r="AB237" s="125">
        <v>4.8708087519000598</v>
      </c>
      <c r="AC237" s="123" t="s">
        <v>5122</v>
      </c>
      <c r="AD237" s="125">
        <v>12.1119784325494</v>
      </c>
      <c r="AE237" s="123" t="s">
        <v>5123</v>
      </c>
      <c r="AF237" s="125">
        <v>13.4138082103528</v>
      </c>
      <c r="AG237" s="123" t="s">
        <v>5124</v>
      </c>
      <c r="AH237" s="125">
        <v>49.448824899999998</v>
      </c>
      <c r="AI237" s="123" t="s">
        <v>174</v>
      </c>
      <c r="AJ237" s="123" t="s">
        <v>158</v>
      </c>
      <c r="AK237" s="124">
        <v>22.432019306099999</v>
      </c>
      <c r="AL237" s="123" t="s">
        <v>159</v>
      </c>
      <c r="AM237" s="36">
        <v>41494</v>
      </c>
      <c r="AN237" s="123" t="s">
        <v>310</v>
      </c>
      <c r="AO237" s="123" t="s">
        <v>2810</v>
      </c>
      <c r="AP237" s="123" t="s">
        <v>196</v>
      </c>
      <c r="AQ237" s="123" t="s">
        <v>162</v>
      </c>
    </row>
    <row r="238" spans="1:43">
      <c r="A238" s="123" t="s">
        <v>1769</v>
      </c>
      <c r="B238" s="123" t="s">
        <v>1770</v>
      </c>
      <c r="C238" s="36">
        <v>43830</v>
      </c>
      <c r="D238" s="124">
        <v>1.3779999999999999</v>
      </c>
      <c r="E238" s="124">
        <v>1.3779999999999999</v>
      </c>
      <c r="F238" s="125">
        <v>7.2621641249084198E-2</v>
      </c>
      <c r="G238" s="36">
        <v>43826</v>
      </c>
      <c r="H238" s="124">
        <v>1.377</v>
      </c>
      <c r="I238" s="125">
        <v>4.8706240487062296</v>
      </c>
      <c r="J238" s="123" t="s">
        <v>5125</v>
      </c>
      <c r="K238" s="125">
        <v>0.21818181818181001</v>
      </c>
      <c r="L238" s="125">
        <v>0.51057622173595196</v>
      </c>
      <c r="M238" s="130">
        <v>0.73099415204676799</v>
      </c>
      <c r="N238" s="137">
        <f t="shared" si="33"/>
        <v>2.9239766081870719</v>
      </c>
      <c r="O238" s="132">
        <f t="shared" si="34"/>
        <v>2.9239766081870719E-2</v>
      </c>
      <c r="P238" s="134">
        <f t="shared" si="35"/>
        <v>928</v>
      </c>
      <c r="Q238" s="134">
        <v>1046</v>
      </c>
      <c r="R238" s="134" t="str">
        <f t="shared" si="36"/>
        <v>928/1046</v>
      </c>
      <c r="S238" s="131">
        <f t="shared" si="37"/>
        <v>0.88718929254302104</v>
      </c>
      <c r="T238" s="137">
        <f t="shared" si="38"/>
        <v>60</v>
      </c>
      <c r="U238" s="133" t="e">
        <f ca="1">[1]!f_risk_annusharpe(A238,"2019/9/30","2019/12/31",1,1,3)</f>
        <v>#NAME?</v>
      </c>
      <c r="V238" s="134" t="e">
        <f t="shared" ca="1" si="39"/>
        <v>#NAME?</v>
      </c>
      <c r="W238" s="134">
        <f t="shared" si="40"/>
        <v>1046</v>
      </c>
      <c r="X238" s="134" t="e">
        <f t="shared" ca="1" si="41"/>
        <v>#NAME?</v>
      </c>
      <c r="Y238" s="131" t="e">
        <f t="shared" ca="1" si="42"/>
        <v>#NAME?</v>
      </c>
      <c r="Z238" s="137" t="e">
        <f t="shared" ca="1" si="43"/>
        <v>#NAME?</v>
      </c>
      <c r="AA238" s="125">
        <v>1.99851961509992</v>
      </c>
      <c r="AB238" s="125">
        <v>4.8706240487062296</v>
      </c>
      <c r="AC238" s="123" t="s">
        <v>5125</v>
      </c>
      <c r="AD238" s="125">
        <v>5.9999999999999902</v>
      </c>
      <c r="AE238" s="123" t="s">
        <v>5126</v>
      </c>
      <c r="AF238" s="125">
        <v>9.1053048297703896</v>
      </c>
      <c r="AG238" s="123" t="s">
        <v>5127</v>
      </c>
      <c r="AH238" s="125">
        <v>37.799999999999997</v>
      </c>
      <c r="AI238" s="123" t="s">
        <v>174</v>
      </c>
      <c r="AJ238" s="123" t="s">
        <v>158</v>
      </c>
      <c r="AK238" s="124">
        <v>0.52547965780000006</v>
      </c>
      <c r="AL238" s="123" t="s">
        <v>159</v>
      </c>
      <c r="AM238" s="36">
        <v>41439</v>
      </c>
      <c r="AN238" s="123" t="s">
        <v>310</v>
      </c>
      <c r="AO238" s="123" t="s">
        <v>1771</v>
      </c>
      <c r="AP238" s="123" t="s">
        <v>194</v>
      </c>
      <c r="AQ238" s="123" t="s">
        <v>256</v>
      </c>
    </row>
    <row r="239" spans="1:43">
      <c r="A239" s="123" t="s">
        <v>1686</v>
      </c>
      <c r="B239" s="123" t="s">
        <v>1687</v>
      </c>
      <c r="C239" s="36">
        <v>43830</v>
      </c>
      <c r="D239" s="124">
        <v>1.0247999999999999</v>
      </c>
      <c r="E239" s="124">
        <v>1.1594</v>
      </c>
      <c r="F239" s="125">
        <v>1.9519812609800302E-2</v>
      </c>
      <c r="G239" s="36">
        <v>43829</v>
      </c>
      <c r="H239" s="124">
        <v>1.0246</v>
      </c>
      <c r="I239" s="125">
        <v>4.8682155351867804</v>
      </c>
      <c r="J239" s="123" t="s">
        <v>5128</v>
      </c>
      <c r="K239" s="125">
        <v>0.10745335547521601</v>
      </c>
      <c r="L239" s="125">
        <v>0.39078841534345099</v>
      </c>
      <c r="M239" s="130">
        <v>0.85063422013595202</v>
      </c>
      <c r="N239" s="137">
        <f t="shared" si="33"/>
        <v>3.4025368805438081</v>
      </c>
      <c r="O239" s="132">
        <f t="shared" si="34"/>
        <v>3.4025368805438078E-2</v>
      </c>
      <c r="P239" s="134">
        <f t="shared" si="35"/>
        <v>795</v>
      </c>
      <c r="Q239" s="134">
        <v>1046</v>
      </c>
      <c r="R239" s="134" t="str">
        <f t="shared" si="36"/>
        <v>795/1046</v>
      </c>
      <c r="S239" s="131">
        <f t="shared" si="37"/>
        <v>0.76003824091778205</v>
      </c>
      <c r="T239" s="137">
        <f t="shared" si="38"/>
        <v>61.9980879541109</v>
      </c>
      <c r="U239" s="133" t="e">
        <f ca="1">[1]!f_risk_annusharpe(A239,"2019/9/30","2019/12/31",1,1,3)</f>
        <v>#NAME?</v>
      </c>
      <c r="V239" s="134" t="e">
        <f t="shared" ca="1" si="39"/>
        <v>#NAME?</v>
      </c>
      <c r="W239" s="134">
        <f t="shared" si="40"/>
        <v>1046</v>
      </c>
      <c r="X239" s="134" t="e">
        <f t="shared" ca="1" si="41"/>
        <v>#NAME?</v>
      </c>
      <c r="Y239" s="131" t="e">
        <f t="shared" ca="1" si="42"/>
        <v>#NAME?</v>
      </c>
      <c r="Z239" s="137" t="e">
        <f t="shared" ca="1" si="43"/>
        <v>#NAME?</v>
      </c>
      <c r="AA239" s="125">
        <v>2.1244603470593701</v>
      </c>
      <c r="AB239" s="125">
        <v>4.8682155351867804</v>
      </c>
      <c r="AC239" s="123" t="s">
        <v>5128</v>
      </c>
      <c r="AD239" s="125">
        <v>12.7213222950414</v>
      </c>
      <c r="AE239" s="123" t="s">
        <v>5129</v>
      </c>
      <c r="AF239" s="125">
        <v>15.988936941196201</v>
      </c>
      <c r="AG239" s="123" t="s">
        <v>5130</v>
      </c>
      <c r="AH239" s="125">
        <v>16.337038159999999</v>
      </c>
      <c r="AI239" s="123" t="s">
        <v>157</v>
      </c>
      <c r="AJ239" s="123" t="s">
        <v>186</v>
      </c>
      <c r="AK239" s="124">
        <v>8.3744582176000009</v>
      </c>
      <c r="AL239" s="123" t="s">
        <v>159</v>
      </c>
      <c r="AM239" s="36">
        <v>42706</v>
      </c>
      <c r="AN239" s="123" t="s">
        <v>310</v>
      </c>
      <c r="AO239" s="123" t="s">
        <v>1688</v>
      </c>
      <c r="AP239" s="123" t="s">
        <v>317</v>
      </c>
      <c r="AQ239" s="123" t="s">
        <v>170</v>
      </c>
    </row>
    <row r="240" spans="1:43">
      <c r="A240" s="123" t="s">
        <v>1847</v>
      </c>
      <c r="B240" s="123" t="s">
        <v>1848</v>
      </c>
      <c r="C240" s="36">
        <v>43830</v>
      </c>
      <c r="D240" s="124">
        <v>1.0214000000000001</v>
      </c>
      <c r="E240" s="124">
        <v>1.0871</v>
      </c>
      <c r="F240" s="125">
        <v>6.8580386009606406E-2</v>
      </c>
      <c r="G240" s="36">
        <v>43826</v>
      </c>
      <c r="H240" s="124">
        <v>1.0206999999999999</v>
      </c>
      <c r="I240" s="125">
        <v>4.8674437535051398</v>
      </c>
      <c r="J240" s="123" t="s">
        <v>5131</v>
      </c>
      <c r="K240" s="125">
        <v>0.284732449680901</v>
      </c>
      <c r="L240" s="125">
        <v>0.62065115328546505</v>
      </c>
      <c r="M240" s="130">
        <v>1.36775888445936</v>
      </c>
      <c r="N240" s="137">
        <f t="shared" si="33"/>
        <v>5.47103553783744</v>
      </c>
      <c r="O240" s="132">
        <f t="shared" si="34"/>
        <v>5.4710355378374403E-2</v>
      </c>
      <c r="P240" s="134">
        <f t="shared" si="35"/>
        <v>142</v>
      </c>
      <c r="Q240" s="134">
        <v>1046</v>
      </c>
      <c r="R240" s="134" t="str">
        <f t="shared" si="36"/>
        <v>142/1046</v>
      </c>
      <c r="S240" s="131">
        <f t="shared" si="37"/>
        <v>0.13575525812619502</v>
      </c>
      <c r="T240" s="137">
        <f t="shared" si="38"/>
        <v>93.212237093690248</v>
      </c>
      <c r="U240" s="133" t="e">
        <f ca="1">[1]!f_risk_annusharpe(A240,"2019/9/30","2019/12/31",1,1,3)</f>
        <v>#NAME?</v>
      </c>
      <c r="V240" s="134" t="e">
        <f t="shared" ca="1" si="39"/>
        <v>#NAME?</v>
      </c>
      <c r="W240" s="134">
        <f t="shared" si="40"/>
        <v>1046</v>
      </c>
      <c r="X240" s="134" t="e">
        <f t="shared" ca="1" si="41"/>
        <v>#NAME?</v>
      </c>
      <c r="Y240" s="131" t="e">
        <f t="shared" ca="1" si="42"/>
        <v>#NAME?</v>
      </c>
      <c r="Z240" s="137" t="e">
        <f t="shared" ca="1" si="43"/>
        <v>#NAME?</v>
      </c>
      <c r="AA240" s="125">
        <v>2.5687986816685902</v>
      </c>
      <c r="AB240" s="125">
        <v>4.8674437535051398</v>
      </c>
      <c r="AC240" s="123" t="s">
        <v>5131</v>
      </c>
      <c r="AD240" s="126">
        <v>0</v>
      </c>
      <c r="AE240" s="123"/>
      <c r="AF240" s="126">
        <v>0</v>
      </c>
      <c r="AG240" s="123"/>
      <c r="AH240" s="125">
        <v>8.9294500800000094</v>
      </c>
      <c r="AI240" s="123" t="s">
        <v>174</v>
      </c>
      <c r="AJ240" s="123" t="s">
        <v>95</v>
      </c>
      <c r="AK240" s="124">
        <v>35.902143308699998</v>
      </c>
      <c r="AL240" s="123" t="s">
        <v>159</v>
      </c>
      <c r="AM240" s="36">
        <v>43264</v>
      </c>
      <c r="AN240" s="123" t="s">
        <v>310</v>
      </c>
      <c r="AO240" s="123" t="s">
        <v>5132</v>
      </c>
      <c r="AP240" s="123" t="s">
        <v>161</v>
      </c>
      <c r="AQ240" s="123" t="s">
        <v>177</v>
      </c>
    </row>
    <row r="241" spans="1:43">
      <c r="A241" s="123" t="s">
        <v>1772</v>
      </c>
      <c r="B241" s="123" t="s">
        <v>1773</v>
      </c>
      <c r="C241" s="36">
        <v>43830</v>
      </c>
      <c r="D241" s="124">
        <v>1.0367</v>
      </c>
      <c r="E241" s="124">
        <v>1.0784</v>
      </c>
      <c r="F241" s="125">
        <v>9.6469226316777002E-3</v>
      </c>
      <c r="G241" s="36">
        <v>43829</v>
      </c>
      <c r="H241" s="124">
        <v>1.0366</v>
      </c>
      <c r="I241" s="125">
        <v>4.8655849916536997</v>
      </c>
      <c r="J241" s="123" t="s">
        <v>5133</v>
      </c>
      <c r="K241" s="125">
        <v>0.15457443725245601</v>
      </c>
      <c r="L241" s="125">
        <v>0.51383474423132802</v>
      </c>
      <c r="M241" s="130">
        <v>1.1710443595200599</v>
      </c>
      <c r="N241" s="137">
        <f t="shared" si="33"/>
        <v>4.6841774380802397</v>
      </c>
      <c r="O241" s="132">
        <f t="shared" si="34"/>
        <v>4.6841774380802399E-2</v>
      </c>
      <c r="P241" s="134">
        <f t="shared" si="35"/>
        <v>311</v>
      </c>
      <c r="Q241" s="134">
        <v>1046</v>
      </c>
      <c r="R241" s="134" t="str">
        <f t="shared" si="36"/>
        <v>311/1046</v>
      </c>
      <c r="S241" s="131">
        <f t="shared" si="37"/>
        <v>0.29732313575525815</v>
      </c>
      <c r="T241" s="137">
        <f t="shared" si="38"/>
        <v>85.133843212237096</v>
      </c>
      <c r="U241" s="133" t="e">
        <f ca="1">[1]!f_risk_annusharpe(A241,"2019/9/30","2019/12/31",1,1,3)</f>
        <v>#NAME?</v>
      </c>
      <c r="V241" s="134" t="e">
        <f t="shared" ca="1" si="39"/>
        <v>#NAME?</v>
      </c>
      <c r="W241" s="134">
        <f t="shared" si="40"/>
        <v>1046</v>
      </c>
      <c r="X241" s="134" t="e">
        <f t="shared" ca="1" si="41"/>
        <v>#NAME?</v>
      </c>
      <c r="Y241" s="131" t="e">
        <f t="shared" ca="1" si="42"/>
        <v>#NAME?</v>
      </c>
      <c r="Z241" s="137" t="e">
        <f t="shared" ca="1" si="43"/>
        <v>#NAME?</v>
      </c>
      <c r="AA241" s="125">
        <v>2.3698717835491299</v>
      </c>
      <c r="AB241" s="125">
        <v>4.8655849916536997</v>
      </c>
      <c r="AC241" s="123" t="s">
        <v>5133</v>
      </c>
      <c r="AD241" s="126">
        <v>0</v>
      </c>
      <c r="AE241" s="123"/>
      <c r="AF241" s="126">
        <v>0</v>
      </c>
      <c r="AG241" s="123"/>
      <c r="AH241" s="125">
        <v>8.0154317200000094</v>
      </c>
      <c r="AI241" s="123" t="s">
        <v>174</v>
      </c>
      <c r="AJ241" s="123" t="s">
        <v>95</v>
      </c>
      <c r="AK241" s="124">
        <v>30.842012348699999</v>
      </c>
      <c r="AL241" s="123" t="s">
        <v>159</v>
      </c>
      <c r="AM241" s="36">
        <v>43278</v>
      </c>
      <c r="AN241" s="123" t="s">
        <v>310</v>
      </c>
      <c r="AO241" s="123" t="s">
        <v>5134</v>
      </c>
      <c r="AP241" s="123" t="s">
        <v>215</v>
      </c>
      <c r="AQ241" s="123" t="s">
        <v>177</v>
      </c>
    </row>
    <row r="242" spans="1:43">
      <c r="A242" s="123" t="s">
        <v>1766</v>
      </c>
      <c r="B242" s="123" t="s">
        <v>1767</v>
      </c>
      <c r="C242" s="36">
        <v>43830</v>
      </c>
      <c r="D242" s="124">
        <v>1.008</v>
      </c>
      <c r="E242" s="124">
        <v>1.1319999999999999</v>
      </c>
      <c r="F242" s="125">
        <v>0</v>
      </c>
      <c r="G242" s="36">
        <v>43829</v>
      </c>
      <c r="H242" s="124">
        <v>1.008</v>
      </c>
      <c r="I242" s="125">
        <v>4.8595252131534501</v>
      </c>
      <c r="J242" s="123" t="s">
        <v>5135</v>
      </c>
      <c r="K242" s="125">
        <v>9.9304865938438305E-2</v>
      </c>
      <c r="L242" s="125">
        <v>0.49575268650563697</v>
      </c>
      <c r="M242" s="130">
        <v>1.38510952572428</v>
      </c>
      <c r="N242" s="137">
        <f t="shared" si="33"/>
        <v>5.5404381028971201</v>
      </c>
      <c r="O242" s="132">
        <f t="shared" si="34"/>
        <v>5.5404381028971203E-2</v>
      </c>
      <c r="P242" s="134">
        <f t="shared" si="35"/>
        <v>128</v>
      </c>
      <c r="Q242" s="134">
        <v>1046</v>
      </c>
      <c r="R242" s="134" t="str">
        <f t="shared" si="36"/>
        <v>128/1046</v>
      </c>
      <c r="S242" s="131">
        <f t="shared" si="37"/>
        <v>0.12237093690248566</v>
      </c>
      <c r="T242" s="137">
        <f t="shared" si="38"/>
        <v>93.881453154875715</v>
      </c>
      <c r="U242" s="133" t="e">
        <f ca="1">[1]!f_risk_annusharpe(A242,"2019/9/30","2019/12/31",1,1,3)</f>
        <v>#NAME?</v>
      </c>
      <c r="V242" s="134" t="e">
        <f t="shared" ca="1" si="39"/>
        <v>#NAME?</v>
      </c>
      <c r="W242" s="134">
        <f t="shared" si="40"/>
        <v>1046</v>
      </c>
      <c r="X242" s="134" t="e">
        <f t="shared" ca="1" si="41"/>
        <v>#NAME?</v>
      </c>
      <c r="Y242" s="131" t="e">
        <f t="shared" ca="1" si="42"/>
        <v>#NAME?</v>
      </c>
      <c r="Z242" s="137" t="e">
        <f t="shared" ca="1" si="43"/>
        <v>#NAME?</v>
      </c>
      <c r="AA242" s="125">
        <v>2.5932736908769201</v>
      </c>
      <c r="AB242" s="125">
        <v>4.8595252131534501</v>
      </c>
      <c r="AC242" s="123" t="s">
        <v>5135</v>
      </c>
      <c r="AD242" s="125">
        <v>10.6302973954205</v>
      </c>
      <c r="AE242" s="123" t="s">
        <v>5136</v>
      </c>
      <c r="AF242" s="125">
        <v>14.549525226130701</v>
      </c>
      <c r="AG242" s="123" t="s">
        <v>5137</v>
      </c>
      <c r="AH242" s="125">
        <v>13.9767776</v>
      </c>
      <c r="AI242" s="123" t="s">
        <v>163</v>
      </c>
      <c r="AJ242" s="123" t="s">
        <v>166</v>
      </c>
      <c r="AK242" s="124">
        <v>6.2122568742000004</v>
      </c>
      <c r="AL242" s="123" t="s">
        <v>159</v>
      </c>
      <c r="AM242" s="36">
        <v>42622</v>
      </c>
      <c r="AN242" s="123" t="s">
        <v>310</v>
      </c>
      <c r="AO242" s="123" t="s">
        <v>1768</v>
      </c>
      <c r="AP242" s="123" t="s">
        <v>231</v>
      </c>
      <c r="AQ242" s="123" t="s">
        <v>185</v>
      </c>
    </row>
    <row r="243" spans="1:43">
      <c r="A243" s="123" t="s">
        <v>1709</v>
      </c>
      <c r="B243" s="123" t="s">
        <v>1710</v>
      </c>
      <c r="C243" s="36">
        <v>43830</v>
      </c>
      <c r="D243" s="124">
        <v>1.0178</v>
      </c>
      <c r="E243" s="124">
        <v>1.0935999999999999</v>
      </c>
      <c r="F243" s="125">
        <v>1.9654088050328901E-2</v>
      </c>
      <c r="G243" s="36">
        <v>43829</v>
      </c>
      <c r="H243" s="124">
        <v>1.0176000000000001</v>
      </c>
      <c r="I243" s="125">
        <v>4.8550037751118502</v>
      </c>
      <c r="J243" s="123" t="s">
        <v>5138</v>
      </c>
      <c r="K243" s="125">
        <v>0.16730636748352701</v>
      </c>
      <c r="L243" s="125">
        <v>0.40411509526248701</v>
      </c>
      <c r="M243" s="130">
        <v>0.923075315669038</v>
      </c>
      <c r="N243" s="137">
        <f t="shared" si="33"/>
        <v>3.692301262676152</v>
      </c>
      <c r="O243" s="132">
        <f t="shared" si="34"/>
        <v>3.6923012626761523E-2</v>
      </c>
      <c r="P243" s="134">
        <f t="shared" si="35"/>
        <v>685</v>
      </c>
      <c r="Q243" s="134">
        <v>1046</v>
      </c>
      <c r="R243" s="134" t="str">
        <f t="shared" si="36"/>
        <v>685/1046</v>
      </c>
      <c r="S243" s="131">
        <f t="shared" si="37"/>
        <v>0.65487571701720837</v>
      </c>
      <c r="T243" s="137">
        <f t="shared" si="38"/>
        <v>67.256214149139581</v>
      </c>
      <c r="U243" s="133" t="e">
        <f ca="1">[1]!f_risk_annusharpe(A243,"2019/9/30","2019/12/31",1,1,3)</f>
        <v>#NAME?</v>
      </c>
      <c r="V243" s="134" t="e">
        <f t="shared" ca="1" si="39"/>
        <v>#NAME?</v>
      </c>
      <c r="W243" s="134">
        <f t="shared" si="40"/>
        <v>1046</v>
      </c>
      <c r="X243" s="134" t="e">
        <f t="shared" ca="1" si="41"/>
        <v>#NAME?</v>
      </c>
      <c r="Y243" s="131" t="e">
        <f t="shared" ca="1" si="42"/>
        <v>#NAME?</v>
      </c>
      <c r="Z243" s="137" t="e">
        <f t="shared" ca="1" si="43"/>
        <v>#NAME?</v>
      </c>
      <c r="AA243" s="125">
        <v>2.62869820501869</v>
      </c>
      <c r="AB243" s="125">
        <v>4.8550037751118502</v>
      </c>
      <c r="AC243" s="123" t="s">
        <v>5138</v>
      </c>
      <c r="AD243" s="126">
        <v>0</v>
      </c>
      <c r="AE243" s="123"/>
      <c r="AF243" s="126">
        <v>0</v>
      </c>
      <c r="AG243" s="123"/>
      <c r="AH243" s="125">
        <v>9.5970093400000103</v>
      </c>
      <c r="AI243" s="123" t="s">
        <v>174</v>
      </c>
      <c r="AJ243" s="123" t="s">
        <v>95</v>
      </c>
      <c r="AK243" s="124">
        <v>30.399520779300001</v>
      </c>
      <c r="AL243" s="123" t="s">
        <v>159</v>
      </c>
      <c r="AM243" s="36">
        <v>43259</v>
      </c>
      <c r="AN243" s="123" t="s">
        <v>310</v>
      </c>
      <c r="AO243" s="123" t="s">
        <v>1305</v>
      </c>
      <c r="AP243" s="123" t="s">
        <v>511</v>
      </c>
      <c r="AQ243" s="123" t="s">
        <v>177</v>
      </c>
    </row>
    <row r="244" spans="1:43">
      <c r="A244" s="123" t="s">
        <v>1695</v>
      </c>
      <c r="B244" s="123" t="s">
        <v>1696</v>
      </c>
      <c r="C244" s="36">
        <v>43830</v>
      </c>
      <c r="D244" s="124">
        <v>1.052</v>
      </c>
      <c r="E244" s="124">
        <v>1.333</v>
      </c>
      <c r="F244" s="125">
        <v>0</v>
      </c>
      <c r="G244" s="36">
        <v>43829</v>
      </c>
      <c r="H244" s="124">
        <v>1.052</v>
      </c>
      <c r="I244" s="125">
        <v>4.8514020755834304</v>
      </c>
      <c r="J244" s="123" t="s">
        <v>5139</v>
      </c>
      <c r="K244" s="125">
        <v>9.51474785918386E-2</v>
      </c>
      <c r="L244" s="125">
        <v>0.381684760210172</v>
      </c>
      <c r="M244" s="130">
        <v>0.76628891637956298</v>
      </c>
      <c r="N244" s="137">
        <f t="shared" si="33"/>
        <v>3.0651556655182519</v>
      </c>
      <c r="O244" s="132">
        <f t="shared" si="34"/>
        <v>3.0651556655182519E-2</v>
      </c>
      <c r="P244" s="134">
        <f t="shared" si="35"/>
        <v>890</v>
      </c>
      <c r="Q244" s="134">
        <v>1046</v>
      </c>
      <c r="R244" s="134" t="str">
        <f t="shared" si="36"/>
        <v>890/1046</v>
      </c>
      <c r="S244" s="131">
        <f t="shared" si="37"/>
        <v>0.85086042065009559</v>
      </c>
      <c r="T244" s="137">
        <f t="shared" si="38"/>
        <v>60</v>
      </c>
      <c r="U244" s="133" t="e">
        <f ca="1">[1]!f_risk_annusharpe(A244,"2019/9/30","2019/12/31",1,1,3)</f>
        <v>#NAME?</v>
      </c>
      <c r="V244" s="134" t="e">
        <f t="shared" ca="1" si="39"/>
        <v>#NAME?</v>
      </c>
      <c r="W244" s="134">
        <f t="shared" si="40"/>
        <v>1046</v>
      </c>
      <c r="X244" s="134" t="e">
        <f t="shared" ca="1" si="41"/>
        <v>#NAME?</v>
      </c>
      <c r="Y244" s="131" t="e">
        <f t="shared" ca="1" si="42"/>
        <v>#NAME?</v>
      </c>
      <c r="Z244" s="137" t="e">
        <f t="shared" ca="1" si="43"/>
        <v>#NAME?</v>
      </c>
      <c r="AA244" s="125">
        <v>2.2351852562684802</v>
      </c>
      <c r="AB244" s="125">
        <v>4.8514020755834304</v>
      </c>
      <c r="AC244" s="123" t="s">
        <v>5139</v>
      </c>
      <c r="AD244" s="125">
        <v>9.94024666570275</v>
      </c>
      <c r="AE244" s="123" t="s">
        <v>5140</v>
      </c>
      <c r="AF244" s="125">
        <v>8.15333675466327</v>
      </c>
      <c r="AG244" s="123" t="s">
        <v>5141</v>
      </c>
      <c r="AH244" s="125">
        <v>37.632634000000003</v>
      </c>
      <c r="AI244" s="123" t="s">
        <v>174</v>
      </c>
      <c r="AJ244" s="123" t="s">
        <v>158</v>
      </c>
      <c r="AK244" s="124">
        <v>2.2410862918999999</v>
      </c>
      <c r="AL244" s="123" t="s">
        <v>159</v>
      </c>
      <c r="AM244" s="36">
        <v>41081</v>
      </c>
      <c r="AN244" s="123" t="s">
        <v>310</v>
      </c>
      <c r="AO244" s="123" t="s">
        <v>1632</v>
      </c>
      <c r="AP244" s="123" t="s">
        <v>219</v>
      </c>
      <c r="AQ244" s="123" t="s">
        <v>207</v>
      </c>
    </row>
    <row r="245" spans="1:43">
      <c r="A245" s="123" t="s">
        <v>1749</v>
      </c>
      <c r="B245" s="123" t="s">
        <v>1750</v>
      </c>
      <c r="C245" s="36">
        <v>43830</v>
      </c>
      <c r="D245" s="124">
        <v>1.0820000000000001</v>
      </c>
      <c r="E245" s="124">
        <v>1.1359999999999999</v>
      </c>
      <c r="F245" s="125">
        <v>0</v>
      </c>
      <c r="G245" s="36">
        <v>43826</v>
      </c>
      <c r="H245" s="124">
        <v>1.0820000000000001</v>
      </c>
      <c r="I245" s="125">
        <v>4.8437881496369899</v>
      </c>
      <c r="J245" s="123" t="s">
        <v>5142</v>
      </c>
      <c r="K245" s="125">
        <v>0.18518518518518201</v>
      </c>
      <c r="L245" s="125">
        <v>0.46424777572015002</v>
      </c>
      <c r="M245" s="130">
        <v>0.93283102094272996</v>
      </c>
      <c r="N245" s="137">
        <f t="shared" si="33"/>
        <v>3.7313240837709198</v>
      </c>
      <c r="O245" s="132">
        <f t="shared" si="34"/>
        <v>3.7313240837709198E-2</v>
      </c>
      <c r="P245" s="134">
        <f t="shared" si="35"/>
        <v>670</v>
      </c>
      <c r="Q245" s="134">
        <v>1046</v>
      </c>
      <c r="R245" s="134" t="str">
        <f t="shared" si="36"/>
        <v>670/1046</v>
      </c>
      <c r="S245" s="131">
        <f t="shared" si="37"/>
        <v>0.64053537284894835</v>
      </c>
      <c r="T245" s="137">
        <f t="shared" si="38"/>
        <v>67.973231357552578</v>
      </c>
      <c r="U245" s="133" t="e">
        <f ca="1">[1]!f_risk_annusharpe(A245,"2019/9/30","2019/12/31",1,1,3)</f>
        <v>#NAME?</v>
      </c>
      <c r="V245" s="134" t="e">
        <f t="shared" ca="1" si="39"/>
        <v>#NAME?</v>
      </c>
      <c r="W245" s="134">
        <f t="shared" si="40"/>
        <v>1046</v>
      </c>
      <c r="X245" s="134" t="e">
        <f t="shared" ca="1" si="41"/>
        <v>#NAME?</v>
      </c>
      <c r="Y245" s="131" t="e">
        <f t="shared" ca="1" si="42"/>
        <v>#NAME?</v>
      </c>
      <c r="Z245" s="137" t="e">
        <f t="shared" ca="1" si="43"/>
        <v>#NAME?</v>
      </c>
      <c r="AA245" s="125">
        <v>2.2436468812275998</v>
      </c>
      <c r="AB245" s="125">
        <v>4.8437881496369899</v>
      </c>
      <c r="AC245" s="123" t="s">
        <v>5142</v>
      </c>
      <c r="AD245" s="125">
        <v>11.8592239921337</v>
      </c>
      <c r="AE245" s="123" t="s">
        <v>5143</v>
      </c>
      <c r="AF245" s="125">
        <v>12.7461157581764</v>
      </c>
      <c r="AG245" s="123" t="s">
        <v>5144</v>
      </c>
      <c r="AH245" s="125">
        <v>13.760830800000001</v>
      </c>
      <c r="AI245" s="123" t="s">
        <v>174</v>
      </c>
      <c r="AJ245" s="123" t="s">
        <v>166</v>
      </c>
      <c r="AK245" s="124">
        <v>13.0725703984</v>
      </c>
      <c r="AL245" s="123" t="s">
        <v>159</v>
      </c>
      <c r="AM245" s="36">
        <v>42451</v>
      </c>
      <c r="AN245" s="123" t="s">
        <v>310</v>
      </c>
      <c r="AO245" s="123" t="s">
        <v>1614</v>
      </c>
      <c r="AP245" s="123" t="s">
        <v>269</v>
      </c>
      <c r="AQ245" s="123" t="s">
        <v>241</v>
      </c>
    </row>
    <row r="246" spans="1:43">
      <c r="A246" s="123" t="s">
        <v>1824</v>
      </c>
      <c r="B246" s="123" t="s">
        <v>1825</v>
      </c>
      <c r="C246" s="36">
        <v>43830</v>
      </c>
      <c r="D246" s="124">
        <v>1.1183000000000001</v>
      </c>
      <c r="E246" s="124">
        <v>1.1727000000000001</v>
      </c>
      <c r="F246" s="125">
        <v>5.3681667710498301E-2</v>
      </c>
      <c r="G246" s="36">
        <v>43826</v>
      </c>
      <c r="H246" s="124">
        <v>1.1176999999999999</v>
      </c>
      <c r="I246" s="125">
        <v>4.8391014432064701</v>
      </c>
      <c r="J246" s="123" t="s">
        <v>5145</v>
      </c>
      <c r="K246" s="125">
        <v>0.24207649187222399</v>
      </c>
      <c r="L246" s="125">
        <v>0.56338385985929196</v>
      </c>
      <c r="M246" s="130">
        <v>1.14884019222749</v>
      </c>
      <c r="N246" s="137">
        <f t="shared" si="33"/>
        <v>4.59536076890996</v>
      </c>
      <c r="O246" s="132">
        <f t="shared" si="34"/>
        <v>4.5953607689099597E-2</v>
      </c>
      <c r="P246" s="134">
        <f t="shared" si="35"/>
        <v>347</v>
      </c>
      <c r="Q246" s="134">
        <v>1046</v>
      </c>
      <c r="R246" s="134" t="str">
        <f t="shared" si="36"/>
        <v>347/1046</v>
      </c>
      <c r="S246" s="131">
        <f t="shared" si="37"/>
        <v>0.33173996175908221</v>
      </c>
      <c r="T246" s="137">
        <f t="shared" si="38"/>
        <v>83.4130019120459</v>
      </c>
      <c r="U246" s="133" t="e">
        <f ca="1">[1]!f_risk_annusharpe(A246,"2019/9/30","2019/12/31",1,1,3)</f>
        <v>#NAME?</v>
      </c>
      <c r="V246" s="134" t="e">
        <f t="shared" ca="1" si="39"/>
        <v>#NAME?</v>
      </c>
      <c r="W246" s="134">
        <f t="shared" si="40"/>
        <v>1046</v>
      </c>
      <c r="X246" s="134" t="e">
        <f t="shared" ca="1" si="41"/>
        <v>#NAME?</v>
      </c>
      <c r="Y246" s="131" t="e">
        <f t="shared" ca="1" si="42"/>
        <v>#NAME?</v>
      </c>
      <c r="Z246" s="137" t="e">
        <f t="shared" ca="1" si="43"/>
        <v>#NAME?</v>
      </c>
      <c r="AA246" s="125">
        <v>2.5728247725903701</v>
      </c>
      <c r="AB246" s="125">
        <v>4.8391014432064701</v>
      </c>
      <c r="AC246" s="123" t="s">
        <v>5145</v>
      </c>
      <c r="AD246" s="125">
        <v>13.0041623716375</v>
      </c>
      <c r="AE246" s="123" t="s">
        <v>5146</v>
      </c>
      <c r="AF246" s="125">
        <v>15.52044938801</v>
      </c>
      <c r="AG246" s="123" t="s">
        <v>5147</v>
      </c>
      <c r="AH246" s="125">
        <v>17.814917940000001</v>
      </c>
      <c r="AI246" s="123" t="s">
        <v>174</v>
      </c>
      <c r="AJ246" s="123" t="s">
        <v>197</v>
      </c>
      <c r="AK246" s="124">
        <v>21.837277331300001</v>
      </c>
      <c r="AL246" s="123" t="s">
        <v>159</v>
      </c>
      <c r="AM246" s="36">
        <v>42303</v>
      </c>
      <c r="AN246" s="123" t="s">
        <v>310</v>
      </c>
      <c r="AO246" s="123" t="s">
        <v>190</v>
      </c>
      <c r="AP246" s="123" t="s">
        <v>188</v>
      </c>
      <c r="AQ246" s="123" t="s">
        <v>165</v>
      </c>
    </row>
    <row r="247" spans="1:43">
      <c r="A247" s="123" t="s">
        <v>1746</v>
      </c>
      <c r="B247" s="123" t="s">
        <v>1747</v>
      </c>
      <c r="C247" s="36">
        <v>43830</v>
      </c>
      <c r="D247" s="124">
        <v>1.1361000000000001</v>
      </c>
      <c r="E247" s="124">
        <v>1.3379000000000001</v>
      </c>
      <c r="F247" s="125">
        <v>2.64131008980725E-2</v>
      </c>
      <c r="G247" s="36">
        <v>43829</v>
      </c>
      <c r="H247" s="124">
        <v>1.1357999999999999</v>
      </c>
      <c r="I247" s="125">
        <v>4.8327169353369399</v>
      </c>
      <c r="J247" s="123" t="s">
        <v>5148</v>
      </c>
      <c r="K247" s="125">
        <v>0.15868817773077401</v>
      </c>
      <c r="L247" s="125">
        <v>0.45093598303994198</v>
      </c>
      <c r="M247" s="130">
        <v>1.00463068707162</v>
      </c>
      <c r="N247" s="137">
        <f t="shared" si="33"/>
        <v>4.0185227482864798</v>
      </c>
      <c r="O247" s="132">
        <f t="shared" si="34"/>
        <v>4.0185227482864801E-2</v>
      </c>
      <c r="P247" s="134">
        <f t="shared" si="35"/>
        <v>563</v>
      </c>
      <c r="Q247" s="134">
        <v>1046</v>
      </c>
      <c r="R247" s="134" t="str">
        <f t="shared" si="36"/>
        <v>563/1046</v>
      </c>
      <c r="S247" s="131">
        <f t="shared" si="37"/>
        <v>0.53824091778202676</v>
      </c>
      <c r="T247" s="137">
        <f t="shared" si="38"/>
        <v>73.087954110898664</v>
      </c>
      <c r="U247" s="133" t="e">
        <f ca="1">[1]!f_risk_annusharpe(A247,"2019/9/30","2019/12/31",1,1,3)</f>
        <v>#NAME?</v>
      </c>
      <c r="V247" s="134" t="e">
        <f t="shared" ca="1" si="39"/>
        <v>#NAME?</v>
      </c>
      <c r="W247" s="134">
        <f t="shared" si="40"/>
        <v>1046</v>
      </c>
      <c r="X247" s="134" t="e">
        <f t="shared" ca="1" si="41"/>
        <v>#NAME?</v>
      </c>
      <c r="Y247" s="131" t="e">
        <f t="shared" ca="1" si="42"/>
        <v>#NAME?</v>
      </c>
      <c r="Z247" s="137" t="e">
        <f t="shared" ca="1" si="43"/>
        <v>#NAME?</v>
      </c>
      <c r="AA247" s="125">
        <v>2.2784537567477399</v>
      </c>
      <c r="AB247" s="125">
        <v>4.8327169353369399</v>
      </c>
      <c r="AC247" s="123" t="s">
        <v>5148</v>
      </c>
      <c r="AD247" s="125">
        <v>13.1692369256316</v>
      </c>
      <c r="AE247" s="123" t="s">
        <v>5149</v>
      </c>
      <c r="AF247" s="125">
        <v>8.3606166960705703</v>
      </c>
      <c r="AG247" s="123" t="s">
        <v>5150</v>
      </c>
      <c r="AH247" s="125">
        <v>35.125689020000003</v>
      </c>
      <c r="AI247" s="123" t="s">
        <v>163</v>
      </c>
      <c r="AJ247" s="123" t="s">
        <v>158</v>
      </c>
      <c r="AK247" s="124">
        <v>49.595024617500002</v>
      </c>
      <c r="AL247" s="123" t="s">
        <v>159</v>
      </c>
      <c r="AM247" s="36">
        <v>41775</v>
      </c>
      <c r="AN247" s="123" t="s">
        <v>310</v>
      </c>
      <c r="AO247" s="123" t="s">
        <v>1748</v>
      </c>
      <c r="AP247" s="123" t="s">
        <v>219</v>
      </c>
      <c r="AQ247" s="123" t="s">
        <v>177</v>
      </c>
    </row>
    <row r="248" spans="1:43">
      <c r="A248" s="123" t="s">
        <v>1689</v>
      </c>
      <c r="B248" s="123" t="s">
        <v>1690</v>
      </c>
      <c r="C248" s="36">
        <v>43830</v>
      </c>
      <c r="D248" s="124">
        <v>1.0428999999999999</v>
      </c>
      <c r="E248" s="124">
        <v>1.0847</v>
      </c>
      <c r="F248" s="125">
        <v>9.5895665515785909E-3</v>
      </c>
      <c r="G248" s="36">
        <v>43829</v>
      </c>
      <c r="H248" s="124">
        <v>1.0427999999999999</v>
      </c>
      <c r="I248" s="125">
        <v>4.8305013626584596</v>
      </c>
      <c r="J248" s="123" t="s">
        <v>5151</v>
      </c>
      <c r="K248" s="125">
        <v>8.6372360844512497E-2</v>
      </c>
      <c r="L248" s="125">
        <v>0.35601612867180599</v>
      </c>
      <c r="M248" s="130">
        <v>0.87046325651971601</v>
      </c>
      <c r="N248" s="137">
        <f t="shared" si="33"/>
        <v>3.481853026078864</v>
      </c>
      <c r="O248" s="132">
        <f t="shared" si="34"/>
        <v>3.4818530260788641E-2</v>
      </c>
      <c r="P248" s="134">
        <f t="shared" si="35"/>
        <v>770</v>
      </c>
      <c r="Q248" s="134">
        <v>1046</v>
      </c>
      <c r="R248" s="134" t="str">
        <f t="shared" si="36"/>
        <v>770/1046</v>
      </c>
      <c r="S248" s="131">
        <f t="shared" si="37"/>
        <v>0.73613766730401531</v>
      </c>
      <c r="T248" s="137">
        <f t="shared" si="38"/>
        <v>63.193116634799239</v>
      </c>
      <c r="U248" s="133" t="e">
        <f ca="1">[1]!f_risk_annusharpe(A248,"2019/9/30","2019/12/31",1,1,3)</f>
        <v>#NAME?</v>
      </c>
      <c r="V248" s="134" t="e">
        <f t="shared" ca="1" si="39"/>
        <v>#NAME?</v>
      </c>
      <c r="W248" s="134">
        <f t="shared" si="40"/>
        <v>1046</v>
      </c>
      <c r="X248" s="134" t="e">
        <f t="shared" ca="1" si="41"/>
        <v>#NAME?</v>
      </c>
      <c r="Y248" s="131" t="e">
        <f t="shared" ca="1" si="42"/>
        <v>#NAME?</v>
      </c>
      <c r="Z248" s="137" t="e">
        <f t="shared" ca="1" si="43"/>
        <v>#NAME?</v>
      </c>
      <c r="AA248" s="125">
        <v>2.72747851773061</v>
      </c>
      <c r="AB248" s="125">
        <v>4.8305013626584596</v>
      </c>
      <c r="AC248" s="123" t="s">
        <v>5151</v>
      </c>
      <c r="AD248" s="126">
        <v>0</v>
      </c>
      <c r="AE248" s="123"/>
      <c r="AF248" s="126">
        <v>0</v>
      </c>
      <c r="AG248" s="123"/>
      <c r="AH248" s="125">
        <v>8.6124033400000002</v>
      </c>
      <c r="AI248" s="123" t="s">
        <v>174</v>
      </c>
      <c r="AJ248" s="123" t="s">
        <v>95</v>
      </c>
      <c r="AK248" s="124">
        <v>41.1022386454</v>
      </c>
      <c r="AL248" s="123" t="s">
        <v>159</v>
      </c>
      <c r="AM248" s="36">
        <v>43257</v>
      </c>
      <c r="AN248" s="123" t="s">
        <v>310</v>
      </c>
      <c r="AO248" s="123" t="s">
        <v>578</v>
      </c>
      <c r="AP248" s="123" t="s">
        <v>446</v>
      </c>
      <c r="AQ248" s="123" t="s">
        <v>170</v>
      </c>
    </row>
    <row r="249" spans="1:43">
      <c r="A249" s="123" t="s">
        <v>1841</v>
      </c>
      <c r="B249" s="123" t="s">
        <v>1842</v>
      </c>
      <c r="C249" s="36">
        <v>43830</v>
      </c>
      <c r="D249" s="124">
        <v>1.0810999999999999</v>
      </c>
      <c r="E249" s="124">
        <v>1.1291</v>
      </c>
      <c r="F249" s="125">
        <v>7.4053503656395001E-2</v>
      </c>
      <c r="G249" s="36">
        <v>43826</v>
      </c>
      <c r="H249" s="124">
        <v>1.0803</v>
      </c>
      <c r="I249" s="125">
        <v>4.8295036631735</v>
      </c>
      <c r="J249" s="123" t="s">
        <v>5152</v>
      </c>
      <c r="K249" s="125">
        <v>0.250370919881299</v>
      </c>
      <c r="L249" s="125">
        <v>0.57682477552503297</v>
      </c>
      <c r="M249" s="130">
        <v>0.95249691961139704</v>
      </c>
      <c r="N249" s="137">
        <f t="shared" si="33"/>
        <v>3.8099876784455882</v>
      </c>
      <c r="O249" s="132">
        <f t="shared" si="34"/>
        <v>3.809987678445588E-2</v>
      </c>
      <c r="P249" s="134">
        <f t="shared" si="35"/>
        <v>643</v>
      </c>
      <c r="Q249" s="134">
        <v>1046</v>
      </c>
      <c r="R249" s="134" t="str">
        <f t="shared" si="36"/>
        <v>643/1046</v>
      </c>
      <c r="S249" s="131">
        <f t="shared" si="37"/>
        <v>0.61472275334608029</v>
      </c>
      <c r="T249" s="137">
        <f t="shared" si="38"/>
        <v>69.263862332695993</v>
      </c>
      <c r="U249" s="133" t="e">
        <f ca="1">[1]!f_risk_annusharpe(A249,"2019/9/30","2019/12/31",1,1,3)</f>
        <v>#NAME?</v>
      </c>
      <c r="V249" s="134" t="e">
        <f t="shared" ca="1" si="39"/>
        <v>#NAME?</v>
      </c>
      <c r="W249" s="134">
        <f t="shared" si="40"/>
        <v>1046</v>
      </c>
      <c r="X249" s="134" t="e">
        <f t="shared" ca="1" si="41"/>
        <v>#NAME?</v>
      </c>
      <c r="Y249" s="131" t="e">
        <f t="shared" ca="1" si="42"/>
        <v>#NAME?</v>
      </c>
      <c r="Z249" s="137" t="e">
        <f t="shared" ca="1" si="43"/>
        <v>#NAME?</v>
      </c>
      <c r="AA249" s="125">
        <v>2.2123749184190502</v>
      </c>
      <c r="AB249" s="125">
        <v>4.8295036631735</v>
      </c>
      <c r="AC249" s="123" t="s">
        <v>5152</v>
      </c>
      <c r="AD249" s="125">
        <v>12.396990951576001</v>
      </c>
      <c r="AE249" s="123" t="s">
        <v>5153</v>
      </c>
      <c r="AF249" s="125">
        <v>13.697096962381799</v>
      </c>
      <c r="AG249" s="123" t="s">
        <v>5154</v>
      </c>
      <c r="AH249" s="125">
        <v>13.037653799999999</v>
      </c>
      <c r="AI249" s="123" t="s">
        <v>174</v>
      </c>
      <c r="AJ249" s="123" t="s">
        <v>197</v>
      </c>
      <c r="AK249" s="124">
        <v>14.672812476600001</v>
      </c>
      <c r="AL249" s="123" t="s">
        <v>159</v>
      </c>
      <c r="AM249" s="36">
        <v>42685</v>
      </c>
      <c r="AN249" s="123" t="s">
        <v>310</v>
      </c>
      <c r="AO249" s="123" t="s">
        <v>1614</v>
      </c>
      <c r="AP249" s="123" t="s">
        <v>269</v>
      </c>
      <c r="AQ249" s="123" t="s">
        <v>181</v>
      </c>
    </row>
    <row r="250" spans="1:43">
      <c r="A250" s="123" t="s">
        <v>1716</v>
      </c>
      <c r="B250" s="123" t="s">
        <v>1717</v>
      </c>
      <c r="C250" s="36">
        <v>43830</v>
      </c>
      <c r="D250" s="124">
        <v>1.0556000000000001</v>
      </c>
      <c r="E250" s="124">
        <v>1.1283000000000001</v>
      </c>
      <c r="F250" s="125">
        <v>9.4741828517299394E-3</v>
      </c>
      <c r="G250" s="36">
        <v>43829</v>
      </c>
      <c r="H250" s="124">
        <v>1.0555000000000001</v>
      </c>
      <c r="I250" s="125">
        <v>4.8294584399392404</v>
      </c>
      <c r="J250" s="123" t="s">
        <v>5155</v>
      </c>
      <c r="K250" s="125">
        <v>0.15180265654650399</v>
      </c>
      <c r="L250" s="125">
        <v>0.38991635256678397</v>
      </c>
      <c r="M250" s="130">
        <v>1.0433584722673199</v>
      </c>
      <c r="N250" s="137">
        <f t="shared" si="33"/>
        <v>4.1734338890692797</v>
      </c>
      <c r="O250" s="132">
        <f t="shared" si="34"/>
        <v>4.17343388906928E-2</v>
      </c>
      <c r="P250" s="134">
        <f t="shared" si="35"/>
        <v>499</v>
      </c>
      <c r="Q250" s="134">
        <v>1046</v>
      </c>
      <c r="R250" s="134" t="str">
        <f t="shared" si="36"/>
        <v>499/1046</v>
      </c>
      <c r="S250" s="131">
        <f t="shared" si="37"/>
        <v>0.47705544933078392</v>
      </c>
      <c r="T250" s="137">
        <f t="shared" si="38"/>
        <v>76.147227533460807</v>
      </c>
      <c r="U250" s="133" t="e">
        <f ca="1">[1]!f_risk_annusharpe(A250,"2019/9/30","2019/12/31",1,1,3)</f>
        <v>#NAME?</v>
      </c>
      <c r="V250" s="134" t="e">
        <f t="shared" ca="1" si="39"/>
        <v>#NAME?</v>
      </c>
      <c r="W250" s="134">
        <f t="shared" si="40"/>
        <v>1046</v>
      </c>
      <c r="X250" s="134" t="e">
        <f t="shared" ca="1" si="41"/>
        <v>#NAME?</v>
      </c>
      <c r="Y250" s="131" t="e">
        <f t="shared" ca="1" si="42"/>
        <v>#NAME?</v>
      </c>
      <c r="Z250" s="137" t="e">
        <f t="shared" ca="1" si="43"/>
        <v>#NAME?</v>
      </c>
      <c r="AA250" s="125">
        <v>2.53987615492747</v>
      </c>
      <c r="AB250" s="125">
        <v>4.8294584399392404</v>
      </c>
      <c r="AC250" s="123" t="s">
        <v>5155</v>
      </c>
      <c r="AD250" s="125">
        <v>12.6311430847356</v>
      </c>
      <c r="AE250" s="123" t="s">
        <v>5156</v>
      </c>
      <c r="AF250" s="126">
        <v>0</v>
      </c>
      <c r="AG250" s="123"/>
      <c r="AH250" s="125">
        <v>13.115456999999999</v>
      </c>
      <c r="AI250" s="123" t="s">
        <v>174</v>
      </c>
      <c r="AJ250" s="123" t="s">
        <v>95</v>
      </c>
      <c r="AK250" s="124">
        <v>14.2681191915</v>
      </c>
      <c r="AL250" s="123" t="s">
        <v>159</v>
      </c>
      <c r="AM250" s="36">
        <v>43040</v>
      </c>
      <c r="AN250" s="123" t="s">
        <v>310</v>
      </c>
      <c r="AO250" s="123" t="s">
        <v>1718</v>
      </c>
      <c r="AP250" s="123" t="s">
        <v>202</v>
      </c>
      <c r="AQ250" s="123" t="s">
        <v>165</v>
      </c>
    </row>
    <row r="251" spans="1:43">
      <c r="A251" s="123" t="s">
        <v>1791</v>
      </c>
      <c r="B251" s="123" t="s">
        <v>1792</v>
      </c>
      <c r="C251" s="36">
        <v>43830</v>
      </c>
      <c r="D251" s="124">
        <v>1.0389999999999999</v>
      </c>
      <c r="E251" s="124">
        <v>1.1335</v>
      </c>
      <c r="F251" s="125">
        <v>1.9252984212552199E-2</v>
      </c>
      <c r="G251" s="36">
        <v>43829</v>
      </c>
      <c r="H251" s="124">
        <v>1.0387999999999999</v>
      </c>
      <c r="I251" s="125">
        <v>4.82630912410833</v>
      </c>
      <c r="J251" s="123" t="s">
        <v>5157</v>
      </c>
      <c r="K251" s="125">
        <v>0.16388701436418901</v>
      </c>
      <c r="L251" s="125">
        <v>0.50301422948313601</v>
      </c>
      <c r="M251" s="130">
        <v>0.83464296432420904</v>
      </c>
      <c r="N251" s="137">
        <f t="shared" si="33"/>
        <v>3.3385718572968361</v>
      </c>
      <c r="O251" s="132">
        <f t="shared" si="34"/>
        <v>3.3385718572968362E-2</v>
      </c>
      <c r="P251" s="134">
        <f t="shared" si="35"/>
        <v>813</v>
      </c>
      <c r="Q251" s="134">
        <v>1046</v>
      </c>
      <c r="R251" s="134" t="str">
        <f t="shared" si="36"/>
        <v>813/1046</v>
      </c>
      <c r="S251" s="131">
        <f t="shared" si="37"/>
        <v>0.77724665391969405</v>
      </c>
      <c r="T251" s="137">
        <f t="shared" si="38"/>
        <v>61.137667304015302</v>
      </c>
      <c r="U251" s="133" t="e">
        <f ca="1">[1]!f_risk_annusharpe(A251,"2019/9/30","2019/12/31",1,1,3)</f>
        <v>#NAME?</v>
      </c>
      <c r="V251" s="134" t="e">
        <f t="shared" ca="1" si="39"/>
        <v>#NAME?</v>
      </c>
      <c r="W251" s="134">
        <f t="shared" si="40"/>
        <v>1046</v>
      </c>
      <c r="X251" s="134" t="e">
        <f t="shared" ca="1" si="41"/>
        <v>#NAME?</v>
      </c>
      <c r="Y251" s="131" t="e">
        <f t="shared" ca="1" si="42"/>
        <v>#NAME?</v>
      </c>
      <c r="Z251" s="137" t="e">
        <f t="shared" ca="1" si="43"/>
        <v>#NAME?</v>
      </c>
      <c r="AA251" s="125">
        <v>2.33128048062621</v>
      </c>
      <c r="AB251" s="125">
        <v>4.82630912410833</v>
      </c>
      <c r="AC251" s="123" t="s">
        <v>5157</v>
      </c>
      <c r="AD251" s="125">
        <v>12.350597604060599</v>
      </c>
      <c r="AE251" s="123" t="s">
        <v>5158</v>
      </c>
      <c r="AF251" s="126">
        <v>0</v>
      </c>
      <c r="AG251" s="123"/>
      <c r="AH251" s="125">
        <v>13.912843000000001</v>
      </c>
      <c r="AI251" s="123" t="s">
        <v>174</v>
      </c>
      <c r="AJ251" s="123" t="s">
        <v>95</v>
      </c>
      <c r="AK251" s="124">
        <v>20.610172713000001</v>
      </c>
      <c r="AL251" s="123" t="s">
        <v>159</v>
      </c>
      <c r="AM251" s="36">
        <v>42801</v>
      </c>
      <c r="AN251" s="123" t="s">
        <v>310</v>
      </c>
      <c r="AO251" s="123" t="s">
        <v>1614</v>
      </c>
      <c r="AP251" s="123" t="s">
        <v>269</v>
      </c>
      <c r="AQ251" s="123" t="s">
        <v>177</v>
      </c>
    </row>
    <row r="252" spans="1:43">
      <c r="A252" s="123" t="s">
        <v>1759</v>
      </c>
      <c r="B252" s="123" t="s">
        <v>1760</v>
      </c>
      <c r="C252" s="36">
        <v>43830</v>
      </c>
      <c r="D252" s="124">
        <v>1.109</v>
      </c>
      <c r="E252" s="124">
        <v>1.1419999999999999</v>
      </c>
      <c r="F252" s="125">
        <v>0</v>
      </c>
      <c r="G252" s="36">
        <v>43829</v>
      </c>
      <c r="H252" s="124">
        <v>1.109</v>
      </c>
      <c r="I252" s="125">
        <v>4.8204158790170002</v>
      </c>
      <c r="J252" s="123" t="s">
        <v>5159</v>
      </c>
      <c r="K252" s="125">
        <v>0.18066847335139999</v>
      </c>
      <c r="L252" s="125">
        <v>0.45289855072461699</v>
      </c>
      <c r="M252" s="130">
        <v>1.2785388127853801</v>
      </c>
      <c r="N252" s="137">
        <f t="shared" si="33"/>
        <v>5.1141552511415203</v>
      </c>
      <c r="O252" s="132">
        <f t="shared" si="34"/>
        <v>5.1141552511415202E-2</v>
      </c>
      <c r="P252" s="134">
        <f t="shared" si="35"/>
        <v>193</v>
      </c>
      <c r="Q252" s="134">
        <v>1046</v>
      </c>
      <c r="R252" s="134" t="str">
        <f t="shared" si="36"/>
        <v>193/1046</v>
      </c>
      <c r="S252" s="131">
        <f t="shared" si="37"/>
        <v>0.18451242829827916</v>
      </c>
      <c r="T252" s="137">
        <f t="shared" si="38"/>
        <v>90.774378585086041</v>
      </c>
      <c r="U252" s="133" t="e">
        <f ca="1">[1]!f_risk_annusharpe(A252,"2019/9/30","2019/12/31",1,1,3)</f>
        <v>#NAME?</v>
      </c>
      <c r="V252" s="134" t="e">
        <f t="shared" ca="1" si="39"/>
        <v>#NAME?</v>
      </c>
      <c r="W252" s="134">
        <f t="shared" si="40"/>
        <v>1046</v>
      </c>
      <c r="X252" s="134" t="e">
        <f t="shared" ca="1" si="41"/>
        <v>#NAME?</v>
      </c>
      <c r="Y252" s="131" t="e">
        <f t="shared" ca="1" si="42"/>
        <v>#NAME?</v>
      </c>
      <c r="Z252" s="137" t="e">
        <f t="shared" ca="1" si="43"/>
        <v>#NAME?</v>
      </c>
      <c r="AA252" s="125">
        <v>2.5901942645698401</v>
      </c>
      <c r="AB252" s="125">
        <v>4.8204158790170002</v>
      </c>
      <c r="AC252" s="123" t="s">
        <v>5159</v>
      </c>
      <c r="AD252" s="125">
        <v>12.0013710412788</v>
      </c>
      <c r="AE252" s="123" t="s">
        <v>5160</v>
      </c>
      <c r="AF252" s="125">
        <v>13.2320779644269</v>
      </c>
      <c r="AG252" s="123" t="s">
        <v>5161</v>
      </c>
      <c r="AH252" s="125">
        <v>14.590862899999999</v>
      </c>
      <c r="AI252" s="123" t="s">
        <v>157</v>
      </c>
      <c r="AJ252" s="123" t="s">
        <v>166</v>
      </c>
      <c r="AK252" s="124">
        <v>1.4672091045</v>
      </c>
      <c r="AL252" s="123" t="s">
        <v>159</v>
      </c>
      <c r="AM252" s="36">
        <v>42423</v>
      </c>
      <c r="AN252" s="123" t="s">
        <v>310</v>
      </c>
      <c r="AO252" s="123" t="s">
        <v>4837</v>
      </c>
      <c r="AP252" s="123" t="s">
        <v>404</v>
      </c>
      <c r="AQ252" s="123" t="s">
        <v>177</v>
      </c>
    </row>
    <row r="253" spans="1:43">
      <c r="A253" s="123" t="s">
        <v>1663</v>
      </c>
      <c r="B253" s="123" t="s">
        <v>1664</v>
      </c>
      <c r="C253" s="36">
        <v>43830</v>
      </c>
      <c r="D253" s="124">
        <v>1.0868</v>
      </c>
      <c r="E253" s="124">
        <v>1.1498999999999999</v>
      </c>
      <c r="F253" s="125">
        <v>9.2021717125186694E-3</v>
      </c>
      <c r="G253" s="36">
        <v>43829</v>
      </c>
      <c r="H253" s="124">
        <v>1.0867</v>
      </c>
      <c r="I253" s="125">
        <v>4.8168269275763702</v>
      </c>
      <c r="J253" s="123" t="s">
        <v>5162</v>
      </c>
      <c r="K253" s="125">
        <v>4.6027800791670001E-2</v>
      </c>
      <c r="L253" s="125">
        <v>0.28608721940165399</v>
      </c>
      <c r="M253" s="130">
        <v>0.89494397190653296</v>
      </c>
      <c r="N253" s="137">
        <f t="shared" si="33"/>
        <v>3.5797758876261319</v>
      </c>
      <c r="O253" s="132">
        <f t="shared" si="34"/>
        <v>3.5797758876261319E-2</v>
      </c>
      <c r="P253" s="134">
        <f t="shared" si="35"/>
        <v>732</v>
      </c>
      <c r="Q253" s="134">
        <v>1046</v>
      </c>
      <c r="R253" s="134" t="str">
        <f t="shared" si="36"/>
        <v>732/1046</v>
      </c>
      <c r="S253" s="131">
        <f t="shared" si="37"/>
        <v>0.69980879541108987</v>
      </c>
      <c r="T253" s="137">
        <f t="shared" si="38"/>
        <v>65.009560229445512</v>
      </c>
      <c r="U253" s="133" t="e">
        <f ca="1">[1]!f_risk_annusharpe(A253,"2019/9/30","2019/12/31",1,1,3)</f>
        <v>#NAME?</v>
      </c>
      <c r="V253" s="134" t="e">
        <f t="shared" ca="1" si="39"/>
        <v>#NAME?</v>
      </c>
      <c r="W253" s="134">
        <f t="shared" si="40"/>
        <v>1046</v>
      </c>
      <c r="X253" s="134" t="e">
        <f t="shared" ca="1" si="41"/>
        <v>#NAME?</v>
      </c>
      <c r="Y253" s="131" t="e">
        <f t="shared" ca="1" si="42"/>
        <v>#NAME?</v>
      </c>
      <c r="Z253" s="137" t="e">
        <f t="shared" ca="1" si="43"/>
        <v>#NAME?</v>
      </c>
      <c r="AA253" s="125">
        <v>2.1714842406959001</v>
      </c>
      <c r="AB253" s="125">
        <v>4.8168269275763702</v>
      </c>
      <c r="AC253" s="123" t="s">
        <v>5162</v>
      </c>
      <c r="AD253" s="125">
        <v>13.19756597666</v>
      </c>
      <c r="AE253" s="123" t="s">
        <v>5163</v>
      </c>
      <c r="AF253" s="125">
        <v>14.7853156389774</v>
      </c>
      <c r="AG253" s="123" t="s">
        <v>5164</v>
      </c>
      <c r="AH253" s="125">
        <v>15.35534296</v>
      </c>
      <c r="AI253" s="123" t="s">
        <v>157</v>
      </c>
      <c r="AJ253" s="123" t="s">
        <v>166</v>
      </c>
      <c r="AK253" s="124">
        <v>15.6860966553</v>
      </c>
      <c r="AL253" s="123" t="s">
        <v>159</v>
      </c>
      <c r="AM253" s="36">
        <v>42503</v>
      </c>
      <c r="AN253" s="123" t="s">
        <v>310</v>
      </c>
      <c r="AO253" s="123" t="s">
        <v>190</v>
      </c>
      <c r="AP253" s="123" t="s">
        <v>188</v>
      </c>
      <c r="AQ253" s="123" t="s">
        <v>165</v>
      </c>
    </row>
    <row r="254" spans="1:43">
      <c r="A254" s="123" t="s">
        <v>1805</v>
      </c>
      <c r="B254" s="123" t="s">
        <v>1806</v>
      </c>
      <c r="C254" s="36">
        <v>43830</v>
      </c>
      <c r="D254" s="124">
        <v>1.0576000000000001</v>
      </c>
      <c r="E254" s="124">
        <v>1.1021000000000001</v>
      </c>
      <c r="F254" s="125">
        <v>1.8914318138845001E-2</v>
      </c>
      <c r="G254" s="36">
        <v>43829</v>
      </c>
      <c r="H254" s="124">
        <v>1.0573999999999999</v>
      </c>
      <c r="I254" s="125">
        <v>4.8166180323760299</v>
      </c>
      <c r="J254" s="123" t="s">
        <v>5165</v>
      </c>
      <c r="K254" s="125">
        <v>8.5170814800817105E-2</v>
      </c>
      <c r="L254" s="125">
        <v>0.51317961857764205</v>
      </c>
      <c r="M254" s="130">
        <v>1.1863448092876001</v>
      </c>
      <c r="N254" s="137">
        <f t="shared" si="33"/>
        <v>4.7453792371504004</v>
      </c>
      <c r="O254" s="132">
        <f t="shared" si="34"/>
        <v>4.7453792371504003E-2</v>
      </c>
      <c r="P254" s="134">
        <f t="shared" si="35"/>
        <v>289</v>
      </c>
      <c r="Q254" s="134">
        <v>1046</v>
      </c>
      <c r="R254" s="134" t="str">
        <f t="shared" si="36"/>
        <v>289/1046</v>
      </c>
      <c r="S254" s="131">
        <f t="shared" si="37"/>
        <v>0.27629063097514339</v>
      </c>
      <c r="T254" s="137">
        <f t="shared" si="38"/>
        <v>86.185468451242826</v>
      </c>
      <c r="U254" s="133" t="e">
        <f ca="1">[1]!f_risk_annusharpe(A254,"2019/9/30","2019/12/31",1,1,3)</f>
        <v>#NAME?</v>
      </c>
      <c r="V254" s="134" t="e">
        <f t="shared" ca="1" si="39"/>
        <v>#NAME?</v>
      </c>
      <c r="W254" s="134">
        <f t="shared" si="40"/>
        <v>1046</v>
      </c>
      <c r="X254" s="134" t="e">
        <f t="shared" ca="1" si="41"/>
        <v>#NAME?</v>
      </c>
      <c r="Y254" s="131" t="e">
        <f t="shared" ca="1" si="42"/>
        <v>#NAME?</v>
      </c>
      <c r="Z254" s="137" t="e">
        <f t="shared" ca="1" si="43"/>
        <v>#NAME?</v>
      </c>
      <c r="AA254" s="125">
        <v>2.5402051528673502</v>
      </c>
      <c r="AB254" s="125">
        <v>4.8166180323760299</v>
      </c>
      <c r="AC254" s="123" t="s">
        <v>5165</v>
      </c>
      <c r="AD254" s="125">
        <v>12.3971476137173</v>
      </c>
      <c r="AE254" s="123" t="s">
        <v>5166</v>
      </c>
      <c r="AF254" s="125">
        <v>13.3196644711193</v>
      </c>
      <c r="AG254" s="123" t="s">
        <v>5167</v>
      </c>
      <c r="AH254" s="125">
        <v>10.45267696</v>
      </c>
      <c r="AI254" s="123" t="s">
        <v>163</v>
      </c>
      <c r="AJ254" s="123" t="s">
        <v>189</v>
      </c>
      <c r="AK254" s="124">
        <v>15.9751873891</v>
      </c>
      <c r="AL254" s="123" t="s">
        <v>159</v>
      </c>
      <c r="AM254" s="36">
        <v>42681</v>
      </c>
      <c r="AN254" s="123" t="s">
        <v>310</v>
      </c>
      <c r="AO254" s="123" t="s">
        <v>1723</v>
      </c>
      <c r="AP254" s="123" t="s">
        <v>378</v>
      </c>
      <c r="AQ254" s="123" t="s">
        <v>221</v>
      </c>
    </row>
    <row r="255" spans="1:43">
      <c r="A255" s="123" t="s">
        <v>1701</v>
      </c>
      <c r="B255" s="123" t="s">
        <v>1702</v>
      </c>
      <c r="C255" s="36">
        <v>43830</v>
      </c>
      <c r="D255" s="124">
        <v>1.032</v>
      </c>
      <c r="E255" s="124">
        <v>1.1043000000000001</v>
      </c>
      <c r="F255" s="125">
        <v>1.9383601473169199E-2</v>
      </c>
      <c r="G255" s="36">
        <v>43829</v>
      </c>
      <c r="H255" s="124">
        <v>1.0318000000000001</v>
      </c>
      <c r="I255" s="125">
        <v>4.8131503508150901</v>
      </c>
      <c r="J255" s="123" t="s">
        <v>5168</v>
      </c>
      <c r="K255" s="125">
        <v>0.13584319813701601</v>
      </c>
      <c r="L255" s="125">
        <v>0.35979004138959297</v>
      </c>
      <c r="M255" s="130">
        <v>0.89946431321952103</v>
      </c>
      <c r="N255" s="137">
        <f t="shared" si="33"/>
        <v>3.5978572528780841</v>
      </c>
      <c r="O255" s="132">
        <f t="shared" si="34"/>
        <v>3.5978572528780839E-2</v>
      </c>
      <c r="P255" s="134">
        <f t="shared" si="35"/>
        <v>724</v>
      </c>
      <c r="Q255" s="134">
        <v>1046</v>
      </c>
      <c r="R255" s="134" t="str">
        <f t="shared" si="36"/>
        <v>724/1046</v>
      </c>
      <c r="S255" s="131">
        <f t="shared" si="37"/>
        <v>0.69216061185468447</v>
      </c>
      <c r="T255" s="137">
        <f t="shared" si="38"/>
        <v>65.391969407265776</v>
      </c>
      <c r="U255" s="133" t="e">
        <f ca="1">[1]!f_risk_annusharpe(A255,"2019/9/30","2019/12/31",1,1,3)</f>
        <v>#NAME?</v>
      </c>
      <c r="V255" s="134" t="e">
        <f t="shared" ca="1" si="39"/>
        <v>#NAME?</v>
      </c>
      <c r="W255" s="134">
        <f t="shared" si="40"/>
        <v>1046</v>
      </c>
      <c r="X255" s="134" t="e">
        <f t="shared" ca="1" si="41"/>
        <v>#NAME?</v>
      </c>
      <c r="Y255" s="131" t="e">
        <f t="shared" ca="1" si="42"/>
        <v>#NAME?</v>
      </c>
      <c r="Z255" s="137" t="e">
        <f t="shared" ca="1" si="43"/>
        <v>#NAME?</v>
      </c>
      <c r="AA255" s="125">
        <v>2.2458464472142099</v>
      </c>
      <c r="AB255" s="125">
        <v>4.8131503508150901</v>
      </c>
      <c r="AC255" s="123" t="s">
        <v>5168</v>
      </c>
      <c r="AD255" s="126">
        <v>0</v>
      </c>
      <c r="AE255" s="123"/>
      <c r="AF255" s="126">
        <v>0</v>
      </c>
      <c r="AG255" s="123"/>
      <c r="AH255" s="125">
        <v>10.699647199999999</v>
      </c>
      <c r="AI255" s="123" t="s">
        <v>174</v>
      </c>
      <c r="AJ255" s="123" t="s">
        <v>95</v>
      </c>
      <c r="AK255" s="124">
        <v>20.401751677099998</v>
      </c>
      <c r="AL255" s="123" t="s">
        <v>159</v>
      </c>
      <c r="AM255" s="36">
        <v>43203</v>
      </c>
      <c r="AN255" s="123" t="s">
        <v>310</v>
      </c>
      <c r="AO255" s="123" t="s">
        <v>237</v>
      </c>
      <c r="AP255" s="123" t="s">
        <v>179</v>
      </c>
      <c r="AQ255" s="123" t="s">
        <v>177</v>
      </c>
    </row>
    <row r="256" spans="1:43">
      <c r="A256" s="123" t="s">
        <v>1783</v>
      </c>
      <c r="B256" s="123" t="s">
        <v>1784</v>
      </c>
      <c r="C256" s="36">
        <v>43830</v>
      </c>
      <c r="D256" s="124">
        <v>1.042</v>
      </c>
      <c r="E256" s="124">
        <v>1.1299999999999999</v>
      </c>
      <c r="F256" s="125">
        <v>0</v>
      </c>
      <c r="G256" s="36">
        <v>43829</v>
      </c>
      <c r="H256" s="124">
        <v>1.042</v>
      </c>
      <c r="I256" s="125">
        <v>4.8126252795868396</v>
      </c>
      <c r="J256" s="123" t="s">
        <v>5169</v>
      </c>
      <c r="K256" s="125">
        <v>0.19230769230769701</v>
      </c>
      <c r="L256" s="125">
        <v>0.48215545699176698</v>
      </c>
      <c r="M256" s="130">
        <v>1.0669206681866701</v>
      </c>
      <c r="N256" s="137">
        <f t="shared" si="33"/>
        <v>4.2676826727466803</v>
      </c>
      <c r="O256" s="132">
        <f t="shared" si="34"/>
        <v>4.2676826727466803E-2</v>
      </c>
      <c r="P256" s="134">
        <f t="shared" si="35"/>
        <v>466</v>
      </c>
      <c r="Q256" s="134">
        <v>1046</v>
      </c>
      <c r="R256" s="134" t="str">
        <f t="shared" si="36"/>
        <v>466/1046</v>
      </c>
      <c r="S256" s="131">
        <f t="shared" si="37"/>
        <v>0.44550669216061184</v>
      </c>
      <c r="T256" s="137">
        <f t="shared" si="38"/>
        <v>77.72466539196941</v>
      </c>
      <c r="U256" s="133" t="e">
        <f ca="1">[1]!f_risk_annusharpe(A256,"2019/9/30","2019/12/31",1,1,3)</f>
        <v>#NAME?</v>
      </c>
      <c r="V256" s="134" t="e">
        <f t="shared" ca="1" si="39"/>
        <v>#NAME?</v>
      </c>
      <c r="W256" s="134">
        <f t="shared" si="40"/>
        <v>1046</v>
      </c>
      <c r="X256" s="134" t="e">
        <f t="shared" ca="1" si="41"/>
        <v>#NAME?</v>
      </c>
      <c r="Y256" s="131" t="e">
        <f t="shared" ca="1" si="42"/>
        <v>#NAME?</v>
      </c>
      <c r="Z256" s="137" t="e">
        <f t="shared" ca="1" si="43"/>
        <v>#NAME?</v>
      </c>
      <c r="AA256" s="125">
        <v>2.5590504024610699</v>
      </c>
      <c r="AB256" s="125">
        <v>4.8126252795868396</v>
      </c>
      <c r="AC256" s="123" t="s">
        <v>5169</v>
      </c>
      <c r="AD256" s="125">
        <v>14.339574772956601</v>
      </c>
      <c r="AE256" s="123" t="s">
        <v>5170</v>
      </c>
      <c r="AF256" s="125">
        <v>15.1529660569106</v>
      </c>
      <c r="AG256" s="123" t="s">
        <v>5171</v>
      </c>
      <c r="AH256" s="125">
        <v>13.3105186</v>
      </c>
      <c r="AI256" s="123" t="s">
        <v>163</v>
      </c>
      <c r="AJ256" s="123" t="s">
        <v>158</v>
      </c>
      <c r="AK256" s="124">
        <v>11.725740397399999</v>
      </c>
      <c r="AL256" s="123" t="s">
        <v>159</v>
      </c>
      <c r="AM256" s="36">
        <v>42524</v>
      </c>
      <c r="AN256" s="123" t="s">
        <v>310</v>
      </c>
      <c r="AO256" s="123" t="s">
        <v>1528</v>
      </c>
      <c r="AP256" s="123" t="s">
        <v>268</v>
      </c>
      <c r="AQ256" s="123" t="s">
        <v>229</v>
      </c>
    </row>
    <row r="257" spans="1:43">
      <c r="A257" s="123" t="s">
        <v>1851</v>
      </c>
      <c r="B257" s="123" t="s">
        <v>1852</v>
      </c>
      <c r="C257" s="36">
        <v>43830</v>
      </c>
      <c r="D257" s="124">
        <v>1.0091000000000001</v>
      </c>
      <c r="E257" s="124">
        <v>1.1274999999999999</v>
      </c>
      <c r="F257" s="125">
        <v>3.9655001487083799E-2</v>
      </c>
      <c r="G257" s="36">
        <v>43829</v>
      </c>
      <c r="H257" s="124">
        <v>1.0086999999999999</v>
      </c>
      <c r="I257" s="125">
        <v>4.7979843317939901</v>
      </c>
      <c r="J257" s="123" t="s">
        <v>5172</v>
      </c>
      <c r="K257" s="125">
        <v>0.178695522684411</v>
      </c>
      <c r="L257" s="125">
        <v>0.55606400209850204</v>
      </c>
      <c r="M257" s="130">
        <v>1.0947037656252601</v>
      </c>
      <c r="N257" s="137">
        <f t="shared" si="33"/>
        <v>4.3788150625010402</v>
      </c>
      <c r="O257" s="132">
        <f t="shared" si="34"/>
        <v>4.3788150625010402E-2</v>
      </c>
      <c r="P257" s="134">
        <f t="shared" si="35"/>
        <v>425</v>
      </c>
      <c r="Q257" s="134">
        <v>1046</v>
      </c>
      <c r="R257" s="134" t="str">
        <f t="shared" si="36"/>
        <v>425/1046</v>
      </c>
      <c r="S257" s="131">
        <f t="shared" si="37"/>
        <v>0.40630975143403442</v>
      </c>
      <c r="T257" s="137">
        <f t="shared" si="38"/>
        <v>79.684512428298277</v>
      </c>
      <c r="U257" s="133" t="e">
        <f ca="1">[1]!f_risk_annusharpe(A257,"2019/9/30","2019/12/31",1,1,3)</f>
        <v>#NAME?</v>
      </c>
      <c r="V257" s="134" t="e">
        <f t="shared" ca="1" si="39"/>
        <v>#NAME?</v>
      </c>
      <c r="W257" s="134">
        <f t="shared" si="40"/>
        <v>1046</v>
      </c>
      <c r="X257" s="134" t="e">
        <f t="shared" ca="1" si="41"/>
        <v>#NAME?</v>
      </c>
      <c r="Y257" s="131" t="e">
        <f t="shared" ca="1" si="42"/>
        <v>#NAME?</v>
      </c>
      <c r="Z257" s="137" t="e">
        <f t="shared" ca="1" si="43"/>
        <v>#NAME?</v>
      </c>
      <c r="AA257" s="125">
        <v>2.5205309619598602</v>
      </c>
      <c r="AB257" s="125">
        <v>4.7979843317939901</v>
      </c>
      <c r="AC257" s="123" t="s">
        <v>5172</v>
      </c>
      <c r="AD257" s="125">
        <v>12.7651139976851</v>
      </c>
      <c r="AE257" s="123" t="s">
        <v>5173</v>
      </c>
      <c r="AF257" s="126">
        <v>0</v>
      </c>
      <c r="AG257" s="123"/>
      <c r="AH257" s="125">
        <v>13.37399956</v>
      </c>
      <c r="AI257" s="123" t="s">
        <v>174</v>
      </c>
      <c r="AJ257" s="123" t="s">
        <v>95</v>
      </c>
      <c r="AK257" s="124">
        <v>60.5960140595</v>
      </c>
      <c r="AL257" s="123" t="s">
        <v>159</v>
      </c>
      <c r="AM257" s="36">
        <v>42978</v>
      </c>
      <c r="AN257" s="123" t="s">
        <v>310</v>
      </c>
      <c r="AO257" s="123" t="s">
        <v>3531</v>
      </c>
      <c r="AP257" s="123" t="s">
        <v>191</v>
      </c>
      <c r="AQ257" s="123" t="s">
        <v>177</v>
      </c>
    </row>
    <row r="258" spans="1:43">
      <c r="A258" s="123" t="s">
        <v>1763</v>
      </c>
      <c r="B258" s="123" t="s">
        <v>1764</v>
      </c>
      <c r="C258" s="36">
        <v>43830</v>
      </c>
      <c r="D258" s="124">
        <v>1.0074000000000001</v>
      </c>
      <c r="E258" s="124">
        <v>1.1194</v>
      </c>
      <c r="F258" s="125">
        <v>1.98570293884128E-2</v>
      </c>
      <c r="G258" s="36">
        <v>43829</v>
      </c>
      <c r="H258" s="124">
        <v>1.0072000000000001</v>
      </c>
      <c r="I258" s="125">
        <v>4.7940426434527401</v>
      </c>
      <c r="J258" s="123" t="s">
        <v>5174</v>
      </c>
      <c r="K258" s="125">
        <v>0.17655679696639601</v>
      </c>
      <c r="L258" s="125">
        <v>0.430370402498298</v>
      </c>
      <c r="M258" s="130">
        <v>0.83331053230576102</v>
      </c>
      <c r="N258" s="137">
        <f t="shared" si="33"/>
        <v>3.3332421292230441</v>
      </c>
      <c r="O258" s="132">
        <f t="shared" si="34"/>
        <v>3.3332421292230442E-2</v>
      </c>
      <c r="P258" s="134">
        <f t="shared" si="35"/>
        <v>815</v>
      </c>
      <c r="Q258" s="134">
        <v>1046</v>
      </c>
      <c r="R258" s="134" t="str">
        <f t="shared" si="36"/>
        <v>815/1046</v>
      </c>
      <c r="S258" s="131">
        <f t="shared" si="37"/>
        <v>0.77915869980879537</v>
      </c>
      <c r="T258" s="137">
        <f t="shared" si="38"/>
        <v>61.042065009560233</v>
      </c>
      <c r="U258" s="133" t="e">
        <f ca="1">[1]!f_risk_annusharpe(A258,"2019/9/30","2019/12/31",1,1,3)</f>
        <v>#NAME?</v>
      </c>
      <c r="V258" s="134" t="e">
        <f t="shared" ca="1" si="39"/>
        <v>#NAME?</v>
      </c>
      <c r="W258" s="134">
        <f t="shared" si="40"/>
        <v>1046</v>
      </c>
      <c r="X258" s="134" t="e">
        <f t="shared" ca="1" si="41"/>
        <v>#NAME?</v>
      </c>
      <c r="Y258" s="131" t="e">
        <f t="shared" ca="1" si="42"/>
        <v>#NAME?</v>
      </c>
      <c r="Z258" s="137" t="e">
        <f t="shared" ca="1" si="43"/>
        <v>#NAME?</v>
      </c>
      <c r="AA258" s="125">
        <v>2.4917229190401202</v>
      </c>
      <c r="AB258" s="125">
        <v>4.7940426434527401</v>
      </c>
      <c r="AC258" s="123" t="s">
        <v>5174</v>
      </c>
      <c r="AD258" s="125">
        <v>11.736273247837801</v>
      </c>
      <c r="AE258" s="123" t="s">
        <v>5175</v>
      </c>
      <c r="AF258" s="126">
        <v>0</v>
      </c>
      <c r="AG258" s="123"/>
      <c r="AH258" s="125">
        <v>12.39551726</v>
      </c>
      <c r="AI258" s="123" t="s">
        <v>174</v>
      </c>
      <c r="AJ258" s="123" t="s">
        <v>95</v>
      </c>
      <c r="AK258" s="124">
        <v>61.008609790100003</v>
      </c>
      <c r="AL258" s="123" t="s">
        <v>159</v>
      </c>
      <c r="AM258" s="36">
        <v>43033</v>
      </c>
      <c r="AN258" s="123" t="s">
        <v>310</v>
      </c>
      <c r="AO258" s="123" t="s">
        <v>1765</v>
      </c>
      <c r="AP258" s="123" t="s">
        <v>167</v>
      </c>
      <c r="AQ258" s="123" t="s">
        <v>177</v>
      </c>
    </row>
    <row r="259" spans="1:43">
      <c r="A259" s="123" t="s">
        <v>1781</v>
      </c>
      <c r="B259" s="123" t="s">
        <v>1782</v>
      </c>
      <c r="C259" s="36">
        <v>43830</v>
      </c>
      <c r="D259" s="124">
        <v>1.0721000000000001</v>
      </c>
      <c r="E259" s="124">
        <v>1.0809</v>
      </c>
      <c r="F259" s="125">
        <v>9.3283582089699092E-3</v>
      </c>
      <c r="G259" s="36">
        <v>43829</v>
      </c>
      <c r="H259" s="124">
        <v>1.0720000000000001</v>
      </c>
      <c r="I259" s="125">
        <v>4.7894072036928996</v>
      </c>
      <c r="J259" s="123" t="s">
        <v>5176</v>
      </c>
      <c r="K259" s="125">
        <v>0.13075558046140101</v>
      </c>
      <c r="L259" s="125">
        <v>0.459185260586774</v>
      </c>
      <c r="M259" s="130">
        <v>1.0652738594440101</v>
      </c>
      <c r="N259" s="137">
        <f t="shared" si="33"/>
        <v>4.2610954377760404</v>
      </c>
      <c r="O259" s="132">
        <f t="shared" si="34"/>
        <v>4.2610954377760406E-2</v>
      </c>
      <c r="P259" s="134">
        <f t="shared" si="35"/>
        <v>469</v>
      </c>
      <c r="Q259" s="134">
        <v>1046</v>
      </c>
      <c r="R259" s="134" t="str">
        <f t="shared" si="36"/>
        <v>469/1046</v>
      </c>
      <c r="S259" s="131">
        <f t="shared" si="37"/>
        <v>0.44837476099426388</v>
      </c>
      <c r="T259" s="137">
        <f t="shared" si="38"/>
        <v>77.581261950286802</v>
      </c>
      <c r="U259" s="133" t="e">
        <f ca="1">[1]!f_risk_annusharpe(A259,"2019/9/30","2019/12/31",1,1,3)</f>
        <v>#NAME?</v>
      </c>
      <c r="V259" s="134" t="e">
        <f t="shared" ca="1" si="39"/>
        <v>#NAME?</v>
      </c>
      <c r="W259" s="134">
        <f t="shared" si="40"/>
        <v>1046</v>
      </c>
      <c r="X259" s="134" t="e">
        <f t="shared" ca="1" si="41"/>
        <v>#NAME?</v>
      </c>
      <c r="Y259" s="131" t="e">
        <f t="shared" ca="1" si="42"/>
        <v>#NAME?</v>
      </c>
      <c r="Z259" s="137" t="e">
        <f t="shared" ca="1" si="43"/>
        <v>#NAME?</v>
      </c>
      <c r="AA259" s="125">
        <v>2.29965888368148</v>
      </c>
      <c r="AB259" s="125">
        <v>4.7894072036928996</v>
      </c>
      <c r="AC259" s="123" t="s">
        <v>5176</v>
      </c>
      <c r="AD259" s="126">
        <v>0</v>
      </c>
      <c r="AE259" s="123"/>
      <c r="AF259" s="126">
        <v>0</v>
      </c>
      <c r="AG259" s="123"/>
      <c r="AH259" s="125">
        <v>8.1530191600000208</v>
      </c>
      <c r="AI259" s="123" t="s">
        <v>163</v>
      </c>
      <c r="AJ259" s="123" t="s">
        <v>95</v>
      </c>
      <c r="AK259" s="124">
        <v>5.3038376835000003</v>
      </c>
      <c r="AL259" s="123" t="s">
        <v>159</v>
      </c>
      <c r="AM259" s="36">
        <v>43277</v>
      </c>
      <c r="AN259" s="123" t="s">
        <v>310</v>
      </c>
      <c r="AO259" s="123" t="s">
        <v>1174</v>
      </c>
      <c r="AP259" s="123" t="s">
        <v>341</v>
      </c>
      <c r="AQ259" s="123" t="s">
        <v>532</v>
      </c>
    </row>
    <row r="260" spans="1:43">
      <c r="A260" s="123" t="s">
        <v>1997</v>
      </c>
      <c r="B260" s="123" t="s">
        <v>1998</v>
      </c>
      <c r="C260" s="36">
        <v>43830</v>
      </c>
      <c r="D260" s="124">
        <v>1.026</v>
      </c>
      <c r="E260" s="124">
        <v>1.0967</v>
      </c>
      <c r="F260" s="125">
        <v>2.92483182217004E-2</v>
      </c>
      <c r="G260" s="36">
        <v>43826</v>
      </c>
      <c r="H260" s="124">
        <v>1.0257000000000001</v>
      </c>
      <c r="I260" s="125">
        <v>4.7888982417320998</v>
      </c>
      <c r="J260" s="123" t="s">
        <v>5177</v>
      </c>
      <c r="K260" s="125">
        <v>0.46019778713403597</v>
      </c>
      <c r="L260" s="125">
        <v>0.74829681051984198</v>
      </c>
      <c r="M260" s="130">
        <v>1.3022262080940299</v>
      </c>
      <c r="N260" s="137">
        <f t="shared" ref="N260:N323" si="44">M260*4</f>
        <v>5.2089048323761196</v>
      </c>
      <c r="O260" s="132">
        <f t="shared" ref="O260:O323" si="45">N260/100</f>
        <v>5.2089048323761197E-2</v>
      </c>
      <c r="P260" s="134">
        <f t="shared" ref="P260:P323" si="46">RANK(O260,$O$3:$O$1113,0)</f>
        <v>182</v>
      </c>
      <c r="Q260" s="134">
        <v>1046</v>
      </c>
      <c r="R260" s="134" t="str">
        <f t="shared" ref="R260:R323" si="47">P260&amp;"/"&amp;Q260</f>
        <v>182/1046</v>
      </c>
      <c r="S260" s="131">
        <f t="shared" ref="S260:S323" si="48">P260/Q260</f>
        <v>0.17399617590822181</v>
      </c>
      <c r="T260" s="137">
        <f t="shared" ref="T260:T323" si="49">IF(S260&gt;0.8,60,60+40/80%*(80%-S260))</f>
        <v>91.300191204588913</v>
      </c>
      <c r="U260" s="133" t="e">
        <f ca="1">[1]!f_risk_annusharpe(A260,"2019/9/30","2019/12/31",1,1,3)</f>
        <v>#NAME?</v>
      </c>
      <c r="V260" s="134" t="e">
        <f t="shared" ref="V260:V323" ca="1" si="50">RANK(U260,$U$3:$U$1230,0)</f>
        <v>#NAME?</v>
      </c>
      <c r="W260" s="134">
        <f t="shared" ref="W260:W323" si="51">Q260</f>
        <v>1046</v>
      </c>
      <c r="X260" s="134" t="e">
        <f t="shared" ref="X260:X323" ca="1" si="52">V260&amp;"/"&amp;W260</f>
        <v>#NAME?</v>
      </c>
      <c r="Y260" s="131" t="e">
        <f t="shared" ref="Y260:Y323" ca="1" si="53">V260/W260</f>
        <v>#NAME?</v>
      </c>
      <c r="Z260" s="137" t="e">
        <f t="shared" ref="Z260:Z323" ca="1" si="54">IF(Y260&gt;0.8,60,60+40/80%*(80%-Y260))</f>
        <v>#NAME?</v>
      </c>
      <c r="AA260" s="125">
        <v>2.48750208777061</v>
      </c>
      <c r="AB260" s="125">
        <v>4.7888982417320998</v>
      </c>
      <c r="AC260" s="123" t="s">
        <v>5177</v>
      </c>
      <c r="AD260" s="126">
        <v>0</v>
      </c>
      <c r="AE260" s="123"/>
      <c r="AF260" s="126">
        <v>0</v>
      </c>
      <c r="AG260" s="123"/>
      <c r="AH260" s="125">
        <v>9.8415080000000099</v>
      </c>
      <c r="AI260" s="123" t="s">
        <v>174</v>
      </c>
      <c r="AJ260" s="123" t="s">
        <v>95</v>
      </c>
      <c r="AK260" s="124">
        <v>6.3386622978</v>
      </c>
      <c r="AL260" s="123" t="s">
        <v>159</v>
      </c>
      <c r="AM260" s="36">
        <v>43181</v>
      </c>
      <c r="AN260" s="123" t="s">
        <v>310</v>
      </c>
      <c r="AO260" s="123" t="s">
        <v>1450</v>
      </c>
      <c r="AP260" s="123" t="s">
        <v>570</v>
      </c>
      <c r="AQ260" s="123" t="s">
        <v>207</v>
      </c>
    </row>
    <row r="261" spans="1:43">
      <c r="A261" s="123" t="s">
        <v>1751</v>
      </c>
      <c r="B261" s="123" t="s">
        <v>1752</v>
      </c>
      <c r="C261" s="36">
        <v>43830</v>
      </c>
      <c r="D261" s="124">
        <v>1.0250999999999999</v>
      </c>
      <c r="E261" s="124">
        <v>1.1478999999999999</v>
      </c>
      <c r="F261" s="125">
        <v>9.7560975609762395E-3</v>
      </c>
      <c r="G261" s="36">
        <v>43829</v>
      </c>
      <c r="H261" s="124">
        <v>1.0249999999999999</v>
      </c>
      <c r="I261" s="125">
        <v>4.7869184681564896</v>
      </c>
      <c r="J261" s="123" t="s">
        <v>5178</v>
      </c>
      <c r="K261" s="125">
        <v>0.117198945209482</v>
      </c>
      <c r="L261" s="125">
        <v>0.41137679937342497</v>
      </c>
      <c r="M261" s="130">
        <v>1.0448246175262099</v>
      </c>
      <c r="N261" s="137">
        <f t="shared" si="44"/>
        <v>4.1792984701048397</v>
      </c>
      <c r="O261" s="132">
        <f t="shared" si="45"/>
        <v>4.1792984701048398E-2</v>
      </c>
      <c r="P261" s="134">
        <f t="shared" si="46"/>
        <v>492</v>
      </c>
      <c r="Q261" s="134">
        <v>1046</v>
      </c>
      <c r="R261" s="134" t="str">
        <f t="shared" si="47"/>
        <v>492/1046</v>
      </c>
      <c r="S261" s="131">
        <f t="shared" si="48"/>
        <v>0.47036328871892924</v>
      </c>
      <c r="T261" s="137">
        <f t="shared" si="49"/>
        <v>76.48183556405354</v>
      </c>
      <c r="U261" s="133" t="e">
        <f ca="1">[1]!f_risk_annusharpe(A261,"2019/9/30","2019/12/31",1,1,3)</f>
        <v>#NAME?</v>
      </c>
      <c r="V261" s="134" t="e">
        <f t="shared" ca="1" si="50"/>
        <v>#NAME?</v>
      </c>
      <c r="W261" s="134">
        <f t="shared" si="51"/>
        <v>1046</v>
      </c>
      <c r="X261" s="134" t="e">
        <f t="shared" ca="1" si="52"/>
        <v>#NAME?</v>
      </c>
      <c r="Y261" s="131" t="e">
        <f t="shared" ca="1" si="53"/>
        <v>#NAME?</v>
      </c>
      <c r="Z261" s="137" t="e">
        <f t="shared" ca="1" si="54"/>
        <v>#NAME?</v>
      </c>
      <c r="AA261" s="125">
        <v>2.32179246564466</v>
      </c>
      <c r="AB261" s="125">
        <v>4.7869184681564896</v>
      </c>
      <c r="AC261" s="123" t="s">
        <v>5178</v>
      </c>
      <c r="AD261" s="125">
        <v>12.0468740786733</v>
      </c>
      <c r="AE261" s="123" t="s">
        <v>5179</v>
      </c>
      <c r="AF261" s="126">
        <v>0</v>
      </c>
      <c r="AG261" s="123"/>
      <c r="AH261" s="125">
        <v>15.72323147</v>
      </c>
      <c r="AI261" s="123" t="s">
        <v>157</v>
      </c>
      <c r="AJ261" s="123" t="s">
        <v>95</v>
      </c>
      <c r="AK261" s="124">
        <v>30.486598033300002</v>
      </c>
      <c r="AL261" s="123" t="s">
        <v>159</v>
      </c>
      <c r="AM261" s="36">
        <v>42782</v>
      </c>
      <c r="AN261" s="123" t="s">
        <v>310</v>
      </c>
      <c r="AO261" s="123" t="s">
        <v>1018</v>
      </c>
      <c r="AP261" s="123" t="s">
        <v>195</v>
      </c>
      <c r="AQ261" s="123" t="s">
        <v>542</v>
      </c>
    </row>
    <row r="262" spans="1:43">
      <c r="A262" s="123" t="s">
        <v>1793</v>
      </c>
      <c r="B262" s="123" t="s">
        <v>1794</v>
      </c>
      <c r="C262" s="36">
        <v>43830</v>
      </c>
      <c r="D262" s="124">
        <v>1.0780000000000001</v>
      </c>
      <c r="E262" s="124">
        <v>1.2929999999999999</v>
      </c>
      <c r="F262" s="125">
        <v>0</v>
      </c>
      <c r="G262" s="36">
        <v>43829</v>
      </c>
      <c r="H262" s="124">
        <v>1.0780000000000001</v>
      </c>
      <c r="I262" s="125">
        <v>4.7867455681738198</v>
      </c>
      <c r="J262" s="123" t="s">
        <v>5180</v>
      </c>
      <c r="K262" s="125">
        <v>9.2850510677818507E-2</v>
      </c>
      <c r="L262" s="125">
        <v>0.46600375569171998</v>
      </c>
      <c r="M262" s="130">
        <v>0.54627474931784603</v>
      </c>
      <c r="N262" s="137">
        <f t="shared" si="44"/>
        <v>2.1850989972713841</v>
      </c>
      <c r="O262" s="132">
        <f t="shared" si="45"/>
        <v>2.1850989972713841E-2</v>
      </c>
      <c r="P262" s="134">
        <f t="shared" si="46"/>
        <v>994</v>
      </c>
      <c r="Q262" s="134">
        <v>1046</v>
      </c>
      <c r="R262" s="134" t="str">
        <f t="shared" si="47"/>
        <v>994/1046</v>
      </c>
      <c r="S262" s="131">
        <f t="shared" si="48"/>
        <v>0.9502868068833652</v>
      </c>
      <c r="T262" s="137">
        <f t="shared" si="49"/>
        <v>60</v>
      </c>
      <c r="U262" s="133" t="e">
        <f ca="1">[1]!f_risk_annusharpe(A262,"2019/9/30","2019/12/31",1,1,3)</f>
        <v>#NAME?</v>
      </c>
      <c r="V262" s="134" t="e">
        <f t="shared" ca="1" si="50"/>
        <v>#NAME?</v>
      </c>
      <c r="W262" s="134">
        <f t="shared" si="51"/>
        <v>1046</v>
      </c>
      <c r="X262" s="134" t="e">
        <f t="shared" ca="1" si="52"/>
        <v>#NAME?</v>
      </c>
      <c r="Y262" s="131" t="e">
        <f t="shared" ca="1" si="53"/>
        <v>#NAME?</v>
      </c>
      <c r="Z262" s="137" t="e">
        <f t="shared" ca="1" si="54"/>
        <v>#NAME?</v>
      </c>
      <c r="AA262" s="125">
        <v>1.9211098643951401</v>
      </c>
      <c r="AB262" s="125">
        <v>4.7867455681738198</v>
      </c>
      <c r="AC262" s="123" t="s">
        <v>5180</v>
      </c>
      <c r="AD262" s="125">
        <v>12.3550206234718</v>
      </c>
      <c r="AE262" s="123" t="s">
        <v>5181</v>
      </c>
      <c r="AF262" s="125">
        <v>15.2958050164724</v>
      </c>
      <c r="AG262" s="123" t="s">
        <v>5182</v>
      </c>
      <c r="AH262" s="125">
        <v>31.876052000000001</v>
      </c>
      <c r="AI262" s="123" t="s">
        <v>174</v>
      </c>
      <c r="AJ262" s="123" t="s">
        <v>166</v>
      </c>
      <c r="AK262" s="124">
        <v>13.9405468037</v>
      </c>
      <c r="AL262" s="123" t="s">
        <v>159</v>
      </c>
      <c r="AM262" s="36">
        <v>41845</v>
      </c>
      <c r="AN262" s="123" t="s">
        <v>310</v>
      </c>
      <c r="AO262" s="123" t="s">
        <v>311</v>
      </c>
      <c r="AP262" s="123" t="s">
        <v>249</v>
      </c>
      <c r="AQ262" s="123" t="s">
        <v>162</v>
      </c>
    </row>
    <row r="263" spans="1:43">
      <c r="A263" s="123" t="s">
        <v>1798</v>
      </c>
      <c r="B263" s="123" t="s">
        <v>1799</v>
      </c>
      <c r="C263" s="36">
        <v>43830</v>
      </c>
      <c r="D263" s="124">
        <v>1.0651999999999999</v>
      </c>
      <c r="E263" s="124">
        <v>1.0782</v>
      </c>
      <c r="F263" s="125">
        <v>2.8171659310737202E-2</v>
      </c>
      <c r="G263" s="36">
        <v>43829</v>
      </c>
      <c r="H263" s="124">
        <v>1.0649</v>
      </c>
      <c r="I263" s="125">
        <v>4.7841606761220099</v>
      </c>
      <c r="J263" s="123" t="s">
        <v>5183</v>
      </c>
      <c r="K263" s="125">
        <v>0.22581859239742999</v>
      </c>
      <c r="L263" s="125">
        <v>0.47160516159413002</v>
      </c>
      <c r="M263" s="130">
        <v>0.86165684340696302</v>
      </c>
      <c r="N263" s="137">
        <f t="shared" si="44"/>
        <v>3.4466273736278521</v>
      </c>
      <c r="O263" s="132">
        <f t="shared" si="45"/>
        <v>3.4466273736278523E-2</v>
      </c>
      <c r="P263" s="134">
        <f t="shared" si="46"/>
        <v>783</v>
      </c>
      <c r="Q263" s="134">
        <v>1046</v>
      </c>
      <c r="R263" s="134" t="str">
        <f t="shared" si="47"/>
        <v>783/1046</v>
      </c>
      <c r="S263" s="131">
        <f t="shared" si="48"/>
        <v>0.74856596558317401</v>
      </c>
      <c r="T263" s="137">
        <f t="shared" si="49"/>
        <v>62.571701720841304</v>
      </c>
      <c r="U263" s="133" t="e">
        <f ca="1">[1]!f_risk_annusharpe(A263,"2019/9/30","2019/12/31",1,1,3)</f>
        <v>#NAME?</v>
      </c>
      <c r="V263" s="134" t="e">
        <f t="shared" ca="1" si="50"/>
        <v>#NAME?</v>
      </c>
      <c r="W263" s="134">
        <f t="shared" si="51"/>
        <v>1046</v>
      </c>
      <c r="X263" s="134" t="e">
        <f t="shared" ca="1" si="52"/>
        <v>#NAME?</v>
      </c>
      <c r="Y263" s="131" t="e">
        <f t="shared" ca="1" si="53"/>
        <v>#NAME?</v>
      </c>
      <c r="Z263" s="137" t="e">
        <f t="shared" ca="1" si="54"/>
        <v>#NAME?</v>
      </c>
      <c r="AA263" s="125">
        <v>2.2952038723923001</v>
      </c>
      <c r="AB263" s="125">
        <v>4.7841606761220099</v>
      </c>
      <c r="AC263" s="123" t="s">
        <v>5183</v>
      </c>
      <c r="AD263" s="126">
        <v>0</v>
      </c>
      <c r="AE263" s="123"/>
      <c r="AF263" s="126">
        <v>0</v>
      </c>
      <c r="AG263" s="123"/>
      <c r="AH263" s="125">
        <v>7.8648150000000001</v>
      </c>
      <c r="AI263" s="123" t="s">
        <v>174</v>
      </c>
      <c r="AJ263" s="123" t="s">
        <v>95</v>
      </c>
      <c r="AK263" s="124">
        <v>25.639259818199999</v>
      </c>
      <c r="AL263" s="123" t="s">
        <v>159</v>
      </c>
      <c r="AM263" s="36">
        <v>43167</v>
      </c>
      <c r="AN263" s="123" t="s">
        <v>310</v>
      </c>
      <c r="AO263" s="123" t="s">
        <v>701</v>
      </c>
      <c r="AP263" s="123" t="s">
        <v>209</v>
      </c>
      <c r="AQ263" s="123" t="s">
        <v>181</v>
      </c>
    </row>
    <row r="264" spans="1:43">
      <c r="A264" s="123" t="s">
        <v>1826</v>
      </c>
      <c r="B264" s="123" t="s">
        <v>1827</v>
      </c>
      <c r="C264" s="36">
        <v>43830</v>
      </c>
      <c r="D264" s="124">
        <v>1.0159</v>
      </c>
      <c r="E264" s="124">
        <v>1.1417999999999999</v>
      </c>
      <c r="F264" s="125">
        <v>0</v>
      </c>
      <c r="G264" s="36">
        <v>43829</v>
      </c>
      <c r="H264" s="124">
        <v>1.0159</v>
      </c>
      <c r="I264" s="125">
        <v>4.7750762776995801</v>
      </c>
      <c r="J264" s="123" t="s">
        <v>5184</v>
      </c>
      <c r="K264" s="125">
        <v>0.15774425712314</v>
      </c>
      <c r="L264" s="125">
        <v>0.50199262403158895</v>
      </c>
      <c r="M264" s="130">
        <v>1.1749749478557201</v>
      </c>
      <c r="N264" s="137">
        <f t="shared" si="44"/>
        <v>4.6998997914228804</v>
      </c>
      <c r="O264" s="132">
        <f t="shared" si="45"/>
        <v>4.6998997914228804E-2</v>
      </c>
      <c r="P264" s="134">
        <f t="shared" si="46"/>
        <v>300</v>
      </c>
      <c r="Q264" s="134">
        <v>1046</v>
      </c>
      <c r="R264" s="134" t="str">
        <f t="shared" si="47"/>
        <v>300/1046</v>
      </c>
      <c r="S264" s="131">
        <f t="shared" si="48"/>
        <v>0.28680688336520077</v>
      </c>
      <c r="T264" s="137">
        <f t="shared" si="49"/>
        <v>85.659655831739968</v>
      </c>
      <c r="U264" s="133" t="e">
        <f ca="1">[1]!f_risk_annusharpe(A264,"2019/9/30","2019/12/31",1,1,3)</f>
        <v>#NAME?</v>
      </c>
      <c r="V264" s="134" t="e">
        <f t="shared" ca="1" si="50"/>
        <v>#NAME?</v>
      </c>
      <c r="W264" s="134">
        <f t="shared" si="51"/>
        <v>1046</v>
      </c>
      <c r="X264" s="134" t="e">
        <f t="shared" ca="1" si="52"/>
        <v>#NAME?</v>
      </c>
      <c r="Y264" s="131" t="e">
        <f t="shared" ca="1" si="53"/>
        <v>#NAME?</v>
      </c>
      <c r="Z264" s="137" t="e">
        <f t="shared" ca="1" si="54"/>
        <v>#NAME?</v>
      </c>
      <c r="AA264" s="125">
        <v>2.4391895915713699</v>
      </c>
      <c r="AB264" s="125">
        <v>4.7750762776995801</v>
      </c>
      <c r="AC264" s="123" t="s">
        <v>5184</v>
      </c>
      <c r="AD264" s="125">
        <v>12.2236605749247</v>
      </c>
      <c r="AE264" s="123" t="s">
        <v>5185</v>
      </c>
      <c r="AF264" s="126">
        <v>0</v>
      </c>
      <c r="AG264" s="123"/>
      <c r="AH264" s="125">
        <v>14.94918659</v>
      </c>
      <c r="AI264" s="123" t="s">
        <v>174</v>
      </c>
      <c r="AJ264" s="123" t="s">
        <v>95</v>
      </c>
      <c r="AK264" s="124">
        <v>30.5798882711</v>
      </c>
      <c r="AL264" s="123" t="s">
        <v>159</v>
      </c>
      <c r="AM264" s="36">
        <v>42809</v>
      </c>
      <c r="AN264" s="123" t="s">
        <v>310</v>
      </c>
      <c r="AO264" s="123" t="s">
        <v>1576</v>
      </c>
      <c r="AP264" s="123" t="s">
        <v>548</v>
      </c>
      <c r="AQ264" s="123" t="s">
        <v>177</v>
      </c>
    </row>
    <row r="265" spans="1:43">
      <c r="A265" s="123" t="s">
        <v>1913</v>
      </c>
      <c r="B265" s="123" t="s">
        <v>1914</v>
      </c>
      <c r="C265" s="36">
        <v>43830</v>
      </c>
      <c r="D265" s="124">
        <v>1.0824</v>
      </c>
      <c r="E265" s="124">
        <v>1.1518999999999999</v>
      </c>
      <c r="F265" s="125">
        <v>4.62149921434509E-2</v>
      </c>
      <c r="G265" s="36">
        <v>43826</v>
      </c>
      <c r="H265" s="124">
        <v>1.0819000000000001</v>
      </c>
      <c r="I265" s="125">
        <v>4.7749931311925602</v>
      </c>
      <c r="J265" s="123" t="s">
        <v>5186</v>
      </c>
      <c r="K265" s="125">
        <v>0.26864289022697302</v>
      </c>
      <c r="L265" s="125">
        <v>0.63224852844238699</v>
      </c>
      <c r="M265" s="130">
        <v>1.25355146603612</v>
      </c>
      <c r="N265" s="137">
        <f t="shared" si="44"/>
        <v>5.01420586414448</v>
      </c>
      <c r="O265" s="132">
        <f t="shared" si="45"/>
        <v>5.0142058641444803E-2</v>
      </c>
      <c r="P265" s="134">
        <f t="shared" si="46"/>
        <v>214</v>
      </c>
      <c r="Q265" s="134">
        <v>1046</v>
      </c>
      <c r="R265" s="134" t="str">
        <f t="shared" si="47"/>
        <v>214/1046</v>
      </c>
      <c r="S265" s="131">
        <f t="shared" si="48"/>
        <v>0.2045889101338432</v>
      </c>
      <c r="T265" s="137">
        <f t="shared" si="49"/>
        <v>89.770554493307841</v>
      </c>
      <c r="U265" s="133" t="e">
        <f ca="1">[1]!f_risk_annusharpe(A265,"2019/9/30","2019/12/31",1,1,3)</f>
        <v>#NAME?</v>
      </c>
      <c r="V265" s="134" t="e">
        <f t="shared" ca="1" si="50"/>
        <v>#NAME?</v>
      </c>
      <c r="W265" s="134">
        <f t="shared" si="51"/>
        <v>1046</v>
      </c>
      <c r="X265" s="134" t="e">
        <f t="shared" ca="1" si="52"/>
        <v>#NAME?</v>
      </c>
      <c r="Y265" s="131" t="e">
        <f t="shared" ca="1" si="53"/>
        <v>#NAME?</v>
      </c>
      <c r="Z265" s="137" t="e">
        <f t="shared" ca="1" si="54"/>
        <v>#NAME?</v>
      </c>
      <c r="AA265" s="125">
        <v>2.3933842750852401</v>
      </c>
      <c r="AB265" s="125">
        <v>4.7749931311925602</v>
      </c>
      <c r="AC265" s="123" t="s">
        <v>5186</v>
      </c>
      <c r="AD265" s="125">
        <v>13.317162859308</v>
      </c>
      <c r="AE265" s="123" t="s">
        <v>5187</v>
      </c>
      <c r="AF265" s="125">
        <v>16.1700750426151</v>
      </c>
      <c r="AG265" s="123" t="s">
        <v>5188</v>
      </c>
      <c r="AH265" s="125">
        <v>15.85641584</v>
      </c>
      <c r="AI265" s="123" t="s">
        <v>174</v>
      </c>
      <c r="AJ265" s="123" t="s">
        <v>197</v>
      </c>
      <c r="AK265" s="124">
        <v>58.858807359700002</v>
      </c>
      <c r="AL265" s="123" t="s">
        <v>159</v>
      </c>
      <c r="AM265" s="36">
        <v>42702</v>
      </c>
      <c r="AN265" s="123" t="s">
        <v>310</v>
      </c>
      <c r="AO265" s="123" t="s">
        <v>2605</v>
      </c>
      <c r="AP265" s="123" t="s">
        <v>261</v>
      </c>
      <c r="AQ265" s="123" t="s">
        <v>170</v>
      </c>
    </row>
    <row r="266" spans="1:43">
      <c r="A266" s="123" t="s">
        <v>1858</v>
      </c>
      <c r="B266" s="123" t="s">
        <v>1859</v>
      </c>
      <c r="C266" s="36">
        <v>43830</v>
      </c>
      <c r="D266" s="124">
        <v>1.0198</v>
      </c>
      <c r="E266" s="124">
        <v>1.1428</v>
      </c>
      <c r="F266" s="125">
        <v>1.9615535504130699E-2</v>
      </c>
      <c r="G266" s="36">
        <v>43829</v>
      </c>
      <c r="H266" s="124">
        <v>1.0196000000000001</v>
      </c>
      <c r="I266" s="125">
        <v>4.7731902256275003</v>
      </c>
      <c r="J266" s="123" t="s">
        <v>5189</v>
      </c>
      <c r="K266" s="125">
        <v>0.166977703565485</v>
      </c>
      <c r="L266" s="125">
        <v>0.53987601399132201</v>
      </c>
      <c r="M266" s="130">
        <v>1.23168681915982</v>
      </c>
      <c r="N266" s="137">
        <f t="shared" si="44"/>
        <v>4.9267472766392801</v>
      </c>
      <c r="O266" s="132">
        <f t="shared" si="45"/>
        <v>4.9267472766392803E-2</v>
      </c>
      <c r="P266" s="134">
        <f t="shared" si="46"/>
        <v>236</v>
      </c>
      <c r="Q266" s="134">
        <v>1046</v>
      </c>
      <c r="R266" s="134" t="str">
        <f t="shared" si="47"/>
        <v>236/1046</v>
      </c>
      <c r="S266" s="131">
        <f t="shared" si="48"/>
        <v>0.22562141491395793</v>
      </c>
      <c r="T266" s="137">
        <f t="shared" si="49"/>
        <v>88.718929254302111</v>
      </c>
      <c r="U266" s="133" t="e">
        <f ca="1">[1]!f_risk_annusharpe(A266,"2019/9/30","2019/12/31",1,1,3)</f>
        <v>#NAME?</v>
      </c>
      <c r="V266" s="134" t="e">
        <f t="shared" ca="1" si="50"/>
        <v>#NAME?</v>
      </c>
      <c r="W266" s="134">
        <f t="shared" si="51"/>
        <v>1046</v>
      </c>
      <c r="X266" s="134" t="e">
        <f t="shared" ca="1" si="52"/>
        <v>#NAME?</v>
      </c>
      <c r="Y266" s="131" t="e">
        <f t="shared" ca="1" si="53"/>
        <v>#NAME?</v>
      </c>
      <c r="Z266" s="137" t="e">
        <f t="shared" ca="1" si="54"/>
        <v>#NAME?</v>
      </c>
      <c r="AA266" s="125">
        <v>2.6685271852239398</v>
      </c>
      <c r="AB266" s="125">
        <v>4.7731902256275003</v>
      </c>
      <c r="AC266" s="123" t="s">
        <v>5189</v>
      </c>
      <c r="AD266" s="125">
        <v>11.3273157519574</v>
      </c>
      <c r="AE266" s="123" t="s">
        <v>5190</v>
      </c>
      <c r="AF266" s="126">
        <v>0</v>
      </c>
      <c r="AG266" s="123"/>
      <c r="AH266" s="125">
        <v>15.07637358</v>
      </c>
      <c r="AI266" s="123" t="s">
        <v>163</v>
      </c>
      <c r="AJ266" s="123" t="s">
        <v>95</v>
      </c>
      <c r="AK266" s="124">
        <v>7.1159172789999996</v>
      </c>
      <c r="AL266" s="123" t="s">
        <v>159</v>
      </c>
      <c r="AM266" s="36">
        <v>42793</v>
      </c>
      <c r="AN266" s="123" t="s">
        <v>310</v>
      </c>
      <c r="AO266" s="123" t="s">
        <v>1433</v>
      </c>
      <c r="AP266" s="123" t="s">
        <v>238</v>
      </c>
      <c r="AQ266" s="123" t="s">
        <v>170</v>
      </c>
    </row>
    <row r="267" spans="1:43">
      <c r="A267" s="123" t="s">
        <v>1795</v>
      </c>
      <c r="B267" s="123" t="s">
        <v>1796</v>
      </c>
      <c r="C267" s="36">
        <v>43830</v>
      </c>
      <c r="D267" s="124">
        <v>1.0165999999999999</v>
      </c>
      <c r="E267" s="124">
        <v>1.0995999999999999</v>
      </c>
      <c r="F267" s="125">
        <v>9.83767830792792E-3</v>
      </c>
      <c r="G267" s="36">
        <v>43829</v>
      </c>
      <c r="H267" s="124">
        <v>1.0165</v>
      </c>
      <c r="I267" s="125">
        <v>4.7606979431840504</v>
      </c>
      <c r="J267" s="123" t="s">
        <v>5191</v>
      </c>
      <c r="K267" s="125">
        <v>0.177374852187617</v>
      </c>
      <c r="L267" s="125">
        <v>0.44303909695423299</v>
      </c>
      <c r="M267" s="130">
        <v>0.88721527220608698</v>
      </c>
      <c r="N267" s="137">
        <f t="shared" si="44"/>
        <v>3.5488610888243479</v>
      </c>
      <c r="O267" s="132">
        <f t="shared" si="45"/>
        <v>3.5488610888243483E-2</v>
      </c>
      <c r="P267" s="134">
        <f t="shared" si="46"/>
        <v>743</v>
      </c>
      <c r="Q267" s="134">
        <v>1046</v>
      </c>
      <c r="R267" s="134" t="str">
        <f t="shared" si="47"/>
        <v>743/1046</v>
      </c>
      <c r="S267" s="131">
        <f t="shared" si="48"/>
        <v>0.71032504780114725</v>
      </c>
      <c r="T267" s="137">
        <f t="shared" si="49"/>
        <v>64.48374760994264</v>
      </c>
      <c r="U267" s="133" t="e">
        <f ca="1">[1]!f_risk_annusharpe(A267,"2019/9/30","2019/12/31",1,1,3)</f>
        <v>#NAME?</v>
      </c>
      <c r="V267" s="134" t="e">
        <f t="shared" ca="1" si="50"/>
        <v>#NAME?</v>
      </c>
      <c r="W267" s="134">
        <f t="shared" si="51"/>
        <v>1046</v>
      </c>
      <c r="X267" s="134" t="e">
        <f t="shared" ca="1" si="52"/>
        <v>#NAME?</v>
      </c>
      <c r="Y267" s="131" t="e">
        <f t="shared" ca="1" si="53"/>
        <v>#NAME?</v>
      </c>
      <c r="Z267" s="137" t="e">
        <f t="shared" ca="1" si="54"/>
        <v>#NAME?</v>
      </c>
      <c r="AA267" s="125">
        <v>2.4103598842734799</v>
      </c>
      <c r="AB267" s="125">
        <v>4.7606979431840504</v>
      </c>
      <c r="AC267" s="123" t="s">
        <v>5191</v>
      </c>
      <c r="AD267" s="126">
        <v>0</v>
      </c>
      <c r="AE267" s="123"/>
      <c r="AF267" s="126">
        <v>0</v>
      </c>
      <c r="AG267" s="123"/>
      <c r="AH267" s="125">
        <v>10.2741601</v>
      </c>
      <c r="AI267" s="123" t="s">
        <v>174</v>
      </c>
      <c r="AJ267" s="123" t="s">
        <v>95</v>
      </c>
      <c r="AK267" s="124">
        <v>30.628942648700001</v>
      </c>
      <c r="AL267" s="123" t="s">
        <v>159</v>
      </c>
      <c r="AM267" s="36">
        <v>43206</v>
      </c>
      <c r="AN267" s="123" t="s">
        <v>310</v>
      </c>
      <c r="AO267" s="123" t="s">
        <v>1797</v>
      </c>
      <c r="AP267" s="123" t="s">
        <v>209</v>
      </c>
      <c r="AQ267" s="123" t="s">
        <v>177</v>
      </c>
    </row>
    <row r="268" spans="1:43">
      <c r="A268" s="123" t="s">
        <v>1815</v>
      </c>
      <c r="B268" s="123" t="s">
        <v>1816</v>
      </c>
      <c r="C268" s="36">
        <v>43830</v>
      </c>
      <c r="D268" s="124">
        <v>1.0649999999999999</v>
      </c>
      <c r="E268" s="124">
        <v>1.1639999999999999</v>
      </c>
      <c r="F268" s="125">
        <v>0</v>
      </c>
      <c r="G268" s="36">
        <v>43829</v>
      </c>
      <c r="H268" s="124">
        <v>1.0649999999999999</v>
      </c>
      <c r="I268" s="125">
        <v>4.75216221628538</v>
      </c>
      <c r="J268" s="123" t="s">
        <v>5192</v>
      </c>
      <c r="K268" s="125">
        <v>9.3984962405994396E-2</v>
      </c>
      <c r="L268" s="125">
        <v>0.47171544304086799</v>
      </c>
      <c r="M268" s="130">
        <v>1.3320821785188699</v>
      </c>
      <c r="N268" s="137">
        <f t="shared" si="44"/>
        <v>5.3283287140754796</v>
      </c>
      <c r="O268" s="132">
        <f t="shared" si="45"/>
        <v>5.3283287140754795E-2</v>
      </c>
      <c r="P268" s="134">
        <f t="shared" si="46"/>
        <v>167</v>
      </c>
      <c r="Q268" s="134">
        <v>1046</v>
      </c>
      <c r="R268" s="134" t="str">
        <f t="shared" si="47"/>
        <v>167/1046</v>
      </c>
      <c r="S268" s="131">
        <f t="shared" si="48"/>
        <v>0.15965583173996176</v>
      </c>
      <c r="T268" s="137">
        <f t="shared" si="49"/>
        <v>92.01720841300191</v>
      </c>
      <c r="U268" s="133" t="e">
        <f ca="1">[1]!f_risk_annusharpe(A268,"2019/9/30","2019/12/31",1,1,3)</f>
        <v>#NAME?</v>
      </c>
      <c r="V268" s="134" t="e">
        <f t="shared" ca="1" si="50"/>
        <v>#NAME?</v>
      </c>
      <c r="W268" s="134">
        <f t="shared" si="51"/>
        <v>1046</v>
      </c>
      <c r="X268" s="134" t="e">
        <f t="shared" ca="1" si="52"/>
        <v>#NAME?</v>
      </c>
      <c r="Y268" s="131" t="e">
        <f t="shared" ca="1" si="53"/>
        <v>#NAME?</v>
      </c>
      <c r="Z268" s="137" t="e">
        <f t="shared" ca="1" si="54"/>
        <v>#NAME?</v>
      </c>
      <c r="AA268" s="125">
        <v>2.3826505356154102</v>
      </c>
      <c r="AB268" s="125">
        <v>4.75216221628538</v>
      </c>
      <c r="AC268" s="123" t="s">
        <v>5192</v>
      </c>
      <c r="AD268" s="125">
        <v>11.215380823729999</v>
      </c>
      <c r="AE268" s="123" t="s">
        <v>5193</v>
      </c>
      <c r="AF268" s="125">
        <v>15.2494756759293</v>
      </c>
      <c r="AG268" s="123" t="s">
        <v>5194</v>
      </c>
      <c r="AH268" s="125">
        <v>17.3147555</v>
      </c>
      <c r="AI268" s="123" t="s">
        <v>163</v>
      </c>
      <c r="AJ268" s="123" t="s">
        <v>166</v>
      </c>
      <c r="AK268" s="124">
        <v>4.9880121477000001</v>
      </c>
      <c r="AL268" s="123" t="s">
        <v>159</v>
      </c>
      <c r="AM268" s="36">
        <v>42510</v>
      </c>
      <c r="AN268" s="123" t="s">
        <v>310</v>
      </c>
      <c r="AO268" s="123" t="s">
        <v>1232</v>
      </c>
      <c r="AP268" s="123" t="s">
        <v>195</v>
      </c>
      <c r="AQ268" s="123" t="s">
        <v>213</v>
      </c>
    </row>
    <row r="269" spans="1:43">
      <c r="A269" s="123" t="s">
        <v>1860</v>
      </c>
      <c r="B269" s="123" t="s">
        <v>1861</v>
      </c>
      <c r="C269" s="36">
        <v>43830</v>
      </c>
      <c r="D269" s="124">
        <v>1.1367</v>
      </c>
      <c r="E269" s="124">
        <v>1.1556999999999999</v>
      </c>
      <c r="F269" s="125">
        <v>1.75978882534196E-2</v>
      </c>
      <c r="G269" s="36">
        <v>43829</v>
      </c>
      <c r="H269" s="124">
        <v>1.1365000000000001</v>
      </c>
      <c r="I269" s="125">
        <v>4.7466886623164797</v>
      </c>
      <c r="J269" s="123" t="s">
        <v>5195</v>
      </c>
      <c r="K269" s="125">
        <v>0.140956743899219</v>
      </c>
      <c r="L269" s="125">
        <v>0.51965234823448303</v>
      </c>
      <c r="M269" s="130">
        <v>0.94104477729257696</v>
      </c>
      <c r="N269" s="137">
        <f t="shared" si="44"/>
        <v>3.7641791091703078</v>
      </c>
      <c r="O269" s="132">
        <f t="shared" si="45"/>
        <v>3.7641791091703077E-2</v>
      </c>
      <c r="P269" s="134">
        <f t="shared" si="46"/>
        <v>657</v>
      </c>
      <c r="Q269" s="134">
        <v>1046</v>
      </c>
      <c r="R269" s="134" t="str">
        <f t="shared" si="47"/>
        <v>657/1046</v>
      </c>
      <c r="S269" s="131">
        <f t="shared" si="48"/>
        <v>0.62810707456978965</v>
      </c>
      <c r="T269" s="137">
        <f t="shared" si="49"/>
        <v>68.594646271510527</v>
      </c>
      <c r="U269" s="133" t="e">
        <f ca="1">[1]!f_risk_annusharpe(A269,"2019/9/30","2019/12/31",1,1,3)</f>
        <v>#NAME?</v>
      </c>
      <c r="V269" s="134" t="e">
        <f t="shared" ca="1" si="50"/>
        <v>#NAME?</v>
      </c>
      <c r="W269" s="134">
        <f t="shared" si="51"/>
        <v>1046</v>
      </c>
      <c r="X269" s="134" t="e">
        <f t="shared" ca="1" si="52"/>
        <v>#NAME?</v>
      </c>
      <c r="Y269" s="131" t="e">
        <f t="shared" ca="1" si="53"/>
        <v>#NAME?</v>
      </c>
      <c r="Z269" s="137" t="e">
        <f t="shared" ca="1" si="54"/>
        <v>#NAME?</v>
      </c>
      <c r="AA269" s="125">
        <v>1.8124526691331999</v>
      </c>
      <c r="AB269" s="125">
        <v>4.7466886623164797</v>
      </c>
      <c r="AC269" s="123" t="s">
        <v>5195</v>
      </c>
      <c r="AD269" s="125">
        <v>12.2874733022442</v>
      </c>
      <c r="AE269" s="123" t="s">
        <v>5196</v>
      </c>
      <c r="AF269" s="126">
        <v>0</v>
      </c>
      <c r="AG269" s="123"/>
      <c r="AH269" s="125">
        <v>15.577496269999999</v>
      </c>
      <c r="AI269" s="123" t="s">
        <v>174</v>
      </c>
      <c r="AJ269" s="123" t="s">
        <v>95</v>
      </c>
      <c r="AK269" s="124">
        <v>20.418215975599999</v>
      </c>
      <c r="AL269" s="123" t="s">
        <v>159</v>
      </c>
      <c r="AM269" s="36">
        <v>42753</v>
      </c>
      <c r="AN269" s="123" t="s">
        <v>310</v>
      </c>
      <c r="AO269" s="123" t="s">
        <v>1862</v>
      </c>
      <c r="AP269" s="123" t="s">
        <v>200</v>
      </c>
      <c r="AQ269" s="123" t="s">
        <v>272</v>
      </c>
    </row>
    <row r="270" spans="1:43">
      <c r="A270" s="123" t="s">
        <v>1800</v>
      </c>
      <c r="B270" s="123" t="s">
        <v>1801</v>
      </c>
      <c r="C270" s="36">
        <v>43830</v>
      </c>
      <c r="D270" s="124">
        <v>1.0364</v>
      </c>
      <c r="E270" s="124">
        <v>1.1194</v>
      </c>
      <c r="F270" s="125">
        <v>4.8267207259392701E-2</v>
      </c>
      <c r="G270" s="36">
        <v>43826</v>
      </c>
      <c r="H270" s="124">
        <v>1.0359</v>
      </c>
      <c r="I270" s="125">
        <v>4.7466245526659101</v>
      </c>
      <c r="J270" s="123" t="s">
        <v>5197</v>
      </c>
      <c r="K270" s="125">
        <v>0.22241562711537199</v>
      </c>
      <c r="L270" s="125">
        <v>0.43611660188114998</v>
      </c>
      <c r="M270" s="130">
        <v>0.92942812865594104</v>
      </c>
      <c r="N270" s="137">
        <f t="shared" si="44"/>
        <v>3.7177125146237642</v>
      </c>
      <c r="O270" s="132">
        <f t="shared" si="45"/>
        <v>3.7177125146237638E-2</v>
      </c>
      <c r="P270" s="134">
        <f t="shared" si="46"/>
        <v>677</v>
      </c>
      <c r="Q270" s="134">
        <v>1046</v>
      </c>
      <c r="R270" s="134" t="str">
        <f t="shared" si="47"/>
        <v>677/1046</v>
      </c>
      <c r="S270" s="131">
        <f t="shared" si="48"/>
        <v>0.64722753346080308</v>
      </c>
      <c r="T270" s="137">
        <f t="shared" si="49"/>
        <v>67.638623326959845</v>
      </c>
      <c r="U270" s="133" t="e">
        <f ca="1">[1]!f_risk_annusharpe(A270,"2019/9/30","2019/12/31",1,1,3)</f>
        <v>#NAME?</v>
      </c>
      <c r="V270" s="134" t="e">
        <f t="shared" ca="1" si="50"/>
        <v>#NAME?</v>
      </c>
      <c r="W270" s="134">
        <f t="shared" si="51"/>
        <v>1046</v>
      </c>
      <c r="X270" s="134" t="e">
        <f t="shared" ca="1" si="52"/>
        <v>#NAME?</v>
      </c>
      <c r="Y270" s="131" t="e">
        <f t="shared" ca="1" si="53"/>
        <v>#NAME?</v>
      </c>
      <c r="Z270" s="137" t="e">
        <f t="shared" ca="1" si="54"/>
        <v>#NAME?</v>
      </c>
      <c r="AA270" s="125">
        <v>2.06055857971314</v>
      </c>
      <c r="AB270" s="125">
        <v>4.7466245526659101</v>
      </c>
      <c r="AC270" s="123" t="s">
        <v>5197</v>
      </c>
      <c r="AD270" s="125">
        <v>12.093043660705399</v>
      </c>
      <c r="AE270" s="123" t="s">
        <v>5198</v>
      </c>
      <c r="AF270" s="126">
        <v>0</v>
      </c>
      <c r="AG270" s="123"/>
      <c r="AH270" s="125">
        <v>12.1939274</v>
      </c>
      <c r="AI270" s="123" t="s">
        <v>174</v>
      </c>
      <c r="AJ270" s="123" t="s">
        <v>95</v>
      </c>
      <c r="AK270" s="124">
        <v>41.675154910300002</v>
      </c>
      <c r="AL270" s="123" t="s">
        <v>159</v>
      </c>
      <c r="AM270" s="36">
        <v>43095</v>
      </c>
      <c r="AN270" s="123" t="s">
        <v>310</v>
      </c>
      <c r="AO270" s="123" t="s">
        <v>1802</v>
      </c>
      <c r="AP270" s="123" t="s">
        <v>224</v>
      </c>
      <c r="AQ270" s="123" t="s">
        <v>247</v>
      </c>
    </row>
    <row r="271" spans="1:43">
      <c r="A271" s="123" t="s">
        <v>1923</v>
      </c>
      <c r="B271" s="123" t="s">
        <v>1924</v>
      </c>
      <c r="C271" s="36">
        <v>43830</v>
      </c>
      <c r="D271" s="124">
        <v>1.0881000000000001</v>
      </c>
      <c r="E271" s="124">
        <v>1.0881000000000001</v>
      </c>
      <c r="F271" s="125">
        <v>2.7578599007167401E-2</v>
      </c>
      <c r="G271" s="36">
        <v>43829</v>
      </c>
      <c r="H271" s="124">
        <v>1.0878000000000001</v>
      </c>
      <c r="I271" s="125">
        <v>4.7458606083943096</v>
      </c>
      <c r="J271" s="123" t="s">
        <v>5199</v>
      </c>
      <c r="K271" s="125">
        <v>0.11040574109854499</v>
      </c>
      <c r="L271" s="125">
        <v>0.61956722766785199</v>
      </c>
      <c r="M271" s="130">
        <v>1.2186046511627999</v>
      </c>
      <c r="N271" s="137">
        <f t="shared" si="44"/>
        <v>4.8744186046511997</v>
      </c>
      <c r="O271" s="132">
        <f t="shared" si="45"/>
        <v>4.8744186046511997E-2</v>
      </c>
      <c r="P271" s="134">
        <f t="shared" si="46"/>
        <v>247</v>
      </c>
      <c r="Q271" s="134">
        <v>1046</v>
      </c>
      <c r="R271" s="134" t="str">
        <f t="shared" si="47"/>
        <v>247/1046</v>
      </c>
      <c r="S271" s="131">
        <f t="shared" si="48"/>
        <v>0.23613766730401531</v>
      </c>
      <c r="T271" s="137">
        <f t="shared" si="49"/>
        <v>88.193116634799239</v>
      </c>
      <c r="U271" s="133" t="e">
        <f ca="1">[1]!f_risk_annusharpe(A271,"2019/9/30","2019/12/31",1,1,3)</f>
        <v>#NAME?</v>
      </c>
      <c r="V271" s="134" t="e">
        <f t="shared" ca="1" si="50"/>
        <v>#NAME?</v>
      </c>
      <c r="W271" s="134">
        <f t="shared" si="51"/>
        <v>1046</v>
      </c>
      <c r="X271" s="134" t="e">
        <f t="shared" ca="1" si="52"/>
        <v>#NAME?</v>
      </c>
      <c r="Y271" s="131" t="e">
        <f t="shared" ca="1" si="53"/>
        <v>#NAME?</v>
      </c>
      <c r="Z271" s="137" t="e">
        <f t="shared" ca="1" si="54"/>
        <v>#NAME?</v>
      </c>
      <c r="AA271" s="125">
        <v>2.4190512048192798</v>
      </c>
      <c r="AB271" s="125">
        <v>4.7458606083943096</v>
      </c>
      <c r="AC271" s="123" t="s">
        <v>5199</v>
      </c>
      <c r="AD271" s="126">
        <v>0</v>
      </c>
      <c r="AE271" s="123"/>
      <c r="AF271" s="126">
        <v>0</v>
      </c>
      <c r="AG271" s="123"/>
      <c r="AH271" s="125">
        <v>8.8100000000000094</v>
      </c>
      <c r="AI271" s="123" t="s">
        <v>157</v>
      </c>
      <c r="AJ271" s="123" t="s">
        <v>95</v>
      </c>
      <c r="AK271" s="124">
        <v>22.546534694000002</v>
      </c>
      <c r="AL271" s="123" t="s">
        <v>159</v>
      </c>
      <c r="AM271" s="36">
        <v>43200</v>
      </c>
      <c r="AN271" s="123" t="s">
        <v>310</v>
      </c>
      <c r="AO271" s="123" t="s">
        <v>1713</v>
      </c>
      <c r="AP271" s="123" t="s">
        <v>385</v>
      </c>
      <c r="AQ271" s="123" t="s">
        <v>483</v>
      </c>
    </row>
    <row r="272" spans="1:43">
      <c r="A272" s="123" t="s">
        <v>1776</v>
      </c>
      <c r="B272" s="123" t="s">
        <v>1777</v>
      </c>
      <c r="C272" s="36">
        <v>43830</v>
      </c>
      <c r="D272" s="124">
        <v>1.0247999999999999</v>
      </c>
      <c r="E272" s="124">
        <v>1.1169</v>
      </c>
      <c r="F272" s="125">
        <v>4.8813824074974602E-2</v>
      </c>
      <c r="G272" s="36">
        <v>43826</v>
      </c>
      <c r="H272" s="124">
        <v>1.0243</v>
      </c>
      <c r="I272" s="125">
        <v>4.7431755101173998</v>
      </c>
      <c r="J272" s="123" t="s">
        <v>5200</v>
      </c>
      <c r="K272" s="125">
        <v>0.21513788382552801</v>
      </c>
      <c r="L272" s="125">
        <v>0.401712687513057</v>
      </c>
      <c r="M272" s="130">
        <v>0.66950416263381096</v>
      </c>
      <c r="N272" s="137">
        <f t="shared" si="44"/>
        <v>2.6780166505352438</v>
      </c>
      <c r="O272" s="132">
        <f t="shared" si="45"/>
        <v>2.6780166505352438E-2</v>
      </c>
      <c r="P272" s="134">
        <f t="shared" si="46"/>
        <v>957</v>
      </c>
      <c r="Q272" s="134">
        <v>1046</v>
      </c>
      <c r="R272" s="134" t="str">
        <f t="shared" si="47"/>
        <v>957/1046</v>
      </c>
      <c r="S272" s="131">
        <f t="shared" si="48"/>
        <v>0.91491395793499042</v>
      </c>
      <c r="T272" s="137">
        <f t="shared" si="49"/>
        <v>60</v>
      </c>
      <c r="U272" s="133" t="e">
        <f ca="1">[1]!f_risk_annusharpe(A272,"2019/9/30","2019/12/31",1,1,3)</f>
        <v>#NAME?</v>
      </c>
      <c r="V272" s="134" t="e">
        <f t="shared" ca="1" si="50"/>
        <v>#NAME?</v>
      </c>
      <c r="W272" s="134">
        <f t="shared" si="51"/>
        <v>1046</v>
      </c>
      <c r="X272" s="134" t="e">
        <f t="shared" ca="1" si="52"/>
        <v>#NAME?</v>
      </c>
      <c r="Y272" s="131" t="e">
        <f t="shared" ca="1" si="53"/>
        <v>#NAME?</v>
      </c>
      <c r="Z272" s="137" t="e">
        <f t="shared" ca="1" si="54"/>
        <v>#NAME?</v>
      </c>
      <c r="AA272" s="125">
        <v>2.0206449557428701</v>
      </c>
      <c r="AB272" s="125">
        <v>4.7431755101173998</v>
      </c>
      <c r="AC272" s="123" t="s">
        <v>5200</v>
      </c>
      <c r="AD272" s="125">
        <v>12.041108135695</v>
      </c>
      <c r="AE272" s="123" t="s">
        <v>5201</v>
      </c>
      <c r="AF272" s="126">
        <v>0</v>
      </c>
      <c r="AG272" s="123"/>
      <c r="AH272" s="125">
        <v>11.962679359999999</v>
      </c>
      <c r="AI272" s="123" t="s">
        <v>174</v>
      </c>
      <c r="AJ272" s="123" t="s">
        <v>95</v>
      </c>
      <c r="AK272" s="124">
        <v>35.683245630099997</v>
      </c>
      <c r="AL272" s="123" t="s">
        <v>159</v>
      </c>
      <c r="AM272" s="36">
        <v>43094</v>
      </c>
      <c r="AN272" s="123" t="s">
        <v>310</v>
      </c>
      <c r="AO272" s="123" t="s">
        <v>1124</v>
      </c>
      <c r="AP272" s="123" t="s">
        <v>239</v>
      </c>
      <c r="AQ272" s="123" t="s">
        <v>241</v>
      </c>
    </row>
    <row r="273" spans="1:43">
      <c r="A273" s="123" t="s">
        <v>1988</v>
      </c>
      <c r="B273" s="123" t="s">
        <v>1989</v>
      </c>
      <c r="C273" s="36">
        <v>43830</v>
      </c>
      <c r="D273" s="124">
        <v>1.0430999999999999</v>
      </c>
      <c r="E273" s="124">
        <v>1.0971</v>
      </c>
      <c r="F273" s="125">
        <v>5.7553956834518402E-2</v>
      </c>
      <c r="G273" s="36">
        <v>43826</v>
      </c>
      <c r="H273" s="124">
        <v>1.0425</v>
      </c>
      <c r="I273" s="125">
        <v>4.7369514706720199</v>
      </c>
      <c r="J273" s="123" t="s">
        <v>5202</v>
      </c>
      <c r="K273" s="125">
        <v>0.32701740886792402</v>
      </c>
      <c r="L273" s="125">
        <v>0.66438655895216903</v>
      </c>
      <c r="M273" s="130">
        <v>1.28101373542353</v>
      </c>
      <c r="N273" s="137">
        <f t="shared" si="44"/>
        <v>5.1240549416941201</v>
      </c>
      <c r="O273" s="132">
        <f t="shared" si="45"/>
        <v>5.12405494169412E-2</v>
      </c>
      <c r="P273" s="134">
        <f t="shared" si="46"/>
        <v>191</v>
      </c>
      <c r="Q273" s="134">
        <v>1046</v>
      </c>
      <c r="R273" s="134" t="str">
        <f t="shared" si="47"/>
        <v>191/1046</v>
      </c>
      <c r="S273" s="131">
        <f t="shared" si="48"/>
        <v>0.18260038240917781</v>
      </c>
      <c r="T273" s="137">
        <f t="shared" si="49"/>
        <v>90.869980879541117</v>
      </c>
      <c r="U273" s="133" t="e">
        <f ca="1">[1]!f_risk_annusharpe(A273,"2019/9/30","2019/12/31",1,1,3)</f>
        <v>#NAME?</v>
      </c>
      <c r="V273" s="134" t="e">
        <f t="shared" ca="1" si="50"/>
        <v>#NAME?</v>
      </c>
      <c r="W273" s="134">
        <f t="shared" si="51"/>
        <v>1046</v>
      </c>
      <c r="X273" s="134" t="e">
        <f t="shared" ca="1" si="52"/>
        <v>#NAME?</v>
      </c>
      <c r="Y273" s="131" t="e">
        <f t="shared" ca="1" si="53"/>
        <v>#NAME?</v>
      </c>
      <c r="Z273" s="137" t="e">
        <f t="shared" ca="1" si="54"/>
        <v>#NAME?</v>
      </c>
      <c r="AA273" s="125">
        <v>2.6267123952773899</v>
      </c>
      <c r="AB273" s="125">
        <v>4.7369514706720199</v>
      </c>
      <c r="AC273" s="123" t="s">
        <v>5202</v>
      </c>
      <c r="AD273" s="126">
        <v>0</v>
      </c>
      <c r="AE273" s="123"/>
      <c r="AF273" s="126">
        <v>0</v>
      </c>
      <c r="AG273" s="123"/>
      <c r="AH273" s="125">
        <v>9.8888117299999791</v>
      </c>
      <c r="AI273" s="123" t="s">
        <v>309</v>
      </c>
      <c r="AJ273" s="123" t="s">
        <v>95</v>
      </c>
      <c r="AK273" s="124">
        <v>21.9297135833</v>
      </c>
      <c r="AL273" s="123" t="s">
        <v>159</v>
      </c>
      <c r="AM273" s="36">
        <v>43272</v>
      </c>
      <c r="AN273" s="123" t="s">
        <v>310</v>
      </c>
      <c r="AO273" s="123" t="s">
        <v>1990</v>
      </c>
      <c r="AP273" s="123" t="s">
        <v>176</v>
      </c>
      <c r="AQ273" s="123" t="s">
        <v>483</v>
      </c>
    </row>
    <row r="274" spans="1:43">
      <c r="A274" s="123" t="s">
        <v>1863</v>
      </c>
      <c r="B274" s="123" t="s">
        <v>1864</v>
      </c>
      <c r="C274" s="36">
        <v>43830</v>
      </c>
      <c r="D274" s="124">
        <v>1.0201</v>
      </c>
      <c r="E274" s="124">
        <v>1.1309</v>
      </c>
      <c r="F274" s="125">
        <v>1.9609765663285501E-2</v>
      </c>
      <c r="G274" s="36">
        <v>43829</v>
      </c>
      <c r="H274" s="124">
        <v>1.0199</v>
      </c>
      <c r="I274" s="125">
        <v>4.7347217004818596</v>
      </c>
      <c r="J274" s="123" t="s">
        <v>5203</v>
      </c>
      <c r="K274" s="125">
        <v>0.15709376534118599</v>
      </c>
      <c r="L274" s="125">
        <v>0.51045589569051197</v>
      </c>
      <c r="M274" s="130">
        <v>0.95792117216206096</v>
      </c>
      <c r="N274" s="137">
        <f t="shared" si="44"/>
        <v>3.8316846886482439</v>
      </c>
      <c r="O274" s="132">
        <f t="shared" si="45"/>
        <v>3.8316846886482438E-2</v>
      </c>
      <c r="P274" s="134">
        <f t="shared" si="46"/>
        <v>640</v>
      </c>
      <c r="Q274" s="134">
        <v>1046</v>
      </c>
      <c r="R274" s="134" t="str">
        <f t="shared" si="47"/>
        <v>640/1046</v>
      </c>
      <c r="S274" s="131">
        <f t="shared" si="48"/>
        <v>0.6118546845124283</v>
      </c>
      <c r="T274" s="137">
        <f t="shared" si="49"/>
        <v>69.407265774378587</v>
      </c>
      <c r="U274" s="133" t="e">
        <f ca="1">[1]!f_risk_annusharpe(A274,"2019/9/30","2019/12/31",1,1,3)</f>
        <v>#NAME?</v>
      </c>
      <c r="V274" s="134" t="e">
        <f t="shared" ca="1" si="50"/>
        <v>#NAME?</v>
      </c>
      <c r="W274" s="134">
        <f t="shared" si="51"/>
        <v>1046</v>
      </c>
      <c r="X274" s="134" t="e">
        <f t="shared" ca="1" si="52"/>
        <v>#NAME?</v>
      </c>
      <c r="Y274" s="131" t="e">
        <f t="shared" ca="1" si="53"/>
        <v>#NAME?</v>
      </c>
      <c r="Z274" s="137" t="e">
        <f t="shared" ca="1" si="54"/>
        <v>#NAME?</v>
      </c>
      <c r="AA274" s="125">
        <v>2.6394257461025501</v>
      </c>
      <c r="AB274" s="125">
        <v>4.7347217004818596</v>
      </c>
      <c r="AC274" s="123" t="s">
        <v>5203</v>
      </c>
      <c r="AD274" s="125">
        <v>13.120838145048801</v>
      </c>
      <c r="AE274" s="123" t="s">
        <v>5204</v>
      </c>
      <c r="AF274" s="126">
        <v>0</v>
      </c>
      <c r="AG274" s="123"/>
      <c r="AH274" s="125">
        <v>13.55069733</v>
      </c>
      <c r="AI274" s="123" t="s">
        <v>163</v>
      </c>
      <c r="AJ274" s="123" t="s">
        <v>95</v>
      </c>
      <c r="AK274" s="124">
        <v>4.2217814432000003</v>
      </c>
      <c r="AL274" s="123" t="s">
        <v>159</v>
      </c>
      <c r="AM274" s="36">
        <v>42913</v>
      </c>
      <c r="AN274" s="123" t="s">
        <v>310</v>
      </c>
      <c r="AO274" s="123" t="s">
        <v>1018</v>
      </c>
      <c r="AP274" s="123" t="s">
        <v>195</v>
      </c>
      <c r="AQ274" s="123" t="s">
        <v>170</v>
      </c>
    </row>
    <row r="275" spans="1:43">
      <c r="A275" s="123" t="s">
        <v>1925</v>
      </c>
      <c r="B275" s="123" t="s">
        <v>1926</v>
      </c>
      <c r="C275" s="36">
        <v>43830</v>
      </c>
      <c r="D275" s="124">
        <v>1.0248999999999999</v>
      </c>
      <c r="E275" s="124">
        <v>1.1141000000000001</v>
      </c>
      <c r="F275" s="125">
        <v>1.9517907680287098E-2</v>
      </c>
      <c r="G275" s="36">
        <v>43829</v>
      </c>
      <c r="H275" s="124">
        <v>1.0246999999999999</v>
      </c>
      <c r="I275" s="125">
        <v>4.72999748705214</v>
      </c>
      <c r="J275" s="123" t="s">
        <v>5205</v>
      </c>
      <c r="K275" s="125">
        <v>0.107442859933568</v>
      </c>
      <c r="L275" s="125">
        <v>0.607966848342679</v>
      </c>
      <c r="M275" s="130">
        <v>1.4908142691192801</v>
      </c>
      <c r="N275" s="137">
        <f t="shared" si="44"/>
        <v>5.9632570764771202</v>
      </c>
      <c r="O275" s="132">
        <f t="shared" si="45"/>
        <v>5.9632570764771201E-2</v>
      </c>
      <c r="P275" s="134">
        <f t="shared" si="46"/>
        <v>88</v>
      </c>
      <c r="Q275" s="134">
        <v>1046</v>
      </c>
      <c r="R275" s="134" t="str">
        <f t="shared" si="47"/>
        <v>88/1046</v>
      </c>
      <c r="S275" s="131">
        <f t="shared" si="48"/>
        <v>8.4130019120458893E-2</v>
      </c>
      <c r="T275" s="137">
        <f t="shared" si="49"/>
        <v>95.79349904397705</v>
      </c>
      <c r="U275" s="133" t="e">
        <f ca="1">[1]!f_risk_annusharpe(A275,"2019/9/30","2019/12/31",1,1,3)</f>
        <v>#NAME?</v>
      </c>
      <c r="V275" s="134" t="e">
        <f t="shared" ca="1" si="50"/>
        <v>#NAME?</v>
      </c>
      <c r="W275" s="134">
        <f t="shared" si="51"/>
        <v>1046</v>
      </c>
      <c r="X275" s="134" t="e">
        <f t="shared" ca="1" si="52"/>
        <v>#NAME?</v>
      </c>
      <c r="Y275" s="131" t="e">
        <f t="shared" ca="1" si="53"/>
        <v>#NAME?</v>
      </c>
      <c r="Z275" s="137" t="e">
        <f t="shared" ca="1" si="54"/>
        <v>#NAME?</v>
      </c>
      <c r="AA275" s="125">
        <v>2.71514571882927</v>
      </c>
      <c r="AB275" s="125">
        <v>4.72999748705214</v>
      </c>
      <c r="AC275" s="123" t="s">
        <v>5205</v>
      </c>
      <c r="AD275" s="125">
        <v>11.4897498803827</v>
      </c>
      <c r="AE275" s="123" t="s">
        <v>5206</v>
      </c>
      <c r="AF275" s="126">
        <v>0</v>
      </c>
      <c r="AG275" s="123"/>
      <c r="AH275" s="125">
        <v>11.84651708</v>
      </c>
      <c r="AI275" s="123" t="s">
        <v>157</v>
      </c>
      <c r="AJ275" s="123" t="s">
        <v>95</v>
      </c>
      <c r="AK275" s="124">
        <v>90.711101778599996</v>
      </c>
      <c r="AL275" s="123" t="s">
        <v>159</v>
      </c>
      <c r="AM275" s="36">
        <v>43075</v>
      </c>
      <c r="AN275" s="123" t="s">
        <v>310</v>
      </c>
      <c r="AO275" s="123" t="s">
        <v>1927</v>
      </c>
      <c r="AP275" s="123" t="s">
        <v>385</v>
      </c>
      <c r="AQ275" s="123" t="s">
        <v>483</v>
      </c>
    </row>
    <row r="276" spans="1:43">
      <c r="A276" s="123" t="s">
        <v>2023</v>
      </c>
      <c r="B276" s="123" t="s">
        <v>2024</v>
      </c>
      <c r="C276" s="36">
        <v>43830</v>
      </c>
      <c r="D276" s="124">
        <v>1.0518000000000001</v>
      </c>
      <c r="E276" s="124">
        <v>1.0985</v>
      </c>
      <c r="F276" s="125">
        <v>3.8044512079140003E-2</v>
      </c>
      <c r="G276" s="36">
        <v>43829</v>
      </c>
      <c r="H276" s="124">
        <v>1.0513999999999999</v>
      </c>
      <c r="I276" s="125">
        <v>4.7273511866412603</v>
      </c>
      <c r="J276" s="123" t="s">
        <v>5207</v>
      </c>
      <c r="K276" s="125">
        <v>0.14281633818908099</v>
      </c>
      <c r="L276" s="125">
        <v>0.72216918076231695</v>
      </c>
      <c r="M276" s="130">
        <v>1.4623547089420299</v>
      </c>
      <c r="N276" s="137">
        <f t="shared" si="44"/>
        <v>5.8494188357681196</v>
      </c>
      <c r="O276" s="132">
        <f t="shared" si="45"/>
        <v>5.8494188357681193E-2</v>
      </c>
      <c r="P276" s="134">
        <f t="shared" si="46"/>
        <v>98</v>
      </c>
      <c r="Q276" s="134">
        <v>1046</v>
      </c>
      <c r="R276" s="134" t="str">
        <f t="shared" si="47"/>
        <v>98/1046</v>
      </c>
      <c r="S276" s="131">
        <f t="shared" si="48"/>
        <v>9.3690248565965584E-2</v>
      </c>
      <c r="T276" s="137">
        <f t="shared" si="49"/>
        <v>95.315487571701723</v>
      </c>
      <c r="U276" s="133" t="e">
        <f ca="1">[1]!f_risk_annusharpe(A276,"2019/9/30","2019/12/31",1,1,3)</f>
        <v>#NAME?</v>
      </c>
      <c r="V276" s="134" t="e">
        <f t="shared" ca="1" si="50"/>
        <v>#NAME?</v>
      </c>
      <c r="W276" s="134">
        <f t="shared" si="51"/>
        <v>1046</v>
      </c>
      <c r="X276" s="134" t="e">
        <f t="shared" ca="1" si="52"/>
        <v>#NAME?</v>
      </c>
      <c r="Y276" s="131" t="e">
        <f t="shared" ca="1" si="53"/>
        <v>#NAME?</v>
      </c>
      <c r="Z276" s="137" t="e">
        <f t="shared" ca="1" si="54"/>
        <v>#NAME?</v>
      </c>
      <c r="AA276" s="125">
        <v>2.5541789239796899</v>
      </c>
      <c r="AB276" s="125">
        <v>4.7273511866412603</v>
      </c>
      <c r="AC276" s="123" t="s">
        <v>5207</v>
      </c>
      <c r="AD276" s="125">
        <v>9.9103152362873494</v>
      </c>
      <c r="AE276" s="123" t="s">
        <v>5208</v>
      </c>
      <c r="AF276" s="126">
        <v>0</v>
      </c>
      <c r="AG276" s="123"/>
      <c r="AH276" s="125">
        <v>10.00923452</v>
      </c>
      <c r="AI276" s="123" t="s">
        <v>157</v>
      </c>
      <c r="AJ276" s="123" t="s">
        <v>95</v>
      </c>
      <c r="AK276" s="124">
        <v>4.4854889263000004</v>
      </c>
      <c r="AL276" s="123" t="s">
        <v>159</v>
      </c>
      <c r="AM276" s="36">
        <v>43095</v>
      </c>
      <c r="AN276" s="123" t="s">
        <v>310</v>
      </c>
      <c r="AO276" s="123" t="s">
        <v>2025</v>
      </c>
      <c r="AP276" s="123" t="s">
        <v>248</v>
      </c>
      <c r="AQ276" s="123" t="s">
        <v>272</v>
      </c>
    </row>
    <row r="277" spans="1:43">
      <c r="A277" s="123" t="s">
        <v>1642</v>
      </c>
      <c r="B277" s="123" t="s">
        <v>1643</v>
      </c>
      <c r="C277" s="36">
        <v>43830</v>
      </c>
      <c r="D277" s="124">
        <v>1.0155000000000001</v>
      </c>
      <c r="E277" s="124">
        <v>1.0894999999999999</v>
      </c>
      <c r="F277" s="125">
        <v>-9.8463962189876599E-3</v>
      </c>
      <c r="G277" s="36">
        <v>43826</v>
      </c>
      <c r="H277" s="124">
        <v>1.0156000000000001</v>
      </c>
      <c r="I277" s="125">
        <v>4.7234496171671703</v>
      </c>
      <c r="J277" s="123" t="s">
        <v>5209</v>
      </c>
      <c r="K277" s="125">
        <v>0.17753148407111299</v>
      </c>
      <c r="L277" s="125">
        <v>0.110105454524368</v>
      </c>
      <c r="M277" s="130">
        <v>0.44834791913566502</v>
      </c>
      <c r="N277" s="137">
        <f t="shared" si="44"/>
        <v>1.7933916765426601</v>
      </c>
      <c r="O277" s="132">
        <f t="shared" si="45"/>
        <v>1.7933916765426602E-2</v>
      </c>
      <c r="P277" s="134">
        <f t="shared" si="46"/>
        <v>1012</v>
      </c>
      <c r="Q277" s="134">
        <v>1046</v>
      </c>
      <c r="R277" s="134" t="str">
        <f t="shared" si="47"/>
        <v>1012/1046</v>
      </c>
      <c r="S277" s="131">
        <f t="shared" si="48"/>
        <v>0.9674952198852772</v>
      </c>
      <c r="T277" s="137">
        <f t="shared" si="49"/>
        <v>60</v>
      </c>
      <c r="U277" s="133" t="e">
        <f ca="1">[1]!f_risk_annusharpe(A277,"2019/9/30","2019/12/31",1,1,3)</f>
        <v>#NAME?</v>
      </c>
      <c r="V277" s="134" t="e">
        <f t="shared" ca="1" si="50"/>
        <v>#NAME?</v>
      </c>
      <c r="W277" s="134">
        <f t="shared" si="51"/>
        <v>1046</v>
      </c>
      <c r="X277" s="134" t="e">
        <f t="shared" ca="1" si="52"/>
        <v>#NAME?</v>
      </c>
      <c r="Y277" s="131" t="e">
        <f t="shared" ca="1" si="53"/>
        <v>#NAME?</v>
      </c>
      <c r="Z277" s="137" t="e">
        <f t="shared" ca="1" si="54"/>
        <v>#NAME?</v>
      </c>
      <c r="AA277" s="125">
        <v>1.9142444754482399</v>
      </c>
      <c r="AB277" s="125">
        <v>4.7234496171671703</v>
      </c>
      <c r="AC277" s="123" t="s">
        <v>5209</v>
      </c>
      <c r="AD277" s="126">
        <v>0</v>
      </c>
      <c r="AE277" s="123"/>
      <c r="AF277" s="126">
        <v>0</v>
      </c>
      <c r="AG277" s="123"/>
      <c r="AH277" s="125">
        <v>9.1649298499999894</v>
      </c>
      <c r="AI277" s="123" t="s">
        <v>174</v>
      </c>
      <c r="AJ277" s="123" t="s">
        <v>95</v>
      </c>
      <c r="AK277" s="124">
        <v>3.2112363139000002</v>
      </c>
      <c r="AL277" s="123" t="s">
        <v>159</v>
      </c>
      <c r="AM277" s="36">
        <v>43202</v>
      </c>
      <c r="AN277" s="123" t="s">
        <v>310</v>
      </c>
      <c r="AO277" s="123" t="s">
        <v>1080</v>
      </c>
      <c r="AP277" s="123" t="s">
        <v>546</v>
      </c>
      <c r="AQ277" s="123" t="s">
        <v>483</v>
      </c>
    </row>
    <row r="278" spans="1:43">
      <c r="A278" s="123" t="s">
        <v>1930</v>
      </c>
      <c r="B278" s="123" t="s">
        <v>1931</v>
      </c>
      <c r="C278" s="36">
        <v>43830</v>
      </c>
      <c r="D278" s="124">
        <v>1.0512999999999999</v>
      </c>
      <c r="E278" s="124">
        <v>1.1476</v>
      </c>
      <c r="F278" s="125">
        <v>9.5130761189436402E-3</v>
      </c>
      <c r="G278" s="36">
        <v>43829</v>
      </c>
      <c r="H278" s="124">
        <v>1.0664</v>
      </c>
      <c r="I278" s="125">
        <v>4.7129164082010604</v>
      </c>
      <c r="J278" s="123" t="s">
        <v>5210</v>
      </c>
      <c r="K278" s="125">
        <v>0.15038477262959299</v>
      </c>
      <c r="L278" s="125">
        <v>0.594326883373683</v>
      </c>
      <c r="M278" s="130">
        <v>1.23408197603489</v>
      </c>
      <c r="N278" s="137">
        <f t="shared" si="44"/>
        <v>4.93632790413956</v>
      </c>
      <c r="O278" s="132">
        <f t="shared" si="45"/>
        <v>4.9363279041395598E-2</v>
      </c>
      <c r="P278" s="134">
        <f t="shared" si="46"/>
        <v>231</v>
      </c>
      <c r="Q278" s="134">
        <v>1046</v>
      </c>
      <c r="R278" s="134" t="str">
        <f t="shared" si="47"/>
        <v>231/1046</v>
      </c>
      <c r="S278" s="131">
        <f t="shared" si="48"/>
        <v>0.2208413001912046</v>
      </c>
      <c r="T278" s="137">
        <f t="shared" si="49"/>
        <v>88.957934990439767</v>
      </c>
      <c r="U278" s="133" t="e">
        <f ca="1">[1]!f_risk_annusharpe(A278,"2019/9/30","2019/12/31",1,1,3)</f>
        <v>#NAME?</v>
      </c>
      <c r="V278" s="134" t="e">
        <f t="shared" ca="1" si="50"/>
        <v>#NAME?</v>
      </c>
      <c r="W278" s="134">
        <f t="shared" si="51"/>
        <v>1046</v>
      </c>
      <c r="X278" s="134" t="e">
        <f t="shared" ca="1" si="52"/>
        <v>#NAME?</v>
      </c>
      <c r="Y278" s="131" t="e">
        <f t="shared" ca="1" si="53"/>
        <v>#NAME?</v>
      </c>
      <c r="Z278" s="137" t="e">
        <f t="shared" ca="1" si="54"/>
        <v>#NAME?</v>
      </c>
      <c r="AA278" s="125">
        <v>2.36117224469985</v>
      </c>
      <c r="AB278" s="125">
        <v>4.7129164082010604</v>
      </c>
      <c r="AC278" s="123" t="s">
        <v>5210</v>
      </c>
      <c r="AD278" s="125">
        <v>12.266784611361199</v>
      </c>
      <c r="AE278" s="123" t="s">
        <v>5211</v>
      </c>
      <c r="AF278" s="125">
        <v>15.1800297008973</v>
      </c>
      <c r="AG278" s="123" t="s">
        <v>5212</v>
      </c>
      <c r="AH278" s="125">
        <v>15.52556979</v>
      </c>
      <c r="AI278" s="123" t="s">
        <v>163</v>
      </c>
      <c r="AJ278" s="123" t="s">
        <v>166</v>
      </c>
      <c r="AK278" s="124">
        <v>208.64198901660001</v>
      </c>
      <c r="AL278" s="123" t="s">
        <v>159</v>
      </c>
      <c r="AM278" s="36">
        <v>42615</v>
      </c>
      <c r="AN278" s="123" t="s">
        <v>310</v>
      </c>
      <c r="AO278" s="123" t="s">
        <v>1932</v>
      </c>
      <c r="AP278" s="123" t="s">
        <v>224</v>
      </c>
      <c r="AQ278" s="123" t="s">
        <v>204</v>
      </c>
    </row>
    <row r="279" spans="1:43">
      <c r="A279" s="123" t="s">
        <v>1809</v>
      </c>
      <c r="B279" s="123" t="s">
        <v>4564</v>
      </c>
      <c r="C279" s="36">
        <v>43830</v>
      </c>
      <c r="D279" s="124">
        <v>1.1620999999999999</v>
      </c>
      <c r="E279" s="124">
        <v>1.1620999999999999</v>
      </c>
      <c r="F279" s="125">
        <v>8.6058519793450108E-3</v>
      </c>
      <c r="G279" s="36">
        <v>43829</v>
      </c>
      <c r="H279" s="124">
        <v>1.1619999999999999</v>
      </c>
      <c r="I279" s="125">
        <v>4.7125608217696904</v>
      </c>
      <c r="J279" s="123" t="s">
        <v>5213</v>
      </c>
      <c r="K279" s="125">
        <v>0.15513229337238699</v>
      </c>
      <c r="L279" s="125">
        <v>0.42343587970963598</v>
      </c>
      <c r="M279" s="130">
        <v>0.81547670686213702</v>
      </c>
      <c r="N279" s="137">
        <f t="shared" si="44"/>
        <v>3.2619068274485481</v>
      </c>
      <c r="O279" s="132">
        <f t="shared" si="45"/>
        <v>3.2619068274485484E-2</v>
      </c>
      <c r="P279" s="134">
        <f t="shared" si="46"/>
        <v>831</v>
      </c>
      <c r="Q279" s="134">
        <v>1046</v>
      </c>
      <c r="R279" s="134" t="str">
        <f t="shared" si="47"/>
        <v>831/1046</v>
      </c>
      <c r="S279" s="131">
        <f t="shared" si="48"/>
        <v>0.79445506692160617</v>
      </c>
      <c r="T279" s="137">
        <f t="shared" si="49"/>
        <v>60.277246653919697</v>
      </c>
      <c r="U279" s="133" t="e">
        <f ca="1">[1]!f_risk_annusharpe(A279,"2019/9/30","2019/12/31",1,1,3)</f>
        <v>#NAME?</v>
      </c>
      <c r="V279" s="134" t="e">
        <f t="shared" ca="1" si="50"/>
        <v>#NAME?</v>
      </c>
      <c r="W279" s="134">
        <f t="shared" si="51"/>
        <v>1046</v>
      </c>
      <c r="X279" s="134" t="e">
        <f t="shared" ca="1" si="52"/>
        <v>#NAME?</v>
      </c>
      <c r="Y279" s="131" t="e">
        <f t="shared" ca="1" si="53"/>
        <v>#NAME?</v>
      </c>
      <c r="Z279" s="137" t="e">
        <f t="shared" ca="1" si="54"/>
        <v>#NAME?</v>
      </c>
      <c r="AA279" s="125">
        <v>2.3696264975334702</v>
      </c>
      <c r="AB279" s="125">
        <v>4.7125608217696904</v>
      </c>
      <c r="AC279" s="123" t="s">
        <v>5213</v>
      </c>
      <c r="AD279" s="125">
        <v>12.106887902759</v>
      </c>
      <c r="AE279" s="123" t="s">
        <v>5214</v>
      </c>
      <c r="AF279" s="125">
        <v>15.7700737198645</v>
      </c>
      <c r="AG279" s="123" t="s">
        <v>5215</v>
      </c>
      <c r="AH279" s="125">
        <v>16.21</v>
      </c>
      <c r="AI279" s="123" t="s">
        <v>174</v>
      </c>
      <c r="AJ279" s="123" t="s">
        <v>166</v>
      </c>
      <c r="AK279" s="124">
        <v>9.4683719129000004</v>
      </c>
      <c r="AL279" s="123" t="s">
        <v>159</v>
      </c>
      <c r="AM279" s="36">
        <v>42685</v>
      </c>
      <c r="AN279" s="123" t="s">
        <v>310</v>
      </c>
      <c r="AO279" s="123" t="s">
        <v>5216</v>
      </c>
      <c r="AP279" s="123" t="s">
        <v>248</v>
      </c>
      <c r="AQ279" s="123" t="s">
        <v>241</v>
      </c>
    </row>
    <row r="280" spans="1:43">
      <c r="A280" s="123" t="s">
        <v>1812</v>
      </c>
      <c r="B280" s="123" t="s">
        <v>1813</v>
      </c>
      <c r="C280" s="36">
        <v>43830</v>
      </c>
      <c r="D280" s="124">
        <v>1.0407</v>
      </c>
      <c r="E280" s="124">
        <v>1.1094999999999999</v>
      </c>
      <c r="F280" s="125">
        <v>2.8835063437131301E-2</v>
      </c>
      <c r="G280" s="36">
        <v>43829</v>
      </c>
      <c r="H280" s="124">
        <v>1.0404</v>
      </c>
      <c r="I280" s="125">
        <v>4.7061528451494796</v>
      </c>
      <c r="J280" s="123" t="s">
        <v>5217</v>
      </c>
      <c r="K280" s="125">
        <v>0.173260179035508</v>
      </c>
      <c r="L280" s="125">
        <v>0.42457055131926202</v>
      </c>
      <c r="M280" s="130">
        <v>0.73986267392996097</v>
      </c>
      <c r="N280" s="137">
        <f t="shared" si="44"/>
        <v>2.9594506957198439</v>
      </c>
      <c r="O280" s="132">
        <f t="shared" si="45"/>
        <v>2.9594506957198438E-2</v>
      </c>
      <c r="P280" s="134">
        <f t="shared" si="46"/>
        <v>917</v>
      </c>
      <c r="Q280" s="134">
        <v>1046</v>
      </c>
      <c r="R280" s="134" t="str">
        <f t="shared" si="47"/>
        <v>917/1046</v>
      </c>
      <c r="S280" s="131">
        <f t="shared" si="48"/>
        <v>0.87667304015296366</v>
      </c>
      <c r="T280" s="137">
        <f t="shared" si="49"/>
        <v>60</v>
      </c>
      <c r="U280" s="133" t="e">
        <f ca="1">[1]!f_risk_annusharpe(A280,"2019/9/30","2019/12/31",1,1,3)</f>
        <v>#NAME?</v>
      </c>
      <c r="V280" s="134" t="e">
        <f t="shared" ca="1" si="50"/>
        <v>#NAME?</v>
      </c>
      <c r="W280" s="134">
        <f t="shared" si="51"/>
        <v>1046</v>
      </c>
      <c r="X280" s="134" t="e">
        <f t="shared" ca="1" si="52"/>
        <v>#NAME?</v>
      </c>
      <c r="Y280" s="131" t="e">
        <f t="shared" ca="1" si="53"/>
        <v>#NAME?</v>
      </c>
      <c r="Z280" s="137" t="e">
        <f t="shared" ca="1" si="54"/>
        <v>#NAME?</v>
      </c>
      <c r="AA280" s="125">
        <v>1.9960181503099701</v>
      </c>
      <c r="AB280" s="125">
        <v>4.7061528451494796</v>
      </c>
      <c r="AC280" s="123" t="s">
        <v>5217</v>
      </c>
      <c r="AD280" s="126">
        <v>0</v>
      </c>
      <c r="AE280" s="123"/>
      <c r="AF280" s="126">
        <v>0</v>
      </c>
      <c r="AG280" s="123"/>
      <c r="AH280" s="125">
        <v>11.16080945</v>
      </c>
      <c r="AI280" s="123" t="s">
        <v>174</v>
      </c>
      <c r="AJ280" s="123" t="s">
        <v>95</v>
      </c>
      <c r="AK280" s="124">
        <v>58.205333395300002</v>
      </c>
      <c r="AL280" s="123" t="s">
        <v>159</v>
      </c>
      <c r="AM280" s="36">
        <v>43125</v>
      </c>
      <c r="AN280" s="123" t="s">
        <v>310</v>
      </c>
      <c r="AO280" s="123" t="s">
        <v>1814</v>
      </c>
      <c r="AP280" s="123" t="s">
        <v>209</v>
      </c>
      <c r="AQ280" s="123" t="s">
        <v>183</v>
      </c>
    </row>
    <row r="281" spans="1:43">
      <c r="A281" s="123" t="s">
        <v>2031</v>
      </c>
      <c r="B281" s="123" t="s">
        <v>2032</v>
      </c>
      <c r="C281" s="36">
        <v>43830</v>
      </c>
      <c r="D281" s="124">
        <v>1.133</v>
      </c>
      <c r="E281" s="124">
        <v>1.159</v>
      </c>
      <c r="F281" s="125">
        <v>8.8339222614840299E-2</v>
      </c>
      <c r="G281" s="36">
        <v>43829</v>
      </c>
      <c r="H281" s="124">
        <v>1.1319999999999999</v>
      </c>
      <c r="I281" s="125">
        <v>4.7055551517042202</v>
      </c>
      <c r="J281" s="123" t="s">
        <v>5218</v>
      </c>
      <c r="K281" s="125">
        <v>0.17683465959327899</v>
      </c>
      <c r="L281" s="125">
        <v>0.71108458676265796</v>
      </c>
      <c r="M281" s="130">
        <v>1.4323815220304199</v>
      </c>
      <c r="N281" s="137">
        <f t="shared" si="44"/>
        <v>5.7295260881216796</v>
      </c>
      <c r="O281" s="132">
        <f t="shared" si="45"/>
        <v>5.7295260881216795E-2</v>
      </c>
      <c r="P281" s="134">
        <f t="shared" si="46"/>
        <v>109</v>
      </c>
      <c r="Q281" s="134">
        <v>1046</v>
      </c>
      <c r="R281" s="134" t="str">
        <f t="shared" si="47"/>
        <v>109/1046</v>
      </c>
      <c r="S281" s="131">
        <f t="shared" si="48"/>
        <v>0.10420650095602295</v>
      </c>
      <c r="T281" s="137">
        <f t="shared" si="49"/>
        <v>94.789674952198851</v>
      </c>
      <c r="U281" s="133" t="e">
        <f ca="1">[1]!f_risk_annusharpe(A281,"2019/9/30","2019/12/31",1,1,3)</f>
        <v>#NAME?</v>
      </c>
      <c r="V281" s="134" t="e">
        <f t="shared" ca="1" si="50"/>
        <v>#NAME?</v>
      </c>
      <c r="W281" s="134">
        <f t="shared" si="51"/>
        <v>1046</v>
      </c>
      <c r="X281" s="134" t="e">
        <f t="shared" ca="1" si="52"/>
        <v>#NAME?</v>
      </c>
      <c r="Y281" s="131" t="e">
        <f t="shared" ca="1" si="53"/>
        <v>#NAME?</v>
      </c>
      <c r="Z281" s="137" t="e">
        <f t="shared" ca="1" si="54"/>
        <v>#NAME?</v>
      </c>
      <c r="AA281" s="125">
        <v>2.62678456531519</v>
      </c>
      <c r="AB281" s="125">
        <v>4.7055551517042202</v>
      </c>
      <c r="AC281" s="123" t="s">
        <v>5218</v>
      </c>
      <c r="AD281" s="125">
        <v>14.091400044360499</v>
      </c>
      <c r="AE281" s="123" t="s">
        <v>5219</v>
      </c>
      <c r="AF281" s="125">
        <v>15.1151513907206</v>
      </c>
      <c r="AG281" s="123" t="s">
        <v>5220</v>
      </c>
      <c r="AH281" s="125">
        <v>16.151874299999999</v>
      </c>
      <c r="AI281" s="123" t="s">
        <v>163</v>
      </c>
      <c r="AJ281" s="123" t="s">
        <v>166</v>
      </c>
      <c r="AK281" s="124">
        <v>31.762486958299998</v>
      </c>
      <c r="AL281" s="123" t="s">
        <v>159</v>
      </c>
      <c r="AM281" s="36">
        <v>42440</v>
      </c>
      <c r="AN281" s="123" t="s">
        <v>310</v>
      </c>
      <c r="AO281" s="123" t="s">
        <v>1708</v>
      </c>
      <c r="AP281" s="123" t="s">
        <v>250</v>
      </c>
      <c r="AQ281" s="123" t="s">
        <v>165</v>
      </c>
    </row>
    <row r="282" spans="1:43">
      <c r="A282" s="123" t="s">
        <v>2088</v>
      </c>
      <c r="B282" s="123" t="s">
        <v>2089</v>
      </c>
      <c r="C282" s="36">
        <v>43830</v>
      </c>
      <c r="D282" s="124">
        <v>1.0764</v>
      </c>
      <c r="E282" s="124">
        <v>1.1499999999999999</v>
      </c>
      <c r="F282" s="125">
        <v>1.85839063371049E-2</v>
      </c>
      <c r="G282" s="36">
        <v>43829</v>
      </c>
      <c r="H282" s="124">
        <v>1.0762</v>
      </c>
      <c r="I282" s="125">
        <v>4.6979719700370097</v>
      </c>
      <c r="J282" s="123" t="s">
        <v>5221</v>
      </c>
      <c r="K282" s="125">
        <v>0.14886490509862299</v>
      </c>
      <c r="L282" s="125">
        <v>0.78650279250472499</v>
      </c>
      <c r="M282" s="130">
        <v>1.56631910020292</v>
      </c>
      <c r="N282" s="137">
        <f t="shared" si="44"/>
        <v>6.2652764008116799</v>
      </c>
      <c r="O282" s="132">
        <f t="shared" si="45"/>
        <v>6.2652764008116799E-2</v>
      </c>
      <c r="P282" s="134">
        <f t="shared" si="46"/>
        <v>69</v>
      </c>
      <c r="Q282" s="134">
        <v>1046</v>
      </c>
      <c r="R282" s="134" t="str">
        <f t="shared" si="47"/>
        <v>69/1046</v>
      </c>
      <c r="S282" s="131">
        <f t="shared" si="48"/>
        <v>6.5965583173996173E-2</v>
      </c>
      <c r="T282" s="137">
        <f t="shared" si="49"/>
        <v>96.701720841300187</v>
      </c>
      <c r="U282" s="133" t="e">
        <f ca="1">[1]!f_risk_annusharpe(A282,"2019/9/30","2019/12/31",1,1,3)</f>
        <v>#NAME?</v>
      </c>
      <c r="V282" s="134" t="e">
        <f t="shared" ca="1" si="50"/>
        <v>#NAME?</v>
      </c>
      <c r="W282" s="134">
        <f t="shared" si="51"/>
        <v>1046</v>
      </c>
      <c r="X282" s="134" t="e">
        <f t="shared" ca="1" si="52"/>
        <v>#NAME?</v>
      </c>
      <c r="Y282" s="131" t="e">
        <f t="shared" ca="1" si="53"/>
        <v>#NAME?</v>
      </c>
      <c r="Z282" s="137" t="e">
        <f t="shared" ca="1" si="54"/>
        <v>#NAME?</v>
      </c>
      <c r="AA282" s="125">
        <v>2.6413511799323501</v>
      </c>
      <c r="AB282" s="125">
        <v>4.6979719700370097</v>
      </c>
      <c r="AC282" s="123" t="s">
        <v>5221</v>
      </c>
      <c r="AD282" s="125">
        <v>13.1811504275001</v>
      </c>
      <c r="AE282" s="123" t="s">
        <v>5222</v>
      </c>
      <c r="AF282" s="126">
        <v>0</v>
      </c>
      <c r="AG282" s="123"/>
      <c r="AH282" s="125">
        <v>15.72785432</v>
      </c>
      <c r="AI282" s="123" t="s">
        <v>157</v>
      </c>
      <c r="AJ282" s="123" t="s">
        <v>95</v>
      </c>
      <c r="AK282" s="124">
        <v>42.982736853500001</v>
      </c>
      <c r="AL282" s="123" t="s">
        <v>159</v>
      </c>
      <c r="AM282" s="36">
        <v>42793</v>
      </c>
      <c r="AN282" s="123" t="s">
        <v>310</v>
      </c>
      <c r="AO282" s="123" t="s">
        <v>1291</v>
      </c>
      <c r="AP282" s="123" t="s">
        <v>347</v>
      </c>
      <c r="AQ282" s="123" t="s">
        <v>177</v>
      </c>
    </row>
    <row r="283" spans="1:43">
      <c r="A283" s="123" t="s">
        <v>1933</v>
      </c>
      <c r="B283" s="123" t="s">
        <v>1934</v>
      </c>
      <c r="C283" s="36">
        <v>43830</v>
      </c>
      <c r="D283" s="124">
        <v>0.85199999999999998</v>
      </c>
      <c r="E283" s="124">
        <v>1.6879999999999999</v>
      </c>
      <c r="F283" s="125">
        <v>0.117508813160988</v>
      </c>
      <c r="G283" s="36">
        <v>43829</v>
      </c>
      <c r="H283" s="124">
        <v>0.85099999999999998</v>
      </c>
      <c r="I283" s="125">
        <v>4.6961370440338897</v>
      </c>
      <c r="J283" s="123" t="s">
        <v>5223</v>
      </c>
      <c r="K283" s="125">
        <v>0.117508813160988</v>
      </c>
      <c r="L283" s="125">
        <v>0.57887322769548799</v>
      </c>
      <c r="M283" s="130">
        <v>1.1471154493208899</v>
      </c>
      <c r="N283" s="137">
        <f t="shared" si="44"/>
        <v>4.5884617972835597</v>
      </c>
      <c r="O283" s="132">
        <f t="shared" si="45"/>
        <v>4.5884617972835599E-2</v>
      </c>
      <c r="P283" s="134">
        <f t="shared" si="46"/>
        <v>351</v>
      </c>
      <c r="Q283" s="134">
        <v>1046</v>
      </c>
      <c r="R283" s="134" t="str">
        <f t="shared" si="47"/>
        <v>351/1046</v>
      </c>
      <c r="S283" s="131">
        <f t="shared" si="48"/>
        <v>0.33556405353728491</v>
      </c>
      <c r="T283" s="137">
        <f t="shared" si="49"/>
        <v>83.22179732313576</v>
      </c>
      <c r="U283" s="133" t="e">
        <f ca="1">[1]!f_risk_annusharpe(A283,"2019/9/30","2019/12/31",1,1,3)</f>
        <v>#NAME?</v>
      </c>
      <c r="V283" s="134" t="e">
        <f t="shared" ca="1" si="50"/>
        <v>#NAME?</v>
      </c>
      <c r="W283" s="134">
        <f t="shared" si="51"/>
        <v>1046</v>
      </c>
      <c r="X283" s="134" t="e">
        <f t="shared" ca="1" si="52"/>
        <v>#NAME?</v>
      </c>
      <c r="Y283" s="131" t="e">
        <f t="shared" ca="1" si="53"/>
        <v>#NAME?</v>
      </c>
      <c r="Z283" s="137" t="e">
        <f t="shared" ca="1" si="54"/>
        <v>#NAME?</v>
      </c>
      <c r="AA283" s="125">
        <v>2.4201340648157799</v>
      </c>
      <c r="AB283" s="125">
        <v>4.6961370440338897</v>
      </c>
      <c r="AC283" s="123" t="s">
        <v>5223</v>
      </c>
      <c r="AD283" s="125">
        <v>8.6349480250594404</v>
      </c>
      <c r="AE283" s="123" t="s">
        <v>5224</v>
      </c>
      <c r="AF283" s="125">
        <v>11.0201065868263</v>
      </c>
      <c r="AG283" s="123" t="s">
        <v>5225</v>
      </c>
      <c r="AH283" s="125">
        <v>11.353500300300301</v>
      </c>
      <c r="AI283" s="123" t="s">
        <v>163</v>
      </c>
      <c r="AJ283" s="123" t="s">
        <v>158</v>
      </c>
      <c r="AK283" s="124">
        <v>22.5507222775</v>
      </c>
      <c r="AL283" s="123" t="s">
        <v>159</v>
      </c>
      <c r="AM283" s="36">
        <v>42681</v>
      </c>
      <c r="AN283" s="123" t="s">
        <v>310</v>
      </c>
      <c r="AO283" s="123" t="s">
        <v>1814</v>
      </c>
      <c r="AP283" s="123" t="s">
        <v>209</v>
      </c>
      <c r="AQ283" s="123" t="s">
        <v>162</v>
      </c>
    </row>
    <row r="284" spans="1:43">
      <c r="A284" s="123" t="s">
        <v>1900</v>
      </c>
      <c r="B284" s="123" t="s">
        <v>1901</v>
      </c>
      <c r="C284" s="36">
        <v>43830</v>
      </c>
      <c r="D284" s="124">
        <v>1.1037999999999999</v>
      </c>
      <c r="E284" s="124">
        <v>1.1243000000000001</v>
      </c>
      <c r="F284" s="125">
        <v>1.8122508155138901E-2</v>
      </c>
      <c r="G284" s="36">
        <v>43829</v>
      </c>
      <c r="H284" s="124">
        <v>1.1035999999999999</v>
      </c>
      <c r="I284" s="125">
        <v>4.6909237501163696</v>
      </c>
      <c r="J284" s="123" t="s">
        <v>5226</v>
      </c>
      <c r="K284" s="125">
        <v>0.14516421702048701</v>
      </c>
      <c r="L284" s="125">
        <v>0.51685952908473498</v>
      </c>
      <c r="M284" s="130">
        <v>1.37652514601987</v>
      </c>
      <c r="N284" s="137">
        <f t="shared" si="44"/>
        <v>5.5061005840794799</v>
      </c>
      <c r="O284" s="132">
        <f t="shared" si="45"/>
        <v>5.5061005840794798E-2</v>
      </c>
      <c r="P284" s="134">
        <f t="shared" si="46"/>
        <v>135</v>
      </c>
      <c r="Q284" s="134">
        <v>1046</v>
      </c>
      <c r="R284" s="134" t="str">
        <f t="shared" si="47"/>
        <v>135/1046</v>
      </c>
      <c r="S284" s="131">
        <f t="shared" si="48"/>
        <v>0.12906309751434034</v>
      </c>
      <c r="T284" s="137">
        <f t="shared" si="49"/>
        <v>93.546845124282981</v>
      </c>
      <c r="U284" s="133" t="e">
        <f ca="1">[1]!f_risk_annusharpe(A284,"2019/9/30","2019/12/31",1,1,3)</f>
        <v>#NAME?</v>
      </c>
      <c r="V284" s="134" t="e">
        <f t="shared" ca="1" si="50"/>
        <v>#NAME?</v>
      </c>
      <c r="W284" s="134">
        <f t="shared" si="51"/>
        <v>1046</v>
      </c>
      <c r="X284" s="134" t="e">
        <f t="shared" ca="1" si="52"/>
        <v>#NAME?</v>
      </c>
      <c r="Y284" s="131" t="e">
        <f t="shared" ca="1" si="53"/>
        <v>#NAME?</v>
      </c>
      <c r="Z284" s="137" t="e">
        <f t="shared" ca="1" si="54"/>
        <v>#NAME?</v>
      </c>
      <c r="AA284" s="125">
        <v>2.8053768513439201</v>
      </c>
      <c r="AB284" s="125">
        <v>4.6909237501163696</v>
      </c>
      <c r="AC284" s="123" t="s">
        <v>5226</v>
      </c>
      <c r="AD284" s="125">
        <v>10.7321725258493</v>
      </c>
      <c r="AE284" s="123" t="s">
        <v>5227</v>
      </c>
      <c r="AF284" s="125">
        <v>12.583621545854999</v>
      </c>
      <c r="AG284" s="123" t="s">
        <v>5228</v>
      </c>
      <c r="AH284" s="125">
        <v>12.4485212</v>
      </c>
      <c r="AI284" s="123" t="s">
        <v>163</v>
      </c>
      <c r="AJ284" s="123" t="s">
        <v>158</v>
      </c>
      <c r="AK284" s="124">
        <v>7.1108341614999997</v>
      </c>
      <c r="AL284" s="123" t="s">
        <v>159</v>
      </c>
      <c r="AM284" s="36">
        <v>42635</v>
      </c>
      <c r="AN284" s="123" t="s">
        <v>310</v>
      </c>
      <c r="AO284" s="123" t="s">
        <v>273</v>
      </c>
      <c r="AP284" s="123" t="s">
        <v>175</v>
      </c>
      <c r="AQ284" s="123" t="s">
        <v>247</v>
      </c>
    </row>
    <row r="285" spans="1:43">
      <c r="A285" s="123" t="s">
        <v>1970</v>
      </c>
      <c r="B285" s="123" t="s">
        <v>1971</v>
      </c>
      <c r="C285" s="36">
        <v>43830</v>
      </c>
      <c r="D285" s="124">
        <v>1.0602</v>
      </c>
      <c r="E285" s="124">
        <v>1.1041000000000001</v>
      </c>
      <c r="F285" s="125">
        <v>2.8304557033674099E-2</v>
      </c>
      <c r="G285" s="36">
        <v>43829</v>
      </c>
      <c r="H285" s="124">
        <v>1.0599000000000001</v>
      </c>
      <c r="I285" s="125">
        <v>4.6908300341297098</v>
      </c>
      <c r="J285" s="123" t="s">
        <v>5229</v>
      </c>
      <c r="K285" s="125">
        <v>0.20793950850662199</v>
      </c>
      <c r="L285" s="125">
        <v>0.60849810495628798</v>
      </c>
      <c r="M285" s="130">
        <v>1.16149461341153</v>
      </c>
      <c r="N285" s="137">
        <f t="shared" si="44"/>
        <v>4.6459784536461202</v>
      </c>
      <c r="O285" s="132">
        <f t="shared" si="45"/>
        <v>4.6459784536461199E-2</v>
      </c>
      <c r="P285" s="134">
        <f t="shared" si="46"/>
        <v>326</v>
      </c>
      <c r="Q285" s="134">
        <v>1046</v>
      </c>
      <c r="R285" s="134" t="str">
        <f t="shared" si="47"/>
        <v>326/1046</v>
      </c>
      <c r="S285" s="131">
        <f t="shared" si="48"/>
        <v>0.31166347992351817</v>
      </c>
      <c r="T285" s="137">
        <f t="shared" si="49"/>
        <v>84.416826003824099</v>
      </c>
      <c r="U285" s="133" t="e">
        <f ca="1">[1]!f_risk_annusharpe(A285,"2019/9/30","2019/12/31",1,1,3)</f>
        <v>#NAME?</v>
      </c>
      <c r="V285" s="134" t="e">
        <f t="shared" ca="1" si="50"/>
        <v>#NAME?</v>
      </c>
      <c r="W285" s="134">
        <f t="shared" si="51"/>
        <v>1046</v>
      </c>
      <c r="X285" s="134" t="e">
        <f t="shared" ca="1" si="52"/>
        <v>#NAME?</v>
      </c>
      <c r="Y285" s="131" t="e">
        <f t="shared" ca="1" si="53"/>
        <v>#NAME?</v>
      </c>
      <c r="Z285" s="137" t="e">
        <f t="shared" ca="1" si="54"/>
        <v>#NAME?</v>
      </c>
      <c r="AA285" s="125">
        <v>2.31435886222553</v>
      </c>
      <c r="AB285" s="125">
        <v>4.6908300341297098</v>
      </c>
      <c r="AC285" s="123" t="s">
        <v>5229</v>
      </c>
      <c r="AD285" s="126">
        <v>0</v>
      </c>
      <c r="AE285" s="123"/>
      <c r="AF285" s="126">
        <v>0</v>
      </c>
      <c r="AG285" s="123"/>
      <c r="AH285" s="125">
        <v>10.427887520000001</v>
      </c>
      <c r="AI285" s="123" t="s">
        <v>174</v>
      </c>
      <c r="AJ285" s="123" t="s">
        <v>95</v>
      </c>
      <c r="AK285" s="124">
        <v>10.6313672656</v>
      </c>
      <c r="AL285" s="123" t="s">
        <v>159</v>
      </c>
      <c r="AM285" s="36">
        <v>43185</v>
      </c>
      <c r="AN285" s="123" t="s">
        <v>310</v>
      </c>
      <c r="AO285" s="123" t="s">
        <v>1528</v>
      </c>
      <c r="AP285" s="123" t="s">
        <v>268</v>
      </c>
      <c r="AQ285" s="123" t="s">
        <v>409</v>
      </c>
    </row>
    <row r="286" spans="1:43">
      <c r="A286" s="123" t="s">
        <v>1778</v>
      </c>
      <c r="B286" s="123" t="s">
        <v>1779</v>
      </c>
      <c r="C286" s="36">
        <v>43830</v>
      </c>
      <c r="D286" s="124">
        <v>1.0283</v>
      </c>
      <c r="E286" s="124">
        <v>1.0483</v>
      </c>
      <c r="F286" s="125">
        <v>-1.9445794846856001E-2</v>
      </c>
      <c r="G286" s="36">
        <v>43829</v>
      </c>
      <c r="H286" s="124">
        <v>1.0285</v>
      </c>
      <c r="I286" s="125">
        <v>4.6892370481326102</v>
      </c>
      <c r="J286" s="123" t="s">
        <v>5230</v>
      </c>
      <c r="K286" s="125">
        <v>0.10708722741434799</v>
      </c>
      <c r="L286" s="125">
        <v>0.35015026323346599</v>
      </c>
      <c r="M286" s="130">
        <v>0.87155006254210499</v>
      </c>
      <c r="N286" s="137">
        <f t="shared" si="44"/>
        <v>3.4862002501684199</v>
      </c>
      <c r="O286" s="132">
        <f t="shared" si="45"/>
        <v>3.4862002501684197E-2</v>
      </c>
      <c r="P286" s="134">
        <f t="shared" si="46"/>
        <v>767</v>
      </c>
      <c r="Q286" s="134">
        <v>1046</v>
      </c>
      <c r="R286" s="134" t="str">
        <f t="shared" si="47"/>
        <v>767/1046</v>
      </c>
      <c r="S286" s="131">
        <f t="shared" si="48"/>
        <v>0.73326959847036333</v>
      </c>
      <c r="T286" s="137">
        <f t="shared" si="49"/>
        <v>63.336520076481833</v>
      </c>
      <c r="U286" s="133" t="e">
        <f ca="1">[1]!f_risk_annusharpe(A286,"2019/9/30","2019/12/31",1,1,3)</f>
        <v>#NAME?</v>
      </c>
      <c r="V286" s="134" t="e">
        <f t="shared" ca="1" si="50"/>
        <v>#NAME?</v>
      </c>
      <c r="W286" s="134">
        <f t="shared" si="51"/>
        <v>1046</v>
      </c>
      <c r="X286" s="134" t="e">
        <f t="shared" ca="1" si="52"/>
        <v>#NAME?</v>
      </c>
      <c r="Y286" s="131" t="e">
        <f t="shared" ca="1" si="53"/>
        <v>#NAME?</v>
      </c>
      <c r="Z286" s="137" t="e">
        <f t="shared" ca="1" si="54"/>
        <v>#NAME?</v>
      </c>
      <c r="AA286" s="125">
        <v>2.3587209334114401</v>
      </c>
      <c r="AB286" s="125">
        <v>4.6892370481326102</v>
      </c>
      <c r="AC286" s="123" t="s">
        <v>5230</v>
      </c>
      <c r="AD286" s="126">
        <v>0</v>
      </c>
      <c r="AE286" s="123"/>
      <c r="AF286" s="126">
        <v>0</v>
      </c>
      <c r="AG286" s="123"/>
      <c r="AH286" s="125">
        <v>4.8358019800000003</v>
      </c>
      <c r="AI286" s="123" t="s">
        <v>157</v>
      </c>
      <c r="AJ286" s="123" t="s">
        <v>95</v>
      </c>
      <c r="AK286" s="124">
        <v>11.6295648764</v>
      </c>
      <c r="AL286" s="123" t="s">
        <v>159</v>
      </c>
      <c r="AM286" s="36">
        <v>43447</v>
      </c>
      <c r="AN286" s="123" t="s">
        <v>310</v>
      </c>
      <c r="AO286" s="123" t="s">
        <v>1780</v>
      </c>
      <c r="AP286" s="123" t="s">
        <v>200</v>
      </c>
      <c r="AQ286" s="123" t="s">
        <v>207</v>
      </c>
    </row>
    <row r="287" spans="1:43">
      <c r="A287" s="123" t="s">
        <v>1855</v>
      </c>
      <c r="B287" s="123" t="s">
        <v>1856</v>
      </c>
      <c r="C287" s="36">
        <v>43830</v>
      </c>
      <c r="D287" s="124">
        <v>1.1100000000000001</v>
      </c>
      <c r="E287" s="124">
        <v>1.391</v>
      </c>
      <c r="F287" s="125">
        <v>0</v>
      </c>
      <c r="G287" s="36">
        <v>43829</v>
      </c>
      <c r="H287" s="124">
        <v>1.1100000000000001</v>
      </c>
      <c r="I287" s="125">
        <v>4.6868750000000201</v>
      </c>
      <c r="J287" s="123" t="s">
        <v>5231</v>
      </c>
      <c r="K287" s="125">
        <v>0.18050541516246299</v>
      </c>
      <c r="L287" s="125">
        <v>0.452465568046163</v>
      </c>
      <c r="M287" s="130">
        <v>0.80836463320102003</v>
      </c>
      <c r="N287" s="137">
        <f t="shared" si="44"/>
        <v>3.2334585328040801</v>
      </c>
      <c r="O287" s="132">
        <f t="shared" si="45"/>
        <v>3.2334585328040802E-2</v>
      </c>
      <c r="P287" s="134">
        <f t="shared" si="46"/>
        <v>835</v>
      </c>
      <c r="Q287" s="134">
        <v>1046</v>
      </c>
      <c r="R287" s="134" t="str">
        <f t="shared" si="47"/>
        <v>835/1046</v>
      </c>
      <c r="S287" s="131">
        <f t="shared" si="48"/>
        <v>0.79827915869980881</v>
      </c>
      <c r="T287" s="137">
        <f t="shared" si="49"/>
        <v>60.086042065009565</v>
      </c>
      <c r="U287" s="133" t="e">
        <f ca="1">[1]!f_risk_annusharpe(A287,"2019/9/30","2019/12/31",1,1,3)</f>
        <v>#NAME?</v>
      </c>
      <c r="V287" s="134" t="e">
        <f t="shared" ca="1" si="50"/>
        <v>#NAME?</v>
      </c>
      <c r="W287" s="134">
        <f t="shared" si="51"/>
        <v>1046</v>
      </c>
      <c r="X287" s="134" t="e">
        <f t="shared" ca="1" si="52"/>
        <v>#NAME?</v>
      </c>
      <c r="Y287" s="131" t="e">
        <f t="shared" ca="1" si="53"/>
        <v>#NAME?</v>
      </c>
      <c r="Z287" s="137" t="e">
        <f t="shared" ca="1" si="54"/>
        <v>#NAME?</v>
      </c>
      <c r="AA287" s="125">
        <v>2.3083724373591301</v>
      </c>
      <c r="AB287" s="125">
        <v>4.6868750000000201</v>
      </c>
      <c r="AC287" s="123" t="s">
        <v>5231</v>
      </c>
      <c r="AD287" s="125">
        <v>13.432007299270101</v>
      </c>
      <c r="AE287" s="123" t="s">
        <v>5232</v>
      </c>
      <c r="AF287" s="125">
        <v>14.5468181818182</v>
      </c>
      <c r="AG287" s="123" t="s">
        <v>5233</v>
      </c>
      <c r="AH287" s="125">
        <v>39.861665000000002</v>
      </c>
      <c r="AI287" s="123" t="s">
        <v>157</v>
      </c>
      <c r="AJ287" s="123" t="s">
        <v>166</v>
      </c>
      <c r="AK287" s="124">
        <v>31.943643671299998</v>
      </c>
      <c r="AL287" s="123" t="s">
        <v>159</v>
      </c>
      <c r="AM287" s="36">
        <v>41388</v>
      </c>
      <c r="AN287" s="123" t="s">
        <v>310</v>
      </c>
      <c r="AO287" s="123" t="s">
        <v>1857</v>
      </c>
      <c r="AP287" s="123" t="s">
        <v>167</v>
      </c>
      <c r="AQ287" s="123" t="s">
        <v>162</v>
      </c>
    </row>
    <row r="288" spans="1:43">
      <c r="A288" s="123" t="s">
        <v>1630</v>
      </c>
      <c r="B288" s="123" t="s">
        <v>1631</v>
      </c>
      <c r="C288" s="36">
        <v>43830</v>
      </c>
      <c r="D288" s="124">
        <v>1.0938000000000001</v>
      </c>
      <c r="E288" s="124">
        <v>1.1942999999999999</v>
      </c>
      <c r="F288" s="125">
        <v>1.8288222384819201E-2</v>
      </c>
      <c r="G288" s="36">
        <v>43829</v>
      </c>
      <c r="H288" s="124">
        <v>1.0935999999999999</v>
      </c>
      <c r="I288" s="125">
        <v>4.6863256339182504</v>
      </c>
      <c r="J288" s="123" t="s">
        <v>5234</v>
      </c>
      <c r="K288" s="125">
        <v>4.57331016189714E-2</v>
      </c>
      <c r="L288" s="125">
        <v>4.5464951393024498E-2</v>
      </c>
      <c r="M288" s="130">
        <v>0.52815686418070795</v>
      </c>
      <c r="N288" s="137">
        <f t="shared" si="44"/>
        <v>2.1126274567228318</v>
      </c>
      <c r="O288" s="132">
        <f t="shared" si="45"/>
        <v>2.1126274567228317E-2</v>
      </c>
      <c r="P288" s="134">
        <f t="shared" si="46"/>
        <v>1001</v>
      </c>
      <c r="Q288" s="134">
        <v>1046</v>
      </c>
      <c r="R288" s="134" t="str">
        <f t="shared" si="47"/>
        <v>1001/1046</v>
      </c>
      <c r="S288" s="131">
        <f t="shared" si="48"/>
        <v>0.95697896749521993</v>
      </c>
      <c r="T288" s="137">
        <f t="shared" si="49"/>
        <v>60</v>
      </c>
      <c r="U288" s="133" t="e">
        <f ca="1">[1]!f_risk_annusharpe(A288,"2019/9/30","2019/12/31",1,1,3)</f>
        <v>#NAME?</v>
      </c>
      <c r="V288" s="134" t="e">
        <f t="shared" ca="1" si="50"/>
        <v>#NAME?</v>
      </c>
      <c r="W288" s="134">
        <f t="shared" si="51"/>
        <v>1046</v>
      </c>
      <c r="X288" s="134" t="e">
        <f t="shared" ca="1" si="52"/>
        <v>#NAME?</v>
      </c>
      <c r="Y288" s="131" t="e">
        <f t="shared" ca="1" si="53"/>
        <v>#NAME?</v>
      </c>
      <c r="Z288" s="137" t="e">
        <f t="shared" ca="1" si="54"/>
        <v>#NAME?</v>
      </c>
      <c r="AA288" s="125">
        <v>2.17675341754896</v>
      </c>
      <c r="AB288" s="125">
        <v>4.6863256339182504</v>
      </c>
      <c r="AC288" s="123" t="s">
        <v>5234</v>
      </c>
      <c r="AD288" s="125">
        <v>13.8468573956263</v>
      </c>
      <c r="AE288" s="123" t="s">
        <v>5235</v>
      </c>
      <c r="AF288" s="125">
        <v>14.8745622266801</v>
      </c>
      <c r="AG288" s="123" t="s">
        <v>5236</v>
      </c>
      <c r="AH288" s="125">
        <v>14.52993854</v>
      </c>
      <c r="AI288" s="123" t="s">
        <v>174</v>
      </c>
      <c r="AJ288" s="123" t="s">
        <v>189</v>
      </c>
      <c r="AK288" s="124">
        <v>26.406003630000001</v>
      </c>
      <c r="AL288" s="123" t="s">
        <v>159</v>
      </c>
      <c r="AM288" s="36">
        <v>42482</v>
      </c>
      <c r="AN288" s="123" t="s">
        <v>310</v>
      </c>
      <c r="AO288" s="123" t="s">
        <v>1632</v>
      </c>
      <c r="AP288" s="123" t="s">
        <v>219</v>
      </c>
      <c r="AQ288" s="123" t="s">
        <v>241</v>
      </c>
    </row>
    <row r="289" spans="1:43">
      <c r="A289" s="123" t="s">
        <v>1843</v>
      </c>
      <c r="B289" s="123" t="s">
        <v>1844</v>
      </c>
      <c r="C289" s="36">
        <v>43830</v>
      </c>
      <c r="D289" s="124">
        <v>1.0124</v>
      </c>
      <c r="E289" s="124">
        <v>1.1415999999999999</v>
      </c>
      <c r="F289" s="125">
        <v>1.9758940920775101E-2</v>
      </c>
      <c r="G289" s="36">
        <v>43829</v>
      </c>
      <c r="H289" s="124">
        <v>1.0122</v>
      </c>
      <c r="I289" s="125">
        <v>4.6791750934076504</v>
      </c>
      <c r="J289" s="123" t="s">
        <v>5237</v>
      </c>
      <c r="K289" s="125">
        <v>0.138476755687439</v>
      </c>
      <c r="L289" s="125">
        <v>0.43653978492214501</v>
      </c>
      <c r="M289" s="130">
        <v>1.0554051022998101</v>
      </c>
      <c r="N289" s="137">
        <f t="shared" si="44"/>
        <v>4.2216204091992404</v>
      </c>
      <c r="O289" s="132">
        <f t="shared" si="45"/>
        <v>4.2216204091992407E-2</v>
      </c>
      <c r="P289" s="134">
        <f t="shared" si="46"/>
        <v>479</v>
      </c>
      <c r="Q289" s="134">
        <v>1046</v>
      </c>
      <c r="R289" s="134" t="str">
        <f t="shared" si="47"/>
        <v>479/1046</v>
      </c>
      <c r="S289" s="131">
        <f t="shared" si="48"/>
        <v>0.45793499043977054</v>
      </c>
      <c r="T289" s="137">
        <f t="shared" si="49"/>
        <v>77.103250478011475</v>
      </c>
      <c r="U289" s="133" t="e">
        <f ca="1">[1]!f_risk_annusharpe(A289,"2019/9/30","2019/12/31",1,1,3)</f>
        <v>#NAME?</v>
      </c>
      <c r="V289" s="134" t="e">
        <f t="shared" ca="1" si="50"/>
        <v>#NAME?</v>
      </c>
      <c r="W289" s="134">
        <f t="shared" si="51"/>
        <v>1046</v>
      </c>
      <c r="X289" s="134" t="e">
        <f t="shared" ca="1" si="52"/>
        <v>#NAME?</v>
      </c>
      <c r="Y289" s="131" t="e">
        <f t="shared" ca="1" si="53"/>
        <v>#NAME?</v>
      </c>
      <c r="Z289" s="137" t="e">
        <f t="shared" ca="1" si="54"/>
        <v>#NAME?</v>
      </c>
      <c r="AA289" s="125">
        <v>2.35858148697189</v>
      </c>
      <c r="AB289" s="125">
        <v>4.6791750934076504</v>
      </c>
      <c r="AC289" s="123" t="s">
        <v>5237</v>
      </c>
      <c r="AD289" s="125">
        <v>10.5362690887338</v>
      </c>
      <c r="AE289" s="123" t="s">
        <v>5238</v>
      </c>
      <c r="AF289" s="125">
        <v>14.730144100618899</v>
      </c>
      <c r="AG289" s="123" t="s">
        <v>5239</v>
      </c>
      <c r="AH289" s="125">
        <v>14.936658359999999</v>
      </c>
      <c r="AI289" s="123" t="s">
        <v>157</v>
      </c>
      <c r="AJ289" s="123" t="s">
        <v>166</v>
      </c>
      <c r="AK289" s="124">
        <v>42.581801576799997</v>
      </c>
      <c r="AL289" s="123" t="s">
        <v>159</v>
      </c>
      <c r="AM289" s="36">
        <v>42720</v>
      </c>
      <c r="AN289" s="123" t="s">
        <v>310</v>
      </c>
      <c r="AO289" s="123" t="s">
        <v>364</v>
      </c>
      <c r="AP289" s="123" t="s">
        <v>191</v>
      </c>
      <c r="AQ289" s="123" t="s">
        <v>207</v>
      </c>
    </row>
    <row r="290" spans="1:43">
      <c r="A290" s="123" t="s">
        <v>1807</v>
      </c>
      <c r="B290" s="123" t="s">
        <v>1808</v>
      </c>
      <c r="C290" s="36">
        <v>43830</v>
      </c>
      <c r="D290" s="124">
        <v>1.0469999999999999</v>
      </c>
      <c r="E290" s="124">
        <v>1.3759999999999999</v>
      </c>
      <c r="F290" s="125">
        <v>0</v>
      </c>
      <c r="G290" s="36">
        <v>43829</v>
      </c>
      <c r="H290" s="124">
        <v>1.0469999999999999</v>
      </c>
      <c r="I290" s="125">
        <v>4.6780157360002397</v>
      </c>
      <c r="J290" s="123" t="s">
        <v>5240</v>
      </c>
      <c r="K290" s="125">
        <v>0.19138755980862099</v>
      </c>
      <c r="L290" s="125">
        <v>0.38351501673819099</v>
      </c>
      <c r="M290" s="130">
        <v>0.96432609687361703</v>
      </c>
      <c r="N290" s="137">
        <f t="shared" si="44"/>
        <v>3.8573043874944681</v>
      </c>
      <c r="O290" s="132">
        <f t="shared" si="45"/>
        <v>3.8573043874944681E-2</v>
      </c>
      <c r="P290" s="134">
        <f t="shared" si="46"/>
        <v>628</v>
      </c>
      <c r="Q290" s="134">
        <v>1046</v>
      </c>
      <c r="R290" s="134" t="str">
        <f t="shared" si="47"/>
        <v>628/1046</v>
      </c>
      <c r="S290" s="131">
        <f t="shared" si="48"/>
        <v>0.60038240917782026</v>
      </c>
      <c r="T290" s="137">
        <f t="shared" si="49"/>
        <v>69.98087954110899</v>
      </c>
      <c r="U290" s="133" t="e">
        <f ca="1">[1]!f_risk_annusharpe(A290,"2019/9/30","2019/12/31",1,1,3)</f>
        <v>#NAME?</v>
      </c>
      <c r="V290" s="134" t="e">
        <f t="shared" ca="1" si="50"/>
        <v>#NAME?</v>
      </c>
      <c r="W290" s="134">
        <f t="shared" si="51"/>
        <v>1046</v>
      </c>
      <c r="X290" s="134" t="e">
        <f t="shared" ca="1" si="52"/>
        <v>#NAME?</v>
      </c>
      <c r="Y290" s="131" t="e">
        <f t="shared" ca="1" si="53"/>
        <v>#NAME?</v>
      </c>
      <c r="Z290" s="137" t="e">
        <f t="shared" ca="1" si="54"/>
        <v>#NAME?</v>
      </c>
      <c r="AA290" s="125">
        <v>1.94742566938455</v>
      </c>
      <c r="AB290" s="125">
        <v>4.6780157360002397</v>
      </c>
      <c r="AC290" s="123" t="s">
        <v>5240</v>
      </c>
      <c r="AD290" s="125">
        <v>12.2161934063987</v>
      </c>
      <c r="AE290" s="123" t="s">
        <v>5241</v>
      </c>
      <c r="AF290" s="125">
        <v>15.867246588999301</v>
      </c>
      <c r="AG290" s="123" t="s">
        <v>5242</v>
      </c>
      <c r="AH290" s="125">
        <v>42.308030600000002</v>
      </c>
      <c r="AI290" s="123" t="s">
        <v>174</v>
      </c>
      <c r="AJ290" s="123" t="s">
        <v>197</v>
      </c>
      <c r="AK290" s="124">
        <v>19.883495609600001</v>
      </c>
      <c r="AL290" s="123" t="s">
        <v>159</v>
      </c>
      <c r="AM290" s="36">
        <v>41485</v>
      </c>
      <c r="AN290" s="123" t="s">
        <v>310</v>
      </c>
      <c r="AO290" s="123" t="s">
        <v>589</v>
      </c>
      <c r="AP290" s="123" t="s">
        <v>167</v>
      </c>
      <c r="AQ290" s="123" t="s">
        <v>181</v>
      </c>
    </row>
    <row r="291" spans="1:43">
      <c r="A291" s="123" t="s">
        <v>2108</v>
      </c>
      <c r="B291" s="123" t="s">
        <v>2109</v>
      </c>
      <c r="C291" s="36">
        <v>43830</v>
      </c>
      <c r="D291" s="124">
        <v>1.1553</v>
      </c>
      <c r="E291" s="124">
        <v>1.1553</v>
      </c>
      <c r="F291" s="125">
        <v>0.11265164644714699</v>
      </c>
      <c r="G291" s="36">
        <v>43826</v>
      </c>
      <c r="H291" s="124">
        <v>1.1539999999999999</v>
      </c>
      <c r="I291" s="125">
        <v>4.6751834737700504</v>
      </c>
      <c r="J291" s="123" t="s">
        <v>5243</v>
      </c>
      <c r="K291" s="125">
        <v>0.42593880389428901</v>
      </c>
      <c r="L291" s="125">
        <v>0.79392776129819298</v>
      </c>
      <c r="M291" s="130">
        <v>1.31544330439357</v>
      </c>
      <c r="N291" s="137">
        <f t="shared" si="44"/>
        <v>5.2617732175742802</v>
      </c>
      <c r="O291" s="132">
        <f t="shared" si="45"/>
        <v>5.2617732175742803E-2</v>
      </c>
      <c r="P291" s="134">
        <f t="shared" si="46"/>
        <v>178</v>
      </c>
      <c r="Q291" s="134">
        <v>1046</v>
      </c>
      <c r="R291" s="134" t="str">
        <f t="shared" si="47"/>
        <v>178/1046</v>
      </c>
      <c r="S291" s="131">
        <f t="shared" si="48"/>
        <v>0.17017208413001911</v>
      </c>
      <c r="T291" s="137">
        <f t="shared" si="49"/>
        <v>91.491395793499038</v>
      </c>
      <c r="U291" s="133" t="e">
        <f ca="1">[1]!f_risk_annusharpe(A291,"2019/9/30","2019/12/31",1,1,3)</f>
        <v>#NAME?</v>
      </c>
      <c r="V291" s="134" t="e">
        <f t="shared" ca="1" si="50"/>
        <v>#NAME?</v>
      </c>
      <c r="W291" s="134">
        <f t="shared" si="51"/>
        <v>1046</v>
      </c>
      <c r="X291" s="134" t="e">
        <f t="shared" ca="1" si="52"/>
        <v>#NAME?</v>
      </c>
      <c r="Y291" s="131" t="e">
        <f t="shared" ca="1" si="53"/>
        <v>#NAME?</v>
      </c>
      <c r="Z291" s="137" t="e">
        <f t="shared" ca="1" si="54"/>
        <v>#NAME?</v>
      </c>
      <c r="AA291" s="125">
        <v>2.60213143872115</v>
      </c>
      <c r="AB291" s="125">
        <v>4.6751834737700504</v>
      </c>
      <c r="AC291" s="123" t="s">
        <v>5243</v>
      </c>
      <c r="AD291" s="125">
        <v>11.3864249903587</v>
      </c>
      <c r="AE291" s="123" t="s">
        <v>5244</v>
      </c>
      <c r="AF291" s="125">
        <v>15.472263868065999</v>
      </c>
      <c r="AG291" s="123" t="s">
        <v>5245</v>
      </c>
      <c r="AH291" s="125">
        <v>15.53</v>
      </c>
      <c r="AI291" s="123" t="s">
        <v>174</v>
      </c>
      <c r="AJ291" s="123" t="s">
        <v>197</v>
      </c>
      <c r="AK291" s="124">
        <v>1.0448351120999999</v>
      </c>
      <c r="AL291" s="123" t="s">
        <v>159</v>
      </c>
      <c r="AM291" s="36">
        <v>42731</v>
      </c>
      <c r="AN291" s="123" t="s">
        <v>310</v>
      </c>
      <c r="AO291" s="123" t="s">
        <v>754</v>
      </c>
      <c r="AP291" s="123" t="s">
        <v>265</v>
      </c>
      <c r="AQ291" s="123" t="s">
        <v>177</v>
      </c>
    </row>
    <row r="292" spans="1:43">
      <c r="A292" s="123" t="s">
        <v>1968</v>
      </c>
      <c r="B292" s="123" t="s">
        <v>1969</v>
      </c>
      <c r="C292" s="36">
        <v>43830</v>
      </c>
      <c r="D292" s="124">
        <v>1.109</v>
      </c>
      <c r="E292" s="124">
        <v>1.109</v>
      </c>
      <c r="F292" s="125">
        <v>1.80375180375161E-2</v>
      </c>
      <c r="G292" s="36">
        <v>43829</v>
      </c>
      <c r="H292" s="124">
        <v>1.1088</v>
      </c>
      <c r="I292" s="125">
        <v>4.6720151014629403</v>
      </c>
      <c r="J292" s="123" t="s">
        <v>5246</v>
      </c>
      <c r="K292" s="125">
        <v>0.18971903514319199</v>
      </c>
      <c r="L292" s="125">
        <v>0.58956916099772805</v>
      </c>
      <c r="M292" s="130">
        <v>1.1399908800729599</v>
      </c>
      <c r="N292" s="137">
        <f t="shared" si="44"/>
        <v>4.5599635202918396</v>
      </c>
      <c r="O292" s="132">
        <f t="shared" si="45"/>
        <v>4.5599635202918397E-2</v>
      </c>
      <c r="P292" s="134">
        <f t="shared" si="46"/>
        <v>362</v>
      </c>
      <c r="Q292" s="134">
        <v>1046</v>
      </c>
      <c r="R292" s="134" t="str">
        <f t="shared" si="47"/>
        <v>362/1046</v>
      </c>
      <c r="S292" s="131">
        <f t="shared" si="48"/>
        <v>0.34608030592734224</v>
      </c>
      <c r="T292" s="137">
        <f t="shared" si="49"/>
        <v>82.695984703632888</v>
      </c>
      <c r="U292" s="133" t="e">
        <f ca="1">[1]!f_risk_annusharpe(A292,"2019/9/30","2019/12/31",1,1,3)</f>
        <v>#NAME?</v>
      </c>
      <c r="V292" s="134" t="e">
        <f t="shared" ca="1" si="50"/>
        <v>#NAME?</v>
      </c>
      <c r="W292" s="134">
        <f t="shared" si="51"/>
        <v>1046</v>
      </c>
      <c r="X292" s="134" t="e">
        <f t="shared" ca="1" si="52"/>
        <v>#NAME?</v>
      </c>
      <c r="Y292" s="131" t="e">
        <f t="shared" ca="1" si="53"/>
        <v>#NAME?</v>
      </c>
      <c r="Z292" s="137" t="e">
        <f t="shared" ca="1" si="54"/>
        <v>#NAME?</v>
      </c>
      <c r="AA292" s="125">
        <v>2.51432797189868</v>
      </c>
      <c r="AB292" s="125">
        <v>4.6720151014629403</v>
      </c>
      <c r="AC292" s="123" t="s">
        <v>5246</v>
      </c>
      <c r="AD292" s="125">
        <v>8.9926289926289904</v>
      </c>
      <c r="AE292" s="123" t="s">
        <v>5247</v>
      </c>
      <c r="AF292" s="125">
        <v>10.877824435113</v>
      </c>
      <c r="AG292" s="123" t="s">
        <v>5248</v>
      </c>
      <c r="AH292" s="125">
        <v>10.9</v>
      </c>
      <c r="AI292" s="123" t="s">
        <v>157</v>
      </c>
      <c r="AJ292" s="123" t="s">
        <v>189</v>
      </c>
      <c r="AK292" s="124">
        <v>2.3799692431000001</v>
      </c>
      <c r="AL292" s="123" t="s">
        <v>159</v>
      </c>
      <c r="AM292" s="36">
        <v>42670</v>
      </c>
      <c r="AN292" s="123" t="s">
        <v>310</v>
      </c>
      <c r="AO292" s="123" t="s">
        <v>601</v>
      </c>
      <c r="AP292" s="123" t="s">
        <v>446</v>
      </c>
      <c r="AQ292" s="123" t="s">
        <v>170</v>
      </c>
    </row>
    <row r="293" spans="1:43">
      <c r="A293" s="123" t="s">
        <v>2051</v>
      </c>
      <c r="B293" s="123" t="s">
        <v>2052</v>
      </c>
      <c r="C293" s="36">
        <v>43830</v>
      </c>
      <c r="D293" s="124">
        <v>1.0608</v>
      </c>
      <c r="E293" s="124">
        <v>1.0608</v>
      </c>
      <c r="F293" s="125">
        <v>1.88572506128586E-2</v>
      </c>
      <c r="G293" s="36">
        <v>43829</v>
      </c>
      <c r="H293" s="124">
        <v>1.0606</v>
      </c>
      <c r="I293" s="125">
        <v>4.6669955599407897</v>
      </c>
      <c r="J293" s="123" t="s">
        <v>5249</v>
      </c>
      <c r="K293" s="125">
        <v>9.4357425929410196E-2</v>
      </c>
      <c r="L293" s="125">
        <v>0.69292833412433397</v>
      </c>
      <c r="M293" s="130">
        <v>1.3374092472296499</v>
      </c>
      <c r="N293" s="137">
        <f t="shared" si="44"/>
        <v>5.3496369889185997</v>
      </c>
      <c r="O293" s="132">
        <f t="shared" si="45"/>
        <v>5.3496369889185998E-2</v>
      </c>
      <c r="P293" s="134">
        <f t="shared" si="46"/>
        <v>165</v>
      </c>
      <c r="Q293" s="134">
        <v>1046</v>
      </c>
      <c r="R293" s="134" t="str">
        <f t="shared" si="47"/>
        <v>165/1046</v>
      </c>
      <c r="S293" s="131">
        <f t="shared" si="48"/>
        <v>0.15774378585086041</v>
      </c>
      <c r="T293" s="137">
        <f t="shared" si="49"/>
        <v>92.112810707456987</v>
      </c>
      <c r="U293" s="133" t="e">
        <f ca="1">[1]!f_risk_annusharpe(A293,"2019/9/30","2019/12/31",1,1,3)</f>
        <v>#NAME?</v>
      </c>
      <c r="V293" s="134" t="e">
        <f t="shared" ca="1" si="50"/>
        <v>#NAME?</v>
      </c>
      <c r="W293" s="134">
        <f t="shared" si="51"/>
        <v>1046</v>
      </c>
      <c r="X293" s="134" t="e">
        <f t="shared" ca="1" si="52"/>
        <v>#NAME?</v>
      </c>
      <c r="Y293" s="131" t="e">
        <f t="shared" ca="1" si="53"/>
        <v>#NAME?</v>
      </c>
      <c r="Z293" s="137" t="e">
        <f t="shared" ca="1" si="54"/>
        <v>#NAME?</v>
      </c>
      <c r="AA293" s="125">
        <v>2.6911907066795799</v>
      </c>
      <c r="AB293" s="125">
        <v>4.6669955599407897</v>
      </c>
      <c r="AC293" s="123" t="s">
        <v>5249</v>
      </c>
      <c r="AD293" s="126">
        <v>0</v>
      </c>
      <c r="AE293" s="123"/>
      <c r="AF293" s="126">
        <v>0</v>
      </c>
      <c r="AG293" s="123"/>
      <c r="AH293" s="125">
        <v>6.08</v>
      </c>
      <c r="AI293" s="123" t="s">
        <v>157</v>
      </c>
      <c r="AJ293" s="123" t="s">
        <v>95</v>
      </c>
      <c r="AK293" s="124">
        <v>6.2018086440999998</v>
      </c>
      <c r="AL293" s="123" t="s">
        <v>159</v>
      </c>
      <c r="AM293" s="36">
        <v>43349</v>
      </c>
      <c r="AN293" s="123" t="s">
        <v>310</v>
      </c>
      <c r="AO293" s="123" t="s">
        <v>1713</v>
      </c>
      <c r="AP293" s="123" t="s">
        <v>385</v>
      </c>
      <c r="AQ293" s="123" t="s">
        <v>170</v>
      </c>
    </row>
    <row r="294" spans="1:43">
      <c r="A294" s="123" t="s">
        <v>1828</v>
      </c>
      <c r="B294" s="123" t="s">
        <v>1829</v>
      </c>
      <c r="C294" s="36">
        <v>43830</v>
      </c>
      <c r="D294" s="124">
        <v>1.3324</v>
      </c>
      <c r="E294" s="124">
        <v>1.6974</v>
      </c>
      <c r="F294" s="125">
        <v>1.50127608467181E-2</v>
      </c>
      <c r="G294" s="36">
        <v>43829</v>
      </c>
      <c r="H294" s="124">
        <v>1.3322000000000001</v>
      </c>
      <c r="I294" s="125">
        <v>4.6661429693637198</v>
      </c>
      <c r="J294" s="123" t="s">
        <v>5250</v>
      </c>
      <c r="K294" s="125">
        <v>0.157859129519657</v>
      </c>
      <c r="L294" s="125">
        <v>0.39936704091628999</v>
      </c>
      <c r="M294" s="130">
        <v>0.76382061559404102</v>
      </c>
      <c r="N294" s="137">
        <f t="shared" si="44"/>
        <v>3.0552824623761641</v>
      </c>
      <c r="O294" s="132">
        <f t="shared" si="45"/>
        <v>3.0552824623761642E-2</v>
      </c>
      <c r="P294" s="134">
        <f t="shared" si="46"/>
        <v>898</v>
      </c>
      <c r="Q294" s="134">
        <v>1046</v>
      </c>
      <c r="R294" s="134" t="str">
        <f t="shared" si="47"/>
        <v>898/1046</v>
      </c>
      <c r="S294" s="131">
        <f t="shared" si="48"/>
        <v>0.85850860420650099</v>
      </c>
      <c r="T294" s="137">
        <f t="shared" si="49"/>
        <v>60</v>
      </c>
      <c r="U294" s="133" t="e">
        <f ca="1">[1]!f_risk_annusharpe(A294,"2019/9/30","2019/12/31",1,1,3)</f>
        <v>#NAME?</v>
      </c>
      <c r="V294" s="134" t="e">
        <f t="shared" ca="1" si="50"/>
        <v>#NAME?</v>
      </c>
      <c r="W294" s="134">
        <f t="shared" si="51"/>
        <v>1046</v>
      </c>
      <c r="X294" s="134" t="e">
        <f t="shared" ca="1" si="52"/>
        <v>#NAME?</v>
      </c>
      <c r="Y294" s="131" t="e">
        <f t="shared" ca="1" si="53"/>
        <v>#NAME?</v>
      </c>
      <c r="Z294" s="137" t="e">
        <f t="shared" ca="1" si="54"/>
        <v>#NAME?</v>
      </c>
      <c r="AA294" s="125">
        <v>2.3663183773816798</v>
      </c>
      <c r="AB294" s="125">
        <v>4.6661429693637198</v>
      </c>
      <c r="AC294" s="123" t="s">
        <v>5250</v>
      </c>
      <c r="AD294" s="125">
        <v>15.9617058311575</v>
      </c>
      <c r="AE294" s="123" t="s">
        <v>5251</v>
      </c>
      <c r="AF294" s="125">
        <v>18.120567375886498</v>
      </c>
      <c r="AG294" s="123" t="s">
        <v>5252</v>
      </c>
      <c r="AH294" s="125">
        <v>33.24</v>
      </c>
      <c r="AI294" s="123" t="s">
        <v>163</v>
      </c>
      <c r="AJ294" s="123" t="s">
        <v>166</v>
      </c>
      <c r="AK294" s="124">
        <v>53.671736187900002</v>
      </c>
      <c r="AL294" s="123" t="s">
        <v>159</v>
      </c>
      <c r="AM294" s="36">
        <v>41981</v>
      </c>
      <c r="AN294" s="123" t="s">
        <v>310</v>
      </c>
      <c r="AO294" s="123" t="s">
        <v>1224</v>
      </c>
      <c r="AP294" s="123" t="s">
        <v>175</v>
      </c>
      <c r="AQ294" s="123" t="s">
        <v>272</v>
      </c>
    </row>
    <row r="295" spans="1:43">
      <c r="A295" s="123" t="s">
        <v>1966</v>
      </c>
      <c r="B295" s="123" t="s">
        <v>1967</v>
      </c>
      <c r="C295" s="36">
        <v>43830</v>
      </c>
      <c r="D295" s="124">
        <v>1.0722</v>
      </c>
      <c r="E295" s="124">
        <v>1.1463000000000001</v>
      </c>
      <c r="F295" s="125">
        <v>1.8656716417911199E-2</v>
      </c>
      <c r="G295" s="36">
        <v>43829</v>
      </c>
      <c r="H295" s="124">
        <v>1.0720000000000001</v>
      </c>
      <c r="I295" s="125">
        <v>4.6657410403506203</v>
      </c>
      <c r="J295" s="123" t="s">
        <v>5253</v>
      </c>
      <c r="K295" s="125">
        <v>0.11204481792717499</v>
      </c>
      <c r="L295" s="125">
        <v>0.58160744380377705</v>
      </c>
      <c r="M295" s="130">
        <v>1.0841362140263999</v>
      </c>
      <c r="N295" s="137">
        <f t="shared" si="44"/>
        <v>4.3365448561055997</v>
      </c>
      <c r="O295" s="132">
        <f t="shared" si="45"/>
        <v>4.3365448561055994E-2</v>
      </c>
      <c r="P295" s="134">
        <f t="shared" si="46"/>
        <v>438</v>
      </c>
      <c r="Q295" s="134">
        <v>1046</v>
      </c>
      <c r="R295" s="134" t="str">
        <f t="shared" si="47"/>
        <v>438/1046</v>
      </c>
      <c r="S295" s="131">
        <f t="shared" si="48"/>
        <v>0.41873804971319312</v>
      </c>
      <c r="T295" s="137">
        <f t="shared" si="49"/>
        <v>79.063097514340342</v>
      </c>
      <c r="U295" s="133" t="e">
        <f ca="1">[1]!f_risk_annusharpe(A295,"2019/9/30","2019/12/31",1,1,3)</f>
        <v>#NAME?</v>
      </c>
      <c r="V295" s="134" t="e">
        <f t="shared" ca="1" si="50"/>
        <v>#NAME?</v>
      </c>
      <c r="W295" s="134">
        <f t="shared" si="51"/>
        <v>1046</v>
      </c>
      <c r="X295" s="134" t="e">
        <f t="shared" ca="1" si="52"/>
        <v>#NAME?</v>
      </c>
      <c r="Y295" s="131" t="e">
        <f t="shared" ca="1" si="53"/>
        <v>#NAME?</v>
      </c>
      <c r="Z295" s="137" t="e">
        <f t="shared" ca="1" si="54"/>
        <v>#NAME?</v>
      </c>
      <c r="AA295" s="125">
        <v>2.45561981257329</v>
      </c>
      <c r="AB295" s="125">
        <v>4.6657410403506203</v>
      </c>
      <c r="AC295" s="123" t="s">
        <v>5253</v>
      </c>
      <c r="AD295" s="125">
        <v>12.801948626670701</v>
      </c>
      <c r="AE295" s="123" t="s">
        <v>5254</v>
      </c>
      <c r="AF295" s="126">
        <v>0</v>
      </c>
      <c r="AG295" s="123"/>
      <c r="AH295" s="125">
        <v>15.3301208</v>
      </c>
      <c r="AI295" s="123" t="s">
        <v>163</v>
      </c>
      <c r="AJ295" s="123" t="s">
        <v>95</v>
      </c>
      <c r="AK295" s="124">
        <v>8.2773331195999997</v>
      </c>
      <c r="AL295" s="123" t="s">
        <v>159</v>
      </c>
      <c r="AM295" s="36">
        <v>42757</v>
      </c>
      <c r="AN295" s="123" t="s">
        <v>310</v>
      </c>
      <c r="AO295" s="123" t="s">
        <v>478</v>
      </c>
      <c r="AP295" s="123" t="s">
        <v>205</v>
      </c>
      <c r="AQ295" s="123" t="s">
        <v>226</v>
      </c>
    </row>
    <row r="296" spans="1:43">
      <c r="A296" s="123" t="s">
        <v>1943</v>
      </c>
      <c r="B296" s="123" t="s">
        <v>1944</v>
      </c>
      <c r="C296" s="36">
        <v>43830</v>
      </c>
      <c r="D296" s="124">
        <v>1.014</v>
      </c>
      <c r="E296" s="124">
        <v>1.0962000000000001</v>
      </c>
      <c r="F296" s="125">
        <v>9.8629056119963494E-3</v>
      </c>
      <c r="G296" s="36">
        <v>43829</v>
      </c>
      <c r="H296" s="124">
        <v>1.0139</v>
      </c>
      <c r="I296" s="125">
        <v>4.6639373699138096</v>
      </c>
      <c r="J296" s="123" t="s">
        <v>5255</v>
      </c>
      <c r="K296" s="125">
        <v>0.10859907197158</v>
      </c>
      <c r="L296" s="125">
        <v>0.560179668219838</v>
      </c>
      <c r="M296" s="130">
        <v>1.2664847053978501</v>
      </c>
      <c r="N296" s="137">
        <f t="shared" si="44"/>
        <v>5.0659388215914003</v>
      </c>
      <c r="O296" s="132">
        <f t="shared" si="45"/>
        <v>5.0659388215914002E-2</v>
      </c>
      <c r="P296" s="134">
        <f t="shared" si="46"/>
        <v>202</v>
      </c>
      <c r="Q296" s="134">
        <v>1046</v>
      </c>
      <c r="R296" s="134" t="str">
        <f t="shared" si="47"/>
        <v>202/1046</v>
      </c>
      <c r="S296" s="131">
        <f t="shared" si="48"/>
        <v>0.19311663479923519</v>
      </c>
      <c r="T296" s="137">
        <f t="shared" si="49"/>
        <v>90.344168260038245</v>
      </c>
      <c r="U296" s="133" t="e">
        <f ca="1">[1]!f_risk_annusharpe(A296,"2019/9/30","2019/12/31",1,1,3)</f>
        <v>#NAME?</v>
      </c>
      <c r="V296" s="134" t="e">
        <f t="shared" ca="1" si="50"/>
        <v>#NAME?</v>
      </c>
      <c r="W296" s="134">
        <f t="shared" si="51"/>
        <v>1046</v>
      </c>
      <c r="X296" s="134" t="e">
        <f t="shared" ca="1" si="52"/>
        <v>#NAME?</v>
      </c>
      <c r="Y296" s="131" t="e">
        <f t="shared" ca="1" si="53"/>
        <v>#NAME?</v>
      </c>
      <c r="Z296" s="137" t="e">
        <f t="shared" ca="1" si="54"/>
        <v>#NAME?</v>
      </c>
      <c r="AA296" s="125">
        <v>2.53011527533562</v>
      </c>
      <c r="AB296" s="125">
        <v>4.6639373699138096</v>
      </c>
      <c r="AC296" s="123" t="s">
        <v>5255</v>
      </c>
      <c r="AD296" s="126">
        <v>0</v>
      </c>
      <c r="AE296" s="123"/>
      <c r="AF296" s="126">
        <v>0</v>
      </c>
      <c r="AG296" s="123"/>
      <c r="AH296" s="125">
        <v>9.8852533999999892</v>
      </c>
      <c r="AI296" s="123" t="s">
        <v>157</v>
      </c>
      <c r="AJ296" s="123" t="s">
        <v>95</v>
      </c>
      <c r="AK296" s="124">
        <v>50.650069390799999</v>
      </c>
      <c r="AL296" s="123" t="s">
        <v>159</v>
      </c>
      <c r="AM296" s="36">
        <v>43165</v>
      </c>
      <c r="AN296" s="123" t="s">
        <v>310</v>
      </c>
      <c r="AO296" s="123" t="s">
        <v>1291</v>
      </c>
      <c r="AP296" s="123" t="s">
        <v>347</v>
      </c>
      <c r="AQ296" s="123" t="s">
        <v>532</v>
      </c>
    </row>
    <row r="297" spans="1:43">
      <c r="A297" s="123" t="s">
        <v>1977</v>
      </c>
      <c r="B297" s="123" t="s">
        <v>1978</v>
      </c>
      <c r="C297" s="36">
        <v>43830</v>
      </c>
      <c r="D297" s="124">
        <v>1.0244</v>
      </c>
      <c r="E297" s="124">
        <v>1.1364000000000001</v>
      </c>
      <c r="F297" s="125">
        <v>9.7627648149952902E-3</v>
      </c>
      <c r="G297" s="36">
        <v>43829</v>
      </c>
      <c r="H297" s="124">
        <v>1.0243</v>
      </c>
      <c r="I297" s="125">
        <v>4.6638643031557301</v>
      </c>
      <c r="J297" s="123" t="s">
        <v>5256</v>
      </c>
      <c r="K297" s="125">
        <v>0.14664190047904499</v>
      </c>
      <c r="L297" s="125">
        <v>0.58912063042269502</v>
      </c>
      <c r="M297" s="130">
        <v>1.3554570594859801</v>
      </c>
      <c r="N297" s="137">
        <f t="shared" si="44"/>
        <v>5.4218282379439202</v>
      </c>
      <c r="O297" s="132">
        <f t="shared" si="45"/>
        <v>5.4218282379439202E-2</v>
      </c>
      <c r="P297" s="134">
        <f t="shared" si="46"/>
        <v>149</v>
      </c>
      <c r="Q297" s="134">
        <v>1046</v>
      </c>
      <c r="R297" s="134" t="str">
        <f t="shared" si="47"/>
        <v>149/1046</v>
      </c>
      <c r="S297" s="131">
        <f t="shared" si="48"/>
        <v>0.14244741873804972</v>
      </c>
      <c r="T297" s="137">
        <f t="shared" si="49"/>
        <v>92.877629063097515</v>
      </c>
      <c r="U297" s="133" t="e">
        <f ca="1">[1]!f_risk_annusharpe(A297,"2019/9/30","2019/12/31",1,1,3)</f>
        <v>#NAME?</v>
      </c>
      <c r="V297" s="134" t="e">
        <f t="shared" ca="1" si="50"/>
        <v>#NAME?</v>
      </c>
      <c r="W297" s="134">
        <f t="shared" si="51"/>
        <v>1046</v>
      </c>
      <c r="X297" s="134" t="e">
        <f t="shared" ca="1" si="52"/>
        <v>#NAME?</v>
      </c>
      <c r="Y297" s="131" t="e">
        <f t="shared" ca="1" si="53"/>
        <v>#NAME?</v>
      </c>
      <c r="Z297" s="137" t="e">
        <f t="shared" ca="1" si="54"/>
        <v>#NAME?</v>
      </c>
      <c r="AA297" s="125">
        <v>2.8062983210527199</v>
      </c>
      <c r="AB297" s="125">
        <v>4.6638643031557301</v>
      </c>
      <c r="AC297" s="123" t="s">
        <v>5256</v>
      </c>
      <c r="AD297" s="125">
        <v>13.120736069799699</v>
      </c>
      <c r="AE297" s="123" t="s">
        <v>5257</v>
      </c>
      <c r="AF297" s="125">
        <v>13.3229781485896</v>
      </c>
      <c r="AG297" s="123" t="s">
        <v>5258</v>
      </c>
      <c r="AH297" s="125">
        <v>14.0935744</v>
      </c>
      <c r="AI297" s="123" t="s">
        <v>163</v>
      </c>
      <c r="AJ297" s="123" t="s">
        <v>158</v>
      </c>
      <c r="AK297" s="124">
        <v>7.3872637219000001</v>
      </c>
      <c r="AL297" s="123" t="s">
        <v>159</v>
      </c>
      <c r="AM297" s="36">
        <v>42510</v>
      </c>
      <c r="AN297" s="123" t="s">
        <v>310</v>
      </c>
      <c r="AO297" s="123" t="s">
        <v>1376</v>
      </c>
      <c r="AP297" s="123" t="s">
        <v>195</v>
      </c>
      <c r="AQ297" s="123" t="s">
        <v>177</v>
      </c>
    </row>
    <row r="298" spans="1:43">
      <c r="A298" s="123" t="s">
        <v>2276</v>
      </c>
      <c r="B298" s="123" t="s">
        <v>2277</v>
      </c>
      <c r="C298" s="36">
        <v>43830</v>
      </c>
      <c r="D298" s="124">
        <v>1.2371000000000001</v>
      </c>
      <c r="E298" s="124">
        <v>1.5570999999999999</v>
      </c>
      <c r="F298" s="125">
        <v>7.2803753437956406E-2</v>
      </c>
      <c r="G298" s="36">
        <v>43829</v>
      </c>
      <c r="H298" s="124">
        <v>1.2362</v>
      </c>
      <c r="I298" s="125">
        <v>4.6615905245346996</v>
      </c>
      <c r="J298" s="123" t="s">
        <v>5259</v>
      </c>
      <c r="K298" s="125">
        <v>0.31625040544923899</v>
      </c>
      <c r="L298" s="125">
        <v>1.04549538511804</v>
      </c>
      <c r="M298" s="130">
        <v>1.2771182971756101</v>
      </c>
      <c r="N298" s="137">
        <f t="shared" si="44"/>
        <v>5.1084731887024404</v>
      </c>
      <c r="O298" s="132">
        <f t="shared" si="45"/>
        <v>5.1084731887024407E-2</v>
      </c>
      <c r="P298" s="134">
        <f t="shared" si="46"/>
        <v>195</v>
      </c>
      <c r="Q298" s="134">
        <v>1046</v>
      </c>
      <c r="R298" s="134" t="str">
        <f t="shared" si="47"/>
        <v>195/1046</v>
      </c>
      <c r="S298" s="131">
        <f t="shared" si="48"/>
        <v>0.18642447418738051</v>
      </c>
      <c r="T298" s="137">
        <f t="shared" si="49"/>
        <v>90.678776290630978</v>
      </c>
      <c r="U298" s="133" t="e">
        <f ca="1">[1]!f_risk_annusharpe(A298,"2019/9/30","2019/12/31",1,1,3)</f>
        <v>#NAME?</v>
      </c>
      <c r="V298" s="134" t="e">
        <f t="shared" ca="1" si="50"/>
        <v>#NAME?</v>
      </c>
      <c r="W298" s="134">
        <f t="shared" si="51"/>
        <v>1046</v>
      </c>
      <c r="X298" s="134" t="e">
        <f t="shared" ca="1" si="52"/>
        <v>#NAME?</v>
      </c>
      <c r="Y298" s="131" t="e">
        <f t="shared" ca="1" si="53"/>
        <v>#NAME?</v>
      </c>
      <c r="Z298" s="137" t="e">
        <f t="shared" ca="1" si="54"/>
        <v>#NAME?</v>
      </c>
      <c r="AA298" s="125">
        <v>1.9615923514382301</v>
      </c>
      <c r="AB298" s="125">
        <v>4.6615905245346996</v>
      </c>
      <c r="AC298" s="123" t="s">
        <v>5259</v>
      </c>
      <c r="AD298" s="125">
        <v>11.25</v>
      </c>
      <c r="AE298" s="123" t="s">
        <v>5260</v>
      </c>
      <c r="AF298" s="125">
        <v>13.3721006868169</v>
      </c>
      <c r="AG298" s="123" t="s">
        <v>5261</v>
      </c>
      <c r="AH298" s="125">
        <v>60.067379320000001</v>
      </c>
      <c r="AI298" s="123" t="s">
        <v>157</v>
      </c>
      <c r="AJ298" s="123" t="s">
        <v>158</v>
      </c>
      <c r="AK298" s="124">
        <v>2.4767838288999999</v>
      </c>
      <c r="AL298" s="123" t="s">
        <v>159</v>
      </c>
      <c r="AM298" s="36">
        <v>41439</v>
      </c>
      <c r="AN298" s="123" t="s">
        <v>310</v>
      </c>
      <c r="AO298" s="123" t="s">
        <v>2278</v>
      </c>
      <c r="AP298" s="123" t="s">
        <v>228</v>
      </c>
      <c r="AQ298" s="123" t="s">
        <v>207</v>
      </c>
    </row>
    <row r="299" spans="1:43">
      <c r="A299" s="123" t="s">
        <v>1898</v>
      </c>
      <c r="B299" s="123" t="s">
        <v>1899</v>
      </c>
      <c r="C299" s="36">
        <v>43830</v>
      </c>
      <c r="D299" s="124">
        <v>1.0135000000000001</v>
      </c>
      <c r="E299" s="124">
        <v>1.0488999999999999</v>
      </c>
      <c r="F299" s="125">
        <v>1.9737491364846201E-2</v>
      </c>
      <c r="G299" s="36">
        <v>43829</v>
      </c>
      <c r="H299" s="124">
        <v>1.0133000000000001</v>
      </c>
      <c r="I299" s="125">
        <v>4.6564632564165302</v>
      </c>
      <c r="J299" s="123" t="s">
        <v>5262</v>
      </c>
      <c r="K299" s="125">
        <v>5.9235857439053602E-2</v>
      </c>
      <c r="L299" s="125">
        <v>0.48203604772214897</v>
      </c>
      <c r="M299" s="130">
        <v>1.09831021740738</v>
      </c>
      <c r="N299" s="137">
        <f t="shared" si="44"/>
        <v>4.39324086962952</v>
      </c>
      <c r="O299" s="132">
        <f t="shared" si="45"/>
        <v>4.3932408696295201E-2</v>
      </c>
      <c r="P299" s="134">
        <f t="shared" si="46"/>
        <v>414</v>
      </c>
      <c r="Q299" s="134">
        <v>1046</v>
      </c>
      <c r="R299" s="134" t="str">
        <f t="shared" si="47"/>
        <v>414/1046</v>
      </c>
      <c r="S299" s="131">
        <f t="shared" si="48"/>
        <v>0.39579349904397704</v>
      </c>
      <c r="T299" s="137">
        <f t="shared" si="49"/>
        <v>80.210325047801149</v>
      </c>
      <c r="U299" s="133" t="e">
        <f ca="1">[1]!f_risk_annusharpe(A299,"2019/9/30","2019/12/31",1,1,3)</f>
        <v>#NAME?</v>
      </c>
      <c r="V299" s="134" t="e">
        <f t="shared" ca="1" si="50"/>
        <v>#NAME?</v>
      </c>
      <c r="W299" s="134">
        <f t="shared" si="51"/>
        <v>1046</v>
      </c>
      <c r="X299" s="134" t="e">
        <f t="shared" ca="1" si="52"/>
        <v>#NAME?</v>
      </c>
      <c r="Y299" s="131" t="e">
        <f t="shared" ca="1" si="53"/>
        <v>#NAME?</v>
      </c>
      <c r="Z299" s="137" t="e">
        <f t="shared" ca="1" si="54"/>
        <v>#NAME?</v>
      </c>
      <c r="AA299" s="125">
        <v>2.8098052225728698</v>
      </c>
      <c r="AB299" s="125">
        <v>4.6564632564165302</v>
      </c>
      <c r="AC299" s="123" t="s">
        <v>5262</v>
      </c>
      <c r="AD299" s="126">
        <v>0</v>
      </c>
      <c r="AE299" s="123"/>
      <c r="AF299" s="126">
        <v>0</v>
      </c>
      <c r="AG299" s="123"/>
      <c r="AH299" s="125">
        <v>4.9389048500000099</v>
      </c>
      <c r="AI299" s="123" t="s">
        <v>157</v>
      </c>
      <c r="AJ299" s="123" t="s">
        <v>95</v>
      </c>
      <c r="AK299" s="124">
        <v>10.6944125148</v>
      </c>
      <c r="AL299" s="123" t="s">
        <v>159</v>
      </c>
      <c r="AM299" s="36">
        <v>43411</v>
      </c>
      <c r="AN299" s="123" t="s">
        <v>310</v>
      </c>
      <c r="AO299" s="123" t="s">
        <v>1758</v>
      </c>
      <c r="AP299" s="123" t="s">
        <v>347</v>
      </c>
      <c r="AQ299" s="123" t="s">
        <v>483</v>
      </c>
    </row>
    <row r="300" spans="1:43">
      <c r="A300" s="123" t="s">
        <v>2063</v>
      </c>
      <c r="B300" s="123" t="s">
        <v>2064</v>
      </c>
      <c r="C300" s="36">
        <v>43830</v>
      </c>
      <c r="D300" s="124">
        <v>1.1254999999999999</v>
      </c>
      <c r="E300" s="124">
        <v>1.1254999999999999</v>
      </c>
      <c r="F300" s="125">
        <v>0.124544079708197</v>
      </c>
      <c r="G300" s="36">
        <v>43829</v>
      </c>
      <c r="H300" s="124">
        <v>1.1241000000000001</v>
      </c>
      <c r="I300" s="125">
        <v>4.64900046490005</v>
      </c>
      <c r="J300" s="123" t="s">
        <v>5263</v>
      </c>
      <c r="K300" s="125">
        <v>0.22261798753338799</v>
      </c>
      <c r="L300" s="125">
        <v>0.68885310431204505</v>
      </c>
      <c r="M300" s="130">
        <v>1.5977613287597101</v>
      </c>
      <c r="N300" s="137">
        <f t="shared" si="44"/>
        <v>6.3910453150388404</v>
      </c>
      <c r="O300" s="132">
        <f t="shared" si="45"/>
        <v>6.3910453150388402E-2</v>
      </c>
      <c r="P300" s="134">
        <f t="shared" si="46"/>
        <v>66</v>
      </c>
      <c r="Q300" s="134">
        <v>1046</v>
      </c>
      <c r="R300" s="134" t="str">
        <f t="shared" si="47"/>
        <v>66/1046</v>
      </c>
      <c r="S300" s="131">
        <f t="shared" si="48"/>
        <v>6.3097514340344163E-2</v>
      </c>
      <c r="T300" s="137">
        <f t="shared" si="49"/>
        <v>96.845124282982795</v>
      </c>
      <c r="U300" s="133" t="e">
        <f ca="1">[1]!f_risk_annusharpe(A300,"2019/9/30","2019/12/31",1,1,3)</f>
        <v>#NAME?</v>
      </c>
      <c r="V300" s="134" t="e">
        <f t="shared" ca="1" si="50"/>
        <v>#NAME?</v>
      </c>
      <c r="W300" s="134">
        <f t="shared" si="51"/>
        <v>1046</v>
      </c>
      <c r="X300" s="134" t="e">
        <f t="shared" ca="1" si="52"/>
        <v>#NAME?</v>
      </c>
      <c r="Y300" s="131" t="e">
        <f t="shared" ca="1" si="53"/>
        <v>#NAME?</v>
      </c>
      <c r="Z300" s="137" t="e">
        <f t="shared" ca="1" si="54"/>
        <v>#NAME?</v>
      </c>
      <c r="AA300" s="125">
        <v>2.7197225517933798</v>
      </c>
      <c r="AB300" s="125">
        <v>4.64900046490005</v>
      </c>
      <c r="AC300" s="123" t="s">
        <v>5263</v>
      </c>
      <c r="AD300" s="125">
        <v>15.839851790860401</v>
      </c>
      <c r="AE300" s="123" t="s">
        <v>5264</v>
      </c>
      <c r="AF300" s="126">
        <v>0</v>
      </c>
      <c r="AG300" s="123"/>
      <c r="AH300" s="125">
        <v>12.55</v>
      </c>
      <c r="AI300" s="123" t="s">
        <v>157</v>
      </c>
      <c r="AJ300" s="123" t="s">
        <v>95</v>
      </c>
      <c r="AK300" s="124">
        <v>1.1077912741</v>
      </c>
      <c r="AL300" s="123" t="s">
        <v>159</v>
      </c>
      <c r="AM300" s="36">
        <v>42907</v>
      </c>
      <c r="AN300" s="123" t="s">
        <v>310</v>
      </c>
      <c r="AO300" s="123" t="s">
        <v>1768</v>
      </c>
      <c r="AP300" s="123" t="s">
        <v>231</v>
      </c>
      <c r="AQ300" s="123" t="s">
        <v>272</v>
      </c>
    </row>
    <row r="301" spans="1:43">
      <c r="A301" s="123" t="s">
        <v>2127</v>
      </c>
      <c r="B301" s="123" t="s">
        <v>2128</v>
      </c>
      <c r="C301" s="36">
        <v>43830</v>
      </c>
      <c r="D301" s="124">
        <v>1.0202</v>
      </c>
      <c r="E301" s="124">
        <v>1.1002000000000001</v>
      </c>
      <c r="F301" s="125">
        <v>4.90340296165548E-2</v>
      </c>
      <c r="G301" s="36">
        <v>43829</v>
      </c>
      <c r="H301" s="124">
        <v>1.0197000000000001</v>
      </c>
      <c r="I301" s="125">
        <v>4.6477438526535702</v>
      </c>
      <c r="J301" s="123" t="s">
        <v>5265</v>
      </c>
      <c r="K301" s="125">
        <v>0.21611001964637</v>
      </c>
      <c r="L301" s="125">
        <v>0.79039681749640101</v>
      </c>
      <c r="M301" s="130">
        <v>1.27192141360036</v>
      </c>
      <c r="N301" s="137">
        <f t="shared" si="44"/>
        <v>5.0876856544014402</v>
      </c>
      <c r="O301" s="132">
        <f t="shared" si="45"/>
        <v>5.0876856544014401E-2</v>
      </c>
      <c r="P301" s="134">
        <f t="shared" si="46"/>
        <v>200</v>
      </c>
      <c r="Q301" s="134">
        <v>1046</v>
      </c>
      <c r="R301" s="134" t="str">
        <f t="shared" si="47"/>
        <v>200/1046</v>
      </c>
      <c r="S301" s="131">
        <f t="shared" si="48"/>
        <v>0.19120458891013384</v>
      </c>
      <c r="T301" s="137">
        <f t="shared" si="49"/>
        <v>90.439770554493307</v>
      </c>
      <c r="U301" s="133" t="e">
        <f ca="1">[1]!f_risk_annusharpe(A301,"2019/9/30","2019/12/31",1,1,3)</f>
        <v>#NAME?</v>
      </c>
      <c r="V301" s="134" t="e">
        <f t="shared" ca="1" si="50"/>
        <v>#NAME?</v>
      </c>
      <c r="W301" s="134">
        <f t="shared" si="51"/>
        <v>1046</v>
      </c>
      <c r="X301" s="134" t="e">
        <f t="shared" ca="1" si="52"/>
        <v>#NAME?</v>
      </c>
      <c r="Y301" s="131" t="e">
        <f t="shared" ca="1" si="53"/>
        <v>#NAME?</v>
      </c>
      <c r="Z301" s="137" t="e">
        <f t="shared" ca="1" si="54"/>
        <v>#NAME?</v>
      </c>
      <c r="AA301" s="125">
        <v>2.458779661406</v>
      </c>
      <c r="AB301" s="125">
        <v>4.6477438526535702</v>
      </c>
      <c r="AC301" s="123" t="s">
        <v>5265</v>
      </c>
      <c r="AD301" s="126">
        <v>0</v>
      </c>
      <c r="AE301" s="123"/>
      <c r="AF301" s="126">
        <v>0</v>
      </c>
      <c r="AG301" s="123"/>
      <c r="AH301" s="125">
        <v>10.225468599999999</v>
      </c>
      <c r="AI301" s="123" t="s">
        <v>174</v>
      </c>
      <c r="AJ301" s="123" t="s">
        <v>95</v>
      </c>
      <c r="AK301" s="124">
        <v>16.459948599000001</v>
      </c>
      <c r="AL301" s="123" t="s">
        <v>159</v>
      </c>
      <c r="AM301" s="36">
        <v>43200</v>
      </c>
      <c r="AN301" s="123" t="s">
        <v>310</v>
      </c>
      <c r="AO301" s="123" t="s">
        <v>891</v>
      </c>
      <c r="AP301" s="123" t="s">
        <v>271</v>
      </c>
      <c r="AQ301" s="123" t="s">
        <v>338</v>
      </c>
    </row>
    <row r="302" spans="1:43">
      <c r="A302" s="123" t="s">
        <v>1822</v>
      </c>
      <c r="B302" s="123" t="s">
        <v>1823</v>
      </c>
      <c r="C302" s="36">
        <v>43830</v>
      </c>
      <c r="D302" s="124">
        <v>1.0405</v>
      </c>
      <c r="E302" s="124">
        <v>1.0528999999999999</v>
      </c>
      <c r="F302" s="125">
        <v>-9.6098404766488503E-3</v>
      </c>
      <c r="G302" s="36">
        <v>43829</v>
      </c>
      <c r="H302" s="124">
        <v>1.0406</v>
      </c>
      <c r="I302" s="125">
        <v>4.6440545897079399</v>
      </c>
      <c r="J302" s="123" t="s">
        <v>5266</v>
      </c>
      <c r="K302" s="125">
        <v>0.16365036580669201</v>
      </c>
      <c r="L302" s="125">
        <v>0.37623890631637003</v>
      </c>
      <c r="M302" s="130">
        <v>0.73580138472993495</v>
      </c>
      <c r="N302" s="137">
        <f t="shared" si="44"/>
        <v>2.9432055389197398</v>
      </c>
      <c r="O302" s="132">
        <f t="shared" si="45"/>
        <v>2.9432055389197399E-2</v>
      </c>
      <c r="P302" s="134">
        <f t="shared" si="46"/>
        <v>922</v>
      </c>
      <c r="Q302" s="134">
        <v>1046</v>
      </c>
      <c r="R302" s="134" t="str">
        <f t="shared" si="47"/>
        <v>922/1046</v>
      </c>
      <c r="S302" s="131">
        <f t="shared" si="48"/>
        <v>0.88145315487571707</v>
      </c>
      <c r="T302" s="137">
        <f t="shared" si="49"/>
        <v>60</v>
      </c>
      <c r="U302" s="133" t="e">
        <f ca="1">[1]!f_risk_annusharpe(A302,"2019/9/30","2019/12/31",1,1,3)</f>
        <v>#NAME?</v>
      </c>
      <c r="V302" s="134" t="e">
        <f t="shared" ca="1" si="50"/>
        <v>#NAME?</v>
      </c>
      <c r="W302" s="134">
        <f t="shared" si="51"/>
        <v>1046</v>
      </c>
      <c r="X302" s="134" t="e">
        <f t="shared" ca="1" si="52"/>
        <v>#NAME?</v>
      </c>
      <c r="Y302" s="131" t="e">
        <f t="shared" ca="1" si="53"/>
        <v>#NAME?</v>
      </c>
      <c r="Z302" s="137" t="e">
        <f t="shared" ca="1" si="54"/>
        <v>#NAME?</v>
      </c>
      <c r="AA302" s="125">
        <v>2.3207879341995801</v>
      </c>
      <c r="AB302" s="125">
        <v>4.6440545897079399</v>
      </c>
      <c r="AC302" s="123" t="s">
        <v>5266</v>
      </c>
      <c r="AD302" s="126">
        <v>0</v>
      </c>
      <c r="AE302" s="123"/>
      <c r="AF302" s="126">
        <v>0</v>
      </c>
      <c r="AG302" s="123"/>
      <c r="AH302" s="125">
        <v>5.3347053500000001</v>
      </c>
      <c r="AI302" s="123" t="s">
        <v>157</v>
      </c>
      <c r="AJ302" s="123" t="s">
        <v>95</v>
      </c>
      <c r="AK302" s="124">
        <v>4.3203218980000004</v>
      </c>
      <c r="AL302" s="123" t="s">
        <v>159</v>
      </c>
      <c r="AM302" s="36">
        <v>43419</v>
      </c>
      <c r="AN302" s="123" t="s">
        <v>310</v>
      </c>
      <c r="AO302" s="123" t="s">
        <v>684</v>
      </c>
      <c r="AP302" s="123" t="s">
        <v>325</v>
      </c>
      <c r="AQ302" s="123" t="s">
        <v>170</v>
      </c>
    </row>
    <row r="303" spans="1:43">
      <c r="A303" s="123" t="s">
        <v>1958</v>
      </c>
      <c r="B303" s="123" t="s">
        <v>1959</v>
      </c>
      <c r="C303" s="36">
        <v>43830</v>
      </c>
      <c r="D303" s="124">
        <v>1.0337000000000001</v>
      </c>
      <c r="E303" s="124">
        <v>1.0962000000000001</v>
      </c>
      <c r="F303" s="125">
        <v>5.8077630432697903E-2</v>
      </c>
      <c r="G303" s="36">
        <v>43826</v>
      </c>
      <c r="H303" s="124">
        <v>1.0330999999999999</v>
      </c>
      <c r="I303" s="125">
        <v>4.6389067725553197</v>
      </c>
      <c r="J303" s="123" t="s">
        <v>5267</v>
      </c>
      <c r="K303" s="125">
        <v>0.19383056617168901</v>
      </c>
      <c r="L303" s="125">
        <v>0.55081633250926099</v>
      </c>
      <c r="M303" s="130">
        <v>1.02726831977286</v>
      </c>
      <c r="N303" s="137">
        <f t="shared" si="44"/>
        <v>4.1090732790914402</v>
      </c>
      <c r="O303" s="132">
        <f t="shared" si="45"/>
        <v>4.1090732790914401E-2</v>
      </c>
      <c r="P303" s="134">
        <f t="shared" si="46"/>
        <v>526</v>
      </c>
      <c r="Q303" s="134">
        <v>1046</v>
      </c>
      <c r="R303" s="134" t="str">
        <f t="shared" si="47"/>
        <v>526/1046</v>
      </c>
      <c r="S303" s="131">
        <f t="shared" si="48"/>
        <v>0.50286806883365198</v>
      </c>
      <c r="T303" s="137">
        <f t="shared" si="49"/>
        <v>74.856596558317406</v>
      </c>
      <c r="U303" s="133" t="e">
        <f ca="1">[1]!f_risk_annusharpe(A303,"2019/9/30","2019/12/31",1,1,3)</f>
        <v>#NAME?</v>
      </c>
      <c r="V303" s="134" t="e">
        <f t="shared" ca="1" si="50"/>
        <v>#NAME?</v>
      </c>
      <c r="W303" s="134">
        <f t="shared" si="51"/>
        <v>1046</v>
      </c>
      <c r="X303" s="134" t="e">
        <f t="shared" ca="1" si="52"/>
        <v>#NAME?</v>
      </c>
      <c r="Y303" s="131" t="e">
        <f t="shared" ca="1" si="53"/>
        <v>#NAME?</v>
      </c>
      <c r="Z303" s="137" t="e">
        <f t="shared" ca="1" si="54"/>
        <v>#NAME?</v>
      </c>
      <c r="AA303" s="125">
        <v>2.4663772254570802</v>
      </c>
      <c r="AB303" s="125">
        <v>4.6389067725553197</v>
      </c>
      <c r="AC303" s="123" t="s">
        <v>5267</v>
      </c>
      <c r="AD303" s="126">
        <v>0</v>
      </c>
      <c r="AE303" s="123"/>
      <c r="AF303" s="126">
        <v>0</v>
      </c>
      <c r="AG303" s="123"/>
      <c r="AH303" s="125">
        <v>9.8045757600000201</v>
      </c>
      <c r="AI303" s="123" t="s">
        <v>174</v>
      </c>
      <c r="AJ303" s="123" t="s">
        <v>95</v>
      </c>
      <c r="AK303" s="124">
        <v>3.1660752888000001</v>
      </c>
      <c r="AL303" s="123" t="s">
        <v>159</v>
      </c>
      <c r="AM303" s="36">
        <v>43249</v>
      </c>
      <c r="AN303" s="123" t="s">
        <v>310</v>
      </c>
      <c r="AO303" s="123" t="s">
        <v>1960</v>
      </c>
      <c r="AP303" s="123" t="s">
        <v>284</v>
      </c>
      <c r="AQ303" s="123" t="s">
        <v>229</v>
      </c>
    </row>
    <row r="304" spans="1:43">
      <c r="A304" s="123" t="s">
        <v>2018</v>
      </c>
      <c r="B304" s="123" t="s">
        <v>2019</v>
      </c>
      <c r="C304" s="36">
        <v>43830</v>
      </c>
      <c r="D304" s="124">
        <v>1.0183</v>
      </c>
      <c r="E304" s="124">
        <v>1.0592999999999999</v>
      </c>
      <c r="F304" s="125">
        <v>1.9644435713575301E-2</v>
      </c>
      <c r="G304" s="36">
        <v>43826</v>
      </c>
      <c r="H304" s="124">
        <v>1.0181</v>
      </c>
      <c r="I304" s="125">
        <v>4.6372081211762204</v>
      </c>
      <c r="J304" s="123" t="s">
        <v>5268</v>
      </c>
      <c r="K304" s="125">
        <v>0.26585269791256</v>
      </c>
      <c r="L304" s="125">
        <v>0.63251221969975102</v>
      </c>
      <c r="M304" s="130">
        <v>1.49627071535902</v>
      </c>
      <c r="N304" s="137">
        <f t="shared" si="44"/>
        <v>5.98508286143608</v>
      </c>
      <c r="O304" s="132">
        <f t="shared" si="45"/>
        <v>5.98508286143608E-2</v>
      </c>
      <c r="P304" s="134">
        <f t="shared" si="46"/>
        <v>84</v>
      </c>
      <c r="Q304" s="134">
        <v>1046</v>
      </c>
      <c r="R304" s="134" t="str">
        <f t="shared" si="47"/>
        <v>84/1046</v>
      </c>
      <c r="S304" s="131">
        <f t="shared" si="48"/>
        <v>8.0305927342256209E-2</v>
      </c>
      <c r="T304" s="137">
        <f t="shared" si="49"/>
        <v>95.984703632887204</v>
      </c>
      <c r="U304" s="133" t="e">
        <f ca="1">[1]!f_risk_annusharpe(A304,"2019/9/30","2019/12/31",1,1,3)</f>
        <v>#NAME?</v>
      </c>
      <c r="V304" s="134" t="e">
        <f t="shared" ca="1" si="50"/>
        <v>#NAME?</v>
      </c>
      <c r="W304" s="134">
        <f t="shared" si="51"/>
        <v>1046</v>
      </c>
      <c r="X304" s="134" t="e">
        <f t="shared" ca="1" si="52"/>
        <v>#NAME?</v>
      </c>
      <c r="Y304" s="131" t="e">
        <f t="shared" ca="1" si="53"/>
        <v>#NAME?</v>
      </c>
      <c r="Z304" s="137" t="e">
        <f t="shared" ca="1" si="54"/>
        <v>#NAME?</v>
      </c>
      <c r="AA304" s="125">
        <v>2.6822503561292002</v>
      </c>
      <c r="AB304" s="125">
        <v>4.6372081211762204</v>
      </c>
      <c r="AC304" s="123" t="s">
        <v>5268</v>
      </c>
      <c r="AD304" s="126">
        <v>0</v>
      </c>
      <c r="AE304" s="123"/>
      <c r="AF304" s="126">
        <v>0</v>
      </c>
      <c r="AG304" s="123"/>
      <c r="AH304" s="125">
        <v>6.0393467099999896</v>
      </c>
      <c r="AI304" s="123" t="s">
        <v>174</v>
      </c>
      <c r="AJ304" s="123" t="s">
        <v>95</v>
      </c>
      <c r="AK304" s="124">
        <v>60.958729441300001</v>
      </c>
      <c r="AL304" s="123" t="s">
        <v>159</v>
      </c>
      <c r="AM304" s="36">
        <v>43390</v>
      </c>
      <c r="AN304" s="123" t="s">
        <v>310</v>
      </c>
      <c r="AO304" s="123" t="s">
        <v>2020</v>
      </c>
      <c r="AP304" s="123" t="s">
        <v>193</v>
      </c>
      <c r="AQ304" s="123" t="s">
        <v>276</v>
      </c>
    </row>
    <row r="305" spans="1:43">
      <c r="A305" s="123" t="s">
        <v>2049</v>
      </c>
      <c r="B305" s="123" t="s">
        <v>2050</v>
      </c>
      <c r="C305" s="36">
        <v>43830</v>
      </c>
      <c r="D305" s="124">
        <v>1.0577000000000001</v>
      </c>
      <c r="E305" s="124">
        <v>1.1693</v>
      </c>
      <c r="F305" s="125">
        <v>2.8371477208259301E-2</v>
      </c>
      <c r="G305" s="36">
        <v>43829</v>
      </c>
      <c r="H305" s="124">
        <v>1.0573999999999999</v>
      </c>
      <c r="I305" s="125">
        <v>4.6363763801264897</v>
      </c>
      <c r="J305" s="123" t="s">
        <v>5269</v>
      </c>
      <c r="K305" s="125">
        <v>0.14201855709146699</v>
      </c>
      <c r="L305" s="125">
        <v>0.66334103636979702</v>
      </c>
      <c r="M305" s="130">
        <v>1.2629241398293101</v>
      </c>
      <c r="N305" s="137">
        <f t="shared" si="44"/>
        <v>5.0516965593172403</v>
      </c>
      <c r="O305" s="132">
        <f t="shared" si="45"/>
        <v>5.0516965593172404E-2</v>
      </c>
      <c r="P305" s="134">
        <f t="shared" si="46"/>
        <v>205</v>
      </c>
      <c r="Q305" s="134">
        <v>1046</v>
      </c>
      <c r="R305" s="134" t="str">
        <f t="shared" si="47"/>
        <v>205/1046</v>
      </c>
      <c r="S305" s="131">
        <f t="shared" si="48"/>
        <v>0.1959847036328872</v>
      </c>
      <c r="T305" s="137">
        <f t="shared" si="49"/>
        <v>90.200764818355637</v>
      </c>
      <c r="U305" s="133" t="e">
        <f ca="1">[1]!f_risk_annusharpe(A305,"2019/9/30","2019/12/31",1,1,3)</f>
        <v>#NAME?</v>
      </c>
      <c r="V305" s="134" t="e">
        <f t="shared" ca="1" si="50"/>
        <v>#NAME?</v>
      </c>
      <c r="W305" s="134">
        <f t="shared" si="51"/>
        <v>1046</v>
      </c>
      <c r="X305" s="134" t="e">
        <f t="shared" ca="1" si="52"/>
        <v>#NAME?</v>
      </c>
      <c r="Y305" s="131" t="e">
        <f t="shared" ca="1" si="53"/>
        <v>#NAME?</v>
      </c>
      <c r="Z305" s="137" t="e">
        <f t="shared" ca="1" si="54"/>
        <v>#NAME?</v>
      </c>
      <c r="AA305" s="125">
        <v>2.4935836006674501</v>
      </c>
      <c r="AB305" s="125">
        <v>4.6363763801264897</v>
      </c>
      <c r="AC305" s="123" t="s">
        <v>5269</v>
      </c>
      <c r="AD305" s="125">
        <v>12.793875956329501</v>
      </c>
      <c r="AE305" s="123" t="s">
        <v>5270</v>
      </c>
      <c r="AF305" s="125">
        <v>14.9683831866289</v>
      </c>
      <c r="AG305" s="123" t="s">
        <v>5271</v>
      </c>
      <c r="AH305" s="125">
        <v>17.810645260000001</v>
      </c>
      <c r="AI305" s="123" t="s">
        <v>163</v>
      </c>
      <c r="AJ305" s="123" t="s">
        <v>166</v>
      </c>
      <c r="AK305" s="124">
        <v>15.853501088</v>
      </c>
      <c r="AL305" s="123" t="s">
        <v>159</v>
      </c>
      <c r="AM305" s="36">
        <v>42341</v>
      </c>
      <c r="AN305" s="123" t="s">
        <v>310</v>
      </c>
      <c r="AO305" s="123" t="s">
        <v>1392</v>
      </c>
      <c r="AP305" s="123" t="s">
        <v>195</v>
      </c>
      <c r="AQ305" s="123" t="s">
        <v>204</v>
      </c>
    </row>
    <row r="306" spans="1:43">
      <c r="A306" s="123" t="s">
        <v>1810</v>
      </c>
      <c r="B306" s="123" t="s">
        <v>1811</v>
      </c>
      <c r="C306" s="36">
        <v>43830</v>
      </c>
      <c r="D306" s="124">
        <v>1.224</v>
      </c>
      <c r="E306" s="124">
        <v>1.337</v>
      </c>
      <c r="F306" s="125">
        <v>0</v>
      </c>
      <c r="G306" s="36">
        <v>43829</v>
      </c>
      <c r="H306" s="124">
        <v>1.224</v>
      </c>
      <c r="I306" s="125">
        <v>4.6299142355373304</v>
      </c>
      <c r="J306" s="123" t="s">
        <v>5272</v>
      </c>
      <c r="K306" s="125">
        <v>0.16366612111293699</v>
      </c>
      <c r="L306" s="125">
        <v>0.35074372550330801</v>
      </c>
      <c r="M306" s="130">
        <v>0.75473222681371199</v>
      </c>
      <c r="N306" s="137">
        <f t="shared" si="44"/>
        <v>3.018928907254848</v>
      </c>
      <c r="O306" s="132">
        <f t="shared" si="45"/>
        <v>3.0189289072548479E-2</v>
      </c>
      <c r="P306" s="134">
        <f t="shared" si="46"/>
        <v>906</v>
      </c>
      <c r="Q306" s="134">
        <v>1046</v>
      </c>
      <c r="R306" s="134" t="str">
        <f t="shared" si="47"/>
        <v>906/1046</v>
      </c>
      <c r="S306" s="131">
        <f t="shared" si="48"/>
        <v>0.86615678776290628</v>
      </c>
      <c r="T306" s="137">
        <f t="shared" si="49"/>
        <v>60</v>
      </c>
      <c r="U306" s="133" t="e">
        <f ca="1">[1]!f_risk_annusharpe(A306,"2019/9/30","2019/12/31",1,1,3)</f>
        <v>#NAME?</v>
      </c>
      <c r="V306" s="134" t="e">
        <f t="shared" ca="1" si="50"/>
        <v>#NAME?</v>
      </c>
      <c r="W306" s="134">
        <f t="shared" si="51"/>
        <v>1046</v>
      </c>
      <c r="X306" s="134" t="e">
        <f t="shared" ca="1" si="52"/>
        <v>#NAME?</v>
      </c>
      <c r="Y306" s="131" t="e">
        <f t="shared" ca="1" si="53"/>
        <v>#NAME?</v>
      </c>
      <c r="Z306" s="137" t="e">
        <f t="shared" ca="1" si="54"/>
        <v>#NAME?</v>
      </c>
      <c r="AA306" s="125">
        <v>2.2364194654433298</v>
      </c>
      <c r="AB306" s="125">
        <v>4.6299142355373304</v>
      </c>
      <c r="AC306" s="123" t="s">
        <v>5272</v>
      </c>
      <c r="AD306" s="125">
        <v>12.460356227316099</v>
      </c>
      <c r="AE306" s="123" t="s">
        <v>5273</v>
      </c>
      <c r="AF306" s="125">
        <v>13.630802259170199</v>
      </c>
      <c r="AG306" s="123" t="s">
        <v>5274</v>
      </c>
      <c r="AH306" s="125">
        <v>34.458113599999997</v>
      </c>
      <c r="AI306" s="123" t="s">
        <v>163</v>
      </c>
      <c r="AJ306" s="123" t="s">
        <v>166</v>
      </c>
      <c r="AK306" s="124">
        <v>32.551344659599998</v>
      </c>
      <c r="AL306" s="123" t="s">
        <v>159</v>
      </c>
      <c r="AM306" s="36">
        <v>41341</v>
      </c>
      <c r="AN306" s="123" t="s">
        <v>310</v>
      </c>
      <c r="AO306" s="123" t="s">
        <v>237</v>
      </c>
      <c r="AP306" s="123" t="s">
        <v>179</v>
      </c>
      <c r="AQ306" s="123" t="s">
        <v>181</v>
      </c>
    </row>
    <row r="307" spans="1:43">
      <c r="A307" s="123" t="s">
        <v>1865</v>
      </c>
      <c r="B307" s="123" t="s">
        <v>1866</v>
      </c>
      <c r="C307" s="36">
        <v>43830</v>
      </c>
      <c r="D307" s="124">
        <v>1.0628</v>
      </c>
      <c r="E307" s="124">
        <v>1.1495</v>
      </c>
      <c r="F307" s="125">
        <v>1.88217579521829E-2</v>
      </c>
      <c r="G307" s="36">
        <v>43829</v>
      </c>
      <c r="H307" s="124">
        <v>1.0626</v>
      </c>
      <c r="I307" s="125">
        <v>4.6237007080892996</v>
      </c>
      <c r="J307" s="123" t="s">
        <v>5275</v>
      </c>
      <c r="K307" s="125">
        <v>0.16021110168692199</v>
      </c>
      <c r="L307" s="125">
        <v>0.40624631504391601</v>
      </c>
      <c r="M307" s="130">
        <v>0.94985916078457</v>
      </c>
      <c r="N307" s="137">
        <f t="shared" si="44"/>
        <v>3.79943664313828</v>
      </c>
      <c r="O307" s="132">
        <f t="shared" si="45"/>
        <v>3.7994366431382799E-2</v>
      </c>
      <c r="P307" s="134">
        <f t="shared" si="46"/>
        <v>647</v>
      </c>
      <c r="Q307" s="134">
        <v>1046</v>
      </c>
      <c r="R307" s="134" t="str">
        <f t="shared" si="47"/>
        <v>647/1046</v>
      </c>
      <c r="S307" s="131">
        <f t="shared" si="48"/>
        <v>0.61854684512428293</v>
      </c>
      <c r="T307" s="137">
        <f t="shared" si="49"/>
        <v>69.072657743785854</v>
      </c>
      <c r="U307" s="133" t="e">
        <f ca="1">[1]!f_risk_annusharpe(A307,"2019/9/30","2019/12/31",1,1,3)</f>
        <v>#NAME?</v>
      </c>
      <c r="V307" s="134" t="e">
        <f t="shared" ca="1" si="50"/>
        <v>#NAME?</v>
      </c>
      <c r="W307" s="134">
        <f t="shared" si="51"/>
        <v>1046</v>
      </c>
      <c r="X307" s="134" t="e">
        <f t="shared" ca="1" si="52"/>
        <v>#NAME?</v>
      </c>
      <c r="Y307" s="131" t="e">
        <f t="shared" ca="1" si="53"/>
        <v>#NAME?</v>
      </c>
      <c r="Z307" s="137" t="e">
        <f t="shared" ca="1" si="54"/>
        <v>#NAME?</v>
      </c>
      <c r="AA307" s="125">
        <v>2.2709889573460198</v>
      </c>
      <c r="AB307" s="125">
        <v>4.6237007080892996</v>
      </c>
      <c r="AC307" s="123" t="s">
        <v>5275</v>
      </c>
      <c r="AD307" s="125">
        <v>11.8270104101735</v>
      </c>
      <c r="AE307" s="123" t="s">
        <v>5276</v>
      </c>
      <c r="AF307" s="125">
        <v>15.504878888999899</v>
      </c>
      <c r="AG307" s="123" t="s">
        <v>5277</v>
      </c>
      <c r="AH307" s="125">
        <v>15.608833280000001</v>
      </c>
      <c r="AI307" s="123" t="s">
        <v>163</v>
      </c>
      <c r="AJ307" s="123" t="s">
        <v>166</v>
      </c>
      <c r="AK307" s="124">
        <v>17.767016987000002</v>
      </c>
      <c r="AL307" s="123" t="s">
        <v>159</v>
      </c>
      <c r="AM307" s="36">
        <v>42711</v>
      </c>
      <c r="AN307" s="123" t="s">
        <v>310</v>
      </c>
      <c r="AO307" s="123" t="s">
        <v>281</v>
      </c>
      <c r="AP307" s="123" t="s">
        <v>215</v>
      </c>
      <c r="AQ307" s="123" t="s">
        <v>1867</v>
      </c>
    </row>
    <row r="308" spans="1:43">
      <c r="A308" s="123" t="s">
        <v>1956</v>
      </c>
      <c r="B308" s="123" t="s">
        <v>1957</v>
      </c>
      <c r="C308" s="36">
        <v>43830</v>
      </c>
      <c r="D308" s="124">
        <v>1.0123</v>
      </c>
      <c r="E308" s="124">
        <v>1.0583</v>
      </c>
      <c r="F308" s="125">
        <v>5.9306118414542898E-2</v>
      </c>
      <c r="G308" s="36">
        <v>43826</v>
      </c>
      <c r="H308" s="124">
        <v>1.0117</v>
      </c>
      <c r="I308" s="125">
        <v>4.6227175951024702</v>
      </c>
      <c r="J308" s="123" t="s">
        <v>5278</v>
      </c>
      <c r="K308" s="125">
        <v>0.23770551936894699</v>
      </c>
      <c r="L308" s="125">
        <v>0.53337738389737099</v>
      </c>
      <c r="M308" s="130">
        <v>1.0600943670277201</v>
      </c>
      <c r="N308" s="137">
        <f t="shared" si="44"/>
        <v>4.2403774681108803</v>
      </c>
      <c r="O308" s="132">
        <f t="shared" si="45"/>
        <v>4.2403774681108806E-2</v>
      </c>
      <c r="P308" s="134">
        <f t="shared" si="46"/>
        <v>473</v>
      </c>
      <c r="Q308" s="134">
        <v>1046</v>
      </c>
      <c r="R308" s="134" t="str">
        <f t="shared" si="47"/>
        <v>473/1046</v>
      </c>
      <c r="S308" s="131">
        <f t="shared" si="48"/>
        <v>0.45219885277246652</v>
      </c>
      <c r="T308" s="137">
        <f t="shared" si="49"/>
        <v>77.390057361376677</v>
      </c>
      <c r="U308" s="133" t="e">
        <f ca="1">[1]!f_risk_annusharpe(A308,"2019/9/30","2019/12/31",1,1,3)</f>
        <v>#NAME?</v>
      </c>
      <c r="V308" s="134" t="e">
        <f t="shared" ca="1" si="50"/>
        <v>#NAME?</v>
      </c>
      <c r="W308" s="134">
        <f t="shared" si="51"/>
        <v>1046</v>
      </c>
      <c r="X308" s="134" t="e">
        <f t="shared" ca="1" si="52"/>
        <v>#NAME?</v>
      </c>
      <c r="Y308" s="131" t="e">
        <f t="shared" ca="1" si="53"/>
        <v>#NAME?</v>
      </c>
      <c r="Z308" s="137" t="e">
        <f t="shared" ca="1" si="54"/>
        <v>#NAME?</v>
      </c>
      <c r="AA308" s="125">
        <v>2.3327303787835501</v>
      </c>
      <c r="AB308" s="125">
        <v>4.6227175951024702</v>
      </c>
      <c r="AC308" s="123" t="s">
        <v>5278</v>
      </c>
      <c r="AD308" s="126">
        <v>0</v>
      </c>
      <c r="AE308" s="123"/>
      <c r="AF308" s="126">
        <v>0</v>
      </c>
      <c r="AG308" s="123"/>
      <c r="AH308" s="125">
        <v>5.9329433400000102</v>
      </c>
      <c r="AI308" s="123" t="s">
        <v>174</v>
      </c>
      <c r="AJ308" s="123" t="s">
        <v>95</v>
      </c>
      <c r="AK308" s="124">
        <v>10.1562896367</v>
      </c>
      <c r="AL308" s="123" t="s">
        <v>159</v>
      </c>
      <c r="AM308" s="36">
        <v>43328</v>
      </c>
      <c r="AN308" s="123" t="s">
        <v>310</v>
      </c>
      <c r="AO308" s="123" t="s">
        <v>1080</v>
      </c>
      <c r="AP308" s="123" t="s">
        <v>546</v>
      </c>
      <c r="AQ308" s="123" t="s">
        <v>483</v>
      </c>
    </row>
    <row r="309" spans="1:43">
      <c r="A309" s="123" t="s">
        <v>1838</v>
      </c>
      <c r="B309" s="123" t="s">
        <v>1839</v>
      </c>
      <c r="C309" s="36">
        <v>43830</v>
      </c>
      <c r="D309" s="124">
        <v>1.0669999999999999</v>
      </c>
      <c r="E309" s="124">
        <v>1.1379999999999999</v>
      </c>
      <c r="F309" s="125">
        <v>9.3808630393976897E-2</v>
      </c>
      <c r="G309" s="36">
        <v>43829</v>
      </c>
      <c r="H309" s="124">
        <v>1.0660000000000001</v>
      </c>
      <c r="I309" s="125">
        <v>4.6217207389329404</v>
      </c>
      <c r="J309" s="123" t="s">
        <v>5279</v>
      </c>
      <c r="K309" s="125">
        <v>0.18779342723004699</v>
      </c>
      <c r="L309" s="125">
        <v>0.37633103002877899</v>
      </c>
      <c r="M309" s="130">
        <v>0.75546731342832996</v>
      </c>
      <c r="N309" s="137">
        <f t="shared" si="44"/>
        <v>3.0218692537133198</v>
      </c>
      <c r="O309" s="132">
        <f t="shared" si="45"/>
        <v>3.0218692537133197E-2</v>
      </c>
      <c r="P309" s="134">
        <f t="shared" si="46"/>
        <v>905</v>
      </c>
      <c r="Q309" s="134">
        <v>1046</v>
      </c>
      <c r="R309" s="134" t="str">
        <f t="shared" si="47"/>
        <v>905/1046</v>
      </c>
      <c r="S309" s="131">
        <f t="shared" si="48"/>
        <v>0.86520076481835562</v>
      </c>
      <c r="T309" s="137">
        <f t="shared" si="49"/>
        <v>60</v>
      </c>
      <c r="U309" s="133" t="e">
        <f ca="1">[1]!f_risk_annusharpe(A309,"2019/9/30","2019/12/31",1,1,3)</f>
        <v>#NAME?</v>
      </c>
      <c r="V309" s="134" t="e">
        <f t="shared" ca="1" si="50"/>
        <v>#NAME?</v>
      </c>
      <c r="W309" s="134">
        <f t="shared" si="51"/>
        <v>1046</v>
      </c>
      <c r="X309" s="134" t="e">
        <f t="shared" ca="1" si="52"/>
        <v>#NAME?</v>
      </c>
      <c r="Y309" s="131" t="e">
        <f t="shared" ca="1" si="53"/>
        <v>#NAME?</v>
      </c>
      <c r="Z309" s="137" t="e">
        <f t="shared" ca="1" si="54"/>
        <v>#NAME?</v>
      </c>
      <c r="AA309" s="125">
        <v>2.2330969777701002</v>
      </c>
      <c r="AB309" s="125">
        <v>4.6217207389329404</v>
      </c>
      <c r="AC309" s="123" t="s">
        <v>5279</v>
      </c>
      <c r="AD309" s="125">
        <v>11.6104099607759</v>
      </c>
      <c r="AE309" s="123" t="s">
        <v>5280</v>
      </c>
      <c r="AF309" s="126">
        <v>0</v>
      </c>
      <c r="AG309" s="123"/>
      <c r="AH309" s="125">
        <v>14.1774293</v>
      </c>
      <c r="AI309" s="123" t="s">
        <v>157</v>
      </c>
      <c r="AJ309" s="123" t="s">
        <v>95</v>
      </c>
      <c r="AK309" s="124">
        <v>0.85600941429999999</v>
      </c>
      <c r="AL309" s="123" t="s">
        <v>159</v>
      </c>
      <c r="AM309" s="36">
        <v>42838</v>
      </c>
      <c r="AN309" s="123" t="s">
        <v>310</v>
      </c>
      <c r="AO309" s="123" t="s">
        <v>1840</v>
      </c>
      <c r="AP309" s="123" t="s">
        <v>369</v>
      </c>
      <c r="AQ309" s="123" t="s">
        <v>173</v>
      </c>
    </row>
    <row r="310" spans="1:43">
      <c r="A310" s="123" t="s">
        <v>2035</v>
      </c>
      <c r="B310" s="123" t="s">
        <v>2036</v>
      </c>
      <c r="C310" s="36">
        <v>43830</v>
      </c>
      <c r="D310" s="124">
        <v>1.0980000000000001</v>
      </c>
      <c r="E310" s="124">
        <v>1.1415</v>
      </c>
      <c r="F310" s="125">
        <v>2.7329871549619099E-2</v>
      </c>
      <c r="G310" s="36">
        <v>43829</v>
      </c>
      <c r="H310" s="124">
        <v>1.0976999999999999</v>
      </c>
      <c r="I310" s="125">
        <v>4.6212231015529799</v>
      </c>
      <c r="J310" s="123" t="s">
        <v>5281</v>
      </c>
      <c r="K310" s="125">
        <v>0.118537430473246</v>
      </c>
      <c r="L310" s="125">
        <v>0.63236517741718101</v>
      </c>
      <c r="M310" s="130">
        <v>1.54441287809108</v>
      </c>
      <c r="N310" s="137">
        <f t="shared" si="44"/>
        <v>6.1776515123643199</v>
      </c>
      <c r="O310" s="132">
        <f t="shared" si="45"/>
        <v>6.1776515123643197E-2</v>
      </c>
      <c r="P310" s="134">
        <f t="shared" si="46"/>
        <v>75</v>
      </c>
      <c r="Q310" s="134">
        <v>1046</v>
      </c>
      <c r="R310" s="134" t="str">
        <f t="shared" si="47"/>
        <v>75/1046</v>
      </c>
      <c r="S310" s="131">
        <f t="shared" si="48"/>
        <v>7.1701720841300193E-2</v>
      </c>
      <c r="T310" s="137">
        <f t="shared" si="49"/>
        <v>96.414913957934999</v>
      </c>
      <c r="U310" s="133" t="e">
        <f ca="1">[1]!f_risk_annusharpe(A310,"2019/9/30","2019/12/31",1,1,3)</f>
        <v>#NAME?</v>
      </c>
      <c r="V310" s="134" t="e">
        <f t="shared" ca="1" si="50"/>
        <v>#NAME?</v>
      </c>
      <c r="W310" s="134">
        <f t="shared" si="51"/>
        <v>1046</v>
      </c>
      <c r="X310" s="134" t="e">
        <f t="shared" ca="1" si="52"/>
        <v>#NAME?</v>
      </c>
      <c r="Y310" s="131" t="e">
        <f t="shared" ca="1" si="53"/>
        <v>#NAME?</v>
      </c>
      <c r="Z310" s="137" t="e">
        <f t="shared" ca="1" si="54"/>
        <v>#NAME?</v>
      </c>
      <c r="AA310" s="125">
        <v>2.85711816869311</v>
      </c>
      <c r="AB310" s="125">
        <v>4.6212231015529799</v>
      </c>
      <c r="AC310" s="123" t="s">
        <v>5281</v>
      </c>
      <c r="AD310" s="125">
        <v>12.528091901997399</v>
      </c>
      <c r="AE310" s="123" t="s">
        <v>5282</v>
      </c>
      <c r="AF310" s="125">
        <v>14.717925368642801</v>
      </c>
      <c r="AG310" s="123" t="s">
        <v>5283</v>
      </c>
      <c r="AH310" s="125">
        <v>14.362299800000001</v>
      </c>
      <c r="AI310" s="123" t="s">
        <v>163</v>
      </c>
      <c r="AJ310" s="123" t="s">
        <v>189</v>
      </c>
      <c r="AK310" s="124">
        <v>11.184317527599999</v>
      </c>
      <c r="AL310" s="123" t="s">
        <v>159</v>
      </c>
      <c r="AM310" s="36">
        <v>42578</v>
      </c>
      <c r="AN310" s="123" t="s">
        <v>310</v>
      </c>
      <c r="AO310" s="123" t="s">
        <v>1392</v>
      </c>
      <c r="AP310" s="123" t="s">
        <v>195</v>
      </c>
      <c r="AQ310" s="123" t="s">
        <v>165</v>
      </c>
    </row>
    <row r="311" spans="1:43">
      <c r="A311" s="123" t="s">
        <v>1975</v>
      </c>
      <c r="B311" s="123" t="s">
        <v>1976</v>
      </c>
      <c r="C311" s="36">
        <v>43830</v>
      </c>
      <c r="D311" s="124">
        <v>1.0414000000000001</v>
      </c>
      <c r="E311" s="124">
        <v>1.0488999999999999</v>
      </c>
      <c r="F311" s="125">
        <v>1.9208605455248599E-2</v>
      </c>
      <c r="G311" s="36">
        <v>43829</v>
      </c>
      <c r="H311" s="124">
        <v>1.0411999999999999</v>
      </c>
      <c r="I311" s="125">
        <v>4.6181779838468602</v>
      </c>
      <c r="J311" s="123" t="s">
        <v>5284</v>
      </c>
      <c r="K311" s="125">
        <v>0.153875745335636</v>
      </c>
      <c r="L311" s="125">
        <v>0.54065688715162297</v>
      </c>
      <c r="M311" s="130">
        <v>1.32322670141237</v>
      </c>
      <c r="N311" s="137">
        <f t="shared" si="44"/>
        <v>5.2929068056494799</v>
      </c>
      <c r="O311" s="132">
        <f t="shared" si="45"/>
        <v>5.2929068056494798E-2</v>
      </c>
      <c r="P311" s="134">
        <f t="shared" si="46"/>
        <v>175</v>
      </c>
      <c r="Q311" s="134">
        <v>1046</v>
      </c>
      <c r="R311" s="134" t="str">
        <f t="shared" si="47"/>
        <v>175/1046</v>
      </c>
      <c r="S311" s="131">
        <f t="shared" si="48"/>
        <v>0.16730401529636713</v>
      </c>
      <c r="T311" s="137">
        <f t="shared" si="49"/>
        <v>91.634799235181646</v>
      </c>
      <c r="U311" s="133" t="e">
        <f ca="1">[1]!f_risk_annusharpe(A311,"2019/9/30","2019/12/31",1,1,3)</f>
        <v>#NAME?</v>
      </c>
      <c r="V311" s="134" t="e">
        <f t="shared" ca="1" si="50"/>
        <v>#NAME?</v>
      </c>
      <c r="W311" s="134">
        <f t="shared" si="51"/>
        <v>1046</v>
      </c>
      <c r="X311" s="134" t="e">
        <f t="shared" ca="1" si="52"/>
        <v>#NAME?</v>
      </c>
      <c r="Y311" s="131" t="e">
        <f t="shared" ca="1" si="53"/>
        <v>#NAME?</v>
      </c>
      <c r="Z311" s="137" t="e">
        <f t="shared" ca="1" si="54"/>
        <v>#NAME?</v>
      </c>
      <c r="AA311" s="125">
        <v>2.8543332382337399</v>
      </c>
      <c r="AB311" s="125">
        <v>4.6181779838468602</v>
      </c>
      <c r="AC311" s="123" t="s">
        <v>5284</v>
      </c>
      <c r="AD311" s="126">
        <v>0</v>
      </c>
      <c r="AE311" s="123"/>
      <c r="AF311" s="126">
        <v>0</v>
      </c>
      <c r="AG311" s="123"/>
      <c r="AH311" s="125">
        <v>4.92157070000001</v>
      </c>
      <c r="AI311" s="123" t="s">
        <v>157</v>
      </c>
      <c r="AJ311" s="123" t="s">
        <v>95</v>
      </c>
      <c r="AK311" s="124">
        <v>10.690185248200001</v>
      </c>
      <c r="AL311" s="123" t="s">
        <v>159</v>
      </c>
      <c r="AM311" s="36">
        <v>43439</v>
      </c>
      <c r="AN311" s="123" t="s">
        <v>310</v>
      </c>
      <c r="AO311" s="123" t="s">
        <v>1758</v>
      </c>
      <c r="AP311" s="123" t="s">
        <v>347</v>
      </c>
      <c r="AQ311" s="123" t="s">
        <v>185</v>
      </c>
    </row>
    <row r="312" spans="1:43">
      <c r="A312" s="123" t="s">
        <v>1893</v>
      </c>
      <c r="B312" s="123" t="s">
        <v>1894</v>
      </c>
      <c r="C312" s="36">
        <v>43830</v>
      </c>
      <c r="D312" s="124">
        <v>1.1066</v>
      </c>
      <c r="E312" s="124">
        <v>1.1629</v>
      </c>
      <c r="F312" s="125">
        <v>1.8076644974688302E-2</v>
      </c>
      <c r="G312" s="36">
        <v>43829</v>
      </c>
      <c r="H312" s="124">
        <v>1.1064000000000001</v>
      </c>
      <c r="I312" s="125">
        <v>4.6172866191453501</v>
      </c>
      <c r="J312" s="123" t="s">
        <v>5285</v>
      </c>
      <c r="K312" s="125">
        <v>0.162925416364951</v>
      </c>
      <c r="L312" s="125">
        <v>0.43591078279604401</v>
      </c>
      <c r="M312" s="130">
        <v>0.96031067095401001</v>
      </c>
      <c r="N312" s="137">
        <f t="shared" si="44"/>
        <v>3.8412426838160401</v>
      </c>
      <c r="O312" s="132">
        <f t="shared" si="45"/>
        <v>3.8412426838160402E-2</v>
      </c>
      <c r="P312" s="134">
        <f t="shared" si="46"/>
        <v>635</v>
      </c>
      <c r="Q312" s="134">
        <v>1046</v>
      </c>
      <c r="R312" s="134" t="str">
        <f t="shared" si="47"/>
        <v>635/1046</v>
      </c>
      <c r="S312" s="131">
        <f t="shared" si="48"/>
        <v>0.607074569789675</v>
      </c>
      <c r="T312" s="137">
        <f t="shared" si="49"/>
        <v>69.646271510516257</v>
      </c>
      <c r="U312" s="133" t="e">
        <f ca="1">[1]!f_risk_annusharpe(A312,"2019/9/30","2019/12/31",1,1,3)</f>
        <v>#NAME?</v>
      </c>
      <c r="V312" s="134" t="e">
        <f t="shared" ca="1" si="50"/>
        <v>#NAME?</v>
      </c>
      <c r="W312" s="134">
        <f t="shared" si="51"/>
        <v>1046</v>
      </c>
      <c r="X312" s="134" t="e">
        <f t="shared" ca="1" si="52"/>
        <v>#NAME?</v>
      </c>
      <c r="Y312" s="131" t="e">
        <f t="shared" ca="1" si="53"/>
        <v>#NAME?</v>
      </c>
      <c r="Z312" s="137" t="e">
        <f t="shared" ca="1" si="54"/>
        <v>#NAME?</v>
      </c>
      <c r="AA312" s="125">
        <v>2.3736100665631898</v>
      </c>
      <c r="AB312" s="125">
        <v>4.6172866191453501</v>
      </c>
      <c r="AC312" s="123" t="s">
        <v>5285</v>
      </c>
      <c r="AD312" s="125">
        <v>14.837163719220801</v>
      </c>
      <c r="AE312" s="123" t="s">
        <v>5286</v>
      </c>
      <c r="AF312" s="126">
        <v>0</v>
      </c>
      <c r="AG312" s="123"/>
      <c r="AH312" s="125">
        <v>16.4967617</v>
      </c>
      <c r="AI312" s="123" t="s">
        <v>163</v>
      </c>
      <c r="AJ312" s="123" t="s">
        <v>95</v>
      </c>
      <c r="AK312" s="124">
        <v>37.202802917100001</v>
      </c>
      <c r="AL312" s="123" t="s">
        <v>159</v>
      </c>
      <c r="AM312" s="36">
        <v>42809</v>
      </c>
      <c r="AN312" s="123" t="s">
        <v>310</v>
      </c>
      <c r="AO312" s="123" t="s">
        <v>965</v>
      </c>
      <c r="AP312" s="123" t="s">
        <v>179</v>
      </c>
      <c r="AQ312" s="123" t="s">
        <v>165</v>
      </c>
    </row>
    <row r="313" spans="1:43">
      <c r="A313" s="123" t="s">
        <v>1904</v>
      </c>
      <c r="B313" s="123" t="s">
        <v>1905</v>
      </c>
      <c r="C313" s="36">
        <v>43830</v>
      </c>
      <c r="D313" s="124">
        <v>1.1359999999999999</v>
      </c>
      <c r="E313" s="124">
        <v>1.1442000000000001</v>
      </c>
      <c r="F313" s="125">
        <v>8.8035918654750505E-3</v>
      </c>
      <c r="G313" s="36">
        <v>43829</v>
      </c>
      <c r="H313" s="124">
        <v>1.1358999999999999</v>
      </c>
      <c r="I313" s="125">
        <v>4.6136845013352801</v>
      </c>
      <c r="J313" s="123" t="s">
        <v>5287</v>
      </c>
      <c r="K313" s="125">
        <v>0.14104372355428199</v>
      </c>
      <c r="L313" s="125">
        <v>0.45985143261405298</v>
      </c>
      <c r="M313" s="130">
        <v>0.99573257467992204</v>
      </c>
      <c r="N313" s="137">
        <f t="shared" si="44"/>
        <v>3.9829302987196882</v>
      </c>
      <c r="O313" s="132">
        <f t="shared" si="45"/>
        <v>3.9829302987196884E-2</v>
      </c>
      <c r="P313" s="134">
        <f t="shared" si="46"/>
        <v>578</v>
      </c>
      <c r="Q313" s="134">
        <v>1046</v>
      </c>
      <c r="R313" s="134" t="str">
        <f t="shared" si="47"/>
        <v>578/1046</v>
      </c>
      <c r="S313" s="131">
        <f t="shared" si="48"/>
        <v>0.55258126195028678</v>
      </c>
      <c r="T313" s="137">
        <f t="shared" si="49"/>
        <v>72.370936902485667</v>
      </c>
      <c r="U313" s="133" t="e">
        <f ca="1">[1]!f_risk_annusharpe(A313,"2019/9/30","2019/12/31",1,1,3)</f>
        <v>#NAME?</v>
      </c>
      <c r="V313" s="134" t="e">
        <f t="shared" ca="1" si="50"/>
        <v>#NAME?</v>
      </c>
      <c r="W313" s="134">
        <f t="shared" si="51"/>
        <v>1046</v>
      </c>
      <c r="X313" s="134" t="e">
        <f t="shared" ca="1" si="52"/>
        <v>#NAME?</v>
      </c>
      <c r="Y313" s="131" t="e">
        <f t="shared" ca="1" si="53"/>
        <v>#NAME?</v>
      </c>
      <c r="Z313" s="137" t="e">
        <f t="shared" ca="1" si="54"/>
        <v>#NAME?</v>
      </c>
      <c r="AA313" s="125">
        <v>2.49007578491516</v>
      </c>
      <c r="AB313" s="125">
        <v>4.6136845013352801</v>
      </c>
      <c r="AC313" s="123" t="s">
        <v>5287</v>
      </c>
      <c r="AD313" s="125">
        <v>11.5803948531578</v>
      </c>
      <c r="AE313" s="123" t="s">
        <v>5288</v>
      </c>
      <c r="AF313" s="125">
        <v>14.4946723982805</v>
      </c>
      <c r="AG313" s="123" t="s">
        <v>5289</v>
      </c>
      <c r="AH313" s="125">
        <v>14.5290208</v>
      </c>
      <c r="AI313" s="123" t="s">
        <v>174</v>
      </c>
      <c r="AJ313" s="123" t="s">
        <v>189</v>
      </c>
      <c r="AK313" s="124">
        <v>69.770214259400007</v>
      </c>
      <c r="AL313" s="123" t="s">
        <v>159</v>
      </c>
      <c r="AM313" s="36">
        <v>42711</v>
      </c>
      <c r="AN313" s="123" t="s">
        <v>310</v>
      </c>
      <c r="AO313" s="123" t="s">
        <v>1399</v>
      </c>
      <c r="AP313" s="123" t="s">
        <v>215</v>
      </c>
      <c r="AQ313" s="123" t="s">
        <v>207</v>
      </c>
    </row>
    <row r="314" spans="1:43">
      <c r="A314" s="123" t="s">
        <v>1917</v>
      </c>
      <c r="B314" s="123" t="s">
        <v>1918</v>
      </c>
      <c r="C314" s="36">
        <v>43830</v>
      </c>
      <c r="D314" s="124">
        <v>1.0362</v>
      </c>
      <c r="E314" s="124">
        <v>1.1092</v>
      </c>
      <c r="F314" s="125">
        <v>9.6515780330144792E-3</v>
      </c>
      <c r="G314" s="36">
        <v>43829</v>
      </c>
      <c r="H314" s="124">
        <v>1.0361</v>
      </c>
      <c r="I314" s="125">
        <v>4.61351622199851</v>
      </c>
      <c r="J314" s="123" t="s">
        <v>5290</v>
      </c>
      <c r="K314" s="125">
        <v>0.16433059449009499</v>
      </c>
      <c r="L314" s="125">
        <v>0.48485418773195399</v>
      </c>
      <c r="M314" s="130">
        <v>0.96009639148936499</v>
      </c>
      <c r="N314" s="137">
        <f t="shared" si="44"/>
        <v>3.8403855659574599</v>
      </c>
      <c r="O314" s="132">
        <f t="shared" si="45"/>
        <v>3.8403855659574597E-2</v>
      </c>
      <c r="P314" s="134">
        <f t="shared" si="46"/>
        <v>636</v>
      </c>
      <c r="Q314" s="134">
        <v>1046</v>
      </c>
      <c r="R314" s="134" t="str">
        <f t="shared" si="47"/>
        <v>636/1046</v>
      </c>
      <c r="S314" s="131">
        <f t="shared" si="48"/>
        <v>0.60803059273422566</v>
      </c>
      <c r="T314" s="137">
        <f t="shared" si="49"/>
        <v>69.598470363288726</v>
      </c>
      <c r="U314" s="133" t="e">
        <f ca="1">[1]!f_risk_annusharpe(A314,"2019/9/30","2019/12/31",1,1,3)</f>
        <v>#NAME?</v>
      </c>
      <c r="V314" s="134" t="e">
        <f t="shared" ca="1" si="50"/>
        <v>#NAME?</v>
      </c>
      <c r="W314" s="134">
        <f t="shared" si="51"/>
        <v>1046</v>
      </c>
      <c r="X314" s="134" t="e">
        <f t="shared" ca="1" si="52"/>
        <v>#NAME?</v>
      </c>
      <c r="Y314" s="131" t="e">
        <f t="shared" ca="1" si="53"/>
        <v>#NAME?</v>
      </c>
      <c r="Z314" s="137" t="e">
        <f t="shared" ca="1" si="54"/>
        <v>#NAME?</v>
      </c>
      <c r="AA314" s="125">
        <v>2.4508856589639501</v>
      </c>
      <c r="AB314" s="125">
        <v>4.61351622199851</v>
      </c>
      <c r="AC314" s="123" t="s">
        <v>5290</v>
      </c>
      <c r="AD314" s="125">
        <v>12.0904541162228</v>
      </c>
      <c r="AE314" s="123" t="s">
        <v>5291</v>
      </c>
      <c r="AF314" s="125">
        <v>13.1060349384099</v>
      </c>
      <c r="AG314" s="123" t="s">
        <v>5292</v>
      </c>
      <c r="AH314" s="125">
        <v>11.104058119999999</v>
      </c>
      <c r="AI314" s="123" t="s">
        <v>163</v>
      </c>
      <c r="AJ314" s="123" t="s">
        <v>158</v>
      </c>
      <c r="AK314" s="124">
        <v>15.968157141700001</v>
      </c>
      <c r="AL314" s="123" t="s">
        <v>159</v>
      </c>
      <c r="AM314" s="36">
        <v>42622</v>
      </c>
      <c r="AN314" s="123" t="s">
        <v>310</v>
      </c>
      <c r="AO314" s="123" t="s">
        <v>1212</v>
      </c>
      <c r="AP314" s="123" t="s">
        <v>270</v>
      </c>
      <c r="AQ314" s="123" t="s">
        <v>247</v>
      </c>
    </row>
    <row r="315" spans="1:43">
      <c r="A315" s="123" t="s">
        <v>1836</v>
      </c>
      <c r="B315" s="123" t="s">
        <v>1837</v>
      </c>
      <c r="C315" s="36">
        <v>43830</v>
      </c>
      <c r="D315" s="124">
        <v>1.089</v>
      </c>
      <c r="E315" s="124">
        <v>1.137</v>
      </c>
      <c r="F315" s="125">
        <v>0</v>
      </c>
      <c r="G315" s="36">
        <v>43829</v>
      </c>
      <c r="H315" s="124">
        <v>1.089</v>
      </c>
      <c r="I315" s="125">
        <v>4.6120249310027699</v>
      </c>
      <c r="J315" s="123" t="s">
        <v>5293</v>
      </c>
      <c r="K315" s="125">
        <v>9.1911764705869703E-2</v>
      </c>
      <c r="L315" s="125">
        <v>0.36475825242718501</v>
      </c>
      <c r="M315" s="130">
        <v>0.89908704525288496</v>
      </c>
      <c r="N315" s="137">
        <f t="shared" si="44"/>
        <v>3.5963481810115399</v>
      </c>
      <c r="O315" s="132">
        <f t="shared" si="45"/>
        <v>3.5963481810115397E-2</v>
      </c>
      <c r="P315" s="134">
        <f t="shared" si="46"/>
        <v>725</v>
      </c>
      <c r="Q315" s="134">
        <v>1046</v>
      </c>
      <c r="R315" s="134" t="str">
        <f t="shared" si="47"/>
        <v>725/1046</v>
      </c>
      <c r="S315" s="131">
        <f t="shared" si="48"/>
        <v>0.69311663479923513</v>
      </c>
      <c r="T315" s="137">
        <f t="shared" si="49"/>
        <v>65.344168260038245</v>
      </c>
      <c r="U315" s="133" t="e">
        <f ca="1">[1]!f_risk_annusharpe(A315,"2019/9/30","2019/12/31",1,1,3)</f>
        <v>#NAME?</v>
      </c>
      <c r="V315" s="134" t="e">
        <f t="shared" ca="1" si="50"/>
        <v>#NAME?</v>
      </c>
      <c r="W315" s="134">
        <f t="shared" si="51"/>
        <v>1046</v>
      </c>
      <c r="X315" s="134" t="e">
        <f t="shared" ca="1" si="52"/>
        <v>#NAME?</v>
      </c>
      <c r="Y315" s="131" t="e">
        <f t="shared" ca="1" si="53"/>
        <v>#NAME?</v>
      </c>
      <c r="Z315" s="137" t="e">
        <f t="shared" ca="1" si="54"/>
        <v>#NAME?</v>
      </c>
      <c r="AA315" s="125">
        <v>2.16825795148248</v>
      </c>
      <c r="AB315" s="125">
        <v>4.6120249310027699</v>
      </c>
      <c r="AC315" s="123" t="s">
        <v>5293</v>
      </c>
      <c r="AD315" s="125">
        <v>13.486298502994</v>
      </c>
      <c r="AE315" s="123" t="s">
        <v>5294</v>
      </c>
      <c r="AF315" s="126">
        <v>0</v>
      </c>
      <c r="AG315" s="123"/>
      <c r="AH315" s="125">
        <v>13.7132711</v>
      </c>
      <c r="AI315" s="123" t="s">
        <v>157</v>
      </c>
      <c r="AJ315" s="123" t="s">
        <v>95</v>
      </c>
      <c r="AK315" s="124">
        <v>14.2223426705</v>
      </c>
      <c r="AL315" s="123" t="s">
        <v>159</v>
      </c>
      <c r="AM315" s="36">
        <v>42950</v>
      </c>
      <c r="AN315" s="123" t="s">
        <v>310</v>
      </c>
      <c r="AO315" s="123" t="s">
        <v>257</v>
      </c>
      <c r="AP315" s="123" t="s">
        <v>200</v>
      </c>
      <c r="AQ315" s="123" t="s">
        <v>173</v>
      </c>
    </row>
    <row r="316" spans="1:43">
      <c r="A316" s="123" t="s">
        <v>1986</v>
      </c>
      <c r="B316" s="123" t="s">
        <v>1987</v>
      </c>
      <c r="C316" s="36">
        <v>43830</v>
      </c>
      <c r="D316" s="124">
        <v>1.0933999999999999</v>
      </c>
      <c r="E316" s="124">
        <v>1.0933999999999999</v>
      </c>
      <c r="F316" s="125">
        <v>5.4904831625177002E-2</v>
      </c>
      <c r="G316" s="36">
        <v>43826</v>
      </c>
      <c r="H316" s="124">
        <v>1.0928</v>
      </c>
      <c r="I316" s="125">
        <v>4.6115575966322302</v>
      </c>
      <c r="J316" s="123" t="s">
        <v>5295</v>
      </c>
      <c r="K316" s="125">
        <v>0.201612903225805</v>
      </c>
      <c r="L316" s="125">
        <v>0.54252873563218595</v>
      </c>
      <c r="M316" s="130">
        <v>1.1096726465692599</v>
      </c>
      <c r="N316" s="137">
        <f t="shared" si="44"/>
        <v>4.4386905862770396</v>
      </c>
      <c r="O316" s="132">
        <f t="shared" si="45"/>
        <v>4.4386905862770394E-2</v>
      </c>
      <c r="P316" s="134">
        <f t="shared" si="46"/>
        <v>399</v>
      </c>
      <c r="Q316" s="134">
        <v>1046</v>
      </c>
      <c r="R316" s="134" t="str">
        <f t="shared" si="47"/>
        <v>399/1046</v>
      </c>
      <c r="S316" s="131">
        <f t="shared" si="48"/>
        <v>0.38145315487571702</v>
      </c>
      <c r="T316" s="137">
        <f t="shared" si="49"/>
        <v>80.927342256214146</v>
      </c>
      <c r="U316" s="133" t="e">
        <f ca="1">[1]!f_risk_annusharpe(A316,"2019/9/30","2019/12/31",1,1,3)</f>
        <v>#NAME?</v>
      </c>
      <c r="V316" s="134" t="e">
        <f t="shared" ca="1" si="50"/>
        <v>#NAME?</v>
      </c>
      <c r="W316" s="134">
        <f t="shared" si="51"/>
        <v>1046</v>
      </c>
      <c r="X316" s="134" t="e">
        <f t="shared" ca="1" si="52"/>
        <v>#NAME?</v>
      </c>
      <c r="Y316" s="131" t="e">
        <f t="shared" ca="1" si="53"/>
        <v>#NAME?</v>
      </c>
      <c r="Z316" s="137" t="e">
        <f t="shared" ca="1" si="54"/>
        <v>#NAME?</v>
      </c>
      <c r="AA316" s="125">
        <v>2.2251308900523399</v>
      </c>
      <c r="AB316" s="125">
        <v>4.6115575966322302</v>
      </c>
      <c r="AC316" s="123" t="s">
        <v>5295</v>
      </c>
      <c r="AD316" s="126">
        <v>0</v>
      </c>
      <c r="AE316" s="123"/>
      <c r="AF316" s="126">
        <v>0</v>
      </c>
      <c r="AG316" s="123"/>
      <c r="AH316" s="125">
        <v>9.3399999999999892</v>
      </c>
      <c r="AI316" s="123" t="s">
        <v>174</v>
      </c>
      <c r="AJ316" s="123" t="s">
        <v>95</v>
      </c>
      <c r="AK316" s="124">
        <v>5.5151936297999997</v>
      </c>
      <c r="AL316" s="123" t="s">
        <v>159</v>
      </c>
      <c r="AM316" s="36">
        <v>43209</v>
      </c>
      <c r="AN316" s="123" t="s">
        <v>310</v>
      </c>
      <c r="AO316" s="123" t="s">
        <v>1596</v>
      </c>
      <c r="AP316" s="123" t="s">
        <v>570</v>
      </c>
      <c r="AQ316" s="123" t="s">
        <v>207</v>
      </c>
    </row>
    <row r="317" spans="1:43">
      <c r="A317" s="123" t="s">
        <v>1785</v>
      </c>
      <c r="B317" s="123" t="s">
        <v>1786</v>
      </c>
      <c r="C317" s="36">
        <v>43830</v>
      </c>
      <c r="D317" s="124">
        <v>1.036</v>
      </c>
      <c r="E317" s="124">
        <v>1.1403000000000001</v>
      </c>
      <c r="F317" s="125">
        <v>9.6534414518842006E-3</v>
      </c>
      <c r="G317" s="36">
        <v>43829</v>
      </c>
      <c r="H317" s="124">
        <v>1.0359</v>
      </c>
      <c r="I317" s="125">
        <v>4.6101022118780399</v>
      </c>
      <c r="J317" s="123" t="s">
        <v>5296</v>
      </c>
      <c r="K317" s="125">
        <v>9.6618357487950002E-2</v>
      </c>
      <c r="L317" s="125">
        <v>0.29043985030309399</v>
      </c>
      <c r="M317" s="130">
        <v>0.86654110151211605</v>
      </c>
      <c r="N317" s="137">
        <f t="shared" si="44"/>
        <v>3.4661644060484642</v>
      </c>
      <c r="O317" s="132">
        <f t="shared" si="45"/>
        <v>3.4661644060484643E-2</v>
      </c>
      <c r="P317" s="134">
        <f t="shared" si="46"/>
        <v>777</v>
      </c>
      <c r="Q317" s="134">
        <v>1046</v>
      </c>
      <c r="R317" s="134" t="str">
        <f t="shared" si="47"/>
        <v>777/1046</v>
      </c>
      <c r="S317" s="131">
        <f t="shared" si="48"/>
        <v>0.74282982791586993</v>
      </c>
      <c r="T317" s="137">
        <f t="shared" si="49"/>
        <v>62.858508604206506</v>
      </c>
      <c r="U317" s="133" t="e">
        <f ca="1">[1]!f_risk_annusharpe(A317,"2019/9/30","2019/12/31",1,1,3)</f>
        <v>#NAME?</v>
      </c>
      <c r="V317" s="134" t="e">
        <f t="shared" ca="1" si="50"/>
        <v>#NAME?</v>
      </c>
      <c r="W317" s="134">
        <f t="shared" si="51"/>
        <v>1046</v>
      </c>
      <c r="X317" s="134" t="e">
        <f t="shared" ca="1" si="52"/>
        <v>#NAME?</v>
      </c>
      <c r="Y317" s="131" t="e">
        <f t="shared" ca="1" si="53"/>
        <v>#NAME?</v>
      </c>
      <c r="Z317" s="137" t="e">
        <f t="shared" ca="1" si="54"/>
        <v>#NAME?</v>
      </c>
      <c r="AA317" s="125">
        <v>2.13931122630225</v>
      </c>
      <c r="AB317" s="125">
        <v>4.6101022118780399</v>
      </c>
      <c r="AC317" s="123" t="s">
        <v>5296</v>
      </c>
      <c r="AD317" s="125">
        <v>11.650273939883</v>
      </c>
      <c r="AE317" s="123" t="s">
        <v>5297</v>
      </c>
      <c r="AF317" s="125">
        <v>14.461537477513501</v>
      </c>
      <c r="AG317" s="123" t="s">
        <v>5298</v>
      </c>
      <c r="AH317" s="125">
        <v>14.5302144</v>
      </c>
      <c r="AI317" s="123" t="s">
        <v>157</v>
      </c>
      <c r="AJ317" s="123" t="s">
        <v>166</v>
      </c>
      <c r="AK317" s="124">
        <v>37.9808040932</v>
      </c>
      <c r="AL317" s="123" t="s">
        <v>159</v>
      </c>
      <c r="AM317" s="36">
        <v>42730</v>
      </c>
      <c r="AN317" s="123" t="s">
        <v>310</v>
      </c>
      <c r="AO317" s="123" t="s">
        <v>1787</v>
      </c>
      <c r="AP317" s="123" t="s">
        <v>202</v>
      </c>
      <c r="AQ317" s="123" t="s">
        <v>207</v>
      </c>
    </row>
    <row r="318" spans="1:43">
      <c r="A318" s="123" t="s">
        <v>1911</v>
      </c>
      <c r="B318" s="123" t="s">
        <v>1912</v>
      </c>
      <c r="C318" s="36">
        <v>43830</v>
      </c>
      <c r="D318" s="124">
        <v>1.0822000000000001</v>
      </c>
      <c r="E318" s="124">
        <v>1.0822000000000001</v>
      </c>
      <c r="F318" s="125">
        <v>5.54733727810795E-2</v>
      </c>
      <c r="G318" s="36">
        <v>43826</v>
      </c>
      <c r="H318" s="124">
        <v>1.0815999999999999</v>
      </c>
      <c r="I318" s="125">
        <v>4.6008119079837702</v>
      </c>
      <c r="J318" s="123" t="s">
        <v>5299</v>
      </c>
      <c r="K318" s="125">
        <v>0.24082993701372299</v>
      </c>
      <c r="L318" s="125">
        <v>0.46416635722243899</v>
      </c>
      <c r="M318" s="130">
        <v>0.77288388118074103</v>
      </c>
      <c r="N318" s="137">
        <f t="shared" si="44"/>
        <v>3.0915355247229641</v>
      </c>
      <c r="O318" s="132">
        <f t="shared" si="45"/>
        <v>3.0915355247229642E-2</v>
      </c>
      <c r="P318" s="134">
        <f t="shared" si="46"/>
        <v>887</v>
      </c>
      <c r="Q318" s="134">
        <v>1046</v>
      </c>
      <c r="R318" s="134" t="str">
        <f t="shared" si="47"/>
        <v>887/1046</v>
      </c>
      <c r="S318" s="131">
        <f t="shared" si="48"/>
        <v>0.84799235181644361</v>
      </c>
      <c r="T318" s="137">
        <f t="shared" si="49"/>
        <v>60</v>
      </c>
      <c r="U318" s="133" t="e">
        <f ca="1">[1]!f_risk_annusharpe(A318,"2019/9/30","2019/12/31",1,1,3)</f>
        <v>#NAME?</v>
      </c>
      <c r="V318" s="134" t="e">
        <f t="shared" ca="1" si="50"/>
        <v>#NAME?</v>
      </c>
      <c r="W318" s="134">
        <f t="shared" si="51"/>
        <v>1046</v>
      </c>
      <c r="X318" s="134" t="e">
        <f t="shared" ca="1" si="52"/>
        <v>#NAME?</v>
      </c>
      <c r="Y318" s="131" t="e">
        <f t="shared" ca="1" si="53"/>
        <v>#NAME?</v>
      </c>
      <c r="Z318" s="137" t="e">
        <f t="shared" ca="1" si="54"/>
        <v>#NAME?</v>
      </c>
      <c r="AA318" s="125">
        <v>2.0269633261054101</v>
      </c>
      <c r="AB318" s="125">
        <v>4.6008119079837702</v>
      </c>
      <c r="AC318" s="123" t="s">
        <v>5299</v>
      </c>
      <c r="AD318" s="126">
        <v>0</v>
      </c>
      <c r="AE318" s="123"/>
      <c r="AF318" s="126">
        <v>0</v>
      </c>
      <c r="AG318" s="123"/>
      <c r="AH318" s="125">
        <v>8.2200000000000095</v>
      </c>
      <c r="AI318" s="123" t="s">
        <v>174</v>
      </c>
      <c r="AJ318" s="123" t="s">
        <v>95</v>
      </c>
      <c r="AK318" s="124">
        <v>15.8249331596</v>
      </c>
      <c r="AL318" s="123" t="s">
        <v>159</v>
      </c>
      <c r="AM318" s="36">
        <v>43234</v>
      </c>
      <c r="AN318" s="123" t="s">
        <v>310</v>
      </c>
      <c r="AO318" s="123" t="s">
        <v>1124</v>
      </c>
      <c r="AP318" s="123" t="s">
        <v>239</v>
      </c>
      <c r="AQ318" s="123" t="s">
        <v>213</v>
      </c>
    </row>
    <row r="319" spans="1:43">
      <c r="A319" s="123" t="s">
        <v>1952</v>
      </c>
      <c r="B319" s="123" t="s">
        <v>1953</v>
      </c>
      <c r="C319" s="36">
        <v>43830</v>
      </c>
      <c r="D319" s="124">
        <v>1.0427</v>
      </c>
      <c r="E319" s="124">
        <v>1.0928</v>
      </c>
      <c r="F319" s="125">
        <v>2.8779739063699399E-2</v>
      </c>
      <c r="G319" s="36">
        <v>43829</v>
      </c>
      <c r="H319" s="124">
        <v>1.0424</v>
      </c>
      <c r="I319" s="125">
        <v>4.6007698087647304</v>
      </c>
      <c r="J319" s="123" t="s">
        <v>5300</v>
      </c>
      <c r="K319" s="125">
        <v>0.17292727447401399</v>
      </c>
      <c r="L319" s="125">
        <v>0.51084761474268403</v>
      </c>
      <c r="M319" s="130">
        <v>1.09555295281565</v>
      </c>
      <c r="N319" s="137">
        <f t="shared" si="44"/>
        <v>4.3822118112626001</v>
      </c>
      <c r="O319" s="132">
        <f t="shared" si="45"/>
        <v>4.3822118112625999E-2</v>
      </c>
      <c r="P319" s="134">
        <f t="shared" si="46"/>
        <v>424</v>
      </c>
      <c r="Q319" s="134">
        <v>1046</v>
      </c>
      <c r="R319" s="134" t="str">
        <f t="shared" si="47"/>
        <v>424/1046</v>
      </c>
      <c r="S319" s="131">
        <f t="shared" si="48"/>
        <v>0.40535372848948376</v>
      </c>
      <c r="T319" s="137">
        <f t="shared" si="49"/>
        <v>79.732313575525808</v>
      </c>
      <c r="U319" s="133" t="e">
        <f ca="1">[1]!f_risk_annusharpe(A319,"2019/9/30","2019/12/31",1,1,3)</f>
        <v>#NAME?</v>
      </c>
      <c r="V319" s="134" t="e">
        <f t="shared" ca="1" si="50"/>
        <v>#NAME?</v>
      </c>
      <c r="W319" s="134">
        <f t="shared" si="51"/>
        <v>1046</v>
      </c>
      <c r="X319" s="134" t="e">
        <f t="shared" ca="1" si="52"/>
        <v>#NAME?</v>
      </c>
      <c r="Y319" s="131" t="e">
        <f t="shared" ca="1" si="53"/>
        <v>#NAME?</v>
      </c>
      <c r="Z319" s="137" t="e">
        <f t="shared" ca="1" si="54"/>
        <v>#NAME?</v>
      </c>
      <c r="AA319" s="125">
        <v>2.2411638862036201</v>
      </c>
      <c r="AB319" s="125">
        <v>4.6007698087647304</v>
      </c>
      <c r="AC319" s="123" t="s">
        <v>5300</v>
      </c>
      <c r="AD319" s="126">
        <v>0</v>
      </c>
      <c r="AE319" s="123"/>
      <c r="AF319" s="126">
        <v>0</v>
      </c>
      <c r="AG319" s="123"/>
      <c r="AH319" s="125">
        <v>9.4571196900000007</v>
      </c>
      <c r="AI319" s="123" t="s">
        <v>174</v>
      </c>
      <c r="AJ319" s="123" t="s">
        <v>95</v>
      </c>
      <c r="AK319" s="124">
        <v>51.179505851199998</v>
      </c>
      <c r="AL319" s="123" t="s">
        <v>159</v>
      </c>
      <c r="AM319" s="36">
        <v>43262</v>
      </c>
      <c r="AN319" s="123" t="s">
        <v>310</v>
      </c>
      <c r="AO319" s="123" t="s">
        <v>1632</v>
      </c>
      <c r="AP319" s="123" t="s">
        <v>219</v>
      </c>
      <c r="AQ319" s="123" t="s">
        <v>177</v>
      </c>
    </row>
    <row r="320" spans="1:43">
      <c r="A320" s="123" t="s">
        <v>2002</v>
      </c>
      <c r="B320" s="123" t="s">
        <v>2003</v>
      </c>
      <c r="C320" s="36">
        <v>43830</v>
      </c>
      <c r="D320" s="124">
        <v>1.046</v>
      </c>
      <c r="E320" s="124">
        <v>1.0964</v>
      </c>
      <c r="F320" s="125">
        <v>1.9124115509658202E-2</v>
      </c>
      <c r="G320" s="36">
        <v>43826</v>
      </c>
      <c r="H320" s="124">
        <v>1.0458000000000001</v>
      </c>
      <c r="I320" s="125">
        <v>4.6000000000000103</v>
      </c>
      <c r="J320" s="123" t="s">
        <v>5301</v>
      </c>
      <c r="K320" s="125">
        <v>0.287631831256001</v>
      </c>
      <c r="L320" s="125">
        <v>0.57688952892790801</v>
      </c>
      <c r="M320" s="130">
        <v>1.21924241347496</v>
      </c>
      <c r="N320" s="137">
        <f t="shared" si="44"/>
        <v>4.8769696538998399</v>
      </c>
      <c r="O320" s="132">
        <f t="shared" si="45"/>
        <v>4.8769696538998403E-2</v>
      </c>
      <c r="P320" s="134">
        <f t="shared" si="46"/>
        <v>245</v>
      </c>
      <c r="Q320" s="134">
        <v>1046</v>
      </c>
      <c r="R320" s="134" t="str">
        <f t="shared" si="47"/>
        <v>245/1046</v>
      </c>
      <c r="S320" s="131">
        <f t="shared" si="48"/>
        <v>0.23422562141491396</v>
      </c>
      <c r="T320" s="137">
        <f t="shared" si="49"/>
        <v>88.288718929254301</v>
      </c>
      <c r="U320" s="133" t="e">
        <f ca="1">[1]!f_risk_annusharpe(A320,"2019/9/30","2019/12/31",1,1,3)</f>
        <v>#NAME?</v>
      </c>
      <c r="V320" s="134" t="e">
        <f t="shared" ca="1" si="50"/>
        <v>#NAME?</v>
      </c>
      <c r="W320" s="134">
        <f t="shared" si="51"/>
        <v>1046</v>
      </c>
      <c r="X320" s="134" t="e">
        <f t="shared" ca="1" si="52"/>
        <v>#NAME?</v>
      </c>
      <c r="Y320" s="131" t="e">
        <f t="shared" ca="1" si="53"/>
        <v>#NAME?</v>
      </c>
      <c r="Z320" s="137" t="e">
        <f t="shared" ca="1" si="54"/>
        <v>#NAME?</v>
      </c>
      <c r="AA320" s="125">
        <v>2.27917351337463</v>
      </c>
      <c r="AB320" s="125">
        <v>4.6000000000000103</v>
      </c>
      <c r="AC320" s="123" t="s">
        <v>5301</v>
      </c>
      <c r="AD320" s="126">
        <v>0</v>
      </c>
      <c r="AE320" s="123"/>
      <c r="AF320" s="126">
        <v>0</v>
      </c>
      <c r="AG320" s="123"/>
      <c r="AH320" s="125">
        <v>9.7567799999999991</v>
      </c>
      <c r="AI320" s="123" t="s">
        <v>174</v>
      </c>
      <c r="AJ320" s="123" t="s">
        <v>95</v>
      </c>
      <c r="AK320" s="124">
        <v>55.686880404</v>
      </c>
      <c r="AL320" s="123" t="s">
        <v>159</v>
      </c>
      <c r="AM320" s="36">
        <v>43138</v>
      </c>
      <c r="AN320" s="123" t="s">
        <v>310</v>
      </c>
      <c r="AO320" s="123" t="s">
        <v>2004</v>
      </c>
      <c r="AP320" s="123" t="s">
        <v>394</v>
      </c>
      <c r="AQ320" s="123" t="s">
        <v>213</v>
      </c>
    </row>
    <row r="321" spans="1:43">
      <c r="A321" s="123" t="s">
        <v>1884</v>
      </c>
      <c r="B321" s="123" t="s">
        <v>1885</v>
      </c>
      <c r="C321" s="36">
        <v>43830</v>
      </c>
      <c r="D321" s="124">
        <v>1.0407</v>
      </c>
      <c r="E321" s="124">
        <v>1.1467000000000001</v>
      </c>
      <c r="F321" s="125">
        <v>0</v>
      </c>
      <c r="G321" s="36">
        <v>43829</v>
      </c>
      <c r="H321" s="124">
        <v>1.0407</v>
      </c>
      <c r="I321" s="125">
        <v>4.5957874548956203</v>
      </c>
      <c r="J321" s="123" t="s">
        <v>5302</v>
      </c>
      <c r="K321" s="125">
        <v>0.144341801385689</v>
      </c>
      <c r="L321" s="125">
        <v>0.40520167147623998</v>
      </c>
      <c r="M321" s="130">
        <v>0.92124857688627104</v>
      </c>
      <c r="N321" s="137">
        <f t="shared" si="44"/>
        <v>3.6849943075450842</v>
      </c>
      <c r="O321" s="132">
        <f t="shared" si="45"/>
        <v>3.6849943075450843E-2</v>
      </c>
      <c r="P321" s="134">
        <f t="shared" si="46"/>
        <v>686</v>
      </c>
      <c r="Q321" s="134">
        <v>1046</v>
      </c>
      <c r="R321" s="134" t="str">
        <f t="shared" si="47"/>
        <v>686/1046</v>
      </c>
      <c r="S321" s="131">
        <f t="shared" si="48"/>
        <v>0.65583173996175903</v>
      </c>
      <c r="T321" s="137">
        <f t="shared" si="49"/>
        <v>67.208413001912049</v>
      </c>
      <c r="U321" s="133" t="e">
        <f ca="1">[1]!f_risk_annusharpe(A321,"2019/9/30","2019/12/31",1,1,3)</f>
        <v>#NAME?</v>
      </c>
      <c r="V321" s="134" t="e">
        <f t="shared" ca="1" si="50"/>
        <v>#NAME?</v>
      </c>
      <c r="W321" s="134">
        <f t="shared" si="51"/>
        <v>1046</v>
      </c>
      <c r="X321" s="134" t="e">
        <f t="shared" ca="1" si="52"/>
        <v>#NAME?</v>
      </c>
      <c r="Y321" s="131" t="e">
        <f t="shared" ca="1" si="53"/>
        <v>#NAME?</v>
      </c>
      <c r="Z321" s="137" t="e">
        <f t="shared" ca="1" si="54"/>
        <v>#NAME?</v>
      </c>
      <c r="AA321" s="125">
        <v>2.3389852324151201</v>
      </c>
      <c r="AB321" s="125">
        <v>4.5957874548956203</v>
      </c>
      <c r="AC321" s="123" t="s">
        <v>5302</v>
      </c>
      <c r="AD321" s="125">
        <v>12.6274436454359</v>
      </c>
      <c r="AE321" s="123" t="s">
        <v>5303</v>
      </c>
      <c r="AF321" s="126">
        <v>0</v>
      </c>
      <c r="AG321" s="123"/>
      <c r="AH321" s="125">
        <v>15.11651015</v>
      </c>
      <c r="AI321" s="123" t="s">
        <v>174</v>
      </c>
      <c r="AJ321" s="123" t="s">
        <v>95</v>
      </c>
      <c r="AK321" s="124">
        <v>31.321391078400001</v>
      </c>
      <c r="AL321" s="123" t="s">
        <v>159</v>
      </c>
      <c r="AM321" s="36">
        <v>42817</v>
      </c>
      <c r="AN321" s="123" t="s">
        <v>310</v>
      </c>
      <c r="AO321" s="123" t="s">
        <v>1886</v>
      </c>
      <c r="AP321" s="123" t="s">
        <v>446</v>
      </c>
      <c r="AQ321" s="123" t="s">
        <v>170</v>
      </c>
    </row>
    <row r="322" spans="1:43">
      <c r="A322" s="123" t="s">
        <v>1906</v>
      </c>
      <c r="B322" s="123" t="s">
        <v>1907</v>
      </c>
      <c r="C322" s="36">
        <v>43830</v>
      </c>
      <c r="D322" s="124">
        <v>1.139</v>
      </c>
      <c r="E322" s="124">
        <v>1.139</v>
      </c>
      <c r="F322" s="125">
        <v>0</v>
      </c>
      <c r="G322" s="36">
        <v>43829</v>
      </c>
      <c r="H322" s="124">
        <v>1.139</v>
      </c>
      <c r="I322" s="125">
        <v>4.5913682277318699</v>
      </c>
      <c r="J322" s="123" t="s">
        <v>5304</v>
      </c>
      <c r="K322" s="125">
        <v>0.175901495162709</v>
      </c>
      <c r="L322" s="125">
        <v>0.440917107583784</v>
      </c>
      <c r="M322" s="130">
        <v>0.88573959255978796</v>
      </c>
      <c r="N322" s="137">
        <f t="shared" si="44"/>
        <v>3.5429583702391518</v>
      </c>
      <c r="O322" s="132">
        <f t="shared" si="45"/>
        <v>3.5429583702391521E-2</v>
      </c>
      <c r="P322" s="134">
        <f t="shared" si="46"/>
        <v>746</v>
      </c>
      <c r="Q322" s="134">
        <v>1046</v>
      </c>
      <c r="R322" s="134" t="str">
        <f t="shared" si="47"/>
        <v>746/1046</v>
      </c>
      <c r="S322" s="131">
        <f t="shared" si="48"/>
        <v>0.71319311663479923</v>
      </c>
      <c r="T322" s="137">
        <f t="shared" si="49"/>
        <v>64.340344168260046</v>
      </c>
      <c r="U322" s="133" t="e">
        <f ca="1">[1]!f_risk_annusharpe(A322,"2019/9/30","2019/12/31",1,1,3)</f>
        <v>#NAME?</v>
      </c>
      <c r="V322" s="134" t="e">
        <f t="shared" ca="1" si="50"/>
        <v>#NAME?</v>
      </c>
      <c r="W322" s="134">
        <f t="shared" si="51"/>
        <v>1046</v>
      </c>
      <c r="X322" s="134" t="e">
        <f t="shared" ca="1" si="52"/>
        <v>#NAME?</v>
      </c>
      <c r="Y322" s="131" t="e">
        <f t="shared" ca="1" si="53"/>
        <v>#NAME?</v>
      </c>
      <c r="Z322" s="137" t="e">
        <f t="shared" ca="1" si="54"/>
        <v>#NAME?</v>
      </c>
      <c r="AA322" s="125">
        <v>2.1524663677130098</v>
      </c>
      <c r="AB322" s="125">
        <v>4.5913682277318699</v>
      </c>
      <c r="AC322" s="123" t="s">
        <v>5304</v>
      </c>
      <c r="AD322" s="125">
        <v>10.797665369649801</v>
      </c>
      <c r="AE322" s="123" t="s">
        <v>5305</v>
      </c>
      <c r="AF322" s="125">
        <v>12.4383020730504</v>
      </c>
      <c r="AG322" s="123" t="s">
        <v>5306</v>
      </c>
      <c r="AH322" s="125">
        <v>13.9</v>
      </c>
      <c r="AI322" s="123" t="s">
        <v>157</v>
      </c>
      <c r="AJ322" s="123" t="s">
        <v>166</v>
      </c>
      <c r="AK322" s="124">
        <v>8.0655668844000008</v>
      </c>
      <c r="AL322" s="123" t="s">
        <v>159</v>
      </c>
      <c r="AM322" s="36">
        <v>42387</v>
      </c>
      <c r="AN322" s="123" t="s">
        <v>310</v>
      </c>
      <c r="AO322" s="123" t="s">
        <v>1908</v>
      </c>
      <c r="AP322" s="123" t="s">
        <v>269</v>
      </c>
      <c r="AQ322" s="123" t="s">
        <v>181</v>
      </c>
    </row>
    <row r="323" spans="1:43">
      <c r="A323" s="123" t="s">
        <v>1954</v>
      </c>
      <c r="B323" s="123" t="s">
        <v>1955</v>
      </c>
      <c r="C323" s="36">
        <v>43830</v>
      </c>
      <c r="D323" s="124">
        <v>1.0219</v>
      </c>
      <c r="E323" s="124">
        <v>1.1373</v>
      </c>
      <c r="F323" s="125">
        <v>9.7866510080348492E-3</v>
      </c>
      <c r="G323" s="36">
        <v>43829</v>
      </c>
      <c r="H323" s="124">
        <v>1.0218</v>
      </c>
      <c r="I323" s="125">
        <v>4.5902188219292803</v>
      </c>
      <c r="J323" s="123" t="s">
        <v>5307</v>
      </c>
      <c r="K323" s="125">
        <v>0.12737605330199001</v>
      </c>
      <c r="L323" s="125">
        <v>0.501564589478669</v>
      </c>
      <c r="M323" s="130">
        <v>1.2180406542287201</v>
      </c>
      <c r="N323" s="137">
        <f t="shared" si="44"/>
        <v>4.8721626169148804</v>
      </c>
      <c r="O323" s="132">
        <f t="shared" si="45"/>
        <v>4.8721626169148803E-2</v>
      </c>
      <c r="P323" s="134">
        <f t="shared" si="46"/>
        <v>249</v>
      </c>
      <c r="Q323" s="134">
        <v>1046</v>
      </c>
      <c r="R323" s="134" t="str">
        <f t="shared" si="47"/>
        <v>249/1046</v>
      </c>
      <c r="S323" s="131">
        <f t="shared" si="48"/>
        <v>0.23804971319311663</v>
      </c>
      <c r="T323" s="137">
        <f t="shared" si="49"/>
        <v>88.097514340344162</v>
      </c>
      <c r="U323" s="133" t="e">
        <f ca="1">[1]!f_risk_annusharpe(A323,"2019/9/30","2019/12/31",1,1,3)</f>
        <v>#NAME?</v>
      </c>
      <c r="V323" s="134" t="e">
        <f t="shared" ca="1" si="50"/>
        <v>#NAME?</v>
      </c>
      <c r="W323" s="134">
        <f t="shared" si="51"/>
        <v>1046</v>
      </c>
      <c r="X323" s="134" t="e">
        <f t="shared" ca="1" si="52"/>
        <v>#NAME?</v>
      </c>
      <c r="Y323" s="131" t="e">
        <f t="shared" ca="1" si="53"/>
        <v>#NAME?</v>
      </c>
      <c r="Z323" s="137" t="e">
        <f t="shared" ca="1" si="54"/>
        <v>#NAME?</v>
      </c>
      <c r="AA323" s="125">
        <v>2.37382896116896</v>
      </c>
      <c r="AB323" s="125">
        <v>4.5902188219292803</v>
      </c>
      <c r="AC323" s="123" t="s">
        <v>5307</v>
      </c>
      <c r="AD323" s="125">
        <v>12.0112205220859</v>
      </c>
      <c r="AE323" s="123" t="s">
        <v>5308</v>
      </c>
      <c r="AF323" s="126">
        <v>0</v>
      </c>
      <c r="AG323" s="123"/>
      <c r="AH323" s="125">
        <v>14.43634741</v>
      </c>
      <c r="AI323" s="123" t="s">
        <v>157</v>
      </c>
      <c r="AJ323" s="123" t="s">
        <v>95</v>
      </c>
      <c r="AK323" s="124">
        <v>81.091326245900007</v>
      </c>
      <c r="AL323" s="123" t="s">
        <v>159</v>
      </c>
      <c r="AM323" s="36">
        <v>42782</v>
      </c>
      <c r="AN323" s="123" t="s">
        <v>310</v>
      </c>
      <c r="AO323" s="123" t="s">
        <v>1291</v>
      </c>
      <c r="AP323" s="123" t="s">
        <v>347</v>
      </c>
      <c r="AQ323" s="123" t="s">
        <v>177</v>
      </c>
    </row>
    <row r="324" spans="1:43">
      <c r="A324" s="123" t="s">
        <v>1919</v>
      </c>
      <c r="B324" s="123" t="s">
        <v>1920</v>
      </c>
      <c r="C324" s="36">
        <v>43830</v>
      </c>
      <c r="D324" s="124">
        <v>1.0619000000000001</v>
      </c>
      <c r="E324" s="124">
        <v>1.0619000000000001</v>
      </c>
      <c r="F324" s="125">
        <v>3.7682524729152699E-2</v>
      </c>
      <c r="G324" s="36">
        <v>43829</v>
      </c>
      <c r="H324" s="124">
        <v>1.0615000000000001</v>
      </c>
      <c r="I324" s="125">
        <v>4.5897764207623304</v>
      </c>
      <c r="J324" s="123" t="s">
        <v>5309</v>
      </c>
      <c r="K324" s="125">
        <v>0.132013201320138</v>
      </c>
      <c r="L324" s="125">
        <v>0.46357615894040899</v>
      </c>
      <c r="M324" s="130">
        <v>1.0851975249881101</v>
      </c>
      <c r="N324" s="137">
        <f t="shared" ref="N324:N387" si="55">M324*4</f>
        <v>4.3407900999524403</v>
      </c>
      <c r="O324" s="132">
        <f t="shared" ref="O324:O387" si="56">N324/100</f>
        <v>4.34079009995244E-2</v>
      </c>
      <c r="P324" s="134">
        <f t="shared" ref="P324:P387" si="57">RANK(O324,$O$3:$O$1113,0)</f>
        <v>436</v>
      </c>
      <c r="Q324" s="134">
        <v>1046</v>
      </c>
      <c r="R324" s="134" t="str">
        <f t="shared" ref="R324:R387" si="58">P324&amp;"/"&amp;Q324</f>
        <v>436/1046</v>
      </c>
      <c r="S324" s="131">
        <f t="shared" ref="S324:S387" si="59">P324/Q324</f>
        <v>0.4168260038240918</v>
      </c>
      <c r="T324" s="137">
        <f t="shared" ref="T324:T387" si="60">IF(S324&gt;0.8,60,60+40/80%*(80%-S324))</f>
        <v>79.158699808795404</v>
      </c>
      <c r="U324" s="133" t="e">
        <f ca="1">[1]!f_risk_annusharpe(A324,"2019/9/30","2019/12/31",1,1,3)</f>
        <v>#NAME?</v>
      </c>
      <c r="V324" s="134" t="e">
        <f t="shared" ref="V324:V387" ca="1" si="61">RANK(U324,$U$3:$U$1230,0)</f>
        <v>#NAME?</v>
      </c>
      <c r="W324" s="134">
        <f t="shared" ref="W324:W387" si="62">Q324</f>
        <v>1046</v>
      </c>
      <c r="X324" s="134" t="e">
        <f t="shared" ref="X324:X387" ca="1" si="63">V324&amp;"/"&amp;W324</f>
        <v>#NAME?</v>
      </c>
      <c r="Y324" s="131" t="e">
        <f t="shared" ref="Y324:Y387" ca="1" si="64">V324/W324</f>
        <v>#NAME?</v>
      </c>
      <c r="Z324" s="137" t="e">
        <f t="shared" ref="Z324:Z387" ca="1" si="65">IF(Y324&gt;0.8,60,60+40/80%*(80%-Y324))</f>
        <v>#NAME?</v>
      </c>
      <c r="AA324" s="125">
        <v>2.3320805627830801</v>
      </c>
      <c r="AB324" s="125">
        <v>4.5897764207623304</v>
      </c>
      <c r="AC324" s="123" t="s">
        <v>5309</v>
      </c>
      <c r="AD324" s="126">
        <v>0</v>
      </c>
      <c r="AE324" s="123"/>
      <c r="AF324" s="126">
        <v>0</v>
      </c>
      <c r="AG324" s="123"/>
      <c r="AH324" s="125">
        <v>6.1900000000000102</v>
      </c>
      <c r="AI324" s="123" t="s">
        <v>174</v>
      </c>
      <c r="AJ324" s="123" t="s">
        <v>95</v>
      </c>
      <c r="AK324" s="124">
        <v>20.713854280100001</v>
      </c>
      <c r="AL324" s="123" t="s">
        <v>159</v>
      </c>
      <c r="AM324" s="36">
        <v>43362</v>
      </c>
      <c r="AN324" s="123" t="s">
        <v>310</v>
      </c>
      <c r="AO324" s="123" t="s">
        <v>5310</v>
      </c>
      <c r="AP324" s="123" t="s">
        <v>268</v>
      </c>
      <c r="AQ324" s="123" t="s">
        <v>483</v>
      </c>
    </row>
    <row r="325" spans="1:43">
      <c r="A325" s="123" t="s">
        <v>1902</v>
      </c>
      <c r="B325" s="123" t="s">
        <v>1903</v>
      </c>
      <c r="C325" s="36">
        <v>43830</v>
      </c>
      <c r="D325" s="124">
        <v>1.0382</v>
      </c>
      <c r="E325" s="124">
        <v>1.1343000000000001</v>
      </c>
      <c r="F325" s="125">
        <v>1.9267822736013299E-2</v>
      </c>
      <c r="G325" s="36">
        <v>43829</v>
      </c>
      <c r="H325" s="124">
        <v>1.038</v>
      </c>
      <c r="I325" s="125">
        <v>4.5895863343184597</v>
      </c>
      <c r="J325" s="123" t="s">
        <v>5311</v>
      </c>
      <c r="K325" s="125">
        <v>0.154350762106884</v>
      </c>
      <c r="L325" s="125">
        <v>0.43534405331713399</v>
      </c>
      <c r="M325" s="130">
        <v>0.91908757396984997</v>
      </c>
      <c r="N325" s="137">
        <f t="shared" si="55"/>
        <v>3.6763502958793999</v>
      </c>
      <c r="O325" s="132">
        <f t="shared" si="56"/>
        <v>3.6763502958793999E-2</v>
      </c>
      <c r="P325" s="134">
        <f t="shared" si="57"/>
        <v>692</v>
      </c>
      <c r="Q325" s="134">
        <v>1046</v>
      </c>
      <c r="R325" s="134" t="str">
        <f t="shared" si="58"/>
        <v>692/1046</v>
      </c>
      <c r="S325" s="131">
        <f t="shared" si="59"/>
        <v>0.66156787762906311</v>
      </c>
      <c r="T325" s="137">
        <f t="shared" si="60"/>
        <v>66.921606118546848</v>
      </c>
      <c r="U325" s="133" t="e">
        <f ca="1">[1]!f_risk_annusharpe(A325,"2019/9/30","2019/12/31",1,1,3)</f>
        <v>#NAME?</v>
      </c>
      <c r="V325" s="134" t="e">
        <f t="shared" ca="1" si="61"/>
        <v>#NAME?</v>
      </c>
      <c r="W325" s="134">
        <f t="shared" si="62"/>
        <v>1046</v>
      </c>
      <c r="X325" s="134" t="e">
        <f t="shared" ca="1" si="63"/>
        <v>#NAME?</v>
      </c>
      <c r="Y325" s="131" t="e">
        <f t="shared" ca="1" si="64"/>
        <v>#NAME?</v>
      </c>
      <c r="Z325" s="137" t="e">
        <f t="shared" ca="1" si="65"/>
        <v>#NAME?</v>
      </c>
      <c r="AA325" s="125">
        <v>2.2819511436801299</v>
      </c>
      <c r="AB325" s="125">
        <v>4.5895863343184597</v>
      </c>
      <c r="AC325" s="123" t="s">
        <v>5311</v>
      </c>
      <c r="AD325" s="125">
        <v>12.164227107939601</v>
      </c>
      <c r="AE325" s="123" t="s">
        <v>5312</v>
      </c>
      <c r="AF325" s="125">
        <v>13.633109092723799</v>
      </c>
      <c r="AG325" s="123" t="s">
        <v>5313</v>
      </c>
      <c r="AH325" s="125">
        <v>13.849012</v>
      </c>
      <c r="AI325" s="123" t="s">
        <v>163</v>
      </c>
      <c r="AJ325" s="123" t="s">
        <v>189</v>
      </c>
      <c r="AK325" s="124">
        <v>15.9876596571</v>
      </c>
      <c r="AL325" s="123" t="s">
        <v>159</v>
      </c>
      <c r="AM325" s="36">
        <v>42713</v>
      </c>
      <c r="AN325" s="123" t="s">
        <v>310</v>
      </c>
      <c r="AO325" s="123" t="s">
        <v>1875</v>
      </c>
      <c r="AP325" s="123" t="s">
        <v>175</v>
      </c>
      <c r="AQ325" s="123" t="s">
        <v>247</v>
      </c>
    </row>
    <row r="326" spans="1:43">
      <c r="A326" s="123" t="s">
        <v>1937</v>
      </c>
      <c r="B326" s="123" t="s">
        <v>1938</v>
      </c>
      <c r="C326" s="36">
        <v>43830</v>
      </c>
      <c r="D326" s="124">
        <v>1.0451999999999999</v>
      </c>
      <c r="E326" s="124">
        <v>1.1131</v>
      </c>
      <c r="F326" s="125">
        <v>3.8284839203660097E-2</v>
      </c>
      <c r="G326" s="36">
        <v>43829</v>
      </c>
      <c r="H326" s="124">
        <v>1.0448</v>
      </c>
      <c r="I326" s="125">
        <v>4.5878061722856396</v>
      </c>
      <c r="J326" s="123" t="s">
        <v>5314</v>
      </c>
      <c r="K326" s="125">
        <v>9.5767094426336796E-2</v>
      </c>
      <c r="L326" s="125">
        <v>0.47917602641317902</v>
      </c>
      <c r="M326" s="130">
        <v>0.96555017004899801</v>
      </c>
      <c r="N326" s="137">
        <f t="shared" si="55"/>
        <v>3.8622006801959921</v>
      </c>
      <c r="O326" s="132">
        <f t="shared" si="56"/>
        <v>3.8622006801959922E-2</v>
      </c>
      <c r="P326" s="134">
        <f t="shared" si="57"/>
        <v>626</v>
      </c>
      <c r="Q326" s="134">
        <v>1046</v>
      </c>
      <c r="R326" s="134" t="str">
        <f t="shared" si="58"/>
        <v>626/1046</v>
      </c>
      <c r="S326" s="131">
        <f t="shared" si="59"/>
        <v>0.59847036328871894</v>
      </c>
      <c r="T326" s="137">
        <f t="shared" si="60"/>
        <v>70.076481835564053</v>
      </c>
      <c r="U326" s="133" t="e">
        <f ca="1">[1]!f_risk_annusharpe(A326,"2019/9/30","2019/12/31",1,1,3)</f>
        <v>#NAME?</v>
      </c>
      <c r="V326" s="134" t="e">
        <f t="shared" ca="1" si="61"/>
        <v>#NAME?</v>
      </c>
      <c r="W326" s="134">
        <f t="shared" si="62"/>
        <v>1046</v>
      </c>
      <c r="X326" s="134" t="e">
        <f t="shared" ca="1" si="63"/>
        <v>#NAME?</v>
      </c>
      <c r="Y326" s="131" t="e">
        <f t="shared" ca="1" si="64"/>
        <v>#NAME?</v>
      </c>
      <c r="Z326" s="137" t="e">
        <f t="shared" ca="1" si="65"/>
        <v>#NAME?</v>
      </c>
      <c r="AA326" s="125">
        <v>2.1091415426796201</v>
      </c>
      <c r="AB326" s="125">
        <v>4.5878061722856396</v>
      </c>
      <c r="AC326" s="123" t="s">
        <v>5314</v>
      </c>
      <c r="AD326" s="125">
        <v>9.2104139877423403</v>
      </c>
      <c r="AE326" s="123" t="s">
        <v>5315</v>
      </c>
      <c r="AF326" s="126">
        <v>0</v>
      </c>
      <c r="AG326" s="123"/>
      <c r="AH326" s="125">
        <v>11.5824164</v>
      </c>
      <c r="AI326" s="123" t="s">
        <v>174</v>
      </c>
      <c r="AJ326" s="123" t="s">
        <v>95</v>
      </c>
      <c r="AK326" s="124">
        <v>8.5471330939999994</v>
      </c>
      <c r="AL326" s="123" t="s">
        <v>159</v>
      </c>
      <c r="AM326" s="36">
        <v>42909</v>
      </c>
      <c r="AN326" s="123" t="s">
        <v>310</v>
      </c>
      <c r="AO326" s="123" t="s">
        <v>1939</v>
      </c>
      <c r="AP326" s="123" t="s">
        <v>209</v>
      </c>
      <c r="AQ326" s="123" t="s">
        <v>177</v>
      </c>
    </row>
    <row r="327" spans="1:43">
      <c r="A327" s="123" t="s">
        <v>1882</v>
      </c>
      <c r="B327" s="123" t="s">
        <v>1883</v>
      </c>
      <c r="C327" s="36">
        <v>43830</v>
      </c>
      <c r="D327" s="124">
        <v>1.0307999999999999</v>
      </c>
      <c r="E327" s="124">
        <v>1.1223000000000001</v>
      </c>
      <c r="F327" s="125">
        <v>9.70214417385761E-3</v>
      </c>
      <c r="G327" s="36">
        <v>43829</v>
      </c>
      <c r="H327" s="124">
        <v>1.0306999999999999</v>
      </c>
      <c r="I327" s="125">
        <v>4.5868276523358196</v>
      </c>
      <c r="J327" s="123" t="s">
        <v>5316</v>
      </c>
      <c r="K327" s="125">
        <v>0.14573010784026699</v>
      </c>
      <c r="L327" s="125">
        <v>0.38955337240350202</v>
      </c>
      <c r="M327" s="130">
        <v>0.243113296493152</v>
      </c>
      <c r="N327" s="137">
        <f t="shared" si="55"/>
        <v>0.97245318597260799</v>
      </c>
      <c r="O327" s="132">
        <f t="shared" si="56"/>
        <v>9.7245318597260801E-3</v>
      </c>
      <c r="P327" s="134">
        <f t="shared" si="57"/>
        <v>1022</v>
      </c>
      <c r="Q327" s="134">
        <v>1046</v>
      </c>
      <c r="R327" s="134" t="str">
        <f t="shared" si="58"/>
        <v>1022/1046</v>
      </c>
      <c r="S327" s="131">
        <f t="shared" si="59"/>
        <v>0.97705544933078392</v>
      </c>
      <c r="T327" s="137">
        <f t="shared" si="60"/>
        <v>60</v>
      </c>
      <c r="U327" s="133" t="e">
        <f ca="1">[1]!f_risk_annusharpe(A327,"2019/9/30","2019/12/31",1,1,3)</f>
        <v>#NAME?</v>
      </c>
      <c r="V327" s="134" t="e">
        <f t="shared" ca="1" si="61"/>
        <v>#NAME?</v>
      </c>
      <c r="W327" s="134">
        <f t="shared" si="62"/>
        <v>1046</v>
      </c>
      <c r="X327" s="134" t="e">
        <f t="shared" ca="1" si="63"/>
        <v>#NAME?</v>
      </c>
      <c r="Y327" s="131" t="e">
        <f t="shared" ca="1" si="64"/>
        <v>#NAME?</v>
      </c>
      <c r="Z327" s="137" t="e">
        <f t="shared" ca="1" si="65"/>
        <v>#NAME?</v>
      </c>
      <c r="AA327" s="125">
        <v>1.7370641559256701</v>
      </c>
      <c r="AB327" s="125">
        <v>4.5868276523358196</v>
      </c>
      <c r="AC327" s="123" t="s">
        <v>5316</v>
      </c>
      <c r="AD327" s="125">
        <v>12.4385167248429</v>
      </c>
      <c r="AE327" s="123" t="s">
        <v>5317</v>
      </c>
      <c r="AF327" s="126">
        <v>0</v>
      </c>
      <c r="AG327" s="123"/>
      <c r="AH327" s="125">
        <v>12.74210072</v>
      </c>
      <c r="AI327" s="123" t="s">
        <v>174</v>
      </c>
      <c r="AJ327" s="123" t="s">
        <v>95</v>
      </c>
      <c r="AK327" s="124">
        <v>30.952304043200002</v>
      </c>
      <c r="AL327" s="123" t="s">
        <v>159</v>
      </c>
      <c r="AM327" s="36">
        <v>42990</v>
      </c>
      <c r="AN327" s="123" t="s">
        <v>310</v>
      </c>
      <c r="AO327" s="123" t="s">
        <v>1263</v>
      </c>
      <c r="AP327" s="123" t="s">
        <v>200</v>
      </c>
      <c r="AQ327" s="123" t="s">
        <v>177</v>
      </c>
    </row>
    <row r="328" spans="1:43">
      <c r="A328" s="123" t="s">
        <v>1935</v>
      </c>
      <c r="B328" s="123" t="s">
        <v>1936</v>
      </c>
      <c r="C328" s="36">
        <v>43830</v>
      </c>
      <c r="D328" s="124">
        <v>1.0115000000000001</v>
      </c>
      <c r="E328" s="124">
        <v>1.1145</v>
      </c>
      <c r="F328" s="125">
        <v>0</v>
      </c>
      <c r="G328" s="36">
        <v>43829</v>
      </c>
      <c r="H328" s="124">
        <v>1.0115000000000001</v>
      </c>
      <c r="I328" s="125">
        <v>4.5772045892349098</v>
      </c>
      <c r="J328" s="123" t="s">
        <v>5318</v>
      </c>
      <c r="K328" s="125">
        <v>0.16835016835018299</v>
      </c>
      <c r="L328" s="125">
        <v>0.46686644576722502</v>
      </c>
      <c r="M328" s="130">
        <v>0.91825635185681698</v>
      </c>
      <c r="N328" s="137">
        <f t="shared" si="55"/>
        <v>3.6730254074272679</v>
      </c>
      <c r="O328" s="132">
        <f t="shared" si="56"/>
        <v>3.6730254074272682E-2</v>
      </c>
      <c r="P328" s="134">
        <f t="shared" si="57"/>
        <v>693</v>
      </c>
      <c r="Q328" s="134">
        <v>1046</v>
      </c>
      <c r="R328" s="134" t="str">
        <f t="shared" si="58"/>
        <v>693/1046</v>
      </c>
      <c r="S328" s="131">
        <f t="shared" si="59"/>
        <v>0.66252390057361377</v>
      </c>
      <c r="T328" s="137">
        <f t="shared" si="60"/>
        <v>66.873804971319316</v>
      </c>
      <c r="U328" s="133" t="e">
        <f ca="1">[1]!f_risk_annusharpe(A328,"2019/9/30","2019/12/31",1,1,3)</f>
        <v>#NAME?</v>
      </c>
      <c r="V328" s="134" t="e">
        <f t="shared" ca="1" si="61"/>
        <v>#NAME?</v>
      </c>
      <c r="W328" s="134">
        <f t="shared" si="62"/>
        <v>1046</v>
      </c>
      <c r="X328" s="134" t="e">
        <f t="shared" ca="1" si="63"/>
        <v>#NAME?</v>
      </c>
      <c r="Y328" s="131" t="e">
        <f t="shared" ca="1" si="64"/>
        <v>#NAME?</v>
      </c>
      <c r="Z328" s="137" t="e">
        <f t="shared" ca="1" si="65"/>
        <v>#NAME?</v>
      </c>
      <c r="AA328" s="125">
        <v>2.2940348493094702</v>
      </c>
      <c r="AB328" s="125">
        <v>4.5772045892349098</v>
      </c>
      <c r="AC328" s="123" t="s">
        <v>5318</v>
      </c>
      <c r="AD328" s="125">
        <v>10.470623748876401</v>
      </c>
      <c r="AE328" s="123" t="s">
        <v>5319</v>
      </c>
      <c r="AF328" s="126">
        <v>0</v>
      </c>
      <c r="AG328" s="123"/>
      <c r="AH328" s="125">
        <v>11.9194405</v>
      </c>
      <c r="AI328" s="123" t="s">
        <v>163</v>
      </c>
      <c r="AJ328" s="123" t="s">
        <v>95</v>
      </c>
      <c r="AK328" s="124">
        <v>30.4236158117</v>
      </c>
      <c r="AL328" s="123" t="s">
        <v>159</v>
      </c>
      <c r="AM328" s="36">
        <v>42985</v>
      </c>
      <c r="AN328" s="123" t="s">
        <v>310</v>
      </c>
      <c r="AO328" s="123" t="s">
        <v>1758</v>
      </c>
      <c r="AP328" s="123" t="s">
        <v>347</v>
      </c>
      <c r="AQ328" s="123" t="s">
        <v>170</v>
      </c>
    </row>
    <row r="329" spans="1:43">
      <c r="A329" s="123" t="s">
        <v>1868</v>
      </c>
      <c r="B329" s="123" t="s">
        <v>1869</v>
      </c>
      <c r="C329" s="36">
        <v>43830</v>
      </c>
      <c r="D329" s="124">
        <v>1.1040000000000001</v>
      </c>
      <c r="E329" s="124">
        <v>1.21</v>
      </c>
      <c r="F329" s="125">
        <v>0</v>
      </c>
      <c r="G329" s="36">
        <v>43826</v>
      </c>
      <c r="H329" s="124">
        <v>1.1040000000000001</v>
      </c>
      <c r="I329" s="125">
        <v>4.5743062068965701</v>
      </c>
      <c r="J329" s="123" t="s">
        <v>5320</v>
      </c>
      <c r="K329" s="125">
        <v>9.0661831368990503E-2</v>
      </c>
      <c r="L329" s="125">
        <v>0.36359617391612897</v>
      </c>
      <c r="M329" s="130">
        <v>1.00636394447186</v>
      </c>
      <c r="N329" s="137">
        <f t="shared" si="55"/>
        <v>4.0254557778874398</v>
      </c>
      <c r="O329" s="132">
        <f t="shared" si="56"/>
        <v>4.0254557778874399E-2</v>
      </c>
      <c r="P329" s="134">
        <f t="shared" si="57"/>
        <v>560</v>
      </c>
      <c r="Q329" s="134">
        <v>1046</v>
      </c>
      <c r="R329" s="134" t="str">
        <f t="shared" si="58"/>
        <v>560/1046</v>
      </c>
      <c r="S329" s="131">
        <f t="shared" si="59"/>
        <v>0.53537284894837478</v>
      </c>
      <c r="T329" s="137">
        <f t="shared" si="60"/>
        <v>73.231357552581258</v>
      </c>
      <c r="U329" s="133" t="e">
        <f ca="1">[1]!f_risk_annusharpe(A329,"2019/9/30","2019/12/31",1,1,3)</f>
        <v>#NAME?</v>
      </c>
      <c r="V329" s="134" t="e">
        <f t="shared" ca="1" si="61"/>
        <v>#NAME?</v>
      </c>
      <c r="W329" s="134">
        <f t="shared" si="62"/>
        <v>1046</v>
      </c>
      <c r="X329" s="134" t="e">
        <f t="shared" ca="1" si="63"/>
        <v>#NAME?</v>
      </c>
      <c r="Y329" s="131" t="e">
        <f t="shared" ca="1" si="64"/>
        <v>#NAME?</v>
      </c>
      <c r="Z329" s="137" t="e">
        <f t="shared" ca="1" si="65"/>
        <v>#NAME?</v>
      </c>
      <c r="AA329" s="125">
        <v>2.2221812882479099</v>
      </c>
      <c r="AB329" s="125">
        <v>4.5743062068965701</v>
      </c>
      <c r="AC329" s="123" t="s">
        <v>5320</v>
      </c>
      <c r="AD329" s="125">
        <v>13.7956803001876</v>
      </c>
      <c r="AE329" s="123" t="s">
        <v>5321</v>
      </c>
      <c r="AF329" s="125">
        <v>16.416694049903999</v>
      </c>
      <c r="AG329" s="123" t="s">
        <v>5322</v>
      </c>
      <c r="AH329" s="125">
        <v>21.306195200000001</v>
      </c>
      <c r="AI329" s="123" t="s">
        <v>174</v>
      </c>
      <c r="AJ329" s="123" t="s">
        <v>197</v>
      </c>
      <c r="AK329" s="124">
        <v>9.9020295880999996</v>
      </c>
      <c r="AL329" s="123" t="s">
        <v>159</v>
      </c>
      <c r="AM329" s="36">
        <v>42431</v>
      </c>
      <c r="AN329" s="123" t="s">
        <v>310</v>
      </c>
      <c r="AO329" s="123" t="s">
        <v>909</v>
      </c>
      <c r="AP329" s="123" t="s">
        <v>412</v>
      </c>
      <c r="AQ329" s="123" t="s">
        <v>183</v>
      </c>
    </row>
    <row r="330" spans="1:43">
      <c r="A330" s="123" t="s">
        <v>2078</v>
      </c>
      <c r="B330" s="123" t="s">
        <v>2079</v>
      </c>
      <c r="C330" s="36">
        <v>43830</v>
      </c>
      <c r="D330" s="124">
        <v>1.0261</v>
      </c>
      <c r="E330" s="124">
        <v>1.1367</v>
      </c>
      <c r="F330" s="125">
        <v>-1.9487479294534701E-2</v>
      </c>
      <c r="G330" s="36">
        <v>43829</v>
      </c>
      <c r="H330" s="124">
        <v>1.0263</v>
      </c>
      <c r="I330" s="125">
        <v>4.5731400896391703</v>
      </c>
      <c r="J330" s="123" t="s">
        <v>5323</v>
      </c>
      <c r="K330" s="125">
        <v>9.7486193342955094E-2</v>
      </c>
      <c r="L330" s="125">
        <v>0.643655223914814</v>
      </c>
      <c r="M330" s="130">
        <v>1.24540073458052</v>
      </c>
      <c r="N330" s="137">
        <f t="shared" si="55"/>
        <v>4.9816029383220801</v>
      </c>
      <c r="O330" s="132">
        <f t="shared" si="56"/>
        <v>4.98160293832208E-2</v>
      </c>
      <c r="P330" s="134">
        <f t="shared" si="57"/>
        <v>224</v>
      </c>
      <c r="Q330" s="134">
        <v>1046</v>
      </c>
      <c r="R330" s="134" t="str">
        <f t="shared" si="58"/>
        <v>224/1046</v>
      </c>
      <c r="S330" s="131">
        <f t="shared" si="59"/>
        <v>0.21414913957934992</v>
      </c>
      <c r="T330" s="137">
        <f t="shared" si="60"/>
        <v>89.292543021032515</v>
      </c>
      <c r="U330" s="133" t="e">
        <f ca="1">[1]!f_risk_annusharpe(A330,"2019/9/30","2019/12/31",1,1,3)</f>
        <v>#NAME?</v>
      </c>
      <c r="V330" s="134" t="e">
        <f t="shared" ca="1" si="61"/>
        <v>#NAME?</v>
      </c>
      <c r="W330" s="134">
        <f t="shared" si="62"/>
        <v>1046</v>
      </c>
      <c r="X330" s="134" t="e">
        <f t="shared" ca="1" si="63"/>
        <v>#NAME?</v>
      </c>
      <c r="Y330" s="131" t="e">
        <f t="shared" ca="1" si="64"/>
        <v>#NAME?</v>
      </c>
      <c r="Z330" s="137" t="e">
        <f t="shared" ca="1" si="65"/>
        <v>#NAME?</v>
      </c>
      <c r="AA330" s="125">
        <v>2.41664338738352</v>
      </c>
      <c r="AB330" s="125">
        <v>4.5731400896391703</v>
      </c>
      <c r="AC330" s="123" t="s">
        <v>5323</v>
      </c>
      <c r="AD330" s="125">
        <v>13.390096903868599</v>
      </c>
      <c r="AE330" s="123" t="s">
        <v>5324</v>
      </c>
      <c r="AF330" s="125">
        <v>13.341669380460701</v>
      </c>
      <c r="AG330" s="123" t="s">
        <v>5325</v>
      </c>
      <c r="AH330" s="125">
        <v>14.157729399999999</v>
      </c>
      <c r="AI330" s="123" t="s">
        <v>157</v>
      </c>
      <c r="AJ330" s="123" t="s">
        <v>189</v>
      </c>
      <c r="AK330" s="124">
        <v>166.85645664270001</v>
      </c>
      <c r="AL330" s="123" t="s">
        <v>159</v>
      </c>
      <c r="AM330" s="36">
        <v>42705</v>
      </c>
      <c r="AN330" s="123" t="s">
        <v>310</v>
      </c>
      <c r="AO330" s="123" t="s">
        <v>2080</v>
      </c>
      <c r="AP330" s="123" t="s">
        <v>196</v>
      </c>
      <c r="AQ330" s="123" t="s">
        <v>181</v>
      </c>
    </row>
    <row r="331" spans="1:43">
      <c r="A331" s="123" t="s">
        <v>1876</v>
      </c>
      <c r="B331" s="123" t="s">
        <v>1877</v>
      </c>
      <c r="C331" s="36">
        <v>43830</v>
      </c>
      <c r="D331" s="124">
        <v>1.0740000000000001</v>
      </c>
      <c r="E331" s="124">
        <v>1.304</v>
      </c>
      <c r="F331" s="125">
        <v>0</v>
      </c>
      <c r="G331" s="36">
        <v>43829</v>
      </c>
      <c r="H331" s="124">
        <v>1.0740000000000001</v>
      </c>
      <c r="I331" s="125">
        <v>4.5708644883652196</v>
      </c>
      <c r="J331" s="123" t="s">
        <v>5326</v>
      </c>
      <c r="K331" s="125">
        <v>9.3196644920798197E-2</v>
      </c>
      <c r="L331" s="125">
        <v>0.365601841380022</v>
      </c>
      <c r="M331" s="130">
        <v>0.99739969469804701</v>
      </c>
      <c r="N331" s="137">
        <f t="shared" si="55"/>
        <v>3.989598778792188</v>
      </c>
      <c r="O331" s="132">
        <f t="shared" si="56"/>
        <v>3.9895987787921881E-2</v>
      </c>
      <c r="P331" s="134">
        <f t="shared" si="57"/>
        <v>574</v>
      </c>
      <c r="Q331" s="134">
        <v>1046</v>
      </c>
      <c r="R331" s="134" t="str">
        <f t="shared" si="58"/>
        <v>574/1046</v>
      </c>
      <c r="S331" s="131">
        <f t="shared" si="59"/>
        <v>0.54875717017208414</v>
      </c>
      <c r="T331" s="137">
        <f t="shared" si="60"/>
        <v>72.562141491395792</v>
      </c>
      <c r="U331" s="133" t="e">
        <f ca="1">[1]!f_risk_annusharpe(A331,"2019/9/30","2019/12/31",1,1,3)</f>
        <v>#NAME?</v>
      </c>
      <c r="V331" s="134" t="e">
        <f t="shared" ca="1" si="61"/>
        <v>#NAME?</v>
      </c>
      <c r="W331" s="134">
        <f t="shared" si="62"/>
        <v>1046</v>
      </c>
      <c r="X331" s="134" t="e">
        <f t="shared" ca="1" si="63"/>
        <v>#NAME?</v>
      </c>
      <c r="Y331" s="131" t="e">
        <f t="shared" ca="1" si="64"/>
        <v>#NAME?</v>
      </c>
      <c r="Z331" s="137" t="e">
        <f t="shared" ca="1" si="65"/>
        <v>#NAME?</v>
      </c>
      <c r="AA331" s="125">
        <v>2.47181428878124</v>
      </c>
      <c r="AB331" s="125">
        <v>4.5708644883652196</v>
      </c>
      <c r="AC331" s="123" t="s">
        <v>5326</v>
      </c>
      <c r="AD331" s="125">
        <v>12.248186030664399</v>
      </c>
      <c r="AE331" s="123" t="s">
        <v>5327</v>
      </c>
      <c r="AF331" s="125">
        <v>16.1051721585903</v>
      </c>
      <c r="AG331" s="123" t="s">
        <v>5328</v>
      </c>
      <c r="AH331" s="125">
        <v>31.779370400000001</v>
      </c>
      <c r="AI331" s="123" t="s">
        <v>157</v>
      </c>
      <c r="AJ331" s="123" t="s">
        <v>197</v>
      </c>
      <c r="AK331" s="124">
        <v>23.245487656400002</v>
      </c>
      <c r="AL331" s="123" t="s">
        <v>159</v>
      </c>
      <c r="AM331" s="36">
        <v>41968</v>
      </c>
      <c r="AN331" s="123" t="s">
        <v>310</v>
      </c>
      <c r="AO331" s="123" t="s">
        <v>1878</v>
      </c>
      <c r="AP331" s="123" t="s">
        <v>412</v>
      </c>
      <c r="AQ331" s="123" t="s">
        <v>181</v>
      </c>
    </row>
    <row r="332" spans="1:43">
      <c r="A332" s="123" t="s">
        <v>2041</v>
      </c>
      <c r="B332" s="123" t="s">
        <v>2042</v>
      </c>
      <c r="C332" s="36">
        <v>43830</v>
      </c>
      <c r="D332" s="124">
        <v>1.0743</v>
      </c>
      <c r="E332" s="124">
        <v>1.0987</v>
      </c>
      <c r="F332" s="125">
        <v>2.7932960893856901E-2</v>
      </c>
      <c r="G332" s="36">
        <v>43826</v>
      </c>
      <c r="H332" s="124">
        <v>1.0740000000000001</v>
      </c>
      <c r="I332" s="125">
        <v>4.5685715549215304</v>
      </c>
      <c r="J332" s="123" t="s">
        <v>5329</v>
      </c>
      <c r="K332" s="125">
        <v>0.121155638397034</v>
      </c>
      <c r="L332" s="125">
        <v>0.58987191549626805</v>
      </c>
      <c r="M332" s="130">
        <v>1.3681668293546001</v>
      </c>
      <c r="N332" s="137">
        <f t="shared" si="55"/>
        <v>5.4726673174184004</v>
      </c>
      <c r="O332" s="132">
        <f t="shared" si="56"/>
        <v>5.4726673174184004E-2</v>
      </c>
      <c r="P332" s="134">
        <f t="shared" si="57"/>
        <v>141</v>
      </c>
      <c r="Q332" s="134">
        <v>1046</v>
      </c>
      <c r="R332" s="134" t="str">
        <f t="shared" si="58"/>
        <v>141/1046</v>
      </c>
      <c r="S332" s="131">
        <f t="shared" si="59"/>
        <v>0.13479923518164436</v>
      </c>
      <c r="T332" s="137">
        <f t="shared" si="60"/>
        <v>93.26003824091778</v>
      </c>
      <c r="U332" s="133" t="e">
        <f ca="1">[1]!f_risk_annusharpe(A332,"2019/9/30","2019/12/31",1,1,3)</f>
        <v>#NAME?</v>
      </c>
      <c r="V332" s="134" t="e">
        <f t="shared" ca="1" si="61"/>
        <v>#NAME?</v>
      </c>
      <c r="W332" s="134">
        <f t="shared" si="62"/>
        <v>1046</v>
      </c>
      <c r="X332" s="134" t="e">
        <f t="shared" ca="1" si="63"/>
        <v>#NAME?</v>
      </c>
      <c r="Y332" s="131" t="e">
        <f t="shared" ca="1" si="64"/>
        <v>#NAME?</v>
      </c>
      <c r="Z332" s="137" t="e">
        <f t="shared" ca="1" si="65"/>
        <v>#NAME?</v>
      </c>
      <c r="AA332" s="125">
        <v>2.4997454496231502</v>
      </c>
      <c r="AB332" s="125">
        <v>4.5685715549215304</v>
      </c>
      <c r="AC332" s="123" t="s">
        <v>5329</v>
      </c>
      <c r="AD332" s="126">
        <v>0</v>
      </c>
      <c r="AE332" s="123"/>
      <c r="AF332" s="126">
        <v>0</v>
      </c>
      <c r="AG332" s="123"/>
      <c r="AH332" s="125">
        <v>9.9538529899999997</v>
      </c>
      <c r="AI332" s="123" t="s">
        <v>174</v>
      </c>
      <c r="AJ332" s="123" t="s">
        <v>95</v>
      </c>
      <c r="AK332" s="124">
        <v>61.425145263499999</v>
      </c>
      <c r="AL332" s="123" t="s">
        <v>159</v>
      </c>
      <c r="AM332" s="36">
        <v>43139</v>
      </c>
      <c r="AN332" s="123" t="s">
        <v>310</v>
      </c>
      <c r="AO332" s="123" t="s">
        <v>1018</v>
      </c>
      <c r="AP332" s="123" t="s">
        <v>195</v>
      </c>
      <c r="AQ332" s="123" t="s">
        <v>213</v>
      </c>
    </row>
    <row r="333" spans="1:43">
      <c r="A333" s="123" t="s">
        <v>2007</v>
      </c>
      <c r="B333" s="123" t="s">
        <v>2008</v>
      </c>
      <c r="C333" s="36">
        <v>43830</v>
      </c>
      <c r="D333" s="124">
        <v>1.1013999999999999</v>
      </c>
      <c r="E333" s="124">
        <v>1.1013999999999999</v>
      </c>
      <c r="F333" s="125">
        <v>9.0801779714872397E-3</v>
      </c>
      <c r="G333" s="36">
        <v>43829</v>
      </c>
      <c r="H333" s="124">
        <v>1.1012999999999999</v>
      </c>
      <c r="I333" s="125">
        <v>4.5666002088673698</v>
      </c>
      <c r="J333" s="123" t="s">
        <v>5330</v>
      </c>
      <c r="K333" s="125">
        <v>0.14548099654481</v>
      </c>
      <c r="L333" s="125">
        <v>0.55692504336711302</v>
      </c>
      <c r="M333" s="130">
        <v>1.02733443404879</v>
      </c>
      <c r="N333" s="137">
        <f t="shared" si="55"/>
        <v>4.10933773619516</v>
      </c>
      <c r="O333" s="132">
        <f t="shared" si="56"/>
        <v>4.1093377361951601E-2</v>
      </c>
      <c r="P333" s="134">
        <f t="shared" si="57"/>
        <v>525</v>
      </c>
      <c r="Q333" s="134">
        <v>1046</v>
      </c>
      <c r="R333" s="134" t="str">
        <f t="shared" si="58"/>
        <v>525/1046</v>
      </c>
      <c r="S333" s="131">
        <f t="shared" si="59"/>
        <v>0.50191204588910132</v>
      </c>
      <c r="T333" s="137">
        <f t="shared" si="60"/>
        <v>74.904397705544937</v>
      </c>
      <c r="U333" s="133" t="e">
        <f ca="1">[1]!f_risk_annusharpe(A333,"2019/9/30","2019/12/31",1,1,3)</f>
        <v>#NAME?</v>
      </c>
      <c r="V333" s="134" t="e">
        <f t="shared" ca="1" si="61"/>
        <v>#NAME?</v>
      </c>
      <c r="W333" s="134">
        <f t="shared" si="62"/>
        <v>1046</v>
      </c>
      <c r="X333" s="134" t="e">
        <f t="shared" ca="1" si="63"/>
        <v>#NAME?</v>
      </c>
      <c r="Y333" s="131" t="e">
        <f t="shared" ca="1" si="64"/>
        <v>#NAME?</v>
      </c>
      <c r="Z333" s="137" t="e">
        <f t="shared" ca="1" si="65"/>
        <v>#NAME?</v>
      </c>
      <c r="AA333" s="125">
        <v>2.29404662394353</v>
      </c>
      <c r="AB333" s="125">
        <v>4.5666002088673698</v>
      </c>
      <c r="AC333" s="123" t="s">
        <v>5330</v>
      </c>
      <c r="AD333" s="126">
        <v>0</v>
      </c>
      <c r="AE333" s="123"/>
      <c r="AF333" s="126">
        <v>0</v>
      </c>
      <c r="AG333" s="123"/>
      <c r="AH333" s="125">
        <v>10.14</v>
      </c>
      <c r="AI333" s="123" t="s">
        <v>174</v>
      </c>
      <c r="AJ333" s="123" t="s">
        <v>95</v>
      </c>
      <c r="AK333" s="124">
        <v>85.354867980600005</v>
      </c>
      <c r="AL333" s="123" t="s">
        <v>159</v>
      </c>
      <c r="AM333" s="36">
        <v>43119</v>
      </c>
      <c r="AN333" s="123" t="s">
        <v>310</v>
      </c>
      <c r="AO333" s="123" t="s">
        <v>1887</v>
      </c>
      <c r="AP333" s="123" t="s">
        <v>200</v>
      </c>
      <c r="AQ333" s="123" t="s">
        <v>241</v>
      </c>
    </row>
    <row r="334" spans="1:43">
      <c r="A334" s="123" t="s">
        <v>1873</v>
      </c>
      <c r="B334" s="123" t="s">
        <v>1874</v>
      </c>
      <c r="C334" s="36">
        <v>43830</v>
      </c>
      <c r="D334" s="124">
        <v>1.0324</v>
      </c>
      <c r="E334" s="124">
        <v>1.1142000000000001</v>
      </c>
      <c r="F334" s="125">
        <v>9.6871064613026098E-3</v>
      </c>
      <c r="G334" s="36">
        <v>43829</v>
      </c>
      <c r="H334" s="124">
        <v>1.0323</v>
      </c>
      <c r="I334" s="125">
        <v>4.5649370390740103</v>
      </c>
      <c r="J334" s="123" t="s">
        <v>5331</v>
      </c>
      <c r="K334" s="125">
        <v>0.15521924718667299</v>
      </c>
      <c r="L334" s="125">
        <v>0.35967540852736501</v>
      </c>
      <c r="M334" s="130">
        <v>0.74624961488585295</v>
      </c>
      <c r="N334" s="137">
        <f t="shared" si="55"/>
        <v>2.9849984595434118</v>
      </c>
      <c r="O334" s="132">
        <f t="shared" si="56"/>
        <v>2.9849984595434118E-2</v>
      </c>
      <c r="P334" s="134">
        <f t="shared" si="57"/>
        <v>912</v>
      </c>
      <c r="Q334" s="134">
        <v>1046</v>
      </c>
      <c r="R334" s="134" t="str">
        <f t="shared" si="58"/>
        <v>912/1046</v>
      </c>
      <c r="S334" s="131">
        <f t="shared" si="59"/>
        <v>0.87189292543021035</v>
      </c>
      <c r="T334" s="137">
        <f t="shared" si="60"/>
        <v>60</v>
      </c>
      <c r="U334" s="133" t="e">
        <f ca="1">[1]!f_risk_annusharpe(A334,"2019/9/30","2019/12/31",1,1,3)</f>
        <v>#NAME?</v>
      </c>
      <c r="V334" s="134" t="e">
        <f t="shared" ca="1" si="61"/>
        <v>#NAME?</v>
      </c>
      <c r="W334" s="134">
        <f t="shared" si="62"/>
        <v>1046</v>
      </c>
      <c r="X334" s="134" t="e">
        <f t="shared" ca="1" si="63"/>
        <v>#NAME?</v>
      </c>
      <c r="Y334" s="131" t="e">
        <f t="shared" ca="1" si="64"/>
        <v>#NAME?</v>
      </c>
      <c r="Z334" s="137" t="e">
        <f t="shared" ca="1" si="65"/>
        <v>#NAME?</v>
      </c>
      <c r="AA334" s="125">
        <v>2.2319263783343399</v>
      </c>
      <c r="AB334" s="125">
        <v>4.5649370390740103</v>
      </c>
      <c r="AC334" s="123" t="s">
        <v>5331</v>
      </c>
      <c r="AD334" s="125">
        <v>11.879753181825899</v>
      </c>
      <c r="AE334" s="123" t="s">
        <v>5332</v>
      </c>
      <c r="AF334" s="125">
        <v>12.510918743708499</v>
      </c>
      <c r="AG334" s="123" t="s">
        <v>5333</v>
      </c>
      <c r="AH334" s="125">
        <v>11.768346680000001</v>
      </c>
      <c r="AI334" s="123" t="s">
        <v>163</v>
      </c>
      <c r="AJ334" s="123" t="s">
        <v>158</v>
      </c>
      <c r="AK334" s="124">
        <v>10.469611757999999</v>
      </c>
      <c r="AL334" s="123" t="s">
        <v>159</v>
      </c>
      <c r="AM334" s="36">
        <v>42549</v>
      </c>
      <c r="AN334" s="123" t="s">
        <v>310</v>
      </c>
      <c r="AO334" s="123" t="s">
        <v>1875</v>
      </c>
      <c r="AP334" s="123" t="s">
        <v>175</v>
      </c>
      <c r="AQ334" s="123" t="s">
        <v>247</v>
      </c>
    </row>
    <row r="335" spans="1:43">
      <c r="A335" s="123" t="s">
        <v>1961</v>
      </c>
      <c r="B335" s="123" t="s">
        <v>1962</v>
      </c>
      <c r="C335" s="36">
        <v>43830</v>
      </c>
      <c r="D335" s="124">
        <v>1.1112</v>
      </c>
      <c r="E335" s="124">
        <v>1.1112</v>
      </c>
      <c r="F335" s="125">
        <v>1.8001800180016E-2</v>
      </c>
      <c r="G335" s="36">
        <v>43829</v>
      </c>
      <c r="H335" s="124">
        <v>1.111</v>
      </c>
      <c r="I335" s="125">
        <v>4.5638468053072296</v>
      </c>
      <c r="J335" s="123" t="s">
        <v>5334</v>
      </c>
      <c r="K335" s="125">
        <v>0.13517166801838801</v>
      </c>
      <c r="L335" s="125">
        <v>0.479247671579696</v>
      </c>
      <c r="M335" s="130">
        <v>1.11930111930112</v>
      </c>
      <c r="N335" s="137">
        <f t="shared" si="55"/>
        <v>4.4772044772044799</v>
      </c>
      <c r="O335" s="132">
        <f t="shared" si="56"/>
        <v>4.47720447720448E-2</v>
      </c>
      <c r="P335" s="134">
        <f t="shared" si="57"/>
        <v>385</v>
      </c>
      <c r="Q335" s="134">
        <v>1046</v>
      </c>
      <c r="R335" s="134" t="str">
        <f t="shared" si="58"/>
        <v>385/1046</v>
      </c>
      <c r="S335" s="131">
        <f t="shared" si="59"/>
        <v>0.36806883365200765</v>
      </c>
      <c r="T335" s="137">
        <f t="shared" si="60"/>
        <v>81.596558317399627</v>
      </c>
      <c r="U335" s="133" t="e">
        <f ca="1">[1]!f_risk_annusharpe(A335,"2019/9/30","2019/12/31",1,1,3)</f>
        <v>#NAME?</v>
      </c>
      <c r="V335" s="134" t="e">
        <f t="shared" ca="1" si="61"/>
        <v>#NAME?</v>
      </c>
      <c r="W335" s="134">
        <f t="shared" si="62"/>
        <v>1046</v>
      </c>
      <c r="X335" s="134" t="e">
        <f t="shared" ca="1" si="63"/>
        <v>#NAME?</v>
      </c>
      <c r="Y335" s="131" t="e">
        <f t="shared" ca="1" si="64"/>
        <v>#NAME?</v>
      </c>
      <c r="Z335" s="137" t="e">
        <f t="shared" ca="1" si="65"/>
        <v>#NAME?</v>
      </c>
      <c r="AA335" s="125">
        <v>2.19810539869402</v>
      </c>
      <c r="AB335" s="125">
        <v>4.5638468053072296</v>
      </c>
      <c r="AC335" s="123" t="s">
        <v>5334</v>
      </c>
      <c r="AD335" s="125">
        <v>9.6398618648248497</v>
      </c>
      <c r="AE335" s="123" t="s">
        <v>5335</v>
      </c>
      <c r="AF335" s="126">
        <v>0</v>
      </c>
      <c r="AG335" s="123"/>
      <c r="AH335" s="125">
        <v>11.12</v>
      </c>
      <c r="AI335" s="123" t="s">
        <v>157</v>
      </c>
      <c r="AJ335" s="123" t="s">
        <v>95</v>
      </c>
      <c r="AK335" s="124">
        <v>1.3057882448</v>
      </c>
      <c r="AL335" s="123" t="s">
        <v>159</v>
      </c>
      <c r="AM335" s="36">
        <v>42950</v>
      </c>
      <c r="AN335" s="123" t="s">
        <v>310</v>
      </c>
      <c r="AO335" s="123" t="s">
        <v>1963</v>
      </c>
      <c r="AP335" s="123" t="s">
        <v>171</v>
      </c>
      <c r="AQ335" s="123" t="s">
        <v>272</v>
      </c>
    </row>
    <row r="336" spans="1:43">
      <c r="A336" s="123" t="s">
        <v>1964</v>
      </c>
      <c r="B336" s="123" t="s">
        <v>1965</v>
      </c>
      <c r="C336" s="36">
        <v>43830</v>
      </c>
      <c r="D336" s="124">
        <v>1.1560999999999999</v>
      </c>
      <c r="E336" s="124">
        <v>1.3997999999999999</v>
      </c>
      <c r="F336" s="125">
        <v>2.5956047759125699E-2</v>
      </c>
      <c r="G336" s="36">
        <v>43829</v>
      </c>
      <c r="H336" s="124">
        <v>1.1557999999999999</v>
      </c>
      <c r="I336" s="125">
        <v>4.5607522724996503</v>
      </c>
      <c r="J336" s="123" t="s">
        <v>5336</v>
      </c>
      <c r="K336" s="125">
        <v>0.17329520838748899</v>
      </c>
      <c r="L336" s="125">
        <v>0.478018874467807</v>
      </c>
      <c r="M336" s="130">
        <v>1.0108245297663101</v>
      </c>
      <c r="N336" s="137">
        <f t="shared" si="55"/>
        <v>4.0432981190652404</v>
      </c>
      <c r="O336" s="132">
        <f t="shared" si="56"/>
        <v>4.0432981190652403E-2</v>
      </c>
      <c r="P336" s="134">
        <f t="shared" si="57"/>
        <v>553</v>
      </c>
      <c r="Q336" s="134">
        <v>1046</v>
      </c>
      <c r="R336" s="134" t="str">
        <f t="shared" si="58"/>
        <v>553/1046</v>
      </c>
      <c r="S336" s="131">
        <f t="shared" si="59"/>
        <v>0.52868068833652004</v>
      </c>
      <c r="T336" s="137">
        <f t="shared" si="60"/>
        <v>73.565965583174005</v>
      </c>
      <c r="U336" s="133" t="e">
        <f ca="1">[1]!f_risk_annusharpe(A336,"2019/9/30","2019/12/31",1,1,3)</f>
        <v>#NAME?</v>
      </c>
      <c r="V336" s="134" t="e">
        <f t="shared" ca="1" si="61"/>
        <v>#NAME?</v>
      </c>
      <c r="W336" s="134">
        <f t="shared" si="62"/>
        <v>1046</v>
      </c>
      <c r="X336" s="134" t="e">
        <f t="shared" ca="1" si="63"/>
        <v>#NAME?</v>
      </c>
      <c r="Y336" s="131" t="e">
        <f t="shared" ca="1" si="64"/>
        <v>#NAME?</v>
      </c>
      <c r="Z336" s="137" t="e">
        <f t="shared" ca="1" si="65"/>
        <v>#NAME?</v>
      </c>
      <c r="AA336" s="125">
        <v>2.2136245965782502</v>
      </c>
      <c r="AB336" s="125">
        <v>4.5607522724996503</v>
      </c>
      <c r="AC336" s="123" t="s">
        <v>5336</v>
      </c>
      <c r="AD336" s="125">
        <v>11.0266783114535</v>
      </c>
      <c r="AE336" s="123" t="s">
        <v>5337</v>
      </c>
      <c r="AF336" s="125">
        <v>12.181920158856199</v>
      </c>
      <c r="AG336" s="123" t="s">
        <v>5338</v>
      </c>
      <c r="AH336" s="125">
        <v>41.237037479999998</v>
      </c>
      <c r="AI336" s="123" t="s">
        <v>157</v>
      </c>
      <c r="AJ336" s="123" t="s">
        <v>189</v>
      </c>
      <c r="AK336" s="124">
        <v>10.976141592999999</v>
      </c>
      <c r="AL336" s="123" t="s">
        <v>159</v>
      </c>
      <c r="AM336" s="36">
        <v>41173</v>
      </c>
      <c r="AN336" s="123" t="s">
        <v>310</v>
      </c>
      <c r="AO336" s="123" t="s">
        <v>577</v>
      </c>
      <c r="AP336" s="123" t="s">
        <v>314</v>
      </c>
      <c r="AQ336" s="123" t="s">
        <v>181</v>
      </c>
    </row>
    <row r="337" spans="1:43">
      <c r="A337" s="123" t="s">
        <v>1928</v>
      </c>
      <c r="B337" s="123" t="s">
        <v>1929</v>
      </c>
      <c r="C337" s="36">
        <v>43830</v>
      </c>
      <c r="D337" s="124">
        <v>1.0591999999999999</v>
      </c>
      <c r="E337" s="124">
        <v>1.1213</v>
      </c>
      <c r="F337" s="125">
        <v>9.4419790388175703E-3</v>
      </c>
      <c r="G337" s="36">
        <v>43829</v>
      </c>
      <c r="H337" s="124">
        <v>1.0590999999999999</v>
      </c>
      <c r="I337" s="125">
        <v>4.5583514481698302</v>
      </c>
      <c r="J337" s="123" t="s">
        <v>5339</v>
      </c>
      <c r="K337" s="125">
        <v>0.141817150420712</v>
      </c>
      <c r="L337" s="125">
        <v>0.445734410715728</v>
      </c>
      <c r="M337" s="130">
        <v>0.99163514120876195</v>
      </c>
      <c r="N337" s="137">
        <f t="shared" si="55"/>
        <v>3.9665405648350478</v>
      </c>
      <c r="O337" s="132">
        <f t="shared" si="56"/>
        <v>3.9665405648350478E-2</v>
      </c>
      <c r="P337" s="134">
        <f t="shared" si="57"/>
        <v>584</v>
      </c>
      <c r="Q337" s="134">
        <v>1046</v>
      </c>
      <c r="R337" s="134" t="str">
        <f t="shared" si="58"/>
        <v>584/1046</v>
      </c>
      <c r="S337" s="131">
        <f t="shared" si="59"/>
        <v>0.55831739961759086</v>
      </c>
      <c r="T337" s="137">
        <f t="shared" si="60"/>
        <v>72.084130019120465</v>
      </c>
      <c r="U337" s="133" t="e">
        <f ca="1">[1]!f_risk_annusharpe(A337,"2019/9/30","2019/12/31",1,1,3)</f>
        <v>#NAME?</v>
      </c>
      <c r="V337" s="134" t="e">
        <f t="shared" ca="1" si="61"/>
        <v>#NAME?</v>
      </c>
      <c r="W337" s="134">
        <f t="shared" si="62"/>
        <v>1046</v>
      </c>
      <c r="X337" s="134" t="e">
        <f t="shared" ca="1" si="63"/>
        <v>#NAME?</v>
      </c>
      <c r="Y337" s="131" t="e">
        <f t="shared" ca="1" si="64"/>
        <v>#NAME?</v>
      </c>
      <c r="Z337" s="137" t="e">
        <f t="shared" ca="1" si="65"/>
        <v>#NAME?</v>
      </c>
      <c r="AA337" s="125">
        <v>2.29865456451587</v>
      </c>
      <c r="AB337" s="125">
        <v>4.5583514481698302</v>
      </c>
      <c r="AC337" s="123" t="s">
        <v>5339</v>
      </c>
      <c r="AD337" s="125">
        <v>11.8111970943578</v>
      </c>
      <c r="AE337" s="123" t="s">
        <v>5340</v>
      </c>
      <c r="AF337" s="125">
        <v>11.6638277827425</v>
      </c>
      <c r="AG337" s="123" t="s">
        <v>5341</v>
      </c>
      <c r="AH337" s="125">
        <v>12.45664096</v>
      </c>
      <c r="AI337" s="123" t="s">
        <v>163</v>
      </c>
      <c r="AJ337" s="123" t="s">
        <v>186</v>
      </c>
      <c r="AK337" s="124">
        <v>17.737432943599998</v>
      </c>
      <c r="AL337" s="123" t="s">
        <v>159</v>
      </c>
      <c r="AM337" s="36">
        <v>42711</v>
      </c>
      <c r="AN337" s="123" t="s">
        <v>310</v>
      </c>
      <c r="AO337" s="123" t="s">
        <v>1483</v>
      </c>
      <c r="AP337" s="123" t="s">
        <v>215</v>
      </c>
      <c r="AQ337" s="123" t="s">
        <v>170</v>
      </c>
    </row>
    <row r="338" spans="1:43">
      <c r="A338" s="123" t="s">
        <v>2156</v>
      </c>
      <c r="B338" s="123" t="s">
        <v>2157</v>
      </c>
      <c r="C338" s="36">
        <v>43830</v>
      </c>
      <c r="D338" s="124">
        <v>1.0113000000000001</v>
      </c>
      <c r="E338" s="124">
        <v>1.0455000000000001</v>
      </c>
      <c r="F338" s="125">
        <v>1.97804371476407E-2</v>
      </c>
      <c r="G338" s="36">
        <v>43829</v>
      </c>
      <c r="H338" s="124">
        <v>1.0111000000000001</v>
      </c>
      <c r="I338" s="125">
        <v>4.5562512492504501</v>
      </c>
      <c r="J338" s="123" t="s">
        <v>5342</v>
      </c>
      <c r="K338" s="125">
        <v>0.13862758688979801</v>
      </c>
      <c r="L338" s="125">
        <v>0.74695269058634595</v>
      </c>
      <c r="M338" s="130">
        <v>1.3997190307865099</v>
      </c>
      <c r="N338" s="137">
        <f t="shared" si="55"/>
        <v>5.5988761231460398</v>
      </c>
      <c r="O338" s="132">
        <f t="shared" si="56"/>
        <v>5.5988761231460397E-2</v>
      </c>
      <c r="P338" s="134">
        <f t="shared" si="57"/>
        <v>121</v>
      </c>
      <c r="Q338" s="134">
        <v>1046</v>
      </c>
      <c r="R338" s="134" t="str">
        <f t="shared" si="58"/>
        <v>121/1046</v>
      </c>
      <c r="S338" s="131">
        <f t="shared" si="59"/>
        <v>0.11567877629063097</v>
      </c>
      <c r="T338" s="137">
        <f t="shared" si="60"/>
        <v>94.216061185468448</v>
      </c>
      <c r="U338" s="133" t="e">
        <f ca="1">[1]!f_risk_annusharpe(A338,"2019/9/30","2019/12/31",1,1,3)</f>
        <v>#NAME?</v>
      </c>
      <c r="V338" s="134" t="e">
        <f t="shared" ca="1" si="61"/>
        <v>#NAME?</v>
      </c>
      <c r="W338" s="134">
        <f t="shared" si="62"/>
        <v>1046</v>
      </c>
      <c r="X338" s="134" t="e">
        <f t="shared" ca="1" si="63"/>
        <v>#NAME?</v>
      </c>
      <c r="Y338" s="131" t="e">
        <f t="shared" ca="1" si="64"/>
        <v>#NAME?</v>
      </c>
      <c r="Z338" s="137" t="e">
        <f t="shared" ca="1" si="65"/>
        <v>#NAME?</v>
      </c>
      <c r="AA338" s="125">
        <v>2.74106806472845</v>
      </c>
      <c r="AB338" s="125">
        <v>4.5562512492504501</v>
      </c>
      <c r="AC338" s="123" t="s">
        <v>5342</v>
      </c>
      <c r="AD338" s="126">
        <v>0</v>
      </c>
      <c r="AE338" s="123"/>
      <c r="AF338" s="126">
        <v>0</v>
      </c>
      <c r="AG338" s="123"/>
      <c r="AH338" s="125">
        <v>4.6189850000000003</v>
      </c>
      <c r="AI338" s="123" t="s">
        <v>157</v>
      </c>
      <c r="AJ338" s="123" t="s">
        <v>95</v>
      </c>
      <c r="AK338" s="124">
        <v>16.499422866100002</v>
      </c>
      <c r="AL338" s="123" t="s">
        <v>159</v>
      </c>
      <c r="AM338" s="36">
        <v>43455</v>
      </c>
      <c r="AN338" s="123" t="s">
        <v>310</v>
      </c>
      <c r="AO338" s="123" t="s">
        <v>2158</v>
      </c>
      <c r="AP338" s="123" t="s">
        <v>265</v>
      </c>
      <c r="AQ338" s="123" t="s">
        <v>207</v>
      </c>
    </row>
    <row r="339" spans="1:43">
      <c r="A339" s="123" t="s">
        <v>1888</v>
      </c>
      <c r="B339" s="123" t="s">
        <v>1889</v>
      </c>
      <c r="C339" s="36">
        <v>43830</v>
      </c>
      <c r="D339" s="124">
        <v>1.0840000000000001</v>
      </c>
      <c r="E339" s="124">
        <v>1.444</v>
      </c>
      <c r="F339" s="125">
        <v>0</v>
      </c>
      <c r="G339" s="36">
        <v>43829</v>
      </c>
      <c r="H339" s="124">
        <v>1.0840000000000001</v>
      </c>
      <c r="I339" s="125">
        <v>4.5523946168551204</v>
      </c>
      <c r="J339" s="123" t="s">
        <v>5343</v>
      </c>
      <c r="K339" s="125">
        <v>0.18484288354898201</v>
      </c>
      <c r="L339" s="125">
        <v>0.37035609246993201</v>
      </c>
      <c r="M339" s="130">
        <v>0.74261866733797799</v>
      </c>
      <c r="N339" s="137">
        <f t="shared" si="55"/>
        <v>2.970474669351912</v>
      </c>
      <c r="O339" s="132">
        <f t="shared" si="56"/>
        <v>2.9704746693519121E-2</v>
      </c>
      <c r="P339" s="134">
        <f t="shared" si="57"/>
        <v>914</v>
      </c>
      <c r="Q339" s="134">
        <v>1046</v>
      </c>
      <c r="R339" s="134" t="str">
        <f t="shared" si="58"/>
        <v>914/1046</v>
      </c>
      <c r="S339" s="131">
        <f t="shared" si="59"/>
        <v>0.87380497131931167</v>
      </c>
      <c r="T339" s="137">
        <f t="shared" si="60"/>
        <v>60</v>
      </c>
      <c r="U339" s="133" t="e">
        <f ca="1">[1]!f_risk_annusharpe(A339,"2019/9/30","2019/12/31",1,1,3)</f>
        <v>#NAME?</v>
      </c>
      <c r="V339" s="134" t="e">
        <f t="shared" ca="1" si="61"/>
        <v>#NAME?</v>
      </c>
      <c r="W339" s="134">
        <f t="shared" si="62"/>
        <v>1046</v>
      </c>
      <c r="X339" s="134" t="e">
        <f t="shared" ca="1" si="63"/>
        <v>#NAME?</v>
      </c>
      <c r="Y339" s="131" t="e">
        <f t="shared" ca="1" si="64"/>
        <v>#NAME?</v>
      </c>
      <c r="Z339" s="137" t="e">
        <f t="shared" ca="1" si="65"/>
        <v>#NAME?</v>
      </c>
      <c r="AA339" s="125">
        <v>2.0547806419962402</v>
      </c>
      <c r="AB339" s="125">
        <v>4.5523946168551204</v>
      </c>
      <c r="AC339" s="123" t="s">
        <v>5343</v>
      </c>
      <c r="AD339" s="125">
        <v>11.9422882847373</v>
      </c>
      <c r="AE339" s="123" t="s">
        <v>5344</v>
      </c>
      <c r="AF339" s="125">
        <v>13.1517709371581</v>
      </c>
      <c r="AG339" s="123" t="s">
        <v>5345</v>
      </c>
      <c r="AH339" s="125">
        <v>52.405413600000003</v>
      </c>
      <c r="AI339" s="123" t="s">
        <v>157</v>
      </c>
      <c r="AJ339" s="123" t="s">
        <v>166</v>
      </c>
      <c r="AK339" s="124">
        <v>9.0875985120999996</v>
      </c>
      <c r="AL339" s="123" t="s">
        <v>159</v>
      </c>
      <c r="AM339" s="36">
        <v>41493</v>
      </c>
      <c r="AN339" s="123" t="s">
        <v>310</v>
      </c>
      <c r="AO339" s="123" t="s">
        <v>1614</v>
      </c>
      <c r="AP339" s="123" t="s">
        <v>269</v>
      </c>
      <c r="AQ339" s="123" t="s">
        <v>181</v>
      </c>
    </row>
    <row r="340" spans="1:43">
      <c r="A340" s="123" t="s">
        <v>2776</v>
      </c>
      <c r="B340" s="123" t="s">
        <v>2777</v>
      </c>
      <c r="C340" s="36">
        <v>43830</v>
      </c>
      <c r="D340" s="124">
        <v>1.0458000000000001</v>
      </c>
      <c r="E340" s="124">
        <v>1.0458000000000001</v>
      </c>
      <c r="F340" s="125">
        <v>0.20120724346076399</v>
      </c>
      <c r="G340" s="36">
        <v>43829</v>
      </c>
      <c r="H340" s="124">
        <v>1.0437000000000001</v>
      </c>
      <c r="I340" s="125">
        <v>4.5486354093771997</v>
      </c>
      <c r="J340" s="123" t="s">
        <v>5346</v>
      </c>
      <c r="K340" s="125">
        <v>0.68354674111871605</v>
      </c>
      <c r="L340" s="125">
        <v>1.49456521739131</v>
      </c>
      <c r="M340" s="130">
        <v>1.6919486581096901</v>
      </c>
      <c r="N340" s="137">
        <f t="shared" si="55"/>
        <v>6.7677946324387603</v>
      </c>
      <c r="O340" s="132">
        <f t="shared" si="56"/>
        <v>6.7677946324387603E-2</v>
      </c>
      <c r="P340" s="134">
        <f t="shared" si="57"/>
        <v>54</v>
      </c>
      <c r="Q340" s="134">
        <v>1046</v>
      </c>
      <c r="R340" s="134" t="str">
        <f t="shared" si="58"/>
        <v>54/1046</v>
      </c>
      <c r="S340" s="131">
        <f t="shared" si="59"/>
        <v>5.1625239005736137E-2</v>
      </c>
      <c r="T340" s="137">
        <f t="shared" si="60"/>
        <v>97.418738049713198</v>
      </c>
      <c r="U340" s="133" t="e">
        <f ca="1">[1]!f_risk_annusharpe(A340,"2019/9/30","2019/12/31",1,1,3)</f>
        <v>#NAME?</v>
      </c>
      <c r="V340" s="134" t="e">
        <f t="shared" ca="1" si="61"/>
        <v>#NAME?</v>
      </c>
      <c r="W340" s="134">
        <f t="shared" si="62"/>
        <v>1046</v>
      </c>
      <c r="X340" s="134" t="e">
        <f t="shared" ca="1" si="63"/>
        <v>#NAME?</v>
      </c>
      <c r="Y340" s="131" t="e">
        <f t="shared" ca="1" si="64"/>
        <v>#NAME?</v>
      </c>
      <c r="Z340" s="137" t="e">
        <f t="shared" ca="1" si="65"/>
        <v>#NAME?</v>
      </c>
      <c r="AA340" s="125">
        <v>3.36034789484088</v>
      </c>
      <c r="AB340" s="125">
        <v>4.5486354093771997</v>
      </c>
      <c r="AC340" s="123" t="s">
        <v>5346</v>
      </c>
      <c r="AD340" s="126">
        <v>0</v>
      </c>
      <c r="AE340" s="123"/>
      <c r="AF340" s="126">
        <v>0</v>
      </c>
      <c r="AG340" s="123"/>
      <c r="AH340" s="125">
        <v>4.5800000000000098</v>
      </c>
      <c r="AI340" s="123" t="s">
        <v>157</v>
      </c>
      <c r="AJ340" s="123" t="s">
        <v>95</v>
      </c>
      <c r="AK340" s="124">
        <v>0.95857887480000004</v>
      </c>
      <c r="AL340" s="123" t="s">
        <v>159</v>
      </c>
      <c r="AM340" s="36">
        <v>43460</v>
      </c>
      <c r="AN340" s="123" t="s">
        <v>310</v>
      </c>
      <c r="AO340" s="123" t="s">
        <v>5347</v>
      </c>
      <c r="AP340" s="123" t="s">
        <v>270</v>
      </c>
      <c r="AQ340" s="123" t="s">
        <v>185</v>
      </c>
    </row>
    <row r="341" spans="1:43">
      <c r="A341" s="123" t="s">
        <v>1879</v>
      </c>
      <c r="B341" s="123" t="s">
        <v>1880</v>
      </c>
      <c r="C341" s="36">
        <v>43830</v>
      </c>
      <c r="D341" s="124">
        <v>1.1102000000000001</v>
      </c>
      <c r="E341" s="124">
        <v>1.1102000000000001</v>
      </c>
      <c r="F341" s="125">
        <v>1.8018018018015999E-2</v>
      </c>
      <c r="G341" s="36">
        <v>43829</v>
      </c>
      <c r="H341" s="124">
        <v>1.1100000000000001</v>
      </c>
      <c r="I341" s="125">
        <v>4.5484508899143004</v>
      </c>
      <c r="J341" s="123" t="s">
        <v>5348</v>
      </c>
      <c r="K341" s="125">
        <v>0.171433727330146</v>
      </c>
      <c r="L341" s="125">
        <v>0.35252643948296303</v>
      </c>
      <c r="M341" s="130">
        <v>0.75324439604319604</v>
      </c>
      <c r="N341" s="137">
        <f t="shared" si="55"/>
        <v>3.0129775841727842</v>
      </c>
      <c r="O341" s="132">
        <f t="shared" si="56"/>
        <v>3.0129775841727841E-2</v>
      </c>
      <c r="P341" s="134">
        <f t="shared" si="57"/>
        <v>908</v>
      </c>
      <c r="Q341" s="134">
        <v>1046</v>
      </c>
      <c r="R341" s="134" t="str">
        <f t="shared" si="58"/>
        <v>908/1046</v>
      </c>
      <c r="S341" s="131">
        <f t="shared" si="59"/>
        <v>0.8680688336520076</v>
      </c>
      <c r="T341" s="137">
        <f t="shared" si="60"/>
        <v>60</v>
      </c>
      <c r="U341" s="133" t="e">
        <f ca="1">[1]!f_risk_annusharpe(A341,"2019/9/30","2019/12/31",1,1,3)</f>
        <v>#NAME?</v>
      </c>
      <c r="V341" s="134" t="e">
        <f t="shared" ca="1" si="61"/>
        <v>#NAME?</v>
      </c>
      <c r="W341" s="134">
        <f t="shared" si="62"/>
        <v>1046</v>
      </c>
      <c r="X341" s="134" t="e">
        <f t="shared" ca="1" si="63"/>
        <v>#NAME?</v>
      </c>
      <c r="Y341" s="131" t="e">
        <f t="shared" ca="1" si="64"/>
        <v>#NAME?</v>
      </c>
      <c r="Z341" s="137" t="e">
        <f t="shared" ca="1" si="65"/>
        <v>#NAME?</v>
      </c>
      <c r="AA341" s="125">
        <v>2.2566086395873599</v>
      </c>
      <c r="AB341" s="125">
        <v>4.5484508899143004</v>
      </c>
      <c r="AC341" s="123" t="s">
        <v>5348</v>
      </c>
      <c r="AD341" s="126">
        <v>0</v>
      </c>
      <c r="AE341" s="123"/>
      <c r="AF341" s="126">
        <v>0</v>
      </c>
      <c r="AG341" s="123"/>
      <c r="AH341" s="125">
        <v>11.02</v>
      </c>
      <c r="AI341" s="123" t="s">
        <v>174</v>
      </c>
      <c r="AJ341" s="123" t="s">
        <v>95</v>
      </c>
      <c r="AK341" s="124">
        <v>11.128985870499999</v>
      </c>
      <c r="AL341" s="123" t="s">
        <v>159</v>
      </c>
      <c r="AM341" s="36">
        <v>43132</v>
      </c>
      <c r="AN341" s="123" t="s">
        <v>310</v>
      </c>
      <c r="AO341" s="123" t="s">
        <v>1881</v>
      </c>
      <c r="AP341" s="123" t="s">
        <v>179</v>
      </c>
      <c r="AQ341" s="123" t="s">
        <v>229</v>
      </c>
    </row>
    <row r="342" spans="1:43">
      <c r="A342" s="123" t="s">
        <v>1945</v>
      </c>
      <c r="B342" s="123" t="s">
        <v>1946</v>
      </c>
      <c r="C342" s="36">
        <v>43830</v>
      </c>
      <c r="D342" s="124">
        <v>1.0270999999999999</v>
      </c>
      <c r="E342" s="124">
        <v>1.1205000000000001</v>
      </c>
      <c r="F342" s="125">
        <v>2.9216984807176299E-2</v>
      </c>
      <c r="G342" s="36">
        <v>43829</v>
      </c>
      <c r="H342" s="124">
        <v>1.0267999999999999</v>
      </c>
      <c r="I342" s="125">
        <v>4.5465977461632097</v>
      </c>
      <c r="J342" s="123" t="s">
        <v>5349</v>
      </c>
      <c r="K342" s="125">
        <v>0.185329691767461</v>
      </c>
      <c r="L342" s="125">
        <v>0.44991167883335598</v>
      </c>
      <c r="M342" s="130">
        <v>0.96336841797610695</v>
      </c>
      <c r="N342" s="137">
        <f t="shared" si="55"/>
        <v>3.8534736719044278</v>
      </c>
      <c r="O342" s="132">
        <f t="shared" si="56"/>
        <v>3.8534736719044275E-2</v>
      </c>
      <c r="P342" s="134">
        <f t="shared" si="57"/>
        <v>629</v>
      </c>
      <c r="Q342" s="134">
        <v>1046</v>
      </c>
      <c r="R342" s="134" t="str">
        <f t="shared" si="58"/>
        <v>629/1046</v>
      </c>
      <c r="S342" s="131">
        <f t="shared" si="59"/>
        <v>0.60133843212237093</v>
      </c>
      <c r="T342" s="137">
        <f t="shared" si="60"/>
        <v>69.933078393881459</v>
      </c>
      <c r="U342" s="133" t="e">
        <f ca="1">[1]!f_risk_annusharpe(A342,"2019/9/30","2019/12/31",1,1,3)</f>
        <v>#NAME?</v>
      </c>
      <c r="V342" s="134" t="e">
        <f t="shared" ca="1" si="61"/>
        <v>#NAME?</v>
      </c>
      <c r="W342" s="134">
        <f t="shared" si="62"/>
        <v>1046</v>
      </c>
      <c r="X342" s="134" t="e">
        <f t="shared" ca="1" si="63"/>
        <v>#NAME?</v>
      </c>
      <c r="Y342" s="131" t="e">
        <f t="shared" ca="1" si="64"/>
        <v>#NAME?</v>
      </c>
      <c r="Z342" s="137" t="e">
        <f t="shared" ca="1" si="65"/>
        <v>#NAME?</v>
      </c>
      <c r="AA342" s="125">
        <v>2.3142971285181999</v>
      </c>
      <c r="AB342" s="125">
        <v>4.5465977461632097</v>
      </c>
      <c r="AC342" s="123" t="s">
        <v>5349</v>
      </c>
      <c r="AD342" s="125">
        <v>11.6865726027397</v>
      </c>
      <c r="AE342" s="123" t="s">
        <v>5350</v>
      </c>
      <c r="AF342" s="126">
        <v>0</v>
      </c>
      <c r="AG342" s="123"/>
      <c r="AH342" s="125">
        <v>12.51305324</v>
      </c>
      <c r="AI342" s="123" t="s">
        <v>174</v>
      </c>
      <c r="AJ342" s="123" t="s">
        <v>95</v>
      </c>
      <c r="AK342" s="124">
        <v>40.627940537500002</v>
      </c>
      <c r="AL342" s="123" t="s">
        <v>159</v>
      </c>
      <c r="AM342" s="36">
        <v>43007</v>
      </c>
      <c r="AN342" s="123" t="s">
        <v>310</v>
      </c>
      <c r="AO342" s="123" t="s">
        <v>1031</v>
      </c>
      <c r="AP342" s="123" t="s">
        <v>196</v>
      </c>
      <c r="AQ342" s="123" t="s">
        <v>177</v>
      </c>
    </row>
    <row r="343" spans="1:43">
      <c r="A343" s="123" t="s">
        <v>1979</v>
      </c>
      <c r="B343" s="123" t="s">
        <v>1980</v>
      </c>
      <c r="C343" s="36">
        <v>43830</v>
      </c>
      <c r="D343" s="124">
        <v>1.054</v>
      </c>
      <c r="E343" s="124">
        <v>1.3740000000000001</v>
      </c>
      <c r="F343" s="125">
        <v>0</v>
      </c>
      <c r="G343" s="36">
        <v>43829</v>
      </c>
      <c r="H343" s="124">
        <v>1.054</v>
      </c>
      <c r="I343" s="125">
        <v>4.5461584651134599</v>
      </c>
      <c r="J343" s="123" t="s">
        <v>5351</v>
      </c>
      <c r="K343" s="125">
        <v>9.4966761633439298E-2</v>
      </c>
      <c r="L343" s="125">
        <v>0.47665476349529301</v>
      </c>
      <c r="M343" s="130">
        <v>0.66776889024404895</v>
      </c>
      <c r="N343" s="137">
        <f t="shared" si="55"/>
        <v>2.6710755609761958</v>
      </c>
      <c r="O343" s="132">
        <f t="shared" si="56"/>
        <v>2.6710755609761959E-2</v>
      </c>
      <c r="P343" s="134">
        <f t="shared" si="57"/>
        <v>958</v>
      </c>
      <c r="Q343" s="134">
        <v>1046</v>
      </c>
      <c r="R343" s="134" t="str">
        <f t="shared" si="58"/>
        <v>958/1046</v>
      </c>
      <c r="S343" s="131">
        <f t="shared" si="59"/>
        <v>0.91586998087954108</v>
      </c>
      <c r="T343" s="137">
        <f t="shared" si="60"/>
        <v>60</v>
      </c>
      <c r="U343" s="133" t="e">
        <f ca="1">[1]!f_risk_annusharpe(A343,"2019/9/30","2019/12/31",1,1,3)</f>
        <v>#NAME?</v>
      </c>
      <c r="V343" s="134" t="e">
        <f t="shared" ca="1" si="61"/>
        <v>#NAME?</v>
      </c>
      <c r="W343" s="134">
        <f t="shared" si="62"/>
        <v>1046</v>
      </c>
      <c r="X343" s="134" t="e">
        <f t="shared" ca="1" si="63"/>
        <v>#NAME?</v>
      </c>
      <c r="Y343" s="131" t="e">
        <f t="shared" ca="1" si="64"/>
        <v>#NAME?</v>
      </c>
      <c r="Z343" s="137" t="e">
        <f t="shared" ca="1" si="65"/>
        <v>#NAME?</v>
      </c>
      <c r="AA343" s="125">
        <v>1.5353094939474701</v>
      </c>
      <c r="AB343" s="125">
        <v>4.5461584651134599</v>
      </c>
      <c r="AC343" s="123" t="s">
        <v>5351</v>
      </c>
      <c r="AD343" s="125">
        <v>12.142320035392901</v>
      </c>
      <c r="AE343" s="123" t="s">
        <v>5352</v>
      </c>
      <c r="AF343" s="125">
        <v>13.8033515855624</v>
      </c>
      <c r="AG343" s="123" t="s">
        <v>5353</v>
      </c>
      <c r="AH343" s="125">
        <v>43.384895200000003</v>
      </c>
      <c r="AI343" s="123" t="s">
        <v>174</v>
      </c>
      <c r="AJ343" s="123" t="s">
        <v>189</v>
      </c>
      <c r="AK343" s="124">
        <v>1.1002062256</v>
      </c>
      <c r="AL343" s="123" t="s">
        <v>159</v>
      </c>
      <c r="AM343" s="36">
        <v>41606</v>
      </c>
      <c r="AN343" s="123" t="s">
        <v>310</v>
      </c>
      <c r="AO343" s="123" t="s">
        <v>1120</v>
      </c>
      <c r="AP343" s="123" t="s">
        <v>200</v>
      </c>
      <c r="AQ343" s="123" t="s">
        <v>185</v>
      </c>
    </row>
    <row r="344" spans="1:43">
      <c r="A344" s="123" t="s">
        <v>2011</v>
      </c>
      <c r="B344" s="123" t="s">
        <v>2012</v>
      </c>
      <c r="C344" s="36">
        <v>43830</v>
      </c>
      <c r="D344" s="124">
        <v>1.0935999999999999</v>
      </c>
      <c r="E344" s="124">
        <v>1.1506000000000001</v>
      </c>
      <c r="F344" s="125">
        <v>9.1449474165511795E-3</v>
      </c>
      <c r="G344" s="36">
        <v>43829</v>
      </c>
      <c r="H344" s="124">
        <v>1.0934999999999999</v>
      </c>
      <c r="I344" s="125">
        <v>4.5406748876780396</v>
      </c>
      <c r="J344" s="123" t="s">
        <v>5354</v>
      </c>
      <c r="K344" s="125">
        <v>0.100686498855822</v>
      </c>
      <c r="L344" s="125">
        <v>0.53318624747195098</v>
      </c>
      <c r="M344" s="130">
        <v>1.2124016658954</v>
      </c>
      <c r="N344" s="137">
        <f t="shared" si="55"/>
        <v>4.8496066635816</v>
      </c>
      <c r="O344" s="132">
        <f t="shared" si="56"/>
        <v>4.8496066635816001E-2</v>
      </c>
      <c r="P344" s="134">
        <f t="shared" si="57"/>
        <v>254</v>
      </c>
      <c r="Q344" s="134">
        <v>1046</v>
      </c>
      <c r="R344" s="134" t="str">
        <f t="shared" si="58"/>
        <v>254/1046</v>
      </c>
      <c r="S344" s="131">
        <f t="shared" si="59"/>
        <v>0.24282982791586999</v>
      </c>
      <c r="T344" s="137">
        <f t="shared" si="60"/>
        <v>87.858508604206492</v>
      </c>
      <c r="U344" s="133" t="e">
        <f ca="1">[1]!f_risk_annusharpe(A344,"2019/9/30","2019/12/31",1,1,3)</f>
        <v>#NAME?</v>
      </c>
      <c r="V344" s="134" t="e">
        <f t="shared" ca="1" si="61"/>
        <v>#NAME?</v>
      </c>
      <c r="W344" s="134">
        <f t="shared" si="62"/>
        <v>1046</v>
      </c>
      <c r="X344" s="134" t="e">
        <f t="shared" ca="1" si="63"/>
        <v>#NAME?</v>
      </c>
      <c r="Y344" s="131" t="e">
        <f t="shared" ca="1" si="64"/>
        <v>#NAME?</v>
      </c>
      <c r="Z344" s="137" t="e">
        <f t="shared" ca="1" si="65"/>
        <v>#NAME?</v>
      </c>
      <c r="AA344" s="125">
        <v>2.4737631184407798</v>
      </c>
      <c r="AB344" s="125">
        <v>4.5406748876780396</v>
      </c>
      <c r="AC344" s="123" t="s">
        <v>5354</v>
      </c>
      <c r="AD344" s="125">
        <v>12.074384331975899</v>
      </c>
      <c r="AE344" s="123" t="s">
        <v>5355</v>
      </c>
      <c r="AF344" s="126">
        <v>0</v>
      </c>
      <c r="AG344" s="123"/>
      <c r="AH344" s="125">
        <v>15.59352</v>
      </c>
      <c r="AI344" s="123" t="s">
        <v>157</v>
      </c>
      <c r="AJ344" s="123" t="s">
        <v>95</v>
      </c>
      <c r="AK344" s="124">
        <v>2.1720117122999998</v>
      </c>
      <c r="AL344" s="123" t="s">
        <v>159</v>
      </c>
      <c r="AM344" s="36">
        <v>42801</v>
      </c>
      <c r="AN344" s="123" t="s">
        <v>310</v>
      </c>
      <c r="AO344" s="123" t="s">
        <v>2013</v>
      </c>
      <c r="AP344" s="123" t="s">
        <v>203</v>
      </c>
      <c r="AQ344" s="123" t="s">
        <v>229</v>
      </c>
    </row>
    <row r="345" spans="1:43">
      <c r="A345" s="123" t="s">
        <v>2102</v>
      </c>
      <c r="B345" s="123" t="s">
        <v>2103</v>
      </c>
      <c r="C345" s="36">
        <v>43830</v>
      </c>
      <c r="D345" s="124">
        <v>1.0097</v>
      </c>
      <c r="E345" s="124">
        <v>1.0658000000000001</v>
      </c>
      <c r="F345" s="125">
        <v>1.9811788013884401E-2</v>
      </c>
      <c r="G345" s="36">
        <v>43829</v>
      </c>
      <c r="H345" s="124">
        <v>1.0095000000000001</v>
      </c>
      <c r="I345" s="125">
        <v>4.53932858963051</v>
      </c>
      <c r="J345" s="123" t="s">
        <v>5356</v>
      </c>
      <c r="K345" s="125">
        <v>0.20841603811036399</v>
      </c>
      <c r="L345" s="125">
        <v>0.65799462626998695</v>
      </c>
      <c r="M345" s="130">
        <v>1.2328999094934801</v>
      </c>
      <c r="N345" s="137">
        <f t="shared" si="55"/>
        <v>4.9315996379739202</v>
      </c>
      <c r="O345" s="132">
        <f t="shared" si="56"/>
        <v>4.9315996379739199E-2</v>
      </c>
      <c r="P345" s="134">
        <f t="shared" si="57"/>
        <v>233</v>
      </c>
      <c r="Q345" s="134">
        <v>1046</v>
      </c>
      <c r="R345" s="134" t="str">
        <f t="shared" si="58"/>
        <v>233/1046</v>
      </c>
      <c r="S345" s="131">
        <f t="shared" si="59"/>
        <v>0.22275334608030592</v>
      </c>
      <c r="T345" s="137">
        <f t="shared" si="60"/>
        <v>88.862332695984705</v>
      </c>
      <c r="U345" s="133" t="e">
        <f ca="1">[1]!f_risk_annusharpe(A345,"2019/9/30","2019/12/31",1,1,3)</f>
        <v>#NAME?</v>
      </c>
      <c r="V345" s="134" t="e">
        <f t="shared" ca="1" si="61"/>
        <v>#NAME?</v>
      </c>
      <c r="W345" s="134">
        <f t="shared" si="62"/>
        <v>1046</v>
      </c>
      <c r="X345" s="134" t="e">
        <f t="shared" ca="1" si="63"/>
        <v>#NAME?</v>
      </c>
      <c r="Y345" s="131" t="e">
        <f t="shared" ca="1" si="64"/>
        <v>#NAME?</v>
      </c>
      <c r="Z345" s="137" t="e">
        <f t="shared" ca="1" si="65"/>
        <v>#NAME?</v>
      </c>
      <c r="AA345" s="125">
        <v>2.3579292124454998</v>
      </c>
      <c r="AB345" s="125">
        <v>4.53932858963051</v>
      </c>
      <c r="AC345" s="123" t="s">
        <v>5356</v>
      </c>
      <c r="AD345" s="126">
        <v>0</v>
      </c>
      <c r="AE345" s="123"/>
      <c r="AF345" s="126">
        <v>0</v>
      </c>
      <c r="AG345" s="123"/>
      <c r="AH345" s="125">
        <v>6.6614769600000097</v>
      </c>
      <c r="AI345" s="123" t="s">
        <v>174</v>
      </c>
      <c r="AJ345" s="123" t="s">
        <v>95</v>
      </c>
      <c r="AK345" s="124">
        <v>10.4754468146</v>
      </c>
      <c r="AL345" s="123" t="s">
        <v>159</v>
      </c>
      <c r="AM345" s="36">
        <v>43363</v>
      </c>
      <c r="AN345" s="123" t="s">
        <v>310</v>
      </c>
      <c r="AO345" s="123" t="s">
        <v>478</v>
      </c>
      <c r="AP345" s="123" t="s">
        <v>205</v>
      </c>
      <c r="AQ345" s="123" t="s">
        <v>483</v>
      </c>
    </row>
    <row r="346" spans="1:43">
      <c r="A346" s="123" t="s">
        <v>1972</v>
      </c>
      <c r="B346" s="123" t="s">
        <v>1973</v>
      </c>
      <c r="C346" s="36">
        <v>43830</v>
      </c>
      <c r="D346" s="124">
        <v>1.1336999999999999</v>
      </c>
      <c r="E346" s="124">
        <v>1.1336999999999999</v>
      </c>
      <c r="F346" s="125">
        <v>4.4122837980934103E-2</v>
      </c>
      <c r="G346" s="36">
        <v>43829</v>
      </c>
      <c r="H346" s="124">
        <v>1.1332</v>
      </c>
      <c r="I346" s="125">
        <v>4.5366528354080096</v>
      </c>
      <c r="J346" s="123" t="s">
        <v>5357</v>
      </c>
      <c r="K346" s="125">
        <v>0.21214531954388399</v>
      </c>
      <c r="L346" s="125">
        <v>0.46078865750995801</v>
      </c>
      <c r="M346" s="130">
        <v>0.83607578048562203</v>
      </c>
      <c r="N346" s="137">
        <f t="shared" si="55"/>
        <v>3.3443031219424881</v>
      </c>
      <c r="O346" s="132">
        <f t="shared" si="56"/>
        <v>3.3443031219424879E-2</v>
      </c>
      <c r="P346" s="134">
        <f t="shared" si="57"/>
        <v>811</v>
      </c>
      <c r="Q346" s="134">
        <v>1046</v>
      </c>
      <c r="R346" s="134" t="str">
        <f t="shared" si="58"/>
        <v>811/1046</v>
      </c>
      <c r="S346" s="131">
        <f t="shared" si="59"/>
        <v>0.77533460803059273</v>
      </c>
      <c r="T346" s="137">
        <f t="shared" si="60"/>
        <v>61.233269598470365</v>
      </c>
      <c r="U346" s="133" t="e">
        <f ca="1">[1]!f_risk_annusharpe(A346,"2019/9/30","2019/12/31",1,1,3)</f>
        <v>#NAME?</v>
      </c>
      <c r="V346" s="134" t="e">
        <f t="shared" ca="1" si="61"/>
        <v>#NAME?</v>
      </c>
      <c r="W346" s="134">
        <f t="shared" si="62"/>
        <v>1046</v>
      </c>
      <c r="X346" s="134" t="e">
        <f t="shared" ca="1" si="63"/>
        <v>#NAME?</v>
      </c>
      <c r="Y346" s="131" t="e">
        <f t="shared" ca="1" si="64"/>
        <v>#NAME?</v>
      </c>
      <c r="Z346" s="137" t="e">
        <f t="shared" ca="1" si="65"/>
        <v>#NAME?</v>
      </c>
      <c r="AA346" s="125">
        <v>2.0707661834878799</v>
      </c>
      <c r="AB346" s="125">
        <v>4.5366528354080096</v>
      </c>
      <c r="AC346" s="123" t="s">
        <v>5357</v>
      </c>
      <c r="AD346" s="125">
        <v>12.5819265143992</v>
      </c>
      <c r="AE346" s="123" t="s">
        <v>5358</v>
      </c>
      <c r="AF346" s="125">
        <v>12.6938369781312</v>
      </c>
      <c r="AG346" s="123" t="s">
        <v>5359</v>
      </c>
      <c r="AH346" s="125">
        <v>13.37</v>
      </c>
      <c r="AI346" s="123" t="s">
        <v>163</v>
      </c>
      <c r="AJ346" s="123" t="s">
        <v>158</v>
      </c>
      <c r="AK346" s="124">
        <v>7.0084611834999997</v>
      </c>
      <c r="AL346" s="123" t="s">
        <v>159</v>
      </c>
      <c r="AM346" s="36">
        <v>42340</v>
      </c>
      <c r="AN346" s="123" t="s">
        <v>310</v>
      </c>
      <c r="AO346" s="123" t="s">
        <v>1974</v>
      </c>
      <c r="AP346" s="123" t="s">
        <v>219</v>
      </c>
      <c r="AQ346" s="123" t="s">
        <v>173</v>
      </c>
    </row>
    <row r="347" spans="1:43">
      <c r="A347" s="123" t="s">
        <v>1830</v>
      </c>
      <c r="B347" s="123" t="s">
        <v>1831</v>
      </c>
      <c r="C347" s="36">
        <v>43830</v>
      </c>
      <c r="D347" s="124">
        <v>1.0315000000000001</v>
      </c>
      <c r="E347" s="124">
        <v>1.1105</v>
      </c>
      <c r="F347" s="125">
        <v>1.9392999127313699E-2</v>
      </c>
      <c r="G347" s="36">
        <v>43829</v>
      </c>
      <c r="H347" s="124">
        <v>1.0313000000000001</v>
      </c>
      <c r="I347" s="125">
        <v>4.5341594413152997</v>
      </c>
      <c r="J347" s="123" t="s">
        <v>5360</v>
      </c>
      <c r="K347" s="125">
        <v>0.116470930796867</v>
      </c>
      <c r="L347" s="125">
        <v>0.27608978562174002</v>
      </c>
      <c r="M347" s="130">
        <v>0.80435516925248696</v>
      </c>
      <c r="N347" s="137">
        <f t="shared" si="55"/>
        <v>3.2174206770099478</v>
      </c>
      <c r="O347" s="132">
        <f t="shared" si="56"/>
        <v>3.2174206770099481E-2</v>
      </c>
      <c r="P347" s="134">
        <f t="shared" si="57"/>
        <v>843</v>
      </c>
      <c r="Q347" s="134">
        <v>1046</v>
      </c>
      <c r="R347" s="134" t="str">
        <f t="shared" si="58"/>
        <v>843/1046</v>
      </c>
      <c r="S347" s="131">
        <f t="shared" si="59"/>
        <v>0.8059273422562141</v>
      </c>
      <c r="T347" s="137">
        <f t="shared" si="60"/>
        <v>60</v>
      </c>
      <c r="U347" s="133" t="e">
        <f ca="1">[1]!f_risk_annusharpe(A347,"2019/9/30","2019/12/31",1,1,3)</f>
        <v>#NAME?</v>
      </c>
      <c r="V347" s="134" t="e">
        <f t="shared" ca="1" si="61"/>
        <v>#NAME?</v>
      </c>
      <c r="W347" s="134">
        <f t="shared" si="62"/>
        <v>1046</v>
      </c>
      <c r="X347" s="134" t="e">
        <f t="shared" ca="1" si="63"/>
        <v>#NAME?</v>
      </c>
      <c r="Y347" s="131" t="e">
        <f t="shared" ca="1" si="64"/>
        <v>#NAME?</v>
      </c>
      <c r="Z347" s="137" t="e">
        <f t="shared" ca="1" si="65"/>
        <v>#NAME?</v>
      </c>
      <c r="AA347" s="125">
        <v>1.75199842836901</v>
      </c>
      <c r="AB347" s="125">
        <v>4.5341594413152997</v>
      </c>
      <c r="AC347" s="123" t="s">
        <v>5360</v>
      </c>
      <c r="AD347" s="125">
        <v>9.1081816026835405</v>
      </c>
      <c r="AE347" s="123" t="s">
        <v>5361</v>
      </c>
      <c r="AF347" s="126">
        <v>0</v>
      </c>
      <c r="AG347" s="123"/>
      <c r="AH347" s="125">
        <v>11.2912169</v>
      </c>
      <c r="AI347" s="123" t="s">
        <v>163</v>
      </c>
      <c r="AJ347" s="123" t="s">
        <v>95</v>
      </c>
      <c r="AK347" s="124">
        <v>3.2160400482</v>
      </c>
      <c r="AL347" s="123" t="s">
        <v>159</v>
      </c>
      <c r="AM347" s="36">
        <v>42902</v>
      </c>
      <c r="AN347" s="123" t="s">
        <v>310</v>
      </c>
      <c r="AO347" s="123" t="s">
        <v>1708</v>
      </c>
      <c r="AP347" s="123" t="s">
        <v>250</v>
      </c>
      <c r="AQ347" s="123" t="s">
        <v>165</v>
      </c>
    </row>
    <row r="348" spans="1:43">
      <c r="A348" s="123" t="s">
        <v>2058</v>
      </c>
      <c r="B348" s="123" t="s">
        <v>2059</v>
      </c>
      <c r="C348" s="36">
        <v>43830</v>
      </c>
      <c r="D348" s="124">
        <v>1.0549999999999999</v>
      </c>
      <c r="E348" s="124">
        <v>1.141</v>
      </c>
      <c r="F348" s="125">
        <v>0</v>
      </c>
      <c r="G348" s="36">
        <v>43829</v>
      </c>
      <c r="H348" s="124">
        <v>1.0549999999999999</v>
      </c>
      <c r="I348" s="125">
        <v>4.53371141443818</v>
      </c>
      <c r="J348" s="123" t="s">
        <v>5362</v>
      </c>
      <c r="K348" s="125">
        <v>9.4876660341543601E-2</v>
      </c>
      <c r="L348" s="125">
        <v>0.57197885972824902</v>
      </c>
      <c r="M348" s="130">
        <v>1.0536454251484</v>
      </c>
      <c r="N348" s="137">
        <f t="shared" si="55"/>
        <v>4.2145817005935999</v>
      </c>
      <c r="O348" s="132">
        <f t="shared" si="56"/>
        <v>4.2145817005935997E-2</v>
      </c>
      <c r="P348" s="134">
        <f t="shared" si="57"/>
        <v>480</v>
      </c>
      <c r="Q348" s="134">
        <v>1046</v>
      </c>
      <c r="R348" s="134" t="str">
        <f t="shared" si="58"/>
        <v>480/1046</v>
      </c>
      <c r="S348" s="131">
        <f t="shared" si="59"/>
        <v>0.4588910133843212</v>
      </c>
      <c r="T348" s="137">
        <f t="shared" si="60"/>
        <v>77.055449330783944</v>
      </c>
      <c r="U348" s="133" t="e">
        <f ca="1">[1]!f_risk_annusharpe(A348,"2019/9/30","2019/12/31",1,1,3)</f>
        <v>#NAME?</v>
      </c>
      <c r="V348" s="134" t="e">
        <f t="shared" ca="1" si="61"/>
        <v>#NAME?</v>
      </c>
      <c r="W348" s="134">
        <f t="shared" si="62"/>
        <v>1046</v>
      </c>
      <c r="X348" s="134" t="e">
        <f t="shared" ca="1" si="63"/>
        <v>#NAME?</v>
      </c>
      <c r="Y348" s="131" t="e">
        <f t="shared" ca="1" si="64"/>
        <v>#NAME?</v>
      </c>
      <c r="Z348" s="137" t="e">
        <f t="shared" ca="1" si="65"/>
        <v>#NAME?</v>
      </c>
      <c r="AA348" s="125">
        <v>2.4271901202474999</v>
      </c>
      <c r="AB348" s="125">
        <v>4.53371141443818</v>
      </c>
      <c r="AC348" s="123" t="s">
        <v>5362</v>
      </c>
      <c r="AD348" s="125">
        <v>12.524207018298</v>
      </c>
      <c r="AE348" s="123" t="s">
        <v>5363</v>
      </c>
      <c r="AF348" s="126">
        <v>0</v>
      </c>
      <c r="AG348" s="123"/>
      <c r="AH348" s="125">
        <v>14.6688995</v>
      </c>
      <c r="AI348" s="123" t="s">
        <v>157</v>
      </c>
      <c r="AJ348" s="123" t="s">
        <v>95</v>
      </c>
      <c r="AK348" s="124">
        <v>9.9857007082999996</v>
      </c>
      <c r="AL348" s="123" t="s">
        <v>159</v>
      </c>
      <c r="AM348" s="36">
        <v>42874</v>
      </c>
      <c r="AN348" s="123" t="s">
        <v>310</v>
      </c>
      <c r="AO348" s="123" t="s">
        <v>257</v>
      </c>
      <c r="AP348" s="123" t="s">
        <v>200</v>
      </c>
      <c r="AQ348" s="123" t="s">
        <v>229</v>
      </c>
    </row>
    <row r="349" spans="1:43">
      <c r="A349" s="123" t="s">
        <v>1947</v>
      </c>
      <c r="B349" s="123" t="s">
        <v>1948</v>
      </c>
      <c r="C349" s="36">
        <v>43830</v>
      </c>
      <c r="D349" s="124">
        <v>1.0601</v>
      </c>
      <c r="E349" s="124">
        <v>1.1113</v>
      </c>
      <c r="F349" s="125">
        <v>2.8307227778820599E-2</v>
      </c>
      <c r="G349" s="36">
        <v>43829</v>
      </c>
      <c r="H349" s="124">
        <v>1.0598000000000001</v>
      </c>
      <c r="I349" s="125">
        <v>4.5307397463598003</v>
      </c>
      <c r="J349" s="123" t="s">
        <v>5364</v>
      </c>
      <c r="K349" s="125">
        <v>0.15115729806328701</v>
      </c>
      <c r="L349" s="125">
        <v>0.43580475634695798</v>
      </c>
      <c r="M349" s="130">
        <v>0.91384285609159799</v>
      </c>
      <c r="N349" s="137">
        <f t="shared" si="55"/>
        <v>3.655371424366392</v>
      </c>
      <c r="O349" s="132">
        <f t="shared" si="56"/>
        <v>3.6553714243663916E-2</v>
      </c>
      <c r="P349" s="134">
        <f t="shared" si="57"/>
        <v>702</v>
      </c>
      <c r="Q349" s="134">
        <v>1046</v>
      </c>
      <c r="R349" s="134" t="str">
        <f t="shared" si="58"/>
        <v>702/1046</v>
      </c>
      <c r="S349" s="131">
        <f t="shared" si="59"/>
        <v>0.67112810707456982</v>
      </c>
      <c r="T349" s="137">
        <f t="shared" si="60"/>
        <v>66.443594646271507</v>
      </c>
      <c r="U349" s="133" t="e">
        <f ca="1">[1]!f_risk_annusharpe(A349,"2019/9/30","2019/12/31",1,1,3)</f>
        <v>#NAME?</v>
      </c>
      <c r="V349" s="134" t="e">
        <f t="shared" ca="1" si="61"/>
        <v>#NAME?</v>
      </c>
      <c r="W349" s="134">
        <f t="shared" si="62"/>
        <v>1046</v>
      </c>
      <c r="X349" s="134" t="e">
        <f t="shared" ca="1" si="63"/>
        <v>#NAME?</v>
      </c>
      <c r="Y349" s="131" t="e">
        <f t="shared" ca="1" si="64"/>
        <v>#NAME?</v>
      </c>
      <c r="Z349" s="137" t="e">
        <f t="shared" ca="1" si="65"/>
        <v>#NAME?</v>
      </c>
      <c r="AA349" s="125">
        <v>2.31637092975991</v>
      </c>
      <c r="AB349" s="125">
        <v>4.5307397463598003</v>
      </c>
      <c r="AC349" s="123" t="s">
        <v>5364</v>
      </c>
      <c r="AD349" s="126">
        <v>0</v>
      </c>
      <c r="AE349" s="123"/>
      <c r="AF349" s="126">
        <v>0</v>
      </c>
      <c r="AG349" s="123"/>
      <c r="AH349" s="125">
        <v>11.27297246</v>
      </c>
      <c r="AI349" s="123" t="s">
        <v>174</v>
      </c>
      <c r="AJ349" s="123" t="s">
        <v>95</v>
      </c>
      <c r="AK349" s="124">
        <v>20.499670892499999</v>
      </c>
      <c r="AL349" s="123" t="s">
        <v>159</v>
      </c>
      <c r="AM349" s="36">
        <v>43133</v>
      </c>
      <c r="AN349" s="123" t="s">
        <v>310</v>
      </c>
      <c r="AO349" s="123" t="s">
        <v>1018</v>
      </c>
      <c r="AP349" s="123" t="s">
        <v>195</v>
      </c>
      <c r="AQ349" s="123" t="s">
        <v>229</v>
      </c>
    </row>
    <row r="350" spans="1:43">
      <c r="A350" s="123" t="s">
        <v>2056</v>
      </c>
      <c r="B350" s="123" t="s">
        <v>2057</v>
      </c>
      <c r="C350" s="36">
        <v>43830</v>
      </c>
      <c r="D350" s="124">
        <v>1.05</v>
      </c>
      <c r="E350" s="124">
        <v>1.1532</v>
      </c>
      <c r="F350" s="125">
        <v>9.5247166396765798E-3</v>
      </c>
      <c r="G350" s="36">
        <v>43826</v>
      </c>
      <c r="H350" s="124">
        <v>1.0499000000000001</v>
      </c>
      <c r="I350" s="125">
        <v>4.5272579559425496</v>
      </c>
      <c r="J350" s="123" t="s">
        <v>5365</v>
      </c>
      <c r="K350" s="125">
        <v>0.229095074455894</v>
      </c>
      <c r="L350" s="125">
        <v>0.56508269695630897</v>
      </c>
      <c r="M350" s="130">
        <v>1.18531641504489</v>
      </c>
      <c r="N350" s="137">
        <f t="shared" si="55"/>
        <v>4.7412656601795602</v>
      </c>
      <c r="O350" s="132">
        <f t="shared" si="56"/>
        <v>4.7412656601795604E-2</v>
      </c>
      <c r="P350" s="134">
        <f t="shared" si="57"/>
        <v>291</v>
      </c>
      <c r="Q350" s="134">
        <v>1046</v>
      </c>
      <c r="R350" s="134" t="str">
        <f t="shared" si="58"/>
        <v>291/1046</v>
      </c>
      <c r="S350" s="131">
        <f t="shared" si="59"/>
        <v>0.27820267686424477</v>
      </c>
      <c r="T350" s="137">
        <f t="shared" si="60"/>
        <v>86.089866156787764</v>
      </c>
      <c r="U350" s="133" t="e">
        <f ca="1">[1]!f_risk_annusharpe(A350,"2019/9/30","2019/12/31",1,1,3)</f>
        <v>#NAME?</v>
      </c>
      <c r="V350" s="134" t="e">
        <f t="shared" ca="1" si="61"/>
        <v>#NAME?</v>
      </c>
      <c r="W350" s="134">
        <f t="shared" si="62"/>
        <v>1046</v>
      </c>
      <c r="X350" s="134" t="e">
        <f t="shared" ca="1" si="63"/>
        <v>#NAME?</v>
      </c>
      <c r="Y350" s="131" t="e">
        <f t="shared" ca="1" si="64"/>
        <v>#NAME?</v>
      </c>
      <c r="Z350" s="137" t="e">
        <f t="shared" ca="1" si="65"/>
        <v>#NAME?</v>
      </c>
      <c r="AA350" s="125">
        <v>2.3292104511179001</v>
      </c>
      <c r="AB350" s="125">
        <v>4.5272579559425496</v>
      </c>
      <c r="AC350" s="123" t="s">
        <v>5365</v>
      </c>
      <c r="AD350" s="125">
        <v>12.0469510974348</v>
      </c>
      <c r="AE350" s="123" t="s">
        <v>5366</v>
      </c>
      <c r="AF350" s="125">
        <v>14.3718663207819</v>
      </c>
      <c r="AG350" s="123" t="s">
        <v>5367</v>
      </c>
      <c r="AH350" s="125">
        <v>16.301884999999999</v>
      </c>
      <c r="AI350" s="123" t="s">
        <v>174</v>
      </c>
      <c r="AJ350" s="123" t="s">
        <v>166</v>
      </c>
      <c r="AK350" s="124">
        <v>30.8173662218</v>
      </c>
      <c r="AL350" s="123" t="s">
        <v>159</v>
      </c>
      <c r="AM350" s="36">
        <v>42340</v>
      </c>
      <c r="AN350" s="123" t="s">
        <v>310</v>
      </c>
      <c r="AO350" s="123" t="s">
        <v>1376</v>
      </c>
      <c r="AP350" s="123" t="s">
        <v>195</v>
      </c>
      <c r="AQ350" s="123" t="s">
        <v>177</v>
      </c>
    </row>
    <row r="351" spans="1:43">
      <c r="A351" s="123" t="s">
        <v>2098</v>
      </c>
      <c r="B351" s="123" t="s">
        <v>2099</v>
      </c>
      <c r="C351" s="36">
        <v>43830</v>
      </c>
      <c r="D351" s="124">
        <v>1.1153</v>
      </c>
      <c r="E351" s="124">
        <v>1.1153</v>
      </c>
      <c r="F351" s="125">
        <v>8.07609475951096E-2</v>
      </c>
      <c r="G351" s="36">
        <v>43826</v>
      </c>
      <c r="H351" s="124">
        <v>1.1144000000000001</v>
      </c>
      <c r="I351" s="125">
        <v>4.5267104029990604</v>
      </c>
      <c r="J351" s="123" t="s">
        <v>5368</v>
      </c>
      <c r="K351" s="125">
        <v>0.341880341880344</v>
      </c>
      <c r="L351" s="125">
        <v>0.64067857787401905</v>
      </c>
      <c r="M351" s="130">
        <v>0.95039826212888801</v>
      </c>
      <c r="N351" s="137">
        <f t="shared" si="55"/>
        <v>3.801593048515552</v>
      </c>
      <c r="O351" s="132">
        <f t="shared" si="56"/>
        <v>3.8015930485155523E-2</v>
      </c>
      <c r="P351" s="134">
        <f t="shared" si="57"/>
        <v>646</v>
      </c>
      <c r="Q351" s="134">
        <v>1046</v>
      </c>
      <c r="R351" s="134" t="str">
        <f t="shared" si="58"/>
        <v>646/1046</v>
      </c>
      <c r="S351" s="131">
        <f t="shared" si="59"/>
        <v>0.61759082217973227</v>
      </c>
      <c r="T351" s="137">
        <f t="shared" si="60"/>
        <v>69.120458891013385</v>
      </c>
      <c r="U351" s="133" t="e">
        <f ca="1">[1]!f_risk_annusharpe(A351,"2019/9/30","2019/12/31",1,1,3)</f>
        <v>#NAME?</v>
      </c>
      <c r="V351" s="134" t="e">
        <f t="shared" ca="1" si="61"/>
        <v>#NAME?</v>
      </c>
      <c r="W351" s="134">
        <f t="shared" si="62"/>
        <v>1046</v>
      </c>
      <c r="X351" s="134" t="e">
        <f t="shared" ca="1" si="63"/>
        <v>#NAME?</v>
      </c>
      <c r="Y351" s="131" t="e">
        <f t="shared" ca="1" si="64"/>
        <v>#NAME?</v>
      </c>
      <c r="Z351" s="137" t="e">
        <f t="shared" ca="1" si="65"/>
        <v>#NAME?</v>
      </c>
      <c r="AA351" s="125">
        <v>2.0589311859443602</v>
      </c>
      <c r="AB351" s="125">
        <v>4.5267104029990604</v>
      </c>
      <c r="AC351" s="123" t="s">
        <v>5368</v>
      </c>
      <c r="AD351" s="125">
        <v>10.9751243781095</v>
      </c>
      <c r="AE351" s="123" t="s">
        <v>5369</v>
      </c>
      <c r="AF351" s="125">
        <v>13.5974740272968</v>
      </c>
      <c r="AG351" s="123" t="s">
        <v>5370</v>
      </c>
      <c r="AH351" s="125">
        <v>11.53</v>
      </c>
      <c r="AI351" s="123" t="s">
        <v>174</v>
      </c>
      <c r="AJ351" s="123" t="s">
        <v>197</v>
      </c>
      <c r="AK351" s="124">
        <v>3.4384001479999999</v>
      </c>
      <c r="AL351" s="123" t="s">
        <v>159</v>
      </c>
      <c r="AM351" s="36">
        <v>42591</v>
      </c>
      <c r="AN351" s="123" t="s">
        <v>310</v>
      </c>
      <c r="AO351" s="123" t="s">
        <v>591</v>
      </c>
      <c r="AP351" s="123" t="s">
        <v>228</v>
      </c>
      <c r="AQ351" s="123" t="s">
        <v>183</v>
      </c>
    </row>
    <row r="352" spans="1:43">
      <c r="A352" s="123" t="s">
        <v>2085</v>
      </c>
      <c r="B352" s="123" t="s">
        <v>2086</v>
      </c>
      <c r="C352" s="36">
        <v>43830</v>
      </c>
      <c r="D352" s="124">
        <v>1.0237000000000001</v>
      </c>
      <c r="E352" s="124">
        <v>1.0542</v>
      </c>
      <c r="F352" s="125">
        <v>2.9314051201878001E-2</v>
      </c>
      <c r="G352" s="36">
        <v>43826</v>
      </c>
      <c r="H352" s="124">
        <v>1.0234000000000001</v>
      </c>
      <c r="I352" s="125">
        <v>4.5201758275520403</v>
      </c>
      <c r="J352" s="123" t="s">
        <v>5371</v>
      </c>
      <c r="K352" s="125">
        <v>0.26436092468475902</v>
      </c>
      <c r="L352" s="125">
        <v>0.61166912323733902</v>
      </c>
      <c r="M352" s="130">
        <v>1.38222868317293</v>
      </c>
      <c r="N352" s="137">
        <f t="shared" si="55"/>
        <v>5.5289147326917201</v>
      </c>
      <c r="O352" s="132">
        <f t="shared" si="56"/>
        <v>5.5289147326917198E-2</v>
      </c>
      <c r="P352" s="134">
        <f t="shared" si="57"/>
        <v>131</v>
      </c>
      <c r="Q352" s="134">
        <v>1046</v>
      </c>
      <c r="R352" s="134" t="str">
        <f t="shared" si="58"/>
        <v>131/1046</v>
      </c>
      <c r="S352" s="131">
        <f t="shared" si="59"/>
        <v>0.12523900573613767</v>
      </c>
      <c r="T352" s="137">
        <f t="shared" si="60"/>
        <v>93.738049713193121</v>
      </c>
      <c r="U352" s="133" t="e">
        <f ca="1">[1]!f_risk_annusharpe(A352,"2019/9/30","2019/12/31",1,1,3)</f>
        <v>#NAME?</v>
      </c>
      <c r="V352" s="134" t="e">
        <f t="shared" ca="1" si="61"/>
        <v>#NAME?</v>
      </c>
      <c r="W352" s="134">
        <f t="shared" si="62"/>
        <v>1046</v>
      </c>
      <c r="X352" s="134" t="e">
        <f t="shared" ca="1" si="63"/>
        <v>#NAME?</v>
      </c>
      <c r="Y352" s="131" t="e">
        <f t="shared" ca="1" si="64"/>
        <v>#NAME?</v>
      </c>
      <c r="Z352" s="137" t="e">
        <f t="shared" ca="1" si="65"/>
        <v>#NAME?</v>
      </c>
      <c r="AA352" s="125">
        <v>2.56548537337475</v>
      </c>
      <c r="AB352" s="125">
        <v>4.5201758275520403</v>
      </c>
      <c r="AC352" s="123" t="s">
        <v>5371</v>
      </c>
      <c r="AD352" s="126">
        <v>0</v>
      </c>
      <c r="AE352" s="123"/>
      <c r="AF352" s="126">
        <v>0</v>
      </c>
      <c r="AG352" s="123"/>
      <c r="AH352" s="125">
        <v>5.46085741</v>
      </c>
      <c r="AI352" s="123" t="s">
        <v>174</v>
      </c>
      <c r="AJ352" s="123" t="s">
        <v>95</v>
      </c>
      <c r="AK352" s="124">
        <v>3.0943510478</v>
      </c>
      <c r="AL352" s="123" t="s">
        <v>159</v>
      </c>
      <c r="AM352" s="36">
        <v>43340</v>
      </c>
      <c r="AN352" s="123" t="s">
        <v>310</v>
      </c>
      <c r="AO352" s="123" t="s">
        <v>2087</v>
      </c>
      <c r="AP352" s="123" t="s">
        <v>598</v>
      </c>
      <c r="AQ352" s="123" t="s">
        <v>213</v>
      </c>
    </row>
    <row r="353" spans="1:43">
      <c r="A353" s="123" t="s">
        <v>1921</v>
      </c>
      <c r="B353" s="123" t="s">
        <v>1922</v>
      </c>
      <c r="C353" s="36">
        <v>43830</v>
      </c>
      <c r="D353" s="124">
        <v>1.0105</v>
      </c>
      <c r="E353" s="124">
        <v>1.3404</v>
      </c>
      <c r="F353" s="125">
        <v>9.8970704671500608E-3</v>
      </c>
      <c r="G353" s="36">
        <v>43829</v>
      </c>
      <c r="H353" s="124">
        <v>1.0104</v>
      </c>
      <c r="I353" s="125">
        <v>4.5166982684317203</v>
      </c>
      <c r="J353" s="123" t="s">
        <v>5372</v>
      </c>
      <c r="K353" s="125">
        <v>0.13873748885144099</v>
      </c>
      <c r="L353" s="125">
        <v>0.396883474403258</v>
      </c>
      <c r="M353" s="130">
        <v>0.77345849878656603</v>
      </c>
      <c r="N353" s="137">
        <f t="shared" si="55"/>
        <v>3.0938339951462641</v>
      </c>
      <c r="O353" s="132">
        <f t="shared" si="56"/>
        <v>3.093833995146264E-2</v>
      </c>
      <c r="P353" s="134">
        <f t="shared" si="57"/>
        <v>886</v>
      </c>
      <c r="Q353" s="134">
        <v>1046</v>
      </c>
      <c r="R353" s="134" t="str">
        <f t="shared" si="58"/>
        <v>886/1046</v>
      </c>
      <c r="S353" s="131">
        <f t="shared" si="59"/>
        <v>0.84703632887189295</v>
      </c>
      <c r="T353" s="137">
        <f t="shared" si="60"/>
        <v>60</v>
      </c>
      <c r="U353" s="133" t="e">
        <f ca="1">[1]!f_risk_annusharpe(A353,"2019/9/30","2019/12/31",1,1,3)</f>
        <v>#NAME?</v>
      </c>
      <c r="V353" s="134" t="e">
        <f t="shared" ca="1" si="61"/>
        <v>#NAME?</v>
      </c>
      <c r="W353" s="134">
        <f t="shared" si="62"/>
        <v>1046</v>
      </c>
      <c r="X353" s="134" t="e">
        <f t="shared" ca="1" si="63"/>
        <v>#NAME?</v>
      </c>
      <c r="Y353" s="131" t="e">
        <f t="shared" ca="1" si="64"/>
        <v>#NAME?</v>
      </c>
      <c r="Z353" s="137" t="e">
        <f t="shared" ca="1" si="65"/>
        <v>#NAME?</v>
      </c>
      <c r="AA353" s="125">
        <v>1.89688932673613</v>
      </c>
      <c r="AB353" s="125">
        <v>4.5166982684317203</v>
      </c>
      <c r="AC353" s="123" t="s">
        <v>5372</v>
      </c>
      <c r="AD353" s="125">
        <v>11.362593964069401</v>
      </c>
      <c r="AE353" s="123" t="s">
        <v>5373</v>
      </c>
      <c r="AF353" s="125">
        <v>13.7839327214693</v>
      </c>
      <c r="AG353" s="123" t="s">
        <v>5374</v>
      </c>
      <c r="AH353" s="125">
        <v>39.591783650000004</v>
      </c>
      <c r="AI353" s="123" t="s">
        <v>174</v>
      </c>
      <c r="AJ353" s="123" t="s">
        <v>189</v>
      </c>
      <c r="AK353" s="124">
        <v>9.1439232848999996</v>
      </c>
      <c r="AL353" s="123" t="s">
        <v>159</v>
      </c>
      <c r="AM353" s="36">
        <v>41415</v>
      </c>
      <c r="AN353" s="123" t="s">
        <v>310</v>
      </c>
      <c r="AO353" s="123" t="s">
        <v>5375</v>
      </c>
      <c r="AP353" s="123" t="s">
        <v>240</v>
      </c>
      <c r="AQ353" s="123" t="s">
        <v>185</v>
      </c>
    </row>
    <row r="354" spans="1:43">
      <c r="A354" s="123" t="s">
        <v>2026</v>
      </c>
      <c r="B354" s="123" t="s">
        <v>2027</v>
      </c>
      <c r="C354" s="36">
        <v>43830</v>
      </c>
      <c r="D354" s="124">
        <v>1.0130999999999999</v>
      </c>
      <c r="E354" s="124">
        <v>1.0430999999999999</v>
      </c>
      <c r="F354" s="125">
        <v>2.9620853080571798E-2</v>
      </c>
      <c r="G354" s="36">
        <v>43826</v>
      </c>
      <c r="H354" s="124">
        <v>1.0127999999999999</v>
      </c>
      <c r="I354" s="125">
        <v>4.5166111567350802</v>
      </c>
      <c r="J354" s="123" t="s">
        <v>5376</v>
      </c>
      <c r="K354" s="125">
        <v>0.23745918670228899</v>
      </c>
      <c r="L354" s="125">
        <v>0.52593898265512196</v>
      </c>
      <c r="M354" s="130">
        <v>1.0741084955111599</v>
      </c>
      <c r="N354" s="137">
        <f t="shared" si="55"/>
        <v>4.2964339820446398</v>
      </c>
      <c r="O354" s="132">
        <f t="shared" si="56"/>
        <v>4.2964339820446396E-2</v>
      </c>
      <c r="P354" s="134">
        <f t="shared" si="57"/>
        <v>453</v>
      </c>
      <c r="Q354" s="134">
        <v>1046</v>
      </c>
      <c r="R354" s="134" t="str">
        <f t="shared" si="58"/>
        <v>453/1046</v>
      </c>
      <c r="S354" s="131">
        <f t="shared" si="59"/>
        <v>0.43307839388145314</v>
      </c>
      <c r="T354" s="137">
        <f t="shared" si="60"/>
        <v>78.346080305927345</v>
      </c>
      <c r="U354" s="133" t="e">
        <f ca="1">[1]!f_risk_annusharpe(A354,"2019/9/30","2019/12/31",1,1,3)</f>
        <v>#NAME?</v>
      </c>
      <c r="V354" s="134" t="e">
        <f t="shared" ca="1" si="61"/>
        <v>#NAME?</v>
      </c>
      <c r="W354" s="134">
        <f t="shared" si="62"/>
        <v>1046</v>
      </c>
      <c r="X354" s="134" t="e">
        <f t="shared" ca="1" si="63"/>
        <v>#NAME?</v>
      </c>
      <c r="Y354" s="131" t="e">
        <f t="shared" ca="1" si="64"/>
        <v>#NAME?</v>
      </c>
      <c r="Z354" s="137" t="e">
        <f t="shared" ca="1" si="65"/>
        <v>#NAME?</v>
      </c>
      <c r="AA354" s="125">
        <v>2.3487000732025298</v>
      </c>
      <c r="AB354" s="125">
        <v>4.5166111567350802</v>
      </c>
      <c r="AC354" s="123" t="s">
        <v>5376</v>
      </c>
      <c r="AD354" s="126">
        <v>0</v>
      </c>
      <c r="AE354" s="123"/>
      <c r="AF354" s="126">
        <v>0</v>
      </c>
      <c r="AG354" s="123"/>
      <c r="AH354" s="125">
        <v>4.3598362399999804</v>
      </c>
      <c r="AI354" s="123" t="s">
        <v>174</v>
      </c>
      <c r="AJ354" s="123" t="s">
        <v>95</v>
      </c>
      <c r="AK354" s="124">
        <v>40.796511816500001</v>
      </c>
      <c r="AL354" s="123" t="s">
        <v>159</v>
      </c>
      <c r="AM354" s="36">
        <v>43439</v>
      </c>
      <c r="AN354" s="123" t="s">
        <v>310</v>
      </c>
      <c r="AO354" s="123" t="s">
        <v>2028</v>
      </c>
      <c r="AP354" s="123" t="s">
        <v>253</v>
      </c>
      <c r="AQ354" s="123" t="s">
        <v>241</v>
      </c>
    </row>
    <row r="355" spans="1:43">
      <c r="A355" s="123" t="s">
        <v>2113</v>
      </c>
      <c r="B355" s="123" t="s">
        <v>2114</v>
      </c>
      <c r="C355" s="36">
        <v>43830</v>
      </c>
      <c r="D355" s="124">
        <v>1.0486</v>
      </c>
      <c r="E355" s="124">
        <v>1.0547</v>
      </c>
      <c r="F355" s="125">
        <v>1.9076688286919399E-2</v>
      </c>
      <c r="G355" s="36">
        <v>43829</v>
      </c>
      <c r="H355" s="124">
        <v>1.0484</v>
      </c>
      <c r="I355" s="125">
        <v>4.5151053635277503</v>
      </c>
      <c r="J355" s="123" t="s">
        <v>5377</v>
      </c>
      <c r="K355" s="125">
        <v>0.28691660290742699</v>
      </c>
      <c r="L355" s="125">
        <v>0.64306095712391398</v>
      </c>
      <c r="M355" s="130">
        <v>1.2846568252944901</v>
      </c>
      <c r="N355" s="137">
        <f t="shared" si="55"/>
        <v>5.1386273011779604</v>
      </c>
      <c r="O355" s="132">
        <f t="shared" si="56"/>
        <v>5.1386273011779601E-2</v>
      </c>
      <c r="P355" s="134">
        <f t="shared" si="57"/>
        <v>190</v>
      </c>
      <c r="Q355" s="134">
        <v>1046</v>
      </c>
      <c r="R355" s="134" t="str">
        <f t="shared" si="58"/>
        <v>190/1046</v>
      </c>
      <c r="S355" s="131">
        <f t="shared" si="59"/>
        <v>0.18164435946462715</v>
      </c>
      <c r="T355" s="137">
        <f t="shared" si="60"/>
        <v>90.917782026768649</v>
      </c>
      <c r="U355" s="133" t="e">
        <f ca="1">[1]!f_risk_annusharpe(A355,"2019/9/30","2019/12/31",1,1,3)</f>
        <v>#NAME?</v>
      </c>
      <c r="V355" s="134" t="e">
        <f t="shared" ca="1" si="61"/>
        <v>#NAME?</v>
      </c>
      <c r="W355" s="134">
        <f t="shared" si="62"/>
        <v>1046</v>
      </c>
      <c r="X355" s="134" t="e">
        <f t="shared" ca="1" si="63"/>
        <v>#NAME?</v>
      </c>
      <c r="Y355" s="131" t="e">
        <f t="shared" ca="1" si="64"/>
        <v>#NAME?</v>
      </c>
      <c r="Z355" s="137" t="e">
        <f t="shared" ca="1" si="65"/>
        <v>#NAME?</v>
      </c>
      <c r="AA355" s="125">
        <v>2.6027448250757401</v>
      </c>
      <c r="AB355" s="125">
        <v>4.5151053635277503</v>
      </c>
      <c r="AC355" s="123" t="s">
        <v>5377</v>
      </c>
      <c r="AD355" s="126">
        <v>0</v>
      </c>
      <c r="AE355" s="123"/>
      <c r="AF355" s="126">
        <v>0</v>
      </c>
      <c r="AG355" s="123"/>
      <c r="AH355" s="125">
        <v>5.4993314200000096</v>
      </c>
      <c r="AI355" s="123" t="s">
        <v>157</v>
      </c>
      <c r="AJ355" s="123" t="s">
        <v>95</v>
      </c>
      <c r="AK355" s="124">
        <v>5.1581792575999996</v>
      </c>
      <c r="AL355" s="123" t="s">
        <v>159</v>
      </c>
      <c r="AM355" s="36">
        <v>43369</v>
      </c>
      <c r="AN355" s="123" t="s">
        <v>310</v>
      </c>
      <c r="AO355" s="123" t="s">
        <v>2115</v>
      </c>
      <c r="AP355" s="123" t="s">
        <v>341</v>
      </c>
      <c r="AQ355" s="123" t="s">
        <v>532</v>
      </c>
    </row>
    <row r="356" spans="1:43">
      <c r="A356" s="123" t="s">
        <v>2134</v>
      </c>
      <c r="B356" s="123" t="s">
        <v>2135</v>
      </c>
      <c r="C356" s="36">
        <v>43830</v>
      </c>
      <c r="D356" s="124">
        <v>1.0608</v>
      </c>
      <c r="E356" s="124">
        <v>1.0608</v>
      </c>
      <c r="F356" s="125">
        <v>4.7156465151367101E-2</v>
      </c>
      <c r="G356" s="36">
        <v>43829</v>
      </c>
      <c r="H356" s="124">
        <v>1.0603</v>
      </c>
      <c r="I356" s="125">
        <v>4.5123152709359697</v>
      </c>
      <c r="J356" s="123" t="s">
        <v>5378</v>
      </c>
      <c r="K356" s="125">
        <v>0.19835647492207301</v>
      </c>
      <c r="L356" s="125">
        <v>0.66426266843802395</v>
      </c>
      <c r="M356" s="130">
        <v>1.1152416356877399</v>
      </c>
      <c r="N356" s="137">
        <f t="shared" si="55"/>
        <v>4.4609665427509597</v>
      </c>
      <c r="O356" s="132">
        <f t="shared" si="56"/>
        <v>4.4609665427509597E-2</v>
      </c>
      <c r="P356" s="134">
        <f t="shared" si="57"/>
        <v>391</v>
      </c>
      <c r="Q356" s="134">
        <v>1046</v>
      </c>
      <c r="R356" s="134" t="str">
        <f t="shared" si="58"/>
        <v>391/1046</v>
      </c>
      <c r="S356" s="131">
        <f t="shared" si="59"/>
        <v>0.37380497131931167</v>
      </c>
      <c r="T356" s="137">
        <f t="shared" si="60"/>
        <v>81.309751434034411</v>
      </c>
      <c r="U356" s="133" t="e">
        <f ca="1">[1]!f_risk_annusharpe(A356,"2019/9/30","2019/12/31",1,1,3)</f>
        <v>#NAME?</v>
      </c>
      <c r="V356" s="134" t="e">
        <f t="shared" ca="1" si="61"/>
        <v>#NAME?</v>
      </c>
      <c r="W356" s="134">
        <f t="shared" si="62"/>
        <v>1046</v>
      </c>
      <c r="X356" s="134" t="e">
        <f t="shared" ca="1" si="63"/>
        <v>#NAME?</v>
      </c>
      <c r="Y356" s="131" t="e">
        <f t="shared" ca="1" si="64"/>
        <v>#NAME?</v>
      </c>
      <c r="Z356" s="137" t="e">
        <f t="shared" ca="1" si="65"/>
        <v>#NAME?</v>
      </c>
      <c r="AA356" s="125">
        <v>2.4531581997295602</v>
      </c>
      <c r="AB356" s="125">
        <v>4.5123152709359697</v>
      </c>
      <c r="AC356" s="123" t="s">
        <v>5378</v>
      </c>
      <c r="AD356" s="126">
        <v>0</v>
      </c>
      <c r="AE356" s="123"/>
      <c r="AF356" s="126">
        <v>0</v>
      </c>
      <c r="AG356" s="123"/>
      <c r="AH356" s="125">
        <v>6.08</v>
      </c>
      <c r="AI356" s="123" t="s">
        <v>174</v>
      </c>
      <c r="AJ356" s="123" t="s">
        <v>95</v>
      </c>
      <c r="AK356" s="124">
        <v>10.596166201300001</v>
      </c>
      <c r="AL356" s="123" t="s">
        <v>159</v>
      </c>
      <c r="AM356" s="36">
        <v>43369</v>
      </c>
      <c r="AN356" s="123" t="s">
        <v>310</v>
      </c>
      <c r="AO356" s="123" t="s">
        <v>5379</v>
      </c>
      <c r="AP356" s="123" t="s">
        <v>203</v>
      </c>
      <c r="AQ356" s="123" t="s">
        <v>483</v>
      </c>
    </row>
    <row r="357" spans="1:43">
      <c r="A357" s="123" t="s">
        <v>2181</v>
      </c>
      <c r="B357" s="123" t="s">
        <v>2182</v>
      </c>
      <c r="C357" s="36">
        <v>43830</v>
      </c>
      <c r="D357" s="124">
        <v>1.0607</v>
      </c>
      <c r="E357" s="124">
        <v>1.1571</v>
      </c>
      <c r="F357" s="125">
        <v>0</v>
      </c>
      <c r="G357" s="36">
        <v>43829</v>
      </c>
      <c r="H357" s="124">
        <v>1.0607</v>
      </c>
      <c r="I357" s="125">
        <v>4.5091744694022102</v>
      </c>
      <c r="J357" s="123" t="s">
        <v>5380</v>
      </c>
      <c r="K357" s="125">
        <v>8.4921683336468601E-2</v>
      </c>
      <c r="L357" s="125">
        <v>0.75024474863035895</v>
      </c>
      <c r="M357" s="130">
        <v>1.4527832375888601</v>
      </c>
      <c r="N357" s="137">
        <f t="shared" si="55"/>
        <v>5.8111329503554403</v>
      </c>
      <c r="O357" s="132">
        <f t="shared" si="56"/>
        <v>5.8111329503554403E-2</v>
      </c>
      <c r="P357" s="134">
        <f t="shared" si="57"/>
        <v>102</v>
      </c>
      <c r="Q357" s="134">
        <v>1046</v>
      </c>
      <c r="R357" s="134" t="str">
        <f t="shared" si="58"/>
        <v>102/1046</v>
      </c>
      <c r="S357" s="131">
        <f t="shared" si="59"/>
        <v>9.7514340344168254E-2</v>
      </c>
      <c r="T357" s="137">
        <f t="shared" si="60"/>
        <v>95.124282982791584</v>
      </c>
      <c r="U357" s="133" t="e">
        <f ca="1">[1]!f_risk_annusharpe(A357,"2019/9/30","2019/12/31",1,1,3)</f>
        <v>#NAME?</v>
      </c>
      <c r="V357" s="134" t="e">
        <f t="shared" ca="1" si="61"/>
        <v>#NAME?</v>
      </c>
      <c r="W357" s="134">
        <f t="shared" si="62"/>
        <v>1046</v>
      </c>
      <c r="X357" s="134" t="e">
        <f t="shared" ca="1" si="63"/>
        <v>#NAME?</v>
      </c>
      <c r="Y357" s="131" t="e">
        <f t="shared" ca="1" si="64"/>
        <v>#NAME?</v>
      </c>
      <c r="Z357" s="137" t="e">
        <f t="shared" ca="1" si="65"/>
        <v>#NAME?</v>
      </c>
      <c r="AA357" s="125">
        <v>2.5284226170078301</v>
      </c>
      <c r="AB357" s="125">
        <v>4.5091744694022102</v>
      </c>
      <c r="AC357" s="123" t="s">
        <v>5380</v>
      </c>
      <c r="AD357" s="125">
        <v>13.4983465281609</v>
      </c>
      <c r="AE357" s="123" t="s">
        <v>5381</v>
      </c>
      <c r="AF357" s="125">
        <v>16.233027947641901</v>
      </c>
      <c r="AG357" s="123" t="s">
        <v>5382</v>
      </c>
      <c r="AH357" s="125">
        <v>16.326014369999999</v>
      </c>
      <c r="AI357" s="123" t="s">
        <v>163</v>
      </c>
      <c r="AJ357" s="123" t="s">
        <v>158</v>
      </c>
      <c r="AK357" s="124">
        <v>10.8128644581</v>
      </c>
      <c r="AL357" s="123" t="s">
        <v>159</v>
      </c>
      <c r="AM357" s="36">
        <v>42699</v>
      </c>
      <c r="AN357" s="123" t="s">
        <v>310</v>
      </c>
      <c r="AO357" s="123" t="s">
        <v>1232</v>
      </c>
      <c r="AP357" s="123" t="s">
        <v>195</v>
      </c>
      <c r="AQ357" s="123" t="s">
        <v>247</v>
      </c>
    </row>
    <row r="358" spans="1:43">
      <c r="A358" s="123" t="s">
        <v>1991</v>
      </c>
      <c r="B358" s="123" t="s">
        <v>1992</v>
      </c>
      <c r="C358" s="36">
        <v>43830</v>
      </c>
      <c r="D358" s="124">
        <v>1.0645</v>
      </c>
      <c r="E358" s="124">
        <v>1.1294999999999999</v>
      </c>
      <c r="F358" s="125">
        <v>8.4618277547939894E-2</v>
      </c>
      <c r="G358" s="36">
        <v>43826</v>
      </c>
      <c r="H358" s="124">
        <v>1.0636000000000001</v>
      </c>
      <c r="I358" s="125">
        <v>4.5077423094688198</v>
      </c>
      <c r="J358" s="123" t="s">
        <v>5383</v>
      </c>
      <c r="K358" s="125">
        <v>0.22596742302984499</v>
      </c>
      <c r="L358" s="125">
        <v>0.462443382633352</v>
      </c>
      <c r="M358" s="130">
        <v>1.20879323963402</v>
      </c>
      <c r="N358" s="137">
        <f t="shared" si="55"/>
        <v>4.8351729585360799</v>
      </c>
      <c r="O358" s="132">
        <f t="shared" si="56"/>
        <v>4.8351729585360798E-2</v>
      </c>
      <c r="P358" s="134">
        <f t="shared" si="57"/>
        <v>260</v>
      </c>
      <c r="Q358" s="134">
        <v>1046</v>
      </c>
      <c r="R358" s="134" t="str">
        <f t="shared" si="58"/>
        <v>260/1046</v>
      </c>
      <c r="S358" s="131">
        <f t="shared" si="59"/>
        <v>0.24856596558317401</v>
      </c>
      <c r="T358" s="137">
        <f t="shared" si="60"/>
        <v>87.571701720841304</v>
      </c>
      <c r="U358" s="133" t="e">
        <f ca="1">[1]!f_risk_annusharpe(A358,"2019/9/30","2019/12/31",1,1,3)</f>
        <v>#NAME?</v>
      </c>
      <c r="V358" s="134" t="e">
        <f t="shared" ca="1" si="61"/>
        <v>#NAME?</v>
      </c>
      <c r="W358" s="134">
        <f t="shared" si="62"/>
        <v>1046</v>
      </c>
      <c r="X358" s="134" t="e">
        <f t="shared" ca="1" si="63"/>
        <v>#NAME?</v>
      </c>
      <c r="Y358" s="131" t="e">
        <f t="shared" ca="1" si="64"/>
        <v>#NAME?</v>
      </c>
      <c r="Z358" s="137" t="e">
        <f t="shared" ca="1" si="65"/>
        <v>#NAME?</v>
      </c>
      <c r="AA358" s="125">
        <v>2.97937596560958</v>
      </c>
      <c r="AB358" s="125">
        <v>4.5077423094688198</v>
      </c>
      <c r="AC358" s="123" t="s">
        <v>5383</v>
      </c>
      <c r="AD358" s="125">
        <v>12.009535693069299</v>
      </c>
      <c r="AE358" s="123" t="s">
        <v>5384</v>
      </c>
      <c r="AF358" s="125">
        <v>15.1798320606801</v>
      </c>
      <c r="AG358" s="123" t="s">
        <v>5385</v>
      </c>
      <c r="AH358" s="125">
        <v>13.12963105</v>
      </c>
      <c r="AI358" s="123" t="s">
        <v>174</v>
      </c>
      <c r="AJ358" s="123" t="s">
        <v>189</v>
      </c>
      <c r="AK358" s="124">
        <v>13.7794873908</v>
      </c>
      <c r="AL358" s="123" t="s">
        <v>159</v>
      </c>
      <c r="AM358" s="36">
        <v>42681</v>
      </c>
      <c r="AN358" s="123" t="s">
        <v>310</v>
      </c>
      <c r="AO358" s="123" t="s">
        <v>1669</v>
      </c>
      <c r="AP358" s="123" t="s">
        <v>201</v>
      </c>
      <c r="AQ358" s="123" t="s">
        <v>170</v>
      </c>
    </row>
    <row r="359" spans="1:43">
      <c r="A359" s="123" t="s">
        <v>2074</v>
      </c>
      <c r="B359" s="123" t="s">
        <v>2075</v>
      </c>
      <c r="C359" s="36">
        <v>43830</v>
      </c>
      <c r="D359" s="124">
        <v>1.0311999999999999</v>
      </c>
      <c r="E359" s="124">
        <v>1.1209</v>
      </c>
      <c r="F359" s="125">
        <v>2.91007857212209E-2</v>
      </c>
      <c r="G359" s="36">
        <v>43829</v>
      </c>
      <c r="H359" s="124">
        <v>1.0308999999999999</v>
      </c>
      <c r="I359" s="125">
        <v>4.5062290957154598</v>
      </c>
      <c r="J359" s="123" t="s">
        <v>5386</v>
      </c>
      <c r="K359" s="125">
        <v>0.12622584716963001</v>
      </c>
      <c r="L359" s="125">
        <v>0.575480991126612</v>
      </c>
      <c r="M359" s="130">
        <v>1.09807907862954</v>
      </c>
      <c r="N359" s="137">
        <f t="shared" si="55"/>
        <v>4.3923163145181601</v>
      </c>
      <c r="O359" s="132">
        <f t="shared" si="56"/>
        <v>4.3923163145181604E-2</v>
      </c>
      <c r="P359" s="134">
        <f t="shared" si="57"/>
        <v>416</v>
      </c>
      <c r="Q359" s="134">
        <v>1046</v>
      </c>
      <c r="R359" s="134" t="str">
        <f t="shared" si="58"/>
        <v>416/1046</v>
      </c>
      <c r="S359" s="131">
        <f t="shared" si="59"/>
        <v>0.39770554493307841</v>
      </c>
      <c r="T359" s="137">
        <f t="shared" si="60"/>
        <v>80.114722753346086</v>
      </c>
      <c r="U359" s="133" t="e">
        <f ca="1">[1]!f_risk_annusharpe(A359,"2019/9/30","2019/12/31",1,1,3)</f>
        <v>#NAME?</v>
      </c>
      <c r="V359" s="134" t="e">
        <f t="shared" ca="1" si="61"/>
        <v>#NAME?</v>
      </c>
      <c r="W359" s="134">
        <f t="shared" si="62"/>
        <v>1046</v>
      </c>
      <c r="X359" s="134" t="e">
        <f t="shared" ca="1" si="63"/>
        <v>#NAME?</v>
      </c>
      <c r="Y359" s="131" t="e">
        <f t="shared" ca="1" si="64"/>
        <v>#NAME?</v>
      </c>
      <c r="Z359" s="137" t="e">
        <f t="shared" ca="1" si="65"/>
        <v>#NAME?</v>
      </c>
      <c r="AA359" s="125">
        <v>2.4300767240747301</v>
      </c>
      <c r="AB359" s="125">
        <v>4.5062290957154598</v>
      </c>
      <c r="AC359" s="123" t="s">
        <v>5386</v>
      </c>
      <c r="AD359" s="126">
        <v>0</v>
      </c>
      <c r="AE359" s="123"/>
      <c r="AF359" s="126">
        <v>0</v>
      </c>
      <c r="AG359" s="123"/>
      <c r="AH359" s="125">
        <v>12.45658792</v>
      </c>
      <c r="AI359" s="123" t="s">
        <v>174</v>
      </c>
      <c r="AJ359" s="123" t="s">
        <v>95</v>
      </c>
      <c r="AK359" s="124">
        <v>10.2221831814</v>
      </c>
      <c r="AL359" s="123" t="s">
        <v>159</v>
      </c>
      <c r="AM359" s="36">
        <v>43142</v>
      </c>
      <c r="AN359" s="123" t="s">
        <v>310</v>
      </c>
      <c r="AO359" s="123" t="s">
        <v>5387</v>
      </c>
      <c r="AP359" s="123" t="s">
        <v>198</v>
      </c>
      <c r="AQ359" s="123" t="s">
        <v>221</v>
      </c>
    </row>
    <row r="360" spans="1:43">
      <c r="A360" s="123" t="s">
        <v>1728</v>
      </c>
      <c r="B360" s="123" t="s">
        <v>1729</v>
      </c>
      <c r="C360" s="36">
        <v>43830</v>
      </c>
      <c r="D360" s="124">
        <v>1.0192000000000001</v>
      </c>
      <c r="E360" s="124">
        <v>1.0542</v>
      </c>
      <c r="F360" s="125">
        <v>2.94435175189268E-2</v>
      </c>
      <c r="G360" s="36">
        <v>43829</v>
      </c>
      <c r="H360" s="124">
        <v>1.0188999999999999</v>
      </c>
      <c r="I360" s="125">
        <v>4.5044797855325296</v>
      </c>
      <c r="J360" s="123" t="s">
        <v>5388</v>
      </c>
      <c r="K360" s="125">
        <v>-8.8226644446598099E-2</v>
      </c>
      <c r="L360" s="125">
        <v>9.8233804398884697E-2</v>
      </c>
      <c r="M360" s="130">
        <v>0.63193291828490405</v>
      </c>
      <c r="N360" s="137">
        <f t="shared" si="55"/>
        <v>2.5277316731396162</v>
      </c>
      <c r="O360" s="132">
        <f t="shared" si="56"/>
        <v>2.5277316731396163E-2</v>
      </c>
      <c r="P360" s="134">
        <f t="shared" si="57"/>
        <v>974</v>
      </c>
      <c r="Q360" s="134">
        <v>1046</v>
      </c>
      <c r="R360" s="134" t="str">
        <f t="shared" si="58"/>
        <v>974/1046</v>
      </c>
      <c r="S360" s="131">
        <f t="shared" si="59"/>
        <v>0.93116634799235176</v>
      </c>
      <c r="T360" s="137">
        <f t="shared" si="60"/>
        <v>60</v>
      </c>
      <c r="U360" s="133" t="e">
        <f ca="1">[1]!f_risk_annusharpe(A360,"2019/9/30","2019/12/31",1,1,3)</f>
        <v>#NAME?</v>
      </c>
      <c r="V360" s="134" t="e">
        <f t="shared" ca="1" si="61"/>
        <v>#NAME?</v>
      </c>
      <c r="W360" s="134">
        <f t="shared" si="62"/>
        <v>1046</v>
      </c>
      <c r="X360" s="134" t="e">
        <f t="shared" ca="1" si="63"/>
        <v>#NAME?</v>
      </c>
      <c r="Y360" s="131" t="e">
        <f t="shared" ca="1" si="64"/>
        <v>#NAME?</v>
      </c>
      <c r="Z360" s="137" t="e">
        <f t="shared" ca="1" si="65"/>
        <v>#NAME?</v>
      </c>
      <c r="AA360" s="125">
        <v>1.83525127850967</v>
      </c>
      <c r="AB360" s="125">
        <v>4.5044797855325296</v>
      </c>
      <c r="AC360" s="123" t="s">
        <v>5388</v>
      </c>
      <c r="AD360" s="126">
        <v>0</v>
      </c>
      <c r="AE360" s="123"/>
      <c r="AF360" s="126">
        <v>0</v>
      </c>
      <c r="AG360" s="123"/>
      <c r="AH360" s="125">
        <v>5.5092147200000099</v>
      </c>
      <c r="AI360" s="123" t="s">
        <v>174</v>
      </c>
      <c r="AJ360" s="123" t="s">
        <v>95</v>
      </c>
      <c r="AK360" s="124">
        <v>25.4222324831</v>
      </c>
      <c r="AL360" s="123" t="s">
        <v>159</v>
      </c>
      <c r="AM360" s="36">
        <v>43364</v>
      </c>
      <c r="AN360" s="123" t="s">
        <v>310</v>
      </c>
      <c r="AO360" s="123" t="s">
        <v>1280</v>
      </c>
      <c r="AP360" s="123" t="s">
        <v>268</v>
      </c>
      <c r="AQ360" s="123" t="s">
        <v>221</v>
      </c>
    </row>
    <row r="361" spans="1:43">
      <c r="A361" s="123" t="s">
        <v>1949</v>
      </c>
      <c r="B361" s="123" t="s">
        <v>1950</v>
      </c>
      <c r="C361" s="36">
        <v>43830</v>
      </c>
      <c r="D361" s="124">
        <v>1.038</v>
      </c>
      <c r="E361" s="124">
        <v>1.1364000000000001</v>
      </c>
      <c r="F361" s="125">
        <v>2.8910089621273401E-2</v>
      </c>
      <c r="G361" s="36">
        <v>43829</v>
      </c>
      <c r="H361" s="124">
        <v>1.0377000000000001</v>
      </c>
      <c r="I361" s="125">
        <v>4.5034429407187702</v>
      </c>
      <c r="J361" s="123" t="s">
        <v>5389</v>
      </c>
      <c r="K361" s="125">
        <v>0.115740740740743</v>
      </c>
      <c r="L361" s="125">
        <v>0.41600244286382099</v>
      </c>
      <c r="M361" s="130">
        <v>0.80608111604187405</v>
      </c>
      <c r="N361" s="137">
        <f t="shared" si="55"/>
        <v>3.2243244641674962</v>
      </c>
      <c r="O361" s="132">
        <f t="shared" si="56"/>
        <v>3.224324464167496E-2</v>
      </c>
      <c r="P361" s="134">
        <f t="shared" si="57"/>
        <v>840</v>
      </c>
      <c r="Q361" s="134">
        <v>1046</v>
      </c>
      <c r="R361" s="134" t="str">
        <f t="shared" si="58"/>
        <v>840/1046</v>
      </c>
      <c r="S361" s="131">
        <f t="shared" si="59"/>
        <v>0.80305927342256211</v>
      </c>
      <c r="T361" s="137">
        <f t="shared" si="60"/>
        <v>60</v>
      </c>
      <c r="U361" s="133" t="e">
        <f ca="1">[1]!f_risk_annusharpe(A361,"2019/9/30","2019/12/31",1,1,3)</f>
        <v>#NAME?</v>
      </c>
      <c r="V361" s="134" t="e">
        <f t="shared" ca="1" si="61"/>
        <v>#NAME?</v>
      </c>
      <c r="W361" s="134">
        <f t="shared" si="62"/>
        <v>1046</v>
      </c>
      <c r="X361" s="134" t="e">
        <f t="shared" ca="1" si="63"/>
        <v>#NAME?</v>
      </c>
      <c r="Y361" s="131" t="e">
        <f t="shared" ca="1" si="64"/>
        <v>#NAME?</v>
      </c>
      <c r="Z361" s="137" t="e">
        <f t="shared" ca="1" si="65"/>
        <v>#NAME?</v>
      </c>
      <c r="AA361" s="125">
        <v>2.1118783310265798</v>
      </c>
      <c r="AB361" s="125">
        <v>4.5034429407187702</v>
      </c>
      <c r="AC361" s="123" t="s">
        <v>5389</v>
      </c>
      <c r="AD361" s="125">
        <v>13.612304980079699</v>
      </c>
      <c r="AE361" s="123" t="s">
        <v>5390</v>
      </c>
      <c r="AF361" s="126">
        <v>0</v>
      </c>
      <c r="AG361" s="123"/>
      <c r="AH361" s="125">
        <v>14.0667542</v>
      </c>
      <c r="AI361" s="123" t="s">
        <v>174</v>
      </c>
      <c r="AJ361" s="123" t="s">
        <v>95</v>
      </c>
      <c r="AK361" s="124">
        <v>60.758829739799999</v>
      </c>
      <c r="AL361" s="123" t="s">
        <v>159</v>
      </c>
      <c r="AM361" s="36">
        <v>43053</v>
      </c>
      <c r="AN361" s="123" t="s">
        <v>310</v>
      </c>
      <c r="AO361" s="123" t="s">
        <v>1951</v>
      </c>
      <c r="AP361" s="123" t="s">
        <v>224</v>
      </c>
      <c r="AQ361" s="123" t="s">
        <v>177</v>
      </c>
    </row>
    <row r="362" spans="1:43">
      <c r="A362" s="123" t="s">
        <v>1981</v>
      </c>
      <c r="B362" s="123" t="s">
        <v>1982</v>
      </c>
      <c r="C362" s="36">
        <v>43830</v>
      </c>
      <c r="D362" s="124">
        <v>1.0129999999999999</v>
      </c>
      <c r="E362" s="124">
        <v>1.1355</v>
      </c>
      <c r="F362" s="125">
        <v>9.8726429065089903E-3</v>
      </c>
      <c r="G362" s="36">
        <v>43829</v>
      </c>
      <c r="H362" s="124">
        <v>1.0128999999999999</v>
      </c>
      <c r="I362" s="125">
        <v>4.5015788345905001</v>
      </c>
      <c r="J362" s="123" t="s">
        <v>5391</v>
      </c>
      <c r="K362" s="125">
        <v>0.148294611962417</v>
      </c>
      <c r="L362" s="125">
        <v>0.43399672671210898</v>
      </c>
      <c r="M362" s="130">
        <v>1.1169518636139799</v>
      </c>
      <c r="N362" s="137">
        <f t="shared" si="55"/>
        <v>4.4678074544559196</v>
      </c>
      <c r="O362" s="132">
        <f t="shared" si="56"/>
        <v>4.4678074544559195E-2</v>
      </c>
      <c r="P362" s="134">
        <f t="shared" si="57"/>
        <v>387</v>
      </c>
      <c r="Q362" s="134">
        <v>1046</v>
      </c>
      <c r="R362" s="134" t="str">
        <f t="shared" si="58"/>
        <v>387/1046</v>
      </c>
      <c r="S362" s="131">
        <f t="shared" si="59"/>
        <v>0.36998087954110898</v>
      </c>
      <c r="T362" s="137">
        <f t="shared" si="60"/>
        <v>81.50095602294455</v>
      </c>
      <c r="U362" s="133" t="e">
        <f ca="1">[1]!f_risk_annusharpe(A362,"2019/9/30","2019/12/31",1,1,3)</f>
        <v>#NAME?</v>
      </c>
      <c r="V362" s="134" t="e">
        <f t="shared" ca="1" si="61"/>
        <v>#NAME?</v>
      </c>
      <c r="W362" s="134">
        <f t="shared" si="62"/>
        <v>1046</v>
      </c>
      <c r="X362" s="134" t="e">
        <f t="shared" ca="1" si="63"/>
        <v>#NAME?</v>
      </c>
      <c r="Y362" s="131" t="e">
        <f t="shared" ca="1" si="64"/>
        <v>#NAME?</v>
      </c>
      <c r="Z362" s="137" t="e">
        <f t="shared" ca="1" si="65"/>
        <v>#NAME?</v>
      </c>
      <c r="AA362" s="125">
        <v>2.3226941548739699</v>
      </c>
      <c r="AB362" s="125">
        <v>4.5015788345905001</v>
      </c>
      <c r="AC362" s="123" t="s">
        <v>5391</v>
      </c>
      <c r="AD362" s="125">
        <v>12.137707780313001</v>
      </c>
      <c r="AE362" s="123" t="s">
        <v>5392</v>
      </c>
      <c r="AF362" s="126">
        <v>0</v>
      </c>
      <c r="AG362" s="123"/>
      <c r="AH362" s="125">
        <v>14.2270956</v>
      </c>
      <c r="AI362" s="123" t="s">
        <v>174</v>
      </c>
      <c r="AJ362" s="123" t="s">
        <v>95</v>
      </c>
      <c r="AK362" s="124">
        <v>20.3228233454</v>
      </c>
      <c r="AL362" s="123" t="s">
        <v>159</v>
      </c>
      <c r="AM362" s="36">
        <v>42809</v>
      </c>
      <c r="AN362" s="123" t="s">
        <v>310</v>
      </c>
      <c r="AO362" s="123" t="s">
        <v>5393</v>
      </c>
      <c r="AP362" s="123" t="s">
        <v>548</v>
      </c>
      <c r="AQ362" s="123" t="s">
        <v>177</v>
      </c>
    </row>
    <row r="363" spans="1:43">
      <c r="A363" s="123" t="s">
        <v>1915</v>
      </c>
      <c r="B363" s="123" t="s">
        <v>1916</v>
      </c>
      <c r="C363" s="36">
        <v>43830</v>
      </c>
      <c r="D363" s="124">
        <v>1.0063</v>
      </c>
      <c r="E363" s="124">
        <v>1.1151</v>
      </c>
      <c r="F363" s="125">
        <v>4.9711672300645202E-2</v>
      </c>
      <c r="G363" s="36">
        <v>43826</v>
      </c>
      <c r="H363" s="124">
        <v>1.0058</v>
      </c>
      <c r="I363" s="125">
        <v>4.4991181888794296</v>
      </c>
      <c r="J363" s="123" t="s">
        <v>5394</v>
      </c>
      <c r="K363" s="125">
        <v>0.17919362867097299</v>
      </c>
      <c r="L363" s="125">
        <v>0.36903328517516598</v>
      </c>
      <c r="M363" s="130">
        <v>0.74020486567793398</v>
      </c>
      <c r="N363" s="137">
        <f t="shared" si="55"/>
        <v>2.9608194627117359</v>
      </c>
      <c r="O363" s="132">
        <f t="shared" si="56"/>
        <v>2.9608194627117359E-2</v>
      </c>
      <c r="P363" s="134">
        <f t="shared" si="57"/>
        <v>915</v>
      </c>
      <c r="Q363" s="134">
        <v>1046</v>
      </c>
      <c r="R363" s="134" t="str">
        <f t="shared" si="58"/>
        <v>915/1046</v>
      </c>
      <c r="S363" s="131">
        <f t="shared" si="59"/>
        <v>0.87476099426386233</v>
      </c>
      <c r="T363" s="137">
        <f t="shared" si="60"/>
        <v>60</v>
      </c>
      <c r="U363" s="133" t="e">
        <f ca="1">[1]!f_risk_annusharpe(A363,"2019/9/30","2019/12/31",1,1,3)</f>
        <v>#NAME?</v>
      </c>
      <c r="V363" s="134" t="e">
        <f t="shared" ca="1" si="61"/>
        <v>#NAME?</v>
      </c>
      <c r="W363" s="134">
        <f t="shared" si="62"/>
        <v>1046</v>
      </c>
      <c r="X363" s="134" t="e">
        <f t="shared" ca="1" si="63"/>
        <v>#NAME?</v>
      </c>
      <c r="Y363" s="131" t="e">
        <f t="shared" ca="1" si="64"/>
        <v>#NAME?</v>
      </c>
      <c r="Z363" s="137" t="e">
        <f t="shared" ca="1" si="65"/>
        <v>#NAME?</v>
      </c>
      <c r="AA363" s="125">
        <v>2.0115985031916699</v>
      </c>
      <c r="AB363" s="125">
        <v>4.4991181888794296</v>
      </c>
      <c r="AC363" s="123" t="s">
        <v>5394</v>
      </c>
      <c r="AD363" s="125">
        <v>11.108608783582801</v>
      </c>
      <c r="AE363" s="123" t="s">
        <v>5395</v>
      </c>
      <c r="AF363" s="125">
        <v>12.086462326232599</v>
      </c>
      <c r="AG363" s="123" t="s">
        <v>5396</v>
      </c>
      <c r="AH363" s="125">
        <v>12.075253679999999</v>
      </c>
      <c r="AI363" s="123" t="s">
        <v>174</v>
      </c>
      <c r="AJ363" s="123" t="s">
        <v>189</v>
      </c>
      <c r="AK363" s="124">
        <v>74.980685649099996</v>
      </c>
      <c r="AL363" s="123" t="s">
        <v>159</v>
      </c>
      <c r="AM363" s="36">
        <v>42682</v>
      </c>
      <c r="AN363" s="123" t="s">
        <v>310</v>
      </c>
      <c r="AO363" s="123" t="s">
        <v>1376</v>
      </c>
      <c r="AP363" s="123" t="s">
        <v>195</v>
      </c>
      <c r="AQ363" s="123" t="s">
        <v>229</v>
      </c>
    </row>
    <row r="364" spans="1:43">
      <c r="A364" s="123" t="s">
        <v>2060</v>
      </c>
      <c r="B364" s="123" t="s">
        <v>2061</v>
      </c>
      <c r="C364" s="36">
        <v>43830</v>
      </c>
      <c r="D364" s="124">
        <v>1.0357000000000001</v>
      </c>
      <c r="E364" s="124">
        <v>1.1064000000000001</v>
      </c>
      <c r="F364" s="125">
        <v>3.8636144112832303E-2</v>
      </c>
      <c r="G364" s="36">
        <v>43826</v>
      </c>
      <c r="H364" s="124">
        <v>1.0353000000000001</v>
      </c>
      <c r="I364" s="125">
        <v>4.4886907422178197</v>
      </c>
      <c r="J364" s="123" t="s">
        <v>5397</v>
      </c>
      <c r="K364" s="125">
        <v>0.251669731874955</v>
      </c>
      <c r="L364" s="125">
        <v>0.53388817927002896</v>
      </c>
      <c r="M364" s="130">
        <v>1.1030960584576199</v>
      </c>
      <c r="N364" s="137">
        <f t="shared" si="55"/>
        <v>4.4123842338304797</v>
      </c>
      <c r="O364" s="132">
        <f t="shared" si="56"/>
        <v>4.4123842338304797E-2</v>
      </c>
      <c r="P364" s="134">
        <f t="shared" si="57"/>
        <v>408</v>
      </c>
      <c r="Q364" s="134">
        <v>1046</v>
      </c>
      <c r="R364" s="134" t="str">
        <f t="shared" si="58"/>
        <v>408/1046</v>
      </c>
      <c r="S364" s="131">
        <f t="shared" si="59"/>
        <v>0.39005736137667302</v>
      </c>
      <c r="T364" s="137">
        <f t="shared" si="60"/>
        <v>80.497131931166351</v>
      </c>
      <c r="U364" s="133" t="e">
        <f ca="1">[1]!f_risk_annusharpe(A364,"2019/9/30","2019/12/31",1,1,3)</f>
        <v>#NAME?</v>
      </c>
      <c r="V364" s="134" t="e">
        <f t="shared" ca="1" si="61"/>
        <v>#NAME?</v>
      </c>
      <c r="W364" s="134">
        <f t="shared" si="62"/>
        <v>1046</v>
      </c>
      <c r="X364" s="134" t="e">
        <f t="shared" ca="1" si="63"/>
        <v>#NAME?</v>
      </c>
      <c r="Y364" s="131" t="e">
        <f t="shared" ca="1" si="64"/>
        <v>#NAME?</v>
      </c>
      <c r="Z364" s="137" t="e">
        <f t="shared" ca="1" si="65"/>
        <v>#NAME?</v>
      </c>
      <c r="AA364" s="125">
        <v>2.3156959068379002</v>
      </c>
      <c r="AB364" s="125">
        <v>4.4886907422178197</v>
      </c>
      <c r="AC364" s="123" t="s">
        <v>5397</v>
      </c>
      <c r="AD364" s="126">
        <v>0</v>
      </c>
      <c r="AE364" s="123"/>
      <c r="AF364" s="126">
        <v>0</v>
      </c>
      <c r="AG364" s="123"/>
      <c r="AH364" s="125">
        <v>10.944494710000001</v>
      </c>
      <c r="AI364" s="123" t="s">
        <v>174</v>
      </c>
      <c r="AJ364" s="123" t="s">
        <v>95</v>
      </c>
      <c r="AK364" s="124">
        <v>102.6632919793</v>
      </c>
      <c r="AL364" s="123" t="s">
        <v>159</v>
      </c>
      <c r="AM364" s="36">
        <v>43110</v>
      </c>
      <c r="AN364" s="123" t="s">
        <v>310</v>
      </c>
      <c r="AO364" s="123" t="s">
        <v>2062</v>
      </c>
      <c r="AP364" s="123" t="s">
        <v>196</v>
      </c>
      <c r="AQ364" s="123" t="s">
        <v>181</v>
      </c>
    </row>
    <row r="365" spans="1:43">
      <c r="A365" s="123" t="s">
        <v>1940</v>
      </c>
      <c r="B365" s="123" t="s">
        <v>1941</v>
      </c>
      <c r="C365" s="36">
        <v>43830</v>
      </c>
      <c r="D365" s="124">
        <v>1.048</v>
      </c>
      <c r="E365" s="124">
        <v>1.1180000000000001</v>
      </c>
      <c r="F365" s="125">
        <v>0</v>
      </c>
      <c r="G365" s="36">
        <v>43829</v>
      </c>
      <c r="H365" s="124">
        <v>1.048</v>
      </c>
      <c r="I365" s="125">
        <v>4.4865706254022104</v>
      </c>
      <c r="J365" s="123" t="s">
        <v>5398</v>
      </c>
      <c r="K365" s="125">
        <v>0</v>
      </c>
      <c r="L365" s="125">
        <v>0.38317082114791101</v>
      </c>
      <c r="M365" s="130">
        <v>1.4521106846838601</v>
      </c>
      <c r="N365" s="137">
        <f t="shared" si="55"/>
        <v>5.8084427387354403</v>
      </c>
      <c r="O365" s="132">
        <f t="shared" si="56"/>
        <v>5.80844273873544E-2</v>
      </c>
      <c r="P365" s="134">
        <f t="shared" si="57"/>
        <v>103</v>
      </c>
      <c r="Q365" s="134">
        <v>1046</v>
      </c>
      <c r="R365" s="134" t="str">
        <f t="shared" si="58"/>
        <v>103/1046</v>
      </c>
      <c r="S365" s="131">
        <f t="shared" si="59"/>
        <v>9.8470363288718929E-2</v>
      </c>
      <c r="T365" s="137">
        <f t="shared" si="60"/>
        <v>95.076481835564053</v>
      </c>
      <c r="U365" s="133" t="e">
        <f ca="1">[1]!f_risk_annusharpe(A365,"2019/9/30","2019/12/31",1,1,3)</f>
        <v>#NAME?</v>
      </c>
      <c r="V365" s="134" t="e">
        <f t="shared" ca="1" si="61"/>
        <v>#NAME?</v>
      </c>
      <c r="W365" s="134">
        <f t="shared" si="62"/>
        <v>1046</v>
      </c>
      <c r="X365" s="134" t="e">
        <f t="shared" ca="1" si="63"/>
        <v>#NAME?</v>
      </c>
      <c r="Y365" s="131" t="e">
        <f t="shared" ca="1" si="64"/>
        <v>#NAME?</v>
      </c>
      <c r="Z365" s="137" t="e">
        <f t="shared" ca="1" si="65"/>
        <v>#NAME?</v>
      </c>
      <c r="AA365" s="125">
        <v>2.8459571514017998</v>
      </c>
      <c r="AB365" s="125">
        <v>4.4865706254022104</v>
      </c>
      <c r="AC365" s="123" t="s">
        <v>5398</v>
      </c>
      <c r="AD365" s="125">
        <v>8.3269868293036708</v>
      </c>
      <c r="AE365" s="123" t="s">
        <v>5399</v>
      </c>
      <c r="AF365" s="125">
        <v>12.0056798403194</v>
      </c>
      <c r="AG365" s="123" t="s">
        <v>5400</v>
      </c>
      <c r="AH365" s="125">
        <v>12.2296912</v>
      </c>
      <c r="AI365" s="123" t="s">
        <v>174</v>
      </c>
      <c r="AJ365" s="123" t="s">
        <v>197</v>
      </c>
      <c r="AK365" s="124">
        <v>28.587891725199999</v>
      </c>
      <c r="AL365" s="123" t="s">
        <v>159</v>
      </c>
      <c r="AM365" s="36">
        <v>42705</v>
      </c>
      <c r="AN365" s="123" t="s">
        <v>310</v>
      </c>
      <c r="AO365" s="123" t="s">
        <v>1942</v>
      </c>
      <c r="AP365" s="123" t="s">
        <v>249</v>
      </c>
      <c r="AQ365" s="123" t="s">
        <v>165</v>
      </c>
    </row>
    <row r="366" spans="1:43">
      <c r="A366" s="123" t="s">
        <v>1995</v>
      </c>
      <c r="B366" s="123" t="s">
        <v>1996</v>
      </c>
      <c r="C366" s="36">
        <v>43830</v>
      </c>
      <c r="D366" s="124">
        <v>1.1040000000000001</v>
      </c>
      <c r="E366" s="124">
        <v>1.462</v>
      </c>
      <c r="F366" s="125">
        <v>9.0661831369002202E-2</v>
      </c>
      <c r="G366" s="36">
        <v>43829</v>
      </c>
      <c r="H366" s="124">
        <v>1.103</v>
      </c>
      <c r="I366" s="125">
        <v>4.4848518936283401</v>
      </c>
      <c r="J366" s="123" t="s">
        <v>5401</v>
      </c>
      <c r="K366" s="125">
        <v>0.18148820326678999</v>
      </c>
      <c r="L366" s="125">
        <v>0.44856261942319597</v>
      </c>
      <c r="M366" s="130">
        <v>0.80256636433746498</v>
      </c>
      <c r="N366" s="137">
        <f t="shared" si="55"/>
        <v>3.2102654573498599</v>
      </c>
      <c r="O366" s="132">
        <f t="shared" si="56"/>
        <v>3.2102654573498597E-2</v>
      </c>
      <c r="P366" s="134">
        <f t="shared" si="57"/>
        <v>848</v>
      </c>
      <c r="Q366" s="134">
        <v>1046</v>
      </c>
      <c r="R366" s="134" t="str">
        <f t="shared" si="58"/>
        <v>848/1046</v>
      </c>
      <c r="S366" s="131">
        <f t="shared" si="59"/>
        <v>0.81070745697896751</v>
      </c>
      <c r="T366" s="137">
        <f t="shared" si="60"/>
        <v>60</v>
      </c>
      <c r="U366" s="133" t="e">
        <f ca="1">[1]!f_risk_annusharpe(A366,"2019/9/30","2019/12/31",1,1,3)</f>
        <v>#NAME?</v>
      </c>
      <c r="V366" s="134" t="e">
        <f t="shared" ca="1" si="61"/>
        <v>#NAME?</v>
      </c>
      <c r="W366" s="134">
        <f t="shared" si="62"/>
        <v>1046</v>
      </c>
      <c r="X366" s="134" t="e">
        <f t="shared" ca="1" si="63"/>
        <v>#NAME?</v>
      </c>
      <c r="Y366" s="131" t="e">
        <f t="shared" ca="1" si="64"/>
        <v>#NAME?</v>
      </c>
      <c r="Z366" s="137" t="e">
        <f t="shared" ca="1" si="65"/>
        <v>#NAME?</v>
      </c>
      <c r="AA366" s="125">
        <v>1.97051053789929</v>
      </c>
      <c r="AB366" s="125">
        <v>4.4848518936283401</v>
      </c>
      <c r="AC366" s="123" t="s">
        <v>5401</v>
      </c>
      <c r="AD366" s="125">
        <v>12.0403511176103</v>
      </c>
      <c r="AE366" s="123" t="s">
        <v>5402</v>
      </c>
      <c r="AF366" s="125">
        <v>14.6654764952488</v>
      </c>
      <c r="AG366" s="123" t="s">
        <v>5403</v>
      </c>
      <c r="AH366" s="125">
        <v>52.905104000000001</v>
      </c>
      <c r="AI366" s="123" t="s">
        <v>157</v>
      </c>
      <c r="AJ366" s="123" t="s">
        <v>166</v>
      </c>
      <c r="AK366" s="124">
        <v>28.393762072000001</v>
      </c>
      <c r="AL366" s="123" t="s">
        <v>159</v>
      </c>
      <c r="AM366" s="36">
        <v>41130</v>
      </c>
      <c r="AN366" s="123" t="s">
        <v>310</v>
      </c>
      <c r="AO366" s="123" t="s">
        <v>1614</v>
      </c>
      <c r="AP366" s="123" t="s">
        <v>269</v>
      </c>
      <c r="AQ366" s="123" t="s">
        <v>162</v>
      </c>
    </row>
    <row r="367" spans="1:43">
      <c r="A367" s="123" t="s">
        <v>2204</v>
      </c>
      <c r="B367" s="123" t="s">
        <v>2205</v>
      </c>
      <c r="C367" s="36">
        <v>43830</v>
      </c>
      <c r="D367" s="124">
        <v>1.0840000000000001</v>
      </c>
      <c r="E367" s="124">
        <v>1.165</v>
      </c>
      <c r="F367" s="125">
        <v>9.2336103416438595E-2</v>
      </c>
      <c r="G367" s="36">
        <v>43829</v>
      </c>
      <c r="H367" s="124">
        <v>1.083</v>
      </c>
      <c r="I367" s="125">
        <v>4.46135412479412</v>
      </c>
      <c r="J367" s="123" t="s">
        <v>5404</v>
      </c>
      <c r="K367" s="125">
        <v>0.18484288354898901</v>
      </c>
      <c r="L367" s="125">
        <v>0.74349535611249895</v>
      </c>
      <c r="M367" s="130">
        <v>1.4031812334340701</v>
      </c>
      <c r="N367" s="137">
        <f t="shared" si="55"/>
        <v>5.6127249337362803</v>
      </c>
      <c r="O367" s="132">
        <f t="shared" si="56"/>
        <v>5.6127249337362801E-2</v>
      </c>
      <c r="P367" s="134">
        <f t="shared" si="57"/>
        <v>120</v>
      </c>
      <c r="Q367" s="134">
        <v>1046</v>
      </c>
      <c r="R367" s="134" t="str">
        <f t="shared" si="58"/>
        <v>120/1046</v>
      </c>
      <c r="S367" s="131">
        <f t="shared" si="59"/>
        <v>0.1147227533460803</v>
      </c>
      <c r="T367" s="137">
        <f t="shared" si="60"/>
        <v>94.263862332695993</v>
      </c>
      <c r="U367" s="133" t="e">
        <f ca="1">[1]!f_risk_annusharpe(A367,"2019/9/30","2019/12/31",1,1,3)</f>
        <v>#NAME?</v>
      </c>
      <c r="V367" s="134" t="e">
        <f t="shared" ca="1" si="61"/>
        <v>#NAME?</v>
      </c>
      <c r="W367" s="134">
        <f t="shared" si="62"/>
        <v>1046</v>
      </c>
      <c r="X367" s="134" t="e">
        <f t="shared" ca="1" si="63"/>
        <v>#NAME?</v>
      </c>
      <c r="Y367" s="131" t="e">
        <f t="shared" ca="1" si="64"/>
        <v>#NAME?</v>
      </c>
      <c r="Z367" s="137" t="e">
        <f t="shared" ca="1" si="65"/>
        <v>#NAME?</v>
      </c>
      <c r="AA367" s="125">
        <v>2.5436106381212298</v>
      </c>
      <c r="AB367" s="125">
        <v>4.46135412479412</v>
      </c>
      <c r="AC367" s="123" t="s">
        <v>5404</v>
      </c>
      <c r="AD367" s="125">
        <v>12.455208930176999</v>
      </c>
      <c r="AE367" s="123" t="s">
        <v>5405</v>
      </c>
      <c r="AF367" s="125">
        <v>14.949423748773301</v>
      </c>
      <c r="AG367" s="123" t="s">
        <v>5406</v>
      </c>
      <c r="AH367" s="125">
        <v>17.1334628</v>
      </c>
      <c r="AI367" s="123" t="s">
        <v>157</v>
      </c>
      <c r="AJ367" s="123" t="s">
        <v>189</v>
      </c>
      <c r="AK367" s="124">
        <v>113.58430031260001</v>
      </c>
      <c r="AL367" s="123" t="s">
        <v>159</v>
      </c>
      <c r="AM367" s="36">
        <v>42481</v>
      </c>
      <c r="AN367" s="123" t="s">
        <v>310</v>
      </c>
      <c r="AO367" s="123" t="s">
        <v>2206</v>
      </c>
      <c r="AP367" s="123" t="s">
        <v>446</v>
      </c>
      <c r="AQ367" s="123" t="s">
        <v>165</v>
      </c>
    </row>
    <row r="368" spans="1:43">
      <c r="A368" s="123" t="s">
        <v>2072</v>
      </c>
      <c r="B368" s="123" t="s">
        <v>2073</v>
      </c>
      <c r="C368" s="36">
        <v>43830</v>
      </c>
      <c r="D368" s="124">
        <v>1.1501999999999999</v>
      </c>
      <c r="E368" s="124">
        <v>1.1789000000000001</v>
      </c>
      <c r="F368" s="125">
        <v>0</v>
      </c>
      <c r="G368" s="36">
        <v>43829</v>
      </c>
      <c r="H368" s="124">
        <v>1.1501999999999999</v>
      </c>
      <c r="I368" s="125">
        <v>4.4490698247907101</v>
      </c>
      <c r="J368" s="123" t="s">
        <v>5407</v>
      </c>
      <c r="K368" s="125">
        <v>0.13058239749278999</v>
      </c>
      <c r="L368" s="125">
        <v>0.50677176068450003</v>
      </c>
      <c r="M368" s="130">
        <v>0.93896410963348298</v>
      </c>
      <c r="N368" s="137">
        <f t="shared" si="55"/>
        <v>3.7558564385339319</v>
      </c>
      <c r="O368" s="132">
        <f t="shared" si="56"/>
        <v>3.7558564385339319E-2</v>
      </c>
      <c r="P368" s="134">
        <f t="shared" si="57"/>
        <v>661</v>
      </c>
      <c r="Q368" s="134">
        <v>1046</v>
      </c>
      <c r="R368" s="134" t="str">
        <f t="shared" si="58"/>
        <v>661/1046</v>
      </c>
      <c r="S368" s="131">
        <f t="shared" si="59"/>
        <v>0.6319311663479924</v>
      </c>
      <c r="T368" s="137">
        <f t="shared" si="60"/>
        <v>68.403441682600388</v>
      </c>
      <c r="U368" s="133" t="e">
        <f ca="1">[1]!f_risk_annusharpe(A368,"2019/9/30","2019/12/31",1,1,3)</f>
        <v>#NAME?</v>
      </c>
      <c r="V368" s="134" t="e">
        <f t="shared" ca="1" si="61"/>
        <v>#NAME?</v>
      </c>
      <c r="W368" s="134">
        <f t="shared" si="62"/>
        <v>1046</v>
      </c>
      <c r="X368" s="134" t="e">
        <f t="shared" ca="1" si="63"/>
        <v>#NAME?</v>
      </c>
      <c r="Y368" s="131" t="e">
        <f t="shared" ca="1" si="64"/>
        <v>#NAME?</v>
      </c>
      <c r="Z368" s="137" t="e">
        <f t="shared" ca="1" si="65"/>
        <v>#NAME?</v>
      </c>
      <c r="AA368" s="125">
        <v>2.2217824412792102</v>
      </c>
      <c r="AB368" s="125">
        <v>4.4490698247907101</v>
      </c>
      <c r="AC368" s="123" t="s">
        <v>5407</v>
      </c>
      <c r="AD368" s="125">
        <v>8.6704883972042399</v>
      </c>
      <c r="AE368" s="123" t="s">
        <v>5408</v>
      </c>
      <c r="AF368" s="125">
        <v>12.101837356404699</v>
      </c>
      <c r="AG368" s="123" t="s">
        <v>5409</v>
      </c>
      <c r="AH368" s="125">
        <v>12.87809756</v>
      </c>
      <c r="AI368" s="123" t="s">
        <v>163</v>
      </c>
      <c r="AJ368" s="123" t="s">
        <v>166</v>
      </c>
      <c r="AK368" s="124">
        <v>4.1201761676000004</v>
      </c>
      <c r="AL368" s="123" t="s">
        <v>159</v>
      </c>
      <c r="AM368" s="36">
        <v>42340</v>
      </c>
      <c r="AN368" s="123" t="s">
        <v>310</v>
      </c>
      <c r="AO368" s="123" t="s">
        <v>5410</v>
      </c>
      <c r="AP368" s="123" t="s">
        <v>175</v>
      </c>
      <c r="AQ368" s="123" t="s">
        <v>165</v>
      </c>
    </row>
    <row r="369" spans="1:43">
      <c r="A369" s="123" t="s">
        <v>2100</v>
      </c>
      <c r="B369" s="123" t="s">
        <v>2101</v>
      </c>
      <c r="C369" s="36">
        <v>43830</v>
      </c>
      <c r="D369" s="124">
        <v>1.0942000000000001</v>
      </c>
      <c r="E369" s="124">
        <v>1.0942000000000001</v>
      </c>
      <c r="F369" s="125">
        <v>1.82815356489925E-2</v>
      </c>
      <c r="G369" s="36">
        <v>43829</v>
      </c>
      <c r="H369" s="124">
        <v>1.0940000000000001</v>
      </c>
      <c r="I369" s="125">
        <v>4.4482626956853704</v>
      </c>
      <c r="J369" s="123" t="s">
        <v>5411</v>
      </c>
      <c r="K369" s="125">
        <v>0.26573811051041202</v>
      </c>
      <c r="L369" s="125">
        <v>0.56985294117646901</v>
      </c>
      <c r="M369" s="130">
        <v>1.14623775189499</v>
      </c>
      <c r="N369" s="137">
        <f t="shared" si="55"/>
        <v>4.58495100757996</v>
      </c>
      <c r="O369" s="132">
        <f t="shared" si="56"/>
        <v>4.5849510075799599E-2</v>
      </c>
      <c r="P369" s="134">
        <f t="shared" si="57"/>
        <v>353</v>
      </c>
      <c r="Q369" s="134">
        <v>1046</v>
      </c>
      <c r="R369" s="134" t="str">
        <f t="shared" si="58"/>
        <v>353/1046</v>
      </c>
      <c r="S369" s="131">
        <f t="shared" si="59"/>
        <v>0.33747609942638623</v>
      </c>
      <c r="T369" s="137">
        <f t="shared" si="60"/>
        <v>83.126195028680684</v>
      </c>
      <c r="U369" s="133" t="e">
        <f ca="1">[1]!f_risk_annusharpe(A369,"2019/9/30","2019/12/31",1,1,3)</f>
        <v>#NAME?</v>
      </c>
      <c r="V369" s="134" t="e">
        <f t="shared" ca="1" si="61"/>
        <v>#NAME?</v>
      </c>
      <c r="W369" s="134">
        <f t="shared" si="62"/>
        <v>1046</v>
      </c>
      <c r="X369" s="134" t="e">
        <f t="shared" ca="1" si="63"/>
        <v>#NAME?</v>
      </c>
      <c r="Y369" s="131" t="e">
        <f t="shared" ca="1" si="64"/>
        <v>#NAME?</v>
      </c>
      <c r="Z369" s="137" t="e">
        <f t="shared" ca="1" si="65"/>
        <v>#NAME?</v>
      </c>
      <c r="AA369" s="125">
        <v>2.5588152591620701</v>
      </c>
      <c r="AB369" s="125">
        <v>4.4482626956853704</v>
      </c>
      <c r="AC369" s="123" t="s">
        <v>5411</v>
      </c>
      <c r="AD369" s="126">
        <v>0</v>
      </c>
      <c r="AE369" s="123"/>
      <c r="AF369" s="126">
        <v>0</v>
      </c>
      <c r="AG369" s="123"/>
      <c r="AH369" s="125">
        <v>9.4200000000000106</v>
      </c>
      <c r="AI369" s="123" t="s">
        <v>157</v>
      </c>
      <c r="AJ369" s="123" t="s">
        <v>95</v>
      </c>
      <c r="AK369" s="124">
        <v>415.62982928909997</v>
      </c>
      <c r="AL369" s="123" t="s">
        <v>159</v>
      </c>
      <c r="AM369" s="36">
        <v>43185</v>
      </c>
      <c r="AN369" s="123" t="s">
        <v>310</v>
      </c>
      <c r="AO369" s="123" t="s">
        <v>5412</v>
      </c>
      <c r="AP369" s="123" t="s">
        <v>284</v>
      </c>
      <c r="AQ369" s="123" t="s">
        <v>165</v>
      </c>
    </row>
    <row r="370" spans="1:43">
      <c r="A370" s="123" t="s">
        <v>2122</v>
      </c>
      <c r="B370" s="123" t="s">
        <v>2123</v>
      </c>
      <c r="C370" s="36">
        <v>43830</v>
      </c>
      <c r="D370" s="124">
        <v>1.036</v>
      </c>
      <c r="E370" s="124">
        <v>1.393</v>
      </c>
      <c r="F370" s="125">
        <v>9.66183574879277E-2</v>
      </c>
      <c r="G370" s="36">
        <v>43826</v>
      </c>
      <c r="H370" s="124">
        <v>1.0349999999999999</v>
      </c>
      <c r="I370" s="125">
        <v>4.4454199732503401</v>
      </c>
      <c r="J370" s="123" t="s">
        <v>5413</v>
      </c>
      <c r="K370" s="125">
        <v>0.29041626331075998</v>
      </c>
      <c r="L370" s="125">
        <v>0.58249509173388103</v>
      </c>
      <c r="M370" s="130">
        <v>1.270742858735</v>
      </c>
      <c r="N370" s="137">
        <f t="shared" si="55"/>
        <v>5.0829714349400001</v>
      </c>
      <c r="O370" s="132">
        <f t="shared" si="56"/>
        <v>5.08297143494E-2</v>
      </c>
      <c r="P370" s="134">
        <f t="shared" si="57"/>
        <v>201</v>
      </c>
      <c r="Q370" s="134">
        <v>1046</v>
      </c>
      <c r="R370" s="134" t="str">
        <f t="shared" si="58"/>
        <v>201/1046</v>
      </c>
      <c r="S370" s="131">
        <f t="shared" si="59"/>
        <v>0.1921606118546845</v>
      </c>
      <c r="T370" s="137">
        <f t="shared" si="60"/>
        <v>90.391969407265776</v>
      </c>
      <c r="U370" s="133" t="e">
        <f ca="1">[1]!f_risk_annusharpe(A370,"2019/9/30","2019/12/31",1,1,3)</f>
        <v>#NAME?</v>
      </c>
      <c r="V370" s="134" t="e">
        <f t="shared" ca="1" si="61"/>
        <v>#NAME?</v>
      </c>
      <c r="W370" s="134">
        <f t="shared" si="62"/>
        <v>1046</v>
      </c>
      <c r="X370" s="134" t="e">
        <f t="shared" ca="1" si="63"/>
        <v>#NAME?</v>
      </c>
      <c r="Y370" s="131" t="e">
        <f t="shared" ca="1" si="64"/>
        <v>#NAME?</v>
      </c>
      <c r="Z370" s="137" t="e">
        <f t="shared" ca="1" si="65"/>
        <v>#NAME?</v>
      </c>
      <c r="AA370" s="125">
        <v>2.9820774796082499</v>
      </c>
      <c r="AB370" s="125">
        <v>4.4454199732503401</v>
      </c>
      <c r="AC370" s="123" t="s">
        <v>5413</v>
      </c>
      <c r="AD370" s="125">
        <v>13.1601244090264</v>
      </c>
      <c r="AE370" s="123" t="s">
        <v>5414</v>
      </c>
      <c r="AF370" s="125">
        <v>15.5224629670642</v>
      </c>
      <c r="AG370" s="123" t="s">
        <v>5415</v>
      </c>
      <c r="AH370" s="125">
        <v>39.270723199999999</v>
      </c>
      <c r="AI370" s="123" t="s">
        <v>174</v>
      </c>
      <c r="AJ370" s="123" t="s">
        <v>197</v>
      </c>
      <c r="AK370" s="124">
        <v>4.2225222973000003</v>
      </c>
      <c r="AL370" s="123" t="s">
        <v>159</v>
      </c>
      <c r="AM370" s="36">
        <v>41583</v>
      </c>
      <c r="AN370" s="123" t="s">
        <v>310</v>
      </c>
      <c r="AO370" s="123" t="s">
        <v>2124</v>
      </c>
      <c r="AP370" s="123" t="s">
        <v>394</v>
      </c>
      <c r="AQ370" s="123" t="s">
        <v>162</v>
      </c>
    </row>
    <row r="371" spans="1:43">
      <c r="A371" s="123" t="s">
        <v>2029</v>
      </c>
      <c r="B371" s="123" t="s">
        <v>2030</v>
      </c>
      <c r="C371" s="36">
        <v>43830</v>
      </c>
      <c r="D371" s="124">
        <v>1.0366</v>
      </c>
      <c r="E371" s="124">
        <v>1.1298999999999999</v>
      </c>
      <c r="F371" s="125">
        <v>9.6478533526195096E-3</v>
      </c>
      <c r="G371" s="36">
        <v>43829</v>
      </c>
      <c r="H371" s="124">
        <v>1.0365</v>
      </c>
      <c r="I371" s="125">
        <v>4.4432068633644803</v>
      </c>
      <c r="J371" s="123" t="s">
        <v>5416</v>
      </c>
      <c r="K371" s="125">
        <v>0.18362810476466099</v>
      </c>
      <c r="L371" s="125">
        <v>0.45544206343935201</v>
      </c>
      <c r="M371" s="130">
        <v>0.910686051960647</v>
      </c>
      <c r="N371" s="137">
        <f t="shared" si="55"/>
        <v>3.642744207842588</v>
      </c>
      <c r="O371" s="132">
        <f t="shared" si="56"/>
        <v>3.6427442078425881E-2</v>
      </c>
      <c r="P371" s="134">
        <f t="shared" si="57"/>
        <v>706</v>
      </c>
      <c r="Q371" s="134">
        <v>1046</v>
      </c>
      <c r="R371" s="134" t="str">
        <f t="shared" si="58"/>
        <v>706/1046</v>
      </c>
      <c r="S371" s="131">
        <f t="shared" si="59"/>
        <v>0.67495219885277247</v>
      </c>
      <c r="T371" s="137">
        <f t="shared" si="60"/>
        <v>66.252390057361382</v>
      </c>
      <c r="U371" s="133" t="e">
        <f ca="1">[1]!f_risk_annusharpe(A371,"2019/9/30","2019/12/31",1,1,3)</f>
        <v>#NAME?</v>
      </c>
      <c r="V371" s="134" t="e">
        <f t="shared" ca="1" si="61"/>
        <v>#NAME?</v>
      </c>
      <c r="W371" s="134">
        <f t="shared" si="62"/>
        <v>1046</v>
      </c>
      <c r="X371" s="134" t="e">
        <f t="shared" ca="1" si="63"/>
        <v>#NAME?</v>
      </c>
      <c r="Y371" s="131" t="e">
        <f t="shared" ca="1" si="64"/>
        <v>#NAME?</v>
      </c>
      <c r="Z371" s="137" t="e">
        <f t="shared" ca="1" si="65"/>
        <v>#NAME?</v>
      </c>
      <c r="AA371" s="125">
        <v>2.2156495658540001</v>
      </c>
      <c r="AB371" s="125">
        <v>4.4432068633644803</v>
      </c>
      <c r="AC371" s="123" t="s">
        <v>5416</v>
      </c>
      <c r="AD371" s="125">
        <v>10.848332336066299</v>
      </c>
      <c r="AE371" s="123" t="s">
        <v>5417</v>
      </c>
      <c r="AF371" s="125">
        <v>13.5538287</v>
      </c>
      <c r="AG371" s="123" t="s">
        <v>5418</v>
      </c>
      <c r="AH371" s="125">
        <v>13.5538287</v>
      </c>
      <c r="AI371" s="123" t="s">
        <v>163</v>
      </c>
      <c r="AJ371" s="123" t="s">
        <v>166</v>
      </c>
      <c r="AK371" s="124">
        <v>9.3819548899999994</v>
      </c>
      <c r="AL371" s="123" t="s">
        <v>159</v>
      </c>
      <c r="AM371" s="36">
        <v>42726</v>
      </c>
      <c r="AN371" s="123" t="s">
        <v>310</v>
      </c>
      <c r="AO371" s="123" t="s">
        <v>1596</v>
      </c>
      <c r="AP371" s="123" t="s">
        <v>570</v>
      </c>
      <c r="AQ371" s="123" t="s">
        <v>165</v>
      </c>
    </row>
    <row r="372" spans="1:43">
      <c r="A372" s="123" t="s">
        <v>2190</v>
      </c>
      <c r="B372" s="123" t="s">
        <v>2191</v>
      </c>
      <c r="C372" s="36">
        <v>43830</v>
      </c>
      <c r="D372" s="124">
        <v>1.0185999999999999</v>
      </c>
      <c r="E372" s="124">
        <v>1.1015999999999999</v>
      </c>
      <c r="F372" s="125">
        <v>5.8939096267181301E-2</v>
      </c>
      <c r="G372" s="36">
        <v>43826</v>
      </c>
      <c r="H372" s="124">
        <v>1.018</v>
      </c>
      <c r="I372" s="125">
        <v>4.4407297425217598</v>
      </c>
      <c r="J372" s="123" t="s">
        <v>5419</v>
      </c>
      <c r="K372" s="125">
        <v>0.29539188656950999</v>
      </c>
      <c r="L372" s="125">
        <v>0.69790985594377897</v>
      </c>
      <c r="M372" s="130">
        <v>1.2202119529777899</v>
      </c>
      <c r="N372" s="137">
        <f t="shared" si="55"/>
        <v>4.8808478119111598</v>
      </c>
      <c r="O372" s="132">
        <f t="shared" si="56"/>
        <v>4.8808478119111598E-2</v>
      </c>
      <c r="P372" s="134">
        <f t="shared" si="57"/>
        <v>242</v>
      </c>
      <c r="Q372" s="134">
        <v>1046</v>
      </c>
      <c r="R372" s="134" t="str">
        <f t="shared" si="58"/>
        <v>242/1046</v>
      </c>
      <c r="S372" s="131">
        <f t="shared" si="59"/>
        <v>0.23135755258126195</v>
      </c>
      <c r="T372" s="137">
        <f t="shared" si="60"/>
        <v>88.432122370936909</v>
      </c>
      <c r="U372" s="133" t="e">
        <f ca="1">[1]!f_risk_annusharpe(A372,"2019/9/30","2019/12/31",1,1,3)</f>
        <v>#NAME?</v>
      </c>
      <c r="V372" s="134" t="e">
        <f t="shared" ca="1" si="61"/>
        <v>#NAME?</v>
      </c>
      <c r="W372" s="134">
        <f t="shared" si="62"/>
        <v>1046</v>
      </c>
      <c r="X372" s="134" t="e">
        <f t="shared" ca="1" si="63"/>
        <v>#NAME?</v>
      </c>
      <c r="Y372" s="131" t="e">
        <f t="shared" ca="1" si="64"/>
        <v>#NAME?</v>
      </c>
      <c r="Z372" s="137" t="e">
        <f t="shared" ca="1" si="65"/>
        <v>#NAME?</v>
      </c>
      <c r="AA372" s="125">
        <v>2.5699461400089199</v>
      </c>
      <c r="AB372" s="125">
        <v>4.4407297425217598</v>
      </c>
      <c r="AC372" s="123" t="s">
        <v>5419</v>
      </c>
      <c r="AD372" s="126">
        <v>0</v>
      </c>
      <c r="AE372" s="123"/>
      <c r="AF372" s="126">
        <v>0</v>
      </c>
      <c r="AG372" s="123"/>
      <c r="AH372" s="125">
        <v>10.331186900000001</v>
      </c>
      <c r="AI372" s="123" t="s">
        <v>174</v>
      </c>
      <c r="AJ372" s="123" t="s">
        <v>95</v>
      </c>
      <c r="AK372" s="124">
        <v>10.336780109299999</v>
      </c>
      <c r="AL372" s="123" t="s">
        <v>159</v>
      </c>
      <c r="AM372" s="36">
        <v>43119</v>
      </c>
      <c r="AN372" s="123" t="s">
        <v>310</v>
      </c>
      <c r="AO372" s="123" t="s">
        <v>293</v>
      </c>
      <c r="AP372" s="123" t="s">
        <v>236</v>
      </c>
      <c r="AQ372" s="123" t="s">
        <v>532</v>
      </c>
    </row>
    <row r="373" spans="1:43">
      <c r="A373" s="123" t="s">
        <v>1993</v>
      </c>
      <c r="B373" s="123" t="s">
        <v>1994</v>
      </c>
      <c r="C373" s="36">
        <v>43830</v>
      </c>
      <c r="D373" s="124">
        <v>1.0492999999999999</v>
      </c>
      <c r="E373" s="124">
        <v>1.1245000000000001</v>
      </c>
      <c r="F373" s="125">
        <v>9.5310712924209905E-3</v>
      </c>
      <c r="G373" s="36">
        <v>43829</v>
      </c>
      <c r="H373" s="124">
        <v>1.0491999999999999</v>
      </c>
      <c r="I373" s="125">
        <v>4.4391312091454598</v>
      </c>
      <c r="J373" s="123" t="s">
        <v>5420</v>
      </c>
      <c r="K373" s="125">
        <v>0.152715471986241</v>
      </c>
      <c r="L373" s="125">
        <v>0.40187075478752199</v>
      </c>
      <c r="M373" s="130">
        <v>0.87482707732017495</v>
      </c>
      <c r="N373" s="137">
        <f t="shared" si="55"/>
        <v>3.4993083092806998</v>
      </c>
      <c r="O373" s="132">
        <f t="shared" si="56"/>
        <v>3.4993083092806999E-2</v>
      </c>
      <c r="P373" s="134">
        <f t="shared" si="57"/>
        <v>762</v>
      </c>
      <c r="Q373" s="134">
        <v>1046</v>
      </c>
      <c r="R373" s="134" t="str">
        <f t="shared" si="58"/>
        <v>762/1046</v>
      </c>
      <c r="S373" s="131">
        <f t="shared" si="59"/>
        <v>0.72848948374760991</v>
      </c>
      <c r="T373" s="137">
        <f t="shared" si="60"/>
        <v>63.575525812619503</v>
      </c>
      <c r="U373" s="133" t="e">
        <f ca="1">[1]!f_risk_annusharpe(A373,"2019/9/30","2019/12/31",1,1,3)</f>
        <v>#NAME?</v>
      </c>
      <c r="V373" s="134" t="e">
        <f t="shared" ca="1" si="61"/>
        <v>#NAME?</v>
      </c>
      <c r="W373" s="134">
        <f t="shared" si="62"/>
        <v>1046</v>
      </c>
      <c r="X373" s="134" t="e">
        <f t="shared" ca="1" si="63"/>
        <v>#NAME?</v>
      </c>
      <c r="Y373" s="131" t="e">
        <f t="shared" ca="1" si="64"/>
        <v>#NAME?</v>
      </c>
      <c r="Z373" s="137" t="e">
        <f t="shared" ca="1" si="65"/>
        <v>#NAME?</v>
      </c>
      <c r="AA373" s="125">
        <v>2.2310942379466399</v>
      </c>
      <c r="AB373" s="125">
        <v>4.4391312091454598</v>
      </c>
      <c r="AC373" s="123" t="s">
        <v>5420</v>
      </c>
      <c r="AD373" s="125">
        <v>13.2398163625426</v>
      </c>
      <c r="AE373" s="123" t="s">
        <v>5421</v>
      </c>
      <c r="AF373" s="125">
        <v>12.5626797289216</v>
      </c>
      <c r="AG373" s="123" t="s">
        <v>5422</v>
      </c>
      <c r="AH373" s="125">
        <v>12.94539284</v>
      </c>
      <c r="AI373" s="123" t="s">
        <v>163</v>
      </c>
      <c r="AJ373" s="123" t="s">
        <v>158</v>
      </c>
      <c r="AK373" s="124">
        <v>10.5160957906</v>
      </c>
      <c r="AL373" s="123" t="s">
        <v>159</v>
      </c>
      <c r="AM373" s="36">
        <v>42341</v>
      </c>
      <c r="AN373" s="123" t="s">
        <v>310</v>
      </c>
      <c r="AO373" s="123" t="s">
        <v>1392</v>
      </c>
      <c r="AP373" s="123" t="s">
        <v>195</v>
      </c>
      <c r="AQ373" s="123" t="s">
        <v>207</v>
      </c>
    </row>
    <row r="374" spans="1:43">
      <c r="A374" s="123" t="s">
        <v>2929</v>
      </c>
      <c r="B374" s="123" t="s">
        <v>2930</v>
      </c>
      <c r="C374" s="36">
        <v>43830</v>
      </c>
      <c r="D374" s="124">
        <v>1.1930000000000001</v>
      </c>
      <c r="E374" s="124">
        <v>1.526</v>
      </c>
      <c r="F374" s="125">
        <v>8.3892617449661699E-2</v>
      </c>
      <c r="G374" s="36">
        <v>43829</v>
      </c>
      <c r="H374" s="124">
        <v>1.1919999999999999</v>
      </c>
      <c r="I374" s="125">
        <v>4.4366154700334901</v>
      </c>
      <c r="J374" s="123" t="s">
        <v>5423</v>
      </c>
      <c r="K374" s="125">
        <v>0.50547598989047804</v>
      </c>
      <c r="L374" s="125">
        <v>1.7050227478356399</v>
      </c>
      <c r="M374" s="130">
        <v>2.0530296691285002</v>
      </c>
      <c r="N374" s="137">
        <f t="shared" si="55"/>
        <v>8.2121186765140006</v>
      </c>
      <c r="O374" s="132">
        <f t="shared" si="56"/>
        <v>8.2121186765140006E-2</v>
      </c>
      <c r="P374" s="134">
        <f t="shared" si="57"/>
        <v>25</v>
      </c>
      <c r="Q374" s="134">
        <v>1046</v>
      </c>
      <c r="R374" s="134" t="str">
        <f t="shared" si="58"/>
        <v>25/1046</v>
      </c>
      <c r="S374" s="131">
        <f t="shared" si="59"/>
        <v>2.390057361376673E-2</v>
      </c>
      <c r="T374" s="137">
        <f t="shared" si="60"/>
        <v>98.804971319311662</v>
      </c>
      <c r="U374" s="133" t="e">
        <f ca="1">[1]!f_risk_annusharpe(A374,"2019/9/30","2019/12/31",1,1,3)</f>
        <v>#NAME?</v>
      </c>
      <c r="V374" s="134" t="e">
        <f t="shared" ca="1" si="61"/>
        <v>#NAME?</v>
      </c>
      <c r="W374" s="134">
        <f t="shared" si="62"/>
        <v>1046</v>
      </c>
      <c r="X374" s="134" t="e">
        <f t="shared" ca="1" si="63"/>
        <v>#NAME?</v>
      </c>
      <c r="Y374" s="131" t="e">
        <f t="shared" ca="1" si="64"/>
        <v>#NAME?</v>
      </c>
      <c r="Z374" s="137" t="e">
        <f t="shared" ca="1" si="65"/>
        <v>#NAME?</v>
      </c>
      <c r="AA374" s="125">
        <v>2.9335562409070102</v>
      </c>
      <c r="AB374" s="125">
        <v>4.4366154700334901</v>
      </c>
      <c r="AC374" s="123" t="s">
        <v>5423</v>
      </c>
      <c r="AD374" s="125">
        <v>8.6920662667607491</v>
      </c>
      <c r="AE374" s="123" t="s">
        <v>5424</v>
      </c>
      <c r="AF374" s="125">
        <v>11.2837123554913</v>
      </c>
      <c r="AG374" s="123" t="s">
        <v>5425</v>
      </c>
      <c r="AH374" s="125">
        <v>54.016657899999998</v>
      </c>
      <c r="AI374" s="123" t="s">
        <v>157</v>
      </c>
      <c r="AJ374" s="123" t="s">
        <v>189</v>
      </c>
      <c r="AK374" s="124">
        <v>5.4475475211999997</v>
      </c>
      <c r="AL374" s="123" t="s">
        <v>159</v>
      </c>
      <c r="AM374" s="36">
        <v>39988</v>
      </c>
      <c r="AN374" s="123" t="s">
        <v>310</v>
      </c>
      <c r="AO374" s="123" t="s">
        <v>259</v>
      </c>
      <c r="AP374" s="123" t="s">
        <v>210</v>
      </c>
      <c r="AQ374" s="123" t="s">
        <v>162</v>
      </c>
    </row>
    <row r="375" spans="1:43">
      <c r="A375" s="123" t="s">
        <v>2083</v>
      </c>
      <c r="B375" s="123" t="s">
        <v>2084</v>
      </c>
      <c r="C375" s="36">
        <v>43830</v>
      </c>
      <c r="D375" s="124">
        <v>1.0136000000000001</v>
      </c>
      <c r="E375" s="124">
        <v>1.1426000000000001</v>
      </c>
      <c r="F375" s="125">
        <v>1.9735543714241501E-2</v>
      </c>
      <c r="G375" s="36">
        <v>43829</v>
      </c>
      <c r="H375" s="124">
        <v>1.0134000000000001</v>
      </c>
      <c r="I375" s="125">
        <v>4.4319681440209804</v>
      </c>
      <c r="J375" s="123" t="s">
        <v>5426</v>
      </c>
      <c r="K375" s="125">
        <v>0.138312586445374</v>
      </c>
      <c r="L375" s="125">
        <v>0.52646307782672797</v>
      </c>
      <c r="M375" s="130">
        <v>1.0664095512928999</v>
      </c>
      <c r="N375" s="137">
        <f t="shared" si="55"/>
        <v>4.2656382051715998</v>
      </c>
      <c r="O375" s="132">
        <f t="shared" si="56"/>
        <v>4.2656382051715999E-2</v>
      </c>
      <c r="P375" s="134">
        <f t="shared" si="57"/>
        <v>467</v>
      </c>
      <c r="Q375" s="134">
        <v>1046</v>
      </c>
      <c r="R375" s="134" t="str">
        <f t="shared" si="58"/>
        <v>467/1046</v>
      </c>
      <c r="S375" s="131">
        <f t="shared" si="59"/>
        <v>0.4464627151051625</v>
      </c>
      <c r="T375" s="137">
        <f t="shared" si="60"/>
        <v>77.676864244741878</v>
      </c>
      <c r="U375" s="133" t="e">
        <f ca="1">[1]!f_risk_annusharpe(A375,"2019/9/30","2019/12/31",1,1,3)</f>
        <v>#NAME?</v>
      </c>
      <c r="V375" s="134" t="e">
        <f t="shared" ca="1" si="61"/>
        <v>#NAME?</v>
      </c>
      <c r="W375" s="134">
        <f t="shared" si="62"/>
        <v>1046</v>
      </c>
      <c r="X375" s="134" t="e">
        <f t="shared" ca="1" si="63"/>
        <v>#NAME?</v>
      </c>
      <c r="Y375" s="131" t="e">
        <f t="shared" ca="1" si="64"/>
        <v>#NAME?</v>
      </c>
      <c r="Z375" s="137" t="e">
        <f t="shared" ca="1" si="65"/>
        <v>#NAME?</v>
      </c>
      <c r="AA375" s="125">
        <v>2.2261443944443</v>
      </c>
      <c r="AB375" s="125">
        <v>4.4319681440209804</v>
      </c>
      <c r="AC375" s="123" t="s">
        <v>5426</v>
      </c>
      <c r="AD375" s="125">
        <v>12.995052397649699</v>
      </c>
      <c r="AE375" s="123" t="s">
        <v>5427</v>
      </c>
      <c r="AF375" s="126">
        <v>0</v>
      </c>
      <c r="AG375" s="123"/>
      <c r="AH375" s="125">
        <v>14.92490744</v>
      </c>
      <c r="AI375" s="123" t="s">
        <v>163</v>
      </c>
      <c r="AJ375" s="123" t="s">
        <v>95</v>
      </c>
      <c r="AK375" s="124">
        <v>22.9359937712</v>
      </c>
      <c r="AL375" s="123" t="s">
        <v>159</v>
      </c>
      <c r="AM375" s="36">
        <v>42796</v>
      </c>
      <c r="AN375" s="123" t="s">
        <v>310</v>
      </c>
      <c r="AO375" s="123" t="s">
        <v>1212</v>
      </c>
      <c r="AP375" s="123" t="s">
        <v>270</v>
      </c>
      <c r="AQ375" s="123" t="s">
        <v>247</v>
      </c>
    </row>
    <row r="376" spans="1:43">
      <c r="A376" s="123" t="s">
        <v>2021</v>
      </c>
      <c r="B376" s="123" t="s">
        <v>2022</v>
      </c>
      <c r="C376" s="36">
        <v>43830</v>
      </c>
      <c r="D376" s="124">
        <v>1.0099</v>
      </c>
      <c r="E376" s="124">
        <v>1.0659000000000001</v>
      </c>
      <c r="F376" s="125">
        <v>9.9029510794248002E-3</v>
      </c>
      <c r="G376" s="36">
        <v>43829</v>
      </c>
      <c r="H376" s="124">
        <v>1.0098</v>
      </c>
      <c r="I376" s="125">
        <v>4.43170826467877</v>
      </c>
      <c r="J376" s="123" t="s">
        <v>5428</v>
      </c>
      <c r="K376" s="125">
        <v>0.168617337829786</v>
      </c>
      <c r="L376" s="125">
        <v>0.43756377475227398</v>
      </c>
      <c r="M376" s="130">
        <v>0.872633696229554</v>
      </c>
      <c r="N376" s="137">
        <f t="shared" si="55"/>
        <v>3.490534784918216</v>
      </c>
      <c r="O376" s="132">
        <f t="shared" si="56"/>
        <v>3.4905347849182158E-2</v>
      </c>
      <c r="P376" s="134">
        <f t="shared" si="57"/>
        <v>765</v>
      </c>
      <c r="Q376" s="134">
        <v>1046</v>
      </c>
      <c r="R376" s="134" t="str">
        <f t="shared" si="58"/>
        <v>765/1046</v>
      </c>
      <c r="S376" s="131">
        <f t="shared" si="59"/>
        <v>0.731357552581262</v>
      </c>
      <c r="T376" s="137">
        <f t="shared" si="60"/>
        <v>63.432122370936902</v>
      </c>
      <c r="U376" s="133" t="e">
        <f ca="1">[1]!f_risk_annusharpe(A376,"2019/9/30","2019/12/31",1,1,3)</f>
        <v>#NAME?</v>
      </c>
      <c r="V376" s="134" t="e">
        <f t="shared" ca="1" si="61"/>
        <v>#NAME?</v>
      </c>
      <c r="W376" s="134">
        <f t="shared" si="62"/>
        <v>1046</v>
      </c>
      <c r="X376" s="134" t="e">
        <f t="shared" ca="1" si="63"/>
        <v>#NAME?</v>
      </c>
      <c r="Y376" s="131" t="e">
        <f t="shared" ca="1" si="64"/>
        <v>#NAME?</v>
      </c>
      <c r="Z376" s="137" t="e">
        <f t="shared" ca="1" si="65"/>
        <v>#NAME?</v>
      </c>
      <c r="AA376" s="125">
        <v>2.2595080792986502</v>
      </c>
      <c r="AB376" s="125">
        <v>4.43170826467877</v>
      </c>
      <c r="AC376" s="123" t="s">
        <v>5428</v>
      </c>
      <c r="AD376" s="126">
        <v>0</v>
      </c>
      <c r="AE376" s="123"/>
      <c r="AF376" s="126">
        <v>0</v>
      </c>
      <c r="AG376" s="123"/>
      <c r="AH376" s="125">
        <v>6.7253230899999998</v>
      </c>
      <c r="AI376" s="123" t="s">
        <v>163</v>
      </c>
      <c r="AJ376" s="123" t="s">
        <v>95</v>
      </c>
      <c r="AK376" s="124">
        <v>4.9975676350000002</v>
      </c>
      <c r="AL376" s="123" t="s">
        <v>159</v>
      </c>
      <c r="AM376" s="36">
        <v>43276</v>
      </c>
      <c r="AN376" s="123" t="s">
        <v>310</v>
      </c>
      <c r="AO376" s="123" t="s">
        <v>1291</v>
      </c>
      <c r="AP376" s="123" t="s">
        <v>347</v>
      </c>
      <c r="AQ376" s="123" t="s">
        <v>207</v>
      </c>
    </row>
    <row r="377" spans="1:43">
      <c r="A377" s="123" t="s">
        <v>2132</v>
      </c>
      <c r="B377" s="123" t="s">
        <v>2133</v>
      </c>
      <c r="C377" s="36">
        <v>43830</v>
      </c>
      <c r="D377" s="124">
        <v>1.0703</v>
      </c>
      <c r="E377" s="124">
        <v>1.1393</v>
      </c>
      <c r="F377" s="125">
        <v>2.8037383177568001E-2</v>
      </c>
      <c r="G377" s="36">
        <v>43829</v>
      </c>
      <c r="H377" s="124">
        <v>1.07</v>
      </c>
      <c r="I377" s="125">
        <v>4.4280860712280496</v>
      </c>
      <c r="J377" s="123" t="s">
        <v>5429</v>
      </c>
      <c r="K377" s="125">
        <v>0.14034431137725401</v>
      </c>
      <c r="L377" s="125">
        <v>0.582606756152098</v>
      </c>
      <c r="M377" s="130">
        <v>1.3253354626729601</v>
      </c>
      <c r="N377" s="137">
        <f t="shared" si="55"/>
        <v>5.3013418506918404</v>
      </c>
      <c r="O377" s="132">
        <f t="shared" si="56"/>
        <v>5.3013418506918403E-2</v>
      </c>
      <c r="P377" s="134">
        <f t="shared" si="57"/>
        <v>173</v>
      </c>
      <c r="Q377" s="134">
        <v>1046</v>
      </c>
      <c r="R377" s="134" t="str">
        <f t="shared" si="58"/>
        <v>173/1046</v>
      </c>
      <c r="S377" s="131">
        <f t="shared" si="59"/>
        <v>0.16539196940726578</v>
      </c>
      <c r="T377" s="137">
        <f t="shared" si="60"/>
        <v>91.730401529636708</v>
      </c>
      <c r="U377" s="133" t="e">
        <f ca="1">[1]!f_risk_annusharpe(A377,"2019/9/30","2019/12/31",1,1,3)</f>
        <v>#NAME?</v>
      </c>
      <c r="V377" s="134" t="e">
        <f t="shared" ca="1" si="61"/>
        <v>#NAME?</v>
      </c>
      <c r="W377" s="134">
        <f t="shared" si="62"/>
        <v>1046</v>
      </c>
      <c r="X377" s="134" t="e">
        <f t="shared" ca="1" si="63"/>
        <v>#NAME?</v>
      </c>
      <c r="Y377" s="131" t="e">
        <f t="shared" ca="1" si="64"/>
        <v>#NAME?</v>
      </c>
      <c r="Z377" s="137" t="e">
        <f t="shared" ca="1" si="65"/>
        <v>#NAME?</v>
      </c>
      <c r="AA377" s="125">
        <v>2.5435836065813899</v>
      </c>
      <c r="AB377" s="125">
        <v>4.4280860712280496</v>
      </c>
      <c r="AC377" s="123" t="s">
        <v>5429</v>
      </c>
      <c r="AD377" s="125">
        <v>12.5333265984608</v>
      </c>
      <c r="AE377" s="123" t="s">
        <v>5430</v>
      </c>
      <c r="AF377" s="126">
        <v>0</v>
      </c>
      <c r="AG377" s="123"/>
      <c r="AH377" s="125">
        <v>14.195444439999999</v>
      </c>
      <c r="AI377" s="123" t="s">
        <v>157</v>
      </c>
      <c r="AJ377" s="123" t="s">
        <v>95</v>
      </c>
      <c r="AK377" s="124">
        <v>49.714723095399997</v>
      </c>
      <c r="AL377" s="123" t="s">
        <v>159</v>
      </c>
      <c r="AM377" s="36">
        <v>42814</v>
      </c>
      <c r="AN377" s="123" t="s">
        <v>310</v>
      </c>
      <c r="AO377" s="123" t="s">
        <v>1031</v>
      </c>
      <c r="AP377" s="123" t="s">
        <v>196</v>
      </c>
      <c r="AQ377" s="123" t="s">
        <v>181</v>
      </c>
    </row>
    <row r="378" spans="1:43">
      <c r="A378" s="123" t="s">
        <v>2120</v>
      </c>
      <c r="B378" s="123" t="s">
        <v>2121</v>
      </c>
      <c r="C378" s="36">
        <v>43830</v>
      </c>
      <c r="D378" s="124">
        <v>1.0404</v>
      </c>
      <c r="E378" s="124">
        <v>1.1012999999999999</v>
      </c>
      <c r="F378" s="125">
        <v>2.8843380444168801E-2</v>
      </c>
      <c r="G378" s="36">
        <v>43826</v>
      </c>
      <c r="H378" s="124">
        <v>1.0401</v>
      </c>
      <c r="I378" s="125">
        <v>4.4273306772101098</v>
      </c>
      <c r="J378" s="123" t="s">
        <v>5431</v>
      </c>
      <c r="K378" s="125">
        <v>9.6209351548960098E-2</v>
      </c>
      <c r="L378" s="125">
        <v>0.56056239969158805</v>
      </c>
      <c r="M378" s="130">
        <v>1.0980058873976699</v>
      </c>
      <c r="N378" s="137">
        <f t="shared" si="55"/>
        <v>4.3920235495906796</v>
      </c>
      <c r="O378" s="132">
        <f t="shared" si="56"/>
        <v>4.3920235495906797E-2</v>
      </c>
      <c r="P378" s="134">
        <f t="shared" si="57"/>
        <v>417</v>
      </c>
      <c r="Q378" s="134">
        <v>1046</v>
      </c>
      <c r="R378" s="134" t="str">
        <f t="shared" si="58"/>
        <v>417/1046</v>
      </c>
      <c r="S378" s="131">
        <f t="shared" si="59"/>
        <v>0.39866156787762907</v>
      </c>
      <c r="T378" s="137">
        <f t="shared" si="60"/>
        <v>80.066921606118541</v>
      </c>
      <c r="U378" s="133" t="e">
        <f ca="1">[1]!f_risk_annusharpe(A378,"2019/9/30","2019/12/31",1,1,3)</f>
        <v>#NAME?</v>
      </c>
      <c r="V378" s="134" t="e">
        <f t="shared" ca="1" si="61"/>
        <v>#NAME?</v>
      </c>
      <c r="W378" s="134">
        <f t="shared" si="62"/>
        <v>1046</v>
      </c>
      <c r="X378" s="134" t="e">
        <f t="shared" ca="1" si="63"/>
        <v>#NAME?</v>
      </c>
      <c r="Y378" s="131" t="e">
        <f t="shared" ca="1" si="64"/>
        <v>#NAME?</v>
      </c>
      <c r="Z378" s="137" t="e">
        <f t="shared" ca="1" si="65"/>
        <v>#NAME?</v>
      </c>
      <c r="AA378" s="125">
        <v>2.3209656360355302</v>
      </c>
      <c r="AB378" s="125">
        <v>4.4273306772101098</v>
      </c>
      <c r="AC378" s="123" t="s">
        <v>5431</v>
      </c>
      <c r="AD378" s="125">
        <v>10.272428115016</v>
      </c>
      <c r="AE378" s="123" t="s">
        <v>5432</v>
      </c>
      <c r="AF378" s="126">
        <v>0</v>
      </c>
      <c r="AG378" s="123"/>
      <c r="AH378" s="125">
        <v>10.448864</v>
      </c>
      <c r="AI378" s="123" t="s">
        <v>174</v>
      </c>
      <c r="AJ378" s="123" t="s">
        <v>95</v>
      </c>
      <c r="AK378" s="124">
        <v>32.056743428300003</v>
      </c>
      <c r="AL378" s="123" t="s">
        <v>159</v>
      </c>
      <c r="AM378" s="36">
        <v>43089</v>
      </c>
      <c r="AN378" s="123" t="s">
        <v>310</v>
      </c>
      <c r="AO378" s="123" t="s">
        <v>460</v>
      </c>
      <c r="AP378" s="123" t="s">
        <v>161</v>
      </c>
      <c r="AQ378" s="123" t="s">
        <v>221</v>
      </c>
    </row>
    <row r="379" spans="1:43">
      <c r="A379" s="123" t="s">
        <v>2045</v>
      </c>
      <c r="B379" s="123" t="s">
        <v>2046</v>
      </c>
      <c r="C379" s="36">
        <v>43830</v>
      </c>
      <c r="D379" s="124">
        <v>1.0351999999999999</v>
      </c>
      <c r="E379" s="124">
        <v>1.1382000000000001</v>
      </c>
      <c r="F379" s="125">
        <v>0</v>
      </c>
      <c r="G379" s="36">
        <v>43829</v>
      </c>
      <c r="H379" s="124">
        <v>1.0351999999999999</v>
      </c>
      <c r="I379" s="125">
        <v>4.4263011909466101</v>
      </c>
      <c r="J379" s="123" t="s">
        <v>5433</v>
      </c>
      <c r="K379" s="125">
        <v>0.15479876160988301</v>
      </c>
      <c r="L379" s="125">
        <v>0.45605321479386302</v>
      </c>
      <c r="M379" s="130">
        <v>1.03175964528075</v>
      </c>
      <c r="N379" s="137">
        <f t="shared" si="55"/>
        <v>4.1270385811230001</v>
      </c>
      <c r="O379" s="132">
        <f t="shared" si="56"/>
        <v>4.127038581123E-2</v>
      </c>
      <c r="P379" s="134">
        <f t="shared" si="57"/>
        <v>516</v>
      </c>
      <c r="Q379" s="134">
        <v>1046</v>
      </c>
      <c r="R379" s="134" t="str">
        <f t="shared" si="58"/>
        <v>516/1046</v>
      </c>
      <c r="S379" s="131">
        <f t="shared" si="59"/>
        <v>0.49330783938814532</v>
      </c>
      <c r="T379" s="137">
        <f t="shared" si="60"/>
        <v>75.334608030592733</v>
      </c>
      <c r="U379" s="133" t="e">
        <f ca="1">[1]!f_risk_annusharpe(A379,"2019/9/30","2019/12/31",1,1,3)</f>
        <v>#NAME?</v>
      </c>
      <c r="V379" s="134" t="e">
        <f t="shared" ca="1" si="61"/>
        <v>#NAME?</v>
      </c>
      <c r="W379" s="134">
        <f t="shared" si="62"/>
        <v>1046</v>
      </c>
      <c r="X379" s="134" t="e">
        <f t="shared" ca="1" si="63"/>
        <v>#NAME?</v>
      </c>
      <c r="Y379" s="131" t="e">
        <f t="shared" ca="1" si="64"/>
        <v>#NAME?</v>
      </c>
      <c r="Z379" s="137" t="e">
        <f t="shared" ca="1" si="65"/>
        <v>#NAME?</v>
      </c>
      <c r="AA379" s="125">
        <v>2.3101559950878299</v>
      </c>
      <c r="AB379" s="125">
        <v>4.4263011909466101</v>
      </c>
      <c r="AC379" s="123" t="s">
        <v>5433</v>
      </c>
      <c r="AD379" s="125">
        <v>10.9177937030511</v>
      </c>
      <c r="AE379" s="123" t="s">
        <v>5434</v>
      </c>
      <c r="AF379" s="126">
        <v>0</v>
      </c>
      <c r="AG379" s="123"/>
      <c r="AH379" s="125">
        <v>14.339910400000001</v>
      </c>
      <c r="AI379" s="123" t="s">
        <v>163</v>
      </c>
      <c r="AJ379" s="123" t="s">
        <v>95</v>
      </c>
      <c r="AK379" s="124">
        <v>15.928685033400001</v>
      </c>
      <c r="AL379" s="123" t="s">
        <v>159</v>
      </c>
      <c r="AM379" s="36">
        <v>42758</v>
      </c>
      <c r="AN379" s="123" t="s">
        <v>310</v>
      </c>
      <c r="AO379" s="123" t="s">
        <v>1212</v>
      </c>
      <c r="AP379" s="123" t="s">
        <v>270</v>
      </c>
      <c r="AQ379" s="123" t="s">
        <v>247</v>
      </c>
    </row>
    <row r="380" spans="1:43">
      <c r="A380" s="123" t="s">
        <v>2016</v>
      </c>
      <c r="B380" s="123" t="s">
        <v>2017</v>
      </c>
      <c r="C380" s="36">
        <v>43830</v>
      </c>
      <c r="D380" s="124">
        <v>1.0590999999999999</v>
      </c>
      <c r="E380" s="124">
        <v>1.1451</v>
      </c>
      <c r="F380" s="125">
        <v>1.88875247898764E-2</v>
      </c>
      <c r="G380" s="36">
        <v>43829</v>
      </c>
      <c r="H380" s="124">
        <v>1.0589</v>
      </c>
      <c r="I380" s="125">
        <v>4.4181652135957297</v>
      </c>
      <c r="J380" s="123" t="s">
        <v>5435</v>
      </c>
      <c r="K380" s="125">
        <v>0.122896577802969</v>
      </c>
      <c r="L380" s="125">
        <v>0.417144151274218</v>
      </c>
      <c r="M380" s="130">
        <v>0.914685027488231</v>
      </c>
      <c r="N380" s="137">
        <f t="shared" si="55"/>
        <v>3.658740109952924</v>
      </c>
      <c r="O380" s="132">
        <f t="shared" si="56"/>
        <v>3.6587401099529238E-2</v>
      </c>
      <c r="P380" s="134">
        <f t="shared" si="57"/>
        <v>699</v>
      </c>
      <c r="Q380" s="134">
        <v>1046</v>
      </c>
      <c r="R380" s="134" t="str">
        <f t="shared" si="58"/>
        <v>699/1046</v>
      </c>
      <c r="S380" s="131">
        <f t="shared" si="59"/>
        <v>0.66826003824091773</v>
      </c>
      <c r="T380" s="137">
        <f t="shared" si="60"/>
        <v>66.586998087954115</v>
      </c>
      <c r="U380" s="133" t="e">
        <f ca="1">[1]!f_risk_annusharpe(A380,"2019/9/30","2019/12/31",1,1,3)</f>
        <v>#NAME?</v>
      </c>
      <c r="V380" s="134" t="e">
        <f t="shared" ca="1" si="61"/>
        <v>#NAME?</v>
      </c>
      <c r="W380" s="134">
        <f t="shared" si="62"/>
        <v>1046</v>
      </c>
      <c r="X380" s="134" t="e">
        <f t="shared" ca="1" si="63"/>
        <v>#NAME?</v>
      </c>
      <c r="Y380" s="131" t="e">
        <f t="shared" ca="1" si="64"/>
        <v>#NAME?</v>
      </c>
      <c r="Z380" s="137" t="e">
        <f t="shared" ca="1" si="65"/>
        <v>#NAME?</v>
      </c>
      <c r="AA380" s="125">
        <v>2.4571557863489502</v>
      </c>
      <c r="AB380" s="125">
        <v>4.4181652135957297</v>
      </c>
      <c r="AC380" s="123" t="s">
        <v>5435</v>
      </c>
      <c r="AD380" s="125">
        <v>10.3132325600949</v>
      </c>
      <c r="AE380" s="123" t="s">
        <v>5436</v>
      </c>
      <c r="AF380" s="125">
        <v>14.6190827066919</v>
      </c>
      <c r="AG380" s="123" t="s">
        <v>5437</v>
      </c>
      <c r="AH380" s="125">
        <v>14.92855423</v>
      </c>
      <c r="AI380" s="123" t="s">
        <v>163</v>
      </c>
      <c r="AJ380" s="123" t="s">
        <v>197</v>
      </c>
      <c r="AK380" s="124">
        <v>3.6747766974</v>
      </c>
      <c r="AL380" s="123" t="s">
        <v>159</v>
      </c>
      <c r="AM380" s="36">
        <v>42711</v>
      </c>
      <c r="AN380" s="123" t="s">
        <v>310</v>
      </c>
      <c r="AO380" s="123" t="s">
        <v>1212</v>
      </c>
      <c r="AP380" s="123" t="s">
        <v>270</v>
      </c>
      <c r="AQ380" s="123" t="s">
        <v>207</v>
      </c>
    </row>
    <row r="381" spans="1:43">
      <c r="A381" s="123" t="s">
        <v>2125</v>
      </c>
      <c r="B381" s="123" t="s">
        <v>2126</v>
      </c>
      <c r="C381" s="36">
        <v>43830</v>
      </c>
      <c r="D381" s="124">
        <v>1.0271999999999999</v>
      </c>
      <c r="E381" s="124">
        <v>1.0462</v>
      </c>
      <c r="F381" s="125">
        <v>1.94741966894009E-2</v>
      </c>
      <c r="G381" s="36">
        <v>43829</v>
      </c>
      <c r="H381" s="124">
        <v>1.0269999999999999</v>
      </c>
      <c r="I381" s="125">
        <v>4.4138962490023896</v>
      </c>
      <c r="J381" s="123" t="s">
        <v>5438</v>
      </c>
      <c r="K381" s="125">
        <v>0.10720202709286999</v>
      </c>
      <c r="L381" s="125">
        <v>0.55800688444990398</v>
      </c>
      <c r="M381" s="130">
        <v>1.0824680500546899</v>
      </c>
      <c r="N381" s="137">
        <f t="shared" si="55"/>
        <v>4.3298722002187597</v>
      </c>
      <c r="O381" s="132">
        <f t="shared" si="56"/>
        <v>4.3298722002187595E-2</v>
      </c>
      <c r="P381" s="134">
        <f t="shared" si="57"/>
        <v>439</v>
      </c>
      <c r="Q381" s="134">
        <v>1046</v>
      </c>
      <c r="R381" s="134" t="str">
        <f t="shared" si="58"/>
        <v>439/1046</v>
      </c>
      <c r="S381" s="131">
        <f t="shared" si="59"/>
        <v>0.41969407265774378</v>
      </c>
      <c r="T381" s="137">
        <f t="shared" si="60"/>
        <v>79.015296367112811</v>
      </c>
      <c r="U381" s="133" t="e">
        <f ca="1">[1]!f_risk_annusharpe(A381,"2019/9/30","2019/12/31",1,1,3)</f>
        <v>#NAME?</v>
      </c>
      <c r="V381" s="134" t="e">
        <f t="shared" ca="1" si="61"/>
        <v>#NAME?</v>
      </c>
      <c r="W381" s="134">
        <f t="shared" si="62"/>
        <v>1046</v>
      </c>
      <c r="X381" s="134" t="e">
        <f t="shared" ca="1" si="63"/>
        <v>#NAME?</v>
      </c>
      <c r="Y381" s="131" t="e">
        <f t="shared" ca="1" si="64"/>
        <v>#NAME?</v>
      </c>
      <c r="Z381" s="137" t="e">
        <f t="shared" ca="1" si="65"/>
        <v>#NAME?</v>
      </c>
      <c r="AA381" s="125">
        <v>2.5619692307692201</v>
      </c>
      <c r="AB381" s="125">
        <v>4.4138962490023896</v>
      </c>
      <c r="AC381" s="123" t="s">
        <v>5438</v>
      </c>
      <c r="AD381" s="126">
        <v>0</v>
      </c>
      <c r="AE381" s="123"/>
      <c r="AF381" s="126">
        <v>0</v>
      </c>
      <c r="AG381" s="123"/>
      <c r="AH381" s="125">
        <v>4.6644895999999898</v>
      </c>
      <c r="AI381" s="123" t="s">
        <v>157</v>
      </c>
      <c r="AJ381" s="123" t="s">
        <v>95</v>
      </c>
      <c r="AK381" s="124">
        <v>8.7574604459999996</v>
      </c>
      <c r="AL381" s="123" t="s">
        <v>159</v>
      </c>
      <c r="AM381" s="36">
        <v>43447</v>
      </c>
      <c r="AN381" s="123" t="s">
        <v>310</v>
      </c>
      <c r="AO381" s="123" t="s">
        <v>2314</v>
      </c>
      <c r="AP381" s="123" t="s">
        <v>347</v>
      </c>
      <c r="AQ381" s="123" t="s">
        <v>532</v>
      </c>
    </row>
    <row r="382" spans="1:43">
      <c r="A382" s="123" t="s">
        <v>2354</v>
      </c>
      <c r="B382" s="123" t="s">
        <v>2355</v>
      </c>
      <c r="C382" s="36">
        <v>43830</v>
      </c>
      <c r="D382" s="124">
        <v>1.0129999999999999</v>
      </c>
      <c r="E382" s="124">
        <v>1.329</v>
      </c>
      <c r="F382" s="125">
        <v>9.8814229249010399E-2</v>
      </c>
      <c r="G382" s="36">
        <v>43829</v>
      </c>
      <c r="H382" s="124">
        <v>1.012</v>
      </c>
      <c r="I382" s="125">
        <v>4.4134056603364398</v>
      </c>
      <c r="J382" s="123" t="s">
        <v>5439</v>
      </c>
      <c r="K382" s="125">
        <v>0</v>
      </c>
      <c r="L382" s="125">
        <v>0.89642331772899897</v>
      </c>
      <c r="M382" s="130">
        <v>1.15607857474382</v>
      </c>
      <c r="N382" s="137">
        <f t="shared" si="55"/>
        <v>4.6243142989752801</v>
      </c>
      <c r="O382" s="132">
        <f t="shared" si="56"/>
        <v>4.6243142989752802E-2</v>
      </c>
      <c r="P382" s="134">
        <f t="shared" si="57"/>
        <v>335</v>
      </c>
      <c r="Q382" s="134">
        <v>1046</v>
      </c>
      <c r="R382" s="134" t="str">
        <f t="shared" si="58"/>
        <v>335/1046</v>
      </c>
      <c r="S382" s="131">
        <f t="shared" si="59"/>
        <v>0.32026768642447417</v>
      </c>
      <c r="T382" s="137">
        <f t="shared" si="60"/>
        <v>83.986615678776289</v>
      </c>
      <c r="U382" s="133" t="e">
        <f ca="1">[1]!f_risk_annusharpe(A382,"2019/9/30","2019/12/31",1,1,3)</f>
        <v>#NAME?</v>
      </c>
      <c r="V382" s="134" t="e">
        <f t="shared" ca="1" si="61"/>
        <v>#NAME?</v>
      </c>
      <c r="W382" s="134">
        <f t="shared" si="62"/>
        <v>1046</v>
      </c>
      <c r="X382" s="134" t="e">
        <f t="shared" ca="1" si="63"/>
        <v>#NAME?</v>
      </c>
      <c r="Y382" s="131" t="e">
        <f t="shared" ca="1" si="64"/>
        <v>#NAME?</v>
      </c>
      <c r="Z382" s="137" t="e">
        <f t="shared" ca="1" si="65"/>
        <v>#NAME?</v>
      </c>
      <c r="AA382" s="125">
        <v>2.6990690975087799</v>
      </c>
      <c r="AB382" s="125">
        <v>4.4134056603364398</v>
      </c>
      <c r="AC382" s="123" t="s">
        <v>5439</v>
      </c>
      <c r="AD382" s="125">
        <v>8.3425649188156399</v>
      </c>
      <c r="AE382" s="123" t="s">
        <v>5440</v>
      </c>
      <c r="AF382" s="125">
        <v>8.4257661929332208</v>
      </c>
      <c r="AG382" s="123" t="s">
        <v>5441</v>
      </c>
      <c r="AH382" s="125">
        <v>36.6555234</v>
      </c>
      <c r="AI382" s="123" t="s">
        <v>174</v>
      </c>
      <c r="AJ382" s="123" t="s">
        <v>186</v>
      </c>
      <c r="AK382" s="124">
        <v>1.9437847831999999</v>
      </c>
      <c r="AL382" s="123" t="s">
        <v>159</v>
      </c>
      <c r="AM382" s="36">
        <v>41485</v>
      </c>
      <c r="AN382" s="123" t="s">
        <v>310</v>
      </c>
      <c r="AO382" s="123" t="s">
        <v>889</v>
      </c>
      <c r="AP382" s="123" t="s">
        <v>240</v>
      </c>
      <c r="AQ382" s="123" t="s">
        <v>207</v>
      </c>
    </row>
    <row r="383" spans="1:43">
      <c r="A383" s="123" t="s">
        <v>2009</v>
      </c>
      <c r="B383" s="123" t="s">
        <v>2010</v>
      </c>
      <c r="C383" s="36">
        <v>43830</v>
      </c>
      <c r="D383" s="124">
        <v>1.0279</v>
      </c>
      <c r="E383" s="124">
        <v>1.0639000000000001</v>
      </c>
      <c r="F383" s="125">
        <v>1.9460932178638899E-2</v>
      </c>
      <c r="G383" s="36">
        <v>43829</v>
      </c>
      <c r="H383" s="124">
        <v>1.0277000000000001</v>
      </c>
      <c r="I383" s="125">
        <v>4.41300530600234</v>
      </c>
      <c r="J383" s="123" t="s">
        <v>5442</v>
      </c>
      <c r="K383" s="125">
        <v>0.14614185502728</v>
      </c>
      <c r="L383" s="125">
        <v>0.41028323462850702</v>
      </c>
      <c r="M383" s="130">
        <v>0.67720659558130902</v>
      </c>
      <c r="N383" s="137">
        <f t="shared" si="55"/>
        <v>2.7088263823252361</v>
      </c>
      <c r="O383" s="132">
        <f t="shared" si="56"/>
        <v>2.708826382325236E-2</v>
      </c>
      <c r="P383" s="134">
        <f t="shared" si="57"/>
        <v>954</v>
      </c>
      <c r="Q383" s="134">
        <v>1046</v>
      </c>
      <c r="R383" s="134" t="str">
        <f t="shared" si="58"/>
        <v>954/1046</v>
      </c>
      <c r="S383" s="131">
        <f t="shared" si="59"/>
        <v>0.91204588910133844</v>
      </c>
      <c r="T383" s="137">
        <f t="shared" si="60"/>
        <v>60</v>
      </c>
      <c r="U383" s="133" t="e">
        <f ca="1">[1]!f_risk_annusharpe(A383,"2019/9/30","2019/12/31",1,1,3)</f>
        <v>#NAME?</v>
      </c>
      <c r="V383" s="134" t="e">
        <f t="shared" ca="1" si="61"/>
        <v>#NAME?</v>
      </c>
      <c r="W383" s="134">
        <f t="shared" si="62"/>
        <v>1046</v>
      </c>
      <c r="X383" s="134" t="e">
        <f t="shared" ca="1" si="63"/>
        <v>#NAME?</v>
      </c>
      <c r="Y383" s="131" t="e">
        <f t="shared" ca="1" si="64"/>
        <v>#NAME?</v>
      </c>
      <c r="Z383" s="137" t="e">
        <f t="shared" ca="1" si="65"/>
        <v>#NAME?</v>
      </c>
      <c r="AA383" s="125">
        <v>1.9887704380670099</v>
      </c>
      <c r="AB383" s="125">
        <v>4.41300530600234</v>
      </c>
      <c r="AC383" s="123" t="s">
        <v>5442</v>
      </c>
      <c r="AD383" s="125">
        <v>11.417582637362599</v>
      </c>
      <c r="AE383" s="123" t="s">
        <v>5443</v>
      </c>
      <c r="AF383" s="125">
        <v>9.99018515342493</v>
      </c>
      <c r="AG383" s="123" t="s">
        <v>5444</v>
      </c>
      <c r="AH383" s="125">
        <v>6.4595002099999901</v>
      </c>
      <c r="AI383" s="123" t="s">
        <v>163</v>
      </c>
      <c r="AJ383" s="123" t="s">
        <v>158</v>
      </c>
      <c r="AK383" s="124">
        <v>15.608676669399999</v>
      </c>
      <c r="AL383" s="123" t="s">
        <v>159</v>
      </c>
      <c r="AM383" s="36">
        <v>42612</v>
      </c>
      <c r="AN383" s="123" t="s">
        <v>310</v>
      </c>
      <c r="AO383" s="123" t="s">
        <v>1875</v>
      </c>
      <c r="AP383" s="123" t="s">
        <v>175</v>
      </c>
      <c r="AQ383" s="123" t="s">
        <v>207</v>
      </c>
    </row>
    <row r="384" spans="1:43">
      <c r="A384" s="123" t="s">
        <v>2104</v>
      </c>
      <c r="B384" s="123" t="s">
        <v>2105</v>
      </c>
      <c r="C384" s="36">
        <v>43830</v>
      </c>
      <c r="D384" s="124">
        <v>1.0391999999999999</v>
      </c>
      <c r="E384" s="124">
        <v>1.0815999999999999</v>
      </c>
      <c r="F384" s="125">
        <v>6.7404910929209999E-2</v>
      </c>
      <c r="G384" s="36">
        <v>43826</v>
      </c>
      <c r="H384" s="124">
        <v>1.0385</v>
      </c>
      <c r="I384" s="125">
        <v>4.4125850101282902</v>
      </c>
      <c r="J384" s="123" t="s">
        <v>5445</v>
      </c>
      <c r="K384" s="125">
        <v>0.17351069982646899</v>
      </c>
      <c r="L384" s="125">
        <v>0.53966997569314801</v>
      </c>
      <c r="M384" s="130">
        <v>1.1887505199571</v>
      </c>
      <c r="N384" s="137">
        <f t="shared" si="55"/>
        <v>4.7550020798284001</v>
      </c>
      <c r="O384" s="132">
        <f t="shared" si="56"/>
        <v>4.7550020798284E-2</v>
      </c>
      <c r="P384" s="134">
        <f t="shared" si="57"/>
        <v>285</v>
      </c>
      <c r="Q384" s="134">
        <v>1046</v>
      </c>
      <c r="R384" s="134" t="str">
        <f t="shared" si="58"/>
        <v>285/1046</v>
      </c>
      <c r="S384" s="131">
        <f t="shared" si="59"/>
        <v>0.27246653919694075</v>
      </c>
      <c r="T384" s="137">
        <f t="shared" si="60"/>
        <v>86.376673040152966</v>
      </c>
      <c r="U384" s="133" t="e">
        <f ca="1">[1]!f_risk_annusharpe(A384,"2019/9/30","2019/12/31",1,1,3)</f>
        <v>#NAME?</v>
      </c>
      <c r="V384" s="134" t="e">
        <f t="shared" ca="1" si="61"/>
        <v>#NAME?</v>
      </c>
      <c r="W384" s="134">
        <f t="shared" si="62"/>
        <v>1046</v>
      </c>
      <c r="X384" s="134" t="e">
        <f t="shared" ca="1" si="63"/>
        <v>#NAME?</v>
      </c>
      <c r="Y384" s="131" t="e">
        <f t="shared" ca="1" si="64"/>
        <v>#NAME?</v>
      </c>
      <c r="Z384" s="137" t="e">
        <f t="shared" ca="1" si="65"/>
        <v>#NAME?</v>
      </c>
      <c r="AA384" s="125">
        <v>2.5176105427354498</v>
      </c>
      <c r="AB384" s="125">
        <v>4.4125850101282902</v>
      </c>
      <c r="AC384" s="123" t="s">
        <v>5445</v>
      </c>
      <c r="AD384" s="125">
        <v>7.7703373954599702</v>
      </c>
      <c r="AE384" s="123" t="s">
        <v>5446</v>
      </c>
      <c r="AF384" s="125">
        <v>9.4927441634634704</v>
      </c>
      <c r="AG384" s="123" t="s">
        <v>5447</v>
      </c>
      <c r="AH384" s="125">
        <v>8.2445268799999898</v>
      </c>
      <c r="AI384" s="123" t="s">
        <v>174</v>
      </c>
      <c r="AJ384" s="123" t="s">
        <v>186</v>
      </c>
      <c r="AK384" s="124">
        <v>3.1218970112000002</v>
      </c>
      <c r="AL384" s="123" t="s">
        <v>159</v>
      </c>
      <c r="AM384" s="36">
        <v>42640</v>
      </c>
      <c r="AN384" s="123" t="s">
        <v>310</v>
      </c>
      <c r="AO384" s="123" t="s">
        <v>1196</v>
      </c>
      <c r="AP384" s="123" t="s">
        <v>187</v>
      </c>
      <c r="AQ384" s="123" t="s">
        <v>185</v>
      </c>
    </row>
    <row r="385" spans="1:43">
      <c r="A385" s="123" t="s">
        <v>2070</v>
      </c>
      <c r="B385" s="123" t="s">
        <v>2071</v>
      </c>
      <c r="C385" s="36">
        <v>43830</v>
      </c>
      <c r="D385" s="124">
        <v>1.0484</v>
      </c>
      <c r="E385" s="124">
        <v>1.1147</v>
      </c>
      <c r="F385" s="125">
        <v>1.9080328181635201E-2</v>
      </c>
      <c r="G385" s="36">
        <v>43829</v>
      </c>
      <c r="H385" s="124">
        <v>1.0482</v>
      </c>
      <c r="I385" s="125">
        <v>4.4105408914536399</v>
      </c>
      <c r="J385" s="123" t="s">
        <v>5448</v>
      </c>
      <c r="K385" s="125">
        <v>0.15284677111196299</v>
      </c>
      <c r="L385" s="125">
        <v>0.46961785942512402</v>
      </c>
      <c r="M385" s="130">
        <v>0.89504978953916603</v>
      </c>
      <c r="N385" s="137">
        <f t="shared" si="55"/>
        <v>3.5801991581566641</v>
      </c>
      <c r="O385" s="132">
        <f t="shared" si="56"/>
        <v>3.580199158156664E-2</v>
      </c>
      <c r="P385" s="134">
        <f t="shared" si="57"/>
        <v>731</v>
      </c>
      <c r="Q385" s="134">
        <v>1046</v>
      </c>
      <c r="R385" s="134" t="str">
        <f t="shared" si="58"/>
        <v>731/1046</v>
      </c>
      <c r="S385" s="131">
        <f t="shared" si="59"/>
        <v>0.69885277246653921</v>
      </c>
      <c r="T385" s="137">
        <f t="shared" si="60"/>
        <v>65.057361376673043</v>
      </c>
      <c r="U385" s="133" t="e">
        <f ca="1">[1]!f_risk_annusharpe(A385,"2019/9/30","2019/12/31",1,1,3)</f>
        <v>#NAME?</v>
      </c>
      <c r="V385" s="134" t="e">
        <f t="shared" ca="1" si="61"/>
        <v>#NAME?</v>
      </c>
      <c r="W385" s="134">
        <f t="shared" si="62"/>
        <v>1046</v>
      </c>
      <c r="X385" s="134" t="e">
        <f t="shared" ca="1" si="63"/>
        <v>#NAME?</v>
      </c>
      <c r="Y385" s="131" t="e">
        <f t="shared" ca="1" si="64"/>
        <v>#NAME?</v>
      </c>
      <c r="Z385" s="137" t="e">
        <f t="shared" ca="1" si="65"/>
        <v>#NAME?</v>
      </c>
      <c r="AA385" s="125">
        <v>2.0539727794316498</v>
      </c>
      <c r="AB385" s="125">
        <v>4.4105408914536399</v>
      </c>
      <c r="AC385" s="123" t="s">
        <v>5448</v>
      </c>
      <c r="AD385" s="125">
        <v>10.8210377702837</v>
      </c>
      <c r="AE385" s="123" t="s">
        <v>5449</v>
      </c>
      <c r="AF385" s="125">
        <v>12.6308168145161</v>
      </c>
      <c r="AG385" s="123" t="s">
        <v>5450</v>
      </c>
      <c r="AH385" s="125">
        <v>11.72977028</v>
      </c>
      <c r="AI385" s="123" t="s">
        <v>174</v>
      </c>
      <c r="AJ385" s="123" t="s">
        <v>158</v>
      </c>
      <c r="AK385" s="124">
        <v>20.8872789622</v>
      </c>
      <c r="AL385" s="123" t="s">
        <v>159</v>
      </c>
      <c r="AM385" s="36">
        <v>42639</v>
      </c>
      <c r="AN385" s="123" t="s">
        <v>310</v>
      </c>
      <c r="AO385" s="123" t="s">
        <v>1235</v>
      </c>
      <c r="AP385" s="123" t="s">
        <v>200</v>
      </c>
      <c r="AQ385" s="123" t="s">
        <v>229</v>
      </c>
    </row>
    <row r="386" spans="1:43">
      <c r="A386" s="123" t="s">
        <v>2037</v>
      </c>
      <c r="B386" s="123" t="s">
        <v>2038</v>
      </c>
      <c r="C386" s="36">
        <v>43830</v>
      </c>
      <c r="D386" s="124">
        <v>1.0407</v>
      </c>
      <c r="E386" s="124">
        <v>1.1830000000000001</v>
      </c>
      <c r="F386" s="125">
        <v>0</v>
      </c>
      <c r="G386" s="36">
        <v>43829</v>
      </c>
      <c r="H386" s="124">
        <v>1.0407</v>
      </c>
      <c r="I386" s="125">
        <v>4.3929401911382504</v>
      </c>
      <c r="J386" s="123" t="s">
        <v>5451</v>
      </c>
      <c r="K386" s="125">
        <v>0.14434180138569</v>
      </c>
      <c r="L386" s="125">
        <v>0.41485568133068101</v>
      </c>
      <c r="M386" s="130">
        <v>0.78339873793751702</v>
      </c>
      <c r="N386" s="137">
        <f t="shared" si="55"/>
        <v>3.1335949517500681</v>
      </c>
      <c r="O386" s="132">
        <f t="shared" si="56"/>
        <v>3.1335949517500683E-2</v>
      </c>
      <c r="P386" s="134">
        <f t="shared" si="57"/>
        <v>872</v>
      </c>
      <c r="Q386" s="134">
        <v>1046</v>
      </c>
      <c r="R386" s="134" t="str">
        <f t="shared" si="58"/>
        <v>872/1046</v>
      </c>
      <c r="S386" s="131">
        <f t="shared" si="59"/>
        <v>0.83365200764818359</v>
      </c>
      <c r="T386" s="137">
        <f t="shared" si="60"/>
        <v>60</v>
      </c>
      <c r="U386" s="133" t="e">
        <f ca="1">[1]!f_risk_annusharpe(A386,"2019/9/30","2019/12/31",1,1,3)</f>
        <v>#NAME?</v>
      </c>
      <c r="V386" s="134" t="e">
        <f t="shared" ca="1" si="61"/>
        <v>#NAME?</v>
      </c>
      <c r="W386" s="134">
        <f t="shared" si="62"/>
        <v>1046</v>
      </c>
      <c r="X386" s="134" t="e">
        <f t="shared" ca="1" si="63"/>
        <v>#NAME?</v>
      </c>
      <c r="Y386" s="131" t="e">
        <f t="shared" ca="1" si="64"/>
        <v>#NAME?</v>
      </c>
      <c r="Z386" s="137" t="e">
        <f t="shared" ca="1" si="65"/>
        <v>#NAME?</v>
      </c>
      <c r="AA386" s="125">
        <v>2.03663359789451</v>
      </c>
      <c r="AB386" s="125">
        <v>4.3929401911382504</v>
      </c>
      <c r="AC386" s="123" t="s">
        <v>5451</v>
      </c>
      <c r="AD386" s="125">
        <v>11.726020486281699</v>
      </c>
      <c r="AE386" s="123" t="s">
        <v>5452</v>
      </c>
      <c r="AF386" s="125">
        <v>15.3530971215114</v>
      </c>
      <c r="AG386" s="123" t="s">
        <v>5453</v>
      </c>
      <c r="AH386" s="125">
        <v>19.312508480000002</v>
      </c>
      <c r="AI386" s="123" t="s">
        <v>163</v>
      </c>
      <c r="AJ386" s="123" t="s">
        <v>166</v>
      </c>
      <c r="AK386" s="124">
        <v>26.0568104663</v>
      </c>
      <c r="AL386" s="123" t="s">
        <v>159</v>
      </c>
      <c r="AM386" s="36">
        <v>42300</v>
      </c>
      <c r="AN386" s="123" t="s">
        <v>310</v>
      </c>
      <c r="AO386" s="123" t="s">
        <v>1232</v>
      </c>
      <c r="AP386" s="123" t="s">
        <v>195</v>
      </c>
      <c r="AQ386" s="123" t="s">
        <v>213</v>
      </c>
    </row>
    <row r="387" spans="1:43">
      <c r="A387" s="123" t="s">
        <v>2067</v>
      </c>
      <c r="B387" s="123" t="s">
        <v>2068</v>
      </c>
      <c r="C387" s="36">
        <v>43830</v>
      </c>
      <c r="D387" s="124">
        <v>1.0087999999999999</v>
      </c>
      <c r="E387" s="124">
        <v>1.0868</v>
      </c>
      <c r="F387" s="125">
        <v>1.9829466587354301E-2</v>
      </c>
      <c r="G387" s="36">
        <v>43829</v>
      </c>
      <c r="H387" s="124">
        <v>1.0085999999999999</v>
      </c>
      <c r="I387" s="125">
        <v>4.3870704263029001</v>
      </c>
      <c r="J387" s="123" t="s">
        <v>5454</v>
      </c>
      <c r="K387" s="125">
        <v>0.18869798391102599</v>
      </c>
      <c r="L387" s="125">
        <v>0.446607310056789</v>
      </c>
      <c r="M387" s="130">
        <v>0.76450775847156205</v>
      </c>
      <c r="N387" s="137">
        <f t="shared" si="55"/>
        <v>3.0580310338862482</v>
      </c>
      <c r="O387" s="132">
        <f t="shared" si="56"/>
        <v>3.0580310338862483E-2</v>
      </c>
      <c r="P387" s="134">
        <f t="shared" si="57"/>
        <v>893</v>
      </c>
      <c r="Q387" s="134">
        <v>1046</v>
      </c>
      <c r="R387" s="134" t="str">
        <f t="shared" si="58"/>
        <v>893/1046</v>
      </c>
      <c r="S387" s="131">
        <f t="shared" si="59"/>
        <v>0.85372848948374758</v>
      </c>
      <c r="T387" s="137">
        <f t="shared" si="60"/>
        <v>60</v>
      </c>
      <c r="U387" s="133" t="e">
        <f ca="1">[1]!f_risk_annusharpe(A387,"2019/9/30","2019/12/31",1,1,3)</f>
        <v>#NAME?</v>
      </c>
      <c r="V387" s="134" t="e">
        <f t="shared" ca="1" si="61"/>
        <v>#NAME?</v>
      </c>
      <c r="W387" s="134">
        <f t="shared" si="62"/>
        <v>1046</v>
      </c>
      <c r="X387" s="134" t="e">
        <f t="shared" ca="1" si="63"/>
        <v>#NAME?</v>
      </c>
      <c r="Y387" s="131" t="e">
        <f t="shared" ca="1" si="64"/>
        <v>#NAME?</v>
      </c>
      <c r="Z387" s="137" t="e">
        <f t="shared" ca="1" si="65"/>
        <v>#NAME?</v>
      </c>
      <c r="AA387" s="125">
        <v>2.3488880731454098</v>
      </c>
      <c r="AB387" s="125">
        <v>4.3870704263029001</v>
      </c>
      <c r="AC387" s="123" t="s">
        <v>5454</v>
      </c>
      <c r="AD387" s="126">
        <v>0</v>
      </c>
      <c r="AE387" s="123"/>
      <c r="AF387" s="126">
        <v>0</v>
      </c>
      <c r="AG387" s="123"/>
      <c r="AH387" s="125">
        <v>8.9508035199999902</v>
      </c>
      <c r="AI387" s="123" t="s">
        <v>174</v>
      </c>
      <c r="AJ387" s="123" t="s">
        <v>95</v>
      </c>
      <c r="AK387" s="124">
        <v>20.234471334999999</v>
      </c>
      <c r="AL387" s="123" t="s">
        <v>159</v>
      </c>
      <c r="AM387" s="36">
        <v>43262</v>
      </c>
      <c r="AN387" s="123" t="s">
        <v>310</v>
      </c>
      <c r="AO387" s="123" t="s">
        <v>2069</v>
      </c>
      <c r="AP387" s="123" t="s">
        <v>404</v>
      </c>
      <c r="AQ387" s="123" t="s">
        <v>177</v>
      </c>
    </row>
    <row r="388" spans="1:43">
      <c r="A388" s="123" t="s">
        <v>2171</v>
      </c>
      <c r="B388" s="123" t="s">
        <v>2172</v>
      </c>
      <c r="C388" s="36">
        <v>43830</v>
      </c>
      <c r="D388" s="124">
        <v>1.0164</v>
      </c>
      <c r="E388" s="124">
        <v>1.0984</v>
      </c>
      <c r="F388" s="125">
        <v>3.9370078740163399E-2</v>
      </c>
      <c r="G388" s="36">
        <v>43826</v>
      </c>
      <c r="H388" s="124">
        <v>1.016</v>
      </c>
      <c r="I388" s="125">
        <v>4.3819274900398302</v>
      </c>
      <c r="J388" s="123" t="s">
        <v>5455</v>
      </c>
      <c r="K388" s="125">
        <v>0.28613714849530097</v>
      </c>
      <c r="L388" s="125">
        <v>0.59223716110893099</v>
      </c>
      <c r="M388" s="130">
        <v>1.2083919431666901</v>
      </c>
      <c r="N388" s="137">
        <f t="shared" ref="N388:N451" si="66">M388*4</f>
        <v>4.8335677726667603</v>
      </c>
      <c r="O388" s="132">
        <f t="shared" ref="O388:O451" si="67">N388/100</f>
        <v>4.8335677726667602E-2</v>
      </c>
      <c r="P388" s="134">
        <f t="shared" ref="P388:P451" si="68">RANK(O388,$O$3:$O$1113,0)</f>
        <v>262</v>
      </c>
      <c r="Q388" s="134">
        <v>1046</v>
      </c>
      <c r="R388" s="134" t="str">
        <f t="shared" ref="R388:R451" si="69">P388&amp;"/"&amp;Q388</f>
        <v>262/1046</v>
      </c>
      <c r="S388" s="131">
        <f t="shared" ref="S388:S451" si="70">P388/Q388</f>
        <v>0.25047801147227533</v>
      </c>
      <c r="T388" s="137">
        <f t="shared" ref="T388:T451" si="71">IF(S388&gt;0.8,60,60+40/80%*(80%-S388))</f>
        <v>87.476099426386241</v>
      </c>
      <c r="U388" s="133" t="e">
        <f ca="1">[1]!f_risk_annusharpe(A388,"2019/9/30","2019/12/31",1,1,3)</f>
        <v>#NAME?</v>
      </c>
      <c r="V388" s="134" t="e">
        <f t="shared" ref="V388:V451" ca="1" si="72">RANK(U388,$U$3:$U$1230,0)</f>
        <v>#NAME?</v>
      </c>
      <c r="W388" s="134">
        <f t="shared" ref="W388:W451" si="73">Q388</f>
        <v>1046</v>
      </c>
      <c r="X388" s="134" t="e">
        <f t="shared" ref="X388:X451" ca="1" si="74">V388&amp;"/"&amp;W388</f>
        <v>#NAME?</v>
      </c>
      <c r="Y388" s="131" t="e">
        <f t="shared" ref="Y388:Y451" ca="1" si="75">V388/W388</f>
        <v>#NAME?</v>
      </c>
      <c r="Z388" s="137" t="e">
        <f t="shared" ref="Z388:Z451" ca="1" si="76">IF(Y388&gt;0.8,60,60+40/80%*(80%-Y388))</f>
        <v>#NAME?</v>
      </c>
      <c r="AA388" s="125">
        <v>2.4209257607648298</v>
      </c>
      <c r="AB388" s="125">
        <v>4.3819274900398302</v>
      </c>
      <c r="AC388" s="123" t="s">
        <v>5455</v>
      </c>
      <c r="AD388" s="126">
        <v>0</v>
      </c>
      <c r="AE388" s="123"/>
      <c r="AF388" s="126">
        <v>0</v>
      </c>
      <c r="AG388" s="123"/>
      <c r="AH388" s="125">
        <v>10.039427959999999</v>
      </c>
      <c r="AI388" s="123" t="s">
        <v>174</v>
      </c>
      <c r="AJ388" s="123" t="s">
        <v>95</v>
      </c>
      <c r="AK388" s="124">
        <v>39.745598591700002</v>
      </c>
      <c r="AL388" s="123" t="s">
        <v>159</v>
      </c>
      <c r="AM388" s="36">
        <v>43138</v>
      </c>
      <c r="AN388" s="123" t="s">
        <v>310</v>
      </c>
      <c r="AO388" s="123" t="s">
        <v>2173</v>
      </c>
      <c r="AP388" s="123" t="s">
        <v>317</v>
      </c>
      <c r="AQ388" s="123" t="s">
        <v>483</v>
      </c>
    </row>
    <row r="389" spans="1:43">
      <c r="A389" s="123" t="s">
        <v>1803</v>
      </c>
      <c r="B389" s="123" t="s">
        <v>1804</v>
      </c>
      <c r="C389" s="36">
        <v>43830</v>
      </c>
      <c r="D389" s="124">
        <v>1.1120000000000001</v>
      </c>
      <c r="E389" s="124">
        <v>1.1120000000000001</v>
      </c>
      <c r="F389" s="125">
        <v>4.4984255510586303E-2</v>
      </c>
      <c r="G389" s="36">
        <v>43829</v>
      </c>
      <c r="H389" s="124">
        <v>1.1114999999999999</v>
      </c>
      <c r="I389" s="125">
        <v>4.3739440585695704</v>
      </c>
      <c r="J389" s="123" t="s">
        <v>5456</v>
      </c>
      <c r="K389" s="125">
        <v>-0.26011301462013697</v>
      </c>
      <c r="L389" s="125">
        <v>8.1000810008111102E-2</v>
      </c>
      <c r="M389" s="130">
        <v>0.788543460527522</v>
      </c>
      <c r="N389" s="137">
        <f t="shared" si="66"/>
        <v>3.154173842110088</v>
      </c>
      <c r="O389" s="132">
        <f t="shared" si="67"/>
        <v>3.1541738421100883E-2</v>
      </c>
      <c r="P389" s="134">
        <f t="shared" si="68"/>
        <v>866</v>
      </c>
      <c r="Q389" s="134">
        <v>1046</v>
      </c>
      <c r="R389" s="134" t="str">
        <f t="shared" si="69"/>
        <v>866/1046</v>
      </c>
      <c r="S389" s="131">
        <f t="shared" si="70"/>
        <v>0.82791586998087952</v>
      </c>
      <c r="T389" s="137">
        <f t="shared" si="71"/>
        <v>60</v>
      </c>
      <c r="U389" s="133" t="e">
        <f ca="1">[1]!f_risk_annusharpe(A389,"2019/9/30","2019/12/31",1,1,3)</f>
        <v>#NAME?</v>
      </c>
      <c r="V389" s="134" t="e">
        <f t="shared" ca="1" si="72"/>
        <v>#NAME?</v>
      </c>
      <c r="W389" s="134">
        <f t="shared" si="73"/>
        <v>1046</v>
      </c>
      <c r="X389" s="134" t="e">
        <f t="shared" ca="1" si="74"/>
        <v>#NAME?</v>
      </c>
      <c r="Y389" s="131" t="e">
        <f t="shared" ca="1" si="75"/>
        <v>#NAME?</v>
      </c>
      <c r="Z389" s="137" t="e">
        <f t="shared" ca="1" si="76"/>
        <v>#NAME?</v>
      </c>
      <c r="AA389" s="125">
        <v>2.1683204704152899</v>
      </c>
      <c r="AB389" s="125">
        <v>4.3739440585695704</v>
      </c>
      <c r="AC389" s="123" t="s">
        <v>5456</v>
      </c>
      <c r="AD389" s="125">
        <v>11.0112808226016</v>
      </c>
      <c r="AE389" s="123" t="s">
        <v>5457</v>
      </c>
      <c r="AF389" s="125">
        <v>10.8673978065803</v>
      </c>
      <c r="AG389" s="123" t="s">
        <v>5458</v>
      </c>
      <c r="AH389" s="125">
        <v>11.2</v>
      </c>
      <c r="AI389" s="123" t="s">
        <v>174</v>
      </c>
      <c r="AJ389" s="123" t="s">
        <v>189</v>
      </c>
      <c r="AK389" s="124">
        <v>5.6272429942000004</v>
      </c>
      <c r="AL389" s="123" t="s">
        <v>159</v>
      </c>
      <c r="AM389" s="36">
        <v>42676</v>
      </c>
      <c r="AN389" s="123" t="s">
        <v>310</v>
      </c>
      <c r="AO389" s="123" t="s">
        <v>754</v>
      </c>
      <c r="AP389" s="123" t="s">
        <v>265</v>
      </c>
      <c r="AQ389" s="123" t="s">
        <v>181</v>
      </c>
    </row>
    <row r="390" spans="1:43">
      <c r="A390" s="123" t="s">
        <v>2033</v>
      </c>
      <c r="B390" s="123" t="s">
        <v>2034</v>
      </c>
      <c r="C390" s="36">
        <v>43830</v>
      </c>
      <c r="D390" s="124">
        <v>6.5972</v>
      </c>
      <c r="E390" s="124">
        <v>6.7472000000000003</v>
      </c>
      <c r="F390" s="125">
        <v>1.51581755620673E-3</v>
      </c>
      <c r="G390" s="36">
        <v>43829</v>
      </c>
      <c r="H390" s="124">
        <v>6.5971000000000002</v>
      </c>
      <c r="I390" s="125">
        <v>4.3717103470743099</v>
      </c>
      <c r="J390" s="123" t="s">
        <v>5459</v>
      </c>
      <c r="K390" s="125">
        <v>0.110775580813053</v>
      </c>
      <c r="L390" s="125">
        <v>0.39095484267407798</v>
      </c>
      <c r="M390" s="130">
        <v>0.926958931039499</v>
      </c>
      <c r="N390" s="137">
        <f t="shared" si="66"/>
        <v>3.707835724157996</v>
      </c>
      <c r="O390" s="132">
        <f t="shared" si="67"/>
        <v>3.7078357241579957E-2</v>
      </c>
      <c r="P390" s="134">
        <f t="shared" si="68"/>
        <v>678</v>
      </c>
      <c r="Q390" s="134">
        <v>1046</v>
      </c>
      <c r="R390" s="134" t="str">
        <f t="shared" si="69"/>
        <v>678/1046</v>
      </c>
      <c r="S390" s="131">
        <f t="shared" si="70"/>
        <v>0.64818355640535374</v>
      </c>
      <c r="T390" s="137">
        <f t="shared" si="71"/>
        <v>67.590822179732314</v>
      </c>
      <c r="U390" s="133" t="e">
        <f ca="1">[1]!f_risk_annusharpe(A390,"2019/9/30","2019/12/31",1,1,3)</f>
        <v>#NAME?</v>
      </c>
      <c r="V390" s="134" t="e">
        <f t="shared" ca="1" si="72"/>
        <v>#NAME?</v>
      </c>
      <c r="W390" s="134">
        <f t="shared" si="73"/>
        <v>1046</v>
      </c>
      <c r="X390" s="134" t="e">
        <f t="shared" ca="1" si="74"/>
        <v>#NAME?</v>
      </c>
      <c r="Y390" s="131" t="e">
        <f t="shared" ca="1" si="75"/>
        <v>#NAME?</v>
      </c>
      <c r="Z390" s="137" t="e">
        <f t="shared" ca="1" si="76"/>
        <v>#NAME?</v>
      </c>
      <c r="AA390" s="125">
        <v>2.0021274562259799</v>
      </c>
      <c r="AB390" s="125">
        <v>4.3717103470743099</v>
      </c>
      <c r="AC390" s="123" t="s">
        <v>5459</v>
      </c>
      <c r="AD390" s="126">
        <v>0</v>
      </c>
      <c r="AE390" s="123"/>
      <c r="AF390" s="126">
        <v>0</v>
      </c>
      <c r="AG390" s="123"/>
      <c r="AH390" s="125">
        <v>3.5951718800000001</v>
      </c>
      <c r="AI390" s="123" t="s">
        <v>163</v>
      </c>
      <c r="AJ390" s="123" t="s">
        <v>95</v>
      </c>
      <c r="AK390" s="124">
        <v>8.0423808718000007</v>
      </c>
      <c r="AL390" s="123" t="s">
        <v>159</v>
      </c>
      <c r="AM390" s="36">
        <v>43251</v>
      </c>
      <c r="AN390" s="123" t="s">
        <v>310</v>
      </c>
      <c r="AO390" s="123" t="s">
        <v>5460</v>
      </c>
      <c r="AP390" s="123" t="s">
        <v>270</v>
      </c>
      <c r="AQ390" s="123" t="s">
        <v>241</v>
      </c>
    </row>
    <row r="391" spans="1:43">
      <c r="A391" s="123" t="s">
        <v>2240</v>
      </c>
      <c r="B391" s="123" t="s">
        <v>2241</v>
      </c>
      <c r="C391" s="36">
        <v>43830</v>
      </c>
      <c r="D391" s="124">
        <v>1.032</v>
      </c>
      <c r="E391" s="124">
        <v>1.0898000000000001</v>
      </c>
      <c r="F391" s="125">
        <v>7.7579519007006298E-2</v>
      </c>
      <c r="G391" s="36">
        <v>43826</v>
      </c>
      <c r="H391" s="124">
        <v>1.0311999999999999</v>
      </c>
      <c r="I391" s="125">
        <v>4.3667038160146801</v>
      </c>
      <c r="J391" s="123" t="s">
        <v>5461</v>
      </c>
      <c r="K391" s="125">
        <v>0.35005834305718297</v>
      </c>
      <c r="L391" s="125">
        <v>0.70255612746001905</v>
      </c>
      <c r="M391" s="130">
        <v>1.2260711323403899</v>
      </c>
      <c r="N391" s="137">
        <f t="shared" si="66"/>
        <v>4.9042845293615596</v>
      </c>
      <c r="O391" s="132">
        <f t="shared" si="67"/>
        <v>4.9042845293615599E-2</v>
      </c>
      <c r="P391" s="134">
        <f t="shared" si="68"/>
        <v>239</v>
      </c>
      <c r="Q391" s="134">
        <v>1046</v>
      </c>
      <c r="R391" s="134" t="str">
        <f t="shared" si="69"/>
        <v>239/1046</v>
      </c>
      <c r="S391" s="131">
        <f t="shared" si="70"/>
        <v>0.22848948374760994</v>
      </c>
      <c r="T391" s="137">
        <f t="shared" si="71"/>
        <v>88.575525812619503</v>
      </c>
      <c r="U391" s="133" t="e">
        <f ca="1">[1]!f_risk_annusharpe(A391,"2019/9/30","2019/12/31",1,1,3)</f>
        <v>#NAME?</v>
      </c>
      <c r="V391" s="134" t="e">
        <f t="shared" ca="1" si="72"/>
        <v>#NAME?</v>
      </c>
      <c r="W391" s="134">
        <f t="shared" si="73"/>
        <v>1046</v>
      </c>
      <c r="X391" s="134" t="e">
        <f t="shared" ca="1" si="74"/>
        <v>#NAME?</v>
      </c>
      <c r="Y391" s="131" t="e">
        <f t="shared" ca="1" si="75"/>
        <v>#NAME?</v>
      </c>
      <c r="Z391" s="137" t="e">
        <f t="shared" ca="1" si="76"/>
        <v>#NAME?</v>
      </c>
      <c r="AA391" s="125">
        <v>2.24257336408116</v>
      </c>
      <c r="AB391" s="125">
        <v>4.3667038160146801</v>
      </c>
      <c r="AC391" s="123" t="s">
        <v>5461</v>
      </c>
      <c r="AD391" s="126">
        <v>0</v>
      </c>
      <c r="AE391" s="123"/>
      <c r="AF391" s="126">
        <v>0</v>
      </c>
      <c r="AG391" s="123"/>
      <c r="AH391" s="125">
        <v>9.2034536000000102</v>
      </c>
      <c r="AI391" s="123" t="s">
        <v>174</v>
      </c>
      <c r="AJ391" s="123" t="s">
        <v>95</v>
      </c>
      <c r="AK391" s="124">
        <v>61.146440827500001</v>
      </c>
      <c r="AL391" s="123" t="s">
        <v>159</v>
      </c>
      <c r="AM391" s="36">
        <v>43166</v>
      </c>
      <c r="AN391" s="123" t="s">
        <v>310</v>
      </c>
      <c r="AO391" s="123" t="s">
        <v>1927</v>
      </c>
      <c r="AP391" s="123" t="s">
        <v>385</v>
      </c>
      <c r="AQ391" s="123" t="s">
        <v>483</v>
      </c>
    </row>
    <row r="392" spans="1:43">
      <c r="A392" s="123" t="s">
        <v>2092</v>
      </c>
      <c r="B392" s="123" t="s">
        <v>2093</v>
      </c>
      <c r="C392" s="36">
        <v>43830</v>
      </c>
      <c r="D392" s="124">
        <v>1.2303999999999999</v>
      </c>
      <c r="E392" s="124">
        <v>1.3392999999999999</v>
      </c>
      <c r="F392" s="125">
        <v>8.1280988376764493E-3</v>
      </c>
      <c r="G392" s="36">
        <v>43829</v>
      </c>
      <c r="H392" s="124">
        <v>1.2302999999999999</v>
      </c>
      <c r="I392" s="125">
        <v>4.3652845313525503</v>
      </c>
      <c r="J392" s="123" t="s">
        <v>5462</v>
      </c>
      <c r="K392" s="125">
        <v>0.13835761373810401</v>
      </c>
      <c r="L392" s="125">
        <v>0.47366356688128702</v>
      </c>
      <c r="M392" s="130">
        <v>0.99322695887943702</v>
      </c>
      <c r="N392" s="137">
        <f t="shared" si="66"/>
        <v>3.9729078355177481</v>
      </c>
      <c r="O392" s="132">
        <f t="shared" si="67"/>
        <v>3.9729078355177479E-2</v>
      </c>
      <c r="P392" s="134">
        <f t="shared" si="68"/>
        <v>583</v>
      </c>
      <c r="Q392" s="134">
        <v>1046</v>
      </c>
      <c r="R392" s="134" t="str">
        <f t="shared" si="69"/>
        <v>583/1046</v>
      </c>
      <c r="S392" s="131">
        <f t="shared" si="70"/>
        <v>0.5573613766730402</v>
      </c>
      <c r="T392" s="137">
        <f t="shared" si="71"/>
        <v>72.131931166347997</v>
      </c>
      <c r="U392" s="133" t="e">
        <f ca="1">[1]!f_risk_annusharpe(A392,"2019/9/30","2019/12/31",1,1,3)</f>
        <v>#NAME?</v>
      </c>
      <c r="V392" s="134" t="e">
        <f t="shared" ca="1" si="72"/>
        <v>#NAME?</v>
      </c>
      <c r="W392" s="134">
        <f t="shared" si="73"/>
        <v>1046</v>
      </c>
      <c r="X392" s="134" t="e">
        <f t="shared" ca="1" si="74"/>
        <v>#NAME?</v>
      </c>
      <c r="Y392" s="131" t="e">
        <f t="shared" ca="1" si="75"/>
        <v>#NAME?</v>
      </c>
      <c r="Z392" s="137" t="e">
        <f t="shared" ca="1" si="76"/>
        <v>#NAME?</v>
      </c>
      <c r="AA392" s="125">
        <v>2.49066922449214</v>
      </c>
      <c r="AB392" s="125">
        <v>4.3652845313525503</v>
      </c>
      <c r="AC392" s="123" t="s">
        <v>5462</v>
      </c>
      <c r="AD392" s="125">
        <v>11.256538186631399</v>
      </c>
      <c r="AE392" s="123" t="s">
        <v>5463</v>
      </c>
      <c r="AF392" s="125">
        <v>12.8245833557047</v>
      </c>
      <c r="AG392" s="123" t="s">
        <v>5464</v>
      </c>
      <c r="AH392" s="125">
        <v>34.486903359999999</v>
      </c>
      <c r="AI392" s="123" t="s">
        <v>157</v>
      </c>
      <c r="AJ392" s="123" t="s">
        <v>158</v>
      </c>
      <c r="AK392" s="124">
        <v>42.225233034200002</v>
      </c>
      <c r="AL392" s="123" t="s">
        <v>159</v>
      </c>
      <c r="AM392" s="36">
        <v>42669</v>
      </c>
      <c r="AN392" s="123" t="s">
        <v>310</v>
      </c>
      <c r="AO392" s="123" t="s">
        <v>1399</v>
      </c>
      <c r="AP392" s="123" t="s">
        <v>215</v>
      </c>
      <c r="AQ392" s="123" t="s">
        <v>185</v>
      </c>
    </row>
    <row r="393" spans="1:43">
      <c r="A393" s="123" t="s">
        <v>1999</v>
      </c>
      <c r="B393" s="123" t="s">
        <v>2000</v>
      </c>
      <c r="C393" s="36">
        <v>43830</v>
      </c>
      <c r="D393" s="124">
        <v>1.0209999999999999</v>
      </c>
      <c r="E393" s="124">
        <v>1.1154999999999999</v>
      </c>
      <c r="F393" s="125">
        <v>1.9592476489021099E-2</v>
      </c>
      <c r="G393" s="36">
        <v>43829</v>
      </c>
      <c r="H393" s="124">
        <v>1.0207999999999999</v>
      </c>
      <c r="I393" s="125">
        <v>4.3641397728150002</v>
      </c>
      <c r="J393" s="123" t="s">
        <v>5465</v>
      </c>
      <c r="K393" s="125">
        <v>0.12621931448708401</v>
      </c>
      <c r="L393" s="125">
        <v>0.34819699353335398</v>
      </c>
      <c r="M393" s="130">
        <v>0.65869228494633503</v>
      </c>
      <c r="N393" s="137">
        <f t="shared" si="66"/>
        <v>2.6347691397853401</v>
      </c>
      <c r="O393" s="132">
        <f t="shared" si="67"/>
        <v>2.6347691397853402E-2</v>
      </c>
      <c r="P393" s="134">
        <f t="shared" si="68"/>
        <v>964</v>
      </c>
      <c r="Q393" s="134">
        <v>1046</v>
      </c>
      <c r="R393" s="134" t="str">
        <f t="shared" si="69"/>
        <v>964/1046</v>
      </c>
      <c r="S393" s="131">
        <f t="shared" si="70"/>
        <v>0.92160611854684515</v>
      </c>
      <c r="T393" s="137">
        <f t="shared" si="71"/>
        <v>60</v>
      </c>
      <c r="U393" s="133" t="e">
        <f ca="1">[1]!f_risk_annusharpe(A393,"2019/9/30","2019/12/31",1,1,3)</f>
        <v>#NAME?</v>
      </c>
      <c r="V393" s="134" t="e">
        <f t="shared" ca="1" si="72"/>
        <v>#NAME?</v>
      </c>
      <c r="W393" s="134">
        <f t="shared" si="73"/>
        <v>1046</v>
      </c>
      <c r="X393" s="134" t="e">
        <f t="shared" ca="1" si="74"/>
        <v>#NAME?</v>
      </c>
      <c r="Y393" s="131" t="e">
        <f t="shared" ca="1" si="75"/>
        <v>#NAME?</v>
      </c>
      <c r="Z393" s="137" t="e">
        <f t="shared" ca="1" si="76"/>
        <v>#NAME?</v>
      </c>
      <c r="AA393" s="125">
        <v>2.09771384456434</v>
      </c>
      <c r="AB393" s="125">
        <v>4.3641397728150002</v>
      </c>
      <c r="AC393" s="123" t="s">
        <v>5465</v>
      </c>
      <c r="AD393" s="126">
        <v>0</v>
      </c>
      <c r="AE393" s="123"/>
      <c r="AF393" s="126">
        <v>0</v>
      </c>
      <c r="AG393" s="123"/>
      <c r="AH393" s="125">
        <v>11.825229200000001</v>
      </c>
      <c r="AI393" s="123" t="s">
        <v>174</v>
      </c>
      <c r="AJ393" s="123" t="s">
        <v>95</v>
      </c>
      <c r="AK393" s="124">
        <v>50.9830200898</v>
      </c>
      <c r="AL393" s="123" t="s">
        <v>159</v>
      </c>
      <c r="AM393" s="36">
        <v>43133</v>
      </c>
      <c r="AN393" s="123" t="s">
        <v>310</v>
      </c>
      <c r="AO393" s="123" t="s">
        <v>2001</v>
      </c>
      <c r="AP393" s="123" t="s">
        <v>246</v>
      </c>
      <c r="AQ393" s="123" t="s">
        <v>177</v>
      </c>
    </row>
    <row r="394" spans="1:43">
      <c r="A394" s="123" t="s">
        <v>2065</v>
      </c>
      <c r="B394" s="123" t="s">
        <v>2066</v>
      </c>
      <c r="C394" s="36">
        <v>43830</v>
      </c>
      <c r="D394" s="124">
        <v>1.0156000000000001</v>
      </c>
      <c r="E394" s="124">
        <v>1.1006</v>
      </c>
      <c r="F394" s="125">
        <v>2.9547916871864501E-2</v>
      </c>
      <c r="G394" s="36">
        <v>43829</v>
      </c>
      <c r="H394" s="124">
        <v>1.0153000000000001</v>
      </c>
      <c r="I394" s="125">
        <v>4.3621101840873697</v>
      </c>
      <c r="J394" s="123" t="s">
        <v>5466</v>
      </c>
      <c r="K394" s="125">
        <v>0.14791440686322799</v>
      </c>
      <c r="L394" s="125">
        <v>0.415254871580367</v>
      </c>
      <c r="M394" s="130">
        <v>1.0425477878137801</v>
      </c>
      <c r="N394" s="137">
        <f t="shared" si="66"/>
        <v>4.1701911512551204</v>
      </c>
      <c r="O394" s="132">
        <f t="shared" si="67"/>
        <v>4.1701911512551204E-2</v>
      </c>
      <c r="P394" s="134">
        <f t="shared" si="68"/>
        <v>501</v>
      </c>
      <c r="Q394" s="134">
        <v>1046</v>
      </c>
      <c r="R394" s="134" t="str">
        <f t="shared" si="69"/>
        <v>501/1046</v>
      </c>
      <c r="S394" s="131">
        <f t="shared" si="70"/>
        <v>0.4789674952198853</v>
      </c>
      <c r="T394" s="137">
        <f t="shared" si="71"/>
        <v>76.051625239005745</v>
      </c>
      <c r="U394" s="133" t="e">
        <f ca="1">[1]!f_risk_annusharpe(A394,"2019/9/30","2019/12/31",1,1,3)</f>
        <v>#NAME?</v>
      </c>
      <c r="V394" s="134" t="e">
        <f t="shared" ca="1" si="72"/>
        <v>#NAME?</v>
      </c>
      <c r="W394" s="134">
        <f t="shared" si="73"/>
        <v>1046</v>
      </c>
      <c r="X394" s="134" t="e">
        <f t="shared" ca="1" si="74"/>
        <v>#NAME?</v>
      </c>
      <c r="Y394" s="131" t="e">
        <f t="shared" ca="1" si="75"/>
        <v>#NAME?</v>
      </c>
      <c r="Z394" s="137" t="e">
        <f t="shared" ca="1" si="76"/>
        <v>#NAME?</v>
      </c>
      <c r="AA394" s="125">
        <v>2.21113539403366</v>
      </c>
      <c r="AB394" s="125">
        <v>4.3621101840873697</v>
      </c>
      <c r="AC394" s="123" t="s">
        <v>5466</v>
      </c>
      <c r="AD394" s="125">
        <v>10.220309254447301</v>
      </c>
      <c r="AE394" s="123" t="s">
        <v>5467</v>
      </c>
      <c r="AF394" s="126">
        <v>0</v>
      </c>
      <c r="AG394" s="123"/>
      <c r="AH394" s="125">
        <v>10.286441440000001</v>
      </c>
      <c r="AI394" s="123" t="s">
        <v>174</v>
      </c>
      <c r="AJ394" s="123" t="s">
        <v>95</v>
      </c>
      <c r="AK394" s="124">
        <v>49.171100837200001</v>
      </c>
      <c r="AL394" s="123" t="s">
        <v>159</v>
      </c>
      <c r="AM394" s="36">
        <v>43096</v>
      </c>
      <c r="AN394" s="123" t="s">
        <v>310</v>
      </c>
      <c r="AO394" s="123" t="s">
        <v>478</v>
      </c>
      <c r="AP394" s="123" t="s">
        <v>205</v>
      </c>
      <c r="AQ394" s="123" t="s">
        <v>207</v>
      </c>
    </row>
    <row r="395" spans="1:43">
      <c r="A395" s="123" t="s">
        <v>2047</v>
      </c>
      <c r="B395" s="123" t="s">
        <v>2048</v>
      </c>
      <c r="C395" s="36">
        <v>43830</v>
      </c>
      <c r="D395" s="124">
        <v>1.0169999999999999</v>
      </c>
      <c r="E395" s="124">
        <v>1.139</v>
      </c>
      <c r="F395" s="125">
        <v>0</v>
      </c>
      <c r="G395" s="36">
        <v>43829</v>
      </c>
      <c r="H395" s="124">
        <v>1.0169999999999999</v>
      </c>
      <c r="I395" s="125">
        <v>4.35801431590078</v>
      </c>
      <c r="J395" s="123" t="s">
        <v>5468</v>
      </c>
      <c r="K395" s="125">
        <v>0.19704433497537099</v>
      </c>
      <c r="L395" s="125">
        <v>0.394896177302621</v>
      </c>
      <c r="M395" s="130">
        <v>0.68533447566182504</v>
      </c>
      <c r="N395" s="137">
        <f t="shared" si="66"/>
        <v>2.7413379026473002</v>
      </c>
      <c r="O395" s="132">
        <f t="shared" si="67"/>
        <v>2.7413379026473002E-2</v>
      </c>
      <c r="P395" s="134">
        <f t="shared" si="68"/>
        <v>950</v>
      </c>
      <c r="Q395" s="134">
        <v>1046</v>
      </c>
      <c r="R395" s="134" t="str">
        <f t="shared" si="69"/>
        <v>950/1046</v>
      </c>
      <c r="S395" s="131">
        <f t="shared" si="70"/>
        <v>0.90822179732313579</v>
      </c>
      <c r="T395" s="137">
        <f t="shared" si="71"/>
        <v>60</v>
      </c>
      <c r="U395" s="133" t="e">
        <f ca="1">[1]!f_risk_annusharpe(A395,"2019/9/30","2019/12/31",1,1,3)</f>
        <v>#NAME?</v>
      </c>
      <c r="V395" s="134" t="e">
        <f t="shared" ca="1" si="72"/>
        <v>#NAME?</v>
      </c>
      <c r="W395" s="134">
        <f t="shared" si="73"/>
        <v>1046</v>
      </c>
      <c r="X395" s="134" t="e">
        <f t="shared" ca="1" si="74"/>
        <v>#NAME?</v>
      </c>
      <c r="Y395" s="131" t="e">
        <f t="shared" ca="1" si="75"/>
        <v>#NAME?</v>
      </c>
      <c r="Z395" s="137" t="e">
        <f t="shared" ca="1" si="76"/>
        <v>#NAME?</v>
      </c>
      <c r="AA395" s="125">
        <v>1.8640896109866301</v>
      </c>
      <c r="AB395" s="125">
        <v>4.35801431590078</v>
      </c>
      <c r="AC395" s="123" t="s">
        <v>5468</v>
      </c>
      <c r="AD395" s="125">
        <v>11.8545049192984</v>
      </c>
      <c r="AE395" s="123" t="s">
        <v>5469</v>
      </c>
      <c r="AF395" s="125">
        <v>14.0871208374876</v>
      </c>
      <c r="AG395" s="123" t="s">
        <v>5470</v>
      </c>
      <c r="AH395" s="125">
        <v>14.429382199999999</v>
      </c>
      <c r="AI395" s="123" t="s">
        <v>174</v>
      </c>
      <c r="AJ395" s="123" t="s">
        <v>189</v>
      </c>
      <c r="AK395" s="124">
        <v>15.6326017394</v>
      </c>
      <c r="AL395" s="123" t="s">
        <v>159</v>
      </c>
      <c r="AM395" s="36">
        <v>42690</v>
      </c>
      <c r="AN395" s="123" t="s">
        <v>310</v>
      </c>
      <c r="AO395" s="123" t="s">
        <v>507</v>
      </c>
      <c r="AP395" s="123" t="s">
        <v>261</v>
      </c>
      <c r="AQ395" s="123" t="s">
        <v>185</v>
      </c>
    </row>
    <row r="396" spans="1:43">
      <c r="A396" s="123" t="s">
        <v>2090</v>
      </c>
      <c r="B396" s="123" t="s">
        <v>2091</v>
      </c>
      <c r="C396" s="36">
        <v>43830</v>
      </c>
      <c r="D396" s="124">
        <v>1.0284</v>
      </c>
      <c r="E396" s="124">
        <v>1.0884</v>
      </c>
      <c r="F396" s="125">
        <v>2.9180040852049501E-2</v>
      </c>
      <c r="G396" s="36">
        <v>43829</v>
      </c>
      <c r="H396" s="124">
        <v>1.0281</v>
      </c>
      <c r="I396" s="125">
        <v>4.3471447232331002</v>
      </c>
      <c r="J396" s="123" t="s">
        <v>5471</v>
      </c>
      <c r="K396" s="125">
        <v>0.175336060783162</v>
      </c>
      <c r="L396" s="125">
        <v>0.44929702438278502</v>
      </c>
      <c r="M396" s="130">
        <v>0.77412081681834</v>
      </c>
      <c r="N396" s="137">
        <f t="shared" si="66"/>
        <v>3.09648326727336</v>
      </c>
      <c r="O396" s="132">
        <f t="shared" si="67"/>
        <v>3.0964832672733599E-2</v>
      </c>
      <c r="P396" s="134">
        <f t="shared" si="68"/>
        <v>885</v>
      </c>
      <c r="Q396" s="134">
        <v>1046</v>
      </c>
      <c r="R396" s="134" t="str">
        <f t="shared" si="69"/>
        <v>885/1046</v>
      </c>
      <c r="S396" s="131">
        <f t="shared" si="70"/>
        <v>0.84608030592734229</v>
      </c>
      <c r="T396" s="137">
        <f t="shared" si="71"/>
        <v>60</v>
      </c>
      <c r="U396" s="133" t="e">
        <f ca="1">[1]!f_risk_annusharpe(A396,"2019/9/30","2019/12/31",1,1,3)</f>
        <v>#NAME?</v>
      </c>
      <c r="V396" s="134" t="e">
        <f t="shared" ca="1" si="72"/>
        <v>#NAME?</v>
      </c>
      <c r="W396" s="134">
        <f t="shared" si="73"/>
        <v>1046</v>
      </c>
      <c r="X396" s="134" t="e">
        <f t="shared" ca="1" si="74"/>
        <v>#NAME?</v>
      </c>
      <c r="Y396" s="131" t="e">
        <f t="shared" ca="1" si="75"/>
        <v>#NAME?</v>
      </c>
      <c r="Z396" s="137" t="e">
        <f t="shared" ca="1" si="76"/>
        <v>#NAME?</v>
      </c>
      <c r="AA396" s="125">
        <v>1.8935201865568601</v>
      </c>
      <c r="AB396" s="125">
        <v>4.3471447232331002</v>
      </c>
      <c r="AC396" s="123" t="s">
        <v>5471</v>
      </c>
      <c r="AD396" s="126">
        <v>0</v>
      </c>
      <c r="AE396" s="123"/>
      <c r="AF396" s="126">
        <v>0</v>
      </c>
      <c r="AG396" s="123"/>
      <c r="AH396" s="125">
        <v>8.9592885200000101</v>
      </c>
      <c r="AI396" s="123" t="s">
        <v>157</v>
      </c>
      <c r="AJ396" s="123" t="s">
        <v>95</v>
      </c>
      <c r="AK396" s="124">
        <v>10.307044879199999</v>
      </c>
      <c r="AL396" s="123" t="s">
        <v>159</v>
      </c>
      <c r="AM396" s="36">
        <v>43235</v>
      </c>
      <c r="AN396" s="123" t="s">
        <v>310</v>
      </c>
      <c r="AO396" s="123" t="s">
        <v>639</v>
      </c>
      <c r="AP396" s="123" t="s">
        <v>167</v>
      </c>
      <c r="AQ396" s="123" t="s">
        <v>229</v>
      </c>
    </row>
    <row r="397" spans="1:43">
      <c r="A397" s="123" t="s">
        <v>2043</v>
      </c>
      <c r="B397" s="123" t="s">
        <v>2044</v>
      </c>
      <c r="C397" s="36">
        <v>43830</v>
      </c>
      <c r="D397" s="124">
        <v>1.06</v>
      </c>
      <c r="E397" s="124">
        <v>1.387</v>
      </c>
      <c r="F397" s="125">
        <v>0</v>
      </c>
      <c r="G397" s="36">
        <v>43829</v>
      </c>
      <c r="H397" s="124">
        <v>1.06</v>
      </c>
      <c r="I397" s="125">
        <v>4.3468013103763399</v>
      </c>
      <c r="J397" s="123" t="s">
        <v>5472</v>
      </c>
      <c r="K397" s="125">
        <v>9.4428706326733294E-2</v>
      </c>
      <c r="L397" s="125">
        <v>0.37879374592918502</v>
      </c>
      <c r="M397" s="130">
        <v>0.75956130652644005</v>
      </c>
      <c r="N397" s="137">
        <f t="shared" si="66"/>
        <v>3.0382452261057602</v>
      </c>
      <c r="O397" s="132">
        <f t="shared" si="67"/>
        <v>3.0382452261057603E-2</v>
      </c>
      <c r="P397" s="134">
        <f t="shared" si="68"/>
        <v>900</v>
      </c>
      <c r="Q397" s="134">
        <v>1046</v>
      </c>
      <c r="R397" s="134" t="str">
        <f t="shared" si="69"/>
        <v>900/1046</v>
      </c>
      <c r="S397" s="131">
        <f t="shared" si="70"/>
        <v>0.86042065009560231</v>
      </c>
      <c r="T397" s="137">
        <f t="shared" si="71"/>
        <v>60</v>
      </c>
      <c r="U397" s="133" t="e">
        <f ca="1">[1]!f_risk_annusharpe(A397,"2019/9/30","2019/12/31",1,1,3)</f>
        <v>#NAME?</v>
      </c>
      <c r="V397" s="134" t="e">
        <f t="shared" ca="1" si="72"/>
        <v>#NAME?</v>
      </c>
      <c r="W397" s="134">
        <f t="shared" si="73"/>
        <v>1046</v>
      </c>
      <c r="X397" s="134" t="e">
        <f t="shared" ca="1" si="74"/>
        <v>#NAME?</v>
      </c>
      <c r="Y397" s="131" t="e">
        <f t="shared" ca="1" si="75"/>
        <v>#NAME?</v>
      </c>
      <c r="Z397" s="137" t="e">
        <f t="shared" ca="1" si="76"/>
        <v>#NAME?</v>
      </c>
      <c r="AA397" s="125">
        <v>2.0055028542609401</v>
      </c>
      <c r="AB397" s="125">
        <v>4.3468013103763399</v>
      </c>
      <c r="AC397" s="123" t="s">
        <v>5472</v>
      </c>
      <c r="AD397" s="125">
        <v>11.687593299096999</v>
      </c>
      <c r="AE397" s="123" t="s">
        <v>5473</v>
      </c>
      <c r="AF397" s="125">
        <v>18.179228048369801</v>
      </c>
      <c r="AG397" s="123" t="s">
        <v>5474</v>
      </c>
      <c r="AH397" s="125">
        <v>45.081246</v>
      </c>
      <c r="AI397" s="123" t="s">
        <v>157</v>
      </c>
      <c r="AJ397" s="123" t="s">
        <v>166</v>
      </c>
      <c r="AK397" s="124">
        <v>36.018946844299997</v>
      </c>
      <c r="AL397" s="123" t="s">
        <v>305</v>
      </c>
      <c r="AM397" s="36">
        <v>41535</v>
      </c>
      <c r="AN397" s="123" t="s">
        <v>310</v>
      </c>
      <c r="AO397" s="123" t="s">
        <v>1614</v>
      </c>
      <c r="AP397" s="123" t="s">
        <v>269</v>
      </c>
      <c r="AQ397" s="123" t="s">
        <v>162</v>
      </c>
    </row>
    <row r="398" spans="1:43">
      <c r="A398" s="123" t="s">
        <v>1983</v>
      </c>
      <c r="B398" s="123" t="s">
        <v>1984</v>
      </c>
      <c r="C398" s="36">
        <v>43830</v>
      </c>
      <c r="D398" s="124">
        <v>1.0276000000000001</v>
      </c>
      <c r="E398" s="124">
        <v>1.0843</v>
      </c>
      <c r="F398" s="125">
        <v>1.9466614755697501E-2</v>
      </c>
      <c r="G398" s="36">
        <v>43829</v>
      </c>
      <c r="H398" s="124">
        <v>1.0274000000000001</v>
      </c>
      <c r="I398" s="125">
        <v>4.3427208546362603</v>
      </c>
      <c r="J398" s="123" t="s">
        <v>5475</v>
      </c>
      <c r="K398" s="125">
        <v>0.16570815868993</v>
      </c>
      <c r="L398" s="125">
        <v>0.28300681486819301</v>
      </c>
      <c r="M398" s="130">
        <v>0.64642221664587596</v>
      </c>
      <c r="N398" s="137">
        <f t="shared" si="66"/>
        <v>2.5856888665835038</v>
      </c>
      <c r="O398" s="132">
        <f t="shared" si="67"/>
        <v>2.5856888665835038E-2</v>
      </c>
      <c r="P398" s="134">
        <f t="shared" si="68"/>
        <v>972</v>
      </c>
      <c r="Q398" s="134">
        <v>1046</v>
      </c>
      <c r="R398" s="134" t="str">
        <f t="shared" si="69"/>
        <v>972/1046</v>
      </c>
      <c r="S398" s="131">
        <f t="shared" si="70"/>
        <v>0.92925430210325044</v>
      </c>
      <c r="T398" s="137">
        <f t="shared" si="71"/>
        <v>60</v>
      </c>
      <c r="U398" s="133" t="e">
        <f ca="1">[1]!f_risk_annusharpe(A398,"2019/9/30","2019/12/31",1,1,3)</f>
        <v>#NAME?</v>
      </c>
      <c r="V398" s="134" t="e">
        <f t="shared" ca="1" si="72"/>
        <v>#NAME?</v>
      </c>
      <c r="W398" s="134">
        <f t="shared" si="73"/>
        <v>1046</v>
      </c>
      <c r="X398" s="134" t="e">
        <f t="shared" ca="1" si="74"/>
        <v>#NAME?</v>
      </c>
      <c r="Y398" s="131" t="e">
        <f t="shared" ca="1" si="75"/>
        <v>#NAME?</v>
      </c>
      <c r="Z398" s="137" t="e">
        <f t="shared" ca="1" si="76"/>
        <v>#NAME?</v>
      </c>
      <c r="AA398" s="125">
        <v>1.9341263688335899</v>
      </c>
      <c r="AB398" s="125">
        <v>4.3427208546362603</v>
      </c>
      <c r="AC398" s="123" t="s">
        <v>5475</v>
      </c>
      <c r="AD398" s="126">
        <v>0</v>
      </c>
      <c r="AE398" s="123"/>
      <c r="AF398" s="126">
        <v>0</v>
      </c>
      <c r="AG398" s="123"/>
      <c r="AH398" s="125">
        <v>8.6080716000000095</v>
      </c>
      <c r="AI398" s="123" t="s">
        <v>227</v>
      </c>
      <c r="AJ398" s="123" t="s">
        <v>95</v>
      </c>
      <c r="AK398" s="124">
        <v>30.194699676100001</v>
      </c>
      <c r="AL398" s="123" t="s">
        <v>159</v>
      </c>
      <c r="AM398" s="36">
        <v>43276</v>
      </c>
      <c r="AN398" s="123" t="s">
        <v>310</v>
      </c>
      <c r="AO398" s="123" t="s">
        <v>1985</v>
      </c>
      <c r="AP398" s="123" t="s">
        <v>239</v>
      </c>
      <c r="AQ398" s="123" t="s">
        <v>177</v>
      </c>
    </row>
    <row r="399" spans="1:43">
      <c r="A399" s="123" t="s">
        <v>2136</v>
      </c>
      <c r="B399" s="123" t="s">
        <v>2137</v>
      </c>
      <c r="C399" s="36">
        <v>43830</v>
      </c>
      <c r="D399" s="124">
        <v>1.0225</v>
      </c>
      <c r="E399" s="124">
        <v>1.1435</v>
      </c>
      <c r="F399" s="125">
        <v>1.95637288467123E-2</v>
      </c>
      <c r="G399" s="36">
        <v>43829</v>
      </c>
      <c r="H399" s="124">
        <v>1.0223</v>
      </c>
      <c r="I399" s="125">
        <v>4.3415450984948398</v>
      </c>
      <c r="J399" s="123" t="s">
        <v>5476</v>
      </c>
      <c r="K399" s="125">
        <v>0.16653605015674799</v>
      </c>
      <c r="L399" s="125">
        <v>0.50124022313325001</v>
      </c>
      <c r="M399" s="130">
        <v>0.98080554615376903</v>
      </c>
      <c r="N399" s="137">
        <f t="shared" si="66"/>
        <v>3.9232221846150761</v>
      </c>
      <c r="O399" s="132">
        <f t="shared" si="67"/>
        <v>3.9232221846150758E-2</v>
      </c>
      <c r="P399" s="134">
        <f t="shared" si="68"/>
        <v>595</v>
      </c>
      <c r="Q399" s="134">
        <v>1046</v>
      </c>
      <c r="R399" s="134" t="str">
        <f t="shared" si="69"/>
        <v>595/1046</v>
      </c>
      <c r="S399" s="131">
        <f t="shared" si="70"/>
        <v>0.56883365200764824</v>
      </c>
      <c r="T399" s="137">
        <f t="shared" si="71"/>
        <v>71.558317399617593</v>
      </c>
      <c r="U399" s="133" t="e">
        <f ca="1">[1]!f_risk_annusharpe(A399,"2019/9/30","2019/12/31",1,1,3)</f>
        <v>#NAME?</v>
      </c>
      <c r="V399" s="134" t="e">
        <f t="shared" ca="1" si="72"/>
        <v>#NAME?</v>
      </c>
      <c r="W399" s="134">
        <f t="shared" si="73"/>
        <v>1046</v>
      </c>
      <c r="X399" s="134" t="e">
        <f t="shared" ca="1" si="74"/>
        <v>#NAME?</v>
      </c>
      <c r="Y399" s="131" t="e">
        <f t="shared" ca="1" si="75"/>
        <v>#NAME?</v>
      </c>
      <c r="Z399" s="137" t="e">
        <f t="shared" ca="1" si="76"/>
        <v>#NAME?</v>
      </c>
      <c r="AA399" s="125">
        <v>2.0473334971933101</v>
      </c>
      <c r="AB399" s="125">
        <v>4.3415450984948398</v>
      </c>
      <c r="AC399" s="123" t="s">
        <v>5476</v>
      </c>
      <c r="AD399" s="125">
        <v>11.446329187720201</v>
      </c>
      <c r="AE399" s="123" t="s">
        <v>5477</v>
      </c>
      <c r="AF399" s="125">
        <v>13.9684561812234</v>
      </c>
      <c r="AG399" s="123" t="s">
        <v>5478</v>
      </c>
      <c r="AH399" s="125">
        <v>14.959981750000001</v>
      </c>
      <c r="AI399" s="123" t="s">
        <v>163</v>
      </c>
      <c r="AJ399" s="123" t="s">
        <v>189</v>
      </c>
      <c r="AK399" s="124">
        <v>2.2100382590000001</v>
      </c>
      <c r="AL399" s="123" t="s">
        <v>159</v>
      </c>
      <c r="AM399" s="36">
        <v>42684</v>
      </c>
      <c r="AN399" s="123" t="s">
        <v>310</v>
      </c>
      <c r="AO399" s="123" t="s">
        <v>684</v>
      </c>
      <c r="AP399" s="123" t="s">
        <v>325</v>
      </c>
      <c r="AQ399" s="123" t="s">
        <v>183</v>
      </c>
    </row>
    <row r="400" spans="1:43">
      <c r="A400" s="123" t="s">
        <v>2246</v>
      </c>
      <c r="B400" s="123" t="s">
        <v>2247</v>
      </c>
      <c r="C400" s="36">
        <v>43830</v>
      </c>
      <c r="D400" s="124">
        <v>1.0394000000000001</v>
      </c>
      <c r="E400" s="124">
        <v>1.1463000000000001</v>
      </c>
      <c r="F400" s="125">
        <v>3.8498556304165002E-2</v>
      </c>
      <c r="G400" s="36">
        <v>43829</v>
      </c>
      <c r="H400" s="124">
        <v>1.0389999999999999</v>
      </c>
      <c r="I400" s="125">
        <v>4.3399069032357298</v>
      </c>
      <c r="J400" s="123" t="s">
        <v>5479</v>
      </c>
      <c r="K400" s="125">
        <v>0.144522593698827</v>
      </c>
      <c r="L400" s="125">
        <v>0.69753015550417896</v>
      </c>
      <c r="M400" s="130">
        <v>1.34630516612977</v>
      </c>
      <c r="N400" s="137">
        <f t="shared" si="66"/>
        <v>5.3852206645190801</v>
      </c>
      <c r="O400" s="132">
        <f t="shared" si="67"/>
        <v>5.3852206645190803E-2</v>
      </c>
      <c r="P400" s="134">
        <f t="shared" si="68"/>
        <v>155</v>
      </c>
      <c r="Q400" s="134">
        <v>1046</v>
      </c>
      <c r="R400" s="134" t="str">
        <f t="shared" si="69"/>
        <v>155/1046</v>
      </c>
      <c r="S400" s="131">
        <f t="shared" si="70"/>
        <v>0.14818355640535372</v>
      </c>
      <c r="T400" s="137">
        <f t="shared" si="71"/>
        <v>92.590822179732314</v>
      </c>
      <c r="U400" s="133" t="e">
        <f ca="1">[1]!f_risk_annusharpe(A400,"2019/9/30","2019/12/31",1,1,3)</f>
        <v>#NAME?</v>
      </c>
      <c r="V400" s="134" t="e">
        <f t="shared" ca="1" si="72"/>
        <v>#NAME?</v>
      </c>
      <c r="W400" s="134">
        <f t="shared" si="73"/>
        <v>1046</v>
      </c>
      <c r="X400" s="134" t="e">
        <f t="shared" ca="1" si="74"/>
        <v>#NAME?</v>
      </c>
      <c r="Y400" s="131" t="e">
        <f t="shared" ca="1" si="75"/>
        <v>#NAME?</v>
      </c>
      <c r="Z400" s="137" t="e">
        <f t="shared" ca="1" si="76"/>
        <v>#NAME?</v>
      </c>
      <c r="AA400" s="125">
        <v>2.5840184804963999</v>
      </c>
      <c r="AB400" s="125">
        <v>4.3399069032357298</v>
      </c>
      <c r="AC400" s="123" t="s">
        <v>5479</v>
      </c>
      <c r="AD400" s="125">
        <v>11.622267922975199</v>
      </c>
      <c r="AE400" s="123" t="s">
        <v>5480</v>
      </c>
      <c r="AF400" s="125">
        <v>15.095022648292399</v>
      </c>
      <c r="AG400" s="123" t="s">
        <v>5481</v>
      </c>
      <c r="AH400" s="125">
        <v>15.256155680000001</v>
      </c>
      <c r="AI400" s="123" t="s">
        <v>163</v>
      </c>
      <c r="AJ400" s="123" t="s">
        <v>189</v>
      </c>
      <c r="AK400" s="124">
        <v>34.653699674499997</v>
      </c>
      <c r="AL400" s="123" t="s">
        <v>159</v>
      </c>
      <c r="AM400" s="36">
        <v>42607</v>
      </c>
      <c r="AN400" s="123" t="s">
        <v>310</v>
      </c>
      <c r="AO400" s="123" t="s">
        <v>5482</v>
      </c>
      <c r="AP400" s="123" t="s">
        <v>329</v>
      </c>
      <c r="AQ400" s="123" t="s">
        <v>552</v>
      </c>
    </row>
    <row r="401" spans="1:43">
      <c r="A401" s="123" t="s">
        <v>2053</v>
      </c>
      <c r="B401" s="123" t="s">
        <v>2054</v>
      </c>
      <c r="C401" s="36">
        <v>43830</v>
      </c>
      <c r="D401" s="124">
        <v>1.0089999999999999</v>
      </c>
      <c r="E401" s="124">
        <v>1.385</v>
      </c>
      <c r="F401" s="125">
        <v>0</v>
      </c>
      <c r="G401" s="36">
        <v>43826</v>
      </c>
      <c r="H401" s="124">
        <v>1.0089999999999999</v>
      </c>
      <c r="I401" s="125">
        <v>4.3373304421735801</v>
      </c>
      <c r="J401" s="123" t="s">
        <v>5483</v>
      </c>
      <c r="K401" s="125">
        <v>0.178670550133287</v>
      </c>
      <c r="L401" s="125">
        <v>0.37607827653665699</v>
      </c>
      <c r="M401" s="130">
        <v>0.57425414677661202</v>
      </c>
      <c r="N401" s="137">
        <f t="shared" si="66"/>
        <v>2.2970165871064481</v>
      </c>
      <c r="O401" s="132">
        <f t="shared" si="67"/>
        <v>2.2970165871064482E-2</v>
      </c>
      <c r="P401" s="134">
        <f t="shared" si="68"/>
        <v>988</v>
      </c>
      <c r="Q401" s="134">
        <v>1046</v>
      </c>
      <c r="R401" s="134" t="str">
        <f t="shared" si="69"/>
        <v>988/1046</v>
      </c>
      <c r="S401" s="131">
        <f t="shared" si="70"/>
        <v>0.94455066921606123</v>
      </c>
      <c r="T401" s="137">
        <f t="shared" si="71"/>
        <v>60</v>
      </c>
      <c r="U401" s="133" t="e">
        <f ca="1">[1]!f_risk_annusharpe(A401,"2019/9/30","2019/12/31",1,1,3)</f>
        <v>#NAME?</v>
      </c>
      <c r="V401" s="134" t="e">
        <f t="shared" ca="1" si="72"/>
        <v>#NAME?</v>
      </c>
      <c r="W401" s="134">
        <f t="shared" si="73"/>
        <v>1046</v>
      </c>
      <c r="X401" s="134" t="e">
        <f t="shared" ca="1" si="74"/>
        <v>#NAME?</v>
      </c>
      <c r="Y401" s="131" t="e">
        <f t="shared" ca="1" si="75"/>
        <v>#NAME?</v>
      </c>
      <c r="Z401" s="137" t="e">
        <f t="shared" ca="1" si="76"/>
        <v>#NAME?</v>
      </c>
      <c r="AA401" s="125">
        <v>1.94929250218207</v>
      </c>
      <c r="AB401" s="125">
        <v>4.3373304421735801</v>
      </c>
      <c r="AC401" s="123" t="s">
        <v>5483</v>
      </c>
      <c r="AD401" s="125">
        <v>12.479441037023999</v>
      </c>
      <c r="AE401" s="123" t="s">
        <v>5484</v>
      </c>
      <c r="AF401" s="125">
        <v>13.5967192139624</v>
      </c>
      <c r="AG401" s="123" t="s">
        <v>5485</v>
      </c>
      <c r="AH401" s="125">
        <v>44.400714299999997</v>
      </c>
      <c r="AI401" s="123" t="s">
        <v>174</v>
      </c>
      <c r="AJ401" s="123" t="s">
        <v>197</v>
      </c>
      <c r="AK401" s="124">
        <v>15.9894319851</v>
      </c>
      <c r="AL401" s="123" t="s">
        <v>159</v>
      </c>
      <c r="AM401" s="36">
        <v>41585</v>
      </c>
      <c r="AN401" s="123" t="s">
        <v>310</v>
      </c>
      <c r="AO401" s="123" t="s">
        <v>2055</v>
      </c>
      <c r="AP401" s="123" t="s">
        <v>196</v>
      </c>
      <c r="AQ401" s="123" t="s">
        <v>247</v>
      </c>
    </row>
    <row r="402" spans="1:43">
      <c r="A402" s="123" t="s">
        <v>2106</v>
      </c>
      <c r="B402" s="123" t="s">
        <v>2107</v>
      </c>
      <c r="C402" s="36">
        <v>43830</v>
      </c>
      <c r="D402" s="124">
        <v>1.028</v>
      </c>
      <c r="E402" s="124">
        <v>1.1111</v>
      </c>
      <c r="F402" s="125">
        <v>5.8399844267087803E-2</v>
      </c>
      <c r="G402" s="36">
        <v>43826</v>
      </c>
      <c r="H402" s="124">
        <v>1.0274000000000001</v>
      </c>
      <c r="I402" s="125">
        <v>4.3368792360681399</v>
      </c>
      <c r="J402" s="123" t="s">
        <v>5486</v>
      </c>
      <c r="K402" s="125">
        <v>0.234009360374419</v>
      </c>
      <c r="L402" s="125">
        <v>0.46735665293363599</v>
      </c>
      <c r="M402" s="130">
        <v>0.97516211035515199</v>
      </c>
      <c r="N402" s="137">
        <f t="shared" si="66"/>
        <v>3.900648441420608</v>
      </c>
      <c r="O402" s="132">
        <f t="shared" si="67"/>
        <v>3.900648441420608E-2</v>
      </c>
      <c r="P402" s="134">
        <f t="shared" si="68"/>
        <v>602</v>
      </c>
      <c r="Q402" s="134">
        <v>1046</v>
      </c>
      <c r="R402" s="134" t="str">
        <f t="shared" si="69"/>
        <v>602/1046</v>
      </c>
      <c r="S402" s="131">
        <f t="shared" si="70"/>
        <v>0.57552581261950286</v>
      </c>
      <c r="T402" s="137">
        <f t="shared" si="71"/>
        <v>71.22370936902486</v>
      </c>
      <c r="U402" s="133" t="e">
        <f ca="1">[1]!f_risk_annusharpe(A402,"2019/9/30","2019/12/31",1,1,3)</f>
        <v>#NAME?</v>
      </c>
      <c r="V402" s="134" t="e">
        <f t="shared" ca="1" si="72"/>
        <v>#NAME?</v>
      </c>
      <c r="W402" s="134">
        <f t="shared" si="73"/>
        <v>1046</v>
      </c>
      <c r="X402" s="134" t="e">
        <f t="shared" ca="1" si="74"/>
        <v>#NAME?</v>
      </c>
      <c r="Y402" s="131" t="e">
        <f t="shared" ca="1" si="75"/>
        <v>#NAME?</v>
      </c>
      <c r="Z402" s="137" t="e">
        <f t="shared" ca="1" si="76"/>
        <v>#NAME?</v>
      </c>
      <c r="AA402" s="125">
        <v>2.0961532899590201</v>
      </c>
      <c r="AB402" s="125">
        <v>4.3368792360681399</v>
      </c>
      <c r="AC402" s="123" t="s">
        <v>5486</v>
      </c>
      <c r="AD402" s="125">
        <v>11.043861766756301</v>
      </c>
      <c r="AE402" s="123" t="s">
        <v>5487</v>
      </c>
      <c r="AF402" s="126">
        <v>0</v>
      </c>
      <c r="AG402" s="123"/>
      <c r="AH402" s="125">
        <v>11.4991416</v>
      </c>
      <c r="AI402" s="123" t="s">
        <v>174</v>
      </c>
      <c r="AJ402" s="123" t="s">
        <v>95</v>
      </c>
      <c r="AK402" s="124">
        <v>71.605047757600005</v>
      </c>
      <c r="AL402" s="123" t="s">
        <v>159</v>
      </c>
      <c r="AM402" s="36">
        <v>43056</v>
      </c>
      <c r="AN402" s="123" t="s">
        <v>310</v>
      </c>
      <c r="AO402" s="123" t="s">
        <v>1682</v>
      </c>
      <c r="AP402" s="123" t="s">
        <v>511</v>
      </c>
      <c r="AQ402" s="123" t="s">
        <v>162</v>
      </c>
    </row>
    <row r="403" spans="1:43">
      <c r="A403" s="123" t="s">
        <v>2179</v>
      </c>
      <c r="B403" s="123" t="s">
        <v>2180</v>
      </c>
      <c r="C403" s="36">
        <v>43830</v>
      </c>
      <c r="D403" s="124">
        <v>1.0223</v>
      </c>
      <c r="E403" s="124">
        <v>1.0476000000000001</v>
      </c>
      <c r="F403" s="125">
        <v>4.8933255040120201E-2</v>
      </c>
      <c r="G403" s="36">
        <v>43826</v>
      </c>
      <c r="H403" s="124">
        <v>1.0218</v>
      </c>
      <c r="I403" s="125">
        <v>4.3360764237355696</v>
      </c>
      <c r="J403" s="123" t="s">
        <v>5488</v>
      </c>
      <c r="K403" s="125">
        <v>0.11752032122222</v>
      </c>
      <c r="L403" s="125">
        <v>0.58050563674879496</v>
      </c>
      <c r="M403" s="130">
        <v>1.14774505708071</v>
      </c>
      <c r="N403" s="137">
        <f t="shared" si="66"/>
        <v>4.5909802283228398</v>
      </c>
      <c r="O403" s="132">
        <f t="shared" si="67"/>
        <v>4.5909802283228399E-2</v>
      </c>
      <c r="P403" s="134">
        <f t="shared" si="68"/>
        <v>349</v>
      </c>
      <c r="Q403" s="134">
        <v>1046</v>
      </c>
      <c r="R403" s="134" t="str">
        <f t="shared" si="69"/>
        <v>349/1046</v>
      </c>
      <c r="S403" s="131">
        <f t="shared" si="70"/>
        <v>0.33365200764818354</v>
      </c>
      <c r="T403" s="137">
        <f t="shared" si="71"/>
        <v>83.317399617590823</v>
      </c>
      <c r="U403" s="133" t="e">
        <f ca="1">[1]!f_risk_annusharpe(A403,"2019/9/30","2019/12/31",1,1,3)</f>
        <v>#NAME?</v>
      </c>
      <c r="V403" s="134" t="e">
        <f t="shared" ca="1" si="72"/>
        <v>#NAME?</v>
      </c>
      <c r="W403" s="134">
        <f t="shared" si="73"/>
        <v>1046</v>
      </c>
      <c r="X403" s="134" t="e">
        <f t="shared" ca="1" si="74"/>
        <v>#NAME?</v>
      </c>
      <c r="Y403" s="131" t="e">
        <f t="shared" ca="1" si="75"/>
        <v>#NAME?</v>
      </c>
      <c r="Z403" s="137" t="e">
        <f t="shared" ca="1" si="76"/>
        <v>#NAME?</v>
      </c>
      <c r="AA403" s="125">
        <v>2.4590879546343398</v>
      </c>
      <c r="AB403" s="125">
        <v>4.3360764237355696</v>
      </c>
      <c r="AC403" s="123" t="s">
        <v>5488</v>
      </c>
      <c r="AD403" s="126">
        <v>0</v>
      </c>
      <c r="AE403" s="123"/>
      <c r="AF403" s="126">
        <v>0</v>
      </c>
      <c r="AG403" s="123"/>
      <c r="AH403" s="125">
        <v>4.7951551600000002</v>
      </c>
      <c r="AI403" s="123" t="s">
        <v>174</v>
      </c>
      <c r="AJ403" s="123" t="s">
        <v>95</v>
      </c>
      <c r="AK403" s="124">
        <v>20.317254279299998</v>
      </c>
      <c r="AL403" s="123" t="s">
        <v>159</v>
      </c>
      <c r="AM403" s="36">
        <v>43447</v>
      </c>
      <c r="AN403" s="123" t="s">
        <v>310</v>
      </c>
      <c r="AO403" s="123" t="s">
        <v>5489</v>
      </c>
      <c r="AP403" s="123" t="s">
        <v>261</v>
      </c>
      <c r="AQ403" s="123" t="s">
        <v>221</v>
      </c>
    </row>
    <row r="404" spans="1:43">
      <c r="A404" s="123" t="s">
        <v>2165</v>
      </c>
      <c r="B404" s="123" t="s">
        <v>2166</v>
      </c>
      <c r="C404" s="36">
        <v>43830</v>
      </c>
      <c r="D404" s="124">
        <v>1.0351999999999999</v>
      </c>
      <c r="E404" s="124">
        <v>1.3446</v>
      </c>
      <c r="F404" s="125">
        <v>1.9323671497577799E-2</v>
      </c>
      <c r="G404" s="36">
        <v>43829</v>
      </c>
      <c r="H404" s="124">
        <v>1.0349999999999999</v>
      </c>
      <c r="I404" s="125">
        <v>4.3339215244037597</v>
      </c>
      <c r="J404" s="123" t="s">
        <v>5490</v>
      </c>
      <c r="K404" s="125">
        <v>0.12573749879097401</v>
      </c>
      <c r="L404" s="125">
        <v>0.54206981417900402</v>
      </c>
      <c r="M404" s="130">
        <v>1.10085096109568</v>
      </c>
      <c r="N404" s="137">
        <f t="shared" si="66"/>
        <v>4.4034038443827201</v>
      </c>
      <c r="O404" s="132">
        <f t="shared" si="67"/>
        <v>4.4034038443827202E-2</v>
      </c>
      <c r="P404" s="134">
        <f t="shared" si="68"/>
        <v>410</v>
      </c>
      <c r="Q404" s="134">
        <v>1046</v>
      </c>
      <c r="R404" s="134" t="str">
        <f t="shared" si="69"/>
        <v>410/1046</v>
      </c>
      <c r="S404" s="131">
        <f t="shared" si="70"/>
        <v>0.39196940726577439</v>
      </c>
      <c r="T404" s="137">
        <f t="shared" si="71"/>
        <v>80.401529636711274</v>
      </c>
      <c r="U404" s="133" t="e">
        <f ca="1">[1]!f_risk_annusharpe(A404,"2019/9/30","2019/12/31",1,1,3)</f>
        <v>#NAME?</v>
      </c>
      <c r="V404" s="134" t="e">
        <f t="shared" ca="1" si="72"/>
        <v>#NAME?</v>
      </c>
      <c r="W404" s="134">
        <f t="shared" si="73"/>
        <v>1046</v>
      </c>
      <c r="X404" s="134" t="e">
        <f t="shared" ca="1" si="74"/>
        <v>#NAME?</v>
      </c>
      <c r="Y404" s="131" t="e">
        <f t="shared" ca="1" si="75"/>
        <v>#NAME?</v>
      </c>
      <c r="Z404" s="137" t="e">
        <f t="shared" ca="1" si="76"/>
        <v>#NAME?</v>
      </c>
      <c r="AA404" s="125">
        <v>2.2660939868164802</v>
      </c>
      <c r="AB404" s="125">
        <v>4.3339215244037597</v>
      </c>
      <c r="AC404" s="123" t="s">
        <v>5490</v>
      </c>
      <c r="AD404" s="125">
        <v>13.247224923042401</v>
      </c>
      <c r="AE404" s="123" t="s">
        <v>5491</v>
      </c>
      <c r="AF404" s="125">
        <v>16.261663542961902</v>
      </c>
      <c r="AG404" s="123" t="s">
        <v>5492</v>
      </c>
      <c r="AH404" s="125">
        <v>37.898474399999998</v>
      </c>
      <c r="AI404" s="123" t="s">
        <v>163</v>
      </c>
      <c r="AJ404" s="123" t="s">
        <v>166</v>
      </c>
      <c r="AK404" s="124">
        <v>20.152131583199999</v>
      </c>
      <c r="AL404" s="123" t="s">
        <v>159</v>
      </c>
      <c r="AM404" s="36">
        <v>41170</v>
      </c>
      <c r="AN404" s="123" t="s">
        <v>310</v>
      </c>
      <c r="AO404" s="123" t="s">
        <v>2167</v>
      </c>
      <c r="AP404" s="123" t="s">
        <v>378</v>
      </c>
      <c r="AQ404" s="123" t="s">
        <v>207</v>
      </c>
    </row>
    <row r="405" spans="1:43">
      <c r="A405" s="123" t="s">
        <v>2162</v>
      </c>
      <c r="B405" s="123" t="s">
        <v>2163</v>
      </c>
      <c r="C405" s="36">
        <v>43830</v>
      </c>
      <c r="D405" s="124">
        <v>1.0666</v>
      </c>
      <c r="E405" s="124">
        <v>1.1166</v>
      </c>
      <c r="F405" s="125">
        <v>5.6285178236396803E-2</v>
      </c>
      <c r="G405" s="36">
        <v>43826</v>
      </c>
      <c r="H405" s="124">
        <v>1.0660000000000001</v>
      </c>
      <c r="I405" s="125">
        <v>4.3231330470892102</v>
      </c>
      <c r="J405" s="123" t="s">
        <v>5493</v>
      </c>
      <c r="K405" s="125">
        <v>0.225521518511554</v>
      </c>
      <c r="L405" s="125">
        <v>0.52777715173519302</v>
      </c>
      <c r="M405" s="130">
        <v>1.0803369579141699</v>
      </c>
      <c r="N405" s="137">
        <f t="shared" si="66"/>
        <v>4.3213478316566798</v>
      </c>
      <c r="O405" s="132">
        <f t="shared" si="67"/>
        <v>4.32134783165668E-2</v>
      </c>
      <c r="P405" s="134">
        <f t="shared" si="68"/>
        <v>445</v>
      </c>
      <c r="Q405" s="134">
        <v>1046</v>
      </c>
      <c r="R405" s="134" t="str">
        <f t="shared" si="69"/>
        <v>445/1046</v>
      </c>
      <c r="S405" s="131">
        <f t="shared" si="70"/>
        <v>0.4254302103250478</v>
      </c>
      <c r="T405" s="137">
        <f t="shared" si="71"/>
        <v>78.728489483747609</v>
      </c>
      <c r="U405" s="133" t="e">
        <f ca="1">[1]!f_risk_annusharpe(A405,"2019/9/30","2019/12/31",1,1,3)</f>
        <v>#NAME?</v>
      </c>
      <c r="V405" s="134" t="e">
        <f t="shared" ca="1" si="72"/>
        <v>#NAME?</v>
      </c>
      <c r="W405" s="134">
        <f t="shared" si="73"/>
        <v>1046</v>
      </c>
      <c r="X405" s="134" t="e">
        <f t="shared" ca="1" si="74"/>
        <v>#NAME?</v>
      </c>
      <c r="Y405" s="131" t="e">
        <f t="shared" ca="1" si="75"/>
        <v>#NAME?</v>
      </c>
      <c r="Z405" s="137" t="e">
        <f t="shared" ca="1" si="76"/>
        <v>#NAME?</v>
      </c>
      <c r="AA405" s="125">
        <v>2.2920989335293398</v>
      </c>
      <c r="AB405" s="125">
        <v>4.3231330470892102</v>
      </c>
      <c r="AC405" s="123" t="s">
        <v>5493</v>
      </c>
      <c r="AD405" s="125">
        <v>11.5160408642836</v>
      </c>
      <c r="AE405" s="123" t="s">
        <v>5494</v>
      </c>
      <c r="AF405" s="125">
        <v>13.862911590077299</v>
      </c>
      <c r="AG405" s="123" t="s">
        <v>5495</v>
      </c>
      <c r="AH405" s="125">
        <v>11.99555984</v>
      </c>
      <c r="AI405" s="123" t="s">
        <v>174</v>
      </c>
      <c r="AJ405" s="123" t="s">
        <v>166</v>
      </c>
      <c r="AK405" s="124">
        <v>20.639098930500001</v>
      </c>
      <c r="AL405" s="123" t="s">
        <v>159</v>
      </c>
      <c r="AM405" s="36">
        <v>42564</v>
      </c>
      <c r="AN405" s="123" t="s">
        <v>310</v>
      </c>
      <c r="AO405" s="123" t="s">
        <v>2164</v>
      </c>
      <c r="AP405" s="123" t="s">
        <v>193</v>
      </c>
      <c r="AQ405" s="123" t="s">
        <v>165</v>
      </c>
    </row>
    <row r="406" spans="1:43">
      <c r="A406" s="123" t="s">
        <v>2152</v>
      </c>
      <c r="B406" s="123" t="s">
        <v>2153</v>
      </c>
      <c r="C406" s="36">
        <v>43830</v>
      </c>
      <c r="D406" s="124">
        <v>1.0546</v>
      </c>
      <c r="E406" s="124">
        <v>1.1546000000000001</v>
      </c>
      <c r="F406" s="125">
        <v>3.7943464238269997E-2</v>
      </c>
      <c r="G406" s="36">
        <v>43829</v>
      </c>
      <c r="H406" s="124">
        <v>1.0542</v>
      </c>
      <c r="I406" s="125">
        <v>4.3202285583284699</v>
      </c>
      <c r="J406" s="123" t="s">
        <v>5496</v>
      </c>
      <c r="K406" s="125">
        <v>0.151946818613483</v>
      </c>
      <c r="L406" s="125">
        <v>0.51465504744466395</v>
      </c>
      <c r="M406" s="130">
        <v>1.0443384840269401</v>
      </c>
      <c r="N406" s="137">
        <f t="shared" si="66"/>
        <v>4.1773539361077603</v>
      </c>
      <c r="O406" s="132">
        <f t="shared" si="67"/>
        <v>4.1773539361077604E-2</v>
      </c>
      <c r="P406" s="134">
        <f t="shared" si="68"/>
        <v>496</v>
      </c>
      <c r="Q406" s="134">
        <v>1046</v>
      </c>
      <c r="R406" s="134" t="str">
        <f t="shared" si="69"/>
        <v>496/1046</v>
      </c>
      <c r="S406" s="131">
        <f t="shared" si="70"/>
        <v>0.47418738049713194</v>
      </c>
      <c r="T406" s="137">
        <f t="shared" si="71"/>
        <v>76.290630975143401</v>
      </c>
      <c r="U406" s="133" t="e">
        <f ca="1">[1]!f_risk_annusharpe(A406,"2019/9/30","2019/12/31",1,1,3)</f>
        <v>#NAME?</v>
      </c>
      <c r="V406" s="134" t="e">
        <f t="shared" ca="1" si="72"/>
        <v>#NAME?</v>
      </c>
      <c r="W406" s="134">
        <f t="shared" si="73"/>
        <v>1046</v>
      </c>
      <c r="X406" s="134" t="e">
        <f t="shared" ca="1" si="74"/>
        <v>#NAME?</v>
      </c>
      <c r="Y406" s="131" t="e">
        <f t="shared" ca="1" si="75"/>
        <v>#NAME?</v>
      </c>
      <c r="Z406" s="137" t="e">
        <f t="shared" ca="1" si="76"/>
        <v>#NAME?</v>
      </c>
      <c r="AA406" s="125">
        <v>2.0712118426044599</v>
      </c>
      <c r="AB406" s="125">
        <v>4.3202285583284699</v>
      </c>
      <c r="AC406" s="123" t="s">
        <v>5496</v>
      </c>
      <c r="AD406" s="125">
        <v>12.133574753487901</v>
      </c>
      <c r="AE406" s="123" t="s">
        <v>5497</v>
      </c>
      <c r="AF406" s="125">
        <v>16.010316091036099</v>
      </c>
      <c r="AG406" s="123" t="s">
        <v>5498</v>
      </c>
      <c r="AH406" s="125">
        <v>16.219134660000002</v>
      </c>
      <c r="AI406" s="123" t="s">
        <v>163</v>
      </c>
      <c r="AJ406" s="123" t="s">
        <v>189</v>
      </c>
      <c r="AK406" s="124">
        <v>98.421616415299994</v>
      </c>
      <c r="AL406" s="123" t="s">
        <v>159</v>
      </c>
      <c r="AM406" s="36">
        <v>42723</v>
      </c>
      <c r="AN406" s="123" t="s">
        <v>310</v>
      </c>
      <c r="AO406" s="123" t="s">
        <v>809</v>
      </c>
      <c r="AP406" s="123" t="s">
        <v>194</v>
      </c>
      <c r="AQ406" s="123" t="s">
        <v>177</v>
      </c>
    </row>
    <row r="407" spans="1:43">
      <c r="A407" s="123" t="s">
        <v>2147</v>
      </c>
      <c r="B407" s="123" t="s">
        <v>2148</v>
      </c>
      <c r="C407" s="36">
        <v>43830</v>
      </c>
      <c r="D407" s="124">
        <v>1.022</v>
      </c>
      <c r="E407" s="124">
        <v>1.139</v>
      </c>
      <c r="F407" s="125">
        <v>9.7943192948091604E-2</v>
      </c>
      <c r="G407" s="36">
        <v>43829</v>
      </c>
      <c r="H407" s="124">
        <v>1.0209999999999999</v>
      </c>
      <c r="I407" s="125">
        <v>4.3125534024751202</v>
      </c>
      <c r="J407" s="123" t="s">
        <v>5499</v>
      </c>
      <c r="K407" s="125">
        <v>0.196078431372533</v>
      </c>
      <c r="L407" s="125">
        <v>0.49163400543213298</v>
      </c>
      <c r="M407" s="130">
        <v>0.788946470809893</v>
      </c>
      <c r="N407" s="137">
        <f t="shared" si="66"/>
        <v>3.155785883239572</v>
      </c>
      <c r="O407" s="132">
        <f t="shared" si="67"/>
        <v>3.1557858832395723E-2</v>
      </c>
      <c r="P407" s="134">
        <f t="shared" si="68"/>
        <v>864</v>
      </c>
      <c r="Q407" s="134">
        <v>1046</v>
      </c>
      <c r="R407" s="134" t="str">
        <f t="shared" si="69"/>
        <v>864/1046</v>
      </c>
      <c r="S407" s="131">
        <f t="shared" si="70"/>
        <v>0.82600382409177819</v>
      </c>
      <c r="T407" s="137">
        <f t="shared" si="71"/>
        <v>60</v>
      </c>
      <c r="U407" s="133" t="e">
        <f ca="1">[1]!f_risk_annusharpe(A407,"2019/9/30","2019/12/31",1,1,3)</f>
        <v>#NAME?</v>
      </c>
      <c r="V407" s="134" t="e">
        <f t="shared" ca="1" si="72"/>
        <v>#NAME?</v>
      </c>
      <c r="W407" s="134">
        <f t="shared" si="73"/>
        <v>1046</v>
      </c>
      <c r="X407" s="134" t="e">
        <f t="shared" ca="1" si="74"/>
        <v>#NAME?</v>
      </c>
      <c r="Y407" s="131" t="e">
        <f t="shared" ca="1" si="75"/>
        <v>#NAME?</v>
      </c>
      <c r="Z407" s="137" t="e">
        <f t="shared" ca="1" si="76"/>
        <v>#NAME?</v>
      </c>
      <c r="AA407" s="125">
        <v>2.04158156079126</v>
      </c>
      <c r="AB407" s="125">
        <v>4.3125534024751202</v>
      </c>
      <c r="AC407" s="123" t="s">
        <v>5499</v>
      </c>
      <c r="AD407" s="125">
        <v>11.3980800563803</v>
      </c>
      <c r="AE407" s="123" t="s">
        <v>5500</v>
      </c>
      <c r="AF407" s="125">
        <v>14.1802471057884</v>
      </c>
      <c r="AG407" s="123" t="s">
        <v>5501</v>
      </c>
      <c r="AH407" s="125">
        <v>14.4086076</v>
      </c>
      <c r="AI407" s="123" t="s">
        <v>163</v>
      </c>
      <c r="AJ407" s="123" t="s">
        <v>189</v>
      </c>
      <c r="AK407" s="124">
        <v>10.580091320699999</v>
      </c>
      <c r="AL407" s="123" t="s">
        <v>159</v>
      </c>
      <c r="AM407" s="36">
        <v>42706</v>
      </c>
      <c r="AN407" s="123" t="s">
        <v>310</v>
      </c>
      <c r="AO407" s="123" t="s">
        <v>2149</v>
      </c>
      <c r="AP407" s="123" t="s">
        <v>240</v>
      </c>
      <c r="AQ407" s="123" t="s">
        <v>207</v>
      </c>
    </row>
    <row r="408" spans="1:43">
      <c r="A408" s="123" t="s">
        <v>2338</v>
      </c>
      <c r="B408" s="123" t="s">
        <v>2339</v>
      </c>
      <c r="C408" s="36">
        <v>43830</v>
      </c>
      <c r="D408" s="124">
        <v>1.0242</v>
      </c>
      <c r="E408" s="124">
        <v>1.0690999999999999</v>
      </c>
      <c r="F408" s="125">
        <v>3.9070130884933302E-2</v>
      </c>
      <c r="G408" s="36">
        <v>43829</v>
      </c>
      <c r="H408" s="124">
        <v>1.0238</v>
      </c>
      <c r="I408" s="125">
        <v>4.3091643045131196</v>
      </c>
      <c r="J408" s="123" t="s">
        <v>5502</v>
      </c>
      <c r="K408" s="125">
        <v>0.13687915526008301</v>
      </c>
      <c r="L408" s="125">
        <v>0.78382398790670804</v>
      </c>
      <c r="M408" s="130">
        <v>1.46559691488373</v>
      </c>
      <c r="N408" s="137">
        <f t="shared" si="66"/>
        <v>5.86238765953492</v>
      </c>
      <c r="O408" s="132">
        <f t="shared" si="67"/>
        <v>5.8623876595349199E-2</v>
      </c>
      <c r="P408" s="134">
        <f t="shared" si="68"/>
        <v>96</v>
      </c>
      <c r="Q408" s="134">
        <v>1046</v>
      </c>
      <c r="R408" s="134" t="str">
        <f t="shared" si="69"/>
        <v>96/1046</v>
      </c>
      <c r="S408" s="131">
        <f t="shared" si="70"/>
        <v>9.1778202676864248E-2</v>
      </c>
      <c r="T408" s="137">
        <f t="shared" si="71"/>
        <v>95.4110898661568</v>
      </c>
      <c r="U408" s="133" t="e">
        <f ca="1">[1]!f_risk_annusharpe(A408,"2019/9/30","2019/12/31",1,1,3)</f>
        <v>#NAME?</v>
      </c>
      <c r="V408" s="134" t="e">
        <f t="shared" ca="1" si="72"/>
        <v>#NAME?</v>
      </c>
      <c r="W408" s="134">
        <f t="shared" si="73"/>
        <v>1046</v>
      </c>
      <c r="X408" s="134" t="e">
        <f t="shared" ca="1" si="74"/>
        <v>#NAME?</v>
      </c>
      <c r="Y408" s="131" t="e">
        <f t="shared" ca="1" si="75"/>
        <v>#NAME?</v>
      </c>
      <c r="Z408" s="137" t="e">
        <f t="shared" ca="1" si="76"/>
        <v>#NAME?</v>
      </c>
      <c r="AA408" s="125">
        <v>2.5407821226756502</v>
      </c>
      <c r="AB408" s="125">
        <v>4.3091643045131196</v>
      </c>
      <c r="AC408" s="123" t="s">
        <v>5502</v>
      </c>
      <c r="AD408" s="126">
        <v>0</v>
      </c>
      <c r="AE408" s="123"/>
      <c r="AF408" s="126">
        <v>0</v>
      </c>
      <c r="AG408" s="123"/>
      <c r="AH408" s="125">
        <v>7.0107716600000103</v>
      </c>
      <c r="AI408" s="123" t="s">
        <v>163</v>
      </c>
      <c r="AJ408" s="123" t="s">
        <v>95</v>
      </c>
      <c r="AK408" s="124">
        <v>4.0205693507999998</v>
      </c>
      <c r="AL408" s="123" t="s">
        <v>159</v>
      </c>
      <c r="AM408" s="36">
        <v>43399</v>
      </c>
      <c r="AN408" s="123" t="s">
        <v>310</v>
      </c>
      <c r="AO408" s="123" t="s">
        <v>668</v>
      </c>
      <c r="AP408" s="123" t="s">
        <v>215</v>
      </c>
      <c r="AQ408" s="123" t="s">
        <v>241</v>
      </c>
    </row>
    <row r="409" spans="1:43">
      <c r="A409" s="123" t="s">
        <v>2234</v>
      </c>
      <c r="B409" s="123" t="s">
        <v>2235</v>
      </c>
      <c r="C409" s="36">
        <v>43830</v>
      </c>
      <c r="D409" s="124">
        <v>1.0207999999999999</v>
      </c>
      <c r="E409" s="124">
        <v>1.1354</v>
      </c>
      <c r="F409" s="125">
        <v>1.9596315892605801E-2</v>
      </c>
      <c r="G409" s="36">
        <v>43829</v>
      </c>
      <c r="H409" s="124">
        <v>1.0206</v>
      </c>
      <c r="I409" s="125">
        <v>4.3085750677299002</v>
      </c>
      <c r="J409" s="123" t="s">
        <v>5503</v>
      </c>
      <c r="K409" s="125">
        <v>0.14715981555968899</v>
      </c>
      <c r="L409" s="125">
        <v>0.64080990142332706</v>
      </c>
      <c r="M409" s="130">
        <v>1.34571155393547</v>
      </c>
      <c r="N409" s="137">
        <f t="shared" si="66"/>
        <v>5.3828462157418802</v>
      </c>
      <c r="O409" s="132">
        <f t="shared" si="67"/>
        <v>5.3828462157418801E-2</v>
      </c>
      <c r="P409" s="134">
        <f t="shared" si="68"/>
        <v>156</v>
      </c>
      <c r="Q409" s="134">
        <v>1046</v>
      </c>
      <c r="R409" s="134" t="str">
        <f t="shared" si="69"/>
        <v>156/1046</v>
      </c>
      <c r="S409" s="131">
        <f t="shared" si="70"/>
        <v>0.14913957934990441</v>
      </c>
      <c r="T409" s="137">
        <f t="shared" si="71"/>
        <v>92.543021032504782</v>
      </c>
      <c r="U409" s="133" t="e">
        <f ca="1">[1]!f_risk_annusharpe(A409,"2019/9/30","2019/12/31",1,1,3)</f>
        <v>#NAME?</v>
      </c>
      <c r="V409" s="134" t="e">
        <f t="shared" ca="1" si="72"/>
        <v>#NAME?</v>
      </c>
      <c r="W409" s="134">
        <f t="shared" si="73"/>
        <v>1046</v>
      </c>
      <c r="X409" s="134" t="e">
        <f t="shared" ca="1" si="74"/>
        <v>#NAME?</v>
      </c>
      <c r="Y409" s="131" t="e">
        <f t="shared" ca="1" si="75"/>
        <v>#NAME?</v>
      </c>
      <c r="Z409" s="137" t="e">
        <f t="shared" ca="1" si="76"/>
        <v>#NAME?</v>
      </c>
      <c r="AA409" s="125">
        <v>2.9669266041545099</v>
      </c>
      <c r="AB409" s="125">
        <v>4.3085750677299002</v>
      </c>
      <c r="AC409" s="123" t="s">
        <v>5503</v>
      </c>
      <c r="AD409" s="125">
        <v>12.820354665216399</v>
      </c>
      <c r="AE409" s="123" t="s">
        <v>5504</v>
      </c>
      <c r="AF409" s="125">
        <v>13.915116833266699</v>
      </c>
      <c r="AG409" s="123" t="s">
        <v>5505</v>
      </c>
      <c r="AH409" s="125">
        <v>13.96068288</v>
      </c>
      <c r="AI409" s="123" t="s">
        <v>163</v>
      </c>
      <c r="AJ409" s="123" t="s">
        <v>158</v>
      </c>
      <c r="AK409" s="124">
        <v>20.897735146799999</v>
      </c>
      <c r="AL409" s="123" t="s">
        <v>159</v>
      </c>
      <c r="AM409" s="36">
        <v>42678</v>
      </c>
      <c r="AN409" s="123" t="s">
        <v>310</v>
      </c>
      <c r="AO409" s="123" t="s">
        <v>1232</v>
      </c>
      <c r="AP409" s="123" t="s">
        <v>195</v>
      </c>
      <c r="AQ409" s="123" t="s">
        <v>213</v>
      </c>
    </row>
    <row r="410" spans="1:43">
      <c r="A410" s="123" t="s">
        <v>2289</v>
      </c>
      <c r="B410" s="123" t="s">
        <v>2290</v>
      </c>
      <c r="C410" s="36">
        <v>43830</v>
      </c>
      <c r="D410" s="124">
        <v>1.0479000000000001</v>
      </c>
      <c r="E410" s="124">
        <v>1.0679000000000001</v>
      </c>
      <c r="F410" s="125">
        <v>1.9089433998285301E-2</v>
      </c>
      <c r="G410" s="36">
        <v>43829</v>
      </c>
      <c r="H410" s="124">
        <v>1.0477000000000001</v>
      </c>
      <c r="I410" s="125">
        <v>4.3085573171922302</v>
      </c>
      <c r="J410" s="123" t="s">
        <v>5506</v>
      </c>
      <c r="K410" s="125">
        <v>0.14334862385321501</v>
      </c>
      <c r="L410" s="125">
        <v>0.72083707183287105</v>
      </c>
      <c r="M410" s="130">
        <v>1.21699883080739</v>
      </c>
      <c r="N410" s="137">
        <f t="shared" si="66"/>
        <v>4.8679953232295601</v>
      </c>
      <c r="O410" s="132">
        <f t="shared" si="67"/>
        <v>4.8679953232295597E-2</v>
      </c>
      <c r="P410" s="134">
        <f t="shared" si="68"/>
        <v>250</v>
      </c>
      <c r="Q410" s="134">
        <v>1046</v>
      </c>
      <c r="R410" s="134" t="str">
        <f t="shared" si="69"/>
        <v>250/1046</v>
      </c>
      <c r="S410" s="131">
        <f t="shared" si="70"/>
        <v>0.23900573613766729</v>
      </c>
      <c r="T410" s="137">
        <f t="shared" si="71"/>
        <v>88.049713193116645</v>
      </c>
      <c r="U410" s="133" t="e">
        <f ca="1">[1]!f_risk_annusharpe(A410,"2019/9/30","2019/12/31",1,1,3)</f>
        <v>#NAME?</v>
      </c>
      <c r="V410" s="134" t="e">
        <f t="shared" ca="1" si="72"/>
        <v>#NAME?</v>
      </c>
      <c r="W410" s="134">
        <f t="shared" si="73"/>
        <v>1046</v>
      </c>
      <c r="X410" s="134" t="e">
        <f t="shared" ca="1" si="74"/>
        <v>#NAME?</v>
      </c>
      <c r="Y410" s="131" t="e">
        <f t="shared" ca="1" si="75"/>
        <v>#NAME?</v>
      </c>
      <c r="Z410" s="137" t="e">
        <f t="shared" ca="1" si="76"/>
        <v>#NAME?</v>
      </c>
      <c r="AA410" s="125">
        <v>2.3039723611587499</v>
      </c>
      <c r="AB410" s="125">
        <v>4.3085573171922302</v>
      </c>
      <c r="AC410" s="123" t="s">
        <v>5506</v>
      </c>
      <c r="AD410" s="126">
        <v>0</v>
      </c>
      <c r="AE410" s="123"/>
      <c r="AF410" s="126">
        <v>0</v>
      </c>
      <c r="AG410" s="123"/>
      <c r="AH410" s="125">
        <v>6.8432552600000003</v>
      </c>
      <c r="AI410" s="123" t="s">
        <v>157</v>
      </c>
      <c r="AJ410" s="123" t="s">
        <v>95</v>
      </c>
      <c r="AK410" s="124">
        <v>54.775365706999999</v>
      </c>
      <c r="AL410" s="123" t="s">
        <v>159</v>
      </c>
      <c r="AM410" s="36">
        <v>43357</v>
      </c>
      <c r="AN410" s="123" t="s">
        <v>310</v>
      </c>
      <c r="AO410" s="123" t="s">
        <v>2112</v>
      </c>
      <c r="AP410" s="123" t="s">
        <v>200</v>
      </c>
      <c r="AQ410" s="123" t="s">
        <v>170</v>
      </c>
    </row>
    <row r="411" spans="1:43">
      <c r="A411" s="123" t="s">
        <v>2232</v>
      </c>
      <c r="B411" s="123" t="s">
        <v>2233</v>
      </c>
      <c r="C411" s="36">
        <v>43830</v>
      </c>
      <c r="D411" s="124">
        <v>1.0561</v>
      </c>
      <c r="E411" s="124">
        <v>1.0921000000000001</v>
      </c>
      <c r="F411" s="125">
        <v>5.6845097110373402E-2</v>
      </c>
      <c r="G411" s="36">
        <v>43826</v>
      </c>
      <c r="H411" s="124">
        <v>1.0555000000000001</v>
      </c>
      <c r="I411" s="125">
        <v>4.3075572696050504</v>
      </c>
      <c r="J411" s="123" t="s">
        <v>5507</v>
      </c>
      <c r="K411" s="125">
        <v>0.31344984802433201</v>
      </c>
      <c r="L411" s="125">
        <v>0.63842410488824697</v>
      </c>
      <c r="M411" s="130">
        <v>1.1202242968878999</v>
      </c>
      <c r="N411" s="137">
        <f t="shared" si="66"/>
        <v>4.4808971875515997</v>
      </c>
      <c r="O411" s="132">
        <f t="shared" si="67"/>
        <v>4.4808971875515996E-2</v>
      </c>
      <c r="P411" s="134">
        <f t="shared" si="68"/>
        <v>384</v>
      </c>
      <c r="Q411" s="134">
        <v>1046</v>
      </c>
      <c r="R411" s="134" t="str">
        <f t="shared" si="69"/>
        <v>384/1046</v>
      </c>
      <c r="S411" s="131">
        <f t="shared" si="70"/>
        <v>0.36711281070745699</v>
      </c>
      <c r="T411" s="137">
        <f t="shared" si="71"/>
        <v>81.644359464627158</v>
      </c>
      <c r="U411" s="133" t="e">
        <f ca="1">[1]!f_risk_annusharpe(A411,"2019/9/30","2019/12/31",1,1,3)</f>
        <v>#NAME?</v>
      </c>
      <c r="V411" s="134" t="e">
        <f t="shared" ca="1" si="72"/>
        <v>#NAME?</v>
      </c>
      <c r="W411" s="134">
        <f t="shared" si="73"/>
        <v>1046</v>
      </c>
      <c r="X411" s="134" t="e">
        <f t="shared" ca="1" si="74"/>
        <v>#NAME?</v>
      </c>
      <c r="Y411" s="131" t="e">
        <f t="shared" ca="1" si="75"/>
        <v>#NAME?</v>
      </c>
      <c r="Z411" s="137" t="e">
        <f t="shared" ca="1" si="76"/>
        <v>#NAME?</v>
      </c>
      <c r="AA411" s="125">
        <v>2.2559665527398698</v>
      </c>
      <c r="AB411" s="125">
        <v>4.3075572696050504</v>
      </c>
      <c r="AC411" s="123" t="s">
        <v>5507</v>
      </c>
      <c r="AD411" s="126">
        <v>0</v>
      </c>
      <c r="AE411" s="123"/>
      <c r="AF411" s="126">
        <v>0</v>
      </c>
      <c r="AG411" s="123"/>
      <c r="AH411" s="125">
        <v>9.3351815300000105</v>
      </c>
      <c r="AI411" s="123" t="s">
        <v>174</v>
      </c>
      <c r="AJ411" s="123" t="s">
        <v>95</v>
      </c>
      <c r="AK411" s="124">
        <v>42.408990979899997</v>
      </c>
      <c r="AL411" s="123" t="s">
        <v>159</v>
      </c>
      <c r="AM411" s="36">
        <v>43180</v>
      </c>
      <c r="AN411" s="123" t="s">
        <v>310</v>
      </c>
      <c r="AO411" s="123" t="s">
        <v>1557</v>
      </c>
      <c r="AP411" s="123" t="s">
        <v>196</v>
      </c>
      <c r="AQ411" s="123" t="s">
        <v>483</v>
      </c>
    </row>
    <row r="412" spans="1:43">
      <c r="A412" s="123" t="s">
        <v>2094</v>
      </c>
      <c r="B412" s="123" t="s">
        <v>2095</v>
      </c>
      <c r="C412" s="36">
        <v>43830</v>
      </c>
      <c r="D412" s="124">
        <v>1.0035000000000001</v>
      </c>
      <c r="E412" s="124">
        <v>1.0455000000000001</v>
      </c>
      <c r="F412" s="125">
        <v>1.99342170836296E-2</v>
      </c>
      <c r="G412" s="36">
        <v>43829</v>
      </c>
      <c r="H412" s="124">
        <v>1.0033000000000001</v>
      </c>
      <c r="I412" s="125">
        <v>4.2989351620947804</v>
      </c>
      <c r="J412" s="123" t="s">
        <v>5508</v>
      </c>
      <c r="K412" s="125">
        <v>0.12971462781881399</v>
      </c>
      <c r="L412" s="125">
        <v>0.41264044943821898</v>
      </c>
      <c r="M412" s="130">
        <v>0.86791674705769795</v>
      </c>
      <c r="N412" s="137">
        <f t="shared" si="66"/>
        <v>3.4716669882307918</v>
      </c>
      <c r="O412" s="132">
        <f t="shared" si="67"/>
        <v>3.471666988230792E-2</v>
      </c>
      <c r="P412" s="134">
        <f t="shared" si="68"/>
        <v>774</v>
      </c>
      <c r="Q412" s="134">
        <v>1046</v>
      </c>
      <c r="R412" s="134" t="str">
        <f t="shared" si="69"/>
        <v>774/1046</v>
      </c>
      <c r="S412" s="131">
        <f t="shared" si="70"/>
        <v>0.73996175908221795</v>
      </c>
      <c r="T412" s="137">
        <f t="shared" si="71"/>
        <v>63.001912045889107</v>
      </c>
      <c r="U412" s="133" t="e">
        <f ca="1">[1]!f_risk_annusharpe(A412,"2019/9/30","2019/12/31",1,1,3)</f>
        <v>#NAME?</v>
      </c>
      <c r="V412" s="134" t="e">
        <f t="shared" ca="1" si="72"/>
        <v>#NAME?</v>
      </c>
      <c r="W412" s="134">
        <f t="shared" si="73"/>
        <v>1046</v>
      </c>
      <c r="X412" s="134" t="e">
        <f t="shared" ca="1" si="74"/>
        <v>#NAME?</v>
      </c>
      <c r="Y412" s="131" t="e">
        <f t="shared" ca="1" si="75"/>
        <v>#NAME?</v>
      </c>
      <c r="Z412" s="137" t="e">
        <f t="shared" ca="1" si="76"/>
        <v>#NAME?</v>
      </c>
      <c r="AA412" s="125">
        <v>2.0990943267259099</v>
      </c>
      <c r="AB412" s="125">
        <v>4.2989351620947804</v>
      </c>
      <c r="AC412" s="123" t="s">
        <v>5508</v>
      </c>
      <c r="AD412" s="126">
        <v>0</v>
      </c>
      <c r="AE412" s="123"/>
      <c r="AF412" s="126">
        <v>0</v>
      </c>
      <c r="AG412" s="123"/>
      <c r="AH412" s="125">
        <v>4.5596825000000099</v>
      </c>
      <c r="AI412" s="123" t="s">
        <v>157</v>
      </c>
      <c r="AJ412" s="123" t="s">
        <v>95</v>
      </c>
      <c r="AK412" s="124">
        <v>10.469334680599999</v>
      </c>
      <c r="AL412" s="123" t="s">
        <v>159</v>
      </c>
      <c r="AM412" s="36">
        <v>43426</v>
      </c>
      <c r="AN412" s="123" t="s">
        <v>310</v>
      </c>
      <c r="AO412" s="123" t="s">
        <v>1483</v>
      </c>
      <c r="AP412" s="123" t="s">
        <v>215</v>
      </c>
      <c r="AQ412" s="123" t="s">
        <v>229</v>
      </c>
    </row>
    <row r="413" spans="1:43">
      <c r="A413" s="123" t="s">
        <v>2096</v>
      </c>
      <c r="B413" s="123" t="s">
        <v>2097</v>
      </c>
      <c r="C413" s="36">
        <v>43830</v>
      </c>
      <c r="D413" s="124">
        <v>1.0613999999999999</v>
      </c>
      <c r="E413" s="124">
        <v>1.1404000000000001</v>
      </c>
      <c r="F413" s="125">
        <v>9.4224064826047907E-3</v>
      </c>
      <c r="G413" s="36">
        <v>43829</v>
      </c>
      <c r="H413" s="124">
        <v>1.0612999999999999</v>
      </c>
      <c r="I413" s="125">
        <v>4.2939740627580996</v>
      </c>
      <c r="J413" s="123" t="s">
        <v>5509</v>
      </c>
      <c r="K413" s="125">
        <v>0.113186191284649</v>
      </c>
      <c r="L413" s="125">
        <v>0.41625109145594102</v>
      </c>
      <c r="M413" s="130">
        <v>0.80727267895234101</v>
      </c>
      <c r="N413" s="137">
        <f t="shared" si="66"/>
        <v>3.229090715809364</v>
      </c>
      <c r="O413" s="132">
        <f t="shared" si="67"/>
        <v>3.2290907158093643E-2</v>
      </c>
      <c r="P413" s="134">
        <f t="shared" si="68"/>
        <v>839</v>
      </c>
      <c r="Q413" s="134">
        <v>1046</v>
      </c>
      <c r="R413" s="134" t="str">
        <f t="shared" si="69"/>
        <v>839/1046</v>
      </c>
      <c r="S413" s="131">
        <f t="shared" si="70"/>
        <v>0.80210325047801145</v>
      </c>
      <c r="T413" s="137">
        <f t="shared" si="71"/>
        <v>60</v>
      </c>
      <c r="U413" s="133" t="e">
        <f ca="1">[1]!f_risk_annusharpe(A413,"2019/9/30","2019/12/31",1,1,3)</f>
        <v>#NAME?</v>
      </c>
      <c r="V413" s="134" t="e">
        <f t="shared" ca="1" si="72"/>
        <v>#NAME?</v>
      </c>
      <c r="W413" s="134">
        <f t="shared" si="73"/>
        <v>1046</v>
      </c>
      <c r="X413" s="134" t="e">
        <f t="shared" ca="1" si="74"/>
        <v>#NAME?</v>
      </c>
      <c r="Y413" s="131" t="e">
        <f t="shared" ca="1" si="75"/>
        <v>#NAME?</v>
      </c>
      <c r="Z413" s="137" t="e">
        <f t="shared" ca="1" si="76"/>
        <v>#NAME?</v>
      </c>
      <c r="AA413" s="125">
        <v>2.04785828638488</v>
      </c>
      <c r="AB413" s="125">
        <v>4.2939740627580996</v>
      </c>
      <c r="AC413" s="123" t="s">
        <v>5509</v>
      </c>
      <c r="AD413" s="125">
        <v>11.8267006720273</v>
      </c>
      <c r="AE413" s="123" t="s">
        <v>5510</v>
      </c>
      <c r="AF413" s="126">
        <v>0</v>
      </c>
      <c r="AG413" s="123"/>
      <c r="AH413" s="125">
        <v>14.66951654</v>
      </c>
      <c r="AI413" s="123" t="s">
        <v>163</v>
      </c>
      <c r="AJ413" s="123" t="s">
        <v>95</v>
      </c>
      <c r="AK413" s="124">
        <v>5.2776581610999997</v>
      </c>
      <c r="AL413" s="123" t="s">
        <v>159</v>
      </c>
      <c r="AM413" s="36">
        <v>42803</v>
      </c>
      <c r="AN413" s="123" t="s">
        <v>310</v>
      </c>
      <c r="AO413" s="123" t="s">
        <v>327</v>
      </c>
      <c r="AP413" s="123" t="s">
        <v>240</v>
      </c>
      <c r="AQ413" s="123" t="s">
        <v>165</v>
      </c>
    </row>
    <row r="414" spans="1:43">
      <c r="A414" s="123" t="s">
        <v>2143</v>
      </c>
      <c r="B414" s="123" t="s">
        <v>2144</v>
      </c>
      <c r="C414" s="36">
        <v>43830</v>
      </c>
      <c r="D414" s="124">
        <v>1.077</v>
      </c>
      <c r="E414" s="124">
        <v>1.35</v>
      </c>
      <c r="F414" s="125">
        <v>0</v>
      </c>
      <c r="G414" s="36">
        <v>43829</v>
      </c>
      <c r="H414" s="124">
        <v>1.077</v>
      </c>
      <c r="I414" s="125">
        <v>4.2889803286905197</v>
      </c>
      <c r="J414" s="123" t="s">
        <v>5511</v>
      </c>
      <c r="K414" s="125">
        <v>0.186046511627914</v>
      </c>
      <c r="L414" s="125">
        <v>0.46642254075603901</v>
      </c>
      <c r="M414" s="130">
        <v>0.279334039129852</v>
      </c>
      <c r="N414" s="137">
        <f t="shared" si="66"/>
        <v>1.117336156519408</v>
      </c>
      <c r="O414" s="132">
        <f t="shared" si="67"/>
        <v>1.117336156519408E-2</v>
      </c>
      <c r="P414" s="134">
        <f t="shared" si="68"/>
        <v>1021</v>
      </c>
      <c r="Q414" s="134">
        <v>1046</v>
      </c>
      <c r="R414" s="134" t="str">
        <f t="shared" si="69"/>
        <v>1021/1046</v>
      </c>
      <c r="S414" s="131">
        <f t="shared" si="70"/>
        <v>0.97609942638623326</v>
      </c>
      <c r="T414" s="137">
        <f t="shared" si="71"/>
        <v>60</v>
      </c>
      <c r="U414" s="133" t="e">
        <f ca="1">[1]!f_risk_annusharpe(A414,"2019/9/30","2019/12/31",1,1,3)</f>
        <v>#NAME?</v>
      </c>
      <c r="V414" s="134" t="e">
        <f t="shared" ca="1" si="72"/>
        <v>#NAME?</v>
      </c>
      <c r="W414" s="134">
        <f t="shared" si="73"/>
        <v>1046</v>
      </c>
      <c r="X414" s="134" t="e">
        <f t="shared" ca="1" si="74"/>
        <v>#NAME?</v>
      </c>
      <c r="Y414" s="131" t="e">
        <f t="shared" ca="1" si="75"/>
        <v>#NAME?</v>
      </c>
      <c r="Z414" s="137" t="e">
        <f t="shared" ca="1" si="76"/>
        <v>#NAME?</v>
      </c>
      <c r="AA414" s="125">
        <v>1.6798833972182501</v>
      </c>
      <c r="AB414" s="125">
        <v>4.2889803286905197</v>
      </c>
      <c r="AC414" s="123" t="s">
        <v>5511</v>
      </c>
      <c r="AD414" s="125">
        <v>11.190814937662299</v>
      </c>
      <c r="AE414" s="123" t="s">
        <v>5512</v>
      </c>
      <c r="AF414" s="125">
        <v>14.646921808316</v>
      </c>
      <c r="AG414" s="123" t="s">
        <v>5513</v>
      </c>
      <c r="AH414" s="125">
        <v>40.209675799999999</v>
      </c>
      <c r="AI414" s="123" t="s">
        <v>174</v>
      </c>
      <c r="AJ414" s="123" t="s">
        <v>166</v>
      </c>
      <c r="AK414" s="124">
        <v>7.2251117228000004</v>
      </c>
      <c r="AL414" s="123" t="s">
        <v>159</v>
      </c>
      <c r="AM414" s="36">
        <v>41452</v>
      </c>
      <c r="AN414" s="123" t="s">
        <v>310</v>
      </c>
      <c r="AO414" s="123" t="s">
        <v>1942</v>
      </c>
      <c r="AP414" s="123" t="s">
        <v>249</v>
      </c>
      <c r="AQ414" s="123" t="s">
        <v>173</v>
      </c>
    </row>
    <row r="415" spans="1:43">
      <c r="A415" s="123" t="s">
        <v>2309</v>
      </c>
      <c r="B415" s="123" t="s">
        <v>2310</v>
      </c>
      <c r="C415" s="36">
        <v>43830</v>
      </c>
      <c r="D415" s="124">
        <v>1.0366</v>
      </c>
      <c r="E415" s="124">
        <v>1.0965</v>
      </c>
      <c r="F415" s="125">
        <v>4.82578901650388E-2</v>
      </c>
      <c r="G415" s="36">
        <v>43826</v>
      </c>
      <c r="H415" s="124">
        <v>1.0361</v>
      </c>
      <c r="I415" s="125">
        <v>4.2860741169768399</v>
      </c>
      <c r="J415" s="123" t="s">
        <v>5514</v>
      </c>
      <c r="K415" s="125">
        <v>0.29995162070632603</v>
      </c>
      <c r="L415" s="125">
        <v>0.728838731102606</v>
      </c>
      <c r="M415" s="130">
        <v>1.2601816334645699</v>
      </c>
      <c r="N415" s="137">
        <f t="shared" si="66"/>
        <v>5.0407265338582796</v>
      </c>
      <c r="O415" s="132">
        <f t="shared" si="67"/>
        <v>5.0407265338582793E-2</v>
      </c>
      <c r="P415" s="134">
        <f t="shared" si="68"/>
        <v>207</v>
      </c>
      <c r="Q415" s="134">
        <v>1046</v>
      </c>
      <c r="R415" s="134" t="str">
        <f t="shared" si="69"/>
        <v>207/1046</v>
      </c>
      <c r="S415" s="131">
        <f t="shared" si="70"/>
        <v>0.19789674952198852</v>
      </c>
      <c r="T415" s="137">
        <f t="shared" si="71"/>
        <v>90.105162523900574</v>
      </c>
      <c r="U415" s="133" t="e">
        <f ca="1">[1]!f_risk_annusharpe(A415,"2019/9/30","2019/12/31",1,1,3)</f>
        <v>#NAME?</v>
      </c>
      <c r="V415" s="134" t="e">
        <f t="shared" ca="1" si="72"/>
        <v>#NAME?</v>
      </c>
      <c r="W415" s="134">
        <f t="shared" si="73"/>
        <v>1046</v>
      </c>
      <c r="X415" s="134" t="e">
        <f t="shared" ca="1" si="74"/>
        <v>#NAME?</v>
      </c>
      <c r="Y415" s="131" t="e">
        <f t="shared" ca="1" si="75"/>
        <v>#NAME?</v>
      </c>
      <c r="Z415" s="137" t="e">
        <f t="shared" ca="1" si="76"/>
        <v>#NAME?</v>
      </c>
      <c r="AA415" s="125">
        <v>2.0878943649573198</v>
      </c>
      <c r="AB415" s="125">
        <v>4.2860741169768399</v>
      </c>
      <c r="AC415" s="123" t="s">
        <v>5514</v>
      </c>
      <c r="AD415" s="125">
        <v>9.7792036581709194</v>
      </c>
      <c r="AE415" s="123" t="s">
        <v>5515</v>
      </c>
      <c r="AF415" s="126">
        <v>0</v>
      </c>
      <c r="AG415" s="123"/>
      <c r="AH415" s="125">
        <v>9.8340932599999995</v>
      </c>
      <c r="AI415" s="123" t="s">
        <v>174</v>
      </c>
      <c r="AJ415" s="123" t="s">
        <v>95</v>
      </c>
      <c r="AK415" s="124">
        <v>2.4241528678000002</v>
      </c>
      <c r="AL415" s="123" t="s">
        <v>159</v>
      </c>
      <c r="AM415" s="36">
        <v>43097</v>
      </c>
      <c r="AN415" s="123" t="s">
        <v>310</v>
      </c>
      <c r="AO415" s="123" t="s">
        <v>2311</v>
      </c>
      <c r="AP415" s="123" t="s">
        <v>394</v>
      </c>
      <c r="AQ415" s="123" t="s">
        <v>181</v>
      </c>
    </row>
    <row r="416" spans="1:43">
      <c r="A416" s="123" t="s">
        <v>2576</v>
      </c>
      <c r="B416" s="123" t="s">
        <v>2577</v>
      </c>
      <c r="C416" s="36">
        <v>43830</v>
      </c>
      <c r="D416" s="124">
        <v>1.1484000000000001</v>
      </c>
      <c r="E416" s="124">
        <v>1.1484000000000001</v>
      </c>
      <c r="F416" s="125">
        <v>0.24441340782124099</v>
      </c>
      <c r="G416" s="36">
        <v>43826</v>
      </c>
      <c r="H416" s="124">
        <v>1.1456</v>
      </c>
      <c r="I416" s="125">
        <v>4.2672961685128197</v>
      </c>
      <c r="J416" s="123" t="s">
        <v>5516</v>
      </c>
      <c r="K416" s="125">
        <v>0.53401033003589204</v>
      </c>
      <c r="L416" s="125">
        <v>0.96711798839459495</v>
      </c>
      <c r="M416" s="130">
        <v>1.1093502377179201</v>
      </c>
      <c r="N416" s="137">
        <f t="shared" si="66"/>
        <v>4.4374009508716803</v>
      </c>
      <c r="O416" s="132">
        <f t="shared" si="67"/>
        <v>4.4374009508716804E-2</v>
      </c>
      <c r="P416" s="134">
        <f t="shared" si="68"/>
        <v>401</v>
      </c>
      <c r="Q416" s="134">
        <v>1046</v>
      </c>
      <c r="R416" s="134" t="str">
        <f t="shared" si="69"/>
        <v>401/1046</v>
      </c>
      <c r="S416" s="131">
        <f t="shared" si="70"/>
        <v>0.38336520076481834</v>
      </c>
      <c r="T416" s="137">
        <f t="shared" si="71"/>
        <v>80.831739961759084</v>
      </c>
      <c r="U416" s="133" t="e">
        <f ca="1">[1]!f_risk_annusharpe(A416,"2019/9/30","2019/12/31",1,1,3)</f>
        <v>#NAME?</v>
      </c>
      <c r="V416" s="134" t="e">
        <f t="shared" ca="1" si="72"/>
        <v>#NAME?</v>
      </c>
      <c r="W416" s="134">
        <f t="shared" si="73"/>
        <v>1046</v>
      </c>
      <c r="X416" s="134" t="e">
        <f t="shared" ca="1" si="74"/>
        <v>#NAME?</v>
      </c>
      <c r="Y416" s="131" t="e">
        <f t="shared" ca="1" si="75"/>
        <v>#NAME?</v>
      </c>
      <c r="Z416" s="137" t="e">
        <f t="shared" ca="1" si="76"/>
        <v>#NAME?</v>
      </c>
      <c r="AA416" s="125">
        <v>2.3346996970237002</v>
      </c>
      <c r="AB416" s="125">
        <v>4.2672961685128197</v>
      </c>
      <c r="AC416" s="123" t="s">
        <v>5516</v>
      </c>
      <c r="AD416" s="125">
        <v>12.170345770658299</v>
      </c>
      <c r="AE416" s="123" t="s">
        <v>5517</v>
      </c>
      <c r="AF416" s="126">
        <v>0</v>
      </c>
      <c r="AG416" s="123"/>
      <c r="AH416" s="125">
        <v>14.84</v>
      </c>
      <c r="AI416" s="123" t="s">
        <v>174</v>
      </c>
      <c r="AJ416" s="123" t="s">
        <v>95</v>
      </c>
      <c r="AK416" s="124">
        <v>2.3063943558000002</v>
      </c>
      <c r="AL416" s="123" t="s">
        <v>159</v>
      </c>
      <c r="AM416" s="36">
        <v>42801</v>
      </c>
      <c r="AN416" s="123" t="s">
        <v>310</v>
      </c>
      <c r="AO416" s="123" t="s">
        <v>863</v>
      </c>
      <c r="AP416" s="123" t="s">
        <v>265</v>
      </c>
      <c r="AQ416" s="123" t="s">
        <v>177</v>
      </c>
    </row>
    <row r="417" spans="1:43">
      <c r="A417" s="123" t="s">
        <v>2081</v>
      </c>
      <c r="B417" s="123" t="s">
        <v>2082</v>
      </c>
      <c r="C417" s="36">
        <v>43830</v>
      </c>
      <c r="D417" s="124">
        <v>1.0665</v>
      </c>
      <c r="E417" s="124">
        <v>1.1865000000000001</v>
      </c>
      <c r="F417" s="125">
        <v>1.8756447528841601E-2</v>
      </c>
      <c r="G417" s="36">
        <v>43826</v>
      </c>
      <c r="H417" s="124">
        <v>1.0663</v>
      </c>
      <c r="I417" s="125">
        <v>4.2667899644328999</v>
      </c>
      <c r="J417" s="123" t="s">
        <v>5518</v>
      </c>
      <c r="K417" s="125">
        <v>0.15024884965725399</v>
      </c>
      <c r="L417" s="125">
        <v>0.3670117505803</v>
      </c>
      <c r="M417" s="130">
        <v>0.72722580861979502</v>
      </c>
      <c r="N417" s="137">
        <f t="shared" si="66"/>
        <v>2.9089032344791801</v>
      </c>
      <c r="O417" s="132">
        <f t="shared" si="67"/>
        <v>2.90890323447918E-2</v>
      </c>
      <c r="P417" s="134">
        <f t="shared" si="68"/>
        <v>931</v>
      </c>
      <c r="Q417" s="134">
        <v>1046</v>
      </c>
      <c r="R417" s="134" t="str">
        <f t="shared" si="69"/>
        <v>931/1046</v>
      </c>
      <c r="S417" s="131">
        <f t="shared" si="70"/>
        <v>0.89005736137667302</v>
      </c>
      <c r="T417" s="137">
        <f t="shared" si="71"/>
        <v>60</v>
      </c>
      <c r="U417" s="133" t="e">
        <f ca="1">[1]!f_risk_annusharpe(A417,"2019/9/30","2019/12/31",1,1,3)</f>
        <v>#NAME?</v>
      </c>
      <c r="V417" s="134" t="e">
        <f t="shared" ca="1" si="72"/>
        <v>#NAME?</v>
      </c>
      <c r="W417" s="134">
        <f t="shared" si="73"/>
        <v>1046</v>
      </c>
      <c r="X417" s="134" t="e">
        <f t="shared" ca="1" si="74"/>
        <v>#NAME?</v>
      </c>
      <c r="Y417" s="131" t="e">
        <f t="shared" ca="1" si="75"/>
        <v>#NAME?</v>
      </c>
      <c r="Z417" s="137" t="e">
        <f t="shared" ca="1" si="76"/>
        <v>#NAME?</v>
      </c>
      <c r="AA417" s="125">
        <v>2.1160347435528899</v>
      </c>
      <c r="AB417" s="125">
        <v>4.2667899644328999</v>
      </c>
      <c r="AC417" s="123" t="s">
        <v>5518</v>
      </c>
      <c r="AD417" s="125">
        <v>13.610177402035299</v>
      </c>
      <c r="AE417" s="123" t="s">
        <v>5519</v>
      </c>
      <c r="AF417" s="125">
        <v>15.4815508834604</v>
      </c>
      <c r="AG417" s="123" t="s">
        <v>5520</v>
      </c>
      <c r="AH417" s="125">
        <v>19.604242249999999</v>
      </c>
      <c r="AI417" s="123" t="s">
        <v>174</v>
      </c>
      <c r="AJ417" s="123" t="s">
        <v>166</v>
      </c>
      <c r="AK417" s="124">
        <v>2.4657430296</v>
      </c>
      <c r="AL417" s="123" t="s">
        <v>159</v>
      </c>
      <c r="AM417" s="36">
        <v>42396</v>
      </c>
      <c r="AN417" s="123" t="s">
        <v>310</v>
      </c>
      <c r="AO417" s="123" t="s">
        <v>1872</v>
      </c>
      <c r="AP417" s="123" t="s">
        <v>236</v>
      </c>
      <c r="AQ417" s="123" t="s">
        <v>165</v>
      </c>
    </row>
    <row r="418" spans="1:43">
      <c r="A418" s="123" t="s">
        <v>2150</v>
      </c>
      <c r="B418" s="123" t="s">
        <v>2151</v>
      </c>
      <c r="C418" s="36">
        <v>43830</v>
      </c>
      <c r="D418" s="124">
        <v>1.0468999999999999</v>
      </c>
      <c r="E418" s="124">
        <v>1.1294999999999999</v>
      </c>
      <c r="F418" s="125">
        <v>-9.5510983763124595E-3</v>
      </c>
      <c r="G418" s="36">
        <v>43829</v>
      </c>
      <c r="H418" s="124">
        <v>1.0469999999999999</v>
      </c>
      <c r="I418" s="125">
        <v>4.2581806946429097</v>
      </c>
      <c r="J418" s="123" t="s">
        <v>5521</v>
      </c>
      <c r="K418" s="125">
        <v>1.9107671730197999E-2</v>
      </c>
      <c r="L418" s="125">
        <v>0.45098021067695299</v>
      </c>
      <c r="M418" s="130">
        <v>1.1399976577794599</v>
      </c>
      <c r="N418" s="137">
        <f t="shared" si="66"/>
        <v>4.5599906311178398</v>
      </c>
      <c r="O418" s="132">
        <f t="shared" si="67"/>
        <v>4.5599906311178398E-2</v>
      </c>
      <c r="P418" s="134">
        <f t="shared" si="68"/>
        <v>361</v>
      </c>
      <c r="Q418" s="134">
        <v>1046</v>
      </c>
      <c r="R418" s="134" t="str">
        <f t="shared" si="69"/>
        <v>361/1046</v>
      </c>
      <c r="S418" s="131">
        <f t="shared" si="70"/>
        <v>0.34512428298279157</v>
      </c>
      <c r="T418" s="137">
        <f t="shared" si="71"/>
        <v>82.743785850860419</v>
      </c>
      <c r="U418" s="133" t="e">
        <f ca="1">[1]!f_risk_annusharpe(A418,"2019/9/30","2019/12/31",1,1,3)</f>
        <v>#NAME?</v>
      </c>
      <c r="V418" s="134" t="e">
        <f t="shared" ca="1" si="72"/>
        <v>#NAME?</v>
      </c>
      <c r="W418" s="134">
        <f t="shared" si="73"/>
        <v>1046</v>
      </c>
      <c r="X418" s="134" t="e">
        <f t="shared" ca="1" si="74"/>
        <v>#NAME?</v>
      </c>
      <c r="Y418" s="131" t="e">
        <f t="shared" ca="1" si="75"/>
        <v>#NAME?</v>
      </c>
      <c r="Z418" s="137" t="e">
        <f t="shared" ca="1" si="76"/>
        <v>#NAME?</v>
      </c>
      <c r="AA418" s="125">
        <v>2.2363394292651599</v>
      </c>
      <c r="AB418" s="125">
        <v>4.2581806946429097</v>
      </c>
      <c r="AC418" s="123" t="s">
        <v>5521</v>
      </c>
      <c r="AD418" s="125">
        <v>11.022464414265601</v>
      </c>
      <c r="AE418" s="123" t="s">
        <v>5522</v>
      </c>
      <c r="AF418" s="126">
        <v>0</v>
      </c>
      <c r="AG418" s="123"/>
      <c r="AH418" s="125">
        <v>13.61859134</v>
      </c>
      <c r="AI418" s="123" t="s">
        <v>163</v>
      </c>
      <c r="AJ418" s="123" t="s">
        <v>95</v>
      </c>
      <c r="AK418" s="124">
        <v>5.1794093925000002</v>
      </c>
      <c r="AL418" s="123" t="s">
        <v>159</v>
      </c>
      <c r="AM418" s="36">
        <v>42811</v>
      </c>
      <c r="AN418" s="123" t="s">
        <v>310</v>
      </c>
      <c r="AO418" s="123" t="s">
        <v>1376</v>
      </c>
      <c r="AP418" s="123" t="s">
        <v>195</v>
      </c>
      <c r="AQ418" s="123" t="s">
        <v>483</v>
      </c>
    </row>
    <row r="419" spans="1:43">
      <c r="A419" s="123" t="s">
        <v>2039</v>
      </c>
      <c r="B419" s="123" t="s">
        <v>2040</v>
      </c>
      <c r="C419" s="36">
        <v>43830</v>
      </c>
      <c r="D419" s="124">
        <v>1.0129999999999999</v>
      </c>
      <c r="E419" s="124">
        <v>1.0682</v>
      </c>
      <c r="F419" s="125">
        <v>4.9382716049371E-2</v>
      </c>
      <c r="G419" s="36">
        <v>43826</v>
      </c>
      <c r="H419" s="124">
        <v>1.0125</v>
      </c>
      <c r="I419" s="125">
        <v>4.2549044971222303</v>
      </c>
      <c r="J419" s="123" t="s">
        <v>5523</v>
      </c>
      <c r="K419" s="125">
        <v>0.187914152902764</v>
      </c>
      <c r="L419" s="125">
        <v>0.28710123768710799</v>
      </c>
      <c r="M419" s="130">
        <v>1.0989524169898699</v>
      </c>
      <c r="N419" s="137">
        <f t="shared" si="66"/>
        <v>4.3958096679594796</v>
      </c>
      <c r="O419" s="132">
        <f t="shared" si="67"/>
        <v>4.3958096679594799E-2</v>
      </c>
      <c r="P419" s="134">
        <f t="shared" si="68"/>
        <v>411</v>
      </c>
      <c r="Q419" s="134">
        <v>1046</v>
      </c>
      <c r="R419" s="134" t="str">
        <f t="shared" si="69"/>
        <v>411/1046</v>
      </c>
      <c r="S419" s="131">
        <f t="shared" si="70"/>
        <v>0.39292543021032506</v>
      </c>
      <c r="T419" s="137">
        <f t="shared" si="71"/>
        <v>80.353728489483757</v>
      </c>
      <c r="U419" s="133" t="e">
        <f ca="1">[1]!f_risk_annusharpe(A419,"2019/9/30","2019/12/31",1,1,3)</f>
        <v>#NAME?</v>
      </c>
      <c r="V419" s="134" t="e">
        <f t="shared" ca="1" si="72"/>
        <v>#NAME?</v>
      </c>
      <c r="W419" s="134">
        <f t="shared" si="73"/>
        <v>1046</v>
      </c>
      <c r="X419" s="134" t="e">
        <f t="shared" ca="1" si="74"/>
        <v>#NAME?</v>
      </c>
      <c r="Y419" s="131" t="e">
        <f t="shared" ca="1" si="75"/>
        <v>#NAME?</v>
      </c>
      <c r="Z419" s="137" t="e">
        <f t="shared" ca="1" si="76"/>
        <v>#NAME?</v>
      </c>
      <c r="AA419" s="125">
        <v>2.2793593645324801</v>
      </c>
      <c r="AB419" s="125">
        <v>4.2549044971222303</v>
      </c>
      <c r="AC419" s="123" t="s">
        <v>5523</v>
      </c>
      <c r="AD419" s="126">
        <v>0</v>
      </c>
      <c r="AE419" s="123"/>
      <c r="AF419" s="126">
        <v>0</v>
      </c>
      <c r="AG419" s="123"/>
      <c r="AH419" s="125">
        <v>6.8717025999999803</v>
      </c>
      <c r="AI419" s="123" t="s">
        <v>174</v>
      </c>
      <c r="AJ419" s="123" t="s">
        <v>95</v>
      </c>
      <c r="AK419" s="124">
        <v>52.672991474200003</v>
      </c>
      <c r="AL419" s="123" t="s">
        <v>159</v>
      </c>
      <c r="AM419" s="36">
        <v>43258</v>
      </c>
      <c r="AN419" s="123" t="s">
        <v>310</v>
      </c>
      <c r="AO419" s="123" t="s">
        <v>1974</v>
      </c>
      <c r="AP419" s="123" t="s">
        <v>219</v>
      </c>
      <c r="AQ419" s="123" t="s">
        <v>207</v>
      </c>
    </row>
    <row r="420" spans="1:43">
      <c r="A420" s="123" t="s">
        <v>2272</v>
      </c>
      <c r="B420" s="123" t="s">
        <v>2273</v>
      </c>
      <c r="C420" s="36">
        <v>43830</v>
      </c>
      <c r="D420" s="124">
        <v>1.087</v>
      </c>
      <c r="E420" s="124">
        <v>1.1399999999999999</v>
      </c>
      <c r="F420" s="125">
        <v>4.6019328117816997E-2</v>
      </c>
      <c r="G420" s="36">
        <v>43829</v>
      </c>
      <c r="H420" s="124">
        <v>1.0865</v>
      </c>
      <c r="I420" s="125">
        <v>4.2506829468687197</v>
      </c>
      <c r="J420" s="123" t="s">
        <v>5524</v>
      </c>
      <c r="K420" s="125">
        <v>0.23052097740894301</v>
      </c>
      <c r="L420" s="125">
        <v>0.64816060267096298</v>
      </c>
      <c r="M420" s="130">
        <v>0.93788973060141301</v>
      </c>
      <c r="N420" s="137">
        <f t="shared" si="66"/>
        <v>3.751558922405652</v>
      </c>
      <c r="O420" s="132">
        <f t="shared" si="67"/>
        <v>3.7515589224056518E-2</v>
      </c>
      <c r="P420" s="134">
        <f t="shared" si="68"/>
        <v>662</v>
      </c>
      <c r="Q420" s="134">
        <v>1046</v>
      </c>
      <c r="R420" s="134" t="str">
        <f t="shared" si="69"/>
        <v>662/1046</v>
      </c>
      <c r="S420" s="131">
        <f t="shared" si="70"/>
        <v>0.63288718929254306</v>
      </c>
      <c r="T420" s="137">
        <f t="shared" si="71"/>
        <v>68.355640535372856</v>
      </c>
      <c r="U420" s="133" t="e">
        <f ca="1">[1]!f_risk_annusharpe(A420,"2019/9/30","2019/12/31",1,1,3)</f>
        <v>#NAME?</v>
      </c>
      <c r="V420" s="134" t="e">
        <f t="shared" ca="1" si="72"/>
        <v>#NAME?</v>
      </c>
      <c r="W420" s="134">
        <f t="shared" si="73"/>
        <v>1046</v>
      </c>
      <c r="X420" s="134" t="e">
        <f t="shared" ca="1" si="74"/>
        <v>#NAME?</v>
      </c>
      <c r="Y420" s="131" t="e">
        <f t="shared" ca="1" si="75"/>
        <v>#NAME?</v>
      </c>
      <c r="Z420" s="137" t="e">
        <f t="shared" ca="1" si="76"/>
        <v>#NAME?</v>
      </c>
      <c r="AA420" s="125">
        <v>1.8171725841931801</v>
      </c>
      <c r="AB420" s="125">
        <v>4.2506829468687197</v>
      </c>
      <c r="AC420" s="123" t="s">
        <v>5524</v>
      </c>
      <c r="AD420" s="125">
        <v>10.7518166036272</v>
      </c>
      <c r="AE420" s="123" t="s">
        <v>5525</v>
      </c>
      <c r="AF420" s="125">
        <v>13.820590152496701</v>
      </c>
      <c r="AG420" s="123" t="s">
        <v>5526</v>
      </c>
      <c r="AH420" s="125">
        <v>14.1961981</v>
      </c>
      <c r="AI420" s="123" t="s">
        <v>157</v>
      </c>
      <c r="AJ420" s="123" t="s">
        <v>158</v>
      </c>
      <c r="AK420" s="124">
        <v>3.5437360482</v>
      </c>
      <c r="AL420" s="123" t="s">
        <v>159</v>
      </c>
      <c r="AM420" s="36">
        <v>42690</v>
      </c>
      <c r="AN420" s="123" t="s">
        <v>310</v>
      </c>
      <c r="AO420" s="123" t="s">
        <v>1685</v>
      </c>
      <c r="AP420" s="123" t="s">
        <v>214</v>
      </c>
      <c r="AQ420" s="123" t="s">
        <v>170</v>
      </c>
    </row>
    <row r="421" spans="1:43">
      <c r="A421" s="123" t="s">
        <v>2371</v>
      </c>
      <c r="B421" s="123" t="s">
        <v>2372</v>
      </c>
      <c r="C421" s="36">
        <v>43830</v>
      </c>
      <c r="D421" s="124">
        <v>1.0864</v>
      </c>
      <c r="E421" s="124">
        <v>1.1064000000000001</v>
      </c>
      <c r="F421" s="125">
        <v>2.76217659515599E-2</v>
      </c>
      <c r="G421" s="36">
        <v>43829</v>
      </c>
      <c r="H421" s="124">
        <v>1.0861000000000001</v>
      </c>
      <c r="I421" s="125">
        <v>4.2408983804142997</v>
      </c>
      <c r="J421" s="123" t="s">
        <v>5527</v>
      </c>
      <c r="K421" s="125">
        <v>0.20291459140380699</v>
      </c>
      <c r="L421" s="125">
        <v>0.75118637168304003</v>
      </c>
      <c r="M421" s="130">
        <v>1.2865973005648199</v>
      </c>
      <c r="N421" s="137">
        <f t="shared" si="66"/>
        <v>5.1463892022592796</v>
      </c>
      <c r="O421" s="132">
        <f t="shared" si="67"/>
        <v>5.14638920225928E-2</v>
      </c>
      <c r="P421" s="134">
        <f t="shared" si="68"/>
        <v>188</v>
      </c>
      <c r="Q421" s="134">
        <v>1046</v>
      </c>
      <c r="R421" s="134" t="str">
        <f t="shared" si="69"/>
        <v>188/1046</v>
      </c>
      <c r="S421" s="131">
        <f t="shared" si="70"/>
        <v>0.17973231357552583</v>
      </c>
      <c r="T421" s="137">
        <f t="shared" si="71"/>
        <v>91.013384321223711</v>
      </c>
      <c r="U421" s="133" t="e">
        <f ca="1">[1]!f_risk_annusharpe(A421,"2019/9/30","2019/12/31",1,1,3)</f>
        <v>#NAME?</v>
      </c>
      <c r="V421" s="134" t="e">
        <f t="shared" ca="1" si="72"/>
        <v>#NAME?</v>
      </c>
      <c r="W421" s="134">
        <f t="shared" si="73"/>
        <v>1046</v>
      </c>
      <c r="X421" s="134" t="e">
        <f t="shared" ca="1" si="74"/>
        <v>#NAME?</v>
      </c>
      <c r="Y421" s="131" t="e">
        <f t="shared" ca="1" si="75"/>
        <v>#NAME?</v>
      </c>
      <c r="Z421" s="137" t="e">
        <f t="shared" ca="1" si="76"/>
        <v>#NAME?</v>
      </c>
      <c r="AA421" s="125">
        <v>2.4036235880722399</v>
      </c>
      <c r="AB421" s="125">
        <v>4.2408983804142997</v>
      </c>
      <c r="AC421" s="123" t="s">
        <v>5527</v>
      </c>
      <c r="AD421" s="125">
        <v>9.1969166304991106</v>
      </c>
      <c r="AE421" s="123" t="s">
        <v>5528</v>
      </c>
      <c r="AF421" s="126">
        <v>0</v>
      </c>
      <c r="AG421" s="123"/>
      <c r="AH421" s="125">
        <v>10.70383408</v>
      </c>
      <c r="AI421" s="123" t="s">
        <v>157</v>
      </c>
      <c r="AJ421" s="123" t="s">
        <v>95</v>
      </c>
      <c r="AK421" s="124">
        <v>45.582531596899997</v>
      </c>
      <c r="AL421" s="123" t="s">
        <v>159</v>
      </c>
      <c r="AM421" s="36">
        <v>42956</v>
      </c>
      <c r="AN421" s="123" t="s">
        <v>310</v>
      </c>
      <c r="AO421" s="123" t="s">
        <v>216</v>
      </c>
      <c r="AP421" s="123" t="s">
        <v>217</v>
      </c>
      <c r="AQ421" s="123" t="s">
        <v>170</v>
      </c>
    </row>
    <row r="422" spans="1:43">
      <c r="A422" s="123" t="s">
        <v>2218</v>
      </c>
      <c r="B422" s="123" t="s">
        <v>2219</v>
      </c>
      <c r="C422" s="36">
        <v>43830</v>
      </c>
      <c r="D422" s="124">
        <v>1.1486000000000001</v>
      </c>
      <c r="E422" s="124">
        <v>1.1523000000000001</v>
      </c>
      <c r="F422" s="125">
        <v>2.6125576939823699E-2</v>
      </c>
      <c r="G422" s="36">
        <v>43829</v>
      </c>
      <c r="H422" s="124">
        <v>1.1483000000000001</v>
      </c>
      <c r="I422" s="125">
        <v>4.2381341319538901</v>
      </c>
      <c r="J422" s="123" t="s">
        <v>5529</v>
      </c>
      <c r="K422" s="125">
        <v>0.122036262203637</v>
      </c>
      <c r="L422" s="125">
        <v>0.55151886544689699</v>
      </c>
      <c r="M422" s="130">
        <v>1.0735656458993299</v>
      </c>
      <c r="N422" s="137">
        <f t="shared" si="66"/>
        <v>4.2942625835973196</v>
      </c>
      <c r="O422" s="132">
        <f t="shared" si="67"/>
        <v>4.2942625835973199E-2</v>
      </c>
      <c r="P422" s="134">
        <f t="shared" si="68"/>
        <v>454</v>
      </c>
      <c r="Q422" s="134">
        <v>1046</v>
      </c>
      <c r="R422" s="134" t="str">
        <f t="shared" si="69"/>
        <v>454/1046</v>
      </c>
      <c r="S422" s="131">
        <f t="shared" si="70"/>
        <v>0.4340344168260038</v>
      </c>
      <c r="T422" s="137">
        <f t="shared" si="71"/>
        <v>78.298279158699813</v>
      </c>
      <c r="U422" s="133" t="e">
        <f ca="1">[1]!f_risk_annusharpe(A422,"2019/9/30","2019/12/31",1,1,3)</f>
        <v>#NAME?</v>
      </c>
      <c r="V422" s="134" t="e">
        <f t="shared" ca="1" si="72"/>
        <v>#NAME?</v>
      </c>
      <c r="W422" s="134">
        <f t="shared" si="73"/>
        <v>1046</v>
      </c>
      <c r="X422" s="134" t="e">
        <f t="shared" ca="1" si="74"/>
        <v>#NAME?</v>
      </c>
      <c r="Y422" s="131" t="e">
        <f t="shared" ca="1" si="75"/>
        <v>#NAME?</v>
      </c>
      <c r="Z422" s="137" t="e">
        <f t="shared" ca="1" si="76"/>
        <v>#NAME?</v>
      </c>
      <c r="AA422" s="125">
        <v>2.0342897752509699</v>
      </c>
      <c r="AB422" s="125">
        <v>4.2381341319538901</v>
      </c>
      <c r="AC422" s="123" t="s">
        <v>5529</v>
      </c>
      <c r="AD422" s="125">
        <v>10.177458033573201</v>
      </c>
      <c r="AE422" s="123" t="s">
        <v>5530</v>
      </c>
      <c r="AF422" s="125">
        <v>13.5513065208826</v>
      </c>
      <c r="AG422" s="123" t="s">
        <v>5531</v>
      </c>
      <c r="AH422" s="125">
        <v>15.27728638</v>
      </c>
      <c r="AI422" s="123" t="s">
        <v>163</v>
      </c>
      <c r="AJ422" s="123" t="s">
        <v>166</v>
      </c>
      <c r="AK422" s="124">
        <v>44.819640059400001</v>
      </c>
      <c r="AL422" s="123" t="s">
        <v>159</v>
      </c>
      <c r="AM422" s="36">
        <v>42459</v>
      </c>
      <c r="AN422" s="123" t="s">
        <v>310</v>
      </c>
      <c r="AO422" s="123" t="s">
        <v>1018</v>
      </c>
      <c r="AP422" s="123" t="s">
        <v>195</v>
      </c>
      <c r="AQ422" s="123" t="s">
        <v>213</v>
      </c>
    </row>
    <row r="423" spans="1:43">
      <c r="A423" s="123" t="s">
        <v>2118</v>
      </c>
      <c r="B423" s="123" t="s">
        <v>2119</v>
      </c>
      <c r="C423" s="36">
        <v>43830</v>
      </c>
      <c r="D423" s="124">
        <v>1.1222000000000001</v>
      </c>
      <c r="E423" s="124">
        <v>1.1557999999999999</v>
      </c>
      <c r="F423" s="125">
        <v>2.6740351189966701E-2</v>
      </c>
      <c r="G423" s="36">
        <v>43829</v>
      </c>
      <c r="H423" s="124">
        <v>1.1218999999999999</v>
      </c>
      <c r="I423" s="125">
        <v>4.2356986486486603</v>
      </c>
      <c r="J423" s="123" t="s">
        <v>5532</v>
      </c>
      <c r="K423" s="125">
        <v>0.17853954650956499</v>
      </c>
      <c r="L423" s="125">
        <v>0.37567765565334199</v>
      </c>
      <c r="M423" s="130">
        <v>0.86285063726446798</v>
      </c>
      <c r="N423" s="137">
        <f t="shared" si="66"/>
        <v>3.4514025490578719</v>
      </c>
      <c r="O423" s="132">
        <f t="shared" si="67"/>
        <v>3.451402549057872E-2</v>
      </c>
      <c r="P423" s="134">
        <f t="shared" si="68"/>
        <v>781</v>
      </c>
      <c r="Q423" s="134">
        <v>1046</v>
      </c>
      <c r="R423" s="134" t="str">
        <f t="shared" si="69"/>
        <v>781/1046</v>
      </c>
      <c r="S423" s="131">
        <f t="shared" si="70"/>
        <v>0.74665391969407269</v>
      </c>
      <c r="T423" s="137">
        <f t="shared" si="71"/>
        <v>62.667304015296367</v>
      </c>
      <c r="U423" s="133" t="e">
        <f ca="1">[1]!f_risk_annusharpe(A423,"2019/9/30","2019/12/31",1,1,3)</f>
        <v>#NAME?</v>
      </c>
      <c r="V423" s="134" t="e">
        <f t="shared" ca="1" si="72"/>
        <v>#NAME?</v>
      </c>
      <c r="W423" s="134">
        <f t="shared" si="73"/>
        <v>1046</v>
      </c>
      <c r="X423" s="134" t="e">
        <f t="shared" ca="1" si="74"/>
        <v>#NAME?</v>
      </c>
      <c r="Y423" s="131" t="e">
        <f t="shared" ca="1" si="75"/>
        <v>#NAME?</v>
      </c>
      <c r="Z423" s="137" t="e">
        <f t="shared" ca="1" si="76"/>
        <v>#NAME?</v>
      </c>
      <c r="AA423" s="125">
        <v>2.5495820332819399</v>
      </c>
      <c r="AB423" s="125">
        <v>4.2356986486486603</v>
      </c>
      <c r="AC423" s="123" t="s">
        <v>5532</v>
      </c>
      <c r="AD423" s="125">
        <v>10.857167289451001</v>
      </c>
      <c r="AE423" s="123" t="s">
        <v>5533</v>
      </c>
      <c r="AF423" s="125">
        <v>15.2177111133241</v>
      </c>
      <c r="AG423" s="123" t="s">
        <v>5534</v>
      </c>
      <c r="AH423" s="125">
        <v>15.7016255</v>
      </c>
      <c r="AI423" s="123" t="s">
        <v>157</v>
      </c>
      <c r="AJ423" s="123" t="s">
        <v>166</v>
      </c>
      <c r="AK423" s="124">
        <v>10.2267264765</v>
      </c>
      <c r="AL423" s="123" t="s">
        <v>159</v>
      </c>
      <c r="AM423" s="36">
        <v>42702</v>
      </c>
      <c r="AN423" s="123" t="s">
        <v>310</v>
      </c>
      <c r="AO423" s="123" t="s">
        <v>916</v>
      </c>
      <c r="AP423" s="123" t="s">
        <v>292</v>
      </c>
      <c r="AQ423" s="123" t="s">
        <v>181</v>
      </c>
    </row>
    <row r="424" spans="1:43">
      <c r="A424" s="123" t="s">
        <v>2220</v>
      </c>
      <c r="B424" s="123" t="s">
        <v>2221</v>
      </c>
      <c r="C424" s="36">
        <v>43830</v>
      </c>
      <c r="D424" s="124">
        <v>1.0780000000000001</v>
      </c>
      <c r="E424" s="124">
        <v>1.4650000000000001</v>
      </c>
      <c r="F424" s="125">
        <v>0</v>
      </c>
      <c r="G424" s="36">
        <v>43829</v>
      </c>
      <c r="H424" s="124">
        <v>1.0780000000000001</v>
      </c>
      <c r="I424" s="125">
        <v>4.2355746394076803</v>
      </c>
      <c r="J424" s="123" t="s">
        <v>5535</v>
      </c>
      <c r="K424" s="125">
        <v>0.18587360594796301</v>
      </c>
      <c r="L424" s="125">
        <v>0.55034976224903698</v>
      </c>
      <c r="M424" s="130">
        <v>0.91433292880922001</v>
      </c>
      <c r="N424" s="137">
        <f t="shared" si="66"/>
        <v>3.6573317152368801</v>
      </c>
      <c r="O424" s="132">
        <f t="shared" si="67"/>
        <v>3.6573317152368799E-2</v>
      </c>
      <c r="P424" s="134">
        <f t="shared" si="68"/>
        <v>700</v>
      </c>
      <c r="Q424" s="134">
        <v>1046</v>
      </c>
      <c r="R424" s="134" t="str">
        <f t="shared" si="69"/>
        <v>700/1046</v>
      </c>
      <c r="S424" s="131">
        <f t="shared" si="70"/>
        <v>0.6692160611854685</v>
      </c>
      <c r="T424" s="137">
        <f t="shared" si="71"/>
        <v>66.539196940726583</v>
      </c>
      <c r="U424" s="133" t="e">
        <f ca="1">[1]!f_risk_annusharpe(A424,"2019/9/30","2019/12/31",1,1,3)</f>
        <v>#NAME?</v>
      </c>
      <c r="V424" s="134" t="e">
        <f t="shared" ca="1" si="72"/>
        <v>#NAME?</v>
      </c>
      <c r="W424" s="134">
        <f t="shared" si="73"/>
        <v>1046</v>
      </c>
      <c r="X424" s="134" t="e">
        <f t="shared" ca="1" si="74"/>
        <v>#NAME?</v>
      </c>
      <c r="Y424" s="131" t="e">
        <f t="shared" ca="1" si="75"/>
        <v>#NAME?</v>
      </c>
      <c r="Z424" s="137" t="e">
        <f t="shared" ca="1" si="76"/>
        <v>#NAME?</v>
      </c>
      <c r="AA424" s="125">
        <v>2.1156940351045499</v>
      </c>
      <c r="AB424" s="125">
        <v>4.2355746394076803</v>
      </c>
      <c r="AC424" s="123" t="s">
        <v>5535</v>
      </c>
      <c r="AD424" s="125">
        <v>11.1299208281267</v>
      </c>
      <c r="AE424" s="123" t="s">
        <v>5536</v>
      </c>
      <c r="AF424" s="125">
        <v>13.2495063449259</v>
      </c>
      <c r="AG424" s="123" t="s">
        <v>5537</v>
      </c>
      <c r="AH424" s="125">
        <v>53.6156468</v>
      </c>
      <c r="AI424" s="123" t="s">
        <v>157</v>
      </c>
      <c r="AJ424" s="123" t="s">
        <v>166</v>
      </c>
      <c r="AK424" s="124">
        <v>61.383457330799999</v>
      </c>
      <c r="AL424" s="123" t="s">
        <v>159</v>
      </c>
      <c r="AM424" s="36">
        <v>41234</v>
      </c>
      <c r="AN424" s="123" t="s">
        <v>310</v>
      </c>
      <c r="AO424" s="123" t="s">
        <v>2222</v>
      </c>
      <c r="AP424" s="123" t="s">
        <v>369</v>
      </c>
      <c r="AQ424" s="123" t="s">
        <v>207</v>
      </c>
    </row>
    <row r="425" spans="1:43">
      <c r="A425" s="123" t="s">
        <v>2076</v>
      </c>
      <c r="B425" s="123" t="s">
        <v>2077</v>
      </c>
      <c r="C425" s="36">
        <v>43830</v>
      </c>
      <c r="D425" s="124">
        <v>1.0444</v>
      </c>
      <c r="E425" s="124">
        <v>1.0944</v>
      </c>
      <c r="F425" s="125">
        <v>3.8314176245214299E-2</v>
      </c>
      <c r="G425" s="36">
        <v>43829</v>
      </c>
      <c r="H425" s="124">
        <v>1.044</v>
      </c>
      <c r="I425" s="125">
        <v>4.2340605726243803</v>
      </c>
      <c r="J425" s="123" t="s">
        <v>5538</v>
      </c>
      <c r="K425" s="125">
        <v>0.15343306482548399</v>
      </c>
      <c r="L425" s="125">
        <v>0.31696000365814098</v>
      </c>
      <c r="M425" s="130">
        <v>0.355517497653974</v>
      </c>
      <c r="N425" s="137">
        <f t="shared" si="66"/>
        <v>1.422069990615896</v>
      </c>
      <c r="O425" s="132">
        <f t="shared" si="67"/>
        <v>1.422069990615896E-2</v>
      </c>
      <c r="P425" s="134">
        <f t="shared" si="68"/>
        <v>1017</v>
      </c>
      <c r="Q425" s="134">
        <v>1046</v>
      </c>
      <c r="R425" s="134" t="str">
        <f t="shared" si="69"/>
        <v>1017/1046</v>
      </c>
      <c r="S425" s="131">
        <f t="shared" si="70"/>
        <v>0.97227533460803062</v>
      </c>
      <c r="T425" s="137">
        <f t="shared" si="71"/>
        <v>60</v>
      </c>
      <c r="U425" s="133" t="e">
        <f ca="1">[1]!f_risk_annusharpe(A425,"2019/9/30","2019/12/31",1,1,3)</f>
        <v>#NAME?</v>
      </c>
      <c r="V425" s="134" t="e">
        <f t="shared" ca="1" si="72"/>
        <v>#NAME?</v>
      </c>
      <c r="W425" s="134">
        <f t="shared" si="73"/>
        <v>1046</v>
      </c>
      <c r="X425" s="134" t="e">
        <f t="shared" ca="1" si="74"/>
        <v>#NAME?</v>
      </c>
      <c r="Y425" s="131" t="e">
        <f t="shared" ca="1" si="75"/>
        <v>#NAME?</v>
      </c>
      <c r="Z425" s="137" t="e">
        <f t="shared" ca="1" si="76"/>
        <v>#NAME?</v>
      </c>
      <c r="AA425" s="125">
        <v>1.6645449818052001</v>
      </c>
      <c r="AB425" s="125">
        <v>4.2340605726243803</v>
      </c>
      <c r="AC425" s="123" t="s">
        <v>5538</v>
      </c>
      <c r="AD425" s="126">
        <v>0</v>
      </c>
      <c r="AE425" s="123"/>
      <c r="AF425" s="126">
        <v>0</v>
      </c>
      <c r="AG425" s="123"/>
      <c r="AH425" s="125">
        <v>9.5812678800000004</v>
      </c>
      <c r="AI425" s="123" t="s">
        <v>174</v>
      </c>
      <c r="AJ425" s="123" t="s">
        <v>95</v>
      </c>
      <c r="AK425" s="124">
        <v>20.524127977700001</v>
      </c>
      <c r="AL425" s="123" t="s">
        <v>159</v>
      </c>
      <c r="AM425" s="36">
        <v>43216</v>
      </c>
      <c r="AN425" s="123" t="s">
        <v>310</v>
      </c>
      <c r="AO425" s="123" t="s">
        <v>1246</v>
      </c>
      <c r="AP425" s="123" t="s">
        <v>209</v>
      </c>
      <c r="AQ425" s="123" t="s">
        <v>229</v>
      </c>
    </row>
    <row r="426" spans="1:43">
      <c r="A426" s="123" t="s">
        <v>2360</v>
      </c>
      <c r="B426" s="123" t="s">
        <v>2361</v>
      </c>
      <c r="C426" s="36">
        <v>43830</v>
      </c>
      <c r="D426" s="124">
        <v>1.0316000000000001</v>
      </c>
      <c r="E426" s="124">
        <v>1.1066</v>
      </c>
      <c r="F426" s="125">
        <v>4.8491901852415101E-2</v>
      </c>
      <c r="G426" s="36">
        <v>43826</v>
      </c>
      <c r="H426" s="124">
        <v>1.0310999999999999</v>
      </c>
      <c r="I426" s="125">
        <v>4.23302693924294</v>
      </c>
      <c r="J426" s="123" t="s">
        <v>5539</v>
      </c>
      <c r="K426" s="125">
        <v>0.330674965959948</v>
      </c>
      <c r="L426" s="125">
        <v>0.73236346850614398</v>
      </c>
      <c r="M426" s="130">
        <v>1.2166536774893499</v>
      </c>
      <c r="N426" s="137">
        <f t="shared" si="66"/>
        <v>4.8666147099573998</v>
      </c>
      <c r="O426" s="132">
        <f t="shared" si="67"/>
        <v>4.8666147099573995E-2</v>
      </c>
      <c r="P426" s="134">
        <f t="shared" si="68"/>
        <v>251</v>
      </c>
      <c r="Q426" s="134">
        <v>1046</v>
      </c>
      <c r="R426" s="134" t="str">
        <f t="shared" si="69"/>
        <v>251/1046</v>
      </c>
      <c r="S426" s="131">
        <f t="shared" si="70"/>
        <v>0.23996175908221798</v>
      </c>
      <c r="T426" s="137">
        <f t="shared" si="71"/>
        <v>88.0019120458891</v>
      </c>
      <c r="U426" s="133" t="e">
        <f ca="1">[1]!f_risk_annusharpe(A426,"2019/9/30","2019/12/31",1,1,3)</f>
        <v>#NAME?</v>
      </c>
      <c r="V426" s="134" t="e">
        <f t="shared" ca="1" si="72"/>
        <v>#NAME?</v>
      </c>
      <c r="W426" s="134">
        <f t="shared" si="73"/>
        <v>1046</v>
      </c>
      <c r="X426" s="134" t="e">
        <f t="shared" ca="1" si="74"/>
        <v>#NAME?</v>
      </c>
      <c r="Y426" s="131" t="e">
        <f t="shared" ca="1" si="75"/>
        <v>#NAME?</v>
      </c>
      <c r="Z426" s="137" t="e">
        <f t="shared" ca="1" si="76"/>
        <v>#NAME?</v>
      </c>
      <c r="AA426" s="125">
        <v>2.2675097118148</v>
      </c>
      <c r="AB426" s="125">
        <v>4.23302693924294</v>
      </c>
      <c r="AC426" s="123" t="s">
        <v>5539</v>
      </c>
      <c r="AD426" s="126">
        <v>0</v>
      </c>
      <c r="AE426" s="123"/>
      <c r="AF426" s="126">
        <v>0</v>
      </c>
      <c r="AG426" s="123"/>
      <c r="AH426" s="125">
        <v>10.95229376</v>
      </c>
      <c r="AI426" s="123" t="s">
        <v>174</v>
      </c>
      <c r="AJ426" s="123" t="s">
        <v>95</v>
      </c>
      <c r="AK426" s="124">
        <v>21.210620927800001</v>
      </c>
      <c r="AL426" s="123" t="s">
        <v>159</v>
      </c>
      <c r="AM426" s="36">
        <v>43138</v>
      </c>
      <c r="AN426" s="123" t="s">
        <v>310</v>
      </c>
      <c r="AO426" s="123" t="s">
        <v>1484</v>
      </c>
      <c r="AP426" s="123" t="s">
        <v>193</v>
      </c>
      <c r="AQ426" s="123" t="s">
        <v>221</v>
      </c>
    </row>
    <row r="427" spans="1:43">
      <c r="A427" s="123" t="s">
        <v>2329</v>
      </c>
      <c r="B427" s="123" t="s">
        <v>2330</v>
      </c>
      <c r="C427" s="36">
        <v>43830</v>
      </c>
      <c r="D427" s="124">
        <v>1.0429999999999999</v>
      </c>
      <c r="E427" s="124">
        <v>1.1405000000000001</v>
      </c>
      <c r="F427" s="125">
        <v>3.83656244005307E-2</v>
      </c>
      <c r="G427" s="36">
        <v>43829</v>
      </c>
      <c r="H427" s="124">
        <v>1.0426</v>
      </c>
      <c r="I427" s="125">
        <v>4.23233636324193</v>
      </c>
      <c r="J427" s="123" t="s">
        <v>5540</v>
      </c>
      <c r="K427" s="125">
        <v>0.172877449097186</v>
      </c>
      <c r="L427" s="125">
        <v>0.69512038760075001</v>
      </c>
      <c r="M427" s="130">
        <v>1.23404695545274</v>
      </c>
      <c r="N427" s="137">
        <f t="shared" si="66"/>
        <v>4.9361878218109601</v>
      </c>
      <c r="O427" s="132">
        <f t="shared" si="67"/>
        <v>4.9361878218109598E-2</v>
      </c>
      <c r="P427" s="134">
        <f t="shared" si="68"/>
        <v>232</v>
      </c>
      <c r="Q427" s="134">
        <v>1046</v>
      </c>
      <c r="R427" s="134" t="str">
        <f t="shared" si="69"/>
        <v>232/1046</v>
      </c>
      <c r="S427" s="131">
        <f t="shared" si="70"/>
        <v>0.22179732313575526</v>
      </c>
      <c r="T427" s="137">
        <f t="shared" si="71"/>
        <v>88.910133843212236</v>
      </c>
      <c r="U427" s="133" t="e">
        <f ca="1">[1]!f_risk_annusharpe(A427,"2019/9/30","2019/12/31",1,1,3)</f>
        <v>#NAME?</v>
      </c>
      <c r="V427" s="134" t="e">
        <f t="shared" ca="1" si="72"/>
        <v>#NAME?</v>
      </c>
      <c r="W427" s="134">
        <f t="shared" si="73"/>
        <v>1046</v>
      </c>
      <c r="X427" s="134" t="e">
        <f t="shared" ca="1" si="74"/>
        <v>#NAME?</v>
      </c>
      <c r="Y427" s="131" t="e">
        <f t="shared" ca="1" si="75"/>
        <v>#NAME?</v>
      </c>
      <c r="Z427" s="137" t="e">
        <f t="shared" ca="1" si="76"/>
        <v>#NAME?</v>
      </c>
      <c r="AA427" s="125">
        <v>2.3538285371093202</v>
      </c>
      <c r="AB427" s="125">
        <v>4.23233636324193</v>
      </c>
      <c r="AC427" s="123" t="s">
        <v>5540</v>
      </c>
      <c r="AD427" s="125">
        <v>11.9567076367972</v>
      </c>
      <c r="AE427" s="123" t="s">
        <v>5541</v>
      </c>
      <c r="AF427" s="125">
        <v>14.8712907851198</v>
      </c>
      <c r="AG427" s="123" t="s">
        <v>5542</v>
      </c>
      <c r="AH427" s="125">
        <v>14.5611383</v>
      </c>
      <c r="AI427" s="123" t="s">
        <v>227</v>
      </c>
      <c r="AJ427" s="123" t="s">
        <v>189</v>
      </c>
      <c r="AK427" s="124">
        <v>35.828029902399997</v>
      </c>
      <c r="AL427" s="123" t="s">
        <v>159</v>
      </c>
      <c r="AM427" s="36">
        <v>42642</v>
      </c>
      <c r="AN427" s="123" t="s">
        <v>310</v>
      </c>
      <c r="AO427" s="123" t="s">
        <v>583</v>
      </c>
      <c r="AP427" s="123" t="s">
        <v>381</v>
      </c>
      <c r="AQ427" s="123" t="s">
        <v>409</v>
      </c>
    </row>
    <row r="428" spans="1:43">
      <c r="A428" s="123" t="s">
        <v>2216</v>
      </c>
      <c r="B428" s="123" t="s">
        <v>2217</v>
      </c>
      <c r="C428" s="36">
        <v>43830</v>
      </c>
      <c r="D428" s="124">
        <v>1.0998000000000001</v>
      </c>
      <c r="E428" s="124">
        <v>1.1568000000000001</v>
      </c>
      <c r="F428" s="125">
        <v>0.100118321652875</v>
      </c>
      <c r="G428" s="36">
        <v>43826</v>
      </c>
      <c r="H428" s="124">
        <v>1.0987</v>
      </c>
      <c r="I428" s="125">
        <v>4.2273884395671102</v>
      </c>
      <c r="J428" s="123" t="s">
        <v>5543</v>
      </c>
      <c r="K428" s="125">
        <v>0.32840722495896602</v>
      </c>
      <c r="L428" s="125">
        <v>0.53933075156635202</v>
      </c>
      <c r="M428" s="130">
        <v>0.944585514982762</v>
      </c>
      <c r="N428" s="137">
        <f t="shared" si="66"/>
        <v>3.778342059931048</v>
      </c>
      <c r="O428" s="132">
        <f t="shared" si="67"/>
        <v>3.7783420599310481E-2</v>
      </c>
      <c r="P428" s="134">
        <f t="shared" si="68"/>
        <v>653</v>
      </c>
      <c r="Q428" s="134">
        <v>1046</v>
      </c>
      <c r="R428" s="134" t="str">
        <f t="shared" si="69"/>
        <v>653/1046</v>
      </c>
      <c r="S428" s="131">
        <f t="shared" si="70"/>
        <v>0.624282982791587</v>
      </c>
      <c r="T428" s="137">
        <f t="shared" si="71"/>
        <v>68.785850860420652</v>
      </c>
      <c r="U428" s="133" t="e">
        <f ca="1">[1]!f_risk_annusharpe(A428,"2019/9/30","2019/12/31",1,1,3)</f>
        <v>#NAME?</v>
      </c>
      <c r="V428" s="134" t="e">
        <f t="shared" ca="1" si="72"/>
        <v>#NAME?</v>
      </c>
      <c r="W428" s="134">
        <f t="shared" si="73"/>
        <v>1046</v>
      </c>
      <c r="X428" s="134" t="e">
        <f t="shared" ca="1" si="74"/>
        <v>#NAME?</v>
      </c>
      <c r="Y428" s="131" t="e">
        <f t="shared" ca="1" si="75"/>
        <v>#NAME?</v>
      </c>
      <c r="Z428" s="137" t="e">
        <f t="shared" ca="1" si="76"/>
        <v>#NAME?</v>
      </c>
      <c r="AA428" s="125">
        <v>1.8440412708716301</v>
      </c>
      <c r="AB428" s="125">
        <v>4.2273884395671102</v>
      </c>
      <c r="AC428" s="123" t="s">
        <v>5543</v>
      </c>
      <c r="AD428" s="125">
        <v>12.960148015723499</v>
      </c>
      <c r="AE428" s="123" t="s">
        <v>5544</v>
      </c>
      <c r="AF428" s="125">
        <v>13.0829065247309</v>
      </c>
      <c r="AG428" s="123" t="s">
        <v>5545</v>
      </c>
      <c r="AH428" s="125">
        <v>15.898793660000001</v>
      </c>
      <c r="AI428" s="123" t="s">
        <v>174</v>
      </c>
      <c r="AJ428" s="123" t="s">
        <v>189</v>
      </c>
      <c r="AK428" s="124">
        <v>108.21443732500001</v>
      </c>
      <c r="AL428" s="123" t="s">
        <v>159</v>
      </c>
      <c r="AM428" s="36">
        <v>42338</v>
      </c>
      <c r="AN428" s="123" t="s">
        <v>310</v>
      </c>
      <c r="AO428" s="123" t="s">
        <v>1232</v>
      </c>
      <c r="AP428" s="123" t="s">
        <v>195</v>
      </c>
      <c r="AQ428" s="123" t="s">
        <v>165</v>
      </c>
    </row>
    <row r="429" spans="1:43">
      <c r="A429" s="123" t="s">
        <v>2183</v>
      </c>
      <c r="B429" s="123" t="s">
        <v>2184</v>
      </c>
      <c r="C429" s="36">
        <v>43830</v>
      </c>
      <c r="D429" s="124">
        <v>1.1298999999999999</v>
      </c>
      <c r="E429" s="124">
        <v>1.1382000000000001</v>
      </c>
      <c r="F429" s="125">
        <v>2.65580736543891E-2</v>
      </c>
      <c r="G429" s="36">
        <v>43829</v>
      </c>
      <c r="H429" s="124">
        <v>1.1295999999999999</v>
      </c>
      <c r="I429" s="125">
        <v>4.2247025182178604</v>
      </c>
      <c r="J429" s="123" t="s">
        <v>5546</v>
      </c>
      <c r="K429" s="125">
        <v>0.14180625720107601</v>
      </c>
      <c r="L429" s="125">
        <v>0.480213428190293</v>
      </c>
      <c r="M429" s="130">
        <v>0.974084003574617</v>
      </c>
      <c r="N429" s="137">
        <f t="shared" si="66"/>
        <v>3.896336014298468</v>
      </c>
      <c r="O429" s="132">
        <f t="shared" si="67"/>
        <v>3.8963360142984682E-2</v>
      </c>
      <c r="P429" s="134">
        <f t="shared" si="68"/>
        <v>603</v>
      </c>
      <c r="Q429" s="134">
        <v>1046</v>
      </c>
      <c r="R429" s="134" t="str">
        <f t="shared" si="69"/>
        <v>603/1046</v>
      </c>
      <c r="S429" s="131">
        <f t="shared" si="70"/>
        <v>0.57648183556405352</v>
      </c>
      <c r="T429" s="137">
        <f t="shared" si="71"/>
        <v>71.175908221797329</v>
      </c>
      <c r="U429" s="133" t="e">
        <f ca="1">[1]!f_risk_annusharpe(A429,"2019/9/30","2019/12/31",1,1,3)</f>
        <v>#NAME?</v>
      </c>
      <c r="V429" s="134" t="e">
        <f t="shared" ca="1" si="72"/>
        <v>#NAME?</v>
      </c>
      <c r="W429" s="134">
        <f t="shared" si="73"/>
        <v>1046</v>
      </c>
      <c r="X429" s="134" t="e">
        <f t="shared" ca="1" si="74"/>
        <v>#NAME?</v>
      </c>
      <c r="Y429" s="131" t="e">
        <f t="shared" ca="1" si="75"/>
        <v>#NAME?</v>
      </c>
      <c r="Z429" s="137" t="e">
        <f t="shared" ca="1" si="76"/>
        <v>#NAME?</v>
      </c>
      <c r="AA429" s="125">
        <v>2.1794176162054502</v>
      </c>
      <c r="AB429" s="125">
        <v>4.2247025182178604</v>
      </c>
      <c r="AC429" s="123" t="s">
        <v>5546</v>
      </c>
      <c r="AD429" s="125">
        <v>11.166863439590699</v>
      </c>
      <c r="AE429" s="123" t="s">
        <v>5547</v>
      </c>
      <c r="AF429" s="125">
        <v>13.8908250024992</v>
      </c>
      <c r="AG429" s="123" t="s">
        <v>5548</v>
      </c>
      <c r="AH429" s="125">
        <v>13.924992250000001</v>
      </c>
      <c r="AI429" s="123" t="s">
        <v>227</v>
      </c>
      <c r="AJ429" s="123" t="s">
        <v>189</v>
      </c>
      <c r="AK429" s="124">
        <v>84.512263978999997</v>
      </c>
      <c r="AL429" s="123" t="s">
        <v>159</v>
      </c>
      <c r="AM429" s="36">
        <v>42711</v>
      </c>
      <c r="AN429" s="123" t="s">
        <v>310</v>
      </c>
      <c r="AO429" s="123" t="s">
        <v>1399</v>
      </c>
      <c r="AP429" s="123" t="s">
        <v>215</v>
      </c>
      <c r="AQ429" s="123" t="s">
        <v>207</v>
      </c>
    </row>
    <row r="430" spans="1:43">
      <c r="A430" s="123" t="s">
        <v>2014</v>
      </c>
      <c r="B430" s="123" t="s">
        <v>2015</v>
      </c>
      <c r="C430" s="36">
        <v>43830</v>
      </c>
      <c r="D430" s="124">
        <v>1.0497000000000001</v>
      </c>
      <c r="E430" s="124">
        <v>1.1447000000000001</v>
      </c>
      <c r="F430" s="125">
        <v>0</v>
      </c>
      <c r="G430" s="36">
        <v>43829</v>
      </c>
      <c r="H430" s="124">
        <v>1.0497000000000001</v>
      </c>
      <c r="I430" s="125">
        <v>4.2244491389140499</v>
      </c>
      <c r="J430" s="123" t="s">
        <v>5549</v>
      </c>
      <c r="K430" s="125">
        <v>2.8587764436823499E-2</v>
      </c>
      <c r="L430" s="125">
        <v>0.22911673679272901</v>
      </c>
      <c r="M430" s="130">
        <v>0.58832661064720004</v>
      </c>
      <c r="N430" s="137">
        <f t="shared" si="66"/>
        <v>2.3533064425888002</v>
      </c>
      <c r="O430" s="132">
        <f t="shared" si="67"/>
        <v>2.3533064425888001E-2</v>
      </c>
      <c r="P430" s="134">
        <f t="shared" si="68"/>
        <v>984</v>
      </c>
      <c r="Q430" s="134">
        <v>1046</v>
      </c>
      <c r="R430" s="134" t="str">
        <f t="shared" si="69"/>
        <v>984/1046</v>
      </c>
      <c r="S430" s="131">
        <f t="shared" si="70"/>
        <v>0.94072657743785848</v>
      </c>
      <c r="T430" s="137">
        <f t="shared" si="71"/>
        <v>60</v>
      </c>
      <c r="U430" s="133" t="e">
        <f ca="1">[1]!f_risk_annusharpe(A430,"2019/9/30","2019/12/31",1,1,3)</f>
        <v>#NAME?</v>
      </c>
      <c r="V430" s="134" t="e">
        <f t="shared" ca="1" si="72"/>
        <v>#NAME?</v>
      </c>
      <c r="W430" s="134">
        <f t="shared" si="73"/>
        <v>1046</v>
      </c>
      <c r="X430" s="134" t="e">
        <f t="shared" ca="1" si="74"/>
        <v>#NAME?</v>
      </c>
      <c r="Y430" s="131" t="e">
        <f t="shared" ca="1" si="75"/>
        <v>#NAME?</v>
      </c>
      <c r="Z430" s="137" t="e">
        <f t="shared" ca="1" si="76"/>
        <v>#NAME?</v>
      </c>
      <c r="AA430" s="125">
        <v>1.8174557839726899</v>
      </c>
      <c r="AB430" s="125">
        <v>4.2244491389140499</v>
      </c>
      <c r="AC430" s="123" t="s">
        <v>5549</v>
      </c>
      <c r="AD430" s="125">
        <v>11.7901060297502</v>
      </c>
      <c r="AE430" s="123" t="s">
        <v>5550</v>
      </c>
      <c r="AF430" s="125">
        <v>14.644630239521</v>
      </c>
      <c r="AG430" s="123" t="s">
        <v>5551</v>
      </c>
      <c r="AH430" s="125">
        <v>14.8739195</v>
      </c>
      <c r="AI430" s="123" t="s">
        <v>157</v>
      </c>
      <c r="AJ430" s="123" t="s">
        <v>166</v>
      </c>
      <c r="AK430" s="124">
        <v>10.098052130899999</v>
      </c>
      <c r="AL430" s="123" t="s">
        <v>159</v>
      </c>
      <c r="AM430" s="36">
        <v>42702</v>
      </c>
      <c r="AN430" s="123" t="s">
        <v>310</v>
      </c>
      <c r="AO430" s="123" t="s">
        <v>5552</v>
      </c>
      <c r="AP430" s="123" t="s">
        <v>188</v>
      </c>
      <c r="AQ430" s="123" t="s">
        <v>162</v>
      </c>
    </row>
    <row r="431" spans="1:43">
      <c r="A431" s="123" t="s">
        <v>2925</v>
      </c>
      <c r="B431" s="123" t="s">
        <v>2926</v>
      </c>
      <c r="C431" s="36">
        <v>43830</v>
      </c>
      <c r="D431" s="124">
        <v>1.0940000000000001</v>
      </c>
      <c r="E431" s="124">
        <v>1.0940000000000001</v>
      </c>
      <c r="F431" s="125">
        <v>0.25659824046922097</v>
      </c>
      <c r="G431" s="36">
        <v>43826</v>
      </c>
      <c r="H431" s="124">
        <v>1.0911999999999999</v>
      </c>
      <c r="I431" s="125">
        <v>4.2202534057349697</v>
      </c>
      <c r="J431" s="123" t="s">
        <v>5553</v>
      </c>
      <c r="K431" s="125">
        <v>0.58845163663113098</v>
      </c>
      <c r="L431" s="125">
        <v>1.47481680734626</v>
      </c>
      <c r="M431" s="130">
        <v>1.9001490312965701</v>
      </c>
      <c r="N431" s="137">
        <f t="shared" si="66"/>
        <v>7.6005961251862804</v>
      </c>
      <c r="O431" s="132">
        <f t="shared" si="67"/>
        <v>7.6005961251862805E-2</v>
      </c>
      <c r="P431" s="134">
        <f t="shared" si="68"/>
        <v>30</v>
      </c>
      <c r="Q431" s="134">
        <v>1046</v>
      </c>
      <c r="R431" s="134" t="str">
        <f t="shared" si="69"/>
        <v>30/1046</v>
      </c>
      <c r="S431" s="131">
        <f t="shared" si="70"/>
        <v>2.8680688336520075E-2</v>
      </c>
      <c r="T431" s="137">
        <f t="shared" si="71"/>
        <v>98.565965583174005</v>
      </c>
      <c r="U431" s="133" t="e">
        <f ca="1">[1]!f_risk_annusharpe(A431,"2019/9/30","2019/12/31",1,1,3)</f>
        <v>#NAME?</v>
      </c>
      <c r="V431" s="134" t="e">
        <f t="shared" ca="1" si="72"/>
        <v>#NAME?</v>
      </c>
      <c r="W431" s="134">
        <f t="shared" si="73"/>
        <v>1046</v>
      </c>
      <c r="X431" s="134" t="e">
        <f t="shared" ca="1" si="74"/>
        <v>#NAME?</v>
      </c>
      <c r="Y431" s="131" t="e">
        <f t="shared" ca="1" si="75"/>
        <v>#NAME?</v>
      </c>
      <c r="Z431" s="137" t="e">
        <f t="shared" ca="1" si="76"/>
        <v>#NAME?</v>
      </c>
      <c r="AA431" s="125">
        <v>4.1805542329302003</v>
      </c>
      <c r="AB431" s="125">
        <v>4.2202534057349697</v>
      </c>
      <c r="AC431" s="123" t="s">
        <v>5553</v>
      </c>
      <c r="AD431" s="125">
        <v>9.3781243751249797</v>
      </c>
      <c r="AE431" s="123" t="s">
        <v>5554</v>
      </c>
      <c r="AF431" s="126">
        <v>0</v>
      </c>
      <c r="AG431" s="123"/>
      <c r="AH431" s="125">
        <v>9.1380686352753493</v>
      </c>
      <c r="AI431" s="123" t="s">
        <v>174</v>
      </c>
      <c r="AJ431" s="123" t="s">
        <v>95</v>
      </c>
      <c r="AK431" s="124">
        <v>1.6290042954999999</v>
      </c>
      <c r="AL431" s="123" t="s">
        <v>159</v>
      </c>
      <c r="AM431" s="36">
        <v>43048</v>
      </c>
      <c r="AN431" s="123" t="s">
        <v>310</v>
      </c>
      <c r="AO431" s="123" t="s">
        <v>5555</v>
      </c>
      <c r="AP431" s="123" t="s">
        <v>196</v>
      </c>
      <c r="AQ431" s="123" t="s">
        <v>183</v>
      </c>
    </row>
    <row r="432" spans="1:43">
      <c r="A432" s="123" t="s">
        <v>2138</v>
      </c>
      <c r="B432" s="123" t="s">
        <v>2139</v>
      </c>
      <c r="C432" s="36">
        <v>43830</v>
      </c>
      <c r="D432" s="124">
        <v>1.0509999999999999</v>
      </c>
      <c r="E432" s="124">
        <v>1.4730000000000001</v>
      </c>
      <c r="F432" s="125">
        <v>0</v>
      </c>
      <c r="G432" s="36">
        <v>43829</v>
      </c>
      <c r="H432" s="124">
        <v>1.0509999999999999</v>
      </c>
      <c r="I432" s="125">
        <v>4.2138874903253702</v>
      </c>
      <c r="J432" s="123" t="s">
        <v>5556</v>
      </c>
      <c r="K432" s="125">
        <v>9.5238095238089404E-2</v>
      </c>
      <c r="L432" s="125">
        <v>0.38094272495722797</v>
      </c>
      <c r="M432" s="130">
        <v>0.85713320465256604</v>
      </c>
      <c r="N432" s="137">
        <f t="shared" si="66"/>
        <v>3.4285328186102642</v>
      </c>
      <c r="O432" s="132">
        <f t="shared" si="67"/>
        <v>3.4285328186102644E-2</v>
      </c>
      <c r="P432" s="134">
        <f t="shared" si="68"/>
        <v>790</v>
      </c>
      <c r="Q432" s="134">
        <v>1046</v>
      </c>
      <c r="R432" s="134" t="str">
        <f t="shared" si="69"/>
        <v>790/1046</v>
      </c>
      <c r="S432" s="131">
        <f t="shared" si="70"/>
        <v>0.75525812619502863</v>
      </c>
      <c r="T432" s="137">
        <f t="shared" si="71"/>
        <v>62.237093690248571</v>
      </c>
      <c r="U432" s="133" t="e">
        <f ca="1">[1]!f_risk_annusharpe(A432,"2019/9/30","2019/12/31",1,1,3)</f>
        <v>#NAME?</v>
      </c>
      <c r="V432" s="134" t="e">
        <f t="shared" ca="1" si="72"/>
        <v>#NAME?</v>
      </c>
      <c r="W432" s="134">
        <f t="shared" si="73"/>
        <v>1046</v>
      </c>
      <c r="X432" s="134" t="e">
        <f t="shared" ca="1" si="74"/>
        <v>#NAME?</v>
      </c>
      <c r="Y432" s="131" t="e">
        <f t="shared" ca="1" si="75"/>
        <v>#NAME?</v>
      </c>
      <c r="Z432" s="137" t="e">
        <f t="shared" ca="1" si="76"/>
        <v>#NAME?</v>
      </c>
      <c r="AA432" s="125">
        <v>2.1033684271020499</v>
      </c>
      <c r="AB432" s="125">
        <v>4.2138874903253702</v>
      </c>
      <c r="AC432" s="123" t="s">
        <v>5556</v>
      </c>
      <c r="AD432" s="125">
        <v>10.3894412396997</v>
      </c>
      <c r="AE432" s="123" t="s">
        <v>5557</v>
      </c>
      <c r="AF432" s="125">
        <v>13.6847102246119</v>
      </c>
      <c r="AG432" s="123" t="s">
        <v>5558</v>
      </c>
      <c r="AH432" s="125">
        <v>56.7763037</v>
      </c>
      <c r="AI432" s="123" t="s">
        <v>163</v>
      </c>
      <c r="AJ432" s="123" t="s">
        <v>166</v>
      </c>
      <c r="AK432" s="124">
        <v>5.3413066650000003</v>
      </c>
      <c r="AL432" s="123" t="s">
        <v>159</v>
      </c>
      <c r="AM432" s="36">
        <v>40885</v>
      </c>
      <c r="AN432" s="123" t="s">
        <v>310</v>
      </c>
      <c r="AO432" s="123" t="s">
        <v>2140</v>
      </c>
      <c r="AP432" s="123" t="s">
        <v>228</v>
      </c>
      <c r="AQ432" s="123" t="s">
        <v>162</v>
      </c>
    </row>
    <row r="433" spans="1:43">
      <c r="A433" s="123" t="s">
        <v>2230</v>
      </c>
      <c r="B433" s="123" t="s">
        <v>2231</v>
      </c>
      <c r="C433" s="36">
        <v>43830</v>
      </c>
      <c r="D433" s="124">
        <v>1.0591999999999999</v>
      </c>
      <c r="E433" s="124">
        <v>1.1496999999999999</v>
      </c>
      <c r="F433" s="125">
        <v>2.8331287184812599E-2</v>
      </c>
      <c r="G433" s="36">
        <v>43829</v>
      </c>
      <c r="H433" s="124">
        <v>1.0589</v>
      </c>
      <c r="I433" s="125">
        <v>4.2131480798315701</v>
      </c>
      <c r="J433" s="123" t="s">
        <v>5559</v>
      </c>
      <c r="K433" s="125">
        <v>0.11342155009449099</v>
      </c>
      <c r="L433" s="125">
        <v>0.54104994975590004</v>
      </c>
      <c r="M433" s="130">
        <v>1.15556883016701</v>
      </c>
      <c r="N433" s="137">
        <f t="shared" si="66"/>
        <v>4.6222753206680398</v>
      </c>
      <c r="O433" s="132">
        <f t="shared" si="67"/>
        <v>4.62227532066804E-2</v>
      </c>
      <c r="P433" s="134">
        <f t="shared" si="68"/>
        <v>336</v>
      </c>
      <c r="Q433" s="134">
        <v>1046</v>
      </c>
      <c r="R433" s="134" t="str">
        <f t="shared" si="69"/>
        <v>336/1046</v>
      </c>
      <c r="S433" s="131">
        <f t="shared" si="70"/>
        <v>0.32122370936902483</v>
      </c>
      <c r="T433" s="137">
        <f t="shared" si="71"/>
        <v>83.938814531548758</v>
      </c>
      <c r="U433" s="133" t="e">
        <f ca="1">[1]!f_risk_annusharpe(A433,"2019/9/30","2019/12/31",1,1,3)</f>
        <v>#NAME?</v>
      </c>
      <c r="V433" s="134" t="e">
        <f t="shared" ca="1" si="72"/>
        <v>#NAME?</v>
      </c>
      <c r="W433" s="134">
        <f t="shared" si="73"/>
        <v>1046</v>
      </c>
      <c r="X433" s="134" t="e">
        <f t="shared" ca="1" si="74"/>
        <v>#NAME?</v>
      </c>
      <c r="Y433" s="131" t="e">
        <f t="shared" ca="1" si="75"/>
        <v>#NAME?</v>
      </c>
      <c r="Z433" s="137" t="e">
        <f t="shared" ca="1" si="76"/>
        <v>#NAME?</v>
      </c>
      <c r="AA433" s="125">
        <v>2.3183888350732902</v>
      </c>
      <c r="AB433" s="125">
        <v>4.2131480798315701</v>
      </c>
      <c r="AC433" s="123" t="s">
        <v>5559</v>
      </c>
      <c r="AD433" s="125">
        <v>11.581813607345699</v>
      </c>
      <c r="AE433" s="123" t="s">
        <v>5560</v>
      </c>
      <c r="AF433" s="125">
        <v>15.583179368683901</v>
      </c>
      <c r="AG433" s="123" t="s">
        <v>5561</v>
      </c>
      <c r="AH433" s="125">
        <v>15.721942719999999</v>
      </c>
      <c r="AI433" s="123" t="s">
        <v>174</v>
      </c>
      <c r="AJ433" s="123" t="s">
        <v>189</v>
      </c>
      <c r="AK433" s="124">
        <v>27.103900894100001</v>
      </c>
      <c r="AL433" s="123" t="s">
        <v>159</v>
      </c>
      <c r="AM433" s="36">
        <v>42601</v>
      </c>
      <c r="AN433" s="123" t="s">
        <v>310</v>
      </c>
      <c r="AO433" s="123" t="s">
        <v>1832</v>
      </c>
      <c r="AP433" s="123" t="s">
        <v>203</v>
      </c>
      <c r="AQ433" s="123" t="s">
        <v>207</v>
      </c>
    </row>
    <row r="434" spans="1:43">
      <c r="A434" s="123" t="s">
        <v>2154</v>
      </c>
      <c r="B434" s="123" t="s">
        <v>2155</v>
      </c>
      <c r="C434" s="36">
        <v>43830</v>
      </c>
      <c r="D434" s="124">
        <v>1.0722</v>
      </c>
      <c r="E434" s="124">
        <v>1.3325</v>
      </c>
      <c r="F434" s="125">
        <v>1.8656716417915501E-2</v>
      </c>
      <c r="G434" s="36">
        <v>43829</v>
      </c>
      <c r="H434" s="124">
        <v>1.0720000000000001</v>
      </c>
      <c r="I434" s="125">
        <v>4.2125313305857697</v>
      </c>
      <c r="J434" s="123" t="s">
        <v>5562</v>
      </c>
      <c r="K434" s="125">
        <v>0.130743369443409</v>
      </c>
      <c r="L434" s="125">
        <v>0.41209288600819899</v>
      </c>
      <c r="M434" s="130">
        <v>0.92092623072082203</v>
      </c>
      <c r="N434" s="137">
        <f t="shared" si="66"/>
        <v>3.6837049228832881</v>
      </c>
      <c r="O434" s="132">
        <f t="shared" si="67"/>
        <v>3.683704922883288E-2</v>
      </c>
      <c r="P434" s="134">
        <f t="shared" si="68"/>
        <v>688</v>
      </c>
      <c r="Q434" s="134">
        <v>1046</v>
      </c>
      <c r="R434" s="134" t="str">
        <f t="shared" si="69"/>
        <v>688/1046</v>
      </c>
      <c r="S434" s="131">
        <f t="shared" si="70"/>
        <v>0.65774378585086046</v>
      </c>
      <c r="T434" s="137">
        <f t="shared" si="71"/>
        <v>67.112810707456973</v>
      </c>
      <c r="U434" s="133" t="e">
        <f ca="1">[1]!f_risk_annusharpe(A434,"2019/9/30","2019/12/31",1,1,3)</f>
        <v>#NAME?</v>
      </c>
      <c r="V434" s="134" t="e">
        <f t="shared" ca="1" si="72"/>
        <v>#NAME?</v>
      </c>
      <c r="W434" s="134">
        <f t="shared" si="73"/>
        <v>1046</v>
      </c>
      <c r="X434" s="134" t="e">
        <f t="shared" ca="1" si="74"/>
        <v>#NAME?</v>
      </c>
      <c r="Y434" s="131" t="e">
        <f t="shared" ca="1" si="75"/>
        <v>#NAME?</v>
      </c>
      <c r="Z434" s="137" t="e">
        <f t="shared" ca="1" si="76"/>
        <v>#NAME?</v>
      </c>
      <c r="AA434" s="125">
        <v>2.12625420688429</v>
      </c>
      <c r="AB434" s="125">
        <v>4.2125313305857697</v>
      </c>
      <c r="AC434" s="123" t="s">
        <v>5562</v>
      </c>
      <c r="AD434" s="125">
        <v>12.3065827325829</v>
      </c>
      <c r="AE434" s="123" t="s">
        <v>5563</v>
      </c>
      <c r="AF434" s="125">
        <v>15.915031906501101</v>
      </c>
      <c r="AG434" s="123" t="s">
        <v>5564</v>
      </c>
      <c r="AH434" s="125">
        <v>36.759860539999998</v>
      </c>
      <c r="AI434" s="123" t="s">
        <v>163</v>
      </c>
      <c r="AJ434" s="123" t="s">
        <v>166</v>
      </c>
      <c r="AK434" s="124">
        <v>40.101634280600003</v>
      </c>
      <c r="AL434" s="123" t="s">
        <v>159</v>
      </c>
      <c r="AM434" s="36">
        <v>41310</v>
      </c>
      <c r="AN434" s="123" t="s">
        <v>310</v>
      </c>
      <c r="AO434" s="123" t="s">
        <v>5565</v>
      </c>
      <c r="AP434" s="123" t="s">
        <v>228</v>
      </c>
      <c r="AQ434" s="123" t="s">
        <v>173</v>
      </c>
    </row>
    <row r="435" spans="1:43">
      <c r="A435" s="123" t="s">
        <v>2198</v>
      </c>
      <c r="B435" s="123" t="s">
        <v>2199</v>
      </c>
      <c r="C435" s="36">
        <v>43830</v>
      </c>
      <c r="D435" s="124">
        <v>1.0835999999999999</v>
      </c>
      <c r="E435" s="124">
        <v>1.0835999999999999</v>
      </c>
      <c r="F435" s="125">
        <v>2.7693159789528899E-2</v>
      </c>
      <c r="G435" s="36">
        <v>43829</v>
      </c>
      <c r="H435" s="124">
        <v>1.0832999999999999</v>
      </c>
      <c r="I435" s="125">
        <v>4.2123485285631697</v>
      </c>
      <c r="J435" s="123" t="s">
        <v>5566</v>
      </c>
      <c r="K435" s="125">
        <v>0.18491124260354999</v>
      </c>
      <c r="L435" s="125">
        <v>0.49151442084761798</v>
      </c>
      <c r="M435" s="130">
        <v>1.0443864229764901</v>
      </c>
      <c r="N435" s="137">
        <f t="shared" si="66"/>
        <v>4.1775456919059604</v>
      </c>
      <c r="O435" s="132">
        <f t="shared" si="67"/>
        <v>4.1775456919059602E-2</v>
      </c>
      <c r="P435" s="134">
        <f t="shared" si="68"/>
        <v>495</v>
      </c>
      <c r="Q435" s="134">
        <v>1046</v>
      </c>
      <c r="R435" s="134" t="str">
        <f t="shared" si="69"/>
        <v>495/1046</v>
      </c>
      <c r="S435" s="131">
        <f t="shared" si="70"/>
        <v>0.47323135755258128</v>
      </c>
      <c r="T435" s="137">
        <f t="shared" si="71"/>
        <v>76.338432122370932</v>
      </c>
      <c r="U435" s="133" t="e">
        <f ca="1">[1]!f_risk_annusharpe(A435,"2019/9/30","2019/12/31",1,1,3)</f>
        <v>#NAME?</v>
      </c>
      <c r="V435" s="134" t="e">
        <f t="shared" ca="1" si="72"/>
        <v>#NAME?</v>
      </c>
      <c r="W435" s="134">
        <f t="shared" si="73"/>
        <v>1046</v>
      </c>
      <c r="X435" s="134" t="e">
        <f t="shared" ca="1" si="74"/>
        <v>#NAME?</v>
      </c>
      <c r="Y435" s="131" t="e">
        <f t="shared" ca="1" si="75"/>
        <v>#NAME?</v>
      </c>
      <c r="Z435" s="137" t="e">
        <f t="shared" ca="1" si="76"/>
        <v>#NAME?</v>
      </c>
      <c r="AA435" s="125">
        <v>2.2167720026412501</v>
      </c>
      <c r="AB435" s="125">
        <v>4.2123485285631697</v>
      </c>
      <c r="AC435" s="123" t="s">
        <v>5566</v>
      </c>
      <c r="AD435" s="126">
        <v>0</v>
      </c>
      <c r="AE435" s="123"/>
      <c r="AF435" s="126">
        <v>0</v>
      </c>
      <c r="AG435" s="123"/>
      <c r="AH435" s="125">
        <v>8.3599999999999905</v>
      </c>
      <c r="AI435" s="123" t="s">
        <v>174</v>
      </c>
      <c r="AJ435" s="123" t="s">
        <v>95</v>
      </c>
      <c r="AK435" s="124">
        <v>10.984509471499999</v>
      </c>
      <c r="AL435" s="123" t="s">
        <v>159</v>
      </c>
      <c r="AM435" s="36">
        <v>43200</v>
      </c>
      <c r="AN435" s="123" t="s">
        <v>310</v>
      </c>
      <c r="AO435" s="123" t="s">
        <v>1075</v>
      </c>
      <c r="AP435" s="123" t="s">
        <v>283</v>
      </c>
      <c r="AQ435" s="123" t="s">
        <v>185</v>
      </c>
    </row>
    <row r="436" spans="1:43">
      <c r="A436" s="123" t="s">
        <v>2145</v>
      </c>
      <c r="B436" s="123" t="s">
        <v>2146</v>
      </c>
      <c r="C436" s="36">
        <v>43830</v>
      </c>
      <c r="D436" s="124">
        <v>1.1016999999999999</v>
      </c>
      <c r="E436" s="124">
        <v>1.1016999999999999</v>
      </c>
      <c r="F436" s="125">
        <v>3.6320711885949E-2</v>
      </c>
      <c r="G436" s="36">
        <v>43829</v>
      </c>
      <c r="H436" s="124">
        <v>1.1012999999999999</v>
      </c>
      <c r="I436" s="125">
        <v>4.2092319334089998</v>
      </c>
      <c r="J436" s="123" t="s">
        <v>5567</v>
      </c>
      <c r="K436" s="125">
        <v>0.200090950432013</v>
      </c>
      <c r="L436" s="125">
        <v>0.39183524694732702</v>
      </c>
      <c r="M436" s="130">
        <v>0.77753384559092098</v>
      </c>
      <c r="N436" s="137">
        <f t="shared" si="66"/>
        <v>3.1101353823636839</v>
      </c>
      <c r="O436" s="132">
        <f t="shared" si="67"/>
        <v>3.1101353823636838E-2</v>
      </c>
      <c r="P436" s="134">
        <f t="shared" si="68"/>
        <v>882</v>
      </c>
      <c r="Q436" s="134">
        <v>1046</v>
      </c>
      <c r="R436" s="134" t="str">
        <f t="shared" si="69"/>
        <v>882/1046</v>
      </c>
      <c r="S436" s="131">
        <f t="shared" si="70"/>
        <v>0.8432122370936902</v>
      </c>
      <c r="T436" s="137">
        <f t="shared" si="71"/>
        <v>60</v>
      </c>
      <c r="U436" s="133" t="e">
        <f ca="1">[1]!f_risk_annusharpe(A436,"2019/9/30","2019/12/31",1,1,3)</f>
        <v>#NAME?</v>
      </c>
      <c r="V436" s="134" t="e">
        <f t="shared" ca="1" si="72"/>
        <v>#NAME?</v>
      </c>
      <c r="W436" s="134">
        <f t="shared" si="73"/>
        <v>1046</v>
      </c>
      <c r="X436" s="134" t="e">
        <f t="shared" ca="1" si="74"/>
        <v>#NAME?</v>
      </c>
      <c r="Y436" s="131" t="e">
        <f t="shared" ca="1" si="75"/>
        <v>#NAME?</v>
      </c>
      <c r="Z436" s="137" t="e">
        <f t="shared" ca="1" si="76"/>
        <v>#NAME?</v>
      </c>
      <c r="AA436" s="125">
        <v>2.00925925925924</v>
      </c>
      <c r="AB436" s="125">
        <v>4.2092319334089998</v>
      </c>
      <c r="AC436" s="123" t="s">
        <v>5567</v>
      </c>
      <c r="AD436" s="126">
        <v>0</v>
      </c>
      <c r="AE436" s="123"/>
      <c r="AF436" s="126">
        <v>0</v>
      </c>
      <c r="AG436" s="123"/>
      <c r="AH436" s="125">
        <v>10.17</v>
      </c>
      <c r="AI436" s="123" t="s">
        <v>174</v>
      </c>
      <c r="AJ436" s="123" t="s">
        <v>95</v>
      </c>
      <c r="AK436" s="124">
        <v>11.690568882999999</v>
      </c>
      <c r="AL436" s="123" t="s">
        <v>159</v>
      </c>
      <c r="AM436" s="36">
        <v>43137</v>
      </c>
      <c r="AN436" s="123" t="s">
        <v>310</v>
      </c>
      <c r="AO436" s="123" t="s">
        <v>1660</v>
      </c>
      <c r="AP436" s="123" t="s">
        <v>492</v>
      </c>
      <c r="AQ436" s="123" t="s">
        <v>181</v>
      </c>
    </row>
    <row r="437" spans="1:43">
      <c r="A437" s="123" t="s">
        <v>2177</v>
      </c>
      <c r="B437" s="123" t="s">
        <v>2178</v>
      </c>
      <c r="C437" s="36">
        <v>43830</v>
      </c>
      <c r="D437" s="124">
        <v>1.0265</v>
      </c>
      <c r="E437" s="124">
        <v>1.1143000000000001</v>
      </c>
      <c r="F437" s="125">
        <v>4.87329434697851E-2</v>
      </c>
      <c r="G437" s="36">
        <v>43826</v>
      </c>
      <c r="H437" s="124">
        <v>1.026</v>
      </c>
      <c r="I437" s="125">
        <v>4.2064857329330296</v>
      </c>
      <c r="J437" s="123" t="s">
        <v>5568</v>
      </c>
      <c r="K437" s="125">
        <v>0.22456551454793</v>
      </c>
      <c r="L437" s="125">
        <v>0.45015573963607503</v>
      </c>
      <c r="M437" s="130">
        <v>0.90148466610182099</v>
      </c>
      <c r="N437" s="137">
        <f t="shared" si="66"/>
        <v>3.6059386644072839</v>
      </c>
      <c r="O437" s="132">
        <f t="shared" si="67"/>
        <v>3.6059386644072842E-2</v>
      </c>
      <c r="P437" s="134">
        <f t="shared" si="68"/>
        <v>721</v>
      </c>
      <c r="Q437" s="134">
        <v>1046</v>
      </c>
      <c r="R437" s="134" t="str">
        <f t="shared" si="69"/>
        <v>721/1046</v>
      </c>
      <c r="S437" s="131">
        <f t="shared" si="70"/>
        <v>0.68929254302103249</v>
      </c>
      <c r="T437" s="137">
        <f t="shared" si="71"/>
        <v>65.535372848948384</v>
      </c>
      <c r="U437" s="133" t="e">
        <f ca="1">[1]!f_risk_annusharpe(A437,"2019/9/30","2019/12/31",1,1,3)</f>
        <v>#NAME?</v>
      </c>
      <c r="V437" s="134" t="e">
        <f t="shared" ca="1" si="72"/>
        <v>#NAME?</v>
      </c>
      <c r="W437" s="134">
        <f t="shared" si="73"/>
        <v>1046</v>
      </c>
      <c r="X437" s="134" t="e">
        <f t="shared" ca="1" si="74"/>
        <v>#NAME?</v>
      </c>
      <c r="Y437" s="131" t="e">
        <f t="shared" ca="1" si="75"/>
        <v>#NAME?</v>
      </c>
      <c r="Z437" s="137" t="e">
        <f t="shared" ca="1" si="76"/>
        <v>#NAME?</v>
      </c>
      <c r="AA437" s="125">
        <v>2.5867479261168298</v>
      </c>
      <c r="AB437" s="125">
        <v>4.2064857329330296</v>
      </c>
      <c r="AC437" s="123" t="s">
        <v>5568</v>
      </c>
      <c r="AD437" s="125">
        <v>11.463090243707001</v>
      </c>
      <c r="AE437" s="123" t="s">
        <v>5569</v>
      </c>
      <c r="AF437" s="126">
        <v>0</v>
      </c>
      <c r="AG437" s="123"/>
      <c r="AH437" s="125">
        <v>11.69726305</v>
      </c>
      <c r="AI437" s="123" t="s">
        <v>242</v>
      </c>
      <c r="AJ437" s="123" t="s">
        <v>95</v>
      </c>
      <c r="AK437" s="124">
        <v>15.905976519199999</v>
      </c>
      <c r="AL437" s="123" t="s">
        <v>159</v>
      </c>
      <c r="AM437" s="36">
        <v>43025</v>
      </c>
      <c r="AN437" s="123" t="s">
        <v>310</v>
      </c>
      <c r="AO437" s="123" t="s">
        <v>965</v>
      </c>
      <c r="AP437" s="123" t="s">
        <v>179</v>
      </c>
      <c r="AQ437" s="123" t="s">
        <v>162</v>
      </c>
    </row>
    <row r="438" spans="1:43">
      <c r="A438" s="123" t="s">
        <v>2757</v>
      </c>
      <c r="B438" s="123" t="s">
        <v>2758</v>
      </c>
      <c r="C438" s="36">
        <v>43830</v>
      </c>
      <c r="D438" s="124">
        <v>1.1407</v>
      </c>
      <c r="E438" s="124">
        <v>1.1407</v>
      </c>
      <c r="F438" s="125">
        <v>0.38722168441432397</v>
      </c>
      <c r="G438" s="36">
        <v>43826</v>
      </c>
      <c r="H438" s="124">
        <v>1.1363000000000001</v>
      </c>
      <c r="I438" s="125">
        <v>4.2020644925550403</v>
      </c>
      <c r="J438" s="123" t="s">
        <v>5570</v>
      </c>
      <c r="K438" s="125">
        <v>0.85764809902741301</v>
      </c>
      <c r="L438" s="125">
        <v>1.1348523805302</v>
      </c>
      <c r="M438" s="130">
        <v>1.3595166163142101</v>
      </c>
      <c r="N438" s="137">
        <f t="shared" si="66"/>
        <v>5.4380664652568402</v>
      </c>
      <c r="O438" s="132">
        <f t="shared" si="67"/>
        <v>5.4380664652568404E-2</v>
      </c>
      <c r="P438" s="134">
        <f t="shared" si="68"/>
        <v>145</v>
      </c>
      <c r="Q438" s="134">
        <v>1046</v>
      </c>
      <c r="R438" s="134" t="str">
        <f t="shared" si="69"/>
        <v>145/1046</v>
      </c>
      <c r="S438" s="131">
        <f t="shared" si="70"/>
        <v>0.13862332695984703</v>
      </c>
      <c r="T438" s="137">
        <f t="shared" si="71"/>
        <v>93.06883365200764</v>
      </c>
      <c r="U438" s="133" t="e">
        <f ca="1">[1]!f_risk_annusharpe(A438,"2019/9/30","2019/12/31",1,1,3)</f>
        <v>#NAME?</v>
      </c>
      <c r="V438" s="134" t="e">
        <f t="shared" ca="1" si="72"/>
        <v>#NAME?</v>
      </c>
      <c r="W438" s="134">
        <f t="shared" si="73"/>
        <v>1046</v>
      </c>
      <c r="X438" s="134" t="e">
        <f t="shared" ca="1" si="74"/>
        <v>#NAME?</v>
      </c>
      <c r="Y438" s="131" t="e">
        <f t="shared" ca="1" si="75"/>
        <v>#NAME?</v>
      </c>
      <c r="Z438" s="137" t="e">
        <f t="shared" ca="1" si="76"/>
        <v>#NAME?</v>
      </c>
      <c r="AA438" s="125">
        <v>2.86770673640545</v>
      </c>
      <c r="AB438" s="125">
        <v>4.2020644925550403</v>
      </c>
      <c r="AC438" s="123" t="s">
        <v>5570</v>
      </c>
      <c r="AD438" s="125">
        <v>11.8333333333333</v>
      </c>
      <c r="AE438" s="123" t="s">
        <v>5571</v>
      </c>
      <c r="AF438" s="125">
        <v>12.7173913043478</v>
      </c>
      <c r="AG438" s="123" t="s">
        <v>5572</v>
      </c>
      <c r="AH438" s="125">
        <v>14.07</v>
      </c>
      <c r="AI438" s="123" t="s">
        <v>174</v>
      </c>
      <c r="AJ438" s="123" t="s">
        <v>166</v>
      </c>
      <c r="AK438" s="124">
        <v>0.57319153339999995</v>
      </c>
      <c r="AL438" s="123" t="s">
        <v>159</v>
      </c>
      <c r="AM438" s="36">
        <v>42458</v>
      </c>
      <c r="AN438" s="123" t="s">
        <v>310</v>
      </c>
      <c r="AO438" s="123" t="s">
        <v>965</v>
      </c>
      <c r="AP438" s="123" t="s">
        <v>179</v>
      </c>
      <c r="AQ438" s="123" t="s">
        <v>241</v>
      </c>
    </row>
    <row r="439" spans="1:43">
      <c r="A439" s="123" t="s">
        <v>2116</v>
      </c>
      <c r="B439" s="123" t="s">
        <v>2117</v>
      </c>
      <c r="C439" s="36">
        <v>43830</v>
      </c>
      <c r="D439" s="124">
        <v>1.1839999999999999</v>
      </c>
      <c r="E439" s="124">
        <v>1.3029999999999999</v>
      </c>
      <c r="F439" s="125">
        <v>0</v>
      </c>
      <c r="G439" s="36">
        <v>43829</v>
      </c>
      <c r="H439" s="124">
        <v>1.1839999999999999</v>
      </c>
      <c r="I439" s="125">
        <v>4.1992759776536301</v>
      </c>
      <c r="J439" s="123" t="s">
        <v>5573</v>
      </c>
      <c r="K439" s="125">
        <v>0</v>
      </c>
      <c r="L439" s="125">
        <v>0.33902581734342901</v>
      </c>
      <c r="M439" s="130">
        <v>0.76600039528956398</v>
      </c>
      <c r="N439" s="137">
        <f t="shared" si="66"/>
        <v>3.0640015811582559</v>
      </c>
      <c r="O439" s="132">
        <f t="shared" si="67"/>
        <v>3.0640015811582558E-2</v>
      </c>
      <c r="P439" s="134">
        <f t="shared" si="68"/>
        <v>891</v>
      </c>
      <c r="Q439" s="134">
        <v>1046</v>
      </c>
      <c r="R439" s="134" t="str">
        <f t="shared" si="69"/>
        <v>891/1046</v>
      </c>
      <c r="S439" s="131">
        <f t="shared" si="70"/>
        <v>0.85181644359464626</v>
      </c>
      <c r="T439" s="137">
        <f t="shared" si="71"/>
        <v>60</v>
      </c>
      <c r="U439" s="133" t="e">
        <f ca="1">[1]!f_risk_annusharpe(A439,"2019/9/30","2019/12/31",1,1,3)</f>
        <v>#NAME?</v>
      </c>
      <c r="V439" s="134" t="e">
        <f t="shared" ca="1" si="72"/>
        <v>#NAME?</v>
      </c>
      <c r="W439" s="134">
        <f t="shared" si="73"/>
        <v>1046</v>
      </c>
      <c r="X439" s="134" t="e">
        <f t="shared" ca="1" si="74"/>
        <v>#NAME?</v>
      </c>
      <c r="Y439" s="131" t="e">
        <f t="shared" ca="1" si="75"/>
        <v>#NAME?</v>
      </c>
      <c r="Z439" s="137" t="e">
        <f t="shared" ca="1" si="76"/>
        <v>#NAME?</v>
      </c>
      <c r="AA439" s="125">
        <v>2.2019316478916702</v>
      </c>
      <c r="AB439" s="125">
        <v>4.1992759776536301</v>
      </c>
      <c r="AC439" s="123" t="s">
        <v>5573</v>
      </c>
      <c r="AD439" s="125">
        <v>3.8676951471758101</v>
      </c>
      <c r="AE439" s="123" t="s">
        <v>5574</v>
      </c>
      <c r="AF439" s="125">
        <v>6.3205967426710004</v>
      </c>
      <c r="AG439" s="123" t="s">
        <v>5575</v>
      </c>
      <c r="AH439" s="125">
        <v>30.561692799999999</v>
      </c>
      <c r="AI439" s="123" t="s">
        <v>157</v>
      </c>
      <c r="AJ439" s="123" t="s">
        <v>186</v>
      </c>
      <c r="AK439" s="124">
        <v>0.71153925829999998</v>
      </c>
      <c r="AL439" s="123" t="s">
        <v>159</v>
      </c>
      <c r="AM439" s="36">
        <v>41495</v>
      </c>
      <c r="AN439" s="123" t="s">
        <v>310</v>
      </c>
      <c r="AO439" s="123" t="s">
        <v>1892</v>
      </c>
      <c r="AP439" s="123" t="s">
        <v>187</v>
      </c>
      <c r="AQ439" s="123" t="s">
        <v>185</v>
      </c>
    </row>
    <row r="440" spans="1:43">
      <c r="A440" s="123" t="s">
        <v>2296</v>
      </c>
      <c r="B440" s="123" t="s">
        <v>2297</v>
      </c>
      <c r="C440" s="36">
        <v>43830</v>
      </c>
      <c r="D440" s="124">
        <v>1.0263</v>
      </c>
      <c r="E440" s="124">
        <v>1.0595000000000001</v>
      </c>
      <c r="F440" s="125">
        <v>2.9239766081871298E-2</v>
      </c>
      <c r="G440" s="36">
        <v>43829</v>
      </c>
      <c r="H440" s="124">
        <v>1.026</v>
      </c>
      <c r="I440" s="125">
        <v>4.19617131067006</v>
      </c>
      <c r="J440" s="123" t="s">
        <v>5576</v>
      </c>
      <c r="K440" s="125">
        <v>0.156143261442373</v>
      </c>
      <c r="L440" s="125">
        <v>0.61766361207338805</v>
      </c>
      <c r="M440" s="130">
        <v>1.1432116727258099</v>
      </c>
      <c r="N440" s="137">
        <f t="shared" si="66"/>
        <v>4.5728466909032397</v>
      </c>
      <c r="O440" s="132">
        <f t="shared" si="67"/>
        <v>4.57284669090324E-2</v>
      </c>
      <c r="P440" s="134">
        <f t="shared" si="68"/>
        <v>357</v>
      </c>
      <c r="Q440" s="134">
        <v>1046</v>
      </c>
      <c r="R440" s="134" t="str">
        <f t="shared" si="69"/>
        <v>357/1046</v>
      </c>
      <c r="S440" s="131">
        <f t="shared" si="70"/>
        <v>0.34130019120458893</v>
      </c>
      <c r="T440" s="137">
        <f t="shared" si="71"/>
        <v>82.934990439770559</v>
      </c>
      <c r="U440" s="133" t="e">
        <f ca="1">[1]!f_risk_annusharpe(A440,"2019/9/30","2019/12/31",1,1,3)</f>
        <v>#NAME?</v>
      </c>
      <c r="V440" s="134" t="e">
        <f t="shared" ca="1" si="72"/>
        <v>#NAME?</v>
      </c>
      <c r="W440" s="134">
        <f t="shared" si="73"/>
        <v>1046</v>
      </c>
      <c r="X440" s="134" t="e">
        <f t="shared" ca="1" si="74"/>
        <v>#NAME?</v>
      </c>
      <c r="Y440" s="131" t="e">
        <f t="shared" ca="1" si="75"/>
        <v>#NAME?</v>
      </c>
      <c r="Z440" s="137" t="e">
        <f t="shared" ca="1" si="76"/>
        <v>#NAME?</v>
      </c>
      <c r="AA440" s="125">
        <v>2.49491120176857</v>
      </c>
      <c r="AB440" s="125">
        <v>4.19617131067006</v>
      </c>
      <c r="AC440" s="123" t="s">
        <v>5576</v>
      </c>
      <c r="AD440" s="126">
        <v>0</v>
      </c>
      <c r="AE440" s="123"/>
      <c r="AF440" s="126">
        <v>0</v>
      </c>
      <c r="AG440" s="123"/>
      <c r="AH440" s="125">
        <v>6.0508631599999898</v>
      </c>
      <c r="AI440" s="123" t="s">
        <v>174</v>
      </c>
      <c r="AJ440" s="123" t="s">
        <v>95</v>
      </c>
      <c r="AK440" s="124">
        <v>80.601122482099996</v>
      </c>
      <c r="AL440" s="123" t="s">
        <v>159</v>
      </c>
      <c r="AM440" s="36">
        <v>43271</v>
      </c>
      <c r="AN440" s="123" t="s">
        <v>310</v>
      </c>
      <c r="AO440" s="123" t="s">
        <v>5577</v>
      </c>
      <c r="AP440" s="123" t="s">
        <v>175</v>
      </c>
      <c r="AQ440" s="123" t="s">
        <v>207</v>
      </c>
    </row>
    <row r="441" spans="1:43">
      <c r="A441" s="123" t="s">
        <v>2194</v>
      </c>
      <c r="B441" s="123" t="s">
        <v>2195</v>
      </c>
      <c r="C441" s="36">
        <v>43830</v>
      </c>
      <c r="D441" s="124">
        <v>1.0104</v>
      </c>
      <c r="E441" s="124">
        <v>1.1044</v>
      </c>
      <c r="F441" s="125">
        <v>-9.8960910440273799E-3</v>
      </c>
      <c r="G441" s="36">
        <v>43826</v>
      </c>
      <c r="H441" s="124">
        <v>1.0105</v>
      </c>
      <c r="I441" s="125">
        <v>4.1900631057807702</v>
      </c>
      <c r="J441" s="123" t="s">
        <v>5578</v>
      </c>
      <c r="K441" s="125">
        <v>0.32767351802202699</v>
      </c>
      <c r="L441" s="125">
        <v>0.45730340896775001</v>
      </c>
      <c r="M441" s="130">
        <v>0.89512100468753597</v>
      </c>
      <c r="N441" s="137">
        <f t="shared" si="66"/>
        <v>3.5804840187501439</v>
      </c>
      <c r="O441" s="132">
        <f t="shared" si="67"/>
        <v>3.5804840187501435E-2</v>
      </c>
      <c r="P441" s="134">
        <f t="shared" si="68"/>
        <v>729</v>
      </c>
      <c r="Q441" s="134">
        <v>1046</v>
      </c>
      <c r="R441" s="134" t="str">
        <f t="shared" si="69"/>
        <v>729/1046</v>
      </c>
      <c r="S441" s="131">
        <f t="shared" si="70"/>
        <v>0.69694072657743789</v>
      </c>
      <c r="T441" s="137">
        <f t="shared" si="71"/>
        <v>65.152963671128106</v>
      </c>
      <c r="U441" s="133" t="e">
        <f ca="1">[1]!f_risk_annusharpe(A441,"2019/9/30","2019/12/31",1,1,3)</f>
        <v>#NAME?</v>
      </c>
      <c r="V441" s="134" t="e">
        <f t="shared" ca="1" si="72"/>
        <v>#NAME?</v>
      </c>
      <c r="W441" s="134">
        <f t="shared" si="73"/>
        <v>1046</v>
      </c>
      <c r="X441" s="134" t="e">
        <f t="shared" ca="1" si="74"/>
        <v>#NAME?</v>
      </c>
      <c r="Y441" s="131" t="e">
        <f t="shared" ca="1" si="75"/>
        <v>#NAME?</v>
      </c>
      <c r="Z441" s="137" t="e">
        <f t="shared" ca="1" si="76"/>
        <v>#NAME?</v>
      </c>
      <c r="AA441" s="125">
        <v>2.3367600781410101</v>
      </c>
      <c r="AB441" s="125">
        <v>4.1900631057807702</v>
      </c>
      <c r="AC441" s="123" t="s">
        <v>5578</v>
      </c>
      <c r="AD441" s="125">
        <v>8.6277582508089097</v>
      </c>
      <c r="AE441" s="123" t="s">
        <v>5579</v>
      </c>
      <c r="AF441" s="126">
        <v>0</v>
      </c>
      <c r="AG441" s="123"/>
      <c r="AH441" s="125">
        <v>10.78945064</v>
      </c>
      <c r="AI441" s="123" t="s">
        <v>174</v>
      </c>
      <c r="AJ441" s="123" t="s">
        <v>95</v>
      </c>
      <c r="AK441" s="124">
        <v>4.1327032559000001</v>
      </c>
      <c r="AL441" s="123" t="s">
        <v>159</v>
      </c>
      <c r="AM441" s="36">
        <v>42893</v>
      </c>
      <c r="AN441" s="123" t="s">
        <v>310</v>
      </c>
      <c r="AO441" s="123" t="s">
        <v>1044</v>
      </c>
      <c r="AP441" s="123" t="s">
        <v>314</v>
      </c>
      <c r="AQ441" s="123" t="s">
        <v>204</v>
      </c>
    </row>
    <row r="442" spans="1:43">
      <c r="A442" s="123" t="s">
        <v>2312</v>
      </c>
      <c r="B442" s="123" t="s">
        <v>2313</v>
      </c>
      <c r="C442" s="36">
        <v>43830</v>
      </c>
      <c r="D442" s="124">
        <v>1.0303</v>
      </c>
      <c r="E442" s="124">
        <v>1.0503</v>
      </c>
      <c r="F442" s="125">
        <v>3.88387222060355E-2</v>
      </c>
      <c r="G442" s="36">
        <v>43829</v>
      </c>
      <c r="H442" s="124">
        <v>1.0299</v>
      </c>
      <c r="I442" s="125">
        <v>4.1856523153197802</v>
      </c>
      <c r="J442" s="123" t="s">
        <v>5580</v>
      </c>
      <c r="K442" s="125">
        <v>0.145800933125973</v>
      </c>
      <c r="L442" s="125">
        <v>0.63491034965184201</v>
      </c>
      <c r="M442" s="130">
        <v>1.1089511442331501</v>
      </c>
      <c r="N442" s="137">
        <f t="shared" si="66"/>
        <v>4.4358045769326004</v>
      </c>
      <c r="O442" s="132">
        <f t="shared" si="67"/>
        <v>4.4358045769326004E-2</v>
      </c>
      <c r="P442" s="134">
        <f t="shared" si="68"/>
        <v>402</v>
      </c>
      <c r="Q442" s="134">
        <v>1046</v>
      </c>
      <c r="R442" s="134" t="str">
        <f t="shared" si="69"/>
        <v>402/1046</v>
      </c>
      <c r="S442" s="131">
        <f t="shared" si="70"/>
        <v>0.384321223709369</v>
      </c>
      <c r="T442" s="137">
        <f t="shared" si="71"/>
        <v>80.783938814531552</v>
      </c>
      <c r="U442" s="133" t="e">
        <f ca="1">[1]!f_risk_annusharpe(A442,"2019/9/30","2019/12/31",1,1,3)</f>
        <v>#NAME?</v>
      </c>
      <c r="V442" s="134" t="e">
        <f t="shared" ca="1" si="72"/>
        <v>#NAME?</v>
      </c>
      <c r="W442" s="134">
        <f t="shared" si="73"/>
        <v>1046</v>
      </c>
      <c r="X442" s="134" t="e">
        <f t="shared" ca="1" si="74"/>
        <v>#NAME?</v>
      </c>
      <c r="Y442" s="131" t="e">
        <f t="shared" ca="1" si="75"/>
        <v>#NAME?</v>
      </c>
      <c r="Z442" s="137" t="e">
        <f t="shared" ca="1" si="76"/>
        <v>#NAME?</v>
      </c>
      <c r="AA442" s="125">
        <v>2.0200229883885199</v>
      </c>
      <c r="AB442" s="125">
        <v>4.1856523153197802</v>
      </c>
      <c r="AC442" s="123" t="s">
        <v>5580</v>
      </c>
      <c r="AD442" s="126">
        <v>0</v>
      </c>
      <c r="AE442" s="123"/>
      <c r="AF442" s="126">
        <v>0</v>
      </c>
      <c r="AG442" s="123"/>
      <c r="AH442" s="125">
        <v>5.0712303599999897</v>
      </c>
      <c r="AI442" s="123" t="s">
        <v>157</v>
      </c>
      <c r="AJ442" s="123" t="s">
        <v>95</v>
      </c>
      <c r="AK442" s="124">
        <v>15.1714838507</v>
      </c>
      <c r="AL442" s="123" t="s">
        <v>159</v>
      </c>
      <c r="AM442" s="36">
        <v>43357</v>
      </c>
      <c r="AN442" s="123" t="s">
        <v>310</v>
      </c>
      <c r="AO442" s="123" t="s">
        <v>2314</v>
      </c>
      <c r="AP442" s="123" t="s">
        <v>347</v>
      </c>
      <c r="AQ442" s="123" t="s">
        <v>483</v>
      </c>
    </row>
    <row r="443" spans="1:43">
      <c r="A443" s="123" t="s">
        <v>2302</v>
      </c>
      <c r="B443" s="123" t="s">
        <v>2303</v>
      </c>
      <c r="C443" s="36">
        <v>43830</v>
      </c>
      <c r="D443" s="124">
        <v>1.0324</v>
      </c>
      <c r="E443" s="124">
        <v>1.1344000000000001</v>
      </c>
      <c r="F443" s="125">
        <v>6.7849180963456199E-2</v>
      </c>
      <c r="G443" s="36">
        <v>43826</v>
      </c>
      <c r="H443" s="124">
        <v>1.0317000000000001</v>
      </c>
      <c r="I443" s="125">
        <v>4.1704554438950199</v>
      </c>
      <c r="J443" s="123" t="s">
        <v>5581</v>
      </c>
      <c r="K443" s="125">
        <v>0.14550392860608699</v>
      </c>
      <c r="L443" s="125">
        <v>0.60419987222682603</v>
      </c>
      <c r="M443" s="130">
        <v>1.1165816933194801</v>
      </c>
      <c r="N443" s="137">
        <f t="shared" si="66"/>
        <v>4.4663267732779204</v>
      </c>
      <c r="O443" s="132">
        <f t="shared" si="67"/>
        <v>4.4663267732779205E-2</v>
      </c>
      <c r="P443" s="134">
        <f t="shared" si="68"/>
        <v>388</v>
      </c>
      <c r="Q443" s="134">
        <v>1046</v>
      </c>
      <c r="R443" s="134" t="str">
        <f t="shared" si="69"/>
        <v>388/1046</v>
      </c>
      <c r="S443" s="131">
        <f t="shared" si="70"/>
        <v>0.37093690248565964</v>
      </c>
      <c r="T443" s="137">
        <f t="shared" si="71"/>
        <v>81.453154875717019</v>
      </c>
      <c r="U443" s="133" t="e">
        <f ca="1">[1]!f_risk_annusharpe(A443,"2019/9/30","2019/12/31",1,1,3)</f>
        <v>#NAME?</v>
      </c>
      <c r="V443" s="134" t="e">
        <f t="shared" ca="1" si="72"/>
        <v>#NAME?</v>
      </c>
      <c r="W443" s="134">
        <f t="shared" si="73"/>
        <v>1046</v>
      </c>
      <c r="X443" s="134" t="e">
        <f t="shared" ca="1" si="74"/>
        <v>#NAME?</v>
      </c>
      <c r="Y443" s="131" t="e">
        <f t="shared" ca="1" si="75"/>
        <v>#NAME?</v>
      </c>
      <c r="Z443" s="137" t="e">
        <f t="shared" ca="1" si="76"/>
        <v>#NAME?</v>
      </c>
      <c r="AA443" s="125">
        <v>2.1417420395461102</v>
      </c>
      <c r="AB443" s="125">
        <v>4.1704554438950199</v>
      </c>
      <c r="AC443" s="123" t="s">
        <v>5581</v>
      </c>
      <c r="AD443" s="125">
        <v>11.6696491186839</v>
      </c>
      <c r="AE443" s="123" t="s">
        <v>5582</v>
      </c>
      <c r="AF443" s="126">
        <v>0</v>
      </c>
      <c r="AG443" s="123"/>
      <c r="AH443" s="125">
        <v>14.03704568</v>
      </c>
      <c r="AI443" s="123" t="s">
        <v>174</v>
      </c>
      <c r="AJ443" s="123" t="s">
        <v>95</v>
      </c>
      <c r="AK443" s="124">
        <v>14.666633663300001</v>
      </c>
      <c r="AL443" s="123" t="s">
        <v>159</v>
      </c>
      <c r="AM443" s="36">
        <v>42814</v>
      </c>
      <c r="AN443" s="123" t="s">
        <v>310</v>
      </c>
      <c r="AO443" s="123" t="s">
        <v>5583</v>
      </c>
      <c r="AP443" s="123" t="s">
        <v>196</v>
      </c>
      <c r="AQ443" s="123" t="s">
        <v>247</v>
      </c>
    </row>
    <row r="444" spans="1:43">
      <c r="A444" s="123" t="s">
        <v>2335</v>
      </c>
      <c r="B444" s="123" t="s">
        <v>2336</v>
      </c>
      <c r="C444" s="36">
        <v>43830</v>
      </c>
      <c r="D444" s="124">
        <v>1.012</v>
      </c>
      <c r="E444" s="124">
        <v>1.0845</v>
      </c>
      <c r="F444" s="125">
        <v>1.9766752322580999E-2</v>
      </c>
      <c r="G444" s="36">
        <v>43829</v>
      </c>
      <c r="H444" s="124">
        <v>1.0118</v>
      </c>
      <c r="I444" s="125">
        <v>4.1660908831923598</v>
      </c>
      <c r="J444" s="123" t="s">
        <v>5584</v>
      </c>
      <c r="K444" s="125">
        <v>0.15835312747427099</v>
      </c>
      <c r="L444" s="125">
        <v>0.64514469755776904</v>
      </c>
      <c r="M444" s="130">
        <v>1.04512540177062</v>
      </c>
      <c r="N444" s="137">
        <f t="shared" si="66"/>
        <v>4.1805016070824799</v>
      </c>
      <c r="O444" s="132">
        <f t="shared" si="67"/>
        <v>4.1805016070824798E-2</v>
      </c>
      <c r="P444" s="134">
        <f t="shared" si="68"/>
        <v>491</v>
      </c>
      <c r="Q444" s="134">
        <v>1046</v>
      </c>
      <c r="R444" s="134" t="str">
        <f t="shared" si="69"/>
        <v>491/1046</v>
      </c>
      <c r="S444" s="131">
        <f t="shared" si="70"/>
        <v>0.46940726577437858</v>
      </c>
      <c r="T444" s="137">
        <f t="shared" si="71"/>
        <v>76.529636711281071</v>
      </c>
      <c r="U444" s="133" t="e">
        <f ca="1">[1]!f_risk_annusharpe(A444,"2019/9/30","2019/12/31",1,1,3)</f>
        <v>#NAME?</v>
      </c>
      <c r="V444" s="134" t="e">
        <f t="shared" ca="1" si="72"/>
        <v>#NAME?</v>
      </c>
      <c r="W444" s="134">
        <f t="shared" si="73"/>
        <v>1046</v>
      </c>
      <c r="X444" s="134" t="e">
        <f t="shared" ca="1" si="74"/>
        <v>#NAME?</v>
      </c>
      <c r="Y444" s="131" t="e">
        <f t="shared" ca="1" si="75"/>
        <v>#NAME?</v>
      </c>
      <c r="Z444" s="137" t="e">
        <f t="shared" ca="1" si="76"/>
        <v>#NAME?</v>
      </c>
      <c r="AA444" s="125">
        <v>2.1760034357613298</v>
      </c>
      <c r="AB444" s="125">
        <v>4.1660908831923598</v>
      </c>
      <c r="AC444" s="123" t="s">
        <v>5584</v>
      </c>
      <c r="AD444" s="126">
        <v>0</v>
      </c>
      <c r="AE444" s="123"/>
      <c r="AF444" s="126">
        <v>0</v>
      </c>
      <c r="AG444" s="123"/>
      <c r="AH444" s="125">
        <v>8.7099507999999908</v>
      </c>
      <c r="AI444" s="123" t="s">
        <v>174</v>
      </c>
      <c r="AJ444" s="123" t="s">
        <v>95</v>
      </c>
      <c r="AK444" s="124">
        <v>30.280682367299999</v>
      </c>
      <c r="AL444" s="123" t="s">
        <v>159</v>
      </c>
      <c r="AM444" s="36">
        <v>43161</v>
      </c>
      <c r="AN444" s="123" t="s">
        <v>310</v>
      </c>
      <c r="AO444" s="123" t="s">
        <v>2337</v>
      </c>
      <c r="AP444" s="123" t="s">
        <v>446</v>
      </c>
      <c r="AQ444" s="123" t="s">
        <v>207</v>
      </c>
    </row>
    <row r="445" spans="1:43">
      <c r="A445" s="123" t="s">
        <v>2202</v>
      </c>
      <c r="B445" s="123" t="s">
        <v>2203</v>
      </c>
      <c r="C445" s="36">
        <v>43830</v>
      </c>
      <c r="D445" s="124">
        <v>1.0412999999999999</v>
      </c>
      <c r="E445" s="124">
        <v>1.0918000000000001</v>
      </c>
      <c r="F445" s="125">
        <v>3.8428283216439998E-2</v>
      </c>
      <c r="G445" s="36">
        <v>43826</v>
      </c>
      <c r="H445" s="124">
        <v>1.0408999999999999</v>
      </c>
      <c r="I445" s="125">
        <v>4.1627144876335898</v>
      </c>
      <c r="J445" s="123" t="s">
        <v>5585</v>
      </c>
      <c r="K445" s="125">
        <v>0.20207852193995099</v>
      </c>
      <c r="L445" s="125">
        <v>0.45343117770611002</v>
      </c>
      <c r="M445" s="130">
        <v>0.95988632810758001</v>
      </c>
      <c r="N445" s="137">
        <f t="shared" si="66"/>
        <v>3.83954531243032</v>
      </c>
      <c r="O445" s="132">
        <f t="shared" si="67"/>
        <v>3.8395453124303203E-2</v>
      </c>
      <c r="P445" s="134">
        <f t="shared" si="68"/>
        <v>637</v>
      </c>
      <c r="Q445" s="134">
        <v>1046</v>
      </c>
      <c r="R445" s="134" t="str">
        <f t="shared" si="69"/>
        <v>637/1046</v>
      </c>
      <c r="S445" s="131">
        <f t="shared" si="70"/>
        <v>0.60898661567877632</v>
      </c>
      <c r="T445" s="137">
        <f t="shared" si="71"/>
        <v>69.550669216061181</v>
      </c>
      <c r="U445" s="133" t="e">
        <f ca="1">[1]!f_risk_annusharpe(A445,"2019/9/30","2019/12/31",1,1,3)</f>
        <v>#NAME?</v>
      </c>
      <c r="V445" s="134" t="e">
        <f t="shared" ca="1" si="72"/>
        <v>#NAME?</v>
      </c>
      <c r="W445" s="134">
        <f t="shared" si="73"/>
        <v>1046</v>
      </c>
      <c r="X445" s="134" t="e">
        <f t="shared" ca="1" si="74"/>
        <v>#NAME?</v>
      </c>
      <c r="Y445" s="131" t="e">
        <f t="shared" ca="1" si="75"/>
        <v>#NAME?</v>
      </c>
      <c r="Z445" s="137" t="e">
        <f t="shared" ca="1" si="76"/>
        <v>#NAME?</v>
      </c>
      <c r="AA445" s="125">
        <v>2.1483487922406899</v>
      </c>
      <c r="AB445" s="125">
        <v>4.1627144876335898</v>
      </c>
      <c r="AC445" s="123" t="s">
        <v>5585</v>
      </c>
      <c r="AD445" s="125">
        <v>9.3532565517241402</v>
      </c>
      <c r="AE445" s="123" t="s">
        <v>5586</v>
      </c>
      <c r="AF445" s="126">
        <v>0</v>
      </c>
      <c r="AG445" s="123"/>
      <c r="AH445" s="125">
        <v>9.4079331799999899</v>
      </c>
      <c r="AI445" s="123" t="s">
        <v>174</v>
      </c>
      <c r="AJ445" s="123" t="s">
        <v>95</v>
      </c>
      <c r="AK445" s="124">
        <v>25.8873146486</v>
      </c>
      <c r="AL445" s="123" t="s">
        <v>159</v>
      </c>
      <c r="AM445" s="36">
        <v>43096</v>
      </c>
      <c r="AN445" s="123" t="s">
        <v>310</v>
      </c>
      <c r="AO445" s="123" t="s">
        <v>2062</v>
      </c>
      <c r="AP445" s="123" t="s">
        <v>196</v>
      </c>
      <c r="AQ445" s="123" t="s">
        <v>207</v>
      </c>
    </row>
    <row r="446" spans="1:43">
      <c r="A446" s="123" t="s">
        <v>2214</v>
      </c>
      <c r="B446" s="123" t="s">
        <v>2215</v>
      </c>
      <c r="C446" s="36">
        <v>43830</v>
      </c>
      <c r="D446" s="124">
        <v>1.1268</v>
      </c>
      <c r="E446" s="124">
        <v>1.1633</v>
      </c>
      <c r="F446" s="125">
        <v>5.3276505061264398E-2</v>
      </c>
      <c r="G446" s="36">
        <v>43826</v>
      </c>
      <c r="H446" s="124">
        <v>1.1262000000000001</v>
      </c>
      <c r="I446" s="125">
        <v>4.1609000268408396</v>
      </c>
      <c r="J446" s="123" t="s">
        <v>5587</v>
      </c>
      <c r="K446" s="125">
        <v>0.24911032028470001</v>
      </c>
      <c r="L446" s="125">
        <v>0.47259011623750702</v>
      </c>
      <c r="M446" s="130">
        <v>1.0220636680655999</v>
      </c>
      <c r="N446" s="137">
        <f t="shared" si="66"/>
        <v>4.0882546722623996</v>
      </c>
      <c r="O446" s="132">
        <f t="shared" si="67"/>
        <v>4.0882546722623994E-2</v>
      </c>
      <c r="P446" s="134">
        <f t="shared" si="68"/>
        <v>530</v>
      </c>
      <c r="Q446" s="134">
        <v>1046</v>
      </c>
      <c r="R446" s="134" t="str">
        <f t="shared" si="69"/>
        <v>530/1046</v>
      </c>
      <c r="S446" s="131">
        <f t="shared" si="70"/>
        <v>0.50669216061185474</v>
      </c>
      <c r="T446" s="137">
        <f t="shared" si="71"/>
        <v>74.665391969407267</v>
      </c>
      <c r="U446" s="133" t="e">
        <f ca="1">[1]!f_risk_annusharpe(A446,"2019/9/30","2019/12/31",1,1,3)</f>
        <v>#NAME?</v>
      </c>
      <c r="V446" s="134" t="e">
        <f t="shared" ca="1" si="72"/>
        <v>#NAME?</v>
      </c>
      <c r="W446" s="134">
        <f t="shared" si="73"/>
        <v>1046</v>
      </c>
      <c r="X446" s="134" t="e">
        <f t="shared" ca="1" si="74"/>
        <v>#NAME?</v>
      </c>
      <c r="Y446" s="131" t="e">
        <f t="shared" ca="1" si="75"/>
        <v>#NAME?</v>
      </c>
      <c r="Z446" s="137" t="e">
        <f t="shared" ca="1" si="76"/>
        <v>#NAME?</v>
      </c>
      <c r="AA446" s="125">
        <v>2.1299826115837499</v>
      </c>
      <c r="AB446" s="125">
        <v>4.1609000268408396</v>
      </c>
      <c r="AC446" s="123" t="s">
        <v>5587</v>
      </c>
      <c r="AD446" s="125">
        <v>12.6687679860641</v>
      </c>
      <c r="AE446" s="123" t="s">
        <v>5588</v>
      </c>
      <c r="AF446" s="125">
        <v>14.1266914616214</v>
      </c>
      <c r="AG446" s="123" t="s">
        <v>5589</v>
      </c>
      <c r="AH446" s="125">
        <v>16.420637960000001</v>
      </c>
      <c r="AI446" s="123" t="s">
        <v>174</v>
      </c>
      <c r="AJ446" s="123" t="s">
        <v>189</v>
      </c>
      <c r="AK446" s="124">
        <v>30.5237517262</v>
      </c>
      <c r="AL446" s="123" t="s">
        <v>159</v>
      </c>
      <c r="AM446" s="36">
        <v>42333</v>
      </c>
      <c r="AN446" s="123" t="s">
        <v>310</v>
      </c>
      <c r="AO446" s="123" t="s">
        <v>1392</v>
      </c>
      <c r="AP446" s="123" t="s">
        <v>195</v>
      </c>
      <c r="AQ446" s="123" t="s">
        <v>1867</v>
      </c>
    </row>
    <row r="447" spans="1:43">
      <c r="A447" s="123" t="s">
        <v>2331</v>
      </c>
      <c r="B447" s="123" t="s">
        <v>2332</v>
      </c>
      <c r="C447" s="36">
        <v>43830</v>
      </c>
      <c r="D447" s="124">
        <v>1.0414000000000001</v>
      </c>
      <c r="E447" s="124">
        <v>1.1172</v>
      </c>
      <c r="F447" s="125">
        <v>3.8424591738725998E-2</v>
      </c>
      <c r="G447" s="36">
        <v>43829</v>
      </c>
      <c r="H447" s="124">
        <v>1.0409999999999999</v>
      </c>
      <c r="I447" s="125">
        <v>4.1588986719300998</v>
      </c>
      <c r="J447" s="123" t="s">
        <v>5590</v>
      </c>
      <c r="K447" s="125">
        <v>0.27924891670679503</v>
      </c>
      <c r="L447" s="125">
        <v>0.62809868401431002</v>
      </c>
      <c r="M447" s="130">
        <v>1.2739660878016099</v>
      </c>
      <c r="N447" s="137">
        <f t="shared" si="66"/>
        <v>5.0958643512064397</v>
      </c>
      <c r="O447" s="132">
        <f t="shared" si="67"/>
        <v>5.0958643512064396E-2</v>
      </c>
      <c r="P447" s="134">
        <f t="shared" si="68"/>
        <v>198</v>
      </c>
      <c r="Q447" s="134">
        <v>1046</v>
      </c>
      <c r="R447" s="134" t="str">
        <f t="shared" si="69"/>
        <v>198/1046</v>
      </c>
      <c r="S447" s="131">
        <f t="shared" si="70"/>
        <v>0.18929254302103252</v>
      </c>
      <c r="T447" s="137">
        <f t="shared" si="71"/>
        <v>90.535372848948384</v>
      </c>
      <c r="U447" s="133" t="e">
        <f ca="1">[1]!f_risk_annusharpe(A447,"2019/9/30","2019/12/31",1,1,3)</f>
        <v>#NAME?</v>
      </c>
      <c r="V447" s="134" t="e">
        <f t="shared" ca="1" si="72"/>
        <v>#NAME?</v>
      </c>
      <c r="W447" s="134">
        <f t="shared" si="73"/>
        <v>1046</v>
      </c>
      <c r="X447" s="134" t="e">
        <f t="shared" ca="1" si="74"/>
        <v>#NAME?</v>
      </c>
      <c r="Y447" s="131" t="e">
        <f t="shared" ca="1" si="75"/>
        <v>#NAME?</v>
      </c>
      <c r="Z447" s="137" t="e">
        <f t="shared" ca="1" si="76"/>
        <v>#NAME?</v>
      </c>
      <c r="AA447" s="125">
        <v>2.34176511437644</v>
      </c>
      <c r="AB447" s="125">
        <v>4.1588986719300998</v>
      </c>
      <c r="AC447" s="123" t="s">
        <v>5590</v>
      </c>
      <c r="AD447" s="125">
        <v>10.3681359049894</v>
      </c>
      <c r="AE447" s="123" t="s">
        <v>5591</v>
      </c>
      <c r="AF447" s="126">
        <v>0</v>
      </c>
      <c r="AG447" s="123"/>
      <c r="AH447" s="125">
        <v>12.22157642</v>
      </c>
      <c r="AI447" s="123" t="s">
        <v>157</v>
      </c>
      <c r="AJ447" s="123" t="s">
        <v>95</v>
      </c>
      <c r="AK447" s="124">
        <v>67.721425649300002</v>
      </c>
      <c r="AL447" s="123" t="s">
        <v>159</v>
      </c>
      <c r="AM447" s="36">
        <v>42936</v>
      </c>
      <c r="AN447" s="123" t="s">
        <v>310</v>
      </c>
      <c r="AO447" s="123" t="s">
        <v>1682</v>
      </c>
      <c r="AP447" s="123" t="s">
        <v>511</v>
      </c>
      <c r="AQ447" s="123" t="s">
        <v>221</v>
      </c>
    </row>
    <row r="448" spans="1:43">
      <c r="A448" s="123" t="s">
        <v>2304</v>
      </c>
      <c r="B448" s="123" t="s">
        <v>2305</v>
      </c>
      <c r="C448" s="36">
        <v>43830</v>
      </c>
      <c r="D448" s="124">
        <v>1.1027</v>
      </c>
      <c r="E448" s="124">
        <v>1.1156999999999999</v>
      </c>
      <c r="F448" s="125">
        <v>1.8140589569171799E-2</v>
      </c>
      <c r="G448" s="36">
        <v>43829</v>
      </c>
      <c r="H448" s="124">
        <v>1.1025</v>
      </c>
      <c r="I448" s="125">
        <v>4.1560404269387199</v>
      </c>
      <c r="J448" s="123" t="s">
        <v>5592</v>
      </c>
      <c r="K448" s="125">
        <v>0.163502588790987</v>
      </c>
      <c r="L448" s="125">
        <v>0.60213484171152198</v>
      </c>
      <c r="M448" s="130">
        <v>1.1744196715295001</v>
      </c>
      <c r="N448" s="137">
        <f t="shared" si="66"/>
        <v>4.6976786861180004</v>
      </c>
      <c r="O448" s="132">
        <f t="shared" si="67"/>
        <v>4.6976786861180002E-2</v>
      </c>
      <c r="P448" s="134">
        <f t="shared" si="68"/>
        <v>302</v>
      </c>
      <c r="Q448" s="134">
        <v>1046</v>
      </c>
      <c r="R448" s="134" t="str">
        <f t="shared" si="69"/>
        <v>302/1046</v>
      </c>
      <c r="S448" s="131">
        <f t="shared" si="70"/>
        <v>0.28871892925430209</v>
      </c>
      <c r="T448" s="137">
        <f t="shared" si="71"/>
        <v>85.564053537284906</v>
      </c>
      <c r="U448" s="133" t="e">
        <f ca="1">[1]!f_risk_annusharpe(A448,"2019/9/30","2019/12/31",1,1,3)</f>
        <v>#NAME?</v>
      </c>
      <c r="V448" s="134" t="e">
        <f t="shared" ca="1" si="72"/>
        <v>#NAME?</v>
      </c>
      <c r="W448" s="134">
        <f t="shared" si="73"/>
        <v>1046</v>
      </c>
      <c r="X448" s="134" t="e">
        <f t="shared" ca="1" si="74"/>
        <v>#NAME?</v>
      </c>
      <c r="Y448" s="131" t="e">
        <f t="shared" ca="1" si="75"/>
        <v>#NAME?</v>
      </c>
      <c r="Z448" s="137" t="e">
        <f t="shared" ca="1" si="76"/>
        <v>#NAME?</v>
      </c>
      <c r="AA448" s="125">
        <v>2.2912801484230001</v>
      </c>
      <c r="AB448" s="125">
        <v>4.1560404269387199</v>
      </c>
      <c r="AC448" s="123" t="s">
        <v>5592</v>
      </c>
      <c r="AD448" s="125">
        <v>11.580200307792801</v>
      </c>
      <c r="AE448" s="123" t="s">
        <v>5593</v>
      </c>
      <c r="AF448" s="126">
        <v>0</v>
      </c>
      <c r="AG448" s="123"/>
      <c r="AH448" s="125">
        <v>11.70174568</v>
      </c>
      <c r="AI448" s="123" t="s">
        <v>157</v>
      </c>
      <c r="AJ448" s="123" t="s">
        <v>95</v>
      </c>
      <c r="AK448" s="124">
        <v>475.11756941229999</v>
      </c>
      <c r="AL448" s="123" t="s">
        <v>159</v>
      </c>
      <c r="AM448" s="36">
        <v>42909</v>
      </c>
      <c r="AN448" s="123" t="s">
        <v>310</v>
      </c>
      <c r="AO448" s="123" t="s">
        <v>2306</v>
      </c>
      <c r="AP448" s="123" t="s">
        <v>196</v>
      </c>
      <c r="AQ448" s="123" t="s">
        <v>181</v>
      </c>
    </row>
    <row r="449" spans="1:43">
      <c r="A449" s="123" t="s">
        <v>2258</v>
      </c>
      <c r="B449" s="123" t="s">
        <v>2259</v>
      </c>
      <c r="C449" s="36">
        <v>43830</v>
      </c>
      <c r="D449" s="124">
        <v>1.0577000000000001</v>
      </c>
      <c r="E449" s="124">
        <v>1.125</v>
      </c>
      <c r="F449" s="125">
        <v>9.4553706505342196E-3</v>
      </c>
      <c r="G449" s="36">
        <v>43829</v>
      </c>
      <c r="H449" s="124">
        <v>1.0576000000000001</v>
      </c>
      <c r="I449" s="125">
        <v>4.15530003300755</v>
      </c>
      <c r="J449" s="123" t="s">
        <v>5594</v>
      </c>
      <c r="K449" s="125">
        <v>0.198938992042441</v>
      </c>
      <c r="L449" s="125">
        <v>0.54180062252998196</v>
      </c>
      <c r="M449" s="130">
        <v>1.0984058942261901</v>
      </c>
      <c r="N449" s="137">
        <f t="shared" si="66"/>
        <v>4.3936235769047602</v>
      </c>
      <c r="O449" s="132">
        <f t="shared" si="67"/>
        <v>4.39362357690476E-2</v>
      </c>
      <c r="P449" s="134">
        <f t="shared" si="68"/>
        <v>413</v>
      </c>
      <c r="Q449" s="134">
        <v>1046</v>
      </c>
      <c r="R449" s="134" t="str">
        <f t="shared" si="69"/>
        <v>413/1046</v>
      </c>
      <c r="S449" s="131">
        <f t="shared" si="70"/>
        <v>0.39483747609942638</v>
      </c>
      <c r="T449" s="137">
        <f t="shared" si="71"/>
        <v>80.25812619502868</v>
      </c>
      <c r="U449" s="133" t="e">
        <f ca="1">[1]!f_risk_annusharpe(A449,"2019/9/30","2019/12/31",1,1,3)</f>
        <v>#NAME?</v>
      </c>
      <c r="V449" s="134" t="e">
        <f t="shared" ca="1" si="72"/>
        <v>#NAME?</v>
      </c>
      <c r="W449" s="134">
        <f t="shared" si="73"/>
        <v>1046</v>
      </c>
      <c r="X449" s="134" t="e">
        <f t="shared" ca="1" si="74"/>
        <v>#NAME?</v>
      </c>
      <c r="Y449" s="131" t="e">
        <f t="shared" ca="1" si="75"/>
        <v>#NAME?</v>
      </c>
      <c r="Z449" s="137" t="e">
        <f t="shared" ca="1" si="76"/>
        <v>#NAME?</v>
      </c>
      <c r="AA449" s="125">
        <v>2.3805916722851799</v>
      </c>
      <c r="AB449" s="125">
        <v>4.15530003300755</v>
      </c>
      <c r="AC449" s="123" t="s">
        <v>5594</v>
      </c>
      <c r="AD449" s="125">
        <v>11.395130908443001</v>
      </c>
      <c r="AE449" s="123" t="s">
        <v>5595</v>
      </c>
      <c r="AF449" s="125">
        <v>12.317876965901201</v>
      </c>
      <c r="AG449" s="123" t="s">
        <v>5596</v>
      </c>
      <c r="AH449" s="125">
        <v>12.98055244</v>
      </c>
      <c r="AI449" s="123" t="s">
        <v>157</v>
      </c>
      <c r="AJ449" s="123" t="s">
        <v>158</v>
      </c>
      <c r="AK449" s="124">
        <v>337.96276431619998</v>
      </c>
      <c r="AL449" s="123" t="s">
        <v>159</v>
      </c>
      <c r="AM449" s="36">
        <v>42709</v>
      </c>
      <c r="AN449" s="123" t="s">
        <v>310</v>
      </c>
      <c r="AO449" s="123" t="s">
        <v>5597</v>
      </c>
      <c r="AP449" s="123" t="s">
        <v>284</v>
      </c>
      <c r="AQ449" s="123" t="s">
        <v>173</v>
      </c>
    </row>
    <row r="450" spans="1:43">
      <c r="A450" s="123" t="s">
        <v>2899</v>
      </c>
      <c r="B450" s="123" t="s">
        <v>2900</v>
      </c>
      <c r="C450" s="36">
        <v>43830</v>
      </c>
      <c r="D450" s="124">
        <v>1.1180000000000001</v>
      </c>
      <c r="E450" s="124">
        <v>1.5309999999999999</v>
      </c>
      <c r="F450" s="125">
        <v>8.9525514771720202E-2</v>
      </c>
      <c r="G450" s="36">
        <v>43829</v>
      </c>
      <c r="H450" s="124">
        <v>1.117</v>
      </c>
      <c r="I450" s="125">
        <v>4.1552214512893002</v>
      </c>
      <c r="J450" s="123" t="s">
        <v>5598</v>
      </c>
      <c r="K450" s="125">
        <v>0.44923629829291201</v>
      </c>
      <c r="L450" s="125">
        <v>1.3599132432343499</v>
      </c>
      <c r="M450" s="130">
        <v>1.91429745422742</v>
      </c>
      <c r="N450" s="137">
        <f t="shared" si="66"/>
        <v>7.6571898169096801</v>
      </c>
      <c r="O450" s="132">
        <f t="shared" si="67"/>
        <v>7.6571898169096805E-2</v>
      </c>
      <c r="P450" s="134">
        <f t="shared" si="68"/>
        <v>28</v>
      </c>
      <c r="Q450" s="134">
        <v>1046</v>
      </c>
      <c r="R450" s="134" t="str">
        <f t="shared" si="69"/>
        <v>28/1046</v>
      </c>
      <c r="S450" s="131">
        <f t="shared" si="70"/>
        <v>2.676864244741874E-2</v>
      </c>
      <c r="T450" s="137">
        <f t="shared" si="71"/>
        <v>98.661567877629068</v>
      </c>
      <c r="U450" s="133" t="e">
        <f ca="1">[1]!f_risk_annusharpe(A450,"2019/9/30","2019/12/31",1,1,3)</f>
        <v>#NAME?</v>
      </c>
      <c r="V450" s="134" t="e">
        <f t="shared" ca="1" si="72"/>
        <v>#NAME?</v>
      </c>
      <c r="W450" s="134">
        <f t="shared" si="73"/>
        <v>1046</v>
      </c>
      <c r="X450" s="134" t="e">
        <f t="shared" ca="1" si="74"/>
        <v>#NAME?</v>
      </c>
      <c r="Y450" s="131" t="e">
        <f t="shared" ca="1" si="75"/>
        <v>#NAME?</v>
      </c>
      <c r="Z450" s="137" t="e">
        <f t="shared" ca="1" si="76"/>
        <v>#NAME?</v>
      </c>
      <c r="AA450" s="125">
        <v>3.0414601910483698</v>
      </c>
      <c r="AB450" s="125">
        <v>4.1552214512893002</v>
      </c>
      <c r="AC450" s="123" t="s">
        <v>5598</v>
      </c>
      <c r="AD450" s="125">
        <v>11.261355314012</v>
      </c>
      <c r="AE450" s="123" t="s">
        <v>5599</v>
      </c>
      <c r="AF450" s="125">
        <v>16.3228727187023</v>
      </c>
      <c r="AG450" s="123" t="s">
        <v>5600</v>
      </c>
      <c r="AH450" s="125">
        <v>59.299906999999997</v>
      </c>
      <c r="AI450" s="123" t="s">
        <v>157</v>
      </c>
      <c r="AJ450" s="123" t="s">
        <v>166</v>
      </c>
      <c r="AK450" s="124">
        <v>10.4344558355</v>
      </c>
      <c r="AL450" s="123" t="s">
        <v>159</v>
      </c>
      <c r="AM450" s="36">
        <v>41242</v>
      </c>
      <c r="AN450" s="123" t="s">
        <v>310</v>
      </c>
      <c r="AO450" s="123" t="s">
        <v>529</v>
      </c>
      <c r="AP450" s="123" t="s">
        <v>161</v>
      </c>
      <c r="AQ450" s="123" t="s">
        <v>177</v>
      </c>
    </row>
    <row r="451" spans="1:43">
      <c r="A451" s="123" t="s">
        <v>2413</v>
      </c>
      <c r="B451" s="123" t="s">
        <v>2414</v>
      </c>
      <c r="C451" s="36">
        <v>43830</v>
      </c>
      <c r="D451" s="124">
        <v>1.3588</v>
      </c>
      <c r="E451" s="124">
        <v>1.4467000000000001</v>
      </c>
      <c r="F451" s="125">
        <v>5.8910162002930401E-2</v>
      </c>
      <c r="G451" s="36">
        <v>43829</v>
      </c>
      <c r="H451" s="124">
        <v>1.3580000000000001</v>
      </c>
      <c r="I451" s="125">
        <v>4.15394049075989</v>
      </c>
      <c r="J451" s="123" t="s">
        <v>5601</v>
      </c>
      <c r="K451" s="125">
        <v>0.206489675516211</v>
      </c>
      <c r="L451" s="125">
        <v>0.71898574833519502</v>
      </c>
      <c r="M451" s="130">
        <v>1.4105408411664999</v>
      </c>
      <c r="N451" s="137">
        <f t="shared" si="66"/>
        <v>5.6421633646659997</v>
      </c>
      <c r="O451" s="132">
        <f t="shared" si="67"/>
        <v>5.6421633646659995E-2</v>
      </c>
      <c r="P451" s="134">
        <f t="shared" si="68"/>
        <v>117</v>
      </c>
      <c r="Q451" s="134">
        <v>1046</v>
      </c>
      <c r="R451" s="134" t="str">
        <f t="shared" si="69"/>
        <v>117/1046</v>
      </c>
      <c r="S451" s="131">
        <f t="shared" si="70"/>
        <v>0.1118546845124283</v>
      </c>
      <c r="T451" s="137">
        <f t="shared" si="71"/>
        <v>94.407265774378587</v>
      </c>
      <c r="U451" s="133" t="e">
        <f ca="1">[1]!f_risk_annusharpe(A451,"2019/9/30","2019/12/31",1,1,3)</f>
        <v>#NAME?</v>
      </c>
      <c r="V451" s="134" t="e">
        <f t="shared" ca="1" si="72"/>
        <v>#NAME?</v>
      </c>
      <c r="W451" s="134">
        <f t="shared" si="73"/>
        <v>1046</v>
      </c>
      <c r="X451" s="134" t="e">
        <f t="shared" ca="1" si="74"/>
        <v>#NAME?</v>
      </c>
      <c r="Y451" s="131" t="e">
        <f t="shared" ca="1" si="75"/>
        <v>#NAME?</v>
      </c>
      <c r="Z451" s="137" t="e">
        <f t="shared" ca="1" si="76"/>
        <v>#NAME?</v>
      </c>
      <c r="AA451" s="125">
        <v>2.51224720715128</v>
      </c>
      <c r="AB451" s="125">
        <v>4.15394049075989</v>
      </c>
      <c r="AC451" s="123" t="s">
        <v>5601</v>
      </c>
      <c r="AD451" s="125">
        <v>9.2507812272836603</v>
      </c>
      <c r="AE451" s="123" t="s">
        <v>5602</v>
      </c>
      <c r="AF451" s="125">
        <v>12.6461306903078</v>
      </c>
      <c r="AG451" s="123" t="s">
        <v>5603</v>
      </c>
      <c r="AH451" s="125">
        <v>13.0854506</v>
      </c>
      <c r="AI451" s="123" t="s">
        <v>163</v>
      </c>
      <c r="AJ451" s="123" t="s">
        <v>189</v>
      </c>
      <c r="AK451" s="124">
        <v>0.53956717389999997</v>
      </c>
      <c r="AL451" s="123" t="s">
        <v>159</v>
      </c>
      <c r="AM451" s="36">
        <v>42696</v>
      </c>
      <c r="AN451" s="123" t="s">
        <v>310</v>
      </c>
      <c r="AO451" s="123" t="s">
        <v>1359</v>
      </c>
      <c r="AP451" s="123" t="s">
        <v>175</v>
      </c>
      <c r="AQ451" s="123" t="s">
        <v>229</v>
      </c>
    </row>
    <row r="452" spans="1:43">
      <c r="A452" s="123" t="s">
        <v>2196</v>
      </c>
      <c r="B452" s="123" t="s">
        <v>2197</v>
      </c>
      <c r="C452" s="36">
        <v>43830</v>
      </c>
      <c r="D452" s="124">
        <v>1.0407999999999999</v>
      </c>
      <c r="E452" s="124">
        <v>1.0876999999999999</v>
      </c>
      <c r="F452" s="125">
        <v>2.8832292167233299E-2</v>
      </c>
      <c r="G452" s="36">
        <v>43829</v>
      </c>
      <c r="H452" s="124">
        <v>1.0405</v>
      </c>
      <c r="I452" s="125">
        <v>4.1538443761629402</v>
      </c>
      <c r="J452" s="123" t="s">
        <v>5604</v>
      </c>
      <c r="K452" s="125">
        <v>0.16360311808297001</v>
      </c>
      <c r="L452" s="125">
        <v>0.424540752415909</v>
      </c>
      <c r="M452" s="130">
        <v>0.91137680415343003</v>
      </c>
      <c r="N452" s="137">
        <f t="shared" ref="N452:N515" si="77">M452*4</f>
        <v>3.6455072166137201</v>
      </c>
      <c r="O452" s="132">
        <f t="shared" ref="O452:O515" si="78">N452/100</f>
        <v>3.6455072166137199E-2</v>
      </c>
      <c r="P452" s="134">
        <f t="shared" ref="P452:P515" si="79">RANK(O452,$O$3:$O$1113,0)</f>
        <v>704</v>
      </c>
      <c r="Q452" s="134">
        <v>1046</v>
      </c>
      <c r="R452" s="134" t="str">
        <f t="shared" ref="R452:R515" si="80">P452&amp;"/"&amp;Q452</f>
        <v>704/1046</v>
      </c>
      <c r="S452" s="131">
        <f t="shared" ref="S452:S515" si="81">P452/Q452</f>
        <v>0.67304015296367115</v>
      </c>
      <c r="T452" s="137">
        <f t="shared" ref="T452:T515" si="82">IF(S452&gt;0.8,60,60+40/80%*(80%-S452))</f>
        <v>66.347992351816444</v>
      </c>
      <c r="U452" s="133" t="e">
        <f ca="1">[1]!f_risk_annusharpe(A452,"2019/9/30","2019/12/31",1,1,3)</f>
        <v>#NAME?</v>
      </c>
      <c r="V452" s="134" t="e">
        <f t="shared" ref="V452:V515" ca="1" si="83">RANK(U452,$U$3:$U$1230,0)</f>
        <v>#NAME?</v>
      </c>
      <c r="W452" s="134">
        <f t="shared" ref="W452:W515" si="84">Q452</f>
        <v>1046</v>
      </c>
      <c r="X452" s="134" t="e">
        <f t="shared" ref="X452:X515" ca="1" si="85">V452&amp;"/"&amp;W452</f>
        <v>#NAME?</v>
      </c>
      <c r="Y452" s="131" t="e">
        <f t="shared" ref="Y452:Y515" ca="1" si="86">V452/W452</f>
        <v>#NAME?</v>
      </c>
      <c r="Z452" s="137" t="e">
        <f t="shared" ref="Z452:Z515" ca="1" si="87">IF(Y452&gt;0.8,60,60+40/80%*(80%-Y452))</f>
        <v>#NAME?</v>
      </c>
      <c r="AA452" s="125">
        <v>2.0592214510726099</v>
      </c>
      <c r="AB452" s="125">
        <v>4.1538443761629402</v>
      </c>
      <c r="AC452" s="123" t="s">
        <v>5604</v>
      </c>
      <c r="AD452" s="126">
        <v>0</v>
      </c>
      <c r="AE452" s="123"/>
      <c r="AF452" s="126">
        <v>0</v>
      </c>
      <c r="AG452" s="123"/>
      <c r="AH452" s="125">
        <v>8.9767558399999992</v>
      </c>
      <c r="AI452" s="123" t="s">
        <v>163</v>
      </c>
      <c r="AJ452" s="123" t="s">
        <v>95</v>
      </c>
      <c r="AK452" s="124">
        <v>18.5071820342</v>
      </c>
      <c r="AL452" s="123" t="s">
        <v>159</v>
      </c>
      <c r="AM452" s="36">
        <v>43165</v>
      </c>
      <c r="AN452" s="123" t="s">
        <v>310</v>
      </c>
      <c r="AO452" s="123" t="s">
        <v>1567</v>
      </c>
      <c r="AP452" s="123" t="s">
        <v>228</v>
      </c>
      <c r="AQ452" s="123" t="s">
        <v>483</v>
      </c>
    </row>
    <row r="453" spans="1:43">
      <c r="A453" s="123" t="s">
        <v>2192</v>
      </c>
      <c r="B453" s="123" t="s">
        <v>2193</v>
      </c>
      <c r="C453" s="36">
        <v>43830</v>
      </c>
      <c r="D453" s="124">
        <v>1.0255000000000001</v>
      </c>
      <c r="E453" s="124">
        <v>1.0866</v>
      </c>
      <c r="F453" s="125">
        <v>3.9020583357732903E-2</v>
      </c>
      <c r="G453" s="36">
        <v>43826</v>
      </c>
      <c r="H453" s="124">
        <v>1.0250999999999999</v>
      </c>
      <c r="I453" s="125">
        <v>4.1531356243948698</v>
      </c>
      <c r="J453" s="123" t="s">
        <v>5605</v>
      </c>
      <c r="K453" s="125">
        <v>0.22478498827208299</v>
      </c>
      <c r="L453" s="125">
        <v>0.42104106020086401</v>
      </c>
      <c r="M453" s="130">
        <v>0.86512548275517598</v>
      </c>
      <c r="N453" s="137">
        <f t="shared" si="77"/>
        <v>3.4605019310207039</v>
      </c>
      <c r="O453" s="132">
        <f t="shared" si="78"/>
        <v>3.4605019310207041E-2</v>
      </c>
      <c r="P453" s="134">
        <f t="shared" si="79"/>
        <v>780</v>
      </c>
      <c r="Q453" s="134">
        <v>1046</v>
      </c>
      <c r="R453" s="134" t="str">
        <f t="shared" si="80"/>
        <v>780/1046</v>
      </c>
      <c r="S453" s="131">
        <f t="shared" si="81"/>
        <v>0.74569789674952203</v>
      </c>
      <c r="T453" s="137">
        <f t="shared" si="82"/>
        <v>62.715105162523898</v>
      </c>
      <c r="U453" s="133" t="e">
        <f ca="1">[1]!f_risk_annusharpe(A453,"2019/9/30","2019/12/31",1,1,3)</f>
        <v>#NAME?</v>
      </c>
      <c r="V453" s="134" t="e">
        <f t="shared" ca="1" si="83"/>
        <v>#NAME?</v>
      </c>
      <c r="W453" s="134">
        <f t="shared" si="84"/>
        <v>1046</v>
      </c>
      <c r="X453" s="134" t="e">
        <f t="shared" ca="1" si="85"/>
        <v>#NAME?</v>
      </c>
      <c r="Y453" s="131" t="e">
        <f t="shared" ca="1" si="86"/>
        <v>#NAME?</v>
      </c>
      <c r="Z453" s="137" t="e">
        <f t="shared" ca="1" si="87"/>
        <v>#NAME?</v>
      </c>
      <c r="AA453" s="125">
        <v>1.8956390344266101</v>
      </c>
      <c r="AB453" s="125">
        <v>4.1531356243948698</v>
      </c>
      <c r="AC453" s="123" t="s">
        <v>5605</v>
      </c>
      <c r="AD453" s="126">
        <v>0</v>
      </c>
      <c r="AE453" s="123"/>
      <c r="AF453" s="126">
        <v>0</v>
      </c>
      <c r="AG453" s="123"/>
      <c r="AH453" s="125">
        <v>8.7825787999999996</v>
      </c>
      <c r="AI453" s="123" t="s">
        <v>174</v>
      </c>
      <c r="AJ453" s="123" t="s">
        <v>95</v>
      </c>
      <c r="AK453" s="124">
        <v>33.596543246499998</v>
      </c>
      <c r="AL453" s="123" t="s">
        <v>159</v>
      </c>
      <c r="AM453" s="36">
        <v>43189</v>
      </c>
      <c r="AN453" s="123" t="s">
        <v>310</v>
      </c>
      <c r="AO453" s="123" t="s">
        <v>600</v>
      </c>
      <c r="AP453" s="123" t="s">
        <v>261</v>
      </c>
      <c r="AQ453" s="123" t="s">
        <v>247</v>
      </c>
    </row>
    <row r="454" spans="1:43">
      <c r="A454" s="123" t="s">
        <v>2174</v>
      </c>
      <c r="B454" s="123" t="s">
        <v>2175</v>
      </c>
      <c r="C454" s="36">
        <v>43830</v>
      </c>
      <c r="D454" s="124">
        <v>1.0193000000000001</v>
      </c>
      <c r="E454" s="124">
        <v>1.1346000000000001</v>
      </c>
      <c r="F454" s="125">
        <v>1.9625159454438101E-2</v>
      </c>
      <c r="G454" s="36">
        <v>43829</v>
      </c>
      <c r="H454" s="124">
        <v>1.0190999999999999</v>
      </c>
      <c r="I454" s="125">
        <v>4.1510445044580901</v>
      </c>
      <c r="J454" s="123" t="s">
        <v>5606</v>
      </c>
      <c r="K454" s="125">
        <v>0.12770137524557701</v>
      </c>
      <c r="L454" s="125">
        <v>0.37415590766214502</v>
      </c>
      <c r="M454" s="130">
        <v>0.91133446058950895</v>
      </c>
      <c r="N454" s="137">
        <f t="shared" si="77"/>
        <v>3.6453378423580358</v>
      </c>
      <c r="O454" s="132">
        <f t="shared" si="78"/>
        <v>3.645337842358036E-2</v>
      </c>
      <c r="P454" s="134">
        <f t="shared" si="79"/>
        <v>705</v>
      </c>
      <c r="Q454" s="134">
        <v>1046</v>
      </c>
      <c r="R454" s="134" t="str">
        <f t="shared" si="80"/>
        <v>705/1046</v>
      </c>
      <c r="S454" s="131">
        <f t="shared" si="81"/>
        <v>0.67399617590822181</v>
      </c>
      <c r="T454" s="137">
        <f t="shared" si="82"/>
        <v>66.300191204588913</v>
      </c>
      <c r="U454" s="133" t="e">
        <f ca="1">[1]!f_risk_annusharpe(A454,"2019/9/30","2019/12/31",1,1,3)</f>
        <v>#NAME?</v>
      </c>
      <c r="V454" s="134" t="e">
        <f t="shared" ca="1" si="83"/>
        <v>#NAME?</v>
      </c>
      <c r="W454" s="134">
        <f t="shared" si="84"/>
        <v>1046</v>
      </c>
      <c r="X454" s="134" t="e">
        <f t="shared" ca="1" si="85"/>
        <v>#NAME?</v>
      </c>
      <c r="Y454" s="131" t="e">
        <f t="shared" ca="1" si="86"/>
        <v>#NAME?</v>
      </c>
      <c r="Z454" s="137" t="e">
        <f t="shared" ca="1" si="87"/>
        <v>#NAME?</v>
      </c>
      <c r="AA454" s="125">
        <v>1.96536733713022</v>
      </c>
      <c r="AB454" s="125">
        <v>4.1510445044580901</v>
      </c>
      <c r="AC454" s="123" t="s">
        <v>5606</v>
      </c>
      <c r="AD454" s="125">
        <v>11.741255774326699</v>
      </c>
      <c r="AE454" s="123" t="s">
        <v>5607</v>
      </c>
      <c r="AF454" s="125">
        <v>13.9421666533347</v>
      </c>
      <c r="AG454" s="123" t="s">
        <v>5608</v>
      </c>
      <c r="AH454" s="125">
        <v>13.95356087</v>
      </c>
      <c r="AI454" s="123" t="s">
        <v>174</v>
      </c>
      <c r="AJ454" s="123" t="s">
        <v>189</v>
      </c>
      <c r="AK454" s="124">
        <v>15.526481369500001</v>
      </c>
      <c r="AL454" s="123" t="s">
        <v>159</v>
      </c>
      <c r="AM454" s="36">
        <v>42733</v>
      </c>
      <c r="AN454" s="123" t="s">
        <v>310</v>
      </c>
      <c r="AO454" s="123" t="s">
        <v>2176</v>
      </c>
      <c r="AP454" s="123" t="s">
        <v>240</v>
      </c>
      <c r="AQ454" s="123" t="s">
        <v>272</v>
      </c>
    </row>
    <row r="455" spans="1:43">
      <c r="A455" s="123" t="s">
        <v>2391</v>
      </c>
      <c r="B455" s="123" t="s">
        <v>2392</v>
      </c>
      <c r="C455" s="36">
        <v>43830</v>
      </c>
      <c r="D455" s="124">
        <v>1.0225</v>
      </c>
      <c r="E455" s="124">
        <v>1.0575000000000001</v>
      </c>
      <c r="F455" s="125">
        <v>5.87141598982295E-2</v>
      </c>
      <c r="G455" s="36">
        <v>43829</v>
      </c>
      <c r="H455" s="124">
        <v>1.0219</v>
      </c>
      <c r="I455" s="125">
        <v>4.1438539513827397</v>
      </c>
      <c r="J455" s="123" t="s">
        <v>5609</v>
      </c>
      <c r="K455" s="125">
        <v>0.21562285602273401</v>
      </c>
      <c r="L455" s="125">
        <v>0.68806022215358298</v>
      </c>
      <c r="M455" s="130">
        <v>1.2304642343232499</v>
      </c>
      <c r="N455" s="137">
        <f t="shared" si="77"/>
        <v>4.9218569372929997</v>
      </c>
      <c r="O455" s="132">
        <f t="shared" si="78"/>
        <v>4.9218569372929996E-2</v>
      </c>
      <c r="P455" s="134">
        <f t="shared" si="79"/>
        <v>237</v>
      </c>
      <c r="Q455" s="134">
        <v>1046</v>
      </c>
      <c r="R455" s="134" t="str">
        <f t="shared" si="80"/>
        <v>237/1046</v>
      </c>
      <c r="S455" s="131">
        <f t="shared" si="81"/>
        <v>0.22657743785850862</v>
      </c>
      <c r="T455" s="137">
        <f t="shared" si="82"/>
        <v>88.671128107074566</v>
      </c>
      <c r="U455" s="133" t="e">
        <f ca="1">[1]!f_risk_annusharpe(A455,"2019/9/30","2019/12/31",1,1,3)</f>
        <v>#NAME?</v>
      </c>
      <c r="V455" s="134" t="e">
        <f t="shared" ca="1" si="83"/>
        <v>#NAME?</v>
      </c>
      <c r="W455" s="134">
        <f t="shared" si="84"/>
        <v>1046</v>
      </c>
      <c r="X455" s="134" t="e">
        <f t="shared" ca="1" si="85"/>
        <v>#NAME?</v>
      </c>
      <c r="Y455" s="131" t="e">
        <f t="shared" ca="1" si="86"/>
        <v>#NAME?</v>
      </c>
      <c r="Z455" s="137" t="e">
        <f t="shared" ca="1" si="87"/>
        <v>#NAME?</v>
      </c>
      <c r="AA455" s="125">
        <v>2.3981625795284098</v>
      </c>
      <c r="AB455" s="125">
        <v>4.1438539513827397</v>
      </c>
      <c r="AC455" s="123" t="s">
        <v>5609</v>
      </c>
      <c r="AD455" s="126">
        <v>0</v>
      </c>
      <c r="AE455" s="123"/>
      <c r="AF455" s="126">
        <v>0</v>
      </c>
      <c r="AG455" s="123"/>
      <c r="AH455" s="125">
        <v>5.82057</v>
      </c>
      <c r="AI455" s="123" t="s">
        <v>157</v>
      </c>
      <c r="AJ455" s="123" t="s">
        <v>95</v>
      </c>
      <c r="AK455" s="124">
        <v>91.227496263500001</v>
      </c>
      <c r="AL455" s="123" t="s">
        <v>159</v>
      </c>
      <c r="AM455" s="36">
        <v>43356</v>
      </c>
      <c r="AN455" s="123" t="s">
        <v>310</v>
      </c>
      <c r="AO455" s="123" t="s">
        <v>2393</v>
      </c>
      <c r="AP455" s="123" t="s">
        <v>511</v>
      </c>
      <c r="AQ455" s="123" t="s">
        <v>170</v>
      </c>
    </row>
    <row r="456" spans="1:43">
      <c r="A456" s="123" t="s">
        <v>2449</v>
      </c>
      <c r="B456" s="123" t="s">
        <v>2450</v>
      </c>
      <c r="C456" s="36">
        <v>43830</v>
      </c>
      <c r="D456" s="124">
        <v>1.1292</v>
      </c>
      <c r="E456" s="124">
        <v>1.1292</v>
      </c>
      <c r="F456" s="125">
        <v>5.3163211057942E-2</v>
      </c>
      <c r="G456" s="36">
        <v>43829</v>
      </c>
      <c r="H456" s="124">
        <v>1.1286</v>
      </c>
      <c r="I456" s="125">
        <v>4.1409204094807697</v>
      </c>
      <c r="J456" s="123" t="s">
        <v>5610</v>
      </c>
      <c r="K456" s="125">
        <v>0.21299254526091199</v>
      </c>
      <c r="L456" s="125">
        <v>0.73148974130240696</v>
      </c>
      <c r="M456" s="130">
        <v>1.2100026888948701</v>
      </c>
      <c r="N456" s="137">
        <f t="shared" si="77"/>
        <v>4.8400107555794802</v>
      </c>
      <c r="O456" s="132">
        <f t="shared" si="78"/>
        <v>4.8400107555794804E-2</v>
      </c>
      <c r="P456" s="134">
        <f t="shared" si="79"/>
        <v>258</v>
      </c>
      <c r="Q456" s="134">
        <v>1046</v>
      </c>
      <c r="R456" s="134" t="str">
        <f t="shared" si="80"/>
        <v>258/1046</v>
      </c>
      <c r="S456" s="131">
        <f t="shared" si="81"/>
        <v>0.24665391969407266</v>
      </c>
      <c r="T456" s="137">
        <f t="shared" si="82"/>
        <v>87.667304015296367</v>
      </c>
      <c r="U456" s="133" t="e">
        <f ca="1">[1]!f_risk_annusharpe(A456,"2019/9/30","2019/12/31",1,1,3)</f>
        <v>#NAME?</v>
      </c>
      <c r="V456" s="134" t="e">
        <f t="shared" ca="1" si="83"/>
        <v>#NAME?</v>
      </c>
      <c r="W456" s="134">
        <f t="shared" si="84"/>
        <v>1046</v>
      </c>
      <c r="X456" s="134" t="e">
        <f t="shared" ca="1" si="85"/>
        <v>#NAME?</v>
      </c>
      <c r="Y456" s="131" t="e">
        <f t="shared" ca="1" si="86"/>
        <v>#NAME?</v>
      </c>
      <c r="Z456" s="137" t="e">
        <f t="shared" ca="1" si="87"/>
        <v>#NAME?</v>
      </c>
      <c r="AA456" s="125">
        <v>2.2548220592230299</v>
      </c>
      <c r="AB456" s="125">
        <v>4.1409204094807697</v>
      </c>
      <c r="AC456" s="123" t="s">
        <v>5610</v>
      </c>
      <c r="AD456" s="125">
        <v>11.5039004641059</v>
      </c>
      <c r="AE456" s="123" t="s">
        <v>5611</v>
      </c>
      <c r="AF456" s="126">
        <v>0</v>
      </c>
      <c r="AG456" s="123"/>
      <c r="AH456" s="125">
        <v>12.92</v>
      </c>
      <c r="AI456" s="123" t="s">
        <v>157</v>
      </c>
      <c r="AJ456" s="123" t="s">
        <v>95</v>
      </c>
      <c r="AK456" s="124">
        <v>3.2236197435</v>
      </c>
      <c r="AL456" s="123" t="s">
        <v>159</v>
      </c>
      <c r="AM456" s="36">
        <v>42961</v>
      </c>
      <c r="AN456" s="123" t="s">
        <v>310</v>
      </c>
      <c r="AO456" s="123" t="s">
        <v>2451</v>
      </c>
      <c r="AP456" s="123" t="s">
        <v>171</v>
      </c>
      <c r="AQ456" s="123" t="s">
        <v>272</v>
      </c>
    </row>
    <row r="457" spans="1:43">
      <c r="A457" s="123" t="s">
        <v>2350</v>
      </c>
      <c r="B457" s="123" t="s">
        <v>2351</v>
      </c>
      <c r="C457" s="36">
        <v>43830</v>
      </c>
      <c r="D457" s="124">
        <v>1.0112000000000001</v>
      </c>
      <c r="E457" s="124">
        <v>1.0906</v>
      </c>
      <c r="F457" s="125">
        <v>2.96765258680661E-2</v>
      </c>
      <c r="G457" s="36">
        <v>43829</v>
      </c>
      <c r="H457" s="124">
        <v>1.0108999999999999</v>
      </c>
      <c r="I457" s="125">
        <v>4.1370156462975904</v>
      </c>
      <c r="J457" s="123" t="s">
        <v>5612</v>
      </c>
      <c r="K457" s="125">
        <v>0.14855897791424799</v>
      </c>
      <c r="L457" s="125">
        <v>0.62696621514585404</v>
      </c>
      <c r="M457" s="130">
        <v>1.0357612976166799</v>
      </c>
      <c r="N457" s="137">
        <f t="shared" si="77"/>
        <v>4.1430451904667196</v>
      </c>
      <c r="O457" s="132">
        <f t="shared" si="78"/>
        <v>4.1430451904667195E-2</v>
      </c>
      <c r="P457" s="134">
        <f t="shared" si="79"/>
        <v>511</v>
      </c>
      <c r="Q457" s="134">
        <v>1046</v>
      </c>
      <c r="R457" s="134" t="str">
        <f t="shared" si="80"/>
        <v>511/1046</v>
      </c>
      <c r="S457" s="131">
        <f t="shared" si="81"/>
        <v>0.48852772466539196</v>
      </c>
      <c r="T457" s="137">
        <f t="shared" si="82"/>
        <v>75.573613766730404</v>
      </c>
      <c r="U457" s="133" t="e">
        <f ca="1">[1]!f_risk_annusharpe(A457,"2019/9/30","2019/12/31",1,1,3)</f>
        <v>#NAME?</v>
      </c>
      <c r="V457" s="134" t="e">
        <f t="shared" ca="1" si="83"/>
        <v>#NAME?</v>
      </c>
      <c r="W457" s="134">
        <f t="shared" si="84"/>
        <v>1046</v>
      </c>
      <c r="X457" s="134" t="e">
        <f t="shared" ca="1" si="85"/>
        <v>#NAME?</v>
      </c>
      <c r="Y457" s="131" t="e">
        <f t="shared" ca="1" si="86"/>
        <v>#NAME?</v>
      </c>
      <c r="Z457" s="137" t="e">
        <f t="shared" ca="1" si="87"/>
        <v>#NAME?</v>
      </c>
      <c r="AA457" s="125">
        <v>2.12979792858299</v>
      </c>
      <c r="AB457" s="125">
        <v>4.1370156462975904</v>
      </c>
      <c r="AC457" s="123" t="s">
        <v>5612</v>
      </c>
      <c r="AD457" s="126">
        <v>0</v>
      </c>
      <c r="AE457" s="123"/>
      <c r="AF457" s="126">
        <v>0</v>
      </c>
      <c r="AG457" s="123"/>
      <c r="AH457" s="125">
        <v>9.3194163200000197</v>
      </c>
      <c r="AI457" s="123" t="s">
        <v>157</v>
      </c>
      <c r="AJ457" s="123" t="s">
        <v>95</v>
      </c>
      <c r="AK457" s="124">
        <v>12.128056410499999</v>
      </c>
      <c r="AL457" s="123" t="s">
        <v>159</v>
      </c>
      <c r="AM457" s="36">
        <v>43129</v>
      </c>
      <c r="AN457" s="123" t="s">
        <v>310</v>
      </c>
      <c r="AO457" s="123" t="s">
        <v>2314</v>
      </c>
      <c r="AP457" s="123" t="s">
        <v>347</v>
      </c>
      <c r="AQ457" s="123" t="s">
        <v>177</v>
      </c>
    </row>
    <row r="458" spans="1:43">
      <c r="A458" s="123" t="s">
        <v>2209</v>
      </c>
      <c r="B458" s="123" t="s">
        <v>2210</v>
      </c>
      <c r="C458" s="36">
        <v>43830</v>
      </c>
      <c r="D458" s="124">
        <v>1.0576000000000001</v>
      </c>
      <c r="E458" s="124">
        <v>1.2318</v>
      </c>
      <c r="F458" s="125">
        <v>-3.87908959027288E-5</v>
      </c>
      <c r="G458" s="36">
        <v>43829</v>
      </c>
      <c r="H458" s="124">
        <v>1.0705</v>
      </c>
      <c r="I458" s="125">
        <v>4.1342419232453604</v>
      </c>
      <c r="J458" s="123" t="s">
        <v>5613</v>
      </c>
      <c r="K458" s="125">
        <v>0.15901803363205699</v>
      </c>
      <c r="L458" s="125">
        <v>0.44098395298951698</v>
      </c>
      <c r="M458" s="130">
        <v>0.92391882445198703</v>
      </c>
      <c r="N458" s="137">
        <f t="shared" si="77"/>
        <v>3.6956752978079481</v>
      </c>
      <c r="O458" s="132">
        <f t="shared" si="78"/>
        <v>3.6956752978079481E-2</v>
      </c>
      <c r="P458" s="134">
        <f t="shared" si="79"/>
        <v>684</v>
      </c>
      <c r="Q458" s="134">
        <v>1046</v>
      </c>
      <c r="R458" s="134" t="str">
        <f t="shared" si="80"/>
        <v>684/1046</v>
      </c>
      <c r="S458" s="131">
        <f t="shared" si="81"/>
        <v>0.65391969407265771</v>
      </c>
      <c r="T458" s="137">
        <f t="shared" si="82"/>
        <v>67.304015296367112</v>
      </c>
      <c r="U458" s="133" t="e">
        <f ca="1">[1]!f_risk_annusharpe(A458,"2019/9/30","2019/12/31",1,1,3)</f>
        <v>#NAME?</v>
      </c>
      <c r="V458" s="134" t="e">
        <f t="shared" ca="1" si="83"/>
        <v>#NAME?</v>
      </c>
      <c r="W458" s="134">
        <f t="shared" si="84"/>
        <v>1046</v>
      </c>
      <c r="X458" s="134" t="e">
        <f t="shared" ca="1" si="85"/>
        <v>#NAME?</v>
      </c>
      <c r="Y458" s="131" t="e">
        <f t="shared" ca="1" si="86"/>
        <v>#NAME?</v>
      </c>
      <c r="Z458" s="137" t="e">
        <f t="shared" ca="1" si="87"/>
        <v>#NAME?</v>
      </c>
      <c r="AA458" s="125">
        <v>2.47941862636055</v>
      </c>
      <c r="AB458" s="125">
        <v>4.1342419232453604</v>
      </c>
      <c r="AC458" s="123" t="s">
        <v>5613</v>
      </c>
      <c r="AD458" s="125">
        <v>9.3183364757001002</v>
      </c>
      <c r="AE458" s="123" t="s">
        <v>5614</v>
      </c>
      <c r="AF458" s="125">
        <v>11.163690428054</v>
      </c>
      <c r="AG458" s="123" t="s">
        <v>5615</v>
      </c>
      <c r="AH458" s="125">
        <v>24.848833920000001</v>
      </c>
      <c r="AI458" s="123" t="s">
        <v>157</v>
      </c>
      <c r="AJ458" s="123" t="s">
        <v>166</v>
      </c>
      <c r="AK458" s="124">
        <v>10.370538853899999</v>
      </c>
      <c r="AL458" s="123" t="s">
        <v>159</v>
      </c>
      <c r="AM458" s="36">
        <v>41863</v>
      </c>
      <c r="AN458" s="123" t="s">
        <v>310</v>
      </c>
      <c r="AO458" s="123" t="s">
        <v>2170</v>
      </c>
      <c r="AP458" s="123" t="s">
        <v>211</v>
      </c>
      <c r="AQ458" s="123" t="s">
        <v>181</v>
      </c>
    </row>
    <row r="459" spans="1:43">
      <c r="A459" s="123" t="s">
        <v>2422</v>
      </c>
      <c r="B459" s="123" t="s">
        <v>2423</v>
      </c>
      <c r="C459" s="36">
        <v>43830</v>
      </c>
      <c r="D459" s="124">
        <v>1.0761000000000001</v>
      </c>
      <c r="E459" s="124">
        <v>1.0761000000000001</v>
      </c>
      <c r="F459" s="125">
        <v>1.85890882052215E-2</v>
      </c>
      <c r="G459" s="36">
        <v>43829</v>
      </c>
      <c r="H459" s="124">
        <v>1.0759000000000001</v>
      </c>
      <c r="I459" s="125">
        <v>4.13199148442036</v>
      </c>
      <c r="J459" s="123" t="s">
        <v>5616</v>
      </c>
      <c r="K459" s="125">
        <v>0.158227848101269</v>
      </c>
      <c r="L459" s="125">
        <v>0.70185289163391895</v>
      </c>
      <c r="M459" s="130">
        <v>1.00431762718229</v>
      </c>
      <c r="N459" s="137">
        <f t="shared" si="77"/>
        <v>4.01727050872916</v>
      </c>
      <c r="O459" s="132">
        <f t="shared" si="78"/>
        <v>4.0172705087291601E-2</v>
      </c>
      <c r="P459" s="134">
        <f t="shared" si="79"/>
        <v>565</v>
      </c>
      <c r="Q459" s="134">
        <v>1046</v>
      </c>
      <c r="R459" s="134" t="str">
        <f t="shared" si="80"/>
        <v>565/1046</v>
      </c>
      <c r="S459" s="131">
        <f t="shared" si="81"/>
        <v>0.54015296367112808</v>
      </c>
      <c r="T459" s="137">
        <f t="shared" si="82"/>
        <v>72.992351816443602</v>
      </c>
      <c r="U459" s="133" t="e">
        <f ca="1">[1]!f_risk_annusharpe(A459,"2019/9/30","2019/12/31",1,1,3)</f>
        <v>#NAME?</v>
      </c>
      <c r="V459" s="134" t="e">
        <f t="shared" ca="1" si="83"/>
        <v>#NAME?</v>
      </c>
      <c r="W459" s="134">
        <f t="shared" si="84"/>
        <v>1046</v>
      </c>
      <c r="X459" s="134" t="e">
        <f t="shared" ca="1" si="85"/>
        <v>#NAME?</v>
      </c>
      <c r="Y459" s="131" t="e">
        <f t="shared" ca="1" si="86"/>
        <v>#NAME?</v>
      </c>
      <c r="Z459" s="137" t="e">
        <f t="shared" ca="1" si="87"/>
        <v>#NAME?</v>
      </c>
      <c r="AA459" s="125">
        <v>2.21314589665654</v>
      </c>
      <c r="AB459" s="125">
        <v>4.13199148442036</v>
      </c>
      <c r="AC459" s="123" t="s">
        <v>5616</v>
      </c>
      <c r="AD459" s="126">
        <v>0</v>
      </c>
      <c r="AE459" s="123"/>
      <c r="AF459" s="126">
        <v>0</v>
      </c>
      <c r="AG459" s="123"/>
      <c r="AH459" s="125">
        <v>7.6100000000000101</v>
      </c>
      <c r="AI459" s="123" t="s">
        <v>157</v>
      </c>
      <c r="AJ459" s="123" t="s">
        <v>95</v>
      </c>
      <c r="AK459" s="124">
        <v>1.6161630024</v>
      </c>
      <c r="AL459" s="123" t="s">
        <v>159</v>
      </c>
      <c r="AM459" s="36">
        <v>43328</v>
      </c>
      <c r="AN459" s="123" t="s">
        <v>310</v>
      </c>
      <c r="AO459" s="123" t="s">
        <v>5617</v>
      </c>
      <c r="AP459" s="123" t="s">
        <v>234</v>
      </c>
      <c r="AQ459" s="123" t="s">
        <v>173</v>
      </c>
    </row>
    <row r="460" spans="1:43">
      <c r="A460" s="123" t="s">
        <v>2294</v>
      </c>
      <c r="B460" s="123" t="s">
        <v>2295</v>
      </c>
      <c r="C460" s="36">
        <v>43830</v>
      </c>
      <c r="D460" s="124">
        <v>1.024</v>
      </c>
      <c r="E460" s="124">
        <v>1.0899000000000001</v>
      </c>
      <c r="F460" s="125">
        <v>2.9305460584155299E-2</v>
      </c>
      <c r="G460" s="36">
        <v>43829</v>
      </c>
      <c r="H460" s="124">
        <v>1.0237000000000001</v>
      </c>
      <c r="I460" s="125">
        <v>4.1271837446875299</v>
      </c>
      <c r="J460" s="123" t="s">
        <v>5618</v>
      </c>
      <c r="K460" s="125">
        <v>0.13690592607080601</v>
      </c>
      <c r="L460" s="125">
        <v>0.54988593953253595</v>
      </c>
      <c r="M460" s="130">
        <v>1.11109527905349</v>
      </c>
      <c r="N460" s="137">
        <f t="shared" si="77"/>
        <v>4.4443811162139601</v>
      </c>
      <c r="O460" s="132">
        <f t="shared" si="78"/>
        <v>4.44438111621396E-2</v>
      </c>
      <c r="P460" s="134">
        <f t="shared" si="79"/>
        <v>396</v>
      </c>
      <c r="Q460" s="134">
        <v>1046</v>
      </c>
      <c r="R460" s="134" t="str">
        <f t="shared" si="80"/>
        <v>396/1046</v>
      </c>
      <c r="S460" s="131">
        <f t="shared" si="81"/>
        <v>0.37858508604206503</v>
      </c>
      <c r="T460" s="137">
        <f t="shared" si="82"/>
        <v>81.070745697896754</v>
      </c>
      <c r="U460" s="133" t="e">
        <f ca="1">[1]!f_risk_annusharpe(A460,"2019/9/30","2019/12/31",1,1,3)</f>
        <v>#NAME?</v>
      </c>
      <c r="V460" s="134" t="e">
        <f t="shared" ca="1" si="83"/>
        <v>#NAME?</v>
      </c>
      <c r="W460" s="134">
        <f t="shared" si="84"/>
        <v>1046</v>
      </c>
      <c r="X460" s="134" t="e">
        <f t="shared" ca="1" si="85"/>
        <v>#NAME?</v>
      </c>
      <c r="Y460" s="131" t="e">
        <f t="shared" ca="1" si="86"/>
        <v>#NAME?</v>
      </c>
      <c r="Z460" s="137" t="e">
        <f t="shared" ca="1" si="87"/>
        <v>#NAME?</v>
      </c>
      <c r="AA460" s="125">
        <v>2.0793675205534199</v>
      </c>
      <c r="AB460" s="125">
        <v>4.1271837446875299</v>
      </c>
      <c r="AC460" s="123" t="s">
        <v>5618</v>
      </c>
      <c r="AD460" s="126">
        <v>0</v>
      </c>
      <c r="AE460" s="123"/>
      <c r="AF460" s="126">
        <v>0</v>
      </c>
      <c r="AG460" s="123"/>
      <c r="AH460" s="125">
        <v>9.2033535999999998</v>
      </c>
      <c r="AI460" s="123" t="s">
        <v>174</v>
      </c>
      <c r="AJ460" s="123" t="s">
        <v>95</v>
      </c>
      <c r="AK460" s="124">
        <v>29.7981402134</v>
      </c>
      <c r="AL460" s="123" t="s">
        <v>159</v>
      </c>
      <c r="AM460" s="36">
        <v>43178</v>
      </c>
      <c r="AN460" s="123" t="s">
        <v>310</v>
      </c>
      <c r="AO460" s="123" t="s">
        <v>252</v>
      </c>
      <c r="AP460" s="123" t="s">
        <v>205</v>
      </c>
      <c r="AQ460" s="123" t="s">
        <v>226</v>
      </c>
    </row>
    <row r="461" spans="1:43">
      <c r="A461" s="123" t="s">
        <v>2200</v>
      </c>
      <c r="B461" s="123" t="s">
        <v>2201</v>
      </c>
      <c r="C461" s="36">
        <v>43830</v>
      </c>
      <c r="D461" s="124">
        <v>1.0173000000000001</v>
      </c>
      <c r="E461" s="124">
        <v>1.1254</v>
      </c>
      <c r="F461" s="125">
        <v>9.8309083759397196E-3</v>
      </c>
      <c r="G461" s="36">
        <v>43829</v>
      </c>
      <c r="H461" s="124">
        <v>1.0172000000000001</v>
      </c>
      <c r="I461" s="125">
        <v>4.12614553411297</v>
      </c>
      <c r="J461" s="123" t="s">
        <v>5619</v>
      </c>
      <c r="K461" s="125">
        <v>0.14766686355582601</v>
      </c>
      <c r="L461" s="125">
        <v>0.414584513204314</v>
      </c>
      <c r="M461" s="130">
        <v>0.78673641296754904</v>
      </c>
      <c r="N461" s="137">
        <f t="shared" si="77"/>
        <v>3.1469456518701961</v>
      </c>
      <c r="O461" s="132">
        <f t="shared" si="78"/>
        <v>3.1469456518701963E-2</v>
      </c>
      <c r="P461" s="134">
        <f t="shared" si="79"/>
        <v>868</v>
      </c>
      <c r="Q461" s="134">
        <v>1046</v>
      </c>
      <c r="R461" s="134" t="str">
        <f t="shared" si="80"/>
        <v>868/1046</v>
      </c>
      <c r="S461" s="131">
        <f t="shared" si="81"/>
        <v>0.82982791586998084</v>
      </c>
      <c r="T461" s="137">
        <f t="shared" si="82"/>
        <v>60</v>
      </c>
      <c r="U461" s="133" t="e">
        <f ca="1">[1]!f_risk_annusharpe(A461,"2019/9/30","2019/12/31",1,1,3)</f>
        <v>#NAME?</v>
      </c>
      <c r="V461" s="134" t="e">
        <f t="shared" ca="1" si="83"/>
        <v>#NAME?</v>
      </c>
      <c r="W461" s="134">
        <f t="shared" si="84"/>
        <v>1046</v>
      </c>
      <c r="X461" s="134" t="e">
        <f t="shared" ca="1" si="85"/>
        <v>#NAME?</v>
      </c>
      <c r="Y461" s="131" t="e">
        <f t="shared" ca="1" si="86"/>
        <v>#NAME?</v>
      </c>
      <c r="Z461" s="137" t="e">
        <f t="shared" ca="1" si="87"/>
        <v>#NAME?</v>
      </c>
      <c r="AA461" s="125">
        <v>1.9019557613261799</v>
      </c>
      <c r="AB461" s="125">
        <v>4.12614553411297</v>
      </c>
      <c r="AC461" s="123" t="s">
        <v>5619</v>
      </c>
      <c r="AD461" s="125">
        <v>10.713583201414</v>
      </c>
      <c r="AE461" s="123" t="s">
        <v>5620</v>
      </c>
      <c r="AF461" s="125">
        <v>12.845727124737801</v>
      </c>
      <c r="AG461" s="123" t="s">
        <v>5621</v>
      </c>
      <c r="AH461" s="125">
        <v>12.992426569999999</v>
      </c>
      <c r="AI461" s="123" t="s">
        <v>163</v>
      </c>
      <c r="AJ461" s="123" t="s">
        <v>158</v>
      </c>
      <c r="AK461" s="124">
        <v>15.7373682974</v>
      </c>
      <c r="AL461" s="123" t="s">
        <v>159</v>
      </c>
      <c r="AM461" s="36">
        <v>42720</v>
      </c>
      <c r="AN461" s="123" t="s">
        <v>310</v>
      </c>
      <c r="AO461" s="123" t="s">
        <v>1124</v>
      </c>
      <c r="AP461" s="123" t="s">
        <v>239</v>
      </c>
      <c r="AQ461" s="123" t="s">
        <v>247</v>
      </c>
    </row>
    <row r="462" spans="1:43">
      <c r="A462" s="123" t="s">
        <v>2319</v>
      </c>
      <c r="B462" s="123" t="s">
        <v>2320</v>
      </c>
      <c r="C462" s="36">
        <v>43830</v>
      </c>
      <c r="D462" s="124">
        <v>1.0248999999999999</v>
      </c>
      <c r="E462" s="124">
        <v>1.1341000000000001</v>
      </c>
      <c r="F462" s="125">
        <v>1.9517907680291199E-2</v>
      </c>
      <c r="G462" s="36">
        <v>43829</v>
      </c>
      <c r="H462" s="124">
        <v>1.0246999999999999</v>
      </c>
      <c r="I462" s="125">
        <v>4.1260316504575902</v>
      </c>
      <c r="J462" s="123" t="s">
        <v>5622</v>
      </c>
      <c r="K462" s="125">
        <v>0.13678553981434299</v>
      </c>
      <c r="L462" s="125">
        <v>0.58883059505379498</v>
      </c>
      <c r="M462" s="130">
        <v>1.19332122843901</v>
      </c>
      <c r="N462" s="137">
        <f t="shared" si="77"/>
        <v>4.77328491375604</v>
      </c>
      <c r="O462" s="132">
        <f t="shared" si="78"/>
        <v>4.7732849137560401E-2</v>
      </c>
      <c r="P462" s="134">
        <f t="shared" si="79"/>
        <v>278</v>
      </c>
      <c r="Q462" s="134">
        <v>1046</v>
      </c>
      <c r="R462" s="134" t="str">
        <f t="shared" si="80"/>
        <v>278/1046</v>
      </c>
      <c r="S462" s="131">
        <f t="shared" si="81"/>
        <v>0.26577437858508607</v>
      </c>
      <c r="T462" s="137">
        <f t="shared" si="82"/>
        <v>86.711281070745699</v>
      </c>
      <c r="U462" s="133" t="e">
        <f ca="1">[1]!f_risk_annusharpe(A462,"2019/9/30","2019/12/31",1,1,3)</f>
        <v>#NAME?</v>
      </c>
      <c r="V462" s="134" t="e">
        <f t="shared" ca="1" si="83"/>
        <v>#NAME?</v>
      </c>
      <c r="W462" s="134">
        <f t="shared" si="84"/>
        <v>1046</v>
      </c>
      <c r="X462" s="134" t="e">
        <f t="shared" ca="1" si="85"/>
        <v>#NAME?</v>
      </c>
      <c r="Y462" s="131" t="e">
        <f t="shared" ca="1" si="86"/>
        <v>#NAME?</v>
      </c>
      <c r="Z462" s="137" t="e">
        <f t="shared" ca="1" si="87"/>
        <v>#NAME?</v>
      </c>
      <c r="AA462" s="125">
        <v>2.19149323442725</v>
      </c>
      <c r="AB462" s="125">
        <v>4.1260316504575902</v>
      </c>
      <c r="AC462" s="123" t="s">
        <v>5622</v>
      </c>
      <c r="AD462" s="125">
        <v>10.6615023241628</v>
      </c>
      <c r="AE462" s="123" t="s">
        <v>5623</v>
      </c>
      <c r="AF462" s="126">
        <v>0</v>
      </c>
      <c r="AG462" s="123"/>
      <c r="AH462" s="125">
        <v>14.10078463</v>
      </c>
      <c r="AI462" s="123" t="s">
        <v>163</v>
      </c>
      <c r="AJ462" s="123" t="s">
        <v>95</v>
      </c>
      <c r="AK462" s="124">
        <v>17.9256214376</v>
      </c>
      <c r="AL462" s="123" t="s">
        <v>159</v>
      </c>
      <c r="AM462" s="36">
        <v>42803</v>
      </c>
      <c r="AN462" s="123" t="s">
        <v>310</v>
      </c>
      <c r="AO462" s="123" t="s">
        <v>1018</v>
      </c>
      <c r="AP462" s="123" t="s">
        <v>195</v>
      </c>
      <c r="AQ462" s="123" t="s">
        <v>235</v>
      </c>
    </row>
    <row r="463" spans="1:43">
      <c r="A463" s="123" t="s">
        <v>2110</v>
      </c>
      <c r="B463" s="123" t="s">
        <v>2111</v>
      </c>
      <c r="C463" s="36">
        <v>43830</v>
      </c>
      <c r="D463" s="124">
        <v>1.1333</v>
      </c>
      <c r="E463" s="124">
        <v>1.1333</v>
      </c>
      <c r="F463" s="125">
        <v>4.4138418079091198E-2</v>
      </c>
      <c r="G463" s="36">
        <v>43829</v>
      </c>
      <c r="H463" s="124">
        <v>1.1328</v>
      </c>
      <c r="I463" s="125">
        <v>4.1253215729511199</v>
      </c>
      <c r="J463" s="123" t="s">
        <v>5624</v>
      </c>
      <c r="K463" s="125">
        <v>0.105997703383082</v>
      </c>
      <c r="L463" s="125">
        <v>0.26541626116959099</v>
      </c>
      <c r="M463" s="130">
        <v>0.67513547126232998</v>
      </c>
      <c r="N463" s="137">
        <f t="shared" si="77"/>
        <v>2.7005418850493199</v>
      </c>
      <c r="O463" s="132">
        <f t="shared" si="78"/>
        <v>2.70054188504932E-2</v>
      </c>
      <c r="P463" s="134">
        <f t="shared" si="79"/>
        <v>956</v>
      </c>
      <c r="Q463" s="134">
        <v>1046</v>
      </c>
      <c r="R463" s="134" t="str">
        <f t="shared" si="80"/>
        <v>956/1046</v>
      </c>
      <c r="S463" s="131">
        <f t="shared" si="81"/>
        <v>0.91395793499043976</v>
      </c>
      <c r="T463" s="137">
        <f t="shared" si="82"/>
        <v>60</v>
      </c>
      <c r="U463" s="133" t="e">
        <f ca="1">[1]!f_risk_annusharpe(A463,"2019/9/30","2019/12/31",1,1,3)</f>
        <v>#NAME?</v>
      </c>
      <c r="V463" s="134" t="e">
        <f t="shared" ca="1" si="83"/>
        <v>#NAME?</v>
      </c>
      <c r="W463" s="134">
        <f t="shared" si="84"/>
        <v>1046</v>
      </c>
      <c r="X463" s="134" t="e">
        <f t="shared" ca="1" si="85"/>
        <v>#NAME?</v>
      </c>
      <c r="Y463" s="131" t="e">
        <f t="shared" ca="1" si="86"/>
        <v>#NAME?</v>
      </c>
      <c r="Z463" s="137" t="e">
        <f t="shared" ca="1" si="87"/>
        <v>#NAME?</v>
      </c>
      <c r="AA463" s="125">
        <v>2.2188148281771398</v>
      </c>
      <c r="AB463" s="125">
        <v>4.1253215729511199</v>
      </c>
      <c r="AC463" s="123" t="s">
        <v>5624</v>
      </c>
      <c r="AD463" s="125">
        <v>13.785140562249</v>
      </c>
      <c r="AE463" s="123" t="s">
        <v>5625</v>
      </c>
      <c r="AF463" s="125">
        <v>13.2054739786235</v>
      </c>
      <c r="AG463" s="123" t="s">
        <v>5626</v>
      </c>
      <c r="AH463" s="125">
        <v>13.33</v>
      </c>
      <c r="AI463" s="123" t="s">
        <v>174</v>
      </c>
      <c r="AJ463" s="123" t="s">
        <v>158</v>
      </c>
      <c r="AK463" s="124">
        <v>5.7400381139999999</v>
      </c>
      <c r="AL463" s="123" t="s">
        <v>159</v>
      </c>
      <c r="AM463" s="36">
        <v>42710</v>
      </c>
      <c r="AN463" s="123" t="s">
        <v>310</v>
      </c>
      <c r="AO463" s="123" t="s">
        <v>2112</v>
      </c>
      <c r="AP463" s="123" t="s">
        <v>200</v>
      </c>
      <c r="AQ463" s="123" t="s">
        <v>170</v>
      </c>
    </row>
    <row r="464" spans="1:43">
      <c r="A464" s="123" t="s">
        <v>2159</v>
      </c>
      <c r="B464" s="123" t="s">
        <v>2160</v>
      </c>
      <c r="C464" s="36">
        <v>43830</v>
      </c>
      <c r="D464" s="124">
        <v>1.1990000000000001</v>
      </c>
      <c r="E464" s="124">
        <v>1.4870000000000001</v>
      </c>
      <c r="F464" s="125">
        <v>0</v>
      </c>
      <c r="G464" s="36">
        <v>43829</v>
      </c>
      <c r="H464" s="124">
        <v>1.1990000000000001</v>
      </c>
      <c r="I464" s="125">
        <v>4.1253189846281497</v>
      </c>
      <c r="J464" s="123" t="s">
        <v>5627</v>
      </c>
      <c r="K464" s="125">
        <v>8.3472454090163503E-2</v>
      </c>
      <c r="L464" s="125">
        <v>0.33473284307586298</v>
      </c>
      <c r="M464" s="130">
        <v>1.0109568217992</v>
      </c>
      <c r="N464" s="137">
        <f t="shared" si="77"/>
        <v>4.0438272871968</v>
      </c>
      <c r="O464" s="132">
        <f t="shared" si="78"/>
        <v>4.0438272871968002E-2</v>
      </c>
      <c r="P464" s="134">
        <f t="shared" si="79"/>
        <v>552</v>
      </c>
      <c r="Q464" s="134">
        <v>1046</v>
      </c>
      <c r="R464" s="134" t="str">
        <f t="shared" si="80"/>
        <v>552/1046</v>
      </c>
      <c r="S464" s="131">
        <f t="shared" si="81"/>
        <v>0.52772466539196938</v>
      </c>
      <c r="T464" s="137">
        <f t="shared" si="82"/>
        <v>73.613766730401537</v>
      </c>
      <c r="U464" s="133" t="e">
        <f ca="1">[1]!f_risk_annusharpe(A464,"2019/9/30","2019/12/31",1,1,3)</f>
        <v>#NAME?</v>
      </c>
      <c r="V464" s="134" t="e">
        <f t="shared" ca="1" si="83"/>
        <v>#NAME?</v>
      </c>
      <c r="W464" s="134">
        <f t="shared" si="84"/>
        <v>1046</v>
      </c>
      <c r="X464" s="134" t="e">
        <f t="shared" ca="1" si="85"/>
        <v>#NAME?</v>
      </c>
      <c r="Y464" s="131" t="e">
        <f t="shared" ca="1" si="86"/>
        <v>#NAME?</v>
      </c>
      <c r="Z464" s="137" t="e">
        <f t="shared" ca="1" si="87"/>
        <v>#NAME?</v>
      </c>
      <c r="AA464" s="125">
        <v>2.1294767866062001</v>
      </c>
      <c r="AB464" s="125">
        <v>4.1253189846281497</v>
      </c>
      <c r="AC464" s="123" t="s">
        <v>5627</v>
      </c>
      <c r="AD464" s="125">
        <v>8.5936555716353205</v>
      </c>
      <c r="AE464" s="123" t="s">
        <v>5628</v>
      </c>
      <c r="AF464" s="125">
        <v>13.0945229841748</v>
      </c>
      <c r="AG464" s="123" t="s">
        <v>5629</v>
      </c>
      <c r="AH464" s="125">
        <v>50.076431999999997</v>
      </c>
      <c r="AI464" s="123" t="s">
        <v>157</v>
      </c>
      <c r="AJ464" s="123" t="s">
        <v>197</v>
      </c>
      <c r="AK464" s="124">
        <v>18.253377178000001</v>
      </c>
      <c r="AL464" s="123" t="s">
        <v>159</v>
      </c>
      <c r="AM464" s="36">
        <v>41264</v>
      </c>
      <c r="AN464" s="123" t="s">
        <v>310</v>
      </c>
      <c r="AO464" s="123" t="s">
        <v>2161</v>
      </c>
      <c r="AP464" s="123" t="s">
        <v>343</v>
      </c>
      <c r="AQ464" s="123" t="s">
        <v>162</v>
      </c>
    </row>
    <row r="465" spans="1:43">
      <c r="A465" s="123" t="s">
        <v>2378</v>
      </c>
      <c r="B465" s="123" t="s">
        <v>2379</v>
      </c>
      <c r="C465" s="36">
        <v>43830</v>
      </c>
      <c r="D465" s="124">
        <v>1.0226</v>
      </c>
      <c r="E465" s="124">
        <v>1.0932999999999999</v>
      </c>
      <c r="F465" s="125">
        <v>3.9131285462727199E-2</v>
      </c>
      <c r="G465" s="36">
        <v>43826</v>
      </c>
      <c r="H465" s="124">
        <v>1.0222</v>
      </c>
      <c r="I465" s="125">
        <v>4.1253017497147102</v>
      </c>
      <c r="J465" s="123" t="s">
        <v>5630</v>
      </c>
      <c r="K465" s="125">
        <v>0.30407062285432801</v>
      </c>
      <c r="L465" s="125">
        <v>0.64898593448658703</v>
      </c>
      <c r="M465" s="130">
        <v>1.33165378364409</v>
      </c>
      <c r="N465" s="137">
        <f t="shared" si="77"/>
        <v>5.3266151345763602</v>
      </c>
      <c r="O465" s="132">
        <f t="shared" si="78"/>
        <v>5.3266151345763603E-2</v>
      </c>
      <c r="P465" s="134">
        <f t="shared" si="79"/>
        <v>168</v>
      </c>
      <c r="Q465" s="134">
        <v>1046</v>
      </c>
      <c r="R465" s="134" t="str">
        <f t="shared" si="80"/>
        <v>168/1046</v>
      </c>
      <c r="S465" s="131">
        <f t="shared" si="81"/>
        <v>0.16061185468451242</v>
      </c>
      <c r="T465" s="137">
        <f t="shared" si="82"/>
        <v>91.969407265774379</v>
      </c>
      <c r="U465" s="133" t="e">
        <f ca="1">[1]!f_risk_annusharpe(A465,"2019/9/30","2019/12/31",1,1,3)</f>
        <v>#NAME?</v>
      </c>
      <c r="V465" s="134" t="e">
        <f t="shared" ca="1" si="83"/>
        <v>#NAME?</v>
      </c>
      <c r="W465" s="134">
        <f t="shared" si="84"/>
        <v>1046</v>
      </c>
      <c r="X465" s="134" t="e">
        <f t="shared" ca="1" si="85"/>
        <v>#NAME?</v>
      </c>
      <c r="Y465" s="131" t="e">
        <f t="shared" ca="1" si="86"/>
        <v>#NAME?</v>
      </c>
      <c r="Z465" s="137" t="e">
        <f t="shared" ca="1" si="87"/>
        <v>#NAME?</v>
      </c>
      <c r="AA465" s="125">
        <v>2.3184512321947701</v>
      </c>
      <c r="AB465" s="125">
        <v>4.1253017497147102</v>
      </c>
      <c r="AC465" s="123" t="s">
        <v>5630</v>
      </c>
      <c r="AD465" s="126">
        <v>0</v>
      </c>
      <c r="AE465" s="123"/>
      <c r="AF465" s="126">
        <v>0</v>
      </c>
      <c r="AG465" s="123"/>
      <c r="AH465" s="125">
        <v>9.4981673199999896</v>
      </c>
      <c r="AI465" s="123" t="s">
        <v>174</v>
      </c>
      <c r="AJ465" s="123" t="s">
        <v>95</v>
      </c>
      <c r="AK465" s="124">
        <v>33.291540126599998</v>
      </c>
      <c r="AL465" s="123" t="s">
        <v>159</v>
      </c>
      <c r="AM465" s="36">
        <v>43174</v>
      </c>
      <c r="AN465" s="123" t="s">
        <v>310</v>
      </c>
      <c r="AO465" s="123" t="s">
        <v>668</v>
      </c>
      <c r="AP465" s="123" t="s">
        <v>215</v>
      </c>
      <c r="AQ465" s="123" t="s">
        <v>483</v>
      </c>
    </row>
    <row r="466" spans="1:43">
      <c r="A466" s="123" t="s">
        <v>2281</v>
      </c>
      <c r="B466" s="123" t="s">
        <v>2282</v>
      </c>
      <c r="C466" s="36">
        <v>43830</v>
      </c>
      <c r="D466" s="124">
        <v>1.0396000000000001</v>
      </c>
      <c r="E466" s="124">
        <v>1.1155999999999999</v>
      </c>
      <c r="F466" s="125">
        <v>2.8865582603701E-2</v>
      </c>
      <c r="G466" s="36">
        <v>43826</v>
      </c>
      <c r="H466" s="124">
        <v>1.0392999999999999</v>
      </c>
      <c r="I466" s="125">
        <v>4.1240281085440902</v>
      </c>
      <c r="J466" s="123" t="s">
        <v>5631</v>
      </c>
      <c r="K466" s="125">
        <v>0.250723240115728</v>
      </c>
      <c r="L466" s="125">
        <v>0.531820493030707</v>
      </c>
      <c r="M466" s="130">
        <v>1.0988578934582001</v>
      </c>
      <c r="N466" s="137">
        <f t="shared" si="77"/>
        <v>4.3954315738328003</v>
      </c>
      <c r="O466" s="132">
        <f t="shared" si="78"/>
        <v>4.3954315738328004E-2</v>
      </c>
      <c r="P466" s="134">
        <f t="shared" si="79"/>
        <v>412</v>
      </c>
      <c r="Q466" s="134">
        <v>1046</v>
      </c>
      <c r="R466" s="134" t="str">
        <f t="shared" si="80"/>
        <v>412/1046</v>
      </c>
      <c r="S466" s="131">
        <f t="shared" si="81"/>
        <v>0.39388145315487572</v>
      </c>
      <c r="T466" s="137">
        <f t="shared" si="82"/>
        <v>80.305927342256211</v>
      </c>
      <c r="U466" s="133" t="e">
        <f ca="1">[1]!f_risk_annusharpe(A466,"2019/9/30","2019/12/31",1,1,3)</f>
        <v>#NAME?</v>
      </c>
      <c r="V466" s="134" t="e">
        <f t="shared" ca="1" si="83"/>
        <v>#NAME?</v>
      </c>
      <c r="W466" s="134">
        <f t="shared" si="84"/>
        <v>1046</v>
      </c>
      <c r="X466" s="134" t="e">
        <f t="shared" ca="1" si="85"/>
        <v>#NAME?</v>
      </c>
      <c r="Y466" s="131" t="e">
        <f t="shared" ca="1" si="86"/>
        <v>#NAME?</v>
      </c>
      <c r="Z466" s="137" t="e">
        <f t="shared" ca="1" si="87"/>
        <v>#NAME?</v>
      </c>
      <c r="AA466" s="125">
        <v>2.1623589650041399</v>
      </c>
      <c r="AB466" s="125">
        <v>4.1240281085440902</v>
      </c>
      <c r="AC466" s="123" t="s">
        <v>5631</v>
      </c>
      <c r="AD466" s="125">
        <v>11.5212924058202</v>
      </c>
      <c r="AE466" s="123" t="s">
        <v>5632</v>
      </c>
      <c r="AF466" s="126">
        <v>0</v>
      </c>
      <c r="AG466" s="123"/>
      <c r="AH466" s="125">
        <v>11.9004648</v>
      </c>
      <c r="AI466" s="123" t="s">
        <v>174</v>
      </c>
      <c r="AJ466" s="123" t="s">
        <v>95</v>
      </c>
      <c r="AK466" s="124">
        <v>154.34272923340001</v>
      </c>
      <c r="AL466" s="123" t="s">
        <v>159</v>
      </c>
      <c r="AM466" s="36">
        <v>43056</v>
      </c>
      <c r="AN466" s="123" t="s">
        <v>310</v>
      </c>
      <c r="AO466" s="123" t="s">
        <v>1960</v>
      </c>
      <c r="AP466" s="123" t="s">
        <v>284</v>
      </c>
      <c r="AQ466" s="123" t="s">
        <v>165</v>
      </c>
    </row>
    <row r="467" spans="1:43">
      <c r="A467" s="123" t="s">
        <v>2225</v>
      </c>
      <c r="B467" s="123" t="s">
        <v>2226</v>
      </c>
      <c r="C467" s="36">
        <v>43830</v>
      </c>
      <c r="D467" s="124">
        <v>1.0297000000000001</v>
      </c>
      <c r="E467" s="124">
        <v>1.1053999999999999</v>
      </c>
      <c r="F467" s="125">
        <v>7.7752940033053997E-2</v>
      </c>
      <c r="G467" s="36">
        <v>43826</v>
      </c>
      <c r="H467" s="124">
        <v>1.0288999999999999</v>
      </c>
      <c r="I467" s="125">
        <v>4.1217266990139496</v>
      </c>
      <c r="J467" s="123" t="s">
        <v>5633</v>
      </c>
      <c r="K467" s="125">
        <v>0.27266530334016098</v>
      </c>
      <c r="L467" s="125">
        <v>0.44869755238040798</v>
      </c>
      <c r="M467" s="130">
        <v>0.76008237987435101</v>
      </c>
      <c r="N467" s="137">
        <f t="shared" si="77"/>
        <v>3.040329519497404</v>
      </c>
      <c r="O467" s="132">
        <f t="shared" si="78"/>
        <v>3.0403295194974041E-2</v>
      </c>
      <c r="P467" s="134">
        <f t="shared" si="79"/>
        <v>899</v>
      </c>
      <c r="Q467" s="134">
        <v>1046</v>
      </c>
      <c r="R467" s="134" t="str">
        <f t="shared" si="80"/>
        <v>899/1046</v>
      </c>
      <c r="S467" s="131">
        <f t="shared" si="81"/>
        <v>0.85946462715105165</v>
      </c>
      <c r="T467" s="137">
        <f t="shared" si="82"/>
        <v>60</v>
      </c>
      <c r="U467" s="133" t="e">
        <f ca="1">[1]!f_risk_annusharpe(A467,"2019/9/30","2019/12/31",1,1,3)</f>
        <v>#NAME?</v>
      </c>
      <c r="V467" s="134" t="e">
        <f t="shared" ca="1" si="83"/>
        <v>#NAME?</v>
      </c>
      <c r="W467" s="134">
        <f t="shared" si="84"/>
        <v>1046</v>
      </c>
      <c r="X467" s="134" t="e">
        <f t="shared" ca="1" si="85"/>
        <v>#NAME?</v>
      </c>
      <c r="Y467" s="131" t="e">
        <f t="shared" ca="1" si="86"/>
        <v>#NAME?</v>
      </c>
      <c r="Z467" s="137" t="e">
        <f t="shared" ca="1" si="87"/>
        <v>#NAME?</v>
      </c>
      <c r="AA467" s="125">
        <v>1.98388904845581</v>
      </c>
      <c r="AB467" s="125">
        <v>4.1217266990139496</v>
      </c>
      <c r="AC467" s="123" t="s">
        <v>5633</v>
      </c>
      <c r="AD467" s="125">
        <v>7.0716253709871602</v>
      </c>
      <c r="AE467" s="123" t="s">
        <v>5634</v>
      </c>
      <c r="AF467" s="126">
        <v>0</v>
      </c>
      <c r="AG467" s="123"/>
      <c r="AH467" s="125">
        <v>10.94389383</v>
      </c>
      <c r="AI467" s="123" t="s">
        <v>174</v>
      </c>
      <c r="AJ467" s="123" t="s">
        <v>95</v>
      </c>
      <c r="AK467" s="124">
        <v>41.170877460299998</v>
      </c>
      <c r="AL467" s="123" t="s">
        <v>159</v>
      </c>
      <c r="AM467" s="36">
        <v>42794</v>
      </c>
      <c r="AN467" s="123" t="s">
        <v>310</v>
      </c>
      <c r="AO467" s="123" t="s">
        <v>1974</v>
      </c>
      <c r="AP467" s="123" t="s">
        <v>219</v>
      </c>
      <c r="AQ467" s="123" t="s">
        <v>183</v>
      </c>
    </row>
    <row r="468" spans="1:43">
      <c r="A468" s="123" t="s">
        <v>2185</v>
      </c>
      <c r="B468" s="123" t="s">
        <v>2186</v>
      </c>
      <c r="C468" s="36">
        <v>43830</v>
      </c>
      <c r="D468" s="124">
        <v>1.0589999999999999</v>
      </c>
      <c r="E468" s="124">
        <v>1.363</v>
      </c>
      <c r="F468" s="125">
        <v>0</v>
      </c>
      <c r="G468" s="36">
        <v>43829</v>
      </c>
      <c r="H468" s="124">
        <v>1.0589999999999999</v>
      </c>
      <c r="I468" s="125">
        <v>4.1174009781215402</v>
      </c>
      <c r="J468" s="123" t="s">
        <v>5635</v>
      </c>
      <c r="K468" s="125">
        <v>9.4517958412095607E-2</v>
      </c>
      <c r="L468" s="125">
        <v>0.377153685208032</v>
      </c>
      <c r="M468" s="130">
        <v>0.66043822053787904</v>
      </c>
      <c r="N468" s="137">
        <f t="shared" si="77"/>
        <v>2.6417528821515162</v>
      </c>
      <c r="O468" s="132">
        <f t="shared" si="78"/>
        <v>2.6417528821515161E-2</v>
      </c>
      <c r="P468" s="134">
        <f t="shared" si="79"/>
        <v>961</v>
      </c>
      <c r="Q468" s="134">
        <v>1046</v>
      </c>
      <c r="R468" s="134" t="str">
        <f t="shared" si="80"/>
        <v>961/1046</v>
      </c>
      <c r="S468" s="131">
        <f t="shared" si="81"/>
        <v>0.91873804971319306</v>
      </c>
      <c r="T468" s="137">
        <f t="shared" si="82"/>
        <v>60</v>
      </c>
      <c r="U468" s="133" t="e">
        <f ca="1">[1]!f_risk_annusharpe(A468,"2019/9/30","2019/12/31",1,1,3)</f>
        <v>#NAME?</v>
      </c>
      <c r="V468" s="134" t="e">
        <f t="shared" ca="1" si="83"/>
        <v>#NAME?</v>
      </c>
      <c r="W468" s="134">
        <f t="shared" si="84"/>
        <v>1046</v>
      </c>
      <c r="X468" s="134" t="e">
        <f t="shared" ca="1" si="85"/>
        <v>#NAME?</v>
      </c>
      <c r="Y468" s="131" t="e">
        <f t="shared" ca="1" si="86"/>
        <v>#NAME?</v>
      </c>
      <c r="Z468" s="137" t="e">
        <f t="shared" ca="1" si="87"/>
        <v>#NAME?</v>
      </c>
      <c r="AA468" s="125">
        <v>1.8926282729341199</v>
      </c>
      <c r="AB468" s="125">
        <v>4.1174009781215402</v>
      </c>
      <c r="AC468" s="123" t="s">
        <v>5635</v>
      </c>
      <c r="AD468" s="125">
        <v>12.252299712380401</v>
      </c>
      <c r="AE468" s="123" t="s">
        <v>5636</v>
      </c>
      <c r="AF468" s="125">
        <v>14.000904764370199</v>
      </c>
      <c r="AG468" s="123" t="s">
        <v>5637</v>
      </c>
      <c r="AH468" s="125">
        <v>39.7095281</v>
      </c>
      <c r="AI468" s="123" t="s">
        <v>157</v>
      </c>
      <c r="AJ468" s="123" t="s">
        <v>166</v>
      </c>
      <c r="AK468" s="124">
        <v>81.315808676800003</v>
      </c>
      <c r="AL468" s="123" t="s">
        <v>159</v>
      </c>
      <c r="AM468" s="36">
        <v>41255</v>
      </c>
      <c r="AN468" s="123" t="s">
        <v>310</v>
      </c>
      <c r="AO468" s="123" t="s">
        <v>1256</v>
      </c>
      <c r="AP468" s="123" t="s">
        <v>196</v>
      </c>
      <c r="AQ468" s="123" t="s">
        <v>165</v>
      </c>
    </row>
    <row r="469" spans="1:43">
      <c r="A469" s="123" t="s">
        <v>2596</v>
      </c>
      <c r="B469" s="123" t="s">
        <v>2597</v>
      </c>
      <c r="C469" s="36">
        <v>43830</v>
      </c>
      <c r="D469" s="124">
        <v>1.0296000000000001</v>
      </c>
      <c r="E469" s="124">
        <v>1.0779000000000001</v>
      </c>
      <c r="F469" s="125">
        <v>2.9146021568057599E-2</v>
      </c>
      <c r="G469" s="36">
        <v>43829</v>
      </c>
      <c r="H469" s="124">
        <v>1.0293000000000001</v>
      </c>
      <c r="I469" s="125">
        <v>4.1103900732066299</v>
      </c>
      <c r="J469" s="123" t="s">
        <v>5638</v>
      </c>
      <c r="K469" s="125">
        <v>0.39980497318382202</v>
      </c>
      <c r="L469" s="125">
        <v>0.832430800427297</v>
      </c>
      <c r="M469" s="130">
        <v>1.29869646823722</v>
      </c>
      <c r="N469" s="137">
        <f t="shared" si="77"/>
        <v>5.1947858729488798</v>
      </c>
      <c r="O469" s="132">
        <f t="shared" si="78"/>
        <v>5.1947858729488795E-2</v>
      </c>
      <c r="P469" s="134">
        <f t="shared" si="79"/>
        <v>184</v>
      </c>
      <c r="Q469" s="134">
        <v>1046</v>
      </c>
      <c r="R469" s="134" t="str">
        <f t="shared" si="80"/>
        <v>184/1046</v>
      </c>
      <c r="S469" s="131">
        <f t="shared" si="81"/>
        <v>0.17590822179732313</v>
      </c>
      <c r="T469" s="137">
        <f t="shared" si="82"/>
        <v>91.20458891013385</v>
      </c>
      <c r="U469" s="133" t="e">
        <f ca="1">[1]!f_risk_annusharpe(A469,"2019/9/30","2019/12/31",1,1,3)</f>
        <v>#NAME?</v>
      </c>
      <c r="V469" s="134" t="e">
        <f t="shared" ca="1" si="83"/>
        <v>#NAME?</v>
      </c>
      <c r="W469" s="134">
        <f t="shared" si="84"/>
        <v>1046</v>
      </c>
      <c r="X469" s="134" t="e">
        <f t="shared" ca="1" si="85"/>
        <v>#NAME?</v>
      </c>
      <c r="Y469" s="131" t="e">
        <f t="shared" ca="1" si="86"/>
        <v>#NAME?</v>
      </c>
      <c r="Z469" s="137" t="e">
        <f t="shared" ca="1" si="87"/>
        <v>#NAME?</v>
      </c>
      <c r="AA469" s="125">
        <v>2.3802367509150399</v>
      </c>
      <c r="AB469" s="125">
        <v>4.1103900732066299</v>
      </c>
      <c r="AC469" s="123" t="s">
        <v>5638</v>
      </c>
      <c r="AD469" s="126">
        <v>0</v>
      </c>
      <c r="AE469" s="123"/>
      <c r="AF469" s="126">
        <v>0</v>
      </c>
      <c r="AG469" s="123"/>
      <c r="AH469" s="125">
        <v>7.9576784000000096</v>
      </c>
      <c r="AI469" s="123" t="s">
        <v>157</v>
      </c>
      <c r="AJ469" s="123" t="s">
        <v>95</v>
      </c>
      <c r="AK469" s="124">
        <v>25.2308687206</v>
      </c>
      <c r="AL469" s="123" t="s">
        <v>159</v>
      </c>
      <c r="AM469" s="36">
        <v>43277</v>
      </c>
      <c r="AN469" s="123" t="s">
        <v>310</v>
      </c>
      <c r="AO469" s="123" t="s">
        <v>2598</v>
      </c>
      <c r="AP469" s="123" t="s">
        <v>193</v>
      </c>
      <c r="AQ469" s="123" t="s">
        <v>483</v>
      </c>
    </row>
    <row r="470" spans="1:43">
      <c r="A470" s="123" t="s">
        <v>2227</v>
      </c>
      <c r="B470" s="123" t="s">
        <v>2228</v>
      </c>
      <c r="C470" s="36">
        <v>43830</v>
      </c>
      <c r="D470" s="124">
        <v>1.0285</v>
      </c>
      <c r="E470" s="124">
        <v>1.1475</v>
      </c>
      <c r="F470" s="125">
        <v>9.72384286270408E-3</v>
      </c>
      <c r="G470" s="36">
        <v>43829</v>
      </c>
      <c r="H470" s="124">
        <v>1.0284</v>
      </c>
      <c r="I470" s="125">
        <v>4.1092272208722802</v>
      </c>
      <c r="J470" s="123" t="s">
        <v>5639</v>
      </c>
      <c r="K470" s="125">
        <v>0.116811058113501</v>
      </c>
      <c r="L470" s="125">
        <v>0.43944149075267702</v>
      </c>
      <c r="M470" s="130">
        <v>0.99573566342666997</v>
      </c>
      <c r="N470" s="137">
        <f t="shared" si="77"/>
        <v>3.9829426537066799</v>
      </c>
      <c r="O470" s="132">
        <f t="shared" si="78"/>
        <v>3.9829426537066802E-2</v>
      </c>
      <c r="P470" s="134">
        <f t="shared" si="79"/>
        <v>577</v>
      </c>
      <c r="Q470" s="134">
        <v>1046</v>
      </c>
      <c r="R470" s="134" t="str">
        <f t="shared" si="80"/>
        <v>577/1046</v>
      </c>
      <c r="S470" s="131">
        <f t="shared" si="81"/>
        <v>0.55162523900573612</v>
      </c>
      <c r="T470" s="137">
        <f t="shared" si="82"/>
        <v>72.418738049713198</v>
      </c>
      <c r="U470" s="133" t="e">
        <f ca="1">[1]!f_risk_annusharpe(A470,"2019/9/30","2019/12/31",1,1,3)</f>
        <v>#NAME?</v>
      </c>
      <c r="V470" s="134" t="e">
        <f t="shared" ca="1" si="83"/>
        <v>#NAME?</v>
      </c>
      <c r="W470" s="134">
        <f t="shared" si="84"/>
        <v>1046</v>
      </c>
      <c r="X470" s="134" t="e">
        <f t="shared" ca="1" si="85"/>
        <v>#NAME?</v>
      </c>
      <c r="Y470" s="131" t="e">
        <f t="shared" ca="1" si="86"/>
        <v>#NAME?</v>
      </c>
      <c r="Z470" s="137" t="e">
        <f t="shared" ca="1" si="87"/>
        <v>#NAME?</v>
      </c>
      <c r="AA470" s="125">
        <v>2.0713954848275802</v>
      </c>
      <c r="AB470" s="125">
        <v>4.1092272208722802</v>
      </c>
      <c r="AC470" s="123" t="s">
        <v>5639</v>
      </c>
      <c r="AD470" s="125">
        <v>11.202945905587701</v>
      </c>
      <c r="AE470" s="123" t="s">
        <v>5640</v>
      </c>
      <c r="AF470" s="125">
        <v>15.083407627118699</v>
      </c>
      <c r="AG470" s="123" t="s">
        <v>5641</v>
      </c>
      <c r="AH470" s="125">
        <v>15.42865785</v>
      </c>
      <c r="AI470" s="123" t="s">
        <v>157</v>
      </c>
      <c r="AJ470" s="123" t="s">
        <v>166</v>
      </c>
      <c r="AK470" s="124">
        <v>6.3237846953999997</v>
      </c>
      <c r="AL470" s="123" t="s">
        <v>159</v>
      </c>
      <c r="AM470" s="36">
        <v>42711</v>
      </c>
      <c r="AN470" s="123" t="s">
        <v>310</v>
      </c>
      <c r="AO470" s="123" t="s">
        <v>2229</v>
      </c>
      <c r="AP470" s="123" t="s">
        <v>446</v>
      </c>
      <c r="AQ470" s="123" t="s">
        <v>170</v>
      </c>
    </row>
    <row r="471" spans="1:43">
      <c r="A471" s="123" t="s">
        <v>2285</v>
      </c>
      <c r="B471" s="123" t="s">
        <v>2286</v>
      </c>
      <c r="C471" s="36">
        <v>43830</v>
      </c>
      <c r="D471" s="124">
        <v>1.0073000000000001</v>
      </c>
      <c r="E471" s="124">
        <v>1.0543</v>
      </c>
      <c r="F471" s="125">
        <v>2.9791459781554001E-2</v>
      </c>
      <c r="G471" s="36">
        <v>43829</v>
      </c>
      <c r="H471" s="124">
        <v>1.0069999999999999</v>
      </c>
      <c r="I471" s="125">
        <v>4.1055583185316902</v>
      </c>
      <c r="J471" s="123" t="s">
        <v>5642</v>
      </c>
      <c r="K471" s="125">
        <v>0.15909316893707101</v>
      </c>
      <c r="L471" s="125">
        <v>0.51793123590062295</v>
      </c>
      <c r="M471" s="130">
        <v>1.06606589959035</v>
      </c>
      <c r="N471" s="137">
        <f t="shared" si="77"/>
        <v>4.2642635983614001</v>
      </c>
      <c r="O471" s="132">
        <f t="shared" si="78"/>
        <v>4.2642635983614001E-2</v>
      </c>
      <c r="P471" s="134">
        <f t="shared" si="79"/>
        <v>468</v>
      </c>
      <c r="Q471" s="134">
        <v>1046</v>
      </c>
      <c r="R471" s="134" t="str">
        <f t="shared" si="80"/>
        <v>468/1046</v>
      </c>
      <c r="S471" s="131">
        <f t="shared" si="81"/>
        <v>0.44741873804971322</v>
      </c>
      <c r="T471" s="137">
        <f t="shared" si="82"/>
        <v>77.629063097514347</v>
      </c>
      <c r="U471" s="133" t="e">
        <f ca="1">[1]!f_risk_annusharpe(A471,"2019/9/30","2019/12/31",1,1,3)</f>
        <v>#NAME?</v>
      </c>
      <c r="V471" s="134" t="e">
        <f t="shared" ca="1" si="83"/>
        <v>#NAME?</v>
      </c>
      <c r="W471" s="134">
        <f t="shared" si="84"/>
        <v>1046</v>
      </c>
      <c r="X471" s="134" t="e">
        <f t="shared" ca="1" si="85"/>
        <v>#NAME?</v>
      </c>
      <c r="Y471" s="131" t="e">
        <f t="shared" ca="1" si="86"/>
        <v>#NAME?</v>
      </c>
      <c r="Z471" s="137" t="e">
        <f t="shared" ca="1" si="87"/>
        <v>#NAME?</v>
      </c>
      <c r="AA471" s="125">
        <v>2.1518799249837999</v>
      </c>
      <c r="AB471" s="125">
        <v>4.1055583185316902</v>
      </c>
      <c r="AC471" s="123" t="s">
        <v>5642</v>
      </c>
      <c r="AD471" s="126">
        <v>0</v>
      </c>
      <c r="AE471" s="123"/>
      <c r="AF471" s="126">
        <v>0</v>
      </c>
      <c r="AG471" s="123"/>
      <c r="AH471" s="125">
        <v>5.5005728000000298</v>
      </c>
      <c r="AI471" s="123" t="s">
        <v>163</v>
      </c>
      <c r="AJ471" s="123" t="s">
        <v>95</v>
      </c>
      <c r="AK471" s="124">
        <v>94.947102580800006</v>
      </c>
      <c r="AL471" s="123" t="s">
        <v>159</v>
      </c>
      <c r="AM471" s="36">
        <v>43349</v>
      </c>
      <c r="AN471" s="123" t="s">
        <v>310</v>
      </c>
      <c r="AO471" s="123" t="s">
        <v>5643</v>
      </c>
      <c r="AP471" s="123" t="s">
        <v>268</v>
      </c>
      <c r="AQ471" s="123" t="s">
        <v>532</v>
      </c>
    </row>
    <row r="472" spans="1:43">
      <c r="A472" s="123" t="s">
        <v>2168</v>
      </c>
      <c r="B472" s="123" t="s">
        <v>2169</v>
      </c>
      <c r="C472" s="36">
        <v>43830</v>
      </c>
      <c r="D472" s="124">
        <v>1.0548999999999999</v>
      </c>
      <c r="E472" s="124">
        <v>1.0548999999999999</v>
      </c>
      <c r="F472" s="125">
        <v>1.8962738219396799E-2</v>
      </c>
      <c r="G472" s="36">
        <v>43829</v>
      </c>
      <c r="H472" s="124">
        <v>1.0547</v>
      </c>
      <c r="I472" s="125">
        <v>4.1053982038882699</v>
      </c>
      <c r="J472" s="123" t="s">
        <v>5644</v>
      </c>
      <c r="K472" s="125">
        <v>0.113884407326551</v>
      </c>
      <c r="L472" s="125">
        <v>0.323347598668554</v>
      </c>
      <c r="M472" s="130">
        <v>0.73529411764706298</v>
      </c>
      <c r="N472" s="137">
        <f t="shared" si="77"/>
        <v>2.9411764705882519</v>
      </c>
      <c r="O472" s="132">
        <f t="shared" si="78"/>
        <v>2.9411764705882519E-2</v>
      </c>
      <c r="P472" s="134">
        <f t="shared" si="79"/>
        <v>924</v>
      </c>
      <c r="Q472" s="134">
        <v>1046</v>
      </c>
      <c r="R472" s="134" t="str">
        <f t="shared" si="80"/>
        <v>924/1046</v>
      </c>
      <c r="S472" s="131">
        <f t="shared" si="81"/>
        <v>0.88336520076481839</v>
      </c>
      <c r="T472" s="137">
        <f t="shared" si="82"/>
        <v>60</v>
      </c>
      <c r="U472" s="133" t="e">
        <f ca="1">[1]!f_risk_annusharpe(A472,"2019/9/30","2019/12/31",1,1,3)</f>
        <v>#NAME?</v>
      </c>
      <c r="V472" s="134" t="e">
        <f t="shared" ca="1" si="83"/>
        <v>#NAME?</v>
      </c>
      <c r="W472" s="134">
        <f t="shared" si="84"/>
        <v>1046</v>
      </c>
      <c r="X472" s="134" t="e">
        <f t="shared" ca="1" si="85"/>
        <v>#NAME?</v>
      </c>
      <c r="Y472" s="131" t="e">
        <f t="shared" ca="1" si="86"/>
        <v>#NAME?</v>
      </c>
      <c r="Z472" s="137" t="e">
        <f t="shared" ca="1" si="87"/>
        <v>#NAME?</v>
      </c>
      <c r="AA472" s="125">
        <v>2.2982932505818501</v>
      </c>
      <c r="AB472" s="125">
        <v>4.1053982038882699</v>
      </c>
      <c r="AC472" s="123" t="s">
        <v>5644</v>
      </c>
      <c r="AD472" s="126">
        <v>0</v>
      </c>
      <c r="AE472" s="123"/>
      <c r="AF472" s="126">
        <v>0</v>
      </c>
      <c r="AG472" s="123"/>
      <c r="AH472" s="125">
        <v>5.4899999999999904</v>
      </c>
      <c r="AI472" s="123" t="s">
        <v>157</v>
      </c>
      <c r="AJ472" s="123" t="s">
        <v>95</v>
      </c>
      <c r="AK472" s="124">
        <v>0.88310753710000001</v>
      </c>
      <c r="AL472" s="123" t="s">
        <v>159</v>
      </c>
      <c r="AM472" s="36">
        <v>43313</v>
      </c>
      <c r="AN472" s="123" t="s">
        <v>310</v>
      </c>
      <c r="AO472" s="123" t="s">
        <v>2170</v>
      </c>
      <c r="AP472" s="123" t="s">
        <v>211</v>
      </c>
      <c r="AQ472" s="123" t="s">
        <v>241</v>
      </c>
    </row>
    <row r="473" spans="1:43">
      <c r="A473" s="123" t="s">
        <v>2252</v>
      </c>
      <c r="B473" s="123" t="s">
        <v>2253</v>
      </c>
      <c r="C473" s="36">
        <v>43830</v>
      </c>
      <c r="D473" s="124">
        <v>1.073</v>
      </c>
      <c r="E473" s="124">
        <v>1.123</v>
      </c>
      <c r="F473" s="125">
        <v>9.3283582089542905E-2</v>
      </c>
      <c r="G473" s="36">
        <v>43826</v>
      </c>
      <c r="H473" s="124">
        <v>1.0720000000000001</v>
      </c>
      <c r="I473" s="125">
        <v>4.0994965708989701</v>
      </c>
      <c r="J473" s="123" t="s">
        <v>5645</v>
      </c>
      <c r="K473" s="125">
        <v>0.28037383177569303</v>
      </c>
      <c r="L473" s="125">
        <v>0.46811878354201603</v>
      </c>
      <c r="M473" s="130">
        <v>0.91945804132972697</v>
      </c>
      <c r="N473" s="137">
        <f t="shared" si="77"/>
        <v>3.6778321653189079</v>
      </c>
      <c r="O473" s="132">
        <f t="shared" si="78"/>
        <v>3.6778321653189082E-2</v>
      </c>
      <c r="P473" s="134">
        <f t="shared" si="79"/>
        <v>691</v>
      </c>
      <c r="Q473" s="134">
        <v>1046</v>
      </c>
      <c r="R473" s="134" t="str">
        <f t="shared" si="80"/>
        <v>691/1046</v>
      </c>
      <c r="S473" s="131">
        <f t="shared" si="81"/>
        <v>0.66061185468451245</v>
      </c>
      <c r="T473" s="137">
        <f t="shared" si="82"/>
        <v>66.969407265774379</v>
      </c>
      <c r="U473" s="133" t="e">
        <f ca="1">[1]!f_risk_annusharpe(A473,"2019/9/30","2019/12/31",1,1,3)</f>
        <v>#NAME?</v>
      </c>
      <c r="V473" s="134" t="e">
        <f t="shared" ca="1" si="83"/>
        <v>#NAME?</v>
      </c>
      <c r="W473" s="134">
        <f t="shared" si="84"/>
        <v>1046</v>
      </c>
      <c r="X473" s="134" t="e">
        <f t="shared" ca="1" si="85"/>
        <v>#NAME?</v>
      </c>
      <c r="Y473" s="131" t="e">
        <f t="shared" ca="1" si="86"/>
        <v>#NAME?</v>
      </c>
      <c r="Z473" s="137" t="e">
        <f t="shared" ca="1" si="87"/>
        <v>#NAME?</v>
      </c>
      <c r="AA473" s="125">
        <v>1.9268210526315599</v>
      </c>
      <c r="AB473" s="125">
        <v>4.0994965708989701</v>
      </c>
      <c r="AC473" s="123" t="s">
        <v>5645</v>
      </c>
      <c r="AD473" s="125">
        <v>10.6634057142857</v>
      </c>
      <c r="AE473" s="123" t="s">
        <v>5646</v>
      </c>
      <c r="AF473" s="125">
        <v>9.0518027184465808</v>
      </c>
      <c r="AG473" s="123" t="s">
        <v>5647</v>
      </c>
      <c r="AH473" s="125">
        <v>12.323356799999999</v>
      </c>
      <c r="AI473" s="123" t="s">
        <v>174</v>
      </c>
      <c r="AJ473" s="123" t="s">
        <v>158</v>
      </c>
      <c r="AK473" s="124">
        <v>3.1421180835000002</v>
      </c>
      <c r="AL473" s="123" t="s">
        <v>159</v>
      </c>
      <c r="AM473" s="36">
        <v>42475</v>
      </c>
      <c r="AN473" s="123" t="s">
        <v>310</v>
      </c>
      <c r="AO473" s="123" t="s">
        <v>1392</v>
      </c>
      <c r="AP473" s="123" t="s">
        <v>195</v>
      </c>
      <c r="AQ473" s="123" t="s">
        <v>241</v>
      </c>
    </row>
    <row r="474" spans="1:43">
      <c r="A474" s="123" t="s">
        <v>2223</v>
      </c>
      <c r="B474" s="123" t="s">
        <v>2224</v>
      </c>
      <c r="C474" s="36">
        <v>43830</v>
      </c>
      <c r="D474" s="124">
        <v>1.0176000000000001</v>
      </c>
      <c r="E474" s="124">
        <v>1.1129</v>
      </c>
      <c r="F474" s="125">
        <v>2.94898260100247E-2</v>
      </c>
      <c r="G474" s="36">
        <v>43829</v>
      </c>
      <c r="H474" s="124">
        <v>1.0173000000000001</v>
      </c>
      <c r="I474" s="125">
        <v>4.0967137785437098</v>
      </c>
      <c r="J474" s="123" t="s">
        <v>5648</v>
      </c>
      <c r="K474" s="125">
        <v>0.108214461387126</v>
      </c>
      <c r="L474" s="125">
        <v>0.42431116636807098</v>
      </c>
      <c r="M474" s="130">
        <v>0.88360962472232996</v>
      </c>
      <c r="N474" s="137">
        <f t="shared" si="77"/>
        <v>3.5344384988893198</v>
      </c>
      <c r="O474" s="132">
        <f t="shared" si="78"/>
        <v>3.5344384988893196E-2</v>
      </c>
      <c r="P474" s="134">
        <f t="shared" si="79"/>
        <v>747</v>
      </c>
      <c r="Q474" s="134">
        <v>1046</v>
      </c>
      <c r="R474" s="134" t="str">
        <f t="shared" si="80"/>
        <v>747/1046</v>
      </c>
      <c r="S474" s="131">
        <f t="shared" si="81"/>
        <v>0.71414913957934989</v>
      </c>
      <c r="T474" s="137">
        <f t="shared" si="82"/>
        <v>64.292543021032515</v>
      </c>
      <c r="U474" s="133" t="e">
        <f ca="1">[1]!f_risk_annusharpe(A474,"2019/9/30","2019/12/31",1,1,3)</f>
        <v>#NAME?</v>
      </c>
      <c r="V474" s="134" t="e">
        <f t="shared" ca="1" si="83"/>
        <v>#NAME?</v>
      </c>
      <c r="W474" s="134">
        <f t="shared" si="84"/>
        <v>1046</v>
      </c>
      <c r="X474" s="134" t="e">
        <f t="shared" ca="1" si="85"/>
        <v>#NAME?</v>
      </c>
      <c r="Y474" s="131" t="e">
        <f t="shared" ca="1" si="86"/>
        <v>#NAME?</v>
      </c>
      <c r="Z474" s="137" t="e">
        <f t="shared" ca="1" si="87"/>
        <v>#NAME?</v>
      </c>
      <c r="AA474" s="125">
        <v>2.1369419308398498</v>
      </c>
      <c r="AB474" s="125">
        <v>4.0967137785437098</v>
      </c>
      <c r="AC474" s="123" t="s">
        <v>5648</v>
      </c>
      <c r="AD474" s="125">
        <v>9.8260457311669107</v>
      </c>
      <c r="AE474" s="123" t="s">
        <v>5649</v>
      </c>
      <c r="AF474" s="125">
        <v>11.931302127659601</v>
      </c>
      <c r="AG474" s="123" t="s">
        <v>5650</v>
      </c>
      <c r="AH474" s="125">
        <v>11.52834944</v>
      </c>
      <c r="AI474" s="123" t="s">
        <v>163</v>
      </c>
      <c r="AJ474" s="123" t="s">
        <v>189</v>
      </c>
      <c r="AK474" s="124">
        <v>5.2456588554000003</v>
      </c>
      <c r="AL474" s="123" t="s">
        <v>159</v>
      </c>
      <c r="AM474" s="36">
        <v>42681</v>
      </c>
      <c r="AN474" s="123" t="s">
        <v>310</v>
      </c>
      <c r="AO474" s="123" t="s">
        <v>1376</v>
      </c>
      <c r="AP474" s="123" t="s">
        <v>195</v>
      </c>
      <c r="AQ474" s="123" t="s">
        <v>204</v>
      </c>
    </row>
    <row r="475" spans="1:43">
      <c r="A475" s="123" t="s">
        <v>2550</v>
      </c>
      <c r="B475" s="123" t="s">
        <v>2551</v>
      </c>
      <c r="C475" s="36">
        <v>43830</v>
      </c>
      <c r="D475" s="124">
        <v>1.0631999999999999</v>
      </c>
      <c r="E475" s="124">
        <v>1.6172</v>
      </c>
      <c r="F475" s="125">
        <v>2.8224668360142601E-2</v>
      </c>
      <c r="G475" s="36">
        <v>43829</v>
      </c>
      <c r="H475" s="124">
        <v>1.0629</v>
      </c>
      <c r="I475" s="125">
        <v>4.0947603001876098</v>
      </c>
      <c r="J475" s="123" t="s">
        <v>5651</v>
      </c>
      <c r="K475" s="125">
        <v>7.5301204819266096E-2</v>
      </c>
      <c r="L475" s="125">
        <v>0.77722028606017901</v>
      </c>
      <c r="M475" s="130">
        <v>0.94945632528816604</v>
      </c>
      <c r="N475" s="137">
        <f t="shared" si="77"/>
        <v>3.7978253011526641</v>
      </c>
      <c r="O475" s="132">
        <f t="shared" si="78"/>
        <v>3.7978253011526644E-2</v>
      </c>
      <c r="P475" s="134">
        <f t="shared" si="79"/>
        <v>648</v>
      </c>
      <c r="Q475" s="134">
        <v>1046</v>
      </c>
      <c r="R475" s="134" t="str">
        <f t="shared" si="80"/>
        <v>648/1046</v>
      </c>
      <c r="S475" s="131">
        <f t="shared" si="81"/>
        <v>0.6195028680688337</v>
      </c>
      <c r="T475" s="137">
        <f t="shared" si="82"/>
        <v>69.024856596558323</v>
      </c>
      <c r="U475" s="133" t="e">
        <f ca="1">[1]!f_risk_annusharpe(A475,"2019/9/30","2019/12/31",1,1,3)</f>
        <v>#NAME?</v>
      </c>
      <c r="V475" s="134" t="e">
        <f t="shared" ca="1" si="83"/>
        <v>#NAME?</v>
      </c>
      <c r="W475" s="134">
        <f t="shared" si="84"/>
        <v>1046</v>
      </c>
      <c r="X475" s="134" t="e">
        <f t="shared" ca="1" si="85"/>
        <v>#NAME?</v>
      </c>
      <c r="Y475" s="131" t="e">
        <f t="shared" ca="1" si="86"/>
        <v>#NAME?</v>
      </c>
      <c r="Z475" s="137" t="e">
        <f t="shared" ca="1" si="87"/>
        <v>#NAME?</v>
      </c>
      <c r="AA475" s="125">
        <v>2.77425558414064</v>
      </c>
      <c r="AB475" s="125">
        <v>4.0947603001876098</v>
      </c>
      <c r="AC475" s="123" t="s">
        <v>5651</v>
      </c>
      <c r="AD475" s="125">
        <v>10.743527425149701</v>
      </c>
      <c r="AE475" s="123" t="s">
        <v>5652</v>
      </c>
      <c r="AF475" s="125">
        <v>11.6348234205231</v>
      </c>
      <c r="AG475" s="123" t="s">
        <v>5653</v>
      </c>
      <c r="AH475" s="125">
        <v>10.965014480000001</v>
      </c>
      <c r="AI475" s="123" t="s">
        <v>157</v>
      </c>
      <c r="AJ475" s="123" t="s">
        <v>186</v>
      </c>
      <c r="AK475" s="124">
        <v>0.57557015229999997</v>
      </c>
      <c r="AL475" s="123" t="s">
        <v>159</v>
      </c>
      <c r="AM475" s="36">
        <v>42632</v>
      </c>
      <c r="AN475" s="123" t="s">
        <v>310</v>
      </c>
      <c r="AO475" s="123" t="s">
        <v>449</v>
      </c>
      <c r="AP475" s="123" t="s">
        <v>239</v>
      </c>
      <c r="AQ475" s="123" t="s">
        <v>162</v>
      </c>
    </row>
    <row r="476" spans="1:43">
      <c r="A476" s="123" t="s">
        <v>2373</v>
      </c>
      <c r="B476" s="123" t="s">
        <v>2374</v>
      </c>
      <c r="C476" s="36">
        <v>43830</v>
      </c>
      <c r="D476" s="124">
        <v>1.0572999999999999</v>
      </c>
      <c r="E476" s="124">
        <v>1.0923</v>
      </c>
      <c r="F476" s="125">
        <v>2.8382213812680301E-2</v>
      </c>
      <c r="G476" s="36">
        <v>43829</v>
      </c>
      <c r="H476" s="124">
        <v>1.0569999999999999</v>
      </c>
      <c r="I476" s="125">
        <v>4.09316309625821</v>
      </c>
      <c r="J476" s="123" t="s">
        <v>5654</v>
      </c>
      <c r="K476" s="125">
        <v>0.15155820782417401</v>
      </c>
      <c r="L476" s="125">
        <v>0.60899499718376704</v>
      </c>
      <c r="M476" s="130">
        <v>1.07063649989525</v>
      </c>
      <c r="N476" s="137">
        <f t="shared" si="77"/>
        <v>4.282545999581</v>
      </c>
      <c r="O476" s="132">
        <f t="shared" si="78"/>
        <v>4.282545999581E-2</v>
      </c>
      <c r="P476" s="134">
        <f t="shared" si="79"/>
        <v>457</v>
      </c>
      <c r="Q476" s="134">
        <v>1046</v>
      </c>
      <c r="R476" s="134" t="str">
        <f t="shared" si="80"/>
        <v>457/1046</v>
      </c>
      <c r="S476" s="131">
        <f t="shared" si="81"/>
        <v>0.43690248565965584</v>
      </c>
      <c r="T476" s="137">
        <f t="shared" si="82"/>
        <v>78.154875717017205</v>
      </c>
      <c r="U476" s="133" t="e">
        <f ca="1">[1]!f_risk_annusharpe(A476,"2019/9/30","2019/12/31",1,1,3)</f>
        <v>#NAME?</v>
      </c>
      <c r="V476" s="134" t="e">
        <f t="shared" ca="1" si="83"/>
        <v>#NAME?</v>
      </c>
      <c r="W476" s="134">
        <f t="shared" si="84"/>
        <v>1046</v>
      </c>
      <c r="X476" s="134" t="e">
        <f t="shared" ca="1" si="85"/>
        <v>#NAME?</v>
      </c>
      <c r="Y476" s="131" t="e">
        <f t="shared" ca="1" si="86"/>
        <v>#NAME?</v>
      </c>
      <c r="Z476" s="137" t="e">
        <f t="shared" ca="1" si="87"/>
        <v>#NAME?</v>
      </c>
      <c r="AA476" s="125">
        <v>2.0658295612901001</v>
      </c>
      <c r="AB476" s="125">
        <v>4.09316309625821</v>
      </c>
      <c r="AC476" s="123" t="s">
        <v>5654</v>
      </c>
      <c r="AD476" s="126">
        <v>0</v>
      </c>
      <c r="AE476" s="123"/>
      <c r="AF476" s="126">
        <v>0</v>
      </c>
      <c r="AG476" s="123"/>
      <c r="AH476" s="125">
        <v>9.3290491999999894</v>
      </c>
      <c r="AI476" s="123" t="s">
        <v>174</v>
      </c>
      <c r="AJ476" s="123" t="s">
        <v>95</v>
      </c>
      <c r="AK476" s="124">
        <v>10.180352174399999</v>
      </c>
      <c r="AL476" s="123" t="s">
        <v>159</v>
      </c>
      <c r="AM476" s="36">
        <v>43129</v>
      </c>
      <c r="AN476" s="123" t="s">
        <v>310</v>
      </c>
      <c r="AO476" s="123" t="s">
        <v>2375</v>
      </c>
      <c r="AP476" s="123" t="s">
        <v>261</v>
      </c>
      <c r="AQ476" s="123" t="s">
        <v>162</v>
      </c>
    </row>
    <row r="477" spans="1:43">
      <c r="A477" s="123" t="s">
        <v>2326</v>
      </c>
      <c r="B477" s="123" t="s">
        <v>2327</v>
      </c>
      <c r="C477" s="36">
        <v>43830</v>
      </c>
      <c r="D477" s="124">
        <v>1.0152000000000001</v>
      </c>
      <c r="E477" s="124">
        <v>1.1231</v>
      </c>
      <c r="F477" s="125">
        <v>3.9416633819476597E-2</v>
      </c>
      <c r="G477" s="36">
        <v>43829</v>
      </c>
      <c r="H477" s="124">
        <v>1.0147999999999999</v>
      </c>
      <c r="I477" s="125">
        <v>4.0931059534763197</v>
      </c>
      <c r="J477" s="123" t="s">
        <v>5655</v>
      </c>
      <c r="K477" s="125">
        <v>0.157586561688529</v>
      </c>
      <c r="L477" s="125">
        <v>0.56030129055435696</v>
      </c>
      <c r="M477" s="130">
        <v>1.1256368437215001</v>
      </c>
      <c r="N477" s="137">
        <f t="shared" si="77"/>
        <v>4.5025473748860003</v>
      </c>
      <c r="O477" s="132">
        <f t="shared" si="78"/>
        <v>4.5025473748860005E-2</v>
      </c>
      <c r="P477" s="134">
        <f t="shared" si="79"/>
        <v>378</v>
      </c>
      <c r="Q477" s="134">
        <v>1046</v>
      </c>
      <c r="R477" s="134" t="str">
        <f t="shared" si="80"/>
        <v>378/1046</v>
      </c>
      <c r="S477" s="131">
        <f t="shared" si="81"/>
        <v>0.36137667304015297</v>
      </c>
      <c r="T477" s="137">
        <f t="shared" si="82"/>
        <v>81.93116634799236</v>
      </c>
      <c r="U477" s="133" t="e">
        <f ca="1">[1]!f_risk_annusharpe(A477,"2019/9/30","2019/12/31",1,1,3)</f>
        <v>#NAME?</v>
      </c>
      <c r="V477" s="134" t="e">
        <f t="shared" ca="1" si="83"/>
        <v>#NAME?</v>
      </c>
      <c r="W477" s="134">
        <f t="shared" si="84"/>
        <v>1046</v>
      </c>
      <c r="X477" s="134" t="e">
        <f t="shared" ca="1" si="85"/>
        <v>#NAME?</v>
      </c>
      <c r="Y477" s="131" t="e">
        <f t="shared" ca="1" si="86"/>
        <v>#NAME?</v>
      </c>
      <c r="Z477" s="137" t="e">
        <f t="shared" ca="1" si="87"/>
        <v>#NAME?</v>
      </c>
      <c r="AA477" s="125">
        <v>2.1124036452291399</v>
      </c>
      <c r="AB477" s="125">
        <v>4.0931059534763197</v>
      </c>
      <c r="AC477" s="123" t="s">
        <v>5655</v>
      </c>
      <c r="AD477" s="125">
        <v>10.319211962391901</v>
      </c>
      <c r="AE477" s="123" t="s">
        <v>5656</v>
      </c>
      <c r="AF477" s="126">
        <v>0</v>
      </c>
      <c r="AG477" s="123"/>
      <c r="AH477" s="125">
        <v>12.9288176</v>
      </c>
      <c r="AI477" s="123" t="s">
        <v>163</v>
      </c>
      <c r="AJ477" s="123" t="s">
        <v>95</v>
      </c>
      <c r="AK477" s="124">
        <v>101.39327878730001</v>
      </c>
      <c r="AL477" s="123" t="s">
        <v>159</v>
      </c>
      <c r="AM477" s="36">
        <v>42811</v>
      </c>
      <c r="AN477" s="123" t="s">
        <v>310</v>
      </c>
      <c r="AO477" s="123" t="s">
        <v>2328</v>
      </c>
      <c r="AP477" s="123" t="s">
        <v>215</v>
      </c>
      <c r="AQ477" s="123" t="s">
        <v>185</v>
      </c>
    </row>
    <row r="478" spans="1:43">
      <c r="A478" s="123" t="s">
        <v>2211</v>
      </c>
      <c r="B478" s="123" t="s">
        <v>2212</v>
      </c>
      <c r="C478" s="36">
        <v>43830</v>
      </c>
      <c r="D478" s="124">
        <v>1.006</v>
      </c>
      <c r="E478" s="124">
        <v>1.3260000000000001</v>
      </c>
      <c r="F478" s="125">
        <v>9.95024875621974E-2</v>
      </c>
      <c r="G478" s="36">
        <v>43829</v>
      </c>
      <c r="H478" s="124">
        <v>1.0049999999999999</v>
      </c>
      <c r="I478" s="125">
        <v>4.0888390918241999</v>
      </c>
      <c r="J478" s="123" t="s">
        <v>5657</v>
      </c>
      <c r="K478" s="125">
        <v>0.19920318725099601</v>
      </c>
      <c r="L478" s="125">
        <v>0.39916504800923602</v>
      </c>
      <c r="M478" s="130">
        <v>0.74382913991303201</v>
      </c>
      <c r="N478" s="137">
        <f t="shared" si="77"/>
        <v>2.975316559652128</v>
      </c>
      <c r="O478" s="132">
        <f t="shared" si="78"/>
        <v>2.9753165596521282E-2</v>
      </c>
      <c r="P478" s="134">
        <f t="shared" si="79"/>
        <v>913</v>
      </c>
      <c r="Q478" s="134">
        <v>1046</v>
      </c>
      <c r="R478" s="134" t="str">
        <f t="shared" si="80"/>
        <v>913/1046</v>
      </c>
      <c r="S478" s="131">
        <f t="shared" si="81"/>
        <v>0.87284894837476101</v>
      </c>
      <c r="T478" s="137">
        <f t="shared" si="82"/>
        <v>60</v>
      </c>
      <c r="U478" s="133" t="e">
        <f ca="1">[1]!f_risk_annusharpe(A478,"2019/9/30","2019/12/31",1,1,3)</f>
        <v>#NAME?</v>
      </c>
      <c r="V478" s="134" t="e">
        <f t="shared" ca="1" si="83"/>
        <v>#NAME?</v>
      </c>
      <c r="W478" s="134">
        <f t="shared" si="84"/>
        <v>1046</v>
      </c>
      <c r="X478" s="134" t="e">
        <f t="shared" ca="1" si="85"/>
        <v>#NAME?</v>
      </c>
      <c r="Y478" s="131" t="e">
        <f t="shared" ca="1" si="86"/>
        <v>#NAME?</v>
      </c>
      <c r="Z478" s="137" t="e">
        <f t="shared" ca="1" si="87"/>
        <v>#NAME?</v>
      </c>
      <c r="AA478" s="125">
        <v>1.9971016555291901</v>
      </c>
      <c r="AB478" s="125">
        <v>4.0888390918241999</v>
      </c>
      <c r="AC478" s="123" t="s">
        <v>5657</v>
      </c>
      <c r="AD478" s="125">
        <v>9.1743754703423992</v>
      </c>
      <c r="AE478" s="123" t="s">
        <v>5658</v>
      </c>
      <c r="AF478" s="125">
        <v>12.0166843480603</v>
      </c>
      <c r="AG478" s="123" t="s">
        <v>5659</v>
      </c>
      <c r="AH478" s="125">
        <v>32.646633000000001</v>
      </c>
      <c r="AI478" s="123" t="s">
        <v>174</v>
      </c>
      <c r="AJ478" s="123" t="s">
        <v>166</v>
      </c>
      <c r="AK478" s="124">
        <v>1.3758440894999999</v>
      </c>
      <c r="AL478" s="123" t="s">
        <v>159</v>
      </c>
      <c r="AM478" s="36">
        <v>41718</v>
      </c>
      <c r="AN478" s="123" t="s">
        <v>310</v>
      </c>
      <c r="AO478" s="123" t="s">
        <v>2213</v>
      </c>
      <c r="AP478" s="123" t="s">
        <v>248</v>
      </c>
      <c r="AQ478" s="123" t="s">
        <v>162</v>
      </c>
    </row>
    <row r="479" spans="1:43">
      <c r="A479" s="123" t="s">
        <v>2380</v>
      </c>
      <c r="B479" s="123" t="s">
        <v>2381</v>
      </c>
      <c r="C479" s="36">
        <v>43830</v>
      </c>
      <c r="D479" s="124">
        <v>1.0246</v>
      </c>
      <c r="E479" s="124">
        <v>1.1453</v>
      </c>
      <c r="F479" s="125">
        <v>3.90548720952884E-2</v>
      </c>
      <c r="G479" s="36">
        <v>43829</v>
      </c>
      <c r="H479" s="124">
        <v>1.0242</v>
      </c>
      <c r="I479" s="125">
        <v>4.0886415783101402</v>
      </c>
      <c r="J479" s="123" t="s">
        <v>5660</v>
      </c>
      <c r="K479" s="125">
        <v>0.13682564503516401</v>
      </c>
      <c r="L479" s="125">
        <v>0.61867997805997699</v>
      </c>
      <c r="M479" s="130">
        <v>1.1650886864716501</v>
      </c>
      <c r="N479" s="137">
        <f t="shared" si="77"/>
        <v>4.6603547458866004</v>
      </c>
      <c r="O479" s="132">
        <f t="shared" si="78"/>
        <v>4.6603547458866003E-2</v>
      </c>
      <c r="P479" s="134">
        <f t="shared" si="79"/>
        <v>320</v>
      </c>
      <c r="Q479" s="134">
        <v>1046</v>
      </c>
      <c r="R479" s="134" t="str">
        <f t="shared" si="80"/>
        <v>320/1046</v>
      </c>
      <c r="S479" s="131">
        <f t="shared" si="81"/>
        <v>0.30592734225621415</v>
      </c>
      <c r="T479" s="137">
        <f t="shared" si="82"/>
        <v>84.703632887189286</v>
      </c>
      <c r="U479" s="133" t="e">
        <f ca="1">[1]!f_risk_annusharpe(A479,"2019/9/30","2019/12/31",1,1,3)</f>
        <v>#NAME?</v>
      </c>
      <c r="V479" s="134" t="e">
        <f t="shared" ca="1" si="83"/>
        <v>#NAME?</v>
      </c>
      <c r="W479" s="134">
        <f t="shared" si="84"/>
        <v>1046</v>
      </c>
      <c r="X479" s="134" t="e">
        <f t="shared" ca="1" si="85"/>
        <v>#NAME?</v>
      </c>
      <c r="Y479" s="131" t="e">
        <f t="shared" ca="1" si="86"/>
        <v>#NAME?</v>
      </c>
      <c r="Z479" s="137" t="e">
        <f t="shared" ca="1" si="87"/>
        <v>#NAME?</v>
      </c>
      <c r="AA479" s="125">
        <v>2.2506309627098</v>
      </c>
      <c r="AB479" s="125">
        <v>4.0886415783101402</v>
      </c>
      <c r="AC479" s="123" t="s">
        <v>5660</v>
      </c>
      <c r="AD479" s="125">
        <v>11.6492377351453</v>
      </c>
      <c r="AE479" s="123" t="s">
        <v>5661</v>
      </c>
      <c r="AF479" s="126">
        <v>0</v>
      </c>
      <c r="AG479" s="123"/>
      <c r="AH479" s="125">
        <v>15.25817614</v>
      </c>
      <c r="AI479" s="123" t="s">
        <v>163</v>
      </c>
      <c r="AJ479" s="123" t="s">
        <v>95</v>
      </c>
      <c r="AK479" s="124">
        <v>33.480696225999999</v>
      </c>
      <c r="AL479" s="123" t="s">
        <v>159</v>
      </c>
      <c r="AM479" s="36">
        <v>42783</v>
      </c>
      <c r="AN479" s="123" t="s">
        <v>310</v>
      </c>
      <c r="AO479" s="123" t="s">
        <v>312</v>
      </c>
      <c r="AP479" s="123" t="s">
        <v>231</v>
      </c>
      <c r="AQ479" s="123" t="s">
        <v>177</v>
      </c>
    </row>
    <row r="480" spans="1:43">
      <c r="A480" s="123" t="s">
        <v>2242</v>
      </c>
      <c r="B480" s="123" t="s">
        <v>2243</v>
      </c>
      <c r="C480" s="36">
        <v>43830</v>
      </c>
      <c r="D480" s="124">
        <v>1.1347</v>
      </c>
      <c r="E480" s="124">
        <v>1.4320999999999999</v>
      </c>
      <c r="F480" s="125">
        <v>8.8136788295483902E-3</v>
      </c>
      <c r="G480" s="36">
        <v>43829</v>
      </c>
      <c r="H480" s="124">
        <v>1.1346000000000001</v>
      </c>
      <c r="I480" s="125">
        <v>4.0879575686208902</v>
      </c>
      <c r="J480" s="123" t="s">
        <v>5662</v>
      </c>
      <c r="K480" s="125">
        <v>0.15004413062664601</v>
      </c>
      <c r="L480" s="125">
        <v>0.43373354226759597</v>
      </c>
      <c r="M480" s="130">
        <v>0.96995208760804097</v>
      </c>
      <c r="N480" s="137">
        <f t="shared" si="77"/>
        <v>3.8798083504321639</v>
      </c>
      <c r="O480" s="132">
        <f t="shared" si="78"/>
        <v>3.8798083504321637E-2</v>
      </c>
      <c r="P480" s="134">
        <f t="shared" si="79"/>
        <v>613</v>
      </c>
      <c r="Q480" s="134">
        <v>1046</v>
      </c>
      <c r="R480" s="134" t="str">
        <f t="shared" si="80"/>
        <v>613/1046</v>
      </c>
      <c r="S480" s="131">
        <f t="shared" si="81"/>
        <v>0.58604206500956024</v>
      </c>
      <c r="T480" s="137">
        <f t="shared" si="82"/>
        <v>70.697896749521988</v>
      </c>
      <c r="U480" s="133" t="e">
        <f ca="1">[1]!f_risk_annusharpe(A480,"2019/9/30","2019/12/31",1,1,3)</f>
        <v>#NAME?</v>
      </c>
      <c r="V480" s="134" t="e">
        <f t="shared" ca="1" si="83"/>
        <v>#NAME?</v>
      </c>
      <c r="W480" s="134">
        <f t="shared" si="84"/>
        <v>1046</v>
      </c>
      <c r="X480" s="134" t="e">
        <f t="shared" ca="1" si="85"/>
        <v>#NAME?</v>
      </c>
      <c r="Y480" s="131" t="e">
        <f t="shared" ca="1" si="86"/>
        <v>#NAME?</v>
      </c>
      <c r="Z480" s="137" t="e">
        <f t="shared" ca="1" si="87"/>
        <v>#NAME?</v>
      </c>
      <c r="AA480" s="125">
        <v>2.2528901108893602</v>
      </c>
      <c r="AB480" s="125">
        <v>4.0879575686208902</v>
      </c>
      <c r="AC480" s="123" t="s">
        <v>5662</v>
      </c>
      <c r="AD480" s="125">
        <v>10.775178144405899</v>
      </c>
      <c r="AE480" s="123" t="s">
        <v>5663</v>
      </c>
      <c r="AF480" s="125">
        <v>13.862106263073301</v>
      </c>
      <c r="AG480" s="123" t="s">
        <v>5664</v>
      </c>
      <c r="AH480" s="125">
        <v>20.12149793</v>
      </c>
      <c r="AI480" s="123" t="s">
        <v>163</v>
      </c>
      <c r="AJ480" s="123" t="s">
        <v>189</v>
      </c>
      <c r="AK480" s="124">
        <v>105.30456705909999</v>
      </c>
      <c r="AL480" s="123" t="s">
        <v>159</v>
      </c>
      <c r="AM480" s="36">
        <v>42669</v>
      </c>
      <c r="AN480" s="123" t="s">
        <v>310</v>
      </c>
      <c r="AO480" s="123" t="s">
        <v>1399</v>
      </c>
      <c r="AP480" s="123" t="s">
        <v>215</v>
      </c>
      <c r="AQ480" s="123" t="s">
        <v>162</v>
      </c>
    </row>
    <row r="481" spans="1:43">
      <c r="A481" s="123" t="s">
        <v>2362</v>
      </c>
      <c r="B481" s="123" t="s">
        <v>2363</v>
      </c>
      <c r="C481" s="36">
        <v>43830</v>
      </c>
      <c r="D481" s="124">
        <v>1.1105</v>
      </c>
      <c r="E481" s="124">
        <v>1.1775</v>
      </c>
      <c r="F481" s="125">
        <v>4.5045045045028702E-2</v>
      </c>
      <c r="G481" s="36">
        <v>43829</v>
      </c>
      <c r="H481" s="124">
        <v>1.1100000000000001</v>
      </c>
      <c r="I481" s="125">
        <v>4.0877021805857003</v>
      </c>
      <c r="J481" s="123" t="s">
        <v>5665</v>
      </c>
      <c r="K481" s="125">
        <v>0.12622847353709801</v>
      </c>
      <c r="L481" s="125">
        <v>0.59257998353442898</v>
      </c>
      <c r="M481" s="130">
        <v>1.1224873245191</v>
      </c>
      <c r="N481" s="137">
        <f t="shared" si="77"/>
        <v>4.4899492980764002</v>
      </c>
      <c r="O481" s="132">
        <f t="shared" si="78"/>
        <v>4.4899492980764004E-2</v>
      </c>
      <c r="P481" s="134">
        <f t="shared" si="79"/>
        <v>380</v>
      </c>
      <c r="Q481" s="134">
        <v>1046</v>
      </c>
      <c r="R481" s="134" t="str">
        <f t="shared" si="80"/>
        <v>380/1046</v>
      </c>
      <c r="S481" s="131">
        <f t="shared" si="81"/>
        <v>0.3632887189292543</v>
      </c>
      <c r="T481" s="137">
        <f t="shared" si="82"/>
        <v>81.835564053537283</v>
      </c>
      <c r="U481" s="133" t="e">
        <f ca="1">[1]!f_risk_annusharpe(A481,"2019/9/30","2019/12/31",1,1,3)</f>
        <v>#NAME?</v>
      </c>
      <c r="V481" s="134" t="e">
        <f t="shared" ca="1" si="83"/>
        <v>#NAME?</v>
      </c>
      <c r="W481" s="134">
        <f t="shared" si="84"/>
        <v>1046</v>
      </c>
      <c r="X481" s="134" t="e">
        <f t="shared" ca="1" si="85"/>
        <v>#NAME?</v>
      </c>
      <c r="Y481" s="131" t="e">
        <f t="shared" ca="1" si="86"/>
        <v>#NAME?</v>
      </c>
      <c r="Z481" s="137" t="e">
        <f t="shared" ca="1" si="87"/>
        <v>#NAME?</v>
      </c>
      <c r="AA481" s="125">
        <v>2.2996362992675499</v>
      </c>
      <c r="AB481" s="125">
        <v>4.0877021805857003</v>
      </c>
      <c r="AC481" s="123" t="s">
        <v>5665</v>
      </c>
      <c r="AD481" s="125">
        <v>8.6304475222328403</v>
      </c>
      <c r="AE481" s="123" t="s">
        <v>5666</v>
      </c>
      <c r="AF481" s="126">
        <v>0</v>
      </c>
      <c r="AG481" s="123"/>
      <c r="AH481" s="125">
        <v>17.936210500000001</v>
      </c>
      <c r="AI481" s="123" t="s">
        <v>163</v>
      </c>
      <c r="AJ481" s="123" t="s">
        <v>95</v>
      </c>
      <c r="AK481" s="124">
        <v>7.0269269148999998</v>
      </c>
      <c r="AL481" s="123" t="s">
        <v>159</v>
      </c>
      <c r="AM481" s="36">
        <v>42930</v>
      </c>
      <c r="AN481" s="123" t="s">
        <v>310</v>
      </c>
      <c r="AO481" s="123" t="s">
        <v>1528</v>
      </c>
      <c r="AP481" s="123" t="s">
        <v>268</v>
      </c>
      <c r="AQ481" s="123" t="s">
        <v>229</v>
      </c>
    </row>
    <row r="482" spans="1:43">
      <c r="A482" s="123" t="s">
        <v>2270</v>
      </c>
      <c r="B482" s="123" t="s">
        <v>2271</v>
      </c>
      <c r="C482" s="36">
        <v>43830</v>
      </c>
      <c r="D482" s="124">
        <v>1.0542</v>
      </c>
      <c r="E482" s="124">
        <v>1.1241000000000001</v>
      </c>
      <c r="F482" s="125">
        <v>1.8975332068299201E-2</v>
      </c>
      <c r="G482" s="36">
        <v>43829</v>
      </c>
      <c r="H482" s="124">
        <v>1.054</v>
      </c>
      <c r="I482" s="125">
        <v>4.0860554937420996</v>
      </c>
      <c r="J482" s="123" t="s">
        <v>5667</v>
      </c>
      <c r="K482" s="125">
        <v>0.16152019002374901</v>
      </c>
      <c r="L482" s="125">
        <v>0.48617601191051601</v>
      </c>
      <c r="M482" s="130">
        <v>0.96738555128368697</v>
      </c>
      <c r="N482" s="137">
        <f t="shared" si="77"/>
        <v>3.8695422051347479</v>
      </c>
      <c r="O482" s="132">
        <f t="shared" si="78"/>
        <v>3.8695422051347482E-2</v>
      </c>
      <c r="P482" s="134">
        <f t="shared" si="79"/>
        <v>623</v>
      </c>
      <c r="Q482" s="134">
        <v>1046</v>
      </c>
      <c r="R482" s="134" t="str">
        <f t="shared" si="80"/>
        <v>623/1046</v>
      </c>
      <c r="S482" s="131">
        <f t="shared" si="81"/>
        <v>0.59560229445506696</v>
      </c>
      <c r="T482" s="137">
        <f t="shared" si="82"/>
        <v>70.219885277246647</v>
      </c>
      <c r="U482" s="133" t="e">
        <f ca="1">[1]!f_risk_annusharpe(A482,"2019/9/30","2019/12/31",1,1,3)</f>
        <v>#NAME?</v>
      </c>
      <c r="V482" s="134" t="e">
        <f t="shared" ca="1" si="83"/>
        <v>#NAME?</v>
      </c>
      <c r="W482" s="134">
        <f t="shared" si="84"/>
        <v>1046</v>
      </c>
      <c r="X482" s="134" t="e">
        <f t="shared" ca="1" si="85"/>
        <v>#NAME?</v>
      </c>
      <c r="Y482" s="131" t="e">
        <f t="shared" ca="1" si="86"/>
        <v>#NAME?</v>
      </c>
      <c r="Z482" s="137" t="e">
        <f t="shared" ca="1" si="87"/>
        <v>#NAME?</v>
      </c>
      <c r="AA482" s="125">
        <v>2.18720988453655</v>
      </c>
      <c r="AB482" s="125">
        <v>4.0860554937420996</v>
      </c>
      <c r="AC482" s="123" t="s">
        <v>5667</v>
      </c>
      <c r="AD482" s="125">
        <v>9.4636796579763907</v>
      </c>
      <c r="AE482" s="123" t="s">
        <v>5668</v>
      </c>
      <c r="AF482" s="126">
        <v>0</v>
      </c>
      <c r="AG482" s="123"/>
      <c r="AH482" s="125">
        <v>12.88805822</v>
      </c>
      <c r="AI482" s="123" t="s">
        <v>163</v>
      </c>
      <c r="AJ482" s="123" t="s">
        <v>95</v>
      </c>
      <c r="AK482" s="124">
        <v>43.8769170598</v>
      </c>
      <c r="AL482" s="123" t="s">
        <v>159</v>
      </c>
      <c r="AM482" s="36">
        <v>42755</v>
      </c>
      <c r="AN482" s="123" t="s">
        <v>310</v>
      </c>
      <c r="AO482" s="123" t="s">
        <v>965</v>
      </c>
      <c r="AP482" s="123" t="s">
        <v>179</v>
      </c>
      <c r="AQ482" s="123" t="s">
        <v>207</v>
      </c>
    </row>
    <row r="483" spans="1:43">
      <c r="A483" s="123" t="s">
        <v>2237</v>
      </c>
      <c r="B483" s="123" t="s">
        <v>2238</v>
      </c>
      <c r="C483" s="36">
        <v>43830</v>
      </c>
      <c r="D483" s="124">
        <v>1.1313</v>
      </c>
      <c r="E483" s="124">
        <v>1.1313</v>
      </c>
      <c r="F483" s="125">
        <v>3.5370059244845299E-2</v>
      </c>
      <c r="G483" s="36">
        <v>43829</v>
      </c>
      <c r="H483" s="124">
        <v>1.1309</v>
      </c>
      <c r="I483" s="125">
        <v>4.08501242064587</v>
      </c>
      <c r="J483" s="123" t="s">
        <v>5669</v>
      </c>
      <c r="K483" s="125">
        <v>7.9617834394895698E-2</v>
      </c>
      <c r="L483" s="125">
        <v>0.426098535286277</v>
      </c>
      <c r="M483" s="130">
        <v>0.88282504012841301</v>
      </c>
      <c r="N483" s="137">
        <f t="shared" si="77"/>
        <v>3.531300160513652</v>
      </c>
      <c r="O483" s="132">
        <f t="shared" si="78"/>
        <v>3.5313001605136521E-2</v>
      </c>
      <c r="P483" s="134">
        <f t="shared" si="79"/>
        <v>750</v>
      </c>
      <c r="Q483" s="134">
        <v>1046</v>
      </c>
      <c r="R483" s="134" t="str">
        <f t="shared" si="80"/>
        <v>750/1046</v>
      </c>
      <c r="S483" s="131">
        <f t="shared" si="81"/>
        <v>0.71701720841300187</v>
      </c>
      <c r="T483" s="137">
        <f t="shared" si="82"/>
        <v>64.149139579349907</v>
      </c>
      <c r="U483" s="133" t="e">
        <f ca="1">[1]!f_risk_annusharpe(A483,"2019/9/30","2019/12/31",1,1,3)</f>
        <v>#NAME?</v>
      </c>
      <c r="V483" s="134" t="e">
        <f t="shared" ca="1" si="83"/>
        <v>#NAME?</v>
      </c>
      <c r="W483" s="134">
        <f t="shared" si="84"/>
        <v>1046</v>
      </c>
      <c r="X483" s="134" t="e">
        <f t="shared" ca="1" si="85"/>
        <v>#NAME?</v>
      </c>
      <c r="Y483" s="131" t="e">
        <f t="shared" ca="1" si="86"/>
        <v>#NAME?</v>
      </c>
      <c r="Z483" s="137" t="e">
        <f t="shared" ca="1" si="87"/>
        <v>#NAME?</v>
      </c>
      <c r="AA483" s="125">
        <v>1.93728599747703</v>
      </c>
      <c r="AB483" s="125">
        <v>4.08501242064587</v>
      </c>
      <c r="AC483" s="123" t="s">
        <v>5669</v>
      </c>
      <c r="AD483" s="125">
        <v>10.900892069405</v>
      </c>
      <c r="AE483" s="123" t="s">
        <v>5670</v>
      </c>
      <c r="AF483" s="126">
        <v>0</v>
      </c>
      <c r="AG483" s="123"/>
      <c r="AH483" s="125">
        <v>13.13</v>
      </c>
      <c r="AI483" s="123" t="s">
        <v>174</v>
      </c>
      <c r="AJ483" s="123" t="s">
        <v>95</v>
      </c>
      <c r="AK483" s="124">
        <v>8.2764120463000008</v>
      </c>
      <c r="AL483" s="123" t="s">
        <v>159</v>
      </c>
      <c r="AM483" s="36">
        <v>42892</v>
      </c>
      <c r="AN483" s="123" t="s">
        <v>310</v>
      </c>
      <c r="AO483" s="123" t="s">
        <v>2239</v>
      </c>
      <c r="AP483" s="123" t="s">
        <v>245</v>
      </c>
      <c r="AQ483" s="123" t="s">
        <v>173</v>
      </c>
    </row>
    <row r="484" spans="1:43">
      <c r="A484" s="123" t="s">
        <v>2321</v>
      </c>
      <c r="B484" s="123" t="s">
        <v>2322</v>
      </c>
      <c r="C484" s="36">
        <v>43830</v>
      </c>
      <c r="D484" s="124">
        <v>1.0764</v>
      </c>
      <c r="E484" s="124">
        <v>1.1324000000000001</v>
      </c>
      <c r="F484" s="125">
        <v>3.7174721189584897E-2</v>
      </c>
      <c r="G484" s="36">
        <v>43829</v>
      </c>
      <c r="H484" s="124">
        <v>1.0760000000000001</v>
      </c>
      <c r="I484" s="125">
        <v>4.0770616613125403</v>
      </c>
      <c r="J484" s="123" t="s">
        <v>5671</v>
      </c>
      <c r="K484" s="125">
        <v>0.17682643089809699</v>
      </c>
      <c r="L484" s="125">
        <v>0.54178187535272304</v>
      </c>
      <c r="M484" s="130">
        <v>0.90937627800939103</v>
      </c>
      <c r="N484" s="137">
        <f t="shared" si="77"/>
        <v>3.6375051120375641</v>
      </c>
      <c r="O484" s="132">
        <f t="shared" si="78"/>
        <v>3.6375051120375639E-2</v>
      </c>
      <c r="P484" s="134">
        <f t="shared" si="79"/>
        <v>707</v>
      </c>
      <c r="Q484" s="134">
        <v>1046</v>
      </c>
      <c r="R484" s="134" t="str">
        <f t="shared" si="80"/>
        <v>707/1046</v>
      </c>
      <c r="S484" s="131">
        <f t="shared" si="81"/>
        <v>0.67590822179732313</v>
      </c>
      <c r="T484" s="137">
        <f t="shared" si="82"/>
        <v>66.20458891013385</v>
      </c>
      <c r="U484" s="133" t="e">
        <f ca="1">[1]!f_risk_annusharpe(A484,"2019/9/30","2019/12/31",1,1,3)</f>
        <v>#NAME?</v>
      </c>
      <c r="V484" s="134" t="e">
        <f t="shared" ca="1" si="83"/>
        <v>#NAME?</v>
      </c>
      <c r="W484" s="134">
        <f t="shared" si="84"/>
        <v>1046</v>
      </c>
      <c r="X484" s="134" t="e">
        <f t="shared" ca="1" si="85"/>
        <v>#NAME?</v>
      </c>
      <c r="Y484" s="131" t="e">
        <f t="shared" ca="1" si="86"/>
        <v>#NAME?</v>
      </c>
      <c r="Z484" s="137" t="e">
        <f t="shared" ca="1" si="87"/>
        <v>#NAME?</v>
      </c>
      <c r="AA484" s="125">
        <v>2.0745661311237402</v>
      </c>
      <c r="AB484" s="125">
        <v>4.0770616613125403</v>
      </c>
      <c r="AC484" s="123" t="s">
        <v>5671</v>
      </c>
      <c r="AD484" s="125">
        <v>12.091695017793599</v>
      </c>
      <c r="AE484" s="123" t="s">
        <v>5672</v>
      </c>
      <c r="AF484" s="126">
        <v>0</v>
      </c>
      <c r="AG484" s="123"/>
      <c r="AH484" s="125">
        <v>13.39195868</v>
      </c>
      <c r="AI484" s="123" t="s">
        <v>157</v>
      </c>
      <c r="AJ484" s="123" t="s">
        <v>95</v>
      </c>
      <c r="AK484" s="124">
        <v>30.581716835999998</v>
      </c>
      <c r="AL484" s="123" t="s">
        <v>159</v>
      </c>
      <c r="AM484" s="36">
        <v>42894</v>
      </c>
      <c r="AN484" s="123" t="s">
        <v>310</v>
      </c>
      <c r="AO484" s="123" t="s">
        <v>853</v>
      </c>
      <c r="AP484" s="123" t="s">
        <v>175</v>
      </c>
      <c r="AQ484" s="123" t="s">
        <v>165</v>
      </c>
    </row>
    <row r="485" spans="1:43">
      <c r="A485" s="123" t="s">
        <v>2404</v>
      </c>
      <c r="B485" s="123" t="s">
        <v>2405</v>
      </c>
      <c r="C485" s="36">
        <v>43830</v>
      </c>
      <c r="D485" s="124">
        <v>1.0227999999999999</v>
      </c>
      <c r="E485" s="124">
        <v>1.0465</v>
      </c>
      <c r="F485" s="125">
        <v>5.8696928194093299E-2</v>
      </c>
      <c r="G485" s="36">
        <v>43826</v>
      </c>
      <c r="H485" s="124">
        <v>1.0222</v>
      </c>
      <c r="I485" s="125">
        <v>4.0769921861020002</v>
      </c>
      <c r="J485" s="123" t="s">
        <v>5673</v>
      </c>
      <c r="K485" s="125">
        <v>0.245025972753106</v>
      </c>
      <c r="L485" s="125">
        <v>0.62968203257912303</v>
      </c>
      <c r="M485" s="130">
        <v>1.17049036869323</v>
      </c>
      <c r="N485" s="137">
        <f t="shared" si="77"/>
        <v>4.6819614747729199</v>
      </c>
      <c r="O485" s="132">
        <f t="shared" si="78"/>
        <v>4.68196147477292E-2</v>
      </c>
      <c r="P485" s="134">
        <f t="shared" si="79"/>
        <v>312</v>
      </c>
      <c r="Q485" s="134">
        <v>1046</v>
      </c>
      <c r="R485" s="134" t="str">
        <f t="shared" si="80"/>
        <v>312/1046</v>
      </c>
      <c r="S485" s="131">
        <f t="shared" si="81"/>
        <v>0.29827915869980881</v>
      </c>
      <c r="T485" s="137">
        <f t="shared" si="82"/>
        <v>85.086042065009565</v>
      </c>
      <c r="U485" s="133" t="e">
        <f ca="1">[1]!f_risk_annusharpe(A485,"2019/9/30","2019/12/31",1,1,3)</f>
        <v>#NAME?</v>
      </c>
      <c r="V485" s="134" t="e">
        <f t="shared" ca="1" si="83"/>
        <v>#NAME?</v>
      </c>
      <c r="W485" s="134">
        <f t="shared" si="84"/>
        <v>1046</v>
      </c>
      <c r="X485" s="134" t="e">
        <f t="shared" ca="1" si="85"/>
        <v>#NAME?</v>
      </c>
      <c r="Y485" s="131" t="e">
        <f t="shared" ca="1" si="86"/>
        <v>#NAME?</v>
      </c>
      <c r="Z485" s="137" t="e">
        <f t="shared" ca="1" si="87"/>
        <v>#NAME?</v>
      </c>
      <c r="AA485" s="125">
        <v>2.2192514989837799</v>
      </c>
      <c r="AB485" s="125">
        <v>4.0769921861020002</v>
      </c>
      <c r="AC485" s="123" t="s">
        <v>5673</v>
      </c>
      <c r="AD485" s="126">
        <v>0</v>
      </c>
      <c r="AE485" s="123"/>
      <c r="AF485" s="126">
        <v>0</v>
      </c>
      <c r="AG485" s="123"/>
      <c r="AH485" s="125">
        <v>4.69104644</v>
      </c>
      <c r="AI485" s="123" t="s">
        <v>174</v>
      </c>
      <c r="AJ485" s="123" t="s">
        <v>95</v>
      </c>
      <c r="AK485" s="124">
        <v>20.570781167300002</v>
      </c>
      <c r="AL485" s="123" t="s">
        <v>159</v>
      </c>
      <c r="AM485" s="36">
        <v>43424</v>
      </c>
      <c r="AN485" s="123" t="s">
        <v>310</v>
      </c>
      <c r="AO485" s="123" t="s">
        <v>679</v>
      </c>
      <c r="AP485" s="123" t="s">
        <v>161</v>
      </c>
      <c r="AQ485" s="123" t="s">
        <v>221</v>
      </c>
    </row>
    <row r="486" spans="1:43">
      <c r="A486" s="123" t="s">
        <v>2401</v>
      </c>
      <c r="B486" s="123" t="s">
        <v>2402</v>
      </c>
      <c r="C486" s="36">
        <v>43830</v>
      </c>
      <c r="D486" s="124">
        <v>1.0571999999999999</v>
      </c>
      <c r="E486" s="124">
        <v>1.1192</v>
      </c>
      <c r="F486" s="125">
        <v>2.8384899233601501E-2</v>
      </c>
      <c r="G486" s="36">
        <v>43829</v>
      </c>
      <c r="H486" s="124">
        <v>1.0569</v>
      </c>
      <c r="I486" s="125">
        <v>4.0763068834184804</v>
      </c>
      <c r="J486" s="123" t="s">
        <v>5674</v>
      </c>
      <c r="K486" s="125">
        <v>0.14208581983516899</v>
      </c>
      <c r="L486" s="125">
        <v>0.62817731724356596</v>
      </c>
      <c r="M486" s="130">
        <v>1.15774862644351</v>
      </c>
      <c r="N486" s="137">
        <f t="shared" si="77"/>
        <v>4.6309945057740398</v>
      </c>
      <c r="O486" s="132">
        <f t="shared" si="78"/>
        <v>4.6309945057740401E-2</v>
      </c>
      <c r="P486" s="134">
        <f t="shared" si="79"/>
        <v>332</v>
      </c>
      <c r="Q486" s="134">
        <v>1046</v>
      </c>
      <c r="R486" s="134" t="str">
        <f t="shared" si="80"/>
        <v>332/1046</v>
      </c>
      <c r="S486" s="131">
        <f t="shared" si="81"/>
        <v>0.31739961759082219</v>
      </c>
      <c r="T486" s="137">
        <f t="shared" si="82"/>
        <v>84.130019120458897</v>
      </c>
      <c r="U486" s="133" t="e">
        <f ca="1">[1]!f_risk_annusharpe(A486,"2019/9/30","2019/12/31",1,1,3)</f>
        <v>#NAME?</v>
      </c>
      <c r="V486" s="134" t="e">
        <f t="shared" ca="1" si="83"/>
        <v>#NAME?</v>
      </c>
      <c r="W486" s="134">
        <f t="shared" si="84"/>
        <v>1046</v>
      </c>
      <c r="X486" s="134" t="e">
        <f t="shared" ca="1" si="85"/>
        <v>#NAME?</v>
      </c>
      <c r="Y486" s="131" t="e">
        <f t="shared" ca="1" si="86"/>
        <v>#NAME?</v>
      </c>
      <c r="Z486" s="137" t="e">
        <f t="shared" ca="1" si="87"/>
        <v>#NAME?</v>
      </c>
      <c r="AA486" s="125">
        <v>2.2136053425844899</v>
      </c>
      <c r="AB486" s="125">
        <v>4.0763068834184804</v>
      </c>
      <c r="AC486" s="123" t="s">
        <v>5674</v>
      </c>
      <c r="AD486" s="125">
        <v>9.9167510644559798</v>
      </c>
      <c r="AE486" s="123" t="s">
        <v>5675</v>
      </c>
      <c r="AF486" s="125">
        <v>11.9933470211915</v>
      </c>
      <c r="AG486" s="123" t="s">
        <v>5676</v>
      </c>
      <c r="AH486" s="125">
        <v>12.03814436</v>
      </c>
      <c r="AI486" s="123" t="s">
        <v>163</v>
      </c>
      <c r="AJ486" s="123" t="s">
        <v>158</v>
      </c>
      <c r="AK486" s="124">
        <v>20.8116428955</v>
      </c>
      <c r="AL486" s="123" t="s">
        <v>159</v>
      </c>
      <c r="AM486" s="36">
        <v>42675</v>
      </c>
      <c r="AN486" s="123" t="s">
        <v>310</v>
      </c>
      <c r="AO486" s="123" t="s">
        <v>2403</v>
      </c>
      <c r="AP486" s="123" t="s">
        <v>268</v>
      </c>
      <c r="AQ486" s="123" t="s">
        <v>229</v>
      </c>
    </row>
    <row r="487" spans="1:43">
      <c r="A487" s="123" t="s">
        <v>2287</v>
      </c>
      <c r="B487" s="123" t="s">
        <v>2288</v>
      </c>
      <c r="C487" s="36">
        <v>43830</v>
      </c>
      <c r="D487" s="124">
        <v>1.0157</v>
      </c>
      <c r="E487" s="124">
        <v>1.1251</v>
      </c>
      <c r="F487" s="125">
        <v>-9.8444575703881005E-3</v>
      </c>
      <c r="G487" s="36">
        <v>43829</v>
      </c>
      <c r="H487" s="124">
        <v>1.0158</v>
      </c>
      <c r="I487" s="125">
        <v>4.0762040323777002</v>
      </c>
      <c r="J487" s="123" t="s">
        <v>5677</v>
      </c>
      <c r="K487" s="125">
        <v>0.118284869393793</v>
      </c>
      <c r="L487" s="125">
        <v>0.494673232921295</v>
      </c>
      <c r="M487" s="130">
        <v>0.99532649058545197</v>
      </c>
      <c r="N487" s="137">
        <f t="shared" si="77"/>
        <v>3.9813059623418079</v>
      </c>
      <c r="O487" s="132">
        <f t="shared" si="78"/>
        <v>3.9813059623418079E-2</v>
      </c>
      <c r="P487" s="134">
        <f t="shared" si="79"/>
        <v>579</v>
      </c>
      <c r="Q487" s="134">
        <v>1046</v>
      </c>
      <c r="R487" s="134" t="str">
        <f t="shared" si="80"/>
        <v>579/1046</v>
      </c>
      <c r="S487" s="131">
        <f t="shared" si="81"/>
        <v>0.55353728489483744</v>
      </c>
      <c r="T487" s="137">
        <f t="shared" si="82"/>
        <v>72.323135755258136</v>
      </c>
      <c r="U487" s="133" t="e">
        <f ca="1">[1]!f_risk_annusharpe(A487,"2019/9/30","2019/12/31",1,1,3)</f>
        <v>#NAME?</v>
      </c>
      <c r="V487" s="134" t="e">
        <f t="shared" ca="1" si="83"/>
        <v>#NAME?</v>
      </c>
      <c r="W487" s="134">
        <f t="shared" si="84"/>
        <v>1046</v>
      </c>
      <c r="X487" s="134" t="e">
        <f t="shared" ca="1" si="85"/>
        <v>#NAME?</v>
      </c>
      <c r="Y487" s="131" t="e">
        <f t="shared" ca="1" si="86"/>
        <v>#NAME?</v>
      </c>
      <c r="Z487" s="137" t="e">
        <f t="shared" ca="1" si="87"/>
        <v>#NAME?</v>
      </c>
      <c r="AA487" s="125">
        <v>2.18190486422291</v>
      </c>
      <c r="AB487" s="125">
        <v>4.0762040323777002</v>
      </c>
      <c r="AC487" s="123" t="s">
        <v>5677</v>
      </c>
      <c r="AD487" s="125">
        <v>9.2789597934620094</v>
      </c>
      <c r="AE487" s="123" t="s">
        <v>5678</v>
      </c>
      <c r="AF487" s="125">
        <v>13.031202669466101</v>
      </c>
      <c r="AG487" s="123" t="s">
        <v>5679</v>
      </c>
      <c r="AH487" s="125">
        <v>13.053808910000001</v>
      </c>
      <c r="AI487" s="123" t="s">
        <v>163</v>
      </c>
      <c r="AJ487" s="123" t="s">
        <v>166</v>
      </c>
      <c r="AK487" s="124">
        <v>49.346489650899997</v>
      </c>
      <c r="AL487" s="123" t="s">
        <v>159</v>
      </c>
      <c r="AM487" s="36">
        <v>42731</v>
      </c>
      <c r="AN487" s="123" t="s">
        <v>310</v>
      </c>
      <c r="AO487" s="123" t="s">
        <v>679</v>
      </c>
      <c r="AP487" s="123" t="s">
        <v>161</v>
      </c>
      <c r="AQ487" s="123" t="s">
        <v>207</v>
      </c>
    </row>
    <row r="488" spans="1:43">
      <c r="A488" s="123" t="s">
        <v>2389</v>
      </c>
      <c r="B488" s="123" t="s">
        <v>2390</v>
      </c>
      <c r="C488" s="36">
        <v>43830</v>
      </c>
      <c r="D488" s="124">
        <v>1.0204</v>
      </c>
      <c r="E488" s="124">
        <v>1.0553999999999999</v>
      </c>
      <c r="F488" s="125">
        <v>6.8647641463173398E-2</v>
      </c>
      <c r="G488" s="36">
        <v>43826</v>
      </c>
      <c r="H488" s="124">
        <v>1.0197000000000001</v>
      </c>
      <c r="I488" s="125">
        <v>4.0751685424263302</v>
      </c>
      <c r="J488" s="123" t="s">
        <v>5680</v>
      </c>
      <c r="K488" s="125">
        <v>0.33431661750247199</v>
      </c>
      <c r="L488" s="125">
        <v>0.62128231534089595</v>
      </c>
      <c r="M488" s="130">
        <v>1.1900459490045701</v>
      </c>
      <c r="N488" s="137">
        <f t="shared" si="77"/>
        <v>4.7601837960182802</v>
      </c>
      <c r="O488" s="132">
        <f t="shared" si="78"/>
        <v>4.7601837960182802E-2</v>
      </c>
      <c r="P488" s="134">
        <f t="shared" si="79"/>
        <v>282</v>
      </c>
      <c r="Q488" s="134">
        <v>1046</v>
      </c>
      <c r="R488" s="134" t="str">
        <f t="shared" si="80"/>
        <v>282/1046</v>
      </c>
      <c r="S488" s="131">
        <f t="shared" si="81"/>
        <v>0.26959847036328871</v>
      </c>
      <c r="T488" s="137">
        <f t="shared" si="82"/>
        <v>86.520076481835559</v>
      </c>
      <c r="U488" s="133" t="e">
        <f ca="1">[1]!f_risk_annusharpe(A488,"2019/9/30","2019/12/31",1,1,3)</f>
        <v>#NAME?</v>
      </c>
      <c r="V488" s="134" t="e">
        <f t="shared" ca="1" si="83"/>
        <v>#NAME?</v>
      </c>
      <c r="W488" s="134">
        <f t="shared" si="84"/>
        <v>1046</v>
      </c>
      <c r="X488" s="134" t="e">
        <f t="shared" ca="1" si="85"/>
        <v>#NAME?</v>
      </c>
      <c r="Y488" s="131" t="e">
        <f t="shared" ca="1" si="86"/>
        <v>#NAME?</v>
      </c>
      <c r="Z488" s="137" t="e">
        <f t="shared" ca="1" si="87"/>
        <v>#NAME?</v>
      </c>
      <c r="AA488" s="125">
        <v>2.1034568818252302</v>
      </c>
      <c r="AB488" s="125">
        <v>4.0751685424263302</v>
      </c>
      <c r="AC488" s="123" t="s">
        <v>5680</v>
      </c>
      <c r="AD488" s="126">
        <v>0</v>
      </c>
      <c r="AE488" s="123"/>
      <c r="AF488" s="126">
        <v>0</v>
      </c>
      <c r="AG488" s="123"/>
      <c r="AH488" s="125">
        <v>5.6050735199999897</v>
      </c>
      <c r="AI488" s="123" t="s">
        <v>174</v>
      </c>
      <c r="AJ488" s="123" t="s">
        <v>95</v>
      </c>
      <c r="AK488" s="124">
        <v>14.382427252099999</v>
      </c>
      <c r="AL488" s="123" t="s">
        <v>159</v>
      </c>
      <c r="AM488" s="36">
        <v>43369</v>
      </c>
      <c r="AN488" s="123" t="s">
        <v>310</v>
      </c>
      <c r="AO488" s="123" t="s">
        <v>809</v>
      </c>
      <c r="AP488" s="123" t="s">
        <v>194</v>
      </c>
      <c r="AQ488" s="123" t="s">
        <v>483</v>
      </c>
    </row>
    <row r="489" spans="1:43">
      <c r="A489" s="123" t="s">
        <v>2291</v>
      </c>
      <c r="B489" s="123" t="s">
        <v>2292</v>
      </c>
      <c r="C489" s="36">
        <v>43830</v>
      </c>
      <c r="D489" s="124">
        <v>1.02</v>
      </c>
      <c r="E489" s="124">
        <v>1.1160000000000001</v>
      </c>
      <c r="F489" s="125">
        <v>0</v>
      </c>
      <c r="G489" s="36">
        <v>43829</v>
      </c>
      <c r="H489" s="124">
        <v>1.02</v>
      </c>
      <c r="I489" s="125">
        <v>4.06989979982548</v>
      </c>
      <c r="J489" s="123" t="s">
        <v>5681</v>
      </c>
      <c r="K489" s="125">
        <v>9.8135426889112795E-2</v>
      </c>
      <c r="L489" s="125">
        <v>0.49259711766324299</v>
      </c>
      <c r="M489" s="130">
        <v>0.98862354313713796</v>
      </c>
      <c r="N489" s="137">
        <f t="shared" si="77"/>
        <v>3.9544941725485518</v>
      </c>
      <c r="O489" s="132">
        <f t="shared" si="78"/>
        <v>3.9544941725485519E-2</v>
      </c>
      <c r="P489" s="134">
        <f t="shared" si="79"/>
        <v>589</v>
      </c>
      <c r="Q489" s="134">
        <v>1046</v>
      </c>
      <c r="R489" s="134" t="str">
        <f t="shared" si="80"/>
        <v>589/1046</v>
      </c>
      <c r="S489" s="131">
        <f t="shared" si="81"/>
        <v>0.56309751434034416</v>
      </c>
      <c r="T489" s="137">
        <f t="shared" si="82"/>
        <v>71.845124282982795</v>
      </c>
      <c r="U489" s="133" t="e">
        <f ca="1">[1]!f_risk_annusharpe(A489,"2019/9/30","2019/12/31",1,1,3)</f>
        <v>#NAME?</v>
      </c>
      <c r="V489" s="134" t="e">
        <f t="shared" ca="1" si="83"/>
        <v>#NAME?</v>
      </c>
      <c r="W489" s="134">
        <f t="shared" si="84"/>
        <v>1046</v>
      </c>
      <c r="X489" s="134" t="e">
        <f t="shared" ca="1" si="85"/>
        <v>#NAME?</v>
      </c>
      <c r="Y489" s="131" t="e">
        <f t="shared" ca="1" si="86"/>
        <v>#NAME?</v>
      </c>
      <c r="Z489" s="137" t="e">
        <f t="shared" ca="1" si="87"/>
        <v>#NAME?</v>
      </c>
      <c r="AA489" s="125">
        <v>1.9835853514438999</v>
      </c>
      <c r="AB489" s="125">
        <v>4.06989979982548</v>
      </c>
      <c r="AC489" s="123" t="s">
        <v>5681</v>
      </c>
      <c r="AD489" s="125">
        <v>8.2592613570274604</v>
      </c>
      <c r="AE489" s="123" t="s">
        <v>5682</v>
      </c>
      <c r="AF489" s="125">
        <v>11.3988031809145</v>
      </c>
      <c r="AG489" s="123" t="s">
        <v>5683</v>
      </c>
      <c r="AH489" s="125">
        <v>12.067195999999999</v>
      </c>
      <c r="AI489" s="123" t="s">
        <v>163</v>
      </c>
      <c r="AJ489" s="123" t="s">
        <v>189</v>
      </c>
      <c r="AK489" s="124">
        <v>115.9626251234</v>
      </c>
      <c r="AL489" s="123" t="s">
        <v>159</v>
      </c>
      <c r="AM489" s="36">
        <v>42615</v>
      </c>
      <c r="AN489" s="123" t="s">
        <v>310</v>
      </c>
      <c r="AO489" s="123" t="s">
        <v>2293</v>
      </c>
      <c r="AP489" s="123" t="s">
        <v>211</v>
      </c>
      <c r="AQ489" s="123" t="s">
        <v>177</v>
      </c>
    </row>
    <row r="490" spans="1:43">
      <c r="A490" s="123" t="s">
        <v>2283</v>
      </c>
      <c r="B490" s="123" t="s">
        <v>2284</v>
      </c>
      <c r="C490" s="36">
        <v>43830</v>
      </c>
      <c r="D490" s="124">
        <v>1.2529999999999999</v>
      </c>
      <c r="E490" s="124">
        <v>1.405</v>
      </c>
      <c r="F490" s="125">
        <v>-7.9744816586931194E-2</v>
      </c>
      <c r="G490" s="36">
        <v>43829</v>
      </c>
      <c r="H490" s="124">
        <v>1.254</v>
      </c>
      <c r="I490" s="125">
        <v>4.0697674418604599</v>
      </c>
      <c r="J490" s="123" t="s">
        <v>5684</v>
      </c>
      <c r="K490" s="125">
        <v>0</v>
      </c>
      <c r="L490" s="125">
        <v>0.48115477145146202</v>
      </c>
      <c r="M490" s="130">
        <v>1.7871649065799899</v>
      </c>
      <c r="N490" s="137">
        <f t="shared" si="77"/>
        <v>7.1486596263199598</v>
      </c>
      <c r="O490" s="132">
        <f t="shared" si="78"/>
        <v>7.14865962631996E-2</v>
      </c>
      <c r="P490" s="134">
        <f t="shared" si="79"/>
        <v>41</v>
      </c>
      <c r="Q490" s="134">
        <v>1046</v>
      </c>
      <c r="R490" s="134" t="str">
        <f t="shared" si="80"/>
        <v>41/1046</v>
      </c>
      <c r="S490" s="131">
        <f t="shared" si="81"/>
        <v>3.9196940726577437E-2</v>
      </c>
      <c r="T490" s="137">
        <f t="shared" si="82"/>
        <v>98.040152963671133</v>
      </c>
      <c r="U490" s="133" t="e">
        <f ca="1">[1]!f_risk_annusharpe(A490,"2019/9/30","2019/12/31",1,1,3)</f>
        <v>#NAME?</v>
      </c>
      <c r="V490" s="134" t="e">
        <f t="shared" ca="1" si="83"/>
        <v>#NAME?</v>
      </c>
      <c r="W490" s="134">
        <f t="shared" si="84"/>
        <v>1046</v>
      </c>
      <c r="X490" s="134" t="e">
        <f t="shared" ca="1" si="85"/>
        <v>#NAME?</v>
      </c>
      <c r="Y490" s="131" t="e">
        <f t="shared" ca="1" si="86"/>
        <v>#NAME?</v>
      </c>
      <c r="Z490" s="137" t="e">
        <f t="shared" ca="1" si="87"/>
        <v>#NAME?</v>
      </c>
      <c r="AA490" s="125">
        <v>2.28571428571427</v>
      </c>
      <c r="AB490" s="125">
        <v>4.0697674418604599</v>
      </c>
      <c r="AC490" s="123" t="s">
        <v>5684</v>
      </c>
      <c r="AD490" s="125">
        <v>15.4838709677419</v>
      </c>
      <c r="AE490" s="123" t="s">
        <v>5685</v>
      </c>
      <c r="AF490" s="125">
        <v>14.7435897435897</v>
      </c>
      <c r="AG490" s="123" t="s">
        <v>5686</v>
      </c>
      <c r="AH490" s="125">
        <v>44.416018600000001</v>
      </c>
      <c r="AI490" s="123" t="s">
        <v>157</v>
      </c>
      <c r="AJ490" s="123" t="s">
        <v>158</v>
      </c>
      <c r="AK490" s="124">
        <v>7.5372619108999999</v>
      </c>
      <c r="AL490" s="123" t="s">
        <v>159</v>
      </c>
      <c r="AM490" s="36">
        <v>41590</v>
      </c>
      <c r="AN490" s="123" t="s">
        <v>310</v>
      </c>
      <c r="AO490" s="123" t="s">
        <v>2112</v>
      </c>
      <c r="AP490" s="123" t="s">
        <v>200</v>
      </c>
      <c r="AQ490" s="123" t="s">
        <v>162</v>
      </c>
    </row>
    <row r="491" spans="1:43">
      <c r="A491" s="123" t="s">
        <v>2358</v>
      </c>
      <c r="B491" s="123" t="s">
        <v>2359</v>
      </c>
      <c r="C491" s="36">
        <v>43830</v>
      </c>
      <c r="D491" s="124">
        <v>1.0096000000000001</v>
      </c>
      <c r="E491" s="124">
        <v>1.0586</v>
      </c>
      <c r="F491" s="125">
        <v>3.9635354736435001E-2</v>
      </c>
      <c r="G491" s="36">
        <v>43829</v>
      </c>
      <c r="H491" s="124">
        <v>1.0092000000000001</v>
      </c>
      <c r="I491" s="125">
        <v>4.0673843909077503</v>
      </c>
      <c r="J491" s="123" t="s">
        <v>5687</v>
      </c>
      <c r="K491" s="125">
        <v>0.13886133703630599</v>
      </c>
      <c r="L491" s="125">
        <v>0.56776551257721697</v>
      </c>
      <c r="M491" s="130">
        <v>1.01795570347389</v>
      </c>
      <c r="N491" s="137">
        <f t="shared" si="77"/>
        <v>4.0718228138955599</v>
      </c>
      <c r="O491" s="132">
        <f t="shared" si="78"/>
        <v>4.0718228138955599E-2</v>
      </c>
      <c r="P491" s="134">
        <f t="shared" si="79"/>
        <v>537</v>
      </c>
      <c r="Q491" s="134">
        <v>1046</v>
      </c>
      <c r="R491" s="134" t="str">
        <f t="shared" si="80"/>
        <v>537/1046</v>
      </c>
      <c r="S491" s="131">
        <f t="shared" si="81"/>
        <v>0.51338432122370936</v>
      </c>
      <c r="T491" s="137">
        <f t="shared" si="82"/>
        <v>74.330783938814534</v>
      </c>
      <c r="U491" s="133" t="e">
        <f ca="1">[1]!f_risk_annusharpe(A491,"2019/9/30","2019/12/31",1,1,3)</f>
        <v>#NAME?</v>
      </c>
      <c r="V491" s="134" t="e">
        <f t="shared" ca="1" si="83"/>
        <v>#NAME?</v>
      </c>
      <c r="W491" s="134">
        <f t="shared" si="84"/>
        <v>1046</v>
      </c>
      <c r="X491" s="134" t="e">
        <f t="shared" ca="1" si="85"/>
        <v>#NAME?</v>
      </c>
      <c r="Y491" s="131" t="e">
        <f t="shared" ca="1" si="86"/>
        <v>#NAME?</v>
      </c>
      <c r="Z491" s="137" t="e">
        <f t="shared" ca="1" si="87"/>
        <v>#NAME?</v>
      </c>
      <c r="AA491" s="125">
        <v>2.0399584292975601</v>
      </c>
      <c r="AB491" s="125">
        <v>4.0673843909077503</v>
      </c>
      <c r="AC491" s="123" t="s">
        <v>5687</v>
      </c>
      <c r="AD491" s="126">
        <v>0</v>
      </c>
      <c r="AE491" s="123"/>
      <c r="AF491" s="126">
        <v>0</v>
      </c>
      <c r="AG491" s="123"/>
      <c r="AH491" s="125">
        <v>5.9559046400000204</v>
      </c>
      <c r="AI491" s="123" t="s">
        <v>157</v>
      </c>
      <c r="AJ491" s="123" t="s">
        <v>95</v>
      </c>
      <c r="AK491" s="124">
        <v>28.212314266900002</v>
      </c>
      <c r="AL491" s="123" t="s">
        <v>159</v>
      </c>
      <c r="AM491" s="36">
        <v>43340</v>
      </c>
      <c r="AN491" s="123" t="s">
        <v>310</v>
      </c>
      <c r="AO491" s="123" t="s">
        <v>5688</v>
      </c>
      <c r="AP491" s="123" t="s">
        <v>347</v>
      </c>
      <c r="AQ491" s="123" t="s">
        <v>241</v>
      </c>
    </row>
    <row r="492" spans="1:43">
      <c r="A492" s="123" t="s">
        <v>2480</v>
      </c>
      <c r="B492" s="123" t="s">
        <v>2481</v>
      </c>
      <c r="C492" s="36">
        <v>43830</v>
      </c>
      <c r="D492" s="124">
        <v>1.0179</v>
      </c>
      <c r="E492" s="124">
        <v>1.0479000000000001</v>
      </c>
      <c r="F492" s="125">
        <v>9.8251129887992703E-3</v>
      </c>
      <c r="G492" s="36">
        <v>43826</v>
      </c>
      <c r="H492" s="124">
        <v>1.0178</v>
      </c>
      <c r="I492" s="125">
        <v>4.0648124602859301</v>
      </c>
      <c r="J492" s="123" t="s">
        <v>5689</v>
      </c>
      <c r="K492" s="125">
        <v>0.25608194622278901</v>
      </c>
      <c r="L492" s="125">
        <v>0.69246693834982198</v>
      </c>
      <c r="M492" s="130">
        <v>1.46571065827687</v>
      </c>
      <c r="N492" s="137">
        <f t="shared" si="77"/>
        <v>5.8628426331074799</v>
      </c>
      <c r="O492" s="132">
        <f t="shared" si="78"/>
        <v>5.8628426331074797E-2</v>
      </c>
      <c r="P492" s="134">
        <f t="shared" si="79"/>
        <v>95</v>
      </c>
      <c r="Q492" s="134">
        <v>1046</v>
      </c>
      <c r="R492" s="134" t="str">
        <f t="shared" si="80"/>
        <v>95/1046</v>
      </c>
      <c r="S492" s="131">
        <f t="shared" si="81"/>
        <v>9.0822179732313574E-2</v>
      </c>
      <c r="T492" s="137">
        <f t="shared" si="82"/>
        <v>95.458891013384317</v>
      </c>
      <c r="U492" s="133" t="e">
        <f ca="1">[1]!f_risk_annusharpe(A492,"2019/9/30","2019/12/31",1,1,3)</f>
        <v>#NAME?</v>
      </c>
      <c r="V492" s="134" t="e">
        <f t="shared" ca="1" si="83"/>
        <v>#NAME?</v>
      </c>
      <c r="W492" s="134">
        <f t="shared" si="84"/>
        <v>1046</v>
      </c>
      <c r="X492" s="134" t="e">
        <f t="shared" ca="1" si="85"/>
        <v>#NAME?</v>
      </c>
      <c r="Y492" s="131" t="e">
        <f t="shared" ca="1" si="86"/>
        <v>#NAME?</v>
      </c>
      <c r="Z492" s="137" t="e">
        <f t="shared" ca="1" si="87"/>
        <v>#NAME?</v>
      </c>
      <c r="AA492" s="125">
        <v>3.2040952244978298</v>
      </c>
      <c r="AB492" s="125">
        <v>4.0648124602859301</v>
      </c>
      <c r="AC492" s="123" t="s">
        <v>5689</v>
      </c>
      <c r="AD492" s="126">
        <v>0</v>
      </c>
      <c r="AE492" s="123"/>
      <c r="AF492" s="126">
        <v>0</v>
      </c>
      <c r="AG492" s="123"/>
      <c r="AH492" s="125">
        <v>4.8140791099999998</v>
      </c>
      <c r="AI492" s="123" t="s">
        <v>174</v>
      </c>
      <c r="AJ492" s="123" t="s">
        <v>95</v>
      </c>
      <c r="AK492" s="124">
        <v>2.0393409276000001</v>
      </c>
      <c r="AL492" s="123" t="s">
        <v>159</v>
      </c>
      <c r="AM492" s="36">
        <v>43419</v>
      </c>
      <c r="AN492" s="123" t="s">
        <v>310</v>
      </c>
      <c r="AO492" s="123" t="s">
        <v>2482</v>
      </c>
      <c r="AP492" s="123" t="s">
        <v>464</v>
      </c>
      <c r="AQ492" s="123" t="s">
        <v>483</v>
      </c>
    </row>
    <row r="493" spans="1:43">
      <c r="A493" s="123" t="s">
        <v>2539</v>
      </c>
      <c r="B493" s="123" t="s">
        <v>4565</v>
      </c>
      <c r="C493" s="36">
        <v>43830</v>
      </c>
      <c r="D493" s="124">
        <v>1.0457000000000001</v>
      </c>
      <c r="E493" s="124">
        <v>1.1601999999999999</v>
      </c>
      <c r="F493" s="125">
        <v>5.7410774088635402E-2</v>
      </c>
      <c r="G493" s="36">
        <v>43829</v>
      </c>
      <c r="H493" s="124">
        <v>1.0450999999999999</v>
      </c>
      <c r="I493" s="125">
        <v>4.0640988783998599</v>
      </c>
      <c r="J493" s="123" t="s">
        <v>5690</v>
      </c>
      <c r="K493" s="125">
        <v>0.15324202662580999</v>
      </c>
      <c r="L493" s="125">
        <v>0.74183470204953605</v>
      </c>
      <c r="M493" s="130">
        <v>1.0338400200265101</v>
      </c>
      <c r="N493" s="137">
        <f t="shared" si="77"/>
        <v>4.1353600801060404</v>
      </c>
      <c r="O493" s="132">
        <f t="shared" si="78"/>
        <v>4.1353600801060403E-2</v>
      </c>
      <c r="P493" s="134">
        <f t="shared" si="79"/>
        <v>513</v>
      </c>
      <c r="Q493" s="134">
        <v>1046</v>
      </c>
      <c r="R493" s="134" t="str">
        <f t="shared" si="80"/>
        <v>513/1046</v>
      </c>
      <c r="S493" s="131">
        <f t="shared" si="81"/>
        <v>0.49043977055449328</v>
      </c>
      <c r="T493" s="137">
        <f t="shared" si="82"/>
        <v>75.478011472275341</v>
      </c>
      <c r="U493" s="133" t="e">
        <f ca="1">[1]!f_risk_annusharpe(A493,"2019/9/30","2019/12/31",1,1,3)</f>
        <v>#NAME?</v>
      </c>
      <c r="V493" s="134" t="e">
        <f t="shared" ca="1" si="83"/>
        <v>#NAME?</v>
      </c>
      <c r="W493" s="134">
        <f t="shared" si="84"/>
        <v>1046</v>
      </c>
      <c r="X493" s="134" t="e">
        <f t="shared" ca="1" si="85"/>
        <v>#NAME?</v>
      </c>
      <c r="Y493" s="131" t="e">
        <f t="shared" ca="1" si="86"/>
        <v>#NAME?</v>
      </c>
      <c r="Z493" s="137" t="e">
        <f t="shared" ca="1" si="87"/>
        <v>#NAME?</v>
      </c>
      <c r="AA493" s="125">
        <v>2.67038326842128</v>
      </c>
      <c r="AB493" s="125">
        <v>4.0640988783998599</v>
      </c>
      <c r="AC493" s="123" t="s">
        <v>5690</v>
      </c>
      <c r="AD493" s="125">
        <v>11.533297052019201</v>
      </c>
      <c r="AE493" s="123" t="s">
        <v>5691</v>
      </c>
      <c r="AF493" s="125">
        <v>8.4819143968224804</v>
      </c>
      <c r="AG493" s="123" t="s">
        <v>5692</v>
      </c>
      <c r="AH493" s="125">
        <v>16.420395249999999</v>
      </c>
      <c r="AI493" s="123" t="s">
        <v>163</v>
      </c>
      <c r="AJ493" s="123" t="s">
        <v>158</v>
      </c>
      <c r="AK493" s="124">
        <v>0.50586920170000005</v>
      </c>
      <c r="AL493" s="123" t="s">
        <v>159</v>
      </c>
      <c r="AM493" s="36">
        <v>42361</v>
      </c>
      <c r="AN493" s="123" t="s">
        <v>310</v>
      </c>
      <c r="AO493" s="123" t="s">
        <v>5693</v>
      </c>
      <c r="AP493" s="123" t="s">
        <v>378</v>
      </c>
      <c r="AQ493" s="123" t="s">
        <v>256</v>
      </c>
    </row>
    <row r="494" spans="1:43">
      <c r="A494" s="123" t="s">
        <v>2524</v>
      </c>
      <c r="B494" s="123" t="s">
        <v>2525</v>
      </c>
      <c r="C494" s="36">
        <v>43830</v>
      </c>
      <c r="D494" s="124">
        <v>1.0476000000000001</v>
      </c>
      <c r="E494" s="124">
        <v>1.0476000000000001</v>
      </c>
      <c r="F494" s="125">
        <v>2.8645087367534499E-2</v>
      </c>
      <c r="G494" s="36">
        <v>43829</v>
      </c>
      <c r="H494" s="124">
        <v>1.0472999999999999</v>
      </c>
      <c r="I494" s="125">
        <v>4.0627793781663</v>
      </c>
      <c r="J494" s="123" t="s">
        <v>5694</v>
      </c>
      <c r="K494" s="125">
        <v>0.30639601685179002</v>
      </c>
      <c r="L494" s="125">
        <v>0.73076923076923594</v>
      </c>
      <c r="M494" s="130">
        <v>1.17828858412208</v>
      </c>
      <c r="N494" s="137">
        <f t="shared" si="77"/>
        <v>4.7131543364883202</v>
      </c>
      <c r="O494" s="132">
        <f t="shared" si="78"/>
        <v>4.7131543364883205E-2</v>
      </c>
      <c r="P494" s="134">
        <f t="shared" si="79"/>
        <v>296</v>
      </c>
      <c r="Q494" s="134">
        <v>1046</v>
      </c>
      <c r="R494" s="134" t="str">
        <f t="shared" si="80"/>
        <v>296/1046</v>
      </c>
      <c r="S494" s="131">
        <f t="shared" si="81"/>
        <v>0.28298279158699807</v>
      </c>
      <c r="T494" s="137">
        <f t="shared" si="82"/>
        <v>85.850860420650093</v>
      </c>
      <c r="U494" s="133" t="e">
        <f ca="1">[1]!f_risk_annusharpe(A494,"2019/9/30","2019/12/31",1,1,3)</f>
        <v>#NAME?</v>
      </c>
      <c r="V494" s="134" t="e">
        <f t="shared" ca="1" si="83"/>
        <v>#NAME?</v>
      </c>
      <c r="W494" s="134">
        <f t="shared" si="84"/>
        <v>1046</v>
      </c>
      <c r="X494" s="134" t="e">
        <f t="shared" ca="1" si="85"/>
        <v>#NAME?</v>
      </c>
      <c r="Y494" s="131" t="e">
        <f t="shared" ca="1" si="86"/>
        <v>#NAME?</v>
      </c>
      <c r="Z494" s="137" t="e">
        <f t="shared" ca="1" si="87"/>
        <v>#NAME?</v>
      </c>
      <c r="AA494" s="125">
        <v>2.0953123477243998</v>
      </c>
      <c r="AB494" s="125">
        <v>4.0627793781663</v>
      </c>
      <c r="AC494" s="123" t="s">
        <v>5694</v>
      </c>
      <c r="AD494" s="126">
        <v>0</v>
      </c>
      <c r="AE494" s="123"/>
      <c r="AF494" s="126">
        <v>0</v>
      </c>
      <c r="AG494" s="123"/>
      <c r="AH494" s="125">
        <v>4.7600000000000096</v>
      </c>
      <c r="AI494" s="123" t="s">
        <v>157</v>
      </c>
      <c r="AJ494" s="123" t="s">
        <v>95</v>
      </c>
      <c r="AK494" s="124">
        <v>1.0356684983</v>
      </c>
      <c r="AL494" s="123" t="s">
        <v>159</v>
      </c>
      <c r="AM494" s="36">
        <v>43424</v>
      </c>
      <c r="AN494" s="123" t="s">
        <v>310</v>
      </c>
      <c r="AO494" s="123" t="s">
        <v>2526</v>
      </c>
      <c r="AP494" s="123" t="s">
        <v>263</v>
      </c>
      <c r="AQ494" s="123" t="s">
        <v>170</v>
      </c>
    </row>
    <row r="495" spans="1:43">
      <c r="A495" s="123" t="s">
        <v>2244</v>
      </c>
      <c r="B495" s="123" t="s">
        <v>2245</v>
      </c>
      <c r="C495" s="36">
        <v>43830</v>
      </c>
      <c r="D495" s="124">
        <v>1.1274</v>
      </c>
      <c r="E495" s="124">
        <v>1.1336999999999999</v>
      </c>
      <c r="F495" s="125">
        <v>1.77430801987087E-2</v>
      </c>
      <c r="G495" s="36">
        <v>43829</v>
      </c>
      <c r="H495" s="124">
        <v>1.1272</v>
      </c>
      <c r="I495" s="125">
        <v>4.0612885360900899</v>
      </c>
      <c r="J495" s="123" t="s">
        <v>5695</v>
      </c>
      <c r="K495" s="125">
        <v>0.14212115828744701</v>
      </c>
      <c r="L495" s="125">
        <v>0.40969006056287499</v>
      </c>
      <c r="M495" s="130">
        <v>0.84980767510510902</v>
      </c>
      <c r="N495" s="137">
        <f t="shared" si="77"/>
        <v>3.3992307004204361</v>
      </c>
      <c r="O495" s="132">
        <f t="shared" si="78"/>
        <v>3.3992307004204358E-2</v>
      </c>
      <c r="P495" s="134">
        <f t="shared" si="79"/>
        <v>797</v>
      </c>
      <c r="Q495" s="134">
        <v>1046</v>
      </c>
      <c r="R495" s="134" t="str">
        <f t="shared" si="80"/>
        <v>797/1046</v>
      </c>
      <c r="S495" s="131">
        <f t="shared" si="81"/>
        <v>0.76195028680688337</v>
      </c>
      <c r="T495" s="137">
        <f t="shared" si="82"/>
        <v>61.902485659655831</v>
      </c>
      <c r="U495" s="133" t="e">
        <f ca="1">[1]!f_risk_annusharpe(A495,"2019/9/30","2019/12/31",1,1,3)</f>
        <v>#NAME?</v>
      </c>
      <c r="V495" s="134" t="e">
        <f t="shared" ca="1" si="83"/>
        <v>#NAME?</v>
      </c>
      <c r="W495" s="134">
        <f t="shared" si="84"/>
        <v>1046</v>
      </c>
      <c r="X495" s="134" t="e">
        <f t="shared" ca="1" si="85"/>
        <v>#NAME?</v>
      </c>
      <c r="Y495" s="131" t="e">
        <f t="shared" ca="1" si="86"/>
        <v>#NAME?</v>
      </c>
      <c r="Z495" s="137" t="e">
        <f t="shared" ca="1" si="87"/>
        <v>#NAME?</v>
      </c>
      <c r="AA495" s="125">
        <v>2.1103160945566399</v>
      </c>
      <c r="AB495" s="125">
        <v>4.0612885360900899</v>
      </c>
      <c r="AC495" s="123" t="s">
        <v>5695</v>
      </c>
      <c r="AD495" s="125">
        <v>10.77920801808</v>
      </c>
      <c r="AE495" s="123" t="s">
        <v>5696</v>
      </c>
      <c r="AF495" s="125">
        <v>13.801355100812501</v>
      </c>
      <c r="AG495" s="123" t="s">
        <v>5697</v>
      </c>
      <c r="AH495" s="125">
        <v>13.4485709</v>
      </c>
      <c r="AI495" s="123" t="s">
        <v>227</v>
      </c>
      <c r="AJ495" s="123" t="s">
        <v>189</v>
      </c>
      <c r="AK495" s="124">
        <v>101.8389524432</v>
      </c>
      <c r="AL495" s="123" t="s">
        <v>159</v>
      </c>
      <c r="AM495" s="36">
        <v>42631</v>
      </c>
      <c r="AN495" s="123" t="s">
        <v>310</v>
      </c>
      <c r="AO495" s="123" t="s">
        <v>1018</v>
      </c>
      <c r="AP495" s="123" t="s">
        <v>195</v>
      </c>
      <c r="AQ495" s="123" t="s">
        <v>165</v>
      </c>
    </row>
    <row r="496" spans="1:43">
      <c r="A496" s="123" t="s">
        <v>2254</v>
      </c>
      <c r="B496" s="123" t="s">
        <v>2255</v>
      </c>
      <c r="C496" s="36">
        <v>43830</v>
      </c>
      <c r="D496" s="124">
        <v>1.0338000000000001</v>
      </c>
      <c r="E496" s="124">
        <v>1.1241000000000001</v>
      </c>
      <c r="F496" s="125">
        <v>1.9349845201237701E-2</v>
      </c>
      <c r="G496" s="36">
        <v>43829</v>
      </c>
      <c r="H496" s="124">
        <v>1.0336000000000001</v>
      </c>
      <c r="I496" s="125">
        <v>4.05435111194861</v>
      </c>
      <c r="J496" s="123" t="s">
        <v>5698</v>
      </c>
      <c r="K496" s="125">
        <v>0.13560635412632299</v>
      </c>
      <c r="L496" s="125">
        <v>0.42745367468898499</v>
      </c>
      <c r="M496" s="130">
        <v>0.87824044957539305</v>
      </c>
      <c r="N496" s="137">
        <f t="shared" si="77"/>
        <v>3.5129617983015722</v>
      </c>
      <c r="O496" s="132">
        <f t="shared" si="78"/>
        <v>3.5129617983015719E-2</v>
      </c>
      <c r="P496" s="134">
        <f t="shared" si="79"/>
        <v>757</v>
      </c>
      <c r="Q496" s="134">
        <v>1046</v>
      </c>
      <c r="R496" s="134" t="str">
        <f t="shared" si="80"/>
        <v>757/1046</v>
      </c>
      <c r="S496" s="131">
        <f t="shared" si="81"/>
        <v>0.72370936902485661</v>
      </c>
      <c r="T496" s="137">
        <f t="shared" si="82"/>
        <v>63.814531548757174</v>
      </c>
      <c r="U496" s="133" t="e">
        <f ca="1">[1]!f_risk_annusharpe(A496,"2019/9/30","2019/12/31",1,1,3)</f>
        <v>#NAME?</v>
      </c>
      <c r="V496" s="134" t="e">
        <f t="shared" ca="1" si="83"/>
        <v>#NAME?</v>
      </c>
      <c r="W496" s="134">
        <f t="shared" si="84"/>
        <v>1046</v>
      </c>
      <c r="X496" s="134" t="e">
        <f t="shared" ca="1" si="85"/>
        <v>#NAME?</v>
      </c>
      <c r="Y496" s="131" t="e">
        <f t="shared" ca="1" si="86"/>
        <v>#NAME?</v>
      </c>
      <c r="Z496" s="137" t="e">
        <f t="shared" ca="1" si="87"/>
        <v>#NAME?</v>
      </c>
      <c r="AA496" s="125">
        <v>2.2046671406078602</v>
      </c>
      <c r="AB496" s="125">
        <v>4.05435111194861</v>
      </c>
      <c r="AC496" s="123" t="s">
        <v>5698</v>
      </c>
      <c r="AD496" s="125">
        <v>9.5918058838117801</v>
      </c>
      <c r="AE496" s="123" t="s">
        <v>5699</v>
      </c>
      <c r="AF496" s="126">
        <v>0</v>
      </c>
      <c r="AG496" s="123"/>
      <c r="AH496" s="125">
        <v>12.97097612</v>
      </c>
      <c r="AI496" s="123" t="s">
        <v>157</v>
      </c>
      <c r="AJ496" s="123" t="s">
        <v>95</v>
      </c>
      <c r="AK496" s="124">
        <v>20.503424563799999</v>
      </c>
      <c r="AL496" s="123" t="s">
        <v>159</v>
      </c>
      <c r="AM496" s="36">
        <v>42782</v>
      </c>
      <c r="AN496" s="123" t="s">
        <v>310</v>
      </c>
      <c r="AO496" s="123" t="s">
        <v>1068</v>
      </c>
      <c r="AP496" s="123" t="s">
        <v>245</v>
      </c>
      <c r="AQ496" s="123" t="s">
        <v>207</v>
      </c>
    </row>
    <row r="497" spans="1:43">
      <c r="A497" s="123" t="s">
        <v>2348</v>
      </c>
      <c r="B497" s="123" t="s">
        <v>2349</v>
      </c>
      <c r="C497" s="36">
        <v>43830</v>
      </c>
      <c r="D497" s="124">
        <v>1.0123</v>
      </c>
      <c r="E497" s="124">
        <v>1.0992999999999999</v>
      </c>
      <c r="F497" s="125">
        <v>1.9760893192370101E-2</v>
      </c>
      <c r="G497" s="36">
        <v>43829</v>
      </c>
      <c r="H497" s="124">
        <v>1.0121</v>
      </c>
      <c r="I497" s="125">
        <v>4.04445221539914</v>
      </c>
      <c r="J497" s="123" t="s">
        <v>5700</v>
      </c>
      <c r="K497" s="125">
        <v>0.108781645569598</v>
      </c>
      <c r="L497" s="125">
        <v>0.53446420654146498</v>
      </c>
      <c r="M497" s="130">
        <v>1.05119763925275</v>
      </c>
      <c r="N497" s="137">
        <f t="shared" si="77"/>
        <v>4.204790557011</v>
      </c>
      <c r="O497" s="132">
        <f t="shared" si="78"/>
        <v>4.2047905570109997E-2</v>
      </c>
      <c r="P497" s="134">
        <f t="shared" si="79"/>
        <v>483</v>
      </c>
      <c r="Q497" s="134">
        <v>1046</v>
      </c>
      <c r="R497" s="134" t="str">
        <f t="shared" si="80"/>
        <v>483/1046</v>
      </c>
      <c r="S497" s="131">
        <f t="shared" si="81"/>
        <v>0.46175908221797324</v>
      </c>
      <c r="T497" s="137">
        <f t="shared" si="82"/>
        <v>76.912045889101336</v>
      </c>
      <c r="U497" s="133" t="e">
        <f ca="1">[1]!f_risk_annusharpe(A497,"2019/9/30","2019/12/31",1,1,3)</f>
        <v>#NAME?</v>
      </c>
      <c r="V497" s="134" t="e">
        <f t="shared" ca="1" si="83"/>
        <v>#NAME?</v>
      </c>
      <c r="W497" s="134">
        <f t="shared" si="84"/>
        <v>1046</v>
      </c>
      <c r="X497" s="134" t="e">
        <f t="shared" ca="1" si="85"/>
        <v>#NAME?</v>
      </c>
      <c r="Y497" s="131" t="e">
        <f t="shared" ca="1" si="86"/>
        <v>#NAME?</v>
      </c>
      <c r="Z497" s="137" t="e">
        <f t="shared" ca="1" si="87"/>
        <v>#NAME?</v>
      </c>
      <c r="AA497" s="125">
        <v>2.18774795836634</v>
      </c>
      <c r="AB497" s="125">
        <v>4.04445221539914</v>
      </c>
      <c r="AC497" s="123" t="s">
        <v>5700</v>
      </c>
      <c r="AD497" s="126">
        <v>0</v>
      </c>
      <c r="AE497" s="123"/>
      <c r="AF497" s="126">
        <v>0</v>
      </c>
      <c r="AG497" s="123"/>
      <c r="AH497" s="125">
        <v>10.131052670000001</v>
      </c>
      <c r="AI497" s="123" t="s">
        <v>174</v>
      </c>
      <c r="AJ497" s="123" t="s">
        <v>95</v>
      </c>
      <c r="AK497" s="124">
        <v>33.486418008900003</v>
      </c>
      <c r="AL497" s="123" t="s">
        <v>159</v>
      </c>
      <c r="AM497" s="36">
        <v>43168</v>
      </c>
      <c r="AN497" s="123" t="s">
        <v>310</v>
      </c>
      <c r="AO497" s="123" t="s">
        <v>257</v>
      </c>
      <c r="AP497" s="123" t="s">
        <v>200</v>
      </c>
      <c r="AQ497" s="123" t="s">
        <v>483</v>
      </c>
    </row>
    <row r="498" spans="1:43">
      <c r="A498" s="123" t="s">
        <v>2262</v>
      </c>
      <c r="B498" s="123" t="s">
        <v>2263</v>
      </c>
      <c r="C498" s="36">
        <v>43830</v>
      </c>
      <c r="D498" s="124">
        <v>1.0166999999999999</v>
      </c>
      <c r="E498" s="124">
        <v>1.0647</v>
      </c>
      <c r="F498" s="125">
        <v>1.9675356615836401E-2</v>
      </c>
      <c r="G498" s="36">
        <v>43829</v>
      </c>
      <c r="H498" s="124">
        <v>1.0165</v>
      </c>
      <c r="I498" s="125">
        <v>4.0437229762718498</v>
      </c>
      <c r="J498" s="123" t="s">
        <v>5701</v>
      </c>
      <c r="K498" s="125">
        <v>0.17735737511084801</v>
      </c>
      <c r="L498" s="125">
        <v>0.43469592560356302</v>
      </c>
      <c r="M498" s="130">
        <v>0.99160222575613799</v>
      </c>
      <c r="N498" s="137">
        <f t="shared" si="77"/>
        <v>3.966408903024552</v>
      </c>
      <c r="O498" s="132">
        <f t="shared" si="78"/>
        <v>3.9664089030245521E-2</v>
      </c>
      <c r="P498" s="134">
        <f t="shared" si="79"/>
        <v>585</v>
      </c>
      <c r="Q498" s="134">
        <v>1046</v>
      </c>
      <c r="R498" s="134" t="str">
        <f t="shared" si="80"/>
        <v>585/1046</v>
      </c>
      <c r="S498" s="131">
        <f t="shared" si="81"/>
        <v>0.55927342256214152</v>
      </c>
      <c r="T498" s="137">
        <f t="shared" si="82"/>
        <v>72.03632887189292</v>
      </c>
      <c r="U498" s="133" t="e">
        <f ca="1">[1]!f_risk_annusharpe(A498,"2019/9/30","2019/12/31",1,1,3)</f>
        <v>#NAME?</v>
      </c>
      <c r="V498" s="134" t="e">
        <f t="shared" ca="1" si="83"/>
        <v>#NAME?</v>
      </c>
      <c r="W498" s="134">
        <f t="shared" si="84"/>
        <v>1046</v>
      </c>
      <c r="X498" s="134" t="e">
        <f t="shared" ca="1" si="85"/>
        <v>#NAME?</v>
      </c>
      <c r="Y498" s="131" t="e">
        <f t="shared" ca="1" si="86"/>
        <v>#NAME?</v>
      </c>
      <c r="Z498" s="137" t="e">
        <f t="shared" ca="1" si="87"/>
        <v>#NAME?</v>
      </c>
      <c r="AA498" s="125">
        <v>2.1223272948718601</v>
      </c>
      <c r="AB498" s="125">
        <v>4.0437229762718498</v>
      </c>
      <c r="AC498" s="123" t="s">
        <v>5701</v>
      </c>
      <c r="AD498" s="126">
        <v>0</v>
      </c>
      <c r="AE498" s="123"/>
      <c r="AF498" s="126">
        <v>0</v>
      </c>
      <c r="AG498" s="123"/>
      <c r="AH498" s="125">
        <v>6.5511767000000098</v>
      </c>
      <c r="AI498" s="123" t="s">
        <v>163</v>
      </c>
      <c r="AJ498" s="123" t="s">
        <v>95</v>
      </c>
      <c r="AK498" s="124">
        <v>10.130716080999999</v>
      </c>
      <c r="AL498" s="123" t="s">
        <v>159</v>
      </c>
      <c r="AM498" s="36">
        <v>43314</v>
      </c>
      <c r="AN498" s="123" t="s">
        <v>310</v>
      </c>
      <c r="AO498" s="123" t="s">
        <v>1528</v>
      </c>
      <c r="AP498" s="123" t="s">
        <v>268</v>
      </c>
      <c r="AQ498" s="123" t="s">
        <v>213</v>
      </c>
    </row>
    <row r="499" spans="1:43">
      <c r="A499" s="123" t="s">
        <v>2266</v>
      </c>
      <c r="B499" s="123" t="s">
        <v>2267</v>
      </c>
      <c r="C499" s="36">
        <v>43830</v>
      </c>
      <c r="D499" s="124">
        <v>1.0919000000000001</v>
      </c>
      <c r="E499" s="124">
        <v>1.1398999999999999</v>
      </c>
      <c r="F499" s="125">
        <v>5.4980298726318502E-2</v>
      </c>
      <c r="G499" s="36">
        <v>43826</v>
      </c>
      <c r="H499" s="124">
        <v>1.0912999999999999</v>
      </c>
      <c r="I499" s="125">
        <v>4.0385611212397601</v>
      </c>
      <c r="J499" s="123" t="s">
        <v>5702</v>
      </c>
      <c r="K499" s="125">
        <v>0.22948411969893301</v>
      </c>
      <c r="L499" s="125">
        <v>0.43234159808199102</v>
      </c>
      <c r="M499" s="130">
        <v>0.84045233231873795</v>
      </c>
      <c r="N499" s="137">
        <f t="shared" si="77"/>
        <v>3.3618093292749518</v>
      </c>
      <c r="O499" s="132">
        <f t="shared" si="78"/>
        <v>3.3618093292749521E-2</v>
      </c>
      <c r="P499" s="134">
        <f t="shared" si="79"/>
        <v>805</v>
      </c>
      <c r="Q499" s="134">
        <v>1046</v>
      </c>
      <c r="R499" s="134" t="str">
        <f t="shared" si="80"/>
        <v>805/1046</v>
      </c>
      <c r="S499" s="131">
        <f t="shared" si="81"/>
        <v>0.76959847036328877</v>
      </c>
      <c r="T499" s="137">
        <f t="shared" si="82"/>
        <v>61.520076481835567</v>
      </c>
      <c r="U499" s="133" t="e">
        <f ca="1">[1]!f_risk_annusharpe(A499,"2019/9/30","2019/12/31",1,1,3)</f>
        <v>#NAME?</v>
      </c>
      <c r="V499" s="134" t="e">
        <f t="shared" ca="1" si="83"/>
        <v>#NAME?</v>
      </c>
      <c r="W499" s="134">
        <f t="shared" si="84"/>
        <v>1046</v>
      </c>
      <c r="X499" s="134" t="e">
        <f t="shared" ca="1" si="85"/>
        <v>#NAME?</v>
      </c>
      <c r="Y499" s="131" t="e">
        <f t="shared" ca="1" si="86"/>
        <v>#NAME?</v>
      </c>
      <c r="Z499" s="137" t="e">
        <f t="shared" ca="1" si="87"/>
        <v>#NAME?</v>
      </c>
      <c r="AA499" s="125">
        <v>1.9800521018350099</v>
      </c>
      <c r="AB499" s="125">
        <v>4.0385611212397601</v>
      </c>
      <c r="AC499" s="123" t="s">
        <v>5702</v>
      </c>
      <c r="AD499" s="125">
        <v>11.4009775988287</v>
      </c>
      <c r="AE499" s="123" t="s">
        <v>5703</v>
      </c>
      <c r="AF499" s="125">
        <v>13.9707425104853</v>
      </c>
      <c r="AG499" s="123" t="s">
        <v>5704</v>
      </c>
      <c r="AH499" s="125">
        <v>14.13030155</v>
      </c>
      <c r="AI499" s="123" t="s">
        <v>174</v>
      </c>
      <c r="AJ499" s="123" t="s">
        <v>166</v>
      </c>
      <c r="AK499" s="124">
        <v>74.931753645599997</v>
      </c>
      <c r="AL499" s="123" t="s">
        <v>159</v>
      </c>
      <c r="AM499" s="36">
        <v>42723</v>
      </c>
      <c r="AN499" s="123" t="s">
        <v>310</v>
      </c>
      <c r="AO499" s="123" t="s">
        <v>1392</v>
      </c>
      <c r="AP499" s="123" t="s">
        <v>195</v>
      </c>
      <c r="AQ499" s="123" t="s">
        <v>177</v>
      </c>
    </row>
    <row r="500" spans="1:43">
      <c r="A500" s="123" t="s">
        <v>2470</v>
      </c>
      <c r="B500" s="123" t="s">
        <v>2471</v>
      </c>
      <c r="C500" s="36">
        <v>43830</v>
      </c>
      <c r="D500" s="124">
        <v>1.0544</v>
      </c>
      <c r="E500" s="124">
        <v>1.1354</v>
      </c>
      <c r="F500" s="125">
        <v>6.6432570940493693E-2</v>
      </c>
      <c r="G500" s="36">
        <v>43829</v>
      </c>
      <c r="H500" s="124">
        <v>1.0537000000000001</v>
      </c>
      <c r="I500" s="125">
        <v>4.0355580003058904</v>
      </c>
      <c r="J500" s="123" t="s">
        <v>5705</v>
      </c>
      <c r="K500" s="125">
        <v>0.19004180919802399</v>
      </c>
      <c r="L500" s="125">
        <v>0.65874752583296303</v>
      </c>
      <c r="M500" s="130">
        <v>1.1512260488392501</v>
      </c>
      <c r="N500" s="137">
        <f t="shared" si="77"/>
        <v>4.6049041953570002</v>
      </c>
      <c r="O500" s="132">
        <f t="shared" si="78"/>
        <v>4.604904195357E-2</v>
      </c>
      <c r="P500" s="134">
        <f t="shared" si="79"/>
        <v>344</v>
      </c>
      <c r="Q500" s="134">
        <v>1046</v>
      </c>
      <c r="R500" s="134" t="str">
        <f t="shared" si="80"/>
        <v>344/1046</v>
      </c>
      <c r="S500" s="131">
        <f t="shared" si="81"/>
        <v>0.32887189292543023</v>
      </c>
      <c r="T500" s="137">
        <f t="shared" si="82"/>
        <v>83.556405353728493</v>
      </c>
      <c r="U500" s="133" t="e">
        <f ca="1">[1]!f_risk_annusharpe(A500,"2019/9/30","2019/12/31",1,1,3)</f>
        <v>#NAME?</v>
      </c>
      <c r="V500" s="134" t="e">
        <f t="shared" ca="1" si="83"/>
        <v>#NAME?</v>
      </c>
      <c r="W500" s="134">
        <f t="shared" si="84"/>
        <v>1046</v>
      </c>
      <c r="X500" s="134" t="e">
        <f t="shared" ca="1" si="85"/>
        <v>#NAME?</v>
      </c>
      <c r="Y500" s="131" t="e">
        <f t="shared" ca="1" si="86"/>
        <v>#NAME?</v>
      </c>
      <c r="Z500" s="137" t="e">
        <f t="shared" ca="1" si="87"/>
        <v>#NAME?</v>
      </c>
      <c r="AA500" s="125">
        <v>2.23001554519103</v>
      </c>
      <c r="AB500" s="125">
        <v>4.0355580003058904</v>
      </c>
      <c r="AC500" s="123" t="s">
        <v>5705</v>
      </c>
      <c r="AD500" s="125">
        <v>11.9310044182621</v>
      </c>
      <c r="AE500" s="123" t="s">
        <v>5706</v>
      </c>
      <c r="AF500" s="126">
        <v>0</v>
      </c>
      <c r="AG500" s="123"/>
      <c r="AH500" s="125">
        <v>14.001728</v>
      </c>
      <c r="AI500" s="123" t="s">
        <v>157</v>
      </c>
      <c r="AJ500" s="123" t="s">
        <v>95</v>
      </c>
      <c r="AK500" s="124">
        <v>2.0858164246999999</v>
      </c>
      <c r="AL500" s="123" t="s">
        <v>159</v>
      </c>
      <c r="AM500" s="36">
        <v>42818</v>
      </c>
      <c r="AN500" s="123" t="s">
        <v>310</v>
      </c>
      <c r="AO500" s="123" t="s">
        <v>792</v>
      </c>
      <c r="AP500" s="123" t="s">
        <v>198</v>
      </c>
      <c r="AQ500" s="123" t="s">
        <v>338</v>
      </c>
    </row>
    <row r="501" spans="1:43">
      <c r="A501" s="123" t="s">
        <v>2268</v>
      </c>
      <c r="B501" s="123" t="s">
        <v>2269</v>
      </c>
      <c r="C501" s="36">
        <v>43830</v>
      </c>
      <c r="D501" s="124">
        <v>1.0302</v>
      </c>
      <c r="E501" s="124">
        <v>1.1541999999999999</v>
      </c>
      <c r="F501" s="125">
        <v>1.9417475728139299E-2</v>
      </c>
      <c r="G501" s="36">
        <v>43829</v>
      </c>
      <c r="H501" s="124">
        <v>1.03</v>
      </c>
      <c r="I501" s="125">
        <v>4.0307728849760602</v>
      </c>
      <c r="J501" s="123" t="s">
        <v>5707</v>
      </c>
      <c r="K501" s="125">
        <v>0.165289256198345</v>
      </c>
      <c r="L501" s="125">
        <v>0.42891390896855303</v>
      </c>
      <c r="M501" s="130">
        <v>0.90003547456970001</v>
      </c>
      <c r="N501" s="137">
        <f t="shared" si="77"/>
        <v>3.6001418982788</v>
      </c>
      <c r="O501" s="132">
        <f t="shared" si="78"/>
        <v>3.6001418982787997E-2</v>
      </c>
      <c r="P501" s="134">
        <f t="shared" si="79"/>
        <v>722</v>
      </c>
      <c r="Q501" s="134">
        <v>1046</v>
      </c>
      <c r="R501" s="134" t="str">
        <f t="shared" si="80"/>
        <v>722/1046</v>
      </c>
      <c r="S501" s="131">
        <f t="shared" si="81"/>
        <v>0.69024856596558315</v>
      </c>
      <c r="T501" s="137">
        <f t="shared" si="82"/>
        <v>65.487571701720839</v>
      </c>
      <c r="U501" s="133" t="e">
        <f ca="1">[1]!f_risk_annusharpe(A501,"2019/9/30","2019/12/31",1,1,3)</f>
        <v>#NAME?</v>
      </c>
      <c r="V501" s="134" t="e">
        <f t="shared" ca="1" si="83"/>
        <v>#NAME?</v>
      </c>
      <c r="W501" s="134">
        <f t="shared" si="84"/>
        <v>1046</v>
      </c>
      <c r="X501" s="134" t="e">
        <f t="shared" ca="1" si="85"/>
        <v>#NAME?</v>
      </c>
      <c r="Y501" s="131" t="e">
        <f t="shared" ca="1" si="86"/>
        <v>#NAME?</v>
      </c>
      <c r="Z501" s="137" t="e">
        <f t="shared" ca="1" si="87"/>
        <v>#NAME?</v>
      </c>
      <c r="AA501" s="125">
        <v>1.9192277520906</v>
      </c>
      <c r="AB501" s="125">
        <v>4.0307728849760602</v>
      </c>
      <c r="AC501" s="123" t="s">
        <v>5707</v>
      </c>
      <c r="AD501" s="125">
        <v>11.3348123556117</v>
      </c>
      <c r="AE501" s="123" t="s">
        <v>5708</v>
      </c>
      <c r="AF501" s="125">
        <v>14.830004925816</v>
      </c>
      <c r="AG501" s="123" t="s">
        <v>5709</v>
      </c>
      <c r="AH501" s="125">
        <v>16.093134979999999</v>
      </c>
      <c r="AI501" s="123" t="s">
        <v>163</v>
      </c>
      <c r="AJ501" s="123" t="s">
        <v>166</v>
      </c>
      <c r="AK501" s="124">
        <v>32.5130301624</v>
      </c>
      <c r="AL501" s="123" t="s">
        <v>159</v>
      </c>
      <c r="AM501" s="36">
        <v>42438</v>
      </c>
      <c r="AN501" s="123" t="s">
        <v>310</v>
      </c>
      <c r="AO501" s="123" t="s">
        <v>1450</v>
      </c>
      <c r="AP501" s="123" t="s">
        <v>570</v>
      </c>
      <c r="AQ501" s="123" t="s">
        <v>170</v>
      </c>
    </row>
    <row r="502" spans="1:43">
      <c r="A502" s="123" t="s">
        <v>2250</v>
      </c>
      <c r="B502" s="123" t="s">
        <v>2251</v>
      </c>
      <c r="C502" s="36">
        <v>43830</v>
      </c>
      <c r="D502" s="124">
        <v>1.266</v>
      </c>
      <c r="E502" s="124">
        <v>1.266</v>
      </c>
      <c r="F502" s="125">
        <v>0</v>
      </c>
      <c r="G502" s="36">
        <v>43829</v>
      </c>
      <c r="H502" s="124">
        <v>1.266</v>
      </c>
      <c r="I502" s="125">
        <v>4.0262941659819198</v>
      </c>
      <c r="J502" s="123" t="s">
        <v>5710</v>
      </c>
      <c r="K502" s="125">
        <v>0.158227848101266</v>
      </c>
      <c r="L502" s="125">
        <v>0.396510705789065</v>
      </c>
      <c r="M502" s="130">
        <v>0.87649402390439202</v>
      </c>
      <c r="N502" s="137">
        <f t="shared" si="77"/>
        <v>3.5059760956175681</v>
      </c>
      <c r="O502" s="132">
        <f t="shared" si="78"/>
        <v>3.5059760956175683E-2</v>
      </c>
      <c r="P502" s="134">
        <f t="shared" si="79"/>
        <v>760</v>
      </c>
      <c r="Q502" s="134">
        <v>1046</v>
      </c>
      <c r="R502" s="134" t="str">
        <f t="shared" si="80"/>
        <v>760/1046</v>
      </c>
      <c r="S502" s="131">
        <f t="shared" si="81"/>
        <v>0.72657743785850859</v>
      </c>
      <c r="T502" s="137">
        <f t="shared" si="82"/>
        <v>63.671128107074573</v>
      </c>
      <c r="U502" s="133" t="e">
        <f ca="1">[1]!f_risk_annusharpe(A502,"2019/9/30","2019/12/31",1,1,3)</f>
        <v>#NAME?</v>
      </c>
      <c r="V502" s="134" t="e">
        <f t="shared" ca="1" si="83"/>
        <v>#NAME?</v>
      </c>
      <c r="W502" s="134">
        <f t="shared" si="84"/>
        <v>1046</v>
      </c>
      <c r="X502" s="134" t="e">
        <f t="shared" ca="1" si="85"/>
        <v>#NAME?</v>
      </c>
      <c r="Y502" s="131" t="e">
        <f t="shared" ca="1" si="86"/>
        <v>#NAME?</v>
      </c>
      <c r="Z502" s="137" t="e">
        <f t="shared" ca="1" si="87"/>
        <v>#NAME?</v>
      </c>
      <c r="AA502" s="125">
        <v>1.93236714975846</v>
      </c>
      <c r="AB502" s="125">
        <v>4.0262941659819198</v>
      </c>
      <c r="AC502" s="123" t="s">
        <v>5710</v>
      </c>
      <c r="AD502" s="125">
        <v>9.5155709342560595</v>
      </c>
      <c r="AE502" s="123" t="s">
        <v>5711</v>
      </c>
      <c r="AF502" s="125">
        <v>10.5676855895197</v>
      </c>
      <c r="AG502" s="123" t="s">
        <v>5712</v>
      </c>
      <c r="AH502" s="125">
        <v>26.6</v>
      </c>
      <c r="AI502" s="123" t="s">
        <v>157</v>
      </c>
      <c r="AJ502" s="123" t="s">
        <v>166</v>
      </c>
      <c r="AK502" s="124">
        <v>2.0550109279000002</v>
      </c>
      <c r="AL502" s="123" t="s">
        <v>159</v>
      </c>
      <c r="AM502" s="36">
        <v>41600</v>
      </c>
      <c r="AN502" s="123" t="s">
        <v>310</v>
      </c>
      <c r="AO502" s="123" t="s">
        <v>5713</v>
      </c>
      <c r="AP502" s="123" t="s">
        <v>209</v>
      </c>
      <c r="AQ502" s="123" t="s">
        <v>181</v>
      </c>
    </row>
    <row r="503" spans="1:43">
      <c r="A503" s="123" t="s">
        <v>2457</v>
      </c>
      <c r="B503" s="123" t="s">
        <v>2458</v>
      </c>
      <c r="C503" s="36">
        <v>43830</v>
      </c>
      <c r="D503" s="124">
        <v>1.018</v>
      </c>
      <c r="E503" s="124">
        <v>1.1000000000000001</v>
      </c>
      <c r="F503" s="125">
        <v>6.8809594023392401E-2</v>
      </c>
      <c r="G503" s="36">
        <v>43826</v>
      </c>
      <c r="H503" s="124">
        <v>1.0173000000000001</v>
      </c>
      <c r="I503" s="125">
        <v>4.0255106270672396</v>
      </c>
      <c r="J503" s="123" t="s">
        <v>5714</v>
      </c>
      <c r="K503" s="125">
        <v>0.32521927663349098</v>
      </c>
      <c r="L503" s="125">
        <v>0.63266490006194098</v>
      </c>
      <c r="M503" s="130">
        <v>1.1473354819111501</v>
      </c>
      <c r="N503" s="137">
        <f t="shared" si="77"/>
        <v>4.5893419276446004</v>
      </c>
      <c r="O503" s="132">
        <f t="shared" si="78"/>
        <v>4.5893419276446003E-2</v>
      </c>
      <c r="P503" s="134">
        <f t="shared" si="79"/>
        <v>350</v>
      </c>
      <c r="Q503" s="134">
        <v>1046</v>
      </c>
      <c r="R503" s="134" t="str">
        <f t="shared" si="80"/>
        <v>350/1046</v>
      </c>
      <c r="S503" s="131">
        <f t="shared" si="81"/>
        <v>0.33460803059273425</v>
      </c>
      <c r="T503" s="137">
        <f t="shared" si="82"/>
        <v>83.269598470363292</v>
      </c>
      <c r="U503" s="133" t="e">
        <f ca="1">[1]!f_risk_annusharpe(A503,"2019/9/30","2019/12/31",1,1,3)</f>
        <v>#NAME?</v>
      </c>
      <c r="V503" s="134" t="e">
        <f t="shared" ca="1" si="83"/>
        <v>#NAME?</v>
      </c>
      <c r="W503" s="134">
        <f t="shared" si="84"/>
        <v>1046</v>
      </c>
      <c r="X503" s="134" t="e">
        <f t="shared" ca="1" si="85"/>
        <v>#NAME?</v>
      </c>
      <c r="Y503" s="131" t="e">
        <f t="shared" ca="1" si="86"/>
        <v>#NAME?</v>
      </c>
      <c r="Z503" s="137" t="e">
        <f t="shared" ca="1" si="87"/>
        <v>#NAME?</v>
      </c>
      <c r="AA503" s="125">
        <v>2.1627522026359798</v>
      </c>
      <c r="AB503" s="125">
        <v>4.0255106270672396</v>
      </c>
      <c r="AC503" s="123" t="s">
        <v>5714</v>
      </c>
      <c r="AD503" s="125">
        <v>9.8803780807816608</v>
      </c>
      <c r="AE503" s="123" t="s">
        <v>5715</v>
      </c>
      <c r="AF503" s="126">
        <v>0</v>
      </c>
      <c r="AG503" s="123"/>
      <c r="AH503" s="125">
        <v>10.265179</v>
      </c>
      <c r="AI503" s="123" t="s">
        <v>174</v>
      </c>
      <c r="AJ503" s="123" t="s">
        <v>95</v>
      </c>
      <c r="AK503" s="124">
        <v>62.077593804899998</v>
      </c>
      <c r="AL503" s="123" t="s">
        <v>159</v>
      </c>
      <c r="AM503" s="36">
        <v>43063</v>
      </c>
      <c r="AN503" s="123" t="s">
        <v>310</v>
      </c>
      <c r="AO503" s="123" t="s">
        <v>1080</v>
      </c>
      <c r="AP503" s="123" t="s">
        <v>546</v>
      </c>
      <c r="AQ503" s="123" t="s">
        <v>483</v>
      </c>
    </row>
    <row r="504" spans="1:43">
      <c r="A504" s="123" t="s">
        <v>2352</v>
      </c>
      <c r="B504" s="123" t="s">
        <v>2353</v>
      </c>
      <c r="C504" s="36">
        <v>43830</v>
      </c>
      <c r="D504" s="124">
        <v>1.0059</v>
      </c>
      <c r="E504" s="124">
        <v>1.1307</v>
      </c>
      <c r="F504" s="125">
        <v>2.98329355608585E-2</v>
      </c>
      <c r="G504" s="36">
        <v>43826</v>
      </c>
      <c r="H504" s="124">
        <v>1.0056</v>
      </c>
      <c r="I504" s="125">
        <v>4.0205388759776204</v>
      </c>
      <c r="J504" s="123" t="s">
        <v>5716</v>
      </c>
      <c r="K504" s="125">
        <v>0.119438638399519</v>
      </c>
      <c r="L504" s="125">
        <v>0.51668601006523196</v>
      </c>
      <c r="M504" s="130">
        <v>1.0563460860787199</v>
      </c>
      <c r="N504" s="137">
        <f t="shared" si="77"/>
        <v>4.2253843443148797</v>
      </c>
      <c r="O504" s="132">
        <f t="shared" si="78"/>
        <v>4.2253843443148795E-2</v>
      </c>
      <c r="P504" s="134">
        <f t="shared" si="79"/>
        <v>477</v>
      </c>
      <c r="Q504" s="134">
        <v>1046</v>
      </c>
      <c r="R504" s="134" t="str">
        <f t="shared" si="80"/>
        <v>477/1046</v>
      </c>
      <c r="S504" s="131">
        <f t="shared" si="81"/>
        <v>0.45602294455066922</v>
      </c>
      <c r="T504" s="137">
        <f t="shared" si="82"/>
        <v>77.198852772466537</v>
      </c>
      <c r="U504" s="133" t="e">
        <f ca="1">[1]!f_risk_annusharpe(A504,"2019/9/30","2019/12/31",1,1,3)</f>
        <v>#NAME?</v>
      </c>
      <c r="V504" s="134" t="e">
        <f t="shared" ca="1" si="83"/>
        <v>#NAME?</v>
      </c>
      <c r="W504" s="134">
        <f t="shared" si="84"/>
        <v>1046</v>
      </c>
      <c r="X504" s="134" t="e">
        <f t="shared" ca="1" si="85"/>
        <v>#NAME?</v>
      </c>
      <c r="Y504" s="131" t="e">
        <f t="shared" ca="1" si="86"/>
        <v>#NAME?</v>
      </c>
      <c r="Z504" s="137" t="e">
        <f t="shared" ca="1" si="87"/>
        <v>#NAME?</v>
      </c>
      <c r="AA504" s="125">
        <v>2.0584828754183899</v>
      </c>
      <c r="AB504" s="125">
        <v>4.0205388759776204</v>
      </c>
      <c r="AC504" s="123" t="s">
        <v>5716</v>
      </c>
      <c r="AD504" s="125">
        <v>11.457557566897201</v>
      </c>
      <c r="AE504" s="123" t="s">
        <v>5717</v>
      </c>
      <c r="AF504" s="125">
        <v>14.4633663246832</v>
      </c>
      <c r="AG504" s="123" t="s">
        <v>5718</v>
      </c>
      <c r="AH504" s="125">
        <v>13.799478799999999</v>
      </c>
      <c r="AI504" s="123" t="s">
        <v>174</v>
      </c>
      <c r="AJ504" s="123" t="s">
        <v>197</v>
      </c>
      <c r="AK504" s="124">
        <v>240.95304114909999</v>
      </c>
      <c r="AL504" s="123" t="s">
        <v>159</v>
      </c>
      <c r="AM504" s="36">
        <v>42635</v>
      </c>
      <c r="AN504" s="123" t="s">
        <v>310</v>
      </c>
      <c r="AO504" s="123" t="s">
        <v>1031</v>
      </c>
      <c r="AP504" s="123" t="s">
        <v>196</v>
      </c>
      <c r="AQ504" s="123" t="s">
        <v>247</v>
      </c>
    </row>
    <row r="505" spans="1:43">
      <c r="A505" s="123" t="s">
        <v>2566</v>
      </c>
      <c r="B505" s="123" t="s">
        <v>2567</v>
      </c>
      <c r="C505" s="36">
        <v>43830</v>
      </c>
      <c r="D505" s="124">
        <v>1.0621</v>
      </c>
      <c r="E505" s="124">
        <v>1.1526000000000001</v>
      </c>
      <c r="F505" s="125">
        <v>3.7675426203252302E-2</v>
      </c>
      <c r="G505" s="36">
        <v>43829</v>
      </c>
      <c r="H505" s="124">
        <v>1.0617000000000001</v>
      </c>
      <c r="I505" s="125">
        <v>4.0177689940440304</v>
      </c>
      <c r="J505" s="123" t="s">
        <v>5719</v>
      </c>
      <c r="K505" s="125">
        <v>0.179211469534062</v>
      </c>
      <c r="L505" s="125">
        <v>0.72074286012802302</v>
      </c>
      <c r="M505" s="130">
        <v>1.44223815282235</v>
      </c>
      <c r="N505" s="137">
        <f t="shared" si="77"/>
        <v>5.7689526112894001</v>
      </c>
      <c r="O505" s="132">
        <f t="shared" si="78"/>
        <v>5.7689526112893998E-2</v>
      </c>
      <c r="P505" s="134">
        <f t="shared" si="79"/>
        <v>107</v>
      </c>
      <c r="Q505" s="134">
        <v>1046</v>
      </c>
      <c r="R505" s="134" t="str">
        <f t="shared" si="80"/>
        <v>107/1046</v>
      </c>
      <c r="S505" s="131">
        <f t="shared" si="81"/>
        <v>0.1022944550669216</v>
      </c>
      <c r="T505" s="137">
        <f t="shared" si="82"/>
        <v>94.885277246653914</v>
      </c>
      <c r="U505" s="133" t="e">
        <f ca="1">[1]!f_risk_annusharpe(A505,"2019/9/30","2019/12/31",1,1,3)</f>
        <v>#NAME?</v>
      </c>
      <c r="V505" s="134" t="e">
        <f t="shared" ca="1" si="83"/>
        <v>#NAME?</v>
      </c>
      <c r="W505" s="134">
        <f t="shared" si="84"/>
        <v>1046</v>
      </c>
      <c r="X505" s="134" t="e">
        <f t="shared" ca="1" si="85"/>
        <v>#NAME?</v>
      </c>
      <c r="Y505" s="131" t="e">
        <f t="shared" ca="1" si="86"/>
        <v>#NAME?</v>
      </c>
      <c r="Z505" s="137" t="e">
        <f t="shared" ca="1" si="87"/>
        <v>#NAME?</v>
      </c>
      <c r="AA505" s="125">
        <v>2.20364063318419</v>
      </c>
      <c r="AB505" s="125">
        <v>4.0177689940440304</v>
      </c>
      <c r="AC505" s="123" t="s">
        <v>5719</v>
      </c>
      <c r="AD505" s="125">
        <v>12.6070472025788</v>
      </c>
      <c r="AE505" s="123" t="s">
        <v>5720</v>
      </c>
      <c r="AF505" s="125">
        <v>16.0469399879916</v>
      </c>
      <c r="AG505" s="123" t="s">
        <v>5721</v>
      </c>
      <c r="AH505" s="125">
        <v>15.96570713</v>
      </c>
      <c r="AI505" s="123" t="s">
        <v>163</v>
      </c>
      <c r="AJ505" s="123" t="s">
        <v>189</v>
      </c>
      <c r="AK505" s="124">
        <v>3.1519320067000001</v>
      </c>
      <c r="AL505" s="123" t="s">
        <v>159</v>
      </c>
      <c r="AM505" s="36">
        <v>42620</v>
      </c>
      <c r="AN505" s="123" t="s">
        <v>310</v>
      </c>
      <c r="AO505" s="123" t="s">
        <v>1232</v>
      </c>
      <c r="AP505" s="123" t="s">
        <v>195</v>
      </c>
      <c r="AQ505" s="123" t="s">
        <v>170</v>
      </c>
    </row>
    <row r="506" spans="1:43">
      <c r="A506" s="123" t="s">
        <v>2406</v>
      </c>
      <c r="B506" s="123" t="s">
        <v>2407</v>
      </c>
      <c r="C506" s="36">
        <v>43830</v>
      </c>
      <c r="D506" s="124">
        <v>1.0253000000000001</v>
      </c>
      <c r="E506" s="124">
        <v>1.0676000000000001</v>
      </c>
      <c r="F506" s="125">
        <v>3.9028197872990798E-2</v>
      </c>
      <c r="G506" s="36">
        <v>43829</v>
      </c>
      <c r="H506" s="124">
        <v>1.0248999999999999</v>
      </c>
      <c r="I506" s="125">
        <v>4.0165252337358996</v>
      </c>
      <c r="J506" s="123" t="s">
        <v>5722</v>
      </c>
      <c r="K506" s="125">
        <v>0.15629578978216899</v>
      </c>
      <c r="L506" s="125">
        <v>0.57875251582111997</v>
      </c>
      <c r="M506" s="130">
        <v>1.12115897557282</v>
      </c>
      <c r="N506" s="137">
        <f t="shared" si="77"/>
        <v>4.4846359022912798</v>
      </c>
      <c r="O506" s="132">
        <f t="shared" si="78"/>
        <v>4.4846359022912799E-2</v>
      </c>
      <c r="P506" s="134">
        <f t="shared" si="79"/>
        <v>382</v>
      </c>
      <c r="Q506" s="134">
        <v>1046</v>
      </c>
      <c r="R506" s="134" t="str">
        <f t="shared" si="80"/>
        <v>382/1046</v>
      </c>
      <c r="S506" s="131">
        <f t="shared" si="81"/>
        <v>0.36520076481835562</v>
      </c>
      <c r="T506" s="137">
        <f t="shared" si="82"/>
        <v>81.73996175908222</v>
      </c>
      <c r="U506" s="133" t="e">
        <f ca="1">[1]!f_risk_annusharpe(A506,"2019/9/30","2019/12/31",1,1,3)</f>
        <v>#NAME?</v>
      </c>
      <c r="V506" s="134" t="e">
        <f t="shared" ca="1" si="83"/>
        <v>#NAME?</v>
      </c>
      <c r="W506" s="134">
        <f t="shared" si="84"/>
        <v>1046</v>
      </c>
      <c r="X506" s="134" t="e">
        <f t="shared" ca="1" si="85"/>
        <v>#NAME?</v>
      </c>
      <c r="Y506" s="131" t="e">
        <f t="shared" ca="1" si="86"/>
        <v>#NAME?</v>
      </c>
      <c r="Z506" s="137" t="e">
        <f t="shared" ca="1" si="87"/>
        <v>#NAME?</v>
      </c>
      <c r="AA506" s="125">
        <v>2.2440820505456802</v>
      </c>
      <c r="AB506" s="125">
        <v>4.0165252337358996</v>
      </c>
      <c r="AC506" s="123" t="s">
        <v>5722</v>
      </c>
      <c r="AD506" s="125">
        <v>9.8921371643173401</v>
      </c>
      <c r="AE506" s="123" t="s">
        <v>5723</v>
      </c>
      <c r="AF506" s="125">
        <v>8.3536249467383801</v>
      </c>
      <c r="AG506" s="123" t="s">
        <v>5724</v>
      </c>
      <c r="AH506" s="125">
        <v>6.8041681100000204</v>
      </c>
      <c r="AI506" s="123" t="s">
        <v>163</v>
      </c>
      <c r="AJ506" s="123" t="s">
        <v>158</v>
      </c>
      <c r="AK506" s="124">
        <v>10.198540346</v>
      </c>
      <c r="AL506" s="123" t="s">
        <v>159</v>
      </c>
      <c r="AM506" s="36">
        <v>42585</v>
      </c>
      <c r="AN506" s="123" t="s">
        <v>310</v>
      </c>
      <c r="AO506" s="123" t="s">
        <v>2408</v>
      </c>
      <c r="AP506" s="123" t="s">
        <v>195</v>
      </c>
      <c r="AQ506" s="123" t="s">
        <v>170</v>
      </c>
    </row>
    <row r="507" spans="1:43">
      <c r="A507" s="123" t="s">
        <v>2333</v>
      </c>
      <c r="B507" s="123" t="s">
        <v>2334</v>
      </c>
      <c r="C507" s="36">
        <v>43830</v>
      </c>
      <c r="D507" s="124">
        <v>1.0309999999999999</v>
      </c>
      <c r="E507" s="124">
        <v>1.1240000000000001</v>
      </c>
      <c r="F507" s="125">
        <v>0</v>
      </c>
      <c r="G507" s="36">
        <v>43829</v>
      </c>
      <c r="H507" s="124">
        <v>1.0309999999999999</v>
      </c>
      <c r="I507" s="125">
        <v>4.0109115189095403</v>
      </c>
      <c r="J507" s="123" t="s">
        <v>5725</v>
      </c>
      <c r="K507" s="125">
        <v>0.19436345966957999</v>
      </c>
      <c r="L507" s="125">
        <v>0.48728989366190201</v>
      </c>
      <c r="M507" s="130">
        <v>0.97194991939379405</v>
      </c>
      <c r="N507" s="137">
        <f t="shared" si="77"/>
        <v>3.8877996775751762</v>
      </c>
      <c r="O507" s="132">
        <f t="shared" si="78"/>
        <v>3.8877996775751759E-2</v>
      </c>
      <c r="P507" s="134">
        <f t="shared" si="79"/>
        <v>609</v>
      </c>
      <c r="Q507" s="134">
        <v>1046</v>
      </c>
      <c r="R507" s="134" t="str">
        <f t="shared" si="80"/>
        <v>609/1046</v>
      </c>
      <c r="S507" s="131">
        <f t="shared" si="81"/>
        <v>0.5822179732313576</v>
      </c>
      <c r="T507" s="137">
        <f t="shared" si="82"/>
        <v>70.889101338432127</v>
      </c>
      <c r="U507" s="133" t="e">
        <f ca="1">[1]!f_risk_annusharpe(A507,"2019/9/30","2019/12/31",1,1,3)</f>
        <v>#NAME?</v>
      </c>
      <c r="V507" s="134" t="e">
        <f t="shared" ca="1" si="83"/>
        <v>#NAME?</v>
      </c>
      <c r="W507" s="134">
        <f t="shared" si="84"/>
        <v>1046</v>
      </c>
      <c r="X507" s="134" t="e">
        <f t="shared" ca="1" si="85"/>
        <v>#NAME?</v>
      </c>
      <c r="Y507" s="131" t="e">
        <f t="shared" ca="1" si="86"/>
        <v>#NAME?</v>
      </c>
      <c r="Z507" s="137" t="e">
        <f t="shared" ca="1" si="87"/>
        <v>#NAME?</v>
      </c>
      <c r="AA507" s="125">
        <v>2.22446456534048</v>
      </c>
      <c r="AB507" s="125">
        <v>4.0109115189095403</v>
      </c>
      <c r="AC507" s="123" t="s">
        <v>5725</v>
      </c>
      <c r="AD507" s="125">
        <v>10.0247155273437</v>
      </c>
      <c r="AE507" s="123" t="s">
        <v>5726</v>
      </c>
      <c r="AF507" s="125">
        <v>12.665308700000001</v>
      </c>
      <c r="AG507" s="123" t="s">
        <v>5727</v>
      </c>
      <c r="AH507" s="125">
        <v>12.665308700000001</v>
      </c>
      <c r="AI507" s="123" t="s">
        <v>163</v>
      </c>
      <c r="AJ507" s="123" t="s">
        <v>189</v>
      </c>
      <c r="AK507" s="124">
        <v>2.0164159055000002</v>
      </c>
      <c r="AL507" s="123" t="s">
        <v>159</v>
      </c>
      <c r="AM507" s="36">
        <v>42676</v>
      </c>
      <c r="AN507" s="123" t="s">
        <v>310</v>
      </c>
      <c r="AO507" s="123" t="s">
        <v>527</v>
      </c>
      <c r="AP507" s="123" t="s">
        <v>325</v>
      </c>
      <c r="AQ507" s="123" t="s">
        <v>338</v>
      </c>
    </row>
    <row r="508" spans="1:43">
      <c r="A508" s="123" t="s">
        <v>2248</v>
      </c>
      <c r="B508" s="123" t="s">
        <v>2249</v>
      </c>
      <c r="C508" s="36">
        <v>43830</v>
      </c>
      <c r="D508" s="124">
        <v>1.0156000000000001</v>
      </c>
      <c r="E508" s="124">
        <v>1.0691999999999999</v>
      </c>
      <c r="F508" s="125">
        <v>9.8473658296318097E-3</v>
      </c>
      <c r="G508" s="36">
        <v>43829</v>
      </c>
      <c r="H508" s="124">
        <v>1.0155000000000001</v>
      </c>
      <c r="I508" s="125">
        <v>4.0062018070533298</v>
      </c>
      <c r="J508" s="123" t="s">
        <v>5728</v>
      </c>
      <c r="K508" s="125">
        <v>0.13803983435220099</v>
      </c>
      <c r="L508" s="125">
        <v>0.375551153690661</v>
      </c>
      <c r="M508" s="130">
        <v>0.904105968508915</v>
      </c>
      <c r="N508" s="137">
        <f t="shared" si="77"/>
        <v>3.61642387403566</v>
      </c>
      <c r="O508" s="132">
        <f t="shared" si="78"/>
        <v>3.6164238740356597E-2</v>
      </c>
      <c r="P508" s="134">
        <f t="shared" si="79"/>
        <v>714</v>
      </c>
      <c r="Q508" s="134">
        <v>1046</v>
      </c>
      <c r="R508" s="134" t="str">
        <f t="shared" si="80"/>
        <v>714/1046</v>
      </c>
      <c r="S508" s="131">
        <f t="shared" si="81"/>
        <v>0.68260038240917786</v>
      </c>
      <c r="T508" s="137">
        <f t="shared" si="82"/>
        <v>65.869980879541103</v>
      </c>
      <c r="U508" s="133" t="e">
        <f ca="1">[1]!f_risk_annusharpe(A508,"2019/9/30","2019/12/31",1,1,3)</f>
        <v>#NAME?</v>
      </c>
      <c r="V508" s="134" t="e">
        <f t="shared" ca="1" si="83"/>
        <v>#NAME?</v>
      </c>
      <c r="W508" s="134">
        <f t="shared" si="84"/>
        <v>1046</v>
      </c>
      <c r="X508" s="134" t="e">
        <f t="shared" ca="1" si="85"/>
        <v>#NAME?</v>
      </c>
      <c r="Y508" s="131" t="e">
        <f t="shared" ca="1" si="86"/>
        <v>#NAME?</v>
      </c>
      <c r="Z508" s="137" t="e">
        <f t="shared" ca="1" si="87"/>
        <v>#NAME?</v>
      </c>
      <c r="AA508" s="125">
        <v>2.396101135895</v>
      </c>
      <c r="AB508" s="125">
        <v>4.0062018070533298</v>
      </c>
      <c r="AC508" s="123" t="s">
        <v>5728</v>
      </c>
      <c r="AD508" s="126">
        <v>0</v>
      </c>
      <c r="AE508" s="123"/>
      <c r="AF508" s="126">
        <v>0</v>
      </c>
      <c r="AG508" s="123"/>
      <c r="AH508" s="125">
        <v>7.0535835200000099</v>
      </c>
      <c r="AI508" s="123" t="s">
        <v>157</v>
      </c>
      <c r="AJ508" s="123" t="s">
        <v>95</v>
      </c>
      <c r="AK508" s="124">
        <v>22.1005619823</v>
      </c>
      <c r="AL508" s="123" t="s">
        <v>159</v>
      </c>
      <c r="AM508" s="36">
        <v>43255</v>
      </c>
      <c r="AN508" s="123" t="s">
        <v>310</v>
      </c>
      <c r="AO508" s="123" t="s">
        <v>5729</v>
      </c>
      <c r="AP508" s="123" t="s">
        <v>268</v>
      </c>
      <c r="AQ508" s="123" t="s">
        <v>241</v>
      </c>
    </row>
    <row r="509" spans="1:43">
      <c r="A509" s="123" t="s">
        <v>2409</v>
      </c>
      <c r="B509" s="123" t="s">
        <v>2410</v>
      </c>
      <c r="C509" s="36">
        <v>43830</v>
      </c>
      <c r="D509" s="124">
        <v>1.0410999999999999</v>
      </c>
      <c r="E509" s="124">
        <v>1.0410999999999999</v>
      </c>
      <c r="F509" s="125">
        <v>2.8823981552648599E-2</v>
      </c>
      <c r="G509" s="36">
        <v>43829</v>
      </c>
      <c r="H509" s="124">
        <v>1.0407999999999999</v>
      </c>
      <c r="I509" s="125">
        <v>4.00599400599401</v>
      </c>
      <c r="J509" s="123" t="s">
        <v>5730</v>
      </c>
      <c r="K509" s="125">
        <v>0.19247425656818401</v>
      </c>
      <c r="L509" s="125">
        <v>0.56993817619783804</v>
      </c>
      <c r="M509" s="130">
        <v>1.0874842217690901</v>
      </c>
      <c r="N509" s="137">
        <f t="shared" si="77"/>
        <v>4.3499368870763604</v>
      </c>
      <c r="O509" s="132">
        <f t="shared" si="78"/>
        <v>4.3499368870763604E-2</v>
      </c>
      <c r="P509" s="134">
        <f t="shared" si="79"/>
        <v>432</v>
      </c>
      <c r="Q509" s="134">
        <v>1046</v>
      </c>
      <c r="R509" s="134" t="str">
        <f t="shared" si="80"/>
        <v>432/1046</v>
      </c>
      <c r="S509" s="131">
        <f t="shared" si="81"/>
        <v>0.4130019120458891</v>
      </c>
      <c r="T509" s="137">
        <f t="shared" si="82"/>
        <v>79.349904397705544</v>
      </c>
      <c r="U509" s="133" t="e">
        <f ca="1">[1]!f_risk_annusharpe(A509,"2019/9/30","2019/12/31",1,1,3)</f>
        <v>#NAME?</v>
      </c>
      <c r="V509" s="134" t="e">
        <f t="shared" ca="1" si="83"/>
        <v>#NAME?</v>
      </c>
      <c r="W509" s="134">
        <f t="shared" si="84"/>
        <v>1046</v>
      </c>
      <c r="X509" s="134" t="e">
        <f t="shared" ca="1" si="85"/>
        <v>#NAME?</v>
      </c>
      <c r="Y509" s="131" t="e">
        <f t="shared" ca="1" si="86"/>
        <v>#NAME?</v>
      </c>
      <c r="Z509" s="137" t="e">
        <f t="shared" ca="1" si="87"/>
        <v>#NAME?</v>
      </c>
      <c r="AA509" s="125">
        <v>2.30935534591194</v>
      </c>
      <c r="AB509" s="125">
        <v>4.00599400599401</v>
      </c>
      <c r="AC509" s="123" t="s">
        <v>5730</v>
      </c>
      <c r="AD509" s="126">
        <v>0</v>
      </c>
      <c r="AE509" s="123"/>
      <c r="AF509" s="126">
        <v>0</v>
      </c>
      <c r="AG509" s="123"/>
      <c r="AH509" s="125">
        <v>4.1099999999999897</v>
      </c>
      <c r="AI509" s="123" t="s">
        <v>174</v>
      </c>
      <c r="AJ509" s="123" t="s">
        <v>95</v>
      </c>
      <c r="AK509" s="124">
        <v>20.114871865800001</v>
      </c>
      <c r="AL509" s="123" t="s">
        <v>159</v>
      </c>
      <c r="AM509" s="36">
        <v>43406</v>
      </c>
      <c r="AN509" s="123" t="s">
        <v>310</v>
      </c>
      <c r="AO509" s="123" t="s">
        <v>1581</v>
      </c>
      <c r="AP509" s="123" t="s">
        <v>198</v>
      </c>
      <c r="AQ509" s="123" t="s">
        <v>207</v>
      </c>
    </row>
    <row r="510" spans="1:43">
      <c r="A510" s="123" t="s">
        <v>2317</v>
      </c>
      <c r="B510" s="123" t="s">
        <v>2318</v>
      </c>
      <c r="C510" s="36">
        <v>43830</v>
      </c>
      <c r="D510" s="124">
        <v>1.0406</v>
      </c>
      <c r="E510" s="124">
        <v>1.1366000000000001</v>
      </c>
      <c r="F510" s="125">
        <v>1.92233756247501E-2</v>
      </c>
      <c r="G510" s="36">
        <v>43829</v>
      </c>
      <c r="H510" s="124">
        <v>1.0404</v>
      </c>
      <c r="I510" s="125">
        <v>4.0037917638900398</v>
      </c>
      <c r="J510" s="123" t="s">
        <v>5731</v>
      </c>
      <c r="K510" s="125">
        <v>0.17327685791296801</v>
      </c>
      <c r="L510" s="125">
        <v>0.463438877755393</v>
      </c>
      <c r="M510" s="130">
        <v>1.0272395023233301</v>
      </c>
      <c r="N510" s="137">
        <f t="shared" si="77"/>
        <v>4.1089580092933202</v>
      </c>
      <c r="O510" s="132">
        <f t="shared" si="78"/>
        <v>4.1089580092933203E-2</v>
      </c>
      <c r="P510" s="134">
        <f t="shared" si="79"/>
        <v>527</v>
      </c>
      <c r="Q510" s="134">
        <v>1046</v>
      </c>
      <c r="R510" s="134" t="str">
        <f t="shared" si="80"/>
        <v>527/1046</v>
      </c>
      <c r="S510" s="131">
        <f t="shared" si="81"/>
        <v>0.50382409177820264</v>
      </c>
      <c r="T510" s="137">
        <f t="shared" si="82"/>
        <v>74.808795411089875</v>
      </c>
      <c r="U510" s="133" t="e">
        <f ca="1">[1]!f_risk_annusharpe(A510,"2019/9/30","2019/12/31",1,1,3)</f>
        <v>#NAME?</v>
      </c>
      <c r="V510" s="134" t="e">
        <f t="shared" ca="1" si="83"/>
        <v>#NAME?</v>
      </c>
      <c r="W510" s="134">
        <f t="shared" si="84"/>
        <v>1046</v>
      </c>
      <c r="X510" s="134" t="e">
        <f t="shared" ca="1" si="85"/>
        <v>#NAME?</v>
      </c>
      <c r="Y510" s="131" t="e">
        <f t="shared" ca="1" si="86"/>
        <v>#NAME?</v>
      </c>
      <c r="Z510" s="137" t="e">
        <f t="shared" ca="1" si="87"/>
        <v>#NAME?</v>
      </c>
      <c r="AA510" s="125">
        <v>2.2641058037719701</v>
      </c>
      <c r="AB510" s="125">
        <v>4.0037917638900398</v>
      </c>
      <c r="AC510" s="123" t="s">
        <v>5731</v>
      </c>
      <c r="AD510" s="125">
        <v>10.7626811212682</v>
      </c>
      <c r="AE510" s="123" t="s">
        <v>5732</v>
      </c>
      <c r="AF510" s="126">
        <v>0</v>
      </c>
      <c r="AG510" s="123"/>
      <c r="AH510" s="125">
        <v>14.298463399999999</v>
      </c>
      <c r="AI510" s="123" t="s">
        <v>163</v>
      </c>
      <c r="AJ510" s="123" t="s">
        <v>95</v>
      </c>
      <c r="AK510" s="124">
        <v>46.124534455000003</v>
      </c>
      <c r="AL510" s="123" t="s">
        <v>159</v>
      </c>
      <c r="AM510" s="36">
        <v>42782</v>
      </c>
      <c r="AN510" s="123" t="s">
        <v>310</v>
      </c>
      <c r="AO510" s="123" t="s">
        <v>5733</v>
      </c>
      <c r="AP510" s="123" t="s">
        <v>195</v>
      </c>
      <c r="AQ510" s="123" t="s">
        <v>177</v>
      </c>
    </row>
    <row r="511" spans="1:43">
      <c r="A511" s="123" t="s">
        <v>2461</v>
      </c>
      <c r="B511" s="123" t="s">
        <v>2462</v>
      </c>
      <c r="C511" s="36">
        <v>43830</v>
      </c>
      <c r="D511" s="124">
        <v>1.0293000000000001</v>
      </c>
      <c r="E511" s="124">
        <v>1.0854999999999999</v>
      </c>
      <c r="F511" s="125">
        <v>3.8876470016544103E-2</v>
      </c>
      <c r="G511" s="36">
        <v>43829</v>
      </c>
      <c r="H511" s="124">
        <v>1.0288999999999999</v>
      </c>
      <c r="I511" s="125">
        <v>4.0030615241875802</v>
      </c>
      <c r="J511" s="123" t="s">
        <v>5734</v>
      </c>
      <c r="K511" s="125">
        <v>0.155687457429215</v>
      </c>
      <c r="L511" s="125">
        <v>0.61582720574472805</v>
      </c>
      <c r="M511" s="130">
        <v>1.3190188320473</v>
      </c>
      <c r="N511" s="137">
        <f t="shared" si="77"/>
        <v>5.2760753281891999</v>
      </c>
      <c r="O511" s="132">
        <f t="shared" si="78"/>
        <v>5.2760753281891996E-2</v>
      </c>
      <c r="P511" s="134">
        <f t="shared" si="79"/>
        <v>176</v>
      </c>
      <c r="Q511" s="134">
        <v>1046</v>
      </c>
      <c r="R511" s="134" t="str">
        <f t="shared" si="80"/>
        <v>176/1046</v>
      </c>
      <c r="S511" s="131">
        <f t="shared" si="81"/>
        <v>0.16826003824091779</v>
      </c>
      <c r="T511" s="137">
        <f t="shared" si="82"/>
        <v>91.586998087954115</v>
      </c>
      <c r="U511" s="133" t="e">
        <f ca="1">[1]!f_risk_annusharpe(A511,"2019/9/30","2019/12/31",1,1,3)</f>
        <v>#NAME?</v>
      </c>
      <c r="V511" s="134" t="e">
        <f t="shared" ca="1" si="83"/>
        <v>#NAME?</v>
      </c>
      <c r="W511" s="134">
        <f t="shared" si="84"/>
        <v>1046</v>
      </c>
      <c r="X511" s="134" t="e">
        <f t="shared" ca="1" si="85"/>
        <v>#NAME?</v>
      </c>
      <c r="Y511" s="131" t="e">
        <f t="shared" ca="1" si="86"/>
        <v>#NAME?</v>
      </c>
      <c r="Z511" s="137" t="e">
        <f t="shared" ca="1" si="87"/>
        <v>#NAME?</v>
      </c>
      <c r="AA511" s="125">
        <v>2.2164330718411702</v>
      </c>
      <c r="AB511" s="125">
        <v>4.0030615241875802</v>
      </c>
      <c r="AC511" s="123" t="s">
        <v>5734</v>
      </c>
      <c r="AD511" s="126">
        <v>0</v>
      </c>
      <c r="AE511" s="123"/>
      <c r="AF511" s="126">
        <v>0</v>
      </c>
      <c r="AG511" s="123"/>
      <c r="AH511" s="125">
        <v>8.7426629600000094</v>
      </c>
      <c r="AI511" s="123" t="s">
        <v>174</v>
      </c>
      <c r="AJ511" s="123" t="s">
        <v>95</v>
      </c>
      <c r="AK511" s="124">
        <v>24.4250476564</v>
      </c>
      <c r="AL511" s="123" t="s">
        <v>159</v>
      </c>
      <c r="AM511" s="36">
        <v>43174</v>
      </c>
      <c r="AN511" s="123" t="s">
        <v>310</v>
      </c>
      <c r="AO511" s="123" t="s">
        <v>1567</v>
      </c>
      <c r="AP511" s="123" t="s">
        <v>228</v>
      </c>
      <c r="AQ511" s="123" t="s">
        <v>483</v>
      </c>
    </row>
    <row r="512" spans="1:43">
      <c r="A512" s="123" t="s">
        <v>2447</v>
      </c>
      <c r="B512" s="123" t="s">
        <v>2448</v>
      </c>
      <c r="C512" s="36">
        <v>43830</v>
      </c>
      <c r="D512" s="124">
        <v>1.0149999999999999</v>
      </c>
      <c r="E512" s="124">
        <v>1.1519999999999999</v>
      </c>
      <c r="F512" s="125">
        <v>0</v>
      </c>
      <c r="G512" s="36">
        <v>43829</v>
      </c>
      <c r="H512" s="124">
        <v>1.0149999999999999</v>
      </c>
      <c r="I512" s="125">
        <v>4.0006353872257803</v>
      </c>
      <c r="J512" s="123" t="s">
        <v>5735</v>
      </c>
      <c r="K512" s="125">
        <v>9.8619329388545604E-2</v>
      </c>
      <c r="L512" s="125">
        <v>0.59462531073960101</v>
      </c>
      <c r="M512" s="130">
        <v>1.19638777521063</v>
      </c>
      <c r="N512" s="137">
        <f t="shared" si="77"/>
        <v>4.78555110084252</v>
      </c>
      <c r="O512" s="132">
        <f t="shared" si="78"/>
        <v>4.7855511008425201E-2</v>
      </c>
      <c r="P512" s="134">
        <f t="shared" si="79"/>
        <v>270</v>
      </c>
      <c r="Q512" s="134">
        <v>1046</v>
      </c>
      <c r="R512" s="134" t="str">
        <f t="shared" si="80"/>
        <v>270/1046</v>
      </c>
      <c r="S512" s="131">
        <f t="shared" si="81"/>
        <v>0.25812619502868067</v>
      </c>
      <c r="T512" s="137">
        <f t="shared" si="82"/>
        <v>87.093690248565963</v>
      </c>
      <c r="U512" s="133" t="e">
        <f ca="1">[1]!f_risk_annusharpe(A512,"2019/9/30","2019/12/31",1,1,3)</f>
        <v>#NAME?</v>
      </c>
      <c r="V512" s="134" t="e">
        <f t="shared" ca="1" si="83"/>
        <v>#NAME?</v>
      </c>
      <c r="W512" s="134">
        <f t="shared" si="84"/>
        <v>1046</v>
      </c>
      <c r="X512" s="134" t="e">
        <f t="shared" ca="1" si="85"/>
        <v>#NAME?</v>
      </c>
      <c r="Y512" s="131" t="e">
        <f t="shared" ca="1" si="86"/>
        <v>#NAME?</v>
      </c>
      <c r="Z512" s="137" t="e">
        <f t="shared" ca="1" si="87"/>
        <v>#NAME?</v>
      </c>
      <c r="AA512" s="125">
        <v>2.1985674063871601</v>
      </c>
      <c r="AB512" s="125">
        <v>4.0006353872257803</v>
      </c>
      <c r="AC512" s="123" t="s">
        <v>5735</v>
      </c>
      <c r="AD512" s="125">
        <v>12.5573545881575</v>
      </c>
      <c r="AE512" s="123" t="s">
        <v>5736</v>
      </c>
      <c r="AF512" s="125">
        <v>14.659229516288301</v>
      </c>
      <c r="AG512" s="123" t="s">
        <v>5737</v>
      </c>
      <c r="AH512" s="125">
        <v>16.1497995</v>
      </c>
      <c r="AI512" s="123" t="s">
        <v>163</v>
      </c>
      <c r="AJ512" s="123" t="s">
        <v>189</v>
      </c>
      <c r="AK512" s="124">
        <v>60.002698387800002</v>
      </c>
      <c r="AL512" s="123" t="s">
        <v>159</v>
      </c>
      <c r="AM512" s="36">
        <v>42499</v>
      </c>
      <c r="AN512" s="123" t="s">
        <v>310</v>
      </c>
      <c r="AO512" s="123" t="s">
        <v>1392</v>
      </c>
      <c r="AP512" s="123" t="s">
        <v>195</v>
      </c>
      <c r="AQ512" s="123" t="s">
        <v>221</v>
      </c>
    </row>
    <row r="513" spans="1:43">
      <c r="A513" s="123" t="s">
        <v>2431</v>
      </c>
      <c r="B513" s="123" t="s">
        <v>2432</v>
      </c>
      <c r="C513" s="36">
        <v>43830</v>
      </c>
      <c r="D513" s="124">
        <v>1.0197000000000001</v>
      </c>
      <c r="E513" s="124">
        <v>1.1311</v>
      </c>
      <c r="F513" s="125">
        <v>1.96174595389976E-2</v>
      </c>
      <c r="G513" s="36">
        <v>43829</v>
      </c>
      <c r="H513" s="124">
        <v>1.0195000000000001</v>
      </c>
      <c r="I513" s="125">
        <v>3.99872724950604</v>
      </c>
      <c r="J513" s="123" t="s">
        <v>5738</v>
      </c>
      <c r="K513" s="125">
        <v>0.11782032400589899</v>
      </c>
      <c r="L513" s="125">
        <v>0.58196251915286701</v>
      </c>
      <c r="M513" s="130">
        <v>1.15934038491243</v>
      </c>
      <c r="N513" s="137">
        <f t="shared" si="77"/>
        <v>4.6373615396497199</v>
      </c>
      <c r="O513" s="132">
        <f t="shared" si="78"/>
        <v>4.6373615396497196E-2</v>
      </c>
      <c r="P513" s="134">
        <f t="shared" si="79"/>
        <v>328</v>
      </c>
      <c r="Q513" s="134">
        <v>1046</v>
      </c>
      <c r="R513" s="134" t="str">
        <f t="shared" si="80"/>
        <v>328/1046</v>
      </c>
      <c r="S513" s="131">
        <f t="shared" si="81"/>
        <v>0.31357552581261949</v>
      </c>
      <c r="T513" s="137">
        <f t="shared" si="82"/>
        <v>84.321223709369036</v>
      </c>
      <c r="U513" s="133" t="e">
        <f ca="1">[1]!f_risk_annusharpe(A513,"2019/9/30","2019/12/31",1,1,3)</f>
        <v>#NAME?</v>
      </c>
      <c r="V513" s="134" t="e">
        <f t="shared" ca="1" si="83"/>
        <v>#NAME?</v>
      </c>
      <c r="W513" s="134">
        <f t="shared" si="84"/>
        <v>1046</v>
      </c>
      <c r="X513" s="134" t="e">
        <f t="shared" ca="1" si="85"/>
        <v>#NAME?</v>
      </c>
      <c r="Y513" s="131" t="e">
        <f t="shared" ca="1" si="86"/>
        <v>#NAME?</v>
      </c>
      <c r="Z513" s="137" t="e">
        <f t="shared" ca="1" si="87"/>
        <v>#NAME?</v>
      </c>
      <c r="AA513" s="125">
        <v>2.0133332814849698</v>
      </c>
      <c r="AB513" s="125">
        <v>3.99872724950604</v>
      </c>
      <c r="AC513" s="123" t="s">
        <v>5738</v>
      </c>
      <c r="AD513" s="125">
        <v>10.079411668575</v>
      </c>
      <c r="AE513" s="123" t="s">
        <v>5739</v>
      </c>
      <c r="AF513" s="125">
        <v>13.4206311764706</v>
      </c>
      <c r="AG513" s="123" t="s">
        <v>5740</v>
      </c>
      <c r="AH513" s="125">
        <v>13.76089307</v>
      </c>
      <c r="AI513" s="123" t="s">
        <v>163</v>
      </c>
      <c r="AJ513" s="123" t="s">
        <v>189</v>
      </c>
      <c r="AK513" s="124">
        <v>18.734263808800002</v>
      </c>
      <c r="AL513" s="123" t="s">
        <v>159</v>
      </c>
      <c r="AM513" s="36">
        <v>42704</v>
      </c>
      <c r="AN513" s="123" t="s">
        <v>310</v>
      </c>
      <c r="AO513" s="123" t="s">
        <v>1018</v>
      </c>
      <c r="AP513" s="123" t="s">
        <v>195</v>
      </c>
      <c r="AQ513" s="123" t="s">
        <v>183</v>
      </c>
    </row>
    <row r="514" spans="1:43">
      <c r="A514" s="123" t="s">
        <v>2397</v>
      </c>
      <c r="B514" s="123" t="s">
        <v>2398</v>
      </c>
      <c r="C514" s="36">
        <v>43830</v>
      </c>
      <c r="D514" s="124">
        <v>1.0303</v>
      </c>
      <c r="E514" s="124">
        <v>1.0911999999999999</v>
      </c>
      <c r="F514" s="125">
        <v>1.9415590719340299E-2</v>
      </c>
      <c r="G514" s="36">
        <v>43829</v>
      </c>
      <c r="H514" s="124">
        <v>1.0301</v>
      </c>
      <c r="I514" s="125">
        <v>3.9940460522508201</v>
      </c>
      <c r="J514" s="123" t="s">
        <v>5741</v>
      </c>
      <c r="K514" s="125">
        <v>0.13606764505781799</v>
      </c>
      <c r="L514" s="125">
        <v>0.54649667925419698</v>
      </c>
      <c r="M514" s="130">
        <v>1.19830581203397</v>
      </c>
      <c r="N514" s="137">
        <f t="shared" si="77"/>
        <v>4.7932232481358801</v>
      </c>
      <c r="O514" s="132">
        <f t="shared" si="78"/>
        <v>4.7932232481358798E-2</v>
      </c>
      <c r="P514" s="134">
        <f t="shared" si="79"/>
        <v>267</v>
      </c>
      <c r="Q514" s="134">
        <v>1046</v>
      </c>
      <c r="R514" s="134" t="str">
        <f t="shared" si="80"/>
        <v>267/1046</v>
      </c>
      <c r="S514" s="131">
        <f t="shared" si="81"/>
        <v>0.25525812619502869</v>
      </c>
      <c r="T514" s="137">
        <f t="shared" si="82"/>
        <v>87.237093690248571</v>
      </c>
      <c r="U514" s="133" t="e">
        <f ca="1">[1]!f_risk_annusharpe(A514,"2019/9/30","2019/12/31",1,1,3)</f>
        <v>#NAME?</v>
      </c>
      <c r="V514" s="134" t="e">
        <f t="shared" ca="1" si="83"/>
        <v>#NAME?</v>
      </c>
      <c r="W514" s="134">
        <f t="shared" si="84"/>
        <v>1046</v>
      </c>
      <c r="X514" s="134" t="e">
        <f t="shared" ca="1" si="85"/>
        <v>#NAME?</v>
      </c>
      <c r="Y514" s="131" t="e">
        <f t="shared" ca="1" si="86"/>
        <v>#NAME?</v>
      </c>
      <c r="Z514" s="137" t="e">
        <f t="shared" ca="1" si="87"/>
        <v>#NAME?</v>
      </c>
      <c r="AA514" s="125">
        <v>2.1920205784881701</v>
      </c>
      <c r="AB514" s="125">
        <v>3.9940460522508201</v>
      </c>
      <c r="AC514" s="123" t="s">
        <v>5741</v>
      </c>
      <c r="AD514" s="125">
        <v>10.880397171532801</v>
      </c>
      <c r="AE514" s="123" t="s">
        <v>5742</v>
      </c>
      <c r="AF514" s="125">
        <v>11.889947590792801</v>
      </c>
      <c r="AG514" s="123" t="s">
        <v>5743</v>
      </c>
      <c r="AH514" s="125">
        <v>9.3724237699999797</v>
      </c>
      <c r="AI514" s="123" t="s">
        <v>157</v>
      </c>
      <c r="AJ514" s="123" t="s">
        <v>166</v>
      </c>
      <c r="AK514" s="124">
        <v>199.86623845779999</v>
      </c>
      <c r="AL514" s="123" t="s">
        <v>159</v>
      </c>
      <c r="AM514" s="36">
        <v>42641</v>
      </c>
      <c r="AN514" s="123" t="s">
        <v>310</v>
      </c>
      <c r="AO514" s="123" t="s">
        <v>1031</v>
      </c>
      <c r="AP514" s="123" t="s">
        <v>196</v>
      </c>
      <c r="AQ514" s="123" t="s">
        <v>207</v>
      </c>
    </row>
    <row r="515" spans="1:43">
      <c r="A515" s="123" t="s">
        <v>2437</v>
      </c>
      <c r="B515" s="123" t="s">
        <v>2438</v>
      </c>
      <c r="C515" s="36">
        <v>43830</v>
      </c>
      <c r="D515" s="124">
        <v>1.0111000000000001</v>
      </c>
      <c r="E515" s="124">
        <v>1.0486</v>
      </c>
      <c r="F515" s="125">
        <v>1.9784350578719499E-2</v>
      </c>
      <c r="G515" s="36">
        <v>43829</v>
      </c>
      <c r="H515" s="124">
        <v>1.0108999999999999</v>
      </c>
      <c r="I515" s="125">
        <v>3.9896809415262799</v>
      </c>
      <c r="J515" s="123" t="s">
        <v>5744</v>
      </c>
      <c r="K515" s="125">
        <v>0.14857369255150801</v>
      </c>
      <c r="L515" s="125">
        <v>0.57613961144165005</v>
      </c>
      <c r="M515" s="130">
        <v>1.0329878806355299</v>
      </c>
      <c r="N515" s="137">
        <f t="shared" si="77"/>
        <v>4.1319515225421197</v>
      </c>
      <c r="O515" s="132">
        <f t="shared" si="78"/>
        <v>4.1319515225421197E-2</v>
      </c>
      <c r="P515" s="134">
        <f t="shared" si="79"/>
        <v>515</v>
      </c>
      <c r="Q515" s="134">
        <v>1046</v>
      </c>
      <c r="R515" s="134" t="str">
        <f t="shared" si="80"/>
        <v>515/1046</v>
      </c>
      <c r="S515" s="131">
        <f t="shared" si="81"/>
        <v>0.49235181644359466</v>
      </c>
      <c r="T515" s="137">
        <f t="shared" si="82"/>
        <v>75.382409177820264</v>
      </c>
      <c r="U515" s="133" t="e">
        <f ca="1">[1]!f_risk_annusharpe(A515,"2019/9/30","2019/12/31",1,1,3)</f>
        <v>#NAME?</v>
      </c>
      <c r="V515" s="134" t="e">
        <f t="shared" ca="1" si="83"/>
        <v>#NAME?</v>
      </c>
      <c r="W515" s="134">
        <f t="shared" si="84"/>
        <v>1046</v>
      </c>
      <c r="X515" s="134" t="e">
        <f t="shared" ca="1" si="85"/>
        <v>#NAME?</v>
      </c>
      <c r="Y515" s="131" t="e">
        <f t="shared" ca="1" si="86"/>
        <v>#NAME?</v>
      </c>
      <c r="Z515" s="137" t="e">
        <f t="shared" ca="1" si="87"/>
        <v>#NAME?</v>
      </c>
      <c r="AA515" s="125">
        <v>2.1961844674987798</v>
      </c>
      <c r="AB515" s="125">
        <v>3.9896809415262799</v>
      </c>
      <c r="AC515" s="123" t="s">
        <v>5744</v>
      </c>
      <c r="AD515" s="126">
        <v>0</v>
      </c>
      <c r="AE515" s="123"/>
      <c r="AF515" s="126">
        <v>0</v>
      </c>
      <c r="AG515" s="123"/>
      <c r="AH515" s="125">
        <v>4.9255880700000096</v>
      </c>
      <c r="AI515" s="123" t="s">
        <v>163</v>
      </c>
      <c r="AJ515" s="123" t="s">
        <v>95</v>
      </c>
      <c r="AK515" s="124">
        <v>5.3244777689999996</v>
      </c>
      <c r="AL515" s="123" t="s">
        <v>159</v>
      </c>
      <c r="AM515" s="36">
        <v>43396</v>
      </c>
      <c r="AN515" s="123" t="s">
        <v>310</v>
      </c>
      <c r="AO515" s="123" t="s">
        <v>965</v>
      </c>
      <c r="AP515" s="123" t="s">
        <v>179</v>
      </c>
      <c r="AQ515" s="123" t="s">
        <v>170</v>
      </c>
    </row>
    <row r="516" spans="1:43">
      <c r="A516" s="123" t="s">
        <v>2415</v>
      </c>
      <c r="B516" s="123" t="s">
        <v>2416</v>
      </c>
      <c r="C516" s="36">
        <v>43830</v>
      </c>
      <c r="D516" s="124">
        <v>1.0432999999999999</v>
      </c>
      <c r="E516" s="124">
        <v>1.0432999999999999</v>
      </c>
      <c r="F516" s="125">
        <v>6.7139842700932595E-2</v>
      </c>
      <c r="G516" s="36">
        <v>43826</v>
      </c>
      <c r="H516" s="124">
        <v>1.0426</v>
      </c>
      <c r="I516" s="125">
        <v>3.9868434167247901</v>
      </c>
      <c r="J516" s="123" t="s">
        <v>5745</v>
      </c>
      <c r="K516" s="125">
        <v>0.26910139356078</v>
      </c>
      <c r="L516" s="125">
        <v>0.55903614457829398</v>
      </c>
      <c r="M516" s="130">
        <v>1.0166537567776901</v>
      </c>
      <c r="N516" s="137">
        <f t="shared" ref="N516:N579" si="88">M516*4</f>
        <v>4.0666150271107604</v>
      </c>
      <c r="O516" s="132">
        <f t="shared" ref="O516:O579" si="89">N516/100</f>
        <v>4.0666150271107607E-2</v>
      </c>
      <c r="P516" s="134">
        <f t="shared" ref="P516:P579" si="90">RANK(O516,$O$3:$O$1113,0)</f>
        <v>542</v>
      </c>
      <c r="Q516" s="134">
        <v>1046</v>
      </c>
      <c r="R516" s="134" t="str">
        <f t="shared" ref="R516:R579" si="91">P516&amp;"/"&amp;Q516</f>
        <v>542/1046</v>
      </c>
      <c r="S516" s="131">
        <f t="shared" ref="S516:S579" si="92">P516/Q516</f>
        <v>0.51816443594646266</v>
      </c>
      <c r="T516" s="137">
        <f t="shared" ref="T516:T579" si="93">IF(S516&gt;0.8,60,60+40/80%*(80%-S516))</f>
        <v>74.091778202676863</v>
      </c>
      <c r="U516" s="133" t="e">
        <f ca="1">[1]!f_risk_annusharpe(A516,"2019/9/30","2019/12/31",1,1,3)</f>
        <v>#NAME?</v>
      </c>
      <c r="V516" s="134" t="e">
        <f t="shared" ref="V516:V579" ca="1" si="94">RANK(U516,$U$3:$U$1230,0)</f>
        <v>#NAME?</v>
      </c>
      <c r="W516" s="134">
        <f t="shared" ref="W516:W579" si="95">Q516</f>
        <v>1046</v>
      </c>
      <c r="X516" s="134" t="e">
        <f t="shared" ref="X516:X579" ca="1" si="96">V516&amp;"/"&amp;W516</f>
        <v>#NAME?</v>
      </c>
      <c r="Y516" s="131" t="e">
        <f t="shared" ref="Y516:Y579" ca="1" si="97">V516/W516</f>
        <v>#NAME?</v>
      </c>
      <c r="Z516" s="137" t="e">
        <f t="shared" ref="Z516:Z579" ca="1" si="98">IF(Y516&gt;0.8,60,60+40/80%*(80%-Y516))</f>
        <v>#NAME?</v>
      </c>
      <c r="AA516" s="125">
        <v>1.95446105736341</v>
      </c>
      <c r="AB516" s="125">
        <v>3.9868434167247901</v>
      </c>
      <c r="AC516" s="123" t="s">
        <v>5745</v>
      </c>
      <c r="AD516" s="126">
        <v>0</v>
      </c>
      <c r="AE516" s="123"/>
      <c r="AF516" s="126">
        <v>0</v>
      </c>
      <c r="AG516" s="123"/>
      <c r="AH516" s="125">
        <v>4.3299999999999903</v>
      </c>
      <c r="AI516" s="123" t="s">
        <v>174</v>
      </c>
      <c r="AJ516" s="123" t="s">
        <v>95</v>
      </c>
      <c r="AK516" s="124">
        <v>103.3831115163</v>
      </c>
      <c r="AL516" s="123" t="s">
        <v>159</v>
      </c>
      <c r="AM516" s="36">
        <v>43446</v>
      </c>
      <c r="AN516" s="123" t="s">
        <v>310</v>
      </c>
      <c r="AO516" s="123" t="s">
        <v>1771</v>
      </c>
      <c r="AP516" s="123" t="s">
        <v>194</v>
      </c>
      <c r="AQ516" s="123" t="s">
        <v>177</v>
      </c>
    </row>
    <row r="517" spans="1:43">
      <c r="A517" s="123" t="s">
        <v>2323</v>
      </c>
      <c r="B517" s="123" t="s">
        <v>2324</v>
      </c>
      <c r="C517" s="36">
        <v>43830</v>
      </c>
      <c r="D517" s="124">
        <v>1.0422</v>
      </c>
      <c r="E517" s="124">
        <v>1.0642</v>
      </c>
      <c r="F517" s="125">
        <v>0</v>
      </c>
      <c r="G517" s="36">
        <v>43829</v>
      </c>
      <c r="H517" s="124">
        <v>1.0422</v>
      </c>
      <c r="I517" s="125">
        <v>3.9838861078546399</v>
      </c>
      <c r="J517" s="123" t="s">
        <v>5746</v>
      </c>
      <c r="K517" s="125">
        <v>0.14413375612568799</v>
      </c>
      <c r="L517" s="125">
        <v>0.45304057254772701</v>
      </c>
      <c r="M517" s="130">
        <v>0.96557182697781196</v>
      </c>
      <c r="N517" s="137">
        <f t="shared" si="88"/>
        <v>3.8622873079112479</v>
      </c>
      <c r="O517" s="132">
        <f t="shared" si="89"/>
        <v>3.8622873079112476E-2</v>
      </c>
      <c r="P517" s="134">
        <f t="shared" si="90"/>
        <v>625</v>
      </c>
      <c r="Q517" s="134">
        <v>1046</v>
      </c>
      <c r="R517" s="134" t="str">
        <f t="shared" si="91"/>
        <v>625/1046</v>
      </c>
      <c r="S517" s="131">
        <f t="shared" si="92"/>
        <v>0.59751434034416828</v>
      </c>
      <c r="T517" s="137">
        <f t="shared" si="93"/>
        <v>70.124282982791584</v>
      </c>
      <c r="U517" s="133" t="e">
        <f ca="1">[1]!f_risk_annusharpe(A517,"2019/9/30","2019/12/31",1,1,3)</f>
        <v>#NAME?</v>
      </c>
      <c r="V517" s="134" t="e">
        <f t="shared" ca="1" si="94"/>
        <v>#NAME?</v>
      </c>
      <c r="W517" s="134">
        <f t="shared" si="95"/>
        <v>1046</v>
      </c>
      <c r="X517" s="134" t="e">
        <f t="shared" ca="1" si="96"/>
        <v>#NAME?</v>
      </c>
      <c r="Y517" s="131" t="e">
        <f t="shared" ca="1" si="97"/>
        <v>#NAME?</v>
      </c>
      <c r="Z517" s="137" t="e">
        <f t="shared" ca="1" si="98"/>
        <v>#NAME?</v>
      </c>
      <c r="AA517" s="125">
        <v>2.2163697493517902</v>
      </c>
      <c r="AB517" s="125">
        <v>3.9838861078546399</v>
      </c>
      <c r="AC517" s="123" t="s">
        <v>5746</v>
      </c>
      <c r="AD517" s="126">
        <v>0</v>
      </c>
      <c r="AE517" s="123"/>
      <c r="AF517" s="126">
        <v>0</v>
      </c>
      <c r="AG517" s="123"/>
      <c r="AH517" s="125">
        <v>6.4379058200000099</v>
      </c>
      <c r="AI517" s="123" t="s">
        <v>174</v>
      </c>
      <c r="AJ517" s="123" t="s">
        <v>95</v>
      </c>
      <c r="AK517" s="124">
        <v>41.597689343200003</v>
      </c>
      <c r="AL517" s="123" t="s">
        <v>159</v>
      </c>
      <c r="AM517" s="36">
        <v>43264</v>
      </c>
      <c r="AN517" s="123" t="s">
        <v>310</v>
      </c>
      <c r="AO517" s="123" t="s">
        <v>2325</v>
      </c>
      <c r="AP517" s="123" t="s">
        <v>233</v>
      </c>
      <c r="AQ517" s="123" t="s">
        <v>207</v>
      </c>
    </row>
    <row r="518" spans="1:43">
      <c r="A518" s="123" t="s">
        <v>2459</v>
      </c>
      <c r="B518" s="123" t="s">
        <v>2460</v>
      </c>
      <c r="C518" s="36">
        <v>43830</v>
      </c>
      <c r="D518" s="124">
        <v>1.0136000000000001</v>
      </c>
      <c r="E518" s="124">
        <v>1.0871999999999999</v>
      </c>
      <c r="F518" s="125">
        <v>3.9478878799824701E-2</v>
      </c>
      <c r="G518" s="36">
        <v>43826</v>
      </c>
      <c r="H518" s="124">
        <v>1.0132000000000001</v>
      </c>
      <c r="I518" s="125">
        <v>3.9831050329481501</v>
      </c>
      <c r="J518" s="123" t="s">
        <v>5747</v>
      </c>
      <c r="K518" s="125">
        <v>0.12842042872666701</v>
      </c>
      <c r="L518" s="125">
        <v>0.59543880873442301</v>
      </c>
      <c r="M518" s="130">
        <v>1.0430538356699499</v>
      </c>
      <c r="N518" s="137">
        <f t="shared" si="88"/>
        <v>4.1722153426797997</v>
      </c>
      <c r="O518" s="132">
        <f t="shared" si="89"/>
        <v>4.1722153426797998E-2</v>
      </c>
      <c r="P518" s="134">
        <f t="shared" si="90"/>
        <v>500</v>
      </c>
      <c r="Q518" s="134">
        <v>1046</v>
      </c>
      <c r="R518" s="134" t="str">
        <f t="shared" si="91"/>
        <v>500/1046</v>
      </c>
      <c r="S518" s="131">
        <f t="shared" si="92"/>
        <v>0.47801147227533458</v>
      </c>
      <c r="T518" s="137">
        <f t="shared" si="93"/>
        <v>76.099426386233276</v>
      </c>
      <c r="U518" s="133" t="e">
        <f ca="1">[1]!f_risk_annusharpe(A518,"2019/9/30","2019/12/31",1,1,3)</f>
        <v>#NAME?</v>
      </c>
      <c r="V518" s="134" t="e">
        <f t="shared" ca="1" si="94"/>
        <v>#NAME?</v>
      </c>
      <c r="W518" s="134">
        <f t="shared" si="95"/>
        <v>1046</v>
      </c>
      <c r="X518" s="134" t="e">
        <f t="shared" ca="1" si="96"/>
        <v>#NAME?</v>
      </c>
      <c r="Y518" s="131" t="e">
        <f t="shared" ca="1" si="97"/>
        <v>#NAME?</v>
      </c>
      <c r="Z518" s="137" t="e">
        <f t="shared" ca="1" si="98"/>
        <v>#NAME?</v>
      </c>
      <c r="AA518" s="125">
        <v>2.2856268124631498</v>
      </c>
      <c r="AB518" s="125">
        <v>3.9831050329481501</v>
      </c>
      <c r="AC518" s="123" t="s">
        <v>5747</v>
      </c>
      <c r="AD518" s="126">
        <v>0</v>
      </c>
      <c r="AE518" s="123"/>
      <c r="AF518" s="126">
        <v>0</v>
      </c>
      <c r="AG518" s="123"/>
      <c r="AH518" s="125">
        <v>8.8807092799999996</v>
      </c>
      <c r="AI518" s="123" t="s">
        <v>174</v>
      </c>
      <c r="AJ518" s="123" t="s">
        <v>95</v>
      </c>
      <c r="AK518" s="124">
        <v>39.995054042500001</v>
      </c>
      <c r="AL518" s="123" t="s">
        <v>159</v>
      </c>
      <c r="AM518" s="36">
        <v>43167</v>
      </c>
      <c r="AN518" s="123" t="s">
        <v>310</v>
      </c>
      <c r="AO518" s="123" t="s">
        <v>578</v>
      </c>
      <c r="AP518" s="123" t="s">
        <v>446</v>
      </c>
      <c r="AQ518" s="123" t="s">
        <v>483</v>
      </c>
    </row>
    <row r="519" spans="1:43">
      <c r="A519" s="123" t="s">
        <v>2527</v>
      </c>
      <c r="B519" s="123" t="s">
        <v>2528</v>
      </c>
      <c r="C519" s="36">
        <v>43830</v>
      </c>
      <c r="D519" s="124">
        <v>1.0343</v>
      </c>
      <c r="E519" s="124">
        <v>1.0452999999999999</v>
      </c>
      <c r="F519" s="125">
        <v>3.8688461166453102E-2</v>
      </c>
      <c r="G519" s="36">
        <v>43829</v>
      </c>
      <c r="H519" s="124">
        <v>1.0339</v>
      </c>
      <c r="I519" s="125">
        <v>3.9801727073801398</v>
      </c>
      <c r="J519" s="123" t="s">
        <v>5748</v>
      </c>
      <c r="K519" s="125">
        <v>0.16463296533024899</v>
      </c>
      <c r="L519" s="125">
        <v>0.65161947510706397</v>
      </c>
      <c r="M519" s="130">
        <v>1.14136071428137</v>
      </c>
      <c r="N519" s="137">
        <f t="shared" si="88"/>
        <v>4.5654428571254799</v>
      </c>
      <c r="O519" s="132">
        <f t="shared" si="89"/>
        <v>4.5654428571254797E-2</v>
      </c>
      <c r="P519" s="134">
        <f t="shared" si="90"/>
        <v>359</v>
      </c>
      <c r="Q519" s="134">
        <v>1046</v>
      </c>
      <c r="R519" s="134" t="str">
        <f t="shared" si="91"/>
        <v>359/1046</v>
      </c>
      <c r="S519" s="131">
        <f t="shared" si="92"/>
        <v>0.34321223709369025</v>
      </c>
      <c r="T519" s="137">
        <f t="shared" si="93"/>
        <v>82.839388145315496</v>
      </c>
      <c r="U519" s="133" t="e">
        <f ca="1">[1]!f_risk_annusharpe(A519,"2019/9/30","2019/12/31",1,1,3)</f>
        <v>#NAME?</v>
      </c>
      <c r="V519" s="134" t="e">
        <f t="shared" ca="1" si="94"/>
        <v>#NAME?</v>
      </c>
      <c r="W519" s="134">
        <f t="shared" si="95"/>
        <v>1046</v>
      </c>
      <c r="X519" s="134" t="e">
        <f t="shared" ca="1" si="96"/>
        <v>#NAME?</v>
      </c>
      <c r="Y519" s="131" t="e">
        <f t="shared" ca="1" si="97"/>
        <v>#NAME?</v>
      </c>
      <c r="Z519" s="137" t="e">
        <f t="shared" ca="1" si="98"/>
        <v>#NAME?</v>
      </c>
      <c r="AA519" s="125">
        <v>2.1313654161781899</v>
      </c>
      <c r="AB519" s="125">
        <v>3.9801727073801398</v>
      </c>
      <c r="AC519" s="123" t="s">
        <v>5748</v>
      </c>
      <c r="AD519" s="126">
        <v>0</v>
      </c>
      <c r="AE519" s="123"/>
      <c r="AF519" s="126">
        <v>0</v>
      </c>
      <c r="AG519" s="123"/>
      <c r="AH519" s="125">
        <v>4.5416656399999997</v>
      </c>
      <c r="AI519" s="123" t="s">
        <v>157</v>
      </c>
      <c r="AJ519" s="123" t="s">
        <v>95</v>
      </c>
      <c r="AK519" s="124">
        <v>57.170750493600003</v>
      </c>
      <c r="AL519" s="123" t="s">
        <v>159</v>
      </c>
      <c r="AM519" s="36">
        <v>43446</v>
      </c>
      <c r="AN519" s="123" t="s">
        <v>310</v>
      </c>
      <c r="AO519" s="123" t="s">
        <v>5749</v>
      </c>
      <c r="AP519" s="123" t="s">
        <v>176</v>
      </c>
      <c r="AQ519" s="123" t="s">
        <v>165</v>
      </c>
    </row>
    <row r="520" spans="1:43">
      <c r="A520" s="123" t="s">
        <v>2472</v>
      </c>
      <c r="B520" s="123" t="s">
        <v>2473</v>
      </c>
      <c r="C520" s="36">
        <v>43830</v>
      </c>
      <c r="D520" s="124">
        <v>1.0157</v>
      </c>
      <c r="E520" s="124">
        <v>1.0690999999999999</v>
      </c>
      <c r="F520" s="125">
        <v>1.96947316592768E-2</v>
      </c>
      <c r="G520" s="36">
        <v>43829</v>
      </c>
      <c r="H520" s="124">
        <v>1.0155000000000001</v>
      </c>
      <c r="I520" s="125">
        <v>3.9790320512820498</v>
      </c>
      <c r="J520" s="123" t="s">
        <v>5750</v>
      </c>
      <c r="K520" s="125">
        <v>0.13802622498275799</v>
      </c>
      <c r="L520" s="125">
        <v>0.604238816776419</v>
      </c>
      <c r="M520" s="130">
        <v>1.21578426449176</v>
      </c>
      <c r="N520" s="137">
        <f t="shared" si="88"/>
        <v>4.8631370579670401</v>
      </c>
      <c r="O520" s="132">
        <f t="shared" si="89"/>
        <v>4.8631370579670402E-2</v>
      </c>
      <c r="P520" s="134">
        <f t="shared" si="90"/>
        <v>252</v>
      </c>
      <c r="Q520" s="134">
        <v>1046</v>
      </c>
      <c r="R520" s="134" t="str">
        <f t="shared" si="91"/>
        <v>252/1046</v>
      </c>
      <c r="S520" s="131">
        <f t="shared" si="92"/>
        <v>0.24091778202676864</v>
      </c>
      <c r="T520" s="137">
        <f t="shared" si="93"/>
        <v>87.954110898661568</v>
      </c>
      <c r="U520" s="133" t="e">
        <f ca="1">[1]!f_risk_annusharpe(A520,"2019/9/30","2019/12/31",1,1,3)</f>
        <v>#NAME?</v>
      </c>
      <c r="V520" s="134" t="e">
        <f t="shared" ca="1" si="94"/>
        <v>#NAME?</v>
      </c>
      <c r="W520" s="134">
        <f t="shared" si="95"/>
        <v>1046</v>
      </c>
      <c r="X520" s="134" t="e">
        <f t="shared" ca="1" si="96"/>
        <v>#NAME?</v>
      </c>
      <c r="Y520" s="131" t="e">
        <f t="shared" ca="1" si="97"/>
        <v>#NAME?</v>
      </c>
      <c r="Z520" s="137" t="e">
        <f t="shared" ca="1" si="98"/>
        <v>#NAME?</v>
      </c>
      <c r="AA520" s="125">
        <v>2.0966911755131998</v>
      </c>
      <c r="AB520" s="125">
        <v>3.9790320512820498</v>
      </c>
      <c r="AC520" s="123" t="s">
        <v>5750</v>
      </c>
      <c r="AD520" s="126">
        <v>0</v>
      </c>
      <c r="AE520" s="123"/>
      <c r="AF520" s="126">
        <v>0</v>
      </c>
      <c r="AG520" s="123"/>
      <c r="AH520" s="125">
        <v>7.0568114000000097</v>
      </c>
      <c r="AI520" s="123" t="s">
        <v>227</v>
      </c>
      <c r="AJ520" s="123" t="s">
        <v>95</v>
      </c>
      <c r="AK520" s="124">
        <v>29.6646180075</v>
      </c>
      <c r="AL520" s="123" t="s">
        <v>159</v>
      </c>
      <c r="AM520" s="36">
        <v>43237</v>
      </c>
      <c r="AN520" s="123" t="s">
        <v>310</v>
      </c>
      <c r="AO520" s="123" t="s">
        <v>2474</v>
      </c>
      <c r="AP520" s="123" t="s">
        <v>372</v>
      </c>
      <c r="AQ520" s="123" t="s">
        <v>241</v>
      </c>
    </row>
    <row r="521" spans="1:43">
      <c r="A521" s="123" t="s">
        <v>2420</v>
      </c>
      <c r="B521" s="123" t="s">
        <v>2421</v>
      </c>
      <c r="C521" s="36">
        <v>43830</v>
      </c>
      <c r="D521" s="124">
        <v>1.0154000000000001</v>
      </c>
      <c r="E521" s="124">
        <v>1.0986</v>
      </c>
      <c r="F521" s="125">
        <v>2.9553738547950899E-2</v>
      </c>
      <c r="G521" s="36">
        <v>43829</v>
      </c>
      <c r="H521" s="124">
        <v>1.0150999999999999</v>
      </c>
      <c r="I521" s="125">
        <v>3.97891712018142</v>
      </c>
      <c r="J521" s="123" t="s">
        <v>5751</v>
      </c>
      <c r="K521" s="125">
        <v>0.12819248594813701</v>
      </c>
      <c r="L521" s="125">
        <v>0.55300619672385298</v>
      </c>
      <c r="M521" s="130">
        <v>1.0583972794116601</v>
      </c>
      <c r="N521" s="137">
        <f t="shared" si="88"/>
        <v>4.2335891176466403</v>
      </c>
      <c r="O521" s="132">
        <f t="shared" si="89"/>
        <v>4.2335891176466404E-2</v>
      </c>
      <c r="P521" s="134">
        <f t="shared" si="90"/>
        <v>476</v>
      </c>
      <c r="Q521" s="134">
        <v>1046</v>
      </c>
      <c r="R521" s="134" t="str">
        <f t="shared" si="91"/>
        <v>476/1046</v>
      </c>
      <c r="S521" s="131">
        <f t="shared" si="92"/>
        <v>0.45506692160611856</v>
      </c>
      <c r="T521" s="137">
        <f t="shared" si="93"/>
        <v>77.246653919694069</v>
      </c>
      <c r="U521" s="133" t="e">
        <f ca="1">[1]!f_risk_annusharpe(A521,"2019/9/30","2019/12/31",1,1,3)</f>
        <v>#NAME?</v>
      </c>
      <c r="V521" s="134" t="e">
        <f t="shared" ca="1" si="94"/>
        <v>#NAME?</v>
      </c>
      <c r="W521" s="134">
        <f t="shared" si="95"/>
        <v>1046</v>
      </c>
      <c r="X521" s="134" t="e">
        <f t="shared" ca="1" si="96"/>
        <v>#NAME?</v>
      </c>
      <c r="Y521" s="131" t="e">
        <f t="shared" ca="1" si="97"/>
        <v>#NAME?</v>
      </c>
      <c r="Z521" s="137" t="e">
        <f t="shared" ca="1" si="98"/>
        <v>#NAME?</v>
      </c>
      <c r="AA521" s="125">
        <v>2.15390446894411</v>
      </c>
      <c r="AB521" s="125">
        <v>3.97891712018142</v>
      </c>
      <c r="AC521" s="123" t="s">
        <v>5751</v>
      </c>
      <c r="AD521" s="126">
        <v>0</v>
      </c>
      <c r="AE521" s="123"/>
      <c r="AF521" s="126">
        <v>0</v>
      </c>
      <c r="AG521" s="123"/>
      <c r="AH521" s="125">
        <v>10.05128588</v>
      </c>
      <c r="AI521" s="123" t="s">
        <v>174</v>
      </c>
      <c r="AJ521" s="123" t="s">
        <v>95</v>
      </c>
      <c r="AK521" s="124">
        <v>40.7473034709</v>
      </c>
      <c r="AL521" s="123" t="s">
        <v>159</v>
      </c>
      <c r="AM521" s="36">
        <v>43168</v>
      </c>
      <c r="AN521" s="123" t="s">
        <v>310</v>
      </c>
      <c r="AO521" s="123" t="s">
        <v>257</v>
      </c>
      <c r="AP521" s="123" t="s">
        <v>200</v>
      </c>
      <c r="AQ521" s="123" t="s">
        <v>483</v>
      </c>
    </row>
    <row r="522" spans="1:43">
      <c r="A522" s="123" t="s">
        <v>2475</v>
      </c>
      <c r="B522" s="123" t="s">
        <v>2476</v>
      </c>
      <c r="C522" s="36">
        <v>43830</v>
      </c>
      <c r="D522" s="124">
        <v>1.0095000000000001</v>
      </c>
      <c r="E522" s="124">
        <v>1.0564</v>
      </c>
      <c r="F522" s="125">
        <v>9.9157164105132395E-2</v>
      </c>
      <c r="G522" s="36">
        <v>43826</v>
      </c>
      <c r="H522" s="124">
        <v>1.0085</v>
      </c>
      <c r="I522" s="125">
        <v>3.9785000000000101</v>
      </c>
      <c r="J522" s="123" t="s">
        <v>5752</v>
      </c>
      <c r="K522" s="125">
        <v>0.31804661886832702</v>
      </c>
      <c r="L522" s="125">
        <v>0.60653590610839003</v>
      </c>
      <c r="M522" s="130">
        <v>0.89581330837215001</v>
      </c>
      <c r="N522" s="137">
        <f t="shared" si="88"/>
        <v>3.5832532334886</v>
      </c>
      <c r="O522" s="132">
        <f t="shared" si="89"/>
        <v>3.5832532334886001E-2</v>
      </c>
      <c r="P522" s="134">
        <f t="shared" si="90"/>
        <v>728</v>
      </c>
      <c r="Q522" s="134">
        <v>1046</v>
      </c>
      <c r="R522" s="134" t="str">
        <f t="shared" si="91"/>
        <v>728/1046</v>
      </c>
      <c r="S522" s="131">
        <f t="shared" si="92"/>
        <v>0.69598470363288722</v>
      </c>
      <c r="T522" s="137">
        <f t="shared" si="93"/>
        <v>65.200764818355637</v>
      </c>
      <c r="U522" s="133" t="e">
        <f ca="1">[1]!f_risk_annusharpe(A522,"2019/9/30","2019/12/31",1,1,3)</f>
        <v>#NAME?</v>
      </c>
      <c r="V522" s="134" t="e">
        <f t="shared" ca="1" si="94"/>
        <v>#NAME?</v>
      </c>
      <c r="W522" s="134">
        <f t="shared" si="95"/>
        <v>1046</v>
      </c>
      <c r="X522" s="134" t="e">
        <f t="shared" ca="1" si="96"/>
        <v>#NAME?</v>
      </c>
      <c r="Y522" s="131" t="e">
        <f t="shared" ca="1" si="97"/>
        <v>#NAME?</v>
      </c>
      <c r="Z522" s="137" t="e">
        <f t="shared" ca="1" si="98"/>
        <v>#NAME?</v>
      </c>
      <c r="AA522" s="125">
        <v>1.7502799449756901</v>
      </c>
      <c r="AB522" s="125">
        <v>3.9785000000000101</v>
      </c>
      <c r="AC522" s="123" t="s">
        <v>5752</v>
      </c>
      <c r="AD522" s="126">
        <v>0</v>
      </c>
      <c r="AE522" s="123"/>
      <c r="AF522" s="126">
        <v>0</v>
      </c>
      <c r="AG522" s="123"/>
      <c r="AH522" s="125">
        <v>5.69414525</v>
      </c>
      <c r="AI522" s="123" t="s">
        <v>174</v>
      </c>
      <c r="AJ522" s="123" t="s">
        <v>95</v>
      </c>
      <c r="AK522" s="124">
        <v>10.463341894099999</v>
      </c>
      <c r="AL522" s="123" t="s">
        <v>159</v>
      </c>
      <c r="AM522" s="36">
        <v>43364</v>
      </c>
      <c r="AN522" s="123" t="s">
        <v>310</v>
      </c>
      <c r="AO522" s="123" t="s">
        <v>2477</v>
      </c>
      <c r="AP522" s="123" t="s">
        <v>369</v>
      </c>
      <c r="AQ522" s="123" t="s">
        <v>483</v>
      </c>
    </row>
    <row r="523" spans="1:43">
      <c r="A523" s="123" t="s">
        <v>2540</v>
      </c>
      <c r="B523" s="123" t="s">
        <v>2541</v>
      </c>
      <c r="C523" s="36">
        <v>43830</v>
      </c>
      <c r="D523" s="124">
        <v>1.0881000000000001</v>
      </c>
      <c r="E523" s="124">
        <v>1.1134999999999999</v>
      </c>
      <c r="F523" s="125">
        <v>3.6774846005351101E-2</v>
      </c>
      <c r="G523" s="36">
        <v>43829</v>
      </c>
      <c r="H523" s="124">
        <v>1.0876999999999999</v>
      </c>
      <c r="I523" s="125">
        <v>3.9751552795031202</v>
      </c>
      <c r="J523" s="123" t="s">
        <v>5753</v>
      </c>
      <c r="K523" s="125">
        <v>0.184145106343793</v>
      </c>
      <c r="L523" s="125">
        <v>0.65679925994450405</v>
      </c>
      <c r="M523" s="130">
        <v>1.1809559233773601</v>
      </c>
      <c r="N523" s="137">
        <f t="shared" si="88"/>
        <v>4.7238236935094404</v>
      </c>
      <c r="O523" s="132">
        <f t="shared" si="89"/>
        <v>4.7238236935094408E-2</v>
      </c>
      <c r="P523" s="134">
        <f t="shared" si="90"/>
        <v>294</v>
      </c>
      <c r="Q523" s="134">
        <v>1046</v>
      </c>
      <c r="R523" s="134" t="str">
        <f t="shared" si="91"/>
        <v>294/1046</v>
      </c>
      <c r="S523" s="131">
        <f t="shared" si="92"/>
        <v>0.28107074569789675</v>
      </c>
      <c r="T523" s="137">
        <f t="shared" si="93"/>
        <v>85.94646271510517</v>
      </c>
      <c r="U523" s="133" t="e">
        <f ca="1">[1]!f_risk_annusharpe(A523,"2019/9/30","2019/12/31",1,1,3)</f>
        <v>#NAME?</v>
      </c>
      <c r="V523" s="134" t="e">
        <f t="shared" ca="1" si="94"/>
        <v>#NAME?</v>
      </c>
      <c r="W523" s="134">
        <f t="shared" si="95"/>
        <v>1046</v>
      </c>
      <c r="X523" s="134" t="e">
        <f t="shared" ca="1" si="96"/>
        <v>#NAME?</v>
      </c>
      <c r="Y523" s="131" t="e">
        <f t="shared" ca="1" si="97"/>
        <v>#NAME?</v>
      </c>
      <c r="Z523" s="137" t="e">
        <f t="shared" ca="1" si="98"/>
        <v>#NAME?</v>
      </c>
      <c r="AA523" s="125">
        <v>2.1882043576258399</v>
      </c>
      <c r="AB523" s="125">
        <v>3.9751552795031202</v>
      </c>
      <c r="AC523" s="123" t="s">
        <v>5753</v>
      </c>
      <c r="AD523" s="125">
        <v>8.5170040889598102</v>
      </c>
      <c r="AE523" s="123" t="s">
        <v>5754</v>
      </c>
      <c r="AF523" s="126">
        <v>0</v>
      </c>
      <c r="AG523" s="123"/>
      <c r="AH523" s="125">
        <v>11.58269642</v>
      </c>
      <c r="AI523" s="123" t="s">
        <v>163</v>
      </c>
      <c r="AJ523" s="123" t="s">
        <v>95</v>
      </c>
      <c r="AK523" s="124">
        <v>10.5307597287</v>
      </c>
      <c r="AL523" s="123" t="s">
        <v>159</v>
      </c>
      <c r="AM523" s="36">
        <v>42775</v>
      </c>
      <c r="AN523" s="123" t="s">
        <v>310</v>
      </c>
      <c r="AO523" s="123" t="s">
        <v>1044</v>
      </c>
      <c r="AP523" s="123" t="s">
        <v>314</v>
      </c>
      <c r="AQ523" s="123" t="s">
        <v>207</v>
      </c>
    </row>
    <row r="524" spans="1:43">
      <c r="A524" s="123" t="s">
        <v>2279</v>
      </c>
      <c r="B524" s="123" t="s">
        <v>2280</v>
      </c>
      <c r="C524" s="36">
        <v>43830</v>
      </c>
      <c r="D524" s="124">
        <v>1.0469999999999999</v>
      </c>
      <c r="E524" s="124">
        <v>1.1639999999999999</v>
      </c>
      <c r="F524" s="125">
        <v>0</v>
      </c>
      <c r="G524" s="36">
        <v>43829</v>
      </c>
      <c r="H524" s="124">
        <v>1.0469999999999999</v>
      </c>
      <c r="I524" s="125">
        <v>3.9711549038393099</v>
      </c>
      <c r="J524" s="123" t="s">
        <v>5755</v>
      </c>
      <c r="K524" s="125">
        <v>9.5602294455068904E-2</v>
      </c>
      <c r="L524" s="125">
        <v>0.38351629873201099</v>
      </c>
      <c r="M524" s="130">
        <v>0.682764888276013</v>
      </c>
      <c r="N524" s="137">
        <f t="shared" si="88"/>
        <v>2.731059553104052</v>
      </c>
      <c r="O524" s="132">
        <f t="shared" si="89"/>
        <v>2.7310595531040521E-2</v>
      </c>
      <c r="P524" s="134">
        <f t="shared" si="90"/>
        <v>952</v>
      </c>
      <c r="Q524" s="134">
        <v>1046</v>
      </c>
      <c r="R524" s="134" t="str">
        <f t="shared" si="91"/>
        <v>952/1046</v>
      </c>
      <c r="S524" s="131">
        <f t="shared" si="92"/>
        <v>0.91013384321223711</v>
      </c>
      <c r="T524" s="137">
        <f t="shared" si="93"/>
        <v>60</v>
      </c>
      <c r="U524" s="133" t="e">
        <f ca="1">[1]!f_risk_annusharpe(A524,"2019/9/30","2019/12/31",1,1,3)</f>
        <v>#NAME?</v>
      </c>
      <c r="V524" s="134" t="e">
        <f t="shared" ca="1" si="94"/>
        <v>#NAME?</v>
      </c>
      <c r="W524" s="134">
        <f t="shared" si="95"/>
        <v>1046</v>
      </c>
      <c r="X524" s="134" t="e">
        <f t="shared" ca="1" si="96"/>
        <v>#NAME?</v>
      </c>
      <c r="Y524" s="131" t="e">
        <f t="shared" ca="1" si="97"/>
        <v>#NAME?</v>
      </c>
      <c r="Z524" s="137" t="e">
        <f t="shared" ca="1" si="98"/>
        <v>#NAME?</v>
      </c>
      <c r="AA524" s="125">
        <v>1.7236581343013999</v>
      </c>
      <c r="AB524" s="125">
        <v>3.9711549038393099</v>
      </c>
      <c r="AC524" s="123" t="s">
        <v>5755</v>
      </c>
      <c r="AD524" s="125">
        <v>10.4609806076641</v>
      </c>
      <c r="AE524" s="123" t="s">
        <v>5756</v>
      </c>
      <c r="AF524" s="125">
        <v>10.5251002835539</v>
      </c>
      <c r="AG524" s="123" t="s">
        <v>5757</v>
      </c>
      <c r="AH524" s="125">
        <v>16.935556099999999</v>
      </c>
      <c r="AI524" s="123" t="s">
        <v>163</v>
      </c>
      <c r="AJ524" s="123" t="s">
        <v>158</v>
      </c>
      <c r="AK524" s="124">
        <v>15.015350197</v>
      </c>
      <c r="AL524" s="123" t="s">
        <v>159</v>
      </c>
      <c r="AM524" s="36">
        <v>42447</v>
      </c>
      <c r="AN524" s="123" t="s">
        <v>310</v>
      </c>
      <c r="AO524" s="123" t="s">
        <v>2344</v>
      </c>
      <c r="AP524" s="123" t="s">
        <v>240</v>
      </c>
      <c r="AQ524" s="123" t="s">
        <v>256</v>
      </c>
    </row>
    <row r="525" spans="1:43">
      <c r="A525" s="123" t="s">
        <v>2478</v>
      </c>
      <c r="B525" s="123" t="s">
        <v>2479</v>
      </c>
      <c r="C525" s="36">
        <v>43830</v>
      </c>
      <c r="D525" s="124">
        <v>1.1295999999999999</v>
      </c>
      <c r="E525" s="124">
        <v>1.1295999999999999</v>
      </c>
      <c r="F525" s="125">
        <v>4.4283057302271299E-2</v>
      </c>
      <c r="G525" s="36">
        <v>43829</v>
      </c>
      <c r="H525" s="124">
        <v>1.1291</v>
      </c>
      <c r="I525" s="125">
        <v>3.9668660837551699</v>
      </c>
      <c r="J525" s="123" t="s">
        <v>5758</v>
      </c>
      <c r="K525" s="125">
        <v>0.168484526026427</v>
      </c>
      <c r="L525" s="125">
        <v>0.59666933832041402</v>
      </c>
      <c r="M525" s="130">
        <v>1.09182029711831</v>
      </c>
      <c r="N525" s="137">
        <f t="shared" si="88"/>
        <v>4.3672811884732399</v>
      </c>
      <c r="O525" s="132">
        <f t="shared" si="89"/>
        <v>4.3672811884732397E-2</v>
      </c>
      <c r="P525" s="134">
        <f t="shared" si="90"/>
        <v>428</v>
      </c>
      <c r="Q525" s="134">
        <v>1046</v>
      </c>
      <c r="R525" s="134" t="str">
        <f t="shared" si="91"/>
        <v>428/1046</v>
      </c>
      <c r="S525" s="131">
        <f t="shared" si="92"/>
        <v>0.4091778202676864</v>
      </c>
      <c r="T525" s="137">
        <f t="shared" si="93"/>
        <v>79.541108986615683</v>
      </c>
      <c r="U525" s="133" t="e">
        <f ca="1">[1]!f_risk_annusharpe(A525,"2019/9/30","2019/12/31",1,1,3)</f>
        <v>#NAME?</v>
      </c>
      <c r="V525" s="134" t="e">
        <f t="shared" ca="1" si="94"/>
        <v>#NAME?</v>
      </c>
      <c r="W525" s="134">
        <f t="shared" si="95"/>
        <v>1046</v>
      </c>
      <c r="X525" s="134" t="e">
        <f t="shared" ca="1" si="96"/>
        <v>#NAME?</v>
      </c>
      <c r="Y525" s="131" t="e">
        <f t="shared" ca="1" si="97"/>
        <v>#NAME?</v>
      </c>
      <c r="Z525" s="137" t="e">
        <f t="shared" ca="1" si="98"/>
        <v>#NAME?</v>
      </c>
      <c r="AA525" s="125">
        <v>2.1430509087620799</v>
      </c>
      <c r="AB525" s="125">
        <v>3.9668660837551699</v>
      </c>
      <c r="AC525" s="123" t="s">
        <v>5758</v>
      </c>
      <c r="AD525" s="125">
        <v>11.5764519952588</v>
      </c>
      <c r="AE525" s="123" t="s">
        <v>5759</v>
      </c>
      <c r="AF525" s="126">
        <v>0</v>
      </c>
      <c r="AG525" s="123"/>
      <c r="AH525" s="125">
        <v>12.96</v>
      </c>
      <c r="AI525" s="123" t="s">
        <v>163</v>
      </c>
      <c r="AJ525" s="123" t="s">
        <v>95</v>
      </c>
      <c r="AK525" s="124">
        <v>1.6289365424</v>
      </c>
      <c r="AL525" s="123" t="s">
        <v>159</v>
      </c>
      <c r="AM525" s="36">
        <v>42970</v>
      </c>
      <c r="AN525" s="123" t="s">
        <v>310</v>
      </c>
      <c r="AO525" s="123" t="s">
        <v>1018</v>
      </c>
      <c r="AP525" s="123" t="s">
        <v>195</v>
      </c>
      <c r="AQ525" s="123" t="s">
        <v>542</v>
      </c>
    </row>
    <row r="526" spans="1:43">
      <c r="A526" s="123" t="s">
        <v>2345</v>
      </c>
      <c r="B526" s="123" t="s">
        <v>2346</v>
      </c>
      <c r="C526" s="36">
        <v>43830</v>
      </c>
      <c r="D526" s="124">
        <v>1.0152000000000001</v>
      </c>
      <c r="E526" s="124">
        <v>1.0468999999999999</v>
      </c>
      <c r="F526" s="125">
        <v>6.89995071463885E-2</v>
      </c>
      <c r="G526" s="36">
        <v>43826</v>
      </c>
      <c r="H526" s="124">
        <v>1.0145</v>
      </c>
      <c r="I526" s="125">
        <v>3.96514572704714</v>
      </c>
      <c r="J526" s="123" t="s">
        <v>5760</v>
      </c>
      <c r="K526" s="125">
        <v>0.22707078684965801</v>
      </c>
      <c r="L526" s="125">
        <v>0.45517903797377302</v>
      </c>
      <c r="M526" s="130">
        <v>1.3304536894055401</v>
      </c>
      <c r="N526" s="137">
        <f t="shared" si="88"/>
        <v>5.3218147576221604</v>
      </c>
      <c r="O526" s="132">
        <f t="shared" si="89"/>
        <v>5.3218147576221606E-2</v>
      </c>
      <c r="P526" s="134">
        <f t="shared" si="90"/>
        <v>170</v>
      </c>
      <c r="Q526" s="134">
        <v>1046</v>
      </c>
      <c r="R526" s="134" t="str">
        <f t="shared" si="91"/>
        <v>170/1046</v>
      </c>
      <c r="S526" s="131">
        <f t="shared" si="92"/>
        <v>0.16252390057361377</v>
      </c>
      <c r="T526" s="137">
        <f t="shared" si="93"/>
        <v>91.873804971319316</v>
      </c>
      <c r="U526" s="133" t="e">
        <f ca="1">[1]!f_risk_annusharpe(A526,"2019/9/30","2019/12/31",1,1,3)</f>
        <v>#NAME?</v>
      </c>
      <c r="V526" s="134" t="e">
        <f t="shared" ca="1" si="94"/>
        <v>#NAME?</v>
      </c>
      <c r="W526" s="134">
        <f t="shared" si="95"/>
        <v>1046</v>
      </c>
      <c r="X526" s="134" t="e">
        <f t="shared" ca="1" si="96"/>
        <v>#NAME?</v>
      </c>
      <c r="Y526" s="131" t="e">
        <f t="shared" ca="1" si="97"/>
        <v>#NAME?</v>
      </c>
      <c r="Z526" s="137" t="e">
        <f t="shared" ca="1" si="98"/>
        <v>#NAME?</v>
      </c>
      <c r="AA526" s="125">
        <v>2.4425438969914701</v>
      </c>
      <c r="AB526" s="125">
        <v>3.96514572704714</v>
      </c>
      <c r="AC526" s="123" t="s">
        <v>5760</v>
      </c>
      <c r="AD526" s="126">
        <v>0</v>
      </c>
      <c r="AE526" s="123"/>
      <c r="AF526" s="126">
        <v>0</v>
      </c>
      <c r="AG526" s="123"/>
      <c r="AH526" s="125">
        <v>4.7448843199999997</v>
      </c>
      <c r="AI526" s="123" t="s">
        <v>174</v>
      </c>
      <c r="AJ526" s="123" t="s">
        <v>95</v>
      </c>
      <c r="AK526" s="124">
        <v>5.1900412154</v>
      </c>
      <c r="AL526" s="123" t="s">
        <v>159</v>
      </c>
      <c r="AM526" s="36">
        <v>43363</v>
      </c>
      <c r="AN526" s="123" t="s">
        <v>310</v>
      </c>
      <c r="AO526" s="123" t="s">
        <v>2347</v>
      </c>
      <c r="AP526" s="123" t="s">
        <v>215</v>
      </c>
      <c r="AQ526" s="123" t="s">
        <v>483</v>
      </c>
    </row>
    <row r="527" spans="1:43">
      <c r="A527" s="123" t="s">
        <v>2411</v>
      </c>
      <c r="B527" s="123" t="s">
        <v>2412</v>
      </c>
      <c r="C527" s="36">
        <v>43830</v>
      </c>
      <c r="D527" s="124">
        <v>1.0622</v>
      </c>
      <c r="E527" s="124">
        <v>1.1364000000000001</v>
      </c>
      <c r="F527" s="125">
        <v>3.7671877943118201E-2</v>
      </c>
      <c r="G527" s="36">
        <v>43829</v>
      </c>
      <c r="H527" s="124">
        <v>1.0618000000000001</v>
      </c>
      <c r="I527" s="125">
        <v>3.9639825665019699</v>
      </c>
      <c r="J527" s="123" t="s">
        <v>5761</v>
      </c>
      <c r="K527" s="125">
        <v>0.141416046007354</v>
      </c>
      <c r="L527" s="125">
        <v>0.53000282812329702</v>
      </c>
      <c r="M527" s="130">
        <v>1.03681250660618</v>
      </c>
      <c r="N527" s="137">
        <f t="shared" si="88"/>
        <v>4.1472500264247198</v>
      </c>
      <c r="O527" s="132">
        <f t="shared" si="89"/>
        <v>4.1472500264247196E-2</v>
      </c>
      <c r="P527" s="134">
        <f t="shared" si="90"/>
        <v>509</v>
      </c>
      <c r="Q527" s="134">
        <v>1046</v>
      </c>
      <c r="R527" s="134" t="str">
        <f t="shared" si="91"/>
        <v>509/1046</v>
      </c>
      <c r="S527" s="131">
        <f t="shared" si="92"/>
        <v>0.48661567877629064</v>
      </c>
      <c r="T527" s="137">
        <f t="shared" si="93"/>
        <v>75.669216061185466</v>
      </c>
      <c r="U527" s="133" t="e">
        <f ca="1">[1]!f_risk_annusharpe(A527,"2019/9/30","2019/12/31",1,1,3)</f>
        <v>#NAME?</v>
      </c>
      <c r="V527" s="134" t="e">
        <f t="shared" ca="1" si="94"/>
        <v>#NAME?</v>
      </c>
      <c r="W527" s="134">
        <f t="shared" si="95"/>
        <v>1046</v>
      </c>
      <c r="X527" s="134" t="e">
        <f t="shared" ca="1" si="96"/>
        <v>#NAME?</v>
      </c>
      <c r="Y527" s="131" t="e">
        <f t="shared" ca="1" si="97"/>
        <v>#NAME?</v>
      </c>
      <c r="Z527" s="137" t="e">
        <f t="shared" ca="1" si="98"/>
        <v>#NAME?</v>
      </c>
      <c r="AA527" s="125">
        <v>2.08553674982707</v>
      </c>
      <c r="AB527" s="125">
        <v>3.9639825665019699</v>
      </c>
      <c r="AC527" s="123" t="s">
        <v>5761</v>
      </c>
      <c r="AD527" s="125">
        <v>10.3959493206197</v>
      </c>
      <c r="AE527" s="123" t="s">
        <v>5762</v>
      </c>
      <c r="AF527" s="125">
        <v>13.9581890208604</v>
      </c>
      <c r="AG527" s="123" t="s">
        <v>5763</v>
      </c>
      <c r="AH527" s="125">
        <v>14.17470958</v>
      </c>
      <c r="AI527" s="123" t="s">
        <v>163</v>
      </c>
      <c r="AJ527" s="123" t="s">
        <v>189</v>
      </c>
      <c r="AK527" s="124">
        <v>10.4909124083</v>
      </c>
      <c r="AL527" s="123" t="s">
        <v>159</v>
      </c>
      <c r="AM527" s="36">
        <v>42612</v>
      </c>
      <c r="AN527" s="123" t="s">
        <v>310</v>
      </c>
      <c r="AO527" s="123" t="s">
        <v>1376</v>
      </c>
      <c r="AP527" s="123" t="s">
        <v>195</v>
      </c>
      <c r="AQ527" s="123" t="s">
        <v>181</v>
      </c>
    </row>
    <row r="528" spans="1:43">
      <c r="A528" s="123" t="s">
        <v>2260</v>
      </c>
      <c r="B528" s="123" t="s">
        <v>2261</v>
      </c>
      <c r="C528" s="36">
        <v>43830</v>
      </c>
      <c r="D528" s="124">
        <v>1.0834999999999999</v>
      </c>
      <c r="E528" s="124">
        <v>1.1435</v>
      </c>
      <c r="F528" s="125">
        <v>1.8462106526364999E-2</v>
      </c>
      <c r="G528" s="36">
        <v>43829</v>
      </c>
      <c r="H528" s="124">
        <v>1.0832999999999999</v>
      </c>
      <c r="I528" s="125">
        <v>3.9583418997457298</v>
      </c>
      <c r="J528" s="123" t="s">
        <v>5764</v>
      </c>
      <c r="K528" s="125">
        <v>0.194192713149623</v>
      </c>
      <c r="L528" s="125">
        <v>0.351907824738311</v>
      </c>
      <c r="M528" s="130">
        <v>0.90329193366543603</v>
      </c>
      <c r="N528" s="137">
        <f t="shared" si="88"/>
        <v>3.6131677346617441</v>
      </c>
      <c r="O528" s="132">
        <f t="shared" si="89"/>
        <v>3.6131677346617444E-2</v>
      </c>
      <c r="P528" s="134">
        <f t="shared" si="90"/>
        <v>716</v>
      </c>
      <c r="Q528" s="134">
        <v>1046</v>
      </c>
      <c r="R528" s="134" t="str">
        <f t="shared" si="91"/>
        <v>716/1046</v>
      </c>
      <c r="S528" s="131">
        <f t="shared" si="92"/>
        <v>0.68451242829827919</v>
      </c>
      <c r="T528" s="137">
        <f t="shared" si="93"/>
        <v>65.774378585086041</v>
      </c>
      <c r="U528" s="133" t="e">
        <f ca="1">[1]!f_risk_annusharpe(A528,"2019/9/30","2019/12/31",1,1,3)</f>
        <v>#NAME?</v>
      </c>
      <c r="V528" s="134" t="e">
        <f t="shared" ca="1" si="94"/>
        <v>#NAME?</v>
      </c>
      <c r="W528" s="134">
        <f t="shared" si="95"/>
        <v>1046</v>
      </c>
      <c r="X528" s="134" t="e">
        <f t="shared" ca="1" si="96"/>
        <v>#NAME?</v>
      </c>
      <c r="Y528" s="131" t="e">
        <f t="shared" ca="1" si="97"/>
        <v>#NAME?</v>
      </c>
      <c r="Z528" s="137" t="e">
        <f t="shared" ca="1" si="98"/>
        <v>#NAME?</v>
      </c>
      <c r="AA528" s="125">
        <v>1.9588756231123701</v>
      </c>
      <c r="AB528" s="125">
        <v>3.9583418997457298</v>
      </c>
      <c r="AC528" s="123" t="s">
        <v>5764</v>
      </c>
      <c r="AD528" s="125">
        <v>13.110291571978999</v>
      </c>
      <c r="AE528" s="123" t="s">
        <v>5765</v>
      </c>
      <c r="AF528" s="126">
        <v>0</v>
      </c>
      <c r="AG528" s="123"/>
      <c r="AH528" s="125">
        <v>14.478926100000001</v>
      </c>
      <c r="AI528" s="123" t="s">
        <v>163</v>
      </c>
      <c r="AJ528" s="123" t="s">
        <v>95</v>
      </c>
      <c r="AK528" s="124">
        <v>7.2537364872000003</v>
      </c>
      <c r="AL528" s="123" t="s">
        <v>159</v>
      </c>
      <c r="AM528" s="36">
        <v>42900</v>
      </c>
      <c r="AN528" s="123" t="s">
        <v>310</v>
      </c>
      <c r="AO528" s="123" t="s">
        <v>2176</v>
      </c>
      <c r="AP528" s="123" t="s">
        <v>240</v>
      </c>
      <c r="AQ528" s="123" t="s">
        <v>165</v>
      </c>
    </row>
    <row r="529" spans="1:43">
      <c r="A529" s="123" t="s">
        <v>2368</v>
      </c>
      <c r="B529" s="123" t="s">
        <v>2369</v>
      </c>
      <c r="C529" s="36">
        <v>43830</v>
      </c>
      <c r="D529" s="124">
        <v>1.0617000000000001</v>
      </c>
      <c r="E529" s="124">
        <v>1.1337999999999999</v>
      </c>
      <c r="F529" s="125">
        <v>5.6545094713049103E-2</v>
      </c>
      <c r="G529" s="36">
        <v>43826</v>
      </c>
      <c r="H529" s="124">
        <v>1.0610999999999999</v>
      </c>
      <c r="I529" s="125">
        <v>3.9557426808969001</v>
      </c>
      <c r="J529" s="123" t="s">
        <v>5766</v>
      </c>
      <c r="K529" s="125">
        <v>0.19818799546999399</v>
      </c>
      <c r="L529" s="125">
        <v>0.47317119333777502</v>
      </c>
      <c r="M529" s="130">
        <v>0.97964618603769305</v>
      </c>
      <c r="N529" s="137">
        <f t="shared" si="88"/>
        <v>3.9185847441507722</v>
      </c>
      <c r="O529" s="132">
        <f t="shared" si="89"/>
        <v>3.9185847441507722E-2</v>
      </c>
      <c r="P529" s="134">
        <f t="shared" si="90"/>
        <v>597</v>
      </c>
      <c r="Q529" s="134">
        <v>1046</v>
      </c>
      <c r="R529" s="134" t="str">
        <f t="shared" si="91"/>
        <v>597/1046</v>
      </c>
      <c r="S529" s="131">
        <f t="shared" si="92"/>
        <v>0.57074569789674956</v>
      </c>
      <c r="T529" s="137">
        <f t="shared" si="93"/>
        <v>71.462715105162516</v>
      </c>
      <c r="U529" s="133" t="e">
        <f ca="1">[1]!f_risk_annusharpe(A529,"2019/9/30","2019/12/31",1,1,3)</f>
        <v>#NAME?</v>
      </c>
      <c r="V529" s="134" t="e">
        <f t="shared" ca="1" si="94"/>
        <v>#NAME?</v>
      </c>
      <c r="W529" s="134">
        <f t="shared" si="95"/>
        <v>1046</v>
      </c>
      <c r="X529" s="134" t="e">
        <f t="shared" ca="1" si="96"/>
        <v>#NAME?</v>
      </c>
      <c r="Y529" s="131" t="e">
        <f t="shared" ca="1" si="97"/>
        <v>#NAME?</v>
      </c>
      <c r="Z529" s="137" t="e">
        <f t="shared" ca="1" si="98"/>
        <v>#NAME?</v>
      </c>
      <c r="AA529" s="125">
        <v>2.0865384615384701</v>
      </c>
      <c r="AB529" s="125">
        <v>3.9557426808969001</v>
      </c>
      <c r="AC529" s="123" t="s">
        <v>5766</v>
      </c>
      <c r="AD529" s="125">
        <v>10.399778389725499</v>
      </c>
      <c r="AE529" s="123" t="s">
        <v>5767</v>
      </c>
      <c r="AF529" s="125">
        <v>13.695355029940099</v>
      </c>
      <c r="AG529" s="123" t="s">
        <v>5768</v>
      </c>
      <c r="AH529" s="125">
        <v>13.92274574</v>
      </c>
      <c r="AI529" s="123" t="s">
        <v>174</v>
      </c>
      <c r="AJ529" s="123" t="s">
        <v>197</v>
      </c>
      <c r="AK529" s="124">
        <v>12.129579146099999</v>
      </c>
      <c r="AL529" s="123" t="s">
        <v>159</v>
      </c>
      <c r="AM529" s="36">
        <v>42606</v>
      </c>
      <c r="AN529" s="123" t="s">
        <v>310</v>
      </c>
      <c r="AO529" s="123" t="s">
        <v>2370</v>
      </c>
      <c r="AP529" s="123" t="s">
        <v>563</v>
      </c>
      <c r="AQ529" s="123" t="s">
        <v>207</v>
      </c>
    </row>
    <row r="530" spans="1:43">
      <c r="A530" s="123" t="s">
        <v>2264</v>
      </c>
      <c r="B530" s="123" t="s">
        <v>2265</v>
      </c>
      <c r="C530" s="36">
        <v>43830</v>
      </c>
      <c r="D530" s="124">
        <v>1.0421</v>
      </c>
      <c r="E530" s="124">
        <v>1.0421</v>
      </c>
      <c r="F530" s="125">
        <v>1.91957001631613E-2</v>
      </c>
      <c r="G530" s="36">
        <v>43829</v>
      </c>
      <c r="H530" s="124">
        <v>1.0419</v>
      </c>
      <c r="I530" s="125">
        <v>3.9501246882793102</v>
      </c>
      <c r="J530" s="123" t="s">
        <v>5769</v>
      </c>
      <c r="K530" s="125">
        <v>0.13452483905064599</v>
      </c>
      <c r="L530" s="125">
        <v>0.34665382763601799</v>
      </c>
      <c r="M530" s="130">
        <v>0.89069609836383901</v>
      </c>
      <c r="N530" s="137">
        <f t="shared" si="88"/>
        <v>3.562784393455356</v>
      </c>
      <c r="O530" s="132">
        <f t="shared" si="89"/>
        <v>3.5627843934553559E-2</v>
      </c>
      <c r="P530" s="134">
        <f t="shared" si="90"/>
        <v>739</v>
      </c>
      <c r="Q530" s="134">
        <v>1046</v>
      </c>
      <c r="R530" s="134" t="str">
        <f t="shared" si="91"/>
        <v>739/1046</v>
      </c>
      <c r="S530" s="131">
        <f t="shared" si="92"/>
        <v>0.7065009560229446</v>
      </c>
      <c r="T530" s="137">
        <f t="shared" si="93"/>
        <v>64.674952198852765</v>
      </c>
      <c r="U530" s="133" t="e">
        <f ca="1">[1]!f_risk_annusharpe(A530,"2019/9/30","2019/12/31",1,1,3)</f>
        <v>#NAME?</v>
      </c>
      <c r="V530" s="134" t="e">
        <f t="shared" ca="1" si="94"/>
        <v>#NAME?</v>
      </c>
      <c r="W530" s="134">
        <f t="shared" si="95"/>
        <v>1046</v>
      </c>
      <c r="X530" s="134" t="e">
        <f t="shared" ca="1" si="96"/>
        <v>#NAME?</v>
      </c>
      <c r="Y530" s="131" t="e">
        <f t="shared" ca="1" si="97"/>
        <v>#NAME?</v>
      </c>
      <c r="Z530" s="137" t="e">
        <f t="shared" ca="1" si="98"/>
        <v>#NAME?</v>
      </c>
      <c r="AA530" s="125">
        <v>1.77751733567731</v>
      </c>
      <c r="AB530" s="125">
        <v>3.9501246882793102</v>
      </c>
      <c r="AC530" s="123" t="s">
        <v>5769</v>
      </c>
      <c r="AD530" s="126">
        <v>0</v>
      </c>
      <c r="AE530" s="123"/>
      <c r="AF530" s="126">
        <v>0</v>
      </c>
      <c r="AG530" s="123"/>
      <c r="AH530" s="125">
        <v>4.21</v>
      </c>
      <c r="AI530" s="123" t="s">
        <v>157</v>
      </c>
      <c r="AJ530" s="123" t="s">
        <v>95</v>
      </c>
      <c r="AK530" s="124">
        <v>0.95490385870000005</v>
      </c>
      <c r="AL530" s="123" t="s">
        <v>159</v>
      </c>
      <c r="AM530" s="36">
        <v>43411</v>
      </c>
      <c r="AN530" s="123" t="s">
        <v>310</v>
      </c>
      <c r="AO530" s="123" t="s">
        <v>1632</v>
      </c>
      <c r="AP530" s="123" t="s">
        <v>219</v>
      </c>
      <c r="AQ530" s="123" t="s">
        <v>170</v>
      </c>
    </row>
    <row r="531" spans="1:43">
      <c r="A531" s="123" t="s">
        <v>2558</v>
      </c>
      <c r="B531" s="123" t="s">
        <v>2559</v>
      </c>
      <c r="C531" s="36">
        <v>43830</v>
      </c>
      <c r="D531" s="124">
        <v>1.1080000000000001</v>
      </c>
      <c r="E531" s="124">
        <v>1.4750000000000001</v>
      </c>
      <c r="F531" s="125">
        <v>0</v>
      </c>
      <c r="G531" s="36">
        <v>43829</v>
      </c>
      <c r="H531" s="124">
        <v>1.1080000000000001</v>
      </c>
      <c r="I531" s="125">
        <v>3.94202762265461</v>
      </c>
      <c r="J531" s="123" t="s">
        <v>5770</v>
      </c>
      <c r="K531" s="125">
        <v>0.18083182640144899</v>
      </c>
      <c r="L531" s="125">
        <v>0.63579497594863199</v>
      </c>
      <c r="M531" s="130">
        <v>1.3673749492434699</v>
      </c>
      <c r="N531" s="137">
        <f t="shared" si="88"/>
        <v>5.4694997969738797</v>
      </c>
      <c r="O531" s="132">
        <f t="shared" si="89"/>
        <v>5.4694997969738798E-2</v>
      </c>
      <c r="P531" s="134">
        <f t="shared" si="90"/>
        <v>143</v>
      </c>
      <c r="Q531" s="134">
        <v>1046</v>
      </c>
      <c r="R531" s="134" t="str">
        <f t="shared" si="91"/>
        <v>143/1046</v>
      </c>
      <c r="S531" s="131">
        <f t="shared" si="92"/>
        <v>0.1367112810707457</v>
      </c>
      <c r="T531" s="137">
        <f t="shared" si="93"/>
        <v>93.164435946462717</v>
      </c>
      <c r="U531" s="133" t="e">
        <f ca="1">[1]!f_risk_annusharpe(A531,"2019/9/30","2019/12/31",1,1,3)</f>
        <v>#NAME?</v>
      </c>
      <c r="V531" s="134" t="e">
        <f t="shared" ca="1" si="94"/>
        <v>#NAME?</v>
      </c>
      <c r="W531" s="134">
        <f t="shared" si="95"/>
        <v>1046</v>
      </c>
      <c r="X531" s="134" t="e">
        <f t="shared" ca="1" si="96"/>
        <v>#NAME?</v>
      </c>
      <c r="Y531" s="131" t="e">
        <f t="shared" ca="1" si="97"/>
        <v>#NAME?</v>
      </c>
      <c r="Z531" s="137" t="e">
        <f t="shared" ca="1" si="98"/>
        <v>#NAME?</v>
      </c>
      <c r="AA531" s="125">
        <v>2.8500636993356601</v>
      </c>
      <c r="AB531" s="125">
        <v>3.94202762265461</v>
      </c>
      <c r="AC531" s="123" t="s">
        <v>5770</v>
      </c>
      <c r="AD531" s="125">
        <v>14.351151333647</v>
      </c>
      <c r="AE531" s="123" t="s">
        <v>5771</v>
      </c>
      <c r="AF531" s="125">
        <v>16.413987258686401</v>
      </c>
      <c r="AG531" s="123" t="s">
        <v>5772</v>
      </c>
      <c r="AH531" s="125">
        <v>55.422927199999997</v>
      </c>
      <c r="AI531" s="123" t="s">
        <v>174</v>
      </c>
      <c r="AJ531" s="123" t="s">
        <v>158</v>
      </c>
      <c r="AK531" s="124">
        <v>4.0345862584000001</v>
      </c>
      <c r="AL531" s="123" t="s">
        <v>159</v>
      </c>
      <c r="AM531" s="36">
        <v>41219</v>
      </c>
      <c r="AN531" s="123" t="s">
        <v>310</v>
      </c>
      <c r="AO531" s="123" t="s">
        <v>1179</v>
      </c>
      <c r="AP531" s="123" t="s">
        <v>325</v>
      </c>
      <c r="AQ531" s="123" t="s">
        <v>162</v>
      </c>
    </row>
    <row r="532" spans="1:43">
      <c r="A532" s="123" t="s">
        <v>2307</v>
      </c>
      <c r="B532" s="123" t="s">
        <v>2308</v>
      </c>
      <c r="C532" s="36">
        <v>43830</v>
      </c>
      <c r="D532" s="124">
        <v>1.016</v>
      </c>
      <c r="E532" s="124">
        <v>1.131</v>
      </c>
      <c r="F532" s="125">
        <v>0</v>
      </c>
      <c r="G532" s="36">
        <v>43829</v>
      </c>
      <c r="H532" s="124">
        <v>1.016</v>
      </c>
      <c r="I532" s="125">
        <v>3.9412700274977199</v>
      </c>
      <c r="J532" s="123" t="s">
        <v>5773</v>
      </c>
      <c r="K532" s="125">
        <v>9.8522167487685997E-2</v>
      </c>
      <c r="L532" s="125">
        <v>0.39527490670791798</v>
      </c>
      <c r="M532" s="130">
        <v>0.79172549605345</v>
      </c>
      <c r="N532" s="137">
        <f t="shared" si="88"/>
        <v>3.1669019842138</v>
      </c>
      <c r="O532" s="132">
        <f t="shared" si="89"/>
        <v>3.1669019842137998E-2</v>
      </c>
      <c r="P532" s="134">
        <f t="shared" si="90"/>
        <v>863</v>
      </c>
      <c r="Q532" s="134">
        <v>1046</v>
      </c>
      <c r="R532" s="134" t="str">
        <f t="shared" si="91"/>
        <v>863/1046</v>
      </c>
      <c r="S532" s="131">
        <f t="shared" si="92"/>
        <v>0.82504780114722753</v>
      </c>
      <c r="T532" s="137">
        <f t="shared" si="93"/>
        <v>60</v>
      </c>
      <c r="U532" s="133" t="e">
        <f ca="1">[1]!f_risk_annusharpe(A532,"2019/9/30","2019/12/31",1,1,3)</f>
        <v>#NAME?</v>
      </c>
      <c r="V532" s="134" t="e">
        <f t="shared" ca="1" si="94"/>
        <v>#NAME?</v>
      </c>
      <c r="W532" s="134">
        <f t="shared" si="95"/>
        <v>1046</v>
      </c>
      <c r="X532" s="134" t="e">
        <f t="shared" ca="1" si="96"/>
        <v>#NAME?</v>
      </c>
      <c r="Y532" s="131" t="e">
        <f t="shared" ca="1" si="97"/>
        <v>#NAME?</v>
      </c>
      <c r="Z532" s="137" t="e">
        <f t="shared" ca="1" si="98"/>
        <v>#NAME?</v>
      </c>
      <c r="AA532" s="125">
        <v>1.78182103137814</v>
      </c>
      <c r="AB532" s="125">
        <v>3.9412700274977199</v>
      </c>
      <c r="AC532" s="123" t="s">
        <v>5773</v>
      </c>
      <c r="AD532" s="125">
        <v>10.74211484375</v>
      </c>
      <c r="AE532" s="123" t="s">
        <v>5774</v>
      </c>
      <c r="AF532" s="125">
        <v>12.6116440913605</v>
      </c>
      <c r="AG532" s="123" t="s">
        <v>5775</v>
      </c>
      <c r="AH532" s="125">
        <v>13.3999256</v>
      </c>
      <c r="AI532" s="123" t="s">
        <v>163</v>
      </c>
      <c r="AJ532" s="123" t="s">
        <v>189</v>
      </c>
      <c r="AK532" s="124">
        <v>10.169568441199999</v>
      </c>
      <c r="AL532" s="123" t="s">
        <v>159</v>
      </c>
      <c r="AM532" s="36">
        <v>42674</v>
      </c>
      <c r="AN532" s="123" t="s">
        <v>310</v>
      </c>
      <c r="AO532" s="123" t="s">
        <v>1232</v>
      </c>
      <c r="AP532" s="123" t="s">
        <v>195</v>
      </c>
      <c r="AQ532" s="123" t="s">
        <v>272</v>
      </c>
    </row>
    <row r="533" spans="1:43">
      <c r="A533" s="123" t="s">
        <v>2207</v>
      </c>
      <c r="B533" s="123" t="s">
        <v>2208</v>
      </c>
      <c r="C533" s="36">
        <v>43830</v>
      </c>
      <c r="D533" s="124">
        <v>1.0122</v>
      </c>
      <c r="E533" s="124">
        <v>1.0978000000000001</v>
      </c>
      <c r="F533" s="125">
        <v>2.9647198339746599E-2</v>
      </c>
      <c r="G533" s="36">
        <v>43826</v>
      </c>
      <c r="H533" s="124">
        <v>1.0119</v>
      </c>
      <c r="I533" s="125">
        <v>3.9393141006549</v>
      </c>
      <c r="J533" s="123" t="s">
        <v>5776</v>
      </c>
      <c r="K533" s="125">
        <v>7.9098279612397598E-2</v>
      </c>
      <c r="L533" s="125">
        <v>0.24742282826240999</v>
      </c>
      <c r="M533" s="130">
        <v>0.94448447502693</v>
      </c>
      <c r="N533" s="137">
        <f t="shared" si="88"/>
        <v>3.77793790010772</v>
      </c>
      <c r="O533" s="132">
        <f t="shared" si="89"/>
        <v>3.7779379001077203E-2</v>
      </c>
      <c r="P533" s="134">
        <f t="shared" si="90"/>
        <v>654</v>
      </c>
      <c r="Q533" s="134">
        <v>1046</v>
      </c>
      <c r="R533" s="134" t="str">
        <f t="shared" si="91"/>
        <v>654/1046</v>
      </c>
      <c r="S533" s="131">
        <f t="shared" si="92"/>
        <v>0.62523900573613767</v>
      </c>
      <c r="T533" s="137">
        <f t="shared" si="93"/>
        <v>68.738049713193121</v>
      </c>
      <c r="U533" s="133" t="e">
        <f ca="1">[1]!f_risk_annusharpe(A533,"2019/9/30","2019/12/31",1,1,3)</f>
        <v>#NAME?</v>
      </c>
      <c r="V533" s="134" t="e">
        <f t="shared" ca="1" si="94"/>
        <v>#NAME?</v>
      </c>
      <c r="W533" s="134">
        <f t="shared" si="95"/>
        <v>1046</v>
      </c>
      <c r="X533" s="134" t="e">
        <f t="shared" ca="1" si="96"/>
        <v>#NAME?</v>
      </c>
      <c r="Y533" s="131" t="e">
        <f t="shared" ca="1" si="97"/>
        <v>#NAME?</v>
      </c>
      <c r="Z533" s="137" t="e">
        <f t="shared" ca="1" si="98"/>
        <v>#NAME?</v>
      </c>
      <c r="AA533" s="125">
        <v>1.5598765950525699</v>
      </c>
      <c r="AB533" s="125">
        <v>3.9393141006549</v>
      </c>
      <c r="AC533" s="123" t="s">
        <v>5776</v>
      </c>
      <c r="AD533" s="125">
        <v>6.4181836560518297</v>
      </c>
      <c r="AE533" s="123" t="s">
        <v>5777</v>
      </c>
      <c r="AF533" s="125">
        <v>8.4617288548701595</v>
      </c>
      <c r="AG533" s="123" t="s">
        <v>5778</v>
      </c>
      <c r="AH533" s="125">
        <v>10.226251939999999</v>
      </c>
      <c r="AI533" s="123" t="s">
        <v>157</v>
      </c>
      <c r="AJ533" s="123" t="s">
        <v>197</v>
      </c>
      <c r="AK533" s="124">
        <v>49.958332565900001</v>
      </c>
      <c r="AL533" s="123" t="s">
        <v>159</v>
      </c>
      <c r="AM533" s="36">
        <v>42495</v>
      </c>
      <c r="AN533" s="123" t="s">
        <v>310</v>
      </c>
      <c r="AO533" s="123" t="s">
        <v>1974</v>
      </c>
      <c r="AP533" s="123" t="s">
        <v>219</v>
      </c>
      <c r="AQ533" s="123" t="s">
        <v>338</v>
      </c>
    </row>
    <row r="534" spans="1:43">
      <c r="A534" s="123" t="s">
        <v>2315</v>
      </c>
      <c r="B534" s="123" t="s">
        <v>2316</v>
      </c>
      <c r="C534" s="36">
        <v>43830</v>
      </c>
      <c r="D534" s="124">
        <v>1.3823000000000001</v>
      </c>
      <c r="E534" s="124">
        <v>1.3823000000000001</v>
      </c>
      <c r="F534" s="125">
        <v>1.4470732942621901E-2</v>
      </c>
      <c r="G534" s="36">
        <v>43829</v>
      </c>
      <c r="H534" s="124">
        <v>1.3821000000000001</v>
      </c>
      <c r="I534" s="125">
        <v>3.9323308270676698</v>
      </c>
      <c r="J534" s="123" t="s">
        <v>5779</v>
      </c>
      <c r="K534" s="125">
        <v>0.123134868897583</v>
      </c>
      <c r="L534" s="125">
        <v>0.39218534388845</v>
      </c>
      <c r="M534" s="130">
        <v>0.706688037301475</v>
      </c>
      <c r="N534" s="137">
        <f t="shared" si="88"/>
        <v>2.8267521492059</v>
      </c>
      <c r="O534" s="132">
        <f t="shared" si="89"/>
        <v>2.8267521492059001E-2</v>
      </c>
      <c r="P534" s="134">
        <f t="shared" si="90"/>
        <v>941</v>
      </c>
      <c r="Q534" s="134">
        <v>1046</v>
      </c>
      <c r="R534" s="134" t="str">
        <f t="shared" si="91"/>
        <v>941/1046</v>
      </c>
      <c r="S534" s="131">
        <f t="shared" si="92"/>
        <v>0.89961759082217974</v>
      </c>
      <c r="T534" s="137">
        <f t="shared" si="93"/>
        <v>60</v>
      </c>
      <c r="U534" s="133" t="e">
        <f ca="1">[1]!f_risk_annusharpe(A534,"2019/9/30","2019/12/31",1,1,3)</f>
        <v>#NAME?</v>
      </c>
      <c r="V534" s="134" t="e">
        <f t="shared" ca="1" si="94"/>
        <v>#NAME?</v>
      </c>
      <c r="W534" s="134">
        <f t="shared" si="95"/>
        <v>1046</v>
      </c>
      <c r="X534" s="134" t="e">
        <f t="shared" ca="1" si="96"/>
        <v>#NAME?</v>
      </c>
      <c r="Y534" s="131" t="e">
        <f t="shared" ca="1" si="97"/>
        <v>#NAME?</v>
      </c>
      <c r="Z534" s="137" t="e">
        <f t="shared" ca="1" si="98"/>
        <v>#NAME?</v>
      </c>
      <c r="AA534" s="125">
        <v>2.1655580192165602</v>
      </c>
      <c r="AB534" s="125">
        <v>3.9323308270676698</v>
      </c>
      <c r="AC534" s="123" t="s">
        <v>5779</v>
      </c>
      <c r="AD534" s="125">
        <v>13.117839607201301</v>
      </c>
      <c r="AE534" s="123" t="s">
        <v>5780</v>
      </c>
      <c r="AF534" s="125">
        <v>15.673640167364001</v>
      </c>
      <c r="AG534" s="123" t="s">
        <v>5781</v>
      </c>
      <c r="AH534" s="125">
        <v>38.229999999999997</v>
      </c>
      <c r="AI534" s="123" t="s">
        <v>157</v>
      </c>
      <c r="AJ534" s="123" t="s">
        <v>166</v>
      </c>
      <c r="AK534" s="124">
        <v>14.5503694758</v>
      </c>
      <c r="AL534" s="123" t="s">
        <v>159</v>
      </c>
      <c r="AM534" s="36">
        <v>41228</v>
      </c>
      <c r="AN534" s="123" t="s">
        <v>310</v>
      </c>
      <c r="AO534" s="123" t="s">
        <v>5782</v>
      </c>
      <c r="AP534" s="123" t="s">
        <v>246</v>
      </c>
      <c r="AQ534" s="123" t="s">
        <v>241</v>
      </c>
    </row>
    <row r="535" spans="1:43">
      <c r="A535" s="123" t="s">
        <v>2560</v>
      </c>
      <c r="B535" s="123" t="s">
        <v>2561</v>
      </c>
      <c r="C535" s="36">
        <v>43830</v>
      </c>
      <c r="D535" s="124">
        <v>1.0632999999999999</v>
      </c>
      <c r="E535" s="124">
        <v>1.1452</v>
      </c>
      <c r="F535" s="125">
        <v>4.7045540082791902E-2</v>
      </c>
      <c r="G535" s="36">
        <v>43829</v>
      </c>
      <c r="H535" s="124">
        <v>1.0628</v>
      </c>
      <c r="I535" s="125">
        <v>3.9292404410047599</v>
      </c>
      <c r="J535" s="123" t="s">
        <v>5783</v>
      </c>
      <c r="K535" s="125">
        <v>0.207332013947781</v>
      </c>
      <c r="L535" s="125">
        <v>0.62459155407586797</v>
      </c>
      <c r="M535" s="130">
        <v>1.1125959444579301</v>
      </c>
      <c r="N535" s="137">
        <f t="shared" si="88"/>
        <v>4.4503837778317203</v>
      </c>
      <c r="O535" s="132">
        <f t="shared" si="89"/>
        <v>4.4503837778317207E-2</v>
      </c>
      <c r="P535" s="134">
        <f t="shared" si="90"/>
        <v>394</v>
      </c>
      <c r="Q535" s="134">
        <v>1046</v>
      </c>
      <c r="R535" s="134" t="str">
        <f t="shared" si="91"/>
        <v>394/1046</v>
      </c>
      <c r="S535" s="131">
        <f t="shared" si="92"/>
        <v>0.37667304015296366</v>
      </c>
      <c r="T535" s="137">
        <f t="shared" si="93"/>
        <v>81.166347992351817</v>
      </c>
      <c r="U535" s="133" t="e">
        <f ca="1">[1]!f_risk_annusharpe(A535,"2019/9/30","2019/12/31",1,1,3)</f>
        <v>#NAME?</v>
      </c>
      <c r="V535" s="134" t="e">
        <f t="shared" ca="1" si="94"/>
        <v>#NAME?</v>
      </c>
      <c r="W535" s="134">
        <f t="shared" si="95"/>
        <v>1046</v>
      </c>
      <c r="X535" s="134" t="e">
        <f t="shared" ca="1" si="96"/>
        <v>#NAME?</v>
      </c>
      <c r="Y535" s="131" t="e">
        <f t="shared" ca="1" si="97"/>
        <v>#NAME?</v>
      </c>
      <c r="Z535" s="137" t="e">
        <f t="shared" ca="1" si="98"/>
        <v>#NAME?</v>
      </c>
      <c r="AA535" s="125">
        <v>2.0637415004722102</v>
      </c>
      <c r="AB535" s="125">
        <v>3.9292404410047599</v>
      </c>
      <c r="AC535" s="123" t="s">
        <v>5783</v>
      </c>
      <c r="AD535" s="125">
        <v>12.1328701227831</v>
      </c>
      <c r="AE535" s="123" t="s">
        <v>5784</v>
      </c>
      <c r="AF535" s="126">
        <v>0</v>
      </c>
      <c r="AG535" s="123"/>
      <c r="AH535" s="125">
        <v>15.070751319999999</v>
      </c>
      <c r="AI535" s="123" t="s">
        <v>163</v>
      </c>
      <c r="AJ535" s="123" t="s">
        <v>95</v>
      </c>
      <c r="AK535" s="124">
        <v>5.2495546026</v>
      </c>
      <c r="AL535" s="123" t="s">
        <v>159</v>
      </c>
      <c r="AM535" s="36">
        <v>42753</v>
      </c>
      <c r="AN535" s="123" t="s">
        <v>310</v>
      </c>
      <c r="AO535" s="123" t="s">
        <v>611</v>
      </c>
      <c r="AP535" s="123" t="s">
        <v>314</v>
      </c>
      <c r="AQ535" s="123" t="s">
        <v>207</v>
      </c>
    </row>
    <row r="536" spans="1:43">
      <c r="A536" s="123" t="s">
        <v>2298</v>
      </c>
      <c r="B536" s="123" t="s">
        <v>2299</v>
      </c>
      <c r="C536" s="36">
        <v>43830</v>
      </c>
      <c r="D536" s="124">
        <v>1.1932</v>
      </c>
      <c r="E536" s="124">
        <v>1.1932</v>
      </c>
      <c r="F536" s="125">
        <v>1.6764459346184198E-2</v>
      </c>
      <c r="G536" s="36">
        <v>43829</v>
      </c>
      <c r="H536" s="124">
        <v>1.1930000000000001</v>
      </c>
      <c r="I536" s="125">
        <v>3.9282292483233299</v>
      </c>
      <c r="J536" s="123" t="s">
        <v>5785</v>
      </c>
      <c r="K536" s="125">
        <v>0.117469374056055</v>
      </c>
      <c r="L536" s="125">
        <v>0.36167886281436401</v>
      </c>
      <c r="M536" s="130">
        <v>0.82812235930370404</v>
      </c>
      <c r="N536" s="137">
        <f t="shared" si="88"/>
        <v>3.3124894372148161</v>
      </c>
      <c r="O536" s="132">
        <f t="shared" si="89"/>
        <v>3.3124894372148161E-2</v>
      </c>
      <c r="P536" s="134">
        <f t="shared" si="90"/>
        <v>818</v>
      </c>
      <c r="Q536" s="134">
        <v>1046</v>
      </c>
      <c r="R536" s="134" t="str">
        <f t="shared" si="91"/>
        <v>818/1046</v>
      </c>
      <c r="S536" s="131">
        <f t="shared" si="92"/>
        <v>0.78202676864244747</v>
      </c>
      <c r="T536" s="137">
        <f t="shared" si="93"/>
        <v>60.898661567877632</v>
      </c>
      <c r="U536" s="133" t="e">
        <f ca="1">[1]!f_risk_annusharpe(A536,"2019/9/30","2019/12/31",1,1,3)</f>
        <v>#NAME?</v>
      </c>
      <c r="V536" s="134" t="e">
        <f t="shared" ca="1" si="94"/>
        <v>#NAME?</v>
      </c>
      <c r="W536" s="134">
        <f t="shared" si="95"/>
        <v>1046</v>
      </c>
      <c r="X536" s="134" t="e">
        <f t="shared" ca="1" si="96"/>
        <v>#NAME?</v>
      </c>
      <c r="Y536" s="131" t="e">
        <f t="shared" ca="1" si="97"/>
        <v>#NAME?</v>
      </c>
      <c r="Z536" s="137" t="e">
        <f t="shared" ca="1" si="98"/>
        <v>#NAME?</v>
      </c>
      <c r="AA536" s="125">
        <v>1.91322172873249</v>
      </c>
      <c r="AB536" s="125">
        <v>3.9282292483233299</v>
      </c>
      <c r="AC536" s="123" t="s">
        <v>5785</v>
      </c>
      <c r="AD536" s="125">
        <v>13.5948210205636</v>
      </c>
      <c r="AE536" s="123" t="s">
        <v>5786</v>
      </c>
      <c r="AF536" s="125">
        <v>17.187193085837801</v>
      </c>
      <c r="AG536" s="123" t="s">
        <v>5787</v>
      </c>
      <c r="AH536" s="125">
        <v>19.32</v>
      </c>
      <c r="AI536" s="123" t="s">
        <v>163</v>
      </c>
      <c r="AJ536" s="123" t="s">
        <v>166</v>
      </c>
      <c r="AK536" s="124">
        <v>12.6448068482</v>
      </c>
      <c r="AL536" s="123" t="s">
        <v>159</v>
      </c>
      <c r="AM536" s="36">
        <v>42447</v>
      </c>
      <c r="AN536" s="123" t="s">
        <v>310</v>
      </c>
      <c r="AO536" s="123" t="s">
        <v>2176</v>
      </c>
      <c r="AP536" s="123" t="s">
        <v>240</v>
      </c>
      <c r="AQ536" s="123" t="s">
        <v>256</v>
      </c>
    </row>
    <row r="537" spans="1:43">
      <c r="A537" s="123" t="s">
        <v>2342</v>
      </c>
      <c r="B537" s="123" t="s">
        <v>2343</v>
      </c>
      <c r="C537" s="36">
        <v>43830</v>
      </c>
      <c r="D537" s="124">
        <v>1.0123</v>
      </c>
      <c r="E537" s="124">
        <v>1.0920000000000001</v>
      </c>
      <c r="F537" s="125">
        <v>9.8794704603824696E-3</v>
      </c>
      <c r="G537" s="36">
        <v>43829</v>
      </c>
      <c r="H537" s="124">
        <v>1.0122</v>
      </c>
      <c r="I537" s="125">
        <v>3.9264395727842101</v>
      </c>
      <c r="J537" s="123" t="s">
        <v>5788</v>
      </c>
      <c r="K537" s="125">
        <v>0.158306124468197</v>
      </c>
      <c r="L537" s="125">
        <v>0.41666528376030199</v>
      </c>
      <c r="M537" s="130">
        <v>0.82490684842740003</v>
      </c>
      <c r="N537" s="137">
        <f t="shared" si="88"/>
        <v>3.2996273937096001</v>
      </c>
      <c r="O537" s="132">
        <f t="shared" si="89"/>
        <v>3.2996273937096005E-2</v>
      </c>
      <c r="P537" s="134">
        <f t="shared" si="90"/>
        <v>821</v>
      </c>
      <c r="Q537" s="134">
        <v>1046</v>
      </c>
      <c r="R537" s="134" t="str">
        <f t="shared" si="91"/>
        <v>821/1046</v>
      </c>
      <c r="S537" s="131">
        <f t="shared" si="92"/>
        <v>0.78489483747609945</v>
      </c>
      <c r="T537" s="137">
        <f t="shared" si="93"/>
        <v>60.755258126195031</v>
      </c>
      <c r="U537" s="133" t="e">
        <f ca="1">[1]!f_risk_annusharpe(A537,"2019/9/30","2019/12/31",1,1,3)</f>
        <v>#NAME?</v>
      </c>
      <c r="V537" s="134" t="e">
        <f t="shared" ca="1" si="94"/>
        <v>#NAME?</v>
      </c>
      <c r="W537" s="134">
        <f t="shared" si="95"/>
        <v>1046</v>
      </c>
      <c r="X537" s="134" t="e">
        <f t="shared" ca="1" si="96"/>
        <v>#NAME?</v>
      </c>
      <c r="Y537" s="131" t="e">
        <f t="shared" ca="1" si="97"/>
        <v>#NAME?</v>
      </c>
      <c r="Z537" s="137" t="e">
        <f t="shared" ca="1" si="98"/>
        <v>#NAME?</v>
      </c>
      <c r="AA537" s="125">
        <v>1.79825309689102</v>
      </c>
      <c r="AB537" s="125">
        <v>3.9264395727842101</v>
      </c>
      <c r="AC537" s="123" t="s">
        <v>5788</v>
      </c>
      <c r="AD537" s="125">
        <v>10.2976364314516</v>
      </c>
      <c r="AE537" s="123" t="s">
        <v>5789</v>
      </c>
      <c r="AF537" s="125">
        <v>11.3414626437366</v>
      </c>
      <c r="AG537" s="123" t="s">
        <v>5790</v>
      </c>
      <c r="AH537" s="125">
        <v>9.4152553400000105</v>
      </c>
      <c r="AI537" s="123" t="s">
        <v>163</v>
      </c>
      <c r="AJ537" s="123" t="s">
        <v>158</v>
      </c>
      <c r="AK537" s="124">
        <v>15.645413317799999</v>
      </c>
      <c r="AL537" s="123" t="s">
        <v>159</v>
      </c>
      <c r="AM537" s="36">
        <v>42566</v>
      </c>
      <c r="AN537" s="123" t="s">
        <v>310</v>
      </c>
      <c r="AO537" s="123" t="s">
        <v>2344</v>
      </c>
      <c r="AP537" s="123" t="s">
        <v>240</v>
      </c>
      <c r="AQ537" s="123" t="s">
        <v>247</v>
      </c>
    </row>
    <row r="538" spans="1:43">
      <c r="A538" s="123" t="s">
        <v>2603</v>
      </c>
      <c r="B538" s="123" t="s">
        <v>2604</v>
      </c>
      <c r="C538" s="36">
        <v>43830</v>
      </c>
      <c r="D538" s="124">
        <v>1.0167999999999999</v>
      </c>
      <c r="E538" s="124">
        <v>1.0458000000000001</v>
      </c>
      <c r="F538" s="125">
        <v>1.9673421207950102E-2</v>
      </c>
      <c r="G538" s="36">
        <v>43829</v>
      </c>
      <c r="H538" s="124">
        <v>1.0165999999999999</v>
      </c>
      <c r="I538" s="125">
        <v>3.92384705531832</v>
      </c>
      <c r="J538" s="123" t="s">
        <v>5791</v>
      </c>
      <c r="K538" s="125">
        <v>0.14773958435929699</v>
      </c>
      <c r="L538" s="125">
        <v>0.66329479440521599</v>
      </c>
      <c r="M538" s="130">
        <v>1.2244838943043399</v>
      </c>
      <c r="N538" s="137">
        <f t="shared" si="88"/>
        <v>4.8979355772173596</v>
      </c>
      <c r="O538" s="132">
        <f t="shared" si="89"/>
        <v>4.8979355772173598E-2</v>
      </c>
      <c r="P538" s="134">
        <f t="shared" si="90"/>
        <v>241</v>
      </c>
      <c r="Q538" s="134">
        <v>1046</v>
      </c>
      <c r="R538" s="134" t="str">
        <f t="shared" si="91"/>
        <v>241/1046</v>
      </c>
      <c r="S538" s="131">
        <f t="shared" si="92"/>
        <v>0.23040152963671129</v>
      </c>
      <c r="T538" s="137">
        <f t="shared" si="93"/>
        <v>88.479923518164441</v>
      </c>
      <c r="U538" s="133" t="e">
        <f ca="1">[1]!f_risk_annusharpe(A538,"2019/9/30","2019/12/31",1,1,3)</f>
        <v>#NAME?</v>
      </c>
      <c r="V538" s="134" t="e">
        <f t="shared" ca="1" si="94"/>
        <v>#NAME?</v>
      </c>
      <c r="W538" s="134">
        <f t="shared" si="95"/>
        <v>1046</v>
      </c>
      <c r="X538" s="134" t="e">
        <f t="shared" ca="1" si="96"/>
        <v>#NAME?</v>
      </c>
      <c r="Y538" s="131" t="e">
        <f t="shared" ca="1" si="97"/>
        <v>#NAME?</v>
      </c>
      <c r="Z538" s="137" t="e">
        <f t="shared" ca="1" si="98"/>
        <v>#NAME?</v>
      </c>
      <c r="AA538" s="125">
        <v>2.12056520586937</v>
      </c>
      <c r="AB538" s="125">
        <v>3.92384705531832</v>
      </c>
      <c r="AC538" s="123" t="s">
        <v>5791</v>
      </c>
      <c r="AD538" s="126">
        <v>0</v>
      </c>
      <c r="AE538" s="123"/>
      <c r="AF538" s="126">
        <v>0</v>
      </c>
      <c r="AG538" s="123"/>
      <c r="AH538" s="125">
        <v>4.6409216000000004</v>
      </c>
      <c r="AI538" s="123" t="s">
        <v>163</v>
      </c>
      <c r="AJ538" s="123" t="s">
        <v>95</v>
      </c>
      <c r="AK538" s="124">
        <v>58.025447658700003</v>
      </c>
      <c r="AL538" s="123" t="s">
        <v>159</v>
      </c>
      <c r="AM538" s="36">
        <v>43411</v>
      </c>
      <c r="AN538" s="123" t="s">
        <v>310</v>
      </c>
      <c r="AO538" s="123" t="s">
        <v>2605</v>
      </c>
      <c r="AP538" s="123" t="s">
        <v>261</v>
      </c>
      <c r="AQ538" s="123" t="s">
        <v>170</v>
      </c>
    </row>
    <row r="539" spans="1:43">
      <c r="A539" s="123" t="s">
        <v>2590</v>
      </c>
      <c r="B539" s="123" t="s">
        <v>2591</v>
      </c>
      <c r="C539" s="36">
        <v>43830</v>
      </c>
      <c r="D539" s="124">
        <v>1.0495000000000001</v>
      </c>
      <c r="E539" s="124">
        <v>1.1384000000000001</v>
      </c>
      <c r="F539" s="125">
        <v>6.6742944317327205E-2</v>
      </c>
      <c r="G539" s="36">
        <v>43829</v>
      </c>
      <c r="H539" s="124">
        <v>1.0488</v>
      </c>
      <c r="I539" s="125">
        <v>3.92118413001619</v>
      </c>
      <c r="J539" s="123" t="s">
        <v>5792</v>
      </c>
      <c r="K539" s="125">
        <v>0.21006397402848101</v>
      </c>
      <c r="L539" s="125">
        <v>0.64250465372396703</v>
      </c>
      <c r="M539" s="130">
        <v>1.1273885651410001</v>
      </c>
      <c r="N539" s="137">
        <f t="shared" si="88"/>
        <v>4.5095542605640002</v>
      </c>
      <c r="O539" s="132">
        <f t="shared" si="89"/>
        <v>4.5095542605639999E-2</v>
      </c>
      <c r="P539" s="134">
        <f t="shared" si="90"/>
        <v>374</v>
      </c>
      <c r="Q539" s="134">
        <v>1046</v>
      </c>
      <c r="R539" s="134" t="str">
        <f t="shared" si="91"/>
        <v>374/1046</v>
      </c>
      <c r="S539" s="131">
        <f t="shared" si="92"/>
        <v>0.35755258126195028</v>
      </c>
      <c r="T539" s="137">
        <f t="shared" si="93"/>
        <v>82.122370936902485</v>
      </c>
      <c r="U539" s="133" t="e">
        <f ca="1">[1]!f_risk_annusharpe(A539,"2019/9/30","2019/12/31",1,1,3)</f>
        <v>#NAME?</v>
      </c>
      <c r="V539" s="134" t="e">
        <f t="shared" ca="1" si="94"/>
        <v>#NAME?</v>
      </c>
      <c r="W539" s="134">
        <f t="shared" si="95"/>
        <v>1046</v>
      </c>
      <c r="X539" s="134" t="e">
        <f t="shared" ca="1" si="96"/>
        <v>#NAME?</v>
      </c>
      <c r="Y539" s="131" t="e">
        <f t="shared" ca="1" si="97"/>
        <v>#NAME?</v>
      </c>
      <c r="Z539" s="137" t="e">
        <f t="shared" ca="1" si="98"/>
        <v>#NAME?</v>
      </c>
      <c r="AA539" s="125">
        <v>2.0815133283759799</v>
      </c>
      <c r="AB539" s="125">
        <v>3.92118413001619</v>
      </c>
      <c r="AC539" s="123" t="s">
        <v>5792</v>
      </c>
      <c r="AD539" s="125">
        <v>11.970501397721099</v>
      </c>
      <c r="AE539" s="123" t="s">
        <v>5793</v>
      </c>
      <c r="AF539" s="125">
        <v>14.774828465321701</v>
      </c>
      <c r="AG539" s="123" t="s">
        <v>5794</v>
      </c>
      <c r="AH539" s="125">
        <v>14.3501616</v>
      </c>
      <c r="AI539" s="123" t="s">
        <v>163</v>
      </c>
      <c r="AJ539" s="123" t="s">
        <v>189</v>
      </c>
      <c r="AK539" s="124">
        <v>8.3017487814000006</v>
      </c>
      <c r="AL539" s="123" t="s">
        <v>159</v>
      </c>
      <c r="AM539" s="36">
        <v>42626</v>
      </c>
      <c r="AN539" s="123" t="s">
        <v>310</v>
      </c>
      <c r="AO539" s="123" t="s">
        <v>2344</v>
      </c>
      <c r="AP539" s="123" t="s">
        <v>240</v>
      </c>
      <c r="AQ539" s="123" t="s">
        <v>185</v>
      </c>
    </row>
    <row r="540" spans="1:43">
      <c r="A540" s="123" t="s">
        <v>2483</v>
      </c>
      <c r="B540" s="123" t="s">
        <v>2484</v>
      </c>
      <c r="C540" s="36">
        <v>43830</v>
      </c>
      <c r="D540" s="124">
        <v>1.095</v>
      </c>
      <c r="E540" s="124">
        <v>1.24</v>
      </c>
      <c r="F540" s="125">
        <v>0</v>
      </c>
      <c r="G540" s="36">
        <v>43829</v>
      </c>
      <c r="H540" s="124">
        <v>1.095</v>
      </c>
      <c r="I540" s="125">
        <v>3.9179935718952001</v>
      </c>
      <c r="J540" s="123" t="s">
        <v>5795</v>
      </c>
      <c r="K540" s="125">
        <v>0.18298261665141199</v>
      </c>
      <c r="L540" s="125">
        <v>0.55094654071196403</v>
      </c>
      <c r="M540" s="130">
        <v>1.0147424195897801</v>
      </c>
      <c r="N540" s="137">
        <f t="shared" si="88"/>
        <v>4.0589696783591203</v>
      </c>
      <c r="O540" s="132">
        <f t="shared" si="89"/>
        <v>4.05896967835912E-2</v>
      </c>
      <c r="P540" s="134">
        <f t="shared" si="90"/>
        <v>545</v>
      </c>
      <c r="Q540" s="134">
        <v>1046</v>
      </c>
      <c r="R540" s="134" t="str">
        <f t="shared" si="91"/>
        <v>545/1046</v>
      </c>
      <c r="S540" s="131">
        <f t="shared" si="92"/>
        <v>0.52103250478011476</v>
      </c>
      <c r="T540" s="137">
        <f t="shared" si="93"/>
        <v>73.94837476099427</v>
      </c>
      <c r="U540" s="133" t="e">
        <f ca="1">[1]!f_risk_annusharpe(A540,"2019/9/30","2019/12/31",1,1,3)</f>
        <v>#NAME?</v>
      </c>
      <c r="V540" s="134" t="e">
        <f t="shared" ca="1" si="94"/>
        <v>#NAME?</v>
      </c>
      <c r="W540" s="134">
        <f t="shared" si="95"/>
        <v>1046</v>
      </c>
      <c r="X540" s="134" t="e">
        <f t="shared" ca="1" si="96"/>
        <v>#NAME?</v>
      </c>
      <c r="Y540" s="131" t="e">
        <f t="shared" ca="1" si="97"/>
        <v>#NAME?</v>
      </c>
      <c r="Z540" s="137" t="e">
        <f t="shared" ca="1" si="98"/>
        <v>#NAME?</v>
      </c>
      <c r="AA540" s="125">
        <v>2.0503082785044899</v>
      </c>
      <c r="AB540" s="125">
        <v>3.9179935718952001</v>
      </c>
      <c r="AC540" s="123" t="s">
        <v>5795</v>
      </c>
      <c r="AD540" s="125">
        <v>9.7437546570814906</v>
      </c>
      <c r="AE540" s="123" t="s">
        <v>5796</v>
      </c>
      <c r="AF540" s="125">
        <v>12.515580078729</v>
      </c>
      <c r="AG540" s="123" t="s">
        <v>5797</v>
      </c>
      <c r="AH540" s="125">
        <v>24.786857000000001</v>
      </c>
      <c r="AI540" s="123" t="s">
        <v>163</v>
      </c>
      <c r="AJ540" s="123" t="s">
        <v>166</v>
      </c>
      <c r="AK540" s="124">
        <v>33.393731935399998</v>
      </c>
      <c r="AL540" s="123" t="s">
        <v>159</v>
      </c>
      <c r="AM540" s="36">
        <v>41402</v>
      </c>
      <c r="AN540" s="123" t="s">
        <v>310</v>
      </c>
      <c r="AO540" s="123" t="s">
        <v>592</v>
      </c>
      <c r="AP540" s="123" t="s">
        <v>261</v>
      </c>
      <c r="AQ540" s="123" t="s">
        <v>173</v>
      </c>
    </row>
    <row r="541" spans="1:43">
      <c r="A541" s="123" t="s">
        <v>2554</v>
      </c>
      <c r="B541" s="123" t="s">
        <v>2555</v>
      </c>
      <c r="C541" s="36">
        <v>43830</v>
      </c>
      <c r="D541" s="124">
        <v>1.0122</v>
      </c>
      <c r="E541" s="124">
        <v>1.0723</v>
      </c>
      <c r="F541" s="125">
        <v>1.97628458498007E-2</v>
      </c>
      <c r="G541" s="36">
        <v>43829</v>
      </c>
      <c r="H541" s="124">
        <v>1.012</v>
      </c>
      <c r="I541" s="125">
        <v>3.9160402417122899</v>
      </c>
      <c r="J541" s="123" t="s">
        <v>5798</v>
      </c>
      <c r="K541" s="125">
        <v>0.17814726840855599</v>
      </c>
      <c r="L541" s="125">
        <v>0.60612970350942197</v>
      </c>
      <c r="M541" s="130">
        <v>1.07457512614316</v>
      </c>
      <c r="N541" s="137">
        <f t="shared" si="88"/>
        <v>4.2983005045726399</v>
      </c>
      <c r="O541" s="132">
        <f t="shared" si="89"/>
        <v>4.29830050457264E-2</v>
      </c>
      <c r="P541" s="134">
        <f t="shared" si="90"/>
        <v>452</v>
      </c>
      <c r="Q541" s="134">
        <v>1046</v>
      </c>
      <c r="R541" s="134" t="str">
        <f t="shared" si="91"/>
        <v>452/1046</v>
      </c>
      <c r="S541" s="131">
        <f t="shared" si="92"/>
        <v>0.43212237093690248</v>
      </c>
      <c r="T541" s="137">
        <f t="shared" si="93"/>
        <v>78.393881453154876</v>
      </c>
      <c r="U541" s="133" t="e">
        <f ca="1">[1]!f_risk_annusharpe(A541,"2019/9/30","2019/12/31",1,1,3)</f>
        <v>#NAME?</v>
      </c>
      <c r="V541" s="134" t="e">
        <f t="shared" ca="1" si="94"/>
        <v>#NAME?</v>
      </c>
      <c r="W541" s="134">
        <f t="shared" si="95"/>
        <v>1046</v>
      </c>
      <c r="X541" s="134" t="e">
        <f t="shared" ca="1" si="96"/>
        <v>#NAME?</v>
      </c>
      <c r="Y541" s="131" t="e">
        <f t="shared" ca="1" si="97"/>
        <v>#NAME?</v>
      </c>
      <c r="Z541" s="137" t="e">
        <f t="shared" ca="1" si="98"/>
        <v>#NAME?</v>
      </c>
      <c r="AA541" s="125">
        <v>2.1367191906916601</v>
      </c>
      <c r="AB541" s="125">
        <v>3.9160402417122899</v>
      </c>
      <c r="AC541" s="123" t="s">
        <v>5798</v>
      </c>
      <c r="AD541" s="126">
        <v>0</v>
      </c>
      <c r="AE541" s="123"/>
      <c r="AF541" s="126">
        <v>0</v>
      </c>
      <c r="AG541" s="123"/>
      <c r="AH541" s="125">
        <v>7.4133481400000099</v>
      </c>
      <c r="AI541" s="123" t="s">
        <v>163</v>
      </c>
      <c r="AJ541" s="123" t="s">
        <v>95</v>
      </c>
      <c r="AK541" s="124">
        <v>9.0937609448999996</v>
      </c>
      <c r="AL541" s="123" t="s">
        <v>159</v>
      </c>
      <c r="AM541" s="36">
        <v>43265</v>
      </c>
      <c r="AN541" s="123" t="s">
        <v>310</v>
      </c>
      <c r="AO541" s="123" t="s">
        <v>1682</v>
      </c>
      <c r="AP541" s="123" t="s">
        <v>511</v>
      </c>
      <c r="AQ541" s="123" t="s">
        <v>483</v>
      </c>
    </row>
    <row r="542" spans="1:43">
      <c r="A542" s="123" t="s">
        <v>2382</v>
      </c>
      <c r="B542" s="123" t="s">
        <v>2383</v>
      </c>
      <c r="C542" s="36">
        <v>43830</v>
      </c>
      <c r="D542" s="124">
        <v>1.0615000000000001</v>
      </c>
      <c r="E542" s="124">
        <v>1.1285000000000001</v>
      </c>
      <c r="F542" s="125">
        <v>2.82698831511707E-2</v>
      </c>
      <c r="G542" s="36">
        <v>43829</v>
      </c>
      <c r="H542" s="124">
        <v>1.0611999999999999</v>
      </c>
      <c r="I542" s="125">
        <v>3.9158100832109799</v>
      </c>
      <c r="J542" s="123" t="s">
        <v>5799</v>
      </c>
      <c r="K542" s="125">
        <v>0.141509433962272</v>
      </c>
      <c r="L542" s="125">
        <v>0.45424434560426402</v>
      </c>
      <c r="M542" s="130">
        <v>0.94142259414227003</v>
      </c>
      <c r="N542" s="137">
        <f t="shared" si="88"/>
        <v>3.7656903765690801</v>
      </c>
      <c r="O542" s="132">
        <f t="shared" si="89"/>
        <v>3.7656903765690801E-2</v>
      </c>
      <c r="P542" s="134">
        <f t="shared" si="90"/>
        <v>656</v>
      </c>
      <c r="Q542" s="134">
        <v>1046</v>
      </c>
      <c r="R542" s="134" t="str">
        <f t="shared" si="91"/>
        <v>656/1046</v>
      </c>
      <c r="S542" s="131">
        <f t="shared" si="92"/>
        <v>0.62715105162523899</v>
      </c>
      <c r="T542" s="137">
        <f t="shared" si="93"/>
        <v>68.642447418738058</v>
      </c>
      <c r="U542" s="133" t="e">
        <f ca="1">[1]!f_risk_annusharpe(A542,"2019/9/30","2019/12/31",1,1,3)</f>
        <v>#NAME?</v>
      </c>
      <c r="V542" s="134" t="e">
        <f t="shared" ca="1" si="94"/>
        <v>#NAME?</v>
      </c>
      <c r="W542" s="134">
        <f t="shared" si="95"/>
        <v>1046</v>
      </c>
      <c r="X542" s="134" t="e">
        <f t="shared" ca="1" si="96"/>
        <v>#NAME?</v>
      </c>
      <c r="Y542" s="131" t="e">
        <f t="shared" ca="1" si="97"/>
        <v>#NAME?</v>
      </c>
      <c r="Z542" s="137" t="e">
        <f t="shared" ca="1" si="98"/>
        <v>#NAME?</v>
      </c>
      <c r="AA542" s="125">
        <v>1.96926032660904</v>
      </c>
      <c r="AB542" s="125">
        <v>3.9158100832109799</v>
      </c>
      <c r="AC542" s="123" t="s">
        <v>5799</v>
      </c>
      <c r="AD542" s="125">
        <v>9.09577688620824</v>
      </c>
      <c r="AE542" s="123" t="s">
        <v>5800</v>
      </c>
      <c r="AF542" s="125">
        <v>13.0221833815173</v>
      </c>
      <c r="AG542" s="123" t="s">
        <v>5801</v>
      </c>
      <c r="AH542" s="125">
        <v>13.372552150000001</v>
      </c>
      <c r="AI542" s="123" t="s">
        <v>163</v>
      </c>
      <c r="AJ542" s="123" t="s">
        <v>166</v>
      </c>
      <c r="AK542" s="124">
        <v>35.572028726200003</v>
      </c>
      <c r="AL542" s="123" t="s">
        <v>159</v>
      </c>
      <c r="AM542" s="36">
        <v>42697</v>
      </c>
      <c r="AN542" s="123" t="s">
        <v>310</v>
      </c>
      <c r="AO542" s="123" t="s">
        <v>2384</v>
      </c>
      <c r="AP542" s="123" t="s">
        <v>266</v>
      </c>
      <c r="AQ542" s="123" t="s">
        <v>181</v>
      </c>
    </row>
    <row r="543" spans="1:43">
      <c r="A543" s="123" t="s">
        <v>2642</v>
      </c>
      <c r="B543" s="123" t="s">
        <v>2643</v>
      </c>
      <c r="C543" s="36">
        <v>43830</v>
      </c>
      <c r="D543" s="124">
        <v>1.0401</v>
      </c>
      <c r="E543" s="124">
        <v>1.1255999999999999</v>
      </c>
      <c r="F543" s="125">
        <v>2.8851702250443902E-2</v>
      </c>
      <c r="G543" s="36">
        <v>43829</v>
      </c>
      <c r="H543" s="124">
        <v>1.0398000000000001</v>
      </c>
      <c r="I543" s="125">
        <v>3.9143027384752598</v>
      </c>
      <c r="J543" s="123" t="s">
        <v>5802</v>
      </c>
      <c r="K543" s="125">
        <v>0.12514439738160299</v>
      </c>
      <c r="L543" s="125">
        <v>0.69704983385321695</v>
      </c>
      <c r="M543" s="130">
        <v>1.2558243510387399</v>
      </c>
      <c r="N543" s="137">
        <f t="shared" si="88"/>
        <v>5.0232974041549596</v>
      </c>
      <c r="O543" s="132">
        <f t="shared" si="89"/>
        <v>5.0232974041549597E-2</v>
      </c>
      <c r="P543" s="134">
        <f t="shared" si="90"/>
        <v>213</v>
      </c>
      <c r="Q543" s="134">
        <v>1046</v>
      </c>
      <c r="R543" s="134" t="str">
        <f t="shared" si="91"/>
        <v>213/1046</v>
      </c>
      <c r="S543" s="131">
        <f t="shared" si="92"/>
        <v>0.20363288718929254</v>
      </c>
      <c r="T543" s="137">
        <f t="shared" si="93"/>
        <v>89.818355640535373</v>
      </c>
      <c r="U543" s="133" t="e">
        <f ca="1">[1]!f_risk_annusharpe(A543,"2019/9/30","2019/12/31",1,1,3)</f>
        <v>#NAME?</v>
      </c>
      <c r="V543" s="134" t="e">
        <f t="shared" ca="1" si="94"/>
        <v>#NAME?</v>
      </c>
      <c r="W543" s="134">
        <f t="shared" si="95"/>
        <v>1046</v>
      </c>
      <c r="X543" s="134" t="e">
        <f t="shared" ca="1" si="96"/>
        <v>#NAME?</v>
      </c>
      <c r="Y543" s="131" t="e">
        <f t="shared" ca="1" si="97"/>
        <v>#NAME?</v>
      </c>
      <c r="Z543" s="137" t="e">
        <f t="shared" ca="1" si="98"/>
        <v>#NAME?</v>
      </c>
      <c r="AA543" s="125">
        <v>2.3720302887667102</v>
      </c>
      <c r="AB543" s="125">
        <v>3.9143027384752598</v>
      </c>
      <c r="AC543" s="123" t="s">
        <v>5802</v>
      </c>
      <c r="AD543" s="125">
        <v>11.642022666666699</v>
      </c>
      <c r="AE543" s="123" t="s">
        <v>5803</v>
      </c>
      <c r="AF543" s="126">
        <v>0</v>
      </c>
      <c r="AG543" s="123"/>
      <c r="AH543" s="125">
        <v>13.03754795</v>
      </c>
      <c r="AI543" s="123" t="s">
        <v>163</v>
      </c>
      <c r="AJ543" s="123" t="s">
        <v>95</v>
      </c>
      <c r="AK543" s="124">
        <v>18.834149257100002</v>
      </c>
      <c r="AL543" s="123" t="s">
        <v>159</v>
      </c>
      <c r="AM543" s="36">
        <v>42956</v>
      </c>
      <c r="AN543" s="123" t="s">
        <v>310</v>
      </c>
      <c r="AO543" s="123" t="s">
        <v>1430</v>
      </c>
      <c r="AP543" s="123" t="s">
        <v>271</v>
      </c>
      <c r="AQ543" s="123" t="s">
        <v>207</v>
      </c>
    </row>
    <row r="544" spans="1:43">
      <c r="A544" s="123" t="s">
        <v>2585</v>
      </c>
      <c r="B544" s="123" t="s">
        <v>2586</v>
      </c>
      <c r="C544" s="36">
        <v>43830</v>
      </c>
      <c r="D544" s="124">
        <v>1.0297000000000001</v>
      </c>
      <c r="E544" s="124">
        <v>1.0447</v>
      </c>
      <c r="F544" s="125">
        <v>9.7125097125086695E-3</v>
      </c>
      <c r="G544" s="36">
        <v>43829</v>
      </c>
      <c r="H544" s="124">
        <v>1.0296000000000001</v>
      </c>
      <c r="I544" s="125">
        <v>3.9141049716615299</v>
      </c>
      <c r="J544" s="123" t="s">
        <v>5804</v>
      </c>
      <c r="K544" s="125">
        <v>0.184860867873128</v>
      </c>
      <c r="L544" s="125">
        <v>0.635269855838965</v>
      </c>
      <c r="M544" s="130">
        <v>1.2487788756091001</v>
      </c>
      <c r="N544" s="137">
        <f t="shared" si="88"/>
        <v>4.9951155024364002</v>
      </c>
      <c r="O544" s="132">
        <f t="shared" si="89"/>
        <v>4.9951155024364001E-2</v>
      </c>
      <c r="P544" s="134">
        <f t="shared" si="90"/>
        <v>220</v>
      </c>
      <c r="Q544" s="134">
        <v>1046</v>
      </c>
      <c r="R544" s="134" t="str">
        <f t="shared" si="91"/>
        <v>220/1046</v>
      </c>
      <c r="S544" s="131">
        <f t="shared" si="92"/>
        <v>0.21032504780114722</v>
      </c>
      <c r="T544" s="137">
        <f t="shared" si="93"/>
        <v>89.48374760994264</v>
      </c>
      <c r="U544" s="133" t="e">
        <f ca="1">[1]!f_risk_annusharpe(A544,"2019/9/30","2019/12/31",1,1,3)</f>
        <v>#NAME?</v>
      </c>
      <c r="V544" s="134" t="e">
        <f t="shared" ca="1" si="94"/>
        <v>#NAME?</v>
      </c>
      <c r="W544" s="134">
        <f t="shared" si="95"/>
        <v>1046</v>
      </c>
      <c r="X544" s="134" t="e">
        <f t="shared" ca="1" si="96"/>
        <v>#NAME?</v>
      </c>
      <c r="Y544" s="131" t="e">
        <f t="shared" ca="1" si="97"/>
        <v>#NAME?</v>
      </c>
      <c r="Z544" s="137" t="e">
        <f t="shared" ca="1" si="98"/>
        <v>#NAME?</v>
      </c>
      <c r="AA544" s="125">
        <v>2.27454123608904</v>
      </c>
      <c r="AB544" s="125">
        <v>3.9141049716615299</v>
      </c>
      <c r="AC544" s="123" t="s">
        <v>5804</v>
      </c>
      <c r="AD544" s="126">
        <v>0</v>
      </c>
      <c r="AE544" s="123"/>
      <c r="AF544" s="126">
        <v>0</v>
      </c>
      <c r="AG544" s="123"/>
      <c r="AH544" s="125">
        <v>4.5064153700000098</v>
      </c>
      <c r="AI544" s="123" t="s">
        <v>163</v>
      </c>
      <c r="AJ544" s="123" t="s">
        <v>95</v>
      </c>
      <c r="AK544" s="124">
        <v>9.1530670607999998</v>
      </c>
      <c r="AL544" s="123" t="s">
        <v>159</v>
      </c>
      <c r="AM544" s="36">
        <v>43406</v>
      </c>
      <c r="AN544" s="123" t="s">
        <v>310</v>
      </c>
      <c r="AO544" s="123" t="s">
        <v>5805</v>
      </c>
      <c r="AP544" s="123" t="s">
        <v>441</v>
      </c>
      <c r="AQ544" s="123" t="s">
        <v>241</v>
      </c>
    </row>
    <row r="545" spans="1:43">
      <c r="A545" s="123" t="s">
        <v>2627</v>
      </c>
      <c r="B545" s="123" t="s">
        <v>2628</v>
      </c>
      <c r="C545" s="36">
        <v>43830</v>
      </c>
      <c r="D545" s="124">
        <v>1.1197999999999999</v>
      </c>
      <c r="E545" s="124">
        <v>1.1357999999999999</v>
      </c>
      <c r="F545" s="125">
        <v>3.5733428622486997E-2</v>
      </c>
      <c r="G545" s="36">
        <v>43829</v>
      </c>
      <c r="H545" s="124">
        <v>1.1194</v>
      </c>
      <c r="I545" s="125">
        <v>3.9123197439414801</v>
      </c>
      <c r="J545" s="123" t="s">
        <v>5806</v>
      </c>
      <c r="K545" s="125">
        <v>0.20581655480984101</v>
      </c>
      <c r="L545" s="125">
        <v>0.67427256913903899</v>
      </c>
      <c r="M545" s="130">
        <v>1.1654109482820201</v>
      </c>
      <c r="N545" s="137">
        <f t="shared" si="88"/>
        <v>4.6616437931280803</v>
      </c>
      <c r="O545" s="132">
        <f t="shared" si="89"/>
        <v>4.6616437931280806E-2</v>
      </c>
      <c r="P545" s="134">
        <f t="shared" si="90"/>
        <v>318</v>
      </c>
      <c r="Q545" s="134">
        <v>1046</v>
      </c>
      <c r="R545" s="134" t="str">
        <f t="shared" si="91"/>
        <v>318/1046</v>
      </c>
      <c r="S545" s="131">
        <f t="shared" si="92"/>
        <v>0.30401529636711283</v>
      </c>
      <c r="T545" s="137">
        <f t="shared" si="93"/>
        <v>84.799235181644363</v>
      </c>
      <c r="U545" s="133" t="e">
        <f ca="1">[1]!f_risk_annusharpe(A545,"2019/9/30","2019/12/31",1,1,3)</f>
        <v>#NAME?</v>
      </c>
      <c r="V545" s="134" t="e">
        <f t="shared" ca="1" si="94"/>
        <v>#NAME?</v>
      </c>
      <c r="W545" s="134">
        <f t="shared" si="95"/>
        <v>1046</v>
      </c>
      <c r="X545" s="134" t="e">
        <f t="shared" ca="1" si="96"/>
        <v>#NAME?</v>
      </c>
      <c r="Y545" s="131" t="e">
        <f t="shared" ca="1" si="97"/>
        <v>#NAME?</v>
      </c>
      <c r="Z545" s="137" t="e">
        <f t="shared" ca="1" si="98"/>
        <v>#NAME?</v>
      </c>
      <c r="AA545" s="125">
        <v>2.2088292977851101</v>
      </c>
      <c r="AB545" s="125">
        <v>3.9123197439414801</v>
      </c>
      <c r="AC545" s="123" t="s">
        <v>5806</v>
      </c>
      <c r="AD545" s="125">
        <v>12.2918486411701</v>
      </c>
      <c r="AE545" s="123" t="s">
        <v>5807</v>
      </c>
      <c r="AF545" s="126">
        <v>0</v>
      </c>
      <c r="AG545" s="123"/>
      <c r="AH545" s="125">
        <v>13.62812164</v>
      </c>
      <c r="AI545" s="123" t="s">
        <v>174</v>
      </c>
      <c r="AJ545" s="123" t="s">
        <v>95</v>
      </c>
      <c r="AK545" s="124">
        <v>10.3552460774</v>
      </c>
      <c r="AL545" s="123" t="s">
        <v>159</v>
      </c>
      <c r="AM545" s="36">
        <v>42957</v>
      </c>
      <c r="AN545" s="123" t="s">
        <v>310</v>
      </c>
      <c r="AO545" s="123" t="s">
        <v>1639</v>
      </c>
      <c r="AP545" s="123" t="s">
        <v>249</v>
      </c>
      <c r="AQ545" s="123" t="s">
        <v>177</v>
      </c>
    </row>
    <row r="546" spans="1:43">
      <c r="A546" s="123" t="s">
        <v>2606</v>
      </c>
      <c r="B546" s="123" t="s">
        <v>2607</v>
      </c>
      <c r="C546" s="36">
        <v>43830</v>
      </c>
      <c r="D546" s="124">
        <v>1.0336000000000001</v>
      </c>
      <c r="E546" s="124">
        <v>1.0455000000000001</v>
      </c>
      <c r="F546" s="125">
        <v>1.93535900909628E-2</v>
      </c>
      <c r="G546" s="36">
        <v>43829</v>
      </c>
      <c r="H546" s="124">
        <v>1.0334000000000001</v>
      </c>
      <c r="I546" s="125">
        <v>3.91217756582216</v>
      </c>
      <c r="J546" s="123" t="s">
        <v>5808</v>
      </c>
      <c r="K546" s="125">
        <v>0.18416206261509999</v>
      </c>
      <c r="L546" s="125">
        <v>0.65240634618135795</v>
      </c>
      <c r="M546" s="130">
        <v>1.1547818329356301</v>
      </c>
      <c r="N546" s="137">
        <f t="shared" si="88"/>
        <v>4.6191273317425203</v>
      </c>
      <c r="O546" s="132">
        <f t="shared" si="89"/>
        <v>4.6191273317425202E-2</v>
      </c>
      <c r="P546" s="134">
        <f t="shared" si="90"/>
        <v>338</v>
      </c>
      <c r="Q546" s="134">
        <v>1046</v>
      </c>
      <c r="R546" s="134" t="str">
        <f t="shared" si="91"/>
        <v>338/1046</v>
      </c>
      <c r="S546" s="131">
        <f t="shared" si="92"/>
        <v>0.32313575525812621</v>
      </c>
      <c r="T546" s="137">
        <f t="shared" si="93"/>
        <v>83.843212237093695</v>
      </c>
      <c r="U546" s="133" t="e">
        <f ca="1">[1]!f_risk_annusharpe(A546,"2019/9/30","2019/12/31",1,1,3)</f>
        <v>#NAME?</v>
      </c>
      <c r="V546" s="134" t="e">
        <f t="shared" ca="1" si="94"/>
        <v>#NAME?</v>
      </c>
      <c r="W546" s="134">
        <f t="shared" si="95"/>
        <v>1046</v>
      </c>
      <c r="X546" s="134" t="e">
        <f t="shared" ca="1" si="96"/>
        <v>#NAME?</v>
      </c>
      <c r="Y546" s="131" t="e">
        <f t="shared" ca="1" si="97"/>
        <v>#NAME?</v>
      </c>
      <c r="Z546" s="137" t="e">
        <f t="shared" ca="1" si="98"/>
        <v>#NAME?</v>
      </c>
      <c r="AA546" s="125">
        <v>2.1444372733408699</v>
      </c>
      <c r="AB546" s="125">
        <v>3.91217756582216</v>
      </c>
      <c r="AC546" s="123" t="s">
        <v>5808</v>
      </c>
      <c r="AD546" s="126">
        <v>0</v>
      </c>
      <c r="AE546" s="123"/>
      <c r="AF546" s="126">
        <v>0</v>
      </c>
      <c r="AG546" s="123"/>
      <c r="AH546" s="125">
        <v>4.5876067200000001</v>
      </c>
      <c r="AI546" s="123" t="s">
        <v>157</v>
      </c>
      <c r="AJ546" s="123" t="s">
        <v>95</v>
      </c>
      <c r="AK546" s="124">
        <v>45.033050603299998</v>
      </c>
      <c r="AL546" s="123" t="s">
        <v>159</v>
      </c>
      <c r="AM546" s="36">
        <v>43426</v>
      </c>
      <c r="AN546" s="123" t="s">
        <v>310</v>
      </c>
      <c r="AO546" s="123" t="s">
        <v>2651</v>
      </c>
      <c r="AP546" s="123" t="s">
        <v>347</v>
      </c>
      <c r="AQ546" s="123" t="s">
        <v>532</v>
      </c>
    </row>
    <row r="547" spans="1:43">
      <c r="A547" s="123" t="s">
        <v>2300</v>
      </c>
      <c r="B547" s="123" t="s">
        <v>2301</v>
      </c>
      <c r="C547" s="36">
        <v>43830</v>
      </c>
      <c r="D547" s="124">
        <v>1.0533999999999999</v>
      </c>
      <c r="E547" s="124">
        <v>1.1216999999999999</v>
      </c>
      <c r="F547" s="125">
        <v>1.8989745537394E-2</v>
      </c>
      <c r="G547" s="36">
        <v>43829</v>
      </c>
      <c r="H547" s="124">
        <v>1.0531999999999999</v>
      </c>
      <c r="I547" s="125">
        <v>3.9061288960831102</v>
      </c>
      <c r="J547" s="123" t="s">
        <v>5809</v>
      </c>
      <c r="K547" s="125">
        <v>0.13307984790873301</v>
      </c>
      <c r="L547" s="125">
        <v>0.34295434830353499</v>
      </c>
      <c r="M547" s="130">
        <v>0.79421440517563702</v>
      </c>
      <c r="N547" s="137">
        <f t="shared" si="88"/>
        <v>3.1768576207025481</v>
      </c>
      <c r="O547" s="132">
        <f t="shared" si="89"/>
        <v>3.176857620702548E-2</v>
      </c>
      <c r="P547" s="134">
        <f t="shared" si="90"/>
        <v>859</v>
      </c>
      <c r="Q547" s="134">
        <v>1046</v>
      </c>
      <c r="R547" s="134" t="str">
        <f t="shared" si="91"/>
        <v>859/1046</v>
      </c>
      <c r="S547" s="131">
        <f t="shared" si="92"/>
        <v>0.82122370936902489</v>
      </c>
      <c r="T547" s="137">
        <f t="shared" si="93"/>
        <v>60</v>
      </c>
      <c r="U547" s="133" t="e">
        <f ca="1">[1]!f_risk_annusharpe(A547,"2019/9/30","2019/12/31",1,1,3)</f>
        <v>#NAME?</v>
      </c>
      <c r="V547" s="134" t="e">
        <f t="shared" ca="1" si="94"/>
        <v>#NAME?</v>
      </c>
      <c r="W547" s="134">
        <f t="shared" si="95"/>
        <v>1046</v>
      </c>
      <c r="X547" s="134" t="e">
        <f t="shared" ca="1" si="96"/>
        <v>#NAME?</v>
      </c>
      <c r="Y547" s="131" t="e">
        <f t="shared" ca="1" si="97"/>
        <v>#NAME?</v>
      </c>
      <c r="Z547" s="137" t="e">
        <f t="shared" ca="1" si="98"/>
        <v>#NAME?</v>
      </c>
      <c r="AA547" s="125">
        <v>1.8466919412637</v>
      </c>
      <c r="AB547" s="125">
        <v>3.9061288960831102</v>
      </c>
      <c r="AC547" s="123" t="s">
        <v>5809</v>
      </c>
      <c r="AD547" s="125">
        <v>9.2868114928844196</v>
      </c>
      <c r="AE547" s="123" t="s">
        <v>5810</v>
      </c>
      <c r="AF547" s="125">
        <v>12.8527133673776</v>
      </c>
      <c r="AG547" s="123" t="s">
        <v>5811</v>
      </c>
      <c r="AH547" s="125">
        <v>12.70600484</v>
      </c>
      <c r="AI547" s="123" t="s">
        <v>163</v>
      </c>
      <c r="AJ547" s="123" t="s">
        <v>166</v>
      </c>
      <c r="AK547" s="124">
        <v>28.306255054099999</v>
      </c>
      <c r="AL547" s="123" t="s">
        <v>159</v>
      </c>
      <c r="AM547" s="36">
        <v>42635</v>
      </c>
      <c r="AN547" s="123" t="s">
        <v>310</v>
      </c>
      <c r="AO547" s="123" t="s">
        <v>1097</v>
      </c>
      <c r="AP547" s="123" t="s">
        <v>198</v>
      </c>
      <c r="AQ547" s="123" t="s">
        <v>207</v>
      </c>
    </row>
    <row r="548" spans="1:43">
      <c r="A548" s="123" t="s">
        <v>2274</v>
      </c>
      <c r="B548" s="123" t="s">
        <v>2275</v>
      </c>
      <c r="C548" s="36">
        <v>43830</v>
      </c>
      <c r="D548" s="124">
        <v>1.0194000000000001</v>
      </c>
      <c r="E548" s="124">
        <v>1.1288</v>
      </c>
      <c r="F548" s="125">
        <v>9.8106543706420503E-3</v>
      </c>
      <c r="G548" s="36">
        <v>43829</v>
      </c>
      <c r="H548" s="124">
        <v>1.0193000000000001</v>
      </c>
      <c r="I548" s="125">
        <v>3.9053155991567601</v>
      </c>
      <c r="J548" s="123" t="s">
        <v>5812</v>
      </c>
      <c r="K548" s="125">
        <v>9.8193244304805805E-2</v>
      </c>
      <c r="L548" s="125">
        <v>0.31487249234023101</v>
      </c>
      <c r="M548" s="130">
        <v>0.66637184606583499</v>
      </c>
      <c r="N548" s="137">
        <f t="shared" si="88"/>
        <v>2.66548738426334</v>
      </c>
      <c r="O548" s="132">
        <f t="shared" si="89"/>
        <v>2.66548738426334E-2</v>
      </c>
      <c r="P548" s="134">
        <f t="shared" si="90"/>
        <v>959</v>
      </c>
      <c r="Q548" s="134">
        <v>1046</v>
      </c>
      <c r="R548" s="134" t="str">
        <f t="shared" si="91"/>
        <v>959/1046</v>
      </c>
      <c r="S548" s="131">
        <f t="shared" si="92"/>
        <v>0.91682600382409174</v>
      </c>
      <c r="T548" s="137">
        <f t="shared" si="93"/>
        <v>60</v>
      </c>
      <c r="U548" s="133" t="e">
        <f ca="1">[1]!f_risk_annusharpe(A548,"2019/9/30","2019/12/31",1,1,3)</f>
        <v>#NAME?</v>
      </c>
      <c r="V548" s="134" t="e">
        <f t="shared" ca="1" si="94"/>
        <v>#NAME?</v>
      </c>
      <c r="W548" s="134">
        <f t="shared" si="95"/>
        <v>1046</v>
      </c>
      <c r="X548" s="134" t="e">
        <f t="shared" ca="1" si="96"/>
        <v>#NAME?</v>
      </c>
      <c r="Y548" s="131" t="e">
        <f t="shared" ca="1" si="97"/>
        <v>#NAME?</v>
      </c>
      <c r="Z548" s="137" t="e">
        <f t="shared" ca="1" si="98"/>
        <v>#NAME?</v>
      </c>
      <c r="AA548" s="125">
        <v>1.7693777627346201</v>
      </c>
      <c r="AB548" s="125">
        <v>3.9053155991567601</v>
      </c>
      <c r="AC548" s="123" t="s">
        <v>5812</v>
      </c>
      <c r="AD548" s="125">
        <v>10.342517788256</v>
      </c>
      <c r="AE548" s="123" t="s">
        <v>5813</v>
      </c>
      <c r="AF548" s="125">
        <v>13.1585875274396</v>
      </c>
      <c r="AG548" s="123" t="s">
        <v>5814</v>
      </c>
      <c r="AH548" s="125">
        <v>13.40753642</v>
      </c>
      <c r="AI548" s="123" t="s">
        <v>163</v>
      </c>
      <c r="AJ548" s="123" t="s">
        <v>189</v>
      </c>
      <c r="AK548" s="124">
        <v>15.616007312800001</v>
      </c>
      <c r="AL548" s="123" t="s">
        <v>159</v>
      </c>
      <c r="AM548" s="36">
        <v>42676</v>
      </c>
      <c r="AN548" s="123" t="s">
        <v>310</v>
      </c>
      <c r="AO548" s="123" t="s">
        <v>2239</v>
      </c>
      <c r="AP548" s="123" t="s">
        <v>245</v>
      </c>
      <c r="AQ548" s="123" t="s">
        <v>177</v>
      </c>
    </row>
    <row r="549" spans="1:43">
      <c r="A549" s="123" t="s">
        <v>2537</v>
      </c>
      <c r="B549" s="123" t="s">
        <v>2538</v>
      </c>
      <c r="C549" s="36">
        <v>43830</v>
      </c>
      <c r="D549" s="124">
        <v>1.0299</v>
      </c>
      <c r="E549" s="124">
        <v>1.0579000000000001</v>
      </c>
      <c r="F549" s="125">
        <v>2.9137529137541002E-2</v>
      </c>
      <c r="G549" s="36">
        <v>43829</v>
      </c>
      <c r="H549" s="124">
        <v>1.0296000000000001</v>
      </c>
      <c r="I549" s="125">
        <v>3.9040627833938801</v>
      </c>
      <c r="J549" s="123" t="s">
        <v>5815</v>
      </c>
      <c r="K549" s="125">
        <v>0.14585764294050799</v>
      </c>
      <c r="L549" s="125">
        <v>0.58602114601989697</v>
      </c>
      <c r="M549" s="130">
        <v>1.0697027001077399</v>
      </c>
      <c r="N549" s="137">
        <f t="shared" si="88"/>
        <v>4.2788108004309597</v>
      </c>
      <c r="O549" s="132">
        <f t="shared" si="89"/>
        <v>4.27881080043096E-2</v>
      </c>
      <c r="P549" s="134">
        <f t="shared" si="90"/>
        <v>460</v>
      </c>
      <c r="Q549" s="134">
        <v>1046</v>
      </c>
      <c r="R549" s="134" t="str">
        <f t="shared" si="91"/>
        <v>460/1046</v>
      </c>
      <c r="S549" s="131">
        <f t="shared" si="92"/>
        <v>0.43977055449330782</v>
      </c>
      <c r="T549" s="137">
        <f t="shared" si="93"/>
        <v>78.011472275334611</v>
      </c>
      <c r="U549" s="133" t="e">
        <f ca="1">[1]!f_risk_annusharpe(A549,"2019/9/30","2019/12/31",1,1,3)</f>
        <v>#NAME?</v>
      </c>
      <c r="V549" s="134" t="e">
        <f t="shared" ca="1" si="94"/>
        <v>#NAME?</v>
      </c>
      <c r="W549" s="134">
        <f t="shared" si="95"/>
        <v>1046</v>
      </c>
      <c r="X549" s="134" t="e">
        <f t="shared" ca="1" si="96"/>
        <v>#NAME?</v>
      </c>
      <c r="Y549" s="131" t="e">
        <f t="shared" ca="1" si="97"/>
        <v>#NAME?</v>
      </c>
      <c r="Z549" s="137" t="e">
        <f t="shared" ca="1" si="98"/>
        <v>#NAME?</v>
      </c>
      <c r="AA549" s="125">
        <v>2.1321172663722598</v>
      </c>
      <c r="AB549" s="125">
        <v>3.9040627833938801</v>
      </c>
      <c r="AC549" s="123" t="s">
        <v>5815</v>
      </c>
      <c r="AD549" s="126">
        <v>0</v>
      </c>
      <c r="AE549" s="123"/>
      <c r="AF549" s="126">
        <v>0</v>
      </c>
      <c r="AG549" s="123"/>
      <c r="AH549" s="125">
        <v>5.8678495700000202</v>
      </c>
      <c r="AI549" s="123" t="s">
        <v>157</v>
      </c>
      <c r="AJ549" s="123" t="s">
        <v>95</v>
      </c>
      <c r="AK549" s="124">
        <v>18.1586568524</v>
      </c>
      <c r="AL549" s="123" t="s">
        <v>159</v>
      </c>
      <c r="AM549" s="36">
        <v>43360</v>
      </c>
      <c r="AN549" s="123" t="s">
        <v>310</v>
      </c>
      <c r="AO549" s="123" t="s">
        <v>251</v>
      </c>
      <c r="AP549" s="123" t="s">
        <v>200</v>
      </c>
      <c r="AQ549" s="123" t="s">
        <v>241</v>
      </c>
    </row>
    <row r="550" spans="1:43">
      <c r="A550" s="123" t="s">
        <v>2546</v>
      </c>
      <c r="B550" s="123" t="s">
        <v>2547</v>
      </c>
      <c r="C550" s="36">
        <v>43830</v>
      </c>
      <c r="D550" s="124">
        <v>1.0425</v>
      </c>
      <c r="E550" s="124">
        <v>1.0548999999999999</v>
      </c>
      <c r="F550" s="125">
        <v>7.6797542478650505E-2</v>
      </c>
      <c r="G550" s="36">
        <v>43826</v>
      </c>
      <c r="H550" s="124">
        <v>1.0417000000000001</v>
      </c>
      <c r="I550" s="125">
        <v>3.9009944860181198</v>
      </c>
      <c r="J550" s="123" t="s">
        <v>5816</v>
      </c>
      <c r="K550" s="125">
        <v>0.30789954777255801</v>
      </c>
      <c r="L550" s="125">
        <v>0.58858378953976198</v>
      </c>
      <c r="M550" s="130">
        <v>1.0174498444564199</v>
      </c>
      <c r="N550" s="137">
        <f t="shared" si="88"/>
        <v>4.0697993778256798</v>
      </c>
      <c r="O550" s="132">
        <f t="shared" si="89"/>
        <v>4.0697993778256801E-2</v>
      </c>
      <c r="P550" s="134">
        <f t="shared" si="90"/>
        <v>539</v>
      </c>
      <c r="Q550" s="134">
        <v>1046</v>
      </c>
      <c r="R550" s="134" t="str">
        <f t="shared" si="91"/>
        <v>539/1046</v>
      </c>
      <c r="S550" s="131">
        <f t="shared" si="92"/>
        <v>0.51529636711281068</v>
      </c>
      <c r="T550" s="137">
        <f t="shared" si="93"/>
        <v>74.235181644359471</v>
      </c>
      <c r="U550" s="133" t="e">
        <f ca="1">[1]!f_risk_annusharpe(A550,"2019/9/30","2019/12/31",1,1,3)</f>
        <v>#NAME?</v>
      </c>
      <c r="V550" s="134" t="e">
        <f t="shared" ca="1" si="94"/>
        <v>#NAME?</v>
      </c>
      <c r="W550" s="134">
        <f t="shared" si="95"/>
        <v>1046</v>
      </c>
      <c r="X550" s="134" t="e">
        <f t="shared" ca="1" si="96"/>
        <v>#NAME?</v>
      </c>
      <c r="Y550" s="131" t="e">
        <f t="shared" ca="1" si="97"/>
        <v>#NAME?</v>
      </c>
      <c r="Z550" s="137" t="e">
        <f t="shared" ca="1" si="98"/>
        <v>#NAME?</v>
      </c>
      <c r="AA550" s="125">
        <v>2.1658254012926599</v>
      </c>
      <c r="AB550" s="125">
        <v>3.9009944860181198</v>
      </c>
      <c r="AC550" s="123" t="s">
        <v>5816</v>
      </c>
      <c r="AD550" s="126">
        <v>0</v>
      </c>
      <c r="AE550" s="123"/>
      <c r="AF550" s="126">
        <v>0</v>
      </c>
      <c r="AG550" s="123"/>
      <c r="AH550" s="125">
        <v>5.5218500000000104</v>
      </c>
      <c r="AI550" s="123" t="s">
        <v>174</v>
      </c>
      <c r="AJ550" s="123" t="s">
        <v>95</v>
      </c>
      <c r="AK550" s="124">
        <v>6.7642343678000003</v>
      </c>
      <c r="AL550" s="123" t="s">
        <v>159</v>
      </c>
      <c r="AM550" s="36">
        <v>43384</v>
      </c>
      <c r="AN550" s="123" t="s">
        <v>310</v>
      </c>
      <c r="AO550" s="123" t="s">
        <v>965</v>
      </c>
      <c r="AP550" s="123" t="s">
        <v>179</v>
      </c>
      <c r="AQ550" s="123" t="s">
        <v>483</v>
      </c>
    </row>
    <row r="551" spans="1:43">
      <c r="A551" s="123" t="s">
        <v>2583</v>
      </c>
      <c r="B551" s="123" t="s">
        <v>2584</v>
      </c>
      <c r="C551" s="36">
        <v>43830</v>
      </c>
      <c r="D551" s="124">
        <v>1.0226</v>
      </c>
      <c r="E551" s="124">
        <v>1.0826</v>
      </c>
      <c r="F551" s="125">
        <v>6.8499853214600406E-2</v>
      </c>
      <c r="G551" s="36">
        <v>43826</v>
      </c>
      <c r="H551" s="124">
        <v>1.0219</v>
      </c>
      <c r="I551" s="125">
        <v>3.8983359532253399</v>
      </c>
      <c r="J551" s="123" t="s">
        <v>5817</v>
      </c>
      <c r="K551" s="125">
        <v>0.33359497645209302</v>
      </c>
      <c r="L551" s="125">
        <v>0.619939364727355</v>
      </c>
      <c r="M551" s="130">
        <v>1.1074197907577601</v>
      </c>
      <c r="N551" s="137">
        <f t="shared" si="88"/>
        <v>4.4296791630310404</v>
      </c>
      <c r="O551" s="132">
        <f t="shared" si="89"/>
        <v>4.4296791630310403E-2</v>
      </c>
      <c r="P551" s="134">
        <f t="shared" si="90"/>
        <v>404</v>
      </c>
      <c r="Q551" s="134">
        <v>1046</v>
      </c>
      <c r="R551" s="134" t="str">
        <f t="shared" si="91"/>
        <v>404/1046</v>
      </c>
      <c r="S551" s="131">
        <f t="shared" si="92"/>
        <v>0.38623326959847037</v>
      </c>
      <c r="T551" s="137">
        <f t="shared" si="93"/>
        <v>80.68833652007649</v>
      </c>
      <c r="U551" s="133" t="e">
        <f ca="1">[1]!f_risk_annusharpe(A551,"2019/9/30","2019/12/31",1,1,3)</f>
        <v>#NAME?</v>
      </c>
      <c r="V551" s="134" t="e">
        <f t="shared" ca="1" si="94"/>
        <v>#NAME?</v>
      </c>
      <c r="W551" s="134">
        <f t="shared" si="95"/>
        <v>1046</v>
      </c>
      <c r="X551" s="134" t="e">
        <f t="shared" ca="1" si="96"/>
        <v>#NAME?</v>
      </c>
      <c r="Y551" s="131" t="e">
        <f t="shared" ca="1" si="97"/>
        <v>#NAME?</v>
      </c>
      <c r="Z551" s="137" t="e">
        <f t="shared" ca="1" si="98"/>
        <v>#NAME?</v>
      </c>
      <c r="AA551" s="125">
        <v>2.1279017753828402</v>
      </c>
      <c r="AB551" s="125">
        <v>3.8983359532253399</v>
      </c>
      <c r="AC551" s="123" t="s">
        <v>5817</v>
      </c>
      <c r="AD551" s="126">
        <v>0</v>
      </c>
      <c r="AE551" s="123"/>
      <c r="AF551" s="126">
        <v>0</v>
      </c>
      <c r="AG551" s="123"/>
      <c r="AH551" s="125">
        <v>8.3971338999999894</v>
      </c>
      <c r="AI551" s="123" t="s">
        <v>174</v>
      </c>
      <c r="AJ551" s="123" t="s">
        <v>95</v>
      </c>
      <c r="AK551" s="124">
        <v>18.305478675900002</v>
      </c>
      <c r="AL551" s="123" t="s">
        <v>159</v>
      </c>
      <c r="AM551" s="36">
        <v>43174</v>
      </c>
      <c r="AN551" s="123" t="s">
        <v>310</v>
      </c>
      <c r="AO551" s="123" t="s">
        <v>1121</v>
      </c>
      <c r="AP551" s="123" t="s">
        <v>184</v>
      </c>
      <c r="AQ551" s="123" t="s">
        <v>483</v>
      </c>
    </row>
    <row r="552" spans="1:43">
      <c r="A552" s="123" t="s">
        <v>2504</v>
      </c>
      <c r="B552" s="123" t="s">
        <v>2505</v>
      </c>
      <c r="C552" s="36">
        <v>43830</v>
      </c>
      <c r="D552" s="124">
        <v>1.0347</v>
      </c>
      <c r="E552" s="124">
        <v>1.1267</v>
      </c>
      <c r="F552" s="125">
        <v>2.90023201856115E-2</v>
      </c>
      <c r="G552" s="36">
        <v>43829</v>
      </c>
      <c r="H552" s="124">
        <v>1.0344</v>
      </c>
      <c r="I552" s="125">
        <v>3.89824368958852</v>
      </c>
      <c r="J552" s="123" t="s">
        <v>5818</v>
      </c>
      <c r="K552" s="125">
        <v>0.116110304789537</v>
      </c>
      <c r="L552" s="125">
        <v>0.55389990831211899</v>
      </c>
      <c r="M552" s="130">
        <v>1.0251542722643701</v>
      </c>
      <c r="N552" s="137">
        <f t="shared" si="88"/>
        <v>4.1006170890574802</v>
      </c>
      <c r="O552" s="132">
        <f t="shared" si="89"/>
        <v>4.1006170890574803E-2</v>
      </c>
      <c r="P552" s="134">
        <f t="shared" si="90"/>
        <v>528</v>
      </c>
      <c r="Q552" s="134">
        <v>1046</v>
      </c>
      <c r="R552" s="134" t="str">
        <f t="shared" si="91"/>
        <v>528/1046</v>
      </c>
      <c r="S552" s="131">
        <f t="shared" si="92"/>
        <v>0.5047801147227533</v>
      </c>
      <c r="T552" s="137">
        <f t="shared" si="93"/>
        <v>74.760994263862329</v>
      </c>
      <c r="U552" s="133" t="e">
        <f ca="1">[1]!f_risk_annusharpe(A552,"2019/9/30","2019/12/31",1,1,3)</f>
        <v>#NAME?</v>
      </c>
      <c r="V552" s="134" t="e">
        <f t="shared" ca="1" si="94"/>
        <v>#NAME?</v>
      </c>
      <c r="W552" s="134">
        <f t="shared" si="95"/>
        <v>1046</v>
      </c>
      <c r="X552" s="134" t="e">
        <f t="shared" ca="1" si="96"/>
        <v>#NAME?</v>
      </c>
      <c r="Y552" s="131" t="e">
        <f t="shared" ca="1" si="97"/>
        <v>#NAME?</v>
      </c>
      <c r="Z552" s="137" t="e">
        <f t="shared" ca="1" si="98"/>
        <v>#NAME?</v>
      </c>
      <c r="AA552" s="125">
        <v>2.0023234044925098</v>
      </c>
      <c r="AB552" s="125">
        <v>3.89824368958852</v>
      </c>
      <c r="AC552" s="123" t="s">
        <v>5818</v>
      </c>
      <c r="AD552" s="125">
        <v>11.891208605135301</v>
      </c>
      <c r="AE552" s="123" t="s">
        <v>5819</v>
      </c>
      <c r="AF552" s="125">
        <v>14.2586172504556</v>
      </c>
      <c r="AG552" s="123" t="s">
        <v>5820</v>
      </c>
      <c r="AH552" s="125">
        <v>12.86466212</v>
      </c>
      <c r="AI552" s="123" t="s">
        <v>163</v>
      </c>
      <c r="AJ552" s="123" t="s">
        <v>158</v>
      </c>
      <c r="AK552" s="124">
        <v>16.342385265600001</v>
      </c>
      <c r="AL552" s="123" t="s">
        <v>159</v>
      </c>
      <c r="AM552" s="36">
        <v>42663</v>
      </c>
      <c r="AN552" s="123" t="s">
        <v>310</v>
      </c>
      <c r="AO552" s="123" t="s">
        <v>2506</v>
      </c>
      <c r="AP552" s="123" t="s">
        <v>215</v>
      </c>
      <c r="AQ552" s="123" t="s">
        <v>207</v>
      </c>
    </row>
    <row r="553" spans="1:43">
      <c r="A553" s="123" t="s">
        <v>2489</v>
      </c>
      <c r="B553" s="123" t="s">
        <v>2490</v>
      </c>
      <c r="C553" s="36">
        <v>43830</v>
      </c>
      <c r="D553" s="124">
        <v>1.0205</v>
      </c>
      <c r="E553" s="124">
        <v>1.0654999999999999</v>
      </c>
      <c r="F553" s="125">
        <v>2.9405998823751701E-2</v>
      </c>
      <c r="G553" s="36">
        <v>43829</v>
      </c>
      <c r="H553" s="124">
        <v>1.0202</v>
      </c>
      <c r="I553" s="125">
        <v>3.8972014518172098</v>
      </c>
      <c r="J553" s="123" t="s">
        <v>5821</v>
      </c>
      <c r="K553" s="125">
        <v>0.14720314033366</v>
      </c>
      <c r="L553" s="125">
        <v>0.53197402885462297</v>
      </c>
      <c r="M553" s="130">
        <v>0.90176307595635996</v>
      </c>
      <c r="N553" s="137">
        <f t="shared" si="88"/>
        <v>3.6070523038254398</v>
      </c>
      <c r="O553" s="132">
        <f t="shared" si="89"/>
        <v>3.60705230382544E-2</v>
      </c>
      <c r="P553" s="134">
        <f t="shared" si="90"/>
        <v>719</v>
      </c>
      <c r="Q553" s="134">
        <v>1046</v>
      </c>
      <c r="R553" s="134" t="str">
        <f t="shared" si="91"/>
        <v>719/1046</v>
      </c>
      <c r="S553" s="131">
        <f t="shared" si="92"/>
        <v>0.68738049713193117</v>
      </c>
      <c r="T553" s="137">
        <f t="shared" si="93"/>
        <v>65.630975143403447</v>
      </c>
      <c r="U553" s="133" t="e">
        <f ca="1">[1]!f_risk_annusharpe(A553,"2019/9/30","2019/12/31",1,1,3)</f>
        <v>#NAME?</v>
      </c>
      <c r="V553" s="134" t="e">
        <f t="shared" ca="1" si="94"/>
        <v>#NAME?</v>
      </c>
      <c r="W553" s="134">
        <f t="shared" si="95"/>
        <v>1046</v>
      </c>
      <c r="X553" s="134" t="e">
        <f t="shared" ca="1" si="96"/>
        <v>#NAME?</v>
      </c>
      <c r="Y553" s="131" t="e">
        <f t="shared" ca="1" si="97"/>
        <v>#NAME?</v>
      </c>
      <c r="Z553" s="137" t="e">
        <f t="shared" ca="1" si="98"/>
        <v>#NAME?</v>
      </c>
      <c r="AA553" s="125">
        <v>2.3863354450949701</v>
      </c>
      <c r="AB553" s="125">
        <v>3.8972014518172098</v>
      </c>
      <c r="AC553" s="123" t="s">
        <v>5821</v>
      </c>
      <c r="AD553" s="126">
        <v>0</v>
      </c>
      <c r="AE553" s="123"/>
      <c r="AF553" s="126">
        <v>0</v>
      </c>
      <c r="AG553" s="123"/>
      <c r="AH553" s="125">
        <v>6.6296978500000003</v>
      </c>
      <c r="AI553" s="123" t="s">
        <v>157</v>
      </c>
      <c r="AJ553" s="123" t="s">
        <v>95</v>
      </c>
      <c r="AK553" s="124">
        <v>11.9927117495</v>
      </c>
      <c r="AL553" s="123" t="s">
        <v>159</v>
      </c>
      <c r="AM553" s="36">
        <v>43357</v>
      </c>
      <c r="AN553" s="123" t="s">
        <v>310</v>
      </c>
      <c r="AO553" s="123" t="s">
        <v>5822</v>
      </c>
      <c r="AP553" s="123" t="s">
        <v>249</v>
      </c>
      <c r="AQ553" s="123" t="s">
        <v>241</v>
      </c>
    </row>
    <row r="554" spans="1:43">
      <c r="A554" s="123" t="s">
        <v>2424</v>
      </c>
      <c r="B554" s="123" t="s">
        <v>2425</v>
      </c>
      <c r="C554" s="36">
        <v>43830</v>
      </c>
      <c r="D554" s="124">
        <v>1.0196000000000001</v>
      </c>
      <c r="E554" s="124">
        <v>1.0538000000000001</v>
      </c>
      <c r="F554" s="125">
        <v>2.9431963111928802E-2</v>
      </c>
      <c r="G554" s="36">
        <v>43829</v>
      </c>
      <c r="H554" s="124">
        <v>1.0193000000000001</v>
      </c>
      <c r="I554" s="125">
        <v>3.8952104454079599</v>
      </c>
      <c r="J554" s="123" t="s">
        <v>5823</v>
      </c>
      <c r="K554" s="125">
        <v>8.8347894375194094E-2</v>
      </c>
      <c r="L554" s="125">
        <v>0.47297725823058501</v>
      </c>
      <c r="M554" s="130">
        <v>0.94047848891437302</v>
      </c>
      <c r="N554" s="137">
        <f t="shared" si="88"/>
        <v>3.7619139556574921</v>
      </c>
      <c r="O554" s="132">
        <f t="shared" si="89"/>
        <v>3.7619139556574921E-2</v>
      </c>
      <c r="P554" s="134">
        <f t="shared" si="90"/>
        <v>659</v>
      </c>
      <c r="Q554" s="134">
        <v>1046</v>
      </c>
      <c r="R554" s="134" t="str">
        <f t="shared" si="91"/>
        <v>659/1046</v>
      </c>
      <c r="S554" s="131">
        <f t="shared" si="92"/>
        <v>0.63001912045889097</v>
      </c>
      <c r="T554" s="137">
        <f t="shared" si="93"/>
        <v>68.49904397705545</v>
      </c>
      <c r="U554" s="133" t="e">
        <f ca="1">[1]!f_risk_annusharpe(A554,"2019/9/30","2019/12/31",1,1,3)</f>
        <v>#NAME?</v>
      </c>
      <c r="V554" s="134" t="e">
        <f t="shared" ca="1" si="94"/>
        <v>#NAME?</v>
      </c>
      <c r="W554" s="134">
        <f t="shared" si="95"/>
        <v>1046</v>
      </c>
      <c r="X554" s="134" t="e">
        <f t="shared" ca="1" si="96"/>
        <v>#NAME?</v>
      </c>
      <c r="Y554" s="131" t="e">
        <f t="shared" ca="1" si="97"/>
        <v>#NAME?</v>
      </c>
      <c r="Z554" s="137" t="e">
        <f t="shared" ca="1" si="98"/>
        <v>#NAME?</v>
      </c>
      <c r="AA554" s="125">
        <v>1.91094479905015</v>
      </c>
      <c r="AB554" s="125">
        <v>3.8952104454079599</v>
      </c>
      <c r="AC554" s="123" t="s">
        <v>5823</v>
      </c>
      <c r="AD554" s="126">
        <v>0</v>
      </c>
      <c r="AE554" s="123"/>
      <c r="AF554" s="126">
        <v>0</v>
      </c>
      <c r="AG554" s="123"/>
      <c r="AH554" s="125">
        <v>5.43285955999999</v>
      </c>
      <c r="AI554" s="123" t="s">
        <v>157</v>
      </c>
      <c r="AJ554" s="123" t="s">
        <v>95</v>
      </c>
      <c r="AK554" s="124">
        <v>19.925264377800001</v>
      </c>
      <c r="AL554" s="123" t="s">
        <v>159</v>
      </c>
      <c r="AM554" s="36">
        <v>43357</v>
      </c>
      <c r="AN554" s="123" t="s">
        <v>310</v>
      </c>
      <c r="AO554" s="123" t="s">
        <v>460</v>
      </c>
      <c r="AP554" s="123" t="s">
        <v>161</v>
      </c>
      <c r="AQ554" s="123" t="s">
        <v>207</v>
      </c>
    </row>
    <row r="555" spans="1:43">
      <c r="A555" s="123" t="s">
        <v>2433</v>
      </c>
      <c r="B555" s="123" t="s">
        <v>2434</v>
      </c>
      <c r="C555" s="36">
        <v>43830</v>
      </c>
      <c r="D555" s="124">
        <v>1.0061</v>
      </c>
      <c r="E555" s="124">
        <v>1.0942000000000001</v>
      </c>
      <c r="F555" s="125">
        <v>2.9873624551429698E-2</v>
      </c>
      <c r="G555" s="36">
        <v>43829</v>
      </c>
      <c r="H555" s="124">
        <v>1.0546</v>
      </c>
      <c r="I555" s="125">
        <v>3.8905160056926</v>
      </c>
      <c r="J555" s="123" t="s">
        <v>5824</v>
      </c>
      <c r="K555" s="125">
        <v>0.15333212233166399</v>
      </c>
      <c r="L555" s="125">
        <v>0.47764483966167298</v>
      </c>
      <c r="M555" s="130">
        <v>0.89085627119433597</v>
      </c>
      <c r="N555" s="137">
        <f t="shared" si="88"/>
        <v>3.5634250847773439</v>
      </c>
      <c r="O555" s="132">
        <f t="shared" si="89"/>
        <v>3.5634250847773441E-2</v>
      </c>
      <c r="P555" s="134">
        <f t="shared" si="90"/>
        <v>738</v>
      </c>
      <c r="Q555" s="134">
        <v>1046</v>
      </c>
      <c r="R555" s="134" t="str">
        <f t="shared" si="91"/>
        <v>738/1046</v>
      </c>
      <c r="S555" s="131">
        <f t="shared" si="92"/>
        <v>0.70554493307839383</v>
      </c>
      <c r="T555" s="137">
        <f t="shared" si="93"/>
        <v>64.72275334608031</v>
      </c>
      <c r="U555" s="133" t="e">
        <f ca="1">[1]!f_risk_annusharpe(A555,"2019/9/30","2019/12/31",1,1,3)</f>
        <v>#NAME?</v>
      </c>
      <c r="V555" s="134" t="e">
        <f t="shared" ca="1" si="94"/>
        <v>#NAME?</v>
      </c>
      <c r="W555" s="134">
        <f t="shared" si="95"/>
        <v>1046</v>
      </c>
      <c r="X555" s="134" t="e">
        <f t="shared" ca="1" si="96"/>
        <v>#NAME?</v>
      </c>
      <c r="Y555" s="131" t="e">
        <f t="shared" ca="1" si="97"/>
        <v>#NAME?</v>
      </c>
      <c r="Z555" s="137" t="e">
        <f t="shared" ca="1" si="98"/>
        <v>#NAME?</v>
      </c>
      <c r="AA555" s="125">
        <v>1.9739520354857301</v>
      </c>
      <c r="AB555" s="125">
        <v>3.8905160056926</v>
      </c>
      <c r="AC555" s="123" t="s">
        <v>5824</v>
      </c>
      <c r="AD555" s="126">
        <v>0</v>
      </c>
      <c r="AE555" s="123"/>
      <c r="AF555" s="126">
        <v>0</v>
      </c>
      <c r="AG555" s="123"/>
      <c r="AH555" s="125">
        <v>9.5006038700000008</v>
      </c>
      <c r="AI555" s="123" t="s">
        <v>174</v>
      </c>
      <c r="AJ555" s="123" t="s">
        <v>95</v>
      </c>
      <c r="AK555" s="124">
        <v>85.843859722999994</v>
      </c>
      <c r="AL555" s="123" t="s">
        <v>159</v>
      </c>
      <c r="AM555" s="36">
        <v>43160</v>
      </c>
      <c r="AN555" s="123" t="s">
        <v>310</v>
      </c>
      <c r="AO555" s="123" t="s">
        <v>1399</v>
      </c>
      <c r="AP555" s="123" t="s">
        <v>215</v>
      </c>
      <c r="AQ555" s="123" t="s">
        <v>173</v>
      </c>
    </row>
    <row r="556" spans="1:43">
      <c r="A556" s="123" t="s">
        <v>2455</v>
      </c>
      <c r="B556" s="123" t="s">
        <v>2456</v>
      </c>
      <c r="C556" s="36">
        <v>43830</v>
      </c>
      <c r="D556" s="124">
        <v>1.0382</v>
      </c>
      <c r="E556" s="124">
        <v>1.0513999999999999</v>
      </c>
      <c r="F556" s="125">
        <v>6.7469879518063394E-2</v>
      </c>
      <c r="G556" s="36">
        <v>43826</v>
      </c>
      <c r="H556" s="124">
        <v>1.0375000000000001</v>
      </c>
      <c r="I556" s="125">
        <v>3.88860487949428</v>
      </c>
      <c r="J556" s="123" t="s">
        <v>5825</v>
      </c>
      <c r="K556" s="125">
        <v>0.270426888159151</v>
      </c>
      <c r="L556" s="125">
        <v>0.49362910753939598</v>
      </c>
      <c r="M556" s="130">
        <v>0.91365496792277701</v>
      </c>
      <c r="N556" s="137">
        <f t="shared" si="88"/>
        <v>3.654619871691108</v>
      </c>
      <c r="O556" s="132">
        <f t="shared" si="89"/>
        <v>3.6546198716911081E-2</v>
      </c>
      <c r="P556" s="134">
        <f t="shared" si="90"/>
        <v>703</v>
      </c>
      <c r="Q556" s="134">
        <v>1046</v>
      </c>
      <c r="R556" s="134" t="str">
        <f t="shared" si="91"/>
        <v>703/1046</v>
      </c>
      <c r="S556" s="131">
        <f t="shared" si="92"/>
        <v>0.67208413001912048</v>
      </c>
      <c r="T556" s="137">
        <f t="shared" si="93"/>
        <v>66.395793499043975</v>
      </c>
      <c r="U556" s="133" t="e">
        <f ca="1">[1]!f_risk_annusharpe(A556,"2019/9/30","2019/12/31",1,1,3)</f>
        <v>#NAME?</v>
      </c>
      <c r="V556" s="134" t="e">
        <f t="shared" ca="1" si="94"/>
        <v>#NAME?</v>
      </c>
      <c r="W556" s="134">
        <f t="shared" si="95"/>
        <v>1046</v>
      </c>
      <c r="X556" s="134" t="e">
        <f t="shared" ca="1" si="96"/>
        <v>#NAME?</v>
      </c>
      <c r="Y556" s="131" t="e">
        <f t="shared" ca="1" si="97"/>
        <v>#NAME?</v>
      </c>
      <c r="Z556" s="137" t="e">
        <f t="shared" ca="1" si="98"/>
        <v>#NAME?</v>
      </c>
      <c r="AA556" s="125">
        <v>1.93418579381339</v>
      </c>
      <c r="AB556" s="125">
        <v>3.88860487949428</v>
      </c>
      <c r="AC556" s="123" t="s">
        <v>5825</v>
      </c>
      <c r="AD556" s="126">
        <v>0</v>
      </c>
      <c r="AE556" s="123"/>
      <c r="AF556" s="126">
        <v>0</v>
      </c>
      <c r="AG556" s="123"/>
      <c r="AH556" s="125">
        <v>5.1768235799999998</v>
      </c>
      <c r="AI556" s="123" t="s">
        <v>174</v>
      </c>
      <c r="AJ556" s="123" t="s">
        <v>95</v>
      </c>
      <c r="AK556" s="124">
        <v>8.3341199093</v>
      </c>
      <c r="AL556" s="123" t="s">
        <v>159</v>
      </c>
      <c r="AM556" s="36">
        <v>43364</v>
      </c>
      <c r="AN556" s="123" t="s">
        <v>310</v>
      </c>
      <c r="AO556" s="123" t="s">
        <v>178</v>
      </c>
      <c r="AP556" s="123" t="s">
        <v>179</v>
      </c>
      <c r="AQ556" s="123" t="s">
        <v>483</v>
      </c>
    </row>
    <row r="557" spans="1:43">
      <c r="A557" s="123" t="s">
        <v>2435</v>
      </c>
      <c r="B557" s="123" t="s">
        <v>2436</v>
      </c>
      <c r="C557" s="36">
        <v>43830</v>
      </c>
      <c r="D557" s="124">
        <v>1.0132000000000001</v>
      </c>
      <c r="E557" s="124">
        <v>1.0768</v>
      </c>
      <c r="F557" s="125">
        <v>-9.8687456824315904E-3</v>
      </c>
      <c r="G557" s="36">
        <v>43829</v>
      </c>
      <c r="H557" s="124">
        <v>1.0133000000000001</v>
      </c>
      <c r="I557" s="125">
        <v>3.8882176670997901</v>
      </c>
      <c r="J557" s="123" t="s">
        <v>5826</v>
      </c>
      <c r="K557" s="125">
        <v>0.13836726625816001</v>
      </c>
      <c r="L557" s="125">
        <v>0.47599120267865902</v>
      </c>
      <c r="M557" s="130">
        <v>1.0370856888523701</v>
      </c>
      <c r="N557" s="137">
        <f t="shared" si="88"/>
        <v>4.1483427554094803</v>
      </c>
      <c r="O557" s="132">
        <f t="shared" si="89"/>
        <v>4.1483427554094801E-2</v>
      </c>
      <c r="P557" s="134">
        <f t="shared" si="90"/>
        <v>508</v>
      </c>
      <c r="Q557" s="134">
        <v>1046</v>
      </c>
      <c r="R557" s="134" t="str">
        <f t="shared" si="91"/>
        <v>508/1046</v>
      </c>
      <c r="S557" s="131">
        <f t="shared" si="92"/>
        <v>0.48565965583173998</v>
      </c>
      <c r="T557" s="137">
        <f t="shared" si="93"/>
        <v>75.717017208412997</v>
      </c>
      <c r="U557" s="133" t="e">
        <f ca="1">[1]!f_risk_annusharpe(A557,"2019/9/30","2019/12/31",1,1,3)</f>
        <v>#NAME?</v>
      </c>
      <c r="V557" s="134" t="e">
        <f t="shared" ca="1" si="94"/>
        <v>#NAME?</v>
      </c>
      <c r="W557" s="134">
        <f t="shared" si="95"/>
        <v>1046</v>
      </c>
      <c r="X557" s="134" t="e">
        <f t="shared" ca="1" si="96"/>
        <v>#NAME?</v>
      </c>
      <c r="Y557" s="131" t="e">
        <f t="shared" ca="1" si="97"/>
        <v>#NAME?</v>
      </c>
      <c r="Z557" s="137" t="e">
        <f t="shared" ca="1" si="98"/>
        <v>#NAME?</v>
      </c>
      <c r="AA557" s="125">
        <v>2.1927263248574902</v>
      </c>
      <c r="AB557" s="125">
        <v>3.8882176670997901</v>
      </c>
      <c r="AC557" s="123" t="s">
        <v>5826</v>
      </c>
      <c r="AD557" s="126">
        <v>0</v>
      </c>
      <c r="AE557" s="123"/>
      <c r="AF557" s="126">
        <v>0</v>
      </c>
      <c r="AG557" s="123"/>
      <c r="AH557" s="125">
        <v>7.8414618000000003</v>
      </c>
      <c r="AI557" s="123" t="s">
        <v>174</v>
      </c>
      <c r="AJ557" s="123" t="s">
        <v>95</v>
      </c>
      <c r="AK557" s="124">
        <v>10.214583810100001</v>
      </c>
      <c r="AL557" s="123" t="s">
        <v>159</v>
      </c>
      <c r="AM557" s="36">
        <v>43206</v>
      </c>
      <c r="AN557" s="123" t="s">
        <v>310</v>
      </c>
      <c r="AO557" s="123" t="s">
        <v>596</v>
      </c>
      <c r="AP557" s="123" t="s">
        <v>261</v>
      </c>
      <c r="AQ557" s="123" t="s">
        <v>177</v>
      </c>
    </row>
    <row r="558" spans="1:43">
      <c r="A558" s="123" t="s">
        <v>2621</v>
      </c>
      <c r="B558" s="123" t="s">
        <v>2622</v>
      </c>
      <c r="C558" s="36">
        <v>43830</v>
      </c>
      <c r="D558" s="124">
        <v>1.0225</v>
      </c>
      <c r="E558" s="124">
        <v>1.1155999999999999</v>
      </c>
      <c r="F558" s="125">
        <v>4.89236790606783E-2</v>
      </c>
      <c r="G558" s="36">
        <v>43829</v>
      </c>
      <c r="H558" s="124">
        <v>1.022</v>
      </c>
      <c r="I558" s="125">
        <v>3.88638636264576</v>
      </c>
      <c r="J558" s="123" t="s">
        <v>5827</v>
      </c>
      <c r="K558" s="125">
        <v>0.13710704142593799</v>
      </c>
      <c r="L558" s="125">
        <v>0.64036943889376496</v>
      </c>
      <c r="M558" s="130">
        <v>1.19986432409973</v>
      </c>
      <c r="N558" s="137">
        <f t="shared" si="88"/>
        <v>4.7994572963989199</v>
      </c>
      <c r="O558" s="132">
        <f t="shared" si="89"/>
        <v>4.79945729639892E-2</v>
      </c>
      <c r="P558" s="134">
        <f t="shared" si="90"/>
        <v>265</v>
      </c>
      <c r="Q558" s="134">
        <v>1046</v>
      </c>
      <c r="R558" s="134" t="str">
        <f t="shared" si="91"/>
        <v>265/1046</v>
      </c>
      <c r="S558" s="131">
        <f t="shared" si="92"/>
        <v>0.25334608030592737</v>
      </c>
      <c r="T558" s="137">
        <f t="shared" si="93"/>
        <v>87.332695984703633</v>
      </c>
      <c r="U558" s="133" t="e">
        <f ca="1">[1]!f_risk_annusharpe(A558,"2019/9/30","2019/12/31",1,1,3)</f>
        <v>#NAME?</v>
      </c>
      <c r="V558" s="134" t="e">
        <f t="shared" ca="1" si="94"/>
        <v>#NAME?</v>
      </c>
      <c r="W558" s="134">
        <f t="shared" si="95"/>
        <v>1046</v>
      </c>
      <c r="X558" s="134" t="e">
        <f t="shared" ca="1" si="96"/>
        <v>#NAME?</v>
      </c>
      <c r="Y558" s="131" t="e">
        <f t="shared" ca="1" si="97"/>
        <v>#NAME?</v>
      </c>
      <c r="Z558" s="137" t="e">
        <f t="shared" ca="1" si="98"/>
        <v>#NAME?</v>
      </c>
      <c r="AA558" s="125">
        <v>2.2671209259801501</v>
      </c>
      <c r="AB558" s="125">
        <v>3.88638636264576</v>
      </c>
      <c r="AC558" s="123" t="s">
        <v>5827</v>
      </c>
      <c r="AD558" s="125">
        <v>10.8761670956246</v>
      </c>
      <c r="AE558" s="123" t="s">
        <v>5828</v>
      </c>
      <c r="AF558" s="126">
        <v>0</v>
      </c>
      <c r="AG558" s="123"/>
      <c r="AH558" s="125">
        <v>12.007104</v>
      </c>
      <c r="AI558" s="123" t="s">
        <v>163</v>
      </c>
      <c r="AJ558" s="123" t="s">
        <v>95</v>
      </c>
      <c r="AK558" s="124">
        <v>21.2894575342</v>
      </c>
      <c r="AL558" s="123" t="s">
        <v>159</v>
      </c>
      <c r="AM558" s="36">
        <v>42977</v>
      </c>
      <c r="AN558" s="123" t="s">
        <v>310</v>
      </c>
      <c r="AO558" s="123" t="s">
        <v>1018</v>
      </c>
      <c r="AP558" s="123" t="s">
        <v>195</v>
      </c>
      <c r="AQ558" s="123" t="s">
        <v>483</v>
      </c>
    </row>
    <row r="559" spans="1:43">
      <c r="A559" s="123" t="s">
        <v>2340</v>
      </c>
      <c r="B559" s="123" t="s">
        <v>2341</v>
      </c>
      <c r="C559" s="36">
        <v>43830</v>
      </c>
      <c r="D559" s="124">
        <v>1.0397000000000001</v>
      </c>
      <c r="E559" s="124">
        <v>1.0896999999999999</v>
      </c>
      <c r="F559" s="125">
        <v>4.8113933795230601E-2</v>
      </c>
      <c r="G559" s="36">
        <v>43826</v>
      </c>
      <c r="H559" s="124">
        <v>1.0391999999999999</v>
      </c>
      <c r="I559" s="125">
        <v>3.88518646390893</v>
      </c>
      <c r="J559" s="123" t="s">
        <v>5829</v>
      </c>
      <c r="K559" s="125">
        <v>0.19273393080851201</v>
      </c>
      <c r="L559" s="125">
        <v>0.37648615265790702</v>
      </c>
      <c r="M559" s="130">
        <v>0.85358847310413599</v>
      </c>
      <c r="N559" s="137">
        <f t="shared" si="88"/>
        <v>3.414353892416544</v>
      </c>
      <c r="O559" s="132">
        <f t="shared" si="89"/>
        <v>3.414353892416544E-2</v>
      </c>
      <c r="P559" s="134">
        <f t="shared" si="90"/>
        <v>791</v>
      </c>
      <c r="Q559" s="134">
        <v>1046</v>
      </c>
      <c r="R559" s="134" t="str">
        <f t="shared" si="91"/>
        <v>791/1046</v>
      </c>
      <c r="S559" s="131">
        <f t="shared" si="92"/>
        <v>0.75621414913957929</v>
      </c>
      <c r="T559" s="137">
        <f t="shared" si="93"/>
        <v>62.18929254302104</v>
      </c>
      <c r="U559" s="133" t="e">
        <f ca="1">[1]!f_risk_annusharpe(A559,"2019/9/30","2019/12/31",1,1,3)</f>
        <v>#NAME?</v>
      </c>
      <c r="V559" s="134" t="e">
        <f t="shared" ca="1" si="94"/>
        <v>#NAME?</v>
      </c>
      <c r="W559" s="134">
        <f t="shared" si="95"/>
        <v>1046</v>
      </c>
      <c r="X559" s="134" t="e">
        <f t="shared" ca="1" si="96"/>
        <v>#NAME?</v>
      </c>
      <c r="Y559" s="131" t="e">
        <f t="shared" ca="1" si="97"/>
        <v>#NAME?</v>
      </c>
      <c r="Z559" s="137" t="e">
        <f t="shared" ca="1" si="98"/>
        <v>#NAME?</v>
      </c>
      <c r="AA559" s="125">
        <v>2.0413822327245699</v>
      </c>
      <c r="AB559" s="125">
        <v>3.88518646390893</v>
      </c>
      <c r="AC559" s="123" t="s">
        <v>5829</v>
      </c>
      <c r="AD559" s="125">
        <v>9.1145719268438992</v>
      </c>
      <c r="AE559" s="123" t="s">
        <v>5830</v>
      </c>
      <c r="AF559" s="126">
        <v>0</v>
      </c>
      <c r="AG559" s="123"/>
      <c r="AH559" s="125">
        <v>9.1800406700000003</v>
      </c>
      <c r="AI559" s="123" t="s">
        <v>174</v>
      </c>
      <c r="AJ559" s="123" t="s">
        <v>95</v>
      </c>
      <c r="AK559" s="124">
        <v>49.918330347599998</v>
      </c>
      <c r="AL559" s="123" t="s">
        <v>159</v>
      </c>
      <c r="AM559" s="36">
        <v>43097</v>
      </c>
      <c r="AN559" s="123" t="s">
        <v>310</v>
      </c>
      <c r="AO559" s="123" t="s">
        <v>1771</v>
      </c>
      <c r="AP559" s="123" t="s">
        <v>194</v>
      </c>
      <c r="AQ559" s="123" t="s">
        <v>207</v>
      </c>
    </row>
    <row r="560" spans="1:43">
      <c r="A560" s="123" t="s">
        <v>2834</v>
      </c>
      <c r="B560" s="123" t="s">
        <v>2835</v>
      </c>
      <c r="C560" s="36">
        <v>43830</v>
      </c>
      <c r="D560" s="124">
        <v>1.0081</v>
      </c>
      <c r="E560" s="124">
        <v>1.1097999999999999</v>
      </c>
      <c r="F560" s="125">
        <v>1.9843238416501201E-2</v>
      </c>
      <c r="G560" s="36">
        <v>43829</v>
      </c>
      <c r="H560" s="124">
        <v>1.0079</v>
      </c>
      <c r="I560" s="125">
        <v>3.8832017896803399</v>
      </c>
      <c r="J560" s="123" t="s">
        <v>5831</v>
      </c>
      <c r="K560" s="125">
        <v>0.30353046501867198</v>
      </c>
      <c r="L560" s="125">
        <v>0.93222658303149897</v>
      </c>
      <c r="M560" s="130">
        <v>1.55888769219982</v>
      </c>
      <c r="N560" s="137">
        <f t="shared" si="88"/>
        <v>6.2355507687992802</v>
      </c>
      <c r="O560" s="132">
        <f t="shared" si="89"/>
        <v>6.2355507687992799E-2</v>
      </c>
      <c r="P560" s="134">
        <f t="shared" si="90"/>
        <v>71</v>
      </c>
      <c r="Q560" s="134">
        <v>1046</v>
      </c>
      <c r="R560" s="134" t="str">
        <f t="shared" si="91"/>
        <v>71/1046</v>
      </c>
      <c r="S560" s="131">
        <f t="shared" si="92"/>
        <v>6.7877629063097508E-2</v>
      </c>
      <c r="T560" s="137">
        <f t="shared" si="93"/>
        <v>96.606118546845124</v>
      </c>
      <c r="U560" s="133" t="e">
        <f ca="1">[1]!f_risk_annusharpe(A560,"2019/9/30","2019/12/31",1,1,3)</f>
        <v>#NAME?</v>
      </c>
      <c r="V560" s="134" t="e">
        <f t="shared" ca="1" si="94"/>
        <v>#NAME?</v>
      </c>
      <c r="W560" s="134">
        <f t="shared" si="95"/>
        <v>1046</v>
      </c>
      <c r="X560" s="134" t="e">
        <f t="shared" ca="1" si="96"/>
        <v>#NAME?</v>
      </c>
      <c r="Y560" s="131" t="e">
        <f t="shared" ca="1" si="97"/>
        <v>#NAME?</v>
      </c>
      <c r="Z560" s="137" t="e">
        <f t="shared" ca="1" si="98"/>
        <v>#NAME?</v>
      </c>
      <c r="AA560" s="125">
        <v>2.0719129766988398</v>
      </c>
      <c r="AB560" s="125">
        <v>3.8832017896803399</v>
      </c>
      <c r="AC560" s="123" t="s">
        <v>5831</v>
      </c>
      <c r="AD560" s="125">
        <v>9.0391202891887801</v>
      </c>
      <c r="AE560" s="123" t="s">
        <v>5832</v>
      </c>
      <c r="AF560" s="126">
        <v>0</v>
      </c>
      <c r="AG560" s="123"/>
      <c r="AH560" s="125">
        <v>11.38214632</v>
      </c>
      <c r="AI560" s="123" t="s">
        <v>174</v>
      </c>
      <c r="AJ560" s="123" t="s">
        <v>95</v>
      </c>
      <c r="AK560" s="124">
        <v>20.452857486799999</v>
      </c>
      <c r="AL560" s="123" t="s">
        <v>159</v>
      </c>
      <c r="AM560" s="36">
        <v>42878</v>
      </c>
      <c r="AN560" s="123" t="s">
        <v>310</v>
      </c>
      <c r="AO560" s="123" t="s">
        <v>1049</v>
      </c>
      <c r="AP560" s="123" t="s">
        <v>211</v>
      </c>
      <c r="AQ560" s="123" t="s">
        <v>338</v>
      </c>
    </row>
    <row r="561" spans="1:43">
      <c r="A561" s="123" t="s">
        <v>2376</v>
      </c>
      <c r="B561" s="123" t="s">
        <v>2377</v>
      </c>
      <c r="C561" s="36">
        <v>43830</v>
      </c>
      <c r="D561" s="124">
        <v>1.0893999999999999</v>
      </c>
      <c r="E561" s="124">
        <v>1.4814000000000001</v>
      </c>
      <c r="F561" s="125">
        <v>2.75456799192061E-2</v>
      </c>
      <c r="G561" s="36">
        <v>43829</v>
      </c>
      <c r="H561" s="124">
        <v>1.0891</v>
      </c>
      <c r="I561" s="125">
        <v>3.8789078778819301</v>
      </c>
      <c r="J561" s="123" t="s">
        <v>5833</v>
      </c>
      <c r="K561" s="125">
        <v>0.146290791291394</v>
      </c>
      <c r="L561" s="125">
        <v>0.41054748384673201</v>
      </c>
      <c r="M561" s="130">
        <v>0.79390063255172305</v>
      </c>
      <c r="N561" s="137">
        <f t="shared" si="88"/>
        <v>3.1756025302068922</v>
      </c>
      <c r="O561" s="132">
        <f t="shared" si="89"/>
        <v>3.1756025302068919E-2</v>
      </c>
      <c r="P561" s="134">
        <f t="shared" si="90"/>
        <v>861</v>
      </c>
      <c r="Q561" s="134">
        <v>1046</v>
      </c>
      <c r="R561" s="134" t="str">
        <f t="shared" si="91"/>
        <v>861/1046</v>
      </c>
      <c r="S561" s="131">
        <f t="shared" si="92"/>
        <v>0.82313575525812621</v>
      </c>
      <c r="T561" s="137">
        <f t="shared" si="93"/>
        <v>60</v>
      </c>
      <c r="U561" s="133" t="e">
        <f ca="1">[1]!f_risk_annusharpe(A561,"2019/9/30","2019/12/31",1,1,3)</f>
        <v>#NAME?</v>
      </c>
      <c r="V561" s="134" t="e">
        <f t="shared" ca="1" si="94"/>
        <v>#NAME?</v>
      </c>
      <c r="W561" s="134">
        <f t="shared" si="95"/>
        <v>1046</v>
      </c>
      <c r="X561" s="134" t="e">
        <f t="shared" ca="1" si="96"/>
        <v>#NAME?</v>
      </c>
      <c r="Y561" s="131" t="e">
        <f t="shared" ca="1" si="97"/>
        <v>#NAME?</v>
      </c>
      <c r="Z561" s="137" t="e">
        <f t="shared" ca="1" si="98"/>
        <v>#NAME?</v>
      </c>
      <c r="AA561" s="125">
        <v>1.9111462843642699</v>
      </c>
      <c r="AB561" s="125">
        <v>3.8789078778819301</v>
      </c>
      <c r="AC561" s="123" t="s">
        <v>5833</v>
      </c>
      <c r="AD561" s="125">
        <v>9.8238409192084006</v>
      </c>
      <c r="AE561" s="123" t="s">
        <v>5834</v>
      </c>
      <c r="AF561" s="125">
        <v>12.512084836766601</v>
      </c>
      <c r="AG561" s="123" t="s">
        <v>5835</v>
      </c>
      <c r="AH561" s="125">
        <v>51.295000479999999</v>
      </c>
      <c r="AI561" s="123" t="s">
        <v>157</v>
      </c>
      <c r="AJ561" s="123" t="s">
        <v>166</v>
      </c>
      <c r="AK561" s="124">
        <v>32.855468460700003</v>
      </c>
      <c r="AL561" s="123" t="s">
        <v>159</v>
      </c>
      <c r="AM561" s="36">
        <v>40357</v>
      </c>
      <c r="AN561" s="123" t="s">
        <v>310</v>
      </c>
      <c r="AO561" s="123" t="s">
        <v>824</v>
      </c>
      <c r="AP561" s="123" t="s">
        <v>236</v>
      </c>
      <c r="AQ561" s="123" t="s">
        <v>272</v>
      </c>
    </row>
    <row r="562" spans="1:43">
      <c r="A562" s="123" t="s">
        <v>2556</v>
      </c>
      <c r="B562" s="123" t="s">
        <v>2557</v>
      </c>
      <c r="C562" s="36">
        <v>43830</v>
      </c>
      <c r="D562" s="124">
        <v>1.0347999999999999</v>
      </c>
      <c r="E562" s="124">
        <v>1.1415999999999999</v>
      </c>
      <c r="F562" s="125">
        <v>4.8341873731021598E-2</v>
      </c>
      <c r="G562" s="36">
        <v>43829</v>
      </c>
      <c r="H562" s="124">
        <v>1.0343</v>
      </c>
      <c r="I562" s="125">
        <v>3.8715588681850601</v>
      </c>
      <c r="J562" s="123" t="s">
        <v>5836</v>
      </c>
      <c r="K562" s="125">
        <v>0.17424975798645501</v>
      </c>
      <c r="L562" s="125">
        <v>0.56365221974617297</v>
      </c>
      <c r="M562" s="130">
        <v>0.92655626072250796</v>
      </c>
      <c r="N562" s="137">
        <f t="shared" si="88"/>
        <v>3.7062250428900319</v>
      </c>
      <c r="O562" s="132">
        <f t="shared" si="89"/>
        <v>3.7062250428900316E-2</v>
      </c>
      <c r="P562" s="134">
        <f t="shared" si="90"/>
        <v>681</v>
      </c>
      <c r="Q562" s="134">
        <v>1046</v>
      </c>
      <c r="R562" s="134" t="str">
        <f t="shared" si="91"/>
        <v>681/1046</v>
      </c>
      <c r="S562" s="131">
        <f t="shared" si="92"/>
        <v>0.65105162523900573</v>
      </c>
      <c r="T562" s="137">
        <f t="shared" si="93"/>
        <v>67.44741873804972</v>
      </c>
      <c r="U562" s="133" t="e">
        <f ca="1">[1]!f_risk_annusharpe(A562,"2019/9/30","2019/12/31",1,1,3)</f>
        <v>#NAME?</v>
      </c>
      <c r="V562" s="134" t="e">
        <f t="shared" ca="1" si="94"/>
        <v>#NAME?</v>
      </c>
      <c r="W562" s="134">
        <f t="shared" si="95"/>
        <v>1046</v>
      </c>
      <c r="X562" s="134" t="e">
        <f t="shared" ca="1" si="96"/>
        <v>#NAME?</v>
      </c>
      <c r="Y562" s="131" t="e">
        <f t="shared" ca="1" si="97"/>
        <v>#NAME?</v>
      </c>
      <c r="Z562" s="137" t="e">
        <f t="shared" ca="1" si="98"/>
        <v>#NAME?</v>
      </c>
      <c r="AA562" s="125">
        <v>2.0310061470698302</v>
      </c>
      <c r="AB562" s="125">
        <v>3.8715588681850601</v>
      </c>
      <c r="AC562" s="123" t="s">
        <v>5836</v>
      </c>
      <c r="AD562" s="125">
        <v>11.680904428697501</v>
      </c>
      <c r="AE562" s="123" t="s">
        <v>5837</v>
      </c>
      <c r="AF562" s="126">
        <v>0</v>
      </c>
      <c r="AG562" s="123"/>
      <c r="AH562" s="125">
        <v>14.778049879999999</v>
      </c>
      <c r="AI562" s="123" t="s">
        <v>163</v>
      </c>
      <c r="AJ562" s="123" t="s">
        <v>95</v>
      </c>
      <c r="AK562" s="124">
        <v>59.915117598599998</v>
      </c>
      <c r="AL562" s="123" t="s">
        <v>159</v>
      </c>
      <c r="AM562" s="36">
        <v>42804</v>
      </c>
      <c r="AN562" s="123" t="s">
        <v>310</v>
      </c>
      <c r="AO562" s="123" t="s">
        <v>853</v>
      </c>
      <c r="AP562" s="123" t="s">
        <v>175</v>
      </c>
      <c r="AQ562" s="123" t="s">
        <v>229</v>
      </c>
    </row>
    <row r="563" spans="1:43">
      <c r="A563" s="123" t="s">
        <v>2491</v>
      </c>
      <c r="B563" s="123" t="s">
        <v>2492</v>
      </c>
      <c r="C563" s="36">
        <v>43830</v>
      </c>
      <c r="D563" s="124">
        <v>1.0319</v>
      </c>
      <c r="E563" s="124">
        <v>1.1369</v>
      </c>
      <c r="F563" s="125">
        <v>1.9385480275276999E-2</v>
      </c>
      <c r="G563" s="36">
        <v>43829</v>
      </c>
      <c r="H563" s="124">
        <v>1.0317000000000001</v>
      </c>
      <c r="I563" s="125">
        <v>3.87046173103059</v>
      </c>
      <c r="J563" s="123" t="s">
        <v>5838</v>
      </c>
      <c r="K563" s="125">
        <v>0.10671323244083</v>
      </c>
      <c r="L563" s="125">
        <v>0.50651965662312204</v>
      </c>
      <c r="M563" s="130">
        <v>1.0973290207259301</v>
      </c>
      <c r="N563" s="137">
        <f t="shared" si="88"/>
        <v>4.3893160829037203</v>
      </c>
      <c r="O563" s="132">
        <f t="shared" si="89"/>
        <v>4.3893160829037201E-2</v>
      </c>
      <c r="P563" s="134">
        <f t="shared" si="90"/>
        <v>419</v>
      </c>
      <c r="Q563" s="134">
        <v>1046</v>
      </c>
      <c r="R563" s="134" t="str">
        <f t="shared" si="91"/>
        <v>419/1046</v>
      </c>
      <c r="S563" s="131">
        <f t="shared" si="92"/>
        <v>0.4005736137667304</v>
      </c>
      <c r="T563" s="137">
        <f t="shared" si="93"/>
        <v>79.971319311663478</v>
      </c>
      <c r="U563" s="133" t="e">
        <f ca="1">[1]!f_risk_annusharpe(A563,"2019/9/30","2019/12/31",1,1,3)</f>
        <v>#NAME?</v>
      </c>
      <c r="V563" s="134" t="e">
        <f t="shared" ca="1" si="94"/>
        <v>#NAME?</v>
      </c>
      <c r="W563" s="134">
        <f t="shared" si="95"/>
        <v>1046</v>
      </c>
      <c r="X563" s="134" t="e">
        <f t="shared" ca="1" si="96"/>
        <v>#NAME?</v>
      </c>
      <c r="Y563" s="131" t="e">
        <f t="shared" ca="1" si="97"/>
        <v>#NAME?</v>
      </c>
      <c r="Z563" s="137" t="e">
        <f t="shared" ca="1" si="98"/>
        <v>#NAME?</v>
      </c>
      <c r="AA563" s="125">
        <v>1.9955076450551701</v>
      </c>
      <c r="AB563" s="125">
        <v>3.87046173103059</v>
      </c>
      <c r="AC563" s="123" t="s">
        <v>5838</v>
      </c>
      <c r="AD563" s="125">
        <v>10.210974941121</v>
      </c>
      <c r="AE563" s="123" t="s">
        <v>5839</v>
      </c>
      <c r="AF563" s="125">
        <v>14.3146468284887</v>
      </c>
      <c r="AG563" s="123" t="s">
        <v>5840</v>
      </c>
      <c r="AH563" s="125">
        <v>14.440392940000001</v>
      </c>
      <c r="AI563" s="123" t="s">
        <v>163</v>
      </c>
      <c r="AJ563" s="123" t="s">
        <v>166</v>
      </c>
      <c r="AK563" s="124">
        <v>62.653987422599997</v>
      </c>
      <c r="AL563" s="123" t="s">
        <v>159</v>
      </c>
      <c r="AM563" s="36">
        <v>42685</v>
      </c>
      <c r="AN563" s="123" t="s">
        <v>310</v>
      </c>
      <c r="AO563" s="123" t="s">
        <v>1305</v>
      </c>
      <c r="AP563" s="123" t="s">
        <v>511</v>
      </c>
      <c r="AQ563" s="123" t="s">
        <v>170</v>
      </c>
    </row>
    <row r="564" spans="1:43">
      <c r="A564" s="123" t="s">
        <v>2439</v>
      </c>
      <c r="B564" s="123" t="s">
        <v>2440</v>
      </c>
      <c r="C564" s="36">
        <v>43830</v>
      </c>
      <c r="D564" s="124">
        <v>1.2427999999999999</v>
      </c>
      <c r="E564" s="124">
        <v>1.4528000000000001</v>
      </c>
      <c r="F564" s="125">
        <v>1.6095284081771299E-2</v>
      </c>
      <c r="G564" s="36">
        <v>43829</v>
      </c>
      <c r="H564" s="124">
        <v>1.2425999999999999</v>
      </c>
      <c r="I564" s="125">
        <v>3.8696602674335199</v>
      </c>
      <c r="J564" s="123" t="s">
        <v>5841</v>
      </c>
      <c r="K564" s="125">
        <v>0.15311467483279101</v>
      </c>
      <c r="L564" s="125">
        <v>0.46079420417442302</v>
      </c>
      <c r="M564" s="130">
        <v>0.87666275161054796</v>
      </c>
      <c r="N564" s="137">
        <f t="shared" si="88"/>
        <v>3.5066510064421919</v>
      </c>
      <c r="O564" s="132">
        <f t="shared" si="89"/>
        <v>3.5066510064421921E-2</v>
      </c>
      <c r="P564" s="134">
        <f t="shared" si="90"/>
        <v>759</v>
      </c>
      <c r="Q564" s="134">
        <v>1046</v>
      </c>
      <c r="R564" s="134" t="str">
        <f t="shared" si="91"/>
        <v>759/1046</v>
      </c>
      <c r="S564" s="131">
        <f t="shared" si="92"/>
        <v>0.72562141491395793</v>
      </c>
      <c r="T564" s="137">
        <f t="shared" si="93"/>
        <v>63.718929254302104</v>
      </c>
      <c r="U564" s="133" t="e">
        <f ca="1">[1]!f_risk_annusharpe(A564,"2019/9/30","2019/12/31",1,1,3)</f>
        <v>#NAME?</v>
      </c>
      <c r="V564" s="134" t="e">
        <f t="shared" ca="1" si="94"/>
        <v>#NAME?</v>
      </c>
      <c r="W564" s="134">
        <f t="shared" si="95"/>
        <v>1046</v>
      </c>
      <c r="X564" s="134" t="e">
        <f t="shared" ca="1" si="96"/>
        <v>#NAME?</v>
      </c>
      <c r="Y564" s="131" t="e">
        <f t="shared" ca="1" si="97"/>
        <v>#NAME?</v>
      </c>
      <c r="Z564" s="137" t="e">
        <f t="shared" ca="1" si="98"/>
        <v>#NAME?</v>
      </c>
      <c r="AA564" s="125">
        <v>2.17037858433426</v>
      </c>
      <c r="AB564" s="125">
        <v>3.8696602674335199</v>
      </c>
      <c r="AC564" s="123" t="s">
        <v>5841</v>
      </c>
      <c r="AD564" s="125">
        <v>12.4048218572525</v>
      </c>
      <c r="AE564" s="123" t="s">
        <v>5842</v>
      </c>
      <c r="AF564" s="125">
        <v>15.144247547169799</v>
      </c>
      <c r="AG564" s="123" t="s">
        <v>5843</v>
      </c>
      <c r="AH564" s="125">
        <v>46.463482880000001</v>
      </c>
      <c r="AI564" s="123" t="s">
        <v>157</v>
      </c>
      <c r="AJ564" s="123" t="s">
        <v>166</v>
      </c>
      <c r="AK564" s="124">
        <v>4.6470968181999996</v>
      </c>
      <c r="AL564" s="123" t="s">
        <v>159</v>
      </c>
      <c r="AM564" s="36">
        <v>41247</v>
      </c>
      <c r="AN564" s="123" t="s">
        <v>310</v>
      </c>
      <c r="AO564" s="123" t="s">
        <v>5844</v>
      </c>
      <c r="AP564" s="123" t="s">
        <v>331</v>
      </c>
      <c r="AQ564" s="123" t="s">
        <v>185</v>
      </c>
    </row>
    <row r="565" spans="1:43">
      <c r="A565" s="123" t="s">
        <v>2515</v>
      </c>
      <c r="B565" s="123" t="s">
        <v>2516</v>
      </c>
      <c r="C565" s="36">
        <v>43830</v>
      </c>
      <c r="D565" s="124">
        <v>1.0259</v>
      </c>
      <c r="E565" s="124">
        <v>1.1359999999999999</v>
      </c>
      <c r="F565" s="125">
        <v>2.9251170046790499E-2</v>
      </c>
      <c r="G565" s="36">
        <v>43829</v>
      </c>
      <c r="H565" s="124">
        <v>1.0256000000000001</v>
      </c>
      <c r="I565" s="125">
        <v>3.86911529506399</v>
      </c>
      <c r="J565" s="123" t="s">
        <v>5845</v>
      </c>
      <c r="K565" s="125">
        <v>0.136652025378245</v>
      </c>
      <c r="L565" s="125">
        <v>0.53749439836380097</v>
      </c>
      <c r="M565" s="130">
        <v>0.95954968091085602</v>
      </c>
      <c r="N565" s="137">
        <f t="shared" si="88"/>
        <v>3.8381987236434241</v>
      </c>
      <c r="O565" s="132">
        <f t="shared" si="89"/>
        <v>3.838198723643424E-2</v>
      </c>
      <c r="P565" s="134">
        <f t="shared" si="90"/>
        <v>638</v>
      </c>
      <c r="Q565" s="134">
        <v>1046</v>
      </c>
      <c r="R565" s="134" t="str">
        <f t="shared" si="91"/>
        <v>638/1046</v>
      </c>
      <c r="S565" s="131">
        <f t="shared" si="92"/>
        <v>0.60994263862332698</v>
      </c>
      <c r="T565" s="137">
        <f t="shared" si="93"/>
        <v>69.502868068833649</v>
      </c>
      <c r="U565" s="133" t="e">
        <f ca="1">[1]!f_risk_annusharpe(A565,"2019/9/30","2019/12/31",1,1,3)</f>
        <v>#NAME?</v>
      </c>
      <c r="V565" s="134" t="e">
        <f t="shared" ca="1" si="94"/>
        <v>#NAME?</v>
      </c>
      <c r="W565" s="134">
        <f t="shared" si="95"/>
        <v>1046</v>
      </c>
      <c r="X565" s="134" t="e">
        <f t="shared" ca="1" si="96"/>
        <v>#NAME?</v>
      </c>
      <c r="Y565" s="131" t="e">
        <f t="shared" ca="1" si="97"/>
        <v>#NAME?</v>
      </c>
      <c r="Z565" s="137" t="e">
        <f t="shared" ca="1" si="98"/>
        <v>#NAME?</v>
      </c>
      <c r="AA565" s="125">
        <v>2.10591107637936</v>
      </c>
      <c r="AB565" s="125">
        <v>3.86911529506399</v>
      </c>
      <c r="AC565" s="123" t="s">
        <v>5845</v>
      </c>
      <c r="AD565" s="125">
        <v>10.7121083336474</v>
      </c>
      <c r="AE565" s="123" t="s">
        <v>5846</v>
      </c>
      <c r="AF565" s="125">
        <v>14.0767180737336</v>
      </c>
      <c r="AG565" s="123" t="s">
        <v>5847</v>
      </c>
      <c r="AH565" s="125">
        <v>14.179387119999999</v>
      </c>
      <c r="AI565" s="123" t="s">
        <v>163</v>
      </c>
      <c r="AJ565" s="123" t="s">
        <v>189</v>
      </c>
      <c r="AK565" s="124">
        <v>5.1177791718999996</v>
      </c>
      <c r="AL565" s="123" t="s">
        <v>159</v>
      </c>
      <c r="AM565" s="36">
        <v>42725</v>
      </c>
      <c r="AN565" s="123" t="s">
        <v>310</v>
      </c>
      <c r="AO565" s="123" t="s">
        <v>2517</v>
      </c>
      <c r="AP565" s="123" t="s">
        <v>215</v>
      </c>
      <c r="AQ565" s="123" t="s">
        <v>170</v>
      </c>
    </row>
    <row r="566" spans="1:43">
      <c r="A566" s="123" t="s">
        <v>2693</v>
      </c>
      <c r="B566" s="123" t="s">
        <v>2694</v>
      </c>
      <c r="C566" s="36">
        <v>43830</v>
      </c>
      <c r="D566" s="124">
        <v>1.0310999999999999</v>
      </c>
      <c r="E566" s="124">
        <v>1.1281000000000001</v>
      </c>
      <c r="F566" s="125">
        <v>2.91036088474943E-2</v>
      </c>
      <c r="G566" s="36">
        <v>43829</v>
      </c>
      <c r="H566" s="124">
        <v>1.0307999999999999</v>
      </c>
      <c r="I566" s="125">
        <v>3.86876317833012</v>
      </c>
      <c r="J566" s="123" t="s">
        <v>5848</v>
      </c>
      <c r="K566" s="125">
        <v>0.13596193065939599</v>
      </c>
      <c r="L566" s="125">
        <v>0.71506877615670394</v>
      </c>
      <c r="M566" s="130">
        <v>1.2525930196249599</v>
      </c>
      <c r="N566" s="137">
        <f t="shared" si="88"/>
        <v>5.0103720784998398</v>
      </c>
      <c r="O566" s="132">
        <f t="shared" si="89"/>
        <v>5.0103720784998397E-2</v>
      </c>
      <c r="P566" s="134">
        <f t="shared" si="90"/>
        <v>215</v>
      </c>
      <c r="Q566" s="134">
        <v>1046</v>
      </c>
      <c r="R566" s="134" t="str">
        <f t="shared" si="91"/>
        <v>215/1046</v>
      </c>
      <c r="S566" s="131">
        <f t="shared" si="92"/>
        <v>0.20554493307839389</v>
      </c>
      <c r="T566" s="137">
        <f t="shared" si="93"/>
        <v>89.72275334608031</v>
      </c>
      <c r="U566" s="133" t="e">
        <f ca="1">[1]!f_risk_annusharpe(A566,"2019/9/30","2019/12/31",1,1,3)</f>
        <v>#NAME?</v>
      </c>
      <c r="V566" s="134" t="e">
        <f t="shared" ca="1" si="94"/>
        <v>#NAME?</v>
      </c>
      <c r="W566" s="134">
        <f t="shared" si="95"/>
        <v>1046</v>
      </c>
      <c r="X566" s="134" t="e">
        <f t="shared" ca="1" si="96"/>
        <v>#NAME?</v>
      </c>
      <c r="Y566" s="131" t="e">
        <f t="shared" ca="1" si="97"/>
        <v>#NAME?</v>
      </c>
      <c r="Z566" s="137" t="e">
        <f t="shared" ca="1" si="98"/>
        <v>#NAME?</v>
      </c>
      <c r="AA566" s="125">
        <v>2.2772811358739098</v>
      </c>
      <c r="AB566" s="125">
        <v>3.86876317833012</v>
      </c>
      <c r="AC566" s="123" t="s">
        <v>5848</v>
      </c>
      <c r="AD566" s="125">
        <v>11.5955342172713</v>
      </c>
      <c r="AE566" s="123" t="s">
        <v>5849</v>
      </c>
      <c r="AF566" s="125">
        <v>13.1685593421973</v>
      </c>
      <c r="AG566" s="123" t="s">
        <v>5850</v>
      </c>
      <c r="AH566" s="125">
        <v>13.20250991</v>
      </c>
      <c r="AI566" s="123" t="s">
        <v>157</v>
      </c>
      <c r="AJ566" s="123" t="s">
        <v>158</v>
      </c>
      <c r="AK566" s="124">
        <v>3.4162241987000002</v>
      </c>
      <c r="AL566" s="123" t="s">
        <v>159</v>
      </c>
      <c r="AM566" s="36">
        <v>42670</v>
      </c>
      <c r="AN566" s="123" t="s">
        <v>310</v>
      </c>
      <c r="AO566" s="123" t="s">
        <v>1528</v>
      </c>
      <c r="AP566" s="123" t="s">
        <v>268</v>
      </c>
      <c r="AQ566" s="123" t="s">
        <v>229</v>
      </c>
    </row>
    <row r="567" spans="1:43">
      <c r="A567" s="123" t="s">
        <v>2542</v>
      </c>
      <c r="B567" s="123" t="s">
        <v>2543</v>
      </c>
      <c r="C567" s="36">
        <v>43830</v>
      </c>
      <c r="D567" s="124">
        <v>1.0345</v>
      </c>
      <c r="E567" s="124">
        <v>1.1254999999999999</v>
      </c>
      <c r="F567" s="125">
        <v>4.8355899419740202E-2</v>
      </c>
      <c r="G567" s="36">
        <v>43829</v>
      </c>
      <c r="H567" s="124">
        <v>1.034</v>
      </c>
      <c r="I567" s="125">
        <v>3.8680866022099498</v>
      </c>
      <c r="J567" s="123" t="s">
        <v>5851</v>
      </c>
      <c r="K567" s="125">
        <v>0.16460108443069099</v>
      </c>
      <c r="L567" s="125">
        <v>0.55400942504341</v>
      </c>
      <c r="M567" s="130">
        <v>0.92679502096064803</v>
      </c>
      <c r="N567" s="137">
        <f t="shared" si="88"/>
        <v>3.7071800838425921</v>
      </c>
      <c r="O567" s="132">
        <f t="shared" si="89"/>
        <v>3.7071800838425921E-2</v>
      </c>
      <c r="P567" s="134">
        <f t="shared" si="90"/>
        <v>679</v>
      </c>
      <c r="Q567" s="134">
        <v>1046</v>
      </c>
      <c r="R567" s="134" t="str">
        <f t="shared" si="91"/>
        <v>679/1046</v>
      </c>
      <c r="S567" s="131">
        <f t="shared" si="92"/>
        <v>0.64913957934990441</v>
      </c>
      <c r="T567" s="137">
        <f t="shared" si="93"/>
        <v>67.543021032504782</v>
      </c>
      <c r="U567" s="133" t="e">
        <f ca="1">[1]!f_risk_annusharpe(A567,"2019/9/30","2019/12/31",1,1,3)</f>
        <v>#NAME?</v>
      </c>
      <c r="V567" s="134" t="e">
        <f t="shared" ca="1" si="94"/>
        <v>#NAME?</v>
      </c>
      <c r="W567" s="134">
        <f t="shared" si="95"/>
        <v>1046</v>
      </c>
      <c r="X567" s="134" t="e">
        <f t="shared" ca="1" si="96"/>
        <v>#NAME?</v>
      </c>
      <c r="Y567" s="131" t="e">
        <f t="shared" ca="1" si="97"/>
        <v>#NAME?</v>
      </c>
      <c r="Z567" s="137" t="e">
        <f t="shared" ca="1" si="98"/>
        <v>#NAME?</v>
      </c>
      <c r="AA567" s="125">
        <v>1.9010686529596501</v>
      </c>
      <c r="AB567" s="125">
        <v>3.8680866022099498</v>
      </c>
      <c r="AC567" s="123" t="s">
        <v>5851</v>
      </c>
      <c r="AD567" s="125">
        <v>10.2646549853373</v>
      </c>
      <c r="AE567" s="123" t="s">
        <v>5852</v>
      </c>
      <c r="AF567" s="125">
        <v>12.710573591127099</v>
      </c>
      <c r="AG567" s="123" t="s">
        <v>5853</v>
      </c>
      <c r="AH567" s="125">
        <v>12.80074205</v>
      </c>
      <c r="AI567" s="123" t="s">
        <v>157</v>
      </c>
      <c r="AJ567" s="123" t="s">
        <v>189</v>
      </c>
      <c r="AK567" s="124">
        <v>3.2398071915000002</v>
      </c>
      <c r="AL567" s="123" t="s">
        <v>159</v>
      </c>
      <c r="AM567" s="36">
        <v>42717</v>
      </c>
      <c r="AN567" s="123" t="s">
        <v>310</v>
      </c>
      <c r="AO567" s="123" t="s">
        <v>293</v>
      </c>
      <c r="AP567" s="123" t="s">
        <v>236</v>
      </c>
      <c r="AQ567" s="123" t="s">
        <v>489</v>
      </c>
    </row>
    <row r="568" spans="1:43">
      <c r="A568" s="123" t="s">
        <v>2394</v>
      </c>
      <c r="B568" s="123" t="s">
        <v>2395</v>
      </c>
      <c r="C568" s="36">
        <v>43830</v>
      </c>
      <c r="D568" s="124">
        <v>1.0476000000000001</v>
      </c>
      <c r="E568" s="124">
        <v>1.0874999999999999</v>
      </c>
      <c r="F568" s="125">
        <v>4.7750931143186903E-2</v>
      </c>
      <c r="G568" s="36">
        <v>43826</v>
      </c>
      <c r="H568" s="124">
        <v>1.0470999999999999</v>
      </c>
      <c r="I568" s="125">
        <v>3.8667210181316598</v>
      </c>
      <c r="J568" s="123" t="s">
        <v>5854</v>
      </c>
      <c r="K568" s="125">
        <v>0.12424734779701101</v>
      </c>
      <c r="L568" s="125">
        <v>0.42175500276800798</v>
      </c>
      <c r="M568" s="130">
        <v>0.91510915989556296</v>
      </c>
      <c r="N568" s="137">
        <f t="shared" si="88"/>
        <v>3.6604366395822518</v>
      </c>
      <c r="O568" s="132">
        <f t="shared" si="89"/>
        <v>3.660436639582252E-2</v>
      </c>
      <c r="P568" s="134">
        <f t="shared" si="90"/>
        <v>698</v>
      </c>
      <c r="Q568" s="134">
        <v>1046</v>
      </c>
      <c r="R568" s="134" t="str">
        <f t="shared" si="91"/>
        <v>698/1046</v>
      </c>
      <c r="S568" s="131">
        <f t="shared" si="92"/>
        <v>0.66730401529636707</v>
      </c>
      <c r="T568" s="137">
        <f t="shared" si="93"/>
        <v>66.634799235181646</v>
      </c>
      <c r="U568" s="133" t="e">
        <f ca="1">[1]!f_risk_annusharpe(A568,"2019/9/30","2019/12/31",1,1,3)</f>
        <v>#NAME?</v>
      </c>
      <c r="V568" s="134" t="e">
        <f t="shared" ca="1" si="94"/>
        <v>#NAME?</v>
      </c>
      <c r="W568" s="134">
        <f t="shared" si="95"/>
        <v>1046</v>
      </c>
      <c r="X568" s="134" t="e">
        <f t="shared" ca="1" si="96"/>
        <v>#NAME?</v>
      </c>
      <c r="Y568" s="131" t="e">
        <f t="shared" ca="1" si="97"/>
        <v>#NAME?</v>
      </c>
      <c r="Z568" s="137" t="e">
        <f t="shared" ca="1" si="98"/>
        <v>#NAME?</v>
      </c>
      <c r="AA568" s="125">
        <v>2.1450612508654201</v>
      </c>
      <c r="AB568" s="125">
        <v>3.8667210181316598</v>
      </c>
      <c r="AC568" s="123" t="s">
        <v>5854</v>
      </c>
      <c r="AD568" s="125">
        <v>8.8918742754347697</v>
      </c>
      <c r="AE568" s="123" t="s">
        <v>5855</v>
      </c>
      <c r="AF568" s="126">
        <v>0</v>
      </c>
      <c r="AG568" s="123"/>
      <c r="AH568" s="125">
        <v>8.9572094000000195</v>
      </c>
      <c r="AI568" s="123" t="s">
        <v>174</v>
      </c>
      <c r="AJ568" s="123" t="s">
        <v>95</v>
      </c>
      <c r="AK568" s="124">
        <v>50.571103511499999</v>
      </c>
      <c r="AL568" s="123" t="s">
        <v>159</v>
      </c>
      <c r="AM568" s="36">
        <v>43096</v>
      </c>
      <c r="AN568" s="123" t="s">
        <v>310</v>
      </c>
      <c r="AO568" s="123" t="s">
        <v>2396</v>
      </c>
      <c r="AP568" s="123" t="s">
        <v>372</v>
      </c>
      <c r="AQ568" s="123" t="s">
        <v>207</v>
      </c>
    </row>
    <row r="569" spans="1:43">
      <c r="A569" s="123" t="s">
        <v>2141</v>
      </c>
      <c r="B569" s="123" t="s">
        <v>2142</v>
      </c>
      <c r="C569" s="36">
        <v>43830</v>
      </c>
      <c r="D569" s="124">
        <v>1.0117</v>
      </c>
      <c r="E569" s="124">
        <v>1.1977</v>
      </c>
      <c r="F569" s="125">
        <v>4.9446202531645403E-2</v>
      </c>
      <c r="G569" s="36">
        <v>43826</v>
      </c>
      <c r="H569" s="124">
        <v>1.0112000000000001</v>
      </c>
      <c r="I569" s="125">
        <v>3.8649991289751</v>
      </c>
      <c r="J569" s="123" t="s">
        <v>5856</v>
      </c>
      <c r="K569" s="125">
        <v>4.9446202531645403E-2</v>
      </c>
      <c r="L569" s="125">
        <v>4.9469905149859501E-2</v>
      </c>
      <c r="M569" s="130">
        <v>0.78421565457251097</v>
      </c>
      <c r="N569" s="137">
        <f t="shared" si="88"/>
        <v>3.1368626182900439</v>
      </c>
      <c r="O569" s="132">
        <f t="shared" si="89"/>
        <v>3.1368626182900441E-2</v>
      </c>
      <c r="P569" s="134">
        <f t="shared" si="90"/>
        <v>871</v>
      </c>
      <c r="Q569" s="134">
        <v>1046</v>
      </c>
      <c r="R569" s="134" t="str">
        <f t="shared" si="91"/>
        <v>871/1046</v>
      </c>
      <c r="S569" s="131">
        <f t="shared" si="92"/>
        <v>0.83269598470363293</v>
      </c>
      <c r="T569" s="137">
        <f t="shared" si="93"/>
        <v>60</v>
      </c>
      <c r="U569" s="133" t="e">
        <f ca="1">[1]!f_risk_annusharpe(A569,"2019/9/30","2019/12/31",1,1,3)</f>
        <v>#NAME?</v>
      </c>
      <c r="V569" s="134" t="e">
        <f t="shared" ca="1" si="94"/>
        <v>#NAME?</v>
      </c>
      <c r="W569" s="134">
        <f t="shared" si="95"/>
        <v>1046</v>
      </c>
      <c r="X569" s="134" t="e">
        <f t="shared" ca="1" si="96"/>
        <v>#NAME?</v>
      </c>
      <c r="Y569" s="131" t="e">
        <f t="shared" ca="1" si="97"/>
        <v>#NAME?</v>
      </c>
      <c r="Z569" s="137" t="e">
        <f t="shared" ca="1" si="98"/>
        <v>#NAME?</v>
      </c>
      <c r="AA569" s="125">
        <v>2.13826610653323</v>
      </c>
      <c r="AB569" s="125">
        <v>3.8649991289751</v>
      </c>
      <c r="AC569" s="123" t="s">
        <v>5856</v>
      </c>
      <c r="AD569" s="125">
        <v>11.802276615493</v>
      </c>
      <c r="AE569" s="123" t="s">
        <v>5857</v>
      </c>
      <c r="AF569" s="125">
        <v>14.402593632042599</v>
      </c>
      <c r="AG569" s="123" t="s">
        <v>5858</v>
      </c>
      <c r="AH569" s="125">
        <v>20.968665489999999</v>
      </c>
      <c r="AI569" s="123" t="s">
        <v>174</v>
      </c>
      <c r="AJ569" s="123" t="s">
        <v>166</v>
      </c>
      <c r="AK569" s="124">
        <v>2.1028006705000002</v>
      </c>
      <c r="AL569" s="123" t="s">
        <v>159</v>
      </c>
      <c r="AM569" s="36">
        <v>42331</v>
      </c>
      <c r="AN569" s="123" t="s">
        <v>310</v>
      </c>
      <c r="AO569" s="123" t="s">
        <v>1872</v>
      </c>
      <c r="AP569" s="123" t="s">
        <v>236</v>
      </c>
      <c r="AQ569" s="123" t="s">
        <v>183</v>
      </c>
    </row>
    <row r="570" spans="1:43">
      <c r="A570" s="123" t="s">
        <v>2574</v>
      </c>
      <c r="B570" s="123" t="s">
        <v>2575</v>
      </c>
      <c r="C570" s="36">
        <v>43830</v>
      </c>
      <c r="D570" s="124">
        <v>1.0104</v>
      </c>
      <c r="E570" s="124">
        <v>1.0642</v>
      </c>
      <c r="F570" s="125">
        <v>2.9700029700020301E-2</v>
      </c>
      <c r="G570" s="36">
        <v>43829</v>
      </c>
      <c r="H570" s="124">
        <v>1.0101</v>
      </c>
      <c r="I570" s="125">
        <v>3.86435522375064</v>
      </c>
      <c r="J570" s="123" t="s">
        <v>5859</v>
      </c>
      <c r="K570" s="125">
        <v>0.148676776687476</v>
      </c>
      <c r="L570" s="125">
        <v>0.57558596350254099</v>
      </c>
      <c r="M570" s="130">
        <v>0.99945641302039701</v>
      </c>
      <c r="N570" s="137">
        <f t="shared" si="88"/>
        <v>3.997825652081588</v>
      </c>
      <c r="O570" s="132">
        <f t="shared" si="89"/>
        <v>3.997825652081588E-2</v>
      </c>
      <c r="P570" s="134">
        <f t="shared" si="90"/>
        <v>571</v>
      </c>
      <c r="Q570" s="134">
        <v>1046</v>
      </c>
      <c r="R570" s="134" t="str">
        <f t="shared" si="91"/>
        <v>571/1046</v>
      </c>
      <c r="S570" s="131">
        <f t="shared" si="92"/>
        <v>0.54588910133843216</v>
      </c>
      <c r="T570" s="137">
        <f t="shared" si="93"/>
        <v>72.7055449330784</v>
      </c>
      <c r="U570" s="133" t="e">
        <f ca="1">[1]!f_risk_annusharpe(A570,"2019/9/30","2019/12/31",1,1,3)</f>
        <v>#NAME?</v>
      </c>
      <c r="V570" s="134" t="e">
        <f t="shared" ca="1" si="94"/>
        <v>#NAME?</v>
      </c>
      <c r="W570" s="134">
        <f t="shared" si="95"/>
        <v>1046</v>
      </c>
      <c r="X570" s="134" t="e">
        <f t="shared" ca="1" si="96"/>
        <v>#NAME?</v>
      </c>
      <c r="Y570" s="131" t="e">
        <f t="shared" ca="1" si="97"/>
        <v>#NAME?</v>
      </c>
      <c r="Z570" s="137" t="e">
        <f t="shared" ca="1" si="98"/>
        <v>#NAME?</v>
      </c>
      <c r="AA570" s="125">
        <v>2.1204492896687102</v>
      </c>
      <c r="AB570" s="125">
        <v>3.86435522375064</v>
      </c>
      <c r="AC570" s="123" t="s">
        <v>5859</v>
      </c>
      <c r="AD570" s="125">
        <v>3.7632976236852298</v>
      </c>
      <c r="AE570" s="123" t="s">
        <v>5860</v>
      </c>
      <c r="AF570" s="126">
        <v>0</v>
      </c>
      <c r="AG570" s="123"/>
      <c r="AH570" s="125">
        <v>6.54415399999999</v>
      </c>
      <c r="AI570" s="123" t="s">
        <v>163</v>
      </c>
      <c r="AJ570" s="123" t="s">
        <v>95</v>
      </c>
      <c r="AK570" s="124">
        <v>13.418548287</v>
      </c>
      <c r="AL570" s="123" t="s">
        <v>159</v>
      </c>
      <c r="AM570" s="36">
        <v>42782</v>
      </c>
      <c r="AN570" s="123" t="s">
        <v>310</v>
      </c>
      <c r="AO570" s="123" t="s">
        <v>965</v>
      </c>
      <c r="AP570" s="123" t="s">
        <v>179</v>
      </c>
      <c r="AQ570" s="123" t="s">
        <v>181</v>
      </c>
    </row>
    <row r="571" spans="1:43">
      <c r="A571" s="123" t="s">
        <v>2493</v>
      </c>
      <c r="B571" s="123" t="s">
        <v>2494</v>
      </c>
      <c r="C571" s="36">
        <v>43830</v>
      </c>
      <c r="D571" s="124">
        <v>1.0566</v>
      </c>
      <c r="E571" s="124">
        <v>1.0566</v>
      </c>
      <c r="F571" s="125">
        <v>6.6294156643614294E-2</v>
      </c>
      <c r="G571" s="36">
        <v>43826</v>
      </c>
      <c r="H571" s="124">
        <v>1.0559000000000001</v>
      </c>
      <c r="I571" s="125">
        <v>3.8631672073134702</v>
      </c>
      <c r="J571" s="123" t="s">
        <v>5861</v>
      </c>
      <c r="K571" s="125">
        <v>0.24667931688803901</v>
      </c>
      <c r="L571" s="125">
        <v>0.50413773423381403</v>
      </c>
      <c r="M571" s="130">
        <v>1.0810293695589901</v>
      </c>
      <c r="N571" s="137">
        <f t="shared" si="88"/>
        <v>4.3241174782359604</v>
      </c>
      <c r="O571" s="132">
        <f t="shared" si="89"/>
        <v>4.3241174782359601E-2</v>
      </c>
      <c r="P571" s="134">
        <f t="shared" si="90"/>
        <v>442</v>
      </c>
      <c r="Q571" s="134">
        <v>1046</v>
      </c>
      <c r="R571" s="134" t="str">
        <f t="shared" si="91"/>
        <v>442/1046</v>
      </c>
      <c r="S571" s="131">
        <f t="shared" si="92"/>
        <v>0.42256214149139582</v>
      </c>
      <c r="T571" s="137">
        <f t="shared" si="93"/>
        <v>78.871892925430217</v>
      </c>
      <c r="U571" s="133" t="e">
        <f ca="1">[1]!f_risk_annusharpe(A571,"2019/9/30","2019/12/31",1,1,3)</f>
        <v>#NAME?</v>
      </c>
      <c r="V571" s="134" t="e">
        <f t="shared" ca="1" si="94"/>
        <v>#NAME?</v>
      </c>
      <c r="W571" s="134">
        <f t="shared" si="95"/>
        <v>1046</v>
      </c>
      <c r="X571" s="134" t="e">
        <f t="shared" ca="1" si="96"/>
        <v>#NAME?</v>
      </c>
      <c r="Y571" s="131" t="e">
        <f t="shared" ca="1" si="97"/>
        <v>#NAME?</v>
      </c>
      <c r="Z571" s="137" t="e">
        <f t="shared" ca="1" si="98"/>
        <v>#NAME?</v>
      </c>
      <c r="AA571" s="125">
        <v>2.1165555233401001</v>
      </c>
      <c r="AB571" s="125">
        <v>3.8631672073134702</v>
      </c>
      <c r="AC571" s="123" t="s">
        <v>5861</v>
      </c>
      <c r="AD571" s="126">
        <v>0</v>
      </c>
      <c r="AE571" s="123"/>
      <c r="AF571" s="126">
        <v>0</v>
      </c>
      <c r="AG571" s="123"/>
      <c r="AH571" s="125">
        <v>5.66</v>
      </c>
      <c r="AI571" s="123" t="s">
        <v>174</v>
      </c>
      <c r="AJ571" s="123" t="s">
        <v>95</v>
      </c>
      <c r="AK571" s="124">
        <v>89.014330526400002</v>
      </c>
      <c r="AL571" s="123" t="s">
        <v>159</v>
      </c>
      <c r="AM571" s="36">
        <v>43223</v>
      </c>
      <c r="AN571" s="123" t="s">
        <v>310</v>
      </c>
      <c r="AO571" s="123" t="s">
        <v>754</v>
      </c>
      <c r="AP571" s="123" t="s">
        <v>265</v>
      </c>
      <c r="AQ571" s="123" t="s">
        <v>165</v>
      </c>
    </row>
    <row r="572" spans="1:43">
      <c r="A572" s="123" t="s">
        <v>2615</v>
      </c>
      <c r="B572" s="123" t="s">
        <v>2616</v>
      </c>
      <c r="C572" s="36">
        <v>43830</v>
      </c>
      <c r="D572" s="124">
        <v>1.038</v>
      </c>
      <c r="E572" s="124">
        <v>1.0740000000000001</v>
      </c>
      <c r="F572" s="125">
        <v>3.8550501156502402E-2</v>
      </c>
      <c r="G572" s="36">
        <v>43829</v>
      </c>
      <c r="H572" s="124">
        <v>1.0376000000000001</v>
      </c>
      <c r="I572" s="125">
        <v>3.8610765217391299</v>
      </c>
      <c r="J572" s="123" t="s">
        <v>5862</v>
      </c>
      <c r="K572" s="125">
        <v>0.14471780028942899</v>
      </c>
      <c r="L572" s="125">
        <v>0.61062902750690395</v>
      </c>
      <c r="M572" s="130">
        <v>1.18930197668051</v>
      </c>
      <c r="N572" s="137">
        <f t="shared" si="88"/>
        <v>4.7572079067220399</v>
      </c>
      <c r="O572" s="132">
        <f t="shared" si="89"/>
        <v>4.7572079067220399E-2</v>
      </c>
      <c r="P572" s="134">
        <f t="shared" si="90"/>
        <v>283</v>
      </c>
      <c r="Q572" s="134">
        <v>1046</v>
      </c>
      <c r="R572" s="134" t="str">
        <f t="shared" si="91"/>
        <v>283/1046</v>
      </c>
      <c r="S572" s="131">
        <f t="shared" si="92"/>
        <v>0.27055449330783937</v>
      </c>
      <c r="T572" s="137">
        <f t="shared" si="93"/>
        <v>86.472275334608028</v>
      </c>
      <c r="U572" s="133" t="e">
        <f ca="1">[1]!f_risk_annusharpe(A572,"2019/9/30","2019/12/31",1,1,3)</f>
        <v>#NAME?</v>
      </c>
      <c r="V572" s="134" t="e">
        <f t="shared" ca="1" si="94"/>
        <v>#NAME?</v>
      </c>
      <c r="W572" s="134">
        <f t="shared" si="95"/>
        <v>1046</v>
      </c>
      <c r="X572" s="134" t="e">
        <f t="shared" ca="1" si="96"/>
        <v>#NAME?</v>
      </c>
      <c r="Y572" s="131" t="e">
        <f t="shared" ca="1" si="97"/>
        <v>#NAME?</v>
      </c>
      <c r="Z572" s="137" t="e">
        <f t="shared" ca="1" si="98"/>
        <v>#NAME?</v>
      </c>
      <c r="AA572" s="125">
        <v>2.2156434935291802</v>
      </c>
      <c r="AB572" s="125">
        <v>3.8610765217391299</v>
      </c>
      <c r="AC572" s="123" t="s">
        <v>5862</v>
      </c>
      <c r="AD572" s="126">
        <v>0</v>
      </c>
      <c r="AE572" s="123"/>
      <c r="AF572" s="126">
        <v>0</v>
      </c>
      <c r="AG572" s="123"/>
      <c r="AH572" s="125">
        <v>7.4962141999999998</v>
      </c>
      <c r="AI572" s="123" t="s">
        <v>163</v>
      </c>
      <c r="AJ572" s="123" t="s">
        <v>95</v>
      </c>
      <c r="AK572" s="124">
        <v>97.002364185800005</v>
      </c>
      <c r="AL572" s="123" t="s">
        <v>159</v>
      </c>
      <c r="AM572" s="36">
        <v>43265</v>
      </c>
      <c r="AN572" s="123" t="s">
        <v>310</v>
      </c>
      <c r="AO572" s="123" t="s">
        <v>312</v>
      </c>
      <c r="AP572" s="123" t="s">
        <v>231</v>
      </c>
      <c r="AQ572" s="123" t="s">
        <v>532</v>
      </c>
    </row>
    <row r="573" spans="1:43">
      <c r="A573" s="123" t="s">
        <v>2587</v>
      </c>
      <c r="B573" s="123" t="s">
        <v>2588</v>
      </c>
      <c r="C573" s="36">
        <v>43830</v>
      </c>
      <c r="D573" s="124">
        <v>1.0492999999999999</v>
      </c>
      <c r="E573" s="124">
        <v>1.2593000000000001</v>
      </c>
      <c r="F573" s="125">
        <v>1.9063959584404499E-2</v>
      </c>
      <c r="G573" s="36">
        <v>43829</v>
      </c>
      <c r="H573" s="124">
        <v>1.0490999999999999</v>
      </c>
      <c r="I573" s="125">
        <v>3.86085254213139</v>
      </c>
      <c r="J573" s="123" t="s">
        <v>5863</v>
      </c>
      <c r="K573" s="125">
        <v>0.15271547198624599</v>
      </c>
      <c r="L573" s="125">
        <v>0.58381381864406001</v>
      </c>
      <c r="M573" s="130">
        <v>0.93045533668649705</v>
      </c>
      <c r="N573" s="137">
        <f t="shared" si="88"/>
        <v>3.7218213467459882</v>
      </c>
      <c r="O573" s="132">
        <f t="shared" si="89"/>
        <v>3.7218213467459883E-2</v>
      </c>
      <c r="P573" s="134">
        <f t="shared" si="90"/>
        <v>675</v>
      </c>
      <c r="Q573" s="134">
        <v>1046</v>
      </c>
      <c r="R573" s="134" t="str">
        <f t="shared" si="91"/>
        <v>675/1046</v>
      </c>
      <c r="S573" s="131">
        <f t="shared" si="92"/>
        <v>0.64531548757170176</v>
      </c>
      <c r="T573" s="137">
        <f t="shared" si="93"/>
        <v>67.734225621414907</v>
      </c>
      <c r="U573" s="133" t="e">
        <f ca="1">[1]!f_risk_annusharpe(A573,"2019/9/30","2019/12/31",1,1,3)</f>
        <v>#NAME?</v>
      </c>
      <c r="V573" s="134" t="e">
        <f t="shared" ca="1" si="94"/>
        <v>#NAME?</v>
      </c>
      <c r="W573" s="134">
        <f t="shared" si="95"/>
        <v>1046</v>
      </c>
      <c r="X573" s="134" t="e">
        <f t="shared" ca="1" si="96"/>
        <v>#NAME?</v>
      </c>
      <c r="Y573" s="131" t="e">
        <f t="shared" ca="1" si="97"/>
        <v>#NAME?</v>
      </c>
      <c r="Z573" s="137" t="e">
        <f t="shared" ca="1" si="98"/>
        <v>#NAME?</v>
      </c>
      <c r="AA573" s="125">
        <v>2.01446893536788</v>
      </c>
      <c r="AB573" s="125">
        <v>3.86085254213139</v>
      </c>
      <c r="AC573" s="123" t="s">
        <v>5863</v>
      </c>
      <c r="AD573" s="125">
        <v>10.159650723084701</v>
      </c>
      <c r="AE573" s="123" t="s">
        <v>5864</v>
      </c>
      <c r="AF573" s="125">
        <v>11.7940669059198</v>
      </c>
      <c r="AG573" s="123" t="s">
        <v>5865</v>
      </c>
      <c r="AH573" s="125">
        <v>28.134744850000001</v>
      </c>
      <c r="AI573" s="123" t="s">
        <v>157</v>
      </c>
      <c r="AJ573" s="123" t="s">
        <v>166</v>
      </c>
      <c r="AK573" s="124">
        <v>19.632348953200001</v>
      </c>
      <c r="AL573" s="123" t="s">
        <v>159</v>
      </c>
      <c r="AM573" s="36">
        <v>41988</v>
      </c>
      <c r="AN573" s="123" t="s">
        <v>310</v>
      </c>
      <c r="AO573" s="123" t="s">
        <v>2589</v>
      </c>
      <c r="AP573" s="123" t="s">
        <v>266</v>
      </c>
      <c r="AQ573" s="123" t="s">
        <v>247</v>
      </c>
    </row>
    <row r="574" spans="1:43">
      <c r="A574" s="123" t="s">
        <v>2385</v>
      </c>
      <c r="B574" s="123" t="s">
        <v>2386</v>
      </c>
      <c r="C574" s="36">
        <v>43830</v>
      </c>
      <c r="D574" s="124">
        <v>1.0289999999999999</v>
      </c>
      <c r="E574" s="124">
        <v>1.0621</v>
      </c>
      <c r="F574" s="125">
        <v>2.9163021288989101E-2</v>
      </c>
      <c r="G574" s="36">
        <v>43829</v>
      </c>
      <c r="H574" s="124">
        <v>1.0286999999999999</v>
      </c>
      <c r="I574" s="125">
        <v>3.8586100850190199</v>
      </c>
      <c r="J574" s="123" t="s">
        <v>5866</v>
      </c>
      <c r="K574" s="125">
        <v>0.10701430100203201</v>
      </c>
      <c r="L574" s="125">
        <v>0.39941982221826899</v>
      </c>
      <c r="M574" s="130">
        <v>0.84028378513785595</v>
      </c>
      <c r="N574" s="137">
        <f t="shared" si="88"/>
        <v>3.3611351405514238</v>
      </c>
      <c r="O574" s="132">
        <f t="shared" si="89"/>
        <v>3.3611351405514238E-2</v>
      </c>
      <c r="P574" s="134">
        <f t="shared" si="90"/>
        <v>806</v>
      </c>
      <c r="Q574" s="134">
        <v>1046</v>
      </c>
      <c r="R574" s="134" t="str">
        <f t="shared" si="91"/>
        <v>806/1046</v>
      </c>
      <c r="S574" s="131">
        <f t="shared" si="92"/>
        <v>0.77055449330783943</v>
      </c>
      <c r="T574" s="137">
        <f t="shared" si="93"/>
        <v>61.472275334608028</v>
      </c>
      <c r="U574" s="133" t="e">
        <f ca="1">[1]!f_risk_annusharpe(A574,"2019/9/30","2019/12/31",1,1,3)</f>
        <v>#NAME?</v>
      </c>
      <c r="V574" s="134" t="e">
        <f t="shared" ca="1" si="94"/>
        <v>#NAME?</v>
      </c>
      <c r="W574" s="134">
        <f t="shared" si="95"/>
        <v>1046</v>
      </c>
      <c r="X574" s="134" t="e">
        <f t="shared" ca="1" si="96"/>
        <v>#NAME?</v>
      </c>
      <c r="Y574" s="131" t="e">
        <f t="shared" ca="1" si="97"/>
        <v>#NAME?</v>
      </c>
      <c r="Z574" s="137" t="e">
        <f t="shared" ca="1" si="98"/>
        <v>#NAME?</v>
      </c>
      <c r="AA574" s="125">
        <v>1.8440157908832899</v>
      </c>
      <c r="AB574" s="125">
        <v>3.8586100850190199</v>
      </c>
      <c r="AC574" s="123" t="s">
        <v>5866</v>
      </c>
      <c r="AD574" s="126">
        <v>0</v>
      </c>
      <c r="AE574" s="123"/>
      <c r="AF574" s="126">
        <v>0</v>
      </c>
      <c r="AG574" s="123"/>
      <c r="AH574" s="125">
        <v>6.2785156999999803</v>
      </c>
      <c r="AI574" s="123" t="s">
        <v>174</v>
      </c>
      <c r="AJ574" s="123" t="s">
        <v>95</v>
      </c>
      <c r="AK574" s="124">
        <v>9.3052743893999992</v>
      </c>
      <c r="AL574" s="123" t="s">
        <v>159</v>
      </c>
      <c r="AM574" s="36">
        <v>43355</v>
      </c>
      <c r="AN574" s="123" t="s">
        <v>310</v>
      </c>
      <c r="AO574" s="123" t="s">
        <v>610</v>
      </c>
      <c r="AP574" s="123" t="s">
        <v>215</v>
      </c>
      <c r="AQ574" s="123" t="s">
        <v>177</v>
      </c>
    </row>
    <row r="575" spans="1:43">
      <c r="A575" s="123" t="s">
        <v>2790</v>
      </c>
      <c r="B575" s="123" t="s">
        <v>2791</v>
      </c>
      <c r="C575" s="36">
        <v>43830</v>
      </c>
      <c r="D575" s="124">
        <v>1.0911</v>
      </c>
      <c r="E575" s="124">
        <v>1.1281000000000001</v>
      </c>
      <c r="F575" s="125">
        <v>5.5020632737277898E-2</v>
      </c>
      <c r="G575" s="36">
        <v>43829</v>
      </c>
      <c r="H575" s="124">
        <v>1.0905</v>
      </c>
      <c r="I575" s="125">
        <v>3.8566077789571702</v>
      </c>
      <c r="J575" s="123" t="s">
        <v>5867</v>
      </c>
      <c r="K575" s="125">
        <v>0.32180948878265198</v>
      </c>
      <c r="L575" s="125">
        <v>0.85038314054926301</v>
      </c>
      <c r="M575" s="130">
        <v>1.4316533603795201</v>
      </c>
      <c r="N575" s="137">
        <f t="shared" si="88"/>
        <v>5.7266134415180803</v>
      </c>
      <c r="O575" s="132">
        <f t="shared" si="89"/>
        <v>5.7266134415180803E-2</v>
      </c>
      <c r="P575" s="134">
        <f t="shared" si="90"/>
        <v>110</v>
      </c>
      <c r="Q575" s="134">
        <v>1046</v>
      </c>
      <c r="R575" s="134" t="str">
        <f t="shared" si="91"/>
        <v>110/1046</v>
      </c>
      <c r="S575" s="131">
        <f t="shared" si="92"/>
        <v>0.10516252390057361</v>
      </c>
      <c r="T575" s="137">
        <f t="shared" si="93"/>
        <v>94.741873804971334</v>
      </c>
      <c r="U575" s="133" t="e">
        <f ca="1">[1]!f_risk_annusharpe(A575,"2019/9/30","2019/12/31",1,1,3)</f>
        <v>#NAME?</v>
      </c>
      <c r="V575" s="134" t="e">
        <f t="shared" ca="1" si="94"/>
        <v>#NAME?</v>
      </c>
      <c r="W575" s="134">
        <f t="shared" si="95"/>
        <v>1046</v>
      </c>
      <c r="X575" s="134" t="e">
        <f t="shared" ca="1" si="96"/>
        <v>#NAME?</v>
      </c>
      <c r="Y575" s="131" t="e">
        <f t="shared" ca="1" si="97"/>
        <v>#NAME?</v>
      </c>
      <c r="Z575" s="137" t="e">
        <f t="shared" ca="1" si="98"/>
        <v>#NAME?</v>
      </c>
      <c r="AA575" s="125">
        <v>2.6241812638828601</v>
      </c>
      <c r="AB575" s="125">
        <v>3.8566077789571702</v>
      </c>
      <c r="AC575" s="123" t="s">
        <v>5867</v>
      </c>
      <c r="AD575" s="125">
        <v>-0.22681601160971801</v>
      </c>
      <c r="AE575" s="123" t="s">
        <v>5868</v>
      </c>
      <c r="AF575" s="126">
        <v>0</v>
      </c>
      <c r="AG575" s="123"/>
      <c r="AH575" s="125">
        <v>4.8551464400000004</v>
      </c>
      <c r="AI575" s="123" t="s">
        <v>163</v>
      </c>
      <c r="AJ575" s="123" t="s">
        <v>95</v>
      </c>
      <c r="AK575" s="124">
        <v>4.4903474607999998</v>
      </c>
      <c r="AL575" s="123" t="s">
        <v>159</v>
      </c>
      <c r="AM575" s="36">
        <v>42990</v>
      </c>
      <c r="AN575" s="123" t="s">
        <v>310</v>
      </c>
      <c r="AO575" s="123" t="s">
        <v>2792</v>
      </c>
      <c r="AP575" s="123" t="s">
        <v>268</v>
      </c>
      <c r="AQ575" s="123" t="s">
        <v>207</v>
      </c>
    </row>
    <row r="576" spans="1:43">
      <c r="A576" s="123" t="s">
        <v>2485</v>
      </c>
      <c r="B576" s="123" t="s">
        <v>2486</v>
      </c>
      <c r="C576" s="36">
        <v>43830</v>
      </c>
      <c r="D576" s="124">
        <v>1.0887</v>
      </c>
      <c r="E576" s="124">
        <v>1.3958999999999999</v>
      </c>
      <c r="F576" s="125">
        <v>1.8373909049141299E-2</v>
      </c>
      <c r="G576" s="36">
        <v>43829</v>
      </c>
      <c r="H576" s="124">
        <v>1.0885</v>
      </c>
      <c r="I576" s="125">
        <v>3.85385862825526</v>
      </c>
      <c r="J576" s="123" t="s">
        <v>5869</v>
      </c>
      <c r="K576" s="125">
        <v>0.165608611647801</v>
      </c>
      <c r="L576" s="125">
        <v>0.48920066457448702</v>
      </c>
      <c r="M576" s="130">
        <v>1.0113193542401</v>
      </c>
      <c r="N576" s="137">
        <f t="shared" si="88"/>
        <v>4.0452774169604</v>
      </c>
      <c r="O576" s="132">
        <f t="shared" si="89"/>
        <v>4.0452774169604001E-2</v>
      </c>
      <c r="P576" s="134">
        <f t="shared" si="90"/>
        <v>550</v>
      </c>
      <c r="Q576" s="134">
        <v>1046</v>
      </c>
      <c r="R576" s="134" t="str">
        <f t="shared" si="91"/>
        <v>550/1046</v>
      </c>
      <c r="S576" s="131">
        <f t="shared" si="92"/>
        <v>0.52581261950286806</v>
      </c>
      <c r="T576" s="137">
        <f t="shared" si="93"/>
        <v>73.709369024856599</v>
      </c>
      <c r="U576" s="133" t="e">
        <f ca="1">[1]!f_risk_annusharpe(A576,"2019/9/30","2019/12/31",1,1,3)</f>
        <v>#NAME?</v>
      </c>
      <c r="V576" s="134" t="e">
        <f t="shared" ca="1" si="94"/>
        <v>#NAME?</v>
      </c>
      <c r="W576" s="134">
        <f t="shared" si="95"/>
        <v>1046</v>
      </c>
      <c r="X576" s="134" t="e">
        <f t="shared" ca="1" si="96"/>
        <v>#NAME?</v>
      </c>
      <c r="Y576" s="131" t="e">
        <f t="shared" ca="1" si="97"/>
        <v>#NAME?</v>
      </c>
      <c r="Z576" s="137" t="e">
        <f t="shared" ca="1" si="98"/>
        <v>#NAME?</v>
      </c>
      <c r="AA576" s="125">
        <v>2.2445529676934499</v>
      </c>
      <c r="AB576" s="125">
        <v>3.85385862825526</v>
      </c>
      <c r="AC576" s="123" t="s">
        <v>5869</v>
      </c>
      <c r="AD576" s="125">
        <v>9.1428571428571406</v>
      </c>
      <c r="AE576" s="123" t="s">
        <v>5870</v>
      </c>
      <c r="AF576" s="125">
        <v>10.025265285497699</v>
      </c>
      <c r="AG576" s="123" t="s">
        <v>5871</v>
      </c>
      <c r="AH576" s="125">
        <v>45.493867999999999</v>
      </c>
      <c r="AI576" s="123" t="s">
        <v>242</v>
      </c>
      <c r="AJ576" s="123" t="s">
        <v>186</v>
      </c>
      <c r="AK576" s="124">
        <v>5.9780681865999998</v>
      </c>
      <c r="AL576" s="123" t="s">
        <v>159</v>
      </c>
      <c r="AM576" s="36">
        <v>41541</v>
      </c>
      <c r="AN576" s="123" t="s">
        <v>310</v>
      </c>
      <c r="AO576" s="123" t="s">
        <v>576</v>
      </c>
      <c r="AP576" s="123" t="s">
        <v>175</v>
      </c>
      <c r="AQ576" s="123" t="s">
        <v>170</v>
      </c>
    </row>
    <row r="577" spans="1:43">
      <c r="A577" s="123" t="s">
        <v>2634</v>
      </c>
      <c r="B577" s="123" t="s">
        <v>2635</v>
      </c>
      <c r="C577" s="36">
        <v>43830</v>
      </c>
      <c r="D577" s="124">
        <v>1.0334000000000001</v>
      </c>
      <c r="E577" s="124">
        <v>1.0604</v>
      </c>
      <c r="F577" s="125">
        <v>2.9038815216363E-2</v>
      </c>
      <c r="G577" s="36">
        <v>43829</v>
      </c>
      <c r="H577" s="124">
        <v>1.0330999999999999</v>
      </c>
      <c r="I577" s="125">
        <v>3.85317238292799</v>
      </c>
      <c r="J577" s="123" t="s">
        <v>5872</v>
      </c>
      <c r="K577" s="125">
        <v>0.12595678713304201</v>
      </c>
      <c r="L577" s="125">
        <v>0.63222753852952895</v>
      </c>
      <c r="M577" s="130">
        <v>1.07592373969626</v>
      </c>
      <c r="N577" s="137">
        <f t="shared" si="88"/>
        <v>4.3036949587850399</v>
      </c>
      <c r="O577" s="132">
        <f t="shared" si="89"/>
        <v>4.3036949587850398E-2</v>
      </c>
      <c r="P577" s="134">
        <f t="shared" si="90"/>
        <v>450</v>
      </c>
      <c r="Q577" s="134">
        <v>1046</v>
      </c>
      <c r="R577" s="134" t="str">
        <f t="shared" si="91"/>
        <v>450/1046</v>
      </c>
      <c r="S577" s="131">
        <f t="shared" si="92"/>
        <v>0.43021032504780116</v>
      </c>
      <c r="T577" s="137">
        <f t="shared" si="93"/>
        <v>78.489483747609938</v>
      </c>
      <c r="U577" s="133" t="e">
        <f ca="1">[1]!f_risk_annusharpe(A577,"2019/9/30","2019/12/31",1,1,3)</f>
        <v>#NAME?</v>
      </c>
      <c r="V577" s="134" t="e">
        <f t="shared" ca="1" si="94"/>
        <v>#NAME?</v>
      </c>
      <c r="W577" s="134">
        <f t="shared" si="95"/>
        <v>1046</v>
      </c>
      <c r="X577" s="134" t="e">
        <f t="shared" ca="1" si="96"/>
        <v>#NAME?</v>
      </c>
      <c r="Y577" s="131" t="e">
        <f t="shared" ca="1" si="97"/>
        <v>#NAME?</v>
      </c>
      <c r="Z577" s="137" t="e">
        <f t="shared" ca="1" si="98"/>
        <v>#NAME?</v>
      </c>
      <c r="AA577" s="125">
        <v>1.95543965737706</v>
      </c>
      <c r="AB577" s="125">
        <v>3.85317238292799</v>
      </c>
      <c r="AC577" s="123" t="s">
        <v>5872</v>
      </c>
      <c r="AD577" s="126">
        <v>0</v>
      </c>
      <c r="AE577" s="123"/>
      <c r="AF577" s="126">
        <v>0</v>
      </c>
      <c r="AG577" s="123"/>
      <c r="AH577" s="125">
        <v>6.0774765999999998</v>
      </c>
      <c r="AI577" s="123" t="s">
        <v>157</v>
      </c>
      <c r="AJ577" s="123" t="s">
        <v>95</v>
      </c>
      <c r="AK577" s="124">
        <v>27.703888101</v>
      </c>
      <c r="AL577" s="123" t="s">
        <v>159</v>
      </c>
      <c r="AM577" s="36">
        <v>43328</v>
      </c>
      <c r="AN577" s="123" t="s">
        <v>310</v>
      </c>
      <c r="AO577" s="123" t="s">
        <v>2314</v>
      </c>
      <c r="AP577" s="123" t="s">
        <v>347</v>
      </c>
      <c r="AQ577" s="123" t="s">
        <v>221</v>
      </c>
    </row>
    <row r="578" spans="1:43">
      <c r="A578" s="123" t="s">
        <v>2608</v>
      </c>
      <c r="B578" s="123" t="s">
        <v>2609</v>
      </c>
      <c r="C578" s="36">
        <v>43830</v>
      </c>
      <c r="D578" s="124">
        <v>1.0117</v>
      </c>
      <c r="E578" s="124">
        <v>1.0522</v>
      </c>
      <c r="F578" s="125">
        <v>1.97726149283288E-2</v>
      </c>
      <c r="G578" s="36">
        <v>43829</v>
      </c>
      <c r="H578" s="124">
        <v>1.0115000000000001</v>
      </c>
      <c r="I578" s="125">
        <v>3.8523670381694499</v>
      </c>
      <c r="J578" s="123" t="s">
        <v>5873</v>
      </c>
      <c r="K578" s="125">
        <v>0.14848544842605699</v>
      </c>
      <c r="L578" s="125">
        <v>0.59643661309679297</v>
      </c>
      <c r="M578" s="130">
        <v>1.04440722441031</v>
      </c>
      <c r="N578" s="137">
        <f t="shared" si="88"/>
        <v>4.1776288976412399</v>
      </c>
      <c r="O578" s="132">
        <f t="shared" si="89"/>
        <v>4.1776288976412397E-2</v>
      </c>
      <c r="P578" s="134">
        <f t="shared" si="90"/>
        <v>494</v>
      </c>
      <c r="Q578" s="134">
        <v>1046</v>
      </c>
      <c r="R578" s="134" t="str">
        <f t="shared" si="91"/>
        <v>494/1046</v>
      </c>
      <c r="S578" s="131">
        <f t="shared" si="92"/>
        <v>0.47227533460803062</v>
      </c>
      <c r="T578" s="137">
        <f t="shared" si="93"/>
        <v>76.386233269598478</v>
      </c>
      <c r="U578" s="133" t="e">
        <f ca="1">[1]!f_risk_annusharpe(A578,"2019/9/30","2019/12/31",1,1,3)</f>
        <v>#NAME?</v>
      </c>
      <c r="V578" s="134" t="e">
        <f t="shared" ca="1" si="94"/>
        <v>#NAME?</v>
      </c>
      <c r="W578" s="134">
        <f t="shared" si="95"/>
        <v>1046</v>
      </c>
      <c r="X578" s="134" t="e">
        <f t="shared" ca="1" si="96"/>
        <v>#NAME?</v>
      </c>
      <c r="Y578" s="131" t="e">
        <f t="shared" ca="1" si="97"/>
        <v>#NAME?</v>
      </c>
      <c r="Z578" s="137" t="e">
        <f t="shared" ca="1" si="98"/>
        <v>#NAME?</v>
      </c>
      <c r="AA578" s="125">
        <v>2.0273685017571501</v>
      </c>
      <c r="AB578" s="125">
        <v>3.8523670381694499</v>
      </c>
      <c r="AC578" s="123" t="s">
        <v>5873</v>
      </c>
      <c r="AD578" s="126">
        <v>0</v>
      </c>
      <c r="AE578" s="123"/>
      <c r="AF578" s="126">
        <v>0</v>
      </c>
      <c r="AG578" s="123"/>
      <c r="AH578" s="125">
        <v>5.2959149400000101</v>
      </c>
      <c r="AI578" s="123" t="s">
        <v>157</v>
      </c>
      <c r="AJ578" s="123" t="s">
        <v>95</v>
      </c>
      <c r="AK578" s="124">
        <v>44.1535151928</v>
      </c>
      <c r="AL578" s="123" t="s">
        <v>159</v>
      </c>
      <c r="AM578" s="36">
        <v>43357</v>
      </c>
      <c r="AN578" s="123" t="s">
        <v>310</v>
      </c>
      <c r="AO578" s="123" t="s">
        <v>2610</v>
      </c>
      <c r="AP578" s="123" t="s">
        <v>511</v>
      </c>
      <c r="AQ578" s="123" t="s">
        <v>532</v>
      </c>
    </row>
    <row r="579" spans="1:43">
      <c r="A579" s="123" t="s">
        <v>2452</v>
      </c>
      <c r="B579" s="123" t="s">
        <v>2453</v>
      </c>
      <c r="C579" s="36">
        <v>43830</v>
      </c>
      <c r="D579" s="124">
        <v>1.018</v>
      </c>
      <c r="E579" s="124">
        <v>1.1305000000000001</v>
      </c>
      <c r="F579" s="125">
        <v>1.9650225977591598E-2</v>
      </c>
      <c r="G579" s="36">
        <v>43829</v>
      </c>
      <c r="H579" s="124">
        <v>1.0178</v>
      </c>
      <c r="I579" s="125">
        <v>3.8491307929678702</v>
      </c>
      <c r="J579" s="123" t="s">
        <v>5874</v>
      </c>
      <c r="K579" s="125">
        <v>0.16727344288103699</v>
      </c>
      <c r="L579" s="125">
        <v>0.45392560433689599</v>
      </c>
      <c r="M579" s="130">
        <v>0.77713590229600904</v>
      </c>
      <c r="N579" s="137">
        <f t="shared" si="88"/>
        <v>3.1085436091840362</v>
      </c>
      <c r="O579" s="132">
        <f t="shared" si="89"/>
        <v>3.1085436091840363E-2</v>
      </c>
      <c r="P579" s="134">
        <f t="shared" si="90"/>
        <v>883</v>
      </c>
      <c r="Q579" s="134">
        <v>1046</v>
      </c>
      <c r="R579" s="134" t="str">
        <f t="shared" si="91"/>
        <v>883/1046</v>
      </c>
      <c r="S579" s="131">
        <f t="shared" si="92"/>
        <v>0.84416826003824097</v>
      </c>
      <c r="T579" s="137">
        <f t="shared" si="93"/>
        <v>60</v>
      </c>
      <c r="U579" s="133" t="e">
        <f ca="1">[1]!f_risk_annusharpe(A579,"2019/9/30","2019/12/31",1,1,3)</f>
        <v>#NAME?</v>
      </c>
      <c r="V579" s="134" t="e">
        <f t="shared" ca="1" si="94"/>
        <v>#NAME?</v>
      </c>
      <c r="W579" s="134">
        <f t="shared" si="95"/>
        <v>1046</v>
      </c>
      <c r="X579" s="134" t="e">
        <f t="shared" ca="1" si="96"/>
        <v>#NAME?</v>
      </c>
      <c r="Y579" s="131" t="e">
        <f t="shared" ca="1" si="97"/>
        <v>#NAME?</v>
      </c>
      <c r="Z579" s="137" t="e">
        <f t="shared" ca="1" si="98"/>
        <v>#NAME?</v>
      </c>
      <c r="AA579" s="125">
        <v>1.77750071415424</v>
      </c>
      <c r="AB579" s="125">
        <v>3.8491307929678702</v>
      </c>
      <c r="AC579" s="123" t="s">
        <v>5874</v>
      </c>
      <c r="AD579" s="125">
        <v>10.746965301709</v>
      </c>
      <c r="AE579" s="123" t="s">
        <v>5875</v>
      </c>
      <c r="AF579" s="126">
        <v>0</v>
      </c>
      <c r="AG579" s="123"/>
      <c r="AH579" s="125">
        <v>13.639849</v>
      </c>
      <c r="AI579" s="123" t="s">
        <v>163</v>
      </c>
      <c r="AJ579" s="123" t="s">
        <v>95</v>
      </c>
      <c r="AK579" s="124">
        <v>22.2125877344</v>
      </c>
      <c r="AL579" s="123" t="s">
        <v>159</v>
      </c>
      <c r="AM579" s="36">
        <v>42804</v>
      </c>
      <c r="AN579" s="123" t="s">
        <v>310</v>
      </c>
      <c r="AO579" s="123" t="s">
        <v>2454</v>
      </c>
      <c r="AP579" s="123" t="s">
        <v>446</v>
      </c>
      <c r="AQ579" s="123" t="s">
        <v>226</v>
      </c>
    </row>
    <row r="580" spans="1:43">
      <c r="A580" s="123" t="s">
        <v>2417</v>
      </c>
      <c r="B580" s="123" t="s">
        <v>2418</v>
      </c>
      <c r="C580" s="36">
        <v>43830</v>
      </c>
      <c r="D580" s="124">
        <v>1.0148999999999999</v>
      </c>
      <c r="E580" s="124">
        <v>1.1153</v>
      </c>
      <c r="F580" s="125">
        <v>1.9710259189904301E-2</v>
      </c>
      <c r="G580" s="36">
        <v>43829</v>
      </c>
      <c r="H580" s="124">
        <v>1.0146999999999999</v>
      </c>
      <c r="I580" s="125">
        <v>3.8485830834516399</v>
      </c>
      <c r="J580" s="123" t="s">
        <v>5876</v>
      </c>
      <c r="K580" s="125">
        <v>0.12825572217835801</v>
      </c>
      <c r="L580" s="125">
        <v>0.425457049535305</v>
      </c>
      <c r="M580" s="130">
        <v>0.90900379754729499</v>
      </c>
      <c r="N580" s="137">
        <f t="shared" ref="N580:N643" si="99">M580*4</f>
        <v>3.63601519018918</v>
      </c>
      <c r="O580" s="132">
        <f t="shared" ref="O580:O643" si="100">N580/100</f>
        <v>3.6360151901891798E-2</v>
      </c>
      <c r="P580" s="134">
        <f t="shared" ref="P580:P643" si="101">RANK(O580,$O$3:$O$1113,0)</f>
        <v>708</v>
      </c>
      <c r="Q580" s="134">
        <v>1046</v>
      </c>
      <c r="R580" s="134" t="str">
        <f t="shared" ref="R580:R643" si="102">P580&amp;"/"&amp;Q580</f>
        <v>708/1046</v>
      </c>
      <c r="S580" s="131">
        <f t="shared" ref="S580:S643" si="103">P580/Q580</f>
        <v>0.67686424474187379</v>
      </c>
      <c r="T580" s="137">
        <f t="shared" ref="T580:T643" si="104">IF(S580&gt;0.8,60,60+40/80%*(80%-S580))</f>
        <v>66.156787762906319</v>
      </c>
      <c r="U580" s="133" t="e">
        <f ca="1">[1]!f_risk_annusharpe(A580,"2019/9/30","2019/12/31",1,1,3)</f>
        <v>#NAME?</v>
      </c>
      <c r="V580" s="134" t="e">
        <f t="shared" ref="V580:V643" ca="1" si="105">RANK(U580,$U$3:$U$1230,0)</f>
        <v>#NAME?</v>
      </c>
      <c r="W580" s="134">
        <f t="shared" ref="W580:W643" si="106">Q580</f>
        <v>1046</v>
      </c>
      <c r="X580" s="134" t="e">
        <f t="shared" ref="X580:X643" ca="1" si="107">V580&amp;"/"&amp;W580</f>
        <v>#NAME?</v>
      </c>
      <c r="Y580" s="131" t="e">
        <f t="shared" ref="Y580:Y643" ca="1" si="108">V580/W580</f>
        <v>#NAME?</v>
      </c>
      <c r="Z580" s="137" t="e">
        <f t="shared" ref="Z580:Z643" ca="1" si="109">IF(Y580&gt;0.8,60,60+40/80%*(80%-Y580))</f>
        <v>#NAME?</v>
      </c>
      <c r="AA580" s="125">
        <v>1.9916347101248899</v>
      </c>
      <c r="AB580" s="125">
        <v>3.8485830834516399</v>
      </c>
      <c r="AC580" s="123" t="s">
        <v>5876</v>
      </c>
      <c r="AD580" s="125">
        <v>8.7272418406343704</v>
      </c>
      <c r="AE580" s="123" t="s">
        <v>5877</v>
      </c>
      <c r="AF580" s="126">
        <v>0</v>
      </c>
      <c r="AG580" s="123"/>
      <c r="AH580" s="125">
        <v>12.007104229999999</v>
      </c>
      <c r="AI580" s="123" t="s">
        <v>163</v>
      </c>
      <c r="AJ580" s="123" t="s">
        <v>95</v>
      </c>
      <c r="AK580" s="124">
        <v>44.024232807099999</v>
      </c>
      <c r="AL580" s="123" t="s">
        <v>159</v>
      </c>
      <c r="AM580" s="36">
        <v>42795</v>
      </c>
      <c r="AN580" s="123" t="s">
        <v>310</v>
      </c>
      <c r="AO580" s="123" t="s">
        <v>2419</v>
      </c>
      <c r="AP580" s="123" t="s">
        <v>238</v>
      </c>
      <c r="AQ580" s="123" t="s">
        <v>207</v>
      </c>
    </row>
    <row r="581" spans="1:43">
      <c r="A581" s="123" t="s">
        <v>2500</v>
      </c>
      <c r="B581" s="123" t="s">
        <v>2501</v>
      </c>
      <c r="C581" s="36">
        <v>43830</v>
      </c>
      <c r="D581" s="124">
        <v>1.0049999999999999</v>
      </c>
      <c r="E581" s="124">
        <v>1.1319999999999999</v>
      </c>
      <c r="F581" s="125">
        <v>0</v>
      </c>
      <c r="G581" s="36">
        <v>43829</v>
      </c>
      <c r="H581" s="124">
        <v>1.0049999999999999</v>
      </c>
      <c r="I581" s="125">
        <v>3.8465886719779498</v>
      </c>
      <c r="J581" s="123" t="s">
        <v>5878</v>
      </c>
      <c r="K581" s="125">
        <v>9.9601593625491994E-2</v>
      </c>
      <c r="L581" s="125">
        <v>0.49940650221871802</v>
      </c>
      <c r="M581" s="130">
        <v>0.99784073597789502</v>
      </c>
      <c r="N581" s="137">
        <f t="shared" si="99"/>
        <v>3.9913629439115801</v>
      </c>
      <c r="O581" s="132">
        <f t="shared" si="100"/>
        <v>3.9913629439115798E-2</v>
      </c>
      <c r="P581" s="134">
        <f t="shared" si="101"/>
        <v>572</v>
      </c>
      <c r="Q581" s="134">
        <v>1046</v>
      </c>
      <c r="R581" s="134" t="str">
        <f t="shared" si="102"/>
        <v>572/1046</v>
      </c>
      <c r="S581" s="131">
        <f t="shared" si="103"/>
        <v>0.54684512428298282</v>
      </c>
      <c r="T581" s="137">
        <f t="shared" si="104"/>
        <v>72.657743785850869</v>
      </c>
      <c r="U581" s="133" t="e">
        <f ca="1">[1]!f_risk_annusharpe(A581,"2019/9/30","2019/12/31",1,1,3)</f>
        <v>#NAME?</v>
      </c>
      <c r="V581" s="134" t="e">
        <f t="shared" ca="1" si="105"/>
        <v>#NAME?</v>
      </c>
      <c r="W581" s="134">
        <f t="shared" si="106"/>
        <v>1046</v>
      </c>
      <c r="X581" s="134" t="e">
        <f t="shared" ca="1" si="107"/>
        <v>#NAME?</v>
      </c>
      <c r="Y581" s="131" t="e">
        <f t="shared" ca="1" si="108"/>
        <v>#NAME?</v>
      </c>
      <c r="Z581" s="137" t="e">
        <f t="shared" ca="1" si="109"/>
        <v>#NAME?</v>
      </c>
      <c r="AA581" s="125">
        <v>2.0027943751418502</v>
      </c>
      <c r="AB581" s="125">
        <v>3.8465886719779498</v>
      </c>
      <c r="AC581" s="123" t="s">
        <v>5878</v>
      </c>
      <c r="AD581" s="125">
        <v>8.7889290239521802</v>
      </c>
      <c r="AE581" s="123" t="s">
        <v>5879</v>
      </c>
      <c r="AF581" s="125">
        <v>12.5317522928045</v>
      </c>
      <c r="AG581" s="123" t="s">
        <v>5880</v>
      </c>
      <c r="AH581" s="125">
        <v>14.005793000000001</v>
      </c>
      <c r="AI581" s="123" t="s">
        <v>163</v>
      </c>
      <c r="AJ581" s="123" t="s">
        <v>189</v>
      </c>
      <c r="AK581" s="124">
        <v>5.4632355531999997</v>
      </c>
      <c r="AL581" s="123" t="s">
        <v>159</v>
      </c>
      <c r="AM581" s="36">
        <v>42566</v>
      </c>
      <c r="AN581" s="123" t="s">
        <v>310</v>
      </c>
      <c r="AO581" s="123" t="s">
        <v>1232</v>
      </c>
      <c r="AP581" s="123" t="s">
        <v>195</v>
      </c>
      <c r="AQ581" s="123" t="s">
        <v>183</v>
      </c>
    </row>
    <row r="582" spans="1:43">
      <c r="A582" s="123" t="s">
        <v>2793</v>
      </c>
      <c r="B582" s="123" t="s">
        <v>2794</v>
      </c>
      <c r="C582" s="36">
        <v>43830</v>
      </c>
      <c r="D582" s="124">
        <v>1.1014999999999999</v>
      </c>
      <c r="E582" s="124">
        <v>1.1014999999999999</v>
      </c>
      <c r="F582" s="125">
        <v>0.15457355882886101</v>
      </c>
      <c r="G582" s="36">
        <v>43826</v>
      </c>
      <c r="H582" s="124">
        <v>1.0998000000000001</v>
      </c>
      <c r="I582" s="125">
        <v>3.8465164514000101</v>
      </c>
      <c r="J582" s="123" t="s">
        <v>5881</v>
      </c>
      <c r="K582" s="125">
        <v>0.47432272188268498</v>
      </c>
      <c r="L582" s="125">
        <v>0.84225945253134404</v>
      </c>
      <c r="M582" s="130">
        <v>1.6050179872705299</v>
      </c>
      <c r="N582" s="137">
        <f t="shared" si="99"/>
        <v>6.4200719490821196</v>
      </c>
      <c r="O582" s="132">
        <f t="shared" si="100"/>
        <v>6.4200719490821193E-2</v>
      </c>
      <c r="P582" s="134">
        <f t="shared" si="101"/>
        <v>64</v>
      </c>
      <c r="Q582" s="134">
        <v>1046</v>
      </c>
      <c r="R582" s="134" t="str">
        <f t="shared" si="102"/>
        <v>64/1046</v>
      </c>
      <c r="S582" s="131">
        <f t="shared" si="103"/>
        <v>6.1185468451242828E-2</v>
      </c>
      <c r="T582" s="137">
        <f t="shared" si="104"/>
        <v>96.940726577437857</v>
      </c>
      <c r="U582" s="133" t="e">
        <f ca="1">[1]!f_risk_annusharpe(A582,"2019/9/30","2019/12/31",1,1,3)</f>
        <v>#NAME?</v>
      </c>
      <c r="V582" s="134" t="e">
        <f t="shared" ca="1" si="105"/>
        <v>#NAME?</v>
      </c>
      <c r="W582" s="134">
        <f t="shared" si="106"/>
        <v>1046</v>
      </c>
      <c r="X582" s="134" t="e">
        <f t="shared" ca="1" si="107"/>
        <v>#NAME?</v>
      </c>
      <c r="Y582" s="131" t="e">
        <f t="shared" ca="1" si="108"/>
        <v>#NAME?</v>
      </c>
      <c r="Z582" s="137" t="e">
        <f t="shared" ca="1" si="109"/>
        <v>#NAME?</v>
      </c>
      <c r="AA582" s="125">
        <v>2.9150705409698099</v>
      </c>
      <c r="AB582" s="125">
        <v>3.8465164514000101</v>
      </c>
      <c r="AC582" s="123" t="s">
        <v>5881</v>
      </c>
      <c r="AD582" s="125">
        <v>9.1999603449985106</v>
      </c>
      <c r="AE582" s="123" t="s">
        <v>5882</v>
      </c>
      <c r="AF582" s="126">
        <v>0</v>
      </c>
      <c r="AG582" s="123"/>
      <c r="AH582" s="125">
        <v>10.15</v>
      </c>
      <c r="AI582" s="123" t="s">
        <v>174</v>
      </c>
      <c r="AJ582" s="123" t="s">
        <v>95</v>
      </c>
      <c r="AK582" s="124">
        <v>2.5695869845999999</v>
      </c>
      <c r="AL582" s="123" t="s">
        <v>159</v>
      </c>
      <c r="AM582" s="36">
        <v>42993</v>
      </c>
      <c r="AN582" s="123" t="s">
        <v>310</v>
      </c>
      <c r="AO582" s="123" t="s">
        <v>608</v>
      </c>
      <c r="AP582" s="123" t="s">
        <v>511</v>
      </c>
      <c r="AQ582" s="123" t="s">
        <v>173</v>
      </c>
    </row>
    <row r="583" spans="1:43">
      <c r="A583" s="123" t="s">
        <v>2441</v>
      </c>
      <c r="B583" s="123" t="s">
        <v>2442</v>
      </c>
      <c r="C583" s="36">
        <v>43830</v>
      </c>
      <c r="D583" s="124">
        <v>1.0747</v>
      </c>
      <c r="E583" s="124">
        <v>1.1409</v>
      </c>
      <c r="F583" s="125">
        <v>0</v>
      </c>
      <c r="G583" s="36">
        <v>43829</v>
      </c>
      <c r="H583" s="124">
        <v>1.0747</v>
      </c>
      <c r="I583" s="125">
        <v>3.8457909676602999</v>
      </c>
      <c r="J583" s="123" t="s">
        <v>5883</v>
      </c>
      <c r="K583" s="125">
        <v>0.12111049003169599</v>
      </c>
      <c r="L583" s="125">
        <v>0.43926081535665801</v>
      </c>
      <c r="M583" s="130">
        <v>0.84452385514836503</v>
      </c>
      <c r="N583" s="137">
        <f t="shared" si="99"/>
        <v>3.3780954205934601</v>
      </c>
      <c r="O583" s="132">
        <f t="shared" si="100"/>
        <v>3.3780954205934605E-2</v>
      </c>
      <c r="P583" s="134">
        <f t="shared" si="101"/>
        <v>800</v>
      </c>
      <c r="Q583" s="134">
        <v>1046</v>
      </c>
      <c r="R583" s="134" t="str">
        <f t="shared" si="102"/>
        <v>800/1046</v>
      </c>
      <c r="S583" s="131">
        <f t="shared" si="103"/>
        <v>0.76481835564053535</v>
      </c>
      <c r="T583" s="137">
        <f t="shared" si="104"/>
        <v>61.759082217973237</v>
      </c>
      <c r="U583" s="133" t="e">
        <f ca="1">[1]!f_risk_annusharpe(A583,"2019/9/30","2019/12/31",1,1,3)</f>
        <v>#NAME?</v>
      </c>
      <c r="V583" s="134" t="e">
        <f t="shared" ca="1" si="105"/>
        <v>#NAME?</v>
      </c>
      <c r="W583" s="134">
        <f t="shared" si="106"/>
        <v>1046</v>
      </c>
      <c r="X583" s="134" t="e">
        <f t="shared" ca="1" si="107"/>
        <v>#NAME?</v>
      </c>
      <c r="Y583" s="131" t="e">
        <f t="shared" ca="1" si="108"/>
        <v>#NAME?</v>
      </c>
      <c r="Z583" s="137" t="e">
        <f t="shared" ca="1" si="109"/>
        <v>#NAME?</v>
      </c>
      <c r="AA583" s="125">
        <v>2.17722862942728</v>
      </c>
      <c r="AB583" s="125">
        <v>3.8457909676602999</v>
      </c>
      <c r="AC583" s="123" t="s">
        <v>5883</v>
      </c>
      <c r="AD583" s="125">
        <v>10.547369608008299</v>
      </c>
      <c r="AE583" s="123" t="s">
        <v>5884</v>
      </c>
      <c r="AF583" s="125">
        <v>12.6647083404198</v>
      </c>
      <c r="AG583" s="123" t="s">
        <v>5885</v>
      </c>
      <c r="AH583" s="125">
        <v>14.575916400000001</v>
      </c>
      <c r="AI583" s="123" t="s">
        <v>157</v>
      </c>
      <c r="AJ583" s="123" t="s">
        <v>166</v>
      </c>
      <c r="AK583" s="124">
        <v>27.3613790102</v>
      </c>
      <c r="AL583" s="123" t="s">
        <v>159</v>
      </c>
      <c r="AM583" s="36">
        <v>42340</v>
      </c>
      <c r="AN583" s="123" t="s">
        <v>310</v>
      </c>
      <c r="AO583" s="123" t="s">
        <v>2314</v>
      </c>
      <c r="AP583" s="123" t="s">
        <v>347</v>
      </c>
      <c r="AQ583" s="123" t="s">
        <v>177</v>
      </c>
    </row>
    <row r="584" spans="1:43">
      <c r="A584" s="123" t="s">
        <v>2356</v>
      </c>
      <c r="B584" s="123" t="s">
        <v>2357</v>
      </c>
      <c r="C584" s="36">
        <v>43830</v>
      </c>
      <c r="D584" s="124">
        <v>1.1619999999999999</v>
      </c>
      <c r="E584" s="124">
        <v>1.32</v>
      </c>
      <c r="F584" s="125">
        <v>0</v>
      </c>
      <c r="G584" s="36">
        <v>43829</v>
      </c>
      <c r="H584" s="124">
        <v>1.1619999999999999</v>
      </c>
      <c r="I584" s="125">
        <v>3.84270586119111</v>
      </c>
      <c r="J584" s="123" t="s">
        <v>5886</v>
      </c>
      <c r="K584" s="125">
        <v>8.6132644272167394E-2</v>
      </c>
      <c r="L584" s="125">
        <v>0.34541265861213399</v>
      </c>
      <c r="M584" s="130">
        <v>0.69323038013245897</v>
      </c>
      <c r="N584" s="137">
        <f t="shared" si="99"/>
        <v>2.7729215205298359</v>
      </c>
      <c r="O584" s="132">
        <f t="shared" si="100"/>
        <v>2.772921520529836E-2</v>
      </c>
      <c r="P584" s="134">
        <f t="shared" si="101"/>
        <v>947</v>
      </c>
      <c r="Q584" s="134">
        <v>1046</v>
      </c>
      <c r="R584" s="134" t="str">
        <f t="shared" si="102"/>
        <v>947/1046</v>
      </c>
      <c r="S584" s="131">
        <f t="shared" si="103"/>
        <v>0.9053537284894837</v>
      </c>
      <c r="T584" s="137">
        <f t="shared" si="104"/>
        <v>60</v>
      </c>
      <c r="U584" s="133" t="e">
        <f ca="1">[1]!f_risk_annusharpe(A584,"2019/9/30","2019/12/31",1,1,3)</f>
        <v>#NAME?</v>
      </c>
      <c r="V584" s="134" t="e">
        <f t="shared" ca="1" si="105"/>
        <v>#NAME?</v>
      </c>
      <c r="W584" s="134">
        <f t="shared" si="106"/>
        <v>1046</v>
      </c>
      <c r="X584" s="134" t="e">
        <f t="shared" ca="1" si="107"/>
        <v>#NAME?</v>
      </c>
      <c r="Y584" s="131" t="e">
        <f t="shared" ca="1" si="108"/>
        <v>#NAME?</v>
      </c>
      <c r="Z584" s="137" t="e">
        <f t="shared" ca="1" si="109"/>
        <v>#NAME?</v>
      </c>
      <c r="AA584" s="125">
        <v>1.7513028534788599</v>
      </c>
      <c r="AB584" s="125">
        <v>3.84270586119111</v>
      </c>
      <c r="AC584" s="123" t="s">
        <v>5886</v>
      </c>
      <c r="AD584" s="125">
        <v>10.7728007890152</v>
      </c>
      <c r="AE584" s="123" t="s">
        <v>5887</v>
      </c>
      <c r="AF584" s="125">
        <v>13.335160949615201</v>
      </c>
      <c r="AG584" s="123" t="s">
        <v>5888</v>
      </c>
      <c r="AH584" s="125">
        <v>33.452678800000001</v>
      </c>
      <c r="AI584" s="123" t="s">
        <v>163</v>
      </c>
      <c r="AJ584" s="123" t="s">
        <v>166</v>
      </c>
      <c r="AK584" s="124">
        <v>22.1970664963</v>
      </c>
      <c r="AL584" s="123" t="s">
        <v>159</v>
      </c>
      <c r="AM584" s="36">
        <v>41254</v>
      </c>
      <c r="AN584" s="123" t="s">
        <v>310</v>
      </c>
      <c r="AO584" s="123" t="s">
        <v>5375</v>
      </c>
      <c r="AP584" s="123" t="s">
        <v>240</v>
      </c>
      <c r="AQ584" s="123" t="s">
        <v>181</v>
      </c>
    </row>
    <row r="585" spans="1:43">
      <c r="A585" s="123" t="s">
        <v>2592</v>
      </c>
      <c r="B585" s="123" t="s">
        <v>2593</v>
      </c>
      <c r="C585" s="36">
        <v>43830</v>
      </c>
      <c r="D585" s="124">
        <v>1.0468999999999999</v>
      </c>
      <c r="E585" s="124">
        <v>1.0569</v>
      </c>
      <c r="F585" s="125">
        <v>3.8222646918309899E-2</v>
      </c>
      <c r="G585" s="36">
        <v>43829</v>
      </c>
      <c r="H585" s="124">
        <v>1.0465</v>
      </c>
      <c r="I585" s="125">
        <v>3.8413539239760301</v>
      </c>
      <c r="J585" s="123" t="s">
        <v>5889</v>
      </c>
      <c r="K585" s="125">
        <v>0.143485747082439</v>
      </c>
      <c r="L585" s="125">
        <v>0.56672588128845103</v>
      </c>
      <c r="M585" s="130">
        <v>1.21817813247731</v>
      </c>
      <c r="N585" s="137">
        <f t="shared" si="99"/>
        <v>4.87271252990924</v>
      </c>
      <c r="O585" s="132">
        <f t="shared" si="100"/>
        <v>4.87271252990924E-2</v>
      </c>
      <c r="P585" s="134">
        <f t="shared" si="101"/>
        <v>248</v>
      </c>
      <c r="Q585" s="134">
        <v>1046</v>
      </c>
      <c r="R585" s="134" t="str">
        <f t="shared" si="102"/>
        <v>248/1046</v>
      </c>
      <c r="S585" s="131">
        <f t="shared" si="103"/>
        <v>0.23709369024856597</v>
      </c>
      <c r="T585" s="137">
        <f t="shared" si="104"/>
        <v>88.145315487571708</v>
      </c>
      <c r="U585" s="133" t="e">
        <f ca="1">[1]!f_risk_annusharpe(A585,"2019/9/30","2019/12/31",1,1,3)</f>
        <v>#NAME?</v>
      </c>
      <c r="V585" s="134" t="e">
        <f t="shared" ca="1" si="105"/>
        <v>#NAME?</v>
      </c>
      <c r="W585" s="134">
        <f t="shared" si="106"/>
        <v>1046</v>
      </c>
      <c r="X585" s="134" t="e">
        <f t="shared" ca="1" si="107"/>
        <v>#NAME?</v>
      </c>
      <c r="Y585" s="131" t="e">
        <f t="shared" ca="1" si="108"/>
        <v>#NAME?</v>
      </c>
      <c r="Z585" s="137" t="e">
        <f t="shared" ca="1" si="109"/>
        <v>#NAME?</v>
      </c>
      <c r="AA585" s="125">
        <v>2.2263076285726799</v>
      </c>
      <c r="AB585" s="125">
        <v>3.8413539239760301</v>
      </c>
      <c r="AC585" s="123" t="s">
        <v>5889</v>
      </c>
      <c r="AD585" s="126">
        <v>0</v>
      </c>
      <c r="AE585" s="123"/>
      <c r="AF585" s="126">
        <v>0</v>
      </c>
      <c r="AG585" s="123"/>
      <c r="AH585" s="125">
        <v>5.7208824299999996</v>
      </c>
      <c r="AI585" s="123" t="s">
        <v>157</v>
      </c>
      <c r="AJ585" s="123" t="s">
        <v>95</v>
      </c>
      <c r="AK585" s="124">
        <v>17.2604522743</v>
      </c>
      <c r="AL585" s="123" t="s">
        <v>159</v>
      </c>
      <c r="AM585" s="36">
        <v>43332</v>
      </c>
      <c r="AN585" s="123" t="s">
        <v>310</v>
      </c>
      <c r="AO585" s="123" t="s">
        <v>1044</v>
      </c>
      <c r="AP585" s="123" t="s">
        <v>314</v>
      </c>
      <c r="AQ585" s="123" t="s">
        <v>170</v>
      </c>
    </row>
    <row r="586" spans="1:43">
      <c r="A586" s="123" t="s">
        <v>2730</v>
      </c>
      <c r="B586" s="123" t="s">
        <v>2731</v>
      </c>
      <c r="C586" s="36">
        <v>43830</v>
      </c>
      <c r="D586" s="124">
        <v>1.0820000000000001</v>
      </c>
      <c r="E586" s="124">
        <v>1.0820000000000001</v>
      </c>
      <c r="F586" s="125">
        <v>0</v>
      </c>
      <c r="G586" s="36">
        <v>43829</v>
      </c>
      <c r="H586" s="124">
        <v>1.0820000000000001</v>
      </c>
      <c r="I586" s="125">
        <v>3.8387715930902102</v>
      </c>
      <c r="J586" s="123" t="s">
        <v>5890</v>
      </c>
      <c r="K586" s="125">
        <v>0.18518518518518501</v>
      </c>
      <c r="L586" s="125">
        <v>0.74487895716946095</v>
      </c>
      <c r="M586" s="130">
        <v>1.1214953271028001</v>
      </c>
      <c r="N586" s="137">
        <f t="shared" si="99"/>
        <v>4.4859813084112004</v>
      </c>
      <c r="O586" s="132">
        <f t="shared" si="100"/>
        <v>4.4859813084112E-2</v>
      </c>
      <c r="P586" s="134">
        <f t="shared" si="101"/>
        <v>381</v>
      </c>
      <c r="Q586" s="134">
        <v>1046</v>
      </c>
      <c r="R586" s="134" t="str">
        <f t="shared" si="102"/>
        <v>381/1046</v>
      </c>
      <c r="S586" s="131">
        <f t="shared" si="103"/>
        <v>0.36424474187380496</v>
      </c>
      <c r="T586" s="137">
        <f t="shared" si="104"/>
        <v>81.787762906309752</v>
      </c>
      <c r="U586" s="133" t="e">
        <f ca="1">[1]!f_risk_annusharpe(A586,"2019/9/30","2019/12/31",1,1,3)</f>
        <v>#NAME?</v>
      </c>
      <c r="V586" s="134" t="e">
        <f t="shared" ca="1" si="105"/>
        <v>#NAME?</v>
      </c>
      <c r="W586" s="134">
        <f t="shared" si="106"/>
        <v>1046</v>
      </c>
      <c r="X586" s="134" t="e">
        <f t="shared" ca="1" si="107"/>
        <v>#NAME?</v>
      </c>
      <c r="Y586" s="131" t="e">
        <f t="shared" ca="1" si="108"/>
        <v>#NAME?</v>
      </c>
      <c r="Z586" s="137" t="e">
        <f t="shared" ca="1" si="109"/>
        <v>#NAME?</v>
      </c>
      <c r="AA586" s="125">
        <v>2.3651844843898</v>
      </c>
      <c r="AB586" s="125">
        <v>3.8387715930902102</v>
      </c>
      <c r="AC586" s="123" t="s">
        <v>5890</v>
      </c>
      <c r="AD586" s="125">
        <v>8.0919080919081097</v>
      </c>
      <c r="AE586" s="123" t="s">
        <v>5891</v>
      </c>
      <c r="AF586" s="125">
        <v>7.8763708873380098</v>
      </c>
      <c r="AG586" s="123" t="s">
        <v>5892</v>
      </c>
      <c r="AH586" s="125">
        <v>8.2000000000000099</v>
      </c>
      <c r="AI586" s="123" t="s">
        <v>174</v>
      </c>
      <c r="AJ586" s="123" t="s">
        <v>186</v>
      </c>
      <c r="AK586" s="124">
        <v>0.53696008159999997</v>
      </c>
      <c r="AL586" s="123" t="s">
        <v>159</v>
      </c>
      <c r="AM586" s="36">
        <v>42445</v>
      </c>
      <c r="AN586" s="123" t="s">
        <v>310</v>
      </c>
      <c r="AO586" s="123" t="s">
        <v>999</v>
      </c>
      <c r="AP586" s="123" t="s">
        <v>209</v>
      </c>
      <c r="AQ586" s="123" t="s">
        <v>162</v>
      </c>
    </row>
    <row r="587" spans="1:43">
      <c r="A587" s="123" t="s">
        <v>2623</v>
      </c>
      <c r="B587" s="123" t="s">
        <v>2624</v>
      </c>
      <c r="C587" s="36">
        <v>43830</v>
      </c>
      <c r="D587" s="124">
        <v>1.0605</v>
      </c>
      <c r="E587" s="124">
        <v>1.1408</v>
      </c>
      <c r="F587" s="125">
        <v>3.7732289406653199E-2</v>
      </c>
      <c r="G587" s="36">
        <v>43829</v>
      </c>
      <c r="H587" s="124">
        <v>1.0601</v>
      </c>
      <c r="I587" s="125">
        <v>3.8382895499965799</v>
      </c>
      <c r="J587" s="123" t="s">
        <v>5893</v>
      </c>
      <c r="K587" s="125">
        <v>0.13218770654328801</v>
      </c>
      <c r="L587" s="125">
        <v>0.59765235952524198</v>
      </c>
      <c r="M587" s="130">
        <v>1.0481611409352201</v>
      </c>
      <c r="N587" s="137">
        <f t="shared" si="99"/>
        <v>4.1926445637408802</v>
      </c>
      <c r="O587" s="132">
        <f t="shared" si="100"/>
        <v>4.1926445637408799E-2</v>
      </c>
      <c r="P587" s="134">
        <f t="shared" si="101"/>
        <v>486</v>
      </c>
      <c r="Q587" s="134">
        <v>1046</v>
      </c>
      <c r="R587" s="134" t="str">
        <f t="shared" si="102"/>
        <v>486/1046</v>
      </c>
      <c r="S587" s="131">
        <f t="shared" si="103"/>
        <v>0.46462715105162522</v>
      </c>
      <c r="T587" s="137">
        <f t="shared" si="104"/>
        <v>76.768642447418742</v>
      </c>
      <c r="U587" s="133" t="e">
        <f ca="1">[1]!f_risk_annusharpe(A587,"2019/9/30","2019/12/31",1,1,3)</f>
        <v>#NAME?</v>
      </c>
      <c r="V587" s="134" t="e">
        <f t="shared" ca="1" si="105"/>
        <v>#NAME?</v>
      </c>
      <c r="W587" s="134">
        <f t="shared" si="106"/>
        <v>1046</v>
      </c>
      <c r="X587" s="134" t="e">
        <f t="shared" ca="1" si="107"/>
        <v>#NAME?</v>
      </c>
      <c r="Y587" s="131" t="e">
        <f t="shared" ca="1" si="108"/>
        <v>#NAME?</v>
      </c>
      <c r="Z587" s="137" t="e">
        <f t="shared" ca="1" si="109"/>
        <v>#NAME?</v>
      </c>
      <c r="AA587" s="125">
        <v>1.8732421877151999</v>
      </c>
      <c r="AB587" s="125">
        <v>3.8382895499965799</v>
      </c>
      <c r="AC587" s="123" t="s">
        <v>5893</v>
      </c>
      <c r="AD587" s="125">
        <v>10.3164734230244</v>
      </c>
      <c r="AE587" s="123" t="s">
        <v>5894</v>
      </c>
      <c r="AF587" s="125">
        <v>14.597379872076701</v>
      </c>
      <c r="AG587" s="123" t="s">
        <v>5895</v>
      </c>
      <c r="AH587" s="125">
        <v>14.6661383</v>
      </c>
      <c r="AI587" s="123" t="s">
        <v>163</v>
      </c>
      <c r="AJ587" s="123" t="s">
        <v>166</v>
      </c>
      <c r="AK587" s="124">
        <v>8.3739252048000008</v>
      </c>
      <c r="AL587" s="123" t="s">
        <v>159</v>
      </c>
      <c r="AM587" s="36">
        <v>42615</v>
      </c>
      <c r="AN587" s="123" t="s">
        <v>310</v>
      </c>
      <c r="AO587" s="123" t="s">
        <v>1708</v>
      </c>
      <c r="AP587" s="123" t="s">
        <v>250</v>
      </c>
      <c r="AQ587" s="123" t="s">
        <v>165</v>
      </c>
    </row>
    <row r="588" spans="1:43">
      <c r="A588" s="123" t="s">
        <v>2498</v>
      </c>
      <c r="B588" s="123" t="s">
        <v>2499</v>
      </c>
      <c r="C588" s="36">
        <v>43830</v>
      </c>
      <c r="D588" s="124">
        <v>1.0477000000000001</v>
      </c>
      <c r="E588" s="124">
        <v>1.1176999999999999</v>
      </c>
      <c r="F588" s="125">
        <v>4.7746371275796402E-2</v>
      </c>
      <c r="G588" s="36">
        <v>43826</v>
      </c>
      <c r="H588" s="124">
        <v>1.0471999999999999</v>
      </c>
      <c r="I588" s="125">
        <v>3.8371066207928801</v>
      </c>
      <c r="J588" s="123" t="s">
        <v>5896</v>
      </c>
      <c r="K588" s="125">
        <v>0.25837320574163197</v>
      </c>
      <c r="L588" s="125">
        <v>0.489145744571723</v>
      </c>
      <c r="M588" s="130">
        <v>0.79852160216516499</v>
      </c>
      <c r="N588" s="137">
        <f t="shared" si="99"/>
        <v>3.19408640866066</v>
      </c>
      <c r="O588" s="132">
        <f t="shared" si="100"/>
        <v>3.1940864086606596E-2</v>
      </c>
      <c r="P588" s="134">
        <f t="shared" si="101"/>
        <v>853</v>
      </c>
      <c r="Q588" s="134">
        <v>1046</v>
      </c>
      <c r="R588" s="134" t="str">
        <f t="shared" si="102"/>
        <v>853/1046</v>
      </c>
      <c r="S588" s="131">
        <f t="shared" si="103"/>
        <v>0.81548757170172081</v>
      </c>
      <c r="T588" s="137">
        <f t="shared" si="104"/>
        <v>60</v>
      </c>
      <c r="U588" s="133" t="e">
        <f ca="1">[1]!f_risk_annusharpe(A588,"2019/9/30","2019/12/31",1,1,3)</f>
        <v>#NAME?</v>
      </c>
      <c r="V588" s="134" t="e">
        <f t="shared" ca="1" si="105"/>
        <v>#NAME?</v>
      </c>
      <c r="W588" s="134">
        <f t="shared" si="106"/>
        <v>1046</v>
      </c>
      <c r="X588" s="134" t="e">
        <f t="shared" ca="1" si="107"/>
        <v>#NAME?</v>
      </c>
      <c r="Y588" s="131" t="e">
        <f t="shared" ca="1" si="108"/>
        <v>#NAME?</v>
      </c>
      <c r="Z588" s="137" t="e">
        <f t="shared" ca="1" si="109"/>
        <v>#NAME?</v>
      </c>
      <c r="AA588" s="125">
        <v>1.76783230042784</v>
      </c>
      <c r="AB588" s="125">
        <v>3.8371066207928801</v>
      </c>
      <c r="AC588" s="123" t="s">
        <v>5896</v>
      </c>
      <c r="AD588" s="126">
        <v>0</v>
      </c>
      <c r="AE588" s="123"/>
      <c r="AF588" s="126">
        <v>0</v>
      </c>
      <c r="AG588" s="123"/>
      <c r="AH588" s="125">
        <v>12.097089950000001</v>
      </c>
      <c r="AI588" s="123" t="s">
        <v>174</v>
      </c>
      <c r="AJ588" s="123" t="s">
        <v>95</v>
      </c>
      <c r="AK588" s="124">
        <v>14.5844133662</v>
      </c>
      <c r="AL588" s="123" t="s">
        <v>159</v>
      </c>
      <c r="AM588" s="36">
        <v>43119</v>
      </c>
      <c r="AN588" s="123" t="s">
        <v>310</v>
      </c>
      <c r="AO588" s="123" t="s">
        <v>1171</v>
      </c>
      <c r="AP588" s="123" t="s">
        <v>176</v>
      </c>
      <c r="AQ588" s="123" t="s">
        <v>165</v>
      </c>
    </row>
    <row r="589" spans="1:43">
      <c r="A589" s="123" t="s">
        <v>2564</v>
      </c>
      <c r="B589" s="123" t="s">
        <v>2565</v>
      </c>
      <c r="C589" s="36">
        <v>43830</v>
      </c>
      <c r="D589" s="124">
        <v>1.0753999999999999</v>
      </c>
      <c r="E589" s="124">
        <v>1.1255999999999999</v>
      </c>
      <c r="F589" s="125">
        <v>1.8601190476189199E-2</v>
      </c>
      <c r="G589" s="36">
        <v>43829</v>
      </c>
      <c r="H589" s="124">
        <v>1.0751999999999999</v>
      </c>
      <c r="I589" s="125">
        <v>3.8370456146822698</v>
      </c>
      <c r="J589" s="123" t="s">
        <v>5897</v>
      </c>
      <c r="K589" s="125">
        <v>0.111711040774522</v>
      </c>
      <c r="L589" s="125">
        <v>0.54224246286029498</v>
      </c>
      <c r="M589" s="130">
        <v>1.00521087288059</v>
      </c>
      <c r="N589" s="137">
        <f t="shared" si="99"/>
        <v>4.0208434915223599</v>
      </c>
      <c r="O589" s="132">
        <f t="shared" si="100"/>
        <v>4.02084349152236E-2</v>
      </c>
      <c r="P589" s="134">
        <f t="shared" si="101"/>
        <v>562</v>
      </c>
      <c r="Q589" s="134">
        <v>1046</v>
      </c>
      <c r="R589" s="134" t="str">
        <f t="shared" si="102"/>
        <v>562/1046</v>
      </c>
      <c r="S589" s="131">
        <f t="shared" si="103"/>
        <v>0.5372848948374761</v>
      </c>
      <c r="T589" s="137">
        <f t="shared" si="104"/>
        <v>73.135755258126196</v>
      </c>
      <c r="U589" s="133" t="e">
        <f ca="1">[1]!f_risk_annusharpe(A589,"2019/9/30","2019/12/31",1,1,3)</f>
        <v>#NAME?</v>
      </c>
      <c r="V589" s="134" t="e">
        <f t="shared" ca="1" si="105"/>
        <v>#NAME?</v>
      </c>
      <c r="W589" s="134">
        <f t="shared" si="106"/>
        <v>1046</v>
      </c>
      <c r="X589" s="134" t="e">
        <f t="shared" ca="1" si="107"/>
        <v>#NAME?</v>
      </c>
      <c r="Y589" s="131" t="e">
        <f t="shared" ca="1" si="108"/>
        <v>#NAME?</v>
      </c>
      <c r="Z589" s="137" t="e">
        <f t="shared" ca="1" si="109"/>
        <v>#NAME?</v>
      </c>
      <c r="AA589" s="125">
        <v>2.0118769230769198</v>
      </c>
      <c r="AB589" s="125">
        <v>3.8370456146822698</v>
      </c>
      <c r="AC589" s="123" t="s">
        <v>5897</v>
      </c>
      <c r="AD589" s="125">
        <v>11.3324518540492</v>
      </c>
      <c r="AE589" s="123" t="s">
        <v>5898</v>
      </c>
      <c r="AF589" s="126">
        <v>0</v>
      </c>
      <c r="AG589" s="123"/>
      <c r="AH589" s="125">
        <v>12.59050856</v>
      </c>
      <c r="AI589" s="123" t="s">
        <v>163</v>
      </c>
      <c r="AJ589" s="123" t="s">
        <v>95</v>
      </c>
      <c r="AK589" s="124">
        <v>5.5874175763</v>
      </c>
      <c r="AL589" s="123" t="s">
        <v>159</v>
      </c>
      <c r="AM589" s="36">
        <v>42755</v>
      </c>
      <c r="AN589" s="123" t="s">
        <v>310</v>
      </c>
      <c r="AO589" s="123" t="s">
        <v>1376</v>
      </c>
      <c r="AP589" s="123" t="s">
        <v>195</v>
      </c>
      <c r="AQ589" s="123" t="s">
        <v>165</v>
      </c>
    </row>
    <row r="590" spans="1:43">
      <c r="A590" s="123" t="s">
        <v>2426</v>
      </c>
      <c r="B590" s="123" t="s">
        <v>2427</v>
      </c>
      <c r="C590" s="36">
        <v>43830</v>
      </c>
      <c r="D590" s="124">
        <v>1.0396000000000001</v>
      </c>
      <c r="E590" s="124">
        <v>1.0396000000000001</v>
      </c>
      <c r="F590" s="125">
        <v>3.8491147036198797E-2</v>
      </c>
      <c r="G590" s="36">
        <v>43829</v>
      </c>
      <c r="H590" s="124">
        <v>1.0391999999999999</v>
      </c>
      <c r="I590" s="125">
        <v>3.8353975229724302</v>
      </c>
      <c r="J590" s="123" t="s">
        <v>5899</v>
      </c>
      <c r="K590" s="125">
        <v>0.16379227285865999</v>
      </c>
      <c r="L590" s="125">
        <v>0.41533854921278601</v>
      </c>
      <c r="M590" s="130">
        <v>0.84392278591523495</v>
      </c>
      <c r="N590" s="137">
        <f t="shared" si="99"/>
        <v>3.3756911436609398</v>
      </c>
      <c r="O590" s="132">
        <f t="shared" si="100"/>
        <v>3.3756911436609395E-2</v>
      </c>
      <c r="P590" s="134">
        <f t="shared" si="101"/>
        <v>801</v>
      </c>
      <c r="Q590" s="134">
        <v>1046</v>
      </c>
      <c r="R590" s="134" t="str">
        <f t="shared" si="102"/>
        <v>801/1046</v>
      </c>
      <c r="S590" s="131">
        <f t="shared" si="103"/>
        <v>0.76577437858508601</v>
      </c>
      <c r="T590" s="137">
        <f t="shared" si="104"/>
        <v>61.711281070745699</v>
      </c>
      <c r="U590" s="133" t="e">
        <f ca="1">[1]!f_risk_annusharpe(A590,"2019/9/30","2019/12/31",1,1,3)</f>
        <v>#NAME?</v>
      </c>
      <c r="V590" s="134" t="e">
        <f t="shared" ca="1" si="105"/>
        <v>#NAME?</v>
      </c>
      <c r="W590" s="134">
        <f t="shared" si="106"/>
        <v>1046</v>
      </c>
      <c r="X590" s="134" t="e">
        <f t="shared" ca="1" si="107"/>
        <v>#NAME?</v>
      </c>
      <c r="Y590" s="131" t="e">
        <f t="shared" ca="1" si="108"/>
        <v>#NAME?</v>
      </c>
      <c r="Z590" s="137" t="e">
        <f t="shared" ca="1" si="109"/>
        <v>#NAME?</v>
      </c>
      <c r="AA590" s="125">
        <v>2.0115788440781301</v>
      </c>
      <c r="AB590" s="125">
        <v>3.8353975229724302</v>
      </c>
      <c r="AC590" s="123" t="s">
        <v>5899</v>
      </c>
      <c r="AD590" s="126">
        <v>0</v>
      </c>
      <c r="AE590" s="123"/>
      <c r="AF590" s="126">
        <v>0</v>
      </c>
      <c r="AG590" s="123"/>
      <c r="AH590" s="125">
        <v>3.9600000000000102</v>
      </c>
      <c r="AI590" s="123" t="s">
        <v>174</v>
      </c>
      <c r="AJ590" s="123" t="s">
        <v>95</v>
      </c>
      <c r="AK590" s="124">
        <v>20.587787087700001</v>
      </c>
      <c r="AL590" s="123" t="s">
        <v>159</v>
      </c>
      <c r="AM590" s="36">
        <v>43453</v>
      </c>
      <c r="AN590" s="123" t="s">
        <v>310</v>
      </c>
      <c r="AO590" s="123" t="s">
        <v>2428</v>
      </c>
      <c r="AP590" s="123" t="s">
        <v>200</v>
      </c>
      <c r="AQ590" s="123" t="s">
        <v>170</v>
      </c>
    </row>
    <row r="591" spans="1:43">
      <c r="A591" s="123" t="s">
        <v>2649</v>
      </c>
      <c r="B591" s="123" t="s">
        <v>2650</v>
      </c>
      <c r="C591" s="36">
        <v>43830</v>
      </c>
      <c r="D591" s="124">
        <v>1.0430999999999999</v>
      </c>
      <c r="E591" s="124">
        <v>1.0730999999999999</v>
      </c>
      <c r="F591" s="125">
        <v>2.8768699654770701E-2</v>
      </c>
      <c r="G591" s="36">
        <v>43829</v>
      </c>
      <c r="H591" s="124">
        <v>1.0427999999999999</v>
      </c>
      <c r="I591" s="125">
        <v>3.8350762715156899</v>
      </c>
      <c r="J591" s="123" t="s">
        <v>5900</v>
      </c>
      <c r="K591" s="125">
        <v>0.1824817518248</v>
      </c>
      <c r="L591" s="125">
        <v>0.62704899335244402</v>
      </c>
      <c r="M591" s="130">
        <v>1.1033500291118601</v>
      </c>
      <c r="N591" s="137">
        <f t="shared" si="99"/>
        <v>4.4134001164474403</v>
      </c>
      <c r="O591" s="132">
        <f t="shared" si="100"/>
        <v>4.4134001164474405E-2</v>
      </c>
      <c r="P591" s="134">
        <f t="shared" si="101"/>
        <v>407</v>
      </c>
      <c r="Q591" s="134">
        <v>1046</v>
      </c>
      <c r="R591" s="134" t="str">
        <f t="shared" si="102"/>
        <v>407/1046</v>
      </c>
      <c r="S591" s="131">
        <f t="shared" si="103"/>
        <v>0.38910133843212236</v>
      </c>
      <c r="T591" s="137">
        <f t="shared" si="104"/>
        <v>80.544933078393882</v>
      </c>
      <c r="U591" s="133" t="e">
        <f ca="1">[1]!f_risk_annusharpe(A591,"2019/9/30","2019/12/31",1,1,3)</f>
        <v>#NAME?</v>
      </c>
      <c r="V591" s="134" t="e">
        <f t="shared" ca="1" si="105"/>
        <v>#NAME?</v>
      </c>
      <c r="W591" s="134">
        <f t="shared" si="106"/>
        <v>1046</v>
      </c>
      <c r="X591" s="134" t="e">
        <f t="shared" ca="1" si="107"/>
        <v>#NAME?</v>
      </c>
      <c r="Y591" s="131" t="e">
        <f t="shared" ca="1" si="108"/>
        <v>#NAME?</v>
      </c>
      <c r="Z591" s="137" t="e">
        <f t="shared" ca="1" si="109"/>
        <v>#NAME?</v>
      </c>
      <c r="AA591" s="125">
        <v>2.0887816299689401</v>
      </c>
      <c r="AB591" s="125">
        <v>3.8350762715156899</v>
      </c>
      <c r="AC591" s="123" t="s">
        <v>5900</v>
      </c>
      <c r="AD591" s="126">
        <v>0</v>
      </c>
      <c r="AE591" s="123"/>
      <c r="AF591" s="126">
        <v>0</v>
      </c>
      <c r="AG591" s="123"/>
      <c r="AH591" s="125">
        <v>7.3574166499999798</v>
      </c>
      <c r="AI591" s="123" t="s">
        <v>157</v>
      </c>
      <c r="AJ591" s="123" t="s">
        <v>95</v>
      </c>
      <c r="AK591" s="124">
        <v>56.054478500199998</v>
      </c>
      <c r="AL591" s="123" t="s">
        <v>159</v>
      </c>
      <c r="AM591" s="36">
        <v>43266</v>
      </c>
      <c r="AN591" s="123" t="s">
        <v>310</v>
      </c>
      <c r="AO591" s="123" t="s">
        <v>2651</v>
      </c>
      <c r="AP591" s="123" t="s">
        <v>347</v>
      </c>
      <c r="AQ591" s="123" t="s">
        <v>532</v>
      </c>
    </row>
    <row r="592" spans="1:43">
      <c r="A592" s="123" t="s">
        <v>2533</v>
      </c>
      <c r="B592" s="123" t="s">
        <v>2534</v>
      </c>
      <c r="C592" s="36">
        <v>43830</v>
      </c>
      <c r="D592" s="124">
        <v>1.0141</v>
      </c>
      <c r="E592" s="124">
        <v>1.0641</v>
      </c>
      <c r="F592" s="125">
        <v>7.89499654593733E-2</v>
      </c>
      <c r="G592" s="36">
        <v>43826</v>
      </c>
      <c r="H592" s="124">
        <v>1.0133000000000001</v>
      </c>
      <c r="I592" s="125">
        <v>3.83304455059465</v>
      </c>
      <c r="J592" s="123" t="s">
        <v>5901</v>
      </c>
      <c r="K592" s="125">
        <v>0.34632891351671702</v>
      </c>
      <c r="L592" s="125">
        <v>0.51540281023901502</v>
      </c>
      <c r="M592" s="130">
        <v>0.90161962891874603</v>
      </c>
      <c r="N592" s="137">
        <f t="shared" si="99"/>
        <v>3.6064785156749841</v>
      </c>
      <c r="O592" s="132">
        <f t="shared" si="100"/>
        <v>3.6064785156749844E-2</v>
      </c>
      <c r="P592" s="134">
        <f t="shared" si="101"/>
        <v>720</v>
      </c>
      <c r="Q592" s="134">
        <v>1046</v>
      </c>
      <c r="R592" s="134" t="str">
        <f t="shared" si="102"/>
        <v>720/1046</v>
      </c>
      <c r="S592" s="131">
        <f t="shared" si="103"/>
        <v>0.68833652007648183</v>
      </c>
      <c r="T592" s="137">
        <f t="shared" si="104"/>
        <v>65.583173996175915</v>
      </c>
      <c r="U592" s="133" t="e">
        <f ca="1">[1]!f_risk_annusharpe(A592,"2019/9/30","2019/12/31",1,1,3)</f>
        <v>#NAME?</v>
      </c>
      <c r="V592" s="134" t="e">
        <f t="shared" ca="1" si="105"/>
        <v>#NAME?</v>
      </c>
      <c r="W592" s="134">
        <f t="shared" si="106"/>
        <v>1046</v>
      </c>
      <c r="X592" s="134" t="e">
        <f t="shared" ca="1" si="107"/>
        <v>#NAME?</v>
      </c>
      <c r="Y592" s="131" t="e">
        <f t="shared" ca="1" si="108"/>
        <v>#NAME?</v>
      </c>
      <c r="Z592" s="137" t="e">
        <f t="shared" ca="1" si="109"/>
        <v>#NAME?</v>
      </c>
      <c r="AA592" s="125">
        <v>1.9263400993483299</v>
      </c>
      <c r="AB592" s="125">
        <v>3.83304455059465</v>
      </c>
      <c r="AC592" s="123" t="s">
        <v>5901</v>
      </c>
      <c r="AD592" s="126">
        <v>0</v>
      </c>
      <c r="AE592" s="123"/>
      <c r="AF592" s="126">
        <v>0</v>
      </c>
      <c r="AG592" s="123"/>
      <c r="AH592" s="125">
        <v>6.5119370999999999</v>
      </c>
      <c r="AI592" s="123" t="s">
        <v>174</v>
      </c>
      <c r="AJ592" s="123" t="s">
        <v>95</v>
      </c>
      <c r="AK592" s="124">
        <v>20.686514745</v>
      </c>
      <c r="AL592" s="123" t="s">
        <v>159</v>
      </c>
      <c r="AM592" s="36">
        <v>43321</v>
      </c>
      <c r="AN592" s="123" t="s">
        <v>310</v>
      </c>
      <c r="AO592" s="123" t="s">
        <v>1171</v>
      </c>
      <c r="AP592" s="123" t="s">
        <v>176</v>
      </c>
      <c r="AQ592" s="123" t="s">
        <v>170</v>
      </c>
    </row>
    <row r="593" spans="1:43">
      <c r="A593" s="123" t="s">
        <v>2699</v>
      </c>
      <c r="B593" s="123" t="s">
        <v>2700</v>
      </c>
      <c r="C593" s="36">
        <v>43830</v>
      </c>
      <c r="D593" s="124">
        <v>1.0219</v>
      </c>
      <c r="E593" s="124">
        <v>1.0569</v>
      </c>
      <c r="F593" s="125">
        <v>2.9365700861408401E-2</v>
      </c>
      <c r="G593" s="36">
        <v>43829</v>
      </c>
      <c r="H593" s="124">
        <v>1.0216000000000001</v>
      </c>
      <c r="I593" s="125">
        <v>3.8304580265095902</v>
      </c>
      <c r="J593" s="123" t="s">
        <v>5902</v>
      </c>
      <c r="K593" s="125">
        <v>0.16663399333465301</v>
      </c>
      <c r="L593" s="125">
        <v>0.69538181580004499</v>
      </c>
      <c r="M593" s="130">
        <v>1.25858824927083</v>
      </c>
      <c r="N593" s="137">
        <f t="shared" si="99"/>
        <v>5.0343529970833201</v>
      </c>
      <c r="O593" s="132">
        <f t="shared" si="100"/>
        <v>5.0343529970833203E-2</v>
      </c>
      <c r="P593" s="134">
        <f t="shared" si="101"/>
        <v>210</v>
      </c>
      <c r="Q593" s="134">
        <v>1046</v>
      </c>
      <c r="R593" s="134" t="str">
        <f t="shared" si="102"/>
        <v>210/1046</v>
      </c>
      <c r="S593" s="131">
        <f t="shared" si="103"/>
        <v>0.20076481835564053</v>
      </c>
      <c r="T593" s="137">
        <f t="shared" si="104"/>
        <v>89.961759082217981</v>
      </c>
      <c r="U593" s="133" t="e">
        <f ca="1">[1]!f_risk_annusharpe(A593,"2019/9/30","2019/12/31",1,1,3)</f>
        <v>#NAME?</v>
      </c>
      <c r="V593" s="134" t="e">
        <f t="shared" ca="1" si="105"/>
        <v>#NAME?</v>
      </c>
      <c r="W593" s="134">
        <f t="shared" si="106"/>
        <v>1046</v>
      </c>
      <c r="X593" s="134" t="e">
        <f t="shared" ca="1" si="107"/>
        <v>#NAME?</v>
      </c>
      <c r="Y593" s="131" t="e">
        <f t="shared" ca="1" si="108"/>
        <v>#NAME?</v>
      </c>
      <c r="Z593" s="137" t="e">
        <f t="shared" ca="1" si="109"/>
        <v>#NAME?</v>
      </c>
      <c r="AA593" s="125">
        <v>2.23379313663572</v>
      </c>
      <c r="AB593" s="125">
        <v>3.8304580265095902</v>
      </c>
      <c r="AC593" s="123" t="s">
        <v>5902</v>
      </c>
      <c r="AD593" s="126">
        <v>0</v>
      </c>
      <c r="AE593" s="123"/>
      <c r="AF593" s="126">
        <v>0</v>
      </c>
      <c r="AG593" s="123"/>
      <c r="AH593" s="125">
        <v>5.75132150000002</v>
      </c>
      <c r="AI593" s="123" t="s">
        <v>157</v>
      </c>
      <c r="AJ593" s="123" t="s">
        <v>95</v>
      </c>
      <c r="AK593" s="124">
        <v>36.546757506500001</v>
      </c>
      <c r="AL593" s="123" t="s">
        <v>159</v>
      </c>
      <c r="AM593" s="36">
        <v>43342</v>
      </c>
      <c r="AN593" s="123" t="s">
        <v>310</v>
      </c>
      <c r="AO593" s="123" t="s">
        <v>5903</v>
      </c>
      <c r="AP593" s="123" t="s">
        <v>433</v>
      </c>
      <c r="AQ593" s="123" t="s">
        <v>532</v>
      </c>
    </row>
    <row r="594" spans="1:43">
      <c r="A594" s="123" t="s">
        <v>2601</v>
      </c>
      <c r="B594" s="123" t="s">
        <v>2602</v>
      </c>
      <c r="C594" s="36">
        <v>43830</v>
      </c>
      <c r="D594" s="124">
        <v>1.0192000000000001</v>
      </c>
      <c r="E594" s="124">
        <v>1.1236999999999999</v>
      </c>
      <c r="F594" s="125">
        <v>3.9261876717728697E-2</v>
      </c>
      <c r="G594" s="36">
        <v>43829</v>
      </c>
      <c r="H594" s="124">
        <v>1.0187999999999999</v>
      </c>
      <c r="I594" s="125">
        <v>3.8287204182174102</v>
      </c>
      <c r="J594" s="123" t="s">
        <v>5904</v>
      </c>
      <c r="K594" s="125">
        <v>0.17692156477295001</v>
      </c>
      <c r="L594" s="125">
        <v>0.56237393976040495</v>
      </c>
      <c r="M594" s="130">
        <v>0.89087902192355795</v>
      </c>
      <c r="N594" s="137">
        <f t="shared" si="99"/>
        <v>3.5635160876942318</v>
      </c>
      <c r="O594" s="132">
        <f t="shared" si="100"/>
        <v>3.5635160876942316E-2</v>
      </c>
      <c r="P594" s="134">
        <f t="shared" si="101"/>
        <v>737</v>
      </c>
      <c r="Q594" s="134">
        <v>1046</v>
      </c>
      <c r="R594" s="134" t="str">
        <f t="shared" si="102"/>
        <v>737/1046</v>
      </c>
      <c r="S594" s="131">
        <f t="shared" si="103"/>
        <v>0.70458891013384317</v>
      </c>
      <c r="T594" s="137">
        <f t="shared" si="104"/>
        <v>64.770554493307841</v>
      </c>
      <c r="U594" s="133" t="e">
        <f ca="1">[1]!f_risk_annusharpe(A594,"2019/9/30","2019/12/31",1,1,3)</f>
        <v>#NAME?</v>
      </c>
      <c r="V594" s="134" t="e">
        <f t="shared" ca="1" si="105"/>
        <v>#NAME?</v>
      </c>
      <c r="W594" s="134">
        <f t="shared" si="106"/>
        <v>1046</v>
      </c>
      <c r="X594" s="134" t="e">
        <f t="shared" ca="1" si="107"/>
        <v>#NAME?</v>
      </c>
      <c r="Y594" s="131" t="e">
        <f t="shared" ca="1" si="108"/>
        <v>#NAME?</v>
      </c>
      <c r="Z594" s="137" t="e">
        <f t="shared" ca="1" si="109"/>
        <v>#NAME?</v>
      </c>
      <c r="AA594" s="125">
        <v>1.92103619836574</v>
      </c>
      <c r="AB594" s="125">
        <v>3.8287204182174102</v>
      </c>
      <c r="AC594" s="123" t="s">
        <v>5904</v>
      </c>
      <c r="AD594" s="125">
        <v>9.7308358153716998</v>
      </c>
      <c r="AE594" s="123" t="s">
        <v>5905</v>
      </c>
      <c r="AF594" s="125">
        <v>12.7093288649511</v>
      </c>
      <c r="AG594" s="123" t="s">
        <v>5906</v>
      </c>
      <c r="AH594" s="125">
        <v>13.00237312</v>
      </c>
      <c r="AI594" s="123" t="s">
        <v>157</v>
      </c>
      <c r="AJ594" s="123" t="s">
        <v>186</v>
      </c>
      <c r="AK594" s="124">
        <v>17.042475297599999</v>
      </c>
      <c r="AL594" s="123" t="s">
        <v>159</v>
      </c>
      <c r="AM594" s="36">
        <v>42709</v>
      </c>
      <c r="AN594" s="123" t="s">
        <v>310</v>
      </c>
      <c r="AO594" s="123" t="s">
        <v>2173</v>
      </c>
      <c r="AP594" s="123" t="s">
        <v>317</v>
      </c>
      <c r="AQ594" s="123" t="s">
        <v>177</v>
      </c>
    </row>
    <row r="595" spans="1:43">
      <c r="A595" s="123" t="s">
        <v>2656</v>
      </c>
      <c r="B595" s="123" t="s">
        <v>2657</v>
      </c>
      <c r="C595" s="36">
        <v>43830</v>
      </c>
      <c r="D595" s="124">
        <v>1.1117999999999999</v>
      </c>
      <c r="E595" s="124">
        <v>1.2587999999999999</v>
      </c>
      <c r="F595" s="125">
        <v>4.49923513002774E-2</v>
      </c>
      <c r="G595" s="36">
        <v>43829</v>
      </c>
      <c r="H595" s="124">
        <v>1.1113</v>
      </c>
      <c r="I595" s="125">
        <v>3.8286007816073</v>
      </c>
      <c r="J595" s="123" t="s">
        <v>5907</v>
      </c>
      <c r="K595" s="125">
        <v>0.162162162162133</v>
      </c>
      <c r="L595" s="125">
        <v>0.63361945037303402</v>
      </c>
      <c r="M595" s="130">
        <v>1.1095150679993899</v>
      </c>
      <c r="N595" s="137">
        <f t="shared" si="99"/>
        <v>4.4380602719975597</v>
      </c>
      <c r="O595" s="132">
        <f t="shared" si="100"/>
        <v>4.4380602719975598E-2</v>
      </c>
      <c r="P595" s="134">
        <f t="shared" si="101"/>
        <v>400</v>
      </c>
      <c r="Q595" s="134">
        <v>1046</v>
      </c>
      <c r="R595" s="134" t="str">
        <f t="shared" si="102"/>
        <v>400/1046</v>
      </c>
      <c r="S595" s="131">
        <f t="shared" si="103"/>
        <v>0.38240917782026768</v>
      </c>
      <c r="T595" s="137">
        <f t="shared" si="104"/>
        <v>80.879541108986615</v>
      </c>
      <c r="U595" s="133" t="e">
        <f ca="1">[1]!f_risk_annusharpe(A595,"2019/9/30","2019/12/31",1,1,3)</f>
        <v>#NAME?</v>
      </c>
      <c r="V595" s="134" t="e">
        <f t="shared" ca="1" si="105"/>
        <v>#NAME?</v>
      </c>
      <c r="W595" s="134">
        <f t="shared" si="106"/>
        <v>1046</v>
      </c>
      <c r="X595" s="134" t="e">
        <f t="shared" ca="1" si="107"/>
        <v>#NAME?</v>
      </c>
      <c r="Y595" s="131" t="e">
        <f t="shared" ca="1" si="108"/>
        <v>#NAME?</v>
      </c>
      <c r="Z595" s="137" t="e">
        <f t="shared" ca="1" si="109"/>
        <v>#NAME?</v>
      </c>
      <c r="AA595" s="125">
        <v>2.2371332375230502</v>
      </c>
      <c r="AB595" s="125">
        <v>3.8286007816073</v>
      </c>
      <c r="AC595" s="123" t="s">
        <v>5907</v>
      </c>
      <c r="AD595" s="125">
        <v>10.045770830115799</v>
      </c>
      <c r="AE595" s="123" t="s">
        <v>5908</v>
      </c>
      <c r="AF595" s="126">
        <v>0</v>
      </c>
      <c r="AG595" s="123"/>
      <c r="AH595" s="125">
        <v>14.00741858</v>
      </c>
      <c r="AI595" s="123" t="s">
        <v>157</v>
      </c>
      <c r="AJ595" s="123" t="s">
        <v>95</v>
      </c>
      <c r="AK595" s="124">
        <v>123.3662975941</v>
      </c>
      <c r="AL595" s="123" t="s">
        <v>159</v>
      </c>
      <c r="AM595" s="36">
        <v>42748</v>
      </c>
      <c r="AN595" s="123" t="s">
        <v>310</v>
      </c>
      <c r="AO595" s="123" t="s">
        <v>5909</v>
      </c>
      <c r="AP595" s="123" t="s">
        <v>248</v>
      </c>
      <c r="AQ595" s="123" t="s">
        <v>272</v>
      </c>
    </row>
    <row r="596" spans="1:43">
      <c r="A596" s="123" t="s">
        <v>2399</v>
      </c>
      <c r="B596" s="123" t="s">
        <v>2400</v>
      </c>
      <c r="C596" s="36">
        <v>43830</v>
      </c>
      <c r="D596" s="124">
        <v>1.1633</v>
      </c>
      <c r="E596" s="124">
        <v>1.3973</v>
      </c>
      <c r="F596" s="125">
        <v>3.4396766703919002E-2</v>
      </c>
      <c r="G596" s="36">
        <v>43829</v>
      </c>
      <c r="H596" s="124">
        <v>1.1629</v>
      </c>
      <c r="I596" s="125">
        <v>3.8197233377956299</v>
      </c>
      <c r="J596" s="123" t="s">
        <v>5910</v>
      </c>
      <c r="K596" s="125">
        <v>0.12049229709959</v>
      </c>
      <c r="L596" s="125">
        <v>0.37967037708171703</v>
      </c>
      <c r="M596" s="130">
        <v>0.98966924212171403</v>
      </c>
      <c r="N596" s="137">
        <f t="shared" si="99"/>
        <v>3.9586769684868561</v>
      </c>
      <c r="O596" s="132">
        <f t="shared" si="100"/>
        <v>3.9586769684868559E-2</v>
      </c>
      <c r="P596" s="134">
        <f t="shared" si="101"/>
        <v>588</v>
      </c>
      <c r="Q596" s="134">
        <v>1046</v>
      </c>
      <c r="R596" s="134" t="str">
        <f t="shared" si="102"/>
        <v>588/1046</v>
      </c>
      <c r="S596" s="131">
        <f t="shared" si="103"/>
        <v>0.5621414913957935</v>
      </c>
      <c r="T596" s="137">
        <f t="shared" si="104"/>
        <v>71.892925430210326</v>
      </c>
      <c r="U596" s="133" t="e">
        <f ca="1">[1]!f_risk_annusharpe(A596,"2019/9/30","2019/12/31",1,1,3)</f>
        <v>#NAME?</v>
      </c>
      <c r="V596" s="134" t="e">
        <f t="shared" ca="1" si="105"/>
        <v>#NAME?</v>
      </c>
      <c r="W596" s="134">
        <f t="shared" si="106"/>
        <v>1046</v>
      </c>
      <c r="X596" s="134" t="e">
        <f t="shared" ca="1" si="107"/>
        <v>#NAME?</v>
      </c>
      <c r="Y596" s="131" t="e">
        <f t="shared" ca="1" si="108"/>
        <v>#NAME?</v>
      </c>
      <c r="Z596" s="137" t="e">
        <f t="shared" ca="1" si="109"/>
        <v>#NAME?</v>
      </c>
      <c r="AA596" s="125">
        <v>2.3041069387037201</v>
      </c>
      <c r="AB596" s="125">
        <v>3.8197233377956299</v>
      </c>
      <c r="AC596" s="123" t="s">
        <v>5910</v>
      </c>
      <c r="AD596" s="125">
        <v>10.3263879527422</v>
      </c>
      <c r="AE596" s="123" t="s">
        <v>5911</v>
      </c>
      <c r="AF596" s="126">
        <v>0</v>
      </c>
      <c r="AG596" s="123"/>
      <c r="AH596" s="125">
        <v>11.08421498</v>
      </c>
      <c r="AI596" s="123" t="s">
        <v>157</v>
      </c>
      <c r="AJ596" s="123" t="s">
        <v>95</v>
      </c>
      <c r="AK596" s="124">
        <v>3.6827999699</v>
      </c>
      <c r="AL596" s="123" t="s">
        <v>159</v>
      </c>
      <c r="AM596" s="36">
        <v>42965</v>
      </c>
      <c r="AN596" s="123" t="s">
        <v>310</v>
      </c>
      <c r="AO596" s="123" t="s">
        <v>824</v>
      </c>
      <c r="AP596" s="123" t="s">
        <v>236</v>
      </c>
      <c r="AQ596" s="123" t="s">
        <v>181</v>
      </c>
    </row>
    <row r="597" spans="1:43">
      <c r="A597" s="123" t="s">
        <v>2387</v>
      </c>
      <c r="B597" s="123" t="s">
        <v>2388</v>
      </c>
      <c r="C597" s="36">
        <v>43830</v>
      </c>
      <c r="D597" s="124">
        <v>1.0055000000000001</v>
      </c>
      <c r="E597" s="124">
        <v>1.0934999999999999</v>
      </c>
      <c r="F597" s="125">
        <v>1.9956889593430002E-2</v>
      </c>
      <c r="G597" s="36">
        <v>43829</v>
      </c>
      <c r="H597" s="124">
        <v>1.0563</v>
      </c>
      <c r="I597" s="125">
        <v>3.8169688863593301</v>
      </c>
      <c r="J597" s="123" t="s">
        <v>5912</v>
      </c>
      <c r="K597" s="125">
        <v>0.124223334417688</v>
      </c>
      <c r="L597" s="125">
        <v>0.371496890366451</v>
      </c>
      <c r="M597" s="130">
        <v>0.76398438416758196</v>
      </c>
      <c r="N597" s="137">
        <f t="shared" si="99"/>
        <v>3.0559375366703279</v>
      </c>
      <c r="O597" s="132">
        <f t="shared" si="100"/>
        <v>3.0559375366703279E-2</v>
      </c>
      <c r="P597" s="134">
        <f t="shared" si="101"/>
        <v>897</v>
      </c>
      <c r="Q597" s="134">
        <v>1046</v>
      </c>
      <c r="R597" s="134" t="str">
        <f t="shared" si="102"/>
        <v>897/1046</v>
      </c>
      <c r="S597" s="131">
        <f t="shared" si="103"/>
        <v>0.85755258126195033</v>
      </c>
      <c r="T597" s="137">
        <f t="shared" si="104"/>
        <v>60</v>
      </c>
      <c r="U597" s="133" t="e">
        <f ca="1">[1]!f_risk_annusharpe(A597,"2019/9/30","2019/12/31",1,1,3)</f>
        <v>#NAME?</v>
      </c>
      <c r="V597" s="134" t="e">
        <f t="shared" ca="1" si="105"/>
        <v>#NAME?</v>
      </c>
      <c r="W597" s="134">
        <f t="shared" si="106"/>
        <v>1046</v>
      </c>
      <c r="X597" s="134" t="e">
        <f t="shared" ca="1" si="107"/>
        <v>#NAME?</v>
      </c>
      <c r="Y597" s="131" t="e">
        <f t="shared" ca="1" si="108"/>
        <v>#NAME?</v>
      </c>
      <c r="Z597" s="137" t="e">
        <f t="shared" ca="1" si="109"/>
        <v>#NAME?</v>
      </c>
      <c r="AA597" s="125">
        <v>1.8421415334487301</v>
      </c>
      <c r="AB597" s="125">
        <v>3.8169688863593301</v>
      </c>
      <c r="AC597" s="123" t="s">
        <v>5912</v>
      </c>
      <c r="AD597" s="126">
        <v>0</v>
      </c>
      <c r="AE597" s="123"/>
      <c r="AF597" s="126">
        <v>0</v>
      </c>
      <c r="AG597" s="123"/>
      <c r="AH597" s="125">
        <v>9.4438486000000008</v>
      </c>
      <c r="AI597" s="123" t="s">
        <v>174</v>
      </c>
      <c r="AJ597" s="123" t="s">
        <v>95</v>
      </c>
      <c r="AK597" s="124">
        <v>104.95248388340001</v>
      </c>
      <c r="AL597" s="123" t="s">
        <v>159</v>
      </c>
      <c r="AM597" s="36">
        <v>43117</v>
      </c>
      <c r="AN597" s="123" t="s">
        <v>310</v>
      </c>
      <c r="AO597" s="123" t="s">
        <v>1399</v>
      </c>
      <c r="AP597" s="123" t="s">
        <v>215</v>
      </c>
      <c r="AQ597" s="123" t="s">
        <v>183</v>
      </c>
    </row>
    <row r="598" spans="1:43">
      <c r="A598" s="123" t="s">
        <v>2429</v>
      </c>
      <c r="B598" s="123" t="s">
        <v>2430</v>
      </c>
      <c r="C598" s="36">
        <v>43830</v>
      </c>
      <c r="D598" s="124">
        <v>1.018</v>
      </c>
      <c r="E598" s="124">
        <v>1.1359999999999999</v>
      </c>
      <c r="F598" s="125">
        <v>9.8328416912501604E-2</v>
      </c>
      <c r="G598" s="36">
        <v>43829</v>
      </c>
      <c r="H598" s="124">
        <v>1.0169999999999999</v>
      </c>
      <c r="I598" s="125">
        <v>3.8135371315983901</v>
      </c>
      <c r="J598" s="123" t="s">
        <v>5913</v>
      </c>
      <c r="K598" s="125">
        <v>0.19685039370077601</v>
      </c>
      <c r="L598" s="125">
        <v>0.39451484243578899</v>
      </c>
      <c r="M598" s="130">
        <v>1.0923913110525201</v>
      </c>
      <c r="N598" s="137">
        <f t="shared" si="99"/>
        <v>4.3695652442100803</v>
      </c>
      <c r="O598" s="132">
        <f t="shared" si="100"/>
        <v>4.3695652442100802E-2</v>
      </c>
      <c r="P598" s="134">
        <f t="shared" si="101"/>
        <v>427</v>
      </c>
      <c r="Q598" s="134">
        <v>1046</v>
      </c>
      <c r="R598" s="134" t="str">
        <f t="shared" si="102"/>
        <v>427/1046</v>
      </c>
      <c r="S598" s="131">
        <f t="shared" si="103"/>
        <v>0.40822179732313574</v>
      </c>
      <c r="T598" s="137">
        <f t="shared" si="104"/>
        <v>79.588910133843214</v>
      </c>
      <c r="U598" s="133" t="e">
        <f ca="1">[1]!f_risk_annusharpe(A598,"2019/9/30","2019/12/31",1,1,3)</f>
        <v>#NAME?</v>
      </c>
      <c r="V598" s="134" t="e">
        <f t="shared" ca="1" si="105"/>
        <v>#NAME?</v>
      </c>
      <c r="W598" s="134">
        <f t="shared" si="106"/>
        <v>1046</v>
      </c>
      <c r="X598" s="134" t="e">
        <f t="shared" ca="1" si="107"/>
        <v>#NAME?</v>
      </c>
      <c r="Y598" s="131" t="e">
        <f t="shared" ca="1" si="108"/>
        <v>#NAME?</v>
      </c>
      <c r="Z598" s="137" t="e">
        <f t="shared" ca="1" si="109"/>
        <v>#NAME?</v>
      </c>
      <c r="AA598" s="125">
        <v>1.9941078316348899</v>
      </c>
      <c r="AB598" s="125">
        <v>3.8135371315983901</v>
      </c>
      <c r="AC598" s="123" t="s">
        <v>5913</v>
      </c>
      <c r="AD598" s="125">
        <v>11.4786315529437</v>
      </c>
      <c r="AE598" s="123" t="s">
        <v>5914</v>
      </c>
      <c r="AF598" s="125">
        <v>12.921926357354399</v>
      </c>
      <c r="AG598" s="123" t="s">
        <v>5915</v>
      </c>
      <c r="AH598" s="125">
        <v>14.389911400000001</v>
      </c>
      <c r="AI598" s="123" t="s">
        <v>163</v>
      </c>
      <c r="AJ598" s="123" t="s">
        <v>189</v>
      </c>
      <c r="AK598" s="124">
        <v>54.3447284927</v>
      </c>
      <c r="AL598" s="123" t="s">
        <v>159</v>
      </c>
      <c r="AM598" s="36">
        <v>42488</v>
      </c>
      <c r="AN598" s="123" t="s">
        <v>310</v>
      </c>
      <c r="AO598" s="123" t="s">
        <v>1018</v>
      </c>
      <c r="AP598" s="123" t="s">
        <v>195</v>
      </c>
      <c r="AQ598" s="123" t="s">
        <v>229</v>
      </c>
    </row>
    <row r="599" spans="1:43">
      <c r="A599" s="123" t="s">
        <v>2568</v>
      </c>
      <c r="B599" s="123" t="s">
        <v>2569</v>
      </c>
      <c r="C599" s="36">
        <v>43830</v>
      </c>
      <c r="D599" s="124">
        <v>1.0349999999999999</v>
      </c>
      <c r="E599" s="124">
        <v>1.0780000000000001</v>
      </c>
      <c r="F599" s="125">
        <v>2.8993911278631899E-2</v>
      </c>
      <c r="G599" s="36">
        <v>43829</v>
      </c>
      <c r="H599" s="124">
        <v>1.0347</v>
      </c>
      <c r="I599" s="125">
        <v>3.8132682316721001</v>
      </c>
      <c r="J599" s="123" t="s">
        <v>5916</v>
      </c>
      <c r="K599" s="125">
        <v>0.106393268207752</v>
      </c>
      <c r="L599" s="125">
        <v>0.52448516668652601</v>
      </c>
      <c r="M599" s="130">
        <v>1.14336942013139</v>
      </c>
      <c r="N599" s="137">
        <f t="shared" si="99"/>
        <v>4.5734776805255599</v>
      </c>
      <c r="O599" s="132">
        <f t="shared" si="100"/>
        <v>4.5734776805255596E-2</v>
      </c>
      <c r="P599" s="134">
        <f t="shared" si="101"/>
        <v>356</v>
      </c>
      <c r="Q599" s="134">
        <v>1046</v>
      </c>
      <c r="R599" s="134" t="str">
        <f t="shared" si="102"/>
        <v>356/1046</v>
      </c>
      <c r="S599" s="131">
        <f t="shared" si="103"/>
        <v>0.34034416826003822</v>
      </c>
      <c r="T599" s="137">
        <f t="shared" si="104"/>
        <v>82.98279158699809</v>
      </c>
      <c r="U599" s="133" t="e">
        <f ca="1">[1]!f_risk_annusharpe(A599,"2019/9/30","2019/12/31",1,1,3)</f>
        <v>#NAME?</v>
      </c>
      <c r="V599" s="134" t="e">
        <f t="shared" ca="1" si="105"/>
        <v>#NAME?</v>
      </c>
      <c r="W599" s="134">
        <f t="shared" si="106"/>
        <v>1046</v>
      </c>
      <c r="X599" s="134" t="e">
        <f t="shared" ca="1" si="107"/>
        <v>#NAME?</v>
      </c>
      <c r="Y599" s="131" t="e">
        <f t="shared" ca="1" si="108"/>
        <v>#NAME?</v>
      </c>
      <c r="Z599" s="137" t="e">
        <f t="shared" ca="1" si="109"/>
        <v>#NAME?</v>
      </c>
      <c r="AA599" s="125">
        <v>2.0397774085420401</v>
      </c>
      <c r="AB599" s="125">
        <v>3.8132682316721001</v>
      </c>
      <c r="AC599" s="123" t="s">
        <v>5916</v>
      </c>
      <c r="AD599" s="126">
        <v>0</v>
      </c>
      <c r="AE599" s="123"/>
      <c r="AF599" s="126">
        <v>0</v>
      </c>
      <c r="AG599" s="123"/>
      <c r="AH599" s="125">
        <v>7.903511</v>
      </c>
      <c r="AI599" s="123" t="s">
        <v>157</v>
      </c>
      <c r="AJ599" s="123" t="s">
        <v>95</v>
      </c>
      <c r="AK599" s="124">
        <v>9.9987002089000008</v>
      </c>
      <c r="AL599" s="123" t="s">
        <v>159</v>
      </c>
      <c r="AM599" s="36">
        <v>43258</v>
      </c>
      <c r="AN599" s="123" t="s">
        <v>310</v>
      </c>
      <c r="AO599" s="123" t="s">
        <v>5917</v>
      </c>
      <c r="AP599" s="123" t="s">
        <v>193</v>
      </c>
      <c r="AQ599" s="123" t="s">
        <v>272</v>
      </c>
    </row>
    <row r="600" spans="1:43">
      <c r="A600" s="123" t="s">
        <v>2716</v>
      </c>
      <c r="B600" s="123" t="s">
        <v>2717</v>
      </c>
      <c r="C600" s="36">
        <v>43830</v>
      </c>
      <c r="D600" s="124">
        <v>1.0353000000000001</v>
      </c>
      <c r="E600" s="124">
        <v>1.0803</v>
      </c>
      <c r="F600" s="125">
        <v>3.8651077398794503E-2</v>
      </c>
      <c r="G600" s="36">
        <v>43829</v>
      </c>
      <c r="H600" s="124">
        <v>1.0348999999999999</v>
      </c>
      <c r="I600" s="125">
        <v>3.8131049647235602</v>
      </c>
      <c r="J600" s="123" t="s">
        <v>5918</v>
      </c>
      <c r="K600" s="125">
        <v>0.18385910586413801</v>
      </c>
      <c r="L600" s="125">
        <v>0.689342602009961</v>
      </c>
      <c r="M600" s="130">
        <v>1.12980341829171</v>
      </c>
      <c r="N600" s="137">
        <f t="shared" si="99"/>
        <v>4.5192136731668402</v>
      </c>
      <c r="O600" s="132">
        <f t="shared" si="100"/>
        <v>4.51921367316684E-2</v>
      </c>
      <c r="P600" s="134">
        <f t="shared" si="101"/>
        <v>371</v>
      </c>
      <c r="Q600" s="134">
        <v>1046</v>
      </c>
      <c r="R600" s="134" t="str">
        <f t="shared" si="102"/>
        <v>371/1046</v>
      </c>
      <c r="S600" s="131">
        <f t="shared" si="103"/>
        <v>0.35468451242829829</v>
      </c>
      <c r="T600" s="137">
        <f t="shared" si="104"/>
        <v>82.265774378585093</v>
      </c>
      <c r="U600" s="133" t="e">
        <f ca="1">[1]!f_risk_annusharpe(A600,"2019/9/30","2019/12/31",1,1,3)</f>
        <v>#NAME?</v>
      </c>
      <c r="V600" s="134" t="e">
        <f t="shared" ca="1" si="105"/>
        <v>#NAME?</v>
      </c>
      <c r="W600" s="134">
        <f t="shared" si="106"/>
        <v>1046</v>
      </c>
      <c r="X600" s="134" t="e">
        <f t="shared" ca="1" si="107"/>
        <v>#NAME?</v>
      </c>
      <c r="Y600" s="131" t="e">
        <f t="shared" ca="1" si="108"/>
        <v>#NAME?</v>
      </c>
      <c r="Z600" s="137" t="e">
        <f t="shared" ca="1" si="109"/>
        <v>#NAME?</v>
      </c>
      <c r="AA600" s="125">
        <v>2.1626522403973998</v>
      </c>
      <c r="AB600" s="125">
        <v>3.8131049647235602</v>
      </c>
      <c r="AC600" s="123" t="s">
        <v>5918</v>
      </c>
      <c r="AD600" s="126">
        <v>0</v>
      </c>
      <c r="AE600" s="123"/>
      <c r="AF600" s="126">
        <v>0</v>
      </c>
      <c r="AG600" s="123"/>
      <c r="AH600" s="125">
        <v>8.1558239300000093</v>
      </c>
      <c r="AI600" s="123" t="s">
        <v>157</v>
      </c>
      <c r="AJ600" s="123" t="s">
        <v>95</v>
      </c>
      <c r="AK600" s="124">
        <v>44.089348468899999</v>
      </c>
      <c r="AL600" s="123" t="s">
        <v>159</v>
      </c>
      <c r="AM600" s="36">
        <v>43245</v>
      </c>
      <c r="AN600" s="123" t="s">
        <v>310</v>
      </c>
      <c r="AO600" s="123" t="s">
        <v>712</v>
      </c>
      <c r="AP600" s="123" t="s">
        <v>266</v>
      </c>
      <c r="AQ600" s="123" t="s">
        <v>483</v>
      </c>
    </row>
    <row r="601" spans="1:43">
      <c r="A601" s="123" t="s">
        <v>2518</v>
      </c>
      <c r="B601" s="123" t="s">
        <v>2519</v>
      </c>
      <c r="C601" s="36">
        <v>43830</v>
      </c>
      <c r="D601" s="124">
        <v>1.0310999999999999</v>
      </c>
      <c r="E601" s="124">
        <v>1.1011</v>
      </c>
      <c r="F601" s="125">
        <v>2.91036088474982E-2</v>
      </c>
      <c r="G601" s="36">
        <v>43829</v>
      </c>
      <c r="H601" s="124">
        <v>1.0307999999999999</v>
      </c>
      <c r="I601" s="125">
        <v>3.8029779832295199</v>
      </c>
      <c r="J601" s="123" t="s">
        <v>5919</v>
      </c>
      <c r="K601" s="125">
        <v>8.7309828566701206E-2</v>
      </c>
      <c r="L601" s="125">
        <v>0.475547982952436</v>
      </c>
      <c r="M601" s="130">
        <v>1.1918987010650901</v>
      </c>
      <c r="N601" s="137">
        <f t="shared" si="99"/>
        <v>4.7675948042603604</v>
      </c>
      <c r="O601" s="132">
        <f t="shared" si="100"/>
        <v>4.7675948042603604E-2</v>
      </c>
      <c r="P601" s="134">
        <f t="shared" si="101"/>
        <v>279</v>
      </c>
      <c r="Q601" s="134">
        <v>1046</v>
      </c>
      <c r="R601" s="134" t="str">
        <f t="shared" si="102"/>
        <v>279/1046</v>
      </c>
      <c r="S601" s="131">
        <f t="shared" si="103"/>
        <v>0.26673040152963673</v>
      </c>
      <c r="T601" s="137">
        <f t="shared" si="104"/>
        <v>86.663479923518167</v>
      </c>
      <c r="U601" s="133" t="e">
        <f ca="1">[1]!f_risk_annusharpe(A601,"2019/9/30","2019/12/31",1,1,3)</f>
        <v>#NAME?</v>
      </c>
      <c r="V601" s="134" t="e">
        <f t="shared" ca="1" si="105"/>
        <v>#NAME?</v>
      </c>
      <c r="W601" s="134">
        <f t="shared" si="106"/>
        <v>1046</v>
      </c>
      <c r="X601" s="134" t="e">
        <f t="shared" ca="1" si="107"/>
        <v>#NAME?</v>
      </c>
      <c r="Y601" s="131" t="e">
        <f t="shared" ca="1" si="108"/>
        <v>#NAME?</v>
      </c>
      <c r="Z601" s="137" t="e">
        <f t="shared" ca="1" si="109"/>
        <v>#NAME?</v>
      </c>
      <c r="AA601" s="125">
        <v>2.47293549601478</v>
      </c>
      <c r="AB601" s="125">
        <v>3.8029779832295199</v>
      </c>
      <c r="AC601" s="123" t="s">
        <v>5919</v>
      </c>
      <c r="AD601" s="125">
        <v>10.403206722689101</v>
      </c>
      <c r="AE601" s="123" t="s">
        <v>5920</v>
      </c>
      <c r="AF601" s="126">
        <v>0</v>
      </c>
      <c r="AG601" s="123"/>
      <c r="AH601" s="125">
        <v>10.359045439999999</v>
      </c>
      <c r="AI601" s="123" t="s">
        <v>174</v>
      </c>
      <c r="AJ601" s="123" t="s">
        <v>95</v>
      </c>
      <c r="AK601" s="124">
        <v>41.059498906899996</v>
      </c>
      <c r="AL601" s="123" t="s">
        <v>159</v>
      </c>
      <c r="AM601" s="36">
        <v>43082</v>
      </c>
      <c r="AN601" s="123" t="s">
        <v>310</v>
      </c>
      <c r="AO601" s="123" t="s">
        <v>1519</v>
      </c>
      <c r="AP601" s="123" t="s">
        <v>228</v>
      </c>
      <c r="AQ601" s="123" t="s">
        <v>483</v>
      </c>
    </row>
    <row r="602" spans="1:43">
      <c r="A602" s="123" t="s">
        <v>2529</v>
      </c>
      <c r="B602" s="123" t="s">
        <v>2530</v>
      </c>
      <c r="C602" s="36">
        <v>43830</v>
      </c>
      <c r="D602" s="124">
        <v>1.0401</v>
      </c>
      <c r="E602" s="124">
        <v>1.0401</v>
      </c>
      <c r="F602" s="125">
        <v>2.8851702250429601E-2</v>
      </c>
      <c r="G602" s="36">
        <v>43829</v>
      </c>
      <c r="H602" s="124">
        <v>1.0398000000000001</v>
      </c>
      <c r="I602" s="125">
        <v>3.80239520958084</v>
      </c>
      <c r="J602" s="123" t="s">
        <v>5921</v>
      </c>
      <c r="K602" s="125">
        <v>0.14442518775275001</v>
      </c>
      <c r="L602" s="125">
        <v>0.48304511641388398</v>
      </c>
      <c r="M602" s="130">
        <v>1.02962603205439</v>
      </c>
      <c r="N602" s="137">
        <f t="shared" si="99"/>
        <v>4.1185041282175598</v>
      </c>
      <c r="O602" s="132">
        <f t="shared" si="100"/>
        <v>4.1185041282175601E-2</v>
      </c>
      <c r="P602" s="134">
        <f t="shared" si="101"/>
        <v>519</v>
      </c>
      <c r="Q602" s="134">
        <v>1046</v>
      </c>
      <c r="R602" s="134" t="str">
        <f t="shared" si="102"/>
        <v>519/1046</v>
      </c>
      <c r="S602" s="131">
        <f t="shared" si="103"/>
        <v>0.4961759082217973</v>
      </c>
      <c r="T602" s="137">
        <f t="shared" si="104"/>
        <v>75.191204588910139</v>
      </c>
      <c r="U602" s="133" t="e">
        <f ca="1">[1]!f_risk_annusharpe(A602,"2019/9/30","2019/12/31",1,1,3)</f>
        <v>#NAME?</v>
      </c>
      <c r="V602" s="134" t="e">
        <f t="shared" ca="1" si="105"/>
        <v>#NAME?</v>
      </c>
      <c r="W602" s="134">
        <f t="shared" si="106"/>
        <v>1046</v>
      </c>
      <c r="X602" s="134" t="e">
        <f t="shared" ca="1" si="107"/>
        <v>#NAME?</v>
      </c>
      <c r="Y602" s="131" t="e">
        <f t="shared" ca="1" si="108"/>
        <v>#NAME?</v>
      </c>
      <c r="Z602" s="137" t="e">
        <f t="shared" ca="1" si="109"/>
        <v>#NAME?</v>
      </c>
      <c r="AA602" s="125">
        <v>1.97058823529412</v>
      </c>
      <c r="AB602" s="125">
        <v>3.80239520958084</v>
      </c>
      <c r="AC602" s="123" t="s">
        <v>5921</v>
      </c>
      <c r="AD602" s="126">
        <v>0</v>
      </c>
      <c r="AE602" s="123"/>
      <c r="AF602" s="126">
        <v>0</v>
      </c>
      <c r="AG602" s="123"/>
      <c r="AH602" s="125">
        <v>4.01</v>
      </c>
      <c r="AI602" s="123" t="s">
        <v>157</v>
      </c>
      <c r="AJ602" s="123" t="s">
        <v>95</v>
      </c>
      <c r="AK602" s="124">
        <v>17.9162467158</v>
      </c>
      <c r="AL602" s="123" t="s">
        <v>159</v>
      </c>
      <c r="AM602" s="36">
        <v>43441</v>
      </c>
      <c r="AN602" s="123" t="s">
        <v>310</v>
      </c>
      <c r="AO602" s="123" t="s">
        <v>2213</v>
      </c>
      <c r="AP602" s="123" t="s">
        <v>248</v>
      </c>
      <c r="AQ602" s="123" t="s">
        <v>207</v>
      </c>
    </row>
    <row r="603" spans="1:43">
      <c r="A603" s="123" t="s">
        <v>2443</v>
      </c>
      <c r="B603" s="123" t="s">
        <v>2444</v>
      </c>
      <c r="C603" s="36">
        <v>43830</v>
      </c>
      <c r="D603" s="124">
        <v>1.0537000000000001</v>
      </c>
      <c r="E603" s="124">
        <v>1.1298999999999999</v>
      </c>
      <c r="F603" s="125">
        <v>1.8984337921214602E-2</v>
      </c>
      <c r="G603" s="36">
        <v>43829</v>
      </c>
      <c r="H603" s="124">
        <v>1.0535000000000001</v>
      </c>
      <c r="I603" s="125">
        <v>3.8013571623958202</v>
      </c>
      <c r="J603" s="123" t="s">
        <v>5922</v>
      </c>
      <c r="K603" s="125">
        <v>0.14255844896408201</v>
      </c>
      <c r="L603" s="125">
        <v>0.40015788897010102</v>
      </c>
      <c r="M603" s="130">
        <v>0.96937084260603701</v>
      </c>
      <c r="N603" s="137">
        <f t="shared" si="99"/>
        <v>3.877483370424148</v>
      </c>
      <c r="O603" s="132">
        <f t="shared" si="100"/>
        <v>3.8774833704241479E-2</v>
      </c>
      <c r="P603" s="134">
        <f t="shared" si="101"/>
        <v>616</v>
      </c>
      <c r="Q603" s="134">
        <v>1046</v>
      </c>
      <c r="R603" s="134" t="str">
        <f t="shared" si="102"/>
        <v>616/1046</v>
      </c>
      <c r="S603" s="131">
        <f t="shared" si="103"/>
        <v>0.58891013384321222</v>
      </c>
      <c r="T603" s="137">
        <f t="shared" si="104"/>
        <v>70.554493307839394</v>
      </c>
      <c r="U603" s="133" t="e">
        <f ca="1">[1]!f_risk_annusharpe(A603,"2019/9/30","2019/12/31",1,1,3)</f>
        <v>#NAME?</v>
      </c>
      <c r="V603" s="134" t="e">
        <f t="shared" ca="1" si="105"/>
        <v>#NAME?</v>
      </c>
      <c r="W603" s="134">
        <f t="shared" si="106"/>
        <v>1046</v>
      </c>
      <c r="X603" s="134" t="e">
        <f t="shared" ca="1" si="107"/>
        <v>#NAME?</v>
      </c>
      <c r="Y603" s="131" t="e">
        <f t="shared" ca="1" si="108"/>
        <v>#NAME?</v>
      </c>
      <c r="Z603" s="137" t="e">
        <f t="shared" ca="1" si="109"/>
        <v>#NAME?</v>
      </c>
      <c r="AA603" s="125">
        <v>1.9716644394293801</v>
      </c>
      <c r="AB603" s="125">
        <v>3.8013571623958202</v>
      </c>
      <c r="AC603" s="123" t="s">
        <v>5922</v>
      </c>
      <c r="AD603" s="125">
        <v>10.545660368305001</v>
      </c>
      <c r="AE603" s="123" t="s">
        <v>5923</v>
      </c>
      <c r="AF603" s="125">
        <v>13.3316636127226</v>
      </c>
      <c r="AG603" s="123" t="s">
        <v>5924</v>
      </c>
      <c r="AH603" s="125">
        <v>13.30899728</v>
      </c>
      <c r="AI603" s="123" t="s">
        <v>163</v>
      </c>
      <c r="AJ603" s="123" t="s">
        <v>189</v>
      </c>
      <c r="AK603" s="124">
        <v>32.532508893299998</v>
      </c>
      <c r="AL603" s="123" t="s">
        <v>159</v>
      </c>
      <c r="AM603" s="36">
        <v>42599</v>
      </c>
      <c r="AN603" s="123" t="s">
        <v>310</v>
      </c>
      <c r="AO603" s="123" t="s">
        <v>1376</v>
      </c>
      <c r="AP603" s="123" t="s">
        <v>195</v>
      </c>
      <c r="AQ603" s="123" t="s">
        <v>338</v>
      </c>
    </row>
    <row r="604" spans="1:43">
      <c r="A604" s="123" t="s">
        <v>2548</v>
      </c>
      <c r="B604" s="123" t="s">
        <v>2549</v>
      </c>
      <c r="C604" s="36">
        <v>43830</v>
      </c>
      <c r="D604" s="124">
        <v>1.028</v>
      </c>
      <c r="E604" s="124">
        <v>1.1060000000000001</v>
      </c>
      <c r="F604" s="125">
        <v>0</v>
      </c>
      <c r="G604" s="36">
        <v>43829</v>
      </c>
      <c r="H604" s="124">
        <v>1.028</v>
      </c>
      <c r="I604" s="125">
        <v>3.79725950367513</v>
      </c>
      <c r="J604" s="123" t="s">
        <v>5925</v>
      </c>
      <c r="K604" s="125">
        <v>9.7370983446943601E-2</v>
      </c>
      <c r="L604" s="125">
        <v>0.48877904461323002</v>
      </c>
      <c r="M604" s="130">
        <v>0.88323941377755699</v>
      </c>
      <c r="N604" s="137">
        <f t="shared" si="99"/>
        <v>3.532957655110228</v>
      </c>
      <c r="O604" s="132">
        <f t="shared" si="100"/>
        <v>3.5329576551102276E-2</v>
      </c>
      <c r="P604" s="134">
        <f t="shared" si="101"/>
        <v>749</v>
      </c>
      <c r="Q604" s="134">
        <v>1046</v>
      </c>
      <c r="R604" s="134" t="str">
        <f t="shared" si="102"/>
        <v>749/1046</v>
      </c>
      <c r="S604" s="131">
        <f t="shared" si="103"/>
        <v>0.71606118546845121</v>
      </c>
      <c r="T604" s="137">
        <f t="shared" si="104"/>
        <v>64.196940726577438</v>
      </c>
      <c r="U604" s="133" t="e">
        <f ca="1">[1]!f_risk_annusharpe(A604,"2019/9/30","2019/12/31",1,1,3)</f>
        <v>#NAME?</v>
      </c>
      <c r="V604" s="134" t="e">
        <f t="shared" ca="1" si="105"/>
        <v>#NAME?</v>
      </c>
      <c r="W604" s="134">
        <f t="shared" si="106"/>
        <v>1046</v>
      </c>
      <c r="X604" s="134" t="e">
        <f t="shared" ca="1" si="107"/>
        <v>#NAME?</v>
      </c>
      <c r="Y604" s="131" t="e">
        <f t="shared" ca="1" si="108"/>
        <v>#NAME?</v>
      </c>
      <c r="Z604" s="137" t="e">
        <f t="shared" ca="1" si="109"/>
        <v>#NAME?</v>
      </c>
      <c r="AA604" s="125">
        <v>2.18689956524784</v>
      </c>
      <c r="AB604" s="125">
        <v>3.79725950367513</v>
      </c>
      <c r="AC604" s="123" t="s">
        <v>5925</v>
      </c>
      <c r="AD604" s="125">
        <v>12.940979226069301</v>
      </c>
      <c r="AE604" s="123" t="s">
        <v>5926</v>
      </c>
      <c r="AF604" s="125">
        <v>10.908041600000001</v>
      </c>
      <c r="AG604" s="123" t="s">
        <v>5927</v>
      </c>
      <c r="AH604" s="125">
        <v>10.908041600000001</v>
      </c>
      <c r="AI604" s="123" t="s">
        <v>157</v>
      </c>
      <c r="AJ604" s="123" t="s">
        <v>158</v>
      </c>
      <c r="AK604" s="124">
        <v>10.134635514499999</v>
      </c>
      <c r="AL604" s="123" t="s">
        <v>159</v>
      </c>
      <c r="AM604" s="36">
        <v>42499</v>
      </c>
      <c r="AN604" s="123" t="s">
        <v>310</v>
      </c>
      <c r="AO604" s="123" t="s">
        <v>1549</v>
      </c>
      <c r="AP604" s="123" t="s">
        <v>446</v>
      </c>
      <c r="AQ604" s="123" t="s">
        <v>165</v>
      </c>
    </row>
    <row r="605" spans="1:43">
      <c r="A605" s="123" t="s">
        <v>2467</v>
      </c>
      <c r="B605" s="123" t="s">
        <v>2468</v>
      </c>
      <c r="C605" s="36">
        <v>43830</v>
      </c>
      <c r="D605" s="124">
        <v>1.0105</v>
      </c>
      <c r="E605" s="124">
        <v>1.0665</v>
      </c>
      <c r="F605" s="125">
        <v>1.9796100168255299E-2</v>
      </c>
      <c r="G605" s="36">
        <v>43829</v>
      </c>
      <c r="H605" s="124">
        <v>1.0103</v>
      </c>
      <c r="I605" s="125">
        <v>3.7964664245454198</v>
      </c>
      <c r="J605" s="123" t="s">
        <v>5928</v>
      </c>
      <c r="K605" s="125">
        <v>0.108975629086564</v>
      </c>
      <c r="L605" s="125">
        <v>0.427379837852364</v>
      </c>
      <c r="M605" s="130">
        <v>0.701878728467349</v>
      </c>
      <c r="N605" s="137">
        <f t="shared" si="99"/>
        <v>2.807514913869396</v>
      </c>
      <c r="O605" s="132">
        <f t="shared" si="100"/>
        <v>2.807514913869396E-2</v>
      </c>
      <c r="P605" s="134">
        <f t="shared" si="101"/>
        <v>944</v>
      </c>
      <c r="Q605" s="134">
        <v>1046</v>
      </c>
      <c r="R605" s="134" t="str">
        <f t="shared" si="102"/>
        <v>944/1046</v>
      </c>
      <c r="S605" s="131">
        <f t="shared" si="103"/>
        <v>0.90248565965583172</v>
      </c>
      <c r="T605" s="137">
        <f t="shared" si="104"/>
        <v>60</v>
      </c>
      <c r="U605" s="133" t="e">
        <f ca="1">[1]!f_risk_annusharpe(A605,"2019/9/30","2019/12/31",1,1,3)</f>
        <v>#NAME?</v>
      </c>
      <c r="V605" s="134" t="e">
        <f t="shared" ca="1" si="105"/>
        <v>#NAME?</v>
      </c>
      <c r="W605" s="134">
        <f t="shared" si="106"/>
        <v>1046</v>
      </c>
      <c r="X605" s="134" t="e">
        <f t="shared" ca="1" si="107"/>
        <v>#NAME?</v>
      </c>
      <c r="Y605" s="131" t="e">
        <f t="shared" ca="1" si="108"/>
        <v>#NAME?</v>
      </c>
      <c r="Z605" s="137" t="e">
        <f t="shared" ca="1" si="109"/>
        <v>#NAME?</v>
      </c>
      <c r="AA605" s="125">
        <v>1.93577526624698</v>
      </c>
      <c r="AB605" s="125">
        <v>3.7964664245454198</v>
      </c>
      <c r="AC605" s="123" t="s">
        <v>5928</v>
      </c>
      <c r="AD605" s="126">
        <v>0</v>
      </c>
      <c r="AE605" s="123"/>
      <c r="AF605" s="126">
        <v>0</v>
      </c>
      <c r="AG605" s="123"/>
      <c r="AH605" s="125">
        <v>6.7957029999999898</v>
      </c>
      <c r="AI605" s="123" t="s">
        <v>157</v>
      </c>
      <c r="AJ605" s="123" t="s">
        <v>95</v>
      </c>
      <c r="AK605" s="124">
        <v>21.330771275899998</v>
      </c>
      <c r="AL605" s="123" t="s">
        <v>159</v>
      </c>
      <c r="AM605" s="36">
        <v>43188</v>
      </c>
      <c r="AN605" s="123" t="s">
        <v>310</v>
      </c>
      <c r="AO605" s="123" t="s">
        <v>2469</v>
      </c>
      <c r="AP605" s="123" t="s">
        <v>284</v>
      </c>
      <c r="AQ605" s="123" t="s">
        <v>183</v>
      </c>
    </row>
    <row r="606" spans="1:43">
      <c r="A606" s="123" t="s">
        <v>2465</v>
      </c>
      <c r="B606" s="123" t="s">
        <v>2466</v>
      </c>
      <c r="C606" s="36">
        <v>43830</v>
      </c>
      <c r="D606" s="124">
        <v>1.1463000000000001</v>
      </c>
      <c r="E606" s="124">
        <v>1.2016</v>
      </c>
      <c r="F606" s="125">
        <v>3.4907059952894899E-2</v>
      </c>
      <c r="G606" s="36">
        <v>43829</v>
      </c>
      <c r="H606" s="124">
        <v>1.1458999999999999</v>
      </c>
      <c r="I606" s="125">
        <v>3.7939439051720401</v>
      </c>
      <c r="J606" s="123" t="s">
        <v>5929</v>
      </c>
      <c r="K606" s="125">
        <v>0.113537117903942</v>
      </c>
      <c r="L606" s="125">
        <v>0.42052706865703499</v>
      </c>
      <c r="M606" s="130">
        <v>0.871199972608241</v>
      </c>
      <c r="N606" s="137">
        <f t="shared" si="99"/>
        <v>3.484799890432964</v>
      </c>
      <c r="O606" s="132">
        <f t="shared" si="100"/>
        <v>3.4847998904329637E-2</v>
      </c>
      <c r="P606" s="134">
        <f t="shared" si="101"/>
        <v>768</v>
      </c>
      <c r="Q606" s="134">
        <v>1046</v>
      </c>
      <c r="R606" s="134" t="str">
        <f t="shared" si="102"/>
        <v>768/1046</v>
      </c>
      <c r="S606" s="131">
        <f t="shared" si="103"/>
        <v>0.73422562141491399</v>
      </c>
      <c r="T606" s="137">
        <f t="shared" si="104"/>
        <v>63.288718929254301</v>
      </c>
      <c r="U606" s="133" t="e">
        <f ca="1">[1]!f_risk_annusharpe(A606,"2019/9/30","2019/12/31",1,1,3)</f>
        <v>#NAME?</v>
      </c>
      <c r="V606" s="134" t="e">
        <f t="shared" ca="1" si="105"/>
        <v>#NAME?</v>
      </c>
      <c r="W606" s="134">
        <f t="shared" si="106"/>
        <v>1046</v>
      </c>
      <c r="X606" s="134" t="e">
        <f t="shared" ca="1" si="107"/>
        <v>#NAME?</v>
      </c>
      <c r="Y606" s="131" t="e">
        <f t="shared" ca="1" si="108"/>
        <v>#NAME?</v>
      </c>
      <c r="Z606" s="137" t="e">
        <f t="shared" ca="1" si="109"/>
        <v>#NAME?</v>
      </c>
      <c r="AA606" s="125">
        <v>1.82095545289751</v>
      </c>
      <c r="AB606" s="125">
        <v>3.7939439051720401</v>
      </c>
      <c r="AC606" s="123" t="s">
        <v>5929</v>
      </c>
      <c r="AD606" s="125">
        <v>10.745738410595999</v>
      </c>
      <c r="AE606" s="123" t="s">
        <v>5930</v>
      </c>
      <c r="AF606" s="125">
        <v>13.812994422913301</v>
      </c>
      <c r="AG606" s="123" t="s">
        <v>5931</v>
      </c>
      <c r="AH606" s="125">
        <v>20.402766799999998</v>
      </c>
      <c r="AI606" s="123" t="s">
        <v>163</v>
      </c>
      <c r="AJ606" s="123" t="s">
        <v>158</v>
      </c>
      <c r="AK606" s="124">
        <v>3.0420120427000001</v>
      </c>
      <c r="AL606" s="123" t="s">
        <v>159</v>
      </c>
      <c r="AM606" s="36">
        <v>42669</v>
      </c>
      <c r="AN606" s="123" t="s">
        <v>310</v>
      </c>
      <c r="AO606" s="123" t="s">
        <v>1076</v>
      </c>
      <c r="AP606" s="123" t="s">
        <v>215</v>
      </c>
      <c r="AQ606" s="123" t="s">
        <v>185</v>
      </c>
    </row>
    <row r="607" spans="1:43">
      <c r="A607" s="123" t="s">
        <v>2676</v>
      </c>
      <c r="B607" s="123" t="s">
        <v>2677</v>
      </c>
      <c r="C607" s="36">
        <v>43830</v>
      </c>
      <c r="D607" s="124">
        <v>1.0314000000000001</v>
      </c>
      <c r="E607" s="124">
        <v>1.0784</v>
      </c>
      <c r="F607" s="125">
        <v>1.93948797517677E-2</v>
      </c>
      <c r="G607" s="36">
        <v>43829</v>
      </c>
      <c r="H607" s="124">
        <v>1.0311999999999999</v>
      </c>
      <c r="I607" s="125">
        <v>3.7920159831722602</v>
      </c>
      <c r="J607" s="123" t="s">
        <v>5932</v>
      </c>
      <c r="K607" s="125">
        <v>0.11594172394761</v>
      </c>
      <c r="L607" s="125">
        <v>0.628656441540419</v>
      </c>
      <c r="M607" s="130">
        <v>1.0779351172961</v>
      </c>
      <c r="N607" s="137">
        <f t="shared" si="99"/>
        <v>4.3117404691844001</v>
      </c>
      <c r="O607" s="132">
        <f t="shared" si="100"/>
        <v>4.3117404691844004E-2</v>
      </c>
      <c r="P607" s="134">
        <f t="shared" si="101"/>
        <v>448</v>
      </c>
      <c r="Q607" s="134">
        <v>1046</v>
      </c>
      <c r="R607" s="134" t="str">
        <f t="shared" si="102"/>
        <v>448/1046</v>
      </c>
      <c r="S607" s="131">
        <f t="shared" si="103"/>
        <v>0.42829827915869984</v>
      </c>
      <c r="T607" s="137">
        <f t="shared" si="104"/>
        <v>78.585086042065015</v>
      </c>
      <c r="U607" s="133" t="e">
        <f ca="1">[1]!f_risk_annusharpe(A607,"2019/9/30","2019/12/31",1,1,3)</f>
        <v>#NAME?</v>
      </c>
      <c r="V607" s="134" t="e">
        <f t="shared" ca="1" si="105"/>
        <v>#NAME?</v>
      </c>
      <c r="W607" s="134">
        <f t="shared" si="106"/>
        <v>1046</v>
      </c>
      <c r="X607" s="134" t="e">
        <f t="shared" ca="1" si="107"/>
        <v>#NAME?</v>
      </c>
      <c r="Y607" s="131" t="e">
        <f t="shared" ca="1" si="108"/>
        <v>#NAME?</v>
      </c>
      <c r="Z607" s="137" t="e">
        <f t="shared" ca="1" si="109"/>
        <v>#NAME?</v>
      </c>
      <c r="AA607" s="125">
        <v>1.90795340203129</v>
      </c>
      <c r="AB607" s="125">
        <v>3.7920159831722602</v>
      </c>
      <c r="AC607" s="123" t="s">
        <v>5932</v>
      </c>
      <c r="AD607" s="126">
        <v>0</v>
      </c>
      <c r="AE607" s="123"/>
      <c r="AF607" s="126">
        <v>0</v>
      </c>
      <c r="AG607" s="123"/>
      <c r="AH607" s="125">
        <v>7.9148662999999999</v>
      </c>
      <c r="AI607" s="123" t="s">
        <v>157</v>
      </c>
      <c r="AJ607" s="123" t="s">
        <v>95</v>
      </c>
      <c r="AK607" s="124">
        <v>88.116882668299993</v>
      </c>
      <c r="AL607" s="123" t="s">
        <v>159</v>
      </c>
      <c r="AM607" s="36">
        <v>43234</v>
      </c>
      <c r="AN607" s="123" t="s">
        <v>310</v>
      </c>
      <c r="AO607" s="123" t="s">
        <v>2314</v>
      </c>
      <c r="AP607" s="123" t="s">
        <v>347</v>
      </c>
      <c r="AQ607" s="123" t="s">
        <v>241</v>
      </c>
    </row>
    <row r="608" spans="1:43">
      <c r="A608" s="123" t="s">
        <v>2741</v>
      </c>
      <c r="B608" s="123" t="s">
        <v>2742</v>
      </c>
      <c r="C608" s="36">
        <v>43830</v>
      </c>
      <c r="D608" s="124">
        <v>1.2546999999999999</v>
      </c>
      <c r="E608" s="124">
        <v>1.2897000000000001</v>
      </c>
      <c r="F608" s="125">
        <v>-7.9693975135592902E-3</v>
      </c>
      <c r="G608" s="36">
        <v>43829</v>
      </c>
      <c r="H608" s="124">
        <v>1.2547999999999999</v>
      </c>
      <c r="I608" s="125">
        <v>3.7915673265302199</v>
      </c>
      <c r="J608" s="123" t="s">
        <v>5933</v>
      </c>
      <c r="K608" s="125">
        <v>7.97638988593629E-2</v>
      </c>
      <c r="L608" s="125">
        <v>0.71438392903201198</v>
      </c>
      <c r="M608" s="130">
        <v>1.4636741863076801</v>
      </c>
      <c r="N608" s="137">
        <f t="shared" si="99"/>
        <v>5.8546967452307204</v>
      </c>
      <c r="O608" s="132">
        <f t="shared" si="100"/>
        <v>5.8546967452307204E-2</v>
      </c>
      <c r="P608" s="134">
        <f t="shared" si="101"/>
        <v>97</v>
      </c>
      <c r="Q608" s="134">
        <v>1046</v>
      </c>
      <c r="R608" s="134" t="str">
        <f t="shared" si="102"/>
        <v>97/1046</v>
      </c>
      <c r="S608" s="131">
        <f t="shared" si="103"/>
        <v>9.2734225621414909E-2</v>
      </c>
      <c r="T608" s="137">
        <f t="shared" si="104"/>
        <v>95.363288718929255</v>
      </c>
      <c r="U608" s="133" t="e">
        <f ca="1">[1]!f_risk_annusharpe(A608,"2019/9/30","2019/12/31",1,1,3)</f>
        <v>#NAME?</v>
      </c>
      <c r="V608" s="134" t="e">
        <f t="shared" ca="1" si="105"/>
        <v>#NAME?</v>
      </c>
      <c r="W608" s="134">
        <f t="shared" si="106"/>
        <v>1046</v>
      </c>
      <c r="X608" s="134" t="e">
        <f t="shared" ca="1" si="107"/>
        <v>#NAME?</v>
      </c>
      <c r="Y608" s="131" t="e">
        <f t="shared" ca="1" si="108"/>
        <v>#NAME?</v>
      </c>
      <c r="Z608" s="137" t="e">
        <f t="shared" ca="1" si="109"/>
        <v>#NAME?</v>
      </c>
      <c r="AA608" s="125">
        <v>2.6675227058244602</v>
      </c>
      <c r="AB608" s="125">
        <v>3.7915673265302199</v>
      </c>
      <c r="AC608" s="123" t="s">
        <v>5933</v>
      </c>
      <c r="AD608" s="125">
        <v>10.067213005748201</v>
      </c>
      <c r="AE608" s="123" t="s">
        <v>5934</v>
      </c>
      <c r="AF608" s="126">
        <v>0</v>
      </c>
      <c r="AG608" s="123"/>
      <c r="AH608" s="125">
        <v>22.8627334</v>
      </c>
      <c r="AI608" s="123" t="s">
        <v>157</v>
      </c>
      <c r="AJ608" s="123" t="s">
        <v>95</v>
      </c>
      <c r="AK608" s="124">
        <v>15.664837290099999</v>
      </c>
      <c r="AL608" s="123" t="s">
        <v>159</v>
      </c>
      <c r="AM608" s="36">
        <v>42961</v>
      </c>
      <c r="AN608" s="123" t="s">
        <v>310</v>
      </c>
      <c r="AO608" s="123" t="s">
        <v>1713</v>
      </c>
      <c r="AP608" s="123" t="s">
        <v>385</v>
      </c>
      <c r="AQ608" s="123" t="s">
        <v>483</v>
      </c>
    </row>
    <row r="609" spans="1:43">
      <c r="A609" s="123" t="s">
        <v>2445</v>
      </c>
      <c r="B609" s="123" t="s">
        <v>2446</v>
      </c>
      <c r="C609" s="36">
        <v>43830</v>
      </c>
      <c r="D609" s="124">
        <v>1.034</v>
      </c>
      <c r="E609" s="124">
        <v>1.1120000000000001</v>
      </c>
      <c r="F609" s="125">
        <v>0</v>
      </c>
      <c r="G609" s="36">
        <v>43829</v>
      </c>
      <c r="H609" s="124">
        <v>1.034</v>
      </c>
      <c r="I609" s="125">
        <v>3.7876721442525398</v>
      </c>
      <c r="J609" s="123" t="s">
        <v>5935</v>
      </c>
      <c r="K609" s="125">
        <v>9.6805421103585199E-2</v>
      </c>
      <c r="L609" s="125">
        <v>0.38839413691574098</v>
      </c>
      <c r="M609" s="130">
        <v>0.97660738381172996</v>
      </c>
      <c r="N609" s="137">
        <f t="shared" si="99"/>
        <v>3.9064295352469198</v>
      </c>
      <c r="O609" s="132">
        <f t="shared" si="100"/>
        <v>3.9064295352469199E-2</v>
      </c>
      <c r="P609" s="134">
        <f t="shared" si="101"/>
        <v>601</v>
      </c>
      <c r="Q609" s="134">
        <v>1046</v>
      </c>
      <c r="R609" s="134" t="str">
        <f t="shared" si="102"/>
        <v>601/1046</v>
      </c>
      <c r="S609" s="131">
        <f t="shared" si="103"/>
        <v>0.5745697896749522</v>
      </c>
      <c r="T609" s="137">
        <f t="shared" si="104"/>
        <v>71.271510516252391</v>
      </c>
      <c r="U609" s="133" t="e">
        <f ca="1">[1]!f_risk_annusharpe(A609,"2019/9/30","2019/12/31",1,1,3)</f>
        <v>#NAME?</v>
      </c>
      <c r="V609" s="134" t="e">
        <f t="shared" ca="1" si="105"/>
        <v>#NAME?</v>
      </c>
      <c r="W609" s="134">
        <f t="shared" si="106"/>
        <v>1046</v>
      </c>
      <c r="X609" s="134" t="e">
        <f t="shared" ca="1" si="107"/>
        <v>#NAME?</v>
      </c>
      <c r="Y609" s="131" t="e">
        <f t="shared" ca="1" si="108"/>
        <v>#NAME?</v>
      </c>
      <c r="Z609" s="137" t="e">
        <f t="shared" ca="1" si="109"/>
        <v>#NAME?</v>
      </c>
      <c r="AA609" s="125">
        <v>1.97243191422407</v>
      </c>
      <c r="AB609" s="125">
        <v>3.7876721442525398</v>
      </c>
      <c r="AC609" s="123" t="s">
        <v>5935</v>
      </c>
      <c r="AD609" s="125">
        <v>9.02737152579083</v>
      </c>
      <c r="AE609" s="123" t="s">
        <v>5936</v>
      </c>
      <c r="AF609" s="125">
        <v>12.445886002014101</v>
      </c>
      <c r="AG609" s="123" t="s">
        <v>5937</v>
      </c>
      <c r="AH609" s="125">
        <v>11.6587648</v>
      </c>
      <c r="AI609" s="123" t="s">
        <v>163</v>
      </c>
      <c r="AJ609" s="123" t="s">
        <v>166</v>
      </c>
      <c r="AK609" s="124">
        <v>48.464778142999997</v>
      </c>
      <c r="AL609" s="123" t="s">
        <v>159</v>
      </c>
      <c r="AM609" s="36">
        <v>42620</v>
      </c>
      <c r="AN609" s="123" t="s">
        <v>310</v>
      </c>
      <c r="AO609" s="123" t="s">
        <v>1232</v>
      </c>
      <c r="AP609" s="123" t="s">
        <v>195</v>
      </c>
      <c r="AQ609" s="123" t="s">
        <v>207</v>
      </c>
    </row>
    <row r="610" spans="1:43">
      <c r="A610" s="123" t="s">
        <v>2611</v>
      </c>
      <c r="B610" s="123" t="s">
        <v>2612</v>
      </c>
      <c r="C610" s="36">
        <v>43830</v>
      </c>
      <c r="D610" s="124">
        <v>1.0583</v>
      </c>
      <c r="E610" s="124">
        <v>1.1328</v>
      </c>
      <c r="F610" s="125">
        <v>2.8355387523626301E-2</v>
      </c>
      <c r="G610" s="36">
        <v>43829</v>
      </c>
      <c r="H610" s="124">
        <v>1.0580000000000001</v>
      </c>
      <c r="I610" s="125">
        <v>3.7854251559211698</v>
      </c>
      <c r="J610" s="123" t="s">
        <v>5938</v>
      </c>
      <c r="K610" s="125">
        <v>0.14193792581378101</v>
      </c>
      <c r="L610" s="125">
        <v>0.53196355228726899</v>
      </c>
      <c r="M610" s="130">
        <v>1.0406702611159</v>
      </c>
      <c r="N610" s="137">
        <f t="shared" si="99"/>
        <v>4.1626810444636</v>
      </c>
      <c r="O610" s="132">
        <f t="shared" si="100"/>
        <v>4.1626810444636002E-2</v>
      </c>
      <c r="P610" s="134">
        <f t="shared" si="101"/>
        <v>503</v>
      </c>
      <c r="Q610" s="134">
        <v>1046</v>
      </c>
      <c r="R610" s="134" t="str">
        <f t="shared" si="102"/>
        <v>503/1046</v>
      </c>
      <c r="S610" s="131">
        <f t="shared" si="103"/>
        <v>0.48087954110898662</v>
      </c>
      <c r="T610" s="137">
        <f t="shared" si="104"/>
        <v>75.956022944550668</v>
      </c>
      <c r="U610" s="133" t="e">
        <f ca="1">[1]!f_risk_annusharpe(A610,"2019/9/30","2019/12/31",1,1,3)</f>
        <v>#NAME?</v>
      </c>
      <c r="V610" s="134" t="e">
        <f t="shared" ca="1" si="105"/>
        <v>#NAME?</v>
      </c>
      <c r="W610" s="134">
        <f t="shared" si="106"/>
        <v>1046</v>
      </c>
      <c r="X610" s="134" t="e">
        <f t="shared" ca="1" si="107"/>
        <v>#NAME?</v>
      </c>
      <c r="Y610" s="131" t="e">
        <f t="shared" ca="1" si="108"/>
        <v>#NAME?</v>
      </c>
      <c r="Z610" s="137" t="e">
        <f t="shared" ca="1" si="109"/>
        <v>#NAME?</v>
      </c>
      <c r="AA610" s="125">
        <v>1.9065941564687701</v>
      </c>
      <c r="AB610" s="125">
        <v>3.7854251559211698</v>
      </c>
      <c r="AC610" s="123" t="s">
        <v>5938</v>
      </c>
      <c r="AD610" s="125">
        <v>10.576237879920701</v>
      </c>
      <c r="AE610" s="123" t="s">
        <v>5939</v>
      </c>
      <c r="AF610" s="125">
        <v>13.609920856629399</v>
      </c>
      <c r="AG610" s="123" t="s">
        <v>5940</v>
      </c>
      <c r="AH610" s="125">
        <v>13.79169673</v>
      </c>
      <c r="AI610" s="123" t="s">
        <v>163</v>
      </c>
      <c r="AJ610" s="123" t="s">
        <v>166</v>
      </c>
      <c r="AK610" s="124">
        <v>10.441258144800001</v>
      </c>
      <c r="AL610" s="123" t="s">
        <v>159</v>
      </c>
      <c r="AM610" s="36">
        <v>42564</v>
      </c>
      <c r="AN610" s="123" t="s">
        <v>310</v>
      </c>
      <c r="AO610" s="123" t="s">
        <v>1596</v>
      </c>
      <c r="AP610" s="123" t="s">
        <v>570</v>
      </c>
      <c r="AQ610" s="123" t="s">
        <v>207</v>
      </c>
    </row>
    <row r="611" spans="1:43">
      <c r="A611" s="123" t="s">
        <v>2722</v>
      </c>
      <c r="B611" s="123" t="s">
        <v>2723</v>
      </c>
      <c r="C611" s="36">
        <v>43830</v>
      </c>
      <c r="D611" s="124">
        <v>1.0548</v>
      </c>
      <c r="E611" s="124">
        <v>1.1607000000000001</v>
      </c>
      <c r="F611" s="125">
        <v>1.8964536317079402E-2</v>
      </c>
      <c r="G611" s="36">
        <v>43829</v>
      </c>
      <c r="H611" s="124">
        <v>1.0546</v>
      </c>
      <c r="I611" s="125">
        <v>3.7806522747546798</v>
      </c>
      <c r="J611" s="123" t="s">
        <v>5941</v>
      </c>
      <c r="K611" s="125">
        <v>0.161428164466804</v>
      </c>
      <c r="L611" s="125">
        <v>0.66806459944072205</v>
      </c>
      <c r="M611" s="130">
        <v>1.2089791664690099</v>
      </c>
      <c r="N611" s="137">
        <f t="shared" si="99"/>
        <v>4.8359166658760397</v>
      </c>
      <c r="O611" s="132">
        <f t="shared" si="100"/>
        <v>4.8359166658760395E-2</v>
      </c>
      <c r="P611" s="134">
        <f t="shared" si="101"/>
        <v>259</v>
      </c>
      <c r="Q611" s="134">
        <v>1046</v>
      </c>
      <c r="R611" s="134" t="str">
        <f t="shared" si="102"/>
        <v>259/1046</v>
      </c>
      <c r="S611" s="131">
        <f t="shared" si="103"/>
        <v>0.24760994263862332</v>
      </c>
      <c r="T611" s="137">
        <f t="shared" si="104"/>
        <v>87.619502868068835</v>
      </c>
      <c r="U611" s="133" t="e">
        <f ca="1">[1]!f_risk_annusharpe(A611,"2019/9/30","2019/12/31",1,1,3)</f>
        <v>#NAME?</v>
      </c>
      <c r="V611" s="134" t="e">
        <f t="shared" ca="1" si="105"/>
        <v>#NAME?</v>
      </c>
      <c r="W611" s="134">
        <f t="shared" si="106"/>
        <v>1046</v>
      </c>
      <c r="X611" s="134" t="e">
        <f t="shared" ca="1" si="107"/>
        <v>#NAME?</v>
      </c>
      <c r="Y611" s="131" t="e">
        <f t="shared" ca="1" si="108"/>
        <v>#NAME?</v>
      </c>
      <c r="Z611" s="137" t="e">
        <f t="shared" ca="1" si="109"/>
        <v>#NAME?</v>
      </c>
      <c r="AA611" s="125">
        <v>2.2233357931256199</v>
      </c>
      <c r="AB611" s="125">
        <v>3.7806522747546798</v>
      </c>
      <c r="AC611" s="123" t="s">
        <v>5941</v>
      </c>
      <c r="AD611" s="125">
        <v>11.2219036328872</v>
      </c>
      <c r="AE611" s="123" t="s">
        <v>5942</v>
      </c>
      <c r="AF611" s="125">
        <v>12.6215984511133</v>
      </c>
      <c r="AG611" s="123" t="s">
        <v>5943</v>
      </c>
      <c r="AH611" s="125">
        <v>16.3381112</v>
      </c>
      <c r="AI611" s="123" t="s">
        <v>163</v>
      </c>
      <c r="AJ611" s="123" t="s">
        <v>166</v>
      </c>
      <c r="AK611" s="124">
        <v>14.511767521499999</v>
      </c>
      <c r="AL611" s="123" t="s">
        <v>159</v>
      </c>
      <c r="AM611" s="36">
        <v>42384</v>
      </c>
      <c r="AN611" s="123" t="s">
        <v>310</v>
      </c>
      <c r="AO611" s="123" t="s">
        <v>1018</v>
      </c>
      <c r="AP611" s="123" t="s">
        <v>195</v>
      </c>
      <c r="AQ611" s="123" t="s">
        <v>247</v>
      </c>
    </row>
    <row r="612" spans="1:43">
      <c r="A612" s="123" t="s">
        <v>2625</v>
      </c>
      <c r="B612" s="123" t="s">
        <v>2626</v>
      </c>
      <c r="C612" s="36">
        <v>43830</v>
      </c>
      <c r="D612" s="124">
        <v>1.0441</v>
      </c>
      <c r="E612" s="124">
        <v>1.0901000000000001</v>
      </c>
      <c r="F612" s="125">
        <v>9.5868085514344295E-2</v>
      </c>
      <c r="G612" s="36">
        <v>43826</v>
      </c>
      <c r="H612" s="124">
        <v>1.0430999999999999</v>
      </c>
      <c r="I612" s="125">
        <v>3.7777835551330798</v>
      </c>
      <c r="J612" s="123" t="s">
        <v>5944</v>
      </c>
      <c r="K612" s="125">
        <v>0.31706379707918098</v>
      </c>
      <c r="L612" s="125">
        <v>0.53920178823361797</v>
      </c>
      <c r="M612" s="130">
        <v>0.80127539783800295</v>
      </c>
      <c r="N612" s="137">
        <f t="shared" si="99"/>
        <v>3.2051015913520118</v>
      </c>
      <c r="O612" s="132">
        <f t="shared" si="100"/>
        <v>3.2051015913520116E-2</v>
      </c>
      <c r="P612" s="134">
        <f t="shared" si="101"/>
        <v>849</v>
      </c>
      <c r="Q612" s="134">
        <v>1046</v>
      </c>
      <c r="R612" s="134" t="str">
        <f t="shared" si="102"/>
        <v>849/1046</v>
      </c>
      <c r="S612" s="131">
        <f t="shared" si="103"/>
        <v>0.81166347992351817</v>
      </c>
      <c r="T612" s="137">
        <f t="shared" si="104"/>
        <v>60</v>
      </c>
      <c r="U612" s="133" t="e">
        <f ca="1">[1]!f_risk_annusharpe(A612,"2019/9/30","2019/12/31",1,1,3)</f>
        <v>#NAME?</v>
      </c>
      <c r="V612" s="134" t="e">
        <f t="shared" ca="1" si="105"/>
        <v>#NAME?</v>
      </c>
      <c r="W612" s="134">
        <f t="shared" si="106"/>
        <v>1046</v>
      </c>
      <c r="X612" s="134" t="e">
        <f t="shared" ca="1" si="107"/>
        <v>#NAME?</v>
      </c>
      <c r="Y612" s="131" t="e">
        <f t="shared" ca="1" si="108"/>
        <v>#NAME?</v>
      </c>
      <c r="Z612" s="137" t="e">
        <f t="shared" ca="1" si="109"/>
        <v>#NAME?</v>
      </c>
      <c r="AA612" s="125">
        <v>1.94294186397248</v>
      </c>
      <c r="AB612" s="125">
        <v>3.7777835551330798</v>
      </c>
      <c r="AC612" s="123" t="s">
        <v>5944</v>
      </c>
      <c r="AD612" s="126">
        <v>0</v>
      </c>
      <c r="AE612" s="123"/>
      <c r="AF612" s="126">
        <v>0</v>
      </c>
      <c r="AG612" s="123"/>
      <c r="AH612" s="125">
        <v>9.17422830000001</v>
      </c>
      <c r="AI612" s="123" t="s">
        <v>174</v>
      </c>
      <c r="AJ612" s="123" t="s">
        <v>95</v>
      </c>
      <c r="AK612" s="124">
        <v>1.0725308988</v>
      </c>
      <c r="AL612" s="123" t="s">
        <v>159</v>
      </c>
      <c r="AM612" s="36">
        <v>43125</v>
      </c>
      <c r="AN612" s="123" t="s">
        <v>310</v>
      </c>
      <c r="AO612" s="123" t="s">
        <v>259</v>
      </c>
      <c r="AP612" s="123" t="s">
        <v>210</v>
      </c>
      <c r="AQ612" s="123" t="s">
        <v>207</v>
      </c>
    </row>
    <row r="613" spans="1:43">
      <c r="A613" s="123" t="s">
        <v>2654</v>
      </c>
      <c r="B613" s="123" t="s">
        <v>2655</v>
      </c>
      <c r="C613" s="36">
        <v>43830</v>
      </c>
      <c r="D613" s="124">
        <v>1.0208999999999999</v>
      </c>
      <c r="E613" s="124">
        <v>1.0445</v>
      </c>
      <c r="F613" s="125">
        <v>4.90003920031266E-2</v>
      </c>
      <c r="G613" s="36">
        <v>43826</v>
      </c>
      <c r="H613" s="124">
        <v>1.0204</v>
      </c>
      <c r="I613" s="125">
        <v>3.7760563952333701</v>
      </c>
      <c r="J613" s="123" t="s">
        <v>5945</v>
      </c>
      <c r="K613" s="125">
        <v>0.29472443265545301</v>
      </c>
      <c r="L613" s="125">
        <v>0.58123951928199302</v>
      </c>
      <c r="M613" s="130">
        <v>1.2395459262904001</v>
      </c>
      <c r="N613" s="137">
        <f t="shared" si="99"/>
        <v>4.9581837051616002</v>
      </c>
      <c r="O613" s="132">
        <f t="shared" si="100"/>
        <v>4.9581837051616E-2</v>
      </c>
      <c r="P613" s="134">
        <f t="shared" si="101"/>
        <v>226</v>
      </c>
      <c r="Q613" s="134">
        <v>1046</v>
      </c>
      <c r="R613" s="134" t="str">
        <f t="shared" si="102"/>
        <v>226/1046</v>
      </c>
      <c r="S613" s="131">
        <f t="shared" si="103"/>
        <v>0.21606118546845124</v>
      </c>
      <c r="T613" s="137">
        <f t="shared" si="104"/>
        <v>89.196940726577438</v>
      </c>
      <c r="U613" s="133" t="e">
        <f ca="1">[1]!f_risk_annusharpe(A613,"2019/9/30","2019/12/31",1,1,3)</f>
        <v>#NAME?</v>
      </c>
      <c r="V613" s="134" t="e">
        <f t="shared" ca="1" si="105"/>
        <v>#NAME?</v>
      </c>
      <c r="W613" s="134">
        <f t="shared" si="106"/>
        <v>1046</v>
      </c>
      <c r="X613" s="134" t="e">
        <f t="shared" ca="1" si="107"/>
        <v>#NAME?</v>
      </c>
      <c r="Y613" s="131" t="e">
        <f t="shared" ca="1" si="108"/>
        <v>#NAME?</v>
      </c>
      <c r="Z613" s="137" t="e">
        <f t="shared" ca="1" si="109"/>
        <v>#NAME?</v>
      </c>
      <c r="AA613" s="125">
        <v>2.2040320537995699</v>
      </c>
      <c r="AB613" s="125">
        <v>3.7760563952333701</v>
      </c>
      <c r="AC613" s="123" t="s">
        <v>5945</v>
      </c>
      <c r="AD613" s="126">
        <v>0</v>
      </c>
      <c r="AE613" s="123"/>
      <c r="AF613" s="126">
        <v>0</v>
      </c>
      <c r="AG613" s="123"/>
      <c r="AH613" s="125">
        <v>4.5024887899999904</v>
      </c>
      <c r="AI613" s="123" t="s">
        <v>174</v>
      </c>
      <c r="AJ613" s="123" t="s">
        <v>95</v>
      </c>
      <c r="AK613" s="124">
        <v>3.1285226337999998</v>
      </c>
      <c r="AL613" s="123" t="s">
        <v>159</v>
      </c>
      <c r="AM613" s="36">
        <v>43392</v>
      </c>
      <c r="AN613" s="123" t="s">
        <v>310</v>
      </c>
      <c r="AO613" s="123" t="s">
        <v>2605</v>
      </c>
      <c r="AP613" s="123" t="s">
        <v>261</v>
      </c>
      <c r="AQ613" s="123" t="s">
        <v>165</v>
      </c>
    </row>
    <row r="614" spans="1:43">
      <c r="A614" s="123" t="s">
        <v>2617</v>
      </c>
      <c r="B614" s="123" t="s">
        <v>2618</v>
      </c>
      <c r="C614" s="36">
        <v>43830</v>
      </c>
      <c r="D614" s="124">
        <v>1.0216000000000001</v>
      </c>
      <c r="E614" s="124">
        <v>1.1348</v>
      </c>
      <c r="F614" s="125">
        <v>9.7895252080207502E-3</v>
      </c>
      <c r="G614" s="36">
        <v>43829</v>
      </c>
      <c r="H614" s="124">
        <v>1.0215000000000001</v>
      </c>
      <c r="I614" s="125">
        <v>3.7758693893975601</v>
      </c>
      <c r="J614" s="123" t="s">
        <v>5946</v>
      </c>
      <c r="K614" s="125">
        <v>0.23547880690737399</v>
      </c>
      <c r="L614" s="125">
        <v>0.53138426189597898</v>
      </c>
      <c r="M614" s="130">
        <v>1.00721971958763</v>
      </c>
      <c r="N614" s="137">
        <f t="shared" si="99"/>
        <v>4.0288788783505201</v>
      </c>
      <c r="O614" s="132">
        <f t="shared" si="100"/>
        <v>4.0288788783505197E-2</v>
      </c>
      <c r="P614" s="134">
        <f t="shared" si="101"/>
        <v>558</v>
      </c>
      <c r="Q614" s="134">
        <v>1046</v>
      </c>
      <c r="R614" s="134" t="str">
        <f t="shared" si="102"/>
        <v>558/1046</v>
      </c>
      <c r="S614" s="131">
        <f t="shared" si="103"/>
        <v>0.53346080305927346</v>
      </c>
      <c r="T614" s="137">
        <f t="shared" si="104"/>
        <v>73.326959847036335</v>
      </c>
      <c r="U614" s="133" t="e">
        <f ca="1">[1]!f_risk_annusharpe(A614,"2019/9/30","2019/12/31",1,1,3)</f>
        <v>#NAME?</v>
      </c>
      <c r="V614" s="134" t="e">
        <f t="shared" ca="1" si="105"/>
        <v>#NAME?</v>
      </c>
      <c r="W614" s="134">
        <f t="shared" si="106"/>
        <v>1046</v>
      </c>
      <c r="X614" s="134" t="e">
        <f t="shared" ca="1" si="107"/>
        <v>#NAME?</v>
      </c>
      <c r="Y614" s="131" t="e">
        <f t="shared" ca="1" si="108"/>
        <v>#NAME?</v>
      </c>
      <c r="Z614" s="137" t="e">
        <f t="shared" ca="1" si="109"/>
        <v>#NAME?</v>
      </c>
      <c r="AA614" s="125">
        <v>1.8526527280623999</v>
      </c>
      <c r="AB614" s="125">
        <v>3.7758693893975601</v>
      </c>
      <c r="AC614" s="123" t="s">
        <v>5946</v>
      </c>
      <c r="AD614" s="125">
        <v>10.298532640009199</v>
      </c>
      <c r="AE614" s="123" t="s">
        <v>5947</v>
      </c>
      <c r="AF614" s="125">
        <v>14.4677500701825</v>
      </c>
      <c r="AG614" s="123" t="s">
        <v>5948</v>
      </c>
      <c r="AH614" s="125">
        <v>14.17013392</v>
      </c>
      <c r="AI614" s="123" t="s">
        <v>163</v>
      </c>
      <c r="AJ614" s="123" t="s">
        <v>189</v>
      </c>
      <c r="AK614" s="124">
        <v>34.8738207444</v>
      </c>
      <c r="AL614" s="123" t="s">
        <v>159</v>
      </c>
      <c r="AM614" s="36">
        <v>42601</v>
      </c>
      <c r="AN614" s="123" t="s">
        <v>310</v>
      </c>
      <c r="AO614" s="123" t="s">
        <v>1305</v>
      </c>
      <c r="AP614" s="123" t="s">
        <v>511</v>
      </c>
      <c r="AQ614" s="123" t="s">
        <v>177</v>
      </c>
    </row>
    <row r="615" spans="1:43">
      <c r="A615" s="123" t="s">
        <v>2678</v>
      </c>
      <c r="B615" s="123" t="s">
        <v>2679</v>
      </c>
      <c r="C615" s="36">
        <v>43830</v>
      </c>
      <c r="D615" s="124">
        <v>1.145</v>
      </c>
      <c r="E615" s="124">
        <v>1.22</v>
      </c>
      <c r="F615" s="125">
        <v>0</v>
      </c>
      <c r="G615" s="36">
        <v>43829</v>
      </c>
      <c r="H615" s="124">
        <v>1.145</v>
      </c>
      <c r="I615" s="125">
        <v>3.7756217805650301</v>
      </c>
      <c r="J615" s="123" t="s">
        <v>5949</v>
      </c>
      <c r="K615" s="125">
        <v>8.7412587412604006E-2</v>
      </c>
      <c r="L615" s="125">
        <v>0.61512364422645005</v>
      </c>
      <c r="M615" s="130">
        <v>1.05914448996442</v>
      </c>
      <c r="N615" s="137">
        <f t="shared" si="99"/>
        <v>4.23657795985768</v>
      </c>
      <c r="O615" s="132">
        <f t="shared" si="100"/>
        <v>4.2365779598576798E-2</v>
      </c>
      <c r="P615" s="134">
        <f t="shared" si="101"/>
        <v>475</v>
      </c>
      <c r="Q615" s="134">
        <v>1046</v>
      </c>
      <c r="R615" s="134" t="str">
        <f t="shared" si="102"/>
        <v>475/1046</v>
      </c>
      <c r="S615" s="131">
        <f t="shared" si="103"/>
        <v>0.4541108986615679</v>
      </c>
      <c r="T615" s="137">
        <f t="shared" si="104"/>
        <v>77.294455066921614</v>
      </c>
      <c r="U615" s="133" t="e">
        <f ca="1">[1]!f_risk_annusharpe(A615,"2019/9/30","2019/12/31",1,1,3)</f>
        <v>#NAME?</v>
      </c>
      <c r="V615" s="134" t="e">
        <f t="shared" ca="1" si="105"/>
        <v>#NAME?</v>
      </c>
      <c r="W615" s="134">
        <f t="shared" si="106"/>
        <v>1046</v>
      </c>
      <c r="X615" s="134" t="e">
        <f t="shared" ca="1" si="107"/>
        <v>#NAME?</v>
      </c>
      <c r="Y615" s="131" t="e">
        <f t="shared" ca="1" si="108"/>
        <v>#NAME?</v>
      </c>
      <c r="Z615" s="137" t="e">
        <f t="shared" ca="1" si="109"/>
        <v>#NAME?</v>
      </c>
      <c r="AA615" s="125">
        <v>2.0499204163366098</v>
      </c>
      <c r="AB615" s="125">
        <v>3.7756217805650301</v>
      </c>
      <c r="AC615" s="123" t="s">
        <v>5949</v>
      </c>
      <c r="AD615" s="125">
        <v>12.094634598846399</v>
      </c>
      <c r="AE615" s="123" t="s">
        <v>5950</v>
      </c>
      <c r="AF615" s="125">
        <v>10.5319770533235</v>
      </c>
      <c r="AG615" s="123" t="s">
        <v>5951</v>
      </c>
      <c r="AH615" s="125">
        <v>22.444124500000001</v>
      </c>
      <c r="AI615" s="123" t="s">
        <v>157</v>
      </c>
      <c r="AJ615" s="123" t="s">
        <v>158</v>
      </c>
      <c r="AK615" s="124">
        <v>38.324703945000003</v>
      </c>
      <c r="AL615" s="123" t="s">
        <v>159</v>
      </c>
      <c r="AM615" s="36">
        <v>41845</v>
      </c>
      <c r="AN615" s="123" t="s">
        <v>310</v>
      </c>
      <c r="AO615" s="123" t="s">
        <v>2680</v>
      </c>
      <c r="AP615" s="123" t="s">
        <v>200</v>
      </c>
      <c r="AQ615" s="123" t="s">
        <v>185</v>
      </c>
    </row>
    <row r="616" spans="1:43">
      <c r="A616" s="123" t="s">
        <v>2513</v>
      </c>
      <c r="B616" s="123" t="s">
        <v>2514</v>
      </c>
      <c r="C616" s="36">
        <v>43830</v>
      </c>
      <c r="D616" s="124">
        <v>1.0861000000000001</v>
      </c>
      <c r="E616" s="124">
        <v>1.0861000000000001</v>
      </c>
      <c r="F616" s="125">
        <v>9.2081031307540504E-3</v>
      </c>
      <c r="G616" s="36">
        <v>43829</v>
      </c>
      <c r="H616" s="124">
        <v>1.0860000000000001</v>
      </c>
      <c r="I616" s="125">
        <v>3.7741257404930302</v>
      </c>
      <c r="J616" s="123" t="s">
        <v>5952</v>
      </c>
      <c r="K616" s="125">
        <v>0.101382488479272</v>
      </c>
      <c r="L616" s="125">
        <v>0.44391010820310201</v>
      </c>
      <c r="M616" s="130">
        <v>1.01376488095239</v>
      </c>
      <c r="N616" s="137">
        <f t="shared" si="99"/>
        <v>4.0550595238095601</v>
      </c>
      <c r="O616" s="132">
        <f t="shared" si="100"/>
        <v>4.0550595238095601E-2</v>
      </c>
      <c r="P616" s="134">
        <f t="shared" si="101"/>
        <v>549</v>
      </c>
      <c r="Q616" s="134">
        <v>1046</v>
      </c>
      <c r="R616" s="134" t="str">
        <f t="shared" si="102"/>
        <v>549/1046</v>
      </c>
      <c r="S616" s="131">
        <f t="shared" si="103"/>
        <v>0.5248565965583174</v>
      </c>
      <c r="T616" s="137">
        <f t="shared" si="104"/>
        <v>73.75717017208413</v>
      </c>
      <c r="U616" s="133" t="e">
        <f ca="1">[1]!f_risk_annusharpe(A616,"2019/9/30","2019/12/31",1,1,3)</f>
        <v>#NAME?</v>
      </c>
      <c r="V616" s="134" t="e">
        <f t="shared" ca="1" si="105"/>
        <v>#NAME?</v>
      </c>
      <c r="W616" s="134">
        <f t="shared" si="106"/>
        <v>1046</v>
      </c>
      <c r="X616" s="134" t="e">
        <f t="shared" ca="1" si="107"/>
        <v>#NAME?</v>
      </c>
      <c r="Y616" s="131" t="e">
        <f t="shared" ca="1" si="108"/>
        <v>#NAME?</v>
      </c>
      <c r="Z616" s="137" t="e">
        <f t="shared" ca="1" si="109"/>
        <v>#NAME?</v>
      </c>
      <c r="AA616" s="125">
        <v>2.1634841501270001</v>
      </c>
      <c r="AB616" s="125">
        <v>3.7741257404930302</v>
      </c>
      <c r="AC616" s="123" t="s">
        <v>5952</v>
      </c>
      <c r="AD616" s="125">
        <v>8.8385609780539198</v>
      </c>
      <c r="AE616" s="123" t="s">
        <v>5953</v>
      </c>
      <c r="AF616" s="125">
        <v>12.5958946713664</v>
      </c>
      <c r="AG616" s="123" t="s">
        <v>5954</v>
      </c>
      <c r="AH616" s="125">
        <v>8.6100000000000101</v>
      </c>
      <c r="AI616" s="123" t="s">
        <v>174</v>
      </c>
      <c r="AJ616" s="123" t="s">
        <v>189</v>
      </c>
      <c r="AK616" s="124">
        <v>5.3473830368000002</v>
      </c>
      <c r="AL616" s="123" t="s">
        <v>159</v>
      </c>
      <c r="AM616" s="36">
        <v>42597</v>
      </c>
      <c r="AN616" s="123" t="s">
        <v>310</v>
      </c>
      <c r="AO616" s="123" t="s">
        <v>1044</v>
      </c>
      <c r="AP616" s="123" t="s">
        <v>314</v>
      </c>
      <c r="AQ616" s="123" t="s">
        <v>165</v>
      </c>
    </row>
    <row r="617" spans="1:43">
      <c r="A617" s="123" t="s">
        <v>2804</v>
      </c>
      <c r="B617" s="123" t="s">
        <v>2805</v>
      </c>
      <c r="C617" s="36">
        <v>43830</v>
      </c>
      <c r="D617" s="124">
        <v>1.0634999999999999</v>
      </c>
      <c r="E617" s="124">
        <v>1.1739999999999999</v>
      </c>
      <c r="F617" s="125">
        <v>2.8216704288938198E-2</v>
      </c>
      <c r="G617" s="36">
        <v>43829</v>
      </c>
      <c r="H617" s="124">
        <v>1.0631999999999999</v>
      </c>
      <c r="I617" s="125">
        <v>3.77403860194452</v>
      </c>
      <c r="J617" s="123" t="s">
        <v>5955</v>
      </c>
      <c r="K617" s="125">
        <v>0.21673577082547399</v>
      </c>
      <c r="L617" s="125">
        <v>0.796131250187884</v>
      </c>
      <c r="M617" s="130">
        <v>1.15853087732308</v>
      </c>
      <c r="N617" s="137">
        <f t="shared" si="99"/>
        <v>4.6341235092923201</v>
      </c>
      <c r="O617" s="132">
        <f t="shared" si="100"/>
        <v>4.6341235092923198E-2</v>
      </c>
      <c r="P617" s="134">
        <f t="shared" si="101"/>
        <v>330</v>
      </c>
      <c r="Q617" s="134">
        <v>1046</v>
      </c>
      <c r="R617" s="134" t="str">
        <f t="shared" si="102"/>
        <v>330/1046</v>
      </c>
      <c r="S617" s="131">
        <f t="shared" si="103"/>
        <v>0.31548757170172081</v>
      </c>
      <c r="T617" s="137">
        <f t="shared" si="104"/>
        <v>84.225621414913959</v>
      </c>
      <c r="U617" s="133" t="e">
        <f ca="1">[1]!f_risk_annusharpe(A617,"2019/9/30","2019/12/31",1,1,3)</f>
        <v>#NAME?</v>
      </c>
      <c r="V617" s="134" t="e">
        <f t="shared" ca="1" si="105"/>
        <v>#NAME?</v>
      </c>
      <c r="W617" s="134">
        <f t="shared" si="106"/>
        <v>1046</v>
      </c>
      <c r="X617" s="134" t="e">
        <f t="shared" ca="1" si="107"/>
        <v>#NAME?</v>
      </c>
      <c r="Y617" s="131" t="e">
        <f t="shared" ca="1" si="108"/>
        <v>#NAME?</v>
      </c>
      <c r="Z617" s="137" t="e">
        <f t="shared" ca="1" si="109"/>
        <v>#NAME?</v>
      </c>
      <c r="AA617" s="125">
        <v>1.9833913556168099</v>
      </c>
      <c r="AB617" s="125">
        <v>3.77403860194452</v>
      </c>
      <c r="AC617" s="123" t="s">
        <v>5955</v>
      </c>
      <c r="AD617" s="125">
        <v>9.6074019710362499</v>
      </c>
      <c r="AE617" s="123" t="s">
        <v>5956</v>
      </c>
      <c r="AF617" s="125">
        <v>12.961401496590801</v>
      </c>
      <c r="AG617" s="123" t="s">
        <v>5957</v>
      </c>
      <c r="AH617" s="125">
        <v>17.943213499999999</v>
      </c>
      <c r="AI617" s="123" t="s">
        <v>157</v>
      </c>
      <c r="AJ617" s="123" t="s">
        <v>166</v>
      </c>
      <c r="AK617" s="124">
        <v>6.0121651893000001</v>
      </c>
      <c r="AL617" s="123" t="s">
        <v>159</v>
      </c>
      <c r="AM617" s="36">
        <v>42314</v>
      </c>
      <c r="AN617" s="123" t="s">
        <v>310</v>
      </c>
      <c r="AO617" s="123" t="s">
        <v>1232</v>
      </c>
      <c r="AP617" s="123" t="s">
        <v>195</v>
      </c>
      <c r="AQ617" s="123" t="s">
        <v>256</v>
      </c>
    </row>
    <row r="618" spans="1:43">
      <c r="A618" s="123" t="s">
        <v>2681</v>
      </c>
      <c r="B618" s="123" t="s">
        <v>2682</v>
      </c>
      <c r="C618" s="36">
        <v>43830</v>
      </c>
      <c r="D618" s="124">
        <v>1.0337000000000001</v>
      </c>
      <c r="E618" s="124">
        <v>1.0416000000000001</v>
      </c>
      <c r="F618" s="125">
        <v>4.8393341076279003E-2</v>
      </c>
      <c r="G618" s="36">
        <v>43829</v>
      </c>
      <c r="H618" s="124">
        <v>1.0331999999999999</v>
      </c>
      <c r="I618" s="125">
        <v>3.77091910358567</v>
      </c>
      <c r="J618" s="123" t="s">
        <v>5958</v>
      </c>
      <c r="K618" s="125">
        <v>0.13561949045821001</v>
      </c>
      <c r="L618" s="125">
        <v>0.61322931061918096</v>
      </c>
      <c r="M618" s="130">
        <v>1.1943531999316399</v>
      </c>
      <c r="N618" s="137">
        <f t="shared" si="99"/>
        <v>4.7774127997265596</v>
      </c>
      <c r="O618" s="132">
        <f t="shared" si="100"/>
        <v>4.7774127997265596E-2</v>
      </c>
      <c r="P618" s="134">
        <f t="shared" si="101"/>
        <v>275</v>
      </c>
      <c r="Q618" s="134">
        <v>1046</v>
      </c>
      <c r="R618" s="134" t="str">
        <f t="shared" si="102"/>
        <v>275/1046</v>
      </c>
      <c r="S618" s="131">
        <f t="shared" si="103"/>
        <v>0.26290630975143403</v>
      </c>
      <c r="T618" s="137">
        <f t="shared" si="104"/>
        <v>86.854684512428292</v>
      </c>
      <c r="U618" s="133" t="e">
        <f ca="1">[1]!f_risk_annusharpe(A618,"2019/9/30","2019/12/31",1,1,3)</f>
        <v>#NAME?</v>
      </c>
      <c r="V618" s="134" t="e">
        <f t="shared" ca="1" si="105"/>
        <v>#NAME?</v>
      </c>
      <c r="W618" s="134">
        <f t="shared" si="106"/>
        <v>1046</v>
      </c>
      <c r="X618" s="134" t="e">
        <f t="shared" ca="1" si="107"/>
        <v>#NAME?</v>
      </c>
      <c r="Y618" s="131" t="e">
        <f t="shared" ca="1" si="108"/>
        <v>#NAME?</v>
      </c>
      <c r="Z618" s="137" t="e">
        <f t="shared" ca="1" si="109"/>
        <v>#NAME?</v>
      </c>
      <c r="AA618" s="125">
        <v>2.06361748985996</v>
      </c>
      <c r="AB618" s="125">
        <v>3.77091910358567</v>
      </c>
      <c r="AC618" s="123" t="s">
        <v>5958</v>
      </c>
      <c r="AD618" s="126">
        <v>0</v>
      </c>
      <c r="AE618" s="123"/>
      <c r="AF618" s="126">
        <v>0</v>
      </c>
      <c r="AG618" s="123"/>
      <c r="AH618" s="125">
        <v>4.1860027800000097</v>
      </c>
      <c r="AI618" s="123" t="s">
        <v>157</v>
      </c>
      <c r="AJ618" s="123" t="s">
        <v>95</v>
      </c>
      <c r="AK618" s="124">
        <v>2.1450804094000002</v>
      </c>
      <c r="AL618" s="123" t="s">
        <v>159</v>
      </c>
      <c r="AM618" s="36">
        <v>43398</v>
      </c>
      <c r="AN618" s="123" t="s">
        <v>310</v>
      </c>
      <c r="AO618" s="123" t="s">
        <v>1501</v>
      </c>
      <c r="AP618" s="123" t="s">
        <v>570</v>
      </c>
      <c r="AQ618" s="123" t="s">
        <v>170</v>
      </c>
    </row>
    <row r="619" spans="1:43">
      <c r="A619" s="123" t="s">
        <v>2619</v>
      </c>
      <c r="B619" s="123" t="s">
        <v>2620</v>
      </c>
      <c r="C619" s="36">
        <v>43830</v>
      </c>
      <c r="D619" s="124">
        <v>1.0310999999999999</v>
      </c>
      <c r="E619" s="124">
        <v>1.0730999999999999</v>
      </c>
      <c r="F619" s="125">
        <v>1.9400523814147801E-2</v>
      </c>
      <c r="G619" s="36">
        <v>43829</v>
      </c>
      <c r="H619" s="124">
        <v>1.0308999999999999</v>
      </c>
      <c r="I619" s="125">
        <v>3.7702587956698301</v>
      </c>
      <c r="J619" s="123" t="s">
        <v>5959</v>
      </c>
      <c r="K619" s="125">
        <v>0.15541525012141499</v>
      </c>
      <c r="L619" s="125">
        <v>0.52647262438112397</v>
      </c>
      <c r="M619" s="130">
        <v>1.1973726281555801</v>
      </c>
      <c r="N619" s="137">
        <f t="shared" si="99"/>
        <v>4.7894905126223204</v>
      </c>
      <c r="O619" s="132">
        <f t="shared" si="100"/>
        <v>4.7894905126223207E-2</v>
      </c>
      <c r="P619" s="134">
        <f t="shared" si="101"/>
        <v>269</v>
      </c>
      <c r="Q619" s="134">
        <v>1046</v>
      </c>
      <c r="R619" s="134" t="str">
        <f t="shared" si="102"/>
        <v>269/1046</v>
      </c>
      <c r="S619" s="131">
        <f t="shared" si="103"/>
        <v>0.25717017208413001</v>
      </c>
      <c r="T619" s="137">
        <f t="shared" si="104"/>
        <v>87.141491395793508</v>
      </c>
      <c r="U619" s="133" t="e">
        <f ca="1">[1]!f_risk_annusharpe(A619,"2019/9/30","2019/12/31",1,1,3)</f>
        <v>#NAME?</v>
      </c>
      <c r="V619" s="134" t="e">
        <f t="shared" ca="1" si="105"/>
        <v>#NAME?</v>
      </c>
      <c r="W619" s="134">
        <f t="shared" si="106"/>
        <v>1046</v>
      </c>
      <c r="X619" s="134" t="e">
        <f t="shared" ca="1" si="107"/>
        <v>#NAME?</v>
      </c>
      <c r="Y619" s="131" t="e">
        <f t="shared" ca="1" si="108"/>
        <v>#NAME?</v>
      </c>
      <c r="Z619" s="137" t="e">
        <f t="shared" ca="1" si="109"/>
        <v>#NAME?</v>
      </c>
      <c r="AA619" s="125">
        <v>1.99573413452404</v>
      </c>
      <c r="AB619" s="125">
        <v>3.7702587956698301</v>
      </c>
      <c r="AC619" s="123" t="s">
        <v>5959</v>
      </c>
      <c r="AD619" s="126">
        <v>0</v>
      </c>
      <c r="AE619" s="123"/>
      <c r="AF619" s="126">
        <v>0</v>
      </c>
      <c r="AG619" s="123"/>
      <c r="AH619" s="125">
        <v>7.3607097500000096</v>
      </c>
      <c r="AI619" s="123" t="s">
        <v>157</v>
      </c>
      <c r="AJ619" s="123" t="s">
        <v>95</v>
      </c>
      <c r="AK619" s="124">
        <v>9.7520727735000001</v>
      </c>
      <c r="AL619" s="123" t="s">
        <v>159</v>
      </c>
      <c r="AM619" s="36">
        <v>43216</v>
      </c>
      <c r="AN619" s="123" t="s">
        <v>310</v>
      </c>
      <c r="AO619" s="123" t="s">
        <v>1528</v>
      </c>
      <c r="AP619" s="123" t="s">
        <v>268</v>
      </c>
      <c r="AQ619" s="123" t="s">
        <v>229</v>
      </c>
    </row>
    <row r="620" spans="1:43">
      <c r="A620" s="123" t="s">
        <v>2695</v>
      </c>
      <c r="B620" s="123" t="s">
        <v>2696</v>
      </c>
      <c r="C620" s="36">
        <v>43830</v>
      </c>
      <c r="D620" s="124">
        <v>1.0518000000000001</v>
      </c>
      <c r="E620" s="124">
        <v>1.1408</v>
      </c>
      <c r="F620" s="125">
        <v>6.6596898487304296E-2</v>
      </c>
      <c r="G620" s="36">
        <v>43829</v>
      </c>
      <c r="H620" s="124">
        <v>1.0510999999999999</v>
      </c>
      <c r="I620" s="125">
        <v>3.7687660126449898</v>
      </c>
      <c r="J620" s="123" t="s">
        <v>5960</v>
      </c>
      <c r="K620" s="125">
        <v>0.20960365853658</v>
      </c>
      <c r="L620" s="125">
        <v>0.62185136364390203</v>
      </c>
      <c r="M620" s="130">
        <v>1.0957528166252899</v>
      </c>
      <c r="N620" s="137">
        <f t="shared" si="99"/>
        <v>4.3830112665011596</v>
      </c>
      <c r="O620" s="132">
        <f t="shared" si="100"/>
        <v>4.3830112665011599E-2</v>
      </c>
      <c r="P620" s="134">
        <f t="shared" si="101"/>
        <v>423</v>
      </c>
      <c r="Q620" s="134">
        <v>1046</v>
      </c>
      <c r="R620" s="134" t="str">
        <f t="shared" si="102"/>
        <v>423/1046</v>
      </c>
      <c r="S620" s="131">
        <f t="shared" si="103"/>
        <v>0.40439770554493309</v>
      </c>
      <c r="T620" s="137">
        <f t="shared" si="104"/>
        <v>79.780114722753353</v>
      </c>
      <c r="U620" s="133" t="e">
        <f ca="1">[1]!f_risk_annusharpe(A620,"2019/9/30","2019/12/31",1,1,3)</f>
        <v>#NAME?</v>
      </c>
      <c r="V620" s="134" t="e">
        <f t="shared" ca="1" si="105"/>
        <v>#NAME?</v>
      </c>
      <c r="W620" s="134">
        <f t="shared" si="106"/>
        <v>1046</v>
      </c>
      <c r="X620" s="134" t="e">
        <f t="shared" ca="1" si="107"/>
        <v>#NAME?</v>
      </c>
      <c r="Y620" s="131" t="e">
        <f t="shared" ca="1" si="108"/>
        <v>#NAME?</v>
      </c>
      <c r="Z620" s="137" t="e">
        <f t="shared" ca="1" si="109"/>
        <v>#NAME?</v>
      </c>
      <c r="AA620" s="125">
        <v>2.0075853267549002</v>
      </c>
      <c r="AB620" s="125">
        <v>3.7687660126449898</v>
      </c>
      <c r="AC620" s="123" t="s">
        <v>5960</v>
      </c>
      <c r="AD620" s="125">
        <v>11.3968728597804</v>
      </c>
      <c r="AE620" s="123" t="s">
        <v>5961</v>
      </c>
      <c r="AF620" s="126">
        <v>0</v>
      </c>
      <c r="AG620" s="123"/>
      <c r="AH620" s="125">
        <v>14.638521860000001</v>
      </c>
      <c r="AI620" s="123" t="s">
        <v>163</v>
      </c>
      <c r="AJ620" s="123" t="s">
        <v>95</v>
      </c>
      <c r="AK620" s="124">
        <v>5.1995634729000004</v>
      </c>
      <c r="AL620" s="123" t="s">
        <v>159</v>
      </c>
      <c r="AM620" s="36">
        <v>42776</v>
      </c>
      <c r="AN620" s="123" t="s">
        <v>310</v>
      </c>
      <c r="AO620" s="123" t="s">
        <v>1212</v>
      </c>
      <c r="AP620" s="123" t="s">
        <v>270</v>
      </c>
      <c r="AQ620" s="123" t="s">
        <v>207</v>
      </c>
    </row>
    <row r="621" spans="1:43">
      <c r="A621" s="123" t="s">
        <v>2570</v>
      </c>
      <c r="B621" s="123" t="s">
        <v>2571</v>
      </c>
      <c r="C621" s="36">
        <v>43830</v>
      </c>
      <c r="D621" s="124">
        <v>1.0529999999999999</v>
      </c>
      <c r="E621" s="124">
        <v>1.264</v>
      </c>
      <c r="F621" s="125">
        <v>0</v>
      </c>
      <c r="G621" s="36">
        <v>43829</v>
      </c>
      <c r="H621" s="124">
        <v>1.0529999999999999</v>
      </c>
      <c r="I621" s="125">
        <v>3.7641475617875502</v>
      </c>
      <c r="J621" s="123" t="s">
        <v>5962</v>
      </c>
      <c r="K621" s="125">
        <v>9.5057034220519601E-2</v>
      </c>
      <c r="L621" s="125">
        <v>0.477078298840723</v>
      </c>
      <c r="M621" s="130">
        <v>0.95765145466407897</v>
      </c>
      <c r="N621" s="137">
        <f t="shared" si="99"/>
        <v>3.8306058186563159</v>
      </c>
      <c r="O621" s="132">
        <f t="shared" si="100"/>
        <v>3.8306058186563158E-2</v>
      </c>
      <c r="P621" s="134">
        <f t="shared" si="101"/>
        <v>641</v>
      </c>
      <c r="Q621" s="134">
        <v>1046</v>
      </c>
      <c r="R621" s="134" t="str">
        <f t="shared" si="102"/>
        <v>641/1046</v>
      </c>
      <c r="S621" s="131">
        <f t="shared" si="103"/>
        <v>0.61281070745697896</v>
      </c>
      <c r="T621" s="137">
        <f t="shared" si="104"/>
        <v>69.359464627151056</v>
      </c>
      <c r="U621" s="133" t="e">
        <f ca="1">[1]!f_risk_annusharpe(A621,"2019/9/30","2019/12/31",1,1,3)</f>
        <v>#NAME?</v>
      </c>
      <c r="V621" s="134" t="e">
        <f t="shared" ca="1" si="105"/>
        <v>#NAME?</v>
      </c>
      <c r="W621" s="134">
        <f t="shared" si="106"/>
        <v>1046</v>
      </c>
      <c r="X621" s="134" t="e">
        <f t="shared" ca="1" si="107"/>
        <v>#NAME?</v>
      </c>
      <c r="Y621" s="131" t="e">
        <f t="shared" ca="1" si="108"/>
        <v>#NAME?</v>
      </c>
      <c r="Z621" s="137" t="e">
        <f t="shared" ca="1" si="109"/>
        <v>#NAME?</v>
      </c>
      <c r="AA621" s="125">
        <v>1.92255610080287</v>
      </c>
      <c r="AB621" s="125">
        <v>3.7641475617875502</v>
      </c>
      <c r="AC621" s="123" t="s">
        <v>5962</v>
      </c>
      <c r="AD621" s="125">
        <v>10.3139620661116</v>
      </c>
      <c r="AE621" s="123" t="s">
        <v>5963</v>
      </c>
      <c r="AF621" s="126">
        <v>0</v>
      </c>
      <c r="AG621" s="123"/>
      <c r="AH621" s="125">
        <v>11.169843200000001</v>
      </c>
      <c r="AI621" s="123" t="s">
        <v>163</v>
      </c>
      <c r="AJ621" s="123" t="s">
        <v>95</v>
      </c>
      <c r="AK621" s="124">
        <v>14.511685780300001</v>
      </c>
      <c r="AL621" s="123" t="s">
        <v>159</v>
      </c>
      <c r="AM621" s="36">
        <v>42748</v>
      </c>
      <c r="AN621" s="123" t="s">
        <v>310</v>
      </c>
      <c r="AO621" s="123" t="s">
        <v>592</v>
      </c>
      <c r="AP621" s="123" t="s">
        <v>261</v>
      </c>
      <c r="AQ621" s="123" t="s">
        <v>185</v>
      </c>
    </row>
    <row r="622" spans="1:43">
      <c r="A622" s="123" t="s">
        <v>2728</v>
      </c>
      <c r="B622" s="123" t="s">
        <v>2729</v>
      </c>
      <c r="C622" s="36">
        <v>43830</v>
      </c>
      <c r="D622" s="124">
        <v>1.0404</v>
      </c>
      <c r="E622" s="124">
        <v>1.1074999999999999</v>
      </c>
      <c r="F622" s="125">
        <v>3.8461538461539303E-2</v>
      </c>
      <c r="G622" s="36">
        <v>43829</v>
      </c>
      <c r="H622" s="124">
        <v>1.04</v>
      </c>
      <c r="I622" s="125">
        <v>3.7632043965242001</v>
      </c>
      <c r="J622" s="123" t="s">
        <v>5964</v>
      </c>
      <c r="K622" s="125">
        <v>0.17331022530329701</v>
      </c>
      <c r="L622" s="125">
        <v>0.66767577809891898</v>
      </c>
      <c r="M622" s="130">
        <v>1.22596119543221</v>
      </c>
      <c r="N622" s="137">
        <f t="shared" si="99"/>
        <v>4.9038447817288402</v>
      </c>
      <c r="O622" s="132">
        <f t="shared" si="100"/>
        <v>4.9038447817288403E-2</v>
      </c>
      <c r="P622" s="134">
        <f t="shared" si="101"/>
        <v>240</v>
      </c>
      <c r="Q622" s="134">
        <v>1046</v>
      </c>
      <c r="R622" s="134" t="str">
        <f t="shared" si="102"/>
        <v>240/1046</v>
      </c>
      <c r="S622" s="131">
        <f t="shared" si="103"/>
        <v>0.2294455066921606</v>
      </c>
      <c r="T622" s="137">
        <f t="shared" si="104"/>
        <v>88.527724665391972</v>
      </c>
      <c r="U622" s="133" t="e">
        <f ca="1">[1]!f_risk_annusharpe(A622,"2019/9/30","2019/12/31",1,1,3)</f>
        <v>#NAME?</v>
      </c>
      <c r="V622" s="134" t="e">
        <f t="shared" ca="1" si="105"/>
        <v>#NAME?</v>
      </c>
      <c r="W622" s="134">
        <f t="shared" si="106"/>
        <v>1046</v>
      </c>
      <c r="X622" s="134" t="e">
        <f t="shared" ca="1" si="107"/>
        <v>#NAME?</v>
      </c>
      <c r="Y622" s="131" t="e">
        <f t="shared" ca="1" si="108"/>
        <v>#NAME?</v>
      </c>
      <c r="Z622" s="137" t="e">
        <f t="shared" ca="1" si="109"/>
        <v>#NAME?</v>
      </c>
      <c r="AA622" s="125">
        <v>2.3009271550297301</v>
      </c>
      <c r="AB622" s="125">
        <v>3.7632043965242001</v>
      </c>
      <c r="AC622" s="123" t="s">
        <v>5964</v>
      </c>
      <c r="AD622" s="125">
        <v>7.9214417193426003</v>
      </c>
      <c r="AE622" s="123" t="s">
        <v>5965</v>
      </c>
      <c r="AF622" s="125">
        <v>10.522476366895701</v>
      </c>
      <c r="AG622" s="123" t="s">
        <v>5966</v>
      </c>
      <c r="AH622" s="125">
        <v>10.975618519999999</v>
      </c>
      <c r="AI622" s="123" t="s">
        <v>157</v>
      </c>
      <c r="AJ622" s="123" t="s">
        <v>158</v>
      </c>
      <c r="AK622" s="124">
        <v>76.113420656100004</v>
      </c>
      <c r="AL622" s="123" t="s">
        <v>159</v>
      </c>
      <c r="AM622" s="36">
        <v>42678</v>
      </c>
      <c r="AN622" s="123" t="s">
        <v>310</v>
      </c>
      <c r="AO622" s="123" t="s">
        <v>559</v>
      </c>
      <c r="AP622" s="123" t="s">
        <v>446</v>
      </c>
      <c r="AQ622" s="123" t="s">
        <v>181</v>
      </c>
    </row>
    <row r="623" spans="1:43">
      <c r="A623" s="123" t="s">
        <v>2664</v>
      </c>
      <c r="B623" s="123" t="s">
        <v>2665</v>
      </c>
      <c r="C623" s="36">
        <v>43830</v>
      </c>
      <c r="D623" s="124">
        <v>1.0201</v>
      </c>
      <c r="E623" s="124">
        <v>1.0450999999999999</v>
      </c>
      <c r="F623" s="125">
        <v>3.9227223693228903E-2</v>
      </c>
      <c r="G623" s="36">
        <v>43829</v>
      </c>
      <c r="H623" s="124">
        <v>1.0197000000000001</v>
      </c>
      <c r="I623" s="125">
        <v>3.7628065396447301</v>
      </c>
      <c r="J623" s="123" t="s">
        <v>5967</v>
      </c>
      <c r="K623" s="125">
        <v>0.16692851531813399</v>
      </c>
      <c r="L623" s="125">
        <v>0.58177953403588101</v>
      </c>
      <c r="M623" s="130">
        <v>1.03004932496701</v>
      </c>
      <c r="N623" s="137">
        <f t="shared" si="99"/>
        <v>4.1201972998680398</v>
      </c>
      <c r="O623" s="132">
        <f t="shared" si="100"/>
        <v>4.1201972998680399E-2</v>
      </c>
      <c r="P623" s="134">
        <f t="shared" si="101"/>
        <v>518</v>
      </c>
      <c r="Q623" s="134">
        <v>1046</v>
      </c>
      <c r="R623" s="134" t="str">
        <f t="shared" si="102"/>
        <v>518/1046</v>
      </c>
      <c r="S623" s="131">
        <f t="shared" si="103"/>
        <v>0.49521988527724664</v>
      </c>
      <c r="T623" s="137">
        <f t="shared" si="104"/>
        <v>75.239005736137671</v>
      </c>
      <c r="U623" s="133" t="e">
        <f ca="1">[1]!f_risk_annusharpe(A623,"2019/9/30","2019/12/31",1,1,3)</f>
        <v>#NAME?</v>
      </c>
      <c r="V623" s="134" t="e">
        <f t="shared" ca="1" si="105"/>
        <v>#NAME?</v>
      </c>
      <c r="W623" s="134">
        <f t="shared" si="106"/>
        <v>1046</v>
      </c>
      <c r="X623" s="134" t="e">
        <f t="shared" ca="1" si="107"/>
        <v>#NAME?</v>
      </c>
      <c r="Y623" s="131" t="e">
        <f t="shared" ca="1" si="108"/>
        <v>#NAME?</v>
      </c>
      <c r="Z623" s="137" t="e">
        <f t="shared" ca="1" si="109"/>
        <v>#NAME?</v>
      </c>
      <c r="AA623" s="125">
        <v>2.0428353500596899</v>
      </c>
      <c r="AB623" s="125">
        <v>3.7628065396447301</v>
      </c>
      <c r="AC623" s="123" t="s">
        <v>5967</v>
      </c>
      <c r="AD623" s="126">
        <v>0</v>
      </c>
      <c r="AE623" s="123"/>
      <c r="AF623" s="126">
        <v>0</v>
      </c>
      <c r="AG623" s="123"/>
      <c r="AH623" s="125">
        <v>4.5617801499999899</v>
      </c>
      <c r="AI623" s="123" t="s">
        <v>163</v>
      </c>
      <c r="AJ623" s="123" t="s">
        <v>95</v>
      </c>
      <c r="AK623" s="124">
        <v>59.310782348700002</v>
      </c>
      <c r="AL623" s="123" t="s">
        <v>159</v>
      </c>
      <c r="AM623" s="36">
        <v>43406</v>
      </c>
      <c r="AN623" s="123" t="s">
        <v>310</v>
      </c>
      <c r="AO623" s="123" t="s">
        <v>258</v>
      </c>
      <c r="AP623" s="123" t="s">
        <v>240</v>
      </c>
      <c r="AQ623" s="123" t="s">
        <v>170</v>
      </c>
    </row>
    <row r="624" spans="1:43">
      <c r="A624" s="123" t="s">
        <v>2636</v>
      </c>
      <c r="B624" s="123" t="s">
        <v>2637</v>
      </c>
      <c r="C624" s="36">
        <v>43830</v>
      </c>
      <c r="D624" s="124">
        <v>1.0175000000000001</v>
      </c>
      <c r="E624" s="124">
        <v>1.0515000000000001</v>
      </c>
      <c r="F624" s="125">
        <v>1.9659884006697301E-2</v>
      </c>
      <c r="G624" s="36">
        <v>43829</v>
      </c>
      <c r="H624" s="124">
        <v>1.0173000000000001</v>
      </c>
      <c r="I624" s="125">
        <v>3.76071646942802</v>
      </c>
      <c r="J624" s="123" t="s">
        <v>5968</v>
      </c>
      <c r="K624" s="125">
        <v>0.157495816517393</v>
      </c>
      <c r="L624" s="125">
        <v>0.54313429351867304</v>
      </c>
      <c r="M624" s="130">
        <v>1.0189842684830701</v>
      </c>
      <c r="N624" s="137">
        <f t="shared" si="99"/>
        <v>4.0759370739322804</v>
      </c>
      <c r="O624" s="132">
        <f t="shared" si="100"/>
        <v>4.0759370739322807E-2</v>
      </c>
      <c r="P624" s="134">
        <f t="shared" si="101"/>
        <v>536</v>
      </c>
      <c r="Q624" s="134">
        <v>1046</v>
      </c>
      <c r="R624" s="134" t="str">
        <f t="shared" si="102"/>
        <v>536/1046</v>
      </c>
      <c r="S624" s="131">
        <f t="shared" si="103"/>
        <v>0.5124282982791587</v>
      </c>
      <c r="T624" s="137">
        <f t="shared" si="104"/>
        <v>74.378585086042065</v>
      </c>
      <c r="U624" s="133" t="e">
        <f ca="1">[1]!f_risk_annusharpe(A624,"2019/9/30","2019/12/31",1,1,3)</f>
        <v>#NAME?</v>
      </c>
      <c r="V624" s="134" t="e">
        <f t="shared" ca="1" si="105"/>
        <v>#NAME?</v>
      </c>
      <c r="W624" s="134">
        <f t="shared" si="106"/>
        <v>1046</v>
      </c>
      <c r="X624" s="134" t="e">
        <f t="shared" ca="1" si="107"/>
        <v>#NAME?</v>
      </c>
      <c r="Y624" s="131" t="e">
        <f t="shared" ca="1" si="108"/>
        <v>#NAME?</v>
      </c>
      <c r="Z624" s="137" t="e">
        <f t="shared" ca="1" si="109"/>
        <v>#NAME?</v>
      </c>
      <c r="AA624" s="125">
        <v>1.98959349937941</v>
      </c>
      <c r="AB624" s="125">
        <v>3.76071646942802</v>
      </c>
      <c r="AC624" s="123" t="s">
        <v>5968</v>
      </c>
      <c r="AD624" s="126">
        <v>0</v>
      </c>
      <c r="AE624" s="123"/>
      <c r="AF624" s="126">
        <v>0</v>
      </c>
      <c r="AG624" s="123"/>
      <c r="AH624" s="125">
        <v>5.2133665000000198</v>
      </c>
      <c r="AI624" s="123" t="s">
        <v>157</v>
      </c>
      <c r="AJ624" s="123" t="s">
        <v>95</v>
      </c>
      <c r="AK624" s="124">
        <v>67.125295755500005</v>
      </c>
      <c r="AL624" s="123" t="s">
        <v>159</v>
      </c>
      <c r="AM624" s="36">
        <v>43399</v>
      </c>
      <c r="AN624" s="123" t="s">
        <v>310</v>
      </c>
      <c r="AO624" s="123" t="s">
        <v>2638</v>
      </c>
      <c r="AP624" s="123" t="s">
        <v>167</v>
      </c>
      <c r="AQ624" s="123" t="s">
        <v>177</v>
      </c>
    </row>
    <row r="625" spans="1:43">
      <c r="A625" s="123" t="s">
        <v>2510</v>
      </c>
      <c r="B625" s="123" t="s">
        <v>2511</v>
      </c>
      <c r="C625" s="36">
        <v>43830</v>
      </c>
      <c r="D625" s="124">
        <v>1.1243000000000001</v>
      </c>
      <c r="E625" s="124">
        <v>1.1583000000000001</v>
      </c>
      <c r="F625" s="125">
        <v>8.89521437466167E-3</v>
      </c>
      <c r="G625" s="36">
        <v>43829</v>
      </c>
      <c r="H625" s="124">
        <v>1.1242000000000001</v>
      </c>
      <c r="I625" s="125">
        <v>3.7560085814008199</v>
      </c>
      <c r="J625" s="123" t="s">
        <v>5969</v>
      </c>
      <c r="K625" s="125">
        <v>0.14251358332591099</v>
      </c>
      <c r="L625" s="125">
        <v>0.41980251769017801</v>
      </c>
      <c r="M625" s="130">
        <v>0.87027713870976997</v>
      </c>
      <c r="N625" s="137">
        <f t="shared" si="99"/>
        <v>3.4811085548390799</v>
      </c>
      <c r="O625" s="132">
        <f t="shared" si="100"/>
        <v>3.4811085548390797E-2</v>
      </c>
      <c r="P625" s="134">
        <f t="shared" si="101"/>
        <v>771</v>
      </c>
      <c r="Q625" s="134">
        <v>1046</v>
      </c>
      <c r="R625" s="134" t="str">
        <f t="shared" si="102"/>
        <v>771/1046</v>
      </c>
      <c r="S625" s="131">
        <f t="shared" si="103"/>
        <v>0.73709369024856597</v>
      </c>
      <c r="T625" s="137">
        <f t="shared" si="104"/>
        <v>63.145315487571708</v>
      </c>
      <c r="U625" s="133" t="e">
        <f ca="1">[1]!f_risk_annusharpe(A625,"2019/9/30","2019/12/31",1,1,3)</f>
        <v>#NAME?</v>
      </c>
      <c r="V625" s="134" t="e">
        <f t="shared" ca="1" si="105"/>
        <v>#NAME?</v>
      </c>
      <c r="W625" s="134">
        <f t="shared" si="106"/>
        <v>1046</v>
      </c>
      <c r="X625" s="134" t="e">
        <f t="shared" ca="1" si="107"/>
        <v>#NAME?</v>
      </c>
      <c r="Y625" s="131" t="e">
        <f t="shared" ca="1" si="108"/>
        <v>#NAME?</v>
      </c>
      <c r="Z625" s="137" t="e">
        <f t="shared" ca="1" si="109"/>
        <v>#NAME?</v>
      </c>
      <c r="AA625" s="125">
        <v>2.1626632428949599</v>
      </c>
      <c r="AB625" s="125">
        <v>3.7560085814008199</v>
      </c>
      <c r="AC625" s="123" t="s">
        <v>5969</v>
      </c>
      <c r="AD625" s="125">
        <v>15.679884131258699</v>
      </c>
      <c r="AE625" s="123" t="s">
        <v>5970</v>
      </c>
      <c r="AF625" s="126">
        <v>0</v>
      </c>
      <c r="AG625" s="123"/>
      <c r="AH625" s="125">
        <v>15.980651829999999</v>
      </c>
      <c r="AI625" s="123" t="s">
        <v>174</v>
      </c>
      <c r="AJ625" s="123" t="s">
        <v>95</v>
      </c>
      <c r="AK625" s="124">
        <v>20.5744779021</v>
      </c>
      <c r="AL625" s="123" t="s">
        <v>159</v>
      </c>
      <c r="AM625" s="36">
        <v>43066</v>
      </c>
      <c r="AN625" s="123" t="s">
        <v>310</v>
      </c>
      <c r="AO625" s="123" t="s">
        <v>2512</v>
      </c>
      <c r="AP625" s="123" t="s">
        <v>196</v>
      </c>
      <c r="AQ625" s="123" t="s">
        <v>165</v>
      </c>
    </row>
    <row r="626" spans="1:43">
      <c r="A626" s="123" t="s">
        <v>2743</v>
      </c>
      <c r="B626" s="123" t="s">
        <v>2744</v>
      </c>
      <c r="C626" s="36">
        <v>43830</v>
      </c>
      <c r="D626" s="124">
        <v>1.0379</v>
      </c>
      <c r="E626" s="124">
        <v>1.1046</v>
      </c>
      <c r="F626" s="125">
        <v>5.7842475657954501E-2</v>
      </c>
      <c r="G626" s="36">
        <v>43829</v>
      </c>
      <c r="H626" s="124">
        <v>1.0373000000000001</v>
      </c>
      <c r="I626" s="125">
        <v>3.7520520749528501</v>
      </c>
      <c r="J626" s="123" t="s">
        <v>5971</v>
      </c>
      <c r="K626" s="125">
        <v>0.17372840459416</v>
      </c>
      <c r="L626" s="125">
        <v>0.67906268238740297</v>
      </c>
      <c r="M626" s="130">
        <v>1.2487032672648399</v>
      </c>
      <c r="N626" s="137">
        <f t="shared" si="99"/>
        <v>4.9948130690593597</v>
      </c>
      <c r="O626" s="132">
        <f t="shared" si="100"/>
        <v>4.9948130690593597E-2</v>
      </c>
      <c r="P626" s="134">
        <f t="shared" si="101"/>
        <v>221</v>
      </c>
      <c r="Q626" s="134">
        <v>1046</v>
      </c>
      <c r="R626" s="134" t="str">
        <f t="shared" si="102"/>
        <v>221/1046</v>
      </c>
      <c r="S626" s="131">
        <f t="shared" si="103"/>
        <v>0.21128107074569791</v>
      </c>
      <c r="T626" s="137">
        <f t="shared" si="104"/>
        <v>89.435946462715108</v>
      </c>
      <c r="U626" s="133" t="e">
        <f ca="1">[1]!f_risk_annusharpe(A626,"2019/9/30","2019/12/31",1,1,3)</f>
        <v>#NAME?</v>
      </c>
      <c r="V626" s="134" t="e">
        <f t="shared" ca="1" si="105"/>
        <v>#NAME?</v>
      </c>
      <c r="W626" s="134">
        <f t="shared" si="106"/>
        <v>1046</v>
      </c>
      <c r="X626" s="134" t="e">
        <f t="shared" ca="1" si="107"/>
        <v>#NAME?</v>
      </c>
      <c r="Y626" s="131" t="e">
        <f t="shared" ca="1" si="108"/>
        <v>#NAME?</v>
      </c>
      <c r="Z626" s="137" t="e">
        <f t="shared" ca="1" si="109"/>
        <v>#NAME?</v>
      </c>
      <c r="AA626" s="125">
        <v>2.2965165772453999</v>
      </c>
      <c r="AB626" s="125">
        <v>3.7520520749528501</v>
      </c>
      <c r="AC626" s="123" t="s">
        <v>5971</v>
      </c>
      <c r="AD626" s="125">
        <v>8.0403270731707508</v>
      </c>
      <c r="AE626" s="123" t="s">
        <v>5972</v>
      </c>
      <c r="AF626" s="125">
        <v>9.4281968873517794</v>
      </c>
      <c r="AG626" s="123" t="s">
        <v>5973</v>
      </c>
      <c r="AH626" s="125">
        <v>10.741335250000001</v>
      </c>
      <c r="AI626" s="123" t="s">
        <v>174</v>
      </c>
      <c r="AJ626" s="123" t="s">
        <v>158</v>
      </c>
      <c r="AK626" s="124">
        <v>10.1557650152</v>
      </c>
      <c r="AL626" s="123" t="s">
        <v>159</v>
      </c>
      <c r="AM626" s="36">
        <v>42489</v>
      </c>
      <c r="AN626" s="123" t="s">
        <v>310</v>
      </c>
      <c r="AO626" s="123" t="s">
        <v>1018</v>
      </c>
      <c r="AP626" s="123" t="s">
        <v>195</v>
      </c>
      <c r="AQ626" s="123" t="s">
        <v>207</v>
      </c>
    </row>
    <row r="627" spans="1:43">
      <c r="A627" s="123" t="s">
        <v>2463</v>
      </c>
      <c r="B627" s="123" t="s">
        <v>2464</v>
      </c>
      <c r="C627" s="36">
        <v>43830</v>
      </c>
      <c r="D627" s="124">
        <v>1.0900000000000001</v>
      </c>
      <c r="E627" s="124">
        <v>1.1397999999999999</v>
      </c>
      <c r="F627" s="125">
        <v>9.1751536838276405E-3</v>
      </c>
      <c r="G627" s="36">
        <v>43829</v>
      </c>
      <c r="H627" s="124">
        <v>1.0899000000000001</v>
      </c>
      <c r="I627" s="125">
        <v>3.7502379592613901</v>
      </c>
      <c r="J627" s="123" t="s">
        <v>5974</v>
      </c>
      <c r="K627" s="125">
        <v>0.119408468816025</v>
      </c>
      <c r="L627" s="125">
        <v>0.37756699511926101</v>
      </c>
      <c r="M627" s="130">
        <v>0.97267253358037298</v>
      </c>
      <c r="N627" s="137">
        <f t="shared" si="99"/>
        <v>3.8906901343214919</v>
      </c>
      <c r="O627" s="132">
        <f t="shared" si="100"/>
        <v>3.8906901343214922E-2</v>
      </c>
      <c r="P627" s="134">
        <f t="shared" si="101"/>
        <v>607</v>
      </c>
      <c r="Q627" s="134">
        <v>1046</v>
      </c>
      <c r="R627" s="134" t="str">
        <f t="shared" si="102"/>
        <v>607/1046</v>
      </c>
      <c r="S627" s="131">
        <f t="shared" si="103"/>
        <v>0.58030592734225617</v>
      </c>
      <c r="T627" s="137">
        <f t="shared" si="104"/>
        <v>70.984703632887189</v>
      </c>
      <c r="U627" s="133" t="e">
        <f ca="1">[1]!f_risk_annusharpe(A627,"2019/9/30","2019/12/31",1,1,3)</f>
        <v>#NAME?</v>
      </c>
      <c r="V627" s="134" t="e">
        <f t="shared" ca="1" si="105"/>
        <v>#NAME?</v>
      </c>
      <c r="W627" s="134">
        <f t="shared" si="106"/>
        <v>1046</v>
      </c>
      <c r="X627" s="134" t="e">
        <f t="shared" ca="1" si="107"/>
        <v>#NAME?</v>
      </c>
      <c r="Y627" s="131" t="e">
        <f t="shared" ca="1" si="108"/>
        <v>#NAME?</v>
      </c>
      <c r="Z627" s="137" t="e">
        <f t="shared" ca="1" si="109"/>
        <v>#NAME?</v>
      </c>
      <c r="AA627" s="125">
        <v>2.1172943601274299</v>
      </c>
      <c r="AB627" s="125">
        <v>3.7502379592613901</v>
      </c>
      <c r="AC627" s="123" t="s">
        <v>5974</v>
      </c>
      <c r="AD627" s="125">
        <v>11.6852455850985</v>
      </c>
      <c r="AE627" s="123" t="s">
        <v>5975</v>
      </c>
      <c r="AF627" s="125">
        <v>15.1677487174329</v>
      </c>
      <c r="AG627" s="123" t="s">
        <v>5976</v>
      </c>
      <c r="AH627" s="125">
        <v>14.488258999999999</v>
      </c>
      <c r="AI627" s="123" t="s">
        <v>163</v>
      </c>
      <c r="AJ627" s="123" t="s">
        <v>189</v>
      </c>
      <c r="AK627" s="124">
        <v>10.256131487199999</v>
      </c>
      <c r="AL627" s="123" t="s">
        <v>159</v>
      </c>
      <c r="AM627" s="36">
        <v>42676</v>
      </c>
      <c r="AN627" s="123" t="s">
        <v>310</v>
      </c>
      <c r="AO627" s="123" t="s">
        <v>1305</v>
      </c>
      <c r="AP627" s="123" t="s">
        <v>511</v>
      </c>
      <c r="AQ627" s="123" t="s">
        <v>221</v>
      </c>
    </row>
    <row r="628" spans="1:43">
      <c r="A628" s="123" t="s">
        <v>2495</v>
      </c>
      <c r="B628" s="123" t="s">
        <v>2496</v>
      </c>
      <c r="C628" s="36">
        <v>43830</v>
      </c>
      <c r="D628" s="124">
        <v>1.0680000000000001</v>
      </c>
      <c r="E628" s="124">
        <v>1.0680000000000001</v>
      </c>
      <c r="F628" s="125">
        <v>9.3641726753430996E-3</v>
      </c>
      <c r="G628" s="36">
        <v>43829</v>
      </c>
      <c r="H628" s="124">
        <v>1.0679000000000001</v>
      </c>
      <c r="I628" s="125">
        <v>3.7497571400815999</v>
      </c>
      <c r="J628" s="123" t="s">
        <v>5977</v>
      </c>
      <c r="K628" s="125">
        <v>0.140646976090019</v>
      </c>
      <c r="L628" s="125">
        <v>0.39481105470952998</v>
      </c>
      <c r="M628" s="130">
        <v>0.85938237793938099</v>
      </c>
      <c r="N628" s="137">
        <f t="shared" si="99"/>
        <v>3.437529511757524</v>
      </c>
      <c r="O628" s="132">
        <f t="shared" si="100"/>
        <v>3.4375295117575241E-2</v>
      </c>
      <c r="P628" s="134">
        <f t="shared" si="101"/>
        <v>786</v>
      </c>
      <c r="Q628" s="134">
        <v>1046</v>
      </c>
      <c r="R628" s="134" t="str">
        <f t="shared" si="102"/>
        <v>786/1046</v>
      </c>
      <c r="S628" s="131">
        <f t="shared" si="103"/>
        <v>0.75143403441682599</v>
      </c>
      <c r="T628" s="137">
        <f t="shared" si="104"/>
        <v>62.428298279158703</v>
      </c>
      <c r="U628" s="133" t="e">
        <f ca="1">[1]!f_risk_annusharpe(A628,"2019/9/30","2019/12/31",1,1,3)</f>
        <v>#NAME?</v>
      </c>
      <c r="V628" s="134" t="e">
        <f t="shared" ca="1" si="105"/>
        <v>#NAME?</v>
      </c>
      <c r="W628" s="134">
        <f t="shared" si="106"/>
        <v>1046</v>
      </c>
      <c r="X628" s="134" t="e">
        <f t="shared" ca="1" si="107"/>
        <v>#NAME?</v>
      </c>
      <c r="Y628" s="131" t="e">
        <f t="shared" ca="1" si="108"/>
        <v>#NAME?</v>
      </c>
      <c r="Z628" s="137" t="e">
        <f t="shared" ca="1" si="109"/>
        <v>#NAME?</v>
      </c>
      <c r="AA628" s="125">
        <v>1.9181219582021201</v>
      </c>
      <c r="AB628" s="125">
        <v>3.7497571400815999</v>
      </c>
      <c r="AC628" s="123" t="s">
        <v>5977</v>
      </c>
      <c r="AD628" s="126">
        <v>0</v>
      </c>
      <c r="AE628" s="123"/>
      <c r="AF628" s="126">
        <v>0</v>
      </c>
      <c r="AG628" s="123"/>
      <c r="AH628" s="125">
        <v>6.8000000000000096</v>
      </c>
      <c r="AI628" s="123" t="s">
        <v>174</v>
      </c>
      <c r="AJ628" s="123" t="s">
        <v>95</v>
      </c>
      <c r="AK628" s="124">
        <v>17.048229851199999</v>
      </c>
      <c r="AL628" s="123" t="s">
        <v>159</v>
      </c>
      <c r="AM628" s="36">
        <v>43189</v>
      </c>
      <c r="AN628" s="123" t="s">
        <v>310</v>
      </c>
      <c r="AO628" s="123" t="s">
        <v>2497</v>
      </c>
      <c r="AP628" s="123" t="s">
        <v>381</v>
      </c>
      <c r="AQ628" s="123" t="s">
        <v>207</v>
      </c>
    </row>
    <row r="629" spans="1:43">
      <c r="A629" s="123" t="s">
        <v>2613</v>
      </c>
      <c r="B629" s="123" t="s">
        <v>2614</v>
      </c>
      <c r="C629" s="36">
        <v>43830</v>
      </c>
      <c r="D629" s="124">
        <v>1.071</v>
      </c>
      <c r="E629" s="124">
        <v>1.071</v>
      </c>
      <c r="F629" s="125">
        <v>9.3379400504238503E-3</v>
      </c>
      <c r="G629" s="36">
        <v>43829</v>
      </c>
      <c r="H629" s="124">
        <v>1.0709</v>
      </c>
      <c r="I629" s="125">
        <v>3.7489102005230999</v>
      </c>
      <c r="J629" s="123" t="s">
        <v>5978</v>
      </c>
      <c r="K629" s="125">
        <v>0.23397285914833399</v>
      </c>
      <c r="L629" s="125">
        <v>0.49732570141689603</v>
      </c>
      <c r="M629" s="130">
        <v>0.96153846153846001</v>
      </c>
      <c r="N629" s="137">
        <f t="shared" si="99"/>
        <v>3.84615384615384</v>
      </c>
      <c r="O629" s="132">
        <f t="shared" si="100"/>
        <v>3.8461538461538401E-2</v>
      </c>
      <c r="P629" s="134">
        <f t="shared" si="101"/>
        <v>633</v>
      </c>
      <c r="Q629" s="134">
        <v>1046</v>
      </c>
      <c r="R629" s="134" t="str">
        <f t="shared" si="102"/>
        <v>633/1046</v>
      </c>
      <c r="S629" s="131">
        <f t="shared" si="103"/>
        <v>0.60516252390057357</v>
      </c>
      <c r="T629" s="137">
        <f t="shared" si="104"/>
        <v>69.74187380497132</v>
      </c>
      <c r="U629" s="133" t="e">
        <f ca="1">[1]!f_risk_annusharpe(A629,"2019/9/30","2019/12/31",1,1,3)</f>
        <v>#NAME?</v>
      </c>
      <c r="V629" s="134" t="e">
        <f t="shared" ca="1" si="105"/>
        <v>#NAME?</v>
      </c>
      <c r="W629" s="134">
        <f t="shared" si="106"/>
        <v>1046</v>
      </c>
      <c r="X629" s="134" t="e">
        <f t="shared" ca="1" si="107"/>
        <v>#NAME?</v>
      </c>
      <c r="Y629" s="131" t="e">
        <f t="shared" ca="1" si="108"/>
        <v>#NAME?</v>
      </c>
      <c r="Z629" s="137" t="e">
        <f t="shared" ca="1" si="109"/>
        <v>#NAME?</v>
      </c>
      <c r="AA629" s="125">
        <v>2.0388719512194999</v>
      </c>
      <c r="AB629" s="125">
        <v>3.7489102005230999</v>
      </c>
      <c r="AC629" s="123" t="s">
        <v>5978</v>
      </c>
      <c r="AD629" s="126">
        <v>0</v>
      </c>
      <c r="AE629" s="123"/>
      <c r="AF629" s="126">
        <v>0</v>
      </c>
      <c r="AG629" s="123"/>
      <c r="AH629" s="125">
        <v>7.1</v>
      </c>
      <c r="AI629" s="123" t="s">
        <v>157</v>
      </c>
      <c r="AJ629" s="123" t="s">
        <v>95</v>
      </c>
      <c r="AK629" s="124">
        <v>48.115799996100002</v>
      </c>
      <c r="AL629" s="123" t="s">
        <v>159</v>
      </c>
      <c r="AM629" s="36">
        <v>43188</v>
      </c>
      <c r="AN629" s="123" t="s">
        <v>310</v>
      </c>
      <c r="AO629" s="123" t="s">
        <v>2526</v>
      </c>
      <c r="AP629" s="123" t="s">
        <v>263</v>
      </c>
      <c r="AQ629" s="123" t="s">
        <v>207</v>
      </c>
    </row>
    <row r="630" spans="1:43">
      <c r="A630" s="123" t="s">
        <v>2507</v>
      </c>
      <c r="B630" s="123" t="s">
        <v>2508</v>
      </c>
      <c r="C630" s="36">
        <v>43830</v>
      </c>
      <c r="D630" s="124">
        <v>1.0135000000000001</v>
      </c>
      <c r="E630" s="124">
        <v>1.1020000000000001</v>
      </c>
      <c r="F630" s="125">
        <v>9.8677718571193295E-3</v>
      </c>
      <c r="G630" s="36">
        <v>43829</v>
      </c>
      <c r="H630" s="124">
        <v>1.0134000000000001</v>
      </c>
      <c r="I630" s="125">
        <v>3.7455139932642298</v>
      </c>
      <c r="J630" s="123" t="s">
        <v>5979</v>
      </c>
      <c r="K630" s="125">
        <v>0.128433115984984</v>
      </c>
      <c r="L630" s="125">
        <v>0.40619661403228002</v>
      </c>
      <c r="M630" s="130">
        <v>0.91607573653709795</v>
      </c>
      <c r="N630" s="137">
        <f t="shared" si="99"/>
        <v>3.6643029461483918</v>
      </c>
      <c r="O630" s="132">
        <f t="shared" si="100"/>
        <v>3.6643029461483921E-2</v>
      </c>
      <c r="P630" s="134">
        <f t="shared" si="101"/>
        <v>696</v>
      </c>
      <c r="Q630" s="134">
        <v>1046</v>
      </c>
      <c r="R630" s="134" t="str">
        <f t="shared" si="102"/>
        <v>696/1046</v>
      </c>
      <c r="S630" s="131">
        <f t="shared" si="103"/>
        <v>0.66539196940726575</v>
      </c>
      <c r="T630" s="137">
        <f t="shared" si="104"/>
        <v>66.730401529636708</v>
      </c>
      <c r="U630" s="133" t="e">
        <f ca="1">[1]!f_risk_annusharpe(A630,"2019/9/30","2019/12/31",1,1,3)</f>
        <v>#NAME?</v>
      </c>
      <c r="V630" s="134" t="e">
        <f t="shared" ca="1" si="105"/>
        <v>#NAME?</v>
      </c>
      <c r="W630" s="134">
        <f t="shared" si="106"/>
        <v>1046</v>
      </c>
      <c r="X630" s="134" t="e">
        <f t="shared" ca="1" si="107"/>
        <v>#NAME?</v>
      </c>
      <c r="Y630" s="131" t="e">
        <f t="shared" ca="1" si="108"/>
        <v>#NAME?</v>
      </c>
      <c r="Z630" s="137" t="e">
        <f t="shared" ca="1" si="109"/>
        <v>#NAME?</v>
      </c>
      <c r="AA630" s="125">
        <v>1.9226146517190501</v>
      </c>
      <c r="AB630" s="125">
        <v>3.7455139932642298</v>
      </c>
      <c r="AC630" s="123" t="s">
        <v>5979</v>
      </c>
      <c r="AD630" s="125">
        <v>8.6445657173633705</v>
      </c>
      <c r="AE630" s="123" t="s">
        <v>5980</v>
      </c>
      <c r="AF630" s="126">
        <v>0</v>
      </c>
      <c r="AG630" s="123"/>
      <c r="AH630" s="125">
        <v>10.5819715</v>
      </c>
      <c r="AI630" s="123" t="s">
        <v>157</v>
      </c>
      <c r="AJ630" s="123" t="s">
        <v>95</v>
      </c>
      <c r="AK630" s="124">
        <v>20.832952773599999</v>
      </c>
      <c r="AL630" s="123" t="s">
        <v>159</v>
      </c>
      <c r="AM630" s="36">
        <v>42898</v>
      </c>
      <c r="AN630" s="123" t="s">
        <v>310</v>
      </c>
      <c r="AO630" s="123" t="s">
        <v>2509</v>
      </c>
      <c r="AP630" s="123" t="s">
        <v>224</v>
      </c>
      <c r="AQ630" s="123" t="s">
        <v>207</v>
      </c>
    </row>
    <row r="631" spans="1:43">
      <c r="A631" s="123" t="s">
        <v>2711</v>
      </c>
      <c r="B631" s="123" t="s">
        <v>2712</v>
      </c>
      <c r="C631" s="36">
        <v>43830</v>
      </c>
      <c r="D631" s="124">
        <v>1.0186999999999999</v>
      </c>
      <c r="E631" s="124">
        <v>1.042</v>
      </c>
      <c r="F631" s="125">
        <v>2.9457973291444201E-2</v>
      </c>
      <c r="G631" s="36">
        <v>43829</v>
      </c>
      <c r="H631" s="124">
        <v>1.0184</v>
      </c>
      <c r="I631" s="125">
        <v>3.7355600868918102</v>
      </c>
      <c r="J631" s="123" t="s">
        <v>5981</v>
      </c>
      <c r="K631" s="125">
        <v>0.157309999016813</v>
      </c>
      <c r="L631" s="125">
        <v>0.61238500734099399</v>
      </c>
      <c r="M631" s="130">
        <v>1.1317778416884099</v>
      </c>
      <c r="N631" s="137">
        <f t="shared" si="99"/>
        <v>4.5271113667536396</v>
      </c>
      <c r="O631" s="132">
        <f t="shared" si="100"/>
        <v>4.5271113667536396E-2</v>
      </c>
      <c r="P631" s="134">
        <f t="shared" si="101"/>
        <v>368</v>
      </c>
      <c r="Q631" s="134">
        <v>1046</v>
      </c>
      <c r="R631" s="134" t="str">
        <f t="shared" si="102"/>
        <v>368/1046</v>
      </c>
      <c r="S631" s="131">
        <f t="shared" si="103"/>
        <v>0.35181644359464626</v>
      </c>
      <c r="T631" s="137">
        <f t="shared" si="104"/>
        <v>82.409177820267686</v>
      </c>
      <c r="U631" s="133" t="e">
        <f ca="1">[1]!f_risk_annusharpe(A631,"2019/9/30","2019/12/31",1,1,3)</f>
        <v>#NAME?</v>
      </c>
      <c r="V631" s="134" t="e">
        <f t="shared" ca="1" si="105"/>
        <v>#NAME?</v>
      </c>
      <c r="W631" s="134">
        <f t="shared" si="106"/>
        <v>1046</v>
      </c>
      <c r="X631" s="134" t="e">
        <f t="shared" ca="1" si="107"/>
        <v>#NAME?</v>
      </c>
      <c r="Y631" s="131" t="e">
        <f t="shared" ca="1" si="108"/>
        <v>#NAME?</v>
      </c>
      <c r="Z631" s="137" t="e">
        <f t="shared" ca="1" si="109"/>
        <v>#NAME?</v>
      </c>
      <c r="AA631" s="125">
        <v>2.1514363343839098</v>
      </c>
      <c r="AB631" s="125">
        <v>3.7355600868918102</v>
      </c>
      <c r="AC631" s="123" t="s">
        <v>5981</v>
      </c>
      <c r="AD631" s="126">
        <v>0</v>
      </c>
      <c r="AE631" s="123"/>
      <c r="AF631" s="126">
        <v>0</v>
      </c>
      <c r="AG631" s="123"/>
      <c r="AH631" s="125">
        <v>4.2442840899999901</v>
      </c>
      <c r="AI631" s="123" t="s">
        <v>157</v>
      </c>
      <c r="AJ631" s="123" t="s">
        <v>95</v>
      </c>
      <c r="AK631" s="124">
        <v>60.562027107799999</v>
      </c>
      <c r="AL631" s="123" t="s">
        <v>159</v>
      </c>
      <c r="AM631" s="36">
        <v>43430</v>
      </c>
      <c r="AN631" s="123" t="s">
        <v>310</v>
      </c>
      <c r="AO631" s="123" t="s">
        <v>2713</v>
      </c>
      <c r="AP631" s="123" t="s">
        <v>196</v>
      </c>
      <c r="AQ631" s="123" t="s">
        <v>177</v>
      </c>
    </row>
    <row r="632" spans="1:43">
      <c r="A632" s="123" t="s">
        <v>2691</v>
      </c>
      <c r="B632" s="123" t="s">
        <v>2692</v>
      </c>
      <c r="C632" s="36">
        <v>43830</v>
      </c>
      <c r="D632" s="124">
        <v>1.0485</v>
      </c>
      <c r="E632" s="124">
        <v>1.1338999999999999</v>
      </c>
      <c r="F632" s="125">
        <v>2.8620492272462099E-2</v>
      </c>
      <c r="G632" s="36">
        <v>43829</v>
      </c>
      <c r="H632" s="124">
        <v>1.0482</v>
      </c>
      <c r="I632" s="125">
        <v>3.7349174719741698</v>
      </c>
      <c r="J632" s="123" t="s">
        <v>5982</v>
      </c>
      <c r="K632" s="125">
        <v>0.14326647564471301</v>
      </c>
      <c r="L632" s="125">
        <v>0.58520471817455899</v>
      </c>
      <c r="M632" s="130">
        <v>1.1284890029177901</v>
      </c>
      <c r="N632" s="137">
        <f t="shared" si="99"/>
        <v>4.5139560116711603</v>
      </c>
      <c r="O632" s="132">
        <f t="shared" si="100"/>
        <v>4.5139560116711601E-2</v>
      </c>
      <c r="P632" s="134">
        <f t="shared" si="101"/>
        <v>372</v>
      </c>
      <c r="Q632" s="134">
        <v>1046</v>
      </c>
      <c r="R632" s="134" t="str">
        <f t="shared" si="102"/>
        <v>372/1046</v>
      </c>
      <c r="S632" s="131">
        <f t="shared" si="103"/>
        <v>0.35564053537284895</v>
      </c>
      <c r="T632" s="137">
        <f t="shared" si="104"/>
        <v>82.217973231357547</v>
      </c>
      <c r="U632" s="133" t="e">
        <f ca="1">[1]!f_risk_annusharpe(A632,"2019/9/30","2019/12/31",1,1,3)</f>
        <v>#NAME?</v>
      </c>
      <c r="V632" s="134" t="e">
        <f t="shared" ca="1" si="105"/>
        <v>#NAME?</v>
      </c>
      <c r="W632" s="134">
        <f t="shared" si="106"/>
        <v>1046</v>
      </c>
      <c r="X632" s="134" t="e">
        <f t="shared" ca="1" si="107"/>
        <v>#NAME?</v>
      </c>
      <c r="Y632" s="131" t="e">
        <f t="shared" ca="1" si="108"/>
        <v>#NAME?</v>
      </c>
      <c r="Z632" s="137" t="e">
        <f t="shared" ca="1" si="109"/>
        <v>#NAME?</v>
      </c>
      <c r="AA632" s="125">
        <v>1.98911790800046</v>
      </c>
      <c r="AB632" s="125">
        <v>3.7349174719741698</v>
      </c>
      <c r="AC632" s="123" t="s">
        <v>5982</v>
      </c>
      <c r="AD632" s="125">
        <v>10.4678662587412</v>
      </c>
      <c r="AE632" s="123" t="s">
        <v>5983</v>
      </c>
      <c r="AF632" s="125">
        <v>13.408829494466101</v>
      </c>
      <c r="AG632" s="123" t="s">
        <v>5984</v>
      </c>
      <c r="AH632" s="125">
        <v>13.737715100000001</v>
      </c>
      <c r="AI632" s="123" t="s">
        <v>157</v>
      </c>
      <c r="AJ632" s="123" t="s">
        <v>189</v>
      </c>
      <c r="AK632" s="124">
        <v>19.420449073699999</v>
      </c>
      <c r="AL632" s="123" t="s">
        <v>159</v>
      </c>
      <c r="AM632" s="36">
        <v>42685</v>
      </c>
      <c r="AN632" s="123" t="s">
        <v>310</v>
      </c>
      <c r="AO632" s="123" t="s">
        <v>809</v>
      </c>
      <c r="AP632" s="123" t="s">
        <v>194</v>
      </c>
      <c r="AQ632" s="123" t="s">
        <v>207</v>
      </c>
    </row>
    <row r="633" spans="1:43">
      <c r="A633" s="123" t="s">
        <v>2724</v>
      </c>
      <c r="B633" s="123" t="s">
        <v>2725</v>
      </c>
      <c r="C633" s="36">
        <v>43830</v>
      </c>
      <c r="D633" s="124">
        <v>1.0329999999999999</v>
      </c>
      <c r="E633" s="124">
        <v>1.0449999999999999</v>
      </c>
      <c r="F633" s="125">
        <v>2.9050062941790002E-2</v>
      </c>
      <c r="G633" s="36">
        <v>43829</v>
      </c>
      <c r="H633" s="124">
        <v>1.0327</v>
      </c>
      <c r="I633" s="125">
        <v>3.7344402103800598</v>
      </c>
      <c r="J633" s="123" t="s">
        <v>5985</v>
      </c>
      <c r="K633" s="125">
        <v>0.13571151609148999</v>
      </c>
      <c r="L633" s="125">
        <v>0.62342505991512198</v>
      </c>
      <c r="M633" s="130">
        <v>1.19514906593738</v>
      </c>
      <c r="N633" s="137">
        <f t="shared" si="99"/>
        <v>4.7805962637495201</v>
      </c>
      <c r="O633" s="132">
        <f t="shared" si="100"/>
        <v>4.7805962637495203E-2</v>
      </c>
      <c r="P633" s="134">
        <f t="shared" si="101"/>
        <v>274</v>
      </c>
      <c r="Q633" s="134">
        <v>1046</v>
      </c>
      <c r="R633" s="134" t="str">
        <f t="shared" si="102"/>
        <v>274/1046</v>
      </c>
      <c r="S633" s="131">
        <f t="shared" si="103"/>
        <v>0.26195028680688337</v>
      </c>
      <c r="T633" s="137">
        <f t="shared" si="104"/>
        <v>86.902485659655838</v>
      </c>
      <c r="U633" s="133" t="e">
        <f ca="1">[1]!f_risk_annusharpe(A633,"2019/9/30","2019/12/31",1,1,3)</f>
        <v>#NAME?</v>
      </c>
      <c r="V633" s="134" t="e">
        <f t="shared" ca="1" si="105"/>
        <v>#NAME?</v>
      </c>
      <c r="W633" s="134">
        <f t="shared" si="106"/>
        <v>1046</v>
      </c>
      <c r="X633" s="134" t="e">
        <f t="shared" ca="1" si="107"/>
        <v>#NAME?</v>
      </c>
      <c r="Y633" s="131" t="e">
        <f t="shared" ca="1" si="108"/>
        <v>#NAME?</v>
      </c>
      <c r="Z633" s="137" t="e">
        <f t="shared" ca="1" si="109"/>
        <v>#NAME?</v>
      </c>
      <c r="AA633" s="125">
        <v>2.0347769325453098</v>
      </c>
      <c r="AB633" s="125">
        <v>3.7344402103800598</v>
      </c>
      <c r="AC633" s="123" t="s">
        <v>5985</v>
      </c>
      <c r="AD633" s="126">
        <v>0</v>
      </c>
      <c r="AE633" s="123"/>
      <c r="AF633" s="126">
        <v>0</v>
      </c>
      <c r="AG633" s="123"/>
      <c r="AH633" s="125">
        <v>4.5331953999999897</v>
      </c>
      <c r="AI633" s="123" t="s">
        <v>157</v>
      </c>
      <c r="AJ633" s="123" t="s">
        <v>95</v>
      </c>
      <c r="AK633" s="124">
        <v>46.642350251400003</v>
      </c>
      <c r="AL633" s="123" t="s">
        <v>159</v>
      </c>
      <c r="AM633" s="36">
        <v>43412</v>
      </c>
      <c r="AN633" s="123" t="s">
        <v>310</v>
      </c>
      <c r="AO633" s="123" t="s">
        <v>809</v>
      </c>
      <c r="AP633" s="123" t="s">
        <v>194</v>
      </c>
      <c r="AQ633" s="123" t="s">
        <v>532</v>
      </c>
    </row>
    <row r="634" spans="1:43">
      <c r="A634" s="123" t="s">
        <v>2662</v>
      </c>
      <c r="B634" s="123" t="s">
        <v>2663</v>
      </c>
      <c r="C634" s="36">
        <v>43830</v>
      </c>
      <c r="D634" s="124">
        <v>1.0469999999999999</v>
      </c>
      <c r="E634" s="124">
        <v>1.1291</v>
      </c>
      <c r="F634" s="125">
        <v>2.86615075952962E-2</v>
      </c>
      <c r="G634" s="36">
        <v>43829</v>
      </c>
      <c r="H634" s="124">
        <v>1.0467</v>
      </c>
      <c r="I634" s="125">
        <v>3.7329131069944199</v>
      </c>
      <c r="J634" s="123" t="s">
        <v>5986</v>
      </c>
      <c r="K634" s="125">
        <v>0.153051463554609</v>
      </c>
      <c r="L634" s="125">
        <v>0.54742330817917795</v>
      </c>
      <c r="M634" s="130">
        <v>0.96435090723912598</v>
      </c>
      <c r="N634" s="137">
        <f t="shared" si="99"/>
        <v>3.8574036289565039</v>
      </c>
      <c r="O634" s="132">
        <f t="shared" si="100"/>
        <v>3.8574036289565038E-2</v>
      </c>
      <c r="P634" s="134">
        <f t="shared" si="101"/>
        <v>627</v>
      </c>
      <c r="Q634" s="134">
        <v>1046</v>
      </c>
      <c r="R634" s="134" t="str">
        <f t="shared" si="102"/>
        <v>627/1046</v>
      </c>
      <c r="S634" s="131">
        <f t="shared" si="103"/>
        <v>0.5994263862332696</v>
      </c>
      <c r="T634" s="137">
        <f t="shared" si="104"/>
        <v>70.028680688336522</v>
      </c>
      <c r="U634" s="133" t="e">
        <f ca="1">[1]!f_risk_annusharpe(A634,"2019/9/30","2019/12/31",1,1,3)</f>
        <v>#NAME?</v>
      </c>
      <c r="V634" s="134" t="e">
        <f t="shared" ca="1" si="105"/>
        <v>#NAME?</v>
      </c>
      <c r="W634" s="134">
        <f t="shared" si="106"/>
        <v>1046</v>
      </c>
      <c r="X634" s="134" t="e">
        <f t="shared" ca="1" si="107"/>
        <v>#NAME?</v>
      </c>
      <c r="Y634" s="131" t="e">
        <f t="shared" ca="1" si="108"/>
        <v>#NAME?</v>
      </c>
      <c r="Z634" s="137" t="e">
        <f t="shared" ca="1" si="109"/>
        <v>#NAME?</v>
      </c>
      <c r="AA634" s="125">
        <v>1.90775928636067</v>
      </c>
      <c r="AB634" s="125">
        <v>3.7329131069944199</v>
      </c>
      <c r="AC634" s="123" t="s">
        <v>5986</v>
      </c>
      <c r="AD634" s="125">
        <v>11.312065923917199</v>
      </c>
      <c r="AE634" s="123" t="s">
        <v>5987</v>
      </c>
      <c r="AF634" s="126">
        <v>0</v>
      </c>
      <c r="AG634" s="123"/>
      <c r="AH634" s="125">
        <v>13.4336552</v>
      </c>
      <c r="AI634" s="123" t="s">
        <v>157</v>
      </c>
      <c r="AJ634" s="123" t="s">
        <v>95</v>
      </c>
      <c r="AK634" s="124">
        <v>27.007859476299998</v>
      </c>
      <c r="AL634" s="123" t="s">
        <v>159</v>
      </c>
      <c r="AM634" s="36">
        <v>42878</v>
      </c>
      <c r="AN634" s="123" t="s">
        <v>310</v>
      </c>
      <c r="AO634" s="123" t="s">
        <v>1887</v>
      </c>
      <c r="AP634" s="123" t="s">
        <v>200</v>
      </c>
      <c r="AQ634" s="123" t="s">
        <v>165</v>
      </c>
    </row>
    <row r="635" spans="1:43">
      <c r="A635" s="123" t="s">
        <v>2522</v>
      </c>
      <c r="B635" s="123" t="s">
        <v>2523</v>
      </c>
      <c r="C635" s="36">
        <v>43830</v>
      </c>
      <c r="D635" s="124">
        <v>1.0316000000000001</v>
      </c>
      <c r="E635" s="124">
        <v>1.1274</v>
      </c>
      <c r="F635" s="125">
        <v>2.9089498690978301E-2</v>
      </c>
      <c r="G635" s="36">
        <v>43829</v>
      </c>
      <c r="H635" s="124">
        <v>1.0313000000000001</v>
      </c>
      <c r="I635" s="125">
        <v>3.7234317896169</v>
      </c>
      <c r="J635" s="123" t="s">
        <v>5988</v>
      </c>
      <c r="K635" s="125">
        <v>0.116459627329196</v>
      </c>
      <c r="L635" s="125">
        <v>0.39903408535278301</v>
      </c>
      <c r="M635" s="130">
        <v>0.89985086336071796</v>
      </c>
      <c r="N635" s="137">
        <f t="shared" si="99"/>
        <v>3.5994034534428718</v>
      </c>
      <c r="O635" s="132">
        <f t="shared" si="100"/>
        <v>3.5994034534428718E-2</v>
      </c>
      <c r="P635" s="134">
        <f t="shared" si="101"/>
        <v>723</v>
      </c>
      <c r="Q635" s="134">
        <v>1046</v>
      </c>
      <c r="R635" s="134" t="str">
        <f t="shared" si="102"/>
        <v>723/1046</v>
      </c>
      <c r="S635" s="131">
        <f t="shared" si="103"/>
        <v>0.69120458891013381</v>
      </c>
      <c r="T635" s="137">
        <f t="shared" si="104"/>
        <v>65.439770554493307</v>
      </c>
      <c r="U635" s="133" t="e">
        <f ca="1">[1]!f_risk_annusharpe(A635,"2019/9/30","2019/12/31",1,1,3)</f>
        <v>#NAME?</v>
      </c>
      <c r="V635" s="134" t="e">
        <f t="shared" ca="1" si="105"/>
        <v>#NAME?</v>
      </c>
      <c r="W635" s="134">
        <f t="shared" si="106"/>
        <v>1046</v>
      </c>
      <c r="X635" s="134" t="e">
        <f t="shared" ca="1" si="107"/>
        <v>#NAME?</v>
      </c>
      <c r="Y635" s="131" t="e">
        <f t="shared" ca="1" si="108"/>
        <v>#NAME?</v>
      </c>
      <c r="Z635" s="137" t="e">
        <f t="shared" ca="1" si="109"/>
        <v>#NAME?</v>
      </c>
      <c r="AA635" s="125">
        <v>2.20945954889527</v>
      </c>
      <c r="AB635" s="125">
        <v>3.7234317896169</v>
      </c>
      <c r="AC635" s="123" t="s">
        <v>5988</v>
      </c>
      <c r="AD635" s="125">
        <v>8.8545181576516505</v>
      </c>
      <c r="AE635" s="123" t="s">
        <v>5989</v>
      </c>
      <c r="AF635" s="125">
        <v>12.754794739464</v>
      </c>
      <c r="AG635" s="123" t="s">
        <v>5990</v>
      </c>
      <c r="AH635" s="125">
        <v>13.17198748</v>
      </c>
      <c r="AI635" s="123" t="s">
        <v>163</v>
      </c>
      <c r="AJ635" s="123" t="s">
        <v>166</v>
      </c>
      <c r="AK635" s="124">
        <v>2.2495934859000002</v>
      </c>
      <c r="AL635" s="123" t="s">
        <v>159</v>
      </c>
      <c r="AM635" s="36">
        <v>42640</v>
      </c>
      <c r="AN635" s="123" t="s">
        <v>310</v>
      </c>
      <c r="AO635" s="123" t="s">
        <v>2167</v>
      </c>
      <c r="AP635" s="123" t="s">
        <v>378</v>
      </c>
      <c r="AQ635" s="123" t="s">
        <v>165</v>
      </c>
    </row>
    <row r="636" spans="1:43">
      <c r="A636" s="123" t="s">
        <v>2764</v>
      </c>
      <c r="B636" s="123" t="s">
        <v>2765</v>
      </c>
      <c r="C636" s="36">
        <v>43830</v>
      </c>
      <c r="D636" s="124">
        <v>1.026</v>
      </c>
      <c r="E636" s="124">
        <v>1.0529999999999999</v>
      </c>
      <c r="F636" s="125">
        <v>2.9248318221707401E-2</v>
      </c>
      <c r="G636" s="36">
        <v>43829</v>
      </c>
      <c r="H636" s="124">
        <v>1.0257000000000001</v>
      </c>
      <c r="I636" s="125">
        <v>3.7225694594860701</v>
      </c>
      <c r="J636" s="123" t="s">
        <v>5991</v>
      </c>
      <c r="K636" s="125">
        <v>0.18552875695734</v>
      </c>
      <c r="L636" s="125">
        <v>0.67578065767233297</v>
      </c>
      <c r="M636" s="130">
        <v>1.0804578152178801</v>
      </c>
      <c r="N636" s="137">
        <f t="shared" si="99"/>
        <v>4.3218312608715204</v>
      </c>
      <c r="O636" s="132">
        <f t="shared" si="100"/>
        <v>4.3218312608715205E-2</v>
      </c>
      <c r="P636" s="134">
        <f t="shared" si="101"/>
        <v>444</v>
      </c>
      <c r="Q636" s="134">
        <v>1046</v>
      </c>
      <c r="R636" s="134" t="str">
        <f t="shared" si="102"/>
        <v>444/1046</v>
      </c>
      <c r="S636" s="131">
        <f t="shared" si="103"/>
        <v>0.42447418738049714</v>
      </c>
      <c r="T636" s="137">
        <f t="shared" si="104"/>
        <v>78.776290630975154</v>
      </c>
      <c r="U636" s="133" t="e">
        <f ca="1">[1]!f_risk_annusharpe(A636,"2019/9/30","2019/12/31",1,1,3)</f>
        <v>#NAME?</v>
      </c>
      <c r="V636" s="134" t="e">
        <f t="shared" ca="1" si="105"/>
        <v>#NAME?</v>
      </c>
      <c r="W636" s="134">
        <f t="shared" si="106"/>
        <v>1046</v>
      </c>
      <c r="X636" s="134" t="e">
        <f t="shared" ca="1" si="107"/>
        <v>#NAME?</v>
      </c>
      <c r="Y636" s="131" t="e">
        <f t="shared" ca="1" si="108"/>
        <v>#NAME?</v>
      </c>
      <c r="Z636" s="137" t="e">
        <f t="shared" ca="1" si="109"/>
        <v>#NAME?</v>
      </c>
      <c r="AA636" s="125">
        <v>2.0850590642582101</v>
      </c>
      <c r="AB636" s="125">
        <v>3.7225694594860701</v>
      </c>
      <c r="AC636" s="123" t="s">
        <v>5991</v>
      </c>
      <c r="AD636" s="126">
        <v>0</v>
      </c>
      <c r="AE636" s="123"/>
      <c r="AF636" s="126">
        <v>0</v>
      </c>
      <c r="AG636" s="123"/>
      <c r="AH636" s="125">
        <v>5.3510137999999996</v>
      </c>
      <c r="AI636" s="123" t="s">
        <v>157</v>
      </c>
      <c r="AJ636" s="123" t="s">
        <v>95</v>
      </c>
      <c r="AK636" s="124">
        <v>36.103544907500002</v>
      </c>
      <c r="AL636" s="123" t="s">
        <v>159</v>
      </c>
      <c r="AM636" s="36">
        <v>43369</v>
      </c>
      <c r="AN636" s="123" t="s">
        <v>310</v>
      </c>
      <c r="AO636" s="123" t="s">
        <v>5992</v>
      </c>
      <c r="AP636" s="123" t="s">
        <v>266</v>
      </c>
      <c r="AQ636" s="123" t="s">
        <v>532</v>
      </c>
    </row>
    <row r="637" spans="1:43">
      <c r="A637" s="123" t="s">
        <v>2660</v>
      </c>
      <c r="B637" s="123" t="s">
        <v>2661</v>
      </c>
      <c r="C637" s="36">
        <v>43830</v>
      </c>
      <c r="D637" s="124">
        <v>1.0096000000000001</v>
      </c>
      <c r="E637" s="124">
        <v>1.1335999999999999</v>
      </c>
      <c r="F637" s="125">
        <v>3.9635354736411103E-2</v>
      </c>
      <c r="G637" s="36">
        <v>43829</v>
      </c>
      <c r="H637" s="124">
        <v>1.0092000000000001</v>
      </c>
      <c r="I637" s="125">
        <v>3.7150653779106899</v>
      </c>
      <c r="J637" s="123" t="s">
        <v>5993</v>
      </c>
      <c r="K637" s="125">
        <v>0.13886133703630299</v>
      </c>
      <c r="L637" s="125">
        <v>0.52774680628951998</v>
      </c>
      <c r="M637" s="130">
        <v>1.1335703919681701</v>
      </c>
      <c r="N637" s="137">
        <f t="shared" si="99"/>
        <v>4.5342815678726804</v>
      </c>
      <c r="O637" s="132">
        <f t="shared" si="100"/>
        <v>4.5342815678726806E-2</v>
      </c>
      <c r="P637" s="134">
        <f t="shared" si="101"/>
        <v>366</v>
      </c>
      <c r="Q637" s="134">
        <v>1046</v>
      </c>
      <c r="R637" s="134" t="str">
        <f t="shared" si="102"/>
        <v>366/1046</v>
      </c>
      <c r="S637" s="131">
        <f t="shared" si="103"/>
        <v>0.34990439770554493</v>
      </c>
      <c r="T637" s="137">
        <f t="shared" si="104"/>
        <v>82.504780114722763</v>
      </c>
      <c r="U637" s="133" t="e">
        <f ca="1">[1]!f_risk_annusharpe(A637,"2019/9/30","2019/12/31",1,1,3)</f>
        <v>#NAME?</v>
      </c>
      <c r="V637" s="134" t="e">
        <f t="shared" ca="1" si="105"/>
        <v>#NAME?</v>
      </c>
      <c r="W637" s="134">
        <f t="shared" si="106"/>
        <v>1046</v>
      </c>
      <c r="X637" s="134" t="e">
        <f t="shared" ca="1" si="107"/>
        <v>#NAME?</v>
      </c>
      <c r="Y637" s="131" t="e">
        <f t="shared" ca="1" si="108"/>
        <v>#NAME?</v>
      </c>
      <c r="Z637" s="137" t="e">
        <f t="shared" ca="1" si="109"/>
        <v>#NAME?</v>
      </c>
      <c r="AA637" s="125">
        <v>2.0602923517352201</v>
      </c>
      <c r="AB637" s="125">
        <v>3.7150653779106899</v>
      </c>
      <c r="AC637" s="123" t="s">
        <v>5993</v>
      </c>
      <c r="AD637" s="125">
        <v>11.6333535710479</v>
      </c>
      <c r="AE637" s="123" t="s">
        <v>5994</v>
      </c>
      <c r="AF637" s="125">
        <v>13.890960840420201</v>
      </c>
      <c r="AG637" s="123" t="s">
        <v>5995</v>
      </c>
      <c r="AH637" s="125">
        <v>13.83401536</v>
      </c>
      <c r="AI637" s="123" t="s">
        <v>163</v>
      </c>
      <c r="AJ637" s="123" t="s">
        <v>189</v>
      </c>
      <c r="AK637" s="124">
        <v>9.9301924900999996</v>
      </c>
      <c r="AL637" s="123" t="s">
        <v>159</v>
      </c>
      <c r="AM637" s="36">
        <v>42697</v>
      </c>
      <c r="AN637" s="123" t="s">
        <v>310</v>
      </c>
      <c r="AO637" s="123" t="s">
        <v>5996</v>
      </c>
      <c r="AP637" s="123" t="s">
        <v>203</v>
      </c>
      <c r="AQ637" s="123" t="s">
        <v>207</v>
      </c>
    </row>
    <row r="638" spans="1:43">
      <c r="A638" s="123" t="s">
        <v>2572</v>
      </c>
      <c r="B638" s="123" t="s">
        <v>2573</v>
      </c>
      <c r="C638" s="36">
        <v>43830</v>
      </c>
      <c r="D638" s="124">
        <v>1.0812999999999999</v>
      </c>
      <c r="E638" s="124">
        <v>1.1273</v>
      </c>
      <c r="F638" s="125">
        <v>2.7752081406109502E-2</v>
      </c>
      <c r="G638" s="36">
        <v>43829</v>
      </c>
      <c r="H638" s="124">
        <v>1.081</v>
      </c>
      <c r="I638" s="125">
        <v>3.7118265577685698</v>
      </c>
      <c r="J638" s="123" t="s">
        <v>5997</v>
      </c>
      <c r="K638" s="125">
        <v>0.111100823997774</v>
      </c>
      <c r="L638" s="125">
        <v>0.427185259709774</v>
      </c>
      <c r="M638" s="130">
        <v>0.88631308931657005</v>
      </c>
      <c r="N638" s="137">
        <f t="shared" si="99"/>
        <v>3.5452523572662802</v>
      </c>
      <c r="O638" s="132">
        <f t="shared" si="100"/>
        <v>3.5452523572662799E-2</v>
      </c>
      <c r="P638" s="134">
        <f t="shared" si="101"/>
        <v>745</v>
      </c>
      <c r="Q638" s="134">
        <v>1046</v>
      </c>
      <c r="R638" s="134" t="str">
        <f t="shared" si="102"/>
        <v>745/1046</v>
      </c>
      <c r="S638" s="131">
        <f t="shared" si="103"/>
        <v>0.71223709369024857</v>
      </c>
      <c r="T638" s="137">
        <f t="shared" si="104"/>
        <v>64.388145315487577</v>
      </c>
      <c r="U638" s="133" t="e">
        <f ca="1">[1]!f_risk_annusharpe(A638,"2019/9/30","2019/12/31",1,1,3)</f>
        <v>#NAME?</v>
      </c>
      <c r="V638" s="134" t="e">
        <f t="shared" ca="1" si="105"/>
        <v>#NAME?</v>
      </c>
      <c r="W638" s="134">
        <f t="shared" si="106"/>
        <v>1046</v>
      </c>
      <c r="X638" s="134" t="e">
        <f t="shared" ca="1" si="107"/>
        <v>#NAME?</v>
      </c>
      <c r="Y638" s="131" t="e">
        <f t="shared" ca="1" si="108"/>
        <v>#NAME?</v>
      </c>
      <c r="Z638" s="137" t="e">
        <f t="shared" ca="1" si="109"/>
        <v>#NAME?</v>
      </c>
      <c r="AA638" s="125">
        <v>1.8172790669769401</v>
      </c>
      <c r="AB638" s="125">
        <v>3.7118265577685698</v>
      </c>
      <c r="AC638" s="123" t="s">
        <v>5997</v>
      </c>
      <c r="AD638" s="125">
        <v>9.2368601215516808</v>
      </c>
      <c r="AE638" s="123" t="s">
        <v>5998</v>
      </c>
      <c r="AF638" s="125">
        <v>12.6283803187251</v>
      </c>
      <c r="AG638" s="123" t="s">
        <v>5999</v>
      </c>
      <c r="AH638" s="125">
        <v>13.078893839999999</v>
      </c>
      <c r="AI638" s="123" t="s">
        <v>174</v>
      </c>
      <c r="AJ638" s="123" t="s">
        <v>189</v>
      </c>
      <c r="AK638" s="124">
        <v>171.49273879879999</v>
      </c>
      <c r="AL638" s="123" t="s">
        <v>159</v>
      </c>
      <c r="AM638" s="36">
        <v>42691</v>
      </c>
      <c r="AN638" s="123" t="s">
        <v>310</v>
      </c>
      <c r="AO638" s="123" t="s">
        <v>613</v>
      </c>
      <c r="AP638" s="123" t="s">
        <v>246</v>
      </c>
      <c r="AQ638" s="123" t="s">
        <v>207</v>
      </c>
    </row>
    <row r="639" spans="1:43">
      <c r="A639" s="123" t="s">
        <v>2749</v>
      </c>
      <c r="B639" s="123" t="s">
        <v>2750</v>
      </c>
      <c r="C639" s="36">
        <v>43830</v>
      </c>
      <c r="D639" s="124">
        <v>1.0593999999999999</v>
      </c>
      <c r="E639" s="124">
        <v>1.1115999999999999</v>
      </c>
      <c r="F639" s="125">
        <v>3.7771482530679801E-2</v>
      </c>
      <c r="G639" s="36">
        <v>43829</v>
      </c>
      <c r="H639" s="124">
        <v>1.0589999999999999</v>
      </c>
      <c r="I639" s="125">
        <v>3.70743916285263</v>
      </c>
      <c r="J639" s="123" t="s">
        <v>6000</v>
      </c>
      <c r="K639" s="125">
        <v>0.18914318138830299</v>
      </c>
      <c r="L639" s="125">
        <v>0.64605097200110795</v>
      </c>
      <c r="M639" s="130">
        <v>1.2520627479005699</v>
      </c>
      <c r="N639" s="137">
        <f t="shared" si="99"/>
        <v>5.0082509916022797</v>
      </c>
      <c r="O639" s="132">
        <f t="shared" si="100"/>
        <v>5.0082509916022797E-2</v>
      </c>
      <c r="P639" s="134">
        <f t="shared" si="101"/>
        <v>216</v>
      </c>
      <c r="Q639" s="134">
        <v>1046</v>
      </c>
      <c r="R639" s="134" t="str">
        <f t="shared" si="102"/>
        <v>216/1046</v>
      </c>
      <c r="S639" s="131">
        <f t="shared" si="103"/>
        <v>0.20650095602294455</v>
      </c>
      <c r="T639" s="137">
        <f t="shared" si="104"/>
        <v>89.674952198852779</v>
      </c>
      <c r="U639" s="133" t="e">
        <f ca="1">[1]!f_risk_annusharpe(A639,"2019/9/30","2019/12/31",1,1,3)</f>
        <v>#NAME?</v>
      </c>
      <c r="V639" s="134" t="e">
        <f t="shared" ca="1" si="105"/>
        <v>#NAME?</v>
      </c>
      <c r="W639" s="134">
        <f t="shared" si="106"/>
        <v>1046</v>
      </c>
      <c r="X639" s="134" t="e">
        <f t="shared" ca="1" si="107"/>
        <v>#NAME?</v>
      </c>
      <c r="Y639" s="131" t="e">
        <f t="shared" ca="1" si="108"/>
        <v>#NAME?</v>
      </c>
      <c r="Z639" s="137" t="e">
        <f t="shared" ca="1" si="109"/>
        <v>#NAME?</v>
      </c>
      <c r="AA639" s="125">
        <v>2.1798160234648498</v>
      </c>
      <c r="AB639" s="125">
        <v>3.70743916285263</v>
      </c>
      <c r="AC639" s="123" t="s">
        <v>6000</v>
      </c>
      <c r="AD639" s="125">
        <v>12.2428054419026</v>
      </c>
      <c r="AE639" s="123" t="s">
        <v>6001</v>
      </c>
      <c r="AF639" s="125">
        <v>13.9072773982409</v>
      </c>
      <c r="AG639" s="123" t="s">
        <v>6002</v>
      </c>
      <c r="AH639" s="125">
        <v>11.37853584</v>
      </c>
      <c r="AI639" s="123" t="s">
        <v>163</v>
      </c>
      <c r="AJ639" s="123" t="s">
        <v>158</v>
      </c>
      <c r="AK639" s="124">
        <v>42.410171574099998</v>
      </c>
      <c r="AL639" s="123" t="s">
        <v>159</v>
      </c>
      <c r="AM639" s="36">
        <v>42620</v>
      </c>
      <c r="AN639" s="123" t="s">
        <v>310</v>
      </c>
      <c r="AO639" s="123" t="s">
        <v>2751</v>
      </c>
      <c r="AP639" s="123" t="s">
        <v>195</v>
      </c>
      <c r="AQ639" s="123" t="s">
        <v>170</v>
      </c>
    </row>
    <row r="640" spans="1:43">
      <c r="A640" s="123" t="s">
        <v>2520</v>
      </c>
      <c r="B640" s="123" t="s">
        <v>2521</v>
      </c>
      <c r="C640" s="36">
        <v>43830</v>
      </c>
      <c r="D640" s="124">
        <v>1.1080000000000001</v>
      </c>
      <c r="E640" s="124">
        <v>1.1263000000000001</v>
      </c>
      <c r="F640" s="125">
        <v>-2.7068483262652699E-2</v>
      </c>
      <c r="G640" s="36">
        <v>43829</v>
      </c>
      <c r="H640" s="124">
        <v>1.1083000000000001</v>
      </c>
      <c r="I640" s="125">
        <v>3.7042912907383601</v>
      </c>
      <c r="J640" s="123" t="s">
        <v>6003</v>
      </c>
      <c r="K640" s="125">
        <v>-6.3137007305849396E-2</v>
      </c>
      <c r="L640" s="125">
        <v>0.38046520678845203</v>
      </c>
      <c r="M640" s="130">
        <v>0.962266917630204</v>
      </c>
      <c r="N640" s="137">
        <f t="shared" si="99"/>
        <v>3.849067670520816</v>
      </c>
      <c r="O640" s="132">
        <f t="shared" si="100"/>
        <v>3.8490676705208157E-2</v>
      </c>
      <c r="P640" s="134">
        <f t="shared" si="101"/>
        <v>631</v>
      </c>
      <c r="Q640" s="134">
        <v>1046</v>
      </c>
      <c r="R640" s="134" t="str">
        <f t="shared" si="102"/>
        <v>631/1046</v>
      </c>
      <c r="S640" s="131">
        <f t="shared" si="103"/>
        <v>0.60325047801147225</v>
      </c>
      <c r="T640" s="137">
        <f t="shared" si="104"/>
        <v>69.837476099426397</v>
      </c>
      <c r="U640" s="133" t="e">
        <f ca="1">[1]!f_risk_annusharpe(A640,"2019/9/30","2019/12/31",1,1,3)</f>
        <v>#NAME?</v>
      </c>
      <c r="V640" s="134" t="e">
        <f t="shared" ca="1" si="105"/>
        <v>#NAME?</v>
      </c>
      <c r="W640" s="134">
        <f t="shared" si="106"/>
        <v>1046</v>
      </c>
      <c r="X640" s="134" t="e">
        <f t="shared" ca="1" si="107"/>
        <v>#NAME?</v>
      </c>
      <c r="Y640" s="131" t="e">
        <f t="shared" ca="1" si="108"/>
        <v>#NAME?</v>
      </c>
      <c r="Z640" s="137" t="e">
        <f t="shared" ca="1" si="109"/>
        <v>#NAME?</v>
      </c>
      <c r="AA640" s="125">
        <v>2.0137667089295399</v>
      </c>
      <c r="AB640" s="125">
        <v>3.7042912907383601</v>
      </c>
      <c r="AC640" s="123" t="s">
        <v>6003</v>
      </c>
      <c r="AD640" s="125">
        <v>11.2529394567901</v>
      </c>
      <c r="AE640" s="123" t="s">
        <v>6004</v>
      </c>
      <c r="AF640" s="125">
        <v>13.2665673202614</v>
      </c>
      <c r="AG640" s="123" t="s">
        <v>6005</v>
      </c>
      <c r="AH640" s="125">
        <v>12.643601200000001</v>
      </c>
      <c r="AI640" s="123" t="s">
        <v>163</v>
      </c>
      <c r="AJ640" s="123" t="s">
        <v>158</v>
      </c>
      <c r="AK640" s="124">
        <v>6.3432334158000003</v>
      </c>
      <c r="AL640" s="123" t="s">
        <v>159</v>
      </c>
      <c r="AM640" s="36">
        <v>42661</v>
      </c>
      <c r="AN640" s="123" t="s">
        <v>310</v>
      </c>
      <c r="AO640" s="123" t="s">
        <v>1483</v>
      </c>
      <c r="AP640" s="123" t="s">
        <v>215</v>
      </c>
      <c r="AQ640" s="123" t="s">
        <v>185</v>
      </c>
    </row>
    <row r="641" spans="1:43">
      <c r="A641" s="123" t="s">
        <v>2544</v>
      </c>
      <c r="B641" s="123" t="s">
        <v>2545</v>
      </c>
      <c r="C641" s="36">
        <v>43830</v>
      </c>
      <c r="D641" s="124">
        <v>1.57</v>
      </c>
      <c r="E641" s="124">
        <v>2.0150000000000001</v>
      </c>
      <c r="F641" s="125">
        <v>1.2740476493834099E-2</v>
      </c>
      <c r="G641" s="36">
        <v>43829</v>
      </c>
      <c r="H641" s="124">
        <v>1.5698000000000001</v>
      </c>
      <c r="I641" s="125">
        <v>3.7038083395789299</v>
      </c>
      <c r="J641" s="123" t="s">
        <v>6006</v>
      </c>
      <c r="K641" s="125">
        <v>0.121165741980752</v>
      </c>
      <c r="L641" s="125">
        <v>0.39648634695302198</v>
      </c>
      <c r="M641" s="130">
        <v>0.98038766917369502</v>
      </c>
      <c r="N641" s="137">
        <f t="shared" si="99"/>
        <v>3.9215506766947801</v>
      </c>
      <c r="O641" s="132">
        <f t="shared" si="100"/>
        <v>3.9215506766947801E-2</v>
      </c>
      <c r="P641" s="134">
        <f t="shared" si="101"/>
        <v>596</v>
      </c>
      <c r="Q641" s="134">
        <v>1046</v>
      </c>
      <c r="R641" s="134" t="str">
        <f t="shared" si="102"/>
        <v>596/1046</v>
      </c>
      <c r="S641" s="131">
        <f t="shared" si="103"/>
        <v>0.5697896749521989</v>
      </c>
      <c r="T641" s="137">
        <f t="shared" si="104"/>
        <v>71.510516252390062</v>
      </c>
      <c r="U641" s="133" t="e">
        <f ca="1">[1]!f_risk_annusharpe(A641,"2019/9/30","2019/12/31",1,1,3)</f>
        <v>#NAME?</v>
      </c>
      <c r="V641" s="134" t="e">
        <f t="shared" ca="1" si="105"/>
        <v>#NAME?</v>
      </c>
      <c r="W641" s="134">
        <f t="shared" si="106"/>
        <v>1046</v>
      </c>
      <c r="X641" s="134" t="e">
        <f t="shared" ca="1" si="107"/>
        <v>#NAME?</v>
      </c>
      <c r="Y641" s="131" t="e">
        <f t="shared" ca="1" si="108"/>
        <v>#NAME?</v>
      </c>
      <c r="Z641" s="137" t="e">
        <f t="shared" ca="1" si="109"/>
        <v>#NAME?</v>
      </c>
      <c r="AA641" s="125">
        <v>2.04539157318258</v>
      </c>
      <c r="AB641" s="125">
        <v>3.7038083395789299</v>
      </c>
      <c r="AC641" s="123" t="s">
        <v>6006</v>
      </c>
      <c r="AD641" s="125">
        <v>10.721957460044701</v>
      </c>
      <c r="AE641" s="123" t="s">
        <v>6007</v>
      </c>
      <c r="AF641" s="125">
        <v>15.190981226176101</v>
      </c>
      <c r="AG641" s="123" t="s">
        <v>6008</v>
      </c>
      <c r="AH641" s="125">
        <v>16.684598000000001</v>
      </c>
      <c r="AI641" s="123" t="s">
        <v>157</v>
      </c>
      <c r="AJ641" s="123" t="s">
        <v>158</v>
      </c>
      <c r="AK641" s="124">
        <v>7.5349625750999998</v>
      </c>
      <c r="AL641" s="123" t="s">
        <v>159</v>
      </c>
      <c r="AM641" s="36">
        <v>42538</v>
      </c>
      <c r="AN641" s="123" t="s">
        <v>310</v>
      </c>
      <c r="AO641" s="123" t="s">
        <v>1305</v>
      </c>
      <c r="AP641" s="123" t="s">
        <v>511</v>
      </c>
      <c r="AQ641" s="123" t="s">
        <v>165</v>
      </c>
    </row>
    <row r="642" spans="1:43">
      <c r="A642" s="123" t="s">
        <v>2707</v>
      </c>
      <c r="B642" s="123" t="s">
        <v>2708</v>
      </c>
      <c r="C642" s="36">
        <v>43830</v>
      </c>
      <c r="D642" s="124">
        <v>1.1577</v>
      </c>
      <c r="E642" s="124">
        <v>1.3064</v>
      </c>
      <c r="F642" s="125">
        <v>6.9150315498303402E-2</v>
      </c>
      <c r="G642" s="36">
        <v>43826</v>
      </c>
      <c r="H642" s="124">
        <v>1.1569</v>
      </c>
      <c r="I642" s="125">
        <v>3.70017261215733</v>
      </c>
      <c r="J642" s="123" t="s">
        <v>6009</v>
      </c>
      <c r="K642" s="125">
        <v>0.27712417517832</v>
      </c>
      <c r="L642" s="125">
        <v>0.57508252070438204</v>
      </c>
      <c r="M642" s="130">
        <v>1.02101569695578</v>
      </c>
      <c r="N642" s="137">
        <f t="shared" si="99"/>
        <v>4.0840627878231199</v>
      </c>
      <c r="O642" s="132">
        <f t="shared" si="100"/>
        <v>4.08406278782312E-2</v>
      </c>
      <c r="P642" s="134">
        <f t="shared" si="101"/>
        <v>531</v>
      </c>
      <c r="Q642" s="134">
        <v>1046</v>
      </c>
      <c r="R642" s="134" t="str">
        <f t="shared" si="102"/>
        <v>531/1046</v>
      </c>
      <c r="S642" s="131">
        <f t="shared" si="103"/>
        <v>0.5076481835564054</v>
      </c>
      <c r="T642" s="137">
        <f t="shared" si="104"/>
        <v>74.617590822179736</v>
      </c>
      <c r="U642" s="133" t="e">
        <f ca="1">[1]!f_risk_annusharpe(A642,"2019/9/30","2019/12/31",1,1,3)</f>
        <v>#NAME?</v>
      </c>
      <c r="V642" s="134" t="e">
        <f t="shared" ca="1" si="105"/>
        <v>#NAME?</v>
      </c>
      <c r="W642" s="134">
        <f t="shared" si="106"/>
        <v>1046</v>
      </c>
      <c r="X642" s="134" t="e">
        <f t="shared" ca="1" si="107"/>
        <v>#NAME?</v>
      </c>
      <c r="Y642" s="131" t="e">
        <f t="shared" ca="1" si="108"/>
        <v>#NAME?</v>
      </c>
      <c r="Z642" s="137" t="e">
        <f t="shared" ca="1" si="109"/>
        <v>#NAME?</v>
      </c>
      <c r="AA642" s="125">
        <v>2.14453591636327</v>
      </c>
      <c r="AB642" s="125">
        <v>3.70017261215733</v>
      </c>
      <c r="AC642" s="123" t="s">
        <v>6009</v>
      </c>
      <c r="AD642" s="125">
        <v>13.345320588045199</v>
      </c>
      <c r="AE642" s="123" t="s">
        <v>6010</v>
      </c>
      <c r="AF642" s="125">
        <v>17.4357894391635</v>
      </c>
      <c r="AG642" s="123" t="s">
        <v>6011</v>
      </c>
      <c r="AH642" s="125">
        <v>23.54245049</v>
      </c>
      <c r="AI642" s="123" t="s">
        <v>174</v>
      </c>
      <c r="AJ642" s="123" t="s">
        <v>197</v>
      </c>
      <c r="AK642" s="124">
        <v>51.613875347899999</v>
      </c>
      <c r="AL642" s="123" t="s">
        <v>159</v>
      </c>
      <c r="AM642" s="36">
        <v>42452</v>
      </c>
      <c r="AN642" s="123" t="s">
        <v>310</v>
      </c>
      <c r="AO642" s="123" t="s">
        <v>1768</v>
      </c>
      <c r="AP642" s="123" t="s">
        <v>231</v>
      </c>
      <c r="AQ642" s="123" t="s">
        <v>177</v>
      </c>
    </row>
    <row r="643" spans="1:43">
      <c r="A643" s="123" t="s">
        <v>2718</v>
      </c>
      <c r="B643" s="123" t="s">
        <v>2719</v>
      </c>
      <c r="C643" s="36">
        <v>43830</v>
      </c>
      <c r="D643" s="124">
        <v>1.0762</v>
      </c>
      <c r="E643" s="124">
        <v>1.2423999999999999</v>
      </c>
      <c r="F643" s="125">
        <v>4.6481360974242901E-2</v>
      </c>
      <c r="G643" s="36">
        <v>43829</v>
      </c>
      <c r="H643" s="124">
        <v>1.0757000000000001</v>
      </c>
      <c r="I643" s="125">
        <v>3.6982070214579599</v>
      </c>
      <c r="J643" s="123" t="s">
        <v>6012</v>
      </c>
      <c r="K643" s="125">
        <v>0.148892611204168</v>
      </c>
      <c r="L643" s="125">
        <v>0.57944487459780003</v>
      </c>
      <c r="M643" s="130">
        <v>1.08961677232732</v>
      </c>
      <c r="N643" s="137">
        <f t="shared" si="99"/>
        <v>4.3584670893092801</v>
      </c>
      <c r="O643" s="132">
        <f t="shared" si="100"/>
        <v>4.35846708930928E-2</v>
      </c>
      <c r="P643" s="134">
        <f t="shared" si="101"/>
        <v>430</v>
      </c>
      <c r="Q643" s="134">
        <v>1046</v>
      </c>
      <c r="R643" s="134" t="str">
        <f t="shared" si="102"/>
        <v>430/1046</v>
      </c>
      <c r="S643" s="131">
        <f t="shared" si="103"/>
        <v>0.41108986615678778</v>
      </c>
      <c r="T643" s="137">
        <f t="shared" si="104"/>
        <v>79.44550669216062</v>
      </c>
      <c r="U643" s="133" t="e">
        <f ca="1">[1]!f_risk_annusharpe(A643,"2019/9/30","2019/12/31",1,1,3)</f>
        <v>#NAME?</v>
      </c>
      <c r="V643" s="134" t="e">
        <f t="shared" ca="1" si="105"/>
        <v>#NAME?</v>
      </c>
      <c r="W643" s="134">
        <f t="shared" si="106"/>
        <v>1046</v>
      </c>
      <c r="X643" s="134" t="e">
        <f t="shared" ca="1" si="107"/>
        <v>#NAME?</v>
      </c>
      <c r="Y643" s="131" t="e">
        <f t="shared" ca="1" si="108"/>
        <v>#NAME?</v>
      </c>
      <c r="Z643" s="137" t="e">
        <f t="shared" ca="1" si="109"/>
        <v>#NAME?</v>
      </c>
      <c r="AA643" s="125">
        <v>2.1351444649164</v>
      </c>
      <c r="AB643" s="125">
        <v>3.6982070214579599</v>
      </c>
      <c r="AC643" s="123" t="s">
        <v>6012</v>
      </c>
      <c r="AD643" s="125">
        <v>12.7426111653328</v>
      </c>
      <c r="AE643" s="123" t="s">
        <v>6013</v>
      </c>
      <c r="AF643" s="126">
        <v>0</v>
      </c>
      <c r="AG643" s="123"/>
      <c r="AH643" s="125">
        <v>15.516079400000001</v>
      </c>
      <c r="AI643" s="123" t="s">
        <v>163</v>
      </c>
      <c r="AJ643" s="123" t="s">
        <v>95</v>
      </c>
      <c r="AK643" s="124">
        <v>39.565036794699999</v>
      </c>
      <c r="AL643" s="123" t="s">
        <v>159</v>
      </c>
      <c r="AM643" s="36">
        <v>42775</v>
      </c>
      <c r="AN643" s="123" t="s">
        <v>310</v>
      </c>
      <c r="AO643" s="123" t="s">
        <v>1018</v>
      </c>
      <c r="AP643" s="123" t="s">
        <v>195</v>
      </c>
      <c r="AQ643" s="123" t="s">
        <v>165</v>
      </c>
    </row>
    <row r="644" spans="1:43">
      <c r="A644" s="123" t="s">
        <v>2672</v>
      </c>
      <c r="B644" s="123" t="s">
        <v>2673</v>
      </c>
      <c r="C644" s="36">
        <v>43830</v>
      </c>
      <c r="D644" s="124">
        <v>1.0046999999999999</v>
      </c>
      <c r="E644" s="124">
        <v>1.0378000000000001</v>
      </c>
      <c r="F644" s="125">
        <v>1.9910403185662201E-2</v>
      </c>
      <c r="G644" s="36">
        <v>43829</v>
      </c>
      <c r="H644" s="124">
        <v>1.0044999999999999</v>
      </c>
      <c r="I644" s="125">
        <v>3.6956369157011499</v>
      </c>
      <c r="J644" s="123" t="s">
        <v>6014</v>
      </c>
      <c r="K644" s="125">
        <v>0.13953951958535199</v>
      </c>
      <c r="L644" s="125">
        <v>0.52896516517009695</v>
      </c>
      <c r="M644" s="130">
        <v>1.0203286856781799</v>
      </c>
      <c r="N644" s="137">
        <f t="shared" ref="N644:N707" si="110">M644*4</f>
        <v>4.0813147427127197</v>
      </c>
      <c r="O644" s="132">
        <f t="shared" ref="O644:O707" si="111">N644/100</f>
        <v>4.0813147427127196E-2</v>
      </c>
      <c r="P644" s="134">
        <f t="shared" ref="P644:P707" si="112">RANK(O644,$O$3:$O$1113,0)</f>
        <v>533</v>
      </c>
      <c r="Q644" s="134">
        <v>1046</v>
      </c>
      <c r="R644" s="134" t="str">
        <f t="shared" ref="R644:R707" si="113">P644&amp;"/"&amp;Q644</f>
        <v>533/1046</v>
      </c>
      <c r="S644" s="131">
        <f t="shared" ref="S644:S707" si="114">P644/Q644</f>
        <v>0.50956022944550672</v>
      </c>
      <c r="T644" s="137">
        <f t="shared" ref="T644:T707" si="115">IF(S644&gt;0.8,60,60+40/80%*(80%-S644))</f>
        <v>74.521988527724659</v>
      </c>
      <c r="U644" s="133" t="e">
        <f ca="1">[1]!f_risk_annusharpe(A644,"2019/9/30","2019/12/31",1,1,3)</f>
        <v>#NAME?</v>
      </c>
      <c r="V644" s="134" t="e">
        <f t="shared" ref="V644:V707" ca="1" si="116">RANK(U644,$U$3:$U$1230,0)</f>
        <v>#NAME?</v>
      </c>
      <c r="W644" s="134">
        <f t="shared" ref="W644:W707" si="117">Q644</f>
        <v>1046</v>
      </c>
      <c r="X644" s="134" t="e">
        <f t="shared" ref="X644:X707" ca="1" si="118">V644&amp;"/"&amp;W644</f>
        <v>#NAME?</v>
      </c>
      <c r="Y644" s="131" t="e">
        <f t="shared" ref="Y644:Y707" ca="1" si="119">V644/W644</f>
        <v>#NAME?</v>
      </c>
      <c r="Z644" s="137" t="e">
        <f t="shared" ref="Z644:Z707" ca="1" si="120">IF(Y644&gt;0.8,60,60+40/80%*(80%-Y644))</f>
        <v>#NAME?</v>
      </c>
      <c r="AA644" s="125">
        <v>2.7514565320665199</v>
      </c>
      <c r="AB644" s="125">
        <v>3.6956369157011499</v>
      </c>
      <c r="AC644" s="123" t="s">
        <v>6014</v>
      </c>
      <c r="AD644" s="126">
        <v>0</v>
      </c>
      <c r="AE644" s="123"/>
      <c r="AF644" s="126">
        <v>0</v>
      </c>
      <c r="AG644" s="123"/>
      <c r="AH644" s="125">
        <v>3.8200716799999999</v>
      </c>
      <c r="AI644" s="123" t="s">
        <v>163</v>
      </c>
      <c r="AJ644" s="123" t="s">
        <v>95</v>
      </c>
      <c r="AK644" s="124">
        <v>9.0154258479999996</v>
      </c>
      <c r="AL644" s="123" t="s">
        <v>159</v>
      </c>
      <c r="AM644" s="36">
        <v>43447</v>
      </c>
      <c r="AN644" s="123" t="s">
        <v>310</v>
      </c>
      <c r="AO644" s="123" t="s">
        <v>1433</v>
      </c>
      <c r="AP644" s="123" t="s">
        <v>238</v>
      </c>
      <c r="AQ644" s="123" t="s">
        <v>532</v>
      </c>
    </row>
    <row r="645" spans="1:43">
      <c r="A645" s="123" t="s">
        <v>2705</v>
      </c>
      <c r="B645" s="123" t="s">
        <v>2706</v>
      </c>
      <c r="C645" s="36">
        <v>43830</v>
      </c>
      <c r="D645" s="124">
        <v>1.0298</v>
      </c>
      <c r="E645" s="124">
        <v>1.0478000000000001</v>
      </c>
      <c r="F645" s="125">
        <v>1.9425019425024E-2</v>
      </c>
      <c r="G645" s="36">
        <v>43829</v>
      </c>
      <c r="H645" s="124">
        <v>1.0296000000000001</v>
      </c>
      <c r="I645" s="125">
        <v>3.6928130959446301</v>
      </c>
      <c r="J645" s="123" t="s">
        <v>6015</v>
      </c>
      <c r="K645" s="125">
        <v>0.11666342601595101</v>
      </c>
      <c r="L645" s="125">
        <v>0.56638649232140104</v>
      </c>
      <c r="M645" s="130">
        <v>0.95086733470945595</v>
      </c>
      <c r="N645" s="137">
        <f t="shared" si="110"/>
        <v>3.8034693388378238</v>
      </c>
      <c r="O645" s="132">
        <f t="shared" si="111"/>
        <v>3.8034693388378241E-2</v>
      </c>
      <c r="P645" s="134">
        <f t="shared" si="112"/>
        <v>645</v>
      </c>
      <c r="Q645" s="134">
        <v>1046</v>
      </c>
      <c r="R645" s="134" t="str">
        <f t="shared" si="113"/>
        <v>645/1046</v>
      </c>
      <c r="S645" s="131">
        <f t="shared" si="114"/>
        <v>0.61663479923518161</v>
      </c>
      <c r="T645" s="137">
        <f t="shared" si="115"/>
        <v>69.168260038240916</v>
      </c>
      <c r="U645" s="133" t="e">
        <f ca="1">[1]!f_risk_annusharpe(A645,"2019/9/30","2019/12/31",1,1,3)</f>
        <v>#NAME?</v>
      </c>
      <c r="V645" s="134" t="e">
        <f t="shared" ca="1" si="116"/>
        <v>#NAME?</v>
      </c>
      <c r="W645" s="134">
        <f t="shared" si="117"/>
        <v>1046</v>
      </c>
      <c r="X645" s="134" t="e">
        <f t="shared" ca="1" si="118"/>
        <v>#NAME?</v>
      </c>
      <c r="Y645" s="131" t="e">
        <f t="shared" ca="1" si="119"/>
        <v>#NAME?</v>
      </c>
      <c r="Z645" s="137" t="e">
        <f t="shared" ca="1" si="120"/>
        <v>#NAME?</v>
      </c>
      <c r="AA645" s="125">
        <v>1.87967923242691</v>
      </c>
      <c r="AB645" s="125">
        <v>3.6928130959446301</v>
      </c>
      <c r="AC645" s="123" t="s">
        <v>6015</v>
      </c>
      <c r="AD645" s="126">
        <v>0</v>
      </c>
      <c r="AE645" s="123"/>
      <c r="AF645" s="126">
        <v>0</v>
      </c>
      <c r="AG645" s="123"/>
      <c r="AH645" s="125">
        <v>4.83343404000001</v>
      </c>
      <c r="AI645" s="123" t="s">
        <v>157</v>
      </c>
      <c r="AJ645" s="123" t="s">
        <v>95</v>
      </c>
      <c r="AK645" s="124">
        <v>0.70779003399999996</v>
      </c>
      <c r="AL645" s="123" t="s">
        <v>159</v>
      </c>
      <c r="AM645" s="36">
        <v>43343</v>
      </c>
      <c r="AN645" s="123" t="s">
        <v>310</v>
      </c>
      <c r="AO645" s="123" t="s">
        <v>626</v>
      </c>
      <c r="AP645" s="123" t="s">
        <v>270</v>
      </c>
      <c r="AQ645" s="123" t="s">
        <v>170</v>
      </c>
    </row>
    <row r="646" spans="1:43">
      <c r="A646" s="123" t="s">
        <v>2502</v>
      </c>
      <c r="B646" s="123" t="s">
        <v>2503</v>
      </c>
      <c r="C646" s="36">
        <v>43830</v>
      </c>
      <c r="D646" s="124">
        <v>1.0515000000000001</v>
      </c>
      <c r="E646" s="124">
        <v>1.0974999999999999</v>
      </c>
      <c r="F646" s="125">
        <v>9.5111280198058208E-3</v>
      </c>
      <c r="G646" s="36">
        <v>43829</v>
      </c>
      <c r="H646" s="124">
        <v>1.0513999999999999</v>
      </c>
      <c r="I646" s="125">
        <v>3.69113096343535</v>
      </c>
      <c r="J646" s="123" t="s">
        <v>6016</v>
      </c>
      <c r="K646" s="125">
        <v>0.104722010662611</v>
      </c>
      <c r="L646" s="125">
        <v>0.35310352837265502</v>
      </c>
      <c r="M646" s="130">
        <v>0.79965159584926504</v>
      </c>
      <c r="N646" s="137">
        <f t="shared" si="110"/>
        <v>3.1986063833970602</v>
      </c>
      <c r="O646" s="132">
        <f t="shared" si="111"/>
        <v>3.1986063833970603E-2</v>
      </c>
      <c r="P646" s="134">
        <f t="shared" si="112"/>
        <v>851</v>
      </c>
      <c r="Q646" s="134">
        <v>1046</v>
      </c>
      <c r="R646" s="134" t="str">
        <f t="shared" si="113"/>
        <v>851/1046</v>
      </c>
      <c r="S646" s="131">
        <f t="shared" si="114"/>
        <v>0.81357552581261949</v>
      </c>
      <c r="T646" s="137">
        <f t="shared" si="115"/>
        <v>60</v>
      </c>
      <c r="U646" s="133" t="e">
        <f ca="1">[1]!f_risk_annusharpe(A646,"2019/9/30","2019/12/31",1,1,3)</f>
        <v>#NAME?</v>
      </c>
      <c r="V646" s="134" t="e">
        <f t="shared" ca="1" si="116"/>
        <v>#NAME?</v>
      </c>
      <c r="W646" s="134">
        <f t="shared" si="117"/>
        <v>1046</v>
      </c>
      <c r="X646" s="134" t="e">
        <f t="shared" ca="1" si="118"/>
        <v>#NAME?</v>
      </c>
      <c r="Y646" s="131" t="e">
        <f t="shared" ca="1" si="119"/>
        <v>#NAME?</v>
      </c>
      <c r="Z646" s="137" t="e">
        <f t="shared" ca="1" si="120"/>
        <v>#NAME?</v>
      </c>
      <c r="AA646" s="125">
        <v>1.70115770291108</v>
      </c>
      <c r="AB646" s="125">
        <v>3.69113096343535</v>
      </c>
      <c r="AC646" s="123" t="s">
        <v>6016</v>
      </c>
      <c r="AD646" s="125">
        <v>8.8562873907959698</v>
      </c>
      <c r="AE646" s="123" t="s">
        <v>6017</v>
      </c>
      <c r="AF646" s="125">
        <v>10.466733477517399</v>
      </c>
      <c r="AG646" s="123" t="s">
        <v>6018</v>
      </c>
      <c r="AH646" s="125">
        <v>9.8149797500000098</v>
      </c>
      <c r="AI646" s="123" t="s">
        <v>163</v>
      </c>
      <c r="AJ646" s="123" t="s">
        <v>158</v>
      </c>
      <c r="AK646" s="124">
        <v>5.1219715070999996</v>
      </c>
      <c r="AL646" s="123" t="s">
        <v>159</v>
      </c>
      <c r="AM646" s="36">
        <v>42612</v>
      </c>
      <c r="AN646" s="123" t="s">
        <v>310</v>
      </c>
      <c r="AO646" s="123" t="s">
        <v>252</v>
      </c>
      <c r="AP646" s="123" t="s">
        <v>205</v>
      </c>
      <c r="AQ646" s="123" t="s">
        <v>540</v>
      </c>
    </row>
    <row r="647" spans="1:43">
      <c r="A647" s="123" t="s">
        <v>2487</v>
      </c>
      <c r="B647" s="123" t="s">
        <v>2488</v>
      </c>
      <c r="C647" s="36">
        <v>43830</v>
      </c>
      <c r="D647" s="124">
        <v>1.0591999999999999</v>
      </c>
      <c r="E647" s="124">
        <v>1.1206</v>
      </c>
      <c r="F647" s="125">
        <v>1.88857412653551E-2</v>
      </c>
      <c r="G647" s="36">
        <v>43829</v>
      </c>
      <c r="H647" s="124">
        <v>1.0589999999999999</v>
      </c>
      <c r="I647" s="125">
        <v>3.6906392928913401</v>
      </c>
      <c r="J647" s="123" t="s">
        <v>6019</v>
      </c>
      <c r="K647" s="125">
        <v>0.122884960771328</v>
      </c>
      <c r="L647" s="125">
        <v>0.33152224844984102</v>
      </c>
      <c r="M647" s="130">
        <v>0.78019794261514896</v>
      </c>
      <c r="N647" s="137">
        <f t="shared" si="110"/>
        <v>3.1207917704605959</v>
      </c>
      <c r="O647" s="132">
        <f t="shared" si="111"/>
        <v>3.1207917704605959E-2</v>
      </c>
      <c r="P647" s="134">
        <f t="shared" si="112"/>
        <v>879</v>
      </c>
      <c r="Q647" s="134">
        <v>1046</v>
      </c>
      <c r="R647" s="134" t="str">
        <f t="shared" si="113"/>
        <v>879/1046</v>
      </c>
      <c r="S647" s="131">
        <f t="shared" si="114"/>
        <v>0.84034416826003822</v>
      </c>
      <c r="T647" s="137">
        <f t="shared" si="115"/>
        <v>60</v>
      </c>
      <c r="U647" s="133" t="e">
        <f ca="1">[1]!f_risk_annusharpe(A647,"2019/9/30","2019/12/31",1,1,3)</f>
        <v>#NAME?</v>
      </c>
      <c r="V647" s="134" t="e">
        <f t="shared" ca="1" si="116"/>
        <v>#NAME?</v>
      </c>
      <c r="W647" s="134">
        <f t="shared" si="117"/>
        <v>1046</v>
      </c>
      <c r="X647" s="134" t="e">
        <f t="shared" ca="1" si="118"/>
        <v>#NAME?</v>
      </c>
      <c r="Y647" s="131" t="e">
        <f t="shared" ca="1" si="119"/>
        <v>#NAME?</v>
      </c>
      <c r="Z647" s="137" t="e">
        <f t="shared" ca="1" si="120"/>
        <v>#NAME?</v>
      </c>
      <c r="AA647" s="125">
        <v>1.7874188330660401</v>
      </c>
      <c r="AB647" s="125">
        <v>3.6906392928913401</v>
      </c>
      <c r="AC647" s="123" t="s">
        <v>6019</v>
      </c>
      <c r="AD647" s="125">
        <v>9.0875758930557904</v>
      </c>
      <c r="AE647" s="123" t="s">
        <v>6020</v>
      </c>
      <c r="AF647" s="126">
        <v>0</v>
      </c>
      <c r="AG647" s="123"/>
      <c r="AH647" s="125">
        <v>12.54391904</v>
      </c>
      <c r="AI647" s="123" t="s">
        <v>157</v>
      </c>
      <c r="AJ647" s="123" t="s">
        <v>95</v>
      </c>
      <c r="AK647" s="124">
        <v>33.724028838800002</v>
      </c>
      <c r="AL647" s="123" t="s">
        <v>159</v>
      </c>
      <c r="AM647" s="36">
        <v>42782</v>
      </c>
      <c r="AN647" s="123" t="s">
        <v>310</v>
      </c>
      <c r="AO647" s="123" t="s">
        <v>1581</v>
      </c>
      <c r="AP647" s="123" t="s">
        <v>198</v>
      </c>
      <c r="AQ647" s="123" t="s">
        <v>207</v>
      </c>
    </row>
    <row r="648" spans="1:43">
      <c r="A648" s="123" t="s">
        <v>2735</v>
      </c>
      <c r="B648" s="123" t="s">
        <v>2736</v>
      </c>
      <c r="C648" s="36">
        <v>43830</v>
      </c>
      <c r="D648" s="124">
        <v>1.0268999999999999</v>
      </c>
      <c r="E648" s="124">
        <v>1.3210999999999999</v>
      </c>
      <c r="F648" s="125">
        <v>3.8967364831961698E-2</v>
      </c>
      <c r="G648" s="36">
        <v>43829</v>
      </c>
      <c r="H648" s="124">
        <v>1.0265</v>
      </c>
      <c r="I648" s="125">
        <v>3.6838275915988001</v>
      </c>
      <c r="J648" s="123" t="s">
        <v>6021</v>
      </c>
      <c r="K648" s="125">
        <v>0.15605188725250599</v>
      </c>
      <c r="L648" s="125">
        <v>0.59754372916006704</v>
      </c>
      <c r="M648" s="130">
        <v>1.1624200952877499</v>
      </c>
      <c r="N648" s="137">
        <f t="shared" si="110"/>
        <v>4.6496803811509997</v>
      </c>
      <c r="O648" s="132">
        <f t="shared" si="111"/>
        <v>4.6496803811509994E-2</v>
      </c>
      <c r="P648" s="134">
        <f t="shared" si="112"/>
        <v>324</v>
      </c>
      <c r="Q648" s="134">
        <v>1046</v>
      </c>
      <c r="R648" s="134" t="str">
        <f t="shared" si="113"/>
        <v>324/1046</v>
      </c>
      <c r="S648" s="131">
        <f t="shared" si="114"/>
        <v>0.30975143403441685</v>
      </c>
      <c r="T648" s="137">
        <f t="shared" si="115"/>
        <v>84.512428298279161</v>
      </c>
      <c r="U648" s="133" t="e">
        <f ca="1">[1]!f_risk_annusharpe(A648,"2019/9/30","2019/12/31",1,1,3)</f>
        <v>#NAME?</v>
      </c>
      <c r="V648" s="134" t="e">
        <f t="shared" ca="1" si="116"/>
        <v>#NAME?</v>
      </c>
      <c r="W648" s="134">
        <f t="shared" si="117"/>
        <v>1046</v>
      </c>
      <c r="X648" s="134" t="e">
        <f t="shared" ca="1" si="118"/>
        <v>#NAME?</v>
      </c>
      <c r="Y648" s="131" t="e">
        <f t="shared" ca="1" si="119"/>
        <v>#NAME?</v>
      </c>
      <c r="Z648" s="137" t="e">
        <f t="shared" ca="1" si="120"/>
        <v>#NAME?</v>
      </c>
      <c r="AA648" s="125">
        <v>2.2294442636132401</v>
      </c>
      <c r="AB648" s="125">
        <v>3.6838275915988001</v>
      </c>
      <c r="AC648" s="123" t="s">
        <v>6021</v>
      </c>
      <c r="AD648" s="125">
        <v>10.040468711233601</v>
      </c>
      <c r="AE648" s="123" t="s">
        <v>6022</v>
      </c>
      <c r="AF648" s="125">
        <v>11.322812818725099</v>
      </c>
      <c r="AG648" s="123" t="s">
        <v>6023</v>
      </c>
      <c r="AH648" s="125">
        <v>11.433802662013999</v>
      </c>
      <c r="AI648" s="123" t="s">
        <v>157</v>
      </c>
      <c r="AJ648" s="123" t="s">
        <v>189</v>
      </c>
      <c r="AK648" s="124">
        <v>15.7357201655</v>
      </c>
      <c r="AL648" s="123" t="s">
        <v>159</v>
      </c>
      <c r="AM648" s="36">
        <v>42731</v>
      </c>
      <c r="AN648" s="123" t="s">
        <v>310</v>
      </c>
      <c r="AO648" s="123" t="s">
        <v>2737</v>
      </c>
      <c r="AP648" s="123" t="s">
        <v>570</v>
      </c>
      <c r="AQ648" s="123" t="s">
        <v>170</v>
      </c>
    </row>
    <row r="649" spans="1:43">
      <c r="A649" s="123" t="s">
        <v>2701</v>
      </c>
      <c r="B649" s="123" t="s">
        <v>2702</v>
      </c>
      <c r="C649" s="36">
        <v>43830</v>
      </c>
      <c r="D649" s="124">
        <v>1.0087999999999999</v>
      </c>
      <c r="E649" s="124">
        <v>1.0558000000000001</v>
      </c>
      <c r="F649" s="125">
        <v>4.9588416145981598E-2</v>
      </c>
      <c r="G649" s="36">
        <v>43829</v>
      </c>
      <c r="H649" s="124">
        <v>1.0083</v>
      </c>
      <c r="I649" s="125">
        <v>3.6827831616131999</v>
      </c>
      <c r="J649" s="123" t="s">
        <v>6024</v>
      </c>
      <c r="K649" s="125">
        <v>0.14891293557031601</v>
      </c>
      <c r="L649" s="125">
        <v>0.55442622598862601</v>
      </c>
      <c r="M649" s="130">
        <v>1.05310915708361</v>
      </c>
      <c r="N649" s="137">
        <f t="shared" si="110"/>
        <v>4.2124366283344399</v>
      </c>
      <c r="O649" s="132">
        <f t="shared" si="111"/>
        <v>4.21243662833444E-2</v>
      </c>
      <c r="P649" s="134">
        <f t="shared" si="112"/>
        <v>481</v>
      </c>
      <c r="Q649" s="134">
        <v>1046</v>
      </c>
      <c r="R649" s="134" t="str">
        <f t="shared" si="113"/>
        <v>481/1046</v>
      </c>
      <c r="S649" s="131">
        <f t="shared" si="114"/>
        <v>0.45984703632887192</v>
      </c>
      <c r="T649" s="137">
        <f t="shared" si="115"/>
        <v>77.007648183556398</v>
      </c>
      <c r="U649" s="133" t="e">
        <f ca="1">[1]!f_risk_annusharpe(A649,"2019/9/30","2019/12/31",1,1,3)</f>
        <v>#NAME?</v>
      </c>
      <c r="V649" s="134" t="e">
        <f t="shared" ca="1" si="116"/>
        <v>#NAME?</v>
      </c>
      <c r="W649" s="134">
        <f t="shared" si="117"/>
        <v>1046</v>
      </c>
      <c r="X649" s="134" t="e">
        <f t="shared" ca="1" si="118"/>
        <v>#NAME?</v>
      </c>
      <c r="Y649" s="131" t="e">
        <f t="shared" ca="1" si="119"/>
        <v>#NAME?</v>
      </c>
      <c r="Z649" s="137" t="e">
        <f t="shared" ca="1" si="120"/>
        <v>#NAME?</v>
      </c>
      <c r="AA649" s="125">
        <v>2.0757695077149498</v>
      </c>
      <c r="AB649" s="125">
        <v>3.6827831616131999</v>
      </c>
      <c r="AC649" s="123" t="s">
        <v>6024</v>
      </c>
      <c r="AD649" s="126">
        <v>0</v>
      </c>
      <c r="AE649" s="123"/>
      <c r="AF649" s="126">
        <v>0</v>
      </c>
      <c r="AG649" s="123"/>
      <c r="AH649" s="125">
        <v>5.6631243199999997</v>
      </c>
      <c r="AI649" s="123" t="s">
        <v>157</v>
      </c>
      <c r="AJ649" s="123" t="s">
        <v>95</v>
      </c>
      <c r="AK649" s="124">
        <v>5.0358243601000003</v>
      </c>
      <c r="AL649" s="123" t="s">
        <v>159</v>
      </c>
      <c r="AM649" s="36">
        <v>43349</v>
      </c>
      <c r="AN649" s="123" t="s">
        <v>310</v>
      </c>
      <c r="AO649" s="123" t="s">
        <v>5917</v>
      </c>
      <c r="AP649" s="123" t="s">
        <v>193</v>
      </c>
      <c r="AQ649" s="123" t="s">
        <v>276</v>
      </c>
    </row>
    <row r="650" spans="1:43">
      <c r="A650" s="123" t="s">
        <v>2738</v>
      </c>
      <c r="B650" s="123" t="s">
        <v>2739</v>
      </c>
      <c r="C650" s="36">
        <v>43830</v>
      </c>
      <c r="D650" s="124">
        <v>1.0537000000000001</v>
      </c>
      <c r="E650" s="124">
        <v>1.0807</v>
      </c>
      <c r="F650" s="125">
        <v>2.8479210176581199E-2</v>
      </c>
      <c r="G650" s="36">
        <v>43829</v>
      </c>
      <c r="H650" s="124">
        <v>1.0533999999999999</v>
      </c>
      <c r="I650" s="125">
        <v>3.6732976671353099</v>
      </c>
      <c r="J650" s="123" t="s">
        <v>6025</v>
      </c>
      <c r="K650" s="125">
        <v>0.161596958174901</v>
      </c>
      <c r="L650" s="125">
        <v>0.59184330450857303</v>
      </c>
      <c r="M650" s="130">
        <v>0.97743733730017601</v>
      </c>
      <c r="N650" s="137">
        <f t="shared" si="110"/>
        <v>3.909749349200704</v>
      </c>
      <c r="O650" s="132">
        <f t="shared" si="111"/>
        <v>3.9097493492007043E-2</v>
      </c>
      <c r="P650" s="134">
        <f t="shared" si="112"/>
        <v>600</v>
      </c>
      <c r="Q650" s="134">
        <v>1046</v>
      </c>
      <c r="R650" s="134" t="str">
        <f t="shared" si="113"/>
        <v>600/1046</v>
      </c>
      <c r="S650" s="131">
        <f t="shared" si="114"/>
        <v>0.57361376673040154</v>
      </c>
      <c r="T650" s="137">
        <f t="shared" si="115"/>
        <v>71.319311663479922</v>
      </c>
      <c r="U650" s="133" t="e">
        <f ca="1">[1]!f_risk_annusharpe(A650,"2019/9/30","2019/12/31",1,1,3)</f>
        <v>#NAME?</v>
      </c>
      <c r="V650" s="134" t="e">
        <f t="shared" ca="1" si="116"/>
        <v>#NAME?</v>
      </c>
      <c r="W650" s="134">
        <f t="shared" si="117"/>
        <v>1046</v>
      </c>
      <c r="X650" s="134" t="e">
        <f t="shared" ca="1" si="118"/>
        <v>#NAME?</v>
      </c>
      <c r="Y650" s="131" t="e">
        <f t="shared" ca="1" si="119"/>
        <v>#NAME?</v>
      </c>
      <c r="Z650" s="137" t="e">
        <f t="shared" ca="1" si="120"/>
        <v>#NAME?</v>
      </c>
      <c r="AA650" s="125">
        <v>2.1818811689999502</v>
      </c>
      <c r="AB650" s="125">
        <v>3.6732976671353099</v>
      </c>
      <c r="AC650" s="123" t="s">
        <v>6025</v>
      </c>
      <c r="AD650" s="126">
        <v>0</v>
      </c>
      <c r="AE650" s="123"/>
      <c r="AF650" s="126">
        <v>0</v>
      </c>
      <c r="AG650" s="123"/>
      <c r="AH650" s="125">
        <v>8.1644124000000105</v>
      </c>
      <c r="AI650" s="123" t="s">
        <v>163</v>
      </c>
      <c r="AJ650" s="123" t="s">
        <v>95</v>
      </c>
      <c r="AK650" s="124">
        <v>29.407732416399998</v>
      </c>
      <c r="AL650" s="123" t="s">
        <v>159</v>
      </c>
      <c r="AM650" s="36">
        <v>43342</v>
      </c>
      <c r="AN650" s="123" t="s">
        <v>310</v>
      </c>
      <c r="AO650" s="123" t="s">
        <v>2740</v>
      </c>
      <c r="AP650" s="123" t="s">
        <v>238</v>
      </c>
      <c r="AQ650" s="123" t="s">
        <v>532</v>
      </c>
    </row>
    <row r="651" spans="1:43">
      <c r="A651" s="123" t="s">
        <v>2658</v>
      </c>
      <c r="B651" s="123" t="s">
        <v>2659</v>
      </c>
      <c r="C651" s="36">
        <v>43830</v>
      </c>
      <c r="D651" s="124">
        <v>1.0649999999999999</v>
      </c>
      <c r="E651" s="124">
        <v>1.1180000000000001</v>
      </c>
      <c r="F651" s="125">
        <v>1.8782870022545101E-2</v>
      </c>
      <c r="G651" s="36">
        <v>43829</v>
      </c>
      <c r="H651" s="124">
        <v>1.0648</v>
      </c>
      <c r="I651" s="125">
        <v>3.66921479558727</v>
      </c>
      <c r="J651" s="123" t="s">
        <v>6026</v>
      </c>
      <c r="K651" s="125">
        <v>0.188146754468482</v>
      </c>
      <c r="L651" s="125">
        <v>0.48114684756347498</v>
      </c>
      <c r="M651" s="130">
        <v>0.80950329036329005</v>
      </c>
      <c r="N651" s="137">
        <f t="shared" si="110"/>
        <v>3.2380131614531602</v>
      </c>
      <c r="O651" s="132">
        <f t="shared" si="111"/>
        <v>3.2380131614531599E-2</v>
      </c>
      <c r="P651" s="134">
        <f t="shared" si="112"/>
        <v>834</v>
      </c>
      <c r="Q651" s="134">
        <v>1046</v>
      </c>
      <c r="R651" s="134" t="str">
        <f t="shared" si="113"/>
        <v>834/1046</v>
      </c>
      <c r="S651" s="131">
        <f t="shared" si="114"/>
        <v>0.79732313575525815</v>
      </c>
      <c r="T651" s="137">
        <f t="shared" si="115"/>
        <v>60.133843212237096</v>
      </c>
      <c r="U651" s="133" t="e">
        <f ca="1">[1]!f_risk_annusharpe(A651,"2019/9/30","2019/12/31",1,1,3)</f>
        <v>#NAME?</v>
      </c>
      <c r="V651" s="134" t="e">
        <f t="shared" ca="1" si="116"/>
        <v>#NAME?</v>
      </c>
      <c r="W651" s="134">
        <f t="shared" si="117"/>
        <v>1046</v>
      </c>
      <c r="X651" s="134" t="e">
        <f t="shared" ca="1" si="118"/>
        <v>#NAME?</v>
      </c>
      <c r="Y651" s="131" t="e">
        <f t="shared" ca="1" si="119"/>
        <v>#NAME?</v>
      </c>
      <c r="Z651" s="137" t="e">
        <f t="shared" ca="1" si="120"/>
        <v>#NAME?</v>
      </c>
      <c r="AA651" s="125">
        <v>1.89337767653759</v>
      </c>
      <c r="AB651" s="125">
        <v>3.66921479558727</v>
      </c>
      <c r="AC651" s="123" t="s">
        <v>6026</v>
      </c>
      <c r="AD651" s="126">
        <v>0</v>
      </c>
      <c r="AE651" s="123"/>
      <c r="AF651" s="126">
        <v>0</v>
      </c>
      <c r="AG651" s="123"/>
      <c r="AH651" s="125">
        <v>11.827982</v>
      </c>
      <c r="AI651" s="123" t="s">
        <v>157</v>
      </c>
      <c r="AJ651" s="123" t="s">
        <v>95</v>
      </c>
      <c r="AK651" s="124">
        <v>22.543048259500001</v>
      </c>
      <c r="AL651" s="123" t="s">
        <v>159</v>
      </c>
      <c r="AM651" s="36">
        <v>43132</v>
      </c>
      <c r="AN651" s="123" t="s">
        <v>310</v>
      </c>
      <c r="AO651" s="123" t="s">
        <v>2131</v>
      </c>
      <c r="AP651" s="123" t="s">
        <v>196</v>
      </c>
      <c r="AQ651" s="123" t="s">
        <v>247</v>
      </c>
    </row>
    <row r="652" spans="1:43">
      <c r="A652" s="123" t="s">
        <v>2732</v>
      </c>
      <c r="B652" s="123" t="s">
        <v>2733</v>
      </c>
      <c r="C652" s="36">
        <v>43830</v>
      </c>
      <c r="D652" s="124">
        <v>1.0217000000000001</v>
      </c>
      <c r="E652" s="124">
        <v>1.0429999999999999</v>
      </c>
      <c r="F652" s="125">
        <v>4.89620054837272E-2</v>
      </c>
      <c r="G652" s="36">
        <v>43829</v>
      </c>
      <c r="H652" s="124">
        <v>1.0212000000000001</v>
      </c>
      <c r="I652" s="125">
        <v>3.6574477178556002</v>
      </c>
      <c r="J652" s="123" t="s">
        <v>6027</v>
      </c>
      <c r="K652" s="125">
        <v>0.137214544741732</v>
      </c>
      <c r="L652" s="125">
        <v>0.57089082535970503</v>
      </c>
      <c r="M652" s="130">
        <v>1.0283476609145701</v>
      </c>
      <c r="N652" s="137">
        <f t="shared" si="110"/>
        <v>4.1133906436582803</v>
      </c>
      <c r="O652" s="132">
        <f t="shared" si="111"/>
        <v>4.1133906436582802E-2</v>
      </c>
      <c r="P652" s="134">
        <f t="shared" si="112"/>
        <v>522</v>
      </c>
      <c r="Q652" s="134">
        <v>1046</v>
      </c>
      <c r="R652" s="134" t="str">
        <f t="shared" si="113"/>
        <v>522/1046</v>
      </c>
      <c r="S652" s="131">
        <f t="shared" si="114"/>
        <v>0.49904397705544934</v>
      </c>
      <c r="T652" s="137">
        <f t="shared" si="115"/>
        <v>75.047801147227531</v>
      </c>
      <c r="U652" s="133" t="e">
        <f ca="1">[1]!f_risk_annusharpe(A652,"2019/9/30","2019/12/31",1,1,3)</f>
        <v>#NAME?</v>
      </c>
      <c r="V652" s="134" t="e">
        <f t="shared" ca="1" si="116"/>
        <v>#NAME?</v>
      </c>
      <c r="W652" s="134">
        <f t="shared" si="117"/>
        <v>1046</v>
      </c>
      <c r="X652" s="134" t="e">
        <f t="shared" ca="1" si="118"/>
        <v>#NAME?</v>
      </c>
      <c r="Y652" s="131" t="e">
        <f t="shared" ca="1" si="119"/>
        <v>#NAME?</v>
      </c>
      <c r="Z652" s="137" t="e">
        <f t="shared" ca="1" si="120"/>
        <v>#NAME?</v>
      </c>
      <c r="AA652" s="125">
        <v>1.8237671810673</v>
      </c>
      <c r="AB652" s="125">
        <v>3.6574477178556002</v>
      </c>
      <c r="AC652" s="123" t="s">
        <v>6027</v>
      </c>
      <c r="AD652" s="126">
        <v>0</v>
      </c>
      <c r="AE652" s="123"/>
      <c r="AF652" s="126">
        <v>0</v>
      </c>
      <c r="AG652" s="123"/>
      <c r="AH652" s="125">
        <v>4.35275987999999</v>
      </c>
      <c r="AI652" s="123" t="s">
        <v>157</v>
      </c>
      <c r="AJ652" s="123" t="s">
        <v>95</v>
      </c>
      <c r="AK652" s="124">
        <v>10.4114790066</v>
      </c>
      <c r="AL652" s="123" t="s">
        <v>159</v>
      </c>
      <c r="AM652" s="36">
        <v>43385</v>
      </c>
      <c r="AN652" s="123" t="s">
        <v>310</v>
      </c>
      <c r="AO652" s="123" t="s">
        <v>1758</v>
      </c>
      <c r="AP652" s="123" t="s">
        <v>347</v>
      </c>
      <c r="AQ652" s="123" t="s">
        <v>2734</v>
      </c>
    </row>
    <row r="653" spans="1:43">
      <c r="A653" s="123" t="s">
        <v>2562</v>
      </c>
      <c r="B653" s="123" t="s">
        <v>2563</v>
      </c>
      <c r="C653" s="36">
        <v>43830</v>
      </c>
      <c r="D653" s="124">
        <v>1.0270999999999999</v>
      </c>
      <c r="E653" s="124">
        <v>1.1271</v>
      </c>
      <c r="F653" s="125">
        <v>9.7370983446814097E-3</v>
      </c>
      <c r="G653" s="36">
        <v>43829</v>
      </c>
      <c r="H653" s="124">
        <v>1.0269999999999999</v>
      </c>
      <c r="I653" s="125">
        <v>3.6510939204325998</v>
      </c>
      <c r="J653" s="123" t="s">
        <v>6028</v>
      </c>
      <c r="K653" s="125">
        <v>0.14625585023398799</v>
      </c>
      <c r="L653" s="125">
        <v>0.36150351343945702</v>
      </c>
      <c r="M653" s="130">
        <v>0.78027684161114197</v>
      </c>
      <c r="N653" s="137">
        <f t="shared" si="110"/>
        <v>3.1211073664445679</v>
      </c>
      <c r="O653" s="132">
        <f t="shared" si="111"/>
        <v>3.1211073664445678E-2</v>
      </c>
      <c r="P653" s="134">
        <f t="shared" si="112"/>
        <v>878</v>
      </c>
      <c r="Q653" s="134">
        <v>1046</v>
      </c>
      <c r="R653" s="134" t="str">
        <f t="shared" si="113"/>
        <v>878/1046</v>
      </c>
      <c r="S653" s="131">
        <f t="shared" si="114"/>
        <v>0.83938814531548755</v>
      </c>
      <c r="T653" s="137">
        <f t="shared" si="115"/>
        <v>60</v>
      </c>
      <c r="U653" s="133" t="e">
        <f ca="1">[1]!f_risk_annusharpe(A653,"2019/9/30","2019/12/31",1,1,3)</f>
        <v>#NAME?</v>
      </c>
      <c r="V653" s="134" t="e">
        <f t="shared" ca="1" si="116"/>
        <v>#NAME?</v>
      </c>
      <c r="W653" s="134">
        <f t="shared" si="117"/>
        <v>1046</v>
      </c>
      <c r="X653" s="134" t="e">
        <f t="shared" ca="1" si="118"/>
        <v>#NAME?</v>
      </c>
      <c r="Y653" s="131" t="e">
        <f t="shared" ca="1" si="119"/>
        <v>#NAME?</v>
      </c>
      <c r="Z653" s="137" t="e">
        <f t="shared" ca="1" si="120"/>
        <v>#NAME?</v>
      </c>
      <c r="AA653" s="125">
        <v>1.74509276208533</v>
      </c>
      <c r="AB653" s="125">
        <v>3.6510939204325998</v>
      </c>
      <c r="AC653" s="123" t="s">
        <v>6028</v>
      </c>
      <c r="AD653" s="125">
        <v>10.279127133501699</v>
      </c>
      <c r="AE653" s="123" t="s">
        <v>6029</v>
      </c>
      <c r="AF653" s="125">
        <v>12.9921830886025</v>
      </c>
      <c r="AG653" s="123" t="s">
        <v>6030</v>
      </c>
      <c r="AH653" s="125">
        <v>13.11647449</v>
      </c>
      <c r="AI653" s="123" t="s">
        <v>163</v>
      </c>
      <c r="AJ653" s="123" t="s">
        <v>189</v>
      </c>
      <c r="AK653" s="124">
        <v>10.6177122244</v>
      </c>
      <c r="AL653" s="123" t="s">
        <v>159</v>
      </c>
      <c r="AM653" s="36">
        <v>42726</v>
      </c>
      <c r="AN653" s="123" t="s">
        <v>310</v>
      </c>
      <c r="AO653" s="123" t="s">
        <v>684</v>
      </c>
      <c r="AP653" s="123" t="s">
        <v>325</v>
      </c>
      <c r="AQ653" s="123" t="s">
        <v>183</v>
      </c>
    </row>
    <row r="654" spans="1:43">
      <c r="A654" s="123" t="s">
        <v>2594</v>
      </c>
      <c r="B654" s="123" t="s">
        <v>2595</v>
      </c>
      <c r="C654" s="36">
        <v>43830</v>
      </c>
      <c r="D654" s="124">
        <v>1.052</v>
      </c>
      <c r="E654" s="124">
        <v>1.3720000000000001</v>
      </c>
      <c r="F654" s="125">
        <v>0</v>
      </c>
      <c r="G654" s="36">
        <v>43829</v>
      </c>
      <c r="H654" s="124">
        <v>1.052</v>
      </c>
      <c r="I654" s="125">
        <v>3.6455510005234202</v>
      </c>
      <c r="J654" s="123" t="s">
        <v>6031</v>
      </c>
      <c r="K654" s="125">
        <v>9.4369030012730407E-2</v>
      </c>
      <c r="L654" s="125">
        <v>0.37845750762909303</v>
      </c>
      <c r="M654" s="130">
        <v>0.56874842233550005</v>
      </c>
      <c r="N654" s="137">
        <f t="shared" si="110"/>
        <v>2.2749936893420002</v>
      </c>
      <c r="O654" s="132">
        <f t="shared" si="111"/>
        <v>2.2749936893420003E-2</v>
      </c>
      <c r="P654" s="134">
        <f t="shared" si="112"/>
        <v>989</v>
      </c>
      <c r="Q654" s="134">
        <v>1046</v>
      </c>
      <c r="R654" s="134" t="str">
        <f t="shared" si="113"/>
        <v>989/1046</v>
      </c>
      <c r="S654" s="131">
        <f t="shared" si="114"/>
        <v>0.94550669216061189</v>
      </c>
      <c r="T654" s="137">
        <f t="shared" si="115"/>
        <v>60</v>
      </c>
      <c r="U654" s="133" t="e">
        <f ca="1">[1]!f_risk_annusharpe(A654,"2019/9/30","2019/12/31",1,1,3)</f>
        <v>#NAME?</v>
      </c>
      <c r="V654" s="134" t="e">
        <f t="shared" ca="1" si="116"/>
        <v>#NAME?</v>
      </c>
      <c r="W654" s="134">
        <f t="shared" si="117"/>
        <v>1046</v>
      </c>
      <c r="X654" s="134" t="e">
        <f t="shared" ca="1" si="118"/>
        <v>#NAME?</v>
      </c>
      <c r="Y654" s="131" t="e">
        <f t="shared" ca="1" si="119"/>
        <v>#NAME?</v>
      </c>
      <c r="Z654" s="137" t="e">
        <f t="shared" ca="1" si="120"/>
        <v>#NAME?</v>
      </c>
      <c r="AA654" s="125">
        <v>1.7170119318468999</v>
      </c>
      <c r="AB654" s="125">
        <v>3.6455510005234202</v>
      </c>
      <c r="AC654" s="123" t="s">
        <v>6031</v>
      </c>
      <c r="AD654" s="125">
        <v>12.5953133796174</v>
      </c>
      <c r="AE654" s="123" t="s">
        <v>6032</v>
      </c>
      <c r="AF654" s="125">
        <v>14.023995080133901</v>
      </c>
      <c r="AG654" s="123" t="s">
        <v>6033</v>
      </c>
      <c r="AH654" s="125">
        <v>41.934998399999998</v>
      </c>
      <c r="AI654" s="123" t="s">
        <v>157</v>
      </c>
      <c r="AJ654" s="123" t="s">
        <v>166</v>
      </c>
      <c r="AK654" s="124">
        <v>57.005251397199999</v>
      </c>
      <c r="AL654" s="123" t="s">
        <v>159</v>
      </c>
      <c r="AM654" s="36">
        <v>41613</v>
      </c>
      <c r="AN654" s="123" t="s">
        <v>310</v>
      </c>
      <c r="AO654" s="123" t="s">
        <v>2131</v>
      </c>
      <c r="AP654" s="123" t="s">
        <v>196</v>
      </c>
      <c r="AQ654" s="123" t="s">
        <v>183</v>
      </c>
    </row>
    <row r="655" spans="1:43">
      <c r="A655" s="123" t="s">
        <v>2629</v>
      </c>
      <c r="B655" s="123" t="s">
        <v>2630</v>
      </c>
      <c r="C655" s="36">
        <v>43830</v>
      </c>
      <c r="D655" s="124">
        <v>1.0177</v>
      </c>
      <c r="E655" s="124">
        <v>1.1362000000000001</v>
      </c>
      <c r="F655" s="125">
        <v>9.8270440251614303E-3</v>
      </c>
      <c r="G655" s="36">
        <v>43829</v>
      </c>
      <c r="H655" s="124">
        <v>1.0176000000000001</v>
      </c>
      <c r="I655" s="125">
        <v>3.64233980888539</v>
      </c>
      <c r="J655" s="123" t="s">
        <v>6034</v>
      </c>
      <c r="K655" s="125">
        <v>0.13775460001968001</v>
      </c>
      <c r="L655" s="125">
        <v>0.41443769686158899</v>
      </c>
      <c r="M655" s="130">
        <v>0.77062298886737302</v>
      </c>
      <c r="N655" s="137">
        <f t="shared" si="110"/>
        <v>3.0824919554694921</v>
      </c>
      <c r="O655" s="132">
        <f t="shared" si="111"/>
        <v>3.0824919554694921E-2</v>
      </c>
      <c r="P655" s="134">
        <f t="shared" si="112"/>
        <v>888</v>
      </c>
      <c r="Q655" s="134">
        <v>1046</v>
      </c>
      <c r="R655" s="134" t="str">
        <f t="shared" si="113"/>
        <v>888/1046</v>
      </c>
      <c r="S655" s="131">
        <f t="shared" si="114"/>
        <v>0.84894837476099427</v>
      </c>
      <c r="T655" s="137">
        <f t="shared" si="115"/>
        <v>60</v>
      </c>
      <c r="U655" s="133" t="e">
        <f ca="1">[1]!f_risk_annusharpe(A655,"2019/9/30","2019/12/31",1,1,3)</f>
        <v>#NAME?</v>
      </c>
      <c r="V655" s="134" t="e">
        <f t="shared" ca="1" si="116"/>
        <v>#NAME?</v>
      </c>
      <c r="W655" s="134">
        <f t="shared" si="117"/>
        <v>1046</v>
      </c>
      <c r="X655" s="134" t="e">
        <f t="shared" ca="1" si="118"/>
        <v>#NAME?</v>
      </c>
      <c r="Y655" s="131" t="e">
        <f t="shared" ca="1" si="119"/>
        <v>#NAME?</v>
      </c>
      <c r="Z655" s="137" t="e">
        <f t="shared" ca="1" si="120"/>
        <v>#NAME?</v>
      </c>
      <c r="AA655" s="125">
        <v>1.65169453545511</v>
      </c>
      <c r="AB655" s="125">
        <v>3.64233980888539</v>
      </c>
      <c r="AC655" s="123" t="s">
        <v>6034</v>
      </c>
      <c r="AD655" s="125">
        <v>10.5388713459239</v>
      </c>
      <c r="AE655" s="123" t="s">
        <v>6035</v>
      </c>
      <c r="AF655" s="125">
        <v>13.1536179893133</v>
      </c>
      <c r="AG655" s="123" t="s">
        <v>6036</v>
      </c>
      <c r="AH655" s="125">
        <v>14.353046340000001</v>
      </c>
      <c r="AI655" s="123" t="s">
        <v>163</v>
      </c>
      <c r="AJ655" s="123" t="s">
        <v>189</v>
      </c>
      <c r="AK655" s="124">
        <v>37.152447716700003</v>
      </c>
      <c r="AL655" s="123" t="s">
        <v>159</v>
      </c>
      <c r="AM655" s="36">
        <v>42541</v>
      </c>
      <c r="AN655" s="123" t="s">
        <v>310</v>
      </c>
      <c r="AO655" s="123" t="s">
        <v>1723</v>
      </c>
      <c r="AP655" s="123" t="s">
        <v>378</v>
      </c>
      <c r="AQ655" s="123" t="s">
        <v>221</v>
      </c>
    </row>
    <row r="656" spans="1:43">
      <c r="A656" s="123" t="s">
        <v>2670</v>
      </c>
      <c r="B656" s="123" t="s">
        <v>2671</v>
      </c>
      <c r="C656" s="36">
        <v>43830</v>
      </c>
      <c r="D656" s="124">
        <v>1.0609999999999999</v>
      </c>
      <c r="E656" s="124">
        <v>1.117</v>
      </c>
      <c r="F656" s="125">
        <v>9.4339622641501197E-2</v>
      </c>
      <c r="G656" s="36">
        <v>43826</v>
      </c>
      <c r="H656" s="124">
        <v>1.06</v>
      </c>
      <c r="I656" s="125">
        <v>3.6413546872957601</v>
      </c>
      <c r="J656" s="123" t="s">
        <v>6037</v>
      </c>
      <c r="K656" s="125">
        <v>0.28355387523629</v>
      </c>
      <c r="L656" s="125">
        <v>0.47351055394665698</v>
      </c>
      <c r="M656" s="130">
        <v>0.94687192848026303</v>
      </c>
      <c r="N656" s="137">
        <f t="shared" si="110"/>
        <v>3.7874877139210521</v>
      </c>
      <c r="O656" s="132">
        <f t="shared" si="111"/>
        <v>3.7874877139210519E-2</v>
      </c>
      <c r="P656" s="134">
        <f t="shared" si="112"/>
        <v>650</v>
      </c>
      <c r="Q656" s="134">
        <v>1046</v>
      </c>
      <c r="R656" s="134" t="str">
        <f t="shared" si="113"/>
        <v>650/1046</v>
      </c>
      <c r="S656" s="131">
        <f t="shared" si="114"/>
        <v>0.62141491395793502</v>
      </c>
      <c r="T656" s="137">
        <f t="shared" si="115"/>
        <v>68.929254302103246</v>
      </c>
      <c r="U656" s="133" t="e">
        <f ca="1">[1]!f_risk_annusharpe(A656,"2019/9/30","2019/12/31",1,1,3)</f>
        <v>#NAME?</v>
      </c>
      <c r="V656" s="134" t="e">
        <f t="shared" ca="1" si="116"/>
        <v>#NAME?</v>
      </c>
      <c r="W656" s="134">
        <f t="shared" si="117"/>
        <v>1046</v>
      </c>
      <c r="X656" s="134" t="e">
        <f t="shared" ca="1" si="118"/>
        <v>#NAME?</v>
      </c>
      <c r="Y656" s="131" t="e">
        <f t="shared" ca="1" si="119"/>
        <v>#NAME?</v>
      </c>
      <c r="Z656" s="137" t="e">
        <f t="shared" ca="1" si="120"/>
        <v>#NAME?</v>
      </c>
      <c r="AA656" s="125">
        <v>2.2763697713765101</v>
      </c>
      <c r="AB656" s="125">
        <v>3.6413546872957601</v>
      </c>
      <c r="AC656" s="123" t="s">
        <v>6037</v>
      </c>
      <c r="AD656" s="125">
        <v>11.9668188125368</v>
      </c>
      <c r="AE656" s="123" t="s">
        <v>6038</v>
      </c>
      <c r="AF656" s="125">
        <v>8.6111580976293904</v>
      </c>
      <c r="AG656" s="123" t="s">
        <v>6039</v>
      </c>
      <c r="AH656" s="125">
        <v>11.9709374</v>
      </c>
      <c r="AI656" s="123" t="s">
        <v>174</v>
      </c>
      <c r="AJ656" s="123" t="s">
        <v>158</v>
      </c>
      <c r="AK656" s="124">
        <v>2.0377208562</v>
      </c>
      <c r="AL656" s="123" t="s">
        <v>159</v>
      </c>
      <c r="AM656" s="36">
        <v>42361</v>
      </c>
      <c r="AN656" s="123" t="s">
        <v>310</v>
      </c>
      <c r="AO656" s="123" t="s">
        <v>1376</v>
      </c>
      <c r="AP656" s="123" t="s">
        <v>195</v>
      </c>
      <c r="AQ656" s="123" t="s">
        <v>183</v>
      </c>
    </row>
    <row r="657" spans="1:43">
      <c r="A657" s="123" t="s">
        <v>2685</v>
      </c>
      <c r="B657" s="123" t="s">
        <v>2686</v>
      </c>
      <c r="C657" s="36">
        <v>43830</v>
      </c>
      <c r="D657" s="124">
        <v>1.0092000000000001</v>
      </c>
      <c r="E657" s="124">
        <v>1.0427</v>
      </c>
      <c r="F657" s="125">
        <v>2.97353553375302E-2</v>
      </c>
      <c r="G657" s="36">
        <v>43829</v>
      </c>
      <c r="H657" s="124">
        <v>1.0088999999999999</v>
      </c>
      <c r="I657" s="125">
        <v>3.6392054838068999</v>
      </c>
      <c r="J657" s="123" t="s">
        <v>6040</v>
      </c>
      <c r="K657" s="125">
        <v>0.11904761904762701</v>
      </c>
      <c r="L657" s="125">
        <v>0.48702850032412998</v>
      </c>
      <c r="M657" s="130">
        <v>1.0962362897522</v>
      </c>
      <c r="N657" s="137">
        <f t="shared" si="110"/>
        <v>4.3849451590088</v>
      </c>
      <c r="O657" s="132">
        <f t="shared" si="111"/>
        <v>4.3849451590087997E-2</v>
      </c>
      <c r="P657" s="134">
        <f t="shared" si="112"/>
        <v>422</v>
      </c>
      <c r="Q657" s="134">
        <v>1046</v>
      </c>
      <c r="R657" s="134" t="str">
        <f t="shared" si="113"/>
        <v>422/1046</v>
      </c>
      <c r="S657" s="131">
        <f t="shared" si="114"/>
        <v>0.40344168260038243</v>
      </c>
      <c r="T657" s="137">
        <f t="shared" si="115"/>
        <v>79.827915869980885</v>
      </c>
      <c r="U657" s="133" t="e">
        <f ca="1">[1]!f_risk_annusharpe(A657,"2019/9/30","2019/12/31",1,1,3)</f>
        <v>#NAME?</v>
      </c>
      <c r="V657" s="134" t="e">
        <f t="shared" ca="1" si="116"/>
        <v>#NAME?</v>
      </c>
      <c r="W657" s="134">
        <f t="shared" si="117"/>
        <v>1046</v>
      </c>
      <c r="X657" s="134" t="e">
        <f t="shared" ca="1" si="118"/>
        <v>#NAME?</v>
      </c>
      <c r="Y657" s="131" t="e">
        <f t="shared" ca="1" si="119"/>
        <v>#NAME?</v>
      </c>
      <c r="Z657" s="137" t="e">
        <f t="shared" ca="1" si="120"/>
        <v>#NAME?</v>
      </c>
      <c r="AA657" s="125">
        <v>2.30326505377879</v>
      </c>
      <c r="AB657" s="125">
        <v>3.6392054838068999</v>
      </c>
      <c r="AC657" s="123" t="s">
        <v>6040</v>
      </c>
      <c r="AD657" s="126">
        <v>0</v>
      </c>
      <c r="AE657" s="123"/>
      <c r="AF657" s="126">
        <v>0</v>
      </c>
      <c r="AG657" s="123"/>
      <c r="AH657" s="125">
        <v>4.3232242400000196</v>
      </c>
      <c r="AI657" s="123" t="s">
        <v>174</v>
      </c>
      <c r="AJ657" s="123" t="s">
        <v>95</v>
      </c>
      <c r="AK657" s="124">
        <v>10.122445472200001</v>
      </c>
      <c r="AL657" s="123" t="s">
        <v>159</v>
      </c>
      <c r="AM657" s="36">
        <v>43390</v>
      </c>
      <c r="AN657" s="123" t="s">
        <v>310</v>
      </c>
      <c r="AO657" s="123" t="s">
        <v>6041</v>
      </c>
      <c r="AP657" s="123" t="s">
        <v>271</v>
      </c>
      <c r="AQ657" s="123" t="s">
        <v>177</v>
      </c>
    </row>
    <row r="658" spans="1:43">
      <c r="A658" s="123" t="s">
        <v>2782</v>
      </c>
      <c r="B658" s="123" t="s">
        <v>2783</v>
      </c>
      <c r="C658" s="36">
        <v>43830</v>
      </c>
      <c r="D658" s="124">
        <v>1.0497000000000001</v>
      </c>
      <c r="E658" s="124">
        <v>1.0991</v>
      </c>
      <c r="F658" s="125">
        <v>2.8587764436819599E-2</v>
      </c>
      <c r="G658" s="36">
        <v>43829</v>
      </c>
      <c r="H658" s="124">
        <v>1.0494000000000001</v>
      </c>
      <c r="I658" s="125">
        <v>3.6364904706669199</v>
      </c>
      <c r="J658" s="123" t="s">
        <v>6042</v>
      </c>
      <c r="K658" s="125">
        <v>0.14310246136232799</v>
      </c>
      <c r="L658" s="125">
        <v>0.62311257761254901</v>
      </c>
      <c r="M658" s="130">
        <v>1.1951628343612899</v>
      </c>
      <c r="N658" s="137">
        <f t="shared" si="110"/>
        <v>4.7806513374451596</v>
      </c>
      <c r="O658" s="132">
        <f t="shared" si="111"/>
        <v>4.7806513374451597E-2</v>
      </c>
      <c r="P658" s="134">
        <f t="shared" si="112"/>
        <v>273</v>
      </c>
      <c r="Q658" s="134">
        <v>1046</v>
      </c>
      <c r="R658" s="134" t="str">
        <f t="shared" si="113"/>
        <v>273/1046</v>
      </c>
      <c r="S658" s="131">
        <f t="shared" si="114"/>
        <v>0.26099426386233271</v>
      </c>
      <c r="T658" s="137">
        <f t="shared" si="115"/>
        <v>86.950286806883369</v>
      </c>
      <c r="U658" s="133" t="e">
        <f ca="1">[1]!f_risk_annusharpe(A658,"2019/9/30","2019/12/31",1,1,3)</f>
        <v>#NAME?</v>
      </c>
      <c r="V658" s="134" t="e">
        <f t="shared" ca="1" si="116"/>
        <v>#NAME?</v>
      </c>
      <c r="W658" s="134">
        <f t="shared" si="117"/>
        <v>1046</v>
      </c>
      <c r="X658" s="134" t="e">
        <f t="shared" ca="1" si="118"/>
        <v>#NAME?</v>
      </c>
      <c r="Y658" s="131" t="e">
        <f t="shared" ca="1" si="119"/>
        <v>#NAME?</v>
      </c>
      <c r="Z658" s="137" t="e">
        <f t="shared" ca="1" si="120"/>
        <v>#NAME?</v>
      </c>
      <c r="AA658" s="125">
        <v>2.0681202440318298</v>
      </c>
      <c r="AB658" s="125">
        <v>3.6364904706669199</v>
      </c>
      <c r="AC658" s="123" t="s">
        <v>6042</v>
      </c>
      <c r="AD658" s="125">
        <v>10.616833082026499</v>
      </c>
      <c r="AE658" s="123" t="s">
        <v>6043</v>
      </c>
      <c r="AF658" s="125">
        <v>9.5377518913000401</v>
      </c>
      <c r="AG658" s="123" t="s">
        <v>6044</v>
      </c>
      <c r="AH658" s="125">
        <v>10.041625549999999</v>
      </c>
      <c r="AI658" s="123" t="s">
        <v>163</v>
      </c>
      <c r="AJ658" s="123" t="s">
        <v>186</v>
      </c>
      <c r="AK658" s="124">
        <v>86.6338250835</v>
      </c>
      <c r="AL658" s="123" t="s">
        <v>159</v>
      </c>
      <c r="AM658" s="36">
        <v>42691</v>
      </c>
      <c r="AN658" s="123" t="s">
        <v>310</v>
      </c>
      <c r="AO658" s="123" t="s">
        <v>2751</v>
      </c>
      <c r="AP658" s="123" t="s">
        <v>195</v>
      </c>
      <c r="AQ658" s="123" t="s">
        <v>532</v>
      </c>
    </row>
    <row r="659" spans="1:43">
      <c r="A659" s="123" t="s">
        <v>2714</v>
      </c>
      <c r="B659" s="123" t="s">
        <v>2715</v>
      </c>
      <c r="C659" s="36">
        <v>43830</v>
      </c>
      <c r="D659" s="124">
        <v>1.1689000000000001</v>
      </c>
      <c r="E659" s="124">
        <v>1.2154</v>
      </c>
      <c r="F659" s="125">
        <v>3.4231921266565303E-2</v>
      </c>
      <c r="G659" s="36">
        <v>43829</v>
      </c>
      <c r="H659" s="124">
        <v>1.1685000000000001</v>
      </c>
      <c r="I659" s="125">
        <v>3.6350740313857699</v>
      </c>
      <c r="J659" s="123" t="s">
        <v>6045</v>
      </c>
      <c r="K659" s="125">
        <v>0.12849066301182099</v>
      </c>
      <c r="L659" s="125">
        <v>0.51595150055894701</v>
      </c>
      <c r="M659" s="130">
        <v>0.88029688443944698</v>
      </c>
      <c r="N659" s="137">
        <f t="shared" si="110"/>
        <v>3.5211875377577879</v>
      </c>
      <c r="O659" s="132">
        <f t="shared" si="111"/>
        <v>3.5211875377577882E-2</v>
      </c>
      <c r="P659" s="134">
        <f t="shared" si="112"/>
        <v>754</v>
      </c>
      <c r="Q659" s="134">
        <v>1046</v>
      </c>
      <c r="R659" s="134" t="str">
        <f t="shared" si="113"/>
        <v>754/1046</v>
      </c>
      <c r="S659" s="131">
        <f t="shared" si="114"/>
        <v>0.72084130019120463</v>
      </c>
      <c r="T659" s="137">
        <f t="shared" si="115"/>
        <v>63.957934990439767</v>
      </c>
      <c r="U659" s="133" t="e">
        <f ca="1">[1]!f_risk_annusharpe(A659,"2019/9/30","2019/12/31",1,1,3)</f>
        <v>#NAME?</v>
      </c>
      <c r="V659" s="134" t="e">
        <f t="shared" ca="1" si="116"/>
        <v>#NAME?</v>
      </c>
      <c r="W659" s="134">
        <f t="shared" si="117"/>
        <v>1046</v>
      </c>
      <c r="X659" s="134" t="e">
        <f t="shared" ca="1" si="118"/>
        <v>#NAME?</v>
      </c>
      <c r="Y659" s="131" t="e">
        <f t="shared" ca="1" si="119"/>
        <v>#NAME?</v>
      </c>
      <c r="Z659" s="137" t="e">
        <f t="shared" ca="1" si="120"/>
        <v>#NAME?</v>
      </c>
      <c r="AA659" s="125">
        <v>1.1421649216924901</v>
      </c>
      <c r="AB659" s="125">
        <v>3.6350740313857699</v>
      </c>
      <c r="AC659" s="123" t="s">
        <v>6045</v>
      </c>
      <c r="AD659" s="125">
        <v>15.3785411114401</v>
      </c>
      <c r="AE659" s="123" t="s">
        <v>6046</v>
      </c>
      <c r="AF659" s="125">
        <v>17.112513776174701</v>
      </c>
      <c r="AG659" s="123" t="s">
        <v>6047</v>
      </c>
      <c r="AH659" s="125">
        <v>22.365712049999999</v>
      </c>
      <c r="AI659" s="123" t="s">
        <v>227</v>
      </c>
      <c r="AJ659" s="123" t="s">
        <v>166</v>
      </c>
      <c r="AK659" s="124">
        <v>3.5521033699000002</v>
      </c>
      <c r="AL659" s="123" t="s">
        <v>159</v>
      </c>
      <c r="AM659" s="36">
        <v>42185</v>
      </c>
      <c r="AN659" s="123" t="s">
        <v>310</v>
      </c>
      <c r="AO659" s="123" t="s">
        <v>1232</v>
      </c>
      <c r="AP659" s="123" t="s">
        <v>195</v>
      </c>
      <c r="AQ659" s="123" t="s">
        <v>165</v>
      </c>
    </row>
    <row r="660" spans="1:43">
      <c r="A660" s="123" t="s">
        <v>2774</v>
      </c>
      <c r="B660" s="123" t="s">
        <v>2775</v>
      </c>
      <c r="C660" s="36">
        <v>43830</v>
      </c>
      <c r="D660" s="124">
        <v>1.0327</v>
      </c>
      <c r="E660" s="124">
        <v>1.0818000000000001</v>
      </c>
      <c r="F660" s="125">
        <v>3.8748425845205998E-2</v>
      </c>
      <c r="G660" s="36">
        <v>43829</v>
      </c>
      <c r="H660" s="124">
        <v>1.0323</v>
      </c>
      <c r="I660" s="125">
        <v>3.6334068236195001</v>
      </c>
      <c r="J660" s="123" t="s">
        <v>6048</v>
      </c>
      <c r="K660" s="125">
        <v>0.16488845780795799</v>
      </c>
      <c r="L660" s="125">
        <v>0.60402389734376505</v>
      </c>
      <c r="M660" s="130">
        <v>1.17454596842375</v>
      </c>
      <c r="N660" s="137">
        <f t="shared" si="110"/>
        <v>4.6981838736950001</v>
      </c>
      <c r="O660" s="132">
        <f t="shared" si="111"/>
        <v>4.6981838736949999E-2</v>
      </c>
      <c r="P660" s="134">
        <f t="shared" si="112"/>
        <v>301</v>
      </c>
      <c r="Q660" s="134">
        <v>1046</v>
      </c>
      <c r="R660" s="134" t="str">
        <f t="shared" si="113"/>
        <v>301/1046</v>
      </c>
      <c r="S660" s="131">
        <f t="shared" si="114"/>
        <v>0.28776290630975143</v>
      </c>
      <c r="T660" s="137">
        <f t="shared" si="115"/>
        <v>85.611854684512423</v>
      </c>
      <c r="U660" s="133" t="e">
        <f ca="1">[1]!f_risk_annusharpe(A660,"2019/9/30","2019/12/31",1,1,3)</f>
        <v>#NAME?</v>
      </c>
      <c r="V660" s="134" t="e">
        <f t="shared" ca="1" si="116"/>
        <v>#NAME?</v>
      </c>
      <c r="W660" s="134">
        <f t="shared" si="117"/>
        <v>1046</v>
      </c>
      <c r="X660" s="134" t="e">
        <f t="shared" ca="1" si="118"/>
        <v>#NAME?</v>
      </c>
      <c r="Y660" s="131" t="e">
        <f t="shared" ca="1" si="119"/>
        <v>#NAME?</v>
      </c>
      <c r="Z660" s="137" t="e">
        <f t="shared" ca="1" si="120"/>
        <v>#NAME?</v>
      </c>
      <c r="AA660" s="125">
        <v>2.1012152971806302</v>
      </c>
      <c r="AB660" s="125">
        <v>3.6334068236195001</v>
      </c>
      <c r="AC660" s="123" t="s">
        <v>6048</v>
      </c>
      <c r="AD660" s="125">
        <v>6.8125338232393</v>
      </c>
      <c r="AE660" s="123" t="s">
        <v>6049</v>
      </c>
      <c r="AF660" s="126">
        <v>0</v>
      </c>
      <c r="AG660" s="123"/>
      <c r="AH660" s="125">
        <v>8.2865467899999992</v>
      </c>
      <c r="AI660" s="123" t="s">
        <v>163</v>
      </c>
      <c r="AJ660" s="123" t="s">
        <v>95</v>
      </c>
      <c r="AK660" s="124">
        <v>19.907033404</v>
      </c>
      <c r="AL660" s="123" t="s">
        <v>159</v>
      </c>
      <c r="AM660" s="36">
        <v>42794</v>
      </c>
      <c r="AN660" s="123" t="s">
        <v>310</v>
      </c>
      <c r="AO660" s="123" t="s">
        <v>2751</v>
      </c>
      <c r="AP660" s="123" t="s">
        <v>195</v>
      </c>
      <c r="AQ660" s="123" t="s">
        <v>532</v>
      </c>
    </row>
    <row r="661" spans="1:43">
      <c r="A661" s="123" t="s">
        <v>2552</v>
      </c>
      <c r="B661" s="123" t="s">
        <v>2553</v>
      </c>
      <c r="C661" s="36">
        <v>43830</v>
      </c>
      <c r="D661" s="124">
        <v>1.0279</v>
      </c>
      <c r="E661" s="124">
        <v>1.1358999999999999</v>
      </c>
      <c r="F661" s="125">
        <v>3.8929440389274199E-2</v>
      </c>
      <c r="G661" s="36">
        <v>43826</v>
      </c>
      <c r="H661" s="124">
        <v>1.0275000000000001</v>
      </c>
      <c r="I661" s="125">
        <v>3.6233035961133999</v>
      </c>
      <c r="J661" s="123" t="s">
        <v>6050</v>
      </c>
      <c r="K661" s="125">
        <v>0.15589983435642299</v>
      </c>
      <c r="L661" s="125">
        <v>0.32205976580845502</v>
      </c>
      <c r="M661" s="130">
        <v>0.29269434681172002</v>
      </c>
      <c r="N661" s="137">
        <f t="shared" si="110"/>
        <v>1.1707773872468801</v>
      </c>
      <c r="O661" s="132">
        <f t="shared" si="111"/>
        <v>1.1707773872468802E-2</v>
      </c>
      <c r="P661" s="134">
        <f t="shared" si="112"/>
        <v>1020</v>
      </c>
      <c r="Q661" s="134">
        <v>1046</v>
      </c>
      <c r="R661" s="134" t="str">
        <f t="shared" si="113"/>
        <v>1020/1046</v>
      </c>
      <c r="S661" s="131">
        <f t="shared" si="114"/>
        <v>0.9751434034416826</v>
      </c>
      <c r="T661" s="137">
        <f t="shared" si="115"/>
        <v>60</v>
      </c>
      <c r="U661" s="133" t="e">
        <f ca="1">[1]!f_risk_annusharpe(A661,"2019/9/30","2019/12/31",1,1,3)</f>
        <v>#NAME?</v>
      </c>
      <c r="V661" s="134" t="e">
        <f t="shared" ca="1" si="116"/>
        <v>#NAME?</v>
      </c>
      <c r="W661" s="134">
        <f t="shared" si="117"/>
        <v>1046</v>
      </c>
      <c r="X661" s="134" t="e">
        <f t="shared" ca="1" si="118"/>
        <v>#NAME?</v>
      </c>
      <c r="Y661" s="131" t="e">
        <f t="shared" ca="1" si="119"/>
        <v>#NAME?</v>
      </c>
      <c r="Z661" s="137" t="e">
        <f t="shared" ca="1" si="120"/>
        <v>#NAME?</v>
      </c>
      <c r="AA661" s="125">
        <v>1.6816524246190001</v>
      </c>
      <c r="AB661" s="125">
        <v>3.6233035961133999</v>
      </c>
      <c r="AC661" s="123" t="s">
        <v>6050</v>
      </c>
      <c r="AD661" s="125">
        <v>12.4015342399208</v>
      </c>
      <c r="AE661" s="123" t="s">
        <v>6051</v>
      </c>
      <c r="AF661" s="126">
        <v>0</v>
      </c>
      <c r="AG661" s="123"/>
      <c r="AH661" s="125">
        <v>14.29651818</v>
      </c>
      <c r="AI661" s="123" t="s">
        <v>174</v>
      </c>
      <c r="AJ661" s="123" t="s">
        <v>95</v>
      </c>
      <c r="AK661" s="124">
        <v>20.407743808100001</v>
      </c>
      <c r="AL661" s="123" t="s">
        <v>159</v>
      </c>
      <c r="AM661" s="36">
        <v>42907</v>
      </c>
      <c r="AN661" s="123" t="s">
        <v>310</v>
      </c>
      <c r="AO661" s="123" t="s">
        <v>6052</v>
      </c>
      <c r="AP661" s="123" t="s">
        <v>196</v>
      </c>
      <c r="AQ661" s="123" t="s">
        <v>177</v>
      </c>
    </row>
    <row r="662" spans="1:43">
      <c r="A662" s="123" t="s">
        <v>2364</v>
      </c>
      <c r="B662" s="123" t="s">
        <v>2365</v>
      </c>
      <c r="C662" s="36">
        <v>43830</v>
      </c>
      <c r="D662" s="124">
        <v>1.0329999999999999</v>
      </c>
      <c r="E662" s="124">
        <v>1.1265000000000001</v>
      </c>
      <c r="F662" s="125">
        <v>2.90500629417903E-2</v>
      </c>
      <c r="G662" s="36">
        <v>43826</v>
      </c>
      <c r="H662" s="124">
        <v>1.0327</v>
      </c>
      <c r="I662" s="125">
        <v>3.62102259423372</v>
      </c>
      <c r="J662" s="123" t="s">
        <v>6053</v>
      </c>
      <c r="K662" s="125">
        <v>0.19398642095054</v>
      </c>
      <c r="L662" s="125">
        <v>0.14542295055634599</v>
      </c>
      <c r="M662" s="130">
        <v>0.32048535835571201</v>
      </c>
      <c r="N662" s="137">
        <f t="shared" si="110"/>
        <v>1.2819414334228481</v>
      </c>
      <c r="O662" s="132">
        <f t="shared" si="111"/>
        <v>1.2819414334228481E-2</v>
      </c>
      <c r="P662" s="134">
        <f t="shared" si="112"/>
        <v>1018</v>
      </c>
      <c r="Q662" s="134">
        <v>1046</v>
      </c>
      <c r="R662" s="134" t="str">
        <f t="shared" si="113"/>
        <v>1018/1046</v>
      </c>
      <c r="S662" s="131">
        <f t="shared" si="114"/>
        <v>0.97323135755258128</v>
      </c>
      <c r="T662" s="137">
        <f t="shared" si="115"/>
        <v>60</v>
      </c>
      <c r="U662" s="133" t="e">
        <f ca="1">[1]!f_risk_annusharpe(A662,"2019/9/30","2019/12/31",1,1,3)</f>
        <v>#NAME?</v>
      </c>
      <c r="V662" s="134" t="e">
        <f t="shared" ca="1" si="116"/>
        <v>#NAME?</v>
      </c>
      <c r="W662" s="134">
        <f t="shared" si="117"/>
        <v>1046</v>
      </c>
      <c r="X662" s="134" t="e">
        <f t="shared" ca="1" si="118"/>
        <v>#NAME?</v>
      </c>
      <c r="Y662" s="131" t="e">
        <f t="shared" ca="1" si="119"/>
        <v>#NAME?</v>
      </c>
      <c r="Z662" s="137" t="e">
        <f t="shared" ca="1" si="120"/>
        <v>#NAME?</v>
      </c>
      <c r="AA662" s="125">
        <v>1.5727034461368601</v>
      </c>
      <c r="AB662" s="125">
        <v>3.62102259423372</v>
      </c>
      <c r="AC662" s="123" t="s">
        <v>6053</v>
      </c>
      <c r="AD662" s="125">
        <v>11.0049229636899</v>
      </c>
      <c r="AE662" s="123" t="s">
        <v>6054</v>
      </c>
      <c r="AF662" s="126">
        <v>0</v>
      </c>
      <c r="AG662" s="123"/>
      <c r="AH662" s="125">
        <v>13.1027062293771</v>
      </c>
      <c r="AI662" s="123" t="s">
        <v>174</v>
      </c>
      <c r="AJ662" s="123" t="s">
        <v>95</v>
      </c>
      <c r="AK662" s="124">
        <v>30.982830938100001</v>
      </c>
      <c r="AL662" s="123" t="s">
        <v>159</v>
      </c>
      <c r="AM662" s="36">
        <v>42804</v>
      </c>
      <c r="AN662" s="123" t="s">
        <v>310</v>
      </c>
      <c r="AO662" s="123" t="s">
        <v>1076</v>
      </c>
      <c r="AP662" s="123" t="s">
        <v>215</v>
      </c>
      <c r="AQ662" s="123" t="s">
        <v>247</v>
      </c>
    </row>
    <row r="663" spans="1:43">
      <c r="A663" s="123" t="s">
        <v>2755</v>
      </c>
      <c r="B663" s="123" t="s">
        <v>2756</v>
      </c>
      <c r="C663" s="36">
        <v>43830</v>
      </c>
      <c r="D663" s="124">
        <v>1.0152000000000001</v>
      </c>
      <c r="E663" s="124">
        <v>1.0468</v>
      </c>
      <c r="F663" s="125">
        <v>2.95595625184885E-2</v>
      </c>
      <c r="G663" s="36">
        <v>43829</v>
      </c>
      <c r="H663" s="124">
        <v>1.0148999999999999</v>
      </c>
      <c r="I663" s="125">
        <v>3.6164864265927998</v>
      </c>
      <c r="J663" s="123" t="s">
        <v>6055</v>
      </c>
      <c r="K663" s="125">
        <v>0.138094298678241</v>
      </c>
      <c r="L663" s="125">
        <v>0.56337379294705103</v>
      </c>
      <c r="M663" s="130">
        <v>1.01917389093461</v>
      </c>
      <c r="N663" s="137">
        <f t="shared" si="110"/>
        <v>4.0766955637384399</v>
      </c>
      <c r="O663" s="132">
        <f t="shared" si="111"/>
        <v>4.0766955637384396E-2</v>
      </c>
      <c r="P663" s="134">
        <f t="shared" si="112"/>
        <v>535</v>
      </c>
      <c r="Q663" s="134">
        <v>1046</v>
      </c>
      <c r="R663" s="134" t="str">
        <f t="shared" si="113"/>
        <v>535/1046</v>
      </c>
      <c r="S663" s="131">
        <f t="shared" si="114"/>
        <v>0.51147227533460804</v>
      </c>
      <c r="T663" s="137">
        <f t="shared" si="115"/>
        <v>74.426386233269596</v>
      </c>
      <c r="U663" s="133" t="e">
        <f ca="1">[1]!f_risk_annusharpe(A663,"2019/9/30","2019/12/31",1,1,3)</f>
        <v>#NAME?</v>
      </c>
      <c r="V663" s="134" t="e">
        <f t="shared" ca="1" si="116"/>
        <v>#NAME?</v>
      </c>
      <c r="W663" s="134">
        <f t="shared" si="117"/>
        <v>1046</v>
      </c>
      <c r="X663" s="134" t="e">
        <f t="shared" ca="1" si="118"/>
        <v>#NAME?</v>
      </c>
      <c r="Y663" s="131" t="e">
        <f t="shared" ca="1" si="119"/>
        <v>#NAME?</v>
      </c>
      <c r="Z663" s="137" t="e">
        <f t="shared" ca="1" si="120"/>
        <v>#NAME?</v>
      </c>
      <c r="AA663" s="125">
        <v>1.8926253050184101</v>
      </c>
      <c r="AB663" s="125">
        <v>3.6164864265927998</v>
      </c>
      <c r="AC663" s="123" t="s">
        <v>6055</v>
      </c>
      <c r="AD663" s="126">
        <v>0</v>
      </c>
      <c r="AE663" s="123"/>
      <c r="AF663" s="126">
        <v>0</v>
      </c>
      <c r="AG663" s="123"/>
      <c r="AH663" s="125">
        <v>4.7355444799999997</v>
      </c>
      <c r="AI663" s="123" t="s">
        <v>163</v>
      </c>
      <c r="AJ663" s="123" t="s">
        <v>95</v>
      </c>
      <c r="AK663" s="124">
        <v>28.313395633599999</v>
      </c>
      <c r="AL663" s="123" t="s">
        <v>159</v>
      </c>
      <c r="AM663" s="36">
        <v>43384</v>
      </c>
      <c r="AN663" s="123" t="s">
        <v>310</v>
      </c>
      <c r="AO663" s="123" t="s">
        <v>1433</v>
      </c>
      <c r="AP663" s="123" t="s">
        <v>238</v>
      </c>
      <c r="AQ663" s="123" t="s">
        <v>207</v>
      </c>
    </row>
    <row r="664" spans="1:43">
      <c r="A664" s="123" t="s">
        <v>2752</v>
      </c>
      <c r="B664" s="123" t="s">
        <v>2753</v>
      </c>
      <c r="C664" s="36">
        <v>43830</v>
      </c>
      <c r="D664" s="124">
        <v>1.0246999999999999</v>
      </c>
      <c r="E664" s="124">
        <v>1.0417000000000001</v>
      </c>
      <c r="F664" s="125">
        <v>2.9285435376795101E-2</v>
      </c>
      <c r="G664" s="36">
        <v>43829</v>
      </c>
      <c r="H664" s="124">
        <v>1.0244</v>
      </c>
      <c r="I664" s="125">
        <v>3.61636784009545</v>
      </c>
      <c r="J664" s="123" t="s">
        <v>6056</v>
      </c>
      <c r="K664" s="125">
        <v>0.13681227401541099</v>
      </c>
      <c r="L664" s="125">
        <v>0.55939665653011195</v>
      </c>
      <c r="M664" s="130">
        <v>1.0452866512219401</v>
      </c>
      <c r="N664" s="137">
        <f t="shared" si="110"/>
        <v>4.1811466048877604</v>
      </c>
      <c r="O664" s="132">
        <f t="shared" si="111"/>
        <v>4.1811466048877602E-2</v>
      </c>
      <c r="P664" s="134">
        <f t="shared" si="112"/>
        <v>490</v>
      </c>
      <c r="Q664" s="134">
        <v>1046</v>
      </c>
      <c r="R664" s="134" t="str">
        <f t="shared" si="113"/>
        <v>490/1046</v>
      </c>
      <c r="S664" s="131">
        <f t="shared" si="114"/>
        <v>0.46845124282982792</v>
      </c>
      <c r="T664" s="137">
        <f t="shared" si="115"/>
        <v>76.577437858508603</v>
      </c>
      <c r="U664" s="133" t="e">
        <f ca="1">[1]!f_risk_annusharpe(A664,"2019/9/30","2019/12/31",1,1,3)</f>
        <v>#NAME?</v>
      </c>
      <c r="V664" s="134" t="e">
        <f t="shared" ca="1" si="116"/>
        <v>#NAME?</v>
      </c>
      <c r="W664" s="134">
        <f t="shared" si="117"/>
        <v>1046</v>
      </c>
      <c r="X664" s="134" t="e">
        <f t="shared" ca="1" si="118"/>
        <v>#NAME?</v>
      </c>
      <c r="Y664" s="131" t="e">
        <f t="shared" ca="1" si="119"/>
        <v>#NAME?</v>
      </c>
      <c r="Z664" s="137" t="e">
        <f t="shared" ca="1" si="120"/>
        <v>#NAME?</v>
      </c>
      <c r="AA664" s="125">
        <v>1.9524575800445001</v>
      </c>
      <c r="AB664" s="125">
        <v>3.61636784009545</v>
      </c>
      <c r="AC664" s="123" t="s">
        <v>6056</v>
      </c>
      <c r="AD664" s="126">
        <v>0</v>
      </c>
      <c r="AE664" s="123"/>
      <c r="AF664" s="126">
        <v>0</v>
      </c>
      <c r="AG664" s="123"/>
      <c r="AH664" s="125">
        <v>4.19661949999999</v>
      </c>
      <c r="AI664" s="123" t="s">
        <v>157</v>
      </c>
      <c r="AJ664" s="123" t="s">
        <v>95</v>
      </c>
      <c r="AK664" s="124">
        <v>35.067012724900003</v>
      </c>
      <c r="AL664" s="123" t="s">
        <v>159</v>
      </c>
      <c r="AM664" s="36">
        <v>43433</v>
      </c>
      <c r="AN664" s="123" t="s">
        <v>310</v>
      </c>
      <c r="AO664" s="123" t="s">
        <v>2754</v>
      </c>
      <c r="AP664" s="123" t="s">
        <v>224</v>
      </c>
      <c r="AQ664" s="123" t="s">
        <v>170</v>
      </c>
    </row>
    <row r="665" spans="1:43">
      <c r="A665" s="123" t="s">
        <v>2531</v>
      </c>
      <c r="B665" s="123" t="s">
        <v>2532</v>
      </c>
      <c r="C665" s="36">
        <v>43830</v>
      </c>
      <c r="D665" s="124">
        <v>1.0785</v>
      </c>
      <c r="E665" s="124">
        <v>1.1289</v>
      </c>
      <c r="F665" s="125">
        <v>9.2729970326316594E-3</v>
      </c>
      <c r="G665" s="36">
        <v>43829</v>
      </c>
      <c r="H665" s="124">
        <v>1.0784</v>
      </c>
      <c r="I665" s="125">
        <v>3.6093364186217101</v>
      </c>
      <c r="J665" s="123" t="s">
        <v>6057</v>
      </c>
      <c r="K665" s="125">
        <v>9.2807424593972898E-2</v>
      </c>
      <c r="L665" s="125">
        <v>0.297555969384657</v>
      </c>
      <c r="M665" s="130">
        <v>0.92641019453426798</v>
      </c>
      <c r="N665" s="137">
        <f t="shared" si="110"/>
        <v>3.7056407781370719</v>
      </c>
      <c r="O665" s="132">
        <f t="shared" si="111"/>
        <v>3.7056407781370718E-2</v>
      </c>
      <c r="P665" s="134">
        <f t="shared" si="112"/>
        <v>682</v>
      </c>
      <c r="Q665" s="134">
        <v>1046</v>
      </c>
      <c r="R665" s="134" t="str">
        <f t="shared" si="113"/>
        <v>682/1046</v>
      </c>
      <c r="S665" s="131">
        <f t="shared" si="114"/>
        <v>0.65200764818355639</v>
      </c>
      <c r="T665" s="137">
        <f t="shared" si="115"/>
        <v>67.399617590822189</v>
      </c>
      <c r="U665" s="133" t="e">
        <f ca="1">[1]!f_risk_annusharpe(A665,"2019/9/30","2019/12/31",1,1,3)</f>
        <v>#NAME?</v>
      </c>
      <c r="V665" s="134" t="e">
        <f t="shared" ca="1" si="116"/>
        <v>#NAME?</v>
      </c>
      <c r="W665" s="134">
        <f t="shared" si="117"/>
        <v>1046</v>
      </c>
      <c r="X665" s="134" t="e">
        <f t="shared" ca="1" si="118"/>
        <v>#NAME?</v>
      </c>
      <c r="Y665" s="131" t="e">
        <f t="shared" ca="1" si="119"/>
        <v>#NAME?</v>
      </c>
      <c r="Z665" s="137" t="e">
        <f t="shared" ca="1" si="120"/>
        <v>#NAME?</v>
      </c>
      <c r="AA665" s="125">
        <v>2.3827244483380801</v>
      </c>
      <c r="AB665" s="125">
        <v>3.6093364186217101</v>
      </c>
      <c r="AC665" s="123" t="s">
        <v>6057</v>
      </c>
      <c r="AD665" s="125">
        <v>11.6847850439593</v>
      </c>
      <c r="AE665" s="123" t="s">
        <v>6058</v>
      </c>
      <c r="AF665" s="125">
        <v>13.855496374622399</v>
      </c>
      <c r="AG665" s="123" t="s">
        <v>6059</v>
      </c>
      <c r="AH665" s="125">
        <v>13.0585079</v>
      </c>
      <c r="AI665" s="123" t="s">
        <v>157</v>
      </c>
      <c r="AJ665" s="123" t="s">
        <v>189</v>
      </c>
      <c r="AK665" s="124">
        <v>6.7059738349</v>
      </c>
      <c r="AL665" s="123" t="s">
        <v>159</v>
      </c>
      <c r="AM665" s="36">
        <v>42612</v>
      </c>
      <c r="AN665" s="123" t="s">
        <v>310</v>
      </c>
      <c r="AO665" s="123" t="s">
        <v>1787</v>
      </c>
      <c r="AP665" s="123" t="s">
        <v>202</v>
      </c>
      <c r="AQ665" s="123" t="s">
        <v>183</v>
      </c>
    </row>
    <row r="666" spans="1:43">
      <c r="A666" s="123" t="s">
        <v>2780</v>
      </c>
      <c r="B666" s="123" t="s">
        <v>2781</v>
      </c>
      <c r="C666" s="36">
        <v>43830</v>
      </c>
      <c r="D666" s="124">
        <v>1.02</v>
      </c>
      <c r="E666" s="124">
        <v>1.05</v>
      </c>
      <c r="F666" s="125">
        <v>1.9611688566373901E-2</v>
      </c>
      <c r="G666" s="36">
        <v>43829</v>
      </c>
      <c r="H666" s="124">
        <v>1.0198</v>
      </c>
      <c r="I666" s="125">
        <v>3.6056878019919201</v>
      </c>
      <c r="J666" s="123" t="s">
        <v>6060</v>
      </c>
      <c r="K666" s="125">
        <v>0.19646365422395701</v>
      </c>
      <c r="L666" s="125">
        <v>0.59172671846965397</v>
      </c>
      <c r="M666" s="130">
        <v>1.02011576956345</v>
      </c>
      <c r="N666" s="137">
        <f t="shared" si="110"/>
        <v>4.0804630782537998</v>
      </c>
      <c r="O666" s="132">
        <f t="shared" si="111"/>
        <v>4.0804630782538001E-2</v>
      </c>
      <c r="P666" s="134">
        <f t="shared" si="112"/>
        <v>534</v>
      </c>
      <c r="Q666" s="134">
        <v>1046</v>
      </c>
      <c r="R666" s="134" t="str">
        <f t="shared" si="113"/>
        <v>534/1046</v>
      </c>
      <c r="S666" s="131">
        <f t="shared" si="114"/>
        <v>0.51051625239005738</v>
      </c>
      <c r="T666" s="137">
        <f t="shared" si="115"/>
        <v>74.474187380497128</v>
      </c>
      <c r="U666" s="133" t="e">
        <f ca="1">[1]!f_risk_annusharpe(A666,"2019/9/30","2019/12/31",1,1,3)</f>
        <v>#NAME?</v>
      </c>
      <c r="V666" s="134" t="e">
        <f t="shared" ca="1" si="116"/>
        <v>#NAME?</v>
      </c>
      <c r="W666" s="134">
        <f t="shared" si="117"/>
        <v>1046</v>
      </c>
      <c r="X666" s="134" t="e">
        <f t="shared" ca="1" si="118"/>
        <v>#NAME?</v>
      </c>
      <c r="Y666" s="131" t="e">
        <f t="shared" ca="1" si="119"/>
        <v>#NAME?</v>
      </c>
      <c r="Z666" s="137" t="e">
        <f t="shared" ca="1" si="120"/>
        <v>#NAME?</v>
      </c>
      <c r="AA666" s="125">
        <v>1.95281033669504</v>
      </c>
      <c r="AB666" s="125">
        <v>3.6056878019919201</v>
      </c>
      <c r="AC666" s="123" t="s">
        <v>6060</v>
      </c>
      <c r="AD666" s="126">
        <v>0</v>
      </c>
      <c r="AE666" s="123"/>
      <c r="AF666" s="126">
        <v>0</v>
      </c>
      <c r="AG666" s="123"/>
      <c r="AH666" s="125">
        <v>5.0665279999999999</v>
      </c>
      <c r="AI666" s="123" t="s">
        <v>157</v>
      </c>
      <c r="AJ666" s="123" t="s">
        <v>95</v>
      </c>
      <c r="AK666" s="124">
        <v>29.1470321314</v>
      </c>
      <c r="AL666" s="123" t="s">
        <v>159</v>
      </c>
      <c r="AM666" s="36">
        <v>43349</v>
      </c>
      <c r="AN666" s="123" t="s">
        <v>310</v>
      </c>
      <c r="AO666" s="123" t="s">
        <v>255</v>
      </c>
      <c r="AP666" s="123" t="s">
        <v>228</v>
      </c>
      <c r="AQ666" s="123" t="s">
        <v>170</v>
      </c>
    </row>
    <row r="667" spans="1:43">
      <c r="A667" s="123" t="s">
        <v>2697</v>
      </c>
      <c r="B667" s="123" t="s">
        <v>2698</v>
      </c>
      <c r="C667" s="36">
        <v>43830</v>
      </c>
      <c r="D667" s="124">
        <v>1.0837000000000001</v>
      </c>
      <c r="E667" s="124">
        <v>1.1336999999999999</v>
      </c>
      <c r="F667" s="125">
        <v>3.6924213052738297E-2</v>
      </c>
      <c r="G667" s="36">
        <v>43829</v>
      </c>
      <c r="H667" s="124">
        <v>1.0832999999999999</v>
      </c>
      <c r="I667" s="125">
        <v>3.60421737703231</v>
      </c>
      <c r="J667" s="123" t="s">
        <v>6061</v>
      </c>
      <c r="K667" s="125">
        <v>0.12010347376201699</v>
      </c>
      <c r="L667" s="125">
        <v>0.47284570403840198</v>
      </c>
      <c r="M667" s="130">
        <v>0.73434781221026202</v>
      </c>
      <c r="N667" s="137">
        <f t="shared" si="110"/>
        <v>2.9373912488410481</v>
      </c>
      <c r="O667" s="132">
        <f t="shared" si="111"/>
        <v>2.9373912488410481E-2</v>
      </c>
      <c r="P667" s="134">
        <f t="shared" si="112"/>
        <v>925</v>
      </c>
      <c r="Q667" s="134">
        <v>1046</v>
      </c>
      <c r="R667" s="134" t="str">
        <f t="shared" si="113"/>
        <v>925/1046</v>
      </c>
      <c r="S667" s="131">
        <f t="shared" si="114"/>
        <v>0.88432122370936905</v>
      </c>
      <c r="T667" s="137">
        <f t="shared" si="115"/>
        <v>60</v>
      </c>
      <c r="U667" s="133" t="e">
        <f ca="1">[1]!f_risk_annusharpe(A667,"2019/9/30","2019/12/31",1,1,3)</f>
        <v>#NAME?</v>
      </c>
      <c r="V667" s="134" t="e">
        <f t="shared" ca="1" si="116"/>
        <v>#NAME?</v>
      </c>
      <c r="W667" s="134">
        <f t="shared" si="117"/>
        <v>1046</v>
      </c>
      <c r="X667" s="134" t="e">
        <f t="shared" ca="1" si="118"/>
        <v>#NAME?</v>
      </c>
      <c r="Y667" s="131" t="e">
        <f t="shared" ca="1" si="119"/>
        <v>#NAME?</v>
      </c>
      <c r="Z667" s="137" t="e">
        <f t="shared" ca="1" si="120"/>
        <v>#NAME?</v>
      </c>
      <c r="AA667" s="125">
        <v>1.6604234299960701</v>
      </c>
      <c r="AB667" s="125">
        <v>3.60421737703231</v>
      </c>
      <c r="AC667" s="123" t="s">
        <v>6061</v>
      </c>
      <c r="AD667" s="125">
        <v>11.219568452497599</v>
      </c>
      <c r="AE667" s="123" t="s">
        <v>6062</v>
      </c>
      <c r="AF667" s="125">
        <v>12.877911918489101</v>
      </c>
      <c r="AG667" s="123" t="s">
        <v>6063</v>
      </c>
      <c r="AH667" s="125">
        <v>13.555179389999999</v>
      </c>
      <c r="AI667" s="123" t="s">
        <v>157</v>
      </c>
      <c r="AJ667" s="123" t="s">
        <v>166</v>
      </c>
      <c r="AK667" s="124">
        <v>6.8371128006999999</v>
      </c>
      <c r="AL667" s="123" t="s">
        <v>159</v>
      </c>
      <c r="AM667" s="36">
        <v>42678</v>
      </c>
      <c r="AN667" s="123" t="s">
        <v>310</v>
      </c>
      <c r="AO667" s="123" t="s">
        <v>2384</v>
      </c>
      <c r="AP667" s="123" t="s">
        <v>266</v>
      </c>
      <c r="AQ667" s="123" t="s">
        <v>177</v>
      </c>
    </row>
    <row r="668" spans="1:43">
      <c r="A668" s="123" t="s">
        <v>2639</v>
      </c>
      <c r="B668" s="123" t="s">
        <v>2640</v>
      </c>
      <c r="C668" s="36">
        <v>43830</v>
      </c>
      <c r="D668" s="124">
        <v>1.044</v>
      </c>
      <c r="E668" s="124">
        <v>1.1105</v>
      </c>
      <c r="F668" s="125">
        <v>0</v>
      </c>
      <c r="G668" s="36">
        <v>43829</v>
      </c>
      <c r="H668" s="124">
        <v>1.044</v>
      </c>
      <c r="I668" s="125">
        <v>3.6034869407774899</v>
      </c>
      <c r="J668" s="123" t="s">
        <v>6064</v>
      </c>
      <c r="K668" s="125">
        <v>0.1342796854019</v>
      </c>
      <c r="L668" s="125">
        <v>0.39428749485472497</v>
      </c>
      <c r="M668" s="130">
        <v>0.85009618035108703</v>
      </c>
      <c r="N668" s="137">
        <f t="shared" si="110"/>
        <v>3.4003847214043481</v>
      </c>
      <c r="O668" s="132">
        <f t="shared" si="111"/>
        <v>3.4003847214043481E-2</v>
      </c>
      <c r="P668" s="134">
        <f t="shared" si="112"/>
        <v>796</v>
      </c>
      <c r="Q668" s="134">
        <v>1046</v>
      </c>
      <c r="R668" s="134" t="str">
        <f t="shared" si="113"/>
        <v>796/1046</v>
      </c>
      <c r="S668" s="131">
        <f t="shared" si="114"/>
        <v>0.76099426386233271</v>
      </c>
      <c r="T668" s="137">
        <f t="shared" si="115"/>
        <v>61.950286806883369</v>
      </c>
      <c r="U668" s="133" t="e">
        <f ca="1">[1]!f_risk_annusharpe(A668,"2019/9/30","2019/12/31",1,1,3)</f>
        <v>#NAME?</v>
      </c>
      <c r="V668" s="134" t="e">
        <f t="shared" ca="1" si="116"/>
        <v>#NAME?</v>
      </c>
      <c r="W668" s="134">
        <f t="shared" si="117"/>
        <v>1046</v>
      </c>
      <c r="X668" s="134" t="e">
        <f t="shared" ca="1" si="118"/>
        <v>#NAME?</v>
      </c>
      <c r="Y668" s="131" t="e">
        <f t="shared" ca="1" si="119"/>
        <v>#NAME?</v>
      </c>
      <c r="Z668" s="137" t="e">
        <f t="shared" ca="1" si="120"/>
        <v>#NAME?</v>
      </c>
      <c r="AA668" s="125">
        <v>1.79409084038555</v>
      </c>
      <c r="AB668" s="125">
        <v>3.6034869407774899</v>
      </c>
      <c r="AC668" s="123" t="s">
        <v>6064</v>
      </c>
      <c r="AD668" s="125">
        <v>8.4888231259280609</v>
      </c>
      <c r="AE668" s="123" t="s">
        <v>6065</v>
      </c>
      <c r="AF668" s="126">
        <v>0</v>
      </c>
      <c r="AG668" s="123"/>
      <c r="AH668" s="125">
        <v>11.4118172</v>
      </c>
      <c r="AI668" s="123" t="s">
        <v>174</v>
      </c>
      <c r="AJ668" s="123" t="s">
        <v>95</v>
      </c>
      <c r="AK668" s="124">
        <v>15.529271442300001</v>
      </c>
      <c r="AL668" s="123" t="s">
        <v>159</v>
      </c>
      <c r="AM668" s="36">
        <v>42845</v>
      </c>
      <c r="AN668" s="123" t="s">
        <v>310</v>
      </c>
      <c r="AO668" s="123" t="s">
        <v>2641</v>
      </c>
      <c r="AP668" s="123" t="s">
        <v>209</v>
      </c>
      <c r="AQ668" s="123" t="s">
        <v>162</v>
      </c>
    </row>
    <row r="669" spans="1:43">
      <c r="A669" s="123" t="s">
        <v>2599</v>
      </c>
      <c r="B669" s="123" t="s">
        <v>2600</v>
      </c>
      <c r="C669" s="36">
        <v>43830</v>
      </c>
      <c r="D669" s="124">
        <v>1.0025999999999999</v>
      </c>
      <c r="E669" s="124">
        <v>1.0487</v>
      </c>
      <c r="F669" s="125">
        <v>3.9912193175015001E-2</v>
      </c>
      <c r="G669" s="36">
        <v>43826</v>
      </c>
      <c r="H669" s="124">
        <v>1.0022</v>
      </c>
      <c r="I669" s="125">
        <v>3.5959920584749101</v>
      </c>
      <c r="J669" s="123" t="s">
        <v>6066</v>
      </c>
      <c r="K669" s="125">
        <v>0.179856115107903</v>
      </c>
      <c r="L669" s="125">
        <v>0.33538922797283699</v>
      </c>
      <c r="M669" s="130">
        <v>0.74016171357218796</v>
      </c>
      <c r="N669" s="137">
        <f t="shared" si="110"/>
        <v>2.9606468542887519</v>
      </c>
      <c r="O669" s="132">
        <f t="shared" si="111"/>
        <v>2.960646854288752E-2</v>
      </c>
      <c r="P669" s="134">
        <f t="shared" si="112"/>
        <v>916</v>
      </c>
      <c r="Q669" s="134">
        <v>1046</v>
      </c>
      <c r="R669" s="134" t="str">
        <f t="shared" si="113"/>
        <v>916/1046</v>
      </c>
      <c r="S669" s="131">
        <f t="shared" si="114"/>
        <v>0.875717017208413</v>
      </c>
      <c r="T669" s="137">
        <f t="shared" si="115"/>
        <v>60</v>
      </c>
      <c r="U669" s="133" t="e">
        <f ca="1">[1]!f_risk_annusharpe(A669,"2019/9/30","2019/12/31",1,1,3)</f>
        <v>#NAME?</v>
      </c>
      <c r="V669" s="134" t="e">
        <f t="shared" ca="1" si="116"/>
        <v>#NAME?</v>
      </c>
      <c r="W669" s="134">
        <f t="shared" si="117"/>
        <v>1046</v>
      </c>
      <c r="X669" s="134" t="e">
        <f t="shared" ca="1" si="118"/>
        <v>#NAME?</v>
      </c>
      <c r="Y669" s="131" t="e">
        <f t="shared" ca="1" si="119"/>
        <v>#NAME?</v>
      </c>
      <c r="Z669" s="137" t="e">
        <f t="shared" ca="1" si="120"/>
        <v>#NAME?</v>
      </c>
      <c r="AA669" s="125">
        <v>1.9941479723816</v>
      </c>
      <c r="AB669" s="125">
        <v>3.5959920584749101</v>
      </c>
      <c r="AC669" s="123" t="s">
        <v>6066</v>
      </c>
      <c r="AD669" s="126">
        <v>0</v>
      </c>
      <c r="AE669" s="123"/>
      <c r="AF669" s="126">
        <v>0</v>
      </c>
      <c r="AG669" s="123"/>
      <c r="AH669" s="125">
        <v>4.88058236</v>
      </c>
      <c r="AI669" s="123" t="s">
        <v>174</v>
      </c>
      <c r="AJ669" s="123" t="s">
        <v>95</v>
      </c>
      <c r="AK669" s="124">
        <v>8.3025153991000007</v>
      </c>
      <c r="AL669" s="123" t="s">
        <v>159</v>
      </c>
      <c r="AM669" s="36">
        <v>43318</v>
      </c>
      <c r="AN669" s="123" t="s">
        <v>310</v>
      </c>
      <c r="AO669" s="123" t="s">
        <v>178</v>
      </c>
      <c r="AP669" s="123" t="s">
        <v>179</v>
      </c>
      <c r="AQ669" s="123" t="s">
        <v>165</v>
      </c>
    </row>
    <row r="670" spans="1:43">
      <c r="A670" s="123" t="s">
        <v>2703</v>
      </c>
      <c r="B670" s="123" t="s">
        <v>2704</v>
      </c>
      <c r="C670" s="36">
        <v>43830</v>
      </c>
      <c r="D670" s="124">
        <v>1.0408999999999999</v>
      </c>
      <c r="E670" s="124">
        <v>1.1138999999999999</v>
      </c>
      <c r="F670" s="125">
        <v>1.9217834150083699E-2</v>
      </c>
      <c r="G670" s="36">
        <v>43829</v>
      </c>
      <c r="H670" s="124">
        <v>1.0407</v>
      </c>
      <c r="I670" s="125">
        <v>3.58732994801337</v>
      </c>
      <c r="J670" s="123" t="s">
        <v>6067</v>
      </c>
      <c r="K670" s="125">
        <v>0.16358737490376701</v>
      </c>
      <c r="L670" s="125">
        <v>0.46324294502408497</v>
      </c>
      <c r="M670" s="130">
        <v>0.88192092977268999</v>
      </c>
      <c r="N670" s="137">
        <f t="shared" si="110"/>
        <v>3.52768371909076</v>
      </c>
      <c r="O670" s="132">
        <f t="shared" si="111"/>
        <v>3.5276837190907601E-2</v>
      </c>
      <c r="P670" s="134">
        <f t="shared" si="112"/>
        <v>752</v>
      </c>
      <c r="Q670" s="134">
        <v>1046</v>
      </c>
      <c r="R670" s="134" t="str">
        <f t="shared" si="113"/>
        <v>752/1046</v>
      </c>
      <c r="S670" s="131">
        <f t="shared" si="114"/>
        <v>0.7189292543021033</v>
      </c>
      <c r="T670" s="137">
        <f t="shared" si="115"/>
        <v>64.053537284894844</v>
      </c>
      <c r="U670" s="133" t="e">
        <f ca="1">[1]!f_risk_annusharpe(A670,"2019/9/30","2019/12/31",1,1,3)</f>
        <v>#NAME?</v>
      </c>
      <c r="V670" s="134" t="e">
        <f t="shared" ca="1" si="116"/>
        <v>#NAME?</v>
      </c>
      <c r="W670" s="134">
        <f t="shared" si="117"/>
        <v>1046</v>
      </c>
      <c r="X670" s="134" t="e">
        <f t="shared" ca="1" si="118"/>
        <v>#NAME?</v>
      </c>
      <c r="Y670" s="131" t="e">
        <f t="shared" ca="1" si="119"/>
        <v>#NAME?</v>
      </c>
      <c r="Z670" s="137" t="e">
        <f t="shared" ca="1" si="120"/>
        <v>#NAME?</v>
      </c>
      <c r="AA670" s="125">
        <v>2.0890213283437902</v>
      </c>
      <c r="AB670" s="125">
        <v>3.58732994801337</v>
      </c>
      <c r="AC670" s="123" t="s">
        <v>6067</v>
      </c>
      <c r="AD670" s="125">
        <v>9.7082605643496205</v>
      </c>
      <c r="AE670" s="123" t="s">
        <v>6068</v>
      </c>
      <c r="AF670" s="126">
        <v>0</v>
      </c>
      <c r="AG670" s="123"/>
      <c r="AH670" s="125">
        <v>11.58427182</v>
      </c>
      <c r="AI670" s="123" t="s">
        <v>174</v>
      </c>
      <c r="AJ670" s="123" t="s">
        <v>95</v>
      </c>
      <c r="AK670" s="124">
        <v>10.491002839</v>
      </c>
      <c r="AL670" s="123" t="s">
        <v>159</v>
      </c>
      <c r="AM670" s="36">
        <v>42807</v>
      </c>
      <c r="AN670" s="123" t="s">
        <v>310</v>
      </c>
      <c r="AO670" s="123" t="s">
        <v>208</v>
      </c>
      <c r="AP670" s="123" t="s">
        <v>209</v>
      </c>
      <c r="AQ670" s="123" t="s">
        <v>162</v>
      </c>
    </row>
    <row r="671" spans="1:43">
      <c r="A671" s="123" t="s">
        <v>2788</v>
      </c>
      <c r="B671" s="123" t="s">
        <v>2789</v>
      </c>
      <c r="C671" s="36">
        <v>43830</v>
      </c>
      <c r="D671" s="124">
        <v>1.0199</v>
      </c>
      <c r="E671" s="124">
        <v>1.0845</v>
      </c>
      <c r="F671" s="125">
        <v>8.8321884200208006E-2</v>
      </c>
      <c r="G671" s="36">
        <v>43826</v>
      </c>
      <c r="H671" s="124">
        <v>1.0189999999999999</v>
      </c>
      <c r="I671" s="125">
        <v>3.5823047691720702</v>
      </c>
      <c r="J671" s="123" t="s">
        <v>6069</v>
      </c>
      <c r="K671" s="125">
        <v>0.30487804878049402</v>
      </c>
      <c r="L671" s="125">
        <v>0.58184648630240199</v>
      </c>
      <c r="M671" s="130">
        <v>1.03897212070281</v>
      </c>
      <c r="N671" s="137">
        <f t="shared" si="110"/>
        <v>4.1558884828112399</v>
      </c>
      <c r="O671" s="132">
        <f t="shared" si="111"/>
        <v>4.1558884828112402E-2</v>
      </c>
      <c r="P671" s="134">
        <f t="shared" si="112"/>
        <v>505</v>
      </c>
      <c r="Q671" s="134">
        <v>1046</v>
      </c>
      <c r="R671" s="134" t="str">
        <f t="shared" si="113"/>
        <v>505/1046</v>
      </c>
      <c r="S671" s="131">
        <f t="shared" si="114"/>
        <v>0.48279158699808794</v>
      </c>
      <c r="T671" s="137">
        <f t="shared" si="115"/>
        <v>75.860420650095605</v>
      </c>
      <c r="U671" s="133" t="e">
        <f ca="1">[1]!f_risk_annusharpe(A671,"2019/9/30","2019/12/31",1,1,3)</f>
        <v>#NAME?</v>
      </c>
      <c r="V671" s="134" t="e">
        <f t="shared" ca="1" si="116"/>
        <v>#NAME?</v>
      </c>
      <c r="W671" s="134">
        <f t="shared" si="117"/>
        <v>1046</v>
      </c>
      <c r="X671" s="134" t="e">
        <f t="shared" ca="1" si="118"/>
        <v>#NAME?</v>
      </c>
      <c r="Y671" s="131" t="e">
        <f t="shared" ca="1" si="119"/>
        <v>#NAME?</v>
      </c>
      <c r="Z671" s="137" t="e">
        <f t="shared" ca="1" si="120"/>
        <v>#NAME?</v>
      </c>
      <c r="AA671" s="125">
        <v>1.9041092057312701</v>
      </c>
      <c r="AB671" s="125">
        <v>3.5823047691720702</v>
      </c>
      <c r="AC671" s="123" t="s">
        <v>6069</v>
      </c>
      <c r="AD671" s="126">
        <v>0</v>
      </c>
      <c r="AE671" s="123"/>
      <c r="AF671" s="126">
        <v>0</v>
      </c>
      <c r="AG671" s="123"/>
      <c r="AH671" s="125">
        <v>8.5956883199999901</v>
      </c>
      <c r="AI671" s="123" t="s">
        <v>174</v>
      </c>
      <c r="AJ671" s="123" t="s">
        <v>95</v>
      </c>
      <c r="AK671" s="124">
        <v>73.460901708199998</v>
      </c>
      <c r="AL671" s="123" t="s">
        <v>159</v>
      </c>
      <c r="AM671" s="36">
        <v>43171</v>
      </c>
      <c r="AN671" s="123" t="s">
        <v>310</v>
      </c>
      <c r="AO671" s="123" t="s">
        <v>590</v>
      </c>
      <c r="AP671" s="123" t="s">
        <v>261</v>
      </c>
      <c r="AQ671" s="123" t="s">
        <v>483</v>
      </c>
    </row>
    <row r="672" spans="1:43">
      <c r="A672" s="123" t="s">
        <v>2647</v>
      </c>
      <c r="B672" s="123" t="s">
        <v>2648</v>
      </c>
      <c r="C672" s="36">
        <v>43830</v>
      </c>
      <c r="D672" s="124">
        <v>1.016</v>
      </c>
      <c r="E672" s="124">
        <v>1.123</v>
      </c>
      <c r="F672" s="125">
        <v>1.9688915140776898E-2</v>
      </c>
      <c r="G672" s="36">
        <v>43829</v>
      </c>
      <c r="H672" s="124">
        <v>1.0158</v>
      </c>
      <c r="I672" s="125">
        <v>3.5770192040417501</v>
      </c>
      <c r="J672" s="123" t="s">
        <v>6070</v>
      </c>
      <c r="K672" s="125">
        <v>0.118249901458423</v>
      </c>
      <c r="L672" s="125">
        <v>0.37544883300373899</v>
      </c>
      <c r="M672" s="130">
        <v>0.80789525490070702</v>
      </c>
      <c r="N672" s="137">
        <f t="shared" si="110"/>
        <v>3.2315810196028281</v>
      </c>
      <c r="O672" s="132">
        <f t="shared" si="111"/>
        <v>3.2315810196028277E-2</v>
      </c>
      <c r="P672" s="134">
        <f t="shared" si="112"/>
        <v>838</v>
      </c>
      <c r="Q672" s="134">
        <v>1046</v>
      </c>
      <c r="R672" s="134" t="str">
        <f t="shared" si="113"/>
        <v>838/1046</v>
      </c>
      <c r="S672" s="131">
        <f t="shared" si="114"/>
        <v>0.80114722753346079</v>
      </c>
      <c r="T672" s="137">
        <f t="shared" si="115"/>
        <v>60</v>
      </c>
      <c r="U672" s="133" t="e">
        <f ca="1">[1]!f_risk_annusharpe(A672,"2019/9/30","2019/12/31",1,1,3)</f>
        <v>#NAME?</v>
      </c>
      <c r="V672" s="134" t="e">
        <f t="shared" ca="1" si="116"/>
        <v>#NAME?</v>
      </c>
      <c r="W672" s="134">
        <f t="shared" si="117"/>
        <v>1046</v>
      </c>
      <c r="X672" s="134" t="e">
        <f t="shared" ca="1" si="118"/>
        <v>#NAME?</v>
      </c>
      <c r="Y672" s="131" t="e">
        <f t="shared" ca="1" si="119"/>
        <v>#NAME?</v>
      </c>
      <c r="Z672" s="137" t="e">
        <f t="shared" ca="1" si="120"/>
        <v>#NAME?</v>
      </c>
      <c r="AA672" s="125">
        <v>1.7824905856889699</v>
      </c>
      <c r="AB672" s="125">
        <v>3.5770192040417501</v>
      </c>
      <c r="AC672" s="123" t="s">
        <v>6070</v>
      </c>
      <c r="AD672" s="125">
        <v>10.001335393168601</v>
      </c>
      <c r="AE672" s="123" t="s">
        <v>6071</v>
      </c>
      <c r="AF672" s="125">
        <v>13.054638178352899</v>
      </c>
      <c r="AG672" s="123" t="s">
        <v>6072</v>
      </c>
      <c r="AH672" s="125">
        <v>12.7041688</v>
      </c>
      <c r="AI672" s="123" t="s">
        <v>163</v>
      </c>
      <c r="AJ672" s="123" t="s">
        <v>166</v>
      </c>
      <c r="AK672" s="124">
        <v>21.137413943199999</v>
      </c>
      <c r="AL672" s="123" t="s">
        <v>159</v>
      </c>
      <c r="AM672" s="36">
        <v>42622</v>
      </c>
      <c r="AN672" s="123" t="s">
        <v>310</v>
      </c>
      <c r="AO672" s="123" t="s">
        <v>1212</v>
      </c>
      <c r="AP672" s="123" t="s">
        <v>270</v>
      </c>
      <c r="AQ672" s="123" t="s">
        <v>247</v>
      </c>
    </row>
    <row r="673" spans="1:43">
      <c r="A673" s="123" t="s">
        <v>2631</v>
      </c>
      <c r="B673" s="123" t="s">
        <v>2632</v>
      </c>
      <c r="C673" s="36">
        <v>43830</v>
      </c>
      <c r="D673" s="124">
        <v>1.0410999999999999</v>
      </c>
      <c r="E673" s="124">
        <v>1.0578000000000001</v>
      </c>
      <c r="F673" s="125">
        <v>1.92141416082235E-2</v>
      </c>
      <c r="G673" s="36">
        <v>43829</v>
      </c>
      <c r="H673" s="124">
        <v>1.0408999999999999</v>
      </c>
      <c r="I673" s="125">
        <v>3.5714306088726202</v>
      </c>
      <c r="J673" s="123" t="s">
        <v>6073</v>
      </c>
      <c r="K673" s="125">
        <v>9.6144601480626105E-2</v>
      </c>
      <c r="L673" s="125">
        <v>0.346989925820478</v>
      </c>
      <c r="M673" s="130">
        <v>0.77437038818970205</v>
      </c>
      <c r="N673" s="137">
        <f t="shared" si="110"/>
        <v>3.0974815527588082</v>
      </c>
      <c r="O673" s="132">
        <f t="shared" si="111"/>
        <v>3.0974815527588084E-2</v>
      </c>
      <c r="P673" s="134">
        <f t="shared" si="112"/>
        <v>884</v>
      </c>
      <c r="Q673" s="134">
        <v>1046</v>
      </c>
      <c r="R673" s="134" t="str">
        <f t="shared" si="113"/>
        <v>884/1046</v>
      </c>
      <c r="S673" s="131">
        <f t="shared" si="114"/>
        <v>0.84512428298279163</v>
      </c>
      <c r="T673" s="137">
        <f t="shared" si="115"/>
        <v>60</v>
      </c>
      <c r="U673" s="133" t="e">
        <f ca="1">[1]!f_risk_annusharpe(A673,"2019/9/30","2019/12/31",1,1,3)</f>
        <v>#NAME?</v>
      </c>
      <c r="V673" s="134" t="e">
        <f t="shared" ca="1" si="116"/>
        <v>#NAME?</v>
      </c>
      <c r="W673" s="134">
        <f t="shared" si="117"/>
        <v>1046</v>
      </c>
      <c r="X673" s="134" t="e">
        <f t="shared" ca="1" si="118"/>
        <v>#NAME?</v>
      </c>
      <c r="Y673" s="131" t="e">
        <f t="shared" ca="1" si="119"/>
        <v>#NAME?</v>
      </c>
      <c r="Z673" s="137" t="e">
        <f t="shared" ca="1" si="120"/>
        <v>#NAME?</v>
      </c>
      <c r="AA673" s="125">
        <v>1.68978516120214</v>
      </c>
      <c r="AB673" s="125">
        <v>3.5714306088726202</v>
      </c>
      <c r="AC673" s="123" t="s">
        <v>6073</v>
      </c>
      <c r="AD673" s="126">
        <v>0</v>
      </c>
      <c r="AE673" s="123"/>
      <c r="AF673" s="126">
        <v>0</v>
      </c>
      <c r="AG673" s="123"/>
      <c r="AH673" s="125">
        <v>5.8465547999999998</v>
      </c>
      <c r="AI673" s="123" t="s">
        <v>157</v>
      </c>
      <c r="AJ673" s="123" t="s">
        <v>95</v>
      </c>
      <c r="AK673" s="124">
        <v>60.341124544300001</v>
      </c>
      <c r="AL673" s="123" t="s">
        <v>159</v>
      </c>
      <c r="AM673" s="36">
        <v>43266</v>
      </c>
      <c r="AN673" s="123" t="s">
        <v>310</v>
      </c>
      <c r="AO673" s="123" t="s">
        <v>2633</v>
      </c>
      <c r="AP673" s="123" t="s">
        <v>556</v>
      </c>
      <c r="AQ673" s="123" t="s">
        <v>207</v>
      </c>
    </row>
    <row r="674" spans="1:43">
      <c r="A674" s="123" t="s">
        <v>2865</v>
      </c>
      <c r="B674" s="123" t="s">
        <v>2866</v>
      </c>
      <c r="C674" s="36">
        <v>43830</v>
      </c>
      <c r="D674" s="124">
        <v>1.0149999999999999</v>
      </c>
      <c r="E674" s="124">
        <v>1.129</v>
      </c>
      <c r="F674" s="125">
        <v>1.9708316909739201E-2</v>
      </c>
      <c r="G674" s="36">
        <v>43829</v>
      </c>
      <c r="H674" s="124">
        <v>1.0147999999999999</v>
      </c>
      <c r="I674" s="125">
        <v>3.5704918167009598</v>
      </c>
      <c r="J674" s="123" t="s">
        <v>6074</v>
      </c>
      <c r="K674" s="125">
        <v>0.13812154696130999</v>
      </c>
      <c r="L674" s="125">
        <v>0.70156263219214798</v>
      </c>
      <c r="M674" s="130">
        <v>1.21966704070843</v>
      </c>
      <c r="N674" s="137">
        <f t="shared" si="110"/>
        <v>4.8786681628337201</v>
      </c>
      <c r="O674" s="132">
        <f t="shared" si="111"/>
        <v>4.87866816283372E-2</v>
      </c>
      <c r="P674" s="134">
        <f t="shared" si="112"/>
        <v>244</v>
      </c>
      <c r="Q674" s="134">
        <v>1046</v>
      </c>
      <c r="R674" s="134" t="str">
        <f t="shared" si="113"/>
        <v>244/1046</v>
      </c>
      <c r="S674" s="131">
        <f t="shared" si="114"/>
        <v>0.2332695984703633</v>
      </c>
      <c r="T674" s="137">
        <f t="shared" si="115"/>
        <v>88.336520076481833</v>
      </c>
      <c r="U674" s="133" t="e">
        <f ca="1">[1]!f_risk_annusharpe(A674,"2019/9/30","2019/12/31",1,1,3)</f>
        <v>#NAME?</v>
      </c>
      <c r="V674" s="134" t="e">
        <f t="shared" ca="1" si="116"/>
        <v>#NAME?</v>
      </c>
      <c r="W674" s="134">
        <f t="shared" si="117"/>
        <v>1046</v>
      </c>
      <c r="X674" s="134" t="e">
        <f t="shared" ca="1" si="118"/>
        <v>#NAME?</v>
      </c>
      <c r="Y674" s="131" t="e">
        <f t="shared" ca="1" si="119"/>
        <v>#NAME?</v>
      </c>
      <c r="Z674" s="137" t="e">
        <f t="shared" ca="1" si="120"/>
        <v>#NAME?</v>
      </c>
      <c r="AA674" s="125">
        <v>2.2112332490492799</v>
      </c>
      <c r="AB674" s="125">
        <v>3.5704918167009598</v>
      </c>
      <c r="AC674" s="123" t="s">
        <v>6074</v>
      </c>
      <c r="AD674" s="125">
        <v>11.151184756733899</v>
      </c>
      <c r="AE674" s="123" t="s">
        <v>6075</v>
      </c>
      <c r="AF674" s="126">
        <v>0</v>
      </c>
      <c r="AG674" s="123"/>
      <c r="AH674" s="125">
        <v>13.474564000000001</v>
      </c>
      <c r="AI674" s="123" t="s">
        <v>157</v>
      </c>
      <c r="AJ674" s="123" t="s">
        <v>95</v>
      </c>
      <c r="AK674" s="124">
        <v>13.345323294</v>
      </c>
      <c r="AL674" s="123" t="s">
        <v>159</v>
      </c>
      <c r="AM674" s="36">
        <v>42738</v>
      </c>
      <c r="AN674" s="123" t="s">
        <v>310</v>
      </c>
      <c r="AO674" s="123" t="s">
        <v>2337</v>
      </c>
      <c r="AP674" s="123" t="s">
        <v>446</v>
      </c>
      <c r="AQ674" s="123" t="s">
        <v>170</v>
      </c>
    </row>
    <row r="675" spans="1:43">
      <c r="A675" s="123" t="s">
        <v>2668</v>
      </c>
      <c r="B675" s="123" t="s">
        <v>2669</v>
      </c>
      <c r="C675" s="36">
        <v>43830</v>
      </c>
      <c r="D675" s="124">
        <v>1.0387999999999999</v>
      </c>
      <c r="E675" s="124">
        <v>1.1298999999999999</v>
      </c>
      <c r="F675" s="125">
        <v>1.9256691700351099E-2</v>
      </c>
      <c r="G675" s="36">
        <v>43829</v>
      </c>
      <c r="H675" s="124">
        <v>1.0386</v>
      </c>
      <c r="I675" s="125">
        <v>3.5642091052290699</v>
      </c>
      <c r="J675" s="123" t="s">
        <v>6076</v>
      </c>
      <c r="K675" s="125">
        <v>0.134952766531689</v>
      </c>
      <c r="L675" s="125">
        <v>0.39620689031089201</v>
      </c>
      <c r="M675" s="130">
        <v>0.78537669955581901</v>
      </c>
      <c r="N675" s="137">
        <f t="shared" si="110"/>
        <v>3.1415067982232761</v>
      </c>
      <c r="O675" s="132">
        <f t="shared" si="111"/>
        <v>3.1415067982232758E-2</v>
      </c>
      <c r="P675" s="134">
        <f t="shared" si="112"/>
        <v>870</v>
      </c>
      <c r="Q675" s="134">
        <v>1046</v>
      </c>
      <c r="R675" s="134" t="str">
        <f t="shared" si="113"/>
        <v>870/1046</v>
      </c>
      <c r="S675" s="131">
        <f t="shared" si="114"/>
        <v>0.83173996175908227</v>
      </c>
      <c r="T675" s="137">
        <f t="shared" si="115"/>
        <v>60</v>
      </c>
      <c r="U675" s="133" t="e">
        <f ca="1">[1]!f_risk_annusharpe(A675,"2019/9/30","2019/12/31",1,1,3)</f>
        <v>#NAME?</v>
      </c>
      <c r="V675" s="134" t="e">
        <f t="shared" ca="1" si="116"/>
        <v>#NAME?</v>
      </c>
      <c r="W675" s="134">
        <f t="shared" si="117"/>
        <v>1046</v>
      </c>
      <c r="X675" s="134" t="e">
        <f t="shared" ca="1" si="118"/>
        <v>#NAME?</v>
      </c>
      <c r="Y675" s="131" t="e">
        <f t="shared" ca="1" si="119"/>
        <v>#NAME?</v>
      </c>
      <c r="Z675" s="137" t="e">
        <f t="shared" ca="1" si="120"/>
        <v>#NAME?</v>
      </c>
      <c r="AA675" s="125">
        <v>1.7265923952931801</v>
      </c>
      <c r="AB675" s="125">
        <v>3.5642091052290699</v>
      </c>
      <c r="AC675" s="123" t="s">
        <v>6076</v>
      </c>
      <c r="AD675" s="125">
        <v>9.82528959183003</v>
      </c>
      <c r="AE675" s="123" t="s">
        <v>6077</v>
      </c>
      <c r="AF675" s="125">
        <v>13.1703080546961</v>
      </c>
      <c r="AG675" s="123" t="s">
        <v>6078</v>
      </c>
      <c r="AH675" s="125">
        <v>13.38533164</v>
      </c>
      <c r="AI675" s="123" t="s">
        <v>163</v>
      </c>
      <c r="AJ675" s="123" t="s">
        <v>189</v>
      </c>
      <c r="AK675" s="124">
        <v>21.5618123729</v>
      </c>
      <c r="AL675" s="123" t="s">
        <v>159</v>
      </c>
      <c r="AM675" s="36">
        <v>42691</v>
      </c>
      <c r="AN675" s="123" t="s">
        <v>310</v>
      </c>
      <c r="AO675" s="123" t="s">
        <v>2167</v>
      </c>
      <c r="AP675" s="123" t="s">
        <v>378</v>
      </c>
      <c r="AQ675" s="123" t="s">
        <v>177</v>
      </c>
    </row>
    <row r="676" spans="1:43">
      <c r="A676" s="123" t="s">
        <v>2836</v>
      </c>
      <c r="B676" s="123" t="s">
        <v>2837</v>
      </c>
      <c r="C676" s="36">
        <v>43830</v>
      </c>
      <c r="D676" s="124">
        <v>1.0163</v>
      </c>
      <c r="E676" s="124">
        <v>1.0563</v>
      </c>
      <c r="F676" s="125">
        <v>2.95275590551125E-2</v>
      </c>
      <c r="G676" s="36">
        <v>43829</v>
      </c>
      <c r="H676" s="124">
        <v>1.016</v>
      </c>
      <c r="I676" s="125">
        <v>3.56122890456595</v>
      </c>
      <c r="J676" s="123" t="s">
        <v>6079</v>
      </c>
      <c r="K676" s="125">
        <v>0.118214954191704</v>
      </c>
      <c r="L676" s="125">
        <v>0.62065552314732797</v>
      </c>
      <c r="M676" s="130">
        <v>1.10162441600017</v>
      </c>
      <c r="N676" s="137">
        <f t="shared" si="110"/>
        <v>4.4064976640006801</v>
      </c>
      <c r="O676" s="132">
        <f t="shared" si="111"/>
        <v>4.4064976640006803E-2</v>
      </c>
      <c r="P676" s="134">
        <f t="shared" si="112"/>
        <v>409</v>
      </c>
      <c r="Q676" s="134">
        <v>1046</v>
      </c>
      <c r="R676" s="134" t="str">
        <f t="shared" si="113"/>
        <v>409/1046</v>
      </c>
      <c r="S676" s="131">
        <f t="shared" si="114"/>
        <v>0.39101338432122373</v>
      </c>
      <c r="T676" s="137">
        <f t="shared" si="115"/>
        <v>80.449330783938819</v>
      </c>
      <c r="U676" s="133" t="e">
        <f ca="1">[1]!f_risk_annusharpe(A676,"2019/9/30","2019/12/31",1,1,3)</f>
        <v>#NAME?</v>
      </c>
      <c r="V676" s="134" t="e">
        <f t="shared" ca="1" si="116"/>
        <v>#NAME?</v>
      </c>
      <c r="W676" s="134">
        <f t="shared" si="117"/>
        <v>1046</v>
      </c>
      <c r="X676" s="134" t="e">
        <f t="shared" ca="1" si="118"/>
        <v>#NAME?</v>
      </c>
      <c r="Y676" s="131" t="e">
        <f t="shared" ca="1" si="119"/>
        <v>#NAME?</v>
      </c>
      <c r="Z676" s="137" t="e">
        <f t="shared" ca="1" si="120"/>
        <v>#NAME?</v>
      </c>
      <c r="AA676" s="125">
        <v>1.9870844212180301</v>
      </c>
      <c r="AB676" s="125">
        <v>3.56122890456595</v>
      </c>
      <c r="AC676" s="123" t="s">
        <v>6079</v>
      </c>
      <c r="AD676" s="126">
        <v>0</v>
      </c>
      <c r="AE676" s="123"/>
      <c r="AF676" s="126">
        <v>0</v>
      </c>
      <c r="AG676" s="123"/>
      <c r="AH676" s="125">
        <v>5.69459022000001</v>
      </c>
      <c r="AI676" s="123" t="s">
        <v>157</v>
      </c>
      <c r="AJ676" s="123" t="s">
        <v>95</v>
      </c>
      <c r="AK676" s="124">
        <v>24.4127152993</v>
      </c>
      <c r="AL676" s="123" t="s">
        <v>159</v>
      </c>
      <c r="AM676" s="36">
        <v>43357</v>
      </c>
      <c r="AN676" s="123" t="s">
        <v>310</v>
      </c>
      <c r="AO676" s="123" t="s">
        <v>684</v>
      </c>
      <c r="AP676" s="123" t="s">
        <v>325</v>
      </c>
      <c r="AQ676" s="123" t="s">
        <v>532</v>
      </c>
    </row>
    <row r="677" spans="1:43">
      <c r="A677" s="123" t="s">
        <v>2887</v>
      </c>
      <c r="B677" s="123" t="s">
        <v>2888</v>
      </c>
      <c r="C677" s="36">
        <v>43830</v>
      </c>
      <c r="D677" s="124">
        <v>1.0218</v>
      </c>
      <c r="E677" s="124">
        <v>1.0918000000000001</v>
      </c>
      <c r="F677" s="125">
        <v>2.9368575624091401E-2</v>
      </c>
      <c r="G677" s="36">
        <v>43829</v>
      </c>
      <c r="H677" s="124">
        <v>1.0215000000000001</v>
      </c>
      <c r="I677" s="125">
        <v>3.5603501042654302</v>
      </c>
      <c r="J677" s="123" t="s">
        <v>6080</v>
      </c>
      <c r="K677" s="125">
        <v>0.11757789535568999</v>
      </c>
      <c r="L677" s="125">
        <v>0.75928641655663798</v>
      </c>
      <c r="M677" s="130">
        <v>1.3978369930394701</v>
      </c>
      <c r="N677" s="137">
        <f t="shared" si="110"/>
        <v>5.5913479721578803</v>
      </c>
      <c r="O677" s="132">
        <f t="shared" si="111"/>
        <v>5.5913479721578806E-2</v>
      </c>
      <c r="P677" s="134">
        <f t="shared" si="112"/>
        <v>122</v>
      </c>
      <c r="Q677" s="134">
        <v>1046</v>
      </c>
      <c r="R677" s="134" t="str">
        <f t="shared" si="113"/>
        <v>122/1046</v>
      </c>
      <c r="S677" s="131">
        <f t="shared" si="114"/>
        <v>0.11663479923518165</v>
      </c>
      <c r="T677" s="137">
        <f t="shared" si="115"/>
        <v>94.16826003824093</v>
      </c>
      <c r="U677" s="133" t="e">
        <f ca="1">[1]!f_risk_annusharpe(A677,"2019/9/30","2019/12/31",1,1,3)</f>
        <v>#NAME?</v>
      </c>
      <c r="V677" s="134" t="e">
        <f t="shared" ca="1" si="116"/>
        <v>#NAME?</v>
      </c>
      <c r="W677" s="134">
        <f t="shared" si="117"/>
        <v>1046</v>
      </c>
      <c r="X677" s="134" t="e">
        <f t="shared" ca="1" si="118"/>
        <v>#NAME?</v>
      </c>
      <c r="Y677" s="131" t="e">
        <f t="shared" ca="1" si="119"/>
        <v>#NAME?</v>
      </c>
      <c r="Z677" s="137" t="e">
        <f t="shared" ca="1" si="120"/>
        <v>#NAME?</v>
      </c>
      <c r="AA677" s="125">
        <v>2.00370587246758</v>
      </c>
      <c r="AB677" s="125">
        <v>3.5603501042654302</v>
      </c>
      <c r="AC677" s="123" t="s">
        <v>6080</v>
      </c>
      <c r="AD677" s="125">
        <v>7.4721319693094896</v>
      </c>
      <c r="AE677" s="123" t="s">
        <v>6081</v>
      </c>
      <c r="AF677" s="126">
        <v>0</v>
      </c>
      <c r="AG677" s="123"/>
      <c r="AH677" s="125">
        <v>7.3876246903872804</v>
      </c>
      <c r="AI677" s="123" t="s">
        <v>163</v>
      </c>
      <c r="AJ677" s="123" t="s">
        <v>95</v>
      </c>
      <c r="AK677" s="124">
        <v>8.4973696374000003</v>
      </c>
      <c r="AL677" s="123" t="s">
        <v>159</v>
      </c>
      <c r="AM677" s="36">
        <v>42839</v>
      </c>
      <c r="AN677" s="123" t="s">
        <v>310</v>
      </c>
      <c r="AO677" s="123" t="s">
        <v>254</v>
      </c>
      <c r="AP677" s="123" t="s">
        <v>161</v>
      </c>
      <c r="AQ677" s="123" t="s">
        <v>226</v>
      </c>
    </row>
    <row r="678" spans="1:43">
      <c r="A678" s="123" t="s">
        <v>2578</v>
      </c>
      <c r="B678" s="123" t="s">
        <v>2579</v>
      </c>
      <c r="C678" s="36">
        <v>43830</v>
      </c>
      <c r="D678" s="124">
        <v>1.0186999999999999</v>
      </c>
      <c r="E678" s="124">
        <v>1.0871999999999999</v>
      </c>
      <c r="F678" s="125">
        <v>5.8933307140743199E-2</v>
      </c>
      <c r="G678" s="36">
        <v>43826</v>
      </c>
      <c r="H678" s="124">
        <v>1.0181</v>
      </c>
      <c r="I678" s="125">
        <v>3.5505546414304798</v>
      </c>
      <c r="J678" s="123" t="s">
        <v>6082</v>
      </c>
      <c r="K678" s="125">
        <v>0.21642892277422601</v>
      </c>
      <c r="L678" s="125">
        <v>0.27583163483661999</v>
      </c>
      <c r="M678" s="130">
        <v>2.4587746893126998</v>
      </c>
      <c r="N678" s="137">
        <f t="shared" si="110"/>
        <v>9.8350987572507993</v>
      </c>
      <c r="O678" s="132">
        <f t="shared" si="111"/>
        <v>9.8350987572507986E-2</v>
      </c>
      <c r="P678" s="134">
        <f t="shared" si="112"/>
        <v>13</v>
      </c>
      <c r="Q678" s="134">
        <v>1046</v>
      </c>
      <c r="R678" s="134" t="str">
        <f t="shared" si="113"/>
        <v>13/1046</v>
      </c>
      <c r="S678" s="131">
        <f t="shared" si="114"/>
        <v>1.24282982791587E-2</v>
      </c>
      <c r="T678" s="137">
        <f t="shared" si="115"/>
        <v>99.378585086042065</v>
      </c>
      <c r="U678" s="133" t="e">
        <f ca="1">[1]!f_risk_annusharpe(A678,"2019/9/30","2019/12/31",1,1,3)</f>
        <v>#NAME?</v>
      </c>
      <c r="V678" s="134" t="e">
        <f t="shared" ca="1" si="116"/>
        <v>#NAME?</v>
      </c>
      <c r="W678" s="134">
        <f t="shared" si="117"/>
        <v>1046</v>
      </c>
      <c r="X678" s="134" t="e">
        <f t="shared" ca="1" si="118"/>
        <v>#NAME?</v>
      </c>
      <c r="Y678" s="131" t="e">
        <f t="shared" ca="1" si="119"/>
        <v>#NAME?</v>
      </c>
      <c r="Z678" s="137" t="e">
        <f t="shared" ca="1" si="120"/>
        <v>#NAME?</v>
      </c>
      <c r="AA678" s="125">
        <v>2.0818108216848601</v>
      </c>
      <c r="AB678" s="125">
        <v>3.5505546414304798</v>
      </c>
      <c r="AC678" s="123" t="s">
        <v>6082</v>
      </c>
      <c r="AD678" s="126">
        <v>0</v>
      </c>
      <c r="AE678" s="123"/>
      <c r="AF678" s="126">
        <v>0</v>
      </c>
      <c r="AG678" s="123"/>
      <c r="AH678" s="125">
        <v>8.8730531500000005</v>
      </c>
      <c r="AI678" s="123" t="s">
        <v>174</v>
      </c>
      <c r="AJ678" s="123" t="s">
        <v>95</v>
      </c>
      <c r="AK678" s="124">
        <v>33.140055274399998</v>
      </c>
      <c r="AL678" s="123" t="s">
        <v>159</v>
      </c>
      <c r="AM678" s="36">
        <v>43174</v>
      </c>
      <c r="AN678" s="123" t="s">
        <v>310</v>
      </c>
      <c r="AO678" s="123" t="s">
        <v>6083</v>
      </c>
      <c r="AP678" s="123" t="s">
        <v>1159</v>
      </c>
      <c r="AQ678" s="123" t="s">
        <v>483</v>
      </c>
    </row>
    <row r="679" spans="1:43">
      <c r="A679" s="123" t="s">
        <v>2821</v>
      </c>
      <c r="B679" s="123" t="s">
        <v>2822</v>
      </c>
      <c r="C679" s="36">
        <v>43830</v>
      </c>
      <c r="D679" s="124">
        <v>3.7483</v>
      </c>
      <c r="E679" s="124">
        <v>3.7753000000000001</v>
      </c>
      <c r="F679" s="125">
        <v>2.1347565043363399E-2</v>
      </c>
      <c r="G679" s="36">
        <v>43829</v>
      </c>
      <c r="H679" s="124">
        <v>3.7475000000000001</v>
      </c>
      <c r="I679" s="125">
        <v>3.5495059297866098</v>
      </c>
      <c r="J679" s="123" t="s">
        <v>6084</v>
      </c>
      <c r="K679" s="125">
        <v>0.11217649101251601</v>
      </c>
      <c r="L679" s="125">
        <v>0.59572917786383095</v>
      </c>
      <c r="M679" s="130">
        <v>1.42046281985995</v>
      </c>
      <c r="N679" s="137">
        <f t="shared" si="110"/>
        <v>5.6818512794398002</v>
      </c>
      <c r="O679" s="132">
        <f t="shared" si="111"/>
        <v>5.6818512794398E-2</v>
      </c>
      <c r="P679" s="134">
        <f t="shared" si="112"/>
        <v>115</v>
      </c>
      <c r="Q679" s="134">
        <v>1046</v>
      </c>
      <c r="R679" s="134" t="str">
        <f t="shared" si="113"/>
        <v>115/1046</v>
      </c>
      <c r="S679" s="131">
        <f t="shared" si="114"/>
        <v>0.10994263862332695</v>
      </c>
      <c r="T679" s="137">
        <f t="shared" si="115"/>
        <v>94.502868068833664</v>
      </c>
      <c r="U679" s="133" t="e">
        <f ca="1">[1]!f_risk_annusharpe(A679,"2019/9/30","2019/12/31",1,1,3)</f>
        <v>#NAME?</v>
      </c>
      <c r="V679" s="134" t="e">
        <f t="shared" ca="1" si="116"/>
        <v>#NAME?</v>
      </c>
      <c r="W679" s="134">
        <f t="shared" si="117"/>
        <v>1046</v>
      </c>
      <c r="X679" s="134" t="e">
        <f t="shared" ca="1" si="118"/>
        <v>#NAME?</v>
      </c>
      <c r="Y679" s="131" t="e">
        <f t="shared" ca="1" si="119"/>
        <v>#NAME?</v>
      </c>
      <c r="Z679" s="137" t="e">
        <f t="shared" ca="1" si="120"/>
        <v>#NAME?</v>
      </c>
      <c r="AA679" s="125">
        <v>2.7015224510612801</v>
      </c>
      <c r="AB679" s="125">
        <v>3.5495059297866098</v>
      </c>
      <c r="AC679" s="123" t="s">
        <v>6084</v>
      </c>
      <c r="AD679" s="126">
        <v>0</v>
      </c>
      <c r="AE679" s="123"/>
      <c r="AF679" s="126">
        <v>0</v>
      </c>
      <c r="AG679" s="123"/>
      <c r="AH679" s="125">
        <v>5.2994925799999999</v>
      </c>
      <c r="AI679" s="123" t="s">
        <v>157</v>
      </c>
      <c r="AJ679" s="123" t="s">
        <v>95</v>
      </c>
      <c r="AK679" s="124">
        <v>10.1567815781</v>
      </c>
      <c r="AL679" s="123" t="s">
        <v>159</v>
      </c>
      <c r="AM679" s="36">
        <v>43320</v>
      </c>
      <c r="AN679" s="123" t="s">
        <v>310</v>
      </c>
      <c r="AO679" s="123" t="s">
        <v>609</v>
      </c>
      <c r="AP679" s="123" t="s">
        <v>292</v>
      </c>
      <c r="AQ679" s="123" t="s">
        <v>241</v>
      </c>
    </row>
    <row r="680" spans="1:43">
      <c r="A680" s="123" t="s">
        <v>2795</v>
      </c>
      <c r="B680" s="123" t="s">
        <v>2796</v>
      </c>
      <c r="C680" s="36">
        <v>43830</v>
      </c>
      <c r="D680" s="124">
        <v>1.08</v>
      </c>
      <c r="E680" s="124">
        <v>1.169</v>
      </c>
      <c r="F680" s="125">
        <v>0</v>
      </c>
      <c r="G680" s="36">
        <v>43829</v>
      </c>
      <c r="H680" s="124">
        <v>1.08</v>
      </c>
      <c r="I680" s="125">
        <v>3.5474620999554798</v>
      </c>
      <c r="J680" s="123" t="s">
        <v>6085</v>
      </c>
      <c r="K680" s="125">
        <v>0.18552875695731799</v>
      </c>
      <c r="L680" s="125">
        <v>0.55866198347630402</v>
      </c>
      <c r="M680" s="130">
        <v>0.93458221519023099</v>
      </c>
      <c r="N680" s="137">
        <f t="shared" si="110"/>
        <v>3.738328860760924</v>
      </c>
      <c r="O680" s="132">
        <f t="shared" si="111"/>
        <v>3.7383288607609241E-2</v>
      </c>
      <c r="P680" s="134">
        <f t="shared" si="112"/>
        <v>667</v>
      </c>
      <c r="Q680" s="134">
        <v>1046</v>
      </c>
      <c r="R680" s="134" t="str">
        <f t="shared" si="113"/>
        <v>667/1046</v>
      </c>
      <c r="S680" s="131">
        <f t="shared" si="114"/>
        <v>0.63766730401529637</v>
      </c>
      <c r="T680" s="137">
        <f t="shared" si="115"/>
        <v>68.116634799235186</v>
      </c>
      <c r="U680" s="133" t="e">
        <f ca="1">[1]!f_risk_annusharpe(A680,"2019/9/30","2019/12/31",1,1,3)</f>
        <v>#NAME?</v>
      </c>
      <c r="V680" s="134" t="e">
        <f t="shared" ca="1" si="116"/>
        <v>#NAME?</v>
      </c>
      <c r="W680" s="134">
        <f t="shared" si="117"/>
        <v>1046</v>
      </c>
      <c r="X680" s="134" t="e">
        <f t="shared" ca="1" si="118"/>
        <v>#NAME?</v>
      </c>
      <c r="Y680" s="131" t="e">
        <f t="shared" ca="1" si="119"/>
        <v>#NAME?</v>
      </c>
      <c r="Z680" s="137" t="e">
        <f t="shared" ca="1" si="120"/>
        <v>#NAME?</v>
      </c>
      <c r="AA680" s="125">
        <v>2.0793978924891698</v>
      </c>
      <c r="AB680" s="125">
        <v>3.5474620999554798</v>
      </c>
      <c r="AC680" s="123" t="s">
        <v>6085</v>
      </c>
      <c r="AD680" s="125">
        <v>10.1456889446041</v>
      </c>
      <c r="AE680" s="123" t="s">
        <v>6086</v>
      </c>
      <c r="AF680" s="125">
        <v>11.909784062836</v>
      </c>
      <c r="AG680" s="123" t="s">
        <v>6087</v>
      </c>
      <c r="AH680" s="125">
        <v>17.808128</v>
      </c>
      <c r="AI680" s="123" t="s">
        <v>157</v>
      </c>
      <c r="AJ680" s="123" t="s">
        <v>166</v>
      </c>
      <c r="AK680" s="124">
        <v>7.6225453497000002</v>
      </c>
      <c r="AL680" s="123" t="s">
        <v>159</v>
      </c>
      <c r="AM680" s="36">
        <v>41997</v>
      </c>
      <c r="AN680" s="123" t="s">
        <v>310</v>
      </c>
      <c r="AO680" s="123" t="s">
        <v>290</v>
      </c>
      <c r="AP680" s="123" t="s">
        <v>210</v>
      </c>
      <c r="AQ680" s="123" t="s">
        <v>181</v>
      </c>
    </row>
    <row r="681" spans="1:43">
      <c r="A681" s="123" t="s">
        <v>2666</v>
      </c>
      <c r="B681" s="123" t="s">
        <v>2667</v>
      </c>
      <c r="C681" s="36">
        <v>43830</v>
      </c>
      <c r="D681" s="124">
        <v>1.0388999999999999</v>
      </c>
      <c r="E681" s="124">
        <v>1.0689</v>
      </c>
      <c r="F681" s="125">
        <v>9.6264921062624506E-3</v>
      </c>
      <c r="G681" s="36">
        <v>43829</v>
      </c>
      <c r="H681" s="124">
        <v>1.0387999999999999</v>
      </c>
      <c r="I681" s="125">
        <v>3.5471861291259201</v>
      </c>
      <c r="J681" s="123" t="s">
        <v>6088</v>
      </c>
      <c r="K681" s="125">
        <v>5.7786766830374002E-2</v>
      </c>
      <c r="L681" s="125">
        <v>0.37679112289049199</v>
      </c>
      <c r="M681" s="130">
        <v>0.65883035770917897</v>
      </c>
      <c r="N681" s="137">
        <f t="shared" si="110"/>
        <v>2.6353214308367159</v>
      </c>
      <c r="O681" s="132">
        <f t="shared" si="111"/>
        <v>2.6353214308367158E-2</v>
      </c>
      <c r="P681" s="134">
        <f t="shared" si="112"/>
        <v>963</v>
      </c>
      <c r="Q681" s="134">
        <v>1046</v>
      </c>
      <c r="R681" s="134" t="str">
        <f t="shared" si="113"/>
        <v>963/1046</v>
      </c>
      <c r="S681" s="131">
        <f t="shared" si="114"/>
        <v>0.92065009560229449</v>
      </c>
      <c r="T681" s="137">
        <f t="shared" si="115"/>
        <v>60</v>
      </c>
      <c r="U681" s="133" t="e">
        <f ca="1">[1]!f_risk_annusharpe(A681,"2019/9/30","2019/12/31",1,1,3)</f>
        <v>#NAME?</v>
      </c>
      <c r="V681" s="134" t="e">
        <f t="shared" ca="1" si="116"/>
        <v>#NAME?</v>
      </c>
      <c r="W681" s="134">
        <f t="shared" si="117"/>
        <v>1046</v>
      </c>
      <c r="X681" s="134" t="e">
        <f t="shared" ca="1" si="118"/>
        <v>#NAME?</v>
      </c>
      <c r="Y681" s="131" t="e">
        <f t="shared" ca="1" si="119"/>
        <v>#NAME?</v>
      </c>
      <c r="Z681" s="137" t="e">
        <f t="shared" ca="1" si="120"/>
        <v>#NAME?</v>
      </c>
      <c r="AA681" s="125">
        <v>1.59395541970629</v>
      </c>
      <c r="AB681" s="125">
        <v>3.5471861291259201</v>
      </c>
      <c r="AC681" s="123" t="s">
        <v>6088</v>
      </c>
      <c r="AD681" s="125">
        <v>10.5566328958247</v>
      </c>
      <c r="AE681" s="123" t="s">
        <v>6089</v>
      </c>
      <c r="AF681" s="125">
        <v>8.6808879305089697</v>
      </c>
      <c r="AG681" s="123" t="s">
        <v>6090</v>
      </c>
      <c r="AH681" s="125">
        <v>6.9745979899999799</v>
      </c>
      <c r="AI681" s="123" t="s">
        <v>157</v>
      </c>
      <c r="AJ681" s="123" t="s">
        <v>186</v>
      </c>
      <c r="AK681" s="124">
        <v>3.0965246884000002</v>
      </c>
      <c r="AL681" s="123" t="s">
        <v>159</v>
      </c>
      <c r="AM681" s="36">
        <v>42697</v>
      </c>
      <c r="AN681" s="123" t="s">
        <v>310</v>
      </c>
      <c r="AO681" s="123" t="s">
        <v>1528</v>
      </c>
      <c r="AP681" s="123" t="s">
        <v>268</v>
      </c>
      <c r="AQ681" s="123" t="s">
        <v>229</v>
      </c>
    </row>
    <row r="682" spans="1:43">
      <c r="A682" s="123" t="s">
        <v>2906</v>
      </c>
      <c r="B682" s="123" t="s">
        <v>2907</v>
      </c>
      <c r="C682" s="36">
        <v>43830</v>
      </c>
      <c r="D682" s="124">
        <v>1.03</v>
      </c>
      <c r="E682" s="124">
        <v>1.07</v>
      </c>
      <c r="F682" s="125">
        <v>2.91346994270167E-2</v>
      </c>
      <c r="G682" s="36">
        <v>43829</v>
      </c>
      <c r="H682" s="124">
        <v>1.0297000000000001</v>
      </c>
      <c r="I682" s="125">
        <v>3.5453410080294101</v>
      </c>
      <c r="J682" s="123" t="s">
        <v>6091</v>
      </c>
      <c r="K682" s="125">
        <v>0.18480692539637</v>
      </c>
      <c r="L682" s="125">
        <v>0.77287583251715597</v>
      </c>
      <c r="M682" s="130">
        <v>0.96671917743609004</v>
      </c>
      <c r="N682" s="137">
        <f t="shared" si="110"/>
        <v>3.8668767097443602</v>
      </c>
      <c r="O682" s="132">
        <f t="shared" si="111"/>
        <v>3.8668767097443602E-2</v>
      </c>
      <c r="P682" s="134">
        <f t="shared" si="112"/>
        <v>624</v>
      </c>
      <c r="Q682" s="134">
        <v>1046</v>
      </c>
      <c r="R682" s="134" t="str">
        <f t="shared" si="113"/>
        <v>624/1046</v>
      </c>
      <c r="S682" s="131">
        <f t="shared" si="114"/>
        <v>0.59655831739961762</v>
      </c>
      <c r="T682" s="137">
        <f t="shared" si="115"/>
        <v>70.172084130019115</v>
      </c>
      <c r="U682" s="133" t="e">
        <f ca="1">[1]!f_risk_annusharpe(A682,"2019/9/30","2019/12/31",1,1,3)</f>
        <v>#NAME?</v>
      </c>
      <c r="V682" s="134" t="e">
        <f t="shared" ca="1" si="116"/>
        <v>#NAME?</v>
      </c>
      <c r="W682" s="134">
        <f t="shared" si="117"/>
        <v>1046</v>
      </c>
      <c r="X682" s="134" t="e">
        <f t="shared" ca="1" si="118"/>
        <v>#NAME?</v>
      </c>
      <c r="Y682" s="131" t="e">
        <f t="shared" ca="1" si="119"/>
        <v>#NAME?</v>
      </c>
      <c r="Z682" s="137" t="e">
        <f t="shared" ca="1" si="120"/>
        <v>#NAME?</v>
      </c>
      <c r="AA682" s="125">
        <v>1.84093149381542</v>
      </c>
      <c r="AB682" s="125">
        <v>3.5453410080294101</v>
      </c>
      <c r="AC682" s="123" t="s">
        <v>6091</v>
      </c>
      <c r="AD682" s="126">
        <v>0</v>
      </c>
      <c r="AE682" s="123"/>
      <c r="AF682" s="126">
        <v>0</v>
      </c>
      <c r="AG682" s="123"/>
      <c r="AH682" s="125">
        <v>7.0348189999999997</v>
      </c>
      <c r="AI682" s="123" t="s">
        <v>157</v>
      </c>
      <c r="AJ682" s="123" t="s">
        <v>95</v>
      </c>
      <c r="AK682" s="124">
        <v>1.0303431858000001</v>
      </c>
      <c r="AL682" s="123" t="s">
        <v>159</v>
      </c>
      <c r="AM682" s="36">
        <v>43185</v>
      </c>
      <c r="AN682" s="123" t="s">
        <v>310</v>
      </c>
      <c r="AO682" s="123" t="s">
        <v>547</v>
      </c>
      <c r="AP682" s="123" t="s">
        <v>329</v>
      </c>
      <c r="AQ682" s="123" t="s">
        <v>483</v>
      </c>
    </row>
    <row r="683" spans="1:43">
      <c r="A683" s="123" t="s">
        <v>2761</v>
      </c>
      <c r="B683" s="123" t="s">
        <v>2762</v>
      </c>
      <c r="C683" s="36">
        <v>43830</v>
      </c>
      <c r="D683" s="124">
        <v>1.0430999999999999</v>
      </c>
      <c r="E683" s="124">
        <v>1.1281000000000001</v>
      </c>
      <c r="F683" s="125">
        <v>1.9177294083803399E-2</v>
      </c>
      <c r="G683" s="36">
        <v>43829</v>
      </c>
      <c r="H683" s="124">
        <v>1.0428999999999999</v>
      </c>
      <c r="I683" s="125">
        <v>3.5446191608062199</v>
      </c>
      <c r="J683" s="123" t="s">
        <v>6092</v>
      </c>
      <c r="K683" s="125">
        <v>0.144009216589842</v>
      </c>
      <c r="L683" s="125">
        <v>0.50105145542091001</v>
      </c>
      <c r="M683" s="130">
        <v>0.86060849505063497</v>
      </c>
      <c r="N683" s="137">
        <f t="shared" si="110"/>
        <v>3.4424339802025399</v>
      </c>
      <c r="O683" s="132">
        <f t="shared" si="111"/>
        <v>3.4424339802025396E-2</v>
      </c>
      <c r="P683" s="134">
        <f t="shared" si="112"/>
        <v>784</v>
      </c>
      <c r="Q683" s="134">
        <v>1046</v>
      </c>
      <c r="R683" s="134" t="str">
        <f t="shared" si="113"/>
        <v>784/1046</v>
      </c>
      <c r="S683" s="131">
        <f t="shared" si="114"/>
        <v>0.74952198852772467</v>
      </c>
      <c r="T683" s="137">
        <f t="shared" si="115"/>
        <v>62.523900573613766</v>
      </c>
      <c r="U683" s="133" t="e">
        <f ca="1">[1]!f_risk_annusharpe(A683,"2019/9/30","2019/12/31",1,1,3)</f>
        <v>#NAME?</v>
      </c>
      <c r="V683" s="134" t="e">
        <f t="shared" ca="1" si="116"/>
        <v>#NAME?</v>
      </c>
      <c r="W683" s="134">
        <f t="shared" si="117"/>
        <v>1046</v>
      </c>
      <c r="X683" s="134" t="e">
        <f t="shared" ca="1" si="118"/>
        <v>#NAME?</v>
      </c>
      <c r="Y683" s="131" t="e">
        <f t="shared" ca="1" si="119"/>
        <v>#NAME?</v>
      </c>
      <c r="Z683" s="137" t="e">
        <f t="shared" ca="1" si="120"/>
        <v>#NAME?</v>
      </c>
      <c r="AA683" s="125">
        <v>1.9150379145885299</v>
      </c>
      <c r="AB683" s="125">
        <v>3.5446191608062199</v>
      </c>
      <c r="AC683" s="123" t="s">
        <v>6092</v>
      </c>
      <c r="AD683" s="125">
        <v>9.4032142441984998</v>
      </c>
      <c r="AE683" s="123" t="s">
        <v>6093</v>
      </c>
      <c r="AF683" s="125">
        <v>13.2012651409154</v>
      </c>
      <c r="AG683" s="123" t="s">
        <v>6094</v>
      </c>
      <c r="AH683" s="125">
        <v>13.2691859</v>
      </c>
      <c r="AI683" s="123" t="s">
        <v>157</v>
      </c>
      <c r="AJ683" s="123" t="s">
        <v>189</v>
      </c>
      <c r="AK683" s="124">
        <v>54.522925833800002</v>
      </c>
      <c r="AL683" s="123" t="s">
        <v>159</v>
      </c>
      <c r="AM683" s="36">
        <v>42730</v>
      </c>
      <c r="AN683" s="123" t="s">
        <v>310</v>
      </c>
      <c r="AO683" s="123" t="s">
        <v>2763</v>
      </c>
      <c r="AP683" s="123" t="s">
        <v>209</v>
      </c>
      <c r="AQ683" s="123" t="s">
        <v>170</v>
      </c>
    </row>
    <row r="684" spans="1:43">
      <c r="A684" s="123" t="s">
        <v>2842</v>
      </c>
      <c r="B684" s="123" t="s">
        <v>2843</v>
      </c>
      <c r="C684" s="36">
        <v>43830</v>
      </c>
      <c r="D684" s="124">
        <v>1.0676000000000001</v>
      </c>
      <c r="E684" s="124">
        <v>1.0919000000000001</v>
      </c>
      <c r="F684" s="125">
        <v>3.7481259370341698E-2</v>
      </c>
      <c r="G684" s="36">
        <v>43829</v>
      </c>
      <c r="H684" s="124">
        <v>1.0671999999999999</v>
      </c>
      <c r="I684" s="125">
        <v>3.5298681148177198</v>
      </c>
      <c r="J684" s="123" t="s">
        <v>6095</v>
      </c>
      <c r="K684" s="125">
        <v>0.15009380863040001</v>
      </c>
      <c r="L684" s="125">
        <v>0.61257185939122405</v>
      </c>
      <c r="M684" s="130">
        <v>1.1272141706924399</v>
      </c>
      <c r="N684" s="137">
        <f t="shared" si="110"/>
        <v>4.5088566827697596</v>
      </c>
      <c r="O684" s="132">
        <f t="shared" si="111"/>
        <v>4.5088566827697595E-2</v>
      </c>
      <c r="P684" s="134">
        <f t="shared" si="112"/>
        <v>375</v>
      </c>
      <c r="Q684" s="134">
        <v>1046</v>
      </c>
      <c r="R684" s="134" t="str">
        <f t="shared" si="113"/>
        <v>375/1046</v>
      </c>
      <c r="S684" s="131">
        <f t="shared" si="114"/>
        <v>0.35850860420650094</v>
      </c>
      <c r="T684" s="137">
        <f t="shared" si="115"/>
        <v>82.074569789674953</v>
      </c>
      <c r="U684" s="133" t="e">
        <f ca="1">[1]!f_risk_annusharpe(A684,"2019/9/30","2019/12/31",1,1,3)</f>
        <v>#NAME?</v>
      </c>
      <c r="V684" s="134" t="e">
        <f t="shared" ca="1" si="116"/>
        <v>#NAME?</v>
      </c>
      <c r="W684" s="134">
        <f t="shared" si="117"/>
        <v>1046</v>
      </c>
      <c r="X684" s="134" t="e">
        <f t="shared" ca="1" si="118"/>
        <v>#NAME?</v>
      </c>
      <c r="Y684" s="131" t="e">
        <f t="shared" ca="1" si="119"/>
        <v>#NAME?</v>
      </c>
      <c r="Z684" s="137" t="e">
        <f t="shared" ca="1" si="120"/>
        <v>#NAME?</v>
      </c>
      <c r="AA684" s="125">
        <v>2.2899300565296601</v>
      </c>
      <c r="AB684" s="125">
        <v>3.5298681148177198</v>
      </c>
      <c r="AC684" s="123" t="s">
        <v>6095</v>
      </c>
      <c r="AD684" s="125">
        <v>9.4997883814102799</v>
      </c>
      <c r="AE684" s="123" t="s">
        <v>6096</v>
      </c>
      <c r="AF684" s="125">
        <v>11.203935225307699</v>
      </c>
      <c r="AG684" s="123" t="s">
        <v>6097</v>
      </c>
      <c r="AH684" s="125">
        <v>9.3245887200000208</v>
      </c>
      <c r="AI684" s="123" t="s">
        <v>163</v>
      </c>
      <c r="AJ684" s="123" t="s">
        <v>158</v>
      </c>
      <c r="AK684" s="124">
        <v>15.373380704800001</v>
      </c>
      <c r="AL684" s="123" t="s">
        <v>159</v>
      </c>
      <c r="AM684" s="36">
        <v>42622</v>
      </c>
      <c r="AN684" s="123" t="s">
        <v>310</v>
      </c>
      <c r="AO684" s="123" t="s">
        <v>1376</v>
      </c>
      <c r="AP684" s="123" t="s">
        <v>195</v>
      </c>
      <c r="AQ684" s="123" t="s">
        <v>256</v>
      </c>
    </row>
    <row r="685" spans="1:43">
      <c r="A685" s="123" t="s">
        <v>2683</v>
      </c>
      <c r="B685" s="123" t="s">
        <v>2684</v>
      </c>
      <c r="C685" s="36">
        <v>43830</v>
      </c>
      <c r="D685" s="124">
        <v>1.0465</v>
      </c>
      <c r="E685" s="124">
        <v>1.1308</v>
      </c>
      <c r="F685" s="125">
        <v>9.5565749235520803E-3</v>
      </c>
      <c r="G685" s="36">
        <v>43829</v>
      </c>
      <c r="H685" s="124">
        <v>1.0464</v>
      </c>
      <c r="I685" s="125">
        <v>3.5235915154112001</v>
      </c>
      <c r="J685" s="123" t="s">
        <v>6098</v>
      </c>
      <c r="K685" s="125">
        <v>0.15312470092831501</v>
      </c>
      <c r="L685" s="125">
        <v>0.37402315341756898</v>
      </c>
      <c r="M685" s="130">
        <v>0.80503975952032303</v>
      </c>
      <c r="N685" s="137">
        <f t="shared" si="110"/>
        <v>3.2201590380812921</v>
      </c>
      <c r="O685" s="132">
        <f t="shared" si="111"/>
        <v>3.2201590380812918E-2</v>
      </c>
      <c r="P685" s="134">
        <f t="shared" si="112"/>
        <v>841</v>
      </c>
      <c r="Q685" s="134">
        <v>1046</v>
      </c>
      <c r="R685" s="134" t="str">
        <f t="shared" si="113"/>
        <v>841/1046</v>
      </c>
      <c r="S685" s="131">
        <f t="shared" si="114"/>
        <v>0.80401529636711278</v>
      </c>
      <c r="T685" s="137">
        <f t="shared" si="115"/>
        <v>60</v>
      </c>
      <c r="U685" s="133" t="e">
        <f ca="1">[1]!f_risk_annusharpe(A685,"2019/9/30","2019/12/31",1,1,3)</f>
        <v>#NAME?</v>
      </c>
      <c r="V685" s="134" t="e">
        <f t="shared" ca="1" si="116"/>
        <v>#NAME?</v>
      </c>
      <c r="W685" s="134">
        <f t="shared" si="117"/>
        <v>1046</v>
      </c>
      <c r="X685" s="134" t="e">
        <f t="shared" ca="1" si="118"/>
        <v>#NAME?</v>
      </c>
      <c r="Y685" s="131" t="e">
        <f t="shared" ca="1" si="119"/>
        <v>#NAME?</v>
      </c>
      <c r="Z685" s="137" t="e">
        <f t="shared" ca="1" si="120"/>
        <v>#NAME?</v>
      </c>
      <c r="AA685" s="125">
        <v>1.6732439360007101</v>
      </c>
      <c r="AB685" s="125">
        <v>3.5235915154112001</v>
      </c>
      <c r="AC685" s="123" t="s">
        <v>6098</v>
      </c>
      <c r="AD685" s="125">
        <v>10.113055175387</v>
      </c>
      <c r="AE685" s="123" t="s">
        <v>6099</v>
      </c>
      <c r="AF685" s="125">
        <v>13.2942635627935</v>
      </c>
      <c r="AG685" s="123" t="s">
        <v>6100</v>
      </c>
      <c r="AH685" s="125">
        <v>13.3962284</v>
      </c>
      <c r="AI685" s="123" t="s">
        <v>163</v>
      </c>
      <c r="AJ685" s="123" t="s">
        <v>166</v>
      </c>
      <c r="AK685" s="124">
        <v>21.7765060865</v>
      </c>
      <c r="AL685" s="123" t="s">
        <v>159</v>
      </c>
      <c r="AM685" s="36">
        <v>42670</v>
      </c>
      <c r="AN685" s="123" t="s">
        <v>310</v>
      </c>
      <c r="AO685" s="123" t="s">
        <v>1596</v>
      </c>
      <c r="AP685" s="123" t="s">
        <v>570</v>
      </c>
      <c r="AQ685" s="123" t="s">
        <v>207</v>
      </c>
    </row>
    <row r="686" spans="1:43">
      <c r="A686" s="123" t="s">
        <v>2838</v>
      </c>
      <c r="B686" s="123" t="s">
        <v>2839</v>
      </c>
      <c r="C686" s="36">
        <v>43830</v>
      </c>
      <c r="D686" s="124">
        <v>1.0589</v>
      </c>
      <c r="E686" s="124">
        <v>1.1146</v>
      </c>
      <c r="F686" s="125">
        <v>4.7241118669679102E-2</v>
      </c>
      <c r="G686" s="36">
        <v>43826</v>
      </c>
      <c r="H686" s="124">
        <v>1.0584</v>
      </c>
      <c r="I686" s="125">
        <v>3.51765799260812</v>
      </c>
      <c r="J686" s="123" t="s">
        <v>6101</v>
      </c>
      <c r="K686" s="125">
        <v>0.303116415648362</v>
      </c>
      <c r="L686" s="125">
        <v>0.58900938797133695</v>
      </c>
      <c r="M686" s="130">
        <v>1.0980047572249401</v>
      </c>
      <c r="N686" s="137">
        <f t="shared" si="110"/>
        <v>4.3920190288997603</v>
      </c>
      <c r="O686" s="132">
        <f t="shared" si="111"/>
        <v>4.3920190288997601E-2</v>
      </c>
      <c r="P686" s="134">
        <f t="shared" si="112"/>
        <v>418</v>
      </c>
      <c r="Q686" s="134">
        <v>1046</v>
      </c>
      <c r="R686" s="134" t="str">
        <f t="shared" si="113"/>
        <v>418/1046</v>
      </c>
      <c r="S686" s="131">
        <f t="shared" si="114"/>
        <v>0.39961759082217974</v>
      </c>
      <c r="T686" s="137">
        <f t="shared" si="115"/>
        <v>80.019120458891024</v>
      </c>
      <c r="U686" s="133" t="e">
        <f ca="1">[1]!f_risk_annusharpe(A686,"2019/9/30","2019/12/31",1,1,3)</f>
        <v>#NAME?</v>
      </c>
      <c r="V686" s="134" t="e">
        <f t="shared" ca="1" si="116"/>
        <v>#NAME?</v>
      </c>
      <c r="W686" s="134">
        <f t="shared" si="117"/>
        <v>1046</v>
      </c>
      <c r="X686" s="134" t="e">
        <f t="shared" ca="1" si="118"/>
        <v>#NAME?</v>
      </c>
      <c r="Y686" s="131" t="e">
        <f t="shared" ca="1" si="119"/>
        <v>#NAME?</v>
      </c>
      <c r="Z686" s="137" t="e">
        <f t="shared" ca="1" si="120"/>
        <v>#NAME?</v>
      </c>
      <c r="AA686" s="125">
        <v>2.3290009496689401</v>
      </c>
      <c r="AB686" s="125">
        <v>3.51765799260812</v>
      </c>
      <c r="AC686" s="123" t="s">
        <v>6101</v>
      </c>
      <c r="AD686" s="125">
        <v>10.1742103388128</v>
      </c>
      <c r="AE686" s="123" t="s">
        <v>6102</v>
      </c>
      <c r="AF686" s="125">
        <v>12.5629370780856</v>
      </c>
      <c r="AG686" s="123" t="s">
        <v>6103</v>
      </c>
      <c r="AH686" s="125">
        <v>11.71871505</v>
      </c>
      <c r="AI686" s="123" t="s">
        <v>174</v>
      </c>
      <c r="AJ686" s="123" t="s">
        <v>158</v>
      </c>
      <c r="AK686" s="124">
        <v>5.2421391185999999</v>
      </c>
      <c r="AL686" s="123" t="s">
        <v>159</v>
      </c>
      <c r="AM686" s="36">
        <v>42545</v>
      </c>
      <c r="AN686" s="123" t="s">
        <v>310</v>
      </c>
      <c r="AO686" s="123" t="s">
        <v>1018</v>
      </c>
      <c r="AP686" s="123" t="s">
        <v>195</v>
      </c>
      <c r="AQ686" s="123" t="s">
        <v>183</v>
      </c>
    </row>
    <row r="687" spans="1:43">
      <c r="A687" s="123" t="s">
        <v>2854</v>
      </c>
      <c r="B687" s="123" t="s">
        <v>2855</v>
      </c>
      <c r="C687" s="36">
        <v>43830</v>
      </c>
      <c r="D687" s="124">
        <v>1.0092000000000001</v>
      </c>
      <c r="E687" s="124">
        <v>1.038</v>
      </c>
      <c r="F687" s="125">
        <v>1.9821605550073999E-2</v>
      </c>
      <c r="G687" s="36">
        <v>43829</v>
      </c>
      <c r="H687" s="124">
        <v>1.0089999999999999</v>
      </c>
      <c r="I687" s="125">
        <v>3.51185252666202</v>
      </c>
      <c r="J687" s="123" t="s">
        <v>6104</v>
      </c>
      <c r="K687" s="125">
        <v>0.158793171893612</v>
      </c>
      <c r="L687" s="125">
        <v>0.628207618739131</v>
      </c>
      <c r="M687" s="130">
        <v>1.0909218308644</v>
      </c>
      <c r="N687" s="137">
        <f t="shared" si="110"/>
        <v>4.3636873234575999</v>
      </c>
      <c r="O687" s="132">
        <f t="shared" si="111"/>
        <v>4.3636873234575997E-2</v>
      </c>
      <c r="P687" s="134">
        <f t="shared" si="112"/>
        <v>429</v>
      </c>
      <c r="Q687" s="134">
        <v>1046</v>
      </c>
      <c r="R687" s="134" t="str">
        <f t="shared" si="113"/>
        <v>429/1046</v>
      </c>
      <c r="S687" s="131">
        <f t="shared" si="114"/>
        <v>0.41013384321223711</v>
      </c>
      <c r="T687" s="137">
        <f t="shared" si="115"/>
        <v>79.493307839388152</v>
      </c>
      <c r="U687" s="133" t="e">
        <f ca="1">[1]!f_risk_annusharpe(A687,"2019/9/30","2019/12/31",1,1,3)</f>
        <v>#NAME?</v>
      </c>
      <c r="V687" s="134" t="e">
        <f t="shared" ca="1" si="116"/>
        <v>#NAME?</v>
      </c>
      <c r="W687" s="134">
        <f t="shared" si="117"/>
        <v>1046</v>
      </c>
      <c r="X687" s="134" t="e">
        <f t="shared" ca="1" si="118"/>
        <v>#NAME?</v>
      </c>
      <c r="Y687" s="131" t="e">
        <f t="shared" ca="1" si="119"/>
        <v>#NAME?</v>
      </c>
      <c r="Z687" s="137" t="e">
        <f t="shared" ca="1" si="120"/>
        <v>#NAME?</v>
      </c>
      <c r="AA687" s="125">
        <v>2.0305217246968499</v>
      </c>
      <c r="AB687" s="125">
        <v>3.51185252666202</v>
      </c>
      <c r="AC687" s="123" t="s">
        <v>6104</v>
      </c>
      <c r="AD687" s="126">
        <v>0</v>
      </c>
      <c r="AE687" s="123"/>
      <c r="AF687" s="126">
        <v>0</v>
      </c>
      <c r="AG687" s="123"/>
      <c r="AH687" s="125">
        <v>3.85344164000001</v>
      </c>
      <c r="AI687" s="123" t="s">
        <v>163</v>
      </c>
      <c r="AJ687" s="123" t="s">
        <v>95</v>
      </c>
      <c r="AK687" s="124">
        <v>25.153690878799999</v>
      </c>
      <c r="AL687" s="123" t="s">
        <v>159</v>
      </c>
      <c r="AM687" s="36">
        <v>43418</v>
      </c>
      <c r="AN687" s="123" t="s">
        <v>310</v>
      </c>
      <c r="AO687" s="123" t="s">
        <v>1433</v>
      </c>
      <c r="AP687" s="123" t="s">
        <v>238</v>
      </c>
      <c r="AQ687" s="123" t="s">
        <v>532</v>
      </c>
    </row>
    <row r="688" spans="1:43">
      <c r="A688" s="123" t="s">
        <v>2784</v>
      </c>
      <c r="B688" s="123" t="s">
        <v>2785</v>
      </c>
      <c r="C688" s="36">
        <v>43830</v>
      </c>
      <c r="D688" s="124">
        <v>1.0065</v>
      </c>
      <c r="E688" s="124">
        <v>1.0355000000000001</v>
      </c>
      <c r="F688" s="125">
        <v>2.98151460942159E-2</v>
      </c>
      <c r="G688" s="36">
        <v>43829</v>
      </c>
      <c r="H688" s="124">
        <v>1.0062</v>
      </c>
      <c r="I688" s="125">
        <v>3.5083392803598201</v>
      </c>
      <c r="J688" s="123" t="s">
        <v>6105</v>
      </c>
      <c r="K688" s="125">
        <v>0.139289622923085</v>
      </c>
      <c r="L688" s="125">
        <v>0.504749078027943</v>
      </c>
      <c r="M688" s="130">
        <v>0.90625884244372101</v>
      </c>
      <c r="N688" s="137">
        <f t="shared" si="110"/>
        <v>3.6250353697748841</v>
      </c>
      <c r="O688" s="132">
        <f t="shared" si="111"/>
        <v>3.6250353697748844E-2</v>
      </c>
      <c r="P688" s="134">
        <f t="shared" si="112"/>
        <v>710</v>
      </c>
      <c r="Q688" s="134">
        <v>1046</v>
      </c>
      <c r="R688" s="134" t="str">
        <f t="shared" si="113"/>
        <v>710/1046</v>
      </c>
      <c r="S688" s="131">
        <f t="shared" si="114"/>
        <v>0.67877629063097511</v>
      </c>
      <c r="T688" s="137">
        <f t="shared" si="115"/>
        <v>66.061185468451242</v>
      </c>
      <c r="U688" s="133" t="e">
        <f ca="1">[1]!f_risk_annusharpe(A688,"2019/9/30","2019/12/31",1,1,3)</f>
        <v>#NAME?</v>
      </c>
      <c r="V688" s="134" t="e">
        <f t="shared" ca="1" si="116"/>
        <v>#NAME?</v>
      </c>
      <c r="W688" s="134">
        <f t="shared" si="117"/>
        <v>1046</v>
      </c>
      <c r="X688" s="134" t="e">
        <f t="shared" ca="1" si="118"/>
        <v>#NAME?</v>
      </c>
      <c r="Y688" s="131" t="e">
        <f t="shared" ca="1" si="119"/>
        <v>#NAME?</v>
      </c>
      <c r="Z688" s="137" t="e">
        <f t="shared" ca="1" si="120"/>
        <v>#NAME?</v>
      </c>
      <c r="AA688" s="125">
        <v>2.1000625554569599</v>
      </c>
      <c r="AB688" s="125">
        <v>3.5083392803598201</v>
      </c>
      <c r="AC688" s="123" t="s">
        <v>6105</v>
      </c>
      <c r="AD688" s="126">
        <v>0</v>
      </c>
      <c r="AE688" s="123"/>
      <c r="AF688" s="126">
        <v>0</v>
      </c>
      <c r="AG688" s="123"/>
      <c r="AH688" s="125">
        <v>3.5600934499999899</v>
      </c>
      <c r="AI688" s="123" t="s">
        <v>174</v>
      </c>
      <c r="AJ688" s="123" t="s">
        <v>95</v>
      </c>
      <c r="AK688" s="124">
        <v>10.3659069347</v>
      </c>
      <c r="AL688" s="123" t="s">
        <v>159</v>
      </c>
      <c r="AM688" s="36">
        <v>43460</v>
      </c>
      <c r="AN688" s="123" t="s">
        <v>310</v>
      </c>
      <c r="AO688" s="123" t="s">
        <v>5379</v>
      </c>
      <c r="AP688" s="123" t="s">
        <v>203</v>
      </c>
      <c r="AQ688" s="123" t="s">
        <v>247</v>
      </c>
    </row>
    <row r="689" spans="1:43">
      <c r="A689" s="123" t="s">
        <v>2786</v>
      </c>
      <c r="B689" s="123" t="s">
        <v>2787</v>
      </c>
      <c r="C689" s="36">
        <v>43830</v>
      </c>
      <c r="D689" s="124">
        <v>1.0355000000000001</v>
      </c>
      <c r="E689" s="124">
        <v>1.0606</v>
      </c>
      <c r="F689" s="125">
        <v>0.10634184068060699</v>
      </c>
      <c r="G689" s="36">
        <v>43826</v>
      </c>
      <c r="H689" s="124">
        <v>1.0344</v>
      </c>
      <c r="I689" s="125">
        <v>3.5049563054715702</v>
      </c>
      <c r="J689" s="123" t="s">
        <v>6106</v>
      </c>
      <c r="K689" s="125">
        <v>0.30027121270826501</v>
      </c>
      <c r="L689" s="125">
        <v>0.50471717352149004</v>
      </c>
      <c r="M689" s="130">
        <v>1.04411602642389</v>
      </c>
      <c r="N689" s="137">
        <f t="shared" si="110"/>
        <v>4.17646410569556</v>
      </c>
      <c r="O689" s="132">
        <f t="shared" si="111"/>
        <v>4.1764641056955598E-2</v>
      </c>
      <c r="P689" s="134">
        <f t="shared" si="112"/>
        <v>497</v>
      </c>
      <c r="Q689" s="134">
        <v>1046</v>
      </c>
      <c r="R689" s="134" t="str">
        <f t="shared" si="113"/>
        <v>497/1046</v>
      </c>
      <c r="S689" s="131">
        <f t="shared" si="114"/>
        <v>0.4751434034416826</v>
      </c>
      <c r="T689" s="137">
        <f t="shared" si="115"/>
        <v>76.24282982791587</v>
      </c>
      <c r="U689" s="133" t="e">
        <f ca="1">[1]!f_risk_annusharpe(A689,"2019/9/30","2019/12/31",1,1,3)</f>
        <v>#NAME?</v>
      </c>
      <c r="V689" s="134" t="e">
        <f t="shared" ca="1" si="116"/>
        <v>#NAME?</v>
      </c>
      <c r="W689" s="134">
        <f t="shared" si="117"/>
        <v>1046</v>
      </c>
      <c r="X689" s="134" t="e">
        <f t="shared" ca="1" si="118"/>
        <v>#NAME?</v>
      </c>
      <c r="Y689" s="131" t="e">
        <f t="shared" ca="1" si="119"/>
        <v>#NAME?</v>
      </c>
      <c r="Z689" s="137" t="e">
        <f t="shared" ca="1" si="120"/>
        <v>#NAME?</v>
      </c>
      <c r="AA689" s="125">
        <v>2.3626038986547901</v>
      </c>
      <c r="AB689" s="125">
        <v>3.5049563054715702</v>
      </c>
      <c r="AC689" s="123" t="s">
        <v>6106</v>
      </c>
      <c r="AD689" s="126">
        <v>0</v>
      </c>
      <c r="AE689" s="123"/>
      <c r="AF689" s="126">
        <v>0</v>
      </c>
      <c r="AG689" s="123"/>
      <c r="AH689" s="125">
        <v>6.1236317000000096</v>
      </c>
      <c r="AI689" s="123" t="s">
        <v>174</v>
      </c>
      <c r="AJ689" s="123" t="s">
        <v>95</v>
      </c>
      <c r="AK689" s="124">
        <v>10.278205182100001</v>
      </c>
      <c r="AL689" s="123" t="s">
        <v>159</v>
      </c>
      <c r="AM689" s="36">
        <v>43370</v>
      </c>
      <c r="AN689" s="123" t="s">
        <v>310</v>
      </c>
      <c r="AO689" s="123" t="s">
        <v>6107</v>
      </c>
      <c r="AP689" s="123" t="s">
        <v>394</v>
      </c>
      <c r="AQ689" s="123" t="s">
        <v>483</v>
      </c>
    </row>
    <row r="690" spans="1:43">
      <c r="A690" s="123" t="s">
        <v>2535</v>
      </c>
      <c r="B690" s="123" t="s">
        <v>2536</v>
      </c>
      <c r="C690" s="36">
        <v>43830</v>
      </c>
      <c r="D690" s="124">
        <v>1.0091000000000001</v>
      </c>
      <c r="E690" s="124">
        <v>1.1160000000000001</v>
      </c>
      <c r="F690" s="125">
        <v>3.9655001487076902E-2</v>
      </c>
      <c r="G690" s="36">
        <v>43829</v>
      </c>
      <c r="H690" s="124">
        <v>1.0086999999999999</v>
      </c>
      <c r="I690" s="125">
        <v>3.5046140300712501</v>
      </c>
      <c r="J690" s="123" t="s">
        <v>6108</v>
      </c>
      <c r="K690" s="125">
        <v>9.91965082829145E-2</v>
      </c>
      <c r="L690" s="125">
        <v>0.198621581759788</v>
      </c>
      <c r="M690" s="130">
        <v>0.64585182441669498</v>
      </c>
      <c r="N690" s="137">
        <f t="shared" si="110"/>
        <v>2.5834072976667799</v>
      </c>
      <c r="O690" s="132">
        <f t="shared" si="111"/>
        <v>2.5834072976667798E-2</v>
      </c>
      <c r="P690" s="134">
        <f t="shared" si="112"/>
        <v>973</v>
      </c>
      <c r="Q690" s="134">
        <v>1046</v>
      </c>
      <c r="R690" s="134" t="str">
        <f t="shared" si="113"/>
        <v>973/1046</v>
      </c>
      <c r="S690" s="131">
        <f t="shared" si="114"/>
        <v>0.9302103250478011</v>
      </c>
      <c r="T690" s="137">
        <f t="shared" si="115"/>
        <v>60</v>
      </c>
      <c r="U690" s="133" t="e">
        <f ca="1">[1]!f_risk_annusharpe(A690,"2019/9/30","2019/12/31",1,1,3)</f>
        <v>#NAME?</v>
      </c>
      <c r="V690" s="134" t="e">
        <f t="shared" ca="1" si="116"/>
        <v>#NAME?</v>
      </c>
      <c r="W690" s="134">
        <f t="shared" si="117"/>
        <v>1046</v>
      </c>
      <c r="X690" s="134" t="e">
        <f t="shared" ca="1" si="118"/>
        <v>#NAME?</v>
      </c>
      <c r="Y690" s="131" t="e">
        <f t="shared" ca="1" si="119"/>
        <v>#NAME?</v>
      </c>
      <c r="Z690" s="137" t="e">
        <f t="shared" ca="1" si="120"/>
        <v>#NAME?</v>
      </c>
      <c r="AA690" s="125">
        <v>1.6066477723518</v>
      </c>
      <c r="AB690" s="125">
        <v>3.5046140300712501</v>
      </c>
      <c r="AC690" s="123" t="s">
        <v>6108</v>
      </c>
      <c r="AD690" s="125">
        <v>8.8404749638689708</v>
      </c>
      <c r="AE690" s="123" t="s">
        <v>6109</v>
      </c>
      <c r="AF690" s="126">
        <v>0</v>
      </c>
      <c r="AG690" s="123"/>
      <c r="AH690" s="125">
        <v>12.0928462</v>
      </c>
      <c r="AI690" s="123" t="s">
        <v>163</v>
      </c>
      <c r="AJ690" s="123" t="s">
        <v>95</v>
      </c>
      <c r="AK690" s="124">
        <v>21.016976121700001</v>
      </c>
      <c r="AL690" s="123" t="s">
        <v>159</v>
      </c>
      <c r="AM690" s="36">
        <v>42802</v>
      </c>
      <c r="AN690" s="123" t="s">
        <v>310</v>
      </c>
      <c r="AO690" s="123" t="s">
        <v>1076</v>
      </c>
      <c r="AP690" s="123" t="s">
        <v>215</v>
      </c>
      <c r="AQ690" s="123" t="s">
        <v>207</v>
      </c>
    </row>
    <row r="691" spans="1:43">
      <c r="A691" s="123" t="s">
        <v>2709</v>
      </c>
      <c r="B691" s="123" t="s">
        <v>2710</v>
      </c>
      <c r="C691" s="36">
        <v>43830</v>
      </c>
      <c r="D691" s="124">
        <v>1.0660000000000001</v>
      </c>
      <c r="E691" s="124">
        <v>1.405</v>
      </c>
      <c r="F691" s="125">
        <v>0</v>
      </c>
      <c r="G691" s="36">
        <v>43826</v>
      </c>
      <c r="H691" s="124">
        <v>1.0660000000000001</v>
      </c>
      <c r="I691" s="125">
        <v>3.4951803959478398</v>
      </c>
      <c r="J691" s="123" t="s">
        <v>6110</v>
      </c>
      <c r="K691" s="125">
        <v>0.28222013170274601</v>
      </c>
      <c r="L691" s="125">
        <v>0.37668125536413399</v>
      </c>
      <c r="M691" s="130">
        <v>0.75617721474168997</v>
      </c>
      <c r="N691" s="137">
        <f t="shared" si="110"/>
        <v>3.0247088589667599</v>
      </c>
      <c r="O691" s="132">
        <f t="shared" si="111"/>
        <v>3.0247088589667598E-2</v>
      </c>
      <c r="P691" s="134">
        <f t="shared" si="112"/>
        <v>904</v>
      </c>
      <c r="Q691" s="134">
        <v>1046</v>
      </c>
      <c r="R691" s="134" t="str">
        <f t="shared" si="113"/>
        <v>904/1046</v>
      </c>
      <c r="S691" s="131">
        <f t="shared" si="114"/>
        <v>0.86424474187380496</v>
      </c>
      <c r="T691" s="137">
        <f t="shared" si="115"/>
        <v>60</v>
      </c>
      <c r="U691" s="133" t="e">
        <f ca="1">[1]!f_risk_annusharpe(A691,"2019/9/30","2019/12/31",1,1,3)</f>
        <v>#NAME?</v>
      </c>
      <c r="V691" s="134" t="e">
        <f t="shared" ca="1" si="116"/>
        <v>#NAME?</v>
      </c>
      <c r="W691" s="134">
        <f t="shared" si="117"/>
        <v>1046</v>
      </c>
      <c r="X691" s="134" t="e">
        <f t="shared" ca="1" si="118"/>
        <v>#NAME?</v>
      </c>
      <c r="Y691" s="131" t="e">
        <f t="shared" ca="1" si="119"/>
        <v>#NAME?</v>
      </c>
      <c r="Z691" s="137" t="e">
        <f t="shared" ca="1" si="120"/>
        <v>#NAME?</v>
      </c>
      <c r="AA691" s="125">
        <v>1.42724594975902</v>
      </c>
      <c r="AB691" s="125">
        <v>3.4951803959478398</v>
      </c>
      <c r="AC691" s="123" t="s">
        <v>6110</v>
      </c>
      <c r="AD691" s="125">
        <v>8.7954996417003404</v>
      </c>
      <c r="AE691" s="123" t="s">
        <v>6111</v>
      </c>
      <c r="AF691" s="125">
        <v>10.3201612983408</v>
      </c>
      <c r="AG691" s="123" t="s">
        <v>6112</v>
      </c>
      <c r="AH691" s="125">
        <v>47.274402600000002</v>
      </c>
      <c r="AI691" s="123" t="s">
        <v>174</v>
      </c>
      <c r="AJ691" s="123" t="s">
        <v>166</v>
      </c>
      <c r="AK691" s="124">
        <v>1.4570366383</v>
      </c>
      <c r="AL691" s="123" t="s">
        <v>159</v>
      </c>
      <c r="AM691" s="36">
        <v>41170</v>
      </c>
      <c r="AN691" s="123" t="s">
        <v>310</v>
      </c>
      <c r="AO691" s="123" t="s">
        <v>1771</v>
      </c>
      <c r="AP691" s="123" t="s">
        <v>194</v>
      </c>
      <c r="AQ691" s="123" t="s">
        <v>207</v>
      </c>
    </row>
    <row r="692" spans="1:43">
      <c r="A692" s="123" t="s">
        <v>2840</v>
      </c>
      <c r="B692" s="123" t="s">
        <v>2841</v>
      </c>
      <c r="C692" s="36">
        <v>43830</v>
      </c>
      <c r="D692" s="124">
        <v>1.0384</v>
      </c>
      <c r="E692" s="124">
        <v>1.1011</v>
      </c>
      <c r="F692" s="125">
        <v>2.8898950004823901E-2</v>
      </c>
      <c r="G692" s="36">
        <v>43829</v>
      </c>
      <c r="H692" s="124">
        <v>1.0381</v>
      </c>
      <c r="I692" s="125">
        <v>3.48887326495253</v>
      </c>
      <c r="J692" s="123" t="s">
        <v>6113</v>
      </c>
      <c r="K692" s="125">
        <v>0.154320987654334</v>
      </c>
      <c r="L692" s="125">
        <v>0.56170880878463303</v>
      </c>
      <c r="M692" s="130">
        <v>1.0805222582994201</v>
      </c>
      <c r="N692" s="137">
        <f t="shared" si="110"/>
        <v>4.3220890331976802</v>
      </c>
      <c r="O692" s="132">
        <f t="shared" si="111"/>
        <v>4.3220890331976805E-2</v>
      </c>
      <c r="P692" s="134">
        <f t="shared" si="112"/>
        <v>443</v>
      </c>
      <c r="Q692" s="134">
        <v>1046</v>
      </c>
      <c r="R692" s="134" t="str">
        <f t="shared" si="113"/>
        <v>443/1046</v>
      </c>
      <c r="S692" s="131">
        <f t="shared" si="114"/>
        <v>0.42351816443594648</v>
      </c>
      <c r="T692" s="137">
        <f t="shared" si="115"/>
        <v>78.824091778202671</v>
      </c>
      <c r="U692" s="133" t="e">
        <f ca="1">[1]!f_risk_annusharpe(A692,"2019/9/30","2019/12/31",1,1,3)</f>
        <v>#NAME?</v>
      </c>
      <c r="V692" s="134" t="e">
        <f t="shared" ca="1" si="116"/>
        <v>#NAME?</v>
      </c>
      <c r="W692" s="134">
        <f t="shared" si="117"/>
        <v>1046</v>
      </c>
      <c r="X692" s="134" t="e">
        <f t="shared" ca="1" si="118"/>
        <v>#NAME?</v>
      </c>
      <c r="Y692" s="131" t="e">
        <f t="shared" ca="1" si="119"/>
        <v>#NAME?</v>
      </c>
      <c r="Z692" s="137" t="e">
        <f t="shared" ca="1" si="120"/>
        <v>#NAME?</v>
      </c>
      <c r="AA692" s="125">
        <v>2.1444230926136298</v>
      </c>
      <c r="AB692" s="125">
        <v>3.48887326495253</v>
      </c>
      <c r="AC692" s="123" t="s">
        <v>6113</v>
      </c>
      <c r="AD692" s="125">
        <v>9.8989704271631993</v>
      </c>
      <c r="AE692" s="123" t="s">
        <v>6114</v>
      </c>
      <c r="AF692" s="126">
        <v>0</v>
      </c>
      <c r="AG692" s="123"/>
      <c r="AH692" s="125">
        <v>10.371536000000001</v>
      </c>
      <c r="AI692" s="123" t="s">
        <v>157</v>
      </c>
      <c r="AJ692" s="123" t="s">
        <v>95</v>
      </c>
      <c r="AK692" s="124">
        <v>21.875691691</v>
      </c>
      <c r="AL692" s="123" t="s">
        <v>159</v>
      </c>
      <c r="AM692" s="36">
        <v>43066</v>
      </c>
      <c r="AN692" s="123" t="s">
        <v>310</v>
      </c>
      <c r="AO692" s="123" t="s">
        <v>259</v>
      </c>
      <c r="AP692" s="123" t="s">
        <v>210</v>
      </c>
      <c r="AQ692" s="123" t="s">
        <v>207</v>
      </c>
    </row>
    <row r="693" spans="1:43">
      <c r="A693" s="123" t="s">
        <v>2806</v>
      </c>
      <c r="B693" s="123" t="s">
        <v>2807</v>
      </c>
      <c r="C693" s="36">
        <v>43830</v>
      </c>
      <c r="D693" s="124">
        <v>1.0170999999999999</v>
      </c>
      <c r="E693" s="124">
        <v>1.0446</v>
      </c>
      <c r="F693" s="125">
        <v>9.8328416912464994E-3</v>
      </c>
      <c r="G693" s="36">
        <v>43829</v>
      </c>
      <c r="H693" s="124">
        <v>1.0169999999999999</v>
      </c>
      <c r="I693" s="125">
        <v>3.4879609031491299</v>
      </c>
      <c r="J693" s="123" t="s">
        <v>6115</v>
      </c>
      <c r="K693" s="125">
        <v>0.187155240346708</v>
      </c>
      <c r="L693" s="125">
        <v>0.52344010486607895</v>
      </c>
      <c r="M693" s="130">
        <v>1.0276886978973101</v>
      </c>
      <c r="N693" s="137">
        <f t="shared" si="110"/>
        <v>4.1107547915892404</v>
      </c>
      <c r="O693" s="132">
        <f t="shared" si="111"/>
        <v>4.1107547915892405E-2</v>
      </c>
      <c r="P693" s="134">
        <f t="shared" si="112"/>
        <v>524</v>
      </c>
      <c r="Q693" s="134">
        <v>1046</v>
      </c>
      <c r="R693" s="134" t="str">
        <f t="shared" si="113"/>
        <v>524/1046</v>
      </c>
      <c r="S693" s="131">
        <f t="shared" si="114"/>
        <v>0.50095602294455066</v>
      </c>
      <c r="T693" s="137">
        <f t="shared" si="115"/>
        <v>74.952198852772469</v>
      </c>
      <c r="U693" s="133" t="e">
        <f ca="1">[1]!f_risk_annusharpe(A693,"2019/9/30","2019/12/31",1,1,3)</f>
        <v>#NAME?</v>
      </c>
      <c r="V693" s="134" t="e">
        <f t="shared" ca="1" si="116"/>
        <v>#NAME?</v>
      </c>
      <c r="W693" s="134">
        <f t="shared" si="117"/>
        <v>1046</v>
      </c>
      <c r="X693" s="134" t="e">
        <f t="shared" ca="1" si="118"/>
        <v>#NAME?</v>
      </c>
      <c r="Y693" s="131" t="e">
        <f t="shared" ca="1" si="119"/>
        <v>#NAME?</v>
      </c>
      <c r="Z693" s="137" t="e">
        <f t="shared" ca="1" si="120"/>
        <v>#NAME?</v>
      </c>
      <c r="AA693" s="125">
        <v>2.0971201142478</v>
      </c>
      <c r="AB693" s="125">
        <v>3.4879609031491299</v>
      </c>
      <c r="AC693" s="123" t="s">
        <v>6115</v>
      </c>
      <c r="AD693" s="126">
        <v>0</v>
      </c>
      <c r="AE693" s="123"/>
      <c r="AF693" s="126">
        <v>0</v>
      </c>
      <c r="AG693" s="123"/>
      <c r="AH693" s="125">
        <v>4.5021429199999998</v>
      </c>
      <c r="AI693" s="123" t="s">
        <v>157</v>
      </c>
      <c r="AJ693" s="123" t="s">
        <v>95</v>
      </c>
      <c r="AK693" s="124">
        <v>1.7252642398</v>
      </c>
      <c r="AL693" s="123" t="s">
        <v>159</v>
      </c>
      <c r="AM693" s="36">
        <v>43433</v>
      </c>
      <c r="AN693" s="123" t="s">
        <v>310</v>
      </c>
      <c r="AO693" s="123" t="s">
        <v>6116</v>
      </c>
      <c r="AP693" s="123" t="s">
        <v>511</v>
      </c>
      <c r="AQ693" s="123" t="s">
        <v>221</v>
      </c>
    </row>
    <row r="694" spans="1:43">
      <c r="A694" s="123" t="s">
        <v>2870</v>
      </c>
      <c r="B694" s="123" t="s">
        <v>2871</v>
      </c>
      <c r="C694" s="36">
        <v>43830</v>
      </c>
      <c r="D694" s="124">
        <v>1.0365</v>
      </c>
      <c r="E694" s="124">
        <v>1.0365</v>
      </c>
      <c r="F694" s="125">
        <v>5.7920648711259203E-2</v>
      </c>
      <c r="G694" s="36">
        <v>43826</v>
      </c>
      <c r="H694" s="124">
        <v>1.0359</v>
      </c>
      <c r="I694" s="125">
        <v>3.4844249201277901</v>
      </c>
      <c r="J694" s="123" t="s">
        <v>6117</v>
      </c>
      <c r="K694" s="125">
        <v>0.25147499758196501</v>
      </c>
      <c r="L694" s="125">
        <v>0.63106796116504404</v>
      </c>
      <c r="M694" s="130">
        <v>1.15155655313751</v>
      </c>
      <c r="N694" s="137">
        <f t="shared" si="110"/>
        <v>4.6062262125500402</v>
      </c>
      <c r="O694" s="132">
        <f t="shared" si="111"/>
        <v>4.6062262125500401E-2</v>
      </c>
      <c r="P694" s="134">
        <f t="shared" si="112"/>
        <v>343</v>
      </c>
      <c r="Q694" s="134">
        <v>1046</v>
      </c>
      <c r="R694" s="134" t="str">
        <f t="shared" si="113"/>
        <v>343/1046</v>
      </c>
      <c r="S694" s="131">
        <f t="shared" si="114"/>
        <v>0.32791586998087952</v>
      </c>
      <c r="T694" s="137">
        <f t="shared" si="115"/>
        <v>83.604206500956025</v>
      </c>
      <c r="U694" s="133" t="e">
        <f ca="1">[1]!f_risk_annusharpe(A694,"2019/9/30","2019/12/31",1,1,3)</f>
        <v>#NAME?</v>
      </c>
      <c r="V694" s="134" t="e">
        <f t="shared" ca="1" si="116"/>
        <v>#NAME?</v>
      </c>
      <c r="W694" s="134">
        <f t="shared" si="117"/>
        <v>1046</v>
      </c>
      <c r="X694" s="134" t="e">
        <f t="shared" ca="1" si="118"/>
        <v>#NAME?</v>
      </c>
      <c r="Y694" s="131" t="e">
        <f t="shared" ca="1" si="119"/>
        <v>#NAME?</v>
      </c>
      <c r="Z694" s="137" t="e">
        <f t="shared" ca="1" si="120"/>
        <v>#NAME?</v>
      </c>
      <c r="AA694" s="125">
        <v>1.9675356615838699</v>
      </c>
      <c r="AB694" s="125">
        <v>3.4844249201277901</v>
      </c>
      <c r="AC694" s="123" t="s">
        <v>6117</v>
      </c>
      <c r="AD694" s="126">
        <v>0</v>
      </c>
      <c r="AE694" s="123"/>
      <c r="AF694" s="126">
        <v>0</v>
      </c>
      <c r="AG694" s="123"/>
      <c r="AH694" s="125">
        <v>3.65</v>
      </c>
      <c r="AI694" s="123" t="s">
        <v>174</v>
      </c>
      <c r="AJ694" s="123" t="s">
        <v>95</v>
      </c>
      <c r="AK694" s="124">
        <v>20.524519790700001</v>
      </c>
      <c r="AL694" s="123" t="s">
        <v>159</v>
      </c>
      <c r="AM694" s="36">
        <v>43453</v>
      </c>
      <c r="AN694" s="123" t="s">
        <v>310</v>
      </c>
      <c r="AO694" s="123" t="s">
        <v>1376</v>
      </c>
      <c r="AP694" s="123" t="s">
        <v>195</v>
      </c>
      <c r="AQ694" s="123" t="s">
        <v>170</v>
      </c>
    </row>
    <row r="695" spans="1:43">
      <c r="A695" s="123" t="s">
        <v>2813</v>
      </c>
      <c r="B695" s="123" t="s">
        <v>2814</v>
      </c>
      <c r="C695" s="36">
        <v>43830</v>
      </c>
      <c r="D695" s="124">
        <v>1.119</v>
      </c>
      <c r="E695" s="124">
        <v>1.119</v>
      </c>
      <c r="F695" s="125">
        <v>-8.9357519435250606E-3</v>
      </c>
      <c r="G695" s="36">
        <v>43829</v>
      </c>
      <c r="H695" s="124">
        <v>1.1191</v>
      </c>
      <c r="I695" s="125">
        <v>3.4769742925837002</v>
      </c>
      <c r="J695" s="123" t="s">
        <v>6118</v>
      </c>
      <c r="K695" s="125">
        <v>8.9445438282637693E-2</v>
      </c>
      <c r="L695" s="125">
        <v>0.52102048149479196</v>
      </c>
      <c r="M695" s="130">
        <v>1.19370591427022</v>
      </c>
      <c r="N695" s="137">
        <f t="shared" si="110"/>
        <v>4.77482365708088</v>
      </c>
      <c r="O695" s="132">
        <f t="shared" si="111"/>
        <v>4.7748236570808802E-2</v>
      </c>
      <c r="P695" s="134">
        <f t="shared" si="112"/>
        <v>276</v>
      </c>
      <c r="Q695" s="134">
        <v>1046</v>
      </c>
      <c r="R695" s="134" t="str">
        <f t="shared" si="113"/>
        <v>276/1046</v>
      </c>
      <c r="S695" s="131">
        <f t="shared" si="114"/>
        <v>0.26386233269598469</v>
      </c>
      <c r="T695" s="137">
        <f t="shared" si="115"/>
        <v>86.806883365200775</v>
      </c>
      <c r="U695" s="133" t="e">
        <f ca="1">[1]!f_risk_annusharpe(A695,"2019/9/30","2019/12/31",1,1,3)</f>
        <v>#NAME?</v>
      </c>
      <c r="V695" s="134" t="e">
        <f t="shared" ca="1" si="116"/>
        <v>#NAME?</v>
      </c>
      <c r="W695" s="134">
        <f t="shared" si="117"/>
        <v>1046</v>
      </c>
      <c r="X695" s="134" t="e">
        <f t="shared" ca="1" si="118"/>
        <v>#NAME?</v>
      </c>
      <c r="Y695" s="131" t="e">
        <f t="shared" ca="1" si="119"/>
        <v>#NAME?</v>
      </c>
      <c r="Z695" s="137" t="e">
        <f t="shared" ca="1" si="120"/>
        <v>#NAME?</v>
      </c>
      <c r="AA695" s="125">
        <v>2.2291247944454602</v>
      </c>
      <c r="AB695" s="125">
        <v>3.4769742925837002</v>
      </c>
      <c r="AC695" s="123" t="s">
        <v>6118</v>
      </c>
      <c r="AD695" s="125">
        <v>9.4911937377690805</v>
      </c>
      <c r="AE695" s="123" t="s">
        <v>6119</v>
      </c>
      <c r="AF695" s="125">
        <v>12.462311557788899</v>
      </c>
      <c r="AG695" s="123" t="s">
        <v>6120</v>
      </c>
      <c r="AH695" s="125">
        <v>11.9</v>
      </c>
      <c r="AI695" s="123" t="s">
        <v>157</v>
      </c>
      <c r="AJ695" s="123" t="s">
        <v>166</v>
      </c>
      <c r="AK695" s="124">
        <v>10.1499806947</v>
      </c>
      <c r="AL695" s="123" t="s">
        <v>159</v>
      </c>
      <c r="AM695" s="36">
        <v>42599</v>
      </c>
      <c r="AN695" s="123" t="s">
        <v>310</v>
      </c>
      <c r="AO695" s="123" t="s">
        <v>1450</v>
      </c>
      <c r="AP695" s="123" t="s">
        <v>570</v>
      </c>
      <c r="AQ695" s="123" t="s">
        <v>170</v>
      </c>
    </row>
    <row r="696" spans="1:43">
      <c r="A696" s="123" t="s">
        <v>2850</v>
      </c>
      <c r="B696" s="123" t="s">
        <v>2851</v>
      </c>
      <c r="C696" s="36">
        <v>43830</v>
      </c>
      <c r="D696" s="124">
        <v>1.0309999999999999</v>
      </c>
      <c r="E696" s="124">
        <v>1.159</v>
      </c>
      <c r="F696" s="125">
        <v>0</v>
      </c>
      <c r="G696" s="36">
        <v>43829</v>
      </c>
      <c r="H696" s="124">
        <v>1.0309999999999999</v>
      </c>
      <c r="I696" s="125">
        <v>3.4731163384162498</v>
      </c>
      <c r="J696" s="123" t="s">
        <v>6121</v>
      </c>
      <c r="K696" s="125">
        <v>0.19436345966958901</v>
      </c>
      <c r="L696" s="125">
        <v>0.58536940703923102</v>
      </c>
      <c r="M696" s="130">
        <v>1.1765693286849399</v>
      </c>
      <c r="N696" s="137">
        <f t="shared" si="110"/>
        <v>4.7062773147397596</v>
      </c>
      <c r="O696" s="132">
        <f t="shared" si="111"/>
        <v>4.7062773147397596E-2</v>
      </c>
      <c r="P696" s="134">
        <f t="shared" si="112"/>
        <v>298</v>
      </c>
      <c r="Q696" s="134">
        <v>1046</v>
      </c>
      <c r="R696" s="134" t="str">
        <f t="shared" si="113"/>
        <v>298/1046</v>
      </c>
      <c r="S696" s="131">
        <f t="shared" si="114"/>
        <v>0.28489483747609945</v>
      </c>
      <c r="T696" s="137">
        <f t="shared" si="115"/>
        <v>85.755258126195031</v>
      </c>
      <c r="U696" s="133" t="e">
        <f ca="1">[1]!f_risk_annusharpe(A696,"2019/9/30","2019/12/31",1,1,3)</f>
        <v>#NAME?</v>
      </c>
      <c r="V696" s="134" t="e">
        <f t="shared" ca="1" si="116"/>
        <v>#NAME?</v>
      </c>
      <c r="W696" s="134">
        <f t="shared" si="117"/>
        <v>1046</v>
      </c>
      <c r="X696" s="134" t="e">
        <f t="shared" ca="1" si="118"/>
        <v>#NAME?</v>
      </c>
      <c r="Y696" s="131" t="e">
        <f t="shared" ca="1" si="119"/>
        <v>#NAME?</v>
      </c>
      <c r="Z696" s="137" t="e">
        <f t="shared" ca="1" si="120"/>
        <v>#NAME?</v>
      </c>
      <c r="AA696" s="125">
        <v>2.16849647896617</v>
      </c>
      <c r="AB696" s="125">
        <v>3.4731163384162498</v>
      </c>
      <c r="AC696" s="123" t="s">
        <v>6121</v>
      </c>
      <c r="AD696" s="125">
        <v>7.5210914764091301</v>
      </c>
      <c r="AE696" s="123" t="s">
        <v>6122</v>
      </c>
      <c r="AF696" s="125">
        <v>8.0592350773921506</v>
      </c>
      <c r="AG696" s="123" t="s">
        <v>6123</v>
      </c>
      <c r="AH696" s="125">
        <v>16.737861800000001</v>
      </c>
      <c r="AI696" s="123" t="s">
        <v>157</v>
      </c>
      <c r="AJ696" s="123" t="s">
        <v>158</v>
      </c>
      <c r="AK696" s="124">
        <v>21.562980180299999</v>
      </c>
      <c r="AL696" s="123" t="s">
        <v>159</v>
      </c>
      <c r="AM696" s="36">
        <v>41961</v>
      </c>
      <c r="AN696" s="123" t="s">
        <v>310</v>
      </c>
      <c r="AO696" s="123" t="s">
        <v>259</v>
      </c>
      <c r="AP696" s="123" t="s">
        <v>210</v>
      </c>
      <c r="AQ696" s="123" t="s">
        <v>185</v>
      </c>
    </row>
    <row r="697" spans="1:43">
      <c r="A697" s="123" t="s">
        <v>2766</v>
      </c>
      <c r="B697" s="123" t="s">
        <v>2767</v>
      </c>
      <c r="C697" s="36">
        <v>43830</v>
      </c>
      <c r="D697" s="124">
        <v>2.0859999999999999</v>
      </c>
      <c r="E697" s="124">
        <v>2.177</v>
      </c>
      <c r="F697" s="125">
        <v>0</v>
      </c>
      <c r="G697" s="36">
        <v>43829</v>
      </c>
      <c r="H697" s="124">
        <v>2.0859999999999999</v>
      </c>
      <c r="I697" s="125">
        <v>3.4722222222222001</v>
      </c>
      <c r="J697" s="123" t="s">
        <v>6124</v>
      </c>
      <c r="K697" s="125">
        <v>9.5969289827246104E-2</v>
      </c>
      <c r="L697" s="125">
        <v>0.43331728454500601</v>
      </c>
      <c r="M697" s="130">
        <v>0.96805421103580602</v>
      </c>
      <c r="N697" s="137">
        <f t="shared" si="110"/>
        <v>3.8722168441432241</v>
      </c>
      <c r="O697" s="132">
        <f t="shared" si="111"/>
        <v>3.8722168441432239E-2</v>
      </c>
      <c r="P697" s="134">
        <f t="shared" si="112"/>
        <v>621</v>
      </c>
      <c r="Q697" s="134">
        <v>1046</v>
      </c>
      <c r="R697" s="134" t="str">
        <f t="shared" si="113"/>
        <v>621/1046</v>
      </c>
      <c r="S697" s="131">
        <f t="shared" si="114"/>
        <v>0.59369024856596553</v>
      </c>
      <c r="T697" s="137">
        <f t="shared" si="115"/>
        <v>70.315487571701723</v>
      </c>
      <c r="U697" s="133" t="e">
        <f ca="1">[1]!f_risk_annusharpe(A697,"2019/9/30","2019/12/31",1,1,3)</f>
        <v>#NAME?</v>
      </c>
      <c r="V697" s="134" t="e">
        <f t="shared" ca="1" si="116"/>
        <v>#NAME?</v>
      </c>
      <c r="W697" s="134">
        <f t="shared" si="117"/>
        <v>1046</v>
      </c>
      <c r="X697" s="134" t="e">
        <f t="shared" ca="1" si="118"/>
        <v>#NAME?</v>
      </c>
      <c r="Y697" s="131" t="e">
        <f t="shared" ca="1" si="119"/>
        <v>#NAME?</v>
      </c>
      <c r="Z697" s="137" t="e">
        <f t="shared" ca="1" si="120"/>
        <v>#NAME?</v>
      </c>
      <c r="AA697" s="125">
        <v>2.2549019607842999</v>
      </c>
      <c r="AB697" s="125">
        <v>3.4722222222222001</v>
      </c>
      <c r="AC697" s="123" t="s">
        <v>6124</v>
      </c>
      <c r="AD697" s="125">
        <v>8.0090180942408704</v>
      </c>
      <c r="AE697" s="123" t="s">
        <v>6125</v>
      </c>
      <c r="AF697" s="126">
        <v>0</v>
      </c>
      <c r="AG697" s="123"/>
      <c r="AH697" s="125">
        <v>10.0833833663366</v>
      </c>
      <c r="AI697" s="123" t="s">
        <v>157</v>
      </c>
      <c r="AJ697" s="123" t="s">
        <v>95</v>
      </c>
      <c r="AK697" s="124">
        <v>10.400767713800001</v>
      </c>
      <c r="AL697" s="123" t="s">
        <v>159</v>
      </c>
      <c r="AM697" s="36">
        <v>42755</v>
      </c>
      <c r="AN697" s="123" t="s">
        <v>310</v>
      </c>
      <c r="AO697" s="123" t="s">
        <v>1142</v>
      </c>
      <c r="AP697" s="123" t="s">
        <v>266</v>
      </c>
      <c r="AQ697" s="123" t="s">
        <v>247</v>
      </c>
    </row>
    <row r="698" spans="1:43">
      <c r="A698" s="123" t="s">
        <v>2799</v>
      </c>
      <c r="B698" s="123" t="s">
        <v>2800</v>
      </c>
      <c r="C698" s="36">
        <v>43830</v>
      </c>
      <c r="D698" s="124">
        <v>1.03</v>
      </c>
      <c r="E698" s="124">
        <v>1.125</v>
      </c>
      <c r="F698" s="125">
        <v>0</v>
      </c>
      <c r="G698" s="36">
        <v>43829</v>
      </c>
      <c r="H698" s="124">
        <v>1.03</v>
      </c>
      <c r="I698" s="125">
        <v>3.47203782926869</v>
      </c>
      <c r="J698" s="123" t="s">
        <v>6126</v>
      </c>
      <c r="K698" s="125">
        <v>0.194552529182869</v>
      </c>
      <c r="L698" s="125">
        <v>0.48783421237001701</v>
      </c>
      <c r="M698" s="130">
        <v>0.88151818577794006</v>
      </c>
      <c r="N698" s="137">
        <f t="shared" si="110"/>
        <v>3.5260727431117602</v>
      </c>
      <c r="O698" s="132">
        <f t="shared" si="111"/>
        <v>3.5260727431117606E-2</v>
      </c>
      <c r="P698" s="134">
        <f t="shared" si="112"/>
        <v>753</v>
      </c>
      <c r="Q698" s="134">
        <v>1046</v>
      </c>
      <c r="R698" s="134" t="str">
        <f t="shared" si="113"/>
        <v>753/1046</v>
      </c>
      <c r="S698" s="131">
        <f t="shared" si="114"/>
        <v>0.71988527724665397</v>
      </c>
      <c r="T698" s="137">
        <f t="shared" si="115"/>
        <v>64.005736137667299</v>
      </c>
      <c r="U698" s="133" t="e">
        <f ca="1">[1]!f_risk_annusharpe(A698,"2019/9/30","2019/12/31",1,1,3)</f>
        <v>#NAME?</v>
      </c>
      <c r="V698" s="134" t="e">
        <f t="shared" ca="1" si="116"/>
        <v>#NAME?</v>
      </c>
      <c r="W698" s="134">
        <f t="shared" si="117"/>
        <v>1046</v>
      </c>
      <c r="X698" s="134" t="e">
        <f t="shared" ca="1" si="118"/>
        <v>#NAME?</v>
      </c>
      <c r="Y698" s="131" t="e">
        <f t="shared" ca="1" si="119"/>
        <v>#NAME?</v>
      </c>
      <c r="Z698" s="137" t="e">
        <f t="shared" ca="1" si="120"/>
        <v>#NAME?</v>
      </c>
      <c r="AA698" s="125">
        <v>1.8793571391486401</v>
      </c>
      <c r="AB698" s="125">
        <v>3.47203782926869</v>
      </c>
      <c r="AC698" s="123" t="s">
        <v>6126</v>
      </c>
      <c r="AD698" s="125">
        <v>12.123120158887801</v>
      </c>
      <c r="AE698" s="123" t="s">
        <v>6127</v>
      </c>
      <c r="AF698" s="125">
        <v>13.2477251755266</v>
      </c>
      <c r="AG698" s="123" t="s">
        <v>6128</v>
      </c>
      <c r="AH698" s="125">
        <v>12.907982000000001</v>
      </c>
      <c r="AI698" s="123" t="s">
        <v>157</v>
      </c>
      <c r="AJ698" s="123" t="s">
        <v>166</v>
      </c>
      <c r="AK698" s="124">
        <v>15.854064126100001</v>
      </c>
      <c r="AL698" s="123" t="s">
        <v>159</v>
      </c>
      <c r="AM698" s="36">
        <v>42367</v>
      </c>
      <c r="AN698" s="123" t="s">
        <v>310</v>
      </c>
      <c r="AO698" s="123" t="s">
        <v>2801</v>
      </c>
      <c r="AP698" s="123" t="s">
        <v>266</v>
      </c>
      <c r="AQ698" s="123" t="s">
        <v>177</v>
      </c>
    </row>
    <row r="699" spans="1:43">
      <c r="A699" s="123" t="s">
        <v>2797</v>
      </c>
      <c r="B699" s="123" t="s">
        <v>2798</v>
      </c>
      <c r="C699" s="36">
        <v>43830</v>
      </c>
      <c r="D699" s="124">
        <v>1.0349999999999999</v>
      </c>
      <c r="E699" s="124">
        <v>1.0860000000000001</v>
      </c>
      <c r="F699" s="125">
        <v>9.6711798839461904E-2</v>
      </c>
      <c r="G699" s="36">
        <v>43826</v>
      </c>
      <c r="H699" s="124">
        <v>1.034</v>
      </c>
      <c r="I699" s="125">
        <v>3.4712171428571499</v>
      </c>
      <c r="J699" s="123" t="s">
        <v>6129</v>
      </c>
      <c r="K699" s="125">
        <v>0.29069767441859501</v>
      </c>
      <c r="L699" s="125">
        <v>0.485475184033411</v>
      </c>
      <c r="M699" s="130">
        <v>0.97098327137546603</v>
      </c>
      <c r="N699" s="137">
        <f t="shared" si="110"/>
        <v>3.8839330855018641</v>
      </c>
      <c r="O699" s="132">
        <f t="shared" si="111"/>
        <v>3.8839330855018644E-2</v>
      </c>
      <c r="P699" s="134">
        <f t="shared" si="112"/>
        <v>610</v>
      </c>
      <c r="Q699" s="134">
        <v>1046</v>
      </c>
      <c r="R699" s="134" t="str">
        <f t="shared" si="113"/>
        <v>610/1046</v>
      </c>
      <c r="S699" s="131">
        <f t="shared" si="114"/>
        <v>0.58317399617590826</v>
      </c>
      <c r="T699" s="137">
        <f t="shared" si="115"/>
        <v>70.841300191204596</v>
      </c>
      <c r="U699" s="133" t="e">
        <f ca="1">[1]!f_risk_annusharpe(A699,"2019/9/30","2019/12/31",1,1,3)</f>
        <v>#NAME?</v>
      </c>
      <c r="V699" s="134" t="e">
        <f t="shared" ca="1" si="116"/>
        <v>#NAME?</v>
      </c>
      <c r="W699" s="134">
        <f t="shared" si="117"/>
        <v>1046</v>
      </c>
      <c r="X699" s="134" t="e">
        <f t="shared" ca="1" si="118"/>
        <v>#NAME?</v>
      </c>
      <c r="Y699" s="131" t="e">
        <f t="shared" ca="1" si="119"/>
        <v>#NAME?</v>
      </c>
      <c r="Z699" s="137" t="e">
        <f t="shared" ca="1" si="120"/>
        <v>#NAME?</v>
      </c>
      <c r="AA699" s="125">
        <v>1.82265979381445</v>
      </c>
      <c r="AB699" s="125">
        <v>3.4712171428571499</v>
      </c>
      <c r="AC699" s="123" t="s">
        <v>6129</v>
      </c>
      <c r="AD699" s="125">
        <v>9.1907316582914707</v>
      </c>
      <c r="AE699" s="123" t="s">
        <v>6130</v>
      </c>
      <c r="AF699" s="125">
        <v>9.3005814889336094</v>
      </c>
      <c r="AG699" s="123" t="s">
        <v>6131</v>
      </c>
      <c r="AH699" s="125">
        <v>8.6447780000000094</v>
      </c>
      <c r="AI699" s="123" t="s">
        <v>174</v>
      </c>
      <c r="AJ699" s="123" t="s">
        <v>166</v>
      </c>
      <c r="AK699" s="124">
        <v>5.3216012660000001</v>
      </c>
      <c r="AL699" s="123" t="s">
        <v>159</v>
      </c>
      <c r="AM699" s="36">
        <v>42684</v>
      </c>
      <c r="AN699" s="123" t="s">
        <v>310</v>
      </c>
      <c r="AO699" s="123" t="s">
        <v>1376</v>
      </c>
      <c r="AP699" s="123" t="s">
        <v>195</v>
      </c>
      <c r="AQ699" s="123" t="s">
        <v>276</v>
      </c>
    </row>
    <row r="700" spans="1:43">
      <c r="A700" s="123" t="s">
        <v>2772</v>
      </c>
      <c r="B700" s="123" t="s">
        <v>2773</v>
      </c>
      <c r="C700" s="36">
        <v>43830</v>
      </c>
      <c r="D700" s="124">
        <v>1.0671999999999999</v>
      </c>
      <c r="E700" s="124">
        <v>1.0671999999999999</v>
      </c>
      <c r="F700" s="125">
        <v>2.8118849001777801E-2</v>
      </c>
      <c r="G700" s="36">
        <v>43829</v>
      </c>
      <c r="H700" s="124">
        <v>1.0669</v>
      </c>
      <c r="I700" s="125">
        <v>3.4710102772929798</v>
      </c>
      <c r="J700" s="123" t="s">
        <v>6132</v>
      </c>
      <c r="K700" s="125">
        <v>0.103179814276323</v>
      </c>
      <c r="L700" s="125">
        <v>0.44235294117646401</v>
      </c>
      <c r="M700" s="130">
        <v>1.0510368336331699</v>
      </c>
      <c r="N700" s="137">
        <f t="shared" si="110"/>
        <v>4.2041473345326796</v>
      </c>
      <c r="O700" s="132">
        <f t="shared" si="111"/>
        <v>4.2041473345326798E-2</v>
      </c>
      <c r="P700" s="134">
        <f t="shared" si="112"/>
        <v>484</v>
      </c>
      <c r="Q700" s="134">
        <v>1046</v>
      </c>
      <c r="R700" s="134" t="str">
        <f t="shared" si="113"/>
        <v>484/1046</v>
      </c>
      <c r="S700" s="131">
        <f t="shared" si="114"/>
        <v>0.4627151051625239</v>
      </c>
      <c r="T700" s="137">
        <f t="shared" si="115"/>
        <v>76.864244741873804</v>
      </c>
      <c r="U700" s="133" t="e">
        <f ca="1">[1]!f_risk_annusharpe(A700,"2019/9/30","2019/12/31",1,1,3)</f>
        <v>#NAME?</v>
      </c>
      <c r="V700" s="134" t="e">
        <f t="shared" ca="1" si="116"/>
        <v>#NAME?</v>
      </c>
      <c r="W700" s="134">
        <f t="shared" si="117"/>
        <v>1046</v>
      </c>
      <c r="X700" s="134" t="e">
        <f t="shared" ca="1" si="118"/>
        <v>#NAME?</v>
      </c>
      <c r="Y700" s="131" t="e">
        <f t="shared" ca="1" si="119"/>
        <v>#NAME?</v>
      </c>
      <c r="Z700" s="137" t="e">
        <f t="shared" ca="1" si="120"/>
        <v>#NAME?</v>
      </c>
      <c r="AA700" s="125">
        <v>2.17328865485878</v>
      </c>
      <c r="AB700" s="125">
        <v>3.4710102772929798</v>
      </c>
      <c r="AC700" s="123" t="s">
        <v>6132</v>
      </c>
      <c r="AD700" s="126">
        <v>0</v>
      </c>
      <c r="AE700" s="123"/>
      <c r="AF700" s="126">
        <v>0</v>
      </c>
      <c r="AG700" s="123"/>
      <c r="AH700" s="125">
        <v>6.71999999999999</v>
      </c>
      <c r="AI700" s="123" t="s">
        <v>157</v>
      </c>
      <c r="AJ700" s="123" t="s">
        <v>95</v>
      </c>
      <c r="AK700" s="124">
        <v>12.4455407367</v>
      </c>
      <c r="AL700" s="123" t="s">
        <v>159</v>
      </c>
      <c r="AM700" s="36">
        <v>43390</v>
      </c>
      <c r="AN700" s="123" t="s">
        <v>310</v>
      </c>
      <c r="AO700" s="123" t="s">
        <v>1187</v>
      </c>
      <c r="AP700" s="123" t="s">
        <v>268</v>
      </c>
      <c r="AQ700" s="123" t="s">
        <v>170</v>
      </c>
    </row>
    <row r="701" spans="1:43">
      <c r="A701" s="123" t="s">
        <v>2759</v>
      </c>
      <c r="B701" s="123" t="s">
        <v>2760</v>
      </c>
      <c r="C701" s="36">
        <v>43830</v>
      </c>
      <c r="D701" s="124">
        <v>1.0338000000000001</v>
      </c>
      <c r="E701" s="124">
        <v>1.1962999999999999</v>
      </c>
      <c r="F701" s="125">
        <v>2.90275761973912E-2</v>
      </c>
      <c r="G701" s="36">
        <v>43829</v>
      </c>
      <c r="H701" s="124">
        <v>1.0335000000000001</v>
      </c>
      <c r="I701" s="125">
        <v>3.46970679149767</v>
      </c>
      <c r="J701" s="123" t="s">
        <v>6133</v>
      </c>
      <c r="K701" s="125">
        <v>0.14530659691949899</v>
      </c>
      <c r="L701" s="125">
        <v>0.42746336150197101</v>
      </c>
      <c r="M701" s="130">
        <v>0.91764035955696999</v>
      </c>
      <c r="N701" s="137">
        <f t="shared" si="110"/>
        <v>3.6705614382278799</v>
      </c>
      <c r="O701" s="132">
        <f t="shared" si="111"/>
        <v>3.6705614382278796E-2</v>
      </c>
      <c r="P701" s="134">
        <f t="shared" si="112"/>
        <v>694</v>
      </c>
      <c r="Q701" s="134">
        <v>1046</v>
      </c>
      <c r="R701" s="134" t="str">
        <f t="shared" si="113"/>
        <v>694/1046</v>
      </c>
      <c r="S701" s="131">
        <f t="shared" si="114"/>
        <v>0.66347992351816443</v>
      </c>
      <c r="T701" s="137">
        <f t="shared" si="115"/>
        <v>66.826003824091785</v>
      </c>
      <c r="U701" s="133" t="e">
        <f ca="1">[1]!f_risk_annusharpe(A701,"2019/9/30","2019/12/31",1,1,3)</f>
        <v>#NAME?</v>
      </c>
      <c r="V701" s="134" t="e">
        <f t="shared" ca="1" si="116"/>
        <v>#NAME?</v>
      </c>
      <c r="W701" s="134">
        <f t="shared" si="117"/>
        <v>1046</v>
      </c>
      <c r="X701" s="134" t="e">
        <f t="shared" ca="1" si="118"/>
        <v>#NAME?</v>
      </c>
      <c r="Y701" s="131" t="e">
        <f t="shared" ca="1" si="119"/>
        <v>#NAME?</v>
      </c>
      <c r="Z701" s="137" t="e">
        <f t="shared" ca="1" si="120"/>
        <v>#NAME?</v>
      </c>
      <c r="AA701" s="125">
        <v>1.91039262206649</v>
      </c>
      <c r="AB701" s="125">
        <v>3.46970679149767</v>
      </c>
      <c r="AC701" s="123" t="s">
        <v>6133</v>
      </c>
      <c r="AD701" s="125">
        <v>10.030117956873999</v>
      </c>
      <c r="AE701" s="123" t="s">
        <v>6134</v>
      </c>
      <c r="AF701" s="125">
        <v>14.486299250524601</v>
      </c>
      <c r="AG701" s="123" t="s">
        <v>6135</v>
      </c>
      <c r="AH701" s="125">
        <v>14.56643966</v>
      </c>
      <c r="AI701" s="123" t="s">
        <v>163</v>
      </c>
      <c r="AJ701" s="123" t="s">
        <v>189</v>
      </c>
      <c r="AK701" s="124">
        <v>10.557143758800001</v>
      </c>
      <c r="AL701" s="123" t="s">
        <v>159</v>
      </c>
      <c r="AM701" s="36">
        <v>42726</v>
      </c>
      <c r="AN701" s="123" t="s">
        <v>310</v>
      </c>
      <c r="AO701" s="123" t="s">
        <v>1018</v>
      </c>
      <c r="AP701" s="123" t="s">
        <v>195</v>
      </c>
      <c r="AQ701" s="123" t="s">
        <v>213</v>
      </c>
    </row>
    <row r="702" spans="1:43">
      <c r="A702" s="123" t="s">
        <v>2827</v>
      </c>
      <c r="B702" s="123" t="s">
        <v>2828</v>
      </c>
      <c r="C702" s="36">
        <v>43830</v>
      </c>
      <c r="D702" s="124">
        <v>1.0141</v>
      </c>
      <c r="E702" s="124">
        <v>1.0384</v>
      </c>
      <c r="F702" s="125">
        <v>9.8619329388389895E-3</v>
      </c>
      <c r="G702" s="36">
        <v>43829</v>
      </c>
      <c r="H702" s="124">
        <v>1.014</v>
      </c>
      <c r="I702" s="125">
        <v>3.4603181057663401</v>
      </c>
      <c r="J702" s="123" t="s">
        <v>6136</v>
      </c>
      <c r="K702" s="125">
        <v>0.12835703001578999</v>
      </c>
      <c r="L702" s="125">
        <v>0.51506720452131405</v>
      </c>
      <c r="M702" s="130">
        <v>1.01419853436801</v>
      </c>
      <c r="N702" s="137">
        <f t="shared" si="110"/>
        <v>4.05679413747204</v>
      </c>
      <c r="O702" s="132">
        <f t="shared" si="111"/>
        <v>4.0567941374720397E-2</v>
      </c>
      <c r="P702" s="134">
        <f t="shared" si="112"/>
        <v>547</v>
      </c>
      <c r="Q702" s="134">
        <v>1046</v>
      </c>
      <c r="R702" s="134" t="str">
        <f t="shared" si="113"/>
        <v>547/1046</v>
      </c>
      <c r="S702" s="131">
        <f t="shared" si="114"/>
        <v>0.52294455066921608</v>
      </c>
      <c r="T702" s="137">
        <f t="shared" si="115"/>
        <v>73.852772466539193</v>
      </c>
      <c r="U702" s="133" t="e">
        <f ca="1">[1]!f_risk_annusharpe(A702,"2019/9/30","2019/12/31",1,1,3)</f>
        <v>#NAME?</v>
      </c>
      <c r="V702" s="134" t="e">
        <f t="shared" ca="1" si="116"/>
        <v>#NAME?</v>
      </c>
      <c r="W702" s="134">
        <f t="shared" si="117"/>
        <v>1046</v>
      </c>
      <c r="X702" s="134" t="e">
        <f t="shared" ca="1" si="118"/>
        <v>#NAME?</v>
      </c>
      <c r="Y702" s="131" t="e">
        <f t="shared" ca="1" si="119"/>
        <v>#NAME?</v>
      </c>
      <c r="Z702" s="137" t="e">
        <f t="shared" ca="1" si="120"/>
        <v>#NAME?</v>
      </c>
      <c r="AA702" s="125">
        <v>1.95080149693481</v>
      </c>
      <c r="AB702" s="125">
        <v>3.4603181057663401</v>
      </c>
      <c r="AC702" s="123" t="s">
        <v>6136</v>
      </c>
      <c r="AD702" s="126">
        <v>0</v>
      </c>
      <c r="AE702" s="123"/>
      <c r="AF702" s="126">
        <v>0</v>
      </c>
      <c r="AG702" s="123"/>
      <c r="AH702" s="125">
        <v>3.8845054099999801</v>
      </c>
      <c r="AI702" s="123" t="s">
        <v>163</v>
      </c>
      <c r="AJ702" s="123" t="s">
        <v>95</v>
      </c>
      <c r="AK702" s="124">
        <v>10.051454185300001</v>
      </c>
      <c r="AL702" s="123" t="s">
        <v>159</v>
      </c>
      <c r="AM702" s="36">
        <v>43420</v>
      </c>
      <c r="AN702" s="123" t="s">
        <v>310</v>
      </c>
      <c r="AO702" s="123" t="s">
        <v>1433</v>
      </c>
      <c r="AP702" s="123" t="s">
        <v>238</v>
      </c>
      <c r="AQ702" s="123" t="s">
        <v>241</v>
      </c>
    </row>
    <row r="703" spans="1:43">
      <c r="A703" s="123" t="s">
        <v>2720</v>
      </c>
      <c r="B703" s="123" t="s">
        <v>2721</v>
      </c>
      <c r="C703" s="36">
        <v>43830</v>
      </c>
      <c r="D703" s="124">
        <v>1.0125</v>
      </c>
      <c r="E703" s="124">
        <v>1.075</v>
      </c>
      <c r="F703" s="125">
        <v>4.94071146245042E-2</v>
      </c>
      <c r="G703" s="36">
        <v>43826</v>
      </c>
      <c r="H703" s="124">
        <v>1.012</v>
      </c>
      <c r="I703" s="125">
        <v>3.45694043841937</v>
      </c>
      <c r="J703" s="123" t="s">
        <v>6137</v>
      </c>
      <c r="K703" s="125">
        <v>0.1880071244805</v>
      </c>
      <c r="L703" s="125">
        <v>0.34684410592373899</v>
      </c>
      <c r="M703" s="130">
        <v>0.736211026641171</v>
      </c>
      <c r="N703" s="137">
        <f t="shared" si="110"/>
        <v>2.944844106564684</v>
      </c>
      <c r="O703" s="132">
        <f t="shared" si="111"/>
        <v>2.9448441065646841E-2</v>
      </c>
      <c r="P703" s="134">
        <f t="shared" si="112"/>
        <v>921</v>
      </c>
      <c r="Q703" s="134">
        <v>1046</v>
      </c>
      <c r="R703" s="134" t="str">
        <f t="shared" si="113"/>
        <v>921/1046</v>
      </c>
      <c r="S703" s="131">
        <f t="shared" si="114"/>
        <v>0.8804971319311663</v>
      </c>
      <c r="T703" s="137">
        <f t="shared" si="115"/>
        <v>60</v>
      </c>
      <c r="U703" s="133" t="e">
        <f ca="1">[1]!f_risk_annusharpe(A703,"2019/9/30","2019/12/31",1,1,3)</f>
        <v>#NAME?</v>
      </c>
      <c r="V703" s="134" t="e">
        <f t="shared" ca="1" si="116"/>
        <v>#NAME?</v>
      </c>
      <c r="W703" s="134">
        <f t="shared" si="117"/>
        <v>1046</v>
      </c>
      <c r="X703" s="134" t="e">
        <f t="shared" ca="1" si="118"/>
        <v>#NAME?</v>
      </c>
      <c r="Y703" s="131" t="e">
        <f t="shared" ca="1" si="119"/>
        <v>#NAME?</v>
      </c>
      <c r="Z703" s="137" t="e">
        <f t="shared" ca="1" si="120"/>
        <v>#NAME?</v>
      </c>
      <c r="AA703" s="125">
        <v>1.7845948370629401</v>
      </c>
      <c r="AB703" s="125">
        <v>3.45694043841937</v>
      </c>
      <c r="AC703" s="123" t="s">
        <v>6137</v>
      </c>
      <c r="AD703" s="126">
        <v>0</v>
      </c>
      <c r="AE703" s="123"/>
      <c r="AF703" s="126">
        <v>0</v>
      </c>
      <c r="AG703" s="123"/>
      <c r="AH703" s="125">
        <v>7.6055637499999902</v>
      </c>
      <c r="AI703" s="123" t="s">
        <v>174</v>
      </c>
      <c r="AJ703" s="123" t="s">
        <v>95</v>
      </c>
      <c r="AK703" s="124">
        <v>12.1095284843</v>
      </c>
      <c r="AL703" s="123" t="s">
        <v>159</v>
      </c>
      <c r="AM703" s="36">
        <v>43154</v>
      </c>
      <c r="AN703" s="123" t="s">
        <v>310</v>
      </c>
      <c r="AO703" s="123" t="s">
        <v>6138</v>
      </c>
      <c r="AP703" s="123" t="s">
        <v>193</v>
      </c>
      <c r="AQ703" s="123" t="s">
        <v>207</v>
      </c>
    </row>
    <row r="704" spans="1:43">
      <c r="A704" s="123" t="s">
        <v>2778</v>
      </c>
      <c r="B704" s="123" t="s">
        <v>2779</v>
      </c>
      <c r="C704" s="36">
        <v>43830</v>
      </c>
      <c r="D704" s="124">
        <v>1.0409999999999999</v>
      </c>
      <c r="E704" s="124">
        <v>1.1343000000000001</v>
      </c>
      <c r="F704" s="125">
        <v>2.88267512251476E-2</v>
      </c>
      <c r="G704" s="36">
        <v>43829</v>
      </c>
      <c r="H704" s="124">
        <v>1.0407</v>
      </c>
      <c r="I704" s="125">
        <v>3.45588862540122</v>
      </c>
      <c r="J704" s="123" t="s">
        <v>6139</v>
      </c>
      <c r="K704" s="125">
        <v>0.12503606809655399</v>
      </c>
      <c r="L704" s="125">
        <v>0.43412131692120498</v>
      </c>
      <c r="M704" s="130">
        <v>0.82321234381484298</v>
      </c>
      <c r="N704" s="137">
        <f t="shared" si="110"/>
        <v>3.2928493752593719</v>
      </c>
      <c r="O704" s="132">
        <f t="shared" si="111"/>
        <v>3.292849375259372E-2</v>
      </c>
      <c r="P704" s="134">
        <f t="shared" si="112"/>
        <v>823</v>
      </c>
      <c r="Q704" s="134">
        <v>1046</v>
      </c>
      <c r="R704" s="134" t="str">
        <f t="shared" si="113"/>
        <v>823/1046</v>
      </c>
      <c r="S704" s="131">
        <f t="shared" si="114"/>
        <v>0.78680688336520077</v>
      </c>
      <c r="T704" s="137">
        <f t="shared" si="115"/>
        <v>60.659655831739961</v>
      </c>
      <c r="U704" s="133" t="e">
        <f ca="1">[1]!f_risk_annusharpe(A704,"2019/9/30","2019/12/31",1,1,3)</f>
        <v>#NAME?</v>
      </c>
      <c r="V704" s="134" t="e">
        <f t="shared" ca="1" si="116"/>
        <v>#NAME?</v>
      </c>
      <c r="W704" s="134">
        <f t="shared" si="117"/>
        <v>1046</v>
      </c>
      <c r="X704" s="134" t="e">
        <f t="shared" ca="1" si="118"/>
        <v>#NAME?</v>
      </c>
      <c r="Y704" s="131" t="e">
        <f t="shared" ca="1" si="119"/>
        <v>#NAME?</v>
      </c>
      <c r="Z704" s="137" t="e">
        <f t="shared" ca="1" si="120"/>
        <v>#NAME?</v>
      </c>
      <c r="AA704" s="125">
        <v>1.4125345786544801</v>
      </c>
      <c r="AB704" s="125">
        <v>3.45588862540122</v>
      </c>
      <c r="AC704" s="123" t="s">
        <v>6139</v>
      </c>
      <c r="AD704" s="125">
        <v>10.601611798876901</v>
      </c>
      <c r="AE704" s="123" t="s">
        <v>6140</v>
      </c>
      <c r="AF704" s="126">
        <v>0</v>
      </c>
      <c r="AG704" s="123"/>
      <c r="AH704" s="125">
        <v>14.0544584</v>
      </c>
      <c r="AI704" s="123" t="s">
        <v>163</v>
      </c>
      <c r="AJ704" s="123" t="s">
        <v>95</v>
      </c>
      <c r="AK704" s="124">
        <v>25.476313763899999</v>
      </c>
      <c r="AL704" s="123" t="s">
        <v>159</v>
      </c>
      <c r="AM704" s="36">
        <v>42810</v>
      </c>
      <c r="AN704" s="123" t="s">
        <v>310</v>
      </c>
      <c r="AO704" s="123" t="s">
        <v>327</v>
      </c>
      <c r="AP704" s="123" t="s">
        <v>240</v>
      </c>
      <c r="AQ704" s="123" t="s">
        <v>181</v>
      </c>
    </row>
    <row r="705" spans="1:43">
      <c r="A705" s="123" t="s">
        <v>2689</v>
      </c>
      <c r="B705" s="123" t="s">
        <v>2690</v>
      </c>
      <c r="C705" s="36">
        <v>43830</v>
      </c>
      <c r="D705" s="124">
        <v>1.0069999999999999</v>
      </c>
      <c r="E705" s="124">
        <v>1.1080000000000001</v>
      </c>
      <c r="F705" s="125">
        <v>0</v>
      </c>
      <c r="G705" s="36">
        <v>43829</v>
      </c>
      <c r="H705" s="124">
        <v>1.0069999999999999</v>
      </c>
      <c r="I705" s="125">
        <v>3.44405233172369</v>
      </c>
      <c r="J705" s="123" t="s">
        <v>6141</v>
      </c>
      <c r="K705" s="125">
        <v>9.9403578528821104E-2</v>
      </c>
      <c r="L705" s="125">
        <v>0.29879751012115902</v>
      </c>
      <c r="M705" s="130">
        <v>0.842401820792686</v>
      </c>
      <c r="N705" s="137">
        <f t="shared" si="110"/>
        <v>3.369607283170744</v>
      </c>
      <c r="O705" s="132">
        <f t="shared" si="111"/>
        <v>3.369607283170744E-2</v>
      </c>
      <c r="P705" s="134">
        <f t="shared" si="112"/>
        <v>802</v>
      </c>
      <c r="Q705" s="134">
        <v>1046</v>
      </c>
      <c r="R705" s="134" t="str">
        <f t="shared" si="113"/>
        <v>802/1046</v>
      </c>
      <c r="S705" s="131">
        <f t="shared" si="114"/>
        <v>0.76673040152963667</v>
      </c>
      <c r="T705" s="137">
        <f t="shared" si="115"/>
        <v>61.663479923518167</v>
      </c>
      <c r="U705" s="133" t="e">
        <f ca="1">[1]!f_risk_annusharpe(A705,"2019/9/30","2019/12/31",1,1,3)</f>
        <v>#NAME?</v>
      </c>
      <c r="V705" s="134" t="e">
        <f t="shared" ca="1" si="116"/>
        <v>#NAME?</v>
      </c>
      <c r="W705" s="134">
        <f t="shared" si="117"/>
        <v>1046</v>
      </c>
      <c r="X705" s="134" t="e">
        <f t="shared" ca="1" si="118"/>
        <v>#NAME?</v>
      </c>
      <c r="Y705" s="131" t="e">
        <f t="shared" ca="1" si="119"/>
        <v>#NAME?</v>
      </c>
      <c r="Z705" s="137" t="e">
        <f t="shared" ca="1" si="120"/>
        <v>#NAME?</v>
      </c>
      <c r="AA705" s="125">
        <v>1.63878801483646</v>
      </c>
      <c r="AB705" s="125">
        <v>3.44405233172369</v>
      </c>
      <c r="AC705" s="123" t="s">
        <v>6141</v>
      </c>
      <c r="AD705" s="125">
        <v>7.2685706362996401</v>
      </c>
      <c r="AE705" s="123" t="s">
        <v>6142</v>
      </c>
      <c r="AF705" s="125">
        <v>10.909291616766501</v>
      </c>
      <c r="AG705" s="123" t="s">
        <v>6143</v>
      </c>
      <c r="AH705" s="125">
        <v>11.1311102</v>
      </c>
      <c r="AI705" s="123" t="s">
        <v>174</v>
      </c>
      <c r="AJ705" s="123" t="s">
        <v>197</v>
      </c>
      <c r="AK705" s="124">
        <v>153.16220141829999</v>
      </c>
      <c r="AL705" s="123" t="s">
        <v>159</v>
      </c>
      <c r="AM705" s="36">
        <v>42710</v>
      </c>
      <c r="AN705" s="123" t="s">
        <v>310</v>
      </c>
      <c r="AO705" s="123" t="s">
        <v>1939</v>
      </c>
      <c r="AP705" s="123" t="s">
        <v>209</v>
      </c>
      <c r="AQ705" s="123" t="s">
        <v>183</v>
      </c>
    </row>
    <row r="706" spans="1:43">
      <c r="A706" s="123" t="s">
        <v>2904</v>
      </c>
      <c r="B706" s="123" t="s">
        <v>2905</v>
      </c>
      <c r="C706" s="36">
        <v>43830</v>
      </c>
      <c r="D706" s="124">
        <v>1.0423</v>
      </c>
      <c r="E706" s="124">
        <v>1.1346000000000001</v>
      </c>
      <c r="F706" s="125">
        <v>2.8790786948165701E-2</v>
      </c>
      <c r="G706" s="36">
        <v>43829</v>
      </c>
      <c r="H706" s="124">
        <v>1.042</v>
      </c>
      <c r="I706" s="125">
        <v>3.4372138065776401</v>
      </c>
      <c r="J706" s="123" t="s">
        <v>6144</v>
      </c>
      <c r="K706" s="125">
        <v>0.18262206843522</v>
      </c>
      <c r="L706" s="125">
        <v>0.66645051284381596</v>
      </c>
      <c r="M706" s="130">
        <v>1.0862601697202099</v>
      </c>
      <c r="N706" s="137">
        <f t="shared" si="110"/>
        <v>4.3450406788808396</v>
      </c>
      <c r="O706" s="132">
        <f t="shared" si="111"/>
        <v>4.3450406788808398E-2</v>
      </c>
      <c r="P706" s="134">
        <f t="shared" si="112"/>
        <v>434</v>
      </c>
      <c r="Q706" s="134">
        <v>1046</v>
      </c>
      <c r="R706" s="134" t="str">
        <f t="shared" si="113"/>
        <v>434/1046</v>
      </c>
      <c r="S706" s="131">
        <f t="shared" si="114"/>
        <v>0.41491395793499042</v>
      </c>
      <c r="T706" s="137">
        <f t="shared" si="115"/>
        <v>79.254302103250481</v>
      </c>
      <c r="U706" s="133" t="e">
        <f ca="1">[1]!f_risk_annusharpe(A706,"2019/9/30","2019/12/31",1,1,3)</f>
        <v>#NAME?</v>
      </c>
      <c r="V706" s="134" t="e">
        <f t="shared" ca="1" si="116"/>
        <v>#NAME?</v>
      </c>
      <c r="W706" s="134">
        <f t="shared" si="117"/>
        <v>1046</v>
      </c>
      <c r="X706" s="134" t="e">
        <f t="shared" ca="1" si="118"/>
        <v>#NAME?</v>
      </c>
      <c r="Y706" s="131" t="e">
        <f t="shared" ca="1" si="119"/>
        <v>#NAME?</v>
      </c>
      <c r="Z706" s="137" t="e">
        <f t="shared" ca="1" si="120"/>
        <v>#NAME?</v>
      </c>
      <c r="AA706" s="125">
        <v>2.02627531421152</v>
      </c>
      <c r="AB706" s="125">
        <v>3.4372138065776401</v>
      </c>
      <c r="AC706" s="123" t="s">
        <v>6144</v>
      </c>
      <c r="AD706" s="125">
        <v>10.5633670312452</v>
      </c>
      <c r="AE706" s="123" t="s">
        <v>6145</v>
      </c>
      <c r="AF706" s="126">
        <v>0</v>
      </c>
      <c r="AG706" s="123"/>
      <c r="AH706" s="125">
        <v>14.060660909999999</v>
      </c>
      <c r="AI706" s="123" t="s">
        <v>157</v>
      </c>
      <c r="AJ706" s="123" t="s">
        <v>95</v>
      </c>
      <c r="AK706" s="124">
        <v>11.029059197700001</v>
      </c>
      <c r="AL706" s="123" t="s">
        <v>159</v>
      </c>
      <c r="AM706" s="36">
        <v>42783</v>
      </c>
      <c r="AN706" s="123" t="s">
        <v>310</v>
      </c>
      <c r="AO706" s="123" t="s">
        <v>2293</v>
      </c>
      <c r="AP706" s="123" t="s">
        <v>211</v>
      </c>
      <c r="AQ706" s="123" t="s">
        <v>207</v>
      </c>
    </row>
    <row r="707" spans="1:43">
      <c r="A707" s="123" t="s">
        <v>2818</v>
      </c>
      <c r="B707" s="123" t="s">
        <v>2819</v>
      </c>
      <c r="C707" s="36">
        <v>43830</v>
      </c>
      <c r="D707" s="124">
        <v>1.0344</v>
      </c>
      <c r="E707" s="124">
        <v>1.0730999999999999</v>
      </c>
      <c r="F707" s="125">
        <v>2.90107339715725E-2</v>
      </c>
      <c r="G707" s="36">
        <v>43829</v>
      </c>
      <c r="H707" s="124">
        <v>1.0341</v>
      </c>
      <c r="I707" s="125">
        <v>3.43681263360617</v>
      </c>
      <c r="J707" s="123" t="s">
        <v>6146</v>
      </c>
      <c r="K707" s="125">
        <v>0.14522218995063901</v>
      </c>
      <c r="L707" s="125">
        <v>0.48571596626131402</v>
      </c>
      <c r="M707" s="130">
        <v>0.88754122273420599</v>
      </c>
      <c r="N707" s="137">
        <f t="shared" si="110"/>
        <v>3.550164890936824</v>
      </c>
      <c r="O707" s="132">
        <f t="shared" si="111"/>
        <v>3.5501648909368237E-2</v>
      </c>
      <c r="P707" s="134">
        <f t="shared" si="112"/>
        <v>742</v>
      </c>
      <c r="Q707" s="134">
        <v>1046</v>
      </c>
      <c r="R707" s="134" t="str">
        <f t="shared" si="113"/>
        <v>742/1046</v>
      </c>
      <c r="S707" s="131">
        <f t="shared" si="114"/>
        <v>0.70936902485659659</v>
      </c>
      <c r="T707" s="137">
        <f t="shared" si="115"/>
        <v>64.531548757170171</v>
      </c>
      <c r="U707" s="133" t="e">
        <f ca="1">[1]!f_risk_annusharpe(A707,"2019/9/30","2019/12/31",1,1,3)</f>
        <v>#NAME?</v>
      </c>
      <c r="V707" s="134" t="e">
        <f t="shared" ca="1" si="116"/>
        <v>#NAME?</v>
      </c>
      <c r="W707" s="134">
        <f t="shared" si="117"/>
        <v>1046</v>
      </c>
      <c r="X707" s="134" t="e">
        <f t="shared" ca="1" si="118"/>
        <v>#NAME?</v>
      </c>
      <c r="Y707" s="131" t="e">
        <f t="shared" ca="1" si="119"/>
        <v>#NAME?</v>
      </c>
      <c r="Z707" s="137" t="e">
        <f t="shared" ca="1" si="120"/>
        <v>#NAME?</v>
      </c>
      <c r="AA707" s="125">
        <v>1.7809662655410701</v>
      </c>
      <c r="AB707" s="125">
        <v>3.43681263360617</v>
      </c>
      <c r="AC707" s="123" t="s">
        <v>6146</v>
      </c>
      <c r="AD707" s="126">
        <v>0</v>
      </c>
      <c r="AE707" s="123"/>
      <c r="AF707" s="126">
        <v>0</v>
      </c>
      <c r="AG707" s="123"/>
      <c r="AH707" s="125">
        <v>7.4191299199999996</v>
      </c>
      <c r="AI707" s="123" t="s">
        <v>157</v>
      </c>
      <c r="AJ707" s="123" t="s">
        <v>95</v>
      </c>
      <c r="AK707" s="124">
        <v>16.7710484907</v>
      </c>
      <c r="AL707" s="123" t="s">
        <v>159</v>
      </c>
      <c r="AM707" s="36">
        <v>43165</v>
      </c>
      <c r="AN707" s="123" t="s">
        <v>310</v>
      </c>
      <c r="AO707" s="123" t="s">
        <v>2820</v>
      </c>
      <c r="AP707" s="123" t="s">
        <v>354</v>
      </c>
      <c r="AQ707" s="123" t="s">
        <v>272</v>
      </c>
    </row>
    <row r="708" spans="1:43">
      <c r="A708" s="123" t="s">
        <v>1621</v>
      </c>
      <c r="B708" s="123" t="s">
        <v>1622</v>
      </c>
      <c r="C708" s="36">
        <v>43830</v>
      </c>
      <c r="D708" s="124">
        <v>1.0347999999999999</v>
      </c>
      <c r="E708" s="124">
        <v>1.0347999999999999</v>
      </c>
      <c r="F708" s="125">
        <v>-9.6627693496945596E-3</v>
      </c>
      <c r="G708" s="36">
        <v>43829</v>
      </c>
      <c r="H708" s="124">
        <v>1.0348999999999999</v>
      </c>
      <c r="I708" s="125">
        <v>3.4282858570714598</v>
      </c>
      <c r="J708" s="123" t="s">
        <v>6147</v>
      </c>
      <c r="K708" s="125">
        <v>-1.9323671497582399E-2</v>
      </c>
      <c r="L708" s="125">
        <v>-1.1652340019102201</v>
      </c>
      <c r="M708" s="130">
        <v>-0.49043177228580698</v>
      </c>
      <c r="N708" s="137">
        <f t="shared" ref="N708:N771" si="121">M708*4</f>
        <v>-1.9617270891432279</v>
      </c>
      <c r="O708" s="132">
        <f t="shared" ref="O708:O771" si="122">N708/100</f>
        <v>-1.9617270891432278E-2</v>
      </c>
      <c r="P708" s="134">
        <f t="shared" ref="P708:P771" si="123">RANK(O708,$O$3:$O$1113,0)</f>
        <v>1036</v>
      </c>
      <c r="Q708" s="134">
        <v>1046</v>
      </c>
      <c r="R708" s="134" t="str">
        <f t="shared" ref="R708:R771" si="124">P708&amp;"/"&amp;Q708</f>
        <v>1036/1046</v>
      </c>
      <c r="S708" s="131">
        <f t="shared" ref="S708:S771" si="125">P708/Q708</f>
        <v>0.99043977055449328</v>
      </c>
      <c r="T708" s="137">
        <f t="shared" ref="T708:T771" si="126">IF(S708&gt;0.8,60,60+40/80%*(80%-S708))</f>
        <v>60</v>
      </c>
      <c r="U708" s="133" t="e">
        <f ca="1">[1]!f_risk_annusharpe(A708,"2019/9/30","2019/12/31",1,1,3)</f>
        <v>#NAME?</v>
      </c>
      <c r="V708" s="134" t="e">
        <f t="shared" ref="V708:V771" ca="1" si="127">RANK(U708,$U$3:$U$1230,0)</f>
        <v>#NAME?</v>
      </c>
      <c r="W708" s="134">
        <f t="shared" ref="W708:W771" si="128">Q708</f>
        <v>1046</v>
      </c>
      <c r="X708" s="134" t="e">
        <f t="shared" ref="X708:X771" ca="1" si="129">V708&amp;"/"&amp;W708</f>
        <v>#NAME?</v>
      </c>
      <c r="Y708" s="131" t="e">
        <f t="shared" ref="Y708:Y771" ca="1" si="130">V708/W708</f>
        <v>#NAME?</v>
      </c>
      <c r="Z708" s="137" t="e">
        <f t="shared" ref="Z708:Z771" ca="1" si="131">IF(Y708&gt;0.8,60,60+40/80%*(80%-Y708))</f>
        <v>#NAME?</v>
      </c>
      <c r="AA708" s="125">
        <v>0.74968357511440398</v>
      </c>
      <c r="AB708" s="125">
        <v>3.4282858570714598</v>
      </c>
      <c r="AC708" s="123" t="s">
        <v>6147</v>
      </c>
      <c r="AD708" s="126">
        <v>0</v>
      </c>
      <c r="AE708" s="123"/>
      <c r="AF708" s="126">
        <v>0</v>
      </c>
      <c r="AG708" s="123"/>
      <c r="AH708" s="125">
        <v>3.4799999999999902</v>
      </c>
      <c r="AI708" s="123" t="s">
        <v>163</v>
      </c>
      <c r="AJ708" s="123" t="s">
        <v>95</v>
      </c>
      <c r="AK708" s="124">
        <v>5.5121165150999998</v>
      </c>
      <c r="AL708" s="123" t="s">
        <v>159</v>
      </c>
      <c r="AM708" s="36">
        <v>43446</v>
      </c>
      <c r="AN708" s="123" t="s">
        <v>310</v>
      </c>
      <c r="AO708" s="123" t="s">
        <v>1623</v>
      </c>
      <c r="AP708" s="123" t="s">
        <v>253</v>
      </c>
      <c r="AQ708" s="123" t="s">
        <v>165</v>
      </c>
    </row>
    <row r="709" spans="1:43">
      <c r="A709" s="123" t="s">
        <v>2745</v>
      </c>
      <c r="B709" s="123" t="s">
        <v>2746</v>
      </c>
      <c r="C709" s="36">
        <v>43830</v>
      </c>
      <c r="D709" s="124">
        <v>1.0149999999999999</v>
      </c>
      <c r="E709" s="124">
        <v>1.0875999999999999</v>
      </c>
      <c r="F709" s="125">
        <v>3.9424403705898899E-2</v>
      </c>
      <c r="G709" s="36">
        <v>43826</v>
      </c>
      <c r="H709" s="124">
        <v>1.0145999999999999</v>
      </c>
      <c r="I709" s="125">
        <v>3.4251128802371702</v>
      </c>
      <c r="J709" s="123" t="s">
        <v>6148</v>
      </c>
      <c r="K709" s="125">
        <v>0.16776867660118899</v>
      </c>
      <c r="L709" s="125">
        <v>0.36586758687571402</v>
      </c>
      <c r="M709" s="130">
        <v>0.764421612833731</v>
      </c>
      <c r="N709" s="137">
        <f t="shared" si="121"/>
        <v>3.057686451334924</v>
      </c>
      <c r="O709" s="132">
        <f t="shared" si="122"/>
        <v>3.057686451334924E-2</v>
      </c>
      <c r="P709" s="134">
        <f t="shared" si="123"/>
        <v>895</v>
      </c>
      <c r="Q709" s="134">
        <v>1046</v>
      </c>
      <c r="R709" s="134" t="str">
        <f t="shared" si="124"/>
        <v>895/1046</v>
      </c>
      <c r="S709" s="131">
        <f t="shared" si="125"/>
        <v>0.8556405353728489</v>
      </c>
      <c r="T709" s="137">
        <f t="shared" si="126"/>
        <v>60</v>
      </c>
      <c r="U709" s="133" t="e">
        <f ca="1">[1]!f_risk_annusharpe(A709,"2019/9/30","2019/12/31",1,1,3)</f>
        <v>#NAME?</v>
      </c>
      <c r="V709" s="134" t="e">
        <f t="shared" ca="1" si="127"/>
        <v>#NAME?</v>
      </c>
      <c r="W709" s="134">
        <f t="shared" si="128"/>
        <v>1046</v>
      </c>
      <c r="X709" s="134" t="e">
        <f t="shared" ca="1" si="129"/>
        <v>#NAME?</v>
      </c>
      <c r="Y709" s="131" t="e">
        <f t="shared" ca="1" si="130"/>
        <v>#NAME?</v>
      </c>
      <c r="Z709" s="137" t="e">
        <f t="shared" ca="1" si="131"/>
        <v>#NAME?</v>
      </c>
      <c r="AA709" s="125">
        <v>1.7266604969302199</v>
      </c>
      <c r="AB709" s="125">
        <v>3.4251128802371702</v>
      </c>
      <c r="AC709" s="123" t="s">
        <v>6148</v>
      </c>
      <c r="AD709" s="125">
        <v>8.2581638025230895</v>
      </c>
      <c r="AE709" s="123" t="s">
        <v>6149</v>
      </c>
      <c r="AF709" s="126">
        <v>0</v>
      </c>
      <c r="AG709" s="123"/>
      <c r="AH709" s="125">
        <v>8.9834934999999803</v>
      </c>
      <c r="AI709" s="123" t="s">
        <v>174</v>
      </c>
      <c r="AJ709" s="123" t="s">
        <v>95</v>
      </c>
      <c r="AK709" s="124">
        <v>21.2540241096</v>
      </c>
      <c r="AL709" s="123" t="s">
        <v>159</v>
      </c>
      <c r="AM709" s="36">
        <v>43042</v>
      </c>
      <c r="AN709" s="123" t="s">
        <v>310</v>
      </c>
      <c r="AO709" s="123" t="s">
        <v>293</v>
      </c>
      <c r="AP709" s="123" t="s">
        <v>236</v>
      </c>
      <c r="AQ709" s="123" t="s">
        <v>207</v>
      </c>
    </row>
    <row r="710" spans="1:43">
      <c r="A710" s="123" t="s">
        <v>2848</v>
      </c>
      <c r="B710" s="123" t="s">
        <v>2849</v>
      </c>
      <c r="C710" s="36">
        <v>43830</v>
      </c>
      <c r="D710" s="124">
        <v>1.0306999999999999</v>
      </c>
      <c r="E710" s="124">
        <v>1.3067</v>
      </c>
      <c r="F710" s="125">
        <v>9.7030855812076794E-3</v>
      </c>
      <c r="G710" s="36">
        <v>43829</v>
      </c>
      <c r="H710" s="124">
        <v>1.0306</v>
      </c>
      <c r="I710" s="125">
        <v>3.4215303505572798</v>
      </c>
      <c r="J710" s="123" t="s">
        <v>6150</v>
      </c>
      <c r="K710" s="125">
        <v>0.15547565834222701</v>
      </c>
      <c r="L710" s="125">
        <v>0.52663557442273601</v>
      </c>
      <c r="M710" s="130">
        <v>0.96978786682567397</v>
      </c>
      <c r="N710" s="137">
        <f t="shared" si="121"/>
        <v>3.8791514673026959</v>
      </c>
      <c r="O710" s="132">
        <f t="shared" si="122"/>
        <v>3.879151467302696E-2</v>
      </c>
      <c r="P710" s="134">
        <f t="shared" si="123"/>
        <v>615</v>
      </c>
      <c r="Q710" s="134">
        <v>1046</v>
      </c>
      <c r="R710" s="134" t="str">
        <f t="shared" si="124"/>
        <v>615/1046</v>
      </c>
      <c r="S710" s="131">
        <f t="shared" si="125"/>
        <v>0.58795411089866156</v>
      </c>
      <c r="T710" s="137">
        <f t="shared" si="126"/>
        <v>70.602294455066925</v>
      </c>
      <c r="U710" s="133" t="e">
        <f ca="1">[1]!f_risk_annusharpe(A710,"2019/9/30","2019/12/31",1,1,3)</f>
        <v>#NAME?</v>
      </c>
      <c r="V710" s="134" t="e">
        <f t="shared" ca="1" si="127"/>
        <v>#NAME?</v>
      </c>
      <c r="W710" s="134">
        <f t="shared" si="128"/>
        <v>1046</v>
      </c>
      <c r="X710" s="134" t="e">
        <f t="shared" ca="1" si="129"/>
        <v>#NAME?</v>
      </c>
      <c r="Y710" s="131" t="e">
        <f t="shared" ca="1" si="130"/>
        <v>#NAME?</v>
      </c>
      <c r="Z710" s="137" t="e">
        <f t="shared" ca="1" si="131"/>
        <v>#NAME?</v>
      </c>
      <c r="AA710" s="125">
        <v>1.9565174816015201</v>
      </c>
      <c r="AB710" s="125">
        <v>3.4215303505572798</v>
      </c>
      <c r="AC710" s="123" t="s">
        <v>6150</v>
      </c>
      <c r="AD710" s="125">
        <v>7.8344498873101402</v>
      </c>
      <c r="AE710" s="123" t="s">
        <v>6151</v>
      </c>
      <c r="AF710" s="125">
        <v>10.1662389728702</v>
      </c>
      <c r="AG710" s="123" t="s">
        <v>6152</v>
      </c>
      <c r="AH710" s="125">
        <v>10.045056110000001</v>
      </c>
      <c r="AI710" s="123" t="s">
        <v>157</v>
      </c>
      <c r="AJ710" s="123" t="s">
        <v>158</v>
      </c>
      <c r="AK710" s="124">
        <v>46.761474460599999</v>
      </c>
      <c r="AL710" s="123" t="s">
        <v>159</v>
      </c>
      <c r="AM710" s="36">
        <v>42669</v>
      </c>
      <c r="AN710" s="123" t="s">
        <v>310</v>
      </c>
      <c r="AO710" s="123" t="s">
        <v>6153</v>
      </c>
      <c r="AP710" s="123" t="s">
        <v>236</v>
      </c>
      <c r="AQ710" s="123" t="s">
        <v>207</v>
      </c>
    </row>
    <row r="711" spans="1:43">
      <c r="A711" s="123" t="s">
        <v>2768</v>
      </c>
      <c r="B711" s="123" t="s">
        <v>2769</v>
      </c>
      <c r="C711" s="36">
        <v>43830</v>
      </c>
      <c r="D711" s="124">
        <v>1.0088999999999999</v>
      </c>
      <c r="E711" s="124">
        <v>1.0772999999999999</v>
      </c>
      <c r="F711" s="125">
        <v>1.98275007435296E-2</v>
      </c>
      <c r="G711" s="36">
        <v>43829</v>
      </c>
      <c r="H711" s="124">
        <v>1.0086999999999999</v>
      </c>
      <c r="I711" s="125">
        <v>3.4213865718109799</v>
      </c>
      <c r="J711" s="123" t="s">
        <v>6154</v>
      </c>
      <c r="K711" s="125">
        <v>0.12901945216355601</v>
      </c>
      <c r="L711" s="125">
        <v>0.38807941366355397</v>
      </c>
      <c r="M711" s="130">
        <v>0.65850524865994098</v>
      </c>
      <c r="N711" s="137">
        <f t="shared" si="121"/>
        <v>2.6340209946397639</v>
      </c>
      <c r="O711" s="132">
        <f t="shared" si="122"/>
        <v>2.6340209946397641E-2</v>
      </c>
      <c r="P711" s="134">
        <f t="shared" si="123"/>
        <v>965</v>
      </c>
      <c r="Q711" s="134">
        <v>1046</v>
      </c>
      <c r="R711" s="134" t="str">
        <f t="shared" si="124"/>
        <v>965/1046</v>
      </c>
      <c r="S711" s="131">
        <f t="shared" si="125"/>
        <v>0.92256214149139582</v>
      </c>
      <c r="T711" s="137">
        <f t="shared" si="126"/>
        <v>60</v>
      </c>
      <c r="U711" s="133" t="e">
        <f ca="1">[1]!f_risk_annusharpe(A711,"2019/9/30","2019/12/31",1,1,3)</f>
        <v>#NAME?</v>
      </c>
      <c r="V711" s="134" t="e">
        <f t="shared" ca="1" si="127"/>
        <v>#NAME?</v>
      </c>
      <c r="W711" s="134">
        <f t="shared" si="128"/>
        <v>1046</v>
      </c>
      <c r="X711" s="134" t="e">
        <f t="shared" ca="1" si="129"/>
        <v>#NAME?</v>
      </c>
      <c r="Y711" s="131" t="e">
        <f t="shared" ca="1" si="130"/>
        <v>#NAME?</v>
      </c>
      <c r="Z711" s="137" t="e">
        <f t="shared" ca="1" si="131"/>
        <v>#NAME?</v>
      </c>
      <c r="AA711" s="125">
        <v>1.4482752929240701</v>
      </c>
      <c r="AB711" s="125">
        <v>3.4213865718109799</v>
      </c>
      <c r="AC711" s="123" t="s">
        <v>6154</v>
      </c>
      <c r="AD711" s="126">
        <v>0</v>
      </c>
      <c r="AE711" s="123"/>
      <c r="AF711" s="126">
        <v>0</v>
      </c>
      <c r="AG711" s="123"/>
      <c r="AH711" s="125">
        <v>7.8984247400000003</v>
      </c>
      <c r="AI711" s="123" t="s">
        <v>163</v>
      </c>
      <c r="AJ711" s="123" t="s">
        <v>95</v>
      </c>
      <c r="AK711" s="124">
        <v>2.0008442285000001</v>
      </c>
      <c r="AL711" s="123" t="s">
        <v>159</v>
      </c>
      <c r="AM711" s="36">
        <v>43112</v>
      </c>
      <c r="AN711" s="123" t="s">
        <v>310</v>
      </c>
      <c r="AO711" s="123" t="s">
        <v>965</v>
      </c>
      <c r="AP711" s="123" t="s">
        <v>179</v>
      </c>
      <c r="AQ711" s="123" t="s">
        <v>162</v>
      </c>
    </row>
    <row r="712" spans="1:43">
      <c r="A712" s="123" t="s">
        <v>2916</v>
      </c>
      <c r="B712" s="123" t="s">
        <v>2917</v>
      </c>
      <c r="C712" s="36">
        <v>43830</v>
      </c>
      <c r="D712" s="124">
        <v>1.1769000000000001</v>
      </c>
      <c r="E712" s="124">
        <v>1.1769000000000001</v>
      </c>
      <c r="F712" s="125">
        <v>2.5497195308529501E-2</v>
      </c>
      <c r="G712" s="36">
        <v>43829</v>
      </c>
      <c r="H712" s="124">
        <v>1.1766000000000001</v>
      </c>
      <c r="I712" s="125">
        <v>3.4000714176788902</v>
      </c>
      <c r="J712" s="123" t="s">
        <v>6155</v>
      </c>
      <c r="K712" s="125">
        <v>0.15317845289764201</v>
      </c>
      <c r="L712" s="125">
        <v>0.66714676896939895</v>
      </c>
      <c r="M712" s="130">
        <v>1.7639094575029</v>
      </c>
      <c r="N712" s="137">
        <f t="shared" si="121"/>
        <v>7.0556378300115998</v>
      </c>
      <c r="O712" s="132">
        <f t="shared" si="122"/>
        <v>7.0556378300116004E-2</v>
      </c>
      <c r="P712" s="134">
        <f t="shared" si="123"/>
        <v>45</v>
      </c>
      <c r="Q712" s="134">
        <v>1046</v>
      </c>
      <c r="R712" s="134" t="str">
        <f t="shared" si="124"/>
        <v>45/1046</v>
      </c>
      <c r="S712" s="131">
        <f t="shared" si="125"/>
        <v>4.3021032504780114E-2</v>
      </c>
      <c r="T712" s="137">
        <f t="shared" si="126"/>
        <v>97.848948374760994</v>
      </c>
      <c r="U712" s="133" t="e">
        <f ca="1">[1]!f_risk_annusharpe(A712,"2019/9/30","2019/12/31",1,1,3)</f>
        <v>#NAME?</v>
      </c>
      <c r="V712" s="134" t="e">
        <f t="shared" ca="1" si="127"/>
        <v>#NAME?</v>
      </c>
      <c r="W712" s="134">
        <f t="shared" si="128"/>
        <v>1046</v>
      </c>
      <c r="X712" s="134" t="e">
        <f t="shared" ca="1" si="129"/>
        <v>#NAME?</v>
      </c>
      <c r="Y712" s="131" t="e">
        <f t="shared" ca="1" si="130"/>
        <v>#NAME?</v>
      </c>
      <c r="Z712" s="137" t="e">
        <f t="shared" ca="1" si="131"/>
        <v>#NAME?</v>
      </c>
      <c r="AA712" s="125">
        <v>2.9208231636223201</v>
      </c>
      <c r="AB712" s="125">
        <v>3.4000714176788902</v>
      </c>
      <c r="AC712" s="123" t="s">
        <v>6155</v>
      </c>
      <c r="AD712" s="126">
        <v>0</v>
      </c>
      <c r="AE712" s="123"/>
      <c r="AF712" s="126">
        <v>0</v>
      </c>
      <c r="AG712" s="123"/>
      <c r="AH712" s="125">
        <v>3.7592700800000101</v>
      </c>
      <c r="AI712" s="123" t="s">
        <v>157</v>
      </c>
      <c r="AJ712" s="123" t="s">
        <v>95</v>
      </c>
      <c r="AK712" s="124">
        <v>10.1287728209</v>
      </c>
      <c r="AL712" s="123" t="s">
        <v>159</v>
      </c>
      <c r="AM712" s="36">
        <v>43430</v>
      </c>
      <c r="AN712" s="123" t="s">
        <v>310</v>
      </c>
      <c r="AO712" s="123" t="s">
        <v>607</v>
      </c>
      <c r="AP712" s="123" t="s">
        <v>317</v>
      </c>
      <c r="AQ712" s="123" t="s">
        <v>170</v>
      </c>
    </row>
    <row r="713" spans="1:43">
      <c r="A713" s="123" t="s">
        <v>2674</v>
      </c>
      <c r="B713" s="123" t="s">
        <v>2675</v>
      </c>
      <c r="C713" s="36">
        <v>43830</v>
      </c>
      <c r="D713" s="124">
        <v>1.0172000000000001</v>
      </c>
      <c r="E713" s="124">
        <v>1.103</v>
      </c>
      <c r="F713" s="125">
        <v>3.93391030684501E-2</v>
      </c>
      <c r="G713" s="36">
        <v>43826</v>
      </c>
      <c r="H713" s="124">
        <v>1.0167999999999999</v>
      </c>
      <c r="I713" s="125">
        <v>3.3984047074995698</v>
      </c>
      <c r="J713" s="123" t="s">
        <v>6156</v>
      </c>
      <c r="K713" s="125">
        <v>0.157542339503742</v>
      </c>
      <c r="L713" s="125">
        <v>0.246375475346328</v>
      </c>
      <c r="M713" s="130">
        <v>0.68296267923776799</v>
      </c>
      <c r="N713" s="137">
        <f t="shared" si="121"/>
        <v>2.731850716951072</v>
      </c>
      <c r="O713" s="132">
        <f t="shared" si="122"/>
        <v>2.731850716951072E-2</v>
      </c>
      <c r="P713" s="134">
        <f t="shared" si="123"/>
        <v>951</v>
      </c>
      <c r="Q713" s="134">
        <v>1046</v>
      </c>
      <c r="R713" s="134" t="str">
        <f t="shared" si="124"/>
        <v>951/1046</v>
      </c>
      <c r="S713" s="131">
        <f t="shared" si="125"/>
        <v>0.90917782026768645</v>
      </c>
      <c r="T713" s="137">
        <f t="shared" si="126"/>
        <v>60</v>
      </c>
      <c r="U713" s="133" t="e">
        <f ca="1">[1]!f_risk_annusharpe(A713,"2019/9/30","2019/12/31",1,1,3)</f>
        <v>#NAME?</v>
      </c>
      <c r="V713" s="134" t="e">
        <f t="shared" ca="1" si="127"/>
        <v>#NAME?</v>
      </c>
      <c r="W713" s="134">
        <f t="shared" si="128"/>
        <v>1046</v>
      </c>
      <c r="X713" s="134" t="e">
        <f t="shared" ca="1" si="129"/>
        <v>#NAME?</v>
      </c>
      <c r="Y713" s="131" t="e">
        <f t="shared" ca="1" si="130"/>
        <v>#NAME?</v>
      </c>
      <c r="Z713" s="137" t="e">
        <f t="shared" ca="1" si="131"/>
        <v>#NAME?</v>
      </c>
      <c r="AA713" s="125">
        <v>1.6240948609812</v>
      </c>
      <c r="AB713" s="125">
        <v>3.3984047074995698</v>
      </c>
      <c r="AC713" s="123" t="s">
        <v>6156</v>
      </c>
      <c r="AD713" s="125">
        <v>8.4212283817050508</v>
      </c>
      <c r="AE713" s="123" t="s">
        <v>6157</v>
      </c>
      <c r="AF713" s="126">
        <v>0</v>
      </c>
      <c r="AG713" s="123"/>
      <c r="AH713" s="125">
        <v>10.656102000000001</v>
      </c>
      <c r="AI713" s="123" t="s">
        <v>174</v>
      </c>
      <c r="AJ713" s="123" t="s">
        <v>95</v>
      </c>
      <c r="AK713" s="124">
        <v>2.5188185963</v>
      </c>
      <c r="AL713" s="123" t="s">
        <v>159</v>
      </c>
      <c r="AM713" s="36">
        <v>42845</v>
      </c>
      <c r="AN713" s="123" t="s">
        <v>310</v>
      </c>
      <c r="AO713" s="123" t="s">
        <v>679</v>
      </c>
      <c r="AP713" s="123" t="s">
        <v>161</v>
      </c>
      <c r="AQ713" s="123" t="s">
        <v>207</v>
      </c>
    </row>
    <row r="714" spans="1:43">
      <c r="A714" s="123" t="s">
        <v>2770</v>
      </c>
      <c r="B714" s="123" t="s">
        <v>2771</v>
      </c>
      <c r="C714" s="36">
        <v>43830</v>
      </c>
      <c r="D714" s="124">
        <v>1.0988</v>
      </c>
      <c r="E714" s="124">
        <v>1.1357999999999999</v>
      </c>
      <c r="F714" s="125">
        <v>1.8204988166761801E-2</v>
      </c>
      <c r="G714" s="36">
        <v>43829</v>
      </c>
      <c r="H714" s="124">
        <v>1.0986</v>
      </c>
      <c r="I714" s="125">
        <v>3.3969856428234499</v>
      </c>
      <c r="J714" s="123" t="s">
        <v>6158</v>
      </c>
      <c r="K714" s="125">
        <v>0.145825738242813</v>
      </c>
      <c r="L714" s="125">
        <v>0.365342201889374</v>
      </c>
      <c r="M714" s="130">
        <v>0.53062821832433305</v>
      </c>
      <c r="N714" s="137">
        <f t="shared" si="121"/>
        <v>2.1225128732973322</v>
      </c>
      <c r="O714" s="132">
        <f t="shared" si="122"/>
        <v>2.122512873297332E-2</v>
      </c>
      <c r="P714" s="134">
        <f t="shared" si="123"/>
        <v>999</v>
      </c>
      <c r="Q714" s="134">
        <v>1046</v>
      </c>
      <c r="R714" s="134" t="str">
        <f t="shared" si="124"/>
        <v>999/1046</v>
      </c>
      <c r="S714" s="131">
        <f t="shared" si="125"/>
        <v>0.9550669216061185</v>
      </c>
      <c r="T714" s="137">
        <f t="shared" si="126"/>
        <v>60</v>
      </c>
      <c r="U714" s="133" t="e">
        <f ca="1">[1]!f_risk_annusharpe(A714,"2019/9/30","2019/12/31",1,1,3)</f>
        <v>#NAME?</v>
      </c>
      <c r="V714" s="134" t="e">
        <f t="shared" ca="1" si="127"/>
        <v>#NAME?</v>
      </c>
      <c r="W714" s="134">
        <f t="shared" si="128"/>
        <v>1046</v>
      </c>
      <c r="X714" s="134" t="e">
        <f t="shared" ca="1" si="129"/>
        <v>#NAME?</v>
      </c>
      <c r="Y714" s="131" t="e">
        <f t="shared" ca="1" si="130"/>
        <v>#NAME?</v>
      </c>
      <c r="Z714" s="137" t="e">
        <f t="shared" ca="1" si="131"/>
        <v>#NAME?</v>
      </c>
      <c r="AA714" s="125">
        <v>1.5245095099588699</v>
      </c>
      <c r="AB714" s="125">
        <v>3.3969856428234499</v>
      </c>
      <c r="AC714" s="123" t="s">
        <v>6158</v>
      </c>
      <c r="AD714" s="125">
        <v>9.8529333462133</v>
      </c>
      <c r="AE714" s="123" t="s">
        <v>6159</v>
      </c>
      <c r="AF714" s="125">
        <v>13.3231256601893</v>
      </c>
      <c r="AG714" s="123" t="s">
        <v>6160</v>
      </c>
      <c r="AH714" s="125">
        <v>13.7197566</v>
      </c>
      <c r="AI714" s="123" t="s">
        <v>163</v>
      </c>
      <c r="AJ714" s="123" t="s">
        <v>189</v>
      </c>
      <c r="AK714" s="124">
        <v>61.206967630900003</v>
      </c>
      <c r="AL714" s="123" t="s">
        <v>159</v>
      </c>
      <c r="AM714" s="36">
        <v>42682</v>
      </c>
      <c r="AN714" s="123" t="s">
        <v>310</v>
      </c>
      <c r="AO714" s="123" t="s">
        <v>846</v>
      </c>
      <c r="AP714" s="123" t="s">
        <v>246</v>
      </c>
      <c r="AQ714" s="123" t="s">
        <v>207</v>
      </c>
    </row>
    <row r="715" spans="1:43">
      <c r="A715" s="123" t="s">
        <v>2908</v>
      </c>
      <c r="B715" s="123" t="s">
        <v>2909</v>
      </c>
      <c r="C715" s="36">
        <v>43830</v>
      </c>
      <c r="D715" s="124">
        <v>1.1180000000000001</v>
      </c>
      <c r="E715" s="124">
        <v>1.23</v>
      </c>
      <c r="F715" s="125">
        <v>8.9525514771717801E-2</v>
      </c>
      <c r="G715" s="36">
        <v>43829</v>
      </c>
      <c r="H715" s="124">
        <v>1.117</v>
      </c>
      <c r="I715" s="125">
        <v>3.3956417605343199</v>
      </c>
      <c r="J715" s="123" t="s">
        <v>6161</v>
      </c>
      <c r="K715" s="125">
        <v>0.269058295964131</v>
      </c>
      <c r="L715" s="125">
        <v>0.63010677251504998</v>
      </c>
      <c r="M715" s="130">
        <v>0.90257096052727004</v>
      </c>
      <c r="N715" s="137">
        <f t="shared" si="121"/>
        <v>3.6102838421090802</v>
      </c>
      <c r="O715" s="132">
        <f t="shared" si="122"/>
        <v>3.6102838421090799E-2</v>
      </c>
      <c r="P715" s="134">
        <f t="shared" si="123"/>
        <v>718</v>
      </c>
      <c r="Q715" s="134">
        <v>1046</v>
      </c>
      <c r="R715" s="134" t="str">
        <f t="shared" si="124"/>
        <v>718/1046</v>
      </c>
      <c r="S715" s="131">
        <f t="shared" si="125"/>
        <v>0.68642447418738051</v>
      </c>
      <c r="T715" s="137">
        <f t="shared" si="126"/>
        <v>65.678776290630978</v>
      </c>
      <c r="U715" s="133" t="e">
        <f ca="1">[1]!f_risk_annusharpe(A715,"2019/9/30","2019/12/31",1,1,3)</f>
        <v>#NAME?</v>
      </c>
      <c r="V715" s="134" t="e">
        <f t="shared" ca="1" si="127"/>
        <v>#NAME?</v>
      </c>
      <c r="W715" s="134">
        <f t="shared" si="128"/>
        <v>1046</v>
      </c>
      <c r="X715" s="134" t="e">
        <f t="shared" ca="1" si="129"/>
        <v>#NAME?</v>
      </c>
      <c r="Y715" s="131" t="e">
        <f t="shared" ca="1" si="130"/>
        <v>#NAME?</v>
      </c>
      <c r="Z715" s="137" t="e">
        <f t="shared" ca="1" si="131"/>
        <v>#NAME?</v>
      </c>
      <c r="AA715" s="125">
        <v>1.72888864810211</v>
      </c>
      <c r="AB715" s="125">
        <v>3.3956417605343199</v>
      </c>
      <c r="AC715" s="123" t="s">
        <v>6161</v>
      </c>
      <c r="AD715" s="125">
        <v>9.6779863111111197</v>
      </c>
      <c r="AE715" s="123" t="s">
        <v>6162</v>
      </c>
      <c r="AF715" s="125">
        <v>12.477424430264399</v>
      </c>
      <c r="AG715" s="123" t="s">
        <v>6163</v>
      </c>
      <c r="AH715" s="125">
        <v>23.387734600000002</v>
      </c>
      <c r="AI715" s="123" t="s">
        <v>157</v>
      </c>
      <c r="AJ715" s="123" t="s">
        <v>166</v>
      </c>
      <c r="AK715" s="124">
        <v>1.0518775328000001</v>
      </c>
      <c r="AL715" s="123" t="s">
        <v>159</v>
      </c>
      <c r="AM715" s="36">
        <v>41947</v>
      </c>
      <c r="AN715" s="123" t="s">
        <v>310</v>
      </c>
      <c r="AO715" s="123" t="s">
        <v>2482</v>
      </c>
      <c r="AP715" s="123" t="s">
        <v>464</v>
      </c>
      <c r="AQ715" s="123" t="s">
        <v>181</v>
      </c>
    </row>
    <row r="716" spans="1:43">
      <c r="A716" s="123" t="s">
        <v>2644</v>
      </c>
      <c r="B716" s="123" t="s">
        <v>2645</v>
      </c>
      <c r="C716" s="36">
        <v>43830</v>
      </c>
      <c r="D716" s="124">
        <v>1.036</v>
      </c>
      <c r="E716" s="124">
        <v>1.337</v>
      </c>
      <c r="F716" s="125">
        <v>0</v>
      </c>
      <c r="G716" s="36">
        <v>43829</v>
      </c>
      <c r="H716" s="124">
        <v>1.036</v>
      </c>
      <c r="I716" s="125">
        <v>3.3931791176760302</v>
      </c>
      <c r="J716" s="123" t="s">
        <v>6164</v>
      </c>
      <c r="K716" s="125">
        <v>9.6618357487933001E-2</v>
      </c>
      <c r="L716" s="125">
        <v>0.19339020881177099</v>
      </c>
      <c r="M716" s="130">
        <v>0.77817653298772604</v>
      </c>
      <c r="N716" s="137">
        <f t="shared" si="121"/>
        <v>3.1127061319509042</v>
      </c>
      <c r="O716" s="132">
        <f t="shared" si="122"/>
        <v>3.1127061319509042E-2</v>
      </c>
      <c r="P716" s="134">
        <f t="shared" si="123"/>
        <v>881</v>
      </c>
      <c r="Q716" s="134">
        <v>1046</v>
      </c>
      <c r="R716" s="134" t="str">
        <f t="shared" si="124"/>
        <v>881/1046</v>
      </c>
      <c r="S716" s="131">
        <f t="shared" si="125"/>
        <v>0.84225621414913954</v>
      </c>
      <c r="T716" s="137">
        <f t="shared" si="126"/>
        <v>60</v>
      </c>
      <c r="U716" s="133" t="e">
        <f ca="1">[1]!f_risk_annusharpe(A716,"2019/9/30","2019/12/31",1,1,3)</f>
        <v>#NAME?</v>
      </c>
      <c r="V716" s="134" t="e">
        <f t="shared" ca="1" si="127"/>
        <v>#NAME?</v>
      </c>
      <c r="W716" s="134">
        <f t="shared" si="128"/>
        <v>1046</v>
      </c>
      <c r="X716" s="134" t="e">
        <f t="shared" ca="1" si="129"/>
        <v>#NAME?</v>
      </c>
      <c r="Y716" s="131" t="e">
        <f t="shared" ca="1" si="130"/>
        <v>#NAME?</v>
      </c>
      <c r="Z716" s="137" t="e">
        <f t="shared" ca="1" si="131"/>
        <v>#NAME?</v>
      </c>
      <c r="AA716" s="125">
        <v>2.1695911991236501</v>
      </c>
      <c r="AB716" s="125">
        <v>3.3931791176760302</v>
      </c>
      <c r="AC716" s="123" t="s">
        <v>6164</v>
      </c>
      <c r="AD716" s="125">
        <v>11.6109456544668</v>
      </c>
      <c r="AE716" s="123" t="s">
        <v>6165</v>
      </c>
      <c r="AF716" s="125">
        <v>14.6398940742486</v>
      </c>
      <c r="AG716" s="123" t="s">
        <v>6166</v>
      </c>
      <c r="AH716" s="125">
        <v>33.679741999999997</v>
      </c>
      <c r="AI716" s="123" t="s">
        <v>157</v>
      </c>
      <c r="AJ716" s="123" t="s">
        <v>197</v>
      </c>
      <c r="AK716" s="124">
        <v>17.233576088100001</v>
      </c>
      <c r="AL716" s="123" t="s">
        <v>159</v>
      </c>
      <c r="AM716" s="36">
        <v>41507</v>
      </c>
      <c r="AN716" s="123" t="s">
        <v>310</v>
      </c>
      <c r="AO716" s="123" t="s">
        <v>2646</v>
      </c>
      <c r="AP716" s="123" t="s">
        <v>394</v>
      </c>
      <c r="AQ716" s="123" t="s">
        <v>162</v>
      </c>
    </row>
    <row r="717" spans="1:43">
      <c r="A717" s="123" t="s">
        <v>2844</v>
      </c>
      <c r="B717" s="123" t="s">
        <v>2845</v>
      </c>
      <c r="C717" s="36">
        <v>43830</v>
      </c>
      <c r="D717" s="124">
        <v>1.0469999999999999</v>
      </c>
      <c r="E717" s="124">
        <v>1.095</v>
      </c>
      <c r="F717" s="125">
        <v>0</v>
      </c>
      <c r="G717" s="36">
        <v>43826</v>
      </c>
      <c r="H717" s="124">
        <v>1.0469999999999999</v>
      </c>
      <c r="I717" s="125">
        <v>3.39006471698112</v>
      </c>
      <c r="J717" s="123" t="s">
        <v>6167</v>
      </c>
      <c r="K717" s="125">
        <v>0.191387559808611</v>
      </c>
      <c r="L717" s="125">
        <v>0.47983972960493299</v>
      </c>
      <c r="M717" s="130">
        <v>0.86704527769589501</v>
      </c>
      <c r="N717" s="137">
        <f t="shared" si="121"/>
        <v>3.46818111078358</v>
      </c>
      <c r="O717" s="132">
        <f t="shared" si="122"/>
        <v>3.4681811107835803E-2</v>
      </c>
      <c r="P717" s="134">
        <f t="shared" si="123"/>
        <v>776</v>
      </c>
      <c r="Q717" s="134">
        <v>1046</v>
      </c>
      <c r="R717" s="134" t="str">
        <f t="shared" si="124"/>
        <v>776/1046</v>
      </c>
      <c r="S717" s="131">
        <f t="shared" si="125"/>
        <v>0.74187380497131927</v>
      </c>
      <c r="T717" s="137">
        <f t="shared" si="126"/>
        <v>62.906309751434037</v>
      </c>
      <c r="U717" s="133" t="e">
        <f ca="1">[1]!f_risk_annusharpe(A717,"2019/9/30","2019/12/31",1,1,3)</f>
        <v>#NAME?</v>
      </c>
      <c r="V717" s="134" t="e">
        <f t="shared" ca="1" si="127"/>
        <v>#NAME?</v>
      </c>
      <c r="W717" s="134">
        <f t="shared" si="128"/>
        <v>1046</v>
      </c>
      <c r="X717" s="134" t="e">
        <f t="shared" ca="1" si="129"/>
        <v>#NAME?</v>
      </c>
      <c r="Y717" s="131" t="e">
        <f t="shared" ca="1" si="130"/>
        <v>#NAME?</v>
      </c>
      <c r="Z717" s="137" t="e">
        <f t="shared" ca="1" si="131"/>
        <v>#NAME?</v>
      </c>
      <c r="AA717" s="125">
        <v>1.74926433260289</v>
      </c>
      <c r="AB717" s="125">
        <v>3.39006471698112</v>
      </c>
      <c r="AC717" s="123" t="s">
        <v>6167</v>
      </c>
      <c r="AD717" s="125">
        <v>10.0336030120482</v>
      </c>
      <c r="AE717" s="123" t="s">
        <v>6168</v>
      </c>
      <c r="AF717" s="125">
        <v>9.0482274626865706</v>
      </c>
      <c r="AG717" s="123" t="s">
        <v>6169</v>
      </c>
      <c r="AH717" s="125">
        <v>9.5934685999999907</v>
      </c>
      <c r="AI717" s="123" t="s">
        <v>309</v>
      </c>
      <c r="AJ717" s="123" t="s">
        <v>158</v>
      </c>
      <c r="AK717" s="124">
        <v>20.9959595288</v>
      </c>
      <c r="AL717" s="123" t="s">
        <v>159</v>
      </c>
      <c r="AM717" s="36">
        <v>42538</v>
      </c>
      <c r="AN717" s="123" t="s">
        <v>310</v>
      </c>
      <c r="AO717" s="123" t="s">
        <v>6170</v>
      </c>
      <c r="AP717" s="123" t="s">
        <v>446</v>
      </c>
      <c r="AQ717" s="123" t="s">
        <v>207</v>
      </c>
    </row>
    <row r="718" spans="1:43">
      <c r="A718" s="123" t="s">
        <v>2829</v>
      </c>
      <c r="B718" s="123" t="s">
        <v>2830</v>
      </c>
      <c r="C718" s="36">
        <v>43830</v>
      </c>
      <c r="D718" s="124">
        <v>1.0557000000000001</v>
      </c>
      <c r="E718" s="124">
        <v>1.1196999999999999</v>
      </c>
      <c r="F718" s="125">
        <v>1.8948365703457901E-2</v>
      </c>
      <c r="G718" s="36">
        <v>43829</v>
      </c>
      <c r="H718" s="124">
        <v>1.0555000000000001</v>
      </c>
      <c r="I718" s="125">
        <v>3.3881884534661202</v>
      </c>
      <c r="J718" s="123" t="s">
        <v>6171</v>
      </c>
      <c r="K718" s="125">
        <v>0.142287990893567</v>
      </c>
      <c r="L718" s="125">
        <v>0.447239459119597</v>
      </c>
      <c r="M718" s="130">
        <v>0.88272840649392004</v>
      </c>
      <c r="N718" s="137">
        <f t="shared" si="121"/>
        <v>3.5309136259756801</v>
      </c>
      <c r="O718" s="132">
        <f t="shared" si="122"/>
        <v>3.5309136259756804E-2</v>
      </c>
      <c r="P718" s="134">
        <f t="shared" si="123"/>
        <v>751</v>
      </c>
      <c r="Q718" s="134">
        <v>1046</v>
      </c>
      <c r="R718" s="134" t="str">
        <f t="shared" si="124"/>
        <v>751/1046</v>
      </c>
      <c r="S718" s="131">
        <f t="shared" si="125"/>
        <v>0.71797323135755253</v>
      </c>
      <c r="T718" s="137">
        <f t="shared" si="126"/>
        <v>64.101338432122375</v>
      </c>
      <c r="U718" s="133" t="e">
        <f ca="1">[1]!f_risk_annusharpe(A718,"2019/9/30","2019/12/31",1,1,3)</f>
        <v>#NAME?</v>
      </c>
      <c r="V718" s="134" t="e">
        <f t="shared" ca="1" si="127"/>
        <v>#NAME?</v>
      </c>
      <c r="W718" s="134">
        <f t="shared" si="128"/>
        <v>1046</v>
      </c>
      <c r="X718" s="134" t="e">
        <f t="shared" ca="1" si="129"/>
        <v>#NAME?</v>
      </c>
      <c r="Y718" s="131" t="e">
        <f t="shared" ca="1" si="130"/>
        <v>#NAME?</v>
      </c>
      <c r="Z718" s="137" t="e">
        <f t="shared" ca="1" si="131"/>
        <v>#NAME?</v>
      </c>
      <c r="AA718" s="125">
        <v>1.7231065587138701</v>
      </c>
      <c r="AB718" s="125">
        <v>3.3881884534661202</v>
      </c>
      <c r="AC718" s="123" t="s">
        <v>6171</v>
      </c>
      <c r="AD718" s="125">
        <v>9.34398997715099</v>
      </c>
      <c r="AE718" s="123" t="s">
        <v>6172</v>
      </c>
      <c r="AF718" s="125">
        <v>11.8668347457627</v>
      </c>
      <c r="AG718" s="123" t="s">
        <v>6173</v>
      </c>
      <c r="AH718" s="125">
        <v>12.202435250000001</v>
      </c>
      <c r="AI718" s="123" t="s">
        <v>163</v>
      </c>
      <c r="AJ718" s="123" t="s">
        <v>189</v>
      </c>
      <c r="AK718" s="124">
        <v>76.448392056800003</v>
      </c>
      <c r="AL718" s="123" t="s">
        <v>159</v>
      </c>
      <c r="AM718" s="36">
        <v>42699</v>
      </c>
      <c r="AN718" s="123" t="s">
        <v>310</v>
      </c>
      <c r="AO718" s="123" t="s">
        <v>2831</v>
      </c>
      <c r="AP718" s="123" t="s">
        <v>246</v>
      </c>
      <c r="AQ718" s="123" t="s">
        <v>177</v>
      </c>
    </row>
    <row r="719" spans="1:43">
      <c r="A719" s="123" t="s">
        <v>2581</v>
      </c>
      <c r="B719" s="123" t="s">
        <v>2582</v>
      </c>
      <c r="C719" s="36">
        <v>43830</v>
      </c>
      <c r="D719" s="124">
        <v>1.0144</v>
      </c>
      <c r="E719" s="124">
        <v>1.0604</v>
      </c>
      <c r="F719" s="125">
        <v>6.9053960737874107E-2</v>
      </c>
      <c r="G719" s="36">
        <v>43826</v>
      </c>
      <c r="H719" s="124">
        <v>1.0137</v>
      </c>
      <c r="I719" s="125">
        <v>3.3811113926517899</v>
      </c>
      <c r="J719" s="123" t="s">
        <v>6174</v>
      </c>
      <c r="K719" s="125">
        <v>0.12831902082716901</v>
      </c>
      <c r="L719" s="125">
        <v>0.11846152874794701</v>
      </c>
      <c r="M719" s="130">
        <v>0.48541378992315398</v>
      </c>
      <c r="N719" s="137">
        <f t="shared" si="121"/>
        <v>1.9416551596926159</v>
      </c>
      <c r="O719" s="132">
        <f t="shared" si="122"/>
        <v>1.9416551596926158E-2</v>
      </c>
      <c r="P719" s="134">
        <f t="shared" si="123"/>
        <v>1006</v>
      </c>
      <c r="Q719" s="134">
        <v>1046</v>
      </c>
      <c r="R719" s="134" t="str">
        <f t="shared" si="124"/>
        <v>1006/1046</v>
      </c>
      <c r="S719" s="131">
        <f t="shared" si="125"/>
        <v>0.96175908221797324</v>
      </c>
      <c r="T719" s="137">
        <f t="shared" si="126"/>
        <v>60</v>
      </c>
      <c r="U719" s="133" t="e">
        <f ca="1">[1]!f_risk_annusharpe(A719,"2019/9/30","2019/12/31",1,1,3)</f>
        <v>#NAME?</v>
      </c>
      <c r="V719" s="134" t="e">
        <f t="shared" ca="1" si="127"/>
        <v>#NAME?</v>
      </c>
      <c r="W719" s="134">
        <f t="shared" si="128"/>
        <v>1046</v>
      </c>
      <c r="X719" s="134" t="e">
        <f t="shared" ca="1" si="129"/>
        <v>#NAME?</v>
      </c>
      <c r="Y719" s="131" t="e">
        <f t="shared" ca="1" si="130"/>
        <v>#NAME?</v>
      </c>
      <c r="Z719" s="137" t="e">
        <f t="shared" ca="1" si="131"/>
        <v>#NAME?</v>
      </c>
      <c r="AA719" s="125">
        <v>1.5988491523800401</v>
      </c>
      <c r="AB719" s="125">
        <v>3.3811113926517899</v>
      </c>
      <c r="AC719" s="123" t="s">
        <v>6174</v>
      </c>
      <c r="AD719" s="126">
        <v>0</v>
      </c>
      <c r="AE719" s="123"/>
      <c r="AF719" s="126">
        <v>0</v>
      </c>
      <c r="AG719" s="123"/>
      <c r="AH719" s="125">
        <v>6.0793584000000003</v>
      </c>
      <c r="AI719" s="123" t="s">
        <v>174</v>
      </c>
      <c r="AJ719" s="123" t="s">
        <v>95</v>
      </c>
      <c r="AK719" s="124">
        <v>20.027557357700001</v>
      </c>
      <c r="AL719" s="123" t="s">
        <v>159</v>
      </c>
      <c r="AM719" s="36">
        <v>43271</v>
      </c>
      <c r="AN719" s="123" t="s">
        <v>310</v>
      </c>
      <c r="AO719" s="123" t="s">
        <v>584</v>
      </c>
      <c r="AP719" s="123" t="s">
        <v>261</v>
      </c>
      <c r="AQ719" s="123" t="s">
        <v>207</v>
      </c>
    </row>
    <row r="720" spans="1:43">
      <c r="A720" s="123" t="s">
        <v>2852</v>
      </c>
      <c r="B720" s="123" t="s">
        <v>2853</v>
      </c>
      <c r="C720" s="36">
        <v>43830</v>
      </c>
      <c r="D720" s="124">
        <v>1.0524</v>
      </c>
      <c r="E720" s="124">
        <v>1.0824</v>
      </c>
      <c r="F720" s="125">
        <v>2.8514399771876101E-2</v>
      </c>
      <c r="G720" s="36">
        <v>43829</v>
      </c>
      <c r="H720" s="124">
        <v>1.0521</v>
      </c>
      <c r="I720" s="125">
        <v>3.3791798722335402</v>
      </c>
      <c r="J720" s="123" t="s">
        <v>6175</v>
      </c>
      <c r="K720" s="125">
        <v>0.15226494099733001</v>
      </c>
      <c r="L720" s="125">
        <v>0.49656714088403597</v>
      </c>
      <c r="M720" s="130">
        <v>0.939962698958133</v>
      </c>
      <c r="N720" s="137">
        <f t="shared" si="121"/>
        <v>3.759850795832532</v>
      </c>
      <c r="O720" s="132">
        <f t="shared" si="122"/>
        <v>3.7598507958325318E-2</v>
      </c>
      <c r="P720" s="134">
        <f t="shared" si="123"/>
        <v>660</v>
      </c>
      <c r="Q720" s="134">
        <v>1046</v>
      </c>
      <c r="R720" s="134" t="str">
        <f t="shared" si="124"/>
        <v>660/1046</v>
      </c>
      <c r="S720" s="131">
        <f t="shared" si="125"/>
        <v>0.63097514340344163</v>
      </c>
      <c r="T720" s="137">
        <f t="shared" si="126"/>
        <v>68.451242829827919</v>
      </c>
      <c r="U720" s="133" t="e">
        <f ca="1">[1]!f_risk_annusharpe(A720,"2019/9/30","2019/12/31",1,1,3)</f>
        <v>#NAME?</v>
      </c>
      <c r="V720" s="134" t="e">
        <f t="shared" ca="1" si="127"/>
        <v>#NAME?</v>
      </c>
      <c r="W720" s="134">
        <f t="shared" si="128"/>
        <v>1046</v>
      </c>
      <c r="X720" s="134" t="e">
        <f t="shared" ca="1" si="129"/>
        <v>#NAME?</v>
      </c>
      <c r="Y720" s="131" t="e">
        <f t="shared" ca="1" si="130"/>
        <v>#NAME?</v>
      </c>
      <c r="Z720" s="137" t="e">
        <f t="shared" ca="1" si="131"/>
        <v>#NAME?</v>
      </c>
      <c r="AA720" s="125">
        <v>2.02618042649901</v>
      </c>
      <c r="AB720" s="125">
        <v>3.3791798722335402</v>
      </c>
      <c r="AC720" s="123" t="s">
        <v>6175</v>
      </c>
      <c r="AD720" s="126">
        <v>0</v>
      </c>
      <c r="AE720" s="123"/>
      <c r="AF720" s="126">
        <v>0</v>
      </c>
      <c r="AG720" s="123"/>
      <c r="AH720" s="125">
        <v>8.3718371600000108</v>
      </c>
      <c r="AI720" s="123" t="s">
        <v>157</v>
      </c>
      <c r="AJ720" s="123" t="s">
        <v>95</v>
      </c>
      <c r="AK720" s="124">
        <v>17.423067868699999</v>
      </c>
      <c r="AL720" s="123" t="s">
        <v>159</v>
      </c>
      <c r="AM720" s="36">
        <v>43213</v>
      </c>
      <c r="AN720" s="123" t="s">
        <v>310</v>
      </c>
      <c r="AO720" s="123" t="s">
        <v>6176</v>
      </c>
      <c r="AP720" s="123" t="s">
        <v>441</v>
      </c>
      <c r="AQ720" s="123" t="s">
        <v>338</v>
      </c>
    </row>
    <row r="721" spans="1:43">
      <c r="A721" s="123" t="s">
        <v>2687</v>
      </c>
      <c r="B721" s="123" t="s">
        <v>2688</v>
      </c>
      <c r="C721" s="36">
        <v>43830</v>
      </c>
      <c r="D721" s="124">
        <v>1.0215000000000001</v>
      </c>
      <c r="E721" s="124">
        <v>1.1172</v>
      </c>
      <c r="F721" s="125">
        <v>3.9173440407415799E-2</v>
      </c>
      <c r="G721" s="36">
        <v>43829</v>
      </c>
      <c r="H721" s="124">
        <v>1.0210999999999999</v>
      </c>
      <c r="I721" s="125">
        <v>3.3790505546461298</v>
      </c>
      <c r="J721" s="123" t="s">
        <v>6177</v>
      </c>
      <c r="K721" s="125">
        <v>9.7991180793738697E-2</v>
      </c>
      <c r="L721" s="125">
        <v>0.23524272050129999</v>
      </c>
      <c r="M721" s="130">
        <v>0.54060529933592905</v>
      </c>
      <c r="N721" s="137">
        <f t="shared" si="121"/>
        <v>2.1624211973437162</v>
      </c>
      <c r="O721" s="132">
        <f t="shared" si="122"/>
        <v>2.1624211973437162E-2</v>
      </c>
      <c r="P721" s="134">
        <f t="shared" si="123"/>
        <v>996</v>
      </c>
      <c r="Q721" s="134">
        <v>1046</v>
      </c>
      <c r="R721" s="134" t="str">
        <f t="shared" si="124"/>
        <v>996/1046</v>
      </c>
      <c r="S721" s="131">
        <f t="shared" si="125"/>
        <v>0.95219885277246652</v>
      </c>
      <c r="T721" s="137">
        <f t="shared" si="126"/>
        <v>60</v>
      </c>
      <c r="U721" s="133" t="e">
        <f ca="1">[1]!f_risk_annusharpe(A721,"2019/9/30","2019/12/31",1,1,3)</f>
        <v>#NAME?</v>
      </c>
      <c r="V721" s="134" t="e">
        <f t="shared" ca="1" si="127"/>
        <v>#NAME?</v>
      </c>
      <c r="W721" s="134">
        <f t="shared" si="128"/>
        <v>1046</v>
      </c>
      <c r="X721" s="134" t="e">
        <f t="shared" ca="1" si="129"/>
        <v>#NAME?</v>
      </c>
      <c r="Y721" s="131" t="e">
        <f t="shared" ca="1" si="130"/>
        <v>#NAME?</v>
      </c>
      <c r="Z721" s="137" t="e">
        <f t="shared" ca="1" si="131"/>
        <v>#NAME?</v>
      </c>
      <c r="AA721" s="125">
        <v>1.5172174850576301</v>
      </c>
      <c r="AB721" s="125">
        <v>3.3790505546461298</v>
      </c>
      <c r="AC721" s="123" t="s">
        <v>6177</v>
      </c>
      <c r="AD721" s="125">
        <v>9.0715790193345693</v>
      </c>
      <c r="AE721" s="123" t="s">
        <v>6178</v>
      </c>
      <c r="AF721" s="126">
        <v>0</v>
      </c>
      <c r="AG721" s="123"/>
      <c r="AH721" s="125">
        <v>12.23864045</v>
      </c>
      <c r="AI721" s="123" t="s">
        <v>163</v>
      </c>
      <c r="AJ721" s="123" t="s">
        <v>95</v>
      </c>
      <c r="AK721" s="124">
        <v>42.743091823</v>
      </c>
      <c r="AL721" s="123" t="s">
        <v>159</v>
      </c>
      <c r="AM721" s="36">
        <v>42796</v>
      </c>
      <c r="AN721" s="123" t="s">
        <v>310</v>
      </c>
      <c r="AO721" s="123" t="s">
        <v>592</v>
      </c>
      <c r="AP721" s="123" t="s">
        <v>261</v>
      </c>
      <c r="AQ721" s="123" t="s">
        <v>207</v>
      </c>
    </row>
    <row r="722" spans="1:43">
      <c r="A722" s="123" t="s">
        <v>2895</v>
      </c>
      <c r="B722" s="123" t="s">
        <v>2896</v>
      </c>
      <c r="C722" s="36">
        <v>43830</v>
      </c>
      <c r="D722" s="124">
        <v>1.2343</v>
      </c>
      <c r="E722" s="124">
        <v>1.2343</v>
      </c>
      <c r="F722" s="125">
        <v>2.43111831442437E-2</v>
      </c>
      <c r="G722" s="36">
        <v>43829</v>
      </c>
      <c r="H722" s="124">
        <v>1.234</v>
      </c>
      <c r="I722" s="125">
        <v>3.37520938023451</v>
      </c>
      <c r="J722" s="123" t="s">
        <v>6179</v>
      </c>
      <c r="K722" s="125">
        <v>0.113553410657786</v>
      </c>
      <c r="L722" s="125">
        <v>0.59494702526486198</v>
      </c>
      <c r="M722" s="130">
        <v>1.1721311475409799</v>
      </c>
      <c r="N722" s="137">
        <f t="shared" si="121"/>
        <v>4.6885245901639196</v>
      </c>
      <c r="O722" s="132">
        <f t="shared" si="122"/>
        <v>4.68852459016392E-2</v>
      </c>
      <c r="P722" s="134">
        <f t="shared" si="123"/>
        <v>309</v>
      </c>
      <c r="Q722" s="134">
        <v>1046</v>
      </c>
      <c r="R722" s="134" t="str">
        <f t="shared" si="124"/>
        <v>309/1046</v>
      </c>
      <c r="S722" s="131">
        <f t="shared" si="125"/>
        <v>0.29541108986615677</v>
      </c>
      <c r="T722" s="137">
        <f t="shared" si="126"/>
        <v>85.229445506692159</v>
      </c>
      <c r="U722" s="133" t="e">
        <f ca="1">[1]!f_risk_annusharpe(A722,"2019/9/30","2019/12/31",1,1,3)</f>
        <v>#NAME?</v>
      </c>
      <c r="V722" s="134" t="e">
        <f t="shared" ca="1" si="127"/>
        <v>#NAME?</v>
      </c>
      <c r="W722" s="134">
        <f t="shared" si="128"/>
        <v>1046</v>
      </c>
      <c r="X722" s="134" t="e">
        <f t="shared" ca="1" si="129"/>
        <v>#NAME?</v>
      </c>
      <c r="Y722" s="131" t="e">
        <f t="shared" ca="1" si="130"/>
        <v>#NAME?</v>
      </c>
      <c r="Z722" s="137" t="e">
        <f t="shared" ca="1" si="131"/>
        <v>#NAME?</v>
      </c>
      <c r="AA722" s="125">
        <v>2.0926385442514399</v>
      </c>
      <c r="AB722" s="125">
        <v>3.37520938023451</v>
      </c>
      <c r="AC722" s="123" t="s">
        <v>6179</v>
      </c>
      <c r="AD722" s="125">
        <v>9.6181172291296697</v>
      </c>
      <c r="AE722" s="123" t="s">
        <v>6180</v>
      </c>
      <c r="AF722" s="125">
        <v>13.031135531135501</v>
      </c>
      <c r="AG722" s="123" t="s">
        <v>6181</v>
      </c>
      <c r="AH722" s="125">
        <v>23.43</v>
      </c>
      <c r="AI722" s="123" t="s">
        <v>157</v>
      </c>
      <c r="AJ722" s="123" t="s">
        <v>166</v>
      </c>
      <c r="AK722" s="124">
        <v>14.214226290599999</v>
      </c>
      <c r="AL722" s="123" t="s">
        <v>159</v>
      </c>
      <c r="AM722" s="36">
        <v>41990</v>
      </c>
      <c r="AN722" s="123" t="s">
        <v>310</v>
      </c>
      <c r="AO722" s="123" t="s">
        <v>923</v>
      </c>
      <c r="AP722" s="123" t="s">
        <v>263</v>
      </c>
      <c r="AQ722" s="123" t="s">
        <v>181</v>
      </c>
    </row>
    <row r="723" spans="1:43">
      <c r="A723" s="123" t="s">
        <v>2927</v>
      </c>
      <c r="B723" s="123" t="s">
        <v>2928</v>
      </c>
      <c r="C723" s="36">
        <v>43830</v>
      </c>
      <c r="D723" s="124">
        <v>1.0428999999999999</v>
      </c>
      <c r="E723" s="124">
        <v>1.0749</v>
      </c>
      <c r="F723" s="125">
        <v>7.6768064485161797E-2</v>
      </c>
      <c r="G723" s="36">
        <v>43826</v>
      </c>
      <c r="H723" s="124">
        <v>1.0421</v>
      </c>
      <c r="I723" s="125">
        <v>3.3707727464924</v>
      </c>
      <c r="J723" s="123" t="s">
        <v>6182</v>
      </c>
      <c r="K723" s="125">
        <v>0.38502262007893001</v>
      </c>
      <c r="L723" s="125">
        <v>0.66602219003625296</v>
      </c>
      <c r="M723" s="130">
        <v>0.98770116091563598</v>
      </c>
      <c r="N723" s="137">
        <f t="shared" si="121"/>
        <v>3.9508046436625439</v>
      </c>
      <c r="O723" s="132">
        <f t="shared" si="122"/>
        <v>3.9508046436625442E-2</v>
      </c>
      <c r="P723" s="134">
        <f t="shared" si="123"/>
        <v>590</v>
      </c>
      <c r="Q723" s="134">
        <v>1046</v>
      </c>
      <c r="R723" s="134" t="str">
        <f t="shared" si="124"/>
        <v>590/1046</v>
      </c>
      <c r="S723" s="131">
        <f t="shared" si="125"/>
        <v>0.56405353728489482</v>
      </c>
      <c r="T723" s="137">
        <f t="shared" si="126"/>
        <v>71.797323135755263</v>
      </c>
      <c r="U723" s="133" t="e">
        <f ca="1">[1]!f_risk_annusharpe(A723,"2019/9/30","2019/12/31",1,1,3)</f>
        <v>#NAME?</v>
      </c>
      <c r="V723" s="134" t="e">
        <f t="shared" ca="1" si="127"/>
        <v>#NAME?</v>
      </c>
      <c r="W723" s="134">
        <f t="shared" si="128"/>
        <v>1046</v>
      </c>
      <c r="X723" s="134" t="e">
        <f t="shared" ca="1" si="129"/>
        <v>#NAME?</v>
      </c>
      <c r="Y723" s="131" t="e">
        <f t="shared" ca="1" si="130"/>
        <v>#NAME?</v>
      </c>
      <c r="Z723" s="137" t="e">
        <f t="shared" ca="1" si="131"/>
        <v>#NAME?</v>
      </c>
      <c r="AA723" s="125">
        <v>2.0549946069846099</v>
      </c>
      <c r="AB723" s="125">
        <v>3.3707727464924</v>
      </c>
      <c r="AC723" s="123" t="s">
        <v>6182</v>
      </c>
      <c r="AD723" s="126">
        <v>0</v>
      </c>
      <c r="AE723" s="123"/>
      <c r="AF723" s="126">
        <v>0</v>
      </c>
      <c r="AG723" s="123"/>
      <c r="AH723" s="125">
        <v>7.5676261199999901</v>
      </c>
      <c r="AI723" s="123" t="s">
        <v>174</v>
      </c>
      <c r="AJ723" s="123" t="s">
        <v>95</v>
      </c>
      <c r="AK723" s="124">
        <v>6.2634871764</v>
      </c>
      <c r="AL723" s="123" t="s">
        <v>159</v>
      </c>
      <c r="AM723" s="36">
        <v>43278</v>
      </c>
      <c r="AN723" s="123" t="s">
        <v>310</v>
      </c>
      <c r="AO723" s="123" t="s">
        <v>2454</v>
      </c>
      <c r="AP723" s="123" t="s">
        <v>446</v>
      </c>
      <c r="AQ723" s="123" t="s">
        <v>183</v>
      </c>
    </row>
    <row r="724" spans="1:43">
      <c r="A724" s="123" t="s">
        <v>2947</v>
      </c>
      <c r="B724" s="123" t="s">
        <v>2948</v>
      </c>
      <c r="C724" s="36">
        <v>43830</v>
      </c>
      <c r="D724" s="124">
        <v>1.0216000000000001</v>
      </c>
      <c r="E724" s="124">
        <v>1.1306</v>
      </c>
      <c r="F724" s="125">
        <v>1.9580967299784799E-2</v>
      </c>
      <c r="G724" s="36">
        <v>43829</v>
      </c>
      <c r="H724" s="124">
        <v>1.0214000000000001</v>
      </c>
      <c r="I724" s="125">
        <v>3.3675761287790298</v>
      </c>
      <c r="J724" s="123" t="s">
        <v>6183</v>
      </c>
      <c r="K724" s="125">
        <v>0.137227994510881</v>
      </c>
      <c r="L724" s="125">
        <v>0.69790326249658396</v>
      </c>
      <c r="M724" s="130">
        <v>1.2639452110948399</v>
      </c>
      <c r="N724" s="137">
        <f t="shared" si="121"/>
        <v>5.0557808443793597</v>
      </c>
      <c r="O724" s="132">
        <f t="shared" si="122"/>
        <v>5.0557808443793595E-2</v>
      </c>
      <c r="P724" s="134">
        <f t="shared" si="123"/>
        <v>204</v>
      </c>
      <c r="Q724" s="134">
        <v>1046</v>
      </c>
      <c r="R724" s="134" t="str">
        <f t="shared" si="124"/>
        <v>204/1046</v>
      </c>
      <c r="S724" s="131">
        <f t="shared" si="125"/>
        <v>0.19502868068833651</v>
      </c>
      <c r="T724" s="137">
        <f t="shared" si="126"/>
        <v>90.248565965583168</v>
      </c>
      <c r="U724" s="133" t="e">
        <f ca="1">[1]!f_risk_annusharpe(A724,"2019/9/30","2019/12/31",1,1,3)</f>
        <v>#NAME?</v>
      </c>
      <c r="V724" s="134" t="e">
        <f t="shared" ca="1" si="127"/>
        <v>#NAME?</v>
      </c>
      <c r="W724" s="134">
        <f t="shared" si="128"/>
        <v>1046</v>
      </c>
      <c r="X724" s="134" t="e">
        <f t="shared" ca="1" si="129"/>
        <v>#NAME?</v>
      </c>
      <c r="Y724" s="131" t="e">
        <f t="shared" ca="1" si="130"/>
        <v>#NAME?</v>
      </c>
      <c r="Z724" s="137" t="e">
        <f t="shared" ca="1" si="131"/>
        <v>#NAME?</v>
      </c>
      <c r="AA724" s="125">
        <v>2.2183466951001698</v>
      </c>
      <c r="AB724" s="125">
        <v>3.3675761287790298</v>
      </c>
      <c r="AC724" s="123" t="s">
        <v>6183</v>
      </c>
      <c r="AD724" s="125">
        <v>10.1194276024108</v>
      </c>
      <c r="AE724" s="123" t="s">
        <v>6184</v>
      </c>
      <c r="AF724" s="125">
        <v>13.592015432283899</v>
      </c>
      <c r="AG724" s="123" t="s">
        <v>6185</v>
      </c>
      <c r="AH724" s="125">
        <v>13.648811439999999</v>
      </c>
      <c r="AI724" s="123" t="s">
        <v>157</v>
      </c>
      <c r="AJ724" s="123" t="s">
        <v>158</v>
      </c>
      <c r="AK724" s="124">
        <v>5.1743627666999998</v>
      </c>
      <c r="AL724" s="123" t="s">
        <v>159</v>
      </c>
      <c r="AM724" s="36">
        <v>42731</v>
      </c>
      <c r="AN724" s="123" t="s">
        <v>310</v>
      </c>
      <c r="AO724" s="123" t="s">
        <v>891</v>
      </c>
      <c r="AP724" s="123" t="s">
        <v>271</v>
      </c>
      <c r="AQ724" s="123" t="s">
        <v>272</v>
      </c>
    </row>
    <row r="725" spans="1:43">
      <c r="A725" s="123" t="s">
        <v>2846</v>
      </c>
      <c r="B725" s="123" t="s">
        <v>2847</v>
      </c>
      <c r="C725" s="36">
        <v>43830</v>
      </c>
      <c r="D725" s="124">
        <v>1.0143</v>
      </c>
      <c r="E725" s="124">
        <v>1.0538000000000001</v>
      </c>
      <c r="F725" s="125">
        <v>1.9721920915107601E-2</v>
      </c>
      <c r="G725" s="36">
        <v>43829</v>
      </c>
      <c r="H725" s="124">
        <v>1.0141</v>
      </c>
      <c r="I725" s="125">
        <v>3.3622756338834301</v>
      </c>
      <c r="J725" s="123" t="s">
        <v>6186</v>
      </c>
      <c r="K725" s="125">
        <v>0.10856691669955</v>
      </c>
      <c r="L725" s="125">
        <v>0.46555119420671198</v>
      </c>
      <c r="M725" s="130">
        <v>0.90531285880530898</v>
      </c>
      <c r="N725" s="137">
        <f t="shared" si="121"/>
        <v>3.6212514352212359</v>
      </c>
      <c r="O725" s="132">
        <f t="shared" si="122"/>
        <v>3.6212514352212358E-2</v>
      </c>
      <c r="P725" s="134">
        <f t="shared" si="123"/>
        <v>712</v>
      </c>
      <c r="Q725" s="134">
        <v>1046</v>
      </c>
      <c r="R725" s="134" t="str">
        <f t="shared" si="124"/>
        <v>712/1046</v>
      </c>
      <c r="S725" s="131">
        <f t="shared" si="125"/>
        <v>0.68068833652007643</v>
      </c>
      <c r="T725" s="137">
        <f t="shared" si="126"/>
        <v>65.96558317399618</v>
      </c>
      <c r="U725" s="133" t="e">
        <f ca="1">[1]!f_risk_annusharpe(A725,"2019/9/30","2019/12/31",1,1,3)</f>
        <v>#NAME?</v>
      </c>
      <c r="V725" s="134" t="e">
        <f t="shared" ca="1" si="127"/>
        <v>#NAME?</v>
      </c>
      <c r="W725" s="134">
        <f t="shared" si="128"/>
        <v>1046</v>
      </c>
      <c r="X725" s="134" t="e">
        <f t="shared" ca="1" si="129"/>
        <v>#NAME?</v>
      </c>
      <c r="Y725" s="131" t="e">
        <f t="shared" ca="1" si="130"/>
        <v>#NAME?</v>
      </c>
      <c r="Z725" s="137" t="e">
        <f t="shared" ca="1" si="131"/>
        <v>#NAME?</v>
      </c>
      <c r="AA725" s="125">
        <v>1.7628985356410001</v>
      </c>
      <c r="AB725" s="125">
        <v>3.3622756338834301</v>
      </c>
      <c r="AC725" s="123" t="s">
        <v>6186</v>
      </c>
      <c r="AD725" s="126">
        <v>0</v>
      </c>
      <c r="AE725" s="123"/>
      <c r="AF725" s="126">
        <v>0</v>
      </c>
      <c r="AG725" s="123"/>
      <c r="AH725" s="125">
        <v>5.4634653799999997</v>
      </c>
      <c r="AI725" s="123" t="s">
        <v>157</v>
      </c>
      <c r="AJ725" s="123" t="s">
        <v>95</v>
      </c>
      <c r="AK725" s="124">
        <v>26.622555110899999</v>
      </c>
      <c r="AL725" s="123" t="s">
        <v>159</v>
      </c>
      <c r="AM725" s="36">
        <v>43265</v>
      </c>
      <c r="AN725" s="123" t="s">
        <v>310</v>
      </c>
      <c r="AO725" s="123" t="s">
        <v>679</v>
      </c>
      <c r="AP725" s="123" t="s">
        <v>161</v>
      </c>
      <c r="AQ725" s="123" t="s">
        <v>207</v>
      </c>
    </row>
    <row r="726" spans="1:43">
      <c r="A726" s="123" t="s">
        <v>2883</v>
      </c>
      <c r="B726" s="123" t="s">
        <v>2884</v>
      </c>
      <c r="C726" s="36">
        <v>43830</v>
      </c>
      <c r="D726" s="124">
        <v>1.0379</v>
      </c>
      <c r="E726" s="124">
        <v>1.0379</v>
      </c>
      <c r="F726" s="125">
        <v>2.89128758673831E-2</v>
      </c>
      <c r="G726" s="36">
        <v>43829</v>
      </c>
      <c r="H726" s="124">
        <v>1.0376000000000001</v>
      </c>
      <c r="I726" s="125">
        <v>3.3559051981676999</v>
      </c>
      <c r="J726" s="123" t="s">
        <v>6187</v>
      </c>
      <c r="K726" s="125">
        <v>0.144731763797767</v>
      </c>
      <c r="L726" s="125">
        <v>0.55221856229413302</v>
      </c>
      <c r="M726" s="130">
        <v>0.93357969464164703</v>
      </c>
      <c r="N726" s="137">
        <f t="shared" si="121"/>
        <v>3.7343187785665881</v>
      </c>
      <c r="O726" s="132">
        <f t="shared" si="122"/>
        <v>3.7343187785665879E-2</v>
      </c>
      <c r="P726" s="134">
        <f t="shared" si="123"/>
        <v>668</v>
      </c>
      <c r="Q726" s="134">
        <v>1046</v>
      </c>
      <c r="R726" s="134" t="str">
        <f t="shared" si="124"/>
        <v>668/1046</v>
      </c>
      <c r="S726" s="131">
        <f t="shared" si="125"/>
        <v>0.63862332695984703</v>
      </c>
      <c r="T726" s="137">
        <f t="shared" si="126"/>
        <v>68.068833652007655</v>
      </c>
      <c r="U726" s="133" t="e">
        <f ca="1">[1]!f_risk_annusharpe(A726,"2019/9/30","2019/12/31",1,1,3)</f>
        <v>#NAME?</v>
      </c>
      <c r="V726" s="134" t="e">
        <f t="shared" ca="1" si="127"/>
        <v>#NAME?</v>
      </c>
      <c r="W726" s="134">
        <f t="shared" si="128"/>
        <v>1046</v>
      </c>
      <c r="X726" s="134" t="e">
        <f t="shared" ca="1" si="129"/>
        <v>#NAME?</v>
      </c>
      <c r="Y726" s="131" t="e">
        <f t="shared" ca="1" si="130"/>
        <v>#NAME?</v>
      </c>
      <c r="Z726" s="137" t="e">
        <f t="shared" ca="1" si="131"/>
        <v>#NAME?</v>
      </c>
      <c r="AA726" s="125">
        <v>2.3166403785488998</v>
      </c>
      <c r="AB726" s="125">
        <v>3.3559051981676999</v>
      </c>
      <c r="AC726" s="123" t="s">
        <v>6187</v>
      </c>
      <c r="AD726" s="126">
        <v>0</v>
      </c>
      <c r="AE726" s="123"/>
      <c r="AF726" s="126">
        <v>0</v>
      </c>
      <c r="AG726" s="123"/>
      <c r="AH726" s="125">
        <v>3.79</v>
      </c>
      <c r="AI726" s="123" t="s">
        <v>157</v>
      </c>
      <c r="AJ726" s="123" t="s">
        <v>95</v>
      </c>
      <c r="AK726" s="124">
        <v>1.2347670646</v>
      </c>
      <c r="AL726" s="123" t="s">
        <v>159</v>
      </c>
      <c r="AM726" s="36">
        <v>43433</v>
      </c>
      <c r="AN726" s="123" t="s">
        <v>310</v>
      </c>
      <c r="AO726" s="123" t="s">
        <v>2080</v>
      </c>
      <c r="AP726" s="123" t="s">
        <v>196</v>
      </c>
      <c r="AQ726" s="123" t="s">
        <v>241</v>
      </c>
    </row>
    <row r="727" spans="1:43">
      <c r="A727" s="123" t="s">
        <v>2874</v>
      </c>
      <c r="B727" s="123" t="s">
        <v>2875</v>
      </c>
      <c r="C727" s="36">
        <v>43830</v>
      </c>
      <c r="D727" s="124">
        <v>1.0150999999999999</v>
      </c>
      <c r="E727" s="124">
        <v>1.0764</v>
      </c>
      <c r="F727" s="125">
        <v>6.9006309148256006E-2</v>
      </c>
      <c r="G727" s="36">
        <v>43826</v>
      </c>
      <c r="H727" s="124">
        <v>1.0144</v>
      </c>
      <c r="I727" s="125">
        <v>3.35258228238503</v>
      </c>
      <c r="J727" s="123" t="s">
        <v>6188</v>
      </c>
      <c r="K727" s="125">
        <v>0.24688919612875401</v>
      </c>
      <c r="L727" s="125">
        <v>0.534767818190924</v>
      </c>
      <c r="M727" s="130">
        <v>0.753300738071495</v>
      </c>
      <c r="N727" s="137">
        <f t="shared" si="121"/>
        <v>3.01320295228598</v>
      </c>
      <c r="O727" s="132">
        <f t="shared" si="122"/>
        <v>3.0132029522859802E-2</v>
      </c>
      <c r="P727" s="134">
        <f t="shared" si="123"/>
        <v>907</v>
      </c>
      <c r="Q727" s="134">
        <v>1046</v>
      </c>
      <c r="R727" s="134" t="str">
        <f t="shared" si="124"/>
        <v>907/1046</v>
      </c>
      <c r="S727" s="131">
        <f t="shared" si="125"/>
        <v>0.86711281070745694</v>
      </c>
      <c r="T727" s="137">
        <f t="shared" si="126"/>
        <v>60</v>
      </c>
      <c r="U727" s="133" t="e">
        <f ca="1">[1]!f_risk_annusharpe(A727,"2019/9/30","2019/12/31",1,1,3)</f>
        <v>#NAME?</v>
      </c>
      <c r="V727" s="134" t="e">
        <f t="shared" ca="1" si="127"/>
        <v>#NAME?</v>
      </c>
      <c r="W727" s="134">
        <f t="shared" si="128"/>
        <v>1046</v>
      </c>
      <c r="X727" s="134" t="e">
        <f t="shared" ca="1" si="129"/>
        <v>#NAME?</v>
      </c>
      <c r="Y727" s="131" t="e">
        <f t="shared" ca="1" si="130"/>
        <v>#NAME?</v>
      </c>
      <c r="Z727" s="137" t="e">
        <f t="shared" ca="1" si="131"/>
        <v>#NAME?</v>
      </c>
      <c r="AA727" s="125">
        <v>1.6132572929829201</v>
      </c>
      <c r="AB727" s="125">
        <v>3.35258228238503</v>
      </c>
      <c r="AC727" s="123" t="s">
        <v>6188</v>
      </c>
      <c r="AD727" s="126">
        <v>0</v>
      </c>
      <c r="AE727" s="123"/>
      <c r="AF727" s="126">
        <v>0</v>
      </c>
      <c r="AG727" s="123"/>
      <c r="AH727" s="125">
        <v>7.7805772299999898</v>
      </c>
      <c r="AI727" s="123" t="s">
        <v>174</v>
      </c>
      <c r="AJ727" s="123" t="s">
        <v>95</v>
      </c>
      <c r="AK727" s="124">
        <v>25.2877071861</v>
      </c>
      <c r="AL727" s="123" t="s">
        <v>159</v>
      </c>
      <c r="AM727" s="36">
        <v>43173</v>
      </c>
      <c r="AN727" s="123" t="s">
        <v>310</v>
      </c>
      <c r="AO727" s="123" t="s">
        <v>460</v>
      </c>
      <c r="AP727" s="123" t="s">
        <v>161</v>
      </c>
      <c r="AQ727" s="123" t="s">
        <v>483</v>
      </c>
    </row>
    <row r="728" spans="1:43">
      <c r="A728" s="123" t="s">
        <v>2747</v>
      </c>
      <c r="B728" s="123" t="s">
        <v>2748</v>
      </c>
      <c r="C728" s="36">
        <v>43830</v>
      </c>
      <c r="D728" s="124">
        <v>1.014</v>
      </c>
      <c r="E728" s="124">
        <v>1.115</v>
      </c>
      <c r="F728" s="125">
        <v>0</v>
      </c>
      <c r="G728" s="36">
        <v>43829</v>
      </c>
      <c r="H728" s="124">
        <v>1.014</v>
      </c>
      <c r="I728" s="125">
        <v>3.3509440253287202</v>
      </c>
      <c r="J728" s="123" t="s">
        <v>6189</v>
      </c>
      <c r="K728" s="125">
        <v>9.87166831194594E-2</v>
      </c>
      <c r="L728" s="125">
        <v>0.29669235364636798</v>
      </c>
      <c r="M728" s="130">
        <v>0.79518486037423197</v>
      </c>
      <c r="N728" s="137">
        <f t="shared" si="121"/>
        <v>3.1807394414969279</v>
      </c>
      <c r="O728" s="132">
        <f t="shared" si="122"/>
        <v>3.1807394414969277E-2</v>
      </c>
      <c r="P728" s="134">
        <f t="shared" si="123"/>
        <v>858</v>
      </c>
      <c r="Q728" s="134">
        <v>1046</v>
      </c>
      <c r="R728" s="134" t="str">
        <f t="shared" si="124"/>
        <v>858/1046</v>
      </c>
      <c r="S728" s="131">
        <f t="shared" si="125"/>
        <v>0.82026768642447423</v>
      </c>
      <c r="T728" s="137">
        <f t="shared" si="126"/>
        <v>60</v>
      </c>
      <c r="U728" s="133" t="e">
        <f ca="1">[1]!f_risk_annusharpe(A728,"2019/9/30","2019/12/31",1,1,3)</f>
        <v>#NAME?</v>
      </c>
      <c r="V728" s="134" t="e">
        <f t="shared" ca="1" si="127"/>
        <v>#NAME?</v>
      </c>
      <c r="W728" s="134">
        <f t="shared" si="128"/>
        <v>1046</v>
      </c>
      <c r="X728" s="134" t="e">
        <f t="shared" ca="1" si="129"/>
        <v>#NAME?</v>
      </c>
      <c r="Y728" s="131" t="e">
        <f t="shared" ca="1" si="130"/>
        <v>#NAME?</v>
      </c>
      <c r="Z728" s="137" t="e">
        <f t="shared" ca="1" si="131"/>
        <v>#NAME?</v>
      </c>
      <c r="AA728" s="125">
        <v>1.69782841124274</v>
      </c>
      <c r="AB728" s="125">
        <v>3.3509440253287202</v>
      </c>
      <c r="AC728" s="123" t="s">
        <v>6189</v>
      </c>
      <c r="AD728" s="125">
        <v>9.0364062842630499</v>
      </c>
      <c r="AE728" s="123" t="s">
        <v>6190</v>
      </c>
      <c r="AF728" s="125">
        <v>11.4206584493042</v>
      </c>
      <c r="AG728" s="123" t="s">
        <v>6191</v>
      </c>
      <c r="AH728" s="125">
        <v>12.0891824</v>
      </c>
      <c r="AI728" s="123" t="s">
        <v>163</v>
      </c>
      <c r="AJ728" s="123" t="s">
        <v>189</v>
      </c>
      <c r="AK728" s="124">
        <v>15.5877765819</v>
      </c>
      <c r="AL728" s="123" t="s">
        <v>159</v>
      </c>
      <c r="AM728" s="36">
        <v>42495</v>
      </c>
      <c r="AN728" s="123" t="s">
        <v>310</v>
      </c>
      <c r="AO728" s="123" t="s">
        <v>1732</v>
      </c>
      <c r="AP728" s="123" t="s">
        <v>325</v>
      </c>
      <c r="AQ728" s="123" t="s">
        <v>177</v>
      </c>
    </row>
    <row r="729" spans="1:43">
      <c r="A729" s="123" t="s">
        <v>2858</v>
      </c>
      <c r="B729" s="123" t="s">
        <v>2859</v>
      </c>
      <c r="C729" s="36">
        <v>43830</v>
      </c>
      <c r="D729" s="124">
        <v>1.02</v>
      </c>
      <c r="E729" s="124">
        <v>1.0339</v>
      </c>
      <c r="F729" s="125">
        <v>1.9611688566402899E-2</v>
      </c>
      <c r="G729" s="36">
        <v>43829</v>
      </c>
      <c r="H729" s="124">
        <v>1.0198</v>
      </c>
      <c r="I729" s="125">
        <v>3.3462042774335599</v>
      </c>
      <c r="J729" s="123" t="s">
        <v>6192</v>
      </c>
      <c r="K729" s="125">
        <v>0.18662213927906299</v>
      </c>
      <c r="L729" s="125">
        <v>0.482699169230284</v>
      </c>
      <c r="M729" s="130">
        <v>0.97009297830691199</v>
      </c>
      <c r="N729" s="137">
        <f t="shared" si="121"/>
        <v>3.880371913227648</v>
      </c>
      <c r="O729" s="132">
        <f t="shared" si="122"/>
        <v>3.8803719132276482E-2</v>
      </c>
      <c r="P729" s="134">
        <f t="shared" si="123"/>
        <v>612</v>
      </c>
      <c r="Q729" s="134">
        <v>1046</v>
      </c>
      <c r="R729" s="134" t="str">
        <f t="shared" si="124"/>
        <v>612/1046</v>
      </c>
      <c r="S729" s="131">
        <f t="shared" si="125"/>
        <v>0.58508604206500958</v>
      </c>
      <c r="T729" s="137">
        <f t="shared" si="126"/>
        <v>70.745697896749519</v>
      </c>
      <c r="U729" s="133" t="e">
        <f ca="1">[1]!f_risk_annusharpe(A729,"2019/9/30","2019/12/31",1,1,3)</f>
        <v>#NAME?</v>
      </c>
      <c r="V729" s="134" t="e">
        <f t="shared" ca="1" si="127"/>
        <v>#NAME?</v>
      </c>
      <c r="W729" s="134">
        <f t="shared" si="128"/>
        <v>1046</v>
      </c>
      <c r="X729" s="134" t="e">
        <f t="shared" ca="1" si="129"/>
        <v>#NAME?</v>
      </c>
      <c r="Y729" s="131" t="e">
        <f t="shared" ca="1" si="130"/>
        <v>#NAME?</v>
      </c>
      <c r="Z729" s="137" t="e">
        <f t="shared" ca="1" si="131"/>
        <v>#NAME?</v>
      </c>
      <c r="AA729" s="125">
        <v>2.0106658774785502</v>
      </c>
      <c r="AB729" s="125">
        <v>3.3462042774335599</v>
      </c>
      <c r="AC729" s="123" t="s">
        <v>6192</v>
      </c>
      <c r="AD729" s="126">
        <v>0</v>
      </c>
      <c r="AE729" s="123"/>
      <c r="AF729" s="126">
        <v>0</v>
      </c>
      <c r="AG729" s="123"/>
      <c r="AH729" s="125">
        <v>3.40821200000001</v>
      </c>
      <c r="AI729" s="123" t="s">
        <v>157</v>
      </c>
      <c r="AJ729" s="123" t="s">
        <v>95</v>
      </c>
      <c r="AK729" s="124">
        <v>3.2755390999</v>
      </c>
      <c r="AL729" s="123" t="s">
        <v>159</v>
      </c>
      <c r="AM729" s="36">
        <v>43460</v>
      </c>
      <c r="AN729" s="123" t="s">
        <v>310</v>
      </c>
      <c r="AO729" s="123" t="s">
        <v>2860</v>
      </c>
      <c r="AP729" s="123" t="s">
        <v>284</v>
      </c>
      <c r="AQ729" s="123" t="s">
        <v>532</v>
      </c>
    </row>
    <row r="730" spans="1:43">
      <c r="A730" s="123" t="s">
        <v>2885</v>
      </c>
      <c r="B730" s="123" t="s">
        <v>2886</v>
      </c>
      <c r="C730" s="36">
        <v>43830</v>
      </c>
      <c r="D730" s="124">
        <v>1.0824</v>
      </c>
      <c r="E730" s="124">
        <v>1.1155999999999999</v>
      </c>
      <c r="F730" s="125">
        <v>1.8480872297176199E-2</v>
      </c>
      <c r="G730" s="36">
        <v>43829</v>
      </c>
      <c r="H730" s="124">
        <v>1.0822000000000001</v>
      </c>
      <c r="I730" s="125">
        <v>3.3416077907198698</v>
      </c>
      <c r="J730" s="123" t="s">
        <v>6193</v>
      </c>
      <c r="K730" s="125">
        <v>0.166574125485836</v>
      </c>
      <c r="L730" s="125">
        <v>0.53873304848596604</v>
      </c>
      <c r="M730" s="130">
        <v>1.0078387458006599</v>
      </c>
      <c r="N730" s="137">
        <f t="shared" si="121"/>
        <v>4.0313549832026396</v>
      </c>
      <c r="O730" s="132">
        <f t="shared" si="122"/>
        <v>4.0313549832026396E-2</v>
      </c>
      <c r="P730" s="134">
        <f t="shared" si="123"/>
        <v>556</v>
      </c>
      <c r="Q730" s="134">
        <v>1046</v>
      </c>
      <c r="R730" s="134" t="str">
        <f t="shared" si="124"/>
        <v>556/1046</v>
      </c>
      <c r="S730" s="131">
        <f t="shared" si="125"/>
        <v>0.53154875717017214</v>
      </c>
      <c r="T730" s="137">
        <f t="shared" si="126"/>
        <v>73.422562141491397</v>
      </c>
      <c r="U730" s="133" t="e">
        <f ca="1">[1]!f_risk_annusharpe(A730,"2019/9/30","2019/12/31",1,1,3)</f>
        <v>#NAME?</v>
      </c>
      <c r="V730" s="134" t="e">
        <f t="shared" ca="1" si="127"/>
        <v>#NAME?</v>
      </c>
      <c r="W730" s="134">
        <f t="shared" si="128"/>
        <v>1046</v>
      </c>
      <c r="X730" s="134" t="e">
        <f t="shared" ca="1" si="129"/>
        <v>#NAME?</v>
      </c>
      <c r="Y730" s="131" t="e">
        <f t="shared" ca="1" si="130"/>
        <v>#NAME?</v>
      </c>
      <c r="Z730" s="137" t="e">
        <f t="shared" ca="1" si="131"/>
        <v>#NAME?</v>
      </c>
      <c r="AA730" s="125">
        <v>1.85376870236192</v>
      </c>
      <c r="AB730" s="125">
        <v>3.3416077907198698</v>
      </c>
      <c r="AC730" s="123" t="s">
        <v>6193</v>
      </c>
      <c r="AD730" s="125">
        <v>9.1151925846424202</v>
      </c>
      <c r="AE730" s="123" t="s">
        <v>6194</v>
      </c>
      <c r="AF730" s="126">
        <v>0</v>
      </c>
      <c r="AG730" s="123"/>
      <c r="AH730" s="125">
        <v>11.83216088</v>
      </c>
      <c r="AI730" s="123" t="s">
        <v>157</v>
      </c>
      <c r="AJ730" s="123" t="s">
        <v>95</v>
      </c>
      <c r="AK730" s="124">
        <v>2.0744373097</v>
      </c>
      <c r="AL730" s="123" t="s">
        <v>159</v>
      </c>
      <c r="AM730" s="36">
        <v>42776</v>
      </c>
      <c r="AN730" s="123" t="s">
        <v>310</v>
      </c>
      <c r="AO730" s="123" t="s">
        <v>1708</v>
      </c>
      <c r="AP730" s="123" t="s">
        <v>250</v>
      </c>
      <c r="AQ730" s="123" t="s">
        <v>165</v>
      </c>
    </row>
    <row r="731" spans="1:43">
      <c r="A731" s="123" t="s">
        <v>2878</v>
      </c>
      <c r="B731" s="123" t="s">
        <v>2879</v>
      </c>
      <c r="C731" s="36">
        <v>43830</v>
      </c>
      <c r="D731" s="124">
        <v>1.0142</v>
      </c>
      <c r="E731" s="124">
        <v>1.0337000000000001</v>
      </c>
      <c r="F731" s="125">
        <v>9.8609604575599207E-3</v>
      </c>
      <c r="G731" s="36">
        <v>43829</v>
      </c>
      <c r="H731" s="124">
        <v>1.0141</v>
      </c>
      <c r="I731" s="125">
        <v>3.3404416791604201</v>
      </c>
      <c r="J731" s="123" t="s">
        <v>6195</v>
      </c>
      <c r="K731" s="125">
        <v>0.148118890095782</v>
      </c>
      <c r="L731" s="125">
        <v>0.53531706577008398</v>
      </c>
      <c r="M731" s="130">
        <v>1.02385095099423</v>
      </c>
      <c r="N731" s="137">
        <f t="shared" si="121"/>
        <v>4.0954038039769198</v>
      </c>
      <c r="O731" s="132">
        <f t="shared" si="122"/>
        <v>4.09540380397692E-2</v>
      </c>
      <c r="P731" s="134">
        <f t="shared" si="123"/>
        <v>529</v>
      </c>
      <c r="Q731" s="134">
        <v>1046</v>
      </c>
      <c r="R731" s="134" t="str">
        <f t="shared" si="124"/>
        <v>529/1046</v>
      </c>
      <c r="S731" s="131">
        <f t="shared" si="125"/>
        <v>0.50573613766730396</v>
      </c>
      <c r="T731" s="137">
        <f t="shared" si="126"/>
        <v>74.713193116634798</v>
      </c>
      <c r="U731" s="133" t="e">
        <f ca="1">[1]!f_risk_annusharpe(A731,"2019/9/30","2019/12/31",1,1,3)</f>
        <v>#NAME?</v>
      </c>
      <c r="V731" s="134" t="e">
        <f t="shared" ca="1" si="127"/>
        <v>#NAME?</v>
      </c>
      <c r="W731" s="134">
        <f t="shared" si="128"/>
        <v>1046</v>
      </c>
      <c r="X731" s="134" t="e">
        <f t="shared" ca="1" si="129"/>
        <v>#NAME?</v>
      </c>
      <c r="Y731" s="131" t="e">
        <f t="shared" ca="1" si="130"/>
        <v>#NAME?</v>
      </c>
      <c r="Z731" s="137" t="e">
        <f t="shared" ca="1" si="131"/>
        <v>#NAME?</v>
      </c>
      <c r="AA731" s="125">
        <v>1.9828433065064599</v>
      </c>
      <c r="AB731" s="125">
        <v>3.3404416791604201</v>
      </c>
      <c r="AC731" s="123" t="s">
        <v>6195</v>
      </c>
      <c r="AD731" s="126">
        <v>0</v>
      </c>
      <c r="AE731" s="123"/>
      <c r="AF731" s="126">
        <v>0</v>
      </c>
      <c r="AG731" s="123"/>
      <c r="AH731" s="125">
        <v>3.39211189999999</v>
      </c>
      <c r="AI731" s="123" t="s">
        <v>163</v>
      </c>
      <c r="AJ731" s="123" t="s">
        <v>95</v>
      </c>
      <c r="AK731" s="124">
        <v>1.1156548774999999</v>
      </c>
      <c r="AL731" s="123" t="s">
        <v>159</v>
      </c>
      <c r="AM731" s="36">
        <v>43460</v>
      </c>
      <c r="AN731" s="123" t="s">
        <v>310</v>
      </c>
      <c r="AO731" s="123" t="s">
        <v>1682</v>
      </c>
      <c r="AP731" s="123" t="s">
        <v>511</v>
      </c>
      <c r="AQ731" s="123" t="s">
        <v>170</v>
      </c>
    </row>
    <row r="732" spans="1:43">
      <c r="A732" s="123" t="s">
        <v>2832</v>
      </c>
      <c r="B732" s="123" t="s">
        <v>2833</v>
      </c>
      <c r="C732" s="36">
        <v>43830</v>
      </c>
      <c r="D732" s="124">
        <v>1.0846</v>
      </c>
      <c r="E732" s="124">
        <v>1.1315999999999999</v>
      </c>
      <c r="F732" s="125">
        <v>1.8443378826998001E-2</v>
      </c>
      <c r="G732" s="36">
        <v>43829</v>
      </c>
      <c r="H732" s="124">
        <v>1.0844</v>
      </c>
      <c r="I732" s="125">
        <v>3.3346095826275102</v>
      </c>
      <c r="J732" s="123" t="s">
        <v>6196</v>
      </c>
      <c r="K732" s="125">
        <v>0.110762414620639</v>
      </c>
      <c r="L732" s="125">
        <v>0.39804333789302698</v>
      </c>
      <c r="M732" s="130">
        <v>0.73372918912032203</v>
      </c>
      <c r="N732" s="137">
        <f t="shared" si="121"/>
        <v>2.9349167564812881</v>
      </c>
      <c r="O732" s="132">
        <f t="shared" si="122"/>
        <v>2.9349167564812883E-2</v>
      </c>
      <c r="P732" s="134">
        <f t="shared" si="123"/>
        <v>927</v>
      </c>
      <c r="Q732" s="134">
        <v>1046</v>
      </c>
      <c r="R732" s="134" t="str">
        <f t="shared" si="124"/>
        <v>927/1046</v>
      </c>
      <c r="S732" s="131">
        <f t="shared" si="125"/>
        <v>0.88623326959847037</v>
      </c>
      <c r="T732" s="137">
        <f t="shared" si="126"/>
        <v>60</v>
      </c>
      <c r="U732" s="133" t="e">
        <f ca="1">[1]!f_risk_annusharpe(A732,"2019/9/30","2019/12/31",1,1,3)</f>
        <v>#NAME?</v>
      </c>
      <c r="V732" s="134" t="e">
        <f t="shared" ca="1" si="127"/>
        <v>#NAME?</v>
      </c>
      <c r="W732" s="134">
        <f t="shared" si="128"/>
        <v>1046</v>
      </c>
      <c r="X732" s="134" t="e">
        <f t="shared" ca="1" si="129"/>
        <v>#NAME?</v>
      </c>
      <c r="Y732" s="131" t="e">
        <f t="shared" ca="1" si="130"/>
        <v>#NAME?</v>
      </c>
      <c r="Z732" s="137" t="e">
        <f t="shared" ca="1" si="131"/>
        <v>#NAME?</v>
      </c>
      <c r="AA732" s="125">
        <v>1.5828474458423201</v>
      </c>
      <c r="AB732" s="125">
        <v>3.3346095826275102</v>
      </c>
      <c r="AC732" s="123" t="s">
        <v>6196</v>
      </c>
      <c r="AD732" s="125">
        <v>9.3911989108323795</v>
      </c>
      <c r="AE732" s="123" t="s">
        <v>6197</v>
      </c>
      <c r="AF732" s="125">
        <v>13.049323792450901</v>
      </c>
      <c r="AG732" s="123" t="s">
        <v>6198</v>
      </c>
      <c r="AH732" s="125">
        <v>13.51282602</v>
      </c>
      <c r="AI732" s="123" t="s">
        <v>174</v>
      </c>
      <c r="AJ732" s="123" t="s">
        <v>189</v>
      </c>
      <c r="AK732" s="124">
        <v>172.2746411832</v>
      </c>
      <c r="AL732" s="123" t="s">
        <v>159</v>
      </c>
      <c r="AM732" s="36">
        <v>42690</v>
      </c>
      <c r="AN732" s="123" t="s">
        <v>310</v>
      </c>
      <c r="AO732" s="123" t="s">
        <v>287</v>
      </c>
      <c r="AP732" s="123" t="s">
        <v>246</v>
      </c>
      <c r="AQ732" s="123" t="s">
        <v>241</v>
      </c>
    </row>
    <row r="733" spans="1:43">
      <c r="A733" s="123" t="s">
        <v>2910</v>
      </c>
      <c r="B733" s="123" t="s">
        <v>2911</v>
      </c>
      <c r="C733" s="36">
        <v>43830</v>
      </c>
      <c r="D733" s="124">
        <v>1.0148999999999999</v>
      </c>
      <c r="E733" s="124">
        <v>1.0888</v>
      </c>
      <c r="F733" s="125">
        <v>3.9428289797906302E-2</v>
      </c>
      <c r="G733" s="36">
        <v>43829</v>
      </c>
      <c r="H733" s="124">
        <v>1.0145</v>
      </c>
      <c r="I733" s="125">
        <v>3.33328771680408</v>
      </c>
      <c r="J733" s="123" t="s">
        <v>6199</v>
      </c>
      <c r="K733" s="125">
        <v>0.12825572217834799</v>
      </c>
      <c r="L733" s="125">
        <v>0.57389813434009995</v>
      </c>
      <c r="M733" s="130">
        <v>1.1413115095380899</v>
      </c>
      <c r="N733" s="137">
        <f t="shared" si="121"/>
        <v>4.5652460381523596</v>
      </c>
      <c r="O733" s="132">
        <f t="shared" si="122"/>
        <v>4.5652460381523596E-2</v>
      </c>
      <c r="P733" s="134">
        <f t="shared" si="123"/>
        <v>360</v>
      </c>
      <c r="Q733" s="134">
        <v>1046</v>
      </c>
      <c r="R733" s="134" t="str">
        <f t="shared" si="124"/>
        <v>360/1046</v>
      </c>
      <c r="S733" s="131">
        <f t="shared" si="125"/>
        <v>0.34416826003824091</v>
      </c>
      <c r="T733" s="137">
        <f t="shared" si="126"/>
        <v>82.791586998087951</v>
      </c>
      <c r="U733" s="133" t="e">
        <f ca="1">[1]!f_risk_annusharpe(A733,"2019/9/30","2019/12/31",1,1,3)</f>
        <v>#NAME?</v>
      </c>
      <c r="V733" s="134" t="e">
        <f t="shared" ca="1" si="127"/>
        <v>#NAME?</v>
      </c>
      <c r="W733" s="134">
        <f t="shared" si="128"/>
        <v>1046</v>
      </c>
      <c r="X733" s="134" t="e">
        <f t="shared" ca="1" si="129"/>
        <v>#NAME?</v>
      </c>
      <c r="Y733" s="131" t="e">
        <f t="shared" ca="1" si="130"/>
        <v>#NAME?</v>
      </c>
      <c r="Z733" s="137" t="e">
        <f t="shared" ca="1" si="131"/>
        <v>#NAME?</v>
      </c>
      <c r="AA733" s="125">
        <v>2.18423864420126</v>
      </c>
      <c r="AB733" s="125">
        <v>3.33328771680408</v>
      </c>
      <c r="AC733" s="123" t="s">
        <v>6199</v>
      </c>
      <c r="AD733" s="126">
        <v>0</v>
      </c>
      <c r="AE733" s="123"/>
      <c r="AF733" s="126">
        <v>0</v>
      </c>
      <c r="AG733" s="123"/>
      <c r="AH733" s="125">
        <v>9.02695186999998</v>
      </c>
      <c r="AI733" s="123" t="s">
        <v>174</v>
      </c>
      <c r="AJ733" s="123" t="s">
        <v>95</v>
      </c>
      <c r="AK733" s="124">
        <v>49.221206572600003</v>
      </c>
      <c r="AL733" s="123" t="s">
        <v>159</v>
      </c>
      <c r="AM733" s="36">
        <v>43167</v>
      </c>
      <c r="AN733" s="123" t="s">
        <v>310</v>
      </c>
      <c r="AO733" s="123" t="s">
        <v>891</v>
      </c>
      <c r="AP733" s="123" t="s">
        <v>271</v>
      </c>
      <c r="AQ733" s="123" t="s">
        <v>483</v>
      </c>
    </row>
    <row r="734" spans="1:43">
      <c r="A734" s="123" t="s">
        <v>2872</v>
      </c>
      <c r="B734" s="123" t="s">
        <v>2873</v>
      </c>
      <c r="C734" s="36">
        <v>43830</v>
      </c>
      <c r="D734" s="124">
        <v>1.046</v>
      </c>
      <c r="E734" s="124">
        <v>1.1265000000000001</v>
      </c>
      <c r="F734" s="125">
        <v>1.9124115509664301E-2</v>
      </c>
      <c r="G734" s="36">
        <v>43829</v>
      </c>
      <c r="H734" s="124">
        <v>1.0458000000000001</v>
      </c>
      <c r="I734" s="125">
        <v>3.3188004588896298</v>
      </c>
      <c r="J734" s="123" t="s">
        <v>6200</v>
      </c>
      <c r="K734" s="125">
        <v>0.134022592379865</v>
      </c>
      <c r="L734" s="125">
        <v>0.49957108433884101</v>
      </c>
      <c r="M734" s="130">
        <v>0.93597759778043399</v>
      </c>
      <c r="N734" s="137">
        <f t="shared" si="121"/>
        <v>3.743910391121736</v>
      </c>
      <c r="O734" s="132">
        <f t="shared" si="122"/>
        <v>3.743910391121736E-2</v>
      </c>
      <c r="P734" s="134">
        <f t="shared" si="123"/>
        <v>665</v>
      </c>
      <c r="Q734" s="134">
        <v>1046</v>
      </c>
      <c r="R734" s="134" t="str">
        <f t="shared" si="124"/>
        <v>665/1046</v>
      </c>
      <c r="S734" s="131">
        <f t="shared" si="125"/>
        <v>0.63575525812619504</v>
      </c>
      <c r="T734" s="137">
        <f t="shared" si="126"/>
        <v>68.212237093690248</v>
      </c>
      <c r="U734" s="133" t="e">
        <f ca="1">[1]!f_risk_annusharpe(A734,"2019/9/30","2019/12/31",1,1,3)</f>
        <v>#NAME?</v>
      </c>
      <c r="V734" s="134" t="e">
        <f t="shared" ca="1" si="127"/>
        <v>#NAME?</v>
      </c>
      <c r="W734" s="134">
        <f t="shared" si="128"/>
        <v>1046</v>
      </c>
      <c r="X734" s="134" t="e">
        <f t="shared" ca="1" si="129"/>
        <v>#NAME?</v>
      </c>
      <c r="Y734" s="131" t="e">
        <f t="shared" ca="1" si="130"/>
        <v>#NAME?</v>
      </c>
      <c r="Z734" s="137" t="e">
        <f t="shared" ca="1" si="131"/>
        <v>#NAME?</v>
      </c>
      <c r="AA734" s="125">
        <v>1.7806301299794201</v>
      </c>
      <c r="AB734" s="125">
        <v>3.3188004588896298</v>
      </c>
      <c r="AC734" s="123" t="s">
        <v>6200</v>
      </c>
      <c r="AD734" s="125">
        <v>8.8682395843356403</v>
      </c>
      <c r="AE734" s="123" t="s">
        <v>6201</v>
      </c>
      <c r="AF734" s="125">
        <v>13.011148022373201</v>
      </c>
      <c r="AG734" s="123" t="s">
        <v>6202</v>
      </c>
      <c r="AH734" s="125">
        <v>13.146761400000001</v>
      </c>
      <c r="AI734" s="123" t="s">
        <v>157</v>
      </c>
      <c r="AJ734" s="123" t="s">
        <v>158</v>
      </c>
      <c r="AK734" s="124">
        <v>7.1884358529999997</v>
      </c>
      <c r="AL734" s="123" t="s">
        <v>159</v>
      </c>
      <c r="AM734" s="36">
        <v>42726</v>
      </c>
      <c r="AN734" s="123" t="s">
        <v>310</v>
      </c>
      <c r="AO734" s="123" t="s">
        <v>607</v>
      </c>
      <c r="AP734" s="123" t="s">
        <v>317</v>
      </c>
      <c r="AQ734" s="123" t="s">
        <v>170</v>
      </c>
    </row>
    <row r="735" spans="1:43">
      <c r="A735" s="123" t="s">
        <v>2652</v>
      </c>
      <c r="B735" s="123" t="s">
        <v>2653</v>
      </c>
      <c r="C735" s="36">
        <v>43830</v>
      </c>
      <c r="D735" s="124">
        <v>1.0557000000000001</v>
      </c>
      <c r="E735" s="124">
        <v>1.0557000000000001</v>
      </c>
      <c r="F735" s="125">
        <v>2.8425241614571599E-2</v>
      </c>
      <c r="G735" s="36">
        <v>43829</v>
      </c>
      <c r="H735" s="124">
        <v>1.0553999999999999</v>
      </c>
      <c r="I735" s="125">
        <v>3.3176746917204998</v>
      </c>
      <c r="J735" s="123" t="s">
        <v>6203</v>
      </c>
      <c r="K735" s="125">
        <v>8.5324232081922899E-2</v>
      </c>
      <c r="L735" s="125">
        <v>0.13278952859717999</v>
      </c>
      <c r="M735" s="130">
        <v>0.48543689320389299</v>
      </c>
      <c r="N735" s="137">
        <f t="shared" si="121"/>
        <v>1.941747572815572</v>
      </c>
      <c r="O735" s="132">
        <f t="shared" si="122"/>
        <v>1.941747572815572E-2</v>
      </c>
      <c r="P735" s="134">
        <f t="shared" si="123"/>
        <v>1005</v>
      </c>
      <c r="Q735" s="134">
        <v>1046</v>
      </c>
      <c r="R735" s="134" t="str">
        <f t="shared" si="124"/>
        <v>1005/1046</v>
      </c>
      <c r="S735" s="131">
        <f t="shared" si="125"/>
        <v>0.96080305927342258</v>
      </c>
      <c r="T735" s="137">
        <f t="shared" si="126"/>
        <v>60</v>
      </c>
      <c r="U735" s="133" t="e">
        <f ca="1">[1]!f_risk_annusharpe(A735,"2019/9/30","2019/12/31",1,1,3)</f>
        <v>#NAME?</v>
      </c>
      <c r="V735" s="134" t="e">
        <f t="shared" ca="1" si="127"/>
        <v>#NAME?</v>
      </c>
      <c r="W735" s="134">
        <f t="shared" si="128"/>
        <v>1046</v>
      </c>
      <c r="X735" s="134" t="e">
        <f t="shared" ca="1" si="129"/>
        <v>#NAME?</v>
      </c>
      <c r="Y735" s="131" t="e">
        <f t="shared" ca="1" si="130"/>
        <v>#NAME?</v>
      </c>
      <c r="Z735" s="137" t="e">
        <f t="shared" ca="1" si="131"/>
        <v>#NAME?</v>
      </c>
      <c r="AA735" s="125">
        <v>1.47058823529413</v>
      </c>
      <c r="AB735" s="125">
        <v>3.3176746917204998</v>
      </c>
      <c r="AC735" s="123" t="s">
        <v>6203</v>
      </c>
      <c r="AD735" s="126">
        <v>0</v>
      </c>
      <c r="AE735" s="123"/>
      <c r="AF735" s="126">
        <v>0</v>
      </c>
      <c r="AG735" s="123"/>
      <c r="AH735" s="125">
        <v>5.5700000000000101</v>
      </c>
      <c r="AI735" s="123" t="s">
        <v>174</v>
      </c>
      <c r="AJ735" s="123" t="s">
        <v>95</v>
      </c>
      <c r="AK735" s="124">
        <v>10.6106361178</v>
      </c>
      <c r="AL735" s="123" t="s">
        <v>159</v>
      </c>
      <c r="AM735" s="36">
        <v>43271</v>
      </c>
      <c r="AN735" s="123" t="s">
        <v>310</v>
      </c>
      <c r="AO735" s="123" t="s">
        <v>1528</v>
      </c>
      <c r="AP735" s="123" t="s">
        <v>268</v>
      </c>
      <c r="AQ735" s="123" t="s">
        <v>207</v>
      </c>
    </row>
    <row r="736" spans="1:43">
      <c r="A736" s="123" t="s">
        <v>2823</v>
      </c>
      <c r="B736" s="123" t="s">
        <v>2824</v>
      </c>
      <c r="C736" s="36">
        <v>43830</v>
      </c>
      <c r="D736" s="124">
        <v>1.091</v>
      </c>
      <c r="E736" s="124">
        <v>1.0960000000000001</v>
      </c>
      <c r="F736" s="125">
        <v>9.1743119266045198E-2</v>
      </c>
      <c r="G736" s="36">
        <v>43829</v>
      </c>
      <c r="H736" s="124">
        <v>1.0900000000000001</v>
      </c>
      <c r="I736" s="125">
        <v>3.3143939393939399</v>
      </c>
      <c r="J736" s="123" t="s">
        <v>6204</v>
      </c>
      <c r="K736" s="125">
        <v>0.18365472910927499</v>
      </c>
      <c r="L736" s="125">
        <v>0.367985280588778</v>
      </c>
      <c r="M736" s="130">
        <v>0.55299539170507095</v>
      </c>
      <c r="N736" s="137">
        <f t="shared" si="121"/>
        <v>2.2119815668202838</v>
      </c>
      <c r="O736" s="132">
        <f t="shared" si="122"/>
        <v>2.2119815668202838E-2</v>
      </c>
      <c r="P736" s="134">
        <f t="shared" si="123"/>
        <v>992</v>
      </c>
      <c r="Q736" s="134">
        <v>1046</v>
      </c>
      <c r="R736" s="134" t="str">
        <f t="shared" si="124"/>
        <v>992/1046</v>
      </c>
      <c r="S736" s="131">
        <f t="shared" si="125"/>
        <v>0.94837476099426388</v>
      </c>
      <c r="T736" s="137">
        <f t="shared" si="126"/>
        <v>60</v>
      </c>
      <c r="U736" s="133" t="e">
        <f ca="1">[1]!f_risk_annusharpe(A736,"2019/9/30","2019/12/31",1,1,3)</f>
        <v>#NAME?</v>
      </c>
      <c r="V736" s="134" t="e">
        <f t="shared" ca="1" si="127"/>
        <v>#NAME?</v>
      </c>
      <c r="W736" s="134">
        <f t="shared" si="128"/>
        <v>1046</v>
      </c>
      <c r="X736" s="134" t="e">
        <f t="shared" ca="1" si="129"/>
        <v>#NAME?</v>
      </c>
      <c r="Y736" s="131" t="e">
        <f t="shared" ca="1" si="130"/>
        <v>#NAME?</v>
      </c>
      <c r="Z736" s="137" t="e">
        <f t="shared" ca="1" si="131"/>
        <v>#NAME?</v>
      </c>
      <c r="AA736" s="125">
        <v>1.48837209302326</v>
      </c>
      <c r="AB736" s="125">
        <v>3.3143939393939399</v>
      </c>
      <c r="AC736" s="123" t="s">
        <v>6204</v>
      </c>
      <c r="AD736" s="125">
        <v>8.6653386454183199</v>
      </c>
      <c r="AE736" s="123" t="s">
        <v>6205</v>
      </c>
      <c r="AF736" s="125">
        <v>11.2130479102956</v>
      </c>
      <c r="AG736" s="123" t="s">
        <v>6206</v>
      </c>
      <c r="AH736" s="125">
        <v>9.6460454999999907</v>
      </c>
      <c r="AI736" s="123" t="s">
        <v>157</v>
      </c>
      <c r="AJ736" s="123" t="s">
        <v>166</v>
      </c>
      <c r="AK736" s="124">
        <v>10.272698271099999</v>
      </c>
      <c r="AL736" s="123" t="s">
        <v>159</v>
      </c>
      <c r="AM736" s="36">
        <v>42447</v>
      </c>
      <c r="AN736" s="123" t="s">
        <v>310</v>
      </c>
      <c r="AO736" s="123" t="s">
        <v>601</v>
      </c>
      <c r="AP736" s="123" t="s">
        <v>446</v>
      </c>
      <c r="AQ736" s="123" t="s">
        <v>256</v>
      </c>
    </row>
    <row r="737" spans="1:43">
      <c r="A737" s="123" t="s">
        <v>2940</v>
      </c>
      <c r="B737" s="123" t="s">
        <v>2941</v>
      </c>
      <c r="C737" s="36">
        <v>43830</v>
      </c>
      <c r="D737" s="124">
        <v>1.0189999999999999</v>
      </c>
      <c r="E737" s="124">
        <v>1.0669999999999999</v>
      </c>
      <c r="F737" s="125">
        <v>2.9449298125063899E-2</v>
      </c>
      <c r="G737" s="36">
        <v>43829</v>
      </c>
      <c r="H737" s="124">
        <v>1.0186999999999999</v>
      </c>
      <c r="I737" s="125">
        <v>3.3138427825077299</v>
      </c>
      <c r="J737" s="123" t="s">
        <v>6207</v>
      </c>
      <c r="K737" s="125">
        <v>0.11790135586558199</v>
      </c>
      <c r="L737" s="125">
        <v>0.63200465274691997</v>
      </c>
      <c r="M737" s="130">
        <v>0.83465862211864295</v>
      </c>
      <c r="N737" s="137">
        <f t="shared" si="121"/>
        <v>3.3386344884745718</v>
      </c>
      <c r="O737" s="132">
        <f t="shared" si="122"/>
        <v>3.3386344884745719E-2</v>
      </c>
      <c r="P737" s="134">
        <f t="shared" si="123"/>
        <v>812</v>
      </c>
      <c r="Q737" s="134">
        <v>1046</v>
      </c>
      <c r="R737" s="134" t="str">
        <f t="shared" si="124"/>
        <v>812/1046</v>
      </c>
      <c r="S737" s="131">
        <f t="shared" si="125"/>
        <v>0.77629063097514339</v>
      </c>
      <c r="T737" s="137">
        <f t="shared" si="126"/>
        <v>61.185468451242834</v>
      </c>
      <c r="U737" s="133" t="e">
        <f ca="1">[1]!f_risk_annusharpe(A737,"2019/9/30","2019/12/31",1,1,3)</f>
        <v>#NAME?</v>
      </c>
      <c r="V737" s="134" t="e">
        <f t="shared" ca="1" si="127"/>
        <v>#NAME?</v>
      </c>
      <c r="W737" s="134">
        <f t="shared" si="128"/>
        <v>1046</v>
      </c>
      <c r="X737" s="134" t="e">
        <f t="shared" ca="1" si="129"/>
        <v>#NAME?</v>
      </c>
      <c r="Y737" s="131" t="e">
        <f t="shared" ca="1" si="130"/>
        <v>#NAME?</v>
      </c>
      <c r="Z737" s="137" t="e">
        <f t="shared" ca="1" si="131"/>
        <v>#NAME?</v>
      </c>
      <c r="AA737" s="125">
        <v>1.97358952768494</v>
      </c>
      <c r="AB737" s="125">
        <v>3.3138427825077299</v>
      </c>
      <c r="AC737" s="123" t="s">
        <v>6207</v>
      </c>
      <c r="AD737" s="126">
        <v>0</v>
      </c>
      <c r="AE737" s="123"/>
      <c r="AF737" s="126">
        <v>0</v>
      </c>
      <c r="AG737" s="123"/>
      <c r="AH737" s="125">
        <v>6.7851879000000004</v>
      </c>
      <c r="AI737" s="123" t="s">
        <v>157</v>
      </c>
      <c r="AJ737" s="123" t="s">
        <v>95</v>
      </c>
      <c r="AK737" s="124">
        <v>23.546664644300002</v>
      </c>
      <c r="AL737" s="123" t="s">
        <v>159</v>
      </c>
      <c r="AM737" s="36">
        <v>43332</v>
      </c>
      <c r="AN737" s="123" t="s">
        <v>310</v>
      </c>
      <c r="AO737" s="123" t="s">
        <v>6208</v>
      </c>
      <c r="AP737" s="123" t="s">
        <v>249</v>
      </c>
      <c r="AQ737" s="123" t="s">
        <v>170</v>
      </c>
    </row>
    <row r="738" spans="1:43">
      <c r="A738" s="123" t="s">
        <v>2892</v>
      </c>
      <c r="B738" s="123" t="s">
        <v>2893</v>
      </c>
      <c r="C738" s="36">
        <v>43830</v>
      </c>
      <c r="D738" s="124">
        <v>1.2455000000000001</v>
      </c>
      <c r="E738" s="124">
        <v>1.3837999999999999</v>
      </c>
      <c r="F738" s="125">
        <v>8.0295487393590992E-3</v>
      </c>
      <c r="G738" s="36">
        <v>43829</v>
      </c>
      <c r="H738" s="124">
        <v>1.2454000000000001</v>
      </c>
      <c r="I738" s="125">
        <v>3.30955540809556</v>
      </c>
      <c r="J738" s="123" t="s">
        <v>6209</v>
      </c>
      <c r="K738" s="125">
        <v>0.209188188913043</v>
      </c>
      <c r="L738" s="125">
        <v>0.52461662631153805</v>
      </c>
      <c r="M738" s="130">
        <v>1.12040269546157</v>
      </c>
      <c r="N738" s="137">
        <f t="shared" si="121"/>
        <v>4.48161078184628</v>
      </c>
      <c r="O738" s="132">
        <f t="shared" si="122"/>
        <v>4.4816107818462798E-2</v>
      </c>
      <c r="P738" s="134">
        <f t="shared" si="123"/>
        <v>383</v>
      </c>
      <c r="Q738" s="134">
        <v>1046</v>
      </c>
      <c r="R738" s="134" t="str">
        <f t="shared" si="124"/>
        <v>383/1046</v>
      </c>
      <c r="S738" s="131">
        <f t="shared" si="125"/>
        <v>0.36615678776290633</v>
      </c>
      <c r="T738" s="137">
        <f t="shared" si="126"/>
        <v>81.692160611854689</v>
      </c>
      <c r="U738" s="133" t="e">
        <f ca="1">[1]!f_risk_annusharpe(A738,"2019/9/30","2019/12/31",1,1,3)</f>
        <v>#NAME?</v>
      </c>
      <c r="V738" s="134" t="e">
        <f t="shared" ca="1" si="127"/>
        <v>#NAME?</v>
      </c>
      <c r="W738" s="134">
        <f t="shared" si="128"/>
        <v>1046</v>
      </c>
      <c r="X738" s="134" t="e">
        <f t="shared" ca="1" si="129"/>
        <v>#NAME?</v>
      </c>
      <c r="Y738" s="131" t="e">
        <f t="shared" ca="1" si="130"/>
        <v>#NAME?</v>
      </c>
      <c r="Z738" s="137" t="e">
        <f t="shared" ca="1" si="131"/>
        <v>#NAME?</v>
      </c>
      <c r="AA738" s="125">
        <v>2.1906793567443299</v>
      </c>
      <c r="AB738" s="125">
        <v>3.30955540809556</v>
      </c>
      <c r="AC738" s="123" t="s">
        <v>6209</v>
      </c>
      <c r="AD738" s="125">
        <v>13.9419998170341</v>
      </c>
      <c r="AE738" s="123" t="s">
        <v>6210</v>
      </c>
      <c r="AF738" s="125">
        <v>17.677626606198</v>
      </c>
      <c r="AG738" s="123" t="s">
        <v>6211</v>
      </c>
      <c r="AH738" s="125">
        <v>41.58632265</v>
      </c>
      <c r="AI738" s="123" t="s">
        <v>157</v>
      </c>
      <c r="AJ738" s="123" t="s">
        <v>166</v>
      </c>
      <c r="AK738" s="124">
        <v>3.6093677777000002</v>
      </c>
      <c r="AL738" s="123" t="s">
        <v>159</v>
      </c>
      <c r="AM738" s="36">
        <v>41519</v>
      </c>
      <c r="AN738" s="123" t="s">
        <v>310</v>
      </c>
      <c r="AO738" s="123" t="s">
        <v>2894</v>
      </c>
      <c r="AP738" s="123" t="s">
        <v>331</v>
      </c>
      <c r="AQ738" s="123" t="s">
        <v>162</v>
      </c>
    </row>
    <row r="739" spans="1:43">
      <c r="A739" s="123" t="s">
        <v>2995</v>
      </c>
      <c r="B739" s="123" t="s">
        <v>2996</v>
      </c>
      <c r="C739" s="36">
        <v>43830</v>
      </c>
      <c r="D739" s="124">
        <v>1.0370999999999999</v>
      </c>
      <c r="E739" s="124">
        <v>1.0971</v>
      </c>
      <c r="F739" s="125">
        <v>0.164187753525186</v>
      </c>
      <c r="G739" s="36">
        <v>43826</v>
      </c>
      <c r="H739" s="124">
        <v>1.0354000000000001</v>
      </c>
      <c r="I739" s="125">
        <v>3.3056422642574699</v>
      </c>
      <c r="J739" s="123" t="s">
        <v>6212</v>
      </c>
      <c r="K739" s="125">
        <v>0.54289869122634704</v>
      </c>
      <c r="L739" s="125">
        <v>0.92450902626666998</v>
      </c>
      <c r="M739" s="130">
        <v>1.21013513749551</v>
      </c>
      <c r="N739" s="137">
        <f t="shared" si="121"/>
        <v>4.8405405499820402</v>
      </c>
      <c r="O739" s="132">
        <f t="shared" si="122"/>
        <v>4.8405405499820399E-2</v>
      </c>
      <c r="P739" s="134">
        <f t="shared" si="123"/>
        <v>257</v>
      </c>
      <c r="Q739" s="134">
        <v>1046</v>
      </c>
      <c r="R739" s="134" t="str">
        <f t="shared" si="124"/>
        <v>257/1046</v>
      </c>
      <c r="S739" s="131">
        <f t="shared" si="125"/>
        <v>0.245697896749522</v>
      </c>
      <c r="T739" s="137">
        <f t="shared" si="126"/>
        <v>87.715105162523898</v>
      </c>
      <c r="U739" s="133" t="e">
        <f ca="1">[1]!f_risk_annusharpe(A739,"2019/9/30","2019/12/31",1,1,3)</f>
        <v>#NAME?</v>
      </c>
      <c r="V739" s="134" t="e">
        <f t="shared" ca="1" si="127"/>
        <v>#NAME?</v>
      </c>
      <c r="W739" s="134">
        <f t="shared" si="128"/>
        <v>1046</v>
      </c>
      <c r="X739" s="134" t="e">
        <f t="shared" ca="1" si="129"/>
        <v>#NAME?</v>
      </c>
      <c r="Y739" s="131" t="e">
        <f t="shared" ca="1" si="130"/>
        <v>#NAME?</v>
      </c>
      <c r="Z739" s="137" t="e">
        <f t="shared" ca="1" si="131"/>
        <v>#NAME?</v>
      </c>
      <c r="AA739" s="125">
        <v>1.04250319403533</v>
      </c>
      <c r="AB739" s="125">
        <v>3.3056422642574699</v>
      </c>
      <c r="AC739" s="123" t="s">
        <v>6212</v>
      </c>
      <c r="AD739" s="125">
        <v>10.4796451992753</v>
      </c>
      <c r="AE739" s="123" t="s">
        <v>6213</v>
      </c>
      <c r="AF739" s="125">
        <v>10.892590635417699</v>
      </c>
      <c r="AG739" s="123" t="s">
        <v>6214</v>
      </c>
      <c r="AH739" s="125">
        <v>9.7725754699999907</v>
      </c>
      <c r="AI739" s="123" t="s">
        <v>174</v>
      </c>
      <c r="AJ739" s="123" t="s">
        <v>189</v>
      </c>
      <c r="AK739" s="124">
        <v>0.53333250649999997</v>
      </c>
      <c r="AL739" s="123" t="s">
        <v>159</v>
      </c>
      <c r="AM739" s="36">
        <v>42524</v>
      </c>
      <c r="AN739" s="123" t="s">
        <v>310</v>
      </c>
      <c r="AO739" s="123" t="s">
        <v>2997</v>
      </c>
      <c r="AP739" s="123" t="s">
        <v>427</v>
      </c>
      <c r="AQ739" s="123" t="s">
        <v>183</v>
      </c>
    </row>
    <row r="740" spans="1:43">
      <c r="A740" s="123" t="s">
        <v>2802</v>
      </c>
      <c r="B740" s="123" t="s">
        <v>2803</v>
      </c>
      <c r="C740" s="36">
        <v>43830</v>
      </c>
      <c r="D740" s="124">
        <v>1.3245</v>
      </c>
      <c r="E740" s="124">
        <v>2.0276000000000001</v>
      </c>
      <c r="F740" s="125">
        <v>2.2655188038054198E-2</v>
      </c>
      <c r="G740" s="36">
        <v>43829</v>
      </c>
      <c r="H740" s="124">
        <v>1.3242</v>
      </c>
      <c r="I740" s="125">
        <v>3.3004769468772501</v>
      </c>
      <c r="J740" s="123" t="s">
        <v>6215</v>
      </c>
      <c r="K740" s="125">
        <v>0.15880217785843301</v>
      </c>
      <c r="L740" s="125">
        <v>0.33180144907766201</v>
      </c>
      <c r="M740" s="130">
        <v>0.58357614481139097</v>
      </c>
      <c r="N740" s="137">
        <f t="shared" si="121"/>
        <v>2.3343045792455639</v>
      </c>
      <c r="O740" s="132">
        <f t="shared" si="122"/>
        <v>2.3343045792455639E-2</v>
      </c>
      <c r="P740" s="134">
        <f t="shared" si="123"/>
        <v>986</v>
      </c>
      <c r="Q740" s="134">
        <v>1046</v>
      </c>
      <c r="R740" s="134" t="str">
        <f t="shared" si="124"/>
        <v>986/1046</v>
      </c>
      <c r="S740" s="131">
        <f t="shared" si="125"/>
        <v>0.9426386233269598</v>
      </c>
      <c r="T740" s="137">
        <f t="shared" si="126"/>
        <v>60</v>
      </c>
      <c r="U740" s="133" t="e">
        <f ca="1">[1]!f_risk_annusharpe(A740,"2019/9/30","2019/12/31",1,1,3)</f>
        <v>#NAME?</v>
      </c>
      <c r="V740" s="134" t="e">
        <f t="shared" ca="1" si="127"/>
        <v>#NAME?</v>
      </c>
      <c r="W740" s="134">
        <f t="shared" si="128"/>
        <v>1046</v>
      </c>
      <c r="X740" s="134" t="e">
        <f t="shared" ca="1" si="129"/>
        <v>#NAME?</v>
      </c>
      <c r="Y740" s="131" t="e">
        <f t="shared" ca="1" si="130"/>
        <v>#NAME?</v>
      </c>
      <c r="Z740" s="137" t="e">
        <f t="shared" ca="1" si="131"/>
        <v>#NAME?</v>
      </c>
      <c r="AA740" s="125">
        <v>1.64854155255083</v>
      </c>
      <c r="AB740" s="125">
        <v>3.3004769468772501</v>
      </c>
      <c r="AC740" s="123" t="s">
        <v>6215</v>
      </c>
      <c r="AD740" s="125">
        <v>17.735209417086502</v>
      </c>
      <c r="AE740" s="123" t="s">
        <v>6216</v>
      </c>
      <c r="AF740" s="126">
        <v>0</v>
      </c>
      <c r="AG740" s="123"/>
      <c r="AH740" s="125">
        <v>14.5210382</v>
      </c>
      <c r="AI740" s="123" t="s">
        <v>157</v>
      </c>
      <c r="AJ740" s="123" t="s">
        <v>95</v>
      </c>
      <c r="AK740" s="124">
        <v>23.385892971699999</v>
      </c>
      <c r="AL740" s="123" t="s">
        <v>159</v>
      </c>
      <c r="AM740" s="36">
        <v>42802</v>
      </c>
      <c r="AN740" s="123" t="s">
        <v>310</v>
      </c>
      <c r="AO740" s="123" t="s">
        <v>6217</v>
      </c>
      <c r="AP740" s="123" t="s">
        <v>363</v>
      </c>
      <c r="AQ740" s="123" t="s">
        <v>165</v>
      </c>
    </row>
    <row r="741" spans="1:43">
      <c r="A741" s="123" t="s">
        <v>2914</v>
      </c>
      <c r="B741" s="123" t="s">
        <v>2915</v>
      </c>
      <c r="C741" s="36">
        <v>43830</v>
      </c>
      <c r="D741" s="124">
        <v>1.0095000000000001</v>
      </c>
      <c r="E741" s="124">
        <v>1.0389999999999999</v>
      </c>
      <c r="F741" s="125">
        <v>2.9726516052312E-2</v>
      </c>
      <c r="G741" s="36">
        <v>43829</v>
      </c>
      <c r="H741" s="124">
        <v>1.0092000000000001</v>
      </c>
      <c r="I741" s="125">
        <v>3.2969738409776901</v>
      </c>
      <c r="J741" s="123" t="s">
        <v>6218</v>
      </c>
      <c r="K741" s="125">
        <v>0.11889484065330901</v>
      </c>
      <c r="L741" s="125">
        <v>0.55679009929608703</v>
      </c>
      <c r="M741" s="130">
        <v>1.0288405522192801</v>
      </c>
      <c r="N741" s="137">
        <f t="shared" si="121"/>
        <v>4.1153622088771202</v>
      </c>
      <c r="O741" s="132">
        <f t="shared" si="122"/>
        <v>4.11536220887712E-2</v>
      </c>
      <c r="P741" s="134">
        <f t="shared" si="123"/>
        <v>521</v>
      </c>
      <c r="Q741" s="134">
        <v>1046</v>
      </c>
      <c r="R741" s="134" t="str">
        <f t="shared" si="124"/>
        <v>521/1046</v>
      </c>
      <c r="S741" s="131">
        <f t="shared" si="125"/>
        <v>0.49808795411089868</v>
      </c>
      <c r="T741" s="137">
        <f t="shared" si="126"/>
        <v>75.095602294455063</v>
      </c>
      <c r="U741" s="133" t="e">
        <f ca="1">[1]!f_risk_annusharpe(A741,"2019/9/30","2019/12/31",1,1,3)</f>
        <v>#NAME?</v>
      </c>
      <c r="V741" s="134" t="e">
        <f t="shared" ca="1" si="127"/>
        <v>#NAME?</v>
      </c>
      <c r="W741" s="134">
        <f t="shared" si="128"/>
        <v>1046</v>
      </c>
      <c r="X741" s="134" t="e">
        <f t="shared" ca="1" si="129"/>
        <v>#NAME?</v>
      </c>
      <c r="Y741" s="131" t="e">
        <f t="shared" ca="1" si="130"/>
        <v>#NAME?</v>
      </c>
      <c r="Z741" s="137" t="e">
        <f t="shared" ca="1" si="131"/>
        <v>#NAME?</v>
      </c>
      <c r="AA741" s="125">
        <v>1.89323357607816</v>
      </c>
      <c r="AB741" s="125">
        <v>3.2969738409776901</v>
      </c>
      <c r="AC741" s="123" t="s">
        <v>6218</v>
      </c>
      <c r="AD741" s="126">
        <v>0</v>
      </c>
      <c r="AE741" s="123"/>
      <c r="AF741" s="126">
        <v>0</v>
      </c>
      <c r="AG741" s="123"/>
      <c r="AH741" s="125">
        <v>3.9380190499999999</v>
      </c>
      <c r="AI741" s="123" t="s">
        <v>227</v>
      </c>
      <c r="AJ741" s="123" t="s">
        <v>95</v>
      </c>
      <c r="AK741" s="124">
        <v>10.1690577626</v>
      </c>
      <c r="AL741" s="123" t="s">
        <v>159</v>
      </c>
      <c r="AM741" s="36">
        <v>43369</v>
      </c>
      <c r="AN741" s="123" t="s">
        <v>310</v>
      </c>
      <c r="AO741" s="123" t="s">
        <v>1291</v>
      </c>
      <c r="AP741" s="123" t="s">
        <v>347</v>
      </c>
      <c r="AQ741" s="123" t="s">
        <v>173</v>
      </c>
    </row>
    <row r="742" spans="1:43">
      <c r="A742" s="123" t="s">
        <v>2815</v>
      </c>
      <c r="B742" s="123" t="s">
        <v>2816</v>
      </c>
      <c r="C742" s="36">
        <v>43830</v>
      </c>
      <c r="D742" s="124">
        <v>1.0479000000000001</v>
      </c>
      <c r="E742" s="124">
        <v>1.1195999999999999</v>
      </c>
      <c r="F742" s="125">
        <v>1.9089433998276301E-2</v>
      </c>
      <c r="G742" s="36">
        <v>43829</v>
      </c>
      <c r="H742" s="124">
        <v>1.0477000000000001</v>
      </c>
      <c r="I742" s="125">
        <v>3.2922978230999602</v>
      </c>
      <c r="J742" s="123" t="s">
        <v>6219</v>
      </c>
      <c r="K742" s="125">
        <v>0.12421173323142901</v>
      </c>
      <c r="L742" s="125">
        <v>0.34476313466907099</v>
      </c>
      <c r="M742" s="130">
        <v>0.80811557627214203</v>
      </c>
      <c r="N742" s="137">
        <f t="shared" si="121"/>
        <v>3.2324623050885681</v>
      </c>
      <c r="O742" s="132">
        <f t="shared" si="122"/>
        <v>3.2324623050885681E-2</v>
      </c>
      <c r="P742" s="134">
        <f t="shared" si="123"/>
        <v>836</v>
      </c>
      <c r="Q742" s="134">
        <v>1046</v>
      </c>
      <c r="R742" s="134" t="str">
        <f t="shared" si="124"/>
        <v>836/1046</v>
      </c>
      <c r="S742" s="131">
        <f t="shared" si="125"/>
        <v>0.79923518164435947</v>
      </c>
      <c r="T742" s="137">
        <f t="shared" si="126"/>
        <v>60.038240917782026</v>
      </c>
      <c r="U742" s="133" t="e">
        <f ca="1">[1]!f_risk_annusharpe(A742,"2019/9/30","2019/12/31",1,1,3)</f>
        <v>#NAME?</v>
      </c>
      <c r="V742" s="134" t="e">
        <f t="shared" ca="1" si="127"/>
        <v>#NAME?</v>
      </c>
      <c r="W742" s="134">
        <f t="shared" si="128"/>
        <v>1046</v>
      </c>
      <c r="X742" s="134" t="e">
        <f t="shared" ca="1" si="129"/>
        <v>#NAME?</v>
      </c>
      <c r="Y742" s="131" t="e">
        <f t="shared" ca="1" si="130"/>
        <v>#NAME?</v>
      </c>
      <c r="Z742" s="137" t="e">
        <f t="shared" ca="1" si="131"/>
        <v>#NAME?</v>
      </c>
      <c r="AA742" s="125">
        <v>1.6392203118670401</v>
      </c>
      <c r="AB742" s="125">
        <v>3.2922978230999602</v>
      </c>
      <c r="AC742" s="123" t="s">
        <v>6219</v>
      </c>
      <c r="AD742" s="125">
        <v>8.5506162569273307</v>
      </c>
      <c r="AE742" s="123" t="s">
        <v>6220</v>
      </c>
      <c r="AF742" s="125">
        <v>12.1709927060467</v>
      </c>
      <c r="AG742" s="123" t="s">
        <v>6221</v>
      </c>
      <c r="AH742" s="125">
        <v>12.41776889</v>
      </c>
      <c r="AI742" s="123" t="s">
        <v>163</v>
      </c>
      <c r="AJ742" s="123" t="s">
        <v>166</v>
      </c>
      <c r="AK742" s="124">
        <v>41.391216783099999</v>
      </c>
      <c r="AL742" s="123" t="s">
        <v>159</v>
      </c>
      <c r="AM742" s="36">
        <v>42697</v>
      </c>
      <c r="AN742" s="123" t="s">
        <v>310</v>
      </c>
      <c r="AO742" s="123" t="s">
        <v>2817</v>
      </c>
      <c r="AP742" s="123" t="s">
        <v>261</v>
      </c>
      <c r="AQ742" s="123" t="s">
        <v>207</v>
      </c>
    </row>
    <row r="743" spans="1:43">
      <c r="A743" s="123" t="s">
        <v>2726</v>
      </c>
      <c r="B743" s="123" t="s">
        <v>2727</v>
      </c>
      <c r="C743" s="36">
        <v>43830</v>
      </c>
      <c r="D743" s="124">
        <v>1.038</v>
      </c>
      <c r="E743" s="124">
        <v>1.1419999999999999</v>
      </c>
      <c r="F743" s="125">
        <v>0</v>
      </c>
      <c r="G743" s="36">
        <v>43826</v>
      </c>
      <c r="H743" s="124">
        <v>1.038</v>
      </c>
      <c r="I743" s="125">
        <v>3.28355040064862</v>
      </c>
      <c r="J743" s="123" t="s">
        <v>6222</v>
      </c>
      <c r="K743" s="125">
        <v>9.6432015429131795E-2</v>
      </c>
      <c r="L743" s="125">
        <v>0.193019452366646</v>
      </c>
      <c r="M743" s="130">
        <v>0.67892158356144205</v>
      </c>
      <c r="N743" s="137">
        <f t="shared" si="121"/>
        <v>2.7156863342457682</v>
      </c>
      <c r="O743" s="132">
        <f t="shared" si="122"/>
        <v>2.7156863342457684E-2</v>
      </c>
      <c r="P743" s="134">
        <f t="shared" si="123"/>
        <v>953</v>
      </c>
      <c r="Q743" s="134">
        <v>1046</v>
      </c>
      <c r="R743" s="134" t="str">
        <f t="shared" si="124"/>
        <v>953/1046</v>
      </c>
      <c r="S743" s="131">
        <f t="shared" si="125"/>
        <v>0.91108986615678778</v>
      </c>
      <c r="T743" s="137">
        <f t="shared" si="126"/>
        <v>60</v>
      </c>
      <c r="U743" s="133" t="e">
        <f ca="1">[1]!f_risk_annusharpe(A743,"2019/9/30","2019/12/31",1,1,3)</f>
        <v>#NAME?</v>
      </c>
      <c r="V743" s="134" t="e">
        <f t="shared" ca="1" si="127"/>
        <v>#NAME?</v>
      </c>
      <c r="W743" s="134">
        <f t="shared" si="128"/>
        <v>1046</v>
      </c>
      <c r="X743" s="134" t="e">
        <f t="shared" ca="1" si="129"/>
        <v>#NAME?</v>
      </c>
      <c r="Y743" s="131" t="e">
        <f t="shared" ca="1" si="130"/>
        <v>#NAME?</v>
      </c>
      <c r="Z743" s="137" t="e">
        <f t="shared" ca="1" si="131"/>
        <v>#NAME?</v>
      </c>
      <c r="AA743" s="125">
        <v>1.3671563990740701</v>
      </c>
      <c r="AB743" s="125">
        <v>3.28355040064862</v>
      </c>
      <c r="AC743" s="123" t="s">
        <v>6222</v>
      </c>
      <c r="AD743" s="125">
        <v>7.3229809789941704</v>
      </c>
      <c r="AE743" s="123" t="s">
        <v>6223</v>
      </c>
      <c r="AF743" s="125">
        <v>10.67145709685</v>
      </c>
      <c r="AG743" s="123" t="s">
        <v>6224</v>
      </c>
      <c r="AH743" s="125">
        <v>15.0271118</v>
      </c>
      <c r="AI743" s="123" t="s">
        <v>174</v>
      </c>
      <c r="AJ743" s="123" t="s">
        <v>189</v>
      </c>
      <c r="AK743" s="124">
        <v>34.488837503399999</v>
      </c>
      <c r="AL743" s="123" t="s">
        <v>159</v>
      </c>
      <c r="AM743" s="36">
        <v>42165</v>
      </c>
      <c r="AN743" s="123" t="s">
        <v>310</v>
      </c>
      <c r="AO743" s="123" t="s">
        <v>601</v>
      </c>
      <c r="AP743" s="123" t="s">
        <v>446</v>
      </c>
      <c r="AQ743" s="123" t="s">
        <v>185</v>
      </c>
    </row>
    <row r="744" spans="1:43">
      <c r="A744" s="123" t="s">
        <v>2935</v>
      </c>
      <c r="B744" s="123" t="s">
        <v>2936</v>
      </c>
      <c r="C744" s="36">
        <v>43830</v>
      </c>
      <c r="D744" s="124">
        <v>1.0364</v>
      </c>
      <c r="E744" s="124">
        <v>1.0364</v>
      </c>
      <c r="F744" s="125">
        <v>4.8267207259382702E-2</v>
      </c>
      <c r="G744" s="36">
        <v>43829</v>
      </c>
      <c r="H744" s="124">
        <v>1.0359</v>
      </c>
      <c r="I744" s="125">
        <v>3.2785251619332301</v>
      </c>
      <c r="J744" s="123" t="s">
        <v>6225</v>
      </c>
      <c r="K744" s="125">
        <v>0.193348801237433</v>
      </c>
      <c r="L744" s="125">
        <v>0.58229813664596297</v>
      </c>
      <c r="M744" s="130">
        <v>1.0038007991423801</v>
      </c>
      <c r="N744" s="137">
        <f t="shared" si="121"/>
        <v>4.0152031965695203</v>
      </c>
      <c r="O744" s="132">
        <f t="shared" si="122"/>
        <v>4.0152031965695202E-2</v>
      </c>
      <c r="P744" s="134">
        <f t="shared" si="123"/>
        <v>567</v>
      </c>
      <c r="Q744" s="134">
        <v>1046</v>
      </c>
      <c r="R744" s="134" t="str">
        <f t="shared" si="124"/>
        <v>567/1046</v>
      </c>
      <c r="S744" s="131">
        <f t="shared" si="125"/>
        <v>0.5420650095602294</v>
      </c>
      <c r="T744" s="137">
        <f t="shared" si="126"/>
        <v>72.896749521988539</v>
      </c>
      <c r="U744" s="133" t="e">
        <f ca="1">[1]!f_risk_annusharpe(A744,"2019/9/30","2019/12/31",1,1,3)</f>
        <v>#NAME?</v>
      </c>
      <c r="V744" s="134" t="e">
        <f t="shared" ca="1" si="127"/>
        <v>#NAME?</v>
      </c>
      <c r="W744" s="134">
        <f t="shared" si="128"/>
        <v>1046</v>
      </c>
      <c r="X744" s="134" t="e">
        <f t="shared" ca="1" si="129"/>
        <v>#NAME?</v>
      </c>
      <c r="Y744" s="131" t="e">
        <f t="shared" ca="1" si="130"/>
        <v>#NAME?</v>
      </c>
      <c r="Z744" s="137" t="e">
        <f t="shared" ca="1" si="131"/>
        <v>#NAME?</v>
      </c>
      <c r="AA744" s="125">
        <v>1.9877976776225099</v>
      </c>
      <c r="AB744" s="125">
        <v>3.2785251619332301</v>
      </c>
      <c r="AC744" s="123" t="s">
        <v>6225</v>
      </c>
      <c r="AD744" s="126">
        <v>0</v>
      </c>
      <c r="AE744" s="123"/>
      <c r="AF744" s="126">
        <v>0</v>
      </c>
      <c r="AG744" s="123"/>
      <c r="AH744" s="125">
        <v>3.64</v>
      </c>
      <c r="AI744" s="123" t="s">
        <v>157</v>
      </c>
      <c r="AJ744" s="123" t="s">
        <v>95</v>
      </c>
      <c r="AK744" s="124">
        <v>2.0522947295999998</v>
      </c>
      <c r="AL744" s="123" t="s">
        <v>159</v>
      </c>
      <c r="AM744" s="36">
        <v>43441</v>
      </c>
      <c r="AN744" s="123" t="s">
        <v>310</v>
      </c>
      <c r="AO744" s="123" t="s">
        <v>2937</v>
      </c>
      <c r="AP744" s="123" t="s">
        <v>381</v>
      </c>
      <c r="AQ744" s="123" t="s">
        <v>207</v>
      </c>
    </row>
    <row r="745" spans="1:43">
      <c r="A745" s="123" t="s">
        <v>2959</v>
      </c>
      <c r="B745" s="123" t="s">
        <v>2960</v>
      </c>
      <c r="C745" s="36">
        <v>43830</v>
      </c>
      <c r="D745" s="124">
        <v>1.0112000000000001</v>
      </c>
      <c r="E745" s="124">
        <v>1.079</v>
      </c>
      <c r="F745" s="125">
        <v>6.9272637308282398E-2</v>
      </c>
      <c r="G745" s="36">
        <v>43826</v>
      </c>
      <c r="H745" s="124">
        <v>1.0105</v>
      </c>
      <c r="I745" s="125">
        <v>3.27393428271052</v>
      </c>
      <c r="J745" s="123" t="s">
        <v>6226</v>
      </c>
      <c r="K745" s="125">
        <v>0.37720865594601499</v>
      </c>
      <c r="L745" s="125">
        <v>0.68602086792335104</v>
      </c>
      <c r="M745" s="130">
        <v>1.16240618104907</v>
      </c>
      <c r="N745" s="137">
        <f t="shared" si="121"/>
        <v>4.64962472419628</v>
      </c>
      <c r="O745" s="132">
        <f t="shared" si="122"/>
        <v>4.6496247241962801E-2</v>
      </c>
      <c r="P745" s="134">
        <f t="shared" si="123"/>
        <v>325</v>
      </c>
      <c r="Q745" s="134">
        <v>1046</v>
      </c>
      <c r="R745" s="134" t="str">
        <f t="shared" si="124"/>
        <v>325/1046</v>
      </c>
      <c r="S745" s="131">
        <f t="shared" si="125"/>
        <v>0.31070745697896751</v>
      </c>
      <c r="T745" s="137">
        <f t="shared" si="126"/>
        <v>84.46462715105163</v>
      </c>
      <c r="U745" s="133" t="e">
        <f ca="1">[1]!f_risk_annusharpe(A745,"2019/9/30","2019/12/31",1,1,3)</f>
        <v>#NAME?</v>
      </c>
      <c r="V745" s="134" t="e">
        <f t="shared" ca="1" si="127"/>
        <v>#NAME?</v>
      </c>
      <c r="W745" s="134">
        <f t="shared" si="128"/>
        <v>1046</v>
      </c>
      <c r="X745" s="134" t="e">
        <f t="shared" ca="1" si="129"/>
        <v>#NAME?</v>
      </c>
      <c r="Y745" s="131" t="e">
        <f t="shared" ca="1" si="130"/>
        <v>#NAME?</v>
      </c>
      <c r="Z745" s="137" t="e">
        <f t="shared" ca="1" si="131"/>
        <v>#NAME?</v>
      </c>
      <c r="AA745" s="125">
        <v>2.2509326199803699</v>
      </c>
      <c r="AB745" s="125">
        <v>3.27393428271052</v>
      </c>
      <c r="AC745" s="123" t="s">
        <v>6226</v>
      </c>
      <c r="AD745" s="126">
        <v>0</v>
      </c>
      <c r="AE745" s="123"/>
      <c r="AF745" s="126">
        <v>0</v>
      </c>
      <c r="AG745" s="123"/>
      <c r="AH745" s="125">
        <v>8.0555174400000205</v>
      </c>
      <c r="AI745" s="123" t="s">
        <v>174</v>
      </c>
      <c r="AJ745" s="123" t="s">
        <v>95</v>
      </c>
      <c r="AK745" s="124">
        <v>2.1303517829</v>
      </c>
      <c r="AL745" s="123" t="s">
        <v>159</v>
      </c>
      <c r="AM745" s="36">
        <v>43272</v>
      </c>
      <c r="AN745" s="123" t="s">
        <v>310</v>
      </c>
      <c r="AO745" s="123" t="s">
        <v>2482</v>
      </c>
      <c r="AP745" s="123" t="s">
        <v>464</v>
      </c>
      <c r="AQ745" s="123" t="s">
        <v>483</v>
      </c>
    </row>
    <row r="746" spans="1:43">
      <c r="A746" s="123" t="s">
        <v>2889</v>
      </c>
      <c r="B746" s="123" t="s">
        <v>2890</v>
      </c>
      <c r="C746" s="36">
        <v>43830</v>
      </c>
      <c r="D746" s="124">
        <v>1.0233000000000001</v>
      </c>
      <c r="E746" s="124">
        <v>1.1226</v>
      </c>
      <c r="F746" s="125">
        <v>1.9548431238422499E-2</v>
      </c>
      <c r="G746" s="36">
        <v>43829</v>
      </c>
      <c r="H746" s="124">
        <v>1.0230999999999999</v>
      </c>
      <c r="I746" s="125">
        <v>3.2727237144697199</v>
      </c>
      <c r="J746" s="123" t="s">
        <v>6227</v>
      </c>
      <c r="K746" s="125">
        <v>0.105018234507384</v>
      </c>
      <c r="L746" s="125">
        <v>0.48131920701694197</v>
      </c>
      <c r="M746" s="130">
        <v>0.860459931722242</v>
      </c>
      <c r="N746" s="137">
        <f t="shared" si="121"/>
        <v>3.441839726888968</v>
      </c>
      <c r="O746" s="132">
        <f t="shared" si="122"/>
        <v>3.4418397268889678E-2</v>
      </c>
      <c r="P746" s="134">
        <f t="shared" si="123"/>
        <v>785</v>
      </c>
      <c r="Q746" s="134">
        <v>1046</v>
      </c>
      <c r="R746" s="134" t="str">
        <f t="shared" si="124"/>
        <v>785/1046</v>
      </c>
      <c r="S746" s="131">
        <f t="shared" si="125"/>
        <v>0.75047801147227533</v>
      </c>
      <c r="T746" s="137">
        <f t="shared" si="126"/>
        <v>62.476099426386234</v>
      </c>
      <c r="U746" s="133" t="e">
        <f ca="1">[1]!f_risk_annusharpe(A746,"2019/9/30","2019/12/31",1,1,3)</f>
        <v>#NAME?</v>
      </c>
      <c r="V746" s="134" t="e">
        <f t="shared" ca="1" si="127"/>
        <v>#NAME?</v>
      </c>
      <c r="W746" s="134">
        <f t="shared" si="128"/>
        <v>1046</v>
      </c>
      <c r="X746" s="134" t="e">
        <f t="shared" ca="1" si="129"/>
        <v>#NAME?</v>
      </c>
      <c r="Y746" s="131" t="e">
        <f t="shared" ca="1" si="130"/>
        <v>#NAME?</v>
      </c>
      <c r="Z746" s="137" t="e">
        <f t="shared" ca="1" si="131"/>
        <v>#NAME?</v>
      </c>
      <c r="AA746" s="125">
        <v>1.64579262109554</v>
      </c>
      <c r="AB746" s="125">
        <v>3.2727237144697199</v>
      </c>
      <c r="AC746" s="123" t="s">
        <v>6227</v>
      </c>
      <c r="AD746" s="125">
        <v>10.174463150147201</v>
      </c>
      <c r="AE746" s="123" t="s">
        <v>6228</v>
      </c>
      <c r="AF746" s="125">
        <v>12.5604350812112</v>
      </c>
      <c r="AG746" s="123" t="s">
        <v>6229</v>
      </c>
      <c r="AH746" s="125">
        <v>12.267777949999999</v>
      </c>
      <c r="AI746" s="123" t="s">
        <v>157</v>
      </c>
      <c r="AJ746" s="123" t="s">
        <v>166</v>
      </c>
      <c r="AK746" s="124">
        <v>2.2264311615999999</v>
      </c>
      <c r="AL746" s="123" t="s">
        <v>159</v>
      </c>
      <c r="AM746" s="36">
        <v>42660</v>
      </c>
      <c r="AN746" s="123" t="s">
        <v>310</v>
      </c>
      <c r="AO746" s="123" t="s">
        <v>2891</v>
      </c>
      <c r="AP746" s="123" t="s">
        <v>526</v>
      </c>
      <c r="AQ746" s="123" t="s">
        <v>177</v>
      </c>
    </row>
    <row r="747" spans="1:43">
      <c r="A747" s="123" t="s">
        <v>2951</v>
      </c>
      <c r="B747" s="123" t="s">
        <v>2952</v>
      </c>
      <c r="C747" s="36">
        <v>43830</v>
      </c>
      <c r="D747" s="124">
        <v>1.012</v>
      </c>
      <c r="E747" s="124">
        <v>1.0579000000000001</v>
      </c>
      <c r="F747" s="125">
        <v>8.9011967164466896E-2</v>
      </c>
      <c r="G747" s="36">
        <v>43826</v>
      </c>
      <c r="H747" s="124">
        <v>1.0111000000000001</v>
      </c>
      <c r="I747" s="125">
        <v>3.2684292682926799</v>
      </c>
      <c r="J747" s="123" t="s">
        <v>6230</v>
      </c>
      <c r="K747" s="125">
        <v>0.33710093198493402</v>
      </c>
      <c r="L747" s="125">
        <v>0.61643147026321299</v>
      </c>
      <c r="M747" s="130">
        <v>1.0282587329447199</v>
      </c>
      <c r="N747" s="137">
        <f t="shared" si="121"/>
        <v>4.1130349317788797</v>
      </c>
      <c r="O747" s="132">
        <f t="shared" si="122"/>
        <v>4.1130349317788799E-2</v>
      </c>
      <c r="P747" s="134">
        <f t="shared" si="123"/>
        <v>523</v>
      </c>
      <c r="Q747" s="134">
        <v>1046</v>
      </c>
      <c r="R747" s="134" t="str">
        <f t="shared" si="124"/>
        <v>523/1046</v>
      </c>
      <c r="S747" s="131">
        <f t="shared" si="125"/>
        <v>0.5</v>
      </c>
      <c r="T747" s="137">
        <f t="shared" si="126"/>
        <v>75</v>
      </c>
      <c r="U747" s="133" t="e">
        <f ca="1">[1]!f_risk_annusharpe(A747,"2019/9/30","2019/12/31",1,1,3)</f>
        <v>#NAME?</v>
      </c>
      <c r="V747" s="134" t="e">
        <f t="shared" ca="1" si="127"/>
        <v>#NAME?</v>
      </c>
      <c r="W747" s="134">
        <f t="shared" si="128"/>
        <v>1046</v>
      </c>
      <c r="X747" s="134" t="e">
        <f t="shared" ca="1" si="129"/>
        <v>#NAME?</v>
      </c>
      <c r="Y747" s="131" t="e">
        <f t="shared" ca="1" si="130"/>
        <v>#NAME?</v>
      </c>
      <c r="Z747" s="137" t="e">
        <f t="shared" ca="1" si="131"/>
        <v>#NAME?</v>
      </c>
      <c r="AA747" s="125">
        <v>2.0734233365477301</v>
      </c>
      <c r="AB747" s="125">
        <v>3.2684292682926799</v>
      </c>
      <c r="AC747" s="123" t="s">
        <v>6230</v>
      </c>
      <c r="AD747" s="125">
        <v>8.4530122950819599</v>
      </c>
      <c r="AE747" s="123" t="s">
        <v>6231</v>
      </c>
      <c r="AF747" s="125">
        <v>8.3420061412487208</v>
      </c>
      <c r="AG747" s="123" t="s">
        <v>6232</v>
      </c>
      <c r="AH747" s="125">
        <v>5.8501399999999899</v>
      </c>
      <c r="AI747" s="123" t="s">
        <v>174</v>
      </c>
      <c r="AJ747" s="123" t="s">
        <v>189</v>
      </c>
      <c r="AK747" s="124">
        <v>7.0437432546999998</v>
      </c>
      <c r="AL747" s="123" t="s">
        <v>159</v>
      </c>
      <c r="AM747" s="36">
        <v>42642</v>
      </c>
      <c r="AN747" s="123" t="s">
        <v>310</v>
      </c>
      <c r="AO747" s="123" t="s">
        <v>1376</v>
      </c>
      <c r="AP747" s="123" t="s">
        <v>195</v>
      </c>
      <c r="AQ747" s="123" t="s">
        <v>229</v>
      </c>
    </row>
    <row r="748" spans="1:43">
      <c r="A748" s="123" t="s">
        <v>2861</v>
      </c>
      <c r="B748" s="123" t="s">
        <v>2862</v>
      </c>
      <c r="C748" s="36">
        <v>43830</v>
      </c>
      <c r="D748" s="124">
        <v>1.0169999999999999</v>
      </c>
      <c r="E748" s="124">
        <v>1.113</v>
      </c>
      <c r="F748" s="125">
        <v>0</v>
      </c>
      <c r="G748" s="36">
        <v>43829</v>
      </c>
      <c r="H748" s="124">
        <v>1.0169999999999999</v>
      </c>
      <c r="I748" s="125">
        <v>3.2554299324685099</v>
      </c>
      <c r="J748" s="123" t="s">
        <v>6233</v>
      </c>
      <c r="K748" s="125">
        <v>9.8425196850398203E-2</v>
      </c>
      <c r="L748" s="125">
        <v>0.39485758587431802</v>
      </c>
      <c r="M748" s="130">
        <v>0.87946606058044097</v>
      </c>
      <c r="N748" s="137">
        <f t="shared" si="121"/>
        <v>3.5178642423217639</v>
      </c>
      <c r="O748" s="132">
        <f t="shared" si="122"/>
        <v>3.5178642423217638E-2</v>
      </c>
      <c r="P748" s="134">
        <f t="shared" si="123"/>
        <v>755</v>
      </c>
      <c r="Q748" s="134">
        <v>1046</v>
      </c>
      <c r="R748" s="134" t="str">
        <f t="shared" si="124"/>
        <v>755/1046</v>
      </c>
      <c r="S748" s="131">
        <f t="shared" si="125"/>
        <v>0.72179732313575529</v>
      </c>
      <c r="T748" s="137">
        <f t="shared" si="126"/>
        <v>63.910133843212236</v>
      </c>
      <c r="U748" s="133" t="e">
        <f ca="1">[1]!f_risk_annusharpe(A748,"2019/9/30","2019/12/31",1,1,3)</f>
        <v>#NAME?</v>
      </c>
      <c r="V748" s="134" t="e">
        <f t="shared" ca="1" si="127"/>
        <v>#NAME?</v>
      </c>
      <c r="W748" s="134">
        <f t="shared" si="128"/>
        <v>1046</v>
      </c>
      <c r="X748" s="134" t="e">
        <f t="shared" ca="1" si="129"/>
        <v>#NAME?</v>
      </c>
      <c r="Y748" s="131" t="e">
        <f t="shared" ca="1" si="130"/>
        <v>#NAME?</v>
      </c>
      <c r="Z748" s="137" t="e">
        <f t="shared" ca="1" si="131"/>
        <v>#NAME?</v>
      </c>
      <c r="AA748" s="125">
        <v>1.4631466742385799</v>
      </c>
      <c r="AB748" s="125">
        <v>3.2554299324685099</v>
      </c>
      <c r="AC748" s="123" t="s">
        <v>6233</v>
      </c>
      <c r="AD748" s="125">
        <v>7.8513694087495001</v>
      </c>
      <c r="AE748" s="123" t="s">
        <v>6234</v>
      </c>
      <c r="AF748" s="125">
        <v>10.5226260396039</v>
      </c>
      <c r="AG748" s="123" t="s">
        <v>6235</v>
      </c>
      <c r="AH748" s="125">
        <v>11.627852300000001</v>
      </c>
      <c r="AI748" s="123" t="s">
        <v>163</v>
      </c>
      <c r="AJ748" s="123" t="s">
        <v>189</v>
      </c>
      <c r="AK748" s="124">
        <v>10.3744181483</v>
      </c>
      <c r="AL748" s="123" t="s">
        <v>159</v>
      </c>
      <c r="AM748" s="36">
        <v>42466</v>
      </c>
      <c r="AN748" s="123" t="s">
        <v>310</v>
      </c>
      <c r="AO748" s="123" t="s">
        <v>1018</v>
      </c>
      <c r="AP748" s="123" t="s">
        <v>195</v>
      </c>
      <c r="AQ748" s="123" t="s">
        <v>204</v>
      </c>
    </row>
    <row r="749" spans="1:43">
      <c r="A749" s="123" t="s">
        <v>2902</v>
      </c>
      <c r="B749" s="123" t="s">
        <v>2903</v>
      </c>
      <c r="C749" s="36">
        <v>43830</v>
      </c>
      <c r="D749" s="124">
        <v>1.0501</v>
      </c>
      <c r="E749" s="124">
        <v>1.1186</v>
      </c>
      <c r="F749" s="125">
        <v>3.81061255596667E-2</v>
      </c>
      <c r="G749" s="36">
        <v>43829</v>
      </c>
      <c r="H749" s="124">
        <v>1.0497000000000001</v>
      </c>
      <c r="I749" s="125">
        <v>3.2462474266802901</v>
      </c>
      <c r="J749" s="123" t="s">
        <v>6236</v>
      </c>
      <c r="K749" s="125">
        <v>0.123951182303584</v>
      </c>
      <c r="L749" s="125">
        <v>0.47846070944980001</v>
      </c>
      <c r="M749" s="130">
        <v>0.89358117548613802</v>
      </c>
      <c r="N749" s="137">
        <f t="shared" si="121"/>
        <v>3.5743247019445521</v>
      </c>
      <c r="O749" s="132">
        <f t="shared" si="122"/>
        <v>3.574324701944552E-2</v>
      </c>
      <c r="P749" s="134">
        <f t="shared" si="123"/>
        <v>734</v>
      </c>
      <c r="Q749" s="134">
        <v>1046</v>
      </c>
      <c r="R749" s="134" t="str">
        <f t="shared" si="124"/>
        <v>734/1046</v>
      </c>
      <c r="S749" s="131">
        <f t="shared" si="125"/>
        <v>0.70172084130019119</v>
      </c>
      <c r="T749" s="137">
        <f t="shared" si="126"/>
        <v>64.913957934990435</v>
      </c>
      <c r="U749" s="133" t="e">
        <f ca="1">[1]!f_risk_annusharpe(A749,"2019/9/30","2019/12/31",1,1,3)</f>
        <v>#NAME?</v>
      </c>
      <c r="V749" s="134" t="e">
        <f t="shared" ca="1" si="127"/>
        <v>#NAME?</v>
      </c>
      <c r="W749" s="134">
        <f t="shared" si="128"/>
        <v>1046</v>
      </c>
      <c r="X749" s="134" t="e">
        <f t="shared" ca="1" si="129"/>
        <v>#NAME?</v>
      </c>
      <c r="Y749" s="131" t="e">
        <f t="shared" ca="1" si="130"/>
        <v>#NAME?</v>
      </c>
      <c r="Z749" s="137" t="e">
        <f t="shared" ca="1" si="131"/>
        <v>#NAME?</v>
      </c>
      <c r="AA749" s="125">
        <v>1.68494169405052</v>
      </c>
      <c r="AB749" s="125">
        <v>3.2462474266802901</v>
      </c>
      <c r="AC749" s="123" t="s">
        <v>6236</v>
      </c>
      <c r="AD749" s="125">
        <v>9.1295097393127396</v>
      </c>
      <c r="AE749" s="123" t="s">
        <v>6237</v>
      </c>
      <c r="AF749" s="125">
        <v>11.957585183652</v>
      </c>
      <c r="AG749" s="123" t="s">
        <v>6238</v>
      </c>
      <c r="AH749" s="125">
        <v>12.27102146</v>
      </c>
      <c r="AI749" s="123" t="s">
        <v>157</v>
      </c>
      <c r="AJ749" s="123" t="s">
        <v>189</v>
      </c>
      <c r="AK749" s="124">
        <v>21.0002023684</v>
      </c>
      <c r="AL749" s="123" t="s">
        <v>159</v>
      </c>
      <c r="AM749" s="36">
        <v>42591</v>
      </c>
      <c r="AN749" s="123" t="s">
        <v>310</v>
      </c>
      <c r="AO749" s="123" t="s">
        <v>1179</v>
      </c>
      <c r="AP749" s="123" t="s">
        <v>325</v>
      </c>
      <c r="AQ749" s="123" t="s">
        <v>338</v>
      </c>
    </row>
    <row r="750" spans="1:43">
      <c r="A750" s="123" t="s">
        <v>2949</v>
      </c>
      <c r="B750" s="123" t="s">
        <v>2950</v>
      </c>
      <c r="C750" s="36">
        <v>43830</v>
      </c>
      <c r="D750" s="124">
        <v>1.0126999999999999</v>
      </c>
      <c r="E750" s="124">
        <v>1.1075999999999999</v>
      </c>
      <c r="F750" s="125">
        <v>2.96325563018465E-2</v>
      </c>
      <c r="G750" s="36">
        <v>43829</v>
      </c>
      <c r="H750" s="124">
        <v>1.0124</v>
      </c>
      <c r="I750" s="125">
        <v>3.2440024877417799</v>
      </c>
      <c r="J750" s="123" t="s">
        <v>6239</v>
      </c>
      <c r="K750" s="125">
        <v>0.16815034619189601</v>
      </c>
      <c r="L750" s="125">
        <v>0.58494307280589397</v>
      </c>
      <c r="M750" s="130">
        <v>0.96151724391592097</v>
      </c>
      <c r="N750" s="137">
        <f t="shared" si="121"/>
        <v>3.8460689756636839</v>
      </c>
      <c r="O750" s="132">
        <f t="shared" si="122"/>
        <v>3.8460689756636836E-2</v>
      </c>
      <c r="P750" s="134">
        <f t="shared" si="123"/>
        <v>634</v>
      </c>
      <c r="Q750" s="134">
        <v>1046</v>
      </c>
      <c r="R750" s="134" t="str">
        <f t="shared" si="124"/>
        <v>634/1046</v>
      </c>
      <c r="S750" s="131">
        <f t="shared" si="125"/>
        <v>0.60611854684512423</v>
      </c>
      <c r="T750" s="137">
        <f t="shared" si="126"/>
        <v>69.694072657743789</v>
      </c>
      <c r="U750" s="133" t="e">
        <f ca="1">[1]!f_risk_annusharpe(A750,"2019/9/30","2019/12/31",1,1,3)</f>
        <v>#NAME?</v>
      </c>
      <c r="V750" s="134" t="e">
        <f t="shared" ca="1" si="127"/>
        <v>#NAME?</v>
      </c>
      <c r="W750" s="134">
        <f t="shared" si="128"/>
        <v>1046</v>
      </c>
      <c r="X750" s="134" t="e">
        <f t="shared" ca="1" si="129"/>
        <v>#NAME?</v>
      </c>
      <c r="Y750" s="131" t="e">
        <f t="shared" ca="1" si="130"/>
        <v>#NAME?</v>
      </c>
      <c r="Z750" s="137" t="e">
        <f t="shared" ca="1" si="131"/>
        <v>#NAME?</v>
      </c>
      <c r="AA750" s="125">
        <v>1.86038321168239</v>
      </c>
      <c r="AB750" s="125">
        <v>3.2440024877417799</v>
      </c>
      <c r="AC750" s="123" t="s">
        <v>6239</v>
      </c>
      <c r="AD750" s="125">
        <v>9.6345883716342708</v>
      </c>
      <c r="AE750" s="123" t="s">
        <v>6240</v>
      </c>
      <c r="AF750" s="125">
        <v>11.269778928928901</v>
      </c>
      <c r="AG750" s="123" t="s">
        <v>6241</v>
      </c>
      <c r="AH750" s="125">
        <v>11.15850915</v>
      </c>
      <c r="AI750" s="123" t="s">
        <v>157</v>
      </c>
      <c r="AJ750" s="123" t="s">
        <v>189</v>
      </c>
      <c r="AK750" s="124">
        <v>9.9656125265999993</v>
      </c>
      <c r="AL750" s="123" t="s">
        <v>159</v>
      </c>
      <c r="AM750" s="36">
        <v>42352</v>
      </c>
      <c r="AN750" s="123" t="s">
        <v>310</v>
      </c>
      <c r="AO750" s="123" t="s">
        <v>6242</v>
      </c>
      <c r="AP750" s="123" t="s">
        <v>548</v>
      </c>
      <c r="AQ750" s="123" t="s">
        <v>177</v>
      </c>
    </row>
    <row r="751" spans="1:43">
      <c r="A751" s="123" t="s">
        <v>2961</v>
      </c>
      <c r="B751" s="123" t="s">
        <v>2962</v>
      </c>
      <c r="C751" s="36">
        <v>43830</v>
      </c>
      <c r="D751" s="124">
        <v>1.0446</v>
      </c>
      <c r="E751" s="124">
        <v>1.0886</v>
      </c>
      <c r="F751" s="125">
        <v>3.8306837770551702E-2</v>
      </c>
      <c r="G751" s="36">
        <v>43829</v>
      </c>
      <c r="H751" s="124">
        <v>1.0442</v>
      </c>
      <c r="I751" s="125">
        <v>3.2412312822907698</v>
      </c>
      <c r="J751" s="123" t="s">
        <v>6243</v>
      </c>
      <c r="K751" s="125">
        <v>0.13420245398775399</v>
      </c>
      <c r="L751" s="125">
        <v>0.65525825598422205</v>
      </c>
      <c r="M751" s="130">
        <v>1.2111491309567199</v>
      </c>
      <c r="N751" s="137">
        <f t="shared" si="121"/>
        <v>4.8445965238268798</v>
      </c>
      <c r="O751" s="132">
        <f t="shared" si="122"/>
        <v>4.8445965238268801E-2</v>
      </c>
      <c r="P751" s="134">
        <f t="shared" si="123"/>
        <v>256</v>
      </c>
      <c r="Q751" s="134">
        <v>1046</v>
      </c>
      <c r="R751" s="134" t="str">
        <f t="shared" si="124"/>
        <v>256/1046</v>
      </c>
      <c r="S751" s="131">
        <f t="shared" si="125"/>
        <v>0.24474187380497131</v>
      </c>
      <c r="T751" s="137">
        <f t="shared" si="126"/>
        <v>87.762906309751429</v>
      </c>
      <c r="U751" s="133" t="e">
        <f ca="1">[1]!f_risk_annusharpe(A751,"2019/9/30","2019/12/31",1,1,3)</f>
        <v>#NAME?</v>
      </c>
      <c r="V751" s="134" t="e">
        <f t="shared" ca="1" si="127"/>
        <v>#NAME?</v>
      </c>
      <c r="W751" s="134">
        <f t="shared" si="128"/>
        <v>1046</v>
      </c>
      <c r="X751" s="134" t="e">
        <f t="shared" ca="1" si="129"/>
        <v>#NAME?</v>
      </c>
      <c r="Y751" s="131" t="e">
        <f t="shared" ca="1" si="130"/>
        <v>#NAME?</v>
      </c>
      <c r="Z751" s="137" t="e">
        <f t="shared" ca="1" si="131"/>
        <v>#NAME?</v>
      </c>
      <c r="AA751" s="125">
        <v>2.3816789356663999</v>
      </c>
      <c r="AB751" s="125">
        <v>3.2412312822907698</v>
      </c>
      <c r="AC751" s="123" t="s">
        <v>6243</v>
      </c>
      <c r="AD751" s="126">
        <v>0</v>
      </c>
      <c r="AE751" s="123"/>
      <c r="AF751" s="126">
        <v>0</v>
      </c>
      <c r="AG751" s="123"/>
      <c r="AH751" s="125">
        <v>9.0460029200000207</v>
      </c>
      <c r="AI751" s="123" t="s">
        <v>174</v>
      </c>
      <c r="AJ751" s="123" t="s">
        <v>95</v>
      </c>
      <c r="AK751" s="124">
        <v>36.675443163399997</v>
      </c>
      <c r="AL751" s="123" t="s">
        <v>159</v>
      </c>
      <c r="AM751" s="36">
        <v>43182</v>
      </c>
      <c r="AN751" s="123" t="s">
        <v>310</v>
      </c>
      <c r="AO751" s="123" t="s">
        <v>1430</v>
      </c>
      <c r="AP751" s="123" t="s">
        <v>271</v>
      </c>
      <c r="AQ751" s="123" t="s">
        <v>207</v>
      </c>
    </row>
    <row r="752" spans="1:43">
      <c r="A752" s="123" t="s">
        <v>2972</v>
      </c>
      <c r="B752" s="123" t="s">
        <v>2973</v>
      </c>
      <c r="C752" s="36">
        <v>43830</v>
      </c>
      <c r="D752" s="124">
        <v>1.0550999999999999</v>
      </c>
      <c r="E752" s="124">
        <v>1.0871</v>
      </c>
      <c r="F752" s="125">
        <v>2.8441410693975301E-2</v>
      </c>
      <c r="G752" s="36">
        <v>43829</v>
      </c>
      <c r="H752" s="124">
        <v>1.0548</v>
      </c>
      <c r="I752" s="125">
        <v>3.23874755381603</v>
      </c>
      <c r="J752" s="123" t="s">
        <v>6244</v>
      </c>
      <c r="K752" s="125">
        <v>0.13286514188097301</v>
      </c>
      <c r="L752" s="125">
        <v>0.71592210767466402</v>
      </c>
      <c r="M752" s="130">
        <v>1.6082434514638</v>
      </c>
      <c r="N752" s="137">
        <f t="shared" si="121"/>
        <v>6.4329738058552</v>
      </c>
      <c r="O752" s="132">
        <f t="shared" si="122"/>
        <v>6.4329738058551994E-2</v>
      </c>
      <c r="P752" s="134">
        <f t="shared" si="123"/>
        <v>62</v>
      </c>
      <c r="Q752" s="134">
        <v>1046</v>
      </c>
      <c r="R752" s="134" t="str">
        <f t="shared" si="124"/>
        <v>62/1046</v>
      </c>
      <c r="S752" s="131">
        <f t="shared" si="125"/>
        <v>5.9273422562141492E-2</v>
      </c>
      <c r="T752" s="137">
        <f t="shared" si="126"/>
        <v>97.03632887189292</v>
      </c>
      <c r="U752" s="133" t="e">
        <f ca="1">[1]!f_risk_annusharpe(A752,"2019/9/30","2019/12/31",1,1,3)</f>
        <v>#NAME?</v>
      </c>
      <c r="V752" s="134" t="e">
        <f t="shared" ca="1" si="127"/>
        <v>#NAME?</v>
      </c>
      <c r="W752" s="134">
        <f t="shared" si="128"/>
        <v>1046</v>
      </c>
      <c r="X752" s="134" t="e">
        <f t="shared" ca="1" si="129"/>
        <v>#NAME?</v>
      </c>
      <c r="Y752" s="131" t="e">
        <f t="shared" ca="1" si="130"/>
        <v>#NAME?</v>
      </c>
      <c r="Z752" s="137" t="e">
        <f t="shared" ca="1" si="131"/>
        <v>#NAME?</v>
      </c>
      <c r="AA752" s="125">
        <v>2.6761385753211302</v>
      </c>
      <c r="AB752" s="125">
        <v>3.23874755381603</v>
      </c>
      <c r="AC752" s="123" t="s">
        <v>6244</v>
      </c>
      <c r="AD752" s="125">
        <v>9.6527206667337992</v>
      </c>
      <c r="AE752" s="123" t="s">
        <v>6245</v>
      </c>
      <c r="AF752" s="125">
        <v>12.1720444570369</v>
      </c>
      <c r="AG752" s="123" t="s">
        <v>6246</v>
      </c>
      <c r="AH752" s="125">
        <v>8.8741863499999898</v>
      </c>
      <c r="AI752" s="123" t="s">
        <v>157</v>
      </c>
      <c r="AJ752" s="123" t="s">
        <v>189</v>
      </c>
      <c r="AK752" s="124">
        <v>2.0024666718000002</v>
      </c>
      <c r="AL752" s="123" t="s">
        <v>159</v>
      </c>
      <c r="AM752" s="36">
        <v>42631</v>
      </c>
      <c r="AN752" s="123" t="s">
        <v>310</v>
      </c>
      <c r="AO752" s="123" t="s">
        <v>1044</v>
      </c>
      <c r="AP752" s="123" t="s">
        <v>314</v>
      </c>
      <c r="AQ752" s="123" t="s">
        <v>165</v>
      </c>
    </row>
    <row r="753" spans="1:43">
      <c r="A753" s="123" t="s">
        <v>2955</v>
      </c>
      <c r="B753" s="123" t="s">
        <v>2956</v>
      </c>
      <c r="C753" s="36">
        <v>43830</v>
      </c>
      <c r="D753" s="124">
        <v>1.0266</v>
      </c>
      <c r="E753" s="124">
        <v>1.1124000000000001</v>
      </c>
      <c r="F753" s="125">
        <v>4.8728194133116798E-2</v>
      </c>
      <c r="G753" s="36">
        <v>43829</v>
      </c>
      <c r="H753" s="124">
        <v>1.0261</v>
      </c>
      <c r="I753" s="125">
        <v>3.2244229145796801</v>
      </c>
      <c r="J753" s="123" t="s">
        <v>6247</v>
      </c>
      <c r="K753" s="125">
        <v>0.195198126097995</v>
      </c>
      <c r="L753" s="125">
        <v>0.58793109007212097</v>
      </c>
      <c r="M753" s="130">
        <v>0.874562710550845</v>
      </c>
      <c r="N753" s="137">
        <f t="shared" si="121"/>
        <v>3.49825084220338</v>
      </c>
      <c r="O753" s="132">
        <f t="shared" si="122"/>
        <v>3.4982508422033799E-2</v>
      </c>
      <c r="P753" s="134">
        <f t="shared" si="123"/>
        <v>764</v>
      </c>
      <c r="Q753" s="134">
        <v>1046</v>
      </c>
      <c r="R753" s="134" t="str">
        <f t="shared" si="124"/>
        <v>764/1046</v>
      </c>
      <c r="S753" s="131">
        <f t="shared" si="125"/>
        <v>0.73040152963671123</v>
      </c>
      <c r="T753" s="137">
        <f t="shared" si="126"/>
        <v>63.479923518164441</v>
      </c>
      <c r="U753" s="133" t="e">
        <f ca="1">[1]!f_risk_annusharpe(A753,"2019/9/30","2019/12/31",1,1,3)</f>
        <v>#NAME?</v>
      </c>
      <c r="V753" s="134" t="e">
        <f t="shared" ca="1" si="127"/>
        <v>#NAME?</v>
      </c>
      <c r="W753" s="134">
        <f t="shared" si="128"/>
        <v>1046</v>
      </c>
      <c r="X753" s="134" t="e">
        <f t="shared" ca="1" si="129"/>
        <v>#NAME?</v>
      </c>
      <c r="Y753" s="131" t="e">
        <f t="shared" ca="1" si="130"/>
        <v>#NAME?</v>
      </c>
      <c r="Z753" s="137" t="e">
        <f t="shared" ca="1" si="131"/>
        <v>#NAME?</v>
      </c>
      <c r="AA753" s="125">
        <v>1.5933126873108301</v>
      </c>
      <c r="AB753" s="125">
        <v>3.2244229145796801</v>
      </c>
      <c r="AC753" s="123" t="s">
        <v>6247</v>
      </c>
      <c r="AD753" s="125">
        <v>8.5105365704408005</v>
      </c>
      <c r="AE753" s="123" t="s">
        <v>6248</v>
      </c>
      <c r="AF753" s="125">
        <v>11.4003355746209</v>
      </c>
      <c r="AG753" s="123" t="s">
        <v>6249</v>
      </c>
      <c r="AH753" s="125">
        <v>11.667696380000001</v>
      </c>
      <c r="AI753" s="123" t="s">
        <v>157</v>
      </c>
      <c r="AJ753" s="123" t="s">
        <v>158</v>
      </c>
      <c r="AK753" s="124">
        <v>0.50041247060000005</v>
      </c>
      <c r="AL753" s="123" t="s">
        <v>159</v>
      </c>
      <c r="AM753" s="36">
        <v>42699</v>
      </c>
      <c r="AN753" s="123" t="s">
        <v>310</v>
      </c>
      <c r="AO753" s="123" t="s">
        <v>252</v>
      </c>
      <c r="AP753" s="123" t="s">
        <v>205</v>
      </c>
      <c r="AQ753" s="123" t="s">
        <v>226</v>
      </c>
    </row>
    <row r="754" spans="1:43">
      <c r="A754" s="123" t="s">
        <v>2825</v>
      </c>
      <c r="B754" s="123" t="s">
        <v>2826</v>
      </c>
      <c r="C754" s="36">
        <v>43830</v>
      </c>
      <c r="D754" s="124">
        <v>1.0829</v>
      </c>
      <c r="E754" s="124">
        <v>1.1298999999999999</v>
      </c>
      <c r="F754" s="125">
        <v>1.8472337674320601E-2</v>
      </c>
      <c r="G754" s="36">
        <v>43829</v>
      </c>
      <c r="H754" s="124">
        <v>1.0827</v>
      </c>
      <c r="I754" s="125">
        <v>3.2120193454077302</v>
      </c>
      <c r="J754" s="123" t="s">
        <v>6250</v>
      </c>
      <c r="K754" s="125">
        <v>9.2429984286881595E-2</v>
      </c>
      <c r="L754" s="125">
        <v>0.26856546037200801</v>
      </c>
      <c r="M754" s="130">
        <v>0.53853003175358105</v>
      </c>
      <c r="N754" s="137">
        <f t="shared" si="121"/>
        <v>2.1541201270143242</v>
      </c>
      <c r="O754" s="132">
        <f t="shared" si="122"/>
        <v>2.1541201270143241E-2</v>
      </c>
      <c r="P754" s="134">
        <f t="shared" si="123"/>
        <v>998</v>
      </c>
      <c r="Q754" s="134">
        <v>1046</v>
      </c>
      <c r="R754" s="134" t="str">
        <f t="shared" si="124"/>
        <v>998/1046</v>
      </c>
      <c r="S754" s="131">
        <f t="shared" si="125"/>
        <v>0.95411089866156784</v>
      </c>
      <c r="T754" s="137">
        <f t="shared" si="126"/>
        <v>60</v>
      </c>
      <c r="U754" s="133" t="e">
        <f ca="1">[1]!f_risk_annusharpe(A754,"2019/9/30","2019/12/31",1,1,3)</f>
        <v>#NAME?</v>
      </c>
      <c r="V754" s="134" t="e">
        <f t="shared" ca="1" si="127"/>
        <v>#NAME?</v>
      </c>
      <c r="W754" s="134">
        <f t="shared" si="128"/>
        <v>1046</v>
      </c>
      <c r="X754" s="134" t="e">
        <f t="shared" ca="1" si="129"/>
        <v>#NAME?</v>
      </c>
      <c r="Y754" s="131" t="e">
        <f t="shared" ca="1" si="130"/>
        <v>#NAME?</v>
      </c>
      <c r="Z754" s="137" t="e">
        <f t="shared" ca="1" si="131"/>
        <v>#NAME?</v>
      </c>
      <c r="AA754" s="125">
        <v>1.4236683499126701</v>
      </c>
      <c r="AB754" s="125">
        <v>3.2120193454077302</v>
      </c>
      <c r="AC754" s="123" t="s">
        <v>6250</v>
      </c>
      <c r="AD754" s="125">
        <v>9.5363801226595601</v>
      </c>
      <c r="AE754" s="123" t="s">
        <v>6251</v>
      </c>
      <c r="AF754" s="125">
        <v>12.912444630404501</v>
      </c>
      <c r="AG754" s="123" t="s">
        <v>6252</v>
      </c>
      <c r="AH754" s="125">
        <v>13.34151192</v>
      </c>
      <c r="AI754" s="123" t="s">
        <v>174</v>
      </c>
      <c r="AJ754" s="123" t="s">
        <v>166</v>
      </c>
      <c r="AK754" s="124">
        <v>167.42749687119999</v>
      </c>
      <c r="AL754" s="123" t="s">
        <v>159</v>
      </c>
      <c r="AM754" s="36">
        <v>42682</v>
      </c>
      <c r="AN754" s="123" t="s">
        <v>310</v>
      </c>
      <c r="AO754" s="123" t="s">
        <v>846</v>
      </c>
      <c r="AP754" s="123" t="s">
        <v>246</v>
      </c>
      <c r="AQ754" s="123" t="s">
        <v>177</v>
      </c>
    </row>
    <row r="755" spans="1:43">
      <c r="A755" s="123" t="s">
        <v>2856</v>
      </c>
      <c r="B755" s="123" t="s">
        <v>2857</v>
      </c>
      <c r="C755" s="36">
        <v>43830</v>
      </c>
      <c r="D755" s="124">
        <v>1.1184000000000001</v>
      </c>
      <c r="E755" s="124">
        <v>1.1229</v>
      </c>
      <c r="F755" s="125">
        <v>2.68312315535221E-2</v>
      </c>
      <c r="G755" s="36">
        <v>43829</v>
      </c>
      <c r="H755" s="124">
        <v>1.1181000000000001</v>
      </c>
      <c r="I755" s="125">
        <v>3.2115171650055401</v>
      </c>
      <c r="J755" s="123" t="s">
        <v>6253</v>
      </c>
      <c r="K755" s="125">
        <v>0.116372750872808</v>
      </c>
      <c r="L755" s="125">
        <v>0.34092948142831497</v>
      </c>
      <c r="M755" s="130">
        <v>0.72046109510085599</v>
      </c>
      <c r="N755" s="137">
        <f t="shared" si="121"/>
        <v>2.8818443804034239</v>
      </c>
      <c r="O755" s="132">
        <f t="shared" si="122"/>
        <v>2.8818443804034241E-2</v>
      </c>
      <c r="P755" s="134">
        <f t="shared" si="123"/>
        <v>932</v>
      </c>
      <c r="Q755" s="134">
        <v>1046</v>
      </c>
      <c r="R755" s="134" t="str">
        <f t="shared" si="124"/>
        <v>932/1046</v>
      </c>
      <c r="S755" s="131">
        <f t="shared" si="125"/>
        <v>0.89101338432122368</v>
      </c>
      <c r="T755" s="137">
        <f t="shared" si="126"/>
        <v>60</v>
      </c>
      <c r="U755" s="133" t="e">
        <f ca="1">[1]!f_risk_annusharpe(A755,"2019/9/30","2019/12/31",1,1,3)</f>
        <v>#NAME?</v>
      </c>
      <c r="V755" s="134" t="e">
        <f t="shared" ca="1" si="127"/>
        <v>#NAME?</v>
      </c>
      <c r="W755" s="134">
        <f t="shared" si="128"/>
        <v>1046</v>
      </c>
      <c r="X755" s="134" t="e">
        <f t="shared" ca="1" si="129"/>
        <v>#NAME?</v>
      </c>
      <c r="Y755" s="131" t="e">
        <f t="shared" ca="1" si="130"/>
        <v>#NAME?</v>
      </c>
      <c r="Z755" s="137" t="e">
        <f t="shared" ca="1" si="131"/>
        <v>#NAME?</v>
      </c>
      <c r="AA755" s="125">
        <v>1.4329766007618401</v>
      </c>
      <c r="AB755" s="125">
        <v>3.2115171650055401</v>
      </c>
      <c r="AC755" s="123" t="s">
        <v>6253</v>
      </c>
      <c r="AD755" s="125">
        <v>9.3255131964809497</v>
      </c>
      <c r="AE755" s="123" t="s">
        <v>6254</v>
      </c>
      <c r="AF755" s="125">
        <v>13.0724901425538</v>
      </c>
      <c r="AG755" s="123" t="s">
        <v>6255</v>
      </c>
      <c r="AH755" s="125">
        <v>12.344062879999999</v>
      </c>
      <c r="AI755" s="123" t="s">
        <v>227</v>
      </c>
      <c r="AJ755" s="123" t="s">
        <v>189</v>
      </c>
      <c r="AK755" s="124">
        <v>1.1124723159000001</v>
      </c>
      <c r="AL755" s="123" t="s">
        <v>159</v>
      </c>
      <c r="AM755" s="36">
        <v>42579</v>
      </c>
      <c r="AN755" s="123" t="s">
        <v>310</v>
      </c>
      <c r="AO755" s="123" t="s">
        <v>1544</v>
      </c>
      <c r="AP755" s="123" t="s">
        <v>215</v>
      </c>
      <c r="AQ755" s="123" t="s">
        <v>177</v>
      </c>
    </row>
    <row r="756" spans="1:43">
      <c r="A756" s="123" t="s">
        <v>2931</v>
      </c>
      <c r="B756" s="123" t="s">
        <v>2932</v>
      </c>
      <c r="C756" s="36">
        <v>43830</v>
      </c>
      <c r="D756" s="124">
        <v>1.0545</v>
      </c>
      <c r="E756" s="124">
        <v>1.1113</v>
      </c>
      <c r="F756" s="125">
        <v>1.8969932656741101E-2</v>
      </c>
      <c r="G756" s="36">
        <v>43829</v>
      </c>
      <c r="H756" s="124">
        <v>1.0543</v>
      </c>
      <c r="I756" s="125">
        <v>3.2106179853445802</v>
      </c>
      <c r="J756" s="123" t="s">
        <v>6256</v>
      </c>
      <c r="K756" s="125">
        <v>0.123433345993177</v>
      </c>
      <c r="L756" s="125">
        <v>0.51476596380054196</v>
      </c>
      <c r="M756" s="130">
        <v>0.76449209041866995</v>
      </c>
      <c r="N756" s="137">
        <f t="shared" si="121"/>
        <v>3.0579683616746798</v>
      </c>
      <c r="O756" s="132">
        <f t="shared" si="122"/>
        <v>3.0579683616746799E-2</v>
      </c>
      <c r="P756" s="134">
        <f t="shared" si="123"/>
        <v>894</v>
      </c>
      <c r="Q756" s="134">
        <v>1046</v>
      </c>
      <c r="R756" s="134" t="str">
        <f t="shared" si="124"/>
        <v>894/1046</v>
      </c>
      <c r="S756" s="131">
        <f t="shared" si="125"/>
        <v>0.85468451242829824</v>
      </c>
      <c r="T756" s="137">
        <f t="shared" si="126"/>
        <v>60</v>
      </c>
      <c r="U756" s="133" t="e">
        <f ca="1">[1]!f_risk_annusharpe(A756,"2019/9/30","2019/12/31",1,1,3)</f>
        <v>#NAME?</v>
      </c>
      <c r="V756" s="134" t="e">
        <f t="shared" ca="1" si="127"/>
        <v>#NAME?</v>
      </c>
      <c r="W756" s="134">
        <f t="shared" si="128"/>
        <v>1046</v>
      </c>
      <c r="X756" s="134" t="e">
        <f t="shared" ca="1" si="129"/>
        <v>#NAME?</v>
      </c>
      <c r="Y756" s="131" t="e">
        <f t="shared" ca="1" si="130"/>
        <v>#NAME?</v>
      </c>
      <c r="Z756" s="137" t="e">
        <f t="shared" ca="1" si="131"/>
        <v>#NAME?</v>
      </c>
      <c r="AA756" s="125">
        <v>1.80540738812815</v>
      </c>
      <c r="AB756" s="125">
        <v>3.2106179853445802</v>
      </c>
      <c r="AC756" s="123" t="s">
        <v>6256</v>
      </c>
      <c r="AD756" s="125">
        <v>10.695749353362499</v>
      </c>
      <c r="AE756" s="123" t="s">
        <v>6257</v>
      </c>
      <c r="AF756" s="126">
        <v>0</v>
      </c>
      <c r="AG756" s="123"/>
      <c r="AH756" s="125">
        <v>11.271367250000001</v>
      </c>
      <c r="AI756" s="123" t="s">
        <v>157</v>
      </c>
      <c r="AJ756" s="123" t="s">
        <v>95</v>
      </c>
      <c r="AK756" s="124">
        <v>83.660302661900005</v>
      </c>
      <c r="AL756" s="123" t="s">
        <v>159</v>
      </c>
      <c r="AM756" s="36">
        <v>43004</v>
      </c>
      <c r="AN756" s="123" t="s">
        <v>310</v>
      </c>
      <c r="AO756" s="123" t="s">
        <v>449</v>
      </c>
      <c r="AP756" s="123" t="s">
        <v>239</v>
      </c>
      <c r="AQ756" s="123" t="s">
        <v>338</v>
      </c>
    </row>
    <row r="757" spans="1:43">
      <c r="A757" s="123" t="s">
        <v>2880</v>
      </c>
      <c r="B757" s="123" t="s">
        <v>2881</v>
      </c>
      <c r="C757" s="36">
        <v>43830</v>
      </c>
      <c r="D757" s="124">
        <v>1.0109999999999999</v>
      </c>
      <c r="E757" s="124">
        <v>1.1299999999999999</v>
      </c>
      <c r="F757" s="125">
        <v>0</v>
      </c>
      <c r="G757" s="36">
        <v>43829</v>
      </c>
      <c r="H757" s="124">
        <v>1.0109999999999999</v>
      </c>
      <c r="I757" s="125">
        <v>3.1968992482023699</v>
      </c>
      <c r="J757" s="123" t="s">
        <v>6258</v>
      </c>
      <c r="K757" s="125">
        <v>9.90099009900796E-2</v>
      </c>
      <c r="L757" s="125">
        <v>0.39580239706467801</v>
      </c>
      <c r="M757" s="130">
        <v>0.69371278993432905</v>
      </c>
      <c r="N757" s="137">
        <f t="shared" si="121"/>
        <v>2.7748511597373162</v>
      </c>
      <c r="O757" s="132">
        <f t="shared" si="122"/>
        <v>2.7748511597373161E-2</v>
      </c>
      <c r="P757" s="134">
        <f t="shared" si="123"/>
        <v>946</v>
      </c>
      <c r="Q757" s="134">
        <v>1046</v>
      </c>
      <c r="R757" s="134" t="str">
        <f t="shared" si="124"/>
        <v>946/1046</v>
      </c>
      <c r="S757" s="131">
        <f t="shared" si="125"/>
        <v>0.90439770554493304</v>
      </c>
      <c r="T757" s="137">
        <f t="shared" si="126"/>
        <v>60</v>
      </c>
      <c r="U757" s="133" t="e">
        <f ca="1">[1]!f_risk_annusharpe(A757,"2019/9/30","2019/12/31",1,1,3)</f>
        <v>#NAME?</v>
      </c>
      <c r="V757" s="134" t="e">
        <f t="shared" ca="1" si="127"/>
        <v>#NAME?</v>
      </c>
      <c r="W757" s="134">
        <f t="shared" si="128"/>
        <v>1046</v>
      </c>
      <c r="X757" s="134" t="e">
        <f t="shared" ca="1" si="129"/>
        <v>#NAME?</v>
      </c>
      <c r="Y757" s="131" t="e">
        <f t="shared" ca="1" si="130"/>
        <v>#NAME?</v>
      </c>
      <c r="Z757" s="137" t="e">
        <f t="shared" ca="1" si="131"/>
        <v>#NAME?</v>
      </c>
      <c r="AA757" s="125">
        <v>1.5847218020421701</v>
      </c>
      <c r="AB757" s="125">
        <v>3.1968992482023699</v>
      </c>
      <c r="AC757" s="123" t="s">
        <v>6258</v>
      </c>
      <c r="AD757" s="125">
        <v>10.299930661549601</v>
      </c>
      <c r="AE757" s="123" t="s">
        <v>6259</v>
      </c>
      <c r="AF757" s="125">
        <v>10.0834440459234</v>
      </c>
      <c r="AG757" s="123" t="s">
        <v>6260</v>
      </c>
      <c r="AH757" s="125">
        <v>13.2867962</v>
      </c>
      <c r="AI757" s="123" t="s">
        <v>163</v>
      </c>
      <c r="AJ757" s="123" t="s">
        <v>189</v>
      </c>
      <c r="AK757" s="124">
        <v>42.196971648900004</v>
      </c>
      <c r="AL757" s="123" t="s">
        <v>159</v>
      </c>
      <c r="AM757" s="36">
        <v>42314</v>
      </c>
      <c r="AN757" s="123" t="s">
        <v>310</v>
      </c>
      <c r="AO757" s="123" t="s">
        <v>2882</v>
      </c>
      <c r="AP757" s="123" t="s">
        <v>548</v>
      </c>
      <c r="AQ757" s="123" t="s">
        <v>177</v>
      </c>
    </row>
    <row r="758" spans="1:43">
      <c r="A758" s="123" t="s">
        <v>2933</v>
      </c>
      <c r="B758" s="123" t="s">
        <v>2934</v>
      </c>
      <c r="C758" s="36">
        <v>43830</v>
      </c>
      <c r="D758" s="124">
        <v>1.0254000000000001</v>
      </c>
      <c r="E758" s="124">
        <v>1.0365</v>
      </c>
      <c r="F758" s="125">
        <v>2.9265437518311899E-2</v>
      </c>
      <c r="G758" s="36">
        <v>43829</v>
      </c>
      <c r="H758" s="124">
        <v>1.0250999999999999</v>
      </c>
      <c r="I758" s="125">
        <v>3.1945779613776701</v>
      </c>
      <c r="J758" s="123" t="s">
        <v>6261</v>
      </c>
      <c r="K758" s="125">
        <v>0.126940728444493</v>
      </c>
      <c r="L758" s="125">
        <v>0.49965981562089001</v>
      </c>
      <c r="M758" s="130">
        <v>0.99348312531737504</v>
      </c>
      <c r="N758" s="137">
        <f t="shared" si="121"/>
        <v>3.9739325012695002</v>
      </c>
      <c r="O758" s="132">
        <f t="shared" si="122"/>
        <v>3.9739325012695004E-2</v>
      </c>
      <c r="P758" s="134">
        <f t="shared" si="123"/>
        <v>581</v>
      </c>
      <c r="Q758" s="134">
        <v>1046</v>
      </c>
      <c r="R758" s="134" t="str">
        <f t="shared" si="124"/>
        <v>581/1046</v>
      </c>
      <c r="S758" s="131">
        <f t="shared" si="125"/>
        <v>0.55544933078393877</v>
      </c>
      <c r="T758" s="137">
        <f t="shared" si="126"/>
        <v>72.227533460803059</v>
      </c>
      <c r="U758" s="133" t="e">
        <f ca="1">[1]!f_risk_annusharpe(A758,"2019/9/30","2019/12/31",1,1,3)</f>
        <v>#NAME?</v>
      </c>
      <c r="V758" s="134" t="e">
        <f t="shared" ca="1" si="127"/>
        <v>#NAME?</v>
      </c>
      <c r="W758" s="134">
        <f t="shared" si="128"/>
        <v>1046</v>
      </c>
      <c r="X758" s="134" t="e">
        <f t="shared" ca="1" si="129"/>
        <v>#NAME?</v>
      </c>
      <c r="Y758" s="131" t="e">
        <f t="shared" ca="1" si="130"/>
        <v>#NAME?</v>
      </c>
      <c r="Z758" s="137" t="e">
        <f t="shared" ca="1" si="131"/>
        <v>#NAME?</v>
      </c>
      <c r="AA758" s="125">
        <v>1.66193651870486</v>
      </c>
      <c r="AB758" s="125">
        <v>3.1945779613776701</v>
      </c>
      <c r="AC758" s="123" t="s">
        <v>6261</v>
      </c>
      <c r="AD758" s="126">
        <v>0</v>
      </c>
      <c r="AE758" s="123"/>
      <c r="AF758" s="126">
        <v>0</v>
      </c>
      <c r="AG758" s="123"/>
      <c r="AH758" s="125">
        <v>3.6692730199999999</v>
      </c>
      <c r="AI758" s="123" t="s">
        <v>163</v>
      </c>
      <c r="AJ758" s="123" t="s">
        <v>95</v>
      </c>
      <c r="AK758" s="124">
        <v>0.61187803610000002</v>
      </c>
      <c r="AL758" s="123" t="s">
        <v>159</v>
      </c>
      <c r="AM758" s="36">
        <v>43426</v>
      </c>
      <c r="AN758" s="123" t="s">
        <v>310</v>
      </c>
      <c r="AO758" s="123" t="s">
        <v>2605</v>
      </c>
      <c r="AP758" s="123" t="s">
        <v>261</v>
      </c>
      <c r="AQ758" s="123" t="s">
        <v>532</v>
      </c>
    </row>
    <row r="759" spans="1:43">
      <c r="A759" s="123" t="s">
        <v>2867</v>
      </c>
      <c r="B759" s="123" t="s">
        <v>2868</v>
      </c>
      <c r="C759" s="36">
        <v>43830</v>
      </c>
      <c r="D759" s="124">
        <v>1.0609</v>
      </c>
      <c r="E759" s="124">
        <v>1.1209</v>
      </c>
      <c r="F759" s="125">
        <v>1.88554728009784E-2</v>
      </c>
      <c r="G759" s="36">
        <v>43829</v>
      </c>
      <c r="H759" s="124">
        <v>1.0607</v>
      </c>
      <c r="I759" s="125">
        <v>3.19412291249937</v>
      </c>
      <c r="J759" s="123" t="s">
        <v>6262</v>
      </c>
      <c r="K759" s="125">
        <v>0.122687806719503</v>
      </c>
      <c r="L759" s="125">
        <v>0.34052687370442902</v>
      </c>
      <c r="M759" s="130">
        <v>0.70245758288340299</v>
      </c>
      <c r="N759" s="137">
        <f t="shared" si="121"/>
        <v>2.8098303315336119</v>
      </c>
      <c r="O759" s="132">
        <f t="shared" si="122"/>
        <v>2.809830331533612E-2</v>
      </c>
      <c r="P759" s="134">
        <f t="shared" si="123"/>
        <v>943</v>
      </c>
      <c r="Q759" s="134">
        <v>1046</v>
      </c>
      <c r="R759" s="134" t="str">
        <f t="shared" si="124"/>
        <v>943/1046</v>
      </c>
      <c r="S759" s="131">
        <f t="shared" si="125"/>
        <v>0.90152963671128106</v>
      </c>
      <c r="T759" s="137">
        <f t="shared" si="126"/>
        <v>60</v>
      </c>
      <c r="U759" s="133" t="e">
        <f ca="1">[1]!f_risk_annusharpe(A759,"2019/9/30","2019/12/31",1,1,3)</f>
        <v>#NAME?</v>
      </c>
      <c r="V759" s="134" t="e">
        <f t="shared" ca="1" si="127"/>
        <v>#NAME?</v>
      </c>
      <c r="W759" s="134">
        <f t="shared" si="128"/>
        <v>1046</v>
      </c>
      <c r="X759" s="134" t="e">
        <f t="shared" ca="1" si="129"/>
        <v>#NAME?</v>
      </c>
      <c r="Y759" s="131" t="e">
        <f t="shared" ca="1" si="130"/>
        <v>#NAME?</v>
      </c>
      <c r="Z759" s="137" t="e">
        <f t="shared" ca="1" si="131"/>
        <v>#NAME?</v>
      </c>
      <c r="AA759" s="125">
        <v>1.2406136688306899</v>
      </c>
      <c r="AB759" s="125">
        <v>3.19412291249937</v>
      </c>
      <c r="AC759" s="123" t="s">
        <v>6262</v>
      </c>
      <c r="AD759" s="125">
        <v>9.8776800959513995</v>
      </c>
      <c r="AE759" s="123" t="s">
        <v>6263</v>
      </c>
      <c r="AF759" s="126">
        <v>0</v>
      </c>
      <c r="AG759" s="123"/>
      <c r="AH759" s="125">
        <v>12.36776966</v>
      </c>
      <c r="AI759" s="123" t="s">
        <v>174</v>
      </c>
      <c r="AJ759" s="123" t="s">
        <v>95</v>
      </c>
      <c r="AK759" s="124">
        <v>5.0337173018000003</v>
      </c>
      <c r="AL759" s="123" t="s">
        <v>159</v>
      </c>
      <c r="AM759" s="36">
        <v>42870</v>
      </c>
      <c r="AN759" s="123" t="s">
        <v>310</v>
      </c>
      <c r="AO759" s="123" t="s">
        <v>2869</v>
      </c>
      <c r="AP759" s="123" t="s">
        <v>245</v>
      </c>
      <c r="AQ759" s="123" t="s">
        <v>241</v>
      </c>
    </row>
    <row r="760" spans="1:43">
      <c r="A760" s="123" t="s">
        <v>2811</v>
      </c>
      <c r="B760" s="123" t="s">
        <v>2812</v>
      </c>
      <c r="C760" s="36">
        <v>43830</v>
      </c>
      <c r="D760" s="124">
        <v>1.228</v>
      </c>
      <c r="E760" s="124">
        <v>1.3620000000000001</v>
      </c>
      <c r="F760" s="125">
        <v>0</v>
      </c>
      <c r="G760" s="36">
        <v>43829</v>
      </c>
      <c r="H760" s="124">
        <v>1.228</v>
      </c>
      <c r="I760" s="125">
        <v>3.1935216338880501</v>
      </c>
      <c r="J760" s="123" t="s">
        <v>6264</v>
      </c>
      <c r="K760" s="125">
        <v>8.1499592502040405E-2</v>
      </c>
      <c r="L760" s="125">
        <v>0.24488442388147799</v>
      </c>
      <c r="M760" s="130">
        <v>0.65572411414329002</v>
      </c>
      <c r="N760" s="137">
        <f t="shared" si="121"/>
        <v>2.6228964565731601</v>
      </c>
      <c r="O760" s="132">
        <f t="shared" si="122"/>
        <v>2.6228964565731601E-2</v>
      </c>
      <c r="P760" s="134">
        <f t="shared" si="123"/>
        <v>967</v>
      </c>
      <c r="Q760" s="134">
        <v>1046</v>
      </c>
      <c r="R760" s="134" t="str">
        <f t="shared" si="124"/>
        <v>967/1046</v>
      </c>
      <c r="S760" s="131">
        <f t="shared" si="125"/>
        <v>0.92447418738049714</v>
      </c>
      <c r="T760" s="137">
        <f t="shared" si="126"/>
        <v>60</v>
      </c>
      <c r="U760" s="133" t="e">
        <f ca="1">[1]!f_risk_annusharpe(A760,"2019/9/30","2019/12/31",1,1,3)</f>
        <v>#NAME?</v>
      </c>
      <c r="V760" s="134" t="e">
        <f t="shared" ca="1" si="127"/>
        <v>#NAME?</v>
      </c>
      <c r="W760" s="134">
        <f t="shared" si="128"/>
        <v>1046</v>
      </c>
      <c r="X760" s="134" t="e">
        <f t="shared" ca="1" si="129"/>
        <v>#NAME?</v>
      </c>
      <c r="Y760" s="131" t="e">
        <f t="shared" ca="1" si="130"/>
        <v>#NAME?</v>
      </c>
      <c r="Z760" s="137" t="e">
        <f t="shared" ca="1" si="131"/>
        <v>#NAME?</v>
      </c>
      <c r="AA760" s="125">
        <v>1.32011833271851</v>
      </c>
      <c r="AB760" s="125">
        <v>3.1935216338880501</v>
      </c>
      <c r="AC760" s="123" t="s">
        <v>6264</v>
      </c>
      <c r="AD760" s="125">
        <v>6.6628894448788296</v>
      </c>
      <c r="AE760" s="123" t="s">
        <v>6265</v>
      </c>
      <c r="AF760" s="125">
        <v>8.6161111464968201</v>
      </c>
      <c r="AG760" s="123" t="s">
        <v>6266</v>
      </c>
      <c r="AH760" s="125">
        <v>36.421835600000001</v>
      </c>
      <c r="AI760" s="123" t="s">
        <v>163</v>
      </c>
      <c r="AJ760" s="123" t="s">
        <v>158</v>
      </c>
      <c r="AK760" s="124">
        <v>21.321169277199999</v>
      </c>
      <c r="AL760" s="123" t="s">
        <v>159</v>
      </c>
      <c r="AM760" s="36">
        <v>41512</v>
      </c>
      <c r="AN760" s="123" t="s">
        <v>310</v>
      </c>
      <c r="AO760" s="123" t="s">
        <v>836</v>
      </c>
      <c r="AP760" s="123" t="s">
        <v>248</v>
      </c>
      <c r="AQ760" s="123" t="s">
        <v>181</v>
      </c>
    </row>
    <row r="761" spans="1:43">
      <c r="A761" s="123" t="s">
        <v>2965</v>
      </c>
      <c r="B761" s="123" t="s">
        <v>2966</v>
      </c>
      <c r="C761" s="36">
        <v>43830</v>
      </c>
      <c r="D761" s="124">
        <v>1.0296000000000001</v>
      </c>
      <c r="E761" s="124">
        <v>1.0396000000000001</v>
      </c>
      <c r="F761" s="125">
        <v>2.9146021568046999E-2</v>
      </c>
      <c r="G761" s="36">
        <v>43829</v>
      </c>
      <c r="H761" s="124">
        <v>1.0293000000000001</v>
      </c>
      <c r="I761" s="125">
        <v>3.1875398630544902</v>
      </c>
      <c r="J761" s="123" t="s">
        <v>6267</v>
      </c>
      <c r="K761" s="125">
        <v>0.106951871657764</v>
      </c>
      <c r="L761" s="125">
        <v>0.60586954864583897</v>
      </c>
      <c r="M761" s="130">
        <v>1.2588974194376299</v>
      </c>
      <c r="N761" s="137">
        <f t="shared" si="121"/>
        <v>5.0355896777505196</v>
      </c>
      <c r="O761" s="132">
        <f t="shared" si="122"/>
        <v>5.0355896777505196E-2</v>
      </c>
      <c r="P761" s="134">
        <f t="shared" si="123"/>
        <v>209</v>
      </c>
      <c r="Q761" s="134">
        <v>1046</v>
      </c>
      <c r="R761" s="134" t="str">
        <f t="shared" si="124"/>
        <v>209/1046</v>
      </c>
      <c r="S761" s="131">
        <f t="shared" si="125"/>
        <v>0.19980879541108987</v>
      </c>
      <c r="T761" s="137">
        <f t="shared" si="126"/>
        <v>90.009560229445512</v>
      </c>
      <c r="U761" s="133" t="e">
        <f ca="1">[1]!f_risk_annusharpe(A761,"2019/9/30","2019/12/31",1,1,3)</f>
        <v>#NAME?</v>
      </c>
      <c r="V761" s="134" t="e">
        <f t="shared" ca="1" si="127"/>
        <v>#NAME?</v>
      </c>
      <c r="W761" s="134">
        <f t="shared" si="128"/>
        <v>1046</v>
      </c>
      <c r="X761" s="134" t="e">
        <f t="shared" ca="1" si="129"/>
        <v>#NAME?</v>
      </c>
      <c r="Y761" s="131" t="e">
        <f t="shared" ca="1" si="130"/>
        <v>#NAME?</v>
      </c>
      <c r="Z761" s="137" t="e">
        <f t="shared" ca="1" si="131"/>
        <v>#NAME?</v>
      </c>
      <c r="AA761" s="125">
        <v>2.4070488323892598</v>
      </c>
      <c r="AB761" s="125">
        <v>3.1875398630544902</v>
      </c>
      <c r="AC761" s="123" t="s">
        <v>6267</v>
      </c>
      <c r="AD761" s="126">
        <v>0</v>
      </c>
      <c r="AE761" s="123"/>
      <c r="AF761" s="126">
        <v>0</v>
      </c>
      <c r="AG761" s="123"/>
      <c r="AH761" s="125">
        <v>3.9820839200000102</v>
      </c>
      <c r="AI761" s="123" t="s">
        <v>157</v>
      </c>
      <c r="AJ761" s="123" t="s">
        <v>95</v>
      </c>
      <c r="AK761" s="124">
        <v>23.1544434861</v>
      </c>
      <c r="AL761" s="123" t="s">
        <v>159</v>
      </c>
      <c r="AM761" s="36">
        <v>43399</v>
      </c>
      <c r="AN761" s="123" t="s">
        <v>310</v>
      </c>
      <c r="AO761" s="123" t="s">
        <v>3180</v>
      </c>
      <c r="AP761" s="123" t="s">
        <v>271</v>
      </c>
      <c r="AQ761" s="123" t="s">
        <v>170</v>
      </c>
    </row>
    <row r="762" spans="1:43">
      <c r="A762" s="123" t="s">
        <v>2912</v>
      </c>
      <c r="B762" s="123" t="s">
        <v>2913</v>
      </c>
      <c r="C762" s="36">
        <v>43830</v>
      </c>
      <c r="D762" s="124">
        <v>1.0296000000000001</v>
      </c>
      <c r="E762" s="124">
        <v>1.0909</v>
      </c>
      <c r="F762" s="125">
        <v>2.9146021568045299E-2</v>
      </c>
      <c r="G762" s="36">
        <v>43829</v>
      </c>
      <c r="H762" s="124">
        <v>1.0293000000000001</v>
      </c>
      <c r="I762" s="125">
        <v>3.1731928891310002</v>
      </c>
      <c r="J762" s="123" t="s">
        <v>6268</v>
      </c>
      <c r="K762" s="125">
        <v>0.23364485981310101</v>
      </c>
      <c r="L762" s="125">
        <v>0.41938283050316799</v>
      </c>
      <c r="M762" s="130">
        <v>0.80281301753954104</v>
      </c>
      <c r="N762" s="137">
        <f t="shared" si="121"/>
        <v>3.2112520701581642</v>
      </c>
      <c r="O762" s="132">
        <f t="shared" si="122"/>
        <v>3.2112520701581639E-2</v>
      </c>
      <c r="P762" s="134">
        <f t="shared" si="123"/>
        <v>847</v>
      </c>
      <c r="Q762" s="134">
        <v>1046</v>
      </c>
      <c r="R762" s="134" t="str">
        <f t="shared" si="124"/>
        <v>847/1046</v>
      </c>
      <c r="S762" s="131">
        <f t="shared" si="125"/>
        <v>0.80975143403441685</v>
      </c>
      <c r="T762" s="137">
        <f t="shared" si="126"/>
        <v>60</v>
      </c>
      <c r="U762" s="133" t="e">
        <f ca="1">[1]!f_risk_annusharpe(A762,"2019/9/30","2019/12/31",1,1,3)</f>
        <v>#NAME?</v>
      </c>
      <c r="V762" s="134" t="e">
        <f t="shared" ca="1" si="127"/>
        <v>#NAME?</v>
      </c>
      <c r="W762" s="134">
        <f t="shared" si="128"/>
        <v>1046</v>
      </c>
      <c r="X762" s="134" t="e">
        <f t="shared" ca="1" si="129"/>
        <v>#NAME?</v>
      </c>
      <c r="Y762" s="131" t="e">
        <f t="shared" ca="1" si="130"/>
        <v>#NAME?</v>
      </c>
      <c r="Z762" s="137" t="e">
        <f t="shared" ca="1" si="131"/>
        <v>#NAME?</v>
      </c>
      <c r="AA762" s="125">
        <v>1.7391237313388299</v>
      </c>
      <c r="AB762" s="125">
        <v>3.1731928891310002</v>
      </c>
      <c r="AC762" s="123" t="s">
        <v>6268</v>
      </c>
      <c r="AD762" s="125">
        <v>9.3737666233376693</v>
      </c>
      <c r="AE762" s="123" t="s">
        <v>6269</v>
      </c>
      <c r="AF762" s="126">
        <v>0</v>
      </c>
      <c r="AG762" s="123"/>
      <c r="AH762" s="125">
        <v>9.3847039999999993</v>
      </c>
      <c r="AI762" s="123" t="s">
        <v>157</v>
      </c>
      <c r="AJ762" s="123" t="s">
        <v>95</v>
      </c>
      <c r="AK762" s="124">
        <v>30.670503743800001</v>
      </c>
      <c r="AL762" s="123" t="s">
        <v>159</v>
      </c>
      <c r="AM762" s="36">
        <v>43098</v>
      </c>
      <c r="AN762" s="123" t="s">
        <v>310</v>
      </c>
      <c r="AO762" s="123" t="s">
        <v>2229</v>
      </c>
      <c r="AP762" s="123" t="s">
        <v>446</v>
      </c>
      <c r="AQ762" s="123" t="s">
        <v>185</v>
      </c>
    </row>
    <row r="763" spans="1:43">
      <c r="A763" s="123" t="s">
        <v>2876</v>
      </c>
      <c r="B763" s="123" t="s">
        <v>2877</v>
      </c>
      <c r="C763" s="36">
        <v>43830</v>
      </c>
      <c r="D763" s="124">
        <v>1.0093000000000001</v>
      </c>
      <c r="E763" s="124">
        <v>1.1096999999999999</v>
      </c>
      <c r="F763" s="125">
        <v>1.9819641264481401E-2</v>
      </c>
      <c r="G763" s="36">
        <v>43829</v>
      </c>
      <c r="H763" s="124">
        <v>1.0091000000000001</v>
      </c>
      <c r="I763" s="125">
        <v>3.1488835161934099</v>
      </c>
      <c r="J763" s="123" t="s">
        <v>6270</v>
      </c>
      <c r="K763" s="125">
        <v>0.12896825396824699</v>
      </c>
      <c r="L763" s="125">
        <v>0.34797625120461001</v>
      </c>
      <c r="M763" s="130">
        <v>0.78845139073800996</v>
      </c>
      <c r="N763" s="137">
        <f t="shared" si="121"/>
        <v>3.1538055629520398</v>
      </c>
      <c r="O763" s="132">
        <f t="shared" si="122"/>
        <v>3.1538055629520396E-2</v>
      </c>
      <c r="P763" s="134">
        <f t="shared" si="123"/>
        <v>867</v>
      </c>
      <c r="Q763" s="134">
        <v>1046</v>
      </c>
      <c r="R763" s="134" t="str">
        <f t="shared" si="124"/>
        <v>867/1046</v>
      </c>
      <c r="S763" s="131">
        <f t="shared" si="125"/>
        <v>0.82887189292543018</v>
      </c>
      <c r="T763" s="137">
        <f t="shared" si="126"/>
        <v>60</v>
      </c>
      <c r="U763" s="133" t="e">
        <f ca="1">[1]!f_risk_annusharpe(A763,"2019/9/30","2019/12/31",1,1,3)</f>
        <v>#NAME?</v>
      </c>
      <c r="V763" s="134" t="e">
        <f t="shared" ca="1" si="127"/>
        <v>#NAME?</v>
      </c>
      <c r="W763" s="134">
        <f t="shared" si="128"/>
        <v>1046</v>
      </c>
      <c r="X763" s="134" t="e">
        <f t="shared" ca="1" si="129"/>
        <v>#NAME?</v>
      </c>
      <c r="Y763" s="131" t="e">
        <f t="shared" ca="1" si="130"/>
        <v>#NAME?</v>
      </c>
      <c r="Z763" s="137" t="e">
        <f t="shared" ca="1" si="131"/>
        <v>#NAME?</v>
      </c>
      <c r="AA763" s="125">
        <v>1.6359928808723201</v>
      </c>
      <c r="AB763" s="125">
        <v>3.1488835161934099</v>
      </c>
      <c r="AC763" s="123" t="s">
        <v>6270</v>
      </c>
      <c r="AD763" s="125">
        <v>7.7857921452354804</v>
      </c>
      <c r="AE763" s="123" t="s">
        <v>6271</v>
      </c>
      <c r="AF763" s="126">
        <v>0</v>
      </c>
      <c r="AG763" s="123"/>
      <c r="AH763" s="125">
        <v>11.40209308</v>
      </c>
      <c r="AI763" s="123" t="s">
        <v>163</v>
      </c>
      <c r="AJ763" s="123" t="s">
        <v>95</v>
      </c>
      <c r="AK763" s="124">
        <v>69.966432814900003</v>
      </c>
      <c r="AL763" s="123" t="s">
        <v>159</v>
      </c>
      <c r="AM763" s="36">
        <v>42748</v>
      </c>
      <c r="AN763" s="123" t="s">
        <v>310</v>
      </c>
      <c r="AO763" s="123" t="s">
        <v>1376</v>
      </c>
      <c r="AP763" s="123" t="s">
        <v>195</v>
      </c>
      <c r="AQ763" s="123" t="s">
        <v>183</v>
      </c>
    </row>
    <row r="764" spans="1:43">
      <c r="A764" s="123" t="s">
        <v>1895</v>
      </c>
      <c r="B764" s="123" t="s">
        <v>1896</v>
      </c>
      <c r="C764" s="36">
        <v>43830</v>
      </c>
      <c r="D764" s="124">
        <v>1.0717000000000001</v>
      </c>
      <c r="E764" s="124">
        <v>1.1472</v>
      </c>
      <c r="F764" s="125">
        <v>0</v>
      </c>
      <c r="G764" s="36">
        <v>43829</v>
      </c>
      <c r="H764" s="124">
        <v>1.0717000000000001</v>
      </c>
      <c r="I764" s="125">
        <v>3.14725121645021</v>
      </c>
      <c r="J764" s="123" t="s">
        <v>6272</v>
      </c>
      <c r="K764" s="125">
        <v>0.15887850467290501</v>
      </c>
      <c r="L764" s="125">
        <v>-0.97025132702665096</v>
      </c>
      <c r="M764" s="130">
        <v>-0.186277345728077</v>
      </c>
      <c r="N764" s="137">
        <f t="shared" si="121"/>
        <v>-0.74510938291230799</v>
      </c>
      <c r="O764" s="132">
        <f t="shared" si="122"/>
        <v>-7.4510938291230799E-3</v>
      </c>
      <c r="P764" s="134">
        <f t="shared" si="123"/>
        <v>1030</v>
      </c>
      <c r="Q764" s="134">
        <v>1046</v>
      </c>
      <c r="R764" s="134" t="str">
        <f t="shared" si="124"/>
        <v>1030/1046</v>
      </c>
      <c r="S764" s="131">
        <f t="shared" si="125"/>
        <v>0.98470363288718932</v>
      </c>
      <c r="T764" s="137">
        <f t="shared" si="126"/>
        <v>60</v>
      </c>
      <c r="U764" s="133" t="e">
        <f ca="1">[1]!f_risk_annusharpe(A764,"2019/9/30","2019/12/31",1,1,3)</f>
        <v>#NAME?</v>
      </c>
      <c r="V764" s="134" t="e">
        <f t="shared" ca="1" si="127"/>
        <v>#NAME?</v>
      </c>
      <c r="W764" s="134">
        <f t="shared" si="128"/>
        <v>1046</v>
      </c>
      <c r="X764" s="134" t="e">
        <f t="shared" ca="1" si="129"/>
        <v>#NAME?</v>
      </c>
      <c r="Y764" s="131" t="e">
        <f t="shared" ca="1" si="130"/>
        <v>#NAME?</v>
      </c>
      <c r="Z764" s="137" t="e">
        <f t="shared" ca="1" si="131"/>
        <v>#NAME?</v>
      </c>
      <c r="AA764" s="125">
        <v>1.25660810080477</v>
      </c>
      <c r="AB764" s="125">
        <v>3.14725121645021</v>
      </c>
      <c r="AC764" s="123" t="s">
        <v>6272</v>
      </c>
      <c r="AD764" s="125">
        <v>10.5334813154105</v>
      </c>
      <c r="AE764" s="123" t="s">
        <v>6273</v>
      </c>
      <c r="AF764" s="125">
        <v>11.985039678988301</v>
      </c>
      <c r="AG764" s="123" t="s">
        <v>6274</v>
      </c>
      <c r="AH764" s="125">
        <v>15.12062079</v>
      </c>
      <c r="AI764" s="123" t="s">
        <v>163</v>
      </c>
      <c r="AJ764" s="123" t="s">
        <v>166</v>
      </c>
      <c r="AK764" s="124">
        <v>6.2700491201000004</v>
      </c>
      <c r="AL764" s="123" t="s">
        <v>159</v>
      </c>
      <c r="AM764" s="36">
        <v>42388</v>
      </c>
      <c r="AN764" s="123" t="s">
        <v>310</v>
      </c>
      <c r="AO764" s="123" t="s">
        <v>1897</v>
      </c>
      <c r="AP764" s="123" t="s">
        <v>341</v>
      </c>
      <c r="AQ764" s="123" t="s">
        <v>162</v>
      </c>
    </row>
    <row r="765" spans="1:43">
      <c r="A765" s="123" t="s">
        <v>2945</v>
      </c>
      <c r="B765" s="123" t="s">
        <v>2946</v>
      </c>
      <c r="C765" s="36">
        <v>43830</v>
      </c>
      <c r="D765" s="124">
        <v>1.0113000000000001</v>
      </c>
      <c r="E765" s="124">
        <v>1.1087</v>
      </c>
      <c r="F765" s="125">
        <v>2.9673590504485699E-2</v>
      </c>
      <c r="G765" s="36">
        <v>43829</v>
      </c>
      <c r="H765" s="124">
        <v>1.0109999999999999</v>
      </c>
      <c r="I765" s="125">
        <v>3.1291440380706299</v>
      </c>
      <c r="J765" s="123" t="s">
        <v>6275</v>
      </c>
      <c r="K765" s="125">
        <v>0.16838351822504299</v>
      </c>
      <c r="L765" s="125">
        <v>0.45689382295436598</v>
      </c>
      <c r="M765" s="130">
        <v>0.86769899418329199</v>
      </c>
      <c r="N765" s="137">
        <f t="shared" si="121"/>
        <v>3.470795976733168</v>
      </c>
      <c r="O765" s="132">
        <f t="shared" si="122"/>
        <v>3.4707959767331681E-2</v>
      </c>
      <c r="P765" s="134">
        <f t="shared" si="123"/>
        <v>775</v>
      </c>
      <c r="Q765" s="134">
        <v>1046</v>
      </c>
      <c r="R765" s="134" t="str">
        <f t="shared" si="124"/>
        <v>775/1046</v>
      </c>
      <c r="S765" s="131">
        <f t="shared" si="125"/>
        <v>0.74091778202676861</v>
      </c>
      <c r="T765" s="137">
        <f t="shared" si="126"/>
        <v>62.954110898661568</v>
      </c>
      <c r="U765" s="133" t="e">
        <f ca="1">[1]!f_risk_annusharpe(A765,"2019/9/30","2019/12/31",1,1,3)</f>
        <v>#NAME?</v>
      </c>
      <c r="V765" s="134" t="e">
        <f t="shared" ca="1" si="127"/>
        <v>#NAME?</v>
      </c>
      <c r="W765" s="134">
        <f t="shared" si="128"/>
        <v>1046</v>
      </c>
      <c r="X765" s="134" t="e">
        <f t="shared" ca="1" si="129"/>
        <v>#NAME?</v>
      </c>
      <c r="Y765" s="131" t="e">
        <f t="shared" ca="1" si="130"/>
        <v>#NAME?</v>
      </c>
      <c r="Z765" s="137" t="e">
        <f t="shared" ca="1" si="131"/>
        <v>#NAME?</v>
      </c>
      <c r="AA765" s="125">
        <v>1.6924629831345099</v>
      </c>
      <c r="AB765" s="125">
        <v>3.1291440380706299</v>
      </c>
      <c r="AC765" s="123" t="s">
        <v>6275</v>
      </c>
      <c r="AD765" s="125">
        <v>9.6756261205870597</v>
      </c>
      <c r="AE765" s="123" t="s">
        <v>6276</v>
      </c>
      <c r="AF765" s="125">
        <v>11.3032252997602</v>
      </c>
      <c r="AG765" s="123" t="s">
        <v>6277</v>
      </c>
      <c r="AH765" s="125">
        <v>11.39226788</v>
      </c>
      <c r="AI765" s="123" t="s">
        <v>157</v>
      </c>
      <c r="AJ765" s="123" t="s">
        <v>189</v>
      </c>
      <c r="AK765" s="124">
        <v>18.135097068099999</v>
      </c>
      <c r="AL765" s="123" t="s">
        <v>159</v>
      </c>
      <c r="AM765" s="36">
        <v>42662</v>
      </c>
      <c r="AN765" s="123" t="s">
        <v>310</v>
      </c>
      <c r="AO765" s="123" t="s">
        <v>1932</v>
      </c>
      <c r="AP765" s="123" t="s">
        <v>224</v>
      </c>
      <c r="AQ765" s="123" t="s">
        <v>213</v>
      </c>
    </row>
    <row r="766" spans="1:43">
      <c r="A766" s="123" t="s">
        <v>2938</v>
      </c>
      <c r="B766" s="123" t="s">
        <v>2939</v>
      </c>
      <c r="C766" s="36">
        <v>43830</v>
      </c>
      <c r="D766" s="124">
        <v>1.008</v>
      </c>
      <c r="E766" s="124">
        <v>1.1158999999999999</v>
      </c>
      <c r="F766" s="125">
        <v>9.9216192082456096E-3</v>
      </c>
      <c r="G766" s="36">
        <v>43829</v>
      </c>
      <c r="H766" s="124">
        <v>1.0079</v>
      </c>
      <c r="I766" s="125">
        <v>3.12586848743803</v>
      </c>
      <c r="J766" s="123" t="s">
        <v>6278</v>
      </c>
      <c r="K766" s="125">
        <v>8.9365504915099606E-2</v>
      </c>
      <c r="L766" s="125">
        <v>0.43649539461588599</v>
      </c>
      <c r="M766" s="130">
        <v>0.81221766523956396</v>
      </c>
      <c r="N766" s="137">
        <f t="shared" si="121"/>
        <v>3.2488706609582558</v>
      </c>
      <c r="O766" s="132">
        <f t="shared" si="122"/>
        <v>3.2488706609582557E-2</v>
      </c>
      <c r="P766" s="134">
        <f t="shared" si="123"/>
        <v>833</v>
      </c>
      <c r="Q766" s="134">
        <v>1046</v>
      </c>
      <c r="R766" s="134" t="str">
        <f t="shared" si="124"/>
        <v>833/1046</v>
      </c>
      <c r="S766" s="131">
        <f t="shared" si="125"/>
        <v>0.79636711281070749</v>
      </c>
      <c r="T766" s="137">
        <f t="shared" si="126"/>
        <v>60.181644359464627</v>
      </c>
      <c r="U766" s="133" t="e">
        <f ca="1">[1]!f_risk_annusharpe(A766,"2019/9/30","2019/12/31",1,1,3)</f>
        <v>#NAME?</v>
      </c>
      <c r="V766" s="134" t="e">
        <f t="shared" ca="1" si="127"/>
        <v>#NAME?</v>
      </c>
      <c r="W766" s="134">
        <f t="shared" si="128"/>
        <v>1046</v>
      </c>
      <c r="X766" s="134" t="e">
        <f t="shared" ca="1" si="129"/>
        <v>#NAME?</v>
      </c>
      <c r="Y766" s="131" t="e">
        <f t="shared" ca="1" si="130"/>
        <v>#NAME?</v>
      </c>
      <c r="Z766" s="137" t="e">
        <f t="shared" ca="1" si="131"/>
        <v>#NAME?</v>
      </c>
      <c r="AA766" s="125">
        <v>1.5900736509892199</v>
      </c>
      <c r="AB766" s="125">
        <v>3.12586848743803</v>
      </c>
      <c r="AC766" s="123" t="s">
        <v>6278</v>
      </c>
      <c r="AD766" s="125">
        <v>9.8378757727406594</v>
      </c>
      <c r="AE766" s="123" t="s">
        <v>6279</v>
      </c>
      <c r="AF766" s="125">
        <v>11.578727272727299</v>
      </c>
      <c r="AG766" s="123" t="s">
        <v>6280</v>
      </c>
      <c r="AH766" s="125">
        <v>11.935779200000001</v>
      </c>
      <c r="AI766" s="123" t="s">
        <v>157</v>
      </c>
      <c r="AJ766" s="123" t="s">
        <v>189</v>
      </c>
      <c r="AK766" s="124">
        <v>21.024935988700001</v>
      </c>
      <c r="AL766" s="123" t="s">
        <v>159</v>
      </c>
      <c r="AM766" s="36">
        <v>42685</v>
      </c>
      <c r="AN766" s="123" t="s">
        <v>310</v>
      </c>
      <c r="AO766" s="123" t="s">
        <v>2325</v>
      </c>
      <c r="AP766" s="123" t="s">
        <v>233</v>
      </c>
      <c r="AQ766" s="123" t="s">
        <v>177</v>
      </c>
    </row>
    <row r="767" spans="1:43">
      <c r="A767" s="123" t="s">
        <v>2920</v>
      </c>
      <c r="B767" s="123" t="s">
        <v>2921</v>
      </c>
      <c r="C767" s="36">
        <v>43830</v>
      </c>
      <c r="D767" s="124">
        <v>1.0089999999999999</v>
      </c>
      <c r="E767" s="124">
        <v>1.089</v>
      </c>
      <c r="F767" s="125">
        <v>0</v>
      </c>
      <c r="G767" s="36">
        <v>43829</v>
      </c>
      <c r="H767" s="124">
        <v>1.0089999999999999</v>
      </c>
      <c r="I767" s="125">
        <v>3.1135951750236601</v>
      </c>
      <c r="J767" s="123" t="s">
        <v>6281</v>
      </c>
      <c r="K767" s="125">
        <v>9.9206349206334699E-2</v>
      </c>
      <c r="L767" s="125">
        <v>0.391819063449033</v>
      </c>
      <c r="M767" s="130">
        <v>0.780557956240711</v>
      </c>
      <c r="N767" s="137">
        <f t="shared" si="121"/>
        <v>3.122231824962844</v>
      </c>
      <c r="O767" s="132">
        <f t="shared" si="122"/>
        <v>3.1222318249628442E-2</v>
      </c>
      <c r="P767" s="134">
        <f t="shared" si="123"/>
        <v>877</v>
      </c>
      <c r="Q767" s="134">
        <v>1046</v>
      </c>
      <c r="R767" s="134" t="str">
        <f t="shared" si="124"/>
        <v>877/1046</v>
      </c>
      <c r="S767" s="131">
        <f t="shared" si="125"/>
        <v>0.83843212237093689</v>
      </c>
      <c r="T767" s="137">
        <f t="shared" si="126"/>
        <v>60</v>
      </c>
      <c r="U767" s="133" t="e">
        <f ca="1">[1]!f_risk_annusharpe(A767,"2019/9/30","2019/12/31",1,1,3)</f>
        <v>#NAME?</v>
      </c>
      <c r="V767" s="134" t="e">
        <f t="shared" ca="1" si="127"/>
        <v>#NAME?</v>
      </c>
      <c r="W767" s="134">
        <f t="shared" si="128"/>
        <v>1046</v>
      </c>
      <c r="X767" s="134" t="e">
        <f t="shared" ca="1" si="129"/>
        <v>#NAME?</v>
      </c>
      <c r="Y767" s="131" t="e">
        <f t="shared" ca="1" si="130"/>
        <v>#NAME?</v>
      </c>
      <c r="Z767" s="137" t="e">
        <f t="shared" ca="1" si="131"/>
        <v>#NAME?</v>
      </c>
      <c r="AA767" s="125">
        <v>1.6663245789029699</v>
      </c>
      <c r="AB767" s="125">
        <v>3.1135951750236601</v>
      </c>
      <c r="AC767" s="123" t="s">
        <v>6281</v>
      </c>
      <c r="AD767" s="125">
        <v>8.3410239562624202</v>
      </c>
      <c r="AE767" s="123" t="s">
        <v>6282</v>
      </c>
      <c r="AF767" s="125">
        <v>8.1260616071428604</v>
      </c>
      <c r="AG767" s="123" t="s">
        <v>6283</v>
      </c>
      <c r="AH767" s="125">
        <v>8.9910701</v>
      </c>
      <c r="AI767" s="123" t="s">
        <v>163</v>
      </c>
      <c r="AJ767" s="123" t="s">
        <v>189</v>
      </c>
      <c r="AK767" s="124">
        <v>44.8417862497</v>
      </c>
      <c r="AL767" s="123" t="s">
        <v>159</v>
      </c>
      <c r="AM767" s="36">
        <v>42366</v>
      </c>
      <c r="AN767" s="123" t="s">
        <v>310</v>
      </c>
      <c r="AO767" s="123" t="s">
        <v>1886</v>
      </c>
      <c r="AP767" s="123" t="s">
        <v>446</v>
      </c>
      <c r="AQ767" s="123" t="s">
        <v>165</v>
      </c>
    </row>
    <row r="768" spans="1:43">
      <c r="A768" s="123" t="s">
        <v>2922</v>
      </c>
      <c r="B768" s="123" t="s">
        <v>2923</v>
      </c>
      <c r="C768" s="36">
        <v>43830</v>
      </c>
      <c r="D768" s="124">
        <v>1.0569</v>
      </c>
      <c r="E768" s="124">
        <v>1.0569</v>
      </c>
      <c r="F768" s="125">
        <v>5.6802044873609202E-2</v>
      </c>
      <c r="G768" s="36">
        <v>43829</v>
      </c>
      <c r="H768" s="124">
        <v>1.0563</v>
      </c>
      <c r="I768" s="125">
        <v>3.0719719133996399</v>
      </c>
      <c r="J768" s="123" t="s">
        <v>6284</v>
      </c>
      <c r="K768" s="125">
        <v>0.60923369823893003</v>
      </c>
      <c r="L768" s="125">
        <v>0.351310292442085</v>
      </c>
      <c r="M768" s="130">
        <v>0.13263855992419199</v>
      </c>
      <c r="N768" s="137">
        <f t="shared" si="121"/>
        <v>0.53055423969676796</v>
      </c>
      <c r="O768" s="132">
        <f t="shared" si="122"/>
        <v>5.30554239696768E-3</v>
      </c>
      <c r="P768" s="134">
        <f t="shared" si="123"/>
        <v>1026</v>
      </c>
      <c r="Q768" s="134">
        <v>1046</v>
      </c>
      <c r="R768" s="134" t="str">
        <f t="shared" si="124"/>
        <v>1026/1046</v>
      </c>
      <c r="S768" s="131">
        <f t="shared" si="125"/>
        <v>0.98087954110898656</v>
      </c>
      <c r="T768" s="137">
        <f t="shared" si="126"/>
        <v>60</v>
      </c>
      <c r="U768" s="133" t="e">
        <f ca="1">[1]!f_risk_annusharpe(A768,"2019/9/30","2019/12/31",1,1,3)</f>
        <v>#NAME?</v>
      </c>
      <c r="V768" s="134" t="e">
        <f t="shared" ca="1" si="127"/>
        <v>#NAME?</v>
      </c>
      <c r="W768" s="134">
        <f t="shared" si="128"/>
        <v>1046</v>
      </c>
      <c r="X768" s="134" t="e">
        <f t="shared" ca="1" si="129"/>
        <v>#NAME?</v>
      </c>
      <c r="Y768" s="131" t="e">
        <f t="shared" ca="1" si="130"/>
        <v>#NAME?</v>
      </c>
      <c r="Z768" s="137" t="e">
        <f t="shared" ca="1" si="131"/>
        <v>#NAME?</v>
      </c>
      <c r="AA768" s="125">
        <v>0.97449125824018201</v>
      </c>
      <c r="AB768" s="125">
        <v>3.0719719133996399</v>
      </c>
      <c r="AC768" s="123" t="s">
        <v>6284</v>
      </c>
      <c r="AD768" s="126">
        <v>0</v>
      </c>
      <c r="AE768" s="123"/>
      <c r="AF768" s="126">
        <v>0</v>
      </c>
      <c r="AG768" s="123"/>
      <c r="AH768" s="125">
        <v>5.69</v>
      </c>
      <c r="AI768" s="123" t="s">
        <v>157</v>
      </c>
      <c r="AJ768" s="123" t="s">
        <v>95</v>
      </c>
      <c r="AK768" s="124">
        <v>1.208717477</v>
      </c>
      <c r="AL768" s="123" t="s">
        <v>159</v>
      </c>
      <c r="AM768" s="36">
        <v>43315</v>
      </c>
      <c r="AN768" s="123" t="s">
        <v>310</v>
      </c>
      <c r="AO768" s="123" t="s">
        <v>2924</v>
      </c>
      <c r="AP768" s="123" t="s">
        <v>404</v>
      </c>
      <c r="AQ768" s="123" t="s">
        <v>532</v>
      </c>
    </row>
    <row r="769" spans="1:43">
      <c r="A769" s="123" t="s">
        <v>2998</v>
      </c>
      <c r="B769" s="123" t="s">
        <v>2999</v>
      </c>
      <c r="C769" s="36">
        <v>43830</v>
      </c>
      <c r="D769" s="124">
        <v>1.0477000000000001</v>
      </c>
      <c r="E769" s="124">
        <v>1.0477000000000001</v>
      </c>
      <c r="F769" s="125">
        <v>2.86423524918815E-2</v>
      </c>
      <c r="G769" s="36">
        <v>43829</v>
      </c>
      <c r="H769" s="124">
        <v>1.0474000000000001</v>
      </c>
      <c r="I769" s="125">
        <v>3.0693556320708399</v>
      </c>
      <c r="J769" s="123" t="s">
        <v>6285</v>
      </c>
      <c r="K769" s="125">
        <v>0.143376027528203</v>
      </c>
      <c r="L769" s="125">
        <v>0.70165321030373695</v>
      </c>
      <c r="M769" s="130">
        <v>0.86646770000963902</v>
      </c>
      <c r="N769" s="137">
        <f t="shared" si="121"/>
        <v>3.4658708000385561</v>
      </c>
      <c r="O769" s="132">
        <f t="shared" si="122"/>
        <v>3.4658708000385563E-2</v>
      </c>
      <c r="P769" s="134">
        <f t="shared" si="123"/>
        <v>778</v>
      </c>
      <c r="Q769" s="134">
        <v>1046</v>
      </c>
      <c r="R769" s="134" t="str">
        <f t="shared" si="124"/>
        <v>778/1046</v>
      </c>
      <c r="S769" s="131">
        <f t="shared" si="125"/>
        <v>0.74378585086042071</v>
      </c>
      <c r="T769" s="137">
        <f t="shared" si="126"/>
        <v>62.810707456978967</v>
      </c>
      <c r="U769" s="133" t="e">
        <f ca="1">[1]!f_risk_annusharpe(A769,"2019/9/30","2019/12/31",1,1,3)</f>
        <v>#NAME?</v>
      </c>
      <c r="V769" s="134" t="e">
        <f t="shared" ca="1" si="127"/>
        <v>#NAME?</v>
      </c>
      <c r="W769" s="134">
        <f t="shared" si="128"/>
        <v>1046</v>
      </c>
      <c r="X769" s="134" t="e">
        <f t="shared" ca="1" si="129"/>
        <v>#NAME?</v>
      </c>
      <c r="Y769" s="131" t="e">
        <f t="shared" ca="1" si="130"/>
        <v>#NAME?</v>
      </c>
      <c r="Z769" s="137" t="e">
        <f t="shared" ca="1" si="131"/>
        <v>#NAME?</v>
      </c>
      <c r="AA769" s="125">
        <v>1.60993114149939</v>
      </c>
      <c r="AB769" s="125">
        <v>3.0693556320708399</v>
      </c>
      <c r="AC769" s="123" t="s">
        <v>6285</v>
      </c>
      <c r="AD769" s="126">
        <v>0</v>
      </c>
      <c r="AE769" s="123"/>
      <c r="AF769" s="126">
        <v>0</v>
      </c>
      <c r="AG769" s="123"/>
      <c r="AH769" s="125">
        <v>4.7700000000000102</v>
      </c>
      <c r="AI769" s="123" t="s">
        <v>163</v>
      </c>
      <c r="AJ769" s="123" t="s">
        <v>95</v>
      </c>
      <c r="AK769" s="124">
        <v>0.82647303009999995</v>
      </c>
      <c r="AL769" s="123" t="s">
        <v>159</v>
      </c>
      <c r="AM769" s="36">
        <v>43314</v>
      </c>
      <c r="AN769" s="123" t="s">
        <v>310</v>
      </c>
      <c r="AO769" s="123" t="s">
        <v>3000</v>
      </c>
      <c r="AP769" s="123" t="s">
        <v>171</v>
      </c>
      <c r="AQ769" s="123" t="s">
        <v>207</v>
      </c>
    </row>
    <row r="770" spans="1:43">
      <c r="A770" s="123" t="s">
        <v>2974</v>
      </c>
      <c r="B770" s="123" t="s">
        <v>2975</v>
      </c>
      <c r="C770" s="36">
        <v>43830</v>
      </c>
      <c r="D770" s="124">
        <v>1.077</v>
      </c>
      <c r="E770" s="124">
        <v>1.087</v>
      </c>
      <c r="F770" s="125">
        <v>9.2936802973966295E-2</v>
      </c>
      <c r="G770" s="36">
        <v>43829</v>
      </c>
      <c r="H770" s="124">
        <v>1.0760000000000001</v>
      </c>
      <c r="I770" s="125">
        <v>3.0622009569377999</v>
      </c>
      <c r="J770" s="123" t="s">
        <v>6286</v>
      </c>
      <c r="K770" s="125">
        <v>9.2936802973966295E-2</v>
      </c>
      <c r="L770" s="125">
        <v>0.56022408963584702</v>
      </c>
      <c r="M770" s="130">
        <v>1.12676056338029</v>
      </c>
      <c r="N770" s="137">
        <f t="shared" si="121"/>
        <v>4.5070422535211598</v>
      </c>
      <c r="O770" s="132">
        <f t="shared" si="122"/>
        <v>4.5070422535211596E-2</v>
      </c>
      <c r="P770" s="134">
        <f t="shared" si="123"/>
        <v>376</v>
      </c>
      <c r="Q770" s="134">
        <v>1046</v>
      </c>
      <c r="R770" s="134" t="str">
        <f t="shared" si="124"/>
        <v>376/1046</v>
      </c>
      <c r="S770" s="131">
        <f t="shared" si="125"/>
        <v>0.35946462715105165</v>
      </c>
      <c r="T770" s="137">
        <f t="shared" si="126"/>
        <v>82.026768642447422</v>
      </c>
      <c r="U770" s="133" t="e">
        <f ca="1">[1]!f_risk_annusharpe(A770,"2019/9/30","2019/12/31",1,1,3)</f>
        <v>#NAME?</v>
      </c>
      <c r="V770" s="134" t="e">
        <f t="shared" ca="1" si="127"/>
        <v>#NAME?</v>
      </c>
      <c r="W770" s="134">
        <f t="shared" si="128"/>
        <v>1046</v>
      </c>
      <c r="X770" s="134" t="e">
        <f t="shared" ca="1" si="129"/>
        <v>#NAME?</v>
      </c>
      <c r="Y770" s="131" t="e">
        <f t="shared" ca="1" si="130"/>
        <v>#NAME?</v>
      </c>
      <c r="Z770" s="137" t="e">
        <f t="shared" ca="1" si="131"/>
        <v>#NAME?</v>
      </c>
      <c r="AA770" s="125">
        <v>2.0853080568720301</v>
      </c>
      <c r="AB770" s="125">
        <v>3.0622009569377999</v>
      </c>
      <c r="AC770" s="123" t="s">
        <v>6286</v>
      </c>
      <c r="AD770" s="125">
        <v>7.16417910447763</v>
      </c>
      <c r="AE770" s="123" t="s">
        <v>6287</v>
      </c>
      <c r="AF770" s="125">
        <v>8.8978766430738094</v>
      </c>
      <c r="AG770" s="123" t="s">
        <v>6288</v>
      </c>
      <c r="AH770" s="125">
        <v>8.8216955000000006</v>
      </c>
      <c r="AI770" s="123" t="s">
        <v>227</v>
      </c>
      <c r="AJ770" s="123" t="s">
        <v>158</v>
      </c>
      <c r="AK770" s="124">
        <v>1.0664656338</v>
      </c>
      <c r="AL770" s="123" t="s">
        <v>159</v>
      </c>
      <c r="AM770" s="36">
        <v>42529</v>
      </c>
      <c r="AN770" s="123" t="s">
        <v>310</v>
      </c>
      <c r="AO770" s="123" t="s">
        <v>2976</v>
      </c>
      <c r="AP770" s="123" t="s">
        <v>215</v>
      </c>
      <c r="AQ770" s="123" t="s">
        <v>177</v>
      </c>
    </row>
    <row r="771" spans="1:43">
      <c r="A771" s="123" t="s">
        <v>2970</v>
      </c>
      <c r="B771" s="123" t="s">
        <v>2971</v>
      </c>
      <c r="C771" s="36">
        <v>43830</v>
      </c>
      <c r="D771" s="124">
        <v>1.0726</v>
      </c>
      <c r="E771" s="124">
        <v>1.1167</v>
      </c>
      <c r="F771" s="125">
        <v>2.7977245173915501E-2</v>
      </c>
      <c r="G771" s="36">
        <v>43829</v>
      </c>
      <c r="H771" s="124">
        <v>1.0723</v>
      </c>
      <c r="I771" s="125">
        <v>3.0553420445811001</v>
      </c>
      <c r="J771" s="123" t="s">
        <v>6289</v>
      </c>
      <c r="K771" s="125">
        <v>0.14004294650360599</v>
      </c>
      <c r="L771" s="125">
        <v>0.51541561240745404</v>
      </c>
      <c r="M771" s="130">
        <v>0.71361502347418404</v>
      </c>
      <c r="N771" s="137">
        <f t="shared" si="121"/>
        <v>2.8544600938967362</v>
      </c>
      <c r="O771" s="132">
        <f t="shared" si="122"/>
        <v>2.8544600938967362E-2</v>
      </c>
      <c r="P771" s="134">
        <f t="shared" si="123"/>
        <v>933</v>
      </c>
      <c r="Q771" s="134">
        <v>1046</v>
      </c>
      <c r="R771" s="134" t="str">
        <f t="shared" si="124"/>
        <v>933/1046</v>
      </c>
      <c r="S771" s="131">
        <f t="shared" si="125"/>
        <v>0.89196940726577434</v>
      </c>
      <c r="T771" s="137">
        <f t="shared" si="126"/>
        <v>60</v>
      </c>
      <c r="U771" s="133" t="e">
        <f ca="1">[1]!f_risk_annusharpe(A771,"2019/9/30","2019/12/31",1,1,3)</f>
        <v>#NAME?</v>
      </c>
      <c r="V771" s="134" t="e">
        <f t="shared" ca="1" si="127"/>
        <v>#NAME?</v>
      </c>
      <c r="W771" s="134">
        <f t="shared" si="128"/>
        <v>1046</v>
      </c>
      <c r="X771" s="134" t="e">
        <f t="shared" ca="1" si="129"/>
        <v>#NAME?</v>
      </c>
      <c r="Y771" s="131" t="e">
        <f t="shared" ca="1" si="130"/>
        <v>#NAME?</v>
      </c>
      <c r="Z771" s="137" t="e">
        <f t="shared" ca="1" si="131"/>
        <v>#NAME?</v>
      </c>
      <c r="AA771" s="125">
        <v>1.59121045652585</v>
      </c>
      <c r="AB771" s="125">
        <v>3.0553420445811001</v>
      </c>
      <c r="AC771" s="123" t="s">
        <v>6289</v>
      </c>
      <c r="AD771" s="125">
        <v>7.0245459988026298</v>
      </c>
      <c r="AE771" s="123" t="s">
        <v>6290</v>
      </c>
      <c r="AF771" s="125">
        <v>10.810933934585499</v>
      </c>
      <c r="AG771" s="123" t="s">
        <v>6291</v>
      </c>
      <c r="AH771" s="125">
        <v>12.077261119999999</v>
      </c>
      <c r="AI771" s="123" t="s">
        <v>163</v>
      </c>
      <c r="AJ771" s="123" t="s">
        <v>189</v>
      </c>
      <c r="AK771" s="124">
        <v>0.53221565390000003</v>
      </c>
      <c r="AL771" s="123" t="s">
        <v>159</v>
      </c>
      <c r="AM771" s="36">
        <v>42521</v>
      </c>
      <c r="AN771" s="123" t="s">
        <v>310</v>
      </c>
      <c r="AO771" s="123" t="s">
        <v>1974</v>
      </c>
      <c r="AP771" s="123" t="s">
        <v>219</v>
      </c>
      <c r="AQ771" s="123" t="s">
        <v>170</v>
      </c>
    </row>
    <row r="772" spans="1:43">
      <c r="A772" s="123" t="s">
        <v>2897</v>
      </c>
      <c r="B772" s="123" t="s">
        <v>2898</v>
      </c>
      <c r="C772" s="36">
        <v>43830</v>
      </c>
      <c r="D772" s="124">
        <v>1.2534000000000001</v>
      </c>
      <c r="E772" s="124">
        <v>1.2944</v>
      </c>
      <c r="F772" s="125">
        <v>2.3940627244433799E-2</v>
      </c>
      <c r="G772" s="36">
        <v>43829</v>
      </c>
      <c r="H772" s="124">
        <v>1.2531000000000001</v>
      </c>
      <c r="I772" s="125">
        <v>3.0417625780993101</v>
      </c>
      <c r="J772" s="123" t="s">
        <v>6292</v>
      </c>
      <c r="K772" s="125">
        <v>0.13581529120396299</v>
      </c>
      <c r="L772" s="125">
        <v>0.27200000000000002</v>
      </c>
      <c r="M772" s="130">
        <v>0.81235421861175905</v>
      </c>
      <c r="N772" s="137">
        <f t="shared" ref="N772:N835" si="132">M772*4</f>
        <v>3.2494168744470362</v>
      </c>
      <c r="O772" s="132">
        <f t="shared" ref="O772:O835" si="133">N772/100</f>
        <v>3.2494168744470364E-2</v>
      </c>
      <c r="P772" s="134">
        <f t="shared" ref="P772:P835" si="134">RANK(O772,$O$3:$O$1113,0)</f>
        <v>832</v>
      </c>
      <c r="Q772" s="134">
        <v>1046</v>
      </c>
      <c r="R772" s="134" t="str">
        <f t="shared" ref="R772:R835" si="135">P772&amp;"/"&amp;Q772</f>
        <v>832/1046</v>
      </c>
      <c r="S772" s="131">
        <f t="shared" ref="S772:S835" si="136">P772/Q772</f>
        <v>0.79541108986615683</v>
      </c>
      <c r="T772" s="137">
        <f t="shared" ref="T772:T835" si="137">IF(S772&gt;0.8,60,60+40/80%*(80%-S772))</f>
        <v>60.229445506692159</v>
      </c>
      <c r="U772" s="133" t="e">
        <f ca="1">[1]!f_risk_annusharpe(A772,"2019/9/30","2019/12/31",1,1,3)</f>
        <v>#NAME?</v>
      </c>
      <c r="V772" s="134" t="e">
        <f t="shared" ref="V772:V835" ca="1" si="138">RANK(U772,$U$3:$U$1230,0)</f>
        <v>#NAME?</v>
      </c>
      <c r="W772" s="134">
        <f t="shared" ref="W772:W835" si="139">Q772</f>
        <v>1046</v>
      </c>
      <c r="X772" s="134" t="e">
        <f t="shared" ref="X772:X835" ca="1" si="140">V772&amp;"/"&amp;W772</f>
        <v>#NAME?</v>
      </c>
      <c r="Y772" s="131" t="e">
        <f t="shared" ref="Y772:Y835" ca="1" si="141">V772/W772</f>
        <v>#NAME?</v>
      </c>
      <c r="Z772" s="137" t="e">
        <f t="shared" ref="Z772:Z835" ca="1" si="142">IF(Y772&gt;0.8,60,60+40/80%*(80%-Y772))</f>
        <v>#NAME?</v>
      </c>
      <c r="AA772" s="125">
        <v>2.1266194084575898</v>
      </c>
      <c r="AB772" s="125">
        <v>3.0417625780993101</v>
      </c>
      <c r="AC772" s="123" t="s">
        <v>6292</v>
      </c>
      <c r="AD772" s="125">
        <v>10.6266548984996</v>
      </c>
      <c r="AE772" s="123" t="s">
        <v>6293</v>
      </c>
      <c r="AF772" s="125">
        <v>10.724381625441699</v>
      </c>
      <c r="AG772" s="123" t="s">
        <v>6294</v>
      </c>
      <c r="AH772" s="125">
        <v>29.867656820000001</v>
      </c>
      <c r="AI772" s="123" t="s">
        <v>163</v>
      </c>
      <c r="AJ772" s="123" t="s">
        <v>158</v>
      </c>
      <c r="AK772" s="124">
        <v>0.94354878389999997</v>
      </c>
      <c r="AL772" s="123" t="s">
        <v>159</v>
      </c>
      <c r="AM772" s="36">
        <v>41227</v>
      </c>
      <c r="AN772" s="123" t="s">
        <v>310</v>
      </c>
      <c r="AO772" s="123" t="s">
        <v>4903</v>
      </c>
      <c r="AP772" s="123" t="s">
        <v>219</v>
      </c>
      <c r="AQ772" s="123" t="s">
        <v>173</v>
      </c>
    </row>
    <row r="773" spans="1:43">
      <c r="A773" s="123" t="s">
        <v>2953</v>
      </c>
      <c r="B773" s="123" t="s">
        <v>2954</v>
      </c>
      <c r="C773" s="36">
        <v>43830</v>
      </c>
      <c r="D773" s="124">
        <v>1.0790999999999999</v>
      </c>
      <c r="E773" s="124">
        <v>1.1282000000000001</v>
      </c>
      <c r="F773" s="125">
        <v>1.85373992028793E-2</v>
      </c>
      <c r="G773" s="36">
        <v>43829</v>
      </c>
      <c r="H773" s="124">
        <v>1.0789</v>
      </c>
      <c r="I773" s="125">
        <v>3.0364068115611</v>
      </c>
      <c r="J773" s="123" t="s">
        <v>6295</v>
      </c>
      <c r="K773" s="125">
        <v>0.111327581408278</v>
      </c>
      <c r="L773" s="125">
        <v>0.40010127814285101</v>
      </c>
      <c r="M773" s="130">
        <v>0.80338986805038803</v>
      </c>
      <c r="N773" s="137">
        <f t="shared" si="132"/>
        <v>3.2135594722015521</v>
      </c>
      <c r="O773" s="132">
        <f t="shared" si="133"/>
        <v>3.213559472201552E-2</v>
      </c>
      <c r="P773" s="134">
        <f t="shared" si="134"/>
        <v>845</v>
      </c>
      <c r="Q773" s="134">
        <v>1046</v>
      </c>
      <c r="R773" s="134" t="str">
        <f t="shared" si="135"/>
        <v>845/1046</v>
      </c>
      <c r="S773" s="131">
        <f t="shared" si="136"/>
        <v>0.80783938814531553</v>
      </c>
      <c r="T773" s="137">
        <f t="shared" si="137"/>
        <v>60</v>
      </c>
      <c r="U773" s="133" t="e">
        <f ca="1">[1]!f_risk_annusharpe(A773,"2019/9/30","2019/12/31",1,1,3)</f>
        <v>#NAME?</v>
      </c>
      <c r="V773" s="134" t="e">
        <f t="shared" ca="1" si="138"/>
        <v>#NAME?</v>
      </c>
      <c r="W773" s="134">
        <f t="shared" si="139"/>
        <v>1046</v>
      </c>
      <c r="X773" s="134" t="e">
        <f t="shared" ca="1" si="140"/>
        <v>#NAME?</v>
      </c>
      <c r="Y773" s="131" t="e">
        <f t="shared" ca="1" si="141"/>
        <v>#NAME?</v>
      </c>
      <c r="Z773" s="137" t="e">
        <f t="shared" ca="1" si="142"/>
        <v>#NAME?</v>
      </c>
      <c r="AA773" s="125">
        <v>2.1005098436445699</v>
      </c>
      <c r="AB773" s="125">
        <v>3.0364068115611</v>
      </c>
      <c r="AC773" s="123" t="s">
        <v>6295</v>
      </c>
      <c r="AD773" s="125">
        <v>12.909894694244599</v>
      </c>
      <c r="AE773" s="123" t="s">
        <v>6296</v>
      </c>
      <c r="AF773" s="126">
        <v>0</v>
      </c>
      <c r="AG773" s="123"/>
      <c r="AH773" s="125">
        <v>13.00022261</v>
      </c>
      <c r="AI773" s="123" t="s">
        <v>157</v>
      </c>
      <c r="AJ773" s="123" t="s">
        <v>95</v>
      </c>
      <c r="AK773" s="124">
        <v>1.6091748697999999</v>
      </c>
      <c r="AL773" s="123" t="s">
        <v>159</v>
      </c>
      <c r="AM773" s="36">
        <v>43096</v>
      </c>
      <c r="AN773" s="123" t="s">
        <v>310</v>
      </c>
      <c r="AO773" s="123" t="s">
        <v>1787</v>
      </c>
      <c r="AP773" s="123" t="s">
        <v>202</v>
      </c>
      <c r="AQ773" s="123" t="s">
        <v>183</v>
      </c>
    </row>
    <row r="774" spans="1:43">
      <c r="A774" s="123" t="s">
        <v>2943</v>
      </c>
      <c r="B774" s="123" t="s">
        <v>2944</v>
      </c>
      <c r="C774" s="36">
        <v>43830</v>
      </c>
      <c r="D774" s="124">
        <v>1.0370999999999999</v>
      </c>
      <c r="E774" s="124">
        <v>1.1039000000000001</v>
      </c>
      <c r="F774" s="125">
        <v>1.9288263091891699E-2</v>
      </c>
      <c r="G774" s="36">
        <v>43829</v>
      </c>
      <c r="H774" s="124">
        <v>1.0368999999999999</v>
      </c>
      <c r="I774" s="125">
        <v>3.0300328540135699</v>
      </c>
      <c r="J774" s="123" t="s">
        <v>6297</v>
      </c>
      <c r="K774" s="125">
        <v>0.12550685460511701</v>
      </c>
      <c r="L774" s="125">
        <v>0.35807148330757499</v>
      </c>
      <c r="M774" s="130">
        <v>0.79699783346298902</v>
      </c>
      <c r="N774" s="137">
        <f t="shared" si="132"/>
        <v>3.1879913338519561</v>
      </c>
      <c r="O774" s="132">
        <f t="shared" si="133"/>
        <v>3.1879913338519562E-2</v>
      </c>
      <c r="P774" s="134">
        <f t="shared" si="134"/>
        <v>856</v>
      </c>
      <c r="Q774" s="134">
        <v>1046</v>
      </c>
      <c r="R774" s="134" t="str">
        <f t="shared" si="135"/>
        <v>856/1046</v>
      </c>
      <c r="S774" s="131">
        <f t="shared" si="136"/>
        <v>0.8183556405353728</v>
      </c>
      <c r="T774" s="137">
        <f t="shared" si="137"/>
        <v>60</v>
      </c>
      <c r="U774" s="133" t="e">
        <f ca="1">[1]!f_risk_annusharpe(A774,"2019/9/30","2019/12/31",1,1,3)</f>
        <v>#NAME?</v>
      </c>
      <c r="V774" s="134" t="e">
        <f t="shared" ca="1" si="138"/>
        <v>#NAME?</v>
      </c>
      <c r="W774" s="134">
        <f t="shared" si="139"/>
        <v>1046</v>
      </c>
      <c r="X774" s="134" t="e">
        <f t="shared" ca="1" si="140"/>
        <v>#NAME?</v>
      </c>
      <c r="Y774" s="131" t="e">
        <f t="shared" ca="1" si="141"/>
        <v>#NAME?</v>
      </c>
      <c r="Z774" s="137" t="e">
        <f t="shared" ca="1" si="142"/>
        <v>#NAME?</v>
      </c>
      <c r="AA774" s="125">
        <v>1.5570222002056799</v>
      </c>
      <c r="AB774" s="125">
        <v>3.0300328540135699</v>
      </c>
      <c r="AC774" s="123" t="s">
        <v>6297</v>
      </c>
      <c r="AD774" s="125">
        <v>7.3054701426802398</v>
      </c>
      <c r="AE774" s="123" t="s">
        <v>6298</v>
      </c>
      <c r="AF774" s="125">
        <v>10.9960951302605</v>
      </c>
      <c r="AG774" s="123" t="s">
        <v>6299</v>
      </c>
      <c r="AH774" s="125">
        <v>10.774102940000001</v>
      </c>
      <c r="AI774" s="123" t="s">
        <v>163</v>
      </c>
      <c r="AJ774" s="123" t="s">
        <v>166</v>
      </c>
      <c r="AK774" s="124">
        <v>61.676046780500002</v>
      </c>
      <c r="AL774" s="123" t="s">
        <v>159</v>
      </c>
      <c r="AM774" s="36">
        <v>42676</v>
      </c>
      <c r="AN774" s="123" t="s">
        <v>310</v>
      </c>
      <c r="AO774" s="123" t="s">
        <v>1068</v>
      </c>
      <c r="AP774" s="123" t="s">
        <v>245</v>
      </c>
      <c r="AQ774" s="123" t="s">
        <v>183</v>
      </c>
    </row>
    <row r="775" spans="1:43">
      <c r="A775" s="123" t="s">
        <v>2005</v>
      </c>
      <c r="B775" s="123" t="s">
        <v>2006</v>
      </c>
      <c r="C775" s="36">
        <v>43830</v>
      </c>
      <c r="D775" s="124">
        <v>0.99609999999999999</v>
      </c>
      <c r="E775" s="124">
        <v>1.0832999999999999</v>
      </c>
      <c r="F775" s="125">
        <v>1.00401606425632E-2</v>
      </c>
      <c r="G775" s="36">
        <v>43829</v>
      </c>
      <c r="H775" s="124">
        <v>0.996</v>
      </c>
      <c r="I775" s="125">
        <v>3.0299881293002202</v>
      </c>
      <c r="J775" s="123" t="s">
        <v>6300</v>
      </c>
      <c r="K775" s="125">
        <v>-9.0270812437330095E-2</v>
      </c>
      <c r="L775" s="125">
        <v>-0.92497769675749297</v>
      </c>
      <c r="M775" s="130">
        <v>-0.47086488787658398</v>
      </c>
      <c r="N775" s="137">
        <f t="shared" si="132"/>
        <v>-1.8834595515063359</v>
      </c>
      <c r="O775" s="132">
        <f t="shared" si="133"/>
        <v>-1.8834595515063359E-2</v>
      </c>
      <c r="P775" s="134">
        <f t="shared" si="134"/>
        <v>1035</v>
      </c>
      <c r="Q775" s="134">
        <v>1046</v>
      </c>
      <c r="R775" s="134" t="str">
        <f t="shared" si="135"/>
        <v>1035/1046</v>
      </c>
      <c r="S775" s="131">
        <f t="shared" si="136"/>
        <v>0.98948374760994262</v>
      </c>
      <c r="T775" s="137">
        <f t="shared" si="137"/>
        <v>60</v>
      </c>
      <c r="U775" s="133" t="e">
        <f ca="1">[1]!f_risk_annusharpe(A775,"2019/9/30","2019/12/31",1,1,3)</f>
        <v>#NAME?</v>
      </c>
      <c r="V775" s="134" t="e">
        <f t="shared" ca="1" si="138"/>
        <v>#NAME?</v>
      </c>
      <c r="W775" s="134">
        <f t="shared" si="139"/>
        <v>1046</v>
      </c>
      <c r="X775" s="134" t="e">
        <f t="shared" ca="1" si="140"/>
        <v>#NAME?</v>
      </c>
      <c r="Y775" s="131" t="e">
        <f t="shared" ca="1" si="141"/>
        <v>#NAME?</v>
      </c>
      <c r="Z775" s="137" t="e">
        <f t="shared" ca="1" si="142"/>
        <v>#NAME?</v>
      </c>
      <c r="AA775" s="125">
        <v>0.91385585226467503</v>
      </c>
      <c r="AB775" s="125">
        <v>3.0299881293002202</v>
      </c>
      <c r="AC775" s="123" t="s">
        <v>6300</v>
      </c>
      <c r="AD775" s="125">
        <v>10.6339060136581</v>
      </c>
      <c r="AE775" s="123" t="s">
        <v>6301</v>
      </c>
      <c r="AF775" s="125">
        <v>10.939212172935401</v>
      </c>
      <c r="AG775" s="123" t="s">
        <v>6302</v>
      </c>
      <c r="AH775" s="125">
        <v>8.5429251899999894</v>
      </c>
      <c r="AI775" s="123" t="s">
        <v>163</v>
      </c>
      <c r="AJ775" s="123" t="s">
        <v>158</v>
      </c>
      <c r="AK775" s="124">
        <v>15.203607916699999</v>
      </c>
      <c r="AL775" s="123" t="s">
        <v>159</v>
      </c>
      <c r="AM775" s="36">
        <v>42586</v>
      </c>
      <c r="AN775" s="123" t="s">
        <v>310</v>
      </c>
      <c r="AO775" s="123" t="s">
        <v>1892</v>
      </c>
      <c r="AP775" s="123" t="s">
        <v>187</v>
      </c>
      <c r="AQ775" s="123" t="s">
        <v>177</v>
      </c>
    </row>
    <row r="776" spans="1:43">
      <c r="A776" s="123" t="s">
        <v>3001</v>
      </c>
      <c r="B776" s="123" t="s">
        <v>3002</v>
      </c>
      <c r="C776" s="36">
        <v>43830</v>
      </c>
      <c r="D776" s="124">
        <v>1.179</v>
      </c>
      <c r="E776" s="124">
        <v>1.427</v>
      </c>
      <c r="F776" s="125">
        <v>8.48896434635001E-2</v>
      </c>
      <c r="G776" s="36">
        <v>43829</v>
      </c>
      <c r="H776" s="124">
        <v>1.1779999999999999</v>
      </c>
      <c r="I776" s="125">
        <v>3.02755995046016</v>
      </c>
      <c r="J776" s="123" t="s">
        <v>6303</v>
      </c>
      <c r="K776" s="125">
        <v>0.33462143229144797</v>
      </c>
      <c r="L776" s="125">
        <v>0.66578358841877305</v>
      </c>
      <c r="M776" s="130">
        <v>-0.19708981324751099</v>
      </c>
      <c r="N776" s="137">
        <f t="shared" si="132"/>
        <v>-0.78835925299004395</v>
      </c>
      <c r="O776" s="132">
        <f t="shared" si="133"/>
        <v>-7.8835925299004395E-3</v>
      </c>
      <c r="P776" s="134">
        <f t="shared" si="134"/>
        <v>1031</v>
      </c>
      <c r="Q776" s="134">
        <v>1046</v>
      </c>
      <c r="R776" s="134" t="str">
        <f t="shared" si="135"/>
        <v>1031/1046</v>
      </c>
      <c r="S776" s="131">
        <f t="shared" si="136"/>
        <v>0.98565965583173998</v>
      </c>
      <c r="T776" s="137">
        <f t="shared" si="137"/>
        <v>60</v>
      </c>
      <c r="U776" s="133" t="e">
        <f ca="1">[1]!f_risk_annusharpe(A776,"2019/9/30","2019/12/31",1,1,3)</f>
        <v>#NAME?</v>
      </c>
      <c r="V776" s="134" t="e">
        <f t="shared" ca="1" si="138"/>
        <v>#NAME?</v>
      </c>
      <c r="W776" s="134">
        <f t="shared" si="139"/>
        <v>1046</v>
      </c>
      <c r="X776" s="134" t="e">
        <f t="shared" ca="1" si="140"/>
        <v>#NAME?</v>
      </c>
      <c r="Y776" s="131" t="e">
        <f t="shared" ca="1" si="141"/>
        <v>#NAME?</v>
      </c>
      <c r="Z776" s="137" t="e">
        <f t="shared" ca="1" si="142"/>
        <v>#NAME?</v>
      </c>
      <c r="AA776" s="125">
        <v>0.98821790868542303</v>
      </c>
      <c r="AB776" s="125">
        <v>3.02755995046016</v>
      </c>
      <c r="AC776" s="123" t="s">
        <v>6303</v>
      </c>
      <c r="AD776" s="125">
        <v>9.5862064073226492</v>
      </c>
      <c r="AE776" s="123" t="s">
        <v>6304</v>
      </c>
      <c r="AF776" s="125">
        <v>11.8035148638132</v>
      </c>
      <c r="AG776" s="123" t="s">
        <v>6305</v>
      </c>
      <c r="AH776" s="125">
        <v>43.667516599999999</v>
      </c>
      <c r="AI776" s="123" t="s">
        <v>157</v>
      </c>
      <c r="AJ776" s="123" t="s">
        <v>166</v>
      </c>
      <c r="AK776" s="124">
        <v>12.559581902</v>
      </c>
      <c r="AL776" s="123" t="s">
        <v>159</v>
      </c>
      <c r="AM776" s="36">
        <v>41844</v>
      </c>
      <c r="AN776" s="123" t="s">
        <v>310</v>
      </c>
      <c r="AO776" s="123" t="s">
        <v>3003</v>
      </c>
      <c r="AP776" s="123" t="s">
        <v>224</v>
      </c>
      <c r="AQ776" s="123" t="s">
        <v>181</v>
      </c>
    </row>
    <row r="777" spans="1:43">
      <c r="A777" s="123" t="s">
        <v>2977</v>
      </c>
      <c r="B777" s="123" t="s">
        <v>2978</v>
      </c>
      <c r="C777" s="36">
        <v>43830</v>
      </c>
      <c r="D777" s="124">
        <v>1.1072</v>
      </c>
      <c r="E777" s="124">
        <v>1.1072</v>
      </c>
      <c r="F777" s="125">
        <v>4.5179362067402598E-2</v>
      </c>
      <c r="G777" s="36">
        <v>43829</v>
      </c>
      <c r="H777" s="124">
        <v>1.1067</v>
      </c>
      <c r="I777" s="125">
        <v>3.0145143282471101</v>
      </c>
      <c r="J777" s="123" t="s">
        <v>6306</v>
      </c>
      <c r="K777" s="125">
        <v>0.14471780028944001</v>
      </c>
      <c r="L777" s="125">
        <v>0.51747616886064796</v>
      </c>
      <c r="M777" s="130">
        <v>1.0034665207078901</v>
      </c>
      <c r="N777" s="137">
        <f t="shared" si="132"/>
        <v>4.0138660828315604</v>
      </c>
      <c r="O777" s="132">
        <f t="shared" si="133"/>
        <v>4.0138660828315603E-2</v>
      </c>
      <c r="P777" s="134">
        <f t="shared" si="134"/>
        <v>568</v>
      </c>
      <c r="Q777" s="134">
        <v>1046</v>
      </c>
      <c r="R777" s="134" t="str">
        <f t="shared" si="135"/>
        <v>568/1046</v>
      </c>
      <c r="S777" s="131">
        <f t="shared" si="136"/>
        <v>0.54302103250478007</v>
      </c>
      <c r="T777" s="137">
        <f t="shared" si="137"/>
        <v>72.848948374760994</v>
      </c>
      <c r="U777" s="133" t="e">
        <f ca="1">[1]!f_risk_annusharpe(A777,"2019/9/30","2019/12/31",1,1,3)</f>
        <v>#NAME?</v>
      </c>
      <c r="V777" s="134" t="e">
        <f t="shared" ca="1" si="138"/>
        <v>#NAME?</v>
      </c>
      <c r="W777" s="134">
        <f t="shared" si="139"/>
        <v>1046</v>
      </c>
      <c r="X777" s="134" t="e">
        <f t="shared" ca="1" si="140"/>
        <v>#NAME?</v>
      </c>
      <c r="Y777" s="131" t="e">
        <f t="shared" ca="1" si="141"/>
        <v>#NAME?</v>
      </c>
      <c r="Z777" s="137" t="e">
        <f t="shared" ca="1" si="142"/>
        <v>#NAME?</v>
      </c>
      <c r="AA777" s="125">
        <v>1.9708970344446399</v>
      </c>
      <c r="AB777" s="125">
        <v>3.0145143282471101</v>
      </c>
      <c r="AC777" s="123" t="s">
        <v>6306</v>
      </c>
      <c r="AD777" s="125">
        <v>4.1580432737535302</v>
      </c>
      <c r="AE777" s="123" t="s">
        <v>6307</v>
      </c>
      <c r="AF777" s="126">
        <v>0</v>
      </c>
      <c r="AG777" s="123"/>
      <c r="AH777" s="125">
        <v>10.72</v>
      </c>
      <c r="AI777" s="123" t="s">
        <v>163</v>
      </c>
      <c r="AJ777" s="123" t="s">
        <v>95</v>
      </c>
      <c r="AK777" s="124">
        <v>2.0384264895999999</v>
      </c>
      <c r="AL777" s="123" t="s">
        <v>159</v>
      </c>
      <c r="AM777" s="36">
        <v>42779</v>
      </c>
      <c r="AN777" s="123" t="s">
        <v>310</v>
      </c>
      <c r="AO777" s="123" t="s">
        <v>2979</v>
      </c>
      <c r="AP777" s="123" t="s">
        <v>187</v>
      </c>
      <c r="AQ777" s="123" t="s">
        <v>207</v>
      </c>
    </row>
    <row r="778" spans="1:43">
      <c r="A778" s="123" t="s">
        <v>2987</v>
      </c>
      <c r="B778" s="123" t="s">
        <v>2988</v>
      </c>
      <c r="C778" s="36">
        <v>43830</v>
      </c>
      <c r="D778" s="124">
        <v>1.0271999999999999</v>
      </c>
      <c r="E778" s="124">
        <v>1.0326</v>
      </c>
      <c r="F778" s="125">
        <v>1.9474196689376801E-2</v>
      </c>
      <c r="G778" s="36">
        <v>43829</v>
      </c>
      <c r="H778" s="124">
        <v>1.0269999999999999</v>
      </c>
      <c r="I778" s="125">
        <v>3.00505440399002</v>
      </c>
      <c r="J778" s="123" t="s">
        <v>6308</v>
      </c>
      <c r="K778" s="125">
        <v>0.12671800370404401</v>
      </c>
      <c r="L778" s="125">
        <v>0.54777705939629495</v>
      </c>
      <c r="M778" s="130">
        <v>0.93105956406998003</v>
      </c>
      <c r="N778" s="137">
        <f t="shared" si="132"/>
        <v>3.7242382562799201</v>
      </c>
      <c r="O778" s="132">
        <f t="shared" si="133"/>
        <v>3.7242382562799201E-2</v>
      </c>
      <c r="P778" s="134">
        <f t="shared" si="134"/>
        <v>674</v>
      </c>
      <c r="Q778" s="134">
        <v>1046</v>
      </c>
      <c r="R778" s="134" t="str">
        <f t="shared" si="135"/>
        <v>674/1046</v>
      </c>
      <c r="S778" s="131">
        <f t="shared" si="136"/>
        <v>0.6443594646271511</v>
      </c>
      <c r="T778" s="137">
        <f t="shared" si="137"/>
        <v>67.782026768642453</v>
      </c>
      <c r="U778" s="133" t="e">
        <f ca="1">[1]!f_risk_annusharpe(A778,"2019/9/30","2019/12/31",1,1,3)</f>
        <v>#NAME?</v>
      </c>
      <c r="V778" s="134" t="e">
        <f t="shared" ca="1" si="138"/>
        <v>#NAME?</v>
      </c>
      <c r="W778" s="134">
        <f t="shared" si="139"/>
        <v>1046</v>
      </c>
      <c r="X778" s="134" t="e">
        <f t="shared" ca="1" si="140"/>
        <v>#NAME?</v>
      </c>
      <c r="Y778" s="131" t="e">
        <f t="shared" ca="1" si="141"/>
        <v>#NAME?</v>
      </c>
      <c r="Z778" s="137" t="e">
        <f t="shared" ca="1" si="142"/>
        <v>#NAME?</v>
      </c>
      <c r="AA778" s="125">
        <v>1.76659804868433</v>
      </c>
      <c r="AB778" s="125">
        <v>3.00505440399002</v>
      </c>
      <c r="AC778" s="123" t="s">
        <v>6308</v>
      </c>
      <c r="AD778" s="126">
        <v>0</v>
      </c>
      <c r="AE778" s="123"/>
      <c r="AF778" s="126">
        <v>0</v>
      </c>
      <c r="AG778" s="123"/>
      <c r="AH778" s="125">
        <v>3.2625670399999902</v>
      </c>
      <c r="AI778" s="123" t="s">
        <v>157</v>
      </c>
      <c r="AJ778" s="123" t="s">
        <v>95</v>
      </c>
      <c r="AK778" s="124">
        <v>64.029485890700002</v>
      </c>
      <c r="AL778" s="123" t="s">
        <v>159</v>
      </c>
      <c r="AM778" s="36">
        <v>43433</v>
      </c>
      <c r="AN778" s="123" t="s">
        <v>310</v>
      </c>
      <c r="AO778" s="123" t="s">
        <v>6309</v>
      </c>
      <c r="AP778" s="123" t="s">
        <v>347</v>
      </c>
      <c r="AQ778" s="123" t="s">
        <v>241</v>
      </c>
    </row>
    <row r="779" spans="1:43">
      <c r="A779" s="123" t="s">
        <v>3004</v>
      </c>
      <c r="B779" s="123" t="s">
        <v>3005</v>
      </c>
      <c r="C779" s="36">
        <v>43830</v>
      </c>
      <c r="D779" s="124">
        <v>1.0301</v>
      </c>
      <c r="E779" s="124">
        <v>1.0301</v>
      </c>
      <c r="F779" s="125">
        <v>4.8562548562543197E-2</v>
      </c>
      <c r="G779" s="36">
        <v>43829</v>
      </c>
      <c r="H779" s="124">
        <v>1.0296000000000001</v>
      </c>
      <c r="I779" s="125">
        <v>2.9997000299969998</v>
      </c>
      <c r="J779" s="123" t="s">
        <v>6310</v>
      </c>
      <c r="K779" s="125">
        <v>0.15556635877491901</v>
      </c>
      <c r="L779" s="125">
        <v>0.66451675950355904</v>
      </c>
      <c r="M779" s="130">
        <v>1.40775743256546</v>
      </c>
      <c r="N779" s="137">
        <f t="shared" si="132"/>
        <v>5.6310297302618402</v>
      </c>
      <c r="O779" s="132">
        <f t="shared" si="133"/>
        <v>5.6310297302618405E-2</v>
      </c>
      <c r="P779" s="134">
        <f t="shared" si="134"/>
        <v>118</v>
      </c>
      <c r="Q779" s="134">
        <v>1046</v>
      </c>
      <c r="R779" s="134" t="str">
        <f t="shared" si="135"/>
        <v>118/1046</v>
      </c>
      <c r="S779" s="131">
        <f t="shared" si="136"/>
        <v>0.11281070745697896</v>
      </c>
      <c r="T779" s="137">
        <f t="shared" si="137"/>
        <v>94.359464627151056</v>
      </c>
      <c r="U779" s="133" t="e">
        <f ca="1">[1]!f_risk_annusharpe(A779,"2019/9/30","2019/12/31",1,1,3)</f>
        <v>#NAME?</v>
      </c>
      <c r="V779" s="134" t="e">
        <f t="shared" ca="1" si="138"/>
        <v>#NAME?</v>
      </c>
      <c r="W779" s="134">
        <f t="shared" si="139"/>
        <v>1046</v>
      </c>
      <c r="X779" s="134" t="e">
        <f t="shared" ca="1" si="140"/>
        <v>#NAME?</v>
      </c>
      <c r="Y779" s="131" t="e">
        <f t="shared" ca="1" si="141"/>
        <v>#NAME?</v>
      </c>
      <c r="Z779" s="137" t="e">
        <f t="shared" ca="1" si="142"/>
        <v>#NAME?</v>
      </c>
      <c r="AA779" s="125">
        <v>2.22288379478019</v>
      </c>
      <c r="AB779" s="125">
        <v>2.9997000299969998</v>
      </c>
      <c r="AC779" s="123" t="s">
        <v>6310</v>
      </c>
      <c r="AD779" s="126">
        <v>0</v>
      </c>
      <c r="AE779" s="123"/>
      <c r="AF779" s="126">
        <v>0</v>
      </c>
      <c r="AG779" s="123"/>
      <c r="AH779" s="125">
        <v>3.01</v>
      </c>
      <c r="AI779" s="123" t="s">
        <v>157</v>
      </c>
      <c r="AJ779" s="123" t="s">
        <v>95</v>
      </c>
      <c r="AK779" s="124">
        <v>2.1305800324000002</v>
      </c>
      <c r="AL779" s="123" t="s">
        <v>159</v>
      </c>
      <c r="AM779" s="36">
        <v>43461</v>
      </c>
      <c r="AN779" s="123" t="s">
        <v>310</v>
      </c>
      <c r="AO779" s="123" t="s">
        <v>2967</v>
      </c>
      <c r="AP779" s="123" t="s">
        <v>271</v>
      </c>
      <c r="AQ779" s="123" t="s">
        <v>483</v>
      </c>
    </row>
    <row r="780" spans="1:43">
      <c r="A780" s="123" t="s">
        <v>2989</v>
      </c>
      <c r="B780" s="123" t="s">
        <v>2990</v>
      </c>
      <c r="C780" s="36">
        <v>43830</v>
      </c>
      <c r="D780" s="124">
        <v>1.0424</v>
      </c>
      <c r="E780" s="124">
        <v>1.0474000000000001</v>
      </c>
      <c r="F780" s="125">
        <v>2.8788024181941499E-2</v>
      </c>
      <c r="G780" s="36">
        <v>43829</v>
      </c>
      <c r="H780" s="124">
        <v>1.0421</v>
      </c>
      <c r="I780" s="125">
        <v>2.9891404974929001</v>
      </c>
      <c r="J780" s="123" t="s">
        <v>6311</v>
      </c>
      <c r="K780" s="125">
        <v>0.12486792815292801</v>
      </c>
      <c r="L780" s="125">
        <v>0.54014746888633203</v>
      </c>
      <c r="M780" s="130">
        <v>0.929536111290999</v>
      </c>
      <c r="N780" s="137">
        <f t="shared" si="132"/>
        <v>3.718144445163996</v>
      </c>
      <c r="O780" s="132">
        <f t="shared" si="133"/>
        <v>3.7181444451639963E-2</v>
      </c>
      <c r="P780" s="134">
        <f t="shared" si="134"/>
        <v>676</v>
      </c>
      <c r="Q780" s="134">
        <v>1046</v>
      </c>
      <c r="R780" s="134" t="str">
        <f t="shared" si="135"/>
        <v>676/1046</v>
      </c>
      <c r="S780" s="131">
        <f t="shared" si="136"/>
        <v>0.64627151051625242</v>
      </c>
      <c r="T780" s="137">
        <f t="shared" si="137"/>
        <v>67.686424474187376</v>
      </c>
      <c r="U780" s="133" t="e">
        <f ca="1">[1]!f_risk_annusharpe(A780,"2019/9/30","2019/12/31",1,1,3)</f>
        <v>#NAME?</v>
      </c>
      <c r="V780" s="134" t="e">
        <f t="shared" ca="1" si="138"/>
        <v>#NAME?</v>
      </c>
      <c r="W780" s="134">
        <f t="shared" si="139"/>
        <v>1046</v>
      </c>
      <c r="X780" s="134" t="e">
        <f t="shared" ca="1" si="140"/>
        <v>#NAME?</v>
      </c>
      <c r="Y780" s="131" t="e">
        <f t="shared" ca="1" si="141"/>
        <v>#NAME?</v>
      </c>
      <c r="Z780" s="137" t="e">
        <f t="shared" ca="1" si="142"/>
        <v>#NAME?</v>
      </c>
      <c r="AA780" s="125">
        <v>1.8366792650853201</v>
      </c>
      <c r="AB780" s="125">
        <v>2.9891404974929001</v>
      </c>
      <c r="AC780" s="123" t="s">
        <v>6311</v>
      </c>
      <c r="AD780" s="126">
        <v>0</v>
      </c>
      <c r="AE780" s="123"/>
      <c r="AF780" s="126">
        <v>0</v>
      </c>
      <c r="AG780" s="123"/>
      <c r="AH780" s="125">
        <v>4.75025480000002</v>
      </c>
      <c r="AI780" s="123" t="s">
        <v>157</v>
      </c>
      <c r="AJ780" s="123" t="s">
        <v>95</v>
      </c>
      <c r="AK780" s="124">
        <v>46.673145369099998</v>
      </c>
      <c r="AL780" s="123" t="s">
        <v>159</v>
      </c>
      <c r="AM780" s="36">
        <v>43342</v>
      </c>
      <c r="AN780" s="123" t="s">
        <v>310</v>
      </c>
      <c r="AO780" s="123" t="s">
        <v>2651</v>
      </c>
      <c r="AP780" s="123" t="s">
        <v>347</v>
      </c>
      <c r="AQ780" s="123" t="s">
        <v>170</v>
      </c>
    </row>
    <row r="781" spans="1:43">
      <c r="A781" s="123" t="s">
        <v>2993</v>
      </c>
      <c r="B781" s="123" t="s">
        <v>2994</v>
      </c>
      <c r="C781" s="36">
        <v>43830</v>
      </c>
      <c r="D781" s="124">
        <v>1.0215000000000001</v>
      </c>
      <c r="E781" s="124">
        <v>1.1319999999999999</v>
      </c>
      <c r="F781" s="125">
        <v>3.9173440407416403E-2</v>
      </c>
      <c r="G781" s="36">
        <v>43829</v>
      </c>
      <c r="H781" s="124">
        <v>1.0210999999999999</v>
      </c>
      <c r="I781" s="125">
        <v>2.9278130675626701</v>
      </c>
      <c r="J781" s="123" t="s">
        <v>6312</v>
      </c>
      <c r="K781" s="125">
        <v>0.12742599490296699</v>
      </c>
      <c r="L781" s="125">
        <v>0.54601403273372795</v>
      </c>
      <c r="M781" s="130">
        <v>0.91991730296619501</v>
      </c>
      <c r="N781" s="137">
        <f t="shared" si="132"/>
        <v>3.67966921186478</v>
      </c>
      <c r="O781" s="132">
        <f t="shared" si="133"/>
        <v>3.6796692118647799E-2</v>
      </c>
      <c r="P781" s="134">
        <f t="shared" si="134"/>
        <v>689</v>
      </c>
      <c r="Q781" s="134">
        <v>1046</v>
      </c>
      <c r="R781" s="134" t="str">
        <f t="shared" si="135"/>
        <v>689/1046</v>
      </c>
      <c r="S781" s="131">
        <f t="shared" si="136"/>
        <v>0.65869980879541112</v>
      </c>
      <c r="T781" s="137">
        <f t="shared" si="137"/>
        <v>67.065009560229441</v>
      </c>
      <c r="U781" s="133" t="e">
        <f ca="1">[1]!f_risk_annusharpe(A781,"2019/9/30","2019/12/31",1,1,3)</f>
        <v>#NAME?</v>
      </c>
      <c r="V781" s="134" t="e">
        <f t="shared" ca="1" si="138"/>
        <v>#NAME?</v>
      </c>
      <c r="W781" s="134">
        <f t="shared" si="139"/>
        <v>1046</v>
      </c>
      <c r="X781" s="134" t="e">
        <f t="shared" ca="1" si="140"/>
        <v>#NAME?</v>
      </c>
      <c r="Y781" s="131" t="e">
        <f t="shared" ca="1" si="141"/>
        <v>#NAME?</v>
      </c>
      <c r="Z781" s="137" t="e">
        <f t="shared" ca="1" si="142"/>
        <v>#NAME?</v>
      </c>
      <c r="AA781" s="125">
        <v>1.87083731860195</v>
      </c>
      <c r="AB781" s="125">
        <v>2.9278130675626701</v>
      </c>
      <c r="AC781" s="123" t="s">
        <v>6312</v>
      </c>
      <c r="AD781" s="125">
        <v>8.9009490295926401</v>
      </c>
      <c r="AE781" s="123" t="s">
        <v>6313</v>
      </c>
      <c r="AF781" s="125">
        <v>13.185647843019799</v>
      </c>
      <c r="AG781" s="123" t="s">
        <v>6314</v>
      </c>
      <c r="AH781" s="125">
        <v>13.344107749999999</v>
      </c>
      <c r="AI781" s="123" t="s">
        <v>163</v>
      </c>
      <c r="AJ781" s="123" t="s">
        <v>189</v>
      </c>
      <c r="AK781" s="124">
        <v>4.0472291834999998</v>
      </c>
      <c r="AL781" s="123" t="s">
        <v>159</v>
      </c>
      <c r="AM781" s="36">
        <v>42717</v>
      </c>
      <c r="AN781" s="123" t="s">
        <v>310</v>
      </c>
      <c r="AO781" s="123" t="s">
        <v>2482</v>
      </c>
      <c r="AP781" s="123" t="s">
        <v>464</v>
      </c>
      <c r="AQ781" s="123" t="s">
        <v>162</v>
      </c>
    </row>
    <row r="782" spans="1:43">
      <c r="A782" s="123" t="s">
        <v>2918</v>
      </c>
      <c r="B782" s="123" t="s">
        <v>2919</v>
      </c>
      <c r="C782" s="36">
        <v>43830</v>
      </c>
      <c r="D782" s="124">
        <v>1.0477000000000001</v>
      </c>
      <c r="E782" s="124">
        <v>1.0827</v>
      </c>
      <c r="F782" s="125">
        <v>4.7746371275786598E-2</v>
      </c>
      <c r="G782" s="36">
        <v>43826</v>
      </c>
      <c r="H782" s="124">
        <v>1.0471999999999999</v>
      </c>
      <c r="I782" s="125">
        <v>2.9275960310443101</v>
      </c>
      <c r="J782" s="123" t="s">
        <v>6315</v>
      </c>
      <c r="K782" s="125">
        <v>0.18167909734173701</v>
      </c>
      <c r="L782" s="125">
        <v>0.21042563366808401</v>
      </c>
      <c r="M782" s="130">
        <v>-1.90857906288864E-2</v>
      </c>
      <c r="N782" s="137">
        <f t="shared" si="132"/>
        <v>-7.6343162515545598E-2</v>
      </c>
      <c r="O782" s="132">
        <f t="shared" si="133"/>
        <v>-7.6343162515545601E-4</v>
      </c>
      <c r="P782" s="134">
        <f t="shared" si="134"/>
        <v>1028</v>
      </c>
      <c r="Q782" s="134">
        <v>1046</v>
      </c>
      <c r="R782" s="134" t="str">
        <f t="shared" si="135"/>
        <v>1028/1046</v>
      </c>
      <c r="S782" s="131">
        <f t="shared" si="136"/>
        <v>0.982791586998088</v>
      </c>
      <c r="T782" s="137">
        <f t="shared" si="137"/>
        <v>60</v>
      </c>
      <c r="U782" s="133" t="e">
        <f ca="1">[1]!f_risk_annusharpe(A782,"2019/9/30","2019/12/31",1,1,3)</f>
        <v>#NAME?</v>
      </c>
      <c r="V782" s="134" t="e">
        <f t="shared" ca="1" si="138"/>
        <v>#NAME?</v>
      </c>
      <c r="W782" s="134">
        <f t="shared" si="139"/>
        <v>1046</v>
      </c>
      <c r="X782" s="134" t="e">
        <f t="shared" ca="1" si="140"/>
        <v>#NAME?</v>
      </c>
      <c r="Y782" s="131" t="e">
        <f t="shared" ca="1" si="141"/>
        <v>#NAME?</v>
      </c>
      <c r="Z782" s="137" t="e">
        <f t="shared" ca="1" si="142"/>
        <v>#NAME?</v>
      </c>
      <c r="AA782" s="125">
        <v>1.04156620696307</v>
      </c>
      <c r="AB782" s="125">
        <v>2.9275960310443101</v>
      </c>
      <c r="AC782" s="123" t="s">
        <v>6315</v>
      </c>
      <c r="AD782" s="125">
        <v>6.5478777122641398</v>
      </c>
      <c r="AE782" s="123" t="s">
        <v>6316</v>
      </c>
      <c r="AF782" s="125">
        <v>8.5099283026421109</v>
      </c>
      <c r="AG782" s="123" t="s">
        <v>6317</v>
      </c>
      <c r="AH782" s="125">
        <v>8.4231203599999898</v>
      </c>
      <c r="AI782" s="123" t="s">
        <v>174</v>
      </c>
      <c r="AJ782" s="123" t="s">
        <v>186</v>
      </c>
      <c r="AK782" s="124">
        <v>1.7455835611999999</v>
      </c>
      <c r="AL782" s="123" t="s">
        <v>159</v>
      </c>
      <c r="AM782" s="36">
        <v>42691</v>
      </c>
      <c r="AN782" s="123" t="s">
        <v>310</v>
      </c>
      <c r="AO782" s="123" t="s">
        <v>809</v>
      </c>
      <c r="AP782" s="123" t="s">
        <v>194</v>
      </c>
      <c r="AQ782" s="123" t="s">
        <v>183</v>
      </c>
    </row>
    <row r="783" spans="1:43">
      <c r="A783" s="123" t="s">
        <v>3049</v>
      </c>
      <c r="B783" s="123" t="s">
        <v>3050</v>
      </c>
      <c r="C783" s="36">
        <v>43830</v>
      </c>
      <c r="D783" s="124">
        <v>1.5720000000000001</v>
      </c>
      <c r="E783" s="124">
        <v>1.5720000000000001</v>
      </c>
      <c r="F783" s="125">
        <v>1.27242651736679E-2</v>
      </c>
      <c r="G783" s="36">
        <v>43829</v>
      </c>
      <c r="H783" s="124">
        <v>1.5718000000000001</v>
      </c>
      <c r="I783" s="125">
        <v>2.9004607078584299</v>
      </c>
      <c r="J783" s="123" t="s">
        <v>6318</v>
      </c>
      <c r="K783" s="125">
        <v>7.6394194041250807E-2</v>
      </c>
      <c r="L783" s="125">
        <v>1.0714335657468299</v>
      </c>
      <c r="M783" s="130">
        <v>1.3700785974588701</v>
      </c>
      <c r="N783" s="137">
        <f t="shared" si="132"/>
        <v>5.4803143898354802</v>
      </c>
      <c r="O783" s="132">
        <f t="shared" si="133"/>
        <v>5.4803143898354806E-2</v>
      </c>
      <c r="P783" s="134">
        <f t="shared" si="134"/>
        <v>139</v>
      </c>
      <c r="Q783" s="134">
        <v>1046</v>
      </c>
      <c r="R783" s="134" t="str">
        <f t="shared" si="135"/>
        <v>139/1046</v>
      </c>
      <c r="S783" s="131">
        <f t="shared" si="136"/>
        <v>0.13288718929254303</v>
      </c>
      <c r="T783" s="137">
        <f t="shared" si="137"/>
        <v>93.355640535372856</v>
      </c>
      <c r="U783" s="133" t="e">
        <f ca="1">[1]!f_risk_annusharpe(A783,"2019/9/30","2019/12/31",1,1,3)</f>
        <v>#NAME?</v>
      </c>
      <c r="V783" s="134" t="e">
        <f t="shared" ca="1" si="138"/>
        <v>#NAME?</v>
      </c>
      <c r="W783" s="134">
        <f t="shared" si="139"/>
        <v>1046</v>
      </c>
      <c r="X783" s="134" t="e">
        <f t="shared" ca="1" si="140"/>
        <v>#NAME?</v>
      </c>
      <c r="Y783" s="131" t="e">
        <f t="shared" ca="1" si="141"/>
        <v>#NAME?</v>
      </c>
      <c r="Z783" s="137" t="e">
        <f t="shared" ca="1" si="142"/>
        <v>#NAME?</v>
      </c>
      <c r="AA783" s="125">
        <v>2.0030136769078402</v>
      </c>
      <c r="AB783" s="125">
        <v>2.9004607078584299</v>
      </c>
      <c r="AC783" s="123" t="s">
        <v>6318</v>
      </c>
      <c r="AD783" s="126">
        <v>0</v>
      </c>
      <c r="AE783" s="123"/>
      <c r="AF783" s="126">
        <v>0</v>
      </c>
      <c r="AG783" s="123"/>
      <c r="AH783" s="125">
        <v>2.9210408000000001</v>
      </c>
      <c r="AI783" s="123" t="s">
        <v>157</v>
      </c>
      <c r="AJ783" s="123" t="s">
        <v>95</v>
      </c>
      <c r="AK783" s="124">
        <v>1.0152909208000001</v>
      </c>
      <c r="AL783" s="123" t="s">
        <v>159</v>
      </c>
      <c r="AM783" s="36">
        <v>43459</v>
      </c>
      <c r="AN783" s="123" t="s">
        <v>310</v>
      </c>
      <c r="AO783" s="123" t="s">
        <v>460</v>
      </c>
      <c r="AP783" s="123" t="s">
        <v>161</v>
      </c>
      <c r="AQ783" s="123" t="s">
        <v>532</v>
      </c>
    </row>
    <row r="784" spans="1:43">
      <c r="A784" s="123" t="s">
        <v>2957</v>
      </c>
      <c r="B784" s="123" t="s">
        <v>2958</v>
      </c>
      <c r="C784" s="36">
        <v>43830</v>
      </c>
      <c r="D784" s="124">
        <v>0.99519999999999997</v>
      </c>
      <c r="E784" s="124">
        <v>1.0845</v>
      </c>
      <c r="F784" s="125">
        <v>0</v>
      </c>
      <c r="G784" s="36">
        <v>43829</v>
      </c>
      <c r="H784" s="124">
        <v>0.99519999999999997</v>
      </c>
      <c r="I784" s="125">
        <v>2.8958227681231801</v>
      </c>
      <c r="J784" s="123" t="s">
        <v>6319</v>
      </c>
      <c r="K784" s="125">
        <v>9.0515940862927802E-2</v>
      </c>
      <c r="L784" s="125">
        <v>0.29223746860071298</v>
      </c>
      <c r="M784" s="130">
        <v>-0.56086704295044698</v>
      </c>
      <c r="N784" s="137">
        <f t="shared" si="132"/>
        <v>-2.2434681718017879</v>
      </c>
      <c r="O784" s="132">
        <f t="shared" si="133"/>
        <v>-2.2434681718017879E-2</v>
      </c>
      <c r="P784" s="134">
        <f t="shared" si="134"/>
        <v>1037</v>
      </c>
      <c r="Q784" s="134">
        <v>1046</v>
      </c>
      <c r="R784" s="134" t="str">
        <f t="shared" si="135"/>
        <v>1037/1046</v>
      </c>
      <c r="S784" s="131">
        <f t="shared" si="136"/>
        <v>0.99139579349904394</v>
      </c>
      <c r="T784" s="137">
        <f t="shared" si="137"/>
        <v>60</v>
      </c>
      <c r="U784" s="133" t="e">
        <f ca="1">[1]!f_risk_annusharpe(A784,"2019/9/30","2019/12/31",1,1,3)</f>
        <v>#NAME?</v>
      </c>
      <c r="V784" s="134" t="e">
        <f t="shared" ca="1" si="138"/>
        <v>#NAME?</v>
      </c>
      <c r="W784" s="134">
        <f t="shared" si="139"/>
        <v>1046</v>
      </c>
      <c r="X784" s="134" t="e">
        <f t="shared" ca="1" si="140"/>
        <v>#NAME?</v>
      </c>
      <c r="Y784" s="131" t="e">
        <f t="shared" ca="1" si="141"/>
        <v>#NAME?</v>
      </c>
      <c r="Z784" s="137" t="e">
        <f t="shared" ca="1" si="142"/>
        <v>#NAME?</v>
      </c>
      <c r="AA784" s="125">
        <v>0.86262174080342602</v>
      </c>
      <c r="AB784" s="125">
        <v>2.8958227681231801</v>
      </c>
      <c r="AC784" s="123" t="s">
        <v>6319</v>
      </c>
      <c r="AD784" s="125">
        <v>10.4797462383083</v>
      </c>
      <c r="AE784" s="123" t="s">
        <v>6320</v>
      </c>
      <c r="AF784" s="125">
        <v>10.8969062149199</v>
      </c>
      <c r="AG784" s="123" t="s">
        <v>6321</v>
      </c>
      <c r="AH784" s="125">
        <v>8.66787840000001</v>
      </c>
      <c r="AI784" s="123" t="s">
        <v>163</v>
      </c>
      <c r="AJ784" s="123" t="s">
        <v>158</v>
      </c>
      <c r="AK784" s="124">
        <v>15.206350566699999</v>
      </c>
      <c r="AL784" s="123" t="s">
        <v>159</v>
      </c>
      <c r="AM784" s="36">
        <v>42586</v>
      </c>
      <c r="AN784" s="123" t="s">
        <v>310</v>
      </c>
      <c r="AO784" s="123" t="s">
        <v>1892</v>
      </c>
      <c r="AP784" s="123" t="s">
        <v>187</v>
      </c>
      <c r="AQ784" s="123" t="s">
        <v>177</v>
      </c>
    </row>
    <row r="785" spans="1:43">
      <c r="A785" s="123" t="s">
        <v>3017</v>
      </c>
      <c r="B785" s="123" t="s">
        <v>3018</v>
      </c>
      <c r="C785" s="36">
        <v>43830</v>
      </c>
      <c r="D785" s="124">
        <v>1.0308999999999999</v>
      </c>
      <c r="E785" s="124">
        <v>1.0308999999999999</v>
      </c>
      <c r="F785" s="125">
        <v>1.94042883477227E-2</v>
      </c>
      <c r="G785" s="36">
        <v>43829</v>
      </c>
      <c r="H785" s="124">
        <v>1.0306999999999999</v>
      </c>
      <c r="I785" s="125">
        <v>2.89450044914661</v>
      </c>
      <c r="J785" s="123" t="s">
        <v>6322</v>
      </c>
      <c r="K785" s="125">
        <v>0.15544544836294799</v>
      </c>
      <c r="L785" s="125">
        <v>0.67382812499999101</v>
      </c>
      <c r="M785" s="130">
        <v>1.2472991553722199</v>
      </c>
      <c r="N785" s="137">
        <f t="shared" si="132"/>
        <v>4.9891966214888797</v>
      </c>
      <c r="O785" s="132">
        <f t="shared" si="133"/>
        <v>4.9891966214888797E-2</v>
      </c>
      <c r="P785" s="134">
        <f t="shared" si="134"/>
        <v>222</v>
      </c>
      <c r="Q785" s="134">
        <v>1046</v>
      </c>
      <c r="R785" s="134" t="str">
        <f t="shared" si="135"/>
        <v>222/1046</v>
      </c>
      <c r="S785" s="131">
        <f t="shared" si="136"/>
        <v>0.21223709369024857</v>
      </c>
      <c r="T785" s="137">
        <f t="shared" si="137"/>
        <v>89.388145315487577</v>
      </c>
      <c r="U785" s="133" t="e">
        <f ca="1">[1]!f_risk_annusharpe(A785,"2019/9/30","2019/12/31",1,1,3)</f>
        <v>#NAME?</v>
      </c>
      <c r="V785" s="134" t="e">
        <f t="shared" ca="1" si="138"/>
        <v>#NAME?</v>
      </c>
      <c r="W785" s="134">
        <f t="shared" si="139"/>
        <v>1046</v>
      </c>
      <c r="X785" s="134" t="e">
        <f t="shared" ca="1" si="140"/>
        <v>#NAME?</v>
      </c>
      <c r="Y785" s="131" t="e">
        <f t="shared" ca="1" si="141"/>
        <v>#NAME?</v>
      </c>
      <c r="Z785" s="137" t="e">
        <f t="shared" ca="1" si="142"/>
        <v>#NAME?</v>
      </c>
      <c r="AA785" s="125">
        <v>1.69675446384531</v>
      </c>
      <c r="AB785" s="125">
        <v>2.89450044914661</v>
      </c>
      <c r="AC785" s="123" t="s">
        <v>6322</v>
      </c>
      <c r="AD785" s="126">
        <v>0</v>
      </c>
      <c r="AE785" s="123"/>
      <c r="AF785" s="126">
        <v>0</v>
      </c>
      <c r="AG785" s="123"/>
      <c r="AH785" s="125">
        <v>3.0899999999999901</v>
      </c>
      <c r="AI785" s="123" t="s">
        <v>157</v>
      </c>
      <c r="AJ785" s="123" t="s">
        <v>95</v>
      </c>
      <c r="AK785" s="124">
        <v>20.043363103400001</v>
      </c>
      <c r="AL785" s="123" t="s">
        <v>159</v>
      </c>
      <c r="AM785" s="36">
        <v>43447</v>
      </c>
      <c r="AN785" s="123" t="s">
        <v>310</v>
      </c>
      <c r="AO785" s="123" t="s">
        <v>3019</v>
      </c>
      <c r="AP785" s="123" t="s">
        <v>194</v>
      </c>
      <c r="AQ785" s="123" t="s">
        <v>177</v>
      </c>
    </row>
    <row r="786" spans="1:43">
      <c r="A786" s="123" t="s">
        <v>3015</v>
      </c>
      <c r="B786" s="123" t="s">
        <v>3016</v>
      </c>
      <c r="C786" s="36">
        <v>43830</v>
      </c>
      <c r="D786" s="124">
        <v>1.1516</v>
      </c>
      <c r="E786" s="124">
        <v>1.4136</v>
      </c>
      <c r="F786" s="125">
        <v>2.6057500217138901E-2</v>
      </c>
      <c r="G786" s="36">
        <v>43829</v>
      </c>
      <c r="H786" s="124">
        <v>1.1513</v>
      </c>
      <c r="I786" s="125">
        <v>2.8765410041093502</v>
      </c>
      <c r="J786" s="123" t="s">
        <v>6323</v>
      </c>
      <c r="K786" s="125">
        <v>0.104311543810836</v>
      </c>
      <c r="L786" s="125">
        <v>0.60277802044203099</v>
      </c>
      <c r="M786" s="130">
        <v>1.0352693454992099</v>
      </c>
      <c r="N786" s="137">
        <f t="shared" si="132"/>
        <v>4.1410773819968396</v>
      </c>
      <c r="O786" s="132">
        <f t="shared" si="133"/>
        <v>4.1410773819968397E-2</v>
      </c>
      <c r="P786" s="134">
        <f t="shared" si="134"/>
        <v>512</v>
      </c>
      <c r="Q786" s="134">
        <v>1046</v>
      </c>
      <c r="R786" s="134" t="str">
        <f t="shared" si="135"/>
        <v>512/1046</v>
      </c>
      <c r="S786" s="131">
        <f t="shared" si="136"/>
        <v>0.48948374760994262</v>
      </c>
      <c r="T786" s="137">
        <f t="shared" si="137"/>
        <v>75.525812619502872</v>
      </c>
      <c r="U786" s="133" t="e">
        <f ca="1">[1]!f_risk_annusharpe(A786,"2019/9/30","2019/12/31",1,1,3)</f>
        <v>#NAME?</v>
      </c>
      <c r="V786" s="134" t="e">
        <f t="shared" ca="1" si="138"/>
        <v>#NAME?</v>
      </c>
      <c r="W786" s="134">
        <f t="shared" si="139"/>
        <v>1046</v>
      </c>
      <c r="X786" s="134" t="e">
        <f t="shared" ca="1" si="140"/>
        <v>#NAME?</v>
      </c>
      <c r="Y786" s="131" t="e">
        <f t="shared" ca="1" si="141"/>
        <v>#NAME?</v>
      </c>
      <c r="Z786" s="137" t="e">
        <f t="shared" ca="1" si="142"/>
        <v>#NAME?</v>
      </c>
      <c r="AA786" s="125">
        <v>2.3189693469569002</v>
      </c>
      <c r="AB786" s="125">
        <v>2.8765410041093502</v>
      </c>
      <c r="AC786" s="123" t="s">
        <v>6323</v>
      </c>
      <c r="AD786" s="125">
        <v>11.198212069056501</v>
      </c>
      <c r="AE786" s="123" t="s">
        <v>6324</v>
      </c>
      <c r="AF786" s="125">
        <v>13.8196448773743</v>
      </c>
      <c r="AG786" s="123" t="s">
        <v>6325</v>
      </c>
      <c r="AH786" s="125">
        <v>45.335029319999997</v>
      </c>
      <c r="AI786" s="123" t="s">
        <v>157</v>
      </c>
      <c r="AJ786" s="123" t="s">
        <v>189</v>
      </c>
      <c r="AK786" s="124">
        <v>31.6755202461</v>
      </c>
      <c r="AL786" s="123" t="s">
        <v>159</v>
      </c>
      <c r="AM786" s="36">
        <v>41388</v>
      </c>
      <c r="AN786" s="123" t="s">
        <v>310</v>
      </c>
      <c r="AO786" s="123" t="s">
        <v>6326</v>
      </c>
      <c r="AP786" s="123" t="s">
        <v>418</v>
      </c>
      <c r="AQ786" s="123" t="s">
        <v>181</v>
      </c>
    </row>
    <row r="787" spans="1:43">
      <c r="A787" s="123" t="s">
        <v>2963</v>
      </c>
      <c r="B787" s="123" t="s">
        <v>2964</v>
      </c>
      <c r="C787" s="36">
        <v>43830</v>
      </c>
      <c r="D787" s="124">
        <v>1.0415000000000001</v>
      </c>
      <c r="E787" s="124">
        <v>1.1000000000000001</v>
      </c>
      <c r="F787" s="125">
        <v>9.6024582292997696E-3</v>
      </c>
      <c r="G787" s="36">
        <v>43829</v>
      </c>
      <c r="H787" s="124">
        <v>1.0414000000000001</v>
      </c>
      <c r="I787" s="125">
        <v>2.87435116354813</v>
      </c>
      <c r="J787" s="123" t="s">
        <v>6327</v>
      </c>
      <c r="K787" s="125">
        <v>0.105728565936183</v>
      </c>
      <c r="L787" s="125">
        <v>0.29852958202631702</v>
      </c>
      <c r="M787" s="130">
        <v>0.67664873656464497</v>
      </c>
      <c r="N787" s="137">
        <f t="shared" si="132"/>
        <v>2.7065949462585799</v>
      </c>
      <c r="O787" s="132">
        <f t="shared" si="133"/>
        <v>2.7065949462585798E-2</v>
      </c>
      <c r="P787" s="134">
        <f t="shared" si="134"/>
        <v>955</v>
      </c>
      <c r="Q787" s="134">
        <v>1046</v>
      </c>
      <c r="R787" s="134" t="str">
        <f t="shared" si="135"/>
        <v>955/1046</v>
      </c>
      <c r="S787" s="131">
        <f t="shared" si="136"/>
        <v>0.9130019120458891</v>
      </c>
      <c r="T787" s="137">
        <f t="shared" si="137"/>
        <v>60</v>
      </c>
      <c r="U787" s="133" t="e">
        <f ca="1">[1]!f_risk_annusharpe(A787,"2019/9/30","2019/12/31",1,1,3)</f>
        <v>#NAME?</v>
      </c>
      <c r="V787" s="134" t="e">
        <f t="shared" ca="1" si="138"/>
        <v>#NAME?</v>
      </c>
      <c r="W787" s="134">
        <f t="shared" si="139"/>
        <v>1046</v>
      </c>
      <c r="X787" s="134" t="e">
        <f t="shared" ca="1" si="140"/>
        <v>#NAME?</v>
      </c>
      <c r="Y787" s="131" t="e">
        <f t="shared" ca="1" si="141"/>
        <v>#NAME?</v>
      </c>
      <c r="Z787" s="137" t="e">
        <f t="shared" ca="1" si="142"/>
        <v>#NAME?</v>
      </c>
      <c r="AA787" s="125">
        <v>1.3526597099806501</v>
      </c>
      <c r="AB787" s="125">
        <v>2.87435116354813</v>
      </c>
      <c r="AC787" s="123" t="s">
        <v>6327</v>
      </c>
      <c r="AD787" s="125">
        <v>7.0682943306446298</v>
      </c>
      <c r="AE787" s="123" t="s">
        <v>6328</v>
      </c>
      <c r="AF787" s="125">
        <v>10.6637102306921</v>
      </c>
      <c r="AG787" s="123" t="s">
        <v>6329</v>
      </c>
      <c r="AH787" s="125">
        <v>10.331719100000001</v>
      </c>
      <c r="AI787" s="123" t="s">
        <v>163</v>
      </c>
      <c r="AJ787" s="123" t="s">
        <v>166</v>
      </c>
      <c r="AK787" s="124">
        <v>20.683468410100001</v>
      </c>
      <c r="AL787" s="123" t="s">
        <v>159</v>
      </c>
      <c r="AM787" s="36">
        <v>42670</v>
      </c>
      <c r="AN787" s="123" t="s">
        <v>310</v>
      </c>
      <c r="AO787" s="123" t="s">
        <v>273</v>
      </c>
      <c r="AP787" s="123" t="s">
        <v>175</v>
      </c>
      <c r="AQ787" s="123" t="s">
        <v>183</v>
      </c>
    </row>
    <row r="788" spans="1:43">
      <c r="A788" s="123" t="s">
        <v>3023</v>
      </c>
      <c r="B788" s="123" t="s">
        <v>3024</v>
      </c>
      <c r="C788" s="36">
        <v>43830</v>
      </c>
      <c r="D788" s="124">
        <v>1.0306999999999999</v>
      </c>
      <c r="E788" s="124">
        <v>1.0987</v>
      </c>
      <c r="F788" s="125">
        <v>2.9114906832288501E-2</v>
      </c>
      <c r="G788" s="36">
        <v>43829</v>
      </c>
      <c r="H788" s="124">
        <v>1.0304</v>
      </c>
      <c r="I788" s="125">
        <v>2.86292320310368</v>
      </c>
      <c r="J788" s="123" t="s">
        <v>6330</v>
      </c>
      <c r="K788" s="125">
        <v>0.136014767317577</v>
      </c>
      <c r="L788" s="125">
        <v>0.643195411650761</v>
      </c>
      <c r="M788" s="130">
        <v>1.0780018434407199</v>
      </c>
      <c r="N788" s="137">
        <f t="shared" si="132"/>
        <v>4.3120073737628797</v>
      </c>
      <c r="O788" s="132">
        <f t="shared" si="133"/>
        <v>4.31200737376288E-2</v>
      </c>
      <c r="P788" s="134">
        <f t="shared" si="134"/>
        <v>447</v>
      </c>
      <c r="Q788" s="134">
        <v>1046</v>
      </c>
      <c r="R788" s="134" t="str">
        <f t="shared" si="135"/>
        <v>447/1046</v>
      </c>
      <c r="S788" s="131">
        <f t="shared" si="136"/>
        <v>0.42734225621414912</v>
      </c>
      <c r="T788" s="137">
        <f t="shared" si="137"/>
        <v>78.632887189292546</v>
      </c>
      <c r="U788" s="133" t="e">
        <f ca="1">[1]!f_risk_annusharpe(A788,"2019/9/30","2019/12/31",1,1,3)</f>
        <v>#NAME?</v>
      </c>
      <c r="V788" s="134" t="e">
        <f t="shared" ca="1" si="138"/>
        <v>#NAME?</v>
      </c>
      <c r="W788" s="134">
        <f t="shared" si="139"/>
        <v>1046</v>
      </c>
      <c r="X788" s="134" t="e">
        <f t="shared" ca="1" si="140"/>
        <v>#NAME?</v>
      </c>
      <c r="Y788" s="131" t="e">
        <f t="shared" ca="1" si="141"/>
        <v>#NAME?</v>
      </c>
      <c r="Z788" s="137" t="e">
        <f t="shared" ca="1" si="142"/>
        <v>#NAME?</v>
      </c>
      <c r="AA788" s="125">
        <v>1.51658154481523</v>
      </c>
      <c r="AB788" s="125">
        <v>2.86292320310368</v>
      </c>
      <c r="AC788" s="123" t="s">
        <v>6330</v>
      </c>
      <c r="AD788" s="125">
        <v>10.1708066985315</v>
      </c>
      <c r="AE788" s="123" t="s">
        <v>6331</v>
      </c>
      <c r="AF788" s="125">
        <v>9.9734247252747306</v>
      </c>
      <c r="AG788" s="123" t="s">
        <v>6332</v>
      </c>
      <c r="AH788" s="125">
        <v>10.083398150000001</v>
      </c>
      <c r="AI788" s="123" t="s">
        <v>157</v>
      </c>
      <c r="AJ788" s="123" t="s">
        <v>158</v>
      </c>
      <c r="AK788" s="124">
        <v>6.3337546910000002</v>
      </c>
      <c r="AL788" s="123" t="s">
        <v>159</v>
      </c>
      <c r="AM788" s="36">
        <v>42723</v>
      </c>
      <c r="AN788" s="123" t="s">
        <v>310</v>
      </c>
      <c r="AO788" s="123" t="s">
        <v>3027</v>
      </c>
      <c r="AP788" s="123" t="s">
        <v>617</v>
      </c>
      <c r="AQ788" s="123" t="s">
        <v>483</v>
      </c>
    </row>
    <row r="789" spans="1:43">
      <c r="A789" s="123" t="s">
        <v>2991</v>
      </c>
      <c r="B789" s="123" t="s">
        <v>2992</v>
      </c>
      <c r="C789" s="36">
        <v>43830</v>
      </c>
      <c r="D789" s="124">
        <v>1.103</v>
      </c>
      <c r="E789" s="124">
        <v>1.1068</v>
      </c>
      <c r="F789" s="125">
        <v>5.44267053700885E-2</v>
      </c>
      <c r="G789" s="36">
        <v>43826</v>
      </c>
      <c r="H789" s="124">
        <v>1.1024</v>
      </c>
      <c r="I789" s="125">
        <v>2.8438228438228199</v>
      </c>
      <c r="J789" s="123" t="s">
        <v>6333</v>
      </c>
      <c r="K789" s="125">
        <v>0.12708787218590101</v>
      </c>
      <c r="L789" s="125">
        <v>0.40964952207554001</v>
      </c>
      <c r="M789" s="130">
        <v>0.82266910420473804</v>
      </c>
      <c r="N789" s="137">
        <f t="shared" si="132"/>
        <v>3.2906764168189522</v>
      </c>
      <c r="O789" s="132">
        <f t="shared" si="133"/>
        <v>3.2906764168189523E-2</v>
      </c>
      <c r="P789" s="134">
        <f t="shared" si="134"/>
        <v>824</v>
      </c>
      <c r="Q789" s="134">
        <v>1046</v>
      </c>
      <c r="R789" s="134" t="str">
        <f t="shared" si="135"/>
        <v>824/1046</v>
      </c>
      <c r="S789" s="131">
        <f t="shared" si="136"/>
        <v>0.78776290630975143</v>
      </c>
      <c r="T789" s="137">
        <f t="shared" si="137"/>
        <v>60.61185468451243</v>
      </c>
      <c r="U789" s="133" t="e">
        <f ca="1">[1]!f_risk_annusharpe(A789,"2019/9/30","2019/12/31",1,1,3)</f>
        <v>#NAME?</v>
      </c>
      <c r="V789" s="134" t="e">
        <f t="shared" ca="1" si="138"/>
        <v>#NAME?</v>
      </c>
      <c r="W789" s="134">
        <f t="shared" si="139"/>
        <v>1046</v>
      </c>
      <c r="X789" s="134" t="e">
        <f t="shared" ca="1" si="140"/>
        <v>#NAME?</v>
      </c>
      <c r="Y789" s="131" t="e">
        <f t="shared" ca="1" si="141"/>
        <v>#NAME?</v>
      </c>
      <c r="Z789" s="137" t="e">
        <f t="shared" ca="1" si="142"/>
        <v>#NAME?</v>
      </c>
      <c r="AA789" s="125">
        <v>1.4812770264053601</v>
      </c>
      <c r="AB789" s="125">
        <v>2.8438228438228199</v>
      </c>
      <c r="AC789" s="123" t="s">
        <v>6333</v>
      </c>
      <c r="AD789" s="125">
        <v>8.1212545170426793</v>
      </c>
      <c r="AE789" s="123" t="s">
        <v>6334</v>
      </c>
      <c r="AF789" s="125">
        <v>10.7829005303713</v>
      </c>
      <c r="AG789" s="123" t="s">
        <v>6335</v>
      </c>
      <c r="AH789" s="125">
        <v>10.7053525</v>
      </c>
      <c r="AI789" s="123" t="s">
        <v>174</v>
      </c>
      <c r="AJ789" s="123" t="s">
        <v>166</v>
      </c>
      <c r="AK789" s="124">
        <v>774.86386326260003</v>
      </c>
      <c r="AL789" s="123" t="s">
        <v>159</v>
      </c>
      <c r="AM789" s="36">
        <v>42681</v>
      </c>
      <c r="AN789" s="123" t="s">
        <v>310</v>
      </c>
      <c r="AO789" s="123" t="s">
        <v>863</v>
      </c>
      <c r="AP789" s="123" t="s">
        <v>265</v>
      </c>
      <c r="AQ789" s="123" t="s">
        <v>207</v>
      </c>
    </row>
    <row r="790" spans="1:43">
      <c r="A790" s="123" t="s">
        <v>3025</v>
      </c>
      <c r="B790" s="123" t="s">
        <v>3026</v>
      </c>
      <c r="C790" s="36">
        <v>43830</v>
      </c>
      <c r="D790" s="124">
        <v>1.0137</v>
      </c>
      <c r="E790" s="124">
        <v>1.1407</v>
      </c>
      <c r="F790" s="125">
        <v>1.97335964479598E-2</v>
      </c>
      <c r="G790" s="36">
        <v>43829</v>
      </c>
      <c r="H790" s="124">
        <v>1.0135000000000001</v>
      </c>
      <c r="I790" s="125">
        <v>2.81763736591759</v>
      </c>
      <c r="J790" s="123" t="s">
        <v>6336</v>
      </c>
      <c r="K790" s="125">
        <v>0.108631246296682</v>
      </c>
      <c r="L790" s="125">
        <v>0.65538168823764298</v>
      </c>
      <c r="M790" s="130">
        <v>1.0067037540294801</v>
      </c>
      <c r="N790" s="137">
        <f t="shared" si="132"/>
        <v>4.0268150161179204</v>
      </c>
      <c r="O790" s="132">
        <f t="shared" si="133"/>
        <v>4.0268150161179204E-2</v>
      </c>
      <c r="P790" s="134">
        <f t="shared" si="134"/>
        <v>559</v>
      </c>
      <c r="Q790" s="134">
        <v>1046</v>
      </c>
      <c r="R790" s="134" t="str">
        <f t="shared" si="135"/>
        <v>559/1046</v>
      </c>
      <c r="S790" s="131">
        <f t="shared" si="136"/>
        <v>0.53441682600382412</v>
      </c>
      <c r="T790" s="137">
        <f t="shared" si="137"/>
        <v>73.279158699808789</v>
      </c>
      <c r="U790" s="133" t="e">
        <f ca="1">[1]!f_risk_annusharpe(A790,"2019/9/30","2019/12/31",1,1,3)</f>
        <v>#NAME?</v>
      </c>
      <c r="V790" s="134" t="e">
        <f t="shared" ca="1" si="138"/>
        <v>#NAME?</v>
      </c>
      <c r="W790" s="134">
        <f t="shared" si="139"/>
        <v>1046</v>
      </c>
      <c r="X790" s="134" t="e">
        <f t="shared" ca="1" si="140"/>
        <v>#NAME?</v>
      </c>
      <c r="Y790" s="131" t="e">
        <f t="shared" ca="1" si="141"/>
        <v>#NAME?</v>
      </c>
      <c r="Z790" s="137" t="e">
        <f t="shared" ca="1" si="142"/>
        <v>#NAME?</v>
      </c>
      <c r="AA790" s="125">
        <v>1.4976949253012799</v>
      </c>
      <c r="AB790" s="125">
        <v>2.81763736591759</v>
      </c>
      <c r="AC790" s="123" t="s">
        <v>6336</v>
      </c>
      <c r="AD790" s="125">
        <v>11.048425233625499</v>
      </c>
      <c r="AE790" s="123" t="s">
        <v>6337</v>
      </c>
      <c r="AF790" s="125">
        <v>14.527375107210499</v>
      </c>
      <c r="AG790" s="123" t="s">
        <v>6338</v>
      </c>
      <c r="AH790" s="125">
        <v>14.83659902</v>
      </c>
      <c r="AI790" s="123" t="s">
        <v>157</v>
      </c>
      <c r="AJ790" s="123" t="s">
        <v>189</v>
      </c>
      <c r="AK790" s="124">
        <v>11.307472452700001</v>
      </c>
      <c r="AL790" s="123" t="s">
        <v>159</v>
      </c>
      <c r="AM790" s="36">
        <v>42720</v>
      </c>
      <c r="AN790" s="123" t="s">
        <v>310</v>
      </c>
      <c r="AO790" s="123" t="s">
        <v>3027</v>
      </c>
      <c r="AP790" s="123" t="s">
        <v>617</v>
      </c>
      <c r="AQ790" s="123" t="s">
        <v>540</v>
      </c>
    </row>
    <row r="791" spans="1:43">
      <c r="A791" s="123" t="s">
        <v>3008</v>
      </c>
      <c r="B791" s="123" t="s">
        <v>3009</v>
      </c>
      <c r="C791" s="36">
        <v>43830</v>
      </c>
      <c r="D791" s="124">
        <v>1.012</v>
      </c>
      <c r="E791" s="124">
        <v>1.0920000000000001</v>
      </c>
      <c r="F791" s="125">
        <v>0</v>
      </c>
      <c r="G791" s="36">
        <v>43829</v>
      </c>
      <c r="H791" s="124">
        <v>1.012</v>
      </c>
      <c r="I791" s="125">
        <v>2.8046340545625599</v>
      </c>
      <c r="J791" s="123" t="s">
        <v>6339</v>
      </c>
      <c r="K791" s="125">
        <v>9.8911968348187093E-2</v>
      </c>
      <c r="L791" s="125">
        <v>0.48731694976630702</v>
      </c>
      <c r="M791" s="130">
        <v>0.77830338881002503</v>
      </c>
      <c r="N791" s="137">
        <f t="shared" si="132"/>
        <v>3.1132135552401001</v>
      </c>
      <c r="O791" s="132">
        <f t="shared" si="133"/>
        <v>3.1132135552401002E-2</v>
      </c>
      <c r="P791" s="134">
        <f t="shared" si="134"/>
        <v>880</v>
      </c>
      <c r="Q791" s="134">
        <v>1046</v>
      </c>
      <c r="R791" s="134" t="str">
        <f t="shared" si="135"/>
        <v>880/1046</v>
      </c>
      <c r="S791" s="131">
        <f t="shared" si="136"/>
        <v>0.84130019120458888</v>
      </c>
      <c r="T791" s="137">
        <f t="shared" si="137"/>
        <v>60</v>
      </c>
      <c r="U791" s="133" t="e">
        <f ca="1">[1]!f_risk_annusharpe(A791,"2019/9/30","2019/12/31",1,1,3)</f>
        <v>#NAME?</v>
      </c>
      <c r="V791" s="134" t="e">
        <f t="shared" ca="1" si="138"/>
        <v>#NAME?</v>
      </c>
      <c r="W791" s="134">
        <f t="shared" si="139"/>
        <v>1046</v>
      </c>
      <c r="X791" s="134" t="e">
        <f t="shared" ca="1" si="140"/>
        <v>#NAME?</v>
      </c>
      <c r="Y791" s="131" t="e">
        <f t="shared" ca="1" si="141"/>
        <v>#NAME?</v>
      </c>
      <c r="Z791" s="137" t="e">
        <f t="shared" ca="1" si="142"/>
        <v>#NAME?</v>
      </c>
      <c r="AA791" s="125">
        <v>1.46387007852982</v>
      </c>
      <c r="AB791" s="125">
        <v>2.8046340545625599</v>
      </c>
      <c r="AC791" s="123" t="s">
        <v>6339</v>
      </c>
      <c r="AD791" s="125">
        <v>8.3065668979187404</v>
      </c>
      <c r="AE791" s="123" t="s">
        <v>6340</v>
      </c>
      <c r="AF791" s="125">
        <v>8.3065668979187404</v>
      </c>
      <c r="AG791" s="123" t="s">
        <v>6341</v>
      </c>
      <c r="AH791" s="125">
        <v>9.281326</v>
      </c>
      <c r="AI791" s="123" t="s">
        <v>163</v>
      </c>
      <c r="AJ791" s="123" t="s">
        <v>189</v>
      </c>
      <c r="AK791" s="124">
        <v>45.050564508900003</v>
      </c>
      <c r="AL791" s="123" t="s">
        <v>159</v>
      </c>
      <c r="AM791" s="36">
        <v>42425</v>
      </c>
      <c r="AN791" s="123" t="s">
        <v>310</v>
      </c>
      <c r="AO791" s="123" t="s">
        <v>1549</v>
      </c>
      <c r="AP791" s="123" t="s">
        <v>446</v>
      </c>
      <c r="AQ791" s="123" t="s">
        <v>165</v>
      </c>
    </row>
    <row r="792" spans="1:43">
      <c r="A792" s="123" t="s">
        <v>2980</v>
      </c>
      <c r="B792" s="123" t="s">
        <v>2981</v>
      </c>
      <c r="C792" s="36">
        <v>43830</v>
      </c>
      <c r="D792" s="124">
        <v>1.0354000000000001</v>
      </c>
      <c r="E792" s="124">
        <v>1.0987</v>
      </c>
      <c r="F792" s="125">
        <v>1.9319938176216699E-2</v>
      </c>
      <c r="G792" s="36">
        <v>43829</v>
      </c>
      <c r="H792" s="124">
        <v>1.0351999999999999</v>
      </c>
      <c r="I792" s="125">
        <v>2.7998788092682401</v>
      </c>
      <c r="J792" s="123" t="s">
        <v>6342</v>
      </c>
      <c r="K792" s="125">
        <v>9.66744006187297E-2</v>
      </c>
      <c r="L792" s="125">
        <v>0.329494124704444</v>
      </c>
      <c r="M792" s="130">
        <v>0.73948038207334299</v>
      </c>
      <c r="N792" s="137">
        <f t="shared" si="132"/>
        <v>2.957921528293372</v>
      </c>
      <c r="O792" s="132">
        <f t="shared" si="133"/>
        <v>2.9579215282933721E-2</v>
      </c>
      <c r="P792" s="134">
        <f t="shared" si="134"/>
        <v>919</v>
      </c>
      <c r="Q792" s="134">
        <v>1046</v>
      </c>
      <c r="R792" s="134" t="str">
        <f t="shared" si="135"/>
        <v>919/1046</v>
      </c>
      <c r="S792" s="131">
        <f t="shared" si="136"/>
        <v>0.87858508604206498</v>
      </c>
      <c r="T792" s="137">
        <f t="shared" si="137"/>
        <v>60</v>
      </c>
      <c r="U792" s="133" t="e">
        <f ca="1">[1]!f_risk_annusharpe(A792,"2019/9/30","2019/12/31",1,1,3)</f>
        <v>#NAME?</v>
      </c>
      <c r="V792" s="134" t="e">
        <f t="shared" ca="1" si="138"/>
        <v>#NAME?</v>
      </c>
      <c r="W792" s="134">
        <f t="shared" si="139"/>
        <v>1046</v>
      </c>
      <c r="X792" s="134" t="e">
        <f t="shared" ca="1" si="140"/>
        <v>#NAME?</v>
      </c>
      <c r="Y792" s="131" t="e">
        <f t="shared" ca="1" si="141"/>
        <v>#NAME?</v>
      </c>
      <c r="Z792" s="137" t="e">
        <f t="shared" ca="1" si="142"/>
        <v>#NAME?</v>
      </c>
      <c r="AA792" s="125">
        <v>1.42035256802331</v>
      </c>
      <c r="AB792" s="125">
        <v>2.7998788092682401</v>
      </c>
      <c r="AC792" s="123" t="s">
        <v>6342</v>
      </c>
      <c r="AD792" s="125">
        <v>6.8767142928613696</v>
      </c>
      <c r="AE792" s="123" t="s">
        <v>6343</v>
      </c>
      <c r="AF792" s="125">
        <v>10.519605234657099</v>
      </c>
      <c r="AG792" s="123" t="s">
        <v>6344</v>
      </c>
      <c r="AH792" s="125">
        <v>10.21015034</v>
      </c>
      <c r="AI792" s="123" t="s">
        <v>163</v>
      </c>
      <c r="AJ792" s="123" t="s">
        <v>189</v>
      </c>
      <c r="AK792" s="124">
        <v>20.536734681999999</v>
      </c>
      <c r="AL792" s="123" t="s">
        <v>159</v>
      </c>
      <c r="AM792" s="36">
        <v>42682</v>
      </c>
      <c r="AN792" s="123" t="s">
        <v>310</v>
      </c>
      <c r="AO792" s="123" t="s">
        <v>2976</v>
      </c>
      <c r="AP792" s="123" t="s">
        <v>215</v>
      </c>
      <c r="AQ792" s="123" t="s">
        <v>170</v>
      </c>
    </row>
    <row r="793" spans="1:43">
      <c r="A793" s="123" t="s">
        <v>3006</v>
      </c>
      <c r="B793" s="123" t="s">
        <v>3007</v>
      </c>
      <c r="C793" s="36">
        <v>43830</v>
      </c>
      <c r="D793" s="124">
        <v>1.0703</v>
      </c>
      <c r="E793" s="124">
        <v>1.1073</v>
      </c>
      <c r="F793" s="125">
        <v>5.6090492661504697E-2</v>
      </c>
      <c r="G793" s="36">
        <v>43826</v>
      </c>
      <c r="H793" s="124">
        <v>1.0697000000000001</v>
      </c>
      <c r="I793" s="125">
        <v>2.7948520937380099</v>
      </c>
      <c r="J793" s="123" t="s">
        <v>6345</v>
      </c>
      <c r="K793" s="125">
        <v>0.27168821435266199</v>
      </c>
      <c r="L793" s="125">
        <v>0.46935135642543702</v>
      </c>
      <c r="M793" s="130">
        <v>0.68673565380998702</v>
      </c>
      <c r="N793" s="137">
        <f t="shared" si="132"/>
        <v>2.7469426152399481</v>
      </c>
      <c r="O793" s="132">
        <f t="shared" si="133"/>
        <v>2.746942615239948E-2</v>
      </c>
      <c r="P793" s="134">
        <f t="shared" si="134"/>
        <v>949</v>
      </c>
      <c r="Q793" s="134">
        <v>1046</v>
      </c>
      <c r="R793" s="134" t="str">
        <f t="shared" si="135"/>
        <v>949/1046</v>
      </c>
      <c r="S793" s="131">
        <f t="shared" si="136"/>
        <v>0.90726577437858513</v>
      </c>
      <c r="T793" s="137">
        <f t="shared" si="137"/>
        <v>60</v>
      </c>
      <c r="U793" s="133" t="e">
        <f ca="1">[1]!f_risk_annusharpe(A793,"2019/9/30","2019/12/31",1,1,3)</f>
        <v>#NAME?</v>
      </c>
      <c r="V793" s="134" t="e">
        <f t="shared" ca="1" si="138"/>
        <v>#NAME?</v>
      </c>
      <c r="W793" s="134">
        <f t="shared" si="139"/>
        <v>1046</v>
      </c>
      <c r="X793" s="134" t="e">
        <f t="shared" ca="1" si="140"/>
        <v>#NAME?</v>
      </c>
      <c r="Y793" s="131" t="e">
        <f t="shared" ca="1" si="141"/>
        <v>#NAME?</v>
      </c>
      <c r="Z793" s="137" t="e">
        <f t="shared" ca="1" si="142"/>
        <v>#NAME?</v>
      </c>
      <c r="AA793" s="125">
        <v>1.45023696682467</v>
      </c>
      <c r="AB793" s="125">
        <v>2.7948520937380099</v>
      </c>
      <c r="AC793" s="123" t="s">
        <v>6345</v>
      </c>
      <c r="AD793" s="125">
        <v>10.635288428187</v>
      </c>
      <c r="AE793" s="123" t="s">
        <v>6346</v>
      </c>
      <c r="AF793" s="126">
        <v>0</v>
      </c>
      <c r="AG793" s="123"/>
      <c r="AH793" s="125">
        <v>11.00038488</v>
      </c>
      <c r="AI793" s="123" t="s">
        <v>174</v>
      </c>
      <c r="AJ793" s="123" t="s">
        <v>95</v>
      </c>
      <c r="AK793" s="124">
        <v>21.741233358199999</v>
      </c>
      <c r="AL793" s="123" t="s">
        <v>159</v>
      </c>
      <c r="AM793" s="36">
        <v>43095</v>
      </c>
      <c r="AN793" s="123" t="s">
        <v>310</v>
      </c>
      <c r="AO793" s="123" t="s">
        <v>2131</v>
      </c>
      <c r="AP793" s="123" t="s">
        <v>196</v>
      </c>
      <c r="AQ793" s="123" t="s">
        <v>177</v>
      </c>
    </row>
    <row r="794" spans="1:43">
      <c r="A794" s="123" t="s">
        <v>3044</v>
      </c>
      <c r="B794" s="123" t="s">
        <v>3045</v>
      </c>
      <c r="C794" s="36">
        <v>43830</v>
      </c>
      <c r="D794" s="124">
        <v>1.0215000000000001</v>
      </c>
      <c r="E794" s="124">
        <v>1.0325</v>
      </c>
      <c r="F794" s="125">
        <v>1.9582884558891699E-2</v>
      </c>
      <c r="G794" s="36">
        <v>43829</v>
      </c>
      <c r="H794" s="124">
        <v>1.0213000000000001</v>
      </c>
      <c r="I794" s="125">
        <v>2.7879926843834002</v>
      </c>
      <c r="J794" s="123" t="s">
        <v>6347</v>
      </c>
      <c r="K794" s="125">
        <v>0.23550191345306601</v>
      </c>
      <c r="L794" s="125">
        <v>0.79931344963838702</v>
      </c>
      <c r="M794" s="130">
        <v>0.96869057019229499</v>
      </c>
      <c r="N794" s="137">
        <f t="shared" si="132"/>
        <v>3.8747622807691799</v>
      </c>
      <c r="O794" s="132">
        <f t="shared" si="133"/>
        <v>3.8747622807691798E-2</v>
      </c>
      <c r="P794" s="134">
        <f t="shared" si="134"/>
        <v>618</v>
      </c>
      <c r="Q794" s="134">
        <v>1046</v>
      </c>
      <c r="R794" s="134" t="str">
        <f t="shared" si="135"/>
        <v>618/1046</v>
      </c>
      <c r="S794" s="131">
        <f t="shared" si="136"/>
        <v>0.59082217973231355</v>
      </c>
      <c r="T794" s="137">
        <f t="shared" si="137"/>
        <v>70.458891013384317</v>
      </c>
      <c r="U794" s="133" t="e">
        <f ca="1">[1]!f_risk_annusharpe(A794,"2019/9/30","2019/12/31",1,1,3)</f>
        <v>#NAME?</v>
      </c>
      <c r="V794" s="134" t="e">
        <f t="shared" ca="1" si="138"/>
        <v>#NAME?</v>
      </c>
      <c r="W794" s="134">
        <f t="shared" si="139"/>
        <v>1046</v>
      </c>
      <c r="X794" s="134" t="e">
        <f t="shared" ca="1" si="140"/>
        <v>#NAME?</v>
      </c>
      <c r="Y794" s="131" t="e">
        <f t="shared" ca="1" si="141"/>
        <v>#NAME?</v>
      </c>
      <c r="Z794" s="137" t="e">
        <f t="shared" ca="1" si="142"/>
        <v>#NAME?</v>
      </c>
      <c r="AA794" s="125">
        <v>1.80389102039421</v>
      </c>
      <c r="AB794" s="125">
        <v>2.7879926843834002</v>
      </c>
      <c r="AC794" s="123" t="s">
        <v>6347</v>
      </c>
      <c r="AD794" s="126">
        <v>0</v>
      </c>
      <c r="AE794" s="123"/>
      <c r="AF794" s="126">
        <v>0</v>
      </c>
      <c r="AG794" s="123"/>
      <c r="AH794" s="125">
        <v>3.27109624999999</v>
      </c>
      <c r="AI794" s="123" t="s">
        <v>157</v>
      </c>
      <c r="AJ794" s="123" t="s">
        <v>95</v>
      </c>
      <c r="AK794" s="124">
        <v>2.0235533169000002</v>
      </c>
      <c r="AL794" s="123" t="s">
        <v>159</v>
      </c>
      <c r="AM794" s="36">
        <v>43434</v>
      </c>
      <c r="AN794" s="123" t="s">
        <v>310</v>
      </c>
      <c r="AO794" s="123" t="s">
        <v>3012</v>
      </c>
      <c r="AP794" s="123" t="s">
        <v>198</v>
      </c>
      <c r="AQ794" s="123" t="s">
        <v>170</v>
      </c>
    </row>
    <row r="795" spans="1:43">
      <c r="A795" s="123" t="s">
        <v>3033</v>
      </c>
      <c r="B795" s="123" t="s">
        <v>3034</v>
      </c>
      <c r="C795" s="36">
        <v>43830</v>
      </c>
      <c r="D795" s="124">
        <v>1.0623</v>
      </c>
      <c r="E795" s="124">
        <v>1.2873000000000001</v>
      </c>
      <c r="F795" s="125">
        <v>2.82485875706272E-2</v>
      </c>
      <c r="G795" s="36">
        <v>43829</v>
      </c>
      <c r="H795" s="124">
        <v>1.0620000000000001</v>
      </c>
      <c r="I795" s="125">
        <v>2.77815497045294</v>
      </c>
      <c r="J795" s="123" t="s">
        <v>6348</v>
      </c>
      <c r="K795" s="125">
        <v>0.131963427278735</v>
      </c>
      <c r="L795" s="125">
        <v>0.64422144161147699</v>
      </c>
      <c r="M795" s="130">
        <v>1.17402602789601</v>
      </c>
      <c r="N795" s="137">
        <f t="shared" si="132"/>
        <v>4.6961041115840398</v>
      </c>
      <c r="O795" s="132">
        <f t="shared" si="133"/>
        <v>4.6961041115840402E-2</v>
      </c>
      <c r="P795" s="134">
        <f t="shared" si="134"/>
        <v>305</v>
      </c>
      <c r="Q795" s="134">
        <v>1046</v>
      </c>
      <c r="R795" s="134" t="str">
        <f t="shared" si="135"/>
        <v>305/1046</v>
      </c>
      <c r="S795" s="131">
        <f t="shared" si="136"/>
        <v>0.29158699808795413</v>
      </c>
      <c r="T795" s="137">
        <f t="shared" si="137"/>
        <v>85.420650095602298</v>
      </c>
      <c r="U795" s="133" t="e">
        <f ca="1">[1]!f_risk_annusharpe(A795,"2019/9/30","2019/12/31",1,1,3)</f>
        <v>#NAME?</v>
      </c>
      <c r="V795" s="134" t="e">
        <f t="shared" ca="1" si="138"/>
        <v>#NAME?</v>
      </c>
      <c r="W795" s="134">
        <f t="shared" si="139"/>
        <v>1046</v>
      </c>
      <c r="X795" s="134" t="e">
        <f t="shared" ca="1" si="140"/>
        <v>#NAME?</v>
      </c>
      <c r="Y795" s="131" t="e">
        <f t="shared" ca="1" si="141"/>
        <v>#NAME?</v>
      </c>
      <c r="Z795" s="137" t="e">
        <f t="shared" ca="1" si="142"/>
        <v>#NAME?</v>
      </c>
      <c r="AA795" s="125">
        <v>2.2791853076330901</v>
      </c>
      <c r="AB795" s="125">
        <v>2.77815497045294</v>
      </c>
      <c r="AC795" s="123" t="s">
        <v>6348</v>
      </c>
      <c r="AD795" s="125">
        <v>7.2027436791190897</v>
      </c>
      <c r="AE795" s="123" t="s">
        <v>6349</v>
      </c>
      <c r="AF795" s="125">
        <v>8.5517200533463296</v>
      </c>
      <c r="AG795" s="123" t="s">
        <v>6350</v>
      </c>
      <c r="AH795" s="125">
        <v>30.200162120000002</v>
      </c>
      <c r="AI795" s="123" t="s">
        <v>157</v>
      </c>
      <c r="AJ795" s="123" t="s">
        <v>189</v>
      </c>
      <c r="AK795" s="124">
        <v>5.1315969815000004</v>
      </c>
      <c r="AL795" s="123" t="s">
        <v>159</v>
      </c>
      <c r="AM795" s="36">
        <v>41802</v>
      </c>
      <c r="AN795" s="123" t="s">
        <v>310</v>
      </c>
      <c r="AO795" s="123" t="s">
        <v>3035</v>
      </c>
      <c r="AP795" s="123" t="s">
        <v>570</v>
      </c>
      <c r="AQ795" s="123" t="s">
        <v>241</v>
      </c>
    </row>
    <row r="796" spans="1:43">
      <c r="A796" s="123" t="s">
        <v>2968</v>
      </c>
      <c r="B796" s="123" t="s">
        <v>2969</v>
      </c>
      <c r="C796" s="36">
        <v>43830</v>
      </c>
      <c r="D796" s="124">
        <v>1.0230999999999999</v>
      </c>
      <c r="E796" s="124">
        <v>1.0589999999999999</v>
      </c>
      <c r="F796" s="125">
        <v>9.7751710654888496E-3</v>
      </c>
      <c r="G796" s="36">
        <v>43829</v>
      </c>
      <c r="H796" s="124">
        <v>1.0229999999999999</v>
      </c>
      <c r="I796" s="125">
        <v>2.7743456824802801</v>
      </c>
      <c r="J796" s="123" t="s">
        <v>6351</v>
      </c>
      <c r="K796" s="125">
        <v>6.8466353677608602E-2</v>
      </c>
      <c r="L796" s="125">
        <v>0.21550416569317901</v>
      </c>
      <c r="M796" s="130">
        <v>0.58981015726938801</v>
      </c>
      <c r="N796" s="137">
        <f t="shared" si="132"/>
        <v>2.3592406290775521</v>
      </c>
      <c r="O796" s="132">
        <f t="shared" si="133"/>
        <v>2.3592406290775522E-2</v>
      </c>
      <c r="P796" s="134">
        <f t="shared" si="134"/>
        <v>983</v>
      </c>
      <c r="Q796" s="134">
        <v>1046</v>
      </c>
      <c r="R796" s="134" t="str">
        <f t="shared" si="135"/>
        <v>983/1046</v>
      </c>
      <c r="S796" s="131">
        <f t="shared" si="136"/>
        <v>0.93977055449330782</v>
      </c>
      <c r="T796" s="137">
        <f t="shared" si="137"/>
        <v>60</v>
      </c>
      <c r="U796" s="133" t="e">
        <f ca="1">[1]!f_risk_annusharpe(A796,"2019/9/30","2019/12/31",1,1,3)</f>
        <v>#NAME?</v>
      </c>
      <c r="V796" s="134" t="e">
        <f t="shared" ca="1" si="138"/>
        <v>#NAME?</v>
      </c>
      <c r="W796" s="134">
        <f t="shared" si="139"/>
        <v>1046</v>
      </c>
      <c r="X796" s="134" t="e">
        <f t="shared" ca="1" si="140"/>
        <v>#NAME?</v>
      </c>
      <c r="Y796" s="131" t="e">
        <f t="shared" ca="1" si="141"/>
        <v>#NAME?</v>
      </c>
      <c r="Z796" s="137" t="e">
        <f t="shared" ca="1" si="142"/>
        <v>#NAME?</v>
      </c>
      <c r="AA796" s="125">
        <v>1.6004756451458999</v>
      </c>
      <c r="AB796" s="125">
        <v>2.7743456824802801</v>
      </c>
      <c r="AC796" s="123" t="s">
        <v>6351</v>
      </c>
      <c r="AD796" s="125">
        <v>5.1343080944350703</v>
      </c>
      <c r="AE796" s="123" t="s">
        <v>6352</v>
      </c>
      <c r="AF796" s="126">
        <v>0</v>
      </c>
      <c r="AG796" s="123"/>
      <c r="AH796" s="125">
        <v>5.9858959899999897</v>
      </c>
      <c r="AI796" s="123" t="s">
        <v>163</v>
      </c>
      <c r="AJ796" s="123" t="s">
        <v>95</v>
      </c>
      <c r="AK796" s="124">
        <v>2.0272093104</v>
      </c>
      <c r="AL796" s="123" t="s">
        <v>159</v>
      </c>
      <c r="AM796" s="36">
        <v>42978</v>
      </c>
      <c r="AN796" s="123" t="s">
        <v>310</v>
      </c>
      <c r="AO796" s="123" t="s">
        <v>1433</v>
      </c>
      <c r="AP796" s="123" t="s">
        <v>238</v>
      </c>
      <c r="AQ796" s="123" t="s">
        <v>183</v>
      </c>
    </row>
    <row r="797" spans="1:43">
      <c r="A797" s="123" t="s">
        <v>2982</v>
      </c>
      <c r="B797" s="123" t="s">
        <v>2983</v>
      </c>
      <c r="C797" s="36">
        <v>43830</v>
      </c>
      <c r="D797" s="124">
        <v>1.0337000000000001</v>
      </c>
      <c r="E797" s="124">
        <v>1.1054999999999999</v>
      </c>
      <c r="F797" s="125">
        <v>1.9351717464922098E-2</v>
      </c>
      <c r="G797" s="36">
        <v>43829</v>
      </c>
      <c r="H797" s="124">
        <v>1.0335000000000001</v>
      </c>
      <c r="I797" s="125">
        <v>2.7739285470158501</v>
      </c>
      <c r="J797" s="123" t="s">
        <v>6353</v>
      </c>
      <c r="K797" s="125">
        <v>0.106527212860744</v>
      </c>
      <c r="L797" s="125">
        <v>0.31054568907185698</v>
      </c>
      <c r="M797" s="130">
        <v>0.71124058124370404</v>
      </c>
      <c r="N797" s="137">
        <f t="shared" si="132"/>
        <v>2.8449623249748162</v>
      </c>
      <c r="O797" s="132">
        <f t="shared" si="133"/>
        <v>2.844962324974816E-2</v>
      </c>
      <c r="P797" s="134">
        <f t="shared" si="134"/>
        <v>934</v>
      </c>
      <c r="Q797" s="134">
        <v>1046</v>
      </c>
      <c r="R797" s="134" t="str">
        <f t="shared" si="135"/>
        <v>934/1046</v>
      </c>
      <c r="S797" s="131">
        <f t="shared" si="136"/>
        <v>0.892925430210325</v>
      </c>
      <c r="T797" s="137">
        <f t="shared" si="137"/>
        <v>60</v>
      </c>
      <c r="U797" s="133" t="e">
        <f ca="1">[1]!f_risk_annusharpe(A797,"2019/9/30","2019/12/31",1,1,3)</f>
        <v>#NAME?</v>
      </c>
      <c r="V797" s="134" t="e">
        <f t="shared" ca="1" si="138"/>
        <v>#NAME?</v>
      </c>
      <c r="W797" s="134">
        <f t="shared" si="139"/>
        <v>1046</v>
      </c>
      <c r="X797" s="134" t="e">
        <f t="shared" ca="1" si="140"/>
        <v>#NAME?</v>
      </c>
      <c r="Y797" s="131" t="e">
        <f t="shared" ca="1" si="141"/>
        <v>#NAME?</v>
      </c>
      <c r="Z797" s="137" t="e">
        <f t="shared" ca="1" si="142"/>
        <v>#NAME?</v>
      </c>
      <c r="AA797" s="125">
        <v>1.3630293514302101</v>
      </c>
      <c r="AB797" s="125">
        <v>2.7739285470158501</v>
      </c>
      <c r="AC797" s="123" t="s">
        <v>6353</v>
      </c>
      <c r="AD797" s="125">
        <v>6.8329961829350401</v>
      </c>
      <c r="AE797" s="123" t="s">
        <v>6354</v>
      </c>
      <c r="AF797" s="125">
        <v>10.514996992331399</v>
      </c>
      <c r="AG797" s="123" t="s">
        <v>6355</v>
      </c>
      <c r="AH797" s="125">
        <v>10.96810848</v>
      </c>
      <c r="AI797" s="123" t="s">
        <v>163</v>
      </c>
      <c r="AJ797" s="123" t="s">
        <v>166</v>
      </c>
      <c r="AK797" s="124">
        <v>10.2567648117</v>
      </c>
      <c r="AL797" s="123" t="s">
        <v>159</v>
      </c>
      <c r="AM797" s="36">
        <v>42612</v>
      </c>
      <c r="AN797" s="123" t="s">
        <v>310</v>
      </c>
      <c r="AO797" s="123" t="s">
        <v>1392</v>
      </c>
      <c r="AP797" s="123" t="s">
        <v>195</v>
      </c>
      <c r="AQ797" s="123" t="s">
        <v>165</v>
      </c>
    </row>
    <row r="798" spans="1:43">
      <c r="A798" s="123" t="s">
        <v>3040</v>
      </c>
      <c r="B798" s="123" t="s">
        <v>3041</v>
      </c>
      <c r="C798" s="36">
        <v>43830</v>
      </c>
      <c r="D798" s="124">
        <v>1.0922000000000001</v>
      </c>
      <c r="E798" s="124">
        <v>1.1372</v>
      </c>
      <c r="F798" s="125">
        <v>5.4965188713834302E-2</v>
      </c>
      <c r="G798" s="36">
        <v>43829</v>
      </c>
      <c r="H798" s="124">
        <v>1.0915999999999999</v>
      </c>
      <c r="I798" s="125">
        <v>2.7463779523293801</v>
      </c>
      <c r="J798" s="123" t="s">
        <v>6356</v>
      </c>
      <c r="K798" s="125">
        <v>0.20183486238531501</v>
      </c>
      <c r="L798" s="125">
        <v>0.70070176280424401</v>
      </c>
      <c r="M798" s="130">
        <v>0.85878763684319104</v>
      </c>
      <c r="N798" s="137">
        <f t="shared" si="132"/>
        <v>3.4351505473727642</v>
      </c>
      <c r="O798" s="132">
        <f t="shared" si="133"/>
        <v>3.4351505473727645E-2</v>
      </c>
      <c r="P798" s="134">
        <f t="shared" si="134"/>
        <v>788</v>
      </c>
      <c r="Q798" s="134">
        <v>1046</v>
      </c>
      <c r="R798" s="134" t="str">
        <f t="shared" si="135"/>
        <v>788/1046</v>
      </c>
      <c r="S798" s="131">
        <f t="shared" si="136"/>
        <v>0.75334608030592731</v>
      </c>
      <c r="T798" s="137">
        <f t="shared" si="137"/>
        <v>62.332695984703633</v>
      </c>
      <c r="U798" s="133" t="e">
        <f ca="1">[1]!f_risk_annusharpe(A798,"2019/9/30","2019/12/31",1,1,3)</f>
        <v>#NAME?</v>
      </c>
      <c r="V798" s="134" t="e">
        <f t="shared" ca="1" si="138"/>
        <v>#NAME?</v>
      </c>
      <c r="W798" s="134">
        <f t="shared" si="139"/>
        <v>1046</v>
      </c>
      <c r="X798" s="134" t="e">
        <f t="shared" ca="1" si="140"/>
        <v>#NAME?</v>
      </c>
      <c r="Y798" s="131" t="e">
        <f t="shared" ca="1" si="141"/>
        <v>#NAME?</v>
      </c>
      <c r="Z798" s="137" t="e">
        <f t="shared" ca="1" si="142"/>
        <v>#NAME?</v>
      </c>
      <c r="AA798" s="125">
        <v>1.8439820184695801</v>
      </c>
      <c r="AB798" s="125">
        <v>2.7463779523293801</v>
      </c>
      <c r="AC798" s="123" t="s">
        <v>6356</v>
      </c>
      <c r="AD798" s="125">
        <v>10.4765442384235</v>
      </c>
      <c r="AE798" s="123" t="s">
        <v>6357</v>
      </c>
      <c r="AF798" s="126">
        <v>0</v>
      </c>
      <c r="AG798" s="123"/>
      <c r="AH798" s="125">
        <v>13.80188822</v>
      </c>
      <c r="AI798" s="123" t="s">
        <v>157</v>
      </c>
      <c r="AJ798" s="123" t="s">
        <v>95</v>
      </c>
      <c r="AK798" s="124">
        <v>37.8856321421</v>
      </c>
      <c r="AL798" s="123" t="s">
        <v>159</v>
      </c>
      <c r="AM798" s="36">
        <v>42741</v>
      </c>
      <c r="AN798" s="123" t="s">
        <v>310</v>
      </c>
      <c r="AO798" s="123" t="s">
        <v>874</v>
      </c>
      <c r="AP798" s="123" t="s">
        <v>246</v>
      </c>
      <c r="AQ798" s="123" t="s">
        <v>207</v>
      </c>
    </row>
    <row r="799" spans="1:43">
      <c r="A799" s="123" t="s">
        <v>3038</v>
      </c>
      <c r="B799" s="123" t="s">
        <v>3039</v>
      </c>
      <c r="C799" s="36">
        <v>43830</v>
      </c>
      <c r="D799" s="124">
        <v>1.087</v>
      </c>
      <c r="E799" s="124">
        <v>1.0920000000000001</v>
      </c>
      <c r="F799" s="125">
        <v>0</v>
      </c>
      <c r="G799" s="36">
        <v>43829</v>
      </c>
      <c r="H799" s="124">
        <v>1.087</v>
      </c>
      <c r="I799" s="125">
        <v>2.74102079395084</v>
      </c>
      <c r="J799" s="123" t="s">
        <v>6358</v>
      </c>
      <c r="K799" s="125">
        <v>9.2081031307524305E-2</v>
      </c>
      <c r="L799" s="125">
        <v>0.64814814814812605</v>
      </c>
      <c r="M799" s="130">
        <v>1.1162790697674301</v>
      </c>
      <c r="N799" s="137">
        <f t="shared" si="132"/>
        <v>4.4651162790697203</v>
      </c>
      <c r="O799" s="132">
        <f t="shared" si="133"/>
        <v>4.4651162790697203E-2</v>
      </c>
      <c r="P799" s="134">
        <f t="shared" si="134"/>
        <v>390</v>
      </c>
      <c r="Q799" s="134">
        <v>1046</v>
      </c>
      <c r="R799" s="134" t="str">
        <f t="shared" si="135"/>
        <v>390/1046</v>
      </c>
      <c r="S799" s="131">
        <f t="shared" si="136"/>
        <v>0.37284894837476101</v>
      </c>
      <c r="T799" s="137">
        <f t="shared" si="137"/>
        <v>81.357552581261956</v>
      </c>
      <c r="U799" s="133" t="e">
        <f ca="1">[1]!f_risk_annusharpe(A799,"2019/9/30","2019/12/31",1,1,3)</f>
        <v>#NAME?</v>
      </c>
      <c r="V799" s="134" t="e">
        <f t="shared" ca="1" si="138"/>
        <v>#NAME?</v>
      </c>
      <c r="W799" s="134">
        <f t="shared" si="139"/>
        <v>1046</v>
      </c>
      <c r="X799" s="134" t="e">
        <f t="shared" ca="1" si="140"/>
        <v>#NAME?</v>
      </c>
      <c r="Y799" s="131" t="e">
        <f t="shared" ca="1" si="141"/>
        <v>#NAME?</v>
      </c>
      <c r="Z799" s="137" t="e">
        <f t="shared" ca="1" si="142"/>
        <v>#NAME?</v>
      </c>
      <c r="AA799" s="125">
        <v>1.39925373134328</v>
      </c>
      <c r="AB799" s="125">
        <v>2.74102079395084</v>
      </c>
      <c r="AC799" s="123" t="s">
        <v>6358</v>
      </c>
      <c r="AD799" s="125">
        <v>8.0516898608349692</v>
      </c>
      <c r="AE799" s="123" t="s">
        <v>6359</v>
      </c>
      <c r="AF799" s="125">
        <v>10.2434077079107</v>
      </c>
      <c r="AG799" s="123" t="s">
        <v>6360</v>
      </c>
      <c r="AH799" s="125">
        <v>9.2123030999999909</v>
      </c>
      <c r="AI799" s="123" t="s">
        <v>157</v>
      </c>
      <c r="AJ799" s="123" t="s">
        <v>189</v>
      </c>
      <c r="AK799" s="124">
        <v>7.0039894543000001</v>
      </c>
      <c r="AL799" s="123" t="s">
        <v>159</v>
      </c>
      <c r="AM799" s="36">
        <v>42538</v>
      </c>
      <c r="AN799" s="123" t="s">
        <v>310</v>
      </c>
      <c r="AO799" s="123" t="s">
        <v>1232</v>
      </c>
      <c r="AP799" s="123" t="s">
        <v>195</v>
      </c>
      <c r="AQ799" s="123" t="s">
        <v>256</v>
      </c>
    </row>
    <row r="800" spans="1:43">
      <c r="A800" s="123" t="s">
        <v>3036</v>
      </c>
      <c r="B800" s="123" t="s">
        <v>3037</v>
      </c>
      <c r="C800" s="36">
        <v>43830</v>
      </c>
      <c r="D800" s="124">
        <v>1.0761000000000001</v>
      </c>
      <c r="E800" s="124">
        <v>1.5115000000000001</v>
      </c>
      <c r="F800" s="125">
        <v>4.6485682409845297E-2</v>
      </c>
      <c r="G800" s="36">
        <v>43829</v>
      </c>
      <c r="H800" s="124">
        <v>1.0755999999999999</v>
      </c>
      <c r="I800" s="125">
        <v>2.7303102625298399</v>
      </c>
      <c r="J800" s="123" t="s">
        <v>6361</v>
      </c>
      <c r="K800" s="125">
        <v>0.130268912254588</v>
      </c>
      <c r="L800" s="125">
        <v>0.61711079943900804</v>
      </c>
      <c r="M800" s="130">
        <v>0.98536036036036201</v>
      </c>
      <c r="N800" s="137">
        <f t="shared" si="132"/>
        <v>3.941441441441448</v>
      </c>
      <c r="O800" s="132">
        <f t="shared" si="133"/>
        <v>3.9414414414414484E-2</v>
      </c>
      <c r="P800" s="134">
        <f t="shared" si="134"/>
        <v>592</v>
      </c>
      <c r="Q800" s="134">
        <v>1046</v>
      </c>
      <c r="R800" s="134" t="str">
        <f t="shared" si="135"/>
        <v>592/1046</v>
      </c>
      <c r="S800" s="131">
        <f t="shared" si="136"/>
        <v>0.56596558317399615</v>
      </c>
      <c r="T800" s="137">
        <f t="shared" si="137"/>
        <v>71.701720841300201</v>
      </c>
      <c r="U800" s="133" t="e">
        <f ca="1">[1]!f_risk_annusharpe(A800,"2019/9/30","2019/12/31",1,1,3)</f>
        <v>#NAME?</v>
      </c>
      <c r="V800" s="134" t="e">
        <f t="shared" ca="1" si="138"/>
        <v>#NAME?</v>
      </c>
      <c r="W800" s="134">
        <f t="shared" si="139"/>
        <v>1046</v>
      </c>
      <c r="X800" s="134" t="e">
        <f t="shared" ca="1" si="140"/>
        <v>#NAME?</v>
      </c>
      <c r="Y800" s="131" t="e">
        <f t="shared" ca="1" si="141"/>
        <v>#NAME?</v>
      </c>
      <c r="Z800" s="137" t="e">
        <f t="shared" ca="1" si="142"/>
        <v>#NAME?</v>
      </c>
      <c r="AA800" s="125">
        <v>1.2990680598701001</v>
      </c>
      <c r="AB800" s="125">
        <v>2.7303102625298399</v>
      </c>
      <c r="AC800" s="123" t="s">
        <v>6361</v>
      </c>
      <c r="AD800" s="125">
        <v>5.2214725726019502</v>
      </c>
      <c r="AE800" s="123" t="s">
        <v>6362</v>
      </c>
      <c r="AF800" s="125">
        <v>8.2922411190500291</v>
      </c>
      <c r="AG800" s="123" t="s">
        <v>6363</v>
      </c>
      <c r="AH800" s="125">
        <v>54.460918970000002</v>
      </c>
      <c r="AI800" s="123" t="s">
        <v>157</v>
      </c>
      <c r="AJ800" s="123" t="s">
        <v>186</v>
      </c>
      <c r="AK800" s="124">
        <v>0.63867654620000003</v>
      </c>
      <c r="AL800" s="123" t="s">
        <v>159</v>
      </c>
      <c r="AM800" s="36">
        <v>41857</v>
      </c>
      <c r="AN800" s="123" t="s">
        <v>310</v>
      </c>
      <c r="AO800" s="123" t="s">
        <v>254</v>
      </c>
      <c r="AP800" s="123" t="s">
        <v>161</v>
      </c>
      <c r="AQ800" s="123" t="s">
        <v>226</v>
      </c>
    </row>
    <row r="801" spans="1:43">
      <c r="A801" s="123" t="s">
        <v>3031</v>
      </c>
      <c r="B801" s="123" t="s">
        <v>3032</v>
      </c>
      <c r="C801" s="36">
        <v>43830</v>
      </c>
      <c r="D801" s="124">
        <v>1.0236000000000001</v>
      </c>
      <c r="E801" s="124">
        <v>1.1956</v>
      </c>
      <c r="F801" s="125">
        <v>9.7703957010299106E-3</v>
      </c>
      <c r="G801" s="36">
        <v>43829</v>
      </c>
      <c r="H801" s="124">
        <v>1.0235000000000001</v>
      </c>
      <c r="I801" s="125">
        <v>2.6647150298782498</v>
      </c>
      <c r="J801" s="123" t="s">
        <v>6364</v>
      </c>
      <c r="K801" s="125">
        <v>0.18596456885583099</v>
      </c>
      <c r="L801" s="125">
        <v>0.53035452007163897</v>
      </c>
      <c r="M801" s="130">
        <v>1.1743483753124599</v>
      </c>
      <c r="N801" s="137">
        <f t="shared" si="132"/>
        <v>4.6973935012498398</v>
      </c>
      <c r="O801" s="132">
        <f t="shared" si="133"/>
        <v>4.69739350124984E-2</v>
      </c>
      <c r="P801" s="134">
        <f t="shared" si="134"/>
        <v>303</v>
      </c>
      <c r="Q801" s="134">
        <v>1046</v>
      </c>
      <c r="R801" s="134" t="str">
        <f t="shared" si="135"/>
        <v>303/1046</v>
      </c>
      <c r="S801" s="131">
        <f t="shared" si="136"/>
        <v>0.28967495219885275</v>
      </c>
      <c r="T801" s="137">
        <f t="shared" si="137"/>
        <v>85.51625239005736</v>
      </c>
      <c r="U801" s="133" t="e">
        <f ca="1">[1]!f_risk_annusharpe(A801,"2019/9/30","2019/12/31",1,1,3)</f>
        <v>#NAME?</v>
      </c>
      <c r="V801" s="134" t="e">
        <f t="shared" ca="1" si="138"/>
        <v>#NAME?</v>
      </c>
      <c r="W801" s="134">
        <f t="shared" si="139"/>
        <v>1046</v>
      </c>
      <c r="X801" s="134" t="e">
        <f t="shared" ca="1" si="140"/>
        <v>#NAME?</v>
      </c>
      <c r="Y801" s="131" t="e">
        <f t="shared" ca="1" si="141"/>
        <v>#NAME?</v>
      </c>
      <c r="Z801" s="137" t="e">
        <f t="shared" ca="1" si="142"/>
        <v>#NAME?</v>
      </c>
      <c r="AA801" s="125">
        <v>2.6738262044460401</v>
      </c>
      <c r="AB801" s="125">
        <v>2.6647150298782498</v>
      </c>
      <c r="AC801" s="123" t="s">
        <v>6364</v>
      </c>
      <c r="AD801" s="125">
        <v>17.126606780982101</v>
      </c>
      <c r="AE801" s="123" t="s">
        <v>6365</v>
      </c>
      <c r="AF801" s="125">
        <v>20.5321327451374</v>
      </c>
      <c r="AG801" s="123" t="s">
        <v>6366</v>
      </c>
      <c r="AH801" s="125">
        <v>20.218749200000001</v>
      </c>
      <c r="AI801" s="123" t="s">
        <v>174</v>
      </c>
      <c r="AJ801" s="123" t="s">
        <v>166</v>
      </c>
      <c r="AK801" s="124">
        <v>2.0084114953999999</v>
      </c>
      <c r="AL801" s="123" t="s">
        <v>159</v>
      </c>
      <c r="AM801" s="36">
        <v>42676</v>
      </c>
      <c r="AN801" s="123" t="s">
        <v>310</v>
      </c>
      <c r="AO801" s="123" t="s">
        <v>916</v>
      </c>
      <c r="AP801" s="123" t="s">
        <v>292</v>
      </c>
      <c r="AQ801" s="123" t="s">
        <v>183</v>
      </c>
    </row>
    <row r="802" spans="1:43">
      <c r="A802" s="123" t="s">
        <v>2984</v>
      </c>
      <c r="B802" s="123" t="s">
        <v>2985</v>
      </c>
      <c r="C802" s="36">
        <v>43830</v>
      </c>
      <c r="D802" s="124">
        <v>1.18</v>
      </c>
      <c r="E802" s="124">
        <v>1.423</v>
      </c>
      <c r="F802" s="125">
        <v>0</v>
      </c>
      <c r="G802" s="36">
        <v>43829</v>
      </c>
      <c r="H802" s="124">
        <v>1.18</v>
      </c>
      <c r="I802" s="125">
        <v>2.6274728159839098</v>
      </c>
      <c r="J802" s="123" t="s">
        <v>6367</v>
      </c>
      <c r="K802" s="125">
        <v>0.169779286927004</v>
      </c>
      <c r="L802" s="125">
        <v>0.16976705740070899</v>
      </c>
      <c r="M802" s="130">
        <v>-0.25438108060317699</v>
      </c>
      <c r="N802" s="137">
        <f t="shared" si="132"/>
        <v>-1.017524322412708</v>
      </c>
      <c r="O802" s="132">
        <f t="shared" si="133"/>
        <v>-1.017524322412708E-2</v>
      </c>
      <c r="P802" s="134">
        <f t="shared" si="134"/>
        <v>1032</v>
      </c>
      <c r="Q802" s="134">
        <v>1046</v>
      </c>
      <c r="R802" s="134" t="str">
        <f t="shared" si="135"/>
        <v>1032/1046</v>
      </c>
      <c r="S802" s="131">
        <f t="shared" si="136"/>
        <v>0.98661567877629064</v>
      </c>
      <c r="T802" s="137">
        <f t="shared" si="137"/>
        <v>60</v>
      </c>
      <c r="U802" s="133" t="e">
        <f ca="1">[1]!f_risk_annusharpe(A802,"2019/9/30","2019/12/31",1,1,3)</f>
        <v>#NAME?</v>
      </c>
      <c r="V802" s="134" t="e">
        <f t="shared" ca="1" si="138"/>
        <v>#NAME?</v>
      </c>
      <c r="W802" s="134">
        <f t="shared" si="139"/>
        <v>1046</v>
      </c>
      <c r="X802" s="134" t="e">
        <f t="shared" ca="1" si="140"/>
        <v>#NAME?</v>
      </c>
      <c r="Y802" s="131" t="e">
        <f t="shared" ca="1" si="141"/>
        <v>#NAME?</v>
      </c>
      <c r="Z802" s="137" t="e">
        <f t="shared" ca="1" si="142"/>
        <v>#NAME?</v>
      </c>
      <c r="AA802" s="125">
        <v>0.92647559781727895</v>
      </c>
      <c r="AB802" s="125">
        <v>2.6274728159839098</v>
      </c>
      <c r="AC802" s="123" t="s">
        <v>6367</v>
      </c>
      <c r="AD802" s="125">
        <v>9.3735765072841506</v>
      </c>
      <c r="AE802" s="123" t="s">
        <v>6368</v>
      </c>
      <c r="AF802" s="125">
        <v>11.3342659100998</v>
      </c>
      <c r="AG802" s="123" t="s">
        <v>6369</v>
      </c>
      <c r="AH802" s="125">
        <v>44.977395999999999</v>
      </c>
      <c r="AI802" s="123" t="s">
        <v>163</v>
      </c>
      <c r="AJ802" s="123" t="s">
        <v>158</v>
      </c>
      <c r="AK802" s="124">
        <v>5.2008798296999998</v>
      </c>
      <c r="AL802" s="123" t="s">
        <v>159</v>
      </c>
      <c r="AM802" s="36">
        <v>41255</v>
      </c>
      <c r="AN802" s="123" t="s">
        <v>310</v>
      </c>
      <c r="AO802" s="123" t="s">
        <v>2986</v>
      </c>
      <c r="AP802" s="123" t="s">
        <v>261</v>
      </c>
      <c r="AQ802" s="123" t="s">
        <v>162</v>
      </c>
    </row>
    <row r="803" spans="1:43">
      <c r="A803" s="123" t="s">
        <v>3042</v>
      </c>
      <c r="B803" s="123" t="s">
        <v>3043</v>
      </c>
      <c r="C803" s="36">
        <v>43830</v>
      </c>
      <c r="D803" s="124">
        <v>1.0295000000000001</v>
      </c>
      <c r="E803" s="124">
        <v>1.0295000000000001</v>
      </c>
      <c r="F803" s="125">
        <v>2.91488534784482E-2</v>
      </c>
      <c r="G803" s="36">
        <v>43829</v>
      </c>
      <c r="H803" s="124">
        <v>1.0291999999999999</v>
      </c>
      <c r="I803" s="125">
        <v>2.5807094459944202</v>
      </c>
      <c r="J803" s="123" t="s">
        <v>6370</v>
      </c>
      <c r="K803" s="125">
        <v>0.136173523976273</v>
      </c>
      <c r="L803" s="125">
        <v>0.56657223796034295</v>
      </c>
      <c r="M803" s="130">
        <v>0.87203605722125499</v>
      </c>
      <c r="N803" s="137">
        <f t="shared" si="132"/>
        <v>3.48814422888502</v>
      </c>
      <c r="O803" s="132">
        <f t="shared" si="133"/>
        <v>3.4881442288850199E-2</v>
      </c>
      <c r="P803" s="134">
        <f t="shared" si="134"/>
        <v>766</v>
      </c>
      <c r="Q803" s="134">
        <v>1046</v>
      </c>
      <c r="R803" s="134" t="str">
        <f t="shared" si="135"/>
        <v>766/1046</v>
      </c>
      <c r="S803" s="131">
        <f t="shared" si="136"/>
        <v>0.73231357552581267</v>
      </c>
      <c r="T803" s="137">
        <f t="shared" si="137"/>
        <v>63.384321223709371</v>
      </c>
      <c r="U803" s="133" t="e">
        <f ca="1">[1]!f_risk_annusharpe(A803,"2019/9/30","2019/12/31",1,1,3)</f>
        <v>#NAME?</v>
      </c>
      <c r="V803" s="134" t="e">
        <f t="shared" ca="1" si="138"/>
        <v>#NAME?</v>
      </c>
      <c r="W803" s="134">
        <f t="shared" si="139"/>
        <v>1046</v>
      </c>
      <c r="X803" s="134" t="e">
        <f t="shared" ca="1" si="140"/>
        <v>#NAME?</v>
      </c>
      <c r="Y803" s="131" t="e">
        <f t="shared" ca="1" si="141"/>
        <v>#NAME?</v>
      </c>
      <c r="Z803" s="137" t="e">
        <f t="shared" ca="1" si="142"/>
        <v>#NAME?</v>
      </c>
      <c r="AA803" s="125">
        <v>1.89034045922408</v>
      </c>
      <c r="AB803" s="125">
        <v>2.5807094459944202</v>
      </c>
      <c r="AC803" s="123" t="s">
        <v>6370</v>
      </c>
      <c r="AD803" s="126">
        <v>0</v>
      </c>
      <c r="AE803" s="123"/>
      <c r="AF803" s="126">
        <v>0</v>
      </c>
      <c r="AG803" s="123"/>
      <c r="AH803" s="125">
        <v>2.9500000000000099</v>
      </c>
      <c r="AI803" s="123" t="s">
        <v>157</v>
      </c>
      <c r="AJ803" s="123" t="s">
        <v>95</v>
      </c>
      <c r="AK803" s="124">
        <v>0.51039891159999995</v>
      </c>
      <c r="AL803" s="123" t="s">
        <v>159</v>
      </c>
      <c r="AM803" s="36">
        <v>43412</v>
      </c>
      <c r="AN803" s="123" t="s">
        <v>310</v>
      </c>
      <c r="AO803" s="123" t="s">
        <v>6371</v>
      </c>
      <c r="AP803" s="123" t="s">
        <v>464</v>
      </c>
      <c r="AQ803" s="123" t="s">
        <v>241</v>
      </c>
    </row>
    <row r="804" spans="1:43">
      <c r="A804" s="123" t="s">
        <v>3020</v>
      </c>
      <c r="B804" s="123" t="s">
        <v>3021</v>
      </c>
      <c r="C804" s="36">
        <v>43830</v>
      </c>
      <c r="D804" s="124">
        <v>1.0789</v>
      </c>
      <c r="E804" s="124">
        <v>1.0789</v>
      </c>
      <c r="F804" s="125">
        <v>1.8540836191710201E-2</v>
      </c>
      <c r="G804" s="36">
        <v>43829</v>
      </c>
      <c r="H804" s="124">
        <v>1.0787</v>
      </c>
      <c r="I804" s="125">
        <v>2.57653546301577</v>
      </c>
      <c r="J804" s="123" t="s">
        <v>6372</v>
      </c>
      <c r="K804" s="125">
        <v>0.12993039443156101</v>
      </c>
      <c r="L804" s="125">
        <v>0.36279069767442002</v>
      </c>
      <c r="M804" s="130">
        <v>0.79409566517189401</v>
      </c>
      <c r="N804" s="137">
        <f t="shared" si="132"/>
        <v>3.176382660687576</v>
      </c>
      <c r="O804" s="132">
        <f t="shared" si="133"/>
        <v>3.176382660687576E-2</v>
      </c>
      <c r="P804" s="134">
        <f t="shared" si="134"/>
        <v>860</v>
      </c>
      <c r="Q804" s="134">
        <v>1046</v>
      </c>
      <c r="R804" s="134" t="str">
        <f t="shared" si="135"/>
        <v>860/1046</v>
      </c>
      <c r="S804" s="131">
        <f t="shared" si="136"/>
        <v>0.82217973231357555</v>
      </c>
      <c r="T804" s="137">
        <f t="shared" si="137"/>
        <v>60</v>
      </c>
      <c r="U804" s="133" t="e">
        <f ca="1">[1]!f_risk_annusharpe(A804,"2019/9/30","2019/12/31",1,1,3)</f>
        <v>#NAME?</v>
      </c>
      <c r="V804" s="134" t="e">
        <f t="shared" ca="1" si="138"/>
        <v>#NAME?</v>
      </c>
      <c r="W804" s="134">
        <f t="shared" si="139"/>
        <v>1046</v>
      </c>
      <c r="X804" s="134" t="e">
        <f t="shared" ca="1" si="140"/>
        <v>#NAME?</v>
      </c>
      <c r="Y804" s="131" t="e">
        <f t="shared" ca="1" si="141"/>
        <v>#NAME?</v>
      </c>
      <c r="Z804" s="137" t="e">
        <f t="shared" ca="1" si="142"/>
        <v>#NAME?</v>
      </c>
      <c r="AA804" s="125">
        <v>1.63918982571831</v>
      </c>
      <c r="AB804" s="125">
        <v>2.57653546301577</v>
      </c>
      <c r="AC804" s="123" t="s">
        <v>6372</v>
      </c>
      <c r="AD804" s="125">
        <v>6.1595985437370802</v>
      </c>
      <c r="AE804" s="123" t="s">
        <v>6373</v>
      </c>
      <c r="AF804" s="126">
        <v>0</v>
      </c>
      <c r="AG804" s="123"/>
      <c r="AH804" s="125">
        <v>7.89</v>
      </c>
      <c r="AI804" s="123" t="s">
        <v>174</v>
      </c>
      <c r="AJ804" s="123" t="s">
        <v>95</v>
      </c>
      <c r="AK804" s="124">
        <v>15.2284931874</v>
      </c>
      <c r="AL804" s="123" t="s">
        <v>159</v>
      </c>
      <c r="AM804" s="36">
        <v>42844</v>
      </c>
      <c r="AN804" s="123" t="s">
        <v>310</v>
      </c>
      <c r="AO804" s="123" t="s">
        <v>3022</v>
      </c>
      <c r="AP804" s="123" t="s">
        <v>194</v>
      </c>
      <c r="AQ804" s="123" t="s">
        <v>183</v>
      </c>
    </row>
    <row r="805" spans="1:43">
      <c r="A805" s="123" t="s">
        <v>3028</v>
      </c>
      <c r="B805" s="123" t="s">
        <v>3029</v>
      </c>
      <c r="C805" s="36">
        <v>43830</v>
      </c>
      <c r="D805" s="124">
        <v>1.1015999999999999</v>
      </c>
      <c r="E805" s="124">
        <v>1.3937999999999999</v>
      </c>
      <c r="F805" s="125">
        <v>4.5409136318220002E-2</v>
      </c>
      <c r="G805" s="36">
        <v>43829</v>
      </c>
      <c r="H805" s="124">
        <v>1.1011</v>
      </c>
      <c r="I805" s="125">
        <v>2.4330547042150599</v>
      </c>
      <c r="J805" s="123" t="s">
        <v>6374</v>
      </c>
      <c r="K805" s="125">
        <v>0.12724959098345001</v>
      </c>
      <c r="L805" s="125">
        <v>0.30045287971022799</v>
      </c>
      <c r="M805" s="130">
        <v>0.45594327720751199</v>
      </c>
      <c r="N805" s="137">
        <f t="shared" si="132"/>
        <v>1.823773108830048</v>
      </c>
      <c r="O805" s="132">
        <f t="shared" si="133"/>
        <v>1.8237731088300478E-2</v>
      </c>
      <c r="P805" s="134">
        <f t="shared" si="134"/>
        <v>1011</v>
      </c>
      <c r="Q805" s="134">
        <v>1046</v>
      </c>
      <c r="R805" s="134" t="str">
        <f t="shared" si="135"/>
        <v>1011/1046</v>
      </c>
      <c r="S805" s="131">
        <f t="shared" si="136"/>
        <v>0.96653919694072654</v>
      </c>
      <c r="T805" s="137">
        <f t="shared" si="137"/>
        <v>60</v>
      </c>
      <c r="U805" s="133" t="e">
        <f ca="1">[1]!f_risk_annusharpe(A805,"2019/9/30","2019/12/31",1,1,3)</f>
        <v>#NAME?</v>
      </c>
      <c r="V805" s="134" t="e">
        <f t="shared" ca="1" si="138"/>
        <v>#NAME?</v>
      </c>
      <c r="W805" s="134">
        <f t="shared" si="139"/>
        <v>1046</v>
      </c>
      <c r="X805" s="134" t="e">
        <f t="shared" ca="1" si="140"/>
        <v>#NAME?</v>
      </c>
      <c r="Y805" s="131" t="e">
        <f t="shared" ca="1" si="141"/>
        <v>#NAME?</v>
      </c>
      <c r="Z805" s="137" t="e">
        <f t="shared" ca="1" si="142"/>
        <v>#NAME?</v>
      </c>
      <c r="AA805" s="125">
        <v>1.0345873257744</v>
      </c>
      <c r="AB805" s="125">
        <v>2.4330547042150599</v>
      </c>
      <c r="AC805" s="123" t="s">
        <v>6374</v>
      </c>
      <c r="AD805" s="125">
        <v>6.7823912601512504</v>
      </c>
      <c r="AE805" s="123" t="s">
        <v>6375</v>
      </c>
      <c r="AF805" s="125">
        <v>7.7758847993088098</v>
      </c>
      <c r="AG805" s="123" t="s">
        <v>6376</v>
      </c>
      <c r="AH805" s="125">
        <v>44.441571680000003</v>
      </c>
      <c r="AI805" s="123" t="s">
        <v>174</v>
      </c>
      <c r="AJ805" s="123" t="s">
        <v>189</v>
      </c>
      <c r="AK805" s="124">
        <v>5.4598611754000004</v>
      </c>
      <c r="AL805" s="123" t="s">
        <v>159</v>
      </c>
      <c r="AM805" s="36">
        <v>41523</v>
      </c>
      <c r="AN805" s="123" t="s">
        <v>310</v>
      </c>
      <c r="AO805" s="123" t="s">
        <v>3030</v>
      </c>
      <c r="AP805" s="123" t="s">
        <v>233</v>
      </c>
      <c r="AQ805" s="123" t="s">
        <v>181</v>
      </c>
    </row>
    <row r="806" spans="1:43">
      <c r="A806" s="123" t="s">
        <v>1210</v>
      </c>
      <c r="B806" s="123" t="s">
        <v>1211</v>
      </c>
      <c r="C806" s="36">
        <v>43830</v>
      </c>
      <c r="D806" s="124">
        <v>1.0328999999999999</v>
      </c>
      <c r="E806" s="124">
        <v>1.1145</v>
      </c>
      <c r="F806" s="125">
        <v>2.90528762347535E-2</v>
      </c>
      <c r="G806" s="36">
        <v>43829</v>
      </c>
      <c r="H806" s="124">
        <v>1.0326</v>
      </c>
      <c r="I806" s="125">
        <v>2.4281711428244299</v>
      </c>
      <c r="J806" s="123" t="s">
        <v>6377</v>
      </c>
      <c r="K806" s="125">
        <v>0.145433391506678</v>
      </c>
      <c r="L806" s="125">
        <v>0.50598423664492198</v>
      </c>
      <c r="M806" s="130">
        <v>0.78056395745927498</v>
      </c>
      <c r="N806" s="137">
        <f t="shared" si="132"/>
        <v>3.1222558298370999</v>
      </c>
      <c r="O806" s="132">
        <f t="shared" si="133"/>
        <v>3.1222558298370999E-2</v>
      </c>
      <c r="P806" s="134">
        <f t="shared" si="134"/>
        <v>876</v>
      </c>
      <c r="Q806" s="134">
        <v>1046</v>
      </c>
      <c r="R806" s="134" t="str">
        <f t="shared" si="135"/>
        <v>876/1046</v>
      </c>
      <c r="S806" s="131">
        <f t="shared" si="136"/>
        <v>0.83747609942638623</v>
      </c>
      <c r="T806" s="137">
        <f t="shared" si="137"/>
        <v>60</v>
      </c>
      <c r="U806" s="133" t="e">
        <f ca="1">[1]!f_risk_annusharpe(A806,"2019/9/30","2019/12/31",1,1,3)</f>
        <v>#NAME?</v>
      </c>
      <c r="V806" s="134" t="e">
        <f t="shared" ca="1" si="138"/>
        <v>#NAME?</v>
      </c>
      <c r="W806" s="134">
        <f t="shared" si="139"/>
        <v>1046</v>
      </c>
      <c r="X806" s="134" t="e">
        <f t="shared" ca="1" si="140"/>
        <v>#NAME?</v>
      </c>
      <c r="Y806" s="131" t="e">
        <f t="shared" ca="1" si="141"/>
        <v>#NAME?</v>
      </c>
      <c r="Z806" s="137" t="e">
        <f t="shared" ca="1" si="142"/>
        <v>#NAME?</v>
      </c>
      <c r="AA806" s="125">
        <v>1.6033838284477699</v>
      </c>
      <c r="AB806" s="125">
        <v>2.4281711428244299</v>
      </c>
      <c r="AC806" s="123" t="s">
        <v>6377</v>
      </c>
      <c r="AD806" s="125">
        <v>-0.15237182149269801</v>
      </c>
      <c r="AE806" s="123" t="s">
        <v>6378</v>
      </c>
      <c r="AF806" s="126">
        <v>0</v>
      </c>
      <c r="AG806" s="123"/>
      <c r="AH806" s="125">
        <v>3.5435769499999998</v>
      </c>
      <c r="AI806" s="123" t="s">
        <v>157</v>
      </c>
      <c r="AJ806" s="123" t="s">
        <v>95</v>
      </c>
      <c r="AK806" s="124">
        <v>2.025106793</v>
      </c>
      <c r="AL806" s="123" t="s">
        <v>159</v>
      </c>
      <c r="AM806" s="36">
        <v>42782</v>
      </c>
      <c r="AN806" s="123" t="s">
        <v>310</v>
      </c>
      <c r="AO806" s="123" t="s">
        <v>1212</v>
      </c>
      <c r="AP806" s="123" t="s">
        <v>270</v>
      </c>
      <c r="AQ806" s="123" t="s">
        <v>247</v>
      </c>
    </row>
    <row r="807" spans="1:43">
      <c r="A807" s="123" t="s">
        <v>1890</v>
      </c>
      <c r="B807" s="123" t="s">
        <v>1891</v>
      </c>
      <c r="C807" s="36">
        <v>43830</v>
      </c>
      <c r="D807" s="124">
        <v>0.98809999999999998</v>
      </c>
      <c r="E807" s="124">
        <v>1.0739000000000001</v>
      </c>
      <c r="F807" s="125">
        <v>1.0121457489886699E-2</v>
      </c>
      <c r="G807" s="36">
        <v>43829</v>
      </c>
      <c r="H807" s="124">
        <v>0.98799999999999999</v>
      </c>
      <c r="I807" s="125">
        <v>2.3430280140069302</v>
      </c>
      <c r="J807" s="123" t="s">
        <v>6379</v>
      </c>
      <c r="K807" s="125">
        <v>-1.68159203980099</v>
      </c>
      <c r="L807" s="125">
        <v>-1.75003840536754</v>
      </c>
      <c r="M807" s="130">
        <v>-1.38089851474292</v>
      </c>
      <c r="N807" s="137">
        <f t="shared" si="132"/>
        <v>-5.5235940589716801</v>
      </c>
      <c r="O807" s="132">
        <f t="shared" si="133"/>
        <v>-5.52359405897168E-2</v>
      </c>
      <c r="P807" s="134">
        <f t="shared" si="134"/>
        <v>1041</v>
      </c>
      <c r="Q807" s="134">
        <v>1046</v>
      </c>
      <c r="R807" s="134" t="str">
        <f t="shared" si="135"/>
        <v>1041/1046</v>
      </c>
      <c r="S807" s="131">
        <f t="shared" si="136"/>
        <v>0.9952198852772467</v>
      </c>
      <c r="T807" s="137">
        <f t="shared" si="137"/>
        <v>60</v>
      </c>
      <c r="U807" s="133" t="e">
        <f ca="1">[1]!f_risk_annusharpe(A807,"2019/9/30","2019/12/31",1,1,3)</f>
        <v>#NAME?</v>
      </c>
      <c r="V807" s="134" t="e">
        <f t="shared" ca="1" si="138"/>
        <v>#NAME?</v>
      </c>
      <c r="W807" s="134">
        <f t="shared" si="139"/>
        <v>1046</v>
      </c>
      <c r="X807" s="134" t="e">
        <f t="shared" ca="1" si="140"/>
        <v>#NAME?</v>
      </c>
      <c r="Y807" s="131" t="e">
        <f t="shared" ca="1" si="141"/>
        <v>#NAME?</v>
      </c>
      <c r="Z807" s="137" t="e">
        <f t="shared" ca="1" si="142"/>
        <v>#NAME?</v>
      </c>
      <c r="AA807" s="125">
        <v>-0.14095074753062101</v>
      </c>
      <c r="AB807" s="125">
        <v>2.3430280140069302</v>
      </c>
      <c r="AC807" s="123" t="s">
        <v>6379</v>
      </c>
      <c r="AD807" s="125">
        <v>9.7537573412293206</v>
      </c>
      <c r="AE807" s="123" t="s">
        <v>6380</v>
      </c>
      <c r="AF807" s="125">
        <v>9.4520211180124303</v>
      </c>
      <c r="AG807" s="123" t="s">
        <v>6381</v>
      </c>
      <c r="AH807" s="125">
        <v>7.49282994</v>
      </c>
      <c r="AI807" s="123" t="s">
        <v>163</v>
      </c>
      <c r="AJ807" s="123" t="s">
        <v>186</v>
      </c>
      <c r="AK807" s="124">
        <v>15.51565645</v>
      </c>
      <c r="AL807" s="123" t="s">
        <v>159</v>
      </c>
      <c r="AM807" s="36">
        <v>42556</v>
      </c>
      <c r="AN807" s="123" t="s">
        <v>310</v>
      </c>
      <c r="AO807" s="123" t="s">
        <v>1892</v>
      </c>
      <c r="AP807" s="123" t="s">
        <v>187</v>
      </c>
      <c r="AQ807" s="123" t="s">
        <v>247</v>
      </c>
    </row>
    <row r="808" spans="1:43">
      <c r="A808" s="123" t="s">
        <v>3051</v>
      </c>
      <c r="B808" s="123" t="s">
        <v>3052</v>
      </c>
      <c r="C808" s="36">
        <v>43830</v>
      </c>
      <c r="D808" s="124">
        <v>1.1121000000000001</v>
      </c>
      <c r="E808" s="124">
        <v>1.1121000000000001</v>
      </c>
      <c r="F808" s="125">
        <v>8.9928057553946908E-3</v>
      </c>
      <c r="G808" s="36">
        <v>43829</v>
      </c>
      <c r="H808" s="124">
        <v>1.1120000000000001</v>
      </c>
      <c r="I808" s="125">
        <v>2.29969644006992</v>
      </c>
      <c r="J808" s="123" t="s">
        <v>6382</v>
      </c>
      <c r="K808" s="125">
        <v>9.9009900990108105E-2</v>
      </c>
      <c r="L808" s="125">
        <v>0.569723277265346</v>
      </c>
      <c r="M808" s="130">
        <v>1.4967600620607999</v>
      </c>
      <c r="N808" s="137">
        <f t="shared" si="132"/>
        <v>5.9870402482431997</v>
      </c>
      <c r="O808" s="132">
        <f t="shared" si="133"/>
        <v>5.9870402482432E-2</v>
      </c>
      <c r="P808" s="134">
        <f t="shared" si="134"/>
        <v>83</v>
      </c>
      <c r="Q808" s="134">
        <v>1046</v>
      </c>
      <c r="R808" s="134" t="str">
        <f t="shared" si="135"/>
        <v>83/1046</v>
      </c>
      <c r="S808" s="131">
        <f t="shared" si="136"/>
        <v>7.9349904397705548E-2</v>
      </c>
      <c r="T808" s="137">
        <f t="shared" si="137"/>
        <v>96.032504780114721</v>
      </c>
      <c r="U808" s="133" t="e">
        <f ca="1">[1]!f_risk_annusharpe(A808,"2019/9/30","2019/12/31",1,1,3)</f>
        <v>#NAME?</v>
      </c>
      <c r="V808" s="134" t="e">
        <f t="shared" ca="1" si="138"/>
        <v>#NAME?</v>
      </c>
      <c r="W808" s="134">
        <f t="shared" si="139"/>
        <v>1046</v>
      </c>
      <c r="X808" s="134" t="e">
        <f t="shared" ca="1" si="140"/>
        <v>#NAME?</v>
      </c>
      <c r="Y808" s="131" t="e">
        <f t="shared" ca="1" si="141"/>
        <v>#NAME?</v>
      </c>
      <c r="Z808" s="137" t="e">
        <f t="shared" ca="1" si="142"/>
        <v>#NAME?</v>
      </c>
      <c r="AA808" s="125">
        <v>1.72886937431395</v>
      </c>
      <c r="AB808" s="125">
        <v>2.29969644006992</v>
      </c>
      <c r="AC808" s="123" t="s">
        <v>6382</v>
      </c>
      <c r="AD808" s="125">
        <v>7.2834265869187904</v>
      </c>
      <c r="AE808" s="123" t="s">
        <v>6383</v>
      </c>
      <c r="AF808" s="126">
        <v>0</v>
      </c>
      <c r="AG808" s="123"/>
      <c r="AH808" s="125">
        <v>11.21</v>
      </c>
      <c r="AI808" s="123" t="s">
        <v>157</v>
      </c>
      <c r="AJ808" s="123" t="s">
        <v>95</v>
      </c>
      <c r="AK808" s="124">
        <v>1.2916362426000001</v>
      </c>
      <c r="AL808" s="123" t="s">
        <v>159</v>
      </c>
      <c r="AM808" s="36">
        <v>42760</v>
      </c>
      <c r="AN808" s="123" t="s">
        <v>310</v>
      </c>
      <c r="AO808" s="123" t="s">
        <v>3053</v>
      </c>
      <c r="AP808" s="123" t="s">
        <v>248</v>
      </c>
      <c r="AQ808" s="123" t="s">
        <v>177</v>
      </c>
    </row>
    <row r="809" spans="1:43">
      <c r="A809" s="123" t="s">
        <v>3047</v>
      </c>
      <c r="B809" s="123" t="s">
        <v>3048</v>
      </c>
      <c r="C809" s="36">
        <v>43830</v>
      </c>
      <c r="D809" s="124">
        <v>1.0116000000000001</v>
      </c>
      <c r="E809" s="124">
        <v>1.0476000000000001</v>
      </c>
      <c r="F809" s="125">
        <v>9.8863074641425495E-3</v>
      </c>
      <c r="G809" s="36">
        <v>43829</v>
      </c>
      <c r="H809" s="124">
        <v>1.0115000000000001</v>
      </c>
      <c r="I809" s="125">
        <v>2.28605181569699</v>
      </c>
      <c r="J809" s="123" t="s">
        <v>6384</v>
      </c>
      <c r="K809" s="125">
        <v>0.148500148500151</v>
      </c>
      <c r="L809" s="125">
        <v>0.38701219304544199</v>
      </c>
      <c r="M809" s="130">
        <v>0.58733942593836197</v>
      </c>
      <c r="N809" s="137">
        <f t="shared" si="132"/>
        <v>2.3493577037534479</v>
      </c>
      <c r="O809" s="132">
        <f t="shared" si="133"/>
        <v>2.3493577037534477E-2</v>
      </c>
      <c r="P809" s="134">
        <f t="shared" si="134"/>
        <v>985</v>
      </c>
      <c r="Q809" s="134">
        <v>1046</v>
      </c>
      <c r="R809" s="134" t="str">
        <f t="shared" si="135"/>
        <v>985/1046</v>
      </c>
      <c r="S809" s="131">
        <f t="shared" si="136"/>
        <v>0.94168260038240914</v>
      </c>
      <c r="T809" s="137">
        <f t="shared" si="137"/>
        <v>60</v>
      </c>
      <c r="U809" s="133" t="e">
        <f ca="1">[1]!f_risk_annusharpe(A809,"2019/9/30","2019/12/31",1,1,3)</f>
        <v>#NAME?</v>
      </c>
      <c r="V809" s="134" t="e">
        <f t="shared" ca="1" si="138"/>
        <v>#NAME?</v>
      </c>
      <c r="W809" s="134">
        <f t="shared" si="139"/>
        <v>1046</v>
      </c>
      <c r="X809" s="134" t="e">
        <f t="shared" ca="1" si="140"/>
        <v>#NAME?</v>
      </c>
      <c r="Y809" s="131" t="e">
        <f t="shared" ca="1" si="141"/>
        <v>#NAME?</v>
      </c>
      <c r="Z809" s="137" t="e">
        <f t="shared" ca="1" si="142"/>
        <v>#NAME?</v>
      </c>
      <c r="AA809" s="125">
        <v>1.41485818815332</v>
      </c>
      <c r="AB809" s="125">
        <v>2.28605181569699</v>
      </c>
      <c r="AC809" s="123" t="s">
        <v>6384</v>
      </c>
      <c r="AD809" s="126">
        <v>0</v>
      </c>
      <c r="AE809" s="123"/>
      <c r="AF809" s="126">
        <v>0</v>
      </c>
      <c r="AG809" s="123"/>
      <c r="AH809" s="125">
        <v>4.7818314800000001</v>
      </c>
      <c r="AI809" s="123" t="s">
        <v>174</v>
      </c>
      <c r="AJ809" s="123" t="s">
        <v>95</v>
      </c>
      <c r="AK809" s="124">
        <v>30.6065870346</v>
      </c>
      <c r="AL809" s="123" t="s">
        <v>159</v>
      </c>
      <c r="AM809" s="36">
        <v>43173</v>
      </c>
      <c r="AN809" s="123" t="s">
        <v>310</v>
      </c>
      <c r="AO809" s="123" t="s">
        <v>874</v>
      </c>
      <c r="AP809" s="123" t="s">
        <v>246</v>
      </c>
      <c r="AQ809" s="123" t="s">
        <v>247</v>
      </c>
    </row>
    <row r="810" spans="1:43">
      <c r="A810" s="123" t="s">
        <v>3059</v>
      </c>
      <c r="B810" s="123" t="s">
        <v>3060</v>
      </c>
      <c r="C810" s="36">
        <v>43830</v>
      </c>
      <c r="D810" s="124">
        <v>2.3761000000000001</v>
      </c>
      <c r="E810" s="124">
        <v>2.3820999999999999</v>
      </c>
      <c r="F810" s="125">
        <v>1.6837142736865901E-2</v>
      </c>
      <c r="G810" s="36">
        <v>43829</v>
      </c>
      <c r="H810" s="124">
        <v>2.3757000000000001</v>
      </c>
      <c r="I810" s="125">
        <v>2.1502617732123399</v>
      </c>
      <c r="J810" s="123" t="s">
        <v>6385</v>
      </c>
      <c r="K810" s="125">
        <v>2.6622859257431301E-2</v>
      </c>
      <c r="L810" s="125">
        <v>0.52040041276077198</v>
      </c>
      <c r="M810" s="130">
        <v>0.530325412801531</v>
      </c>
      <c r="N810" s="137">
        <f t="shared" si="132"/>
        <v>2.121301651206124</v>
      </c>
      <c r="O810" s="132">
        <f t="shared" si="133"/>
        <v>2.1213016512061242E-2</v>
      </c>
      <c r="P810" s="134">
        <f t="shared" si="134"/>
        <v>1000</v>
      </c>
      <c r="Q810" s="134">
        <v>1046</v>
      </c>
      <c r="R810" s="134" t="str">
        <f t="shared" si="135"/>
        <v>1000/1046</v>
      </c>
      <c r="S810" s="131">
        <f t="shared" si="136"/>
        <v>0.95602294455066916</v>
      </c>
      <c r="T810" s="137">
        <f t="shared" si="137"/>
        <v>60</v>
      </c>
      <c r="U810" s="133" t="e">
        <f ca="1">[1]!f_risk_annusharpe(A810,"2019/9/30","2019/12/31",1,1,3)</f>
        <v>#NAME?</v>
      </c>
      <c r="V810" s="134" t="e">
        <f t="shared" ca="1" si="138"/>
        <v>#NAME?</v>
      </c>
      <c r="W810" s="134">
        <f t="shared" si="139"/>
        <v>1046</v>
      </c>
      <c r="X810" s="134" t="e">
        <f t="shared" ca="1" si="140"/>
        <v>#NAME?</v>
      </c>
      <c r="Y810" s="131" t="e">
        <f t="shared" ca="1" si="141"/>
        <v>#NAME?</v>
      </c>
      <c r="Z810" s="137" t="e">
        <f t="shared" ca="1" si="142"/>
        <v>#NAME?</v>
      </c>
      <c r="AA810" s="125">
        <v>0.97898797786906999</v>
      </c>
      <c r="AB810" s="125">
        <v>2.1502617732123399</v>
      </c>
      <c r="AC810" s="123" t="s">
        <v>6385</v>
      </c>
      <c r="AD810" s="126">
        <v>0</v>
      </c>
      <c r="AE810" s="123"/>
      <c r="AF810" s="126">
        <v>0</v>
      </c>
      <c r="AG810" s="123"/>
      <c r="AH810" s="125">
        <v>2.4260674799999999</v>
      </c>
      <c r="AI810" s="123" t="s">
        <v>157</v>
      </c>
      <c r="AJ810" s="123" t="s">
        <v>95</v>
      </c>
      <c r="AK810" s="124">
        <v>1.0128049034</v>
      </c>
      <c r="AL810" s="123" t="s">
        <v>159</v>
      </c>
      <c r="AM810" s="36">
        <v>43448</v>
      </c>
      <c r="AN810" s="123" t="s">
        <v>310</v>
      </c>
      <c r="AO810" s="123" t="s">
        <v>6386</v>
      </c>
      <c r="AP810" s="123" t="s">
        <v>161</v>
      </c>
      <c r="AQ810" s="123" t="s">
        <v>170</v>
      </c>
    </row>
    <row r="811" spans="1:43">
      <c r="A811" s="123" t="s">
        <v>3013</v>
      </c>
      <c r="B811" s="123" t="s">
        <v>3014</v>
      </c>
      <c r="C811" s="36">
        <v>43830</v>
      </c>
      <c r="D811" s="124">
        <v>1.1052999999999999</v>
      </c>
      <c r="E811" s="124">
        <v>1.1285000000000001</v>
      </c>
      <c r="F811" s="125">
        <v>9.0481360839668092E-3</v>
      </c>
      <c r="G811" s="36">
        <v>43829</v>
      </c>
      <c r="H811" s="124">
        <v>1.1052</v>
      </c>
      <c r="I811" s="125">
        <v>2.1439792995102001</v>
      </c>
      <c r="J811" s="123" t="s">
        <v>6387</v>
      </c>
      <c r="K811" s="125">
        <v>0.117753623188407</v>
      </c>
      <c r="L811" s="125">
        <v>-0.117476956443161</v>
      </c>
      <c r="M811" s="130">
        <v>9.0481360839668092E-3</v>
      </c>
      <c r="N811" s="137">
        <f t="shared" si="132"/>
        <v>3.6192544335867237E-2</v>
      </c>
      <c r="O811" s="132">
        <f t="shared" si="133"/>
        <v>3.619254433586724E-4</v>
      </c>
      <c r="P811" s="134">
        <f t="shared" si="134"/>
        <v>1027</v>
      </c>
      <c r="Q811" s="134">
        <v>1046</v>
      </c>
      <c r="R811" s="134" t="str">
        <f t="shared" si="135"/>
        <v>1027/1046</v>
      </c>
      <c r="S811" s="131">
        <f t="shared" si="136"/>
        <v>0.98183556405353734</v>
      </c>
      <c r="T811" s="137">
        <f t="shared" si="137"/>
        <v>60</v>
      </c>
      <c r="U811" s="133" t="e">
        <f ca="1">[1]!f_risk_annusharpe(A811,"2019/9/30","2019/12/31",1,1,3)</f>
        <v>#NAME?</v>
      </c>
      <c r="V811" s="134" t="e">
        <f t="shared" ca="1" si="138"/>
        <v>#NAME?</v>
      </c>
      <c r="W811" s="134">
        <f t="shared" si="139"/>
        <v>1046</v>
      </c>
      <c r="X811" s="134" t="e">
        <f t="shared" ca="1" si="140"/>
        <v>#NAME?</v>
      </c>
      <c r="Y811" s="131" t="e">
        <f t="shared" ca="1" si="141"/>
        <v>#NAME?</v>
      </c>
      <c r="Z811" s="137" t="e">
        <f t="shared" ca="1" si="142"/>
        <v>#NAME?</v>
      </c>
      <c r="AA811" s="125">
        <v>1.1994140267350299</v>
      </c>
      <c r="AB811" s="125">
        <v>2.1439792995102001</v>
      </c>
      <c r="AC811" s="123" t="s">
        <v>6387</v>
      </c>
      <c r="AD811" s="125">
        <v>8.9013329961464294</v>
      </c>
      <c r="AE811" s="123" t="s">
        <v>6388</v>
      </c>
      <c r="AF811" s="125">
        <v>11.588927591312901</v>
      </c>
      <c r="AG811" s="123" t="s">
        <v>6389</v>
      </c>
      <c r="AH811" s="125">
        <v>13.039583650000001</v>
      </c>
      <c r="AI811" s="123" t="s">
        <v>157</v>
      </c>
      <c r="AJ811" s="123" t="s">
        <v>189</v>
      </c>
      <c r="AK811" s="124">
        <v>62.643838768000002</v>
      </c>
      <c r="AL811" s="123" t="s">
        <v>159</v>
      </c>
      <c r="AM811" s="36">
        <v>42422</v>
      </c>
      <c r="AN811" s="123" t="s">
        <v>310</v>
      </c>
      <c r="AO811" s="123" t="s">
        <v>1655</v>
      </c>
      <c r="AP811" s="123" t="s">
        <v>246</v>
      </c>
      <c r="AQ811" s="123" t="s">
        <v>207</v>
      </c>
    </row>
    <row r="812" spans="1:43">
      <c r="A812" s="123" t="s">
        <v>3046</v>
      </c>
      <c r="B812" s="123" t="s">
        <v>4566</v>
      </c>
      <c r="C812" s="36">
        <v>43830</v>
      </c>
      <c r="D812" s="124">
        <v>1.0369999999999999</v>
      </c>
      <c r="E812" s="124">
        <v>1.085</v>
      </c>
      <c r="F812" s="125">
        <v>0</v>
      </c>
      <c r="G812" s="36">
        <v>43829</v>
      </c>
      <c r="H812" s="124">
        <v>1.0369999999999999</v>
      </c>
      <c r="I812" s="125">
        <v>2.1180628410159801</v>
      </c>
      <c r="J812" s="123" t="s">
        <v>6390</v>
      </c>
      <c r="K812" s="125">
        <v>9.6525096525088394E-2</v>
      </c>
      <c r="L812" s="125">
        <v>0.193272129646576</v>
      </c>
      <c r="M812" s="130">
        <v>0.48453164165134999</v>
      </c>
      <c r="N812" s="137">
        <f t="shared" si="132"/>
        <v>1.9381265666053999</v>
      </c>
      <c r="O812" s="132">
        <f t="shared" si="133"/>
        <v>1.9381265666053998E-2</v>
      </c>
      <c r="P812" s="134">
        <f t="shared" si="134"/>
        <v>1007</v>
      </c>
      <c r="Q812" s="134">
        <v>1046</v>
      </c>
      <c r="R812" s="134" t="str">
        <f t="shared" si="135"/>
        <v>1007/1046</v>
      </c>
      <c r="S812" s="131">
        <f t="shared" si="136"/>
        <v>0.9627151051625239</v>
      </c>
      <c r="T812" s="137">
        <f t="shared" si="137"/>
        <v>60</v>
      </c>
      <c r="U812" s="133" t="e">
        <f ca="1">[1]!f_risk_annusharpe(A812,"2019/9/30","2019/12/31",1,1,3)</f>
        <v>#NAME?</v>
      </c>
      <c r="V812" s="134" t="e">
        <f t="shared" ca="1" si="138"/>
        <v>#NAME?</v>
      </c>
      <c r="W812" s="134">
        <f t="shared" si="139"/>
        <v>1046</v>
      </c>
      <c r="X812" s="134" t="e">
        <f t="shared" ca="1" si="140"/>
        <v>#NAME?</v>
      </c>
      <c r="Y812" s="131" t="e">
        <f t="shared" ca="1" si="141"/>
        <v>#NAME?</v>
      </c>
      <c r="Z812" s="137" t="e">
        <f t="shared" ca="1" si="142"/>
        <v>#NAME?</v>
      </c>
      <c r="AA812" s="125">
        <v>0.97374552500895795</v>
      </c>
      <c r="AB812" s="125">
        <v>2.1180628410159801</v>
      </c>
      <c r="AC812" s="123" t="s">
        <v>6390</v>
      </c>
      <c r="AD812" s="125">
        <v>5.6976638753651301</v>
      </c>
      <c r="AE812" s="123" t="s">
        <v>6391</v>
      </c>
      <c r="AF812" s="126">
        <v>0</v>
      </c>
      <c r="AG812" s="123"/>
      <c r="AH812" s="125">
        <v>8.5515007999999799</v>
      </c>
      <c r="AI812" s="123" t="s">
        <v>157</v>
      </c>
      <c r="AJ812" s="123" t="s">
        <v>95</v>
      </c>
      <c r="AK812" s="124">
        <v>2.0752131568999999</v>
      </c>
      <c r="AL812" s="123" t="s">
        <v>159</v>
      </c>
      <c r="AM812" s="36">
        <v>42755</v>
      </c>
      <c r="AN812" s="123" t="s">
        <v>310</v>
      </c>
      <c r="AO812" s="123" t="s">
        <v>6392</v>
      </c>
      <c r="AP812" s="123" t="s">
        <v>446</v>
      </c>
      <c r="AQ812" s="123" t="s">
        <v>207</v>
      </c>
    </row>
    <row r="813" spans="1:43">
      <c r="A813" s="123" t="s">
        <v>3056</v>
      </c>
      <c r="B813" s="123" t="s">
        <v>3057</v>
      </c>
      <c r="C813" s="36">
        <v>43830</v>
      </c>
      <c r="D813" s="124">
        <v>1.0984</v>
      </c>
      <c r="E813" s="124">
        <v>1.4984</v>
      </c>
      <c r="F813" s="125">
        <v>0</v>
      </c>
      <c r="G813" s="36">
        <v>43829</v>
      </c>
      <c r="H813" s="124">
        <v>1.0984</v>
      </c>
      <c r="I813" s="125">
        <v>2.0776271950115701</v>
      </c>
      <c r="J813" s="123" t="s">
        <v>6393</v>
      </c>
      <c r="K813" s="125">
        <v>0.127620783956261</v>
      </c>
      <c r="L813" s="125">
        <v>0.42055437685528502</v>
      </c>
      <c r="M813" s="130">
        <v>1.08595838156113</v>
      </c>
      <c r="N813" s="137">
        <f t="shared" si="132"/>
        <v>4.34383352624452</v>
      </c>
      <c r="O813" s="132">
        <f t="shared" si="133"/>
        <v>4.3438335262445199E-2</v>
      </c>
      <c r="P813" s="134">
        <f t="shared" si="134"/>
        <v>435</v>
      </c>
      <c r="Q813" s="134">
        <v>1046</v>
      </c>
      <c r="R813" s="134" t="str">
        <f t="shared" si="135"/>
        <v>435/1046</v>
      </c>
      <c r="S813" s="131">
        <f t="shared" si="136"/>
        <v>0.41586998087954113</v>
      </c>
      <c r="T813" s="137">
        <f t="shared" si="137"/>
        <v>79.20650095602295</v>
      </c>
      <c r="U813" s="133" t="e">
        <f ca="1">[1]!f_risk_annusharpe(A813,"2019/9/30","2019/12/31",1,1,3)</f>
        <v>#NAME?</v>
      </c>
      <c r="V813" s="134" t="e">
        <f t="shared" ca="1" si="138"/>
        <v>#NAME?</v>
      </c>
      <c r="W813" s="134">
        <f t="shared" si="139"/>
        <v>1046</v>
      </c>
      <c r="X813" s="134" t="e">
        <f t="shared" ca="1" si="140"/>
        <v>#NAME?</v>
      </c>
      <c r="Y813" s="131" t="e">
        <f t="shared" ca="1" si="141"/>
        <v>#NAME?</v>
      </c>
      <c r="Z813" s="137" t="e">
        <f t="shared" ca="1" si="142"/>
        <v>#NAME?</v>
      </c>
      <c r="AA813" s="125">
        <v>2.1007644333559301</v>
      </c>
      <c r="AB813" s="125">
        <v>2.0776271950115701</v>
      </c>
      <c r="AC813" s="123" t="s">
        <v>6393</v>
      </c>
      <c r="AD813" s="126">
        <v>0</v>
      </c>
      <c r="AE813" s="123"/>
      <c r="AF813" s="126">
        <v>0</v>
      </c>
      <c r="AG813" s="123"/>
      <c r="AH813" s="125">
        <v>1.4957847200000001</v>
      </c>
      <c r="AI813" s="123" t="s">
        <v>157</v>
      </c>
      <c r="AJ813" s="123" t="s">
        <v>95</v>
      </c>
      <c r="AK813" s="124">
        <v>19.350653998199999</v>
      </c>
      <c r="AL813" s="123" t="s">
        <v>159</v>
      </c>
      <c r="AM813" s="36">
        <v>43328</v>
      </c>
      <c r="AN813" s="123" t="s">
        <v>310</v>
      </c>
      <c r="AO813" s="123" t="s">
        <v>3058</v>
      </c>
      <c r="AP813" s="123" t="s">
        <v>171</v>
      </c>
      <c r="AQ813" s="123" t="s">
        <v>483</v>
      </c>
    </row>
    <row r="814" spans="1:43">
      <c r="A814" s="123" t="s">
        <v>3066</v>
      </c>
      <c r="B814" s="123" t="s">
        <v>3067</v>
      </c>
      <c r="C814" s="36">
        <v>43830</v>
      </c>
      <c r="D814" s="124">
        <v>1.0089999999999999</v>
      </c>
      <c r="E814" s="124">
        <v>1.0189999999999999</v>
      </c>
      <c r="F814" s="125">
        <v>2.9741251115276E-2</v>
      </c>
      <c r="G814" s="36">
        <v>43829</v>
      </c>
      <c r="H814" s="124">
        <v>1.0086999999999999</v>
      </c>
      <c r="I814" s="125">
        <v>1.82239618305355</v>
      </c>
      <c r="J814" s="123" t="s">
        <v>6394</v>
      </c>
      <c r="K814" s="125">
        <v>0.148883374689809</v>
      </c>
      <c r="L814" s="125">
        <v>0.49689753451674401</v>
      </c>
      <c r="M814" s="130">
        <v>1.01492277954004</v>
      </c>
      <c r="N814" s="137">
        <f t="shared" si="132"/>
        <v>4.0596911181601598</v>
      </c>
      <c r="O814" s="132">
        <f t="shared" si="133"/>
        <v>4.0596911181601601E-2</v>
      </c>
      <c r="P814" s="134">
        <f t="shared" si="134"/>
        <v>544</v>
      </c>
      <c r="Q814" s="134">
        <v>1046</v>
      </c>
      <c r="R814" s="134" t="str">
        <f t="shared" si="135"/>
        <v>544/1046</v>
      </c>
      <c r="S814" s="131">
        <f t="shared" si="136"/>
        <v>0.5200764818355641</v>
      </c>
      <c r="T814" s="137">
        <f t="shared" si="137"/>
        <v>73.996175908221801</v>
      </c>
      <c r="U814" s="133" t="e">
        <f ca="1">[1]!f_risk_annusharpe(A814,"2019/9/30","2019/12/31",1,1,3)</f>
        <v>#NAME?</v>
      </c>
      <c r="V814" s="134" t="e">
        <f t="shared" ca="1" si="138"/>
        <v>#NAME?</v>
      </c>
      <c r="W814" s="134">
        <f t="shared" si="139"/>
        <v>1046</v>
      </c>
      <c r="X814" s="134" t="e">
        <f t="shared" ca="1" si="140"/>
        <v>#NAME?</v>
      </c>
      <c r="Y814" s="131" t="e">
        <f t="shared" ca="1" si="141"/>
        <v>#NAME?</v>
      </c>
      <c r="Z814" s="137" t="e">
        <f t="shared" ca="1" si="142"/>
        <v>#NAME?</v>
      </c>
      <c r="AA814" s="125">
        <v>1.8427484509294301</v>
      </c>
      <c r="AB814" s="125">
        <v>1.82239618305355</v>
      </c>
      <c r="AC814" s="123" t="s">
        <v>6394</v>
      </c>
      <c r="AD814" s="126">
        <v>0</v>
      </c>
      <c r="AE814" s="123"/>
      <c r="AF814" s="126">
        <v>0</v>
      </c>
      <c r="AG814" s="123"/>
      <c r="AH814" s="125">
        <v>1.90385409999998</v>
      </c>
      <c r="AI814" s="123" t="s">
        <v>163</v>
      </c>
      <c r="AJ814" s="123" t="s">
        <v>95</v>
      </c>
      <c r="AK814" s="124">
        <v>7.1297541336999997</v>
      </c>
      <c r="AL814" s="123" t="s">
        <v>159</v>
      </c>
      <c r="AM814" s="36">
        <v>43453</v>
      </c>
      <c r="AN814" s="123" t="s">
        <v>310</v>
      </c>
      <c r="AO814" s="123" t="s">
        <v>1433</v>
      </c>
      <c r="AP814" s="123" t="s">
        <v>238</v>
      </c>
      <c r="AQ814" s="123" t="s">
        <v>483</v>
      </c>
    </row>
    <row r="815" spans="1:43">
      <c r="A815" s="123" t="s">
        <v>3061</v>
      </c>
      <c r="B815" s="123" t="s">
        <v>3062</v>
      </c>
      <c r="C815" s="36">
        <v>43830</v>
      </c>
      <c r="D815" s="124">
        <v>1.1951000000000001</v>
      </c>
      <c r="E815" s="124">
        <v>1.7541</v>
      </c>
      <c r="F815" s="125">
        <v>1.6737802326557E-2</v>
      </c>
      <c r="G815" s="36">
        <v>43829</v>
      </c>
      <c r="H815" s="124">
        <v>1.1949000000000001</v>
      </c>
      <c r="I815" s="125">
        <v>1.73648199715169</v>
      </c>
      <c r="J815" s="123" t="s">
        <v>6395</v>
      </c>
      <c r="K815" s="125">
        <v>8.3745079976563996E-2</v>
      </c>
      <c r="L815" s="125">
        <v>0.23481864881202499</v>
      </c>
      <c r="M815" s="130">
        <v>0.57580495355925698</v>
      </c>
      <c r="N815" s="137">
        <f t="shared" si="132"/>
        <v>2.3032198142370279</v>
      </c>
      <c r="O815" s="132">
        <f t="shared" si="133"/>
        <v>2.3032198142370279E-2</v>
      </c>
      <c r="P815" s="134">
        <f t="shared" si="134"/>
        <v>987</v>
      </c>
      <c r="Q815" s="134">
        <v>1046</v>
      </c>
      <c r="R815" s="134" t="str">
        <f t="shared" si="135"/>
        <v>987/1046</v>
      </c>
      <c r="S815" s="131">
        <f t="shared" si="136"/>
        <v>0.94359464627151046</v>
      </c>
      <c r="T815" s="137">
        <f t="shared" si="137"/>
        <v>60</v>
      </c>
      <c r="U815" s="133" t="e">
        <f ca="1">[1]!f_risk_annusharpe(A815,"2019/9/30","2019/12/31",1,1,3)</f>
        <v>#NAME?</v>
      </c>
      <c r="V815" s="134" t="e">
        <f t="shared" ca="1" si="138"/>
        <v>#NAME?</v>
      </c>
      <c r="W815" s="134">
        <f t="shared" si="139"/>
        <v>1046</v>
      </c>
      <c r="X815" s="134" t="e">
        <f t="shared" ca="1" si="140"/>
        <v>#NAME?</v>
      </c>
      <c r="Y815" s="131" t="e">
        <f t="shared" ca="1" si="141"/>
        <v>#NAME?</v>
      </c>
      <c r="Z815" s="137" t="e">
        <f t="shared" ca="1" si="142"/>
        <v>#NAME?</v>
      </c>
      <c r="AA815" s="125">
        <v>1.2108594846467799</v>
      </c>
      <c r="AB815" s="125">
        <v>1.73648199715169</v>
      </c>
      <c r="AC815" s="123" t="s">
        <v>6395</v>
      </c>
      <c r="AD815" s="125">
        <v>8.3657292496924995</v>
      </c>
      <c r="AE815" s="123" t="s">
        <v>6396</v>
      </c>
      <c r="AF815" s="125">
        <v>10.264502978723399</v>
      </c>
      <c r="AG815" s="123" t="s">
        <v>6397</v>
      </c>
      <c r="AH815" s="125">
        <v>76.202675760000005</v>
      </c>
      <c r="AI815" s="123" t="s">
        <v>157</v>
      </c>
      <c r="AJ815" s="123" t="s">
        <v>189</v>
      </c>
      <c r="AK815" s="124">
        <v>25.656370564700001</v>
      </c>
      <c r="AL815" s="123" t="s">
        <v>159</v>
      </c>
      <c r="AM815" s="36">
        <v>41495</v>
      </c>
      <c r="AN815" s="123" t="s">
        <v>310</v>
      </c>
      <c r="AO815" s="123" t="s">
        <v>679</v>
      </c>
      <c r="AP815" s="123" t="s">
        <v>161</v>
      </c>
      <c r="AQ815" s="123" t="s">
        <v>272</v>
      </c>
    </row>
    <row r="816" spans="1:43">
      <c r="A816" s="123" t="s">
        <v>3075</v>
      </c>
      <c r="B816" s="123" t="s">
        <v>3076</v>
      </c>
      <c r="C816" s="36">
        <v>43830</v>
      </c>
      <c r="D816" s="124">
        <v>1.0173000000000001</v>
      </c>
      <c r="E816" s="124">
        <v>1.0405</v>
      </c>
      <c r="F816" s="125">
        <v>0</v>
      </c>
      <c r="G816" s="36">
        <v>43826</v>
      </c>
      <c r="H816" s="124">
        <v>1.0173000000000001</v>
      </c>
      <c r="I816" s="125">
        <v>1.7156816342488601</v>
      </c>
      <c r="J816" s="123" t="s">
        <v>6398</v>
      </c>
      <c r="K816" s="125">
        <v>0.28588328075710601</v>
      </c>
      <c r="L816" s="125">
        <v>0.72278803122503199</v>
      </c>
      <c r="M816" s="130">
        <v>1.18362434010073</v>
      </c>
      <c r="N816" s="137">
        <f t="shared" si="132"/>
        <v>4.7344973604029201</v>
      </c>
      <c r="O816" s="132">
        <f t="shared" si="133"/>
        <v>4.73449736040292E-2</v>
      </c>
      <c r="P816" s="134">
        <f t="shared" si="134"/>
        <v>292</v>
      </c>
      <c r="Q816" s="134">
        <v>1046</v>
      </c>
      <c r="R816" s="134" t="str">
        <f t="shared" si="135"/>
        <v>292/1046</v>
      </c>
      <c r="S816" s="131">
        <f t="shared" si="136"/>
        <v>0.27915869980879543</v>
      </c>
      <c r="T816" s="137">
        <f t="shared" si="137"/>
        <v>86.042065009560233</v>
      </c>
      <c r="U816" s="133" t="e">
        <f ca="1">[1]!f_risk_annusharpe(A816,"2019/9/30","2019/12/31",1,1,3)</f>
        <v>#NAME?</v>
      </c>
      <c r="V816" s="134" t="e">
        <f t="shared" ca="1" si="138"/>
        <v>#NAME?</v>
      </c>
      <c r="W816" s="134">
        <f t="shared" si="139"/>
        <v>1046</v>
      </c>
      <c r="X816" s="134" t="e">
        <f t="shared" ca="1" si="140"/>
        <v>#NAME?</v>
      </c>
      <c r="Y816" s="131" t="e">
        <f t="shared" ca="1" si="141"/>
        <v>#NAME?</v>
      </c>
      <c r="Z816" s="137" t="e">
        <f t="shared" ca="1" si="142"/>
        <v>#NAME?</v>
      </c>
      <c r="AA816" s="125">
        <v>0.20820693183199299</v>
      </c>
      <c r="AB816" s="125">
        <v>1.7156816342488601</v>
      </c>
      <c r="AC816" s="123" t="s">
        <v>6398</v>
      </c>
      <c r="AD816" s="126">
        <v>0</v>
      </c>
      <c r="AE816" s="123"/>
      <c r="AF816" s="126">
        <v>0</v>
      </c>
      <c r="AG816" s="123"/>
      <c r="AH816" s="125">
        <v>4.0653138799999997</v>
      </c>
      <c r="AI816" s="123" t="s">
        <v>174</v>
      </c>
      <c r="AJ816" s="123" t="s">
        <v>95</v>
      </c>
      <c r="AK816" s="124">
        <v>7.9611308409000001</v>
      </c>
      <c r="AL816" s="123" t="s">
        <v>159</v>
      </c>
      <c r="AM816" s="36">
        <v>43292</v>
      </c>
      <c r="AN816" s="123" t="s">
        <v>310</v>
      </c>
      <c r="AO816" s="123" t="s">
        <v>1450</v>
      </c>
      <c r="AP816" s="123" t="s">
        <v>570</v>
      </c>
      <c r="AQ816" s="123" t="s">
        <v>483</v>
      </c>
    </row>
    <row r="817" spans="1:43">
      <c r="A817" s="123" t="s">
        <v>3077</v>
      </c>
      <c r="B817" s="123" t="s">
        <v>3078</v>
      </c>
      <c r="C817" s="36">
        <v>43830</v>
      </c>
      <c r="D817" s="124">
        <v>1.0179</v>
      </c>
      <c r="E817" s="124">
        <v>1.1089</v>
      </c>
      <c r="F817" s="125">
        <v>4.9074326093319701E-2</v>
      </c>
      <c r="G817" s="36">
        <v>43826</v>
      </c>
      <c r="H817" s="124">
        <v>1.0461</v>
      </c>
      <c r="I817" s="125">
        <v>1.69198006800538</v>
      </c>
      <c r="J817" s="123" t="s">
        <v>6399</v>
      </c>
      <c r="K817" s="125">
        <v>0.51991610884193695</v>
      </c>
      <c r="L817" s="125">
        <v>0.74250253729053195</v>
      </c>
      <c r="M817" s="130">
        <v>0.164021328348287</v>
      </c>
      <c r="N817" s="137">
        <f t="shared" si="132"/>
        <v>0.65608531339314802</v>
      </c>
      <c r="O817" s="132">
        <f t="shared" si="133"/>
        <v>6.5608531339314798E-3</v>
      </c>
      <c r="P817" s="134">
        <f t="shared" si="134"/>
        <v>1025</v>
      </c>
      <c r="Q817" s="134">
        <v>1046</v>
      </c>
      <c r="R817" s="134" t="str">
        <f t="shared" si="135"/>
        <v>1025/1046</v>
      </c>
      <c r="S817" s="131">
        <f t="shared" si="136"/>
        <v>0.9799235181644359</v>
      </c>
      <c r="T817" s="137">
        <f t="shared" si="137"/>
        <v>60</v>
      </c>
      <c r="U817" s="133" t="e">
        <f ca="1">[1]!f_risk_annusharpe(A817,"2019/9/30","2019/12/31",1,1,3)</f>
        <v>#NAME?</v>
      </c>
      <c r="V817" s="134" t="e">
        <f t="shared" ca="1" si="138"/>
        <v>#NAME?</v>
      </c>
      <c r="W817" s="134">
        <f t="shared" si="139"/>
        <v>1046</v>
      </c>
      <c r="X817" s="134" t="e">
        <f t="shared" ca="1" si="140"/>
        <v>#NAME?</v>
      </c>
      <c r="Y817" s="131" t="e">
        <f t="shared" ca="1" si="141"/>
        <v>#NAME?</v>
      </c>
      <c r="Z817" s="137" t="e">
        <f t="shared" ca="1" si="142"/>
        <v>#NAME?</v>
      </c>
      <c r="AA817" s="125">
        <v>-0.68192646992682204</v>
      </c>
      <c r="AB817" s="125">
        <v>1.69198006800538</v>
      </c>
      <c r="AC817" s="123" t="s">
        <v>6399</v>
      </c>
      <c r="AD817" s="125">
        <v>8.2558410877881396</v>
      </c>
      <c r="AE817" s="123" t="s">
        <v>6400</v>
      </c>
      <c r="AF817" s="126">
        <v>0</v>
      </c>
      <c r="AG817" s="123"/>
      <c r="AH817" s="125">
        <v>11.245476679999999</v>
      </c>
      <c r="AI817" s="123" t="s">
        <v>174</v>
      </c>
      <c r="AJ817" s="123" t="s">
        <v>95</v>
      </c>
      <c r="AK817" s="124">
        <v>27.9577864217</v>
      </c>
      <c r="AL817" s="123" t="s">
        <v>159</v>
      </c>
      <c r="AM817" s="36">
        <v>42807</v>
      </c>
      <c r="AN817" s="123" t="s">
        <v>310</v>
      </c>
      <c r="AO817" s="123" t="s">
        <v>1596</v>
      </c>
      <c r="AP817" s="123" t="s">
        <v>570</v>
      </c>
      <c r="AQ817" s="123" t="s">
        <v>241</v>
      </c>
    </row>
    <row r="818" spans="1:43">
      <c r="A818" s="123" t="s">
        <v>3068</v>
      </c>
      <c r="B818" s="123" t="s">
        <v>3069</v>
      </c>
      <c r="C818" s="36">
        <v>43830</v>
      </c>
      <c r="D818" s="124">
        <v>1.0284</v>
      </c>
      <c r="E818" s="124">
        <v>1.0774999999999999</v>
      </c>
      <c r="F818" s="125">
        <v>4.8642864091833701E-2</v>
      </c>
      <c r="G818" s="36">
        <v>43829</v>
      </c>
      <c r="H818" s="124">
        <v>1.0279</v>
      </c>
      <c r="I818" s="125">
        <v>1.6406278447437099</v>
      </c>
      <c r="J818" s="123" t="s">
        <v>6401</v>
      </c>
      <c r="K818" s="125">
        <v>0.26323486399531099</v>
      </c>
      <c r="L818" s="125">
        <v>0.47873693533140199</v>
      </c>
      <c r="M818" s="130">
        <v>0.83340254271172198</v>
      </c>
      <c r="N818" s="137">
        <f t="shared" si="132"/>
        <v>3.3336101708468879</v>
      </c>
      <c r="O818" s="132">
        <f t="shared" si="133"/>
        <v>3.3336101708468881E-2</v>
      </c>
      <c r="P818" s="134">
        <f t="shared" si="134"/>
        <v>814</v>
      </c>
      <c r="Q818" s="134">
        <v>1046</v>
      </c>
      <c r="R818" s="134" t="str">
        <f t="shared" si="135"/>
        <v>814/1046</v>
      </c>
      <c r="S818" s="131">
        <f t="shared" si="136"/>
        <v>0.77820267686424471</v>
      </c>
      <c r="T818" s="137">
        <f t="shared" si="137"/>
        <v>61.089866156787764</v>
      </c>
      <c r="U818" s="133" t="e">
        <f ca="1">[1]!f_risk_annusharpe(A818,"2019/9/30","2019/12/31",1,1,3)</f>
        <v>#NAME?</v>
      </c>
      <c r="V818" s="134" t="e">
        <f t="shared" ca="1" si="138"/>
        <v>#NAME?</v>
      </c>
      <c r="W818" s="134">
        <f t="shared" si="139"/>
        <v>1046</v>
      </c>
      <c r="X818" s="134" t="e">
        <f t="shared" ca="1" si="140"/>
        <v>#NAME?</v>
      </c>
      <c r="Y818" s="131" t="e">
        <f t="shared" ca="1" si="141"/>
        <v>#NAME?</v>
      </c>
      <c r="Z818" s="137" t="e">
        <f t="shared" ca="1" si="142"/>
        <v>#NAME?</v>
      </c>
      <c r="AA818" s="125">
        <v>1.52022433693159</v>
      </c>
      <c r="AB818" s="125">
        <v>1.6406278447437099</v>
      </c>
      <c r="AC818" s="123" t="s">
        <v>6401</v>
      </c>
      <c r="AD818" s="125">
        <v>7.4644711882160104</v>
      </c>
      <c r="AE818" s="123" t="s">
        <v>6402</v>
      </c>
      <c r="AF818" s="126">
        <v>0</v>
      </c>
      <c r="AG818" s="123"/>
      <c r="AH818" s="125">
        <v>7.8623970800000098</v>
      </c>
      <c r="AI818" s="123" t="s">
        <v>163</v>
      </c>
      <c r="AJ818" s="123" t="s">
        <v>95</v>
      </c>
      <c r="AK818" s="124">
        <v>2.1025059493999998</v>
      </c>
      <c r="AL818" s="123" t="s">
        <v>159</v>
      </c>
      <c r="AM818" s="36">
        <v>43026</v>
      </c>
      <c r="AN818" s="123" t="s">
        <v>310</v>
      </c>
      <c r="AO818" s="123" t="s">
        <v>3070</v>
      </c>
      <c r="AP818" s="123" t="s">
        <v>179</v>
      </c>
      <c r="AQ818" s="123" t="s">
        <v>162</v>
      </c>
    </row>
    <row r="819" spans="1:43">
      <c r="A819" s="123" t="s">
        <v>3063</v>
      </c>
      <c r="B819" s="123" t="s">
        <v>3064</v>
      </c>
      <c r="C819" s="36">
        <v>43830</v>
      </c>
      <c r="D819" s="124">
        <v>0.80100000000000005</v>
      </c>
      <c r="E819" s="124">
        <v>1.3979999999999999</v>
      </c>
      <c r="F819" s="125">
        <v>0</v>
      </c>
      <c r="G819" s="36">
        <v>43829</v>
      </c>
      <c r="H819" s="124">
        <v>0.80100000000000005</v>
      </c>
      <c r="I819" s="125">
        <v>1.6179107135886699</v>
      </c>
      <c r="J819" s="123" t="s">
        <v>6403</v>
      </c>
      <c r="K819" s="125">
        <v>0</v>
      </c>
      <c r="L819" s="125">
        <v>0.24251704239246899</v>
      </c>
      <c r="M819" s="130">
        <v>0.47838178837457002</v>
      </c>
      <c r="N819" s="137">
        <f t="shared" si="132"/>
        <v>1.9135271534982801</v>
      </c>
      <c r="O819" s="132">
        <f t="shared" si="133"/>
        <v>1.91352715349828E-2</v>
      </c>
      <c r="P819" s="134">
        <f t="shared" si="134"/>
        <v>1009</v>
      </c>
      <c r="Q819" s="134">
        <v>1046</v>
      </c>
      <c r="R819" s="134" t="str">
        <f t="shared" si="135"/>
        <v>1009/1046</v>
      </c>
      <c r="S819" s="131">
        <f t="shared" si="136"/>
        <v>0.96462715105162522</v>
      </c>
      <c r="T819" s="137">
        <f t="shared" si="137"/>
        <v>60</v>
      </c>
      <c r="U819" s="133" t="e">
        <f ca="1">[1]!f_risk_annusharpe(A819,"2019/9/30","2019/12/31",1,1,3)</f>
        <v>#NAME?</v>
      </c>
      <c r="V819" s="134" t="e">
        <f t="shared" ca="1" si="138"/>
        <v>#NAME?</v>
      </c>
      <c r="W819" s="134">
        <f t="shared" si="139"/>
        <v>1046</v>
      </c>
      <c r="X819" s="134" t="e">
        <f t="shared" ca="1" si="140"/>
        <v>#NAME?</v>
      </c>
      <c r="Y819" s="131" t="e">
        <f t="shared" ca="1" si="141"/>
        <v>#NAME?</v>
      </c>
      <c r="Z819" s="137" t="e">
        <f t="shared" ca="1" si="142"/>
        <v>#NAME?</v>
      </c>
      <c r="AA819" s="125">
        <v>1.04734214261311</v>
      </c>
      <c r="AB819" s="125">
        <v>1.6179107135886699</v>
      </c>
      <c r="AC819" s="123" t="s">
        <v>6403</v>
      </c>
      <c r="AD819" s="125">
        <v>6.1019274809160304</v>
      </c>
      <c r="AE819" s="123" t="s">
        <v>6404</v>
      </c>
      <c r="AF819" s="125">
        <v>8.6948387096774304</v>
      </c>
      <c r="AG819" s="123" t="s">
        <v>6405</v>
      </c>
      <c r="AH819" s="125">
        <v>11.0837362637363</v>
      </c>
      <c r="AI819" s="123" t="s">
        <v>163</v>
      </c>
      <c r="AJ819" s="123" t="s">
        <v>166</v>
      </c>
      <c r="AK819" s="124">
        <v>9.3547844137999991</v>
      </c>
      <c r="AL819" s="123" t="s">
        <v>159</v>
      </c>
      <c r="AM819" s="36">
        <v>42377</v>
      </c>
      <c r="AN819" s="123" t="s">
        <v>310</v>
      </c>
      <c r="AO819" s="123" t="s">
        <v>3065</v>
      </c>
      <c r="AP819" s="123" t="s">
        <v>286</v>
      </c>
      <c r="AQ819" s="123" t="s">
        <v>165</v>
      </c>
    </row>
    <row r="820" spans="1:43">
      <c r="A820" s="123" t="s">
        <v>3079</v>
      </c>
      <c r="B820" s="123" t="s">
        <v>3080</v>
      </c>
      <c r="C820" s="36">
        <v>43830</v>
      </c>
      <c r="D820" s="124">
        <v>1.0255000000000001</v>
      </c>
      <c r="E820" s="124">
        <v>1.1731</v>
      </c>
      <c r="F820" s="125">
        <v>3.90205833577386E-2</v>
      </c>
      <c r="G820" s="36">
        <v>43829</v>
      </c>
      <c r="H820" s="124">
        <v>1.0250999999999999</v>
      </c>
      <c r="I820" s="125">
        <v>1.5246015246015301</v>
      </c>
      <c r="J820" s="123" t="s">
        <v>6406</v>
      </c>
      <c r="K820" s="125">
        <v>0.15626526027932899</v>
      </c>
      <c r="L820" s="125">
        <v>0.66751742416807103</v>
      </c>
      <c r="M820" s="130">
        <v>1.1241494921605399</v>
      </c>
      <c r="N820" s="137">
        <f t="shared" si="132"/>
        <v>4.4965979686421598</v>
      </c>
      <c r="O820" s="132">
        <f t="shared" si="133"/>
        <v>4.4965979686421596E-2</v>
      </c>
      <c r="P820" s="134">
        <f t="shared" si="134"/>
        <v>379</v>
      </c>
      <c r="Q820" s="134">
        <v>1046</v>
      </c>
      <c r="R820" s="134" t="str">
        <f t="shared" si="135"/>
        <v>379/1046</v>
      </c>
      <c r="S820" s="131">
        <f t="shared" si="136"/>
        <v>0.36233269598470363</v>
      </c>
      <c r="T820" s="137">
        <f t="shared" si="137"/>
        <v>81.883365200764814</v>
      </c>
      <c r="U820" s="133" t="e">
        <f ca="1">[1]!f_risk_annusharpe(A820,"2019/9/30","2019/12/31",1,1,3)</f>
        <v>#NAME?</v>
      </c>
      <c r="V820" s="134" t="e">
        <f t="shared" ca="1" si="138"/>
        <v>#NAME?</v>
      </c>
      <c r="W820" s="134">
        <f t="shared" si="139"/>
        <v>1046</v>
      </c>
      <c r="X820" s="134" t="e">
        <f t="shared" ca="1" si="140"/>
        <v>#NAME?</v>
      </c>
      <c r="Y820" s="131" t="e">
        <f t="shared" ca="1" si="141"/>
        <v>#NAME?</v>
      </c>
      <c r="Z820" s="137" t="e">
        <f t="shared" ca="1" si="142"/>
        <v>#NAME?</v>
      </c>
      <c r="AA820" s="125">
        <v>0.70706078758716395</v>
      </c>
      <c r="AB820" s="125">
        <v>1.5246015246015301</v>
      </c>
      <c r="AC820" s="123" t="s">
        <v>6406</v>
      </c>
      <c r="AD820" s="126">
        <v>0</v>
      </c>
      <c r="AE820" s="123"/>
      <c r="AF820" s="126">
        <v>0</v>
      </c>
      <c r="AG820" s="123"/>
      <c r="AH820" s="125">
        <v>1.51455157394576</v>
      </c>
      <c r="AI820" s="123" t="s">
        <v>157</v>
      </c>
      <c r="AJ820" s="123" t="s">
        <v>95</v>
      </c>
      <c r="AK820" s="124">
        <v>13.4692066891</v>
      </c>
      <c r="AL820" s="123" t="s">
        <v>159</v>
      </c>
      <c r="AM820" s="36">
        <v>43417</v>
      </c>
      <c r="AN820" s="123" t="s">
        <v>310</v>
      </c>
      <c r="AO820" s="123" t="s">
        <v>2737</v>
      </c>
      <c r="AP820" s="123" t="s">
        <v>570</v>
      </c>
      <c r="AQ820" s="123" t="s">
        <v>241</v>
      </c>
    </row>
    <row r="821" spans="1:43">
      <c r="A821" s="123" t="s">
        <v>3071</v>
      </c>
      <c r="B821" s="123" t="s">
        <v>3072</v>
      </c>
      <c r="C821" s="36">
        <v>43830</v>
      </c>
      <c r="D821" s="124">
        <v>1.0780000000000001</v>
      </c>
      <c r="E821" s="124">
        <v>1.0780000000000001</v>
      </c>
      <c r="F821" s="125">
        <v>4.64037122969993E-2</v>
      </c>
      <c r="G821" s="36">
        <v>43826</v>
      </c>
      <c r="H821" s="124">
        <v>1.0774999999999999</v>
      </c>
      <c r="I821" s="125">
        <v>1.34436401240951</v>
      </c>
      <c r="J821" s="123" t="s">
        <v>6407</v>
      </c>
      <c r="K821" s="125">
        <v>0.167255157034011</v>
      </c>
      <c r="L821" s="125">
        <v>0.18587360594795599</v>
      </c>
      <c r="M821" s="130">
        <v>0.167255157034011</v>
      </c>
      <c r="N821" s="137">
        <f t="shared" si="132"/>
        <v>0.66902062813604402</v>
      </c>
      <c r="O821" s="132">
        <f t="shared" si="133"/>
        <v>6.6902062813604399E-3</v>
      </c>
      <c r="P821" s="134">
        <f t="shared" si="134"/>
        <v>1024</v>
      </c>
      <c r="Q821" s="134">
        <v>1046</v>
      </c>
      <c r="R821" s="134" t="str">
        <f t="shared" si="135"/>
        <v>1024/1046</v>
      </c>
      <c r="S821" s="131">
        <f t="shared" si="136"/>
        <v>0.97896749521988524</v>
      </c>
      <c r="T821" s="137">
        <f t="shared" si="137"/>
        <v>60</v>
      </c>
      <c r="U821" s="133" t="e">
        <f ca="1">[1]!f_risk_annusharpe(A821,"2019/9/30","2019/12/31",1,1,3)</f>
        <v>#NAME?</v>
      </c>
      <c r="V821" s="134" t="e">
        <f t="shared" ca="1" si="138"/>
        <v>#NAME?</v>
      </c>
      <c r="W821" s="134">
        <f t="shared" si="139"/>
        <v>1046</v>
      </c>
      <c r="X821" s="134" t="e">
        <f t="shared" ca="1" si="140"/>
        <v>#NAME?</v>
      </c>
      <c r="Y821" s="131" t="e">
        <f t="shared" ca="1" si="141"/>
        <v>#NAME?</v>
      </c>
      <c r="Z821" s="137" t="e">
        <f t="shared" ca="1" si="142"/>
        <v>#NAME?</v>
      </c>
      <c r="AA821" s="125">
        <v>1.5926868344171301</v>
      </c>
      <c r="AB821" s="125">
        <v>1.34436401240951</v>
      </c>
      <c r="AC821" s="123" t="s">
        <v>6407</v>
      </c>
      <c r="AD821" s="125">
        <v>8.6474501108647601</v>
      </c>
      <c r="AE821" s="123" t="s">
        <v>6408</v>
      </c>
      <c r="AF821" s="126">
        <v>0</v>
      </c>
      <c r="AG821" s="123"/>
      <c r="AH821" s="125">
        <v>7.8000000000000096</v>
      </c>
      <c r="AI821" s="123" t="s">
        <v>309</v>
      </c>
      <c r="AJ821" s="123" t="s">
        <v>95</v>
      </c>
      <c r="AK821" s="124">
        <v>2.2199466153</v>
      </c>
      <c r="AL821" s="123" t="s">
        <v>159</v>
      </c>
      <c r="AM821" s="36">
        <v>42898</v>
      </c>
      <c r="AN821" s="123" t="s">
        <v>310</v>
      </c>
      <c r="AO821" s="123" t="s">
        <v>1632</v>
      </c>
      <c r="AP821" s="123" t="s">
        <v>219</v>
      </c>
      <c r="AQ821" s="123" t="s">
        <v>241</v>
      </c>
    </row>
    <row r="822" spans="1:43">
      <c r="A822" s="123" t="s">
        <v>3073</v>
      </c>
      <c r="B822" s="123" t="s">
        <v>3074</v>
      </c>
      <c r="C822" s="36">
        <v>43830</v>
      </c>
      <c r="D822" s="124">
        <v>1.0134000000000001</v>
      </c>
      <c r="E822" s="124">
        <v>1.0134000000000001</v>
      </c>
      <c r="F822" s="125">
        <v>9.8775187672867706E-2</v>
      </c>
      <c r="G822" s="36">
        <v>43829</v>
      </c>
      <c r="H822" s="124">
        <v>1.0124</v>
      </c>
      <c r="I822" s="125">
        <v>1.3400000000000101</v>
      </c>
      <c r="J822" s="123" t="s">
        <v>6409</v>
      </c>
      <c r="K822" s="125">
        <v>0.187839841819082</v>
      </c>
      <c r="L822" s="125">
        <v>0.27706313081339201</v>
      </c>
      <c r="M822" s="130">
        <v>0.54568905645401899</v>
      </c>
      <c r="N822" s="137">
        <f t="shared" si="132"/>
        <v>2.182756225816076</v>
      </c>
      <c r="O822" s="132">
        <f t="shared" si="133"/>
        <v>2.1827562258160758E-2</v>
      </c>
      <c r="P822" s="134">
        <f t="shared" si="134"/>
        <v>995</v>
      </c>
      <c r="Q822" s="134">
        <v>1046</v>
      </c>
      <c r="R822" s="134" t="str">
        <f t="shared" si="135"/>
        <v>995/1046</v>
      </c>
      <c r="S822" s="131">
        <f t="shared" si="136"/>
        <v>0.95124282982791586</v>
      </c>
      <c r="T822" s="137">
        <f t="shared" si="137"/>
        <v>60</v>
      </c>
      <c r="U822" s="133" t="e">
        <f ca="1">[1]!f_risk_annusharpe(A822,"2019/9/30","2019/12/31",1,1,3)</f>
        <v>#NAME?</v>
      </c>
      <c r="V822" s="134" t="e">
        <f t="shared" ca="1" si="138"/>
        <v>#NAME?</v>
      </c>
      <c r="W822" s="134">
        <f t="shared" si="139"/>
        <v>1046</v>
      </c>
      <c r="X822" s="134" t="e">
        <f t="shared" ca="1" si="140"/>
        <v>#NAME?</v>
      </c>
      <c r="Y822" s="131" t="e">
        <f t="shared" ca="1" si="141"/>
        <v>#NAME?</v>
      </c>
      <c r="Z822" s="137" t="e">
        <f t="shared" ca="1" si="142"/>
        <v>#NAME?</v>
      </c>
      <c r="AA822" s="125">
        <v>0.59559261465157898</v>
      </c>
      <c r="AB822" s="125">
        <v>1.3400000000000101</v>
      </c>
      <c r="AC822" s="123" t="s">
        <v>6409</v>
      </c>
      <c r="AD822" s="126">
        <v>0</v>
      </c>
      <c r="AE822" s="123"/>
      <c r="AF822" s="126">
        <v>0</v>
      </c>
      <c r="AG822" s="123"/>
      <c r="AH822" s="125">
        <v>1.3400000000000101</v>
      </c>
      <c r="AI822" s="123" t="s">
        <v>157</v>
      </c>
      <c r="AJ822" s="123" t="s">
        <v>95</v>
      </c>
      <c r="AK822" s="124">
        <v>0.59174453910000002</v>
      </c>
      <c r="AL822" s="123" t="s">
        <v>159</v>
      </c>
      <c r="AM822" s="36">
        <v>43462</v>
      </c>
      <c r="AN822" s="123" t="s">
        <v>310</v>
      </c>
      <c r="AO822" s="123" t="s">
        <v>1266</v>
      </c>
      <c r="AP822" s="123" t="s">
        <v>445</v>
      </c>
      <c r="AQ822" s="123" t="s">
        <v>532</v>
      </c>
    </row>
    <row r="823" spans="1:43">
      <c r="A823" s="123" t="s">
        <v>2366</v>
      </c>
      <c r="B823" s="123" t="s">
        <v>2367</v>
      </c>
      <c r="C823" s="36">
        <v>43830</v>
      </c>
      <c r="D823" s="124">
        <v>1.0589999999999999</v>
      </c>
      <c r="E823" s="124">
        <v>1.0589999999999999</v>
      </c>
      <c r="F823" s="125">
        <v>4.7236655644775097E-2</v>
      </c>
      <c r="G823" s="36">
        <v>43826</v>
      </c>
      <c r="H823" s="124">
        <v>1.0585</v>
      </c>
      <c r="I823" s="125">
        <v>1.1557932944884901</v>
      </c>
      <c r="J823" s="123" t="s">
        <v>6410</v>
      </c>
      <c r="K823" s="125">
        <v>1.43678160919539</v>
      </c>
      <c r="L823" s="125">
        <v>-2.2341211225997002</v>
      </c>
      <c r="M823" s="130">
        <v>-1.37828273421495</v>
      </c>
      <c r="N823" s="137">
        <f t="shared" si="132"/>
        <v>-5.5131309368597998</v>
      </c>
      <c r="O823" s="132">
        <f t="shared" si="133"/>
        <v>-5.5131309368597996E-2</v>
      </c>
      <c r="P823" s="134">
        <f t="shared" si="134"/>
        <v>1040</v>
      </c>
      <c r="Q823" s="134">
        <v>1046</v>
      </c>
      <c r="R823" s="134" t="str">
        <f t="shared" si="135"/>
        <v>1040/1046</v>
      </c>
      <c r="S823" s="131">
        <f t="shared" si="136"/>
        <v>0.99426386233269604</v>
      </c>
      <c r="T823" s="137">
        <f t="shared" si="137"/>
        <v>60</v>
      </c>
      <c r="U823" s="133" t="e">
        <f ca="1">[1]!f_risk_annusharpe(A823,"2019/9/30","2019/12/31",1,1,3)</f>
        <v>#NAME?</v>
      </c>
      <c r="V823" s="134" t="e">
        <f t="shared" ca="1" si="138"/>
        <v>#NAME?</v>
      </c>
      <c r="W823" s="134">
        <f t="shared" si="139"/>
        <v>1046</v>
      </c>
      <c r="X823" s="134" t="e">
        <f t="shared" ca="1" si="140"/>
        <v>#NAME?</v>
      </c>
      <c r="Y823" s="131" t="e">
        <f t="shared" ca="1" si="141"/>
        <v>#NAME?</v>
      </c>
      <c r="Z823" s="137" t="e">
        <f t="shared" ca="1" si="142"/>
        <v>#NAME?</v>
      </c>
      <c r="AA823" s="125">
        <v>-0.122606809393575</v>
      </c>
      <c r="AB823" s="125">
        <v>1.1557932944884901</v>
      </c>
      <c r="AC823" s="123" t="s">
        <v>6410</v>
      </c>
      <c r="AD823" s="126">
        <v>0</v>
      </c>
      <c r="AE823" s="123"/>
      <c r="AF823" s="126">
        <v>0</v>
      </c>
      <c r="AG823" s="123"/>
      <c r="AH823" s="125">
        <v>5.8999999999999897</v>
      </c>
      <c r="AI823" s="123" t="s">
        <v>174</v>
      </c>
      <c r="AJ823" s="123" t="s">
        <v>95</v>
      </c>
      <c r="AK823" s="124">
        <v>3.8450388396999999</v>
      </c>
      <c r="AL823" s="123" t="s">
        <v>159</v>
      </c>
      <c r="AM823" s="36">
        <v>43182</v>
      </c>
      <c r="AN823" s="123" t="s">
        <v>310</v>
      </c>
      <c r="AO823" s="123" t="s">
        <v>1623</v>
      </c>
      <c r="AP823" s="123" t="s">
        <v>253</v>
      </c>
      <c r="AQ823" s="123" t="s">
        <v>165</v>
      </c>
    </row>
    <row r="824" spans="1:43">
      <c r="A824" s="123" t="s">
        <v>1459</v>
      </c>
      <c r="B824" s="123" t="s">
        <v>1460</v>
      </c>
      <c r="C824" s="36">
        <v>43830</v>
      </c>
      <c r="D824" s="124">
        <v>1.0482</v>
      </c>
      <c r="E824" s="124">
        <v>1.0811999999999999</v>
      </c>
      <c r="F824" s="125">
        <v>8.5935262102560597E-2</v>
      </c>
      <c r="G824" s="36">
        <v>43826</v>
      </c>
      <c r="H824" s="124">
        <v>1.0472999999999999</v>
      </c>
      <c r="I824" s="125">
        <v>1.04861598429612</v>
      </c>
      <c r="J824" s="123" t="s">
        <v>6411</v>
      </c>
      <c r="K824" s="125">
        <v>2.6640548481880599</v>
      </c>
      <c r="L824" s="125">
        <v>-3.8701673618282899</v>
      </c>
      <c r="M824" s="130">
        <v>-3.1775637274501798</v>
      </c>
      <c r="N824" s="137">
        <f t="shared" si="132"/>
        <v>-12.710254909800719</v>
      </c>
      <c r="O824" s="132">
        <f t="shared" si="133"/>
        <v>-0.12710254909800719</v>
      </c>
      <c r="P824" s="134">
        <f t="shared" si="134"/>
        <v>1046</v>
      </c>
      <c r="Q824" s="134">
        <v>1046</v>
      </c>
      <c r="R824" s="134" t="str">
        <f t="shared" si="135"/>
        <v>1046/1046</v>
      </c>
      <c r="S824" s="131">
        <f t="shared" si="136"/>
        <v>1</v>
      </c>
      <c r="T824" s="137">
        <f t="shared" si="137"/>
        <v>60</v>
      </c>
      <c r="U824" s="133" t="e">
        <f ca="1">[1]!f_risk_annusharpe(A824,"2019/9/30","2019/12/31",1,1,3)</f>
        <v>#NAME?</v>
      </c>
      <c r="V824" s="134" t="e">
        <f t="shared" ca="1" si="138"/>
        <v>#NAME?</v>
      </c>
      <c r="W824" s="134">
        <f t="shared" si="139"/>
        <v>1046</v>
      </c>
      <c r="X824" s="134" t="e">
        <f t="shared" ca="1" si="140"/>
        <v>#NAME?</v>
      </c>
      <c r="Y824" s="131" t="e">
        <f t="shared" ca="1" si="141"/>
        <v>#NAME?</v>
      </c>
      <c r="Z824" s="137" t="e">
        <f t="shared" ca="1" si="142"/>
        <v>#NAME?</v>
      </c>
      <c r="AA824" s="125">
        <v>-1.6236794850657501</v>
      </c>
      <c r="AB824" s="125">
        <v>1.04861598429612</v>
      </c>
      <c r="AC824" s="123" t="s">
        <v>6411</v>
      </c>
      <c r="AD824" s="125">
        <v>9.1165937014232394</v>
      </c>
      <c r="AE824" s="123" t="s">
        <v>6412</v>
      </c>
      <c r="AF824" s="126">
        <v>0</v>
      </c>
      <c r="AG824" s="123"/>
      <c r="AH824" s="125">
        <v>8.1018093800000006</v>
      </c>
      <c r="AI824" s="123" t="s">
        <v>174</v>
      </c>
      <c r="AJ824" s="123" t="s">
        <v>95</v>
      </c>
      <c r="AK824" s="124">
        <v>2.1674889805999999</v>
      </c>
      <c r="AL824" s="123" t="s">
        <v>159</v>
      </c>
      <c r="AM824" s="36">
        <v>42842</v>
      </c>
      <c r="AN824" s="123" t="s">
        <v>310</v>
      </c>
      <c r="AO824" s="123" t="s">
        <v>1461</v>
      </c>
      <c r="AP824" s="123" t="s">
        <v>467</v>
      </c>
      <c r="AQ824" s="123" t="s">
        <v>241</v>
      </c>
    </row>
    <row r="825" spans="1:43">
      <c r="A825" s="123" t="s">
        <v>3084</v>
      </c>
      <c r="B825" s="123" t="s">
        <v>3085</v>
      </c>
      <c r="C825" s="36">
        <v>43830</v>
      </c>
      <c r="D825" s="124">
        <v>1.1240000000000001</v>
      </c>
      <c r="E825" s="124">
        <v>1.1240000000000001</v>
      </c>
      <c r="F825" s="125">
        <v>0</v>
      </c>
      <c r="G825" s="36">
        <v>43829</v>
      </c>
      <c r="H825" s="124">
        <v>1.1240000000000001</v>
      </c>
      <c r="I825" s="125">
        <v>0.988319856244395</v>
      </c>
      <c r="J825" s="123" t="s">
        <v>6413</v>
      </c>
      <c r="K825" s="125">
        <v>0.17825311942958999</v>
      </c>
      <c r="L825" s="125">
        <v>0.35714285714285698</v>
      </c>
      <c r="M825" s="130">
        <v>0.89766606822262196</v>
      </c>
      <c r="N825" s="137">
        <f t="shared" si="132"/>
        <v>3.5906642728904878</v>
      </c>
      <c r="O825" s="132">
        <f t="shared" si="133"/>
        <v>3.5906642728904876E-2</v>
      </c>
      <c r="P825" s="134">
        <f t="shared" si="134"/>
        <v>727</v>
      </c>
      <c r="Q825" s="134">
        <v>1046</v>
      </c>
      <c r="R825" s="134" t="str">
        <f t="shared" si="135"/>
        <v>727/1046</v>
      </c>
      <c r="S825" s="131">
        <f t="shared" si="136"/>
        <v>0.69502868068833656</v>
      </c>
      <c r="T825" s="137">
        <f t="shared" si="137"/>
        <v>65.248565965583168</v>
      </c>
      <c r="U825" s="133" t="e">
        <f ca="1">[1]!f_risk_annusharpe(A825,"2019/9/30","2019/12/31",1,1,3)</f>
        <v>#NAME?</v>
      </c>
      <c r="V825" s="134" t="e">
        <f t="shared" ca="1" si="138"/>
        <v>#NAME?</v>
      </c>
      <c r="W825" s="134">
        <f t="shared" si="139"/>
        <v>1046</v>
      </c>
      <c r="X825" s="134" t="e">
        <f t="shared" ca="1" si="140"/>
        <v>#NAME?</v>
      </c>
      <c r="Y825" s="131" t="e">
        <f t="shared" ca="1" si="141"/>
        <v>#NAME?</v>
      </c>
      <c r="Z825" s="137" t="e">
        <f t="shared" ca="1" si="142"/>
        <v>#NAME?</v>
      </c>
      <c r="AA825" s="125">
        <v>1.1701170117011801</v>
      </c>
      <c r="AB825" s="125">
        <v>0.988319856244395</v>
      </c>
      <c r="AC825" s="123" t="s">
        <v>6413</v>
      </c>
      <c r="AD825" s="125">
        <v>7.7660594439118098</v>
      </c>
      <c r="AE825" s="123" t="s">
        <v>6414</v>
      </c>
      <c r="AF825" s="125">
        <v>9.7656250000000107</v>
      </c>
      <c r="AG825" s="123" t="s">
        <v>6415</v>
      </c>
      <c r="AH825" s="125">
        <v>12.4</v>
      </c>
      <c r="AI825" s="123" t="s">
        <v>157</v>
      </c>
      <c r="AJ825" s="123" t="s">
        <v>158</v>
      </c>
      <c r="AK825" s="124">
        <v>6.4943974933000002</v>
      </c>
      <c r="AL825" s="123" t="s">
        <v>159</v>
      </c>
      <c r="AM825" s="36">
        <v>42352</v>
      </c>
      <c r="AN825" s="123" t="s">
        <v>310</v>
      </c>
      <c r="AO825" s="123" t="s">
        <v>3086</v>
      </c>
      <c r="AP825" s="123" t="s">
        <v>217</v>
      </c>
      <c r="AQ825" s="123" t="s">
        <v>162</v>
      </c>
    </row>
    <row r="826" spans="1:43">
      <c r="A826" s="123" t="s">
        <v>3081</v>
      </c>
      <c r="B826" s="123" t="s">
        <v>3082</v>
      </c>
      <c r="C826" s="36">
        <v>43830</v>
      </c>
      <c r="D826" s="124">
        <v>0.99719999999999998</v>
      </c>
      <c r="E826" s="124">
        <v>1.2157</v>
      </c>
      <c r="F826" s="125">
        <v>-1.0027073097363301E-2</v>
      </c>
      <c r="G826" s="36">
        <v>43829</v>
      </c>
      <c r="H826" s="124">
        <v>0.99729999999999996</v>
      </c>
      <c r="I826" s="125">
        <v>0.85484379660482801</v>
      </c>
      <c r="J826" s="123" t="s">
        <v>6416</v>
      </c>
      <c r="K826" s="125">
        <v>6.0204695966266798E-2</v>
      </c>
      <c r="L826" s="125">
        <v>2.0015769407596799E-2</v>
      </c>
      <c r="M826" s="130">
        <v>-0.79541912669738501</v>
      </c>
      <c r="N826" s="137">
        <f t="shared" si="132"/>
        <v>-3.1816765067895401</v>
      </c>
      <c r="O826" s="132">
        <f t="shared" si="133"/>
        <v>-3.1816765067895401E-2</v>
      </c>
      <c r="P826" s="134">
        <f t="shared" si="134"/>
        <v>1038</v>
      </c>
      <c r="Q826" s="134">
        <v>1046</v>
      </c>
      <c r="R826" s="134" t="str">
        <f t="shared" si="135"/>
        <v>1038/1046</v>
      </c>
      <c r="S826" s="131">
        <f t="shared" si="136"/>
        <v>0.9923518164435946</v>
      </c>
      <c r="T826" s="137">
        <f t="shared" si="137"/>
        <v>60</v>
      </c>
      <c r="U826" s="133" t="e">
        <f ca="1">[1]!f_risk_annusharpe(A826,"2019/9/30","2019/12/31",1,1,3)</f>
        <v>#NAME?</v>
      </c>
      <c r="V826" s="134" t="e">
        <f t="shared" ca="1" si="138"/>
        <v>#NAME?</v>
      </c>
      <c r="W826" s="134">
        <f t="shared" si="139"/>
        <v>1046</v>
      </c>
      <c r="X826" s="134" t="e">
        <f t="shared" ca="1" si="140"/>
        <v>#NAME?</v>
      </c>
      <c r="Y826" s="131" t="e">
        <f t="shared" ca="1" si="141"/>
        <v>#NAME?</v>
      </c>
      <c r="Z826" s="137" t="e">
        <f t="shared" ca="1" si="142"/>
        <v>#NAME?</v>
      </c>
      <c r="AA826" s="125">
        <v>-0.41284435619814402</v>
      </c>
      <c r="AB826" s="125">
        <v>0.85484379660482801</v>
      </c>
      <c r="AC826" s="123" t="s">
        <v>6416</v>
      </c>
      <c r="AD826" s="125">
        <v>4.9808164924760403</v>
      </c>
      <c r="AE826" s="123" t="s">
        <v>6417</v>
      </c>
      <c r="AF826" s="126">
        <v>0</v>
      </c>
      <c r="AG826" s="123"/>
      <c r="AH826" s="125">
        <v>5.55411859999999</v>
      </c>
      <c r="AI826" s="123" t="s">
        <v>157</v>
      </c>
      <c r="AJ826" s="123" t="s">
        <v>95</v>
      </c>
      <c r="AK826" s="124">
        <v>3.6288630614000001</v>
      </c>
      <c r="AL826" s="123" t="s">
        <v>159</v>
      </c>
      <c r="AM826" s="36">
        <v>42796</v>
      </c>
      <c r="AN826" s="123" t="s">
        <v>310</v>
      </c>
      <c r="AO826" s="123" t="s">
        <v>3083</v>
      </c>
      <c r="AP826" s="123" t="s">
        <v>161</v>
      </c>
      <c r="AQ826" s="123" t="s">
        <v>207</v>
      </c>
    </row>
    <row r="827" spans="1:43">
      <c r="A827" s="123" t="s">
        <v>3181</v>
      </c>
      <c r="B827" s="123" t="s">
        <v>3182</v>
      </c>
      <c r="C827" s="36">
        <v>43830</v>
      </c>
      <c r="D827" s="124">
        <v>1.097</v>
      </c>
      <c r="E827" s="124">
        <v>1.3640000000000001</v>
      </c>
      <c r="F827" s="125">
        <v>0</v>
      </c>
      <c r="G827" s="36">
        <v>43829</v>
      </c>
      <c r="H827" s="124">
        <v>1.097</v>
      </c>
      <c r="I827" s="125">
        <v>0.45788487327910998</v>
      </c>
      <c r="J827" s="123" t="s">
        <v>6418</v>
      </c>
      <c r="K827" s="125">
        <v>9.1240875912402097E-2</v>
      </c>
      <c r="L827" s="125">
        <v>0.45788487327910998</v>
      </c>
      <c r="M827" s="130">
        <v>0.82721533237205003</v>
      </c>
      <c r="N827" s="137">
        <f t="shared" si="132"/>
        <v>3.3088613294882001</v>
      </c>
      <c r="O827" s="132">
        <f t="shared" si="133"/>
        <v>3.3088613294882004E-2</v>
      </c>
      <c r="P827" s="134">
        <f t="shared" si="134"/>
        <v>819</v>
      </c>
      <c r="Q827" s="134">
        <v>1046</v>
      </c>
      <c r="R827" s="134" t="str">
        <f t="shared" si="135"/>
        <v>819/1046</v>
      </c>
      <c r="S827" s="131">
        <f t="shared" si="136"/>
        <v>0.78298279158699813</v>
      </c>
      <c r="T827" s="137">
        <f t="shared" si="137"/>
        <v>60.850860420650093</v>
      </c>
      <c r="U827" s="133" t="e">
        <f ca="1">[1]!f_risk_annusharpe(A827,"2019/9/30","2019/12/31",1,1,3)</f>
        <v>#NAME?</v>
      </c>
      <c r="V827" s="134" t="e">
        <f t="shared" ca="1" si="138"/>
        <v>#NAME?</v>
      </c>
      <c r="W827" s="134">
        <f t="shared" si="139"/>
        <v>1046</v>
      </c>
      <c r="X827" s="134" t="e">
        <f t="shared" ca="1" si="140"/>
        <v>#NAME?</v>
      </c>
      <c r="Y827" s="131" t="e">
        <f t="shared" ca="1" si="141"/>
        <v>#NAME?</v>
      </c>
      <c r="Z827" s="137" t="e">
        <f t="shared" ca="1" si="142"/>
        <v>#NAME?</v>
      </c>
      <c r="AA827" s="125">
        <v>2.2367194780987898</v>
      </c>
      <c r="AB827" s="125">
        <v>0.45788487327910998</v>
      </c>
      <c r="AC827" s="123" t="s">
        <v>6418</v>
      </c>
      <c r="AD827" s="125">
        <v>8.2283409532362697</v>
      </c>
      <c r="AE827" s="123" t="s">
        <v>6419</v>
      </c>
      <c r="AF827" s="125">
        <v>13.3527889150372</v>
      </c>
      <c r="AG827" s="123" t="s">
        <v>6420</v>
      </c>
      <c r="AH827" s="125">
        <v>40.453627099999999</v>
      </c>
      <c r="AI827" s="123" t="s">
        <v>157</v>
      </c>
      <c r="AJ827" s="123" t="s">
        <v>166</v>
      </c>
      <c r="AK827" s="124">
        <v>1.7595920587</v>
      </c>
      <c r="AL827" s="123" t="s">
        <v>159</v>
      </c>
      <c r="AM827" s="36">
        <v>41878</v>
      </c>
      <c r="AN827" s="123" t="s">
        <v>310</v>
      </c>
      <c r="AO827" s="123" t="s">
        <v>3183</v>
      </c>
      <c r="AP827" s="123" t="s">
        <v>282</v>
      </c>
      <c r="AQ827" s="123" t="s">
        <v>235</v>
      </c>
    </row>
    <row r="828" spans="1:43">
      <c r="A828" s="123" t="s">
        <v>2187</v>
      </c>
      <c r="B828" s="123" t="s">
        <v>2188</v>
      </c>
      <c r="C828" s="36">
        <v>43830</v>
      </c>
      <c r="D828" s="124">
        <v>1.0006999999999999</v>
      </c>
      <c r="E828" s="124">
        <v>1.0006999999999999</v>
      </c>
      <c r="F828" s="125">
        <v>8.00080008000712E-2</v>
      </c>
      <c r="G828" s="36">
        <v>43829</v>
      </c>
      <c r="H828" s="124">
        <v>0.99990000000000001</v>
      </c>
      <c r="I828" s="125">
        <v>4.9990001999594601E-2</v>
      </c>
      <c r="J828" s="123" t="s">
        <v>6421</v>
      </c>
      <c r="K828" s="125">
        <v>3.9988003598915897E-2</v>
      </c>
      <c r="L828" s="125">
        <v>-3.5376903797956598</v>
      </c>
      <c r="M828" s="130">
        <v>-2.98594280174505</v>
      </c>
      <c r="N828" s="137">
        <f t="shared" si="132"/>
        <v>-11.9437712069802</v>
      </c>
      <c r="O828" s="132">
        <f t="shared" si="133"/>
        <v>-0.119437712069802</v>
      </c>
      <c r="P828" s="134">
        <f t="shared" si="134"/>
        <v>1045</v>
      </c>
      <c r="Q828" s="134">
        <v>1046</v>
      </c>
      <c r="R828" s="134" t="str">
        <f t="shared" si="135"/>
        <v>1045/1046</v>
      </c>
      <c r="S828" s="131">
        <f t="shared" si="136"/>
        <v>0.99904397705544934</v>
      </c>
      <c r="T828" s="137">
        <f t="shared" si="137"/>
        <v>60</v>
      </c>
      <c r="U828" s="133" t="e">
        <f ca="1">[1]!f_risk_annusharpe(A828,"2019/9/30","2019/12/31",1,1,3)</f>
        <v>#NAME?</v>
      </c>
      <c r="V828" s="134" t="e">
        <f t="shared" ca="1" si="138"/>
        <v>#NAME?</v>
      </c>
      <c r="W828" s="134">
        <f t="shared" si="139"/>
        <v>1046</v>
      </c>
      <c r="X828" s="134" t="e">
        <f t="shared" ca="1" si="140"/>
        <v>#NAME?</v>
      </c>
      <c r="Y828" s="131" t="e">
        <f t="shared" ca="1" si="141"/>
        <v>#NAME?</v>
      </c>
      <c r="Z828" s="137" t="e">
        <f t="shared" ca="1" si="142"/>
        <v>#NAME?</v>
      </c>
      <c r="AA828" s="125">
        <v>-1.9210036263843999</v>
      </c>
      <c r="AB828" s="125">
        <v>4.9990001999594601E-2</v>
      </c>
      <c r="AC828" s="123" t="s">
        <v>6421</v>
      </c>
      <c r="AD828" s="126">
        <v>0</v>
      </c>
      <c r="AE828" s="123"/>
      <c r="AF828" s="126">
        <v>0</v>
      </c>
      <c r="AG828" s="123"/>
      <c r="AH828" s="125">
        <v>6.9999999999992304E-2</v>
      </c>
      <c r="AI828" s="123" t="s">
        <v>163</v>
      </c>
      <c r="AJ828" s="123" t="s">
        <v>95</v>
      </c>
      <c r="AK828" s="124">
        <v>1.0897032297</v>
      </c>
      <c r="AL828" s="123" t="s">
        <v>159</v>
      </c>
      <c r="AM828" s="36">
        <v>43459</v>
      </c>
      <c r="AN828" s="123" t="s">
        <v>310</v>
      </c>
      <c r="AO828" s="123" t="s">
        <v>2189</v>
      </c>
      <c r="AP828" s="123" t="s">
        <v>253</v>
      </c>
      <c r="AQ828" s="123" t="s">
        <v>185</v>
      </c>
    </row>
    <row r="829" spans="1:43">
      <c r="A829" s="123" t="s">
        <v>3207</v>
      </c>
      <c r="B829" s="123" t="s">
        <v>3208</v>
      </c>
      <c r="C829" s="36">
        <v>43830</v>
      </c>
      <c r="D829" s="124">
        <v>1.0079</v>
      </c>
      <c r="E829" s="124">
        <v>1.0079</v>
      </c>
      <c r="F829" s="125">
        <v>2.97737197300483E-2</v>
      </c>
      <c r="G829" s="36">
        <v>43826</v>
      </c>
      <c r="H829" s="124">
        <v>1.0076000000000001</v>
      </c>
      <c r="I829" s="126">
        <v>0</v>
      </c>
      <c r="J829" s="123"/>
      <c r="K829" s="125">
        <v>8.9374379344600102E-2</v>
      </c>
      <c r="L829" s="125">
        <v>0.27857924584617599</v>
      </c>
      <c r="M829" s="130">
        <v>0.73963018490755394</v>
      </c>
      <c r="N829" s="137">
        <f t="shared" si="132"/>
        <v>2.9585207396302158</v>
      </c>
      <c r="O829" s="132">
        <f t="shared" si="133"/>
        <v>2.9585207396302157E-2</v>
      </c>
      <c r="P829" s="134">
        <f t="shared" si="134"/>
        <v>918</v>
      </c>
      <c r="Q829" s="134">
        <v>1046</v>
      </c>
      <c r="R829" s="134" t="str">
        <f t="shared" si="135"/>
        <v>918/1046</v>
      </c>
      <c r="S829" s="131">
        <f t="shared" si="136"/>
        <v>0.87762906309751432</v>
      </c>
      <c r="T829" s="137">
        <f t="shared" si="137"/>
        <v>60</v>
      </c>
      <c r="U829" s="133" t="e">
        <f ca="1">[1]!f_risk_annusharpe(A829,"2019/9/30","2019/12/31",1,1,3)</f>
        <v>#NAME?</v>
      </c>
      <c r="V829" s="134" t="e">
        <f t="shared" ca="1" si="138"/>
        <v>#NAME?</v>
      </c>
      <c r="W829" s="134">
        <f t="shared" si="139"/>
        <v>1046</v>
      </c>
      <c r="X829" s="134" t="e">
        <f t="shared" ca="1" si="140"/>
        <v>#NAME?</v>
      </c>
      <c r="Y829" s="131" t="e">
        <f t="shared" ca="1" si="141"/>
        <v>#NAME?</v>
      </c>
      <c r="Z829" s="137" t="e">
        <f t="shared" ca="1" si="142"/>
        <v>#NAME?</v>
      </c>
      <c r="AA829" s="126">
        <v>0</v>
      </c>
      <c r="AB829" s="126">
        <v>0</v>
      </c>
      <c r="AC829" s="123"/>
      <c r="AD829" s="126">
        <v>0</v>
      </c>
      <c r="AE829" s="123"/>
      <c r="AF829" s="126">
        <v>0</v>
      </c>
      <c r="AG829" s="123"/>
      <c r="AH829" s="125">
        <v>0.79000000000000203</v>
      </c>
      <c r="AI829" s="123" t="s">
        <v>309</v>
      </c>
      <c r="AJ829" s="123" t="s">
        <v>95</v>
      </c>
      <c r="AK829" s="124">
        <v>78.301032471599996</v>
      </c>
      <c r="AL829" s="123" t="s">
        <v>159</v>
      </c>
      <c r="AM829" s="36">
        <v>43732</v>
      </c>
      <c r="AN829" s="123" t="s">
        <v>310</v>
      </c>
      <c r="AO829" s="123" t="s">
        <v>1814</v>
      </c>
      <c r="AP829" s="123" t="s">
        <v>209</v>
      </c>
      <c r="AQ829" s="123" t="s">
        <v>177</v>
      </c>
    </row>
    <row r="830" spans="1:43">
      <c r="A830" s="123" t="s">
        <v>3126</v>
      </c>
      <c r="B830" s="123" t="s">
        <v>3127</v>
      </c>
      <c r="C830" s="36">
        <v>43830</v>
      </c>
      <c r="D830" s="124">
        <v>1.0095000000000001</v>
      </c>
      <c r="E830" s="124">
        <v>1.0095000000000001</v>
      </c>
      <c r="F830" s="125">
        <v>2.97265160523154E-2</v>
      </c>
      <c r="G830" s="36">
        <v>43826</v>
      </c>
      <c r="H830" s="124">
        <v>1.0092000000000001</v>
      </c>
      <c r="I830" s="126">
        <v>0</v>
      </c>
      <c r="J830" s="123"/>
      <c r="K830" s="125">
        <v>8.9232599643081806E-2</v>
      </c>
      <c r="L830" s="125">
        <v>0.24826216484609401</v>
      </c>
      <c r="M830" s="130">
        <v>0.69825436408978703</v>
      </c>
      <c r="N830" s="137">
        <f t="shared" si="132"/>
        <v>2.7930174563591481</v>
      </c>
      <c r="O830" s="132">
        <f t="shared" si="133"/>
        <v>2.7930174563591481E-2</v>
      </c>
      <c r="P830" s="134">
        <f t="shared" si="134"/>
        <v>945</v>
      </c>
      <c r="Q830" s="134">
        <v>1046</v>
      </c>
      <c r="R830" s="134" t="str">
        <f t="shared" si="135"/>
        <v>945/1046</v>
      </c>
      <c r="S830" s="131">
        <f t="shared" si="136"/>
        <v>0.90344168260038238</v>
      </c>
      <c r="T830" s="137">
        <f t="shared" si="137"/>
        <v>60</v>
      </c>
      <c r="U830" s="133" t="e">
        <f ca="1">[1]!f_risk_annusharpe(A830,"2019/9/30","2019/12/31",1,1,3)</f>
        <v>#NAME?</v>
      </c>
      <c r="V830" s="134" t="e">
        <f t="shared" ca="1" si="138"/>
        <v>#NAME?</v>
      </c>
      <c r="W830" s="134">
        <f t="shared" si="139"/>
        <v>1046</v>
      </c>
      <c r="X830" s="134" t="e">
        <f t="shared" ca="1" si="140"/>
        <v>#NAME?</v>
      </c>
      <c r="Y830" s="131" t="e">
        <f t="shared" ca="1" si="141"/>
        <v>#NAME?</v>
      </c>
      <c r="Z830" s="137" t="e">
        <f t="shared" ca="1" si="142"/>
        <v>#NAME?</v>
      </c>
      <c r="AA830" s="126">
        <v>0</v>
      </c>
      <c r="AB830" s="126">
        <v>0</v>
      </c>
      <c r="AC830" s="123"/>
      <c r="AD830" s="126">
        <v>0</v>
      </c>
      <c r="AE830" s="123"/>
      <c r="AF830" s="126">
        <v>0</v>
      </c>
      <c r="AG830" s="123"/>
      <c r="AH830" s="125">
        <v>0.95000000000000595</v>
      </c>
      <c r="AI830" s="123" t="s">
        <v>309</v>
      </c>
      <c r="AJ830" s="123" t="s">
        <v>95</v>
      </c>
      <c r="AK830" s="124">
        <v>91.868331945600005</v>
      </c>
      <c r="AL830" s="123" t="s">
        <v>159</v>
      </c>
      <c r="AM830" s="36">
        <v>43706</v>
      </c>
      <c r="AN830" s="123" t="s">
        <v>310</v>
      </c>
      <c r="AO830" s="123" t="s">
        <v>1682</v>
      </c>
      <c r="AP830" s="123" t="s">
        <v>511</v>
      </c>
      <c r="AQ830" s="123" t="s">
        <v>162</v>
      </c>
    </row>
    <row r="831" spans="1:43">
      <c r="A831" s="123" t="s">
        <v>3119</v>
      </c>
      <c r="B831" s="123" t="s">
        <v>3120</v>
      </c>
      <c r="C831" s="36">
        <v>43830</v>
      </c>
      <c r="D831" s="124">
        <v>1.0052000000000001</v>
      </c>
      <c r="E831" s="124">
        <v>1.0052000000000001</v>
      </c>
      <c r="F831" s="125">
        <v>9.9492587802197802E-3</v>
      </c>
      <c r="G831" s="36">
        <v>43826</v>
      </c>
      <c r="H831" s="124">
        <v>1.0051000000000001</v>
      </c>
      <c r="I831" s="126">
        <v>0</v>
      </c>
      <c r="J831" s="123"/>
      <c r="K831" s="125">
        <v>3.9808917197469901E-2</v>
      </c>
      <c r="L831" s="125">
        <v>0.149447045930064</v>
      </c>
      <c r="M831" s="130">
        <v>0.42961334798683098</v>
      </c>
      <c r="N831" s="137">
        <f t="shared" si="132"/>
        <v>1.7184533919473239</v>
      </c>
      <c r="O831" s="132">
        <f t="shared" si="133"/>
        <v>1.7184533919473239E-2</v>
      </c>
      <c r="P831" s="134">
        <f t="shared" si="134"/>
        <v>1013</v>
      </c>
      <c r="Q831" s="134">
        <v>1046</v>
      </c>
      <c r="R831" s="134" t="str">
        <f t="shared" si="135"/>
        <v>1013/1046</v>
      </c>
      <c r="S831" s="131">
        <f t="shared" si="136"/>
        <v>0.96845124282982786</v>
      </c>
      <c r="T831" s="137">
        <f t="shared" si="137"/>
        <v>60</v>
      </c>
      <c r="U831" s="133" t="e">
        <f ca="1">[1]!f_risk_annusharpe(A831,"2019/9/30","2019/12/31",1,1,3)</f>
        <v>#NAME?</v>
      </c>
      <c r="V831" s="134" t="e">
        <f t="shared" ca="1" si="138"/>
        <v>#NAME?</v>
      </c>
      <c r="W831" s="134">
        <f t="shared" si="139"/>
        <v>1046</v>
      </c>
      <c r="X831" s="134" t="e">
        <f t="shared" ca="1" si="140"/>
        <v>#NAME?</v>
      </c>
      <c r="Y831" s="131" t="e">
        <f t="shared" ca="1" si="141"/>
        <v>#NAME?</v>
      </c>
      <c r="Z831" s="137" t="e">
        <f t="shared" ca="1" si="142"/>
        <v>#NAME?</v>
      </c>
      <c r="AA831" s="126">
        <v>0</v>
      </c>
      <c r="AB831" s="126">
        <v>0</v>
      </c>
      <c r="AC831" s="123"/>
      <c r="AD831" s="126">
        <v>0</v>
      </c>
      <c r="AE831" s="123"/>
      <c r="AF831" s="126">
        <v>0</v>
      </c>
      <c r="AG831" s="123"/>
      <c r="AH831" s="125">
        <v>0.52000000000000901</v>
      </c>
      <c r="AI831" s="123" t="s">
        <v>309</v>
      </c>
      <c r="AJ831" s="123" t="s">
        <v>95</v>
      </c>
      <c r="AK831" s="124">
        <v>15.012260811100001</v>
      </c>
      <c r="AL831" s="123" t="s">
        <v>159</v>
      </c>
      <c r="AM831" s="36">
        <v>43714</v>
      </c>
      <c r="AN831" s="123" t="s">
        <v>310</v>
      </c>
      <c r="AO831" s="123" t="s">
        <v>3121</v>
      </c>
      <c r="AP831" s="123" t="s">
        <v>182</v>
      </c>
      <c r="AQ831" s="123" t="s">
        <v>165</v>
      </c>
    </row>
    <row r="832" spans="1:43">
      <c r="A832" s="123" t="s">
        <v>3200</v>
      </c>
      <c r="B832" s="123" t="s">
        <v>3201</v>
      </c>
      <c r="C832" s="36">
        <v>43830</v>
      </c>
      <c r="D832" s="124">
        <v>1.008</v>
      </c>
      <c r="E832" s="124">
        <v>1.008</v>
      </c>
      <c r="F832" s="125">
        <v>1.9845207382414999E-2</v>
      </c>
      <c r="G832" s="36">
        <v>43826</v>
      </c>
      <c r="H832" s="124">
        <v>1.0078</v>
      </c>
      <c r="I832" s="126">
        <v>0</v>
      </c>
      <c r="J832" s="123"/>
      <c r="K832" s="125">
        <v>5.9559261465151302E-2</v>
      </c>
      <c r="L832" s="125">
        <v>0.248632521133759</v>
      </c>
      <c r="M832" s="130">
        <v>0.61888600519065495</v>
      </c>
      <c r="N832" s="137">
        <f t="shared" si="132"/>
        <v>2.4755440207626198</v>
      </c>
      <c r="O832" s="132">
        <f t="shared" si="133"/>
        <v>2.4755440207626198E-2</v>
      </c>
      <c r="P832" s="134">
        <f t="shared" si="134"/>
        <v>977</v>
      </c>
      <c r="Q832" s="134">
        <v>1046</v>
      </c>
      <c r="R832" s="134" t="str">
        <f t="shared" si="135"/>
        <v>977/1046</v>
      </c>
      <c r="S832" s="131">
        <f t="shared" si="136"/>
        <v>0.93403441682600385</v>
      </c>
      <c r="T832" s="137">
        <f t="shared" si="137"/>
        <v>60</v>
      </c>
      <c r="U832" s="133" t="e">
        <f ca="1">[1]!f_risk_annusharpe(A832,"2019/9/30","2019/12/31",1,1,3)</f>
        <v>#NAME?</v>
      </c>
      <c r="V832" s="134" t="e">
        <f t="shared" ca="1" si="138"/>
        <v>#NAME?</v>
      </c>
      <c r="W832" s="134">
        <f t="shared" si="139"/>
        <v>1046</v>
      </c>
      <c r="X832" s="134" t="e">
        <f t="shared" ca="1" si="140"/>
        <v>#NAME?</v>
      </c>
      <c r="Y832" s="131" t="e">
        <f t="shared" ca="1" si="141"/>
        <v>#NAME?</v>
      </c>
      <c r="Z832" s="137" t="e">
        <f t="shared" ca="1" si="142"/>
        <v>#NAME?</v>
      </c>
      <c r="AA832" s="126">
        <v>0</v>
      </c>
      <c r="AB832" s="126">
        <v>0</v>
      </c>
      <c r="AC832" s="123"/>
      <c r="AD832" s="126">
        <v>0</v>
      </c>
      <c r="AE832" s="123"/>
      <c r="AF832" s="126">
        <v>0</v>
      </c>
      <c r="AG832" s="123"/>
      <c r="AH832" s="125">
        <v>0.80000000000000104</v>
      </c>
      <c r="AI832" s="123" t="s">
        <v>309</v>
      </c>
      <c r="AJ832" s="123" t="s">
        <v>95</v>
      </c>
      <c r="AK832" s="124">
        <v>22.264561948299999</v>
      </c>
      <c r="AL832" s="123" t="s">
        <v>159</v>
      </c>
      <c r="AM832" s="36">
        <v>43712</v>
      </c>
      <c r="AN832" s="123" t="s">
        <v>310</v>
      </c>
      <c r="AO832" s="123" t="s">
        <v>3202</v>
      </c>
      <c r="AP832" s="123" t="s">
        <v>268</v>
      </c>
      <c r="AQ832" s="123" t="s">
        <v>207</v>
      </c>
    </row>
    <row r="833" spans="1:43">
      <c r="A833" s="123" t="s">
        <v>3122</v>
      </c>
      <c r="B833" s="123" t="s">
        <v>3123</v>
      </c>
      <c r="C833" s="36">
        <v>43830</v>
      </c>
      <c r="D833" s="124">
        <v>1.0064</v>
      </c>
      <c r="E833" s="124">
        <v>1.0064</v>
      </c>
      <c r="F833" s="125">
        <v>1.9876764062808399E-2</v>
      </c>
      <c r="G833" s="36">
        <v>43826</v>
      </c>
      <c r="H833" s="124">
        <v>1.0062</v>
      </c>
      <c r="I833" s="126">
        <v>0</v>
      </c>
      <c r="J833" s="123"/>
      <c r="K833" s="125">
        <v>5.9654006760780899E-2</v>
      </c>
      <c r="L833" s="125">
        <v>0.15923566878981299</v>
      </c>
      <c r="M833" s="130">
        <v>0.479233226837052</v>
      </c>
      <c r="N833" s="137">
        <f t="shared" si="132"/>
        <v>1.916932907348208</v>
      </c>
      <c r="O833" s="132">
        <f t="shared" si="133"/>
        <v>1.916932907348208E-2</v>
      </c>
      <c r="P833" s="134">
        <f t="shared" si="134"/>
        <v>1008</v>
      </c>
      <c r="Q833" s="134">
        <v>1046</v>
      </c>
      <c r="R833" s="134" t="str">
        <f t="shared" si="135"/>
        <v>1008/1046</v>
      </c>
      <c r="S833" s="131">
        <f t="shared" si="136"/>
        <v>0.96367112810707456</v>
      </c>
      <c r="T833" s="137">
        <f t="shared" si="137"/>
        <v>60</v>
      </c>
      <c r="U833" s="133" t="e">
        <f ca="1">[1]!f_risk_annusharpe(A833,"2019/9/30","2019/12/31",1,1,3)</f>
        <v>#NAME?</v>
      </c>
      <c r="V833" s="134" t="e">
        <f t="shared" ca="1" si="138"/>
        <v>#NAME?</v>
      </c>
      <c r="W833" s="134">
        <f t="shared" si="139"/>
        <v>1046</v>
      </c>
      <c r="X833" s="134" t="e">
        <f t="shared" ca="1" si="140"/>
        <v>#NAME?</v>
      </c>
      <c r="Y833" s="131" t="e">
        <f t="shared" ca="1" si="141"/>
        <v>#NAME?</v>
      </c>
      <c r="Z833" s="137" t="e">
        <f t="shared" ca="1" si="142"/>
        <v>#NAME?</v>
      </c>
      <c r="AA833" s="126">
        <v>0</v>
      </c>
      <c r="AB833" s="126">
        <v>0</v>
      </c>
      <c r="AC833" s="123"/>
      <c r="AD833" s="126">
        <v>0</v>
      </c>
      <c r="AE833" s="123"/>
      <c r="AF833" s="126">
        <v>0</v>
      </c>
      <c r="AG833" s="123"/>
      <c r="AH833" s="125">
        <v>0.63999999999999602</v>
      </c>
      <c r="AI833" s="123" t="s">
        <v>309</v>
      </c>
      <c r="AJ833" s="123" t="s">
        <v>95</v>
      </c>
      <c r="AK833" s="124">
        <v>7.6005785745000001</v>
      </c>
      <c r="AL833" s="123" t="s">
        <v>159</v>
      </c>
      <c r="AM833" s="36">
        <v>43712</v>
      </c>
      <c r="AN833" s="123" t="s">
        <v>310</v>
      </c>
      <c r="AO833" s="123" t="s">
        <v>576</v>
      </c>
      <c r="AP833" s="123" t="s">
        <v>175</v>
      </c>
      <c r="AQ833" s="123" t="s">
        <v>221</v>
      </c>
    </row>
    <row r="834" spans="1:43">
      <c r="A834" s="123" t="s">
        <v>3203</v>
      </c>
      <c r="B834" s="123" t="s">
        <v>3204</v>
      </c>
      <c r="C834" s="36">
        <v>43830</v>
      </c>
      <c r="D834" s="124">
        <v>1.0099</v>
      </c>
      <c r="E834" s="124">
        <v>1.0099</v>
      </c>
      <c r="F834" s="125">
        <v>4.9534376857533702E-2</v>
      </c>
      <c r="G834" s="36">
        <v>43826</v>
      </c>
      <c r="H834" s="124">
        <v>1.0094000000000001</v>
      </c>
      <c r="I834" s="126">
        <v>0</v>
      </c>
      <c r="J834" s="123"/>
      <c r="K834" s="125">
        <v>0.27802601529142201</v>
      </c>
      <c r="L834" s="125">
        <v>0.41761956845977699</v>
      </c>
      <c r="M834" s="130">
        <v>0.85888345151302703</v>
      </c>
      <c r="N834" s="137">
        <f t="shared" si="132"/>
        <v>3.4355338060521081</v>
      </c>
      <c r="O834" s="132">
        <f t="shared" si="133"/>
        <v>3.435533806052108E-2</v>
      </c>
      <c r="P834" s="134">
        <f t="shared" si="134"/>
        <v>787</v>
      </c>
      <c r="Q834" s="134">
        <v>1046</v>
      </c>
      <c r="R834" s="134" t="str">
        <f t="shared" si="135"/>
        <v>787/1046</v>
      </c>
      <c r="S834" s="131">
        <f t="shared" si="136"/>
        <v>0.75239005736137665</v>
      </c>
      <c r="T834" s="137">
        <f t="shared" si="137"/>
        <v>62.380497131931172</v>
      </c>
      <c r="U834" s="133" t="e">
        <f ca="1">[1]!f_risk_annusharpe(A834,"2019/9/30","2019/12/31",1,1,3)</f>
        <v>#NAME?</v>
      </c>
      <c r="V834" s="134" t="e">
        <f t="shared" ca="1" si="138"/>
        <v>#NAME?</v>
      </c>
      <c r="W834" s="134">
        <f t="shared" si="139"/>
        <v>1046</v>
      </c>
      <c r="X834" s="134" t="e">
        <f t="shared" ca="1" si="140"/>
        <v>#NAME?</v>
      </c>
      <c r="Y834" s="131" t="e">
        <f t="shared" ca="1" si="141"/>
        <v>#NAME?</v>
      </c>
      <c r="Z834" s="137" t="e">
        <f t="shared" ca="1" si="142"/>
        <v>#NAME?</v>
      </c>
      <c r="AA834" s="126">
        <v>0</v>
      </c>
      <c r="AB834" s="126">
        <v>0</v>
      </c>
      <c r="AC834" s="123"/>
      <c r="AD834" s="126">
        <v>0</v>
      </c>
      <c r="AE834" s="123"/>
      <c r="AF834" s="126">
        <v>0</v>
      </c>
      <c r="AG834" s="123"/>
      <c r="AH834" s="125">
        <v>0.99000000000000199</v>
      </c>
      <c r="AI834" s="123" t="s">
        <v>174</v>
      </c>
      <c r="AJ834" s="123" t="s">
        <v>95</v>
      </c>
      <c r="AK834" s="124">
        <v>2.1001025023</v>
      </c>
      <c r="AL834" s="123" t="s">
        <v>159</v>
      </c>
      <c r="AM834" s="36">
        <v>43714</v>
      </c>
      <c r="AN834" s="123" t="s">
        <v>310</v>
      </c>
      <c r="AO834" s="123" t="s">
        <v>1897</v>
      </c>
      <c r="AP834" s="123" t="s">
        <v>341</v>
      </c>
      <c r="AQ834" s="123" t="s">
        <v>162</v>
      </c>
    </row>
    <row r="835" spans="1:43">
      <c r="A835" s="123" t="s">
        <v>3205</v>
      </c>
      <c r="B835" s="123" t="s">
        <v>3206</v>
      </c>
      <c r="C835" s="36">
        <v>43830</v>
      </c>
      <c r="D835" s="124">
        <v>1.0111000000000001</v>
      </c>
      <c r="E835" s="124">
        <v>1.0111000000000001</v>
      </c>
      <c r="F835" s="125">
        <v>3.9576531117065203E-2</v>
      </c>
      <c r="G835" s="36">
        <v>43829</v>
      </c>
      <c r="H835" s="124">
        <v>1.0106999999999999</v>
      </c>
      <c r="I835" s="126">
        <v>0</v>
      </c>
      <c r="J835" s="123"/>
      <c r="K835" s="125">
        <v>0.12873836403248901</v>
      </c>
      <c r="L835" s="125">
        <v>0.46701112877584899</v>
      </c>
      <c r="M835" s="130">
        <v>0.81762887625887004</v>
      </c>
      <c r="N835" s="137">
        <f t="shared" si="132"/>
        <v>3.2705155050354802</v>
      </c>
      <c r="O835" s="132">
        <f t="shared" si="133"/>
        <v>3.2705155050354803E-2</v>
      </c>
      <c r="P835" s="134">
        <f t="shared" si="134"/>
        <v>830</v>
      </c>
      <c r="Q835" s="134">
        <v>1046</v>
      </c>
      <c r="R835" s="134" t="str">
        <f t="shared" si="135"/>
        <v>830/1046</v>
      </c>
      <c r="S835" s="131">
        <f t="shared" si="136"/>
        <v>0.7934990439770554</v>
      </c>
      <c r="T835" s="137">
        <f t="shared" si="137"/>
        <v>60.325047801147235</v>
      </c>
      <c r="U835" s="133" t="e">
        <f ca="1">[1]!f_risk_annusharpe(A835,"2019/9/30","2019/12/31",1,1,3)</f>
        <v>#NAME?</v>
      </c>
      <c r="V835" s="134" t="e">
        <f t="shared" ca="1" si="138"/>
        <v>#NAME?</v>
      </c>
      <c r="W835" s="134">
        <f t="shared" si="139"/>
        <v>1046</v>
      </c>
      <c r="X835" s="134" t="e">
        <f t="shared" ca="1" si="140"/>
        <v>#NAME?</v>
      </c>
      <c r="Y835" s="131" t="e">
        <f t="shared" ca="1" si="141"/>
        <v>#NAME?</v>
      </c>
      <c r="Z835" s="137" t="e">
        <f t="shared" ca="1" si="142"/>
        <v>#NAME?</v>
      </c>
      <c r="AA835" s="126">
        <v>0</v>
      </c>
      <c r="AB835" s="126">
        <v>0</v>
      </c>
      <c r="AC835" s="123"/>
      <c r="AD835" s="126">
        <v>0</v>
      </c>
      <c r="AE835" s="123"/>
      <c r="AF835" s="126">
        <v>0</v>
      </c>
      <c r="AG835" s="123"/>
      <c r="AH835" s="125">
        <v>1.1100000000000101</v>
      </c>
      <c r="AI835" s="123" t="s">
        <v>157</v>
      </c>
      <c r="AJ835" s="123" t="s">
        <v>95</v>
      </c>
      <c r="AK835" s="124">
        <v>2.0103478195000002</v>
      </c>
      <c r="AL835" s="123" t="s">
        <v>159</v>
      </c>
      <c r="AM835" s="36">
        <v>43700</v>
      </c>
      <c r="AN835" s="123" t="s">
        <v>310</v>
      </c>
      <c r="AO835" s="123" t="s">
        <v>1985</v>
      </c>
      <c r="AP835" s="123" t="s">
        <v>239</v>
      </c>
      <c r="AQ835" s="123" t="s">
        <v>542</v>
      </c>
    </row>
    <row r="836" spans="1:43">
      <c r="A836" s="123" t="s">
        <v>3177</v>
      </c>
      <c r="B836" s="123" t="s">
        <v>3178</v>
      </c>
      <c r="C836" s="36">
        <v>43830</v>
      </c>
      <c r="D836" s="124">
        <v>1.0094000000000001</v>
      </c>
      <c r="E836" s="124">
        <v>1.0094000000000001</v>
      </c>
      <c r="F836" s="125">
        <v>3.9643211100116801E-2</v>
      </c>
      <c r="G836" s="36">
        <v>43826</v>
      </c>
      <c r="H836" s="124">
        <v>1.0089999999999999</v>
      </c>
      <c r="I836" s="126">
        <v>0</v>
      </c>
      <c r="J836" s="123"/>
      <c r="K836" s="125">
        <v>9.9166997223335204E-2</v>
      </c>
      <c r="L836" s="125">
        <v>0.26820303963446401</v>
      </c>
      <c r="M836" s="130">
        <v>0.74857770236551202</v>
      </c>
      <c r="N836" s="137">
        <f t="shared" ref="N836:N899" si="143">M836*4</f>
        <v>2.9943108094620481</v>
      </c>
      <c r="O836" s="132">
        <f t="shared" ref="O836:O899" si="144">N836/100</f>
        <v>2.9943108094620481E-2</v>
      </c>
      <c r="P836" s="134">
        <f t="shared" ref="P836:P899" si="145">RANK(O836,$O$3:$O$1113,0)</f>
        <v>910</v>
      </c>
      <c r="Q836" s="134">
        <v>1046</v>
      </c>
      <c r="R836" s="134" t="str">
        <f t="shared" ref="R836:R899" si="146">P836&amp;"/"&amp;Q836</f>
        <v>910/1046</v>
      </c>
      <c r="S836" s="131">
        <f t="shared" ref="S836:S899" si="147">P836/Q836</f>
        <v>0.86998087954110903</v>
      </c>
      <c r="T836" s="137">
        <f t="shared" ref="T836:T899" si="148">IF(S836&gt;0.8,60,60+40/80%*(80%-S836))</f>
        <v>60</v>
      </c>
      <c r="U836" s="133" t="e">
        <f ca="1">[1]!f_risk_annusharpe(A836,"2019/9/30","2019/12/31",1,1,3)</f>
        <v>#NAME?</v>
      </c>
      <c r="V836" s="134" t="e">
        <f t="shared" ref="V836:V899" ca="1" si="149">RANK(U836,$U$3:$U$1230,0)</f>
        <v>#NAME?</v>
      </c>
      <c r="W836" s="134">
        <f t="shared" ref="W836:W899" si="150">Q836</f>
        <v>1046</v>
      </c>
      <c r="X836" s="134" t="e">
        <f t="shared" ref="X836:X899" ca="1" si="151">V836&amp;"/"&amp;W836</f>
        <v>#NAME?</v>
      </c>
      <c r="Y836" s="131" t="e">
        <f t="shared" ref="Y836:Y899" ca="1" si="152">V836/W836</f>
        <v>#NAME?</v>
      </c>
      <c r="Z836" s="137" t="e">
        <f t="shared" ref="Z836:Z899" ca="1" si="153">IF(Y836&gt;0.8,60,60+40/80%*(80%-Y836))</f>
        <v>#NAME?</v>
      </c>
      <c r="AA836" s="126">
        <v>0</v>
      </c>
      <c r="AB836" s="126">
        <v>0</v>
      </c>
      <c r="AC836" s="123"/>
      <c r="AD836" s="126">
        <v>0</v>
      </c>
      <c r="AE836" s="123"/>
      <c r="AF836" s="126">
        <v>0</v>
      </c>
      <c r="AG836" s="123"/>
      <c r="AH836" s="125">
        <v>0.94000000000000705</v>
      </c>
      <c r="AI836" s="123" t="s">
        <v>309</v>
      </c>
      <c r="AJ836" s="123" t="s">
        <v>95</v>
      </c>
      <c r="AK836" s="124">
        <v>95.000173821499999</v>
      </c>
      <c r="AL836" s="123" t="s">
        <v>159</v>
      </c>
      <c r="AM836" s="36">
        <v>43712</v>
      </c>
      <c r="AN836" s="123" t="s">
        <v>310</v>
      </c>
      <c r="AO836" s="123" t="s">
        <v>312</v>
      </c>
      <c r="AP836" s="123" t="s">
        <v>231</v>
      </c>
      <c r="AQ836" s="123" t="s">
        <v>272</v>
      </c>
    </row>
    <row r="837" spans="1:43">
      <c r="A837" s="123" t="s">
        <v>3175</v>
      </c>
      <c r="B837" s="123" t="s">
        <v>3176</v>
      </c>
      <c r="C837" s="36">
        <v>43830</v>
      </c>
      <c r="D837" s="124">
        <v>0.98399999999999999</v>
      </c>
      <c r="E837" s="124">
        <v>0.98399999999999999</v>
      </c>
      <c r="F837" s="125">
        <v>7.1188853859456294E-2</v>
      </c>
      <c r="G837" s="36">
        <v>43826</v>
      </c>
      <c r="H837" s="124">
        <v>0.98329999999999995</v>
      </c>
      <c r="I837" s="126">
        <v>0</v>
      </c>
      <c r="J837" s="123"/>
      <c r="K837" s="125">
        <v>1.6004130098089799</v>
      </c>
      <c r="L837" s="125">
        <v>-2.1382396817503802</v>
      </c>
      <c r="M837" s="130">
        <v>-1.7179384738314101</v>
      </c>
      <c r="N837" s="137">
        <f t="shared" si="143"/>
        <v>-6.8717538953256403</v>
      </c>
      <c r="O837" s="132">
        <f t="shared" si="144"/>
        <v>-6.8717538953256399E-2</v>
      </c>
      <c r="P837" s="134">
        <f t="shared" si="145"/>
        <v>1042</v>
      </c>
      <c r="Q837" s="134">
        <v>1046</v>
      </c>
      <c r="R837" s="134" t="str">
        <f t="shared" si="146"/>
        <v>1042/1046</v>
      </c>
      <c r="S837" s="131">
        <f t="shared" si="147"/>
        <v>0.99617590822179736</v>
      </c>
      <c r="T837" s="137">
        <f t="shared" si="148"/>
        <v>60</v>
      </c>
      <c r="U837" s="133" t="e">
        <f ca="1">[1]!f_risk_annusharpe(A837,"2019/9/30","2019/12/31",1,1,3)</f>
        <v>#NAME?</v>
      </c>
      <c r="V837" s="134" t="e">
        <f t="shared" ca="1" si="149"/>
        <v>#NAME?</v>
      </c>
      <c r="W837" s="134">
        <f t="shared" si="150"/>
        <v>1046</v>
      </c>
      <c r="X837" s="134" t="e">
        <f t="shared" ca="1" si="151"/>
        <v>#NAME?</v>
      </c>
      <c r="Y837" s="131" t="e">
        <f t="shared" ca="1" si="152"/>
        <v>#NAME?</v>
      </c>
      <c r="Z837" s="137" t="e">
        <f t="shared" ca="1" si="153"/>
        <v>#NAME?</v>
      </c>
      <c r="AA837" s="126">
        <v>0</v>
      </c>
      <c r="AB837" s="126">
        <v>0</v>
      </c>
      <c r="AC837" s="123"/>
      <c r="AD837" s="126">
        <v>0</v>
      </c>
      <c r="AE837" s="123"/>
      <c r="AF837" s="126">
        <v>0</v>
      </c>
      <c r="AG837" s="123"/>
      <c r="AH837" s="125">
        <v>-1.6</v>
      </c>
      <c r="AI837" s="123" t="s">
        <v>309</v>
      </c>
      <c r="AJ837" s="123" t="s">
        <v>95</v>
      </c>
      <c r="AK837" s="124">
        <v>9.6317656270000001</v>
      </c>
      <c r="AL837" s="123" t="s">
        <v>159</v>
      </c>
      <c r="AM837" s="36">
        <v>43684</v>
      </c>
      <c r="AN837" s="123" t="s">
        <v>310</v>
      </c>
      <c r="AO837" s="123" t="s">
        <v>2028</v>
      </c>
      <c r="AP837" s="123" t="s">
        <v>253</v>
      </c>
      <c r="AQ837" s="123" t="s">
        <v>185</v>
      </c>
    </row>
    <row r="838" spans="1:43">
      <c r="A838" s="123" t="s">
        <v>3105</v>
      </c>
      <c r="B838" s="123" t="s">
        <v>3106</v>
      </c>
      <c r="C838" s="36">
        <v>43830</v>
      </c>
      <c r="D838" s="124">
        <v>1.0119</v>
      </c>
      <c r="E838" s="124">
        <v>1.0119</v>
      </c>
      <c r="F838" s="125">
        <v>3.9545229856644201E-2</v>
      </c>
      <c r="G838" s="36">
        <v>43829</v>
      </c>
      <c r="H838" s="124">
        <v>1.0115000000000001</v>
      </c>
      <c r="I838" s="126">
        <v>0</v>
      </c>
      <c r="J838" s="123"/>
      <c r="K838" s="125">
        <v>0.19803940984255899</v>
      </c>
      <c r="L838" s="125">
        <v>0.65652044165919998</v>
      </c>
      <c r="M838" s="130">
        <v>0.97794631274324195</v>
      </c>
      <c r="N838" s="137">
        <f t="shared" si="143"/>
        <v>3.9117852509729678</v>
      </c>
      <c r="O838" s="132">
        <f t="shared" si="144"/>
        <v>3.9117852509729677E-2</v>
      </c>
      <c r="P838" s="134">
        <f t="shared" si="145"/>
        <v>599</v>
      </c>
      <c r="Q838" s="134">
        <v>1046</v>
      </c>
      <c r="R838" s="134" t="str">
        <f t="shared" si="146"/>
        <v>599/1046</v>
      </c>
      <c r="S838" s="131">
        <f t="shared" si="147"/>
        <v>0.57265774378585088</v>
      </c>
      <c r="T838" s="137">
        <f t="shared" si="148"/>
        <v>71.367112810707454</v>
      </c>
      <c r="U838" s="133" t="e">
        <f ca="1">[1]!f_risk_annusharpe(A838,"2019/9/30","2019/12/31",1,1,3)</f>
        <v>#NAME?</v>
      </c>
      <c r="V838" s="134" t="e">
        <f t="shared" ca="1" si="149"/>
        <v>#NAME?</v>
      </c>
      <c r="W838" s="134">
        <f t="shared" si="150"/>
        <v>1046</v>
      </c>
      <c r="X838" s="134" t="e">
        <f t="shared" ca="1" si="151"/>
        <v>#NAME?</v>
      </c>
      <c r="Y838" s="131" t="e">
        <f t="shared" ca="1" si="152"/>
        <v>#NAME?</v>
      </c>
      <c r="Z838" s="137" t="e">
        <f t="shared" ca="1" si="153"/>
        <v>#NAME?</v>
      </c>
      <c r="AA838" s="126">
        <v>0</v>
      </c>
      <c r="AB838" s="126">
        <v>0</v>
      </c>
      <c r="AC838" s="123"/>
      <c r="AD838" s="126">
        <v>0</v>
      </c>
      <c r="AE838" s="123"/>
      <c r="AF838" s="126">
        <v>0</v>
      </c>
      <c r="AG838" s="123"/>
      <c r="AH838" s="125">
        <v>1.19</v>
      </c>
      <c r="AI838" s="123" t="s">
        <v>157</v>
      </c>
      <c r="AJ838" s="123" t="s">
        <v>95</v>
      </c>
      <c r="AK838" s="124">
        <v>6.7215372017000004</v>
      </c>
      <c r="AL838" s="123" t="s">
        <v>159</v>
      </c>
      <c r="AM838" s="36">
        <v>43707</v>
      </c>
      <c r="AN838" s="123" t="s">
        <v>310</v>
      </c>
      <c r="AO838" s="123" t="s">
        <v>1887</v>
      </c>
      <c r="AP838" s="123" t="s">
        <v>200</v>
      </c>
      <c r="AQ838" s="123" t="s">
        <v>272</v>
      </c>
    </row>
    <row r="839" spans="1:43">
      <c r="A839" s="123" t="s">
        <v>3107</v>
      </c>
      <c r="B839" s="123" t="s">
        <v>3108</v>
      </c>
      <c r="C839" s="36">
        <v>43830</v>
      </c>
      <c r="D839" s="124">
        <v>1.0158</v>
      </c>
      <c r="E839" s="124">
        <v>1.0158</v>
      </c>
      <c r="F839" s="125">
        <v>0.25661271219896697</v>
      </c>
      <c r="G839" s="36">
        <v>43826</v>
      </c>
      <c r="H839" s="124">
        <v>1.0132000000000001</v>
      </c>
      <c r="I839" s="126">
        <v>0</v>
      </c>
      <c r="J839" s="123"/>
      <c r="K839" s="125">
        <v>0.54439275462734404</v>
      </c>
      <c r="L839" s="125">
        <v>1.0947452229299499</v>
      </c>
      <c r="M839" s="130">
        <v>1.52923538230885</v>
      </c>
      <c r="N839" s="137">
        <f t="shared" si="143"/>
        <v>6.1169415292354001</v>
      </c>
      <c r="O839" s="132">
        <f t="shared" si="144"/>
        <v>6.1169415292354E-2</v>
      </c>
      <c r="P839" s="134">
        <f t="shared" si="145"/>
        <v>76</v>
      </c>
      <c r="Q839" s="134">
        <v>1046</v>
      </c>
      <c r="R839" s="134" t="str">
        <f t="shared" si="146"/>
        <v>76/1046</v>
      </c>
      <c r="S839" s="131">
        <f t="shared" si="147"/>
        <v>7.2657743785850867E-2</v>
      </c>
      <c r="T839" s="137">
        <f t="shared" si="148"/>
        <v>96.367112810707454</v>
      </c>
      <c r="U839" s="133" t="e">
        <f ca="1">[1]!f_risk_annusharpe(A839,"2019/9/30","2019/12/31",1,1,3)</f>
        <v>#NAME?</v>
      </c>
      <c r="V839" s="134" t="e">
        <f t="shared" ca="1" si="149"/>
        <v>#NAME?</v>
      </c>
      <c r="W839" s="134">
        <f t="shared" si="150"/>
        <v>1046</v>
      </c>
      <c r="X839" s="134" t="e">
        <f t="shared" ca="1" si="151"/>
        <v>#NAME?</v>
      </c>
      <c r="Y839" s="131" t="e">
        <f t="shared" ca="1" si="152"/>
        <v>#NAME?</v>
      </c>
      <c r="Z839" s="137" t="e">
        <f t="shared" ca="1" si="153"/>
        <v>#NAME?</v>
      </c>
      <c r="AA839" s="126">
        <v>0</v>
      </c>
      <c r="AB839" s="126">
        <v>0</v>
      </c>
      <c r="AC839" s="123"/>
      <c r="AD839" s="126">
        <v>0</v>
      </c>
      <c r="AE839" s="123"/>
      <c r="AF839" s="126">
        <v>0</v>
      </c>
      <c r="AG839" s="123"/>
      <c r="AH839" s="125">
        <v>1.58</v>
      </c>
      <c r="AI839" s="123" t="s">
        <v>174</v>
      </c>
      <c r="AJ839" s="123" t="s">
        <v>95</v>
      </c>
      <c r="AK839" s="124">
        <v>5.1114694512999996</v>
      </c>
      <c r="AL839" s="123" t="s">
        <v>159</v>
      </c>
      <c r="AM839" s="36">
        <v>43703</v>
      </c>
      <c r="AN839" s="123" t="s">
        <v>310</v>
      </c>
      <c r="AO839" s="123" t="s">
        <v>1557</v>
      </c>
      <c r="AP839" s="123" t="s">
        <v>196</v>
      </c>
      <c r="AQ839" s="123" t="s">
        <v>229</v>
      </c>
    </row>
    <row r="840" spans="1:43">
      <c r="A840" s="123" t="s">
        <v>3109</v>
      </c>
      <c r="B840" s="123" t="s">
        <v>3110</v>
      </c>
      <c r="C840" s="36">
        <v>43830</v>
      </c>
      <c r="D840" s="124">
        <v>1.0172000000000001</v>
      </c>
      <c r="E840" s="124">
        <v>1.0172000000000001</v>
      </c>
      <c r="F840" s="125">
        <v>2.9501425902270499E-2</v>
      </c>
      <c r="G840" s="36">
        <v>43829</v>
      </c>
      <c r="H840" s="124">
        <v>1.0168999999999999</v>
      </c>
      <c r="I840" s="126">
        <v>0</v>
      </c>
      <c r="J840" s="123"/>
      <c r="K840" s="125">
        <v>0.246378239873871</v>
      </c>
      <c r="L840" s="125">
        <v>0.61325420375867501</v>
      </c>
      <c r="M840" s="130">
        <v>1.56764852720919</v>
      </c>
      <c r="N840" s="137">
        <f t="shared" si="143"/>
        <v>6.27059410883676</v>
      </c>
      <c r="O840" s="132">
        <f t="shared" si="144"/>
        <v>6.2705941088367606E-2</v>
      </c>
      <c r="P840" s="134">
        <f t="shared" si="145"/>
        <v>68</v>
      </c>
      <c r="Q840" s="134">
        <v>1046</v>
      </c>
      <c r="R840" s="134" t="str">
        <f t="shared" si="146"/>
        <v>68/1046</v>
      </c>
      <c r="S840" s="131">
        <f t="shared" si="147"/>
        <v>6.5009560229445512E-2</v>
      </c>
      <c r="T840" s="137">
        <f t="shared" si="148"/>
        <v>96.749521988527732</v>
      </c>
      <c r="U840" s="133" t="e">
        <f ca="1">[1]!f_risk_annusharpe(A840,"2019/9/30","2019/12/31",1,1,3)</f>
        <v>#NAME?</v>
      </c>
      <c r="V840" s="134" t="e">
        <f t="shared" ca="1" si="149"/>
        <v>#NAME?</v>
      </c>
      <c r="W840" s="134">
        <f t="shared" si="150"/>
        <v>1046</v>
      </c>
      <c r="X840" s="134" t="e">
        <f t="shared" ca="1" si="151"/>
        <v>#NAME?</v>
      </c>
      <c r="Y840" s="131" t="e">
        <f t="shared" ca="1" si="152"/>
        <v>#NAME?</v>
      </c>
      <c r="Z840" s="137" t="e">
        <f t="shared" ca="1" si="153"/>
        <v>#NAME?</v>
      </c>
      <c r="AA840" s="126">
        <v>0</v>
      </c>
      <c r="AB840" s="126">
        <v>0</v>
      </c>
      <c r="AC840" s="123"/>
      <c r="AD840" s="126">
        <v>0</v>
      </c>
      <c r="AE840" s="123"/>
      <c r="AF840" s="126">
        <v>0</v>
      </c>
      <c r="AG840" s="123"/>
      <c r="AH840" s="125">
        <v>1.72000000000001</v>
      </c>
      <c r="AI840" s="123" t="s">
        <v>157</v>
      </c>
      <c r="AJ840" s="123" t="s">
        <v>95</v>
      </c>
      <c r="AK840" s="124">
        <v>1.7000073352</v>
      </c>
      <c r="AL840" s="123" t="s">
        <v>159</v>
      </c>
      <c r="AM840" s="36">
        <v>43734</v>
      </c>
      <c r="AN840" s="123" t="s">
        <v>310</v>
      </c>
      <c r="AO840" s="123" t="s">
        <v>3111</v>
      </c>
      <c r="AP840" s="123" t="s">
        <v>615</v>
      </c>
      <c r="AQ840" s="123" t="s">
        <v>483</v>
      </c>
    </row>
    <row r="841" spans="1:43">
      <c r="A841" s="123" t="s">
        <v>3114</v>
      </c>
      <c r="B841" s="123" t="s">
        <v>3115</v>
      </c>
      <c r="C841" s="36">
        <v>43830</v>
      </c>
      <c r="D841" s="124">
        <v>1.0129999999999999</v>
      </c>
      <c r="E841" s="124">
        <v>1.0129999999999999</v>
      </c>
      <c r="F841" s="125">
        <v>1.97472353870436E-2</v>
      </c>
      <c r="G841" s="36">
        <v>43829</v>
      </c>
      <c r="H841" s="124">
        <v>1.0127999999999999</v>
      </c>
      <c r="I841" s="126">
        <v>0</v>
      </c>
      <c r="J841" s="123"/>
      <c r="K841" s="125">
        <v>0.15819655922481901</v>
      </c>
      <c r="L841" s="125">
        <v>0.57585385226368202</v>
      </c>
      <c r="M841" s="130">
        <v>1.1280822601577201</v>
      </c>
      <c r="N841" s="137">
        <f t="shared" si="143"/>
        <v>4.5123290406308803</v>
      </c>
      <c r="O841" s="132">
        <f t="shared" si="144"/>
        <v>4.5123290406308803E-2</v>
      </c>
      <c r="P841" s="134">
        <f t="shared" si="145"/>
        <v>373</v>
      </c>
      <c r="Q841" s="134">
        <v>1046</v>
      </c>
      <c r="R841" s="134" t="str">
        <f t="shared" si="146"/>
        <v>373/1046</v>
      </c>
      <c r="S841" s="131">
        <f t="shared" si="147"/>
        <v>0.35659655831739961</v>
      </c>
      <c r="T841" s="137">
        <f t="shared" si="148"/>
        <v>82.17017208413003</v>
      </c>
      <c r="U841" s="133" t="e">
        <f ca="1">[1]!f_risk_annusharpe(A841,"2019/9/30","2019/12/31",1,1,3)</f>
        <v>#NAME?</v>
      </c>
      <c r="V841" s="134" t="e">
        <f t="shared" ca="1" si="149"/>
        <v>#NAME?</v>
      </c>
      <c r="W841" s="134">
        <f t="shared" si="150"/>
        <v>1046</v>
      </c>
      <c r="X841" s="134" t="e">
        <f t="shared" ca="1" si="151"/>
        <v>#NAME?</v>
      </c>
      <c r="Y841" s="131" t="e">
        <f t="shared" ca="1" si="152"/>
        <v>#NAME?</v>
      </c>
      <c r="Z841" s="137" t="e">
        <f t="shared" ca="1" si="153"/>
        <v>#NAME?</v>
      </c>
      <c r="AA841" s="126">
        <v>0</v>
      </c>
      <c r="AB841" s="126">
        <v>0</v>
      </c>
      <c r="AC841" s="123"/>
      <c r="AD841" s="126">
        <v>0</v>
      </c>
      <c r="AE841" s="123"/>
      <c r="AF841" s="126">
        <v>0</v>
      </c>
      <c r="AG841" s="123"/>
      <c r="AH841" s="125">
        <v>1.2999999999999901</v>
      </c>
      <c r="AI841" s="123" t="s">
        <v>157</v>
      </c>
      <c r="AJ841" s="123" t="s">
        <v>95</v>
      </c>
      <c r="AK841" s="124">
        <v>1.1999563895000001</v>
      </c>
      <c r="AL841" s="123" t="s">
        <v>159</v>
      </c>
      <c r="AM841" s="36">
        <v>43710</v>
      </c>
      <c r="AN841" s="123" t="s">
        <v>310</v>
      </c>
      <c r="AO841" s="123" t="s">
        <v>257</v>
      </c>
      <c r="AP841" s="123" t="s">
        <v>200</v>
      </c>
      <c r="AQ841" s="123" t="s">
        <v>229</v>
      </c>
    </row>
    <row r="842" spans="1:43">
      <c r="A842" s="123" t="s">
        <v>3116</v>
      </c>
      <c r="B842" s="123" t="s">
        <v>3117</v>
      </c>
      <c r="C842" s="36">
        <v>43830</v>
      </c>
      <c r="D842" s="124">
        <v>1.0116000000000001</v>
      </c>
      <c r="E842" s="124">
        <v>1.0116000000000001</v>
      </c>
      <c r="F842" s="125">
        <v>9.8863074641610503E-3</v>
      </c>
      <c r="G842" s="36">
        <v>43829</v>
      </c>
      <c r="H842" s="124">
        <v>1.0115000000000001</v>
      </c>
      <c r="I842" s="126">
        <v>0</v>
      </c>
      <c r="J842" s="123"/>
      <c r="K842" s="125">
        <v>0.148500148500154</v>
      </c>
      <c r="L842" s="125">
        <v>0.43685464654487299</v>
      </c>
      <c r="M842" s="130">
        <v>0.83732057416267602</v>
      </c>
      <c r="N842" s="137">
        <f t="shared" si="143"/>
        <v>3.3492822966507041</v>
      </c>
      <c r="O842" s="132">
        <f t="shared" si="144"/>
        <v>3.349282296650704E-2</v>
      </c>
      <c r="P842" s="134">
        <f t="shared" si="145"/>
        <v>810</v>
      </c>
      <c r="Q842" s="134">
        <v>1046</v>
      </c>
      <c r="R842" s="134" t="str">
        <f t="shared" si="146"/>
        <v>810/1046</v>
      </c>
      <c r="S842" s="131">
        <f t="shared" si="147"/>
        <v>0.77437858508604207</v>
      </c>
      <c r="T842" s="137">
        <f t="shared" si="148"/>
        <v>61.281070745697896</v>
      </c>
      <c r="U842" s="133" t="e">
        <f ca="1">[1]!f_risk_annusharpe(A842,"2019/9/30","2019/12/31",1,1,3)</f>
        <v>#NAME?</v>
      </c>
      <c r="V842" s="134" t="e">
        <f t="shared" ca="1" si="149"/>
        <v>#NAME?</v>
      </c>
      <c r="W842" s="134">
        <f t="shared" si="150"/>
        <v>1046</v>
      </c>
      <c r="X842" s="134" t="e">
        <f t="shared" ca="1" si="151"/>
        <v>#NAME?</v>
      </c>
      <c r="Y842" s="131" t="e">
        <f t="shared" ca="1" si="152"/>
        <v>#NAME?</v>
      </c>
      <c r="Z842" s="137" t="e">
        <f t="shared" ca="1" si="153"/>
        <v>#NAME?</v>
      </c>
      <c r="AA842" s="126">
        <v>0</v>
      </c>
      <c r="AB842" s="126">
        <v>0</v>
      </c>
      <c r="AC842" s="123"/>
      <c r="AD842" s="126">
        <v>0</v>
      </c>
      <c r="AE842" s="123"/>
      <c r="AF842" s="126">
        <v>0</v>
      </c>
      <c r="AG842" s="123"/>
      <c r="AH842" s="125">
        <v>1.1600000000000099</v>
      </c>
      <c r="AI842" s="123" t="s">
        <v>157</v>
      </c>
      <c r="AJ842" s="123" t="s">
        <v>95</v>
      </c>
      <c r="AK842" s="124">
        <v>2.0015881807000002</v>
      </c>
      <c r="AL842" s="123" t="s">
        <v>159</v>
      </c>
      <c r="AM842" s="36">
        <v>43686</v>
      </c>
      <c r="AN842" s="123" t="s">
        <v>310</v>
      </c>
      <c r="AO842" s="123" t="s">
        <v>3118</v>
      </c>
      <c r="AP842" s="123" t="s">
        <v>314</v>
      </c>
      <c r="AQ842" s="123" t="s">
        <v>207</v>
      </c>
    </row>
    <row r="843" spans="1:43">
      <c r="A843" s="123" t="s">
        <v>3197</v>
      </c>
      <c r="B843" s="123" t="s">
        <v>3198</v>
      </c>
      <c r="C843" s="36">
        <v>43830</v>
      </c>
      <c r="D843" s="124">
        <v>1.0101</v>
      </c>
      <c r="E843" s="124">
        <v>1.0101</v>
      </c>
      <c r="F843" s="125">
        <v>2.9708853238261699E-2</v>
      </c>
      <c r="G843" s="36">
        <v>43826</v>
      </c>
      <c r="H843" s="124">
        <v>1.0098</v>
      </c>
      <c r="I843" s="126">
        <v>0</v>
      </c>
      <c r="J843" s="123"/>
      <c r="K843" s="125">
        <v>9.9098206322454599E-2</v>
      </c>
      <c r="L843" s="125">
        <v>0.27797081306462001</v>
      </c>
      <c r="M843" s="130">
        <v>0.75810473815461898</v>
      </c>
      <c r="N843" s="137">
        <f t="shared" si="143"/>
        <v>3.0324189526184759</v>
      </c>
      <c r="O843" s="132">
        <f t="shared" si="144"/>
        <v>3.032418952618476E-2</v>
      </c>
      <c r="P843" s="134">
        <f t="shared" si="145"/>
        <v>902</v>
      </c>
      <c r="Q843" s="134">
        <v>1046</v>
      </c>
      <c r="R843" s="134" t="str">
        <f t="shared" si="146"/>
        <v>902/1046</v>
      </c>
      <c r="S843" s="131">
        <f t="shared" si="147"/>
        <v>0.86233269598470363</v>
      </c>
      <c r="T843" s="137">
        <f t="shared" si="148"/>
        <v>60</v>
      </c>
      <c r="U843" s="133" t="e">
        <f ca="1">[1]!f_risk_annusharpe(A843,"2019/9/30","2019/12/31",1,1,3)</f>
        <v>#NAME?</v>
      </c>
      <c r="V843" s="134" t="e">
        <f t="shared" ca="1" si="149"/>
        <v>#NAME?</v>
      </c>
      <c r="W843" s="134">
        <f t="shared" si="150"/>
        <v>1046</v>
      </c>
      <c r="X843" s="134" t="e">
        <f t="shared" ca="1" si="151"/>
        <v>#NAME?</v>
      </c>
      <c r="Y843" s="131" t="e">
        <f t="shared" ca="1" si="152"/>
        <v>#NAME?</v>
      </c>
      <c r="Z843" s="137" t="e">
        <f t="shared" ca="1" si="153"/>
        <v>#NAME?</v>
      </c>
      <c r="AA843" s="126">
        <v>0</v>
      </c>
      <c r="AB843" s="126">
        <v>0</v>
      </c>
      <c r="AC843" s="123"/>
      <c r="AD843" s="126">
        <v>0</v>
      </c>
      <c r="AE843" s="123"/>
      <c r="AF843" s="126">
        <v>0</v>
      </c>
      <c r="AG843" s="123"/>
      <c r="AH843" s="125">
        <v>1.01</v>
      </c>
      <c r="AI843" s="123" t="s">
        <v>309</v>
      </c>
      <c r="AJ843" s="123" t="s">
        <v>95</v>
      </c>
      <c r="AK843" s="124">
        <v>15.004609532</v>
      </c>
      <c r="AL843" s="123" t="s">
        <v>159</v>
      </c>
      <c r="AM843" s="36">
        <v>43703</v>
      </c>
      <c r="AN843" s="123" t="s">
        <v>310</v>
      </c>
      <c r="AO843" s="123" t="s">
        <v>3199</v>
      </c>
      <c r="AP843" s="123" t="s">
        <v>570</v>
      </c>
      <c r="AQ843" s="123" t="s">
        <v>162</v>
      </c>
    </row>
    <row r="844" spans="1:43">
      <c r="A844" s="123" t="s">
        <v>3195</v>
      </c>
      <c r="B844" s="123" t="s">
        <v>3196</v>
      </c>
      <c r="C844" s="36">
        <v>43830</v>
      </c>
      <c r="D844" s="124">
        <v>1.0125999999999999</v>
      </c>
      <c r="E844" s="124">
        <v>1.0125999999999999</v>
      </c>
      <c r="F844" s="125">
        <v>7.9067009290364906E-2</v>
      </c>
      <c r="G844" s="36">
        <v>43829</v>
      </c>
      <c r="H844" s="124">
        <v>1.0118</v>
      </c>
      <c r="I844" s="126">
        <v>0</v>
      </c>
      <c r="J844" s="123"/>
      <c r="K844" s="125">
        <v>0.34684372212861297</v>
      </c>
      <c r="L844" s="125">
        <v>0.786304369463523</v>
      </c>
      <c r="M844" s="130">
        <v>1.0982428115015901</v>
      </c>
      <c r="N844" s="137">
        <f t="shared" si="143"/>
        <v>4.3929712460063604</v>
      </c>
      <c r="O844" s="132">
        <f t="shared" si="144"/>
        <v>4.3929712460063601E-2</v>
      </c>
      <c r="P844" s="134">
        <f t="shared" si="145"/>
        <v>415</v>
      </c>
      <c r="Q844" s="134">
        <v>1046</v>
      </c>
      <c r="R844" s="134" t="str">
        <f t="shared" si="146"/>
        <v>415/1046</v>
      </c>
      <c r="S844" s="131">
        <f t="shared" si="147"/>
        <v>0.3967495219885277</v>
      </c>
      <c r="T844" s="137">
        <f t="shared" si="148"/>
        <v>80.162523900573618</v>
      </c>
      <c r="U844" s="133" t="e">
        <f ca="1">[1]!f_risk_annusharpe(A844,"2019/9/30","2019/12/31",1,1,3)</f>
        <v>#NAME?</v>
      </c>
      <c r="V844" s="134" t="e">
        <f t="shared" ca="1" si="149"/>
        <v>#NAME?</v>
      </c>
      <c r="W844" s="134">
        <f t="shared" si="150"/>
        <v>1046</v>
      </c>
      <c r="X844" s="134" t="e">
        <f t="shared" ca="1" si="151"/>
        <v>#NAME?</v>
      </c>
      <c r="Y844" s="131" t="e">
        <f t="shared" ca="1" si="152"/>
        <v>#NAME?</v>
      </c>
      <c r="Z844" s="137" t="e">
        <f t="shared" ca="1" si="153"/>
        <v>#NAME?</v>
      </c>
      <c r="AA844" s="126">
        <v>0</v>
      </c>
      <c r="AB844" s="126">
        <v>0</v>
      </c>
      <c r="AC844" s="123"/>
      <c r="AD844" s="126">
        <v>0</v>
      </c>
      <c r="AE844" s="123"/>
      <c r="AF844" s="126">
        <v>0</v>
      </c>
      <c r="AG844" s="123"/>
      <c r="AH844" s="125">
        <v>1.25999999999999</v>
      </c>
      <c r="AI844" s="123" t="s">
        <v>309</v>
      </c>
      <c r="AJ844" s="123" t="s">
        <v>95</v>
      </c>
      <c r="AK844" s="124">
        <v>2.0003400018000002</v>
      </c>
      <c r="AL844" s="123" t="s">
        <v>159</v>
      </c>
      <c r="AM844" s="36">
        <v>43710</v>
      </c>
      <c r="AN844" s="123" t="s">
        <v>310</v>
      </c>
      <c r="AO844" s="123" t="s">
        <v>1660</v>
      </c>
      <c r="AP844" s="123" t="s">
        <v>492</v>
      </c>
      <c r="AQ844" s="123" t="s">
        <v>162</v>
      </c>
    </row>
    <row r="845" spans="1:43">
      <c r="A845" s="123" t="s">
        <v>3193</v>
      </c>
      <c r="B845" s="123" t="s">
        <v>3194</v>
      </c>
      <c r="C845" s="36">
        <v>43830</v>
      </c>
      <c r="D845" s="124">
        <v>1.0155000000000001</v>
      </c>
      <c r="E845" s="124">
        <v>1.0155000000000001</v>
      </c>
      <c r="F845" s="125">
        <v>7.8841036759646599E-2</v>
      </c>
      <c r="G845" s="36">
        <v>43826</v>
      </c>
      <c r="H845" s="124">
        <v>1.0146999999999999</v>
      </c>
      <c r="I845" s="126">
        <v>0</v>
      </c>
      <c r="J845" s="123"/>
      <c r="K845" s="125">
        <v>0.24679170779863499</v>
      </c>
      <c r="L845" s="125">
        <v>0.40537868301364399</v>
      </c>
      <c r="M845" s="130">
        <v>1.3776579814315699</v>
      </c>
      <c r="N845" s="137">
        <f t="shared" si="143"/>
        <v>5.5106319257262797</v>
      </c>
      <c r="O845" s="132">
        <f t="shared" si="144"/>
        <v>5.5106319257262795E-2</v>
      </c>
      <c r="P845" s="134">
        <f t="shared" si="145"/>
        <v>133</v>
      </c>
      <c r="Q845" s="134">
        <v>1046</v>
      </c>
      <c r="R845" s="134" t="str">
        <f t="shared" si="146"/>
        <v>133/1046</v>
      </c>
      <c r="S845" s="131">
        <f t="shared" si="147"/>
        <v>0.12715105162523901</v>
      </c>
      <c r="T845" s="137">
        <f t="shared" si="148"/>
        <v>93.642447418738044</v>
      </c>
      <c r="U845" s="133" t="e">
        <f ca="1">[1]!f_risk_annusharpe(A845,"2019/9/30","2019/12/31",1,1,3)</f>
        <v>#NAME?</v>
      </c>
      <c r="V845" s="134" t="e">
        <f t="shared" ca="1" si="149"/>
        <v>#NAME?</v>
      </c>
      <c r="W845" s="134">
        <f t="shared" si="150"/>
        <v>1046</v>
      </c>
      <c r="X845" s="134" t="e">
        <f t="shared" ca="1" si="151"/>
        <v>#NAME?</v>
      </c>
      <c r="Y845" s="131" t="e">
        <f t="shared" ca="1" si="152"/>
        <v>#NAME?</v>
      </c>
      <c r="Z845" s="137" t="e">
        <f t="shared" ca="1" si="153"/>
        <v>#NAME?</v>
      </c>
      <c r="AA845" s="126">
        <v>0</v>
      </c>
      <c r="AB845" s="126">
        <v>0</v>
      </c>
      <c r="AC845" s="123"/>
      <c r="AD845" s="126">
        <v>0</v>
      </c>
      <c r="AE845" s="123"/>
      <c r="AF845" s="126">
        <v>0</v>
      </c>
      <c r="AG845" s="123"/>
      <c r="AH845" s="125">
        <v>1.55000000000001</v>
      </c>
      <c r="AI845" s="123" t="s">
        <v>309</v>
      </c>
      <c r="AJ845" s="123" t="s">
        <v>95</v>
      </c>
      <c r="AK845" s="124">
        <v>2.2105613483000002</v>
      </c>
      <c r="AL845" s="123" t="s">
        <v>159</v>
      </c>
      <c r="AM845" s="36">
        <v>43714</v>
      </c>
      <c r="AN845" s="123" t="s">
        <v>310</v>
      </c>
      <c r="AO845" s="123" t="s">
        <v>1077</v>
      </c>
      <c r="AP845" s="123" t="s">
        <v>553</v>
      </c>
      <c r="AQ845" s="123" t="s">
        <v>183</v>
      </c>
    </row>
    <row r="846" spans="1:43">
      <c r="A846" s="123" t="s">
        <v>3124</v>
      </c>
      <c r="B846" s="123" t="s">
        <v>3125</v>
      </c>
      <c r="C846" s="36">
        <v>43830</v>
      </c>
      <c r="D846" s="124">
        <v>1.0124</v>
      </c>
      <c r="E846" s="124">
        <v>1.0124</v>
      </c>
      <c r="F846" s="125">
        <v>2.9641339788555199E-2</v>
      </c>
      <c r="G846" s="36">
        <v>43829</v>
      </c>
      <c r="H846" s="124">
        <v>1.0121</v>
      </c>
      <c r="I846" s="126">
        <v>0</v>
      </c>
      <c r="J846" s="123"/>
      <c r="K846" s="125">
        <v>0.138476755687445</v>
      </c>
      <c r="L846" s="125">
        <v>0.51628276409847795</v>
      </c>
      <c r="M846" s="130">
        <v>0.93718843469591995</v>
      </c>
      <c r="N846" s="137">
        <f t="shared" si="143"/>
        <v>3.7487537387836798</v>
      </c>
      <c r="O846" s="132">
        <f t="shared" si="144"/>
        <v>3.7487537387836799E-2</v>
      </c>
      <c r="P846" s="134">
        <f t="shared" si="145"/>
        <v>664</v>
      </c>
      <c r="Q846" s="134">
        <v>1046</v>
      </c>
      <c r="R846" s="134" t="str">
        <f t="shared" si="146"/>
        <v>664/1046</v>
      </c>
      <c r="S846" s="131">
        <f t="shared" si="147"/>
        <v>0.63479923518164438</v>
      </c>
      <c r="T846" s="137">
        <f t="shared" si="148"/>
        <v>68.26003824091778</v>
      </c>
      <c r="U846" s="133" t="e">
        <f ca="1">[1]!f_risk_annusharpe(A846,"2019/9/30","2019/12/31",1,1,3)</f>
        <v>#NAME?</v>
      </c>
      <c r="V846" s="134" t="e">
        <f t="shared" ca="1" si="149"/>
        <v>#NAME?</v>
      </c>
      <c r="W846" s="134">
        <f t="shared" si="150"/>
        <v>1046</v>
      </c>
      <c r="X846" s="134" t="e">
        <f t="shared" ca="1" si="151"/>
        <v>#NAME?</v>
      </c>
      <c r="Y846" s="131" t="e">
        <f t="shared" ca="1" si="152"/>
        <v>#NAME?</v>
      </c>
      <c r="Z846" s="137" t="e">
        <f t="shared" ca="1" si="153"/>
        <v>#NAME?</v>
      </c>
      <c r="AA846" s="126">
        <v>0</v>
      </c>
      <c r="AB846" s="126">
        <v>0</v>
      </c>
      <c r="AC846" s="123"/>
      <c r="AD846" s="126">
        <v>0</v>
      </c>
      <c r="AE846" s="123"/>
      <c r="AF846" s="126">
        <v>0</v>
      </c>
      <c r="AG846" s="123"/>
      <c r="AH846" s="125">
        <v>1.24</v>
      </c>
      <c r="AI846" s="123" t="s">
        <v>163</v>
      </c>
      <c r="AJ846" s="123" t="s">
        <v>95</v>
      </c>
      <c r="AK846" s="124">
        <v>2.0503682001999999</v>
      </c>
      <c r="AL846" s="123" t="s">
        <v>159</v>
      </c>
      <c r="AM846" s="36">
        <v>43691</v>
      </c>
      <c r="AN846" s="123" t="s">
        <v>310</v>
      </c>
      <c r="AO846" s="123" t="s">
        <v>212</v>
      </c>
      <c r="AP846" s="123" t="s">
        <v>175</v>
      </c>
      <c r="AQ846" s="123" t="s">
        <v>221</v>
      </c>
    </row>
    <row r="847" spans="1:43">
      <c r="A847" s="123" t="s">
        <v>3210</v>
      </c>
      <c r="B847" s="123" t="s">
        <v>3211</v>
      </c>
      <c r="C847" s="36">
        <v>43830</v>
      </c>
      <c r="D847" s="124">
        <v>1.0075000000000001</v>
      </c>
      <c r="E847" s="124">
        <v>1.0075000000000001</v>
      </c>
      <c r="F847" s="125">
        <v>2.9785544082601999E-2</v>
      </c>
      <c r="G847" s="36">
        <v>43826</v>
      </c>
      <c r="H847" s="124">
        <v>1.0072000000000001</v>
      </c>
      <c r="I847" s="126">
        <v>0</v>
      </c>
      <c r="J847" s="123"/>
      <c r="K847" s="125">
        <v>0.13915117781533301</v>
      </c>
      <c r="L847" s="125">
        <v>0.25873221216043002</v>
      </c>
      <c r="M847" s="130">
        <v>0.62924490611266204</v>
      </c>
      <c r="N847" s="137">
        <f t="shared" si="143"/>
        <v>2.5169796244506482</v>
      </c>
      <c r="O847" s="132">
        <f t="shared" si="144"/>
        <v>2.5169796244506482E-2</v>
      </c>
      <c r="P847" s="134">
        <f t="shared" si="145"/>
        <v>975</v>
      </c>
      <c r="Q847" s="134">
        <v>1046</v>
      </c>
      <c r="R847" s="134" t="str">
        <f t="shared" si="146"/>
        <v>975/1046</v>
      </c>
      <c r="S847" s="131">
        <f t="shared" si="147"/>
        <v>0.93212237093690253</v>
      </c>
      <c r="T847" s="137">
        <f t="shared" si="148"/>
        <v>60</v>
      </c>
      <c r="U847" s="133" t="e">
        <f ca="1">[1]!f_risk_annusharpe(A847,"2019/9/30","2019/12/31",1,1,3)</f>
        <v>#NAME?</v>
      </c>
      <c r="V847" s="134" t="e">
        <f t="shared" ca="1" si="149"/>
        <v>#NAME?</v>
      </c>
      <c r="W847" s="134">
        <f t="shared" si="150"/>
        <v>1046</v>
      </c>
      <c r="X847" s="134" t="e">
        <f t="shared" ca="1" si="151"/>
        <v>#NAME?</v>
      </c>
      <c r="Y847" s="131" t="e">
        <f t="shared" ca="1" si="152"/>
        <v>#NAME?</v>
      </c>
      <c r="Z847" s="137" t="e">
        <f t="shared" ca="1" si="153"/>
        <v>#NAME?</v>
      </c>
      <c r="AA847" s="126">
        <v>0</v>
      </c>
      <c r="AB847" s="126">
        <v>0</v>
      </c>
      <c r="AC847" s="123"/>
      <c r="AD847" s="126">
        <v>0</v>
      </c>
      <c r="AE847" s="123"/>
      <c r="AF847" s="126">
        <v>0</v>
      </c>
      <c r="AG847" s="123"/>
      <c r="AH847" s="125">
        <v>0.750000000000006</v>
      </c>
      <c r="AI847" s="123" t="s">
        <v>174</v>
      </c>
      <c r="AJ847" s="123" t="s">
        <v>95</v>
      </c>
      <c r="AK847" s="124">
        <v>3.0999949999999998</v>
      </c>
      <c r="AL847" s="123" t="s">
        <v>159</v>
      </c>
      <c r="AM847" s="36">
        <v>43718</v>
      </c>
      <c r="AN847" s="123" t="s">
        <v>310</v>
      </c>
      <c r="AO847" s="123" t="s">
        <v>1771</v>
      </c>
      <c r="AP847" s="123" t="s">
        <v>194</v>
      </c>
      <c r="AQ847" s="123" t="s">
        <v>247</v>
      </c>
    </row>
    <row r="848" spans="1:43">
      <c r="A848" s="123" t="s">
        <v>3212</v>
      </c>
      <c r="B848" s="123" t="s">
        <v>3213</v>
      </c>
      <c r="C848" s="36">
        <v>43830</v>
      </c>
      <c r="D848" s="124">
        <v>1.0163</v>
      </c>
      <c r="E848" s="124">
        <v>1.0163</v>
      </c>
      <c r="F848" s="125">
        <v>1.9683102056882E-2</v>
      </c>
      <c r="G848" s="36">
        <v>43829</v>
      </c>
      <c r="H848" s="124">
        <v>1.0161</v>
      </c>
      <c r="I848" s="126">
        <v>0</v>
      </c>
      <c r="J848" s="123"/>
      <c r="K848" s="125">
        <v>0.12807881773399801</v>
      </c>
      <c r="L848" s="125">
        <v>0.833416013493398</v>
      </c>
      <c r="M848" s="130">
        <v>1.48791691631715</v>
      </c>
      <c r="N848" s="137">
        <f t="shared" si="143"/>
        <v>5.9516676652685998</v>
      </c>
      <c r="O848" s="132">
        <f t="shared" si="144"/>
        <v>5.9516676652686E-2</v>
      </c>
      <c r="P848" s="134">
        <f t="shared" si="145"/>
        <v>90</v>
      </c>
      <c r="Q848" s="134">
        <v>1046</v>
      </c>
      <c r="R848" s="134" t="str">
        <f t="shared" si="146"/>
        <v>90/1046</v>
      </c>
      <c r="S848" s="131">
        <f t="shared" si="147"/>
        <v>8.6042065009560229E-2</v>
      </c>
      <c r="T848" s="137">
        <f t="shared" si="148"/>
        <v>95.697896749521988</v>
      </c>
      <c r="U848" s="133" t="e">
        <f ca="1">[1]!f_risk_annusharpe(A848,"2019/9/30","2019/12/31",1,1,3)</f>
        <v>#NAME?</v>
      </c>
      <c r="V848" s="134" t="e">
        <f t="shared" ca="1" si="149"/>
        <v>#NAME?</v>
      </c>
      <c r="W848" s="134">
        <f t="shared" si="150"/>
        <v>1046</v>
      </c>
      <c r="X848" s="134" t="e">
        <f t="shared" ca="1" si="151"/>
        <v>#NAME?</v>
      </c>
      <c r="Y848" s="131" t="e">
        <f t="shared" ca="1" si="152"/>
        <v>#NAME?</v>
      </c>
      <c r="Z848" s="137" t="e">
        <f t="shared" ca="1" si="153"/>
        <v>#NAME?</v>
      </c>
      <c r="AA848" s="126">
        <v>0</v>
      </c>
      <c r="AB848" s="126">
        <v>0</v>
      </c>
      <c r="AC848" s="123"/>
      <c r="AD848" s="126">
        <v>0</v>
      </c>
      <c r="AE848" s="123"/>
      <c r="AF848" s="126">
        <v>0</v>
      </c>
      <c r="AG848" s="123"/>
      <c r="AH848" s="125">
        <v>1.63</v>
      </c>
      <c r="AI848" s="123" t="s">
        <v>157</v>
      </c>
      <c r="AJ848" s="123" t="s">
        <v>95</v>
      </c>
      <c r="AK848" s="124">
        <v>2.1043027868999999</v>
      </c>
      <c r="AL848" s="123" t="s">
        <v>159</v>
      </c>
      <c r="AM848" s="36">
        <v>43725</v>
      </c>
      <c r="AN848" s="123" t="s">
        <v>310</v>
      </c>
      <c r="AO848" s="123" t="s">
        <v>3214</v>
      </c>
      <c r="AP848" s="123" t="s">
        <v>265</v>
      </c>
      <c r="AQ848" s="123" t="s">
        <v>181</v>
      </c>
    </row>
    <row r="849" spans="1:43">
      <c r="A849" s="123" t="s">
        <v>3215</v>
      </c>
      <c r="B849" s="123" t="s">
        <v>3216</v>
      </c>
      <c r="C849" s="36">
        <v>43830</v>
      </c>
      <c r="D849" s="124">
        <v>1.0126999999999999</v>
      </c>
      <c r="E849" s="124">
        <v>1.0126999999999999</v>
      </c>
      <c r="F849" s="125">
        <v>1.97530864197509E-2</v>
      </c>
      <c r="G849" s="36">
        <v>43829</v>
      </c>
      <c r="H849" s="124">
        <v>1.0125</v>
      </c>
      <c r="I849" s="126">
        <v>0</v>
      </c>
      <c r="J849" s="123"/>
      <c r="K849" s="125">
        <v>0.14833860759492001</v>
      </c>
      <c r="L849" s="125">
        <v>0.43637806208469299</v>
      </c>
      <c r="M849" s="130">
        <v>1.15872540205772</v>
      </c>
      <c r="N849" s="137">
        <f t="shared" si="143"/>
        <v>4.63490160823088</v>
      </c>
      <c r="O849" s="132">
        <f t="shared" si="144"/>
        <v>4.6349016082308798E-2</v>
      </c>
      <c r="P849" s="134">
        <f t="shared" si="145"/>
        <v>329</v>
      </c>
      <c r="Q849" s="134">
        <v>1046</v>
      </c>
      <c r="R849" s="134" t="str">
        <f t="shared" si="146"/>
        <v>329/1046</v>
      </c>
      <c r="S849" s="131">
        <f t="shared" si="147"/>
        <v>0.31453154875717015</v>
      </c>
      <c r="T849" s="137">
        <f t="shared" si="148"/>
        <v>84.273422562141491</v>
      </c>
      <c r="U849" s="133" t="e">
        <f ca="1">[1]!f_risk_annusharpe(A849,"2019/9/30","2019/12/31",1,1,3)</f>
        <v>#NAME?</v>
      </c>
      <c r="V849" s="134" t="e">
        <f t="shared" ca="1" si="149"/>
        <v>#NAME?</v>
      </c>
      <c r="W849" s="134">
        <f t="shared" si="150"/>
        <v>1046</v>
      </c>
      <c r="X849" s="134" t="e">
        <f t="shared" ca="1" si="151"/>
        <v>#NAME?</v>
      </c>
      <c r="Y849" s="131" t="e">
        <f t="shared" ca="1" si="152"/>
        <v>#NAME?</v>
      </c>
      <c r="Z849" s="137" t="e">
        <f t="shared" ca="1" si="153"/>
        <v>#NAME?</v>
      </c>
      <c r="AA849" s="126">
        <v>0</v>
      </c>
      <c r="AB849" s="126">
        <v>0</v>
      </c>
      <c r="AC849" s="123"/>
      <c r="AD849" s="126">
        <v>0</v>
      </c>
      <c r="AE849" s="123"/>
      <c r="AF849" s="126">
        <v>0</v>
      </c>
      <c r="AG849" s="123"/>
      <c r="AH849" s="125">
        <v>1.26999999999999</v>
      </c>
      <c r="AI849" s="123" t="s">
        <v>174</v>
      </c>
      <c r="AJ849" s="123" t="s">
        <v>95</v>
      </c>
      <c r="AK849" s="124">
        <v>10.1004838304</v>
      </c>
      <c r="AL849" s="123" t="s">
        <v>159</v>
      </c>
      <c r="AM849" s="36">
        <v>43706</v>
      </c>
      <c r="AN849" s="123" t="s">
        <v>310</v>
      </c>
      <c r="AO849" s="123" t="s">
        <v>1224</v>
      </c>
      <c r="AP849" s="123" t="s">
        <v>175</v>
      </c>
      <c r="AQ849" s="123" t="s">
        <v>241</v>
      </c>
    </row>
    <row r="850" spans="1:43">
      <c r="A850" s="123" t="s">
        <v>3217</v>
      </c>
      <c r="B850" s="123" t="s">
        <v>3218</v>
      </c>
      <c r="C850" s="36">
        <v>43830</v>
      </c>
      <c r="D850" s="124">
        <v>1.0065</v>
      </c>
      <c r="E850" s="124">
        <v>1.0065</v>
      </c>
      <c r="F850" s="125">
        <v>1.9874788830366499E-2</v>
      </c>
      <c r="G850" s="36">
        <v>43826</v>
      </c>
      <c r="H850" s="124">
        <v>1.0063</v>
      </c>
      <c r="I850" s="126">
        <v>0</v>
      </c>
      <c r="J850" s="123"/>
      <c r="K850" s="125">
        <v>5.9648076349531197E-2</v>
      </c>
      <c r="L850" s="125">
        <v>0.18913000199084301</v>
      </c>
      <c r="M850" s="130">
        <v>0.55949645319213204</v>
      </c>
      <c r="N850" s="137">
        <f t="shared" si="143"/>
        <v>2.2379858127685281</v>
      </c>
      <c r="O850" s="132">
        <f t="shared" si="144"/>
        <v>2.2379858127685281E-2</v>
      </c>
      <c r="P850" s="134">
        <f t="shared" si="145"/>
        <v>991</v>
      </c>
      <c r="Q850" s="134">
        <v>1046</v>
      </c>
      <c r="R850" s="134" t="str">
        <f t="shared" si="146"/>
        <v>991/1046</v>
      </c>
      <c r="S850" s="131">
        <f t="shared" si="147"/>
        <v>0.94741873804971322</v>
      </c>
      <c r="T850" s="137">
        <f t="shared" si="148"/>
        <v>60</v>
      </c>
      <c r="U850" s="133" t="e">
        <f ca="1">[1]!f_risk_annusharpe(A850,"2019/9/30","2019/12/31",1,1,3)</f>
        <v>#NAME?</v>
      </c>
      <c r="V850" s="134" t="e">
        <f t="shared" ca="1" si="149"/>
        <v>#NAME?</v>
      </c>
      <c r="W850" s="134">
        <f t="shared" si="150"/>
        <v>1046</v>
      </c>
      <c r="X850" s="134" t="e">
        <f t="shared" ca="1" si="151"/>
        <v>#NAME?</v>
      </c>
      <c r="Y850" s="131" t="e">
        <f t="shared" ca="1" si="152"/>
        <v>#NAME?</v>
      </c>
      <c r="Z850" s="137" t="e">
        <f t="shared" ca="1" si="153"/>
        <v>#NAME?</v>
      </c>
      <c r="AA850" s="126">
        <v>0</v>
      </c>
      <c r="AB850" s="126">
        <v>0</v>
      </c>
      <c r="AC850" s="123"/>
      <c r="AD850" s="126">
        <v>0</v>
      </c>
      <c r="AE850" s="123"/>
      <c r="AF850" s="126">
        <v>0</v>
      </c>
      <c r="AG850" s="123"/>
      <c r="AH850" s="125">
        <v>0.64999999999999503</v>
      </c>
      <c r="AI850" s="123" t="s">
        <v>309</v>
      </c>
      <c r="AJ850" s="123" t="s">
        <v>95</v>
      </c>
      <c r="AK850" s="124">
        <v>4.0336356484999998</v>
      </c>
      <c r="AL850" s="123" t="s">
        <v>159</v>
      </c>
      <c r="AM850" s="36">
        <v>43725</v>
      </c>
      <c r="AN850" s="123" t="s">
        <v>310</v>
      </c>
      <c r="AO850" s="123" t="s">
        <v>3219</v>
      </c>
      <c r="AP850" s="123" t="s">
        <v>331</v>
      </c>
      <c r="AQ850" s="123" t="s">
        <v>229</v>
      </c>
    </row>
    <row r="851" spans="1:43">
      <c r="A851" s="123" t="s">
        <v>3189</v>
      </c>
      <c r="B851" s="123" t="s">
        <v>3190</v>
      </c>
      <c r="C851" s="36">
        <v>43830</v>
      </c>
      <c r="D851" s="124">
        <v>1.0259</v>
      </c>
      <c r="E851" s="124">
        <v>1.0259</v>
      </c>
      <c r="F851" s="125">
        <v>1.9498878814465999E-2</v>
      </c>
      <c r="G851" s="36">
        <v>43829</v>
      </c>
      <c r="H851" s="124">
        <v>1.0257000000000001</v>
      </c>
      <c r="I851" s="126">
        <v>0</v>
      </c>
      <c r="J851" s="123"/>
      <c r="K851" s="125">
        <v>0.165983206405002</v>
      </c>
      <c r="L851" s="125">
        <v>0.904888364315934</v>
      </c>
      <c r="M851" s="130">
        <v>2.7132559070885098</v>
      </c>
      <c r="N851" s="137">
        <f t="shared" si="143"/>
        <v>10.853023628354039</v>
      </c>
      <c r="O851" s="132">
        <f t="shared" si="144"/>
        <v>0.10853023628354039</v>
      </c>
      <c r="P851" s="134">
        <f t="shared" si="145"/>
        <v>10</v>
      </c>
      <c r="Q851" s="134">
        <v>1046</v>
      </c>
      <c r="R851" s="134" t="str">
        <f t="shared" si="146"/>
        <v>10/1046</v>
      </c>
      <c r="S851" s="131">
        <f t="shared" si="147"/>
        <v>9.5602294455066923E-3</v>
      </c>
      <c r="T851" s="137">
        <f t="shared" si="148"/>
        <v>99.521988527724659</v>
      </c>
      <c r="U851" s="133" t="e">
        <f ca="1">[1]!f_risk_annusharpe(A851,"2019/9/30","2019/12/31",1,1,3)</f>
        <v>#NAME?</v>
      </c>
      <c r="V851" s="134" t="e">
        <f t="shared" ca="1" si="149"/>
        <v>#NAME?</v>
      </c>
      <c r="W851" s="134">
        <f t="shared" si="150"/>
        <v>1046</v>
      </c>
      <c r="X851" s="134" t="e">
        <f t="shared" ca="1" si="151"/>
        <v>#NAME?</v>
      </c>
      <c r="Y851" s="131" t="e">
        <f t="shared" ca="1" si="152"/>
        <v>#NAME?</v>
      </c>
      <c r="Z851" s="137" t="e">
        <f t="shared" ca="1" si="153"/>
        <v>#NAME?</v>
      </c>
      <c r="AA851" s="126">
        <v>0</v>
      </c>
      <c r="AB851" s="126">
        <v>0</v>
      </c>
      <c r="AC851" s="123"/>
      <c r="AD851" s="126">
        <v>0</v>
      </c>
      <c r="AE851" s="123"/>
      <c r="AF851" s="126">
        <v>0</v>
      </c>
      <c r="AG851" s="123"/>
      <c r="AH851" s="125">
        <v>2.59</v>
      </c>
      <c r="AI851" s="123" t="s">
        <v>163</v>
      </c>
      <c r="AJ851" s="123" t="s">
        <v>95</v>
      </c>
      <c r="AK851" s="124">
        <v>1.7036039540000001</v>
      </c>
      <c r="AL851" s="123" t="s">
        <v>159</v>
      </c>
      <c r="AM851" s="36">
        <v>43734</v>
      </c>
      <c r="AN851" s="123" t="s">
        <v>310</v>
      </c>
      <c r="AO851" s="123" t="s">
        <v>4675</v>
      </c>
      <c r="AP851" s="123" t="s">
        <v>250</v>
      </c>
      <c r="AQ851" s="123" t="s">
        <v>165</v>
      </c>
    </row>
    <row r="852" spans="1:43">
      <c r="A852" s="123" t="s">
        <v>3191</v>
      </c>
      <c r="B852" s="123" t="s">
        <v>3192</v>
      </c>
      <c r="C852" s="36">
        <v>43830</v>
      </c>
      <c r="D852" s="124">
        <v>1.0087999999999999</v>
      </c>
      <c r="E852" s="124">
        <v>1.0087999999999999</v>
      </c>
      <c r="F852" s="125">
        <v>1.9829466587346599E-2</v>
      </c>
      <c r="G852" s="36">
        <v>43829</v>
      </c>
      <c r="H852" s="124">
        <v>1.0085999999999999</v>
      </c>
      <c r="I852" s="126">
        <v>0</v>
      </c>
      <c r="J852" s="123"/>
      <c r="K852" s="125">
        <v>0.129032258064502</v>
      </c>
      <c r="L852" s="125">
        <v>0.348154779667745</v>
      </c>
      <c r="M852" s="130">
        <v>0.70879504841767804</v>
      </c>
      <c r="N852" s="137">
        <f t="shared" si="143"/>
        <v>2.8351801936707122</v>
      </c>
      <c r="O852" s="132">
        <f t="shared" si="144"/>
        <v>2.8351801936707121E-2</v>
      </c>
      <c r="P852" s="134">
        <f t="shared" si="145"/>
        <v>938</v>
      </c>
      <c r="Q852" s="134">
        <v>1046</v>
      </c>
      <c r="R852" s="134" t="str">
        <f t="shared" si="146"/>
        <v>938/1046</v>
      </c>
      <c r="S852" s="131">
        <f t="shared" si="147"/>
        <v>0.89674952198852775</v>
      </c>
      <c r="T852" s="137">
        <f t="shared" si="148"/>
        <v>60</v>
      </c>
      <c r="U852" s="133" t="e">
        <f ca="1">[1]!f_risk_annusharpe(A852,"2019/9/30","2019/12/31",1,1,3)</f>
        <v>#NAME?</v>
      </c>
      <c r="V852" s="134" t="e">
        <f t="shared" ca="1" si="149"/>
        <v>#NAME?</v>
      </c>
      <c r="W852" s="134">
        <f t="shared" si="150"/>
        <v>1046</v>
      </c>
      <c r="X852" s="134" t="e">
        <f t="shared" ca="1" si="151"/>
        <v>#NAME?</v>
      </c>
      <c r="Y852" s="131" t="e">
        <f t="shared" ca="1" si="152"/>
        <v>#NAME?</v>
      </c>
      <c r="Z852" s="137" t="e">
        <f t="shared" ca="1" si="153"/>
        <v>#NAME?</v>
      </c>
      <c r="AA852" s="126">
        <v>0</v>
      </c>
      <c r="AB852" s="126">
        <v>0</v>
      </c>
      <c r="AC852" s="123"/>
      <c r="AD852" s="126">
        <v>0</v>
      </c>
      <c r="AE852" s="123"/>
      <c r="AF852" s="126">
        <v>0</v>
      </c>
      <c r="AG852" s="123"/>
      <c r="AH852" s="125">
        <v>0.87999999999999201</v>
      </c>
      <c r="AI852" s="123" t="s">
        <v>174</v>
      </c>
      <c r="AJ852" s="123" t="s">
        <v>95</v>
      </c>
      <c r="AK852" s="124">
        <v>40.129892477399999</v>
      </c>
      <c r="AL852" s="123" t="s">
        <v>159</v>
      </c>
      <c r="AM852" s="36">
        <v>43684</v>
      </c>
      <c r="AN852" s="123" t="s">
        <v>310</v>
      </c>
      <c r="AO852" s="123" t="s">
        <v>809</v>
      </c>
      <c r="AP852" s="123" t="s">
        <v>194</v>
      </c>
      <c r="AQ852" s="123" t="s">
        <v>165</v>
      </c>
    </row>
    <row r="853" spans="1:43">
      <c r="A853" s="123" t="s">
        <v>3346</v>
      </c>
      <c r="B853" s="123" t="s">
        <v>3347</v>
      </c>
      <c r="C853" s="36">
        <v>43830</v>
      </c>
      <c r="D853" s="124">
        <v>1.0362</v>
      </c>
      <c r="E853" s="124">
        <v>1.0362</v>
      </c>
      <c r="F853" s="125">
        <v>1.9305019305017199E-2</v>
      </c>
      <c r="G853" s="36">
        <v>43829</v>
      </c>
      <c r="H853" s="124">
        <v>1.036</v>
      </c>
      <c r="I853" s="126">
        <v>0</v>
      </c>
      <c r="J853" s="123"/>
      <c r="K853" s="125">
        <v>0.10626992561106199</v>
      </c>
      <c r="L853" s="125">
        <v>0.348634514816971</v>
      </c>
      <c r="M853" s="130">
        <v>0.92529463329113304</v>
      </c>
      <c r="N853" s="137">
        <f t="shared" si="143"/>
        <v>3.7011785331645322</v>
      </c>
      <c r="O853" s="132">
        <f t="shared" si="144"/>
        <v>3.7011785331645321E-2</v>
      </c>
      <c r="P853" s="134">
        <f t="shared" si="145"/>
        <v>683</v>
      </c>
      <c r="Q853" s="134">
        <v>1046</v>
      </c>
      <c r="R853" s="134" t="str">
        <f t="shared" si="146"/>
        <v>683/1046</v>
      </c>
      <c r="S853" s="131">
        <f t="shared" si="147"/>
        <v>0.65296367112810705</v>
      </c>
      <c r="T853" s="137">
        <f t="shared" si="148"/>
        <v>67.351816443594657</v>
      </c>
      <c r="U853" s="133" t="e">
        <f ca="1">[1]!f_risk_annusharpe(A853,"2019/9/30","2019/12/31",1,1,3)</f>
        <v>#NAME?</v>
      </c>
      <c r="V853" s="134" t="e">
        <f t="shared" ca="1" si="149"/>
        <v>#NAME?</v>
      </c>
      <c r="W853" s="134">
        <f t="shared" si="150"/>
        <v>1046</v>
      </c>
      <c r="X853" s="134" t="e">
        <f t="shared" ca="1" si="151"/>
        <v>#NAME?</v>
      </c>
      <c r="Y853" s="131" t="e">
        <f t="shared" ca="1" si="152"/>
        <v>#NAME?</v>
      </c>
      <c r="Z853" s="137" t="e">
        <f t="shared" ca="1" si="153"/>
        <v>#NAME?</v>
      </c>
      <c r="AA853" s="125">
        <v>2.2397631968426199</v>
      </c>
      <c r="AB853" s="126">
        <v>0</v>
      </c>
      <c r="AC853" s="123"/>
      <c r="AD853" s="126">
        <v>0</v>
      </c>
      <c r="AE853" s="123"/>
      <c r="AF853" s="126">
        <v>0</v>
      </c>
      <c r="AG853" s="123"/>
      <c r="AH853" s="125">
        <v>3.62</v>
      </c>
      <c r="AI853" s="123" t="s">
        <v>157</v>
      </c>
      <c r="AJ853" s="123" t="s">
        <v>95</v>
      </c>
      <c r="AK853" s="124">
        <v>4.4631747598000002</v>
      </c>
      <c r="AL853" s="123" t="s">
        <v>159</v>
      </c>
      <c r="AM853" s="36">
        <v>43490</v>
      </c>
      <c r="AN853" s="123" t="s">
        <v>310</v>
      </c>
      <c r="AO853" s="123" t="s">
        <v>3348</v>
      </c>
      <c r="AP853" s="123" t="s">
        <v>284</v>
      </c>
      <c r="AQ853" s="123" t="s">
        <v>173</v>
      </c>
    </row>
    <row r="854" spans="1:43">
      <c r="A854" s="123" t="s">
        <v>3353</v>
      </c>
      <c r="B854" s="123" t="s">
        <v>3354</v>
      </c>
      <c r="C854" s="36">
        <v>43830</v>
      </c>
      <c r="D854" s="124">
        <v>1.0285</v>
      </c>
      <c r="E854" s="124">
        <v>1.0285</v>
      </c>
      <c r="F854" s="125">
        <v>0.126557632398762</v>
      </c>
      <c r="G854" s="36">
        <v>43826</v>
      </c>
      <c r="H854" s="124">
        <v>1.0271999999999999</v>
      </c>
      <c r="I854" s="126">
        <v>0</v>
      </c>
      <c r="J854" s="123"/>
      <c r="K854" s="125">
        <v>0.204598597038191</v>
      </c>
      <c r="L854" s="125">
        <v>0.64585575888051105</v>
      </c>
      <c r="M854" s="130">
        <v>0.93228655544652295</v>
      </c>
      <c r="N854" s="137">
        <f t="shared" si="143"/>
        <v>3.7291462217860918</v>
      </c>
      <c r="O854" s="132">
        <f t="shared" si="144"/>
        <v>3.7291462217860921E-2</v>
      </c>
      <c r="P854" s="134">
        <f t="shared" si="145"/>
        <v>671</v>
      </c>
      <c r="Q854" s="134">
        <v>1046</v>
      </c>
      <c r="R854" s="134" t="str">
        <f t="shared" si="146"/>
        <v>671/1046</v>
      </c>
      <c r="S854" s="131">
        <f t="shared" si="147"/>
        <v>0.64149139579349901</v>
      </c>
      <c r="T854" s="137">
        <f t="shared" si="148"/>
        <v>67.925430210325047</v>
      </c>
      <c r="U854" s="133" t="e">
        <f ca="1">[1]!f_risk_annusharpe(A854,"2019/9/30","2019/12/31",1,1,3)</f>
        <v>#NAME?</v>
      </c>
      <c r="V854" s="134" t="e">
        <f t="shared" ca="1" si="149"/>
        <v>#NAME?</v>
      </c>
      <c r="W854" s="134">
        <f t="shared" si="150"/>
        <v>1046</v>
      </c>
      <c r="X854" s="134" t="e">
        <f t="shared" ca="1" si="151"/>
        <v>#NAME?</v>
      </c>
      <c r="Y854" s="131" t="e">
        <f t="shared" ca="1" si="152"/>
        <v>#NAME?</v>
      </c>
      <c r="Z854" s="137" t="e">
        <f t="shared" ca="1" si="153"/>
        <v>#NAME?</v>
      </c>
      <c r="AA854" s="125">
        <v>2.3892483822797401</v>
      </c>
      <c r="AB854" s="126">
        <v>0</v>
      </c>
      <c r="AC854" s="123"/>
      <c r="AD854" s="126">
        <v>0</v>
      </c>
      <c r="AE854" s="123"/>
      <c r="AF854" s="126">
        <v>0</v>
      </c>
      <c r="AG854" s="123"/>
      <c r="AH854" s="125">
        <v>2.85</v>
      </c>
      <c r="AI854" s="123" t="s">
        <v>309</v>
      </c>
      <c r="AJ854" s="123" t="s">
        <v>95</v>
      </c>
      <c r="AK854" s="124">
        <v>2.3759970719000001</v>
      </c>
      <c r="AL854" s="123" t="s">
        <v>159</v>
      </c>
      <c r="AM854" s="36">
        <v>43544</v>
      </c>
      <c r="AN854" s="123" t="s">
        <v>310</v>
      </c>
      <c r="AO854" s="123" t="s">
        <v>3355</v>
      </c>
      <c r="AP854" s="123" t="s">
        <v>238</v>
      </c>
      <c r="AQ854" s="123" t="s">
        <v>173</v>
      </c>
    </row>
    <row r="855" spans="1:43">
      <c r="A855" s="123" t="s">
        <v>3184</v>
      </c>
      <c r="B855" s="123" t="s">
        <v>3185</v>
      </c>
      <c r="C855" s="36">
        <v>43830</v>
      </c>
      <c r="D855" s="124">
        <v>1.0162</v>
      </c>
      <c r="E855" s="124">
        <v>1.0162</v>
      </c>
      <c r="F855" s="125">
        <v>9.841551028441E-3</v>
      </c>
      <c r="G855" s="36">
        <v>43829</v>
      </c>
      <c r="H855" s="124">
        <v>1.0161</v>
      </c>
      <c r="I855" s="126">
        <v>0</v>
      </c>
      <c r="J855" s="123"/>
      <c r="K855" s="125">
        <v>0.118226600985231</v>
      </c>
      <c r="L855" s="125">
        <v>0.484524868980511</v>
      </c>
      <c r="M855" s="130">
        <v>1.32615415295644</v>
      </c>
      <c r="N855" s="137">
        <f t="shared" si="143"/>
        <v>5.3046166118257601</v>
      </c>
      <c r="O855" s="132">
        <f t="shared" si="144"/>
        <v>5.3046166118257604E-2</v>
      </c>
      <c r="P855" s="134">
        <f t="shared" si="145"/>
        <v>172</v>
      </c>
      <c r="Q855" s="134">
        <v>1046</v>
      </c>
      <c r="R855" s="134" t="str">
        <f t="shared" si="146"/>
        <v>172/1046</v>
      </c>
      <c r="S855" s="131">
        <f t="shared" si="147"/>
        <v>0.16443594646271512</v>
      </c>
      <c r="T855" s="137">
        <f t="shared" si="148"/>
        <v>91.778202676864254</v>
      </c>
      <c r="U855" s="133" t="e">
        <f ca="1">[1]!f_risk_annusharpe(A855,"2019/9/30","2019/12/31",1,1,3)</f>
        <v>#NAME?</v>
      </c>
      <c r="V855" s="134" t="e">
        <f t="shared" ca="1" si="149"/>
        <v>#NAME?</v>
      </c>
      <c r="W855" s="134">
        <f t="shared" si="150"/>
        <v>1046</v>
      </c>
      <c r="X855" s="134" t="e">
        <f t="shared" ca="1" si="151"/>
        <v>#NAME?</v>
      </c>
      <c r="Y855" s="131" t="e">
        <f t="shared" ca="1" si="152"/>
        <v>#NAME?</v>
      </c>
      <c r="Z855" s="137" t="e">
        <f t="shared" ca="1" si="153"/>
        <v>#NAME?</v>
      </c>
      <c r="AA855" s="126">
        <v>0</v>
      </c>
      <c r="AB855" s="126">
        <v>0</v>
      </c>
      <c r="AC855" s="123"/>
      <c r="AD855" s="126">
        <v>0</v>
      </c>
      <c r="AE855" s="123"/>
      <c r="AF855" s="126">
        <v>0</v>
      </c>
      <c r="AG855" s="123"/>
      <c r="AH855" s="125">
        <v>1.62</v>
      </c>
      <c r="AI855" s="123" t="s">
        <v>163</v>
      </c>
      <c r="AJ855" s="123" t="s">
        <v>95</v>
      </c>
      <c r="AK855" s="124">
        <v>4.0200817040999999</v>
      </c>
      <c r="AL855" s="123" t="s">
        <v>159</v>
      </c>
      <c r="AM855" s="36">
        <v>43713</v>
      </c>
      <c r="AN855" s="123" t="s">
        <v>310</v>
      </c>
      <c r="AO855" s="123" t="s">
        <v>1018</v>
      </c>
      <c r="AP855" s="123" t="s">
        <v>195</v>
      </c>
      <c r="AQ855" s="123" t="s">
        <v>165</v>
      </c>
    </row>
    <row r="856" spans="1:43">
      <c r="A856" s="123" t="s">
        <v>3372</v>
      </c>
      <c r="B856" s="123" t="s">
        <v>3373</v>
      </c>
      <c r="C856" s="36">
        <v>43830</v>
      </c>
      <c r="D856" s="124">
        <v>1.0098</v>
      </c>
      <c r="E856" s="124">
        <v>1.0098</v>
      </c>
      <c r="F856" s="125">
        <v>3.9627501486026902E-2</v>
      </c>
      <c r="G856" s="36">
        <v>43826</v>
      </c>
      <c r="H856" s="124">
        <v>1.0094000000000001</v>
      </c>
      <c r="I856" s="126">
        <v>0</v>
      </c>
      <c r="J856" s="123"/>
      <c r="K856" s="125">
        <v>0.109051254089432</v>
      </c>
      <c r="L856" s="125">
        <v>0.45762037405490802</v>
      </c>
      <c r="M856" s="130">
        <v>0.96990300969903398</v>
      </c>
      <c r="N856" s="137">
        <f t="shared" si="143"/>
        <v>3.8796120387961359</v>
      </c>
      <c r="O856" s="132">
        <f t="shared" si="144"/>
        <v>3.8796120387961361E-2</v>
      </c>
      <c r="P856" s="134">
        <f t="shared" si="145"/>
        <v>614</v>
      </c>
      <c r="Q856" s="134">
        <v>1046</v>
      </c>
      <c r="R856" s="134" t="str">
        <f t="shared" si="146"/>
        <v>614/1046</v>
      </c>
      <c r="S856" s="131">
        <f t="shared" si="147"/>
        <v>0.5869980879541109</v>
      </c>
      <c r="T856" s="137">
        <f t="shared" si="148"/>
        <v>70.650095602294456</v>
      </c>
      <c r="U856" s="133" t="e">
        <f ca="1">[1]!f_risk_annusharpe(A856,"2019/9/30","2019/12/31",1,1,3)</f>
        <v>#NAME?</v>
      </c>
      <c r="V856" s="134" t="e">
        <f t="shared" ca="1" si="149"/>
        <v>#NAME?</v>
      </c>
      <c r="W856" s="134">
        <f t="shared" si="150"/>
        <v>1046</v>
      </c>
      <c r="X856" s="134" t="e">
        <f t="shared" ca="1" si="151"/>
        <v>#NAME?</v>
      </c>
      <c r="Y856" s="131" t="e">
        <f t="shared" ca="1" si="152"/>
        <v>#NAME?</v>
      </c>
      <c r="Z856" s="137" t="e">
        <f t="shared" ca="1" si="153"/>
        <v>#NAME?</v>
      </c>
      <c r="AA856" s="126">
        <v>0</v>
      </c>
      <c r="AB856" s="126">
        <v>0</v>
      </c>
      <c r="AC856" s="123"/>
      <c r="AD856" s="126">
        <v>0</v>
      </c>
      <c r="AE856" s="123"/>
      <c r="AF856" s="126">
        <v>0</v>
      </c>
      <c r="AG856" s="123"/>
      <c r="AH856" s="125">
        <v>0.98000000000000298</v>
      </c>
      <c r="AI856" s="123" t="s">
        <v>309</v>
      </c>
      <c r="AJ856" s="123" t="s">
        <v>95</v>
      </c>
      <c r="AK856" s="124">
        <v>0.95587346090000003</v>
      </c>
      <c r="AL856" s="123" t="s">
        <v>159</v>
      </c>
      <c r="AM856" s="36">
        <v>43735</v>
      </c>
      <c r="AN856" s="123" t="s">
        <v>310</v>
      </c>
      <c r="AO856" s="123" t="s">
        <v>3374</v>
      </c>
      <c r="AP856" s="123" t="s">
        <v>223</v>
      </c>
      <c r="AQ856" s="123" t="s">
        <v>165</v>
      </c>
    </row>
    <row r="857" spans="1:43">
      <c r="A857" s="123" t="s">
        <v>3343</v>
      </c>
      <c r="B857" s="123" t="s">
        <v>3344</v>
      </c>
      <c r="C857" s="36">
        <v>43830</v>
      </c>
      <c r="D857" s="124">
        <v>1.0065999999999999</v>
      </c>
      <c r="E857" s="124">
        <v>1.0065999999999999</v>
      </c>
      <c r="F857" s="125">
        <v>1.9872813990458899E-2</v>
      </c>
      <c r="G857" s="36">
        <v>43826</v>
      </c>
      <c r="H857" s="124">
        <v>1.0064</v>
      </c>
      <c r="I857" s="126">
        <v>0</v>
      </c>
      <c r="J857" s="123"/>
      <c r="K857" s="125">
        <v>4.9696849219754001E-2</v>
      </c>
      <c r="L857" s="125">
        <v>0.15920398009950701</v>
      </c>
      <c r="M857" s="130">
        <v>0.53935277666798298</v>
      </c>
      <c r="N857" s="137">
        <f t="shared" si="143"/>
        <v>2.1574111066719319</v>
      </c>
      <c r="O857" s="132">
        <f t="shared" si="144"/>
        <v>2.1574111066719318E-2</v>
      </c>
      <c r="P857" s="134">
        <f t="shared" si="145"/>
        <v>997</v>
      </c>
      <c r="Q857" s="134">
        <v>1046</v>
      </c>
      <c r="R857" s="134" t="str">
        <f t="shared" si="146"/>
        <v>997/1046</v>
      </c>
      <c r="S857" s="131">
        <f t="shared" si="147"/>
        <v>0.95315487571701718</v>
      </c>
      <c r="T857" s="137">
        <f t="shared" si="148"/>
        <v>60</v>
      </c>
      <c r="U857" s="133" t="e">
        <f ca="1">[1]!f_risk_annusharpe(A857,"2019/9/30","2019/12/31",1,1,3)</f>
        <v>#NAME?</v>
      </c>
      <c r="V857" s="134" t="e">
        <f t="shared" ca="1" si="149"/>
        <v>#NAME?</v>
      </c>
      <c r="W857" s="134">
        <f t="shared" si="150"/>
        <v>1046</v>
      </c>
      <c r="X857" s="134" t="e">
        <f t="shared" ca="1" si="151"/>
        <v>#NAME?</v>
      </c>
      <c r="Y857" s="131" t="e">
        <f t="shared" ca="1" si="152"/>
        <v>#NAME?</v>
      </c>
      <c r="Z857" s="137" t="e">
        <f t="shared" ca="1" si="153"/>
        <v>#NAME?</v>
      </c>
      <c r="AA857" s="126">
        <v>0</v>
      </c>
      <c r="AB857" s="126">
        <v>0</v>
      </c>
      <c r="AC857" s="123"/>
      <c r="AD857" s="126">
        <v>0</v>
      </c>
      <c r="AE857" s="123"/>
      <c r="AF857" s="126">
        <v>0</v>
      </c>
      <c r="AG857" s="123"/>
      <c r="AH857" s="125">
        <v>0.65999999999999404</v>
      </c>
      <c r="AI857" s="123" t="s">
        <v>309</v>
      </c>
      <c r="AJ857" s="123" t="s">
        <v>95</v>
      </c>
      <c r="AK857" s="124">
        <v>5.8386284453000004</v>
      </c>
      <c r="AL857" s="123" t="s">
        <v>159</v>
      </c>
      <c r="AM857" s="36">
        <v>43712</v>
      </c>
      <c r="AN857" s="123" t="s">
        <v>310</v>
      </c>
      <c r="AO857" s="123" t="s">
        <v>3345</v>
      </c>
      <c r="AP857" s="123" t="s">
        <v>236</v>
      </c>
      <c r="AQ857" s="123" t="s">
        <v>165</v>
      </c>
    </row>
    <row r="858" spans="1:43">
      <c r="A858" s="123" t="s">
        <v>3337</v>
      </c>
      <c r="B858" s="123" t="s">
        <v>3338</v>
      </c>
      <c r="C858" s="36">
        <v>43830</v>
      </c>
      <c r="D858" s="124">
        <v>1.0078</v>
      </c>
      <c r="E858" s="124">
        <v>1.0137</v>
      </c>
      <c r="F858" s="125">
        <v>9.9235883695484601E-3</v>
      </c>
      <c r="G858" s="36">
        <v>43829</v>
      </c>
      <c r="H858" s="124">
        <v>1.0077</v>
      </c>
      <c r="I858" s="126">
        <v>0</v>
      </c>
      <c r="J858" s="123"/>
      <c r="K858" s="125">
        <v>0.18888557510686499</v>
      </c>
      <c r="L858" s="125">
        <v>0.43854501503230098</v>
      </c>
      <c r="M858" s="130">
        <v>0.83994871182729702</v>
      </c>
      <c r="N858" s="137">
        <f t="shared" si="143"/>
        <v>3.3597948473091881</v>
      </c>
      <c r="O858" s="132">
        <f t="shared" si="144"/>
        <v>3.3597948473091881E-2</v>
      </c>
      <c r="P858" s="134">
        <f t="shared" si="145"/>
        <v>807</v>
      </c>
      <c r="Q858" s="134">
        <v>1046</v>
      </c>
      <c r="R858" s="134" t="str">
        <f t="shared" si="146"/>
        <v>807/1046</v>
      </c>
      <c r="S858" s="131">
        <f t="shared" si="147"/>
        <v>0.77151051625239009</v>
      </c>
      <c r="T858" s="137">
        <f t="shared" si="148"/>
        <v>61.424474187380497</v>
      </c>
      <c r="U858" s="133" t="e">
        <f ca="1">[1]!f_risk_annusharpe(A858,"2019/9/30","2019/12/31",1,1,3)</f>
        <v>#NAME?</v>
      </c>
      <c r="V858" s="134" t="e">
        <f t="shared" ca="1" si="149"/>
        <v>#NAME?</v>
      </c>
      <c r="W858" s="134">
        <f t="shared" si="150"/>
        <v>1046</v>
      </c>
      <c r="X858" s="134" t="e">
        <f t="shared" ca="1" si="151"/>
        <v>#NAME?</v>
      </c>
      <c r="Y858" s="131" t="e">
        <f t="shared" ca="1" si="152"/>
        <v>#NAME?</v>
      </c>
      <c r="Z858" s="137" t="e">
        <f t="shared" ca="1" si="153"/>
        <v>#NAME?</v>
      </c>
      <c r="AA858" s="126">
        <v>0</v>
      </c>
      <c r="AB858" s="126">
        <v>0</v>
      </c>
      <c r="AC858" s="123"/>
      <c r="AD858" s="126">
        <v>0</v>
      </c>
      <c r="AE858" s="123"/>
      <c r="AF858" s="126">
        <v>0</v>
      </c>
      <c r="AG858" s="123"/>
      <c r="AH858" s="125">
        <v>1.3744004399999901</v>
      </c>
      <c r="AI858" s="123" t="s">
        <v>174</v>
      </c>
      <c r="AJ858" s="123" t="s">
        <v>95</v>
      </c>
      <c r="AK858" s="124">
        <v>2.1112134375</v>
      </c>
      <c r="AL858" s="123" t="s">
        <v>159</v>
      </c>
      <c r="AM858" s="36">
        <v>43678</v>
      </c>
      <c r="AN858" s="123" t="s">
        <v>310</v>
      </c>
      <c r="AO858" s="123" t="s">
        <v>6423</v>
      </c>
      <c r="AP858" s="123" t="s">
        <v>211</v>
      </c>
      <c r="AQ858" s="123" t="s">
        <v>241</v>
      </c>
    </row>
    <row r="859" spans="1:43">
      <c r="A859" s="123" t="s">
        <v>3341</v>
      </c>
      <c r="B859" s="123" t="s">
        <v>3342</v>
      </c>
      <c r="C859" s="36">
        <v>43830</v>
      </c>
      <c r="D859" s="124">
        <v>1.0241</v>
      </c>
      <c r="E859" s="124">
        <v>1.0241</v>
      </c>
      <c r="F859" s="125">
        <v>9.7656249999989193E-3</v>
      </c>
      <c r="G859" s="36">
        <v>43829</v>
      </c>
      <c r="H859" s="124">
        <v>1.024</v>
      </c>
      <c r="I859" s="126">
        <v>0</v>
      </c>
      <c r="J859" s="123"/>
      <c r="K859" s="125">
        <v>0.10752688172044</v>
      </c>
      <c r="L859" s="125">
        <v>0.40196078431372501</v>
      </c>
      <c r="M859" s="130">
        <v>1.00601637242331</v>
      </c>
      <c r="N859" s="137">
        <f t="shared" si="143"/>
        <v>4.02406548969324</v>
      </c>
      <c r="O859" s="132">
        <f t="shared" si="144"/>
        <v>4.0240654896932397E-2</v>
      </c>
      <c r="P859" s="134">
        <f t="shared" si="145"/>
        <v>561</v>
      </c>
      <c r="Q859" s="134">
        <v>1046</v>
      </c>
      <c r="R859" s="134" t="str">
        <f t="shared" si="146"/>
        <v>561/1046</v>
      </c>
      <c r="S859" s="131">
        <f t="shared" si="147"/>
        <v>0.53632887189292544</v>
      </c>
      <c r="T859" s="137">
        <f t="shared" si="148"/>
        <v>73.183556405353727</v>
      </c>
      <c r="U859" s="133" t="e">
        <f ca="1">[1]!f_risk_annusharpe(A859,"2019/9/30","2019/12/31",1,1,3)</f>
        <v>#NAME?</v>
      </c>
      <c r="V859" s="134" t="e">
        <f t="shared" ca="1" si="149"/>
        <v>#NAME?</v>
      </c>
      <c r="W859" s="134">
        <f t="shared" si="150"/>
        <v>1046</v>
      </c>
      <c r="X859" s="134" t="e">
        <f t="shared" ca="1" si="151"/>
        <v>#NAME?</v>
      </c>
      <c r="Y859" s="131" t="e">
        <f t="shared" ca="1" si="152"/>
        <v>#NAME?</v>
      </c>
      <c r="Z859" s="137" t="e">
        <f t="shared" ca="1" si="153"/>
        <v>#NAME?</v>
      </c>
      <c r="AA859" s="125">
        <v>1.98167695678152</v>
      </c>
      <c r="AB859" s="126">
        <v>0</v>
      </c>
      <c r="AC859" s="123"/>
      <c r="AD859" s="126">
        <v>0</v>
      </c>
      <c r="AE859" s="123"/>
      <c r="AF859" s="126">
        <v>0</v>
      </c>
      <c r="AG859" s="123"/>
      <c r="AH859" s="125">
        <v>2.41</v>
      </c>
      <c r="AI859" s="123" t="s">
        <v>157</v>
      </c>
      <c r="AJ859" s="123" t="s">
        <v>95</v>
      </c>
      <c r="AK859" s="124">
        <v>6.0836509699999999</v>
      </c>
      <c r="AL859" s="123" t="s">
        <v>159</v>
      </c>
      <c r="AM859" s="36">
        <v>43594</v>
      </c>
      <c r="AN859" s="123" t="s">
        <v>310</v>
      </c>
      <c r="AO859" s="123" t="s">
        <v>6424</v>
      </c>
      <c r="AP859" s="123" t="s">
        <v>570</v>
      </c>
      <c r="AQ859" s="123" t="s">
        <v>532</v>
      </c>
    </row>
    <row r="860" spans="1:43">
      <c r="A860" s="123" t="s">
        <v>3335</v>
      </c>
      <c r="B860" s="123" t="s">
        <v>3336</v>
      </c>
      <c r="C860" s="36">
        <v>43830</v>
      </c>
      <c r="D860" s="124">
        <v>1.0301</v>
      </c>
      <c r="E860" s="124">
        <v>1.0301</v>
      </c>
      <c r="F860" s="125">
        <v>5.8280718795525398E-2</v>
      </c>
      <c r="G860" s="36">
        <v>43826</v>
      </c>
      <c r="H860" s="124">
        <v>1.0295000000000001</v>
      </c>
      <c r="I860" s="126">
        <v>0</v>
      </c>
      <c r="J860" s="123"/>
      <c r="K860" s="125">
        <v>0.18478895156584399</v>
      </c>
      <c r="L860" s="125">
        <v>0.331158079283147</v>
      </c>
      <c r="M860" s="130">
        <v>0.82215914652050104</v>
      </c>
      <c r="N860" s="137">
        <f t="shared" si="143"/>
        <v>3.2886365860820042</v>
      </c>
      <c r="O860" s="132">
        <f t="shared" si="144"/>
        <v>3.2886365860820041E-2</v>
      </c>
      <c r="P860" s="134">
        <f t="shared" si="145"/>
        <v>827</v>
      </c>
      <c r="Q860" s="134">
        <v>1046</v>
      </c>
      <c r="R860" s="134" t="str">
        <f t="shared" si="146"/>
        <v>827/1046</v>
      </c>
      <c r="S860" s="131">
        <f t="shared" si="147"/>
        <v>0.79063097514340341</v>
      </c>
      <c r="T860" s="137">
        <f t="shared" si="148"/>
        <v>60.468451242829829</v>
      </c>
      <c r="U860" s="133" t="e">
        <f ca="1">[1]!f_risk_annusharpe(A860,"2019/9/30","2019/12/31",1,1,3)</f>
        <v>#NAME?</v>
      </c>
      <c r="V860" s="134" t="e">
        <f t="shared" ca="1" si="149"/>
        <v>#NAME?</v>
      </c>
      <c r="W860" s="134">
        <f t="shared" si="150"/>
        <v>1046</v>
      </c>
      <c r="X860" s="134" t="e">
        <f t="shared" ca="1" si="151"/>
        <v>#NAME?</v>
      </c>
      <c r="Y860" s="131" t="e">
        <f t="shared" ca="1" si="152"/>
        <v>#NAME?</v>
      </c>
      <c r="Z860" s="137" t="e">
        <f t="shared" ca="1" si="153"/>
        <v>#NAME?</v>
      </c>
      <c r="AA860" s="125">
        <v>2.2533253920984699</v>
      </c>
      <c r="AB860" s="126">
        <v>0</v>
      </c>
      <c r="AC860" s="123"/>
      <c r="AD860" s="126">
        <v>0</v>
      </c>
      <c r="AE860" s="123"/>
      <c r="AF860" s="126">
        <v>0</v>
      </c>
      <c r="AG860" s="123"/>
      <c r="AH860" s="125">
        <v>3.01</v>
      </c>
      <c r="AI860" s="123" t="s">
        <v>174</v>
      </c>
      <c r="AJ860" s="123" t="s">
        <v>95</v>
      </c>
      <c r="AK860" s="124">
        <v>40.925516827400003</v>
      </c>
      <c r="AL860" s="123" t="s">
        <v>159</v>
      </c>
      <c r="AM860" s="36">
        <v>43495</v>
      </c>
      <c r="AN860" s="123" t="s">
        <v>310</v>
      </c>
      <c r="AO860" s="123" t="s">
        <v>1768</v>
      </c>
      <c r="AP860" s="123" t="s">
        <v>231</v>
      </c>
      <c r="AQ860" s="123" t="s">
        <v>207</v>
      </c>
    </row>
    <row r="861" spans="1:43">
      <c r="A861" s="123" t="s">
        <v>3243</v>
      </c>
      <c r="B861" s="123" t="s">
        <v>3244</v>
      </c>
      <c r="C861" s="36">
        <v>43830</v>
      </c>
      <c r="D861" s="124">
        <v>1.0331999999999999</v>
      </c>
      <c r="E861" s="124">
        <v>1.0331999999999999</v>
      </c>
      <c r="F861" s="125">
        <v>1.9361084220714201E-2</v>
      </c>
      <c r="G861" s="36">
        <v>43829</v>
      </c>
      <c r="H861" s="124">
        <v>1.0329999999999999</v>
      </c>
      <c r="I861" s="126">
        <v>0</v>
      </c>
      <c r="J861" s="123"/>
      <c r="K861" s="125">
        <v>0.125981199728642</v>
      </c>
      <c r="L861" s="125">
        <v>0.37889828038470702</v>
      </c>
      <c r="M861" s="130">
        <v>0.96745822339487897</v>
      </c>
      <c r="N861" s="137">
        <f t="shared" si="143"/>
        <v>3.8698328935795159</v>
      </c>
      <c r="O861" s="132">
        <f t="shared" si="144"/>
        <v>3.8698328935795161E-2</v>
      </c>
      <c r="P861" s="134">
        <f t="shared" si="145"/>
        <v>622</v>
      </c>
      <c r="Q861" s="134">
        <v>1046</v>
      </c>
      <c r="R861" s="134" t="str">
        <f t="shared" si="146"/>
        <v>622/1046</v>
      </c>
      <c r="S861" s="131">
        <f t="shared" si="147"/>
        <v>0.5946462715105163</v>
      </c>
      <c r="T861" s="137">
        <f t="shared" si="148"/>
        <v>70.267686424474192</v>
      </c>
      <c r="U861" s="133" t="e">
        <f ca="1">[1]!f_risk_annusharpe(A861,"2019/9/30","2019/12/31",1,1,3)</f>
        <v>#NAME?</v>
      </c>
      <c r="V861" s="134" t="e">
        <f t="shared" ca="1" si="149"/>
        <v>#NAME?</v>
      </c>
      <c r="W861" s="134">
        <f t="shared" si="150"/>
        <v>1046</v>
      </c>
      <c r="X861" s="134" t="e">
        <f t="shared" ca="1" si="151"/>
        <v>#NAME?</v>
      </c>
      <c r="Y861" s="131" t="e">
        <f t="shared" ca="1" si="152"/>
        <v>#NAME?</v>
      </c>
      <c r="Z861" s="137" t="e">
        <f t="shared" ca="1" si="153"/>
        <v>#NAME?</v>
      </c>
      <c r="AA861" s="125">
        <v>2.4999999999999898</v>
      </c>
      <c r="AB861" s="126">
        <v>0</v>
      </c>
      <c r="AC861" s="123"/>
      <c r="AD861" s="126">
        <v>0</v>
      </c>
      <c r="AE861" s="123"/>
      <c r="AF861" s="126">
        <v>0</v>
      </c>
      <c r="AG861" s="123"/>
      <c r="AH861" s="125">
        <v>3.3199999999999901</v>
      </c>
      <c r="AI861" s="123" t="s">
        <v>174</v>
      </c>
      <c r="AJ861" s="123" t="s">
        <v>95</v>
      </c>
      <c r="AK861" s="124">
        <v>5.2830149942000002</v>
      </c>
      <c r="AL861" s="123" t="s">
        <v>159</v>
      </c>
      <c r="AM861" s="36">
        <v>43552</v>
      </c>
      <c r="AN861" s="123" t="s">
        <v>310</v>
      </c>
      <c r="AO861" s="123" t="s">
        <v>6425</v>
      </c>
      <c r="AP861" s="123" t="s">
        <v>548</v>
      </c>
      <c r="AQ861" s="123" t="s">
        <v>177</v>
      </c>
    </row>
    <row r="862" spans="1:43">
      <c r="A862" s="123" t="s">
        <v>3349</v>
      </c>
      <c r="B862" s="123" t="s">
        <v>3350</v>
      </c>
      <c r="C862" s="36">
        <v>43830</v>
      </c>
      <c r="D862" s="124">
        <v>1.0141</v>
      </c>
      <c r="E862" s="124">
        <v>1.0401</v>
      </c>
      <c r="F862" s="125">
        <v>3.9459406135927598E-2</v>
      </c>
      <c r="G862" s="36">
        <v>43829</v>
      </c>
      <c r="H862" s="124">
        <v>1.0137</v>
      </c>
      <c r="I862" s="126">
        <v>0</v>
      </c>
      <c r="J862" s="123"/>
      <c r="K862" s="125">
        <v>0.21741278782488199</v>
      </c>
      <c r="L862" s="125">
        <v>0.775132480279484</v>
      </c>
      <c r="M862" s="130">
        <v>1.3575414417925</v>
      </c>
      <c r="N862" s="137">
        <f t="shared" si="143"/>
        <v>5.4301657671700001</v>
      </c>
      <c r="O862" s="132">
        <f t="shared" si="144"/>
        <v>5.4301657671700004E-2</v>
      </c>
      <c r="P862" s="134">
        <f t="shared" si="145"/>
        <v>146</v>
      </c>
      <c r="Q862" s="134">
        <v>1046</v>
      </c>
      <c r="R862" s="134" t="str">
        <f t="shared" si="146"/>
        <v>146/1046</v>
      </c>
      <c r="S862" s="131">
        <f t="shared" si="147"/>
        <v>0.13957934990439771</v>
      </c>
      <c r="T862" s="137">
        <f t="shared" si="148"/>
        <v>93.021032504780123</v>
      </c>
      <c r="U862" s="133" t="e">
        <f ca="1">[1]!f_risk_annusharpe(A862,"2019/9/30","2019/12/31",1,1,3)</f>
        <v>#NAME?</v>
      </c>
      <c r="V862" s="134" t="e">
        <f t="shared" ca="1" si="149"/>
        <v>#NAME?</v>
      </c>
      <c r="W862" s="134">
        <f t="shared" si="150"/>
        <v>1046</v>
      </c>
      <c r="X862" s="134" t="e">
        <f t="shared" ca="1" si="151"/>
        <v>#NAME?</v>
      </c>
      <c r="Y862" s="131" t="e">
        <f t="shared" ca="1" si="152"/>
        <v>#NAME?</v>
      </c>
      <c r="Z862" s="137" t="e">
        <f t="shared" ca="1" si="153"/>
        <v>#NAME?</v>
      </c>
      <c r="AA862" s="125">
        <v>2.7793305245480502</v>
      </c>
      <c r="AB862" s="126">
        <v>0</v>
      </c>
      <c r="AC862" s="123"/>
      <c r="AD862" s="126">
        <v>0</v>
      </c>
      <c r="AE862" s="123"/>
      <c r="AF862" s="126">
        <v>0</v>
      </c>
      <c r="AG862" s="123"/>
      <c r="AH862" s="125">
        <v>4.0435162899999897</v>
      </c>
      <c r="AI862" s="123" t="s">
        <v>174</v>
      </c>
      <c r="AJ862" s="123" t="s">
        <v>95</v>
      </c>
      <c r="AK862" s="124">
        <v>5.2205642471999996</v>
      </c>
      <c r="AL862" s="123" t="s">
        <v>159</v>
      </c>
      <c r="AM862" s="36">
        <v>43489</v>
      </c>
      <c r="AN862" s="123" t="s">
        <v>310</v>
      </c>
      <c r="AO862" s="123" t="s">
        <v>2792</v>
      </c>
      <c r="AP862" s="123" t="s">
        <v>268</v>
      </c>
      <c r="AQ862" s="123" t="s">
        <v>207</v>
      </c>
    </row>
    <row r="863" spans="1:43">
      <c r="A863" s="123" t="s">
        <v>3339</v>
      </c>
      <c r="B863" s="123" t="s">
        <v>3340</v>
      </c>
      <c r="C863" s="36">
        <v>43830</v>
      </c>
      <c r="D863" s="124">
        <v>1.0145999999999999</v>
      </c>
      <c r="E863" s="124">
        <v>1.0458000000000001</v>
      </c>
      <c r="F863" s="125">
        <v>4.9304802287722001E-2</v>
      </c>
      <c r="G863" s="36">
        <v>43826</v>
      </c>
      <c r="H863" s="124">
        <v>1.0141</v>
      </c>
      <c r="I863" s="126">
        <v>0</v>
      </c>
      <c r="J863" s="123"/>
      <c r="K863" s="125">
        <v>0.187617260787977</v>
      </c>
      <c r="L863" s="125">
        <v>0.41564287063087502</v>
      </c>
      <c r="M863" s="130">
        <v>1.06709982608694</v>
      </c>
      <c r="N863" s="137">
        <f t="shared" si="143"/>
        <v>4.2683993043477599</v>
      </c>
      <c r="O863" s="132">
        <f t="shared" si="144"/>
        <v>4.26839930434776E-2</v>
      </c>
      <c r="P863" s="134">
        <f t="shared" si="145"/>
        <v>464</v>
      </c>
      <c r="Q863" s="134">
        <v>1046</v>
      </c>
      <c r="R863" s="134" t="str">
        <f t="shared" si="146"/>
        <v>464/1046</v>
      </c>
      <c r="S863" s="131">
        <f t="shared" si="147"/>
        <v>0.44359464627151052</v>
      </c>
      <c r="T863" s="137">
        <f t="shared" si="148"/>
        <v>77.820267686424472</v>
      </c>
      <c r="U863" s="133" t="e">
        <f ca="1">[1]!f_risk_annusharpe(A863,"2019/9/30","2019/12/31",1,1,3)</f>
        <v>#NAME?</v>
      </c>
      <c r="V863" s="134" t="e">
        <f t="shared" ca="1" si="149"/>
        <v>#NAME?</v>
      </c>
      <c r="W863" s="134">
        <f t="shared" si="150"/>
        <v>1046</v>
      </c>
      <c r="X863" s="134" t="e">
        <f t="shared" ca="1" si="151"/>
        <v>#NAME?</v>
      </c>
      <c r="Y863" s="131" t="e">
        <f t="shared" ca="1" si="152"/>
        <v>#NAME?</v>
      </c>
      <c r="Z863" s="137" t="e">
        <f t="shared" ca="1" si="153"/>
        <v>#NAME?</v>
      </c>
      <c r="AA863" s="125">
        <v>3.4253987739766298</v>
      </c>
      <c r="AB863" s="126">
        <v>0</v>
      </c>
      <c r="AC863" s="123"/>
      <c r="AD863" s="126">
        <v>0</v>
      </c>
      <c r="AE863" s="123"/>
      <c r="AF863" s="126">
        <v>0</v>
      </c>
      <c r="AG863" s="123"/>
      <c r="AH863" s="125">
        <v>4.6044483199999799</v>
      </c>
      <c r="AI863" s="123" t="s">
        <v>309</v>
      </c>
      <c r="AJ863" s="123" t="s">
        <v>95</v>
      </c>
      <c r="AK863" s="124">
        <v>10.353057952</v>
      </c>
      <c r="AL863" s="123" t="s">
        <v>159</v>
      </c>
      <c r="AM863" s="36">
        <v>43570</v>
      </c>
      <c r="AN863" s="123" t="s">
        <v>310</v>
      </c>
      <c r="AO863" s="123" t="s">
        <v>6426</v>
      </c>
      <c r="AP863" s="123" t="s">
        <v>1127</v>
      </c>
      <c r="AQ863" s="123" t="s">
        <v>181</v>
      </c>
    </row>
    <row r="864" spans="1:43">
      <c r="A864" s="123" t="s">
        <v>3375</v>
      </c>
      <c r="B864" s="123" t="s">
        <v>3376</v>
      </c>
      <c r="C864" s="36">
        <v>43830</v>
      </c>
      <c r="D864" s="124">
        <v>1.0054000000000001</v>
      </c>
      <c r="E864" s="124">
        <v>1.0054000000000001</v>
      </c>
      <c r="F864" s="125">
        <v>-6.9575588907655597E-2</v>
      </c>
      <c r="G864" s="36">
        <v>43829</v>
      </c>
      <c r="H864" s="124">
        <v>1.0061</v>
      </c>
      <c r="I864" s="126">
        <v>0</v>
      </c>
      <c r="J864" s="123"/>
      <c r="K864" s="125">
        <v>-0.376535869996039</v>
      </c>
      <c r="L864" s="125">
        <v>-7.9507056251233596E-2</v>
      </c>
      <c r="M864" s="130">
        <v>0.82230244685119303</v>
      </c>
      <c r="N864" s="137">
        <f t="shared" si="143"/>
        <v>3.2892097874047721</v>
      </c>
      <c r="O864" s="132">
        <f t="shared" si="144"/>
        <v>3.2892097874047718E-2</v>
      </c>
      <c r="P864" s="134">
        <f t="shared" si="145"/>
        <v>826</v>
      </c>
      <c r="Q864" s="134">
        <v>1046</v>
      </c>
      <c r="R864" s="134" t="str">
        <f t="shared" si="146"/>
        <v>826/1046</v>
      </c>
      <c r="S864" s="131">
        <f t="shared" si="147"/>
        <v>0.78967495219885275</v>
      </c>
      <c r="T864" s="137">
        <f t="shared" si="148"/>
        <v>60.516252390057367</v>
      </c>
      <c r="U864" s="133" t="e">
        <f ca="1">[1]!f_risk_annusharpe(A864,"2019/9/30","2019/12/31",1,1,3)</f>
        <v>#NAME?</v>
      </c>
      <c r="V864" s="134" t="e">
        <f t="shared" ca="1" si="149"/>
        <v>#NAME?</v>
      </c>
      <c r="W864" s="134">
        <f t="shared" si="150"/>
        <v>1046</v>
      </c>
      <c r="X864" s="134" t="e">
        <f t="shared" ca="1" si="151"/>
        <v>#NAME?</v>
      </c>
      <c r="Y864" s="131" t="e">
        <f t="shared" ca="1" si="152"/>
        <v>#NAME?</v>
      </c>
      <c r="Z864" s="137" t="e">
        <f t="shared" ca="1" si="153"/>
        <v>#NAME?</v>
      </c>
      <c r="AA864" s="126">
        <v>0</v>
      </c>
      <c r="AB864" s="126">
        <v>0</v>
      </c>
      <c r="AC864" s="123"/>
      <c r="AD864" s="126">
        <v>0</v>
      </c>
      <c r="AE864" s="123"/>
      <c r="AF864" s="126">
        <v>0</v>
      </c>
      <c r="AG864" s="123"/>
      <c r="AH864" s="125">
        <v>0.54000000000000703</v>
      </c>
      <c r="AI864" s="123" t="s">
        <v>157</v>
      </c>
      <c r="AJ864" s="123" t="s">
        <v>95</v>
      </c>
      <c r="AK864" s="124">
        <v>2.0015197249000001</v>
      </c>
      <c r="AL864" s="123" t="s">
        <v>159</v>
      </c>
      <c r="AM864" s="36">
        <v>43720</v>
      </c>
      <c r="AN864" s="123" t="s">
        <v>310</v>
      </c>
      <c r="AO864" s="123" t="s">
        <v>4675</v>
      </c>
      <c r="AP864" s="123" t="s">
        <v>250</v>
      </c>
      <c r="AQ864" s="123" t="s">
        <v>185</v>
      </c>
    </row>
    <row r="865" spans="1:43">
      <c r="A865" s="123" t="s">
        <v>3112</v>
      </c>
      <c r="B865" s="123" t="s">
        <v>3113</v>
      </c>
      <c r="C865" s="36">
        <v>43830</v>
      </c>
      <c r="D865" s="124">
        <v>1.0032000000000001</v>
      </c>
      <c r="E865" s="124">
        <v>1.0112000000000001</v>
      </c>
      <c r="F865" s="125">
        <v>2.9913251570470801E-2</v>
      </c>
      <c r="G865" s="36">
        <v>43829</v>
      </c>
      <c r="H865" s="124">
        <v>1.0028999999999999</v>
      </c>
      <c r="I865" s="126">
        <v>0</v>
      </c>
      <c r="J865" s="123"/>
      <c r="K865" s="125">
        <v>8.89353261407652E-2</v>
      </c>
      <c r="L865" s="125">
        <v>0.67687311827958696</v>
      </c>
      <c r="M865" s="130">
        <v>1.24134096916301</v>
      </c>
      <c r="N865" s="137">
        <f t="shared" si="143"/>
        <v>4.9653638766520398</v>
      </c>
      <c r="O865" s="132">
        <f t="shared" si="144"/>
        <v>4.9653638766520396E-2</v>
      </c>
      <c r="P865" s="134">
        <f t="shared" si="145"/>
        <v>225</v>
      </c>
      <c r="Q865" s="134">
        <v>1046</v>
      </c>
      <c r="R865" s="134" t="str">
        <f t="shared" si="146"/>
        <v>225/1046</v>
      </c>
      <c r="S865" s="131">
        <f t="shared" si="147"/>
        <v>0.21510516252390058</v>
      </c>
      <c r="T865" s="137">
        <f t="shared" si="148"/>
        <v>89.244741873804969</v>
      </c>
      <c r="U865" s="133" t="e">
        <f ca="1">[1]!f_risk_annusharpe(A865,"2019/9/30","2019/12/31",1,1,3)</f>
        <v>#NAME?</v>
      </c>
      <c r="V865" s="134" t="e">
        <f t="shared" ca="1" si="149"/>
        <v>#NAME?</v>
      </c>
      <c r="W865" s="134">
        <f t="shared" si="150"/>
        <v>1046</v>
      </c>
      <c r="X865" s="134" t="e">
        <f t="shared" ca="1" si="151"/>
        <v>#NAME?</v>
      </c>
      <c r="Y865" s="131" t="e">
        <f t="shared" ca="1" si="152"/>
        <v>#NAME?</v>
      </c>
      <c r="Z865" s="137" t="e">
        <f t="shared" ca="1" si="153"/>
        <v>#NAME?</v>
      </c>
      <c r="AA865" s="126">
        <v>0</v>
      </c>
      <c r="AB865" s="126">
        <v>0</v>
      </c>
      <c r="AC865" s="123"/>
      <c r="AD865" s="126">
        <v>0</v>
      </c>
      <c r="AE865" s="123"/>
      <c r="AF865" s="126">
        <v>0</v>
      </c>
      <c r="AG865" s="123"/>
      <c r="AH865" s="125">
        <v>1.11985136000001</v>
      </c>
      <c r="AI865" s="123" t="s">
        <v>157</v>
      </c>
      <c r="AJ865" s="123" t="s">
        <v>95</v>
      </c>
      <c r="AK865" s="124">
        <v>4.2029446270999999</v>
      </c>
      <c r="AL865" s="123" t="s">
        <v>159</v>
      </c>
      <c r="AM865" s="36">
        <v>43689</v>
      </c>
      <c r="AN865" s="123" t="s">
        <v>310</v>
      </c>
      <c r="AO865" s="123" t="s">
        <v>1100</v>
      </c>
      <c r="AP865" s="123" t="s">
        <v>619</v>
      </c>
      <c r="AQ865" s="123" t="s">
        <v>532</v>
      </c>
    </row>
    <row r="866" spans="1:43">
      <c r="A866" s="123" t="s">
        <v>3102</v>
      </c>
      <c r="B866" s="123" t="s">
        <v>3103</v>
      </c>
      <c r="C866" s="36">
        <v>43830</v>
      </c>
      <c r="D866" s="124">
        <v>1.008</v>
      </c>
      <c r="E866" s="124">
        <v>1.008</v>
      </c>
      <c r="F866" s="125">
        <v>3.9698292973397803E-2</v>
      </c>
      <c r="G866" s="36">
        <v>43829</v>
      </c>
      <c r="H866" s="124">
        <v>1.0076000000000001</v>
      </c>
      <c r="I866" s="126">
        <v>0</v>
      </c>
      <c r="J866" s="123"/>
      <c r="K866" s="125">
        <v>0.30848840680665801</v>
      </c>
      <c r="L866" s="125">
        <v>0.64902646030953104</v>
      </c>
      <c r="M866" s="130">
        <v>1.07289682141783</v>
      </c>
      <c r="N866" s="137">
        <f t="shared" si="143"/>
        <v>4.2915872856713202</v>
      </c>
      <c r="O866" s="132">
        <f t="shared" si="144"/>
        <v>4.2915872856713201E-2</v>
      </c>
      <c r="P866" s="134">
        <f t="shared" si="145"/>
        <v>455</v>
      </c>
      <c r="Q866" s="134">
        <v>1046</v>
      </c>
      <c r="R866" s="134" t="str">
        <f t="shared" si="146"/>
        <v>455/1046</v>
      </c>
      <c r="S866" s="131">
        <f t="shared" si="147"/>
        <v>0.43499043977055452</v>
      </c>
      <c r="T866" s="137">
        <f t="shared" si="148"/>
        <v>78.250478011472268</v>
      </c>
      <c r="U866" s="133" t="e">
        <f ca="1">[1]!f_risk_annusharpe(A866,"2019/9/30","2019/12/31",1,1,3)</f>
        <v>#NAME?</v>
      </c>
      <c r="V866" s="134" t="e">
        <f t="shared" ca="1" si="149"/>
        <v>#NAME?</v>
      </c>
      <c r="W866" s="134">
        <f t="shared" si="150"/>
        <v>1046</v>
      </c>
      <c r="X866" s="134" t="e">
        <f t="shared" ca="1" si="151"/>
        <v>#NAME?</v>
      </c>
      <c r="Y866" s="131" t="e">
        <f t="shared" ca="1" si="152"/>
        <v>#NAME?</v>
      </c>
      <c r="Z866" s="137" t="e">
        <f t="shared" ca="1" si="153"/>
        <v>#NAME?</v>
      </c>
      <c r="AA866" s="126">
        <v>0</v>
      </c>
      <c r="AB866" s="126">
        <v>0</v>
      </c>
      <c r="AC866" s="123"/>
      <c r="AD866" s="126">
        <v>0</v>
      </c>
      <c r="AE866" s="123"/>
      <c r="AF866" s="126">
        <v>0</v>
      </c>
      <c r="AG866" s="123"/>
      <c r="AH866" s="125">
        <v>0.80000000000000104</v>
      </c>
      <c r="AI866" s="123" t="s">
        <v>174</v>
      </c>
      <c r="AJ866" s="123" t="s">
        <v>95</v>
      </c>
      <c r="AK866" s="124">
        <v>9.5436055807999995</v>
      </c>
      <c r="AL866" s="123" t="s">
        <v>159</v>
      </c>
      <c r="AM866" s="36">
        <v>43693</v>
      </c>
      <c r="AN866" s="123" t="s">
        <v>310</v>
      </c>
      <c r="AO866" s="123" t="s">
        <v>1392</v>
      </c>
      <c r="AP866" s="123" t="s">
        <v>195</v>
      </c>
      <c r="AQ866" s="123" t="s">
        <v>241</v>
      </c>
    </row>
    <row r="867" spans="1:43">
      <c r="A867" s="123" t="s">
        <v>3512</v>
      </c>
      <c r="B867" s="123" t="s">
        <v>3513</v>
      </c>
      <c r="C867" s="36">
        <v>43830</v>
      </c>
      <c r="D867" s="124">
        <v>1.0451999999999999</v>
      </c>
      <c r="E867" s="124">
        <v>1.0451999999999999</v>
      </c>
      <c r="F867" s="125">
        <v>-7.6481835564066306E-2</v>
      </c>
      <c r="G867" s="36">
        <v>43826</v>
      </c>
      <c r="H867" s="124">
        <v>1.046</v>
      </c>
      <c r="I867" s="126">
        <v>0</v>
      </c>
      <c r="J867" s="123"/>
      <c r="K867" s="125">
        <v>-4.7814860858770902E-2</v>
      </c>
      <c r="L867" s="125">
        <v>0.31672905269218299</v>
      </c>
      <c r="M867" s="130">
        <v>1.33798720186153</v>
      </c>
      <c r="N867" s="137">
        <f t="shared" si="143"/>
        <v>5.3519488074461199</v>
      </c>
      <c r="O867" s="132">
        <f t="shared" si="144"/>
        <v>5.3519488074461198E-2</v>
      </c>
      <c r="P867" s="134">
        <f t="shared" si="145"/>
        <v>164</v>
      </c>
      <c r="Q867" s="134">
        <v>1046</v>
      </c>
      <c r="R867" s="134" t="str">
        <f t="shared" si="146"/>
        <v>164/1046</v>
      </c>
      <c r="S867" s="131">
        <f t="shared" si="147"/>
        <v>0.15678776290630975</v>
      </c>
      <c r="T867" s="137">
        <f t="shared" si="148"/>
        <v>92.160611854684518</v>
      </c>
      <c r="U867" s="133" t="e">
        <f ca="1">[1]!f_risk_annusharpe(A867,"2019/9/30","2019/12/31",1,1,3)</f>
        <v>#NAME?</v>
      </c>
      <c r="V867" s="134" t="e">
        <f t="shared" ca="1" si="149"/>
        <v>#NAME?</v>
      </c>
      <c r="W867" s="134">
        <f t="shared" si="150"/>
        <v>1046</v>
      </c>
      <c r="X867" s="134" t="e">
        <f t="shared" ca="1" si="151"/>
        <v>#NAME?</v>
      </c>
      <c r="Y867" s="131" t="e">
        <f t="shared" ca="1" si="152"/>
        <v>#NAME?</v>
      </c>
      <c r="Z867" s="137" t="e">
        <f t="shared" ca="1" si="153"/>
        <v>#NAME?</v>
      </c>
      <c r="AA867" s="125">
        <v>2.9449423815620799</v>
      </c>
      <c r="AB867" s="126">
        <v>0</v>
      </c>
      <c r="AC867" s="123"/>
      <c r="AD867" s="126">
        <v>0</v>
      </c>
      <c r="AE867" s="123"/>
      <c r="AF867" s="126">
        <v>0</v>
      </c>
      <c r="AG867" s="123"/>
      <c r="AH867" s="125">
        <v>4.5199999999999898</v>
      </c>
      <c r="AI867" s="123" t="s">
        <v>309</v>
      </c>
      <c r="AJ867" s="123" t="s">
        <v>95</v>
      </c>
      <c r="AK867" s="124">
        <v>19.014827907400001</v>
      </c>
      <c r="AL867" s="123" t="s">
        <v>159</v>
      </c>
      <c r="AM867" s="36">
        <v>43545</v>
      </c>
      <c r="AN867" s="123" t="s">
        <v>310</v>
      </c>
      <c r="AO867" s="123" t="s">
        <v>801</v>
      </c>
      <c r="AP867" s="123" t="s">
        <v>175</v>
      </c>
      <c r="AQ867" s="123" t="s">
        <v>162</v>
      </c>
    </row>
    <row r="868" spans="1:43">
      <c r="A868" s="123" t="s">
        <v>3514</v>
      </c>
      <c r="B868" s="123" t="s">
        <v>3515</v>
      </c>
      <c r="C868" s="36">
        <v>43830</v>
      </c>
      <c r="D868" s="124">
        <v>1.044</v>
      </c>
      <c r="E868" s="124">
        <v>1.044</v>
      </c>
      <c r="F868" s="125">
        <v>5.7504312823455403E-2</v>
      </c>
      <c r="G868" s="36">
        <v>43826</v>
      </c>
      <c r="H868" s="124">
        <v>1.0434000000000001</v>
      </c>
      <c r="I868" s="126">
        <v>0</v>
      </c>
      <c r="J868" s="123"/>
      <c r="K868" s="125">
        <v>-1.9153418885268898E-2</v>
      </c>
      <c r="L868" s="125">
        <v>0.24966391396196799</v>
      </c>
      <c r="M868" s="130">
        <v>1.16279069767442</v>
      </c>
      <c r="N868" s="137">
        <f t="shared" si="143"/>
        <v>4.65116279069768</v>
      </c>
      <c r="O868" s="132">
        <f t="shared" si="144"/>
        <v>4.6511627906976799E-2</v>
      </c>
      <c r="P868" s="134">
        <f t="shared" si="145"/>
        <v>323</v>
      </c>
      <c r="Q868" s="134">
        <v>1046</v>
      </c>
      <c r="R868" s="134" t="str">
        <f t="shared" si="146"/>
        <v>323/1046</v>
      </c>
      <c r="S868" s="131">
        <f t="shared" si="147"/>
        <v>0.30879541108986613</v>
      </c>
      <c r="T868" s="137">
        <f t="shared" si="148"/>
        <v>84.560229445506693</v>
      </c>
      <c r="U868" s="133" t="e">
        <f ca="1">[1]!f_risk_annusharpe(A868,"2019/9/30","2019/12/31",1,1,3)</f>
        <v>#NAME?</v>
      </c>
      <c r="V868" s="134" t="e">
        <f t="shared" ca="1" si="149"/>
        <v>#NAME?</v>
      </c>
      <c r="W868" s="134">
        <f t="shared" si="150"/>
        <v>1046</v>
      </c>
      <c r="X868" s="134" t="e">
        <f t="shared" ca="1" si="151"/>
        <v>#NAME?</v>
      </c>
      <c r="Y868" s="131" t="e">
        <f t="shared" ca="1" si="152"/>
        <v>#NAME?</v>
      </c>
      <c r="Z868" s="137" t="e">
        <f t="shared" ca="1" si="153"/>
        <v>#NAME?</v>
      </c>
      <c r="AA868" s="125">
        <v>2.9687345892099799</v>
      </c>
      <c r="AB868" s="126">
        <v>0</v>
      </c>
      <c r="AC868" s="123"/>
      <c r="AD868" s="126">
        <v>0</v>
      </c>
      <c r="AE868" s="123"/>
      <c r="AF868" s="126">
        <v>0</v>
      </c>
      <c r="AG868" s="123"/>
      <c r="AH868" s="125">
        <v>4.4000000000000004</v>
      </c>
      <c r="AI868" s="123" t="s">
        <v>309</v>
      </c>
      <c r="AJ868" s="123" t="s">
        <v>95</v>
      </c>
      <c r="AK868" s="124">
        <v>11.888424085500001</v>
      </c>
      <c r="AL868" s="123" t="s">
        <v>159</v>
      </c>
      <c r="AM868" s="36">
        <v>43536</v>
      </c>
      <c r="AN868" s="123" t="s">
        <v>310</v>
      </c>
      <c r="AO868" s="123" t="s">
        <v>801</v>
      </c>
      <c r="AP868" s="123" t="s">
        <v>175</v>
      </c>
      <c r="AQ868" s="123" t="s">
        <v>207</v>
      </c>
    </row>
    <row r="869" spans="1:43">
      <c r="A869" s="123" t="s">
        <v>3516</v>
      </c>
      <c r="B869" s="123" t="s">
        <v>3517</v>
      </c>
      <c r="C869" s="36">
        <v>43830</v>
      </c>
      <c r="D869" s="124">
        <v>1.0187999999999999</v>
      </c>
      <c r="E869" s="124">
        <v>1.0187999999999999</v>
      </c>
      <c r="F869" s="125">
        <v>4.91014435824359E-2</v>
      </c>
      <c r="G869" s="36">
        <v>43826</v>
      </c>
      <c r="H869" s="124">
        <v>1.0183</v>
      </c>
      <c r="I869" s="126">
        <v>0</v>
      </c>
      <c r="J869" s="123"/>
      <c r="K869" s="125">
        <v>0.226266601082142</v>
      </c>
      <c r="L869" s="125">
        <v>0.602350153056186</v>
      </c>
      <c r="M869" s="130">
        <v>1.1316259678379801</v>
      </c>
      <c r="N869" s="137">
        <f t="shared" si="143"/>
        <v>4.5265038713519203</v>
      </c>
      <c r="O869" s="132">
        <f t="shared" si="144"/>
        <v>4.5265038713519203E-2</v>
      </c>
      <c r="P869" s="134">
        <f t="shared" si="145"/>
        <v>369</v>
      </c>
      <c r="Q869" s="134">
        <v>1046</v>
      </c>
      <c r="R869" s="134" t="str">
        <f t="shared" si="146"/>
        <v>369/1046</v>
      </c>
      <c r="S869" s="131">
        <f t="shared" si="147"/>
        <v>0.35277246653919692</v>
      </c>
      <c r="T869" s="137">
        <f t="shared" si="148"/>
        <v>82.361376673040155</v>
      </c>
      <c r="U869" s="133" t="e">
        <f ca="1">[1]!f_risk_annusharpe(A869,"2019/9/30","2019/12/31",1,1,3)</f>
        <v>#NAME?</v>
      </c>
      <c r="V869" s="134" t="e">
        <f t="shared" ca="1" si="149"/>
        <v>#NAME?</v>
      </c>
      <c r="W869" s="134">
        <f t="shared" si="150"/>
        <v>1046</v>
      </c>
      <c r="X869" s="134" t="e">
        <f t="shared" ca="1" si="151"/>
        <v>#NAME?</v>
      </c>
      <c r="Y869" s="131" t="e">
        <f t="shared" ca="1" si="152"/>
        <v>#NAME?</v>
      </c>
      <c r="Z869" s="137" t="e">
        <f t="shared" ca="1" si="153"/>
        <v>#NAME?</v>
      </c>
      <c r="AA869" s="126">
        <v>0</v>
      </c>
      <c r="AB869" s="126">
        <v>0</v>
      </c>
      <c r="AC869" s="123"/>
      <c r="AD869" s="126">
        <v>0</v>
      </c>
      <c r="AE869" s="123"/>
      <c r="AF869" s="126">
        <v>0</v>
      </c>
      <c r="AG869" s="123"/>
      <c r="AH869" s="125">
        <v>1.8799999999999899</v>
      </c>
      <c r="AI869" s="123" t="s">
        <v>309</v>
      </c>
      <c r="AJ869" s="123" t="s">
        <v>95</v>
      </c>
      <c r="AK869" s="124">
        <v>20.4770187795</v>
      </c>
      <c r="AL869" s="123" t="s">
        <v>159</v>
      </c>
      <c r="AM869" s="36">
        <v>43658</v>
      </c>
      <c r="AN869" s="123" t="s">
        <v>310</v>
      </c>
      <c r="AO869" s="123" t="s">
        <v>1682</v>
      </c>
      <c r="AP869" s="123" t="s">
        <v>511</v>
      </c>
      <c r="AQ869" s="123" t="s">
        <v>221</v>
      </c>
    </row>
    <row r="870" spans="1:43">
      <c r="A870" s="123" t="s">
        <v>3518</v>
      </c>
      <c r="B870" s="123" t="s">
        <v>3519</v>
      </c>
      <c r="C870" s="36">
        <v>43830</v>
      </c>
      <c r="D870" s="124">
        <v>1.0163</v>
      </c>
      <c r="E870" s="124">
        <v>1.0163</v>
      </c>
      <c r="F870" s="125">
        <v>2.9527559055114901E-2</v>
      </c>
      <c r="G870" s="36">
        <v>43829</v>
      </c>
      <c r="H870" s="124">
        <v>1.016</v>
      </c>
      <c r="I870" s="126">
        <v>0</v>
      </c>
      <c r="J870" s="123"/>
      <c r="K870" s="125">
        <v>0.216941130066066</v>
      </c>
      <c r="L870" s="125">
        <v>0.59388300504800595</v>
      </c>
      <c r="M870" s="130">
        <v>1.0640413683373</v>
      </c>
      <c r="N870" s="137">
        <f t="shared" si="143"/>
        <v>4.2561654733492</v>
      </c>
      <c r="O870" s="132">
        <f t="shared" si="144"/>
        <v>4.2561654733492001E-2</v>
      </c>
      <c r="P870" s="134">
        <f t="shared" si="145"/>
        <v>470</v>
      </c>
      <c r="Q870" s="134">
        <v>1046</v>
      </c>
      <c r="R870" s="134" t="str">
        <f t="shared" si="146"/>
        <v>470/1046</v>
      </c>
      <c r="S870" s="131">
        <f t="shared" si="147"/>
        <v>0.44933078393881454</v>
      </c>
      <c r="T870" s="137">
        <f t="shared" si="148"/>
        <v>77.53346080305927</v>
      </c>
      <c r="U870" s="133" t="e">
        <f ca="1">[1]!f_risk_annusharpe(A870,"2019/9/30","2019/12/31",1,1,3)</f>
        <v>#NAME?</v>
      </c>
      <c r="V870" s="134" t="e">
        <f t="shared" ca="1" si="149"/>
        <v>#NAME?</v>
      </c>
      <c r="W870" s="134">
        <f t="shared" si="150"/>
        <v>1046</v>
      </c>
      <c r="X870" s="134" t="e">
        <f t="shared" ca="1" si="151"/>
        <v>#NAME?</v>
      </c>
      <c r="Y870" s="131" t="e">
        <f t="shared" ca="1" si="152"/>
        <v>#NAME?</v>
      </c>
      <c r="Z870" s="137" t="e">
        <f t="shared" ca="1" si="153"/>
        <v>#NAME?</v>
      </c>
      <c r="AA870" s="126">
        <v>0</v>
      </c>
      <c r="AB870" s="126">
        <v>0</v>
      </c>
      <c r="AC870" s="123"/>
      <c r="AD870" s="126">
        <v>0</v>
      </c>
      <c r="AE870" s="123"/>
      <c r="AF870" s="126">
        <v>0</v>
      </c>
      <c r="AG870" s="123"/>
      <c r="AH870" s="125">
        <v>1.63</v>
      </c>
      <c r="AI870" s="123" t="s">
        <v>157</v>
      </c>
      <c r="AJ870" s="123" t="s">
        <v>95</v>
      </c>
      <c r="AK870" s="124">
        <v>5.0217397105000003</v>
      </c>
      <c r="AL870" s="123" t="s">
        <v>159</v>
      </c>
      <c r="AM870" s="36">
        <v>43670</v>
      </c>
      <c r="AN870" s="123" t="s">
        <v>310</v>
      </c>
      <c r="AO870" s="123" t="s">
        <v>6427</v>
      </c>
      <c r="AP870" s="123" t="s">
        <v>261</v>
      </c>
      <c r="AQ870" s="123" t="s">
        <v>213</v>
      </c>
    </row>
    <row r="871" spans="1:43">
      <c r="A871" s="123" t="s">
        <v>3520</v>
      </c>
      <c r="B871" s="123" t="s">
        <v>3521</v>
      </c>
      <c r="C871" s="36">
        <v>43830</v>
      </c>
      <c r="D871" s="124">
        <v>1.0358000000000001</v>
      </c>
      <c r="E871" s="124">
        <v>1.0358000000000001</v>
      </c>
      <c r="F871" s="125">
        <v>0.18377019054067201</v>
      </c>
      <c r="G871" s="36">
        <v>43829</v>
      </c>
      <c r="H871" s="124">
        <v>1.0339</v>
      </c>
      <c r="I871" s="126">
        <v>0</v>
      </c>
      <c r="J871" s="123"/>
      <c r="K871" s="125">
        <v>0.33904872614550602</v>
      </c>
      <c r="L871" s="125">
        <v>0.984693380130642</v>
      </c>
      <c r="M871" s="130">
        <v>1.7085624509033901</v>
      </c>
      <c r="N871" s="137">
        <f t="shared" si="143"/>
        <v>6.8342498036135604</v>
      </c>
      <c r="O871" s="132">
        <f t="shared" si="144"/>
        <v>6.834249803613561E-2</v>
      </c>
      <c r="P871" s="134">
        <f t="shared" si="145"/>
        <v>53</v>
      </c>
      <c r="Q871" s="134">
        <v>1046</v>
      </c>
      <c r="R871" s="134" t="str">
        <f t="shared" si="146"/>
        <v>53/1046</v>
      </c>
      <c r="S871" s="131">
        <f t="shared" si="147"/>
        <v>5.0669216061185469E-2</v>
      </c>
      <c r="T871" s="137">
        <f t="shared" si="148"/>
        <v>97.46653919694073</v>
      </c>
      <c r="U871" s="133" t="e">
        <f ca="1">[1]!f_risk_annusharpe(A871,"2019/9/30","2019/12/31",1,1,3)</f>
        <v>#NAME?</v>
      </c>
      <c r="V871" s="134" t="e">
        <f t="shared" ca="1" si="149"/>
        <v>#NAME?</v>
      </c>
      <c r="W871" s="134">
        <f t="shared" si="150"/>
        <v>1046</v>
      </c>
      <c r="X871" s="134" t="e">
        <f t="shared" ca="1" si="151"/>
        <v>#NAME?</v>
      </c>
      <c r="Y871" s="131" t="e">
        <f t="shared" ca="1" si="152"/>
        <v>#NAME?</v>
      </c>
      <c r="Z871" s="137" t="e">
        <f t="shared" ca="1" si="153"/>
        <v>#NAME?</v>
      </c>
      <c r="AA871" s="125">
        <v>2.6052501238236698</v>
      </c>
      <c r="AB871" s="126">
        <v>0</v>
      </c>
      <c r="AC871" s="123"/>
      <c r="AD871" s="126">
        <v>0</v>
      </c>
      <c r="AE871" s="123"/>
      <c r="AF871" s="126">
        <v>0</v>
      </c>
      <c r="AG871" s="123"/>
      <c r="AH871" s="125">
        <v>3.5800000000000098</v>
      </c>
      <c r="AI871" s="123" t="s">
        <v>157</v>
      </c>
      <c r="AJ871" s="123" t="s">
        <v>95</v>
      </c>
      <c r="AK871" s="124">
        <v>5.4288313973999998</v>
      </c>
      <c r="AL871" s="123" t="s">
        <v>159</v>
      </c>
      <c r="AM871" s="36">
        <v>43544</v>
      </c>
      <c r="AN871" s="123" t="s">
        <v>310</v>
      </c>
      <c r="AO871" s="123" t="s">
        <v>3522</v>
      </c>
      <c r="AP871" s="123" t="s">
        <v>203</v>
      </c>
      <c r="AQ871" s="123" t="s">
        <v>183</v>
      </c>
    </row>
    <row r="872" spans="1:43">
      <c r="A872" s="123" t="s">
        <v>3393</v>
      </c>
      <c r="B872" s="123" t="s">
        <v>3394</v>
      </c>
      <c r="C872" s="36">
        <v>43830</v>
      </c>
      <c r="D872" s="124">
        <v>1.0088999999999999</v>
      </c>
      <c r="E872" s="124">
        <v>1.0258</v>
      </c>
      <c r="F872" s="125">
        <v>2.9744199881030501E-2</v>
      </c>
      <c r="G872" s="36">
        <v>43829</v>
      </c>
      <c r="H872" s="124">
        <v>1.0085999999999999</v>
      </c>
      <c r="I872" s="126">
        <v>0</v>
      </c>
      <c r="J872" s="123"/>
      <c r="K872" s="125">
        <v>0.12901945216355201</v>
      </c>
      <c r="L872" s="125">
        <v>0.45804825009553701</v>
      </c>
      <c r="M872" s="130">
        <v>0.89902942477183301</v>
      </c>
      <c r="N872" s="137">
        <f t="shared" si="143"/>
        <v>3.596117699087332</v>
      </c>
      <c r="O872" s="132">
        <f t="shared" si="144"/>
        <v>3.5961176990873318E-2</v>
      </c>
      <c r="P872" s="134">
        <f t="shared" si="145"/>
        <v>726</v>
      </c>
      <c r="Q872" s="134">
        <v>1046</v>
      </c>
      <c r="R872" s="134" t="str">
        <f t="shared" si="146"/>
        <v>726/1046</v>
      </c>
      <c r="S872" s="131">
        <f t="shared" si="147"/>
        <v>0.6940726577437859</v>
      </c>
      <c r="T872" s="137">
        <f t="shared" si="148"/>
        <v>65.296367112810714</v>
      </c>
      <c r="U872" s="133" t="e">
        <f ca="1">[1]!f_risk_annusharpe(A872,"2019/9/30","2019/12/31",1,1,3)</f>
        <v>#NAME?</v>
      </c>
      <c r="V872" s="134" t="e">
        <f t="shared" ca="1" si="149"/>
        <v>#NAME?</v>
      </c>
      <c r="W872" s="134">
        <f t="shared" si="150"/>
        <v>1046</v>
      </c>
      <c r="X872" s="134" t="e">
        <f t="shared" ca="1" si="151"/>
        <v>#NAME?</v>
      </c>
      <c r="Y872" s="131" t="e">
        <f t="shared" ca="1" si="152"/>
        <v>#NAME?</v>
      </c>
      <c r="Z872" s="137" t="e">
        <f t="shared" ca="1" si="153"/>
        <v>#NAME?</v>
      </c>
      <c r="AA872" s="125">
        <v>1.79559760888977</v>
      </c>
      <c r="AB872" s="126">
        <v>0</v>
      </c>
      <c r="AC872" s="123"/>
      <c r="AD872" s="126">
        <v>0</v>
      </c>
      <c r="AE872" s="123"/>
      <c r="AF872" s="126">
        <v>0</v>
      </c>
      <c r="AG872" s="123"/>
      <c r="AH872" s="125">
        <v>2.5997828300000001</v>
      </c>
      <c r="AI872" s="123" t="s">
        <v>163</v>
      </c>
      <c r="AJ872" s="123" t="s">
        <v>95</v>
      </c>
      <c r="AK872" s="124">
        <v>42.288115613899997</v>
      </c>
      <c r="AL872" s="123" t="s">
        <v>159</v>
      </c>
      <c r="AM872" s="36">
        <v>43539</v>
      </c>
      <c r="AN872" s="123" t="s">
        <v>310</v>
      </c>
      <c r="AO872" s="123" t="s">
        <v>1433</v>
      </c>
      <c r="AP872" s="123" t="s">
        <v>238</v>
      </c>
      <c r="AQ872" s="123" t="s">
        <v>235</v>
      </c>
    </row>
    <row r="873" spans="1:43">
      <c r="A873" s="123" t="s">
        <v>3525</v>
      </c>
      <c r="B873" s="123" t="s">
        <v>3526</v>
      </c>
      <c r="C873" s="36">
        <v>43830</v>
      </c>
      <c r="D873" s="124">
        <v>1.0086999999999999</v>
      </c>
      <c r="E873" s="124">
        <v>1.0086999999999999</v>
      </c>
      <c r="F873" s="125">
        <v>5.9517904969738501E-2</v>
      </c>
      <c r="G873" s="36">
        <v>43829</v>
      </c>
      <c r="H873" s="124">
        <v>1.0081</v>
      </c>
      <c r="I873" s="126">
        <v>0</v>
      </c>
      <c r="J873" s="123"/>
      <c r="K873" s="125">
        <v>0.16881827209533601</v>
      </c>
      <c r="L873" s="125">
        <v>0.36815920398010299</v>
      </c>
      <c r="M873" s="130">
        <v>0.73903924897631601</v>
      </c>
      <c r="N873" s="137">
        <f t="shared" si="143"/>
        <v>2.956156995905264</v>
      </c>
      <c r="O873" s="132">
        <f t="shared" si="144"/>
        <v>2.9561569959052639E-2</v>
      </c>
      <c r="P873" s="134">
        <f t="shared" si="145"/>
        <v>920</v>
      </c>
      <c r="Q873" s="134">
        <v>1046</v>
      </c>
      <c r="R873" s="134" t="str">
        <f t="shared" si="146"/>
        <v>920/1046</v>
      </c>
      <c r="S873" s="131">
        <f t="shared" si="147"/>
        <v>0.87954110898661564</v>
      </c>
      <c r="T873" s="137">
        <f t="shared" si="148"/>
        <v>60</v>
      </c>
      <c r="U873" s="133" t="e">
        <f ca="1">[1]!f_risk_annusharpe(A873,"2019/9/30","2019/12/31",1,1,3)</f>
        <v>#NAME?</v>
      </c>
      <c r="V873" s="134" t="e">
        <f t="shared" ca="1" si="149"/>
        <v>#NAME?</v>
      </c>
      <c r="W873" s="134">
        <f t="shared" si="150"/>
        <v>1046</v>
      </c>
      <c r="X873" s="134" t="e">
        <f t="shared" ca="1" si="151"/>
        <v>#NAME?</v>
      </c>
      <c r="Y873" s="131" t="e">
        <f t="shared" ca="1" si="152"/>
        <v>#NAME?</v>
      </c>
      <c r="Z873" s="137" t="e">
        <f t="shared" ca="1" si="153"/>
        <v>#NAME?</v>
      </c>
      <c r="AA873" s="126">
        <v>0</v>
      </c>
      <c r="AB873" s="126">
        <v>0</v>
      </c>
      <c r="AC873" s="123"/>
      <c r="AD873" s="126">
        <v>0</v>
      </c>
      <c r="AE873" s="123"/>
      <c r="AF873" s="126">
        <v>0</v>
      </c>
      <c r="AG873" s="123"/>
      <c r="AH873" s="125">
        <v>0.869999999999993</v>
      </c>
      <c r="AI873" s="123" t="s">
        <v>157</v>
      </c>
      <c r="AJ873" s="123" t="s">
        <v>95</v>
      </c>
      <c r="AK873" s="124">
        <v>4.6422580759000001</v>
      </c>
      <c r="AL873" s="123" t="s">
        <v>159</v>
      </c>
      <c r="AM873" s="36">
        <v>43725</v>
      </c>
      <c r="AN873" s="123" t="s">
        <v>310</v>
      </c>
      <c r="AO873" s="123" t="s">
        <v>1787</v>
      </c>
      <c r="AP873" s="123" t="s">
        <v>202</v>
      </c>
      <c r="AQ873" s="123" t="s">
        <v>170</v>
      </c>
    </row>
    <row r="874" spans="1:43">
      <c r="A874" s="123" t="s">
        <v>3527</v>
      </c>
      <c r="B874" s="123" t="s">
        <v>3528</v>
      </c>
      <c r="C874" s="36">
        <v>43830</v>
      </c>
      <c r="D874" s="124">
        <v>1.0144</v>
      </c>
      <c r="E874" s="124">
        <v>1.0144</v>
      </c>
      <c r="F874" s="125">
        <v>1.97199763360262E-2</v>
      </c>
      <c r="G874" s="36">
        <v>43829</v>
      </c>
      <c r="H874" s="124">
        <v>1.0142</v>
      </c>
      <c r="I874" s="126">
        <v>0</v>
      </c>
      <c r="J874" s="123"/>
      <c r="K874" s="125">
        <v>0.13820335636723299</v>
      </c>
      <c r="L874" s="125">
        <v>0.33630069238378502</v>
      </c>
      <c r="M874" s="130">
        <v>0.80492894762993095</v>
      </c>
      <c r="N874" s="137">
        <f t="shared" si="143"/>
        <v>3.2197157905197238</v>
      </c>
      <c r="O874" s="132">
        <f t="shared" si="144"/>
        <v>3.2197157905197241E-2</v>
      </c>
      <c r="P874" s="134">
        <f t="shared" si="145"/>
        <v>842</v>
      </c>
      <c r="Q874" s="134">
        <v>1046</v>
      </c>
      <c r="R874" s="134" t="str">
        <f t="shared" si="146"/>
        <v>842/1046</v>
      </c>
      <c r="S874" s="131">
        <f t="shared" si="147"/>
        <v>0.80497131931166344</v>
      </c>
      <c r="T874" s="137">
        <f t="shared" si="148"/>
        <v>60</v>
      </c>
      <c r="U874" s="133" t="e">
        <f ca="1">[1]!f_risk_annusharpe(A874,"2019/9/30","2019/12/31",1,1,3)</f>
        <v>#NAME?</v>
      </c>
      <c r="V874" s="134" t="e">
        <f t="shared" ca="1" si="149"/>
        <v>#NAME?</v>
      </c>
      <c r="W874" s="134">
        <f t="shared" si="150"/>
        <v>1046</v>
      </c>
      <c r="X874" s="134" t="e">
        <f t="shared" ca="1" si="151"/>
        <v>#NAME?</v>
      </c>
      <c r="Y874" s="131" t="e">
        <f t="shared" ca="1" si="152"/>
        <v>#NAME?</v>
      </c>
      <c r="Z874" s="137" t="e">
        <f t="shared" ca="1" si="153"/>
        <v>#NAME?</v>
      </c>
      <c r="AA874" s="125">
        <v>1.41971605678864</v>
      </c>
      <c r="AB874" s="126">
        <v>0</v>
      </c>
      <c r="AC874" s="123"/>
      <c r="AD874" s="126">
        <v>0</v>
      </c>
      <c r="AE874" s="123"/>
      <c r="AF874" s="126">
        <v>0</v>
      </c>
      <c r="AG874" s="123"/>
      <c r="AH874" s="125">
        <v>1.44</v>
      </c>
      <c r="AI874" s="123" t="s">
        <v>157</v>
      </c>
      <c r="AJ874" s="123" t="s">
        <v>95</v>
      </c>
      <c r="AK874" s="124">
        <v>1.7122871803999999</v>
      </c>
      <c r="AL874" s="123" t="s">
        <v>159</v>
      </c>
      <c r="AM874" s="36">
        <v>43643</v>
      </c>
      <c r="AN874" s="123" t="s">
        <v>310</v>
      </c>
      <c r="AO874" s="123" t="s">
        <v>3282</v>
      </c>
      <c r="AP874" s="123" t="s">
        <v>224</v>
      </c>
      <c r="AQ874" s="123" t="s">
        <v>177</v>
      </c>
    </row>
    <row r="875" spans="1:43">
      <c r="A875" s="123" t="s">
        <v>3529</v>
      </c>
      <c r="B875" s="123" t="s">
        <v>3530</v>
      </c>
      <c r="C875" s="36">
        <v>43830</v>
      </c>
      <c r="D875" s="124">
        <v>1.0078</v>
      </c>
      <c r="E875" s="124">
        <v>1.0256000000000001</v>
      </c>
      <c r="F875" s="125">
        <v>9.9235883695401993E-3</v>
      </c>
      <c r="G875" s="36">
        <v>43829</v>
      </c>
      <c r="H875" s="124">
        <v>1.0077</v>
      </c>
      <c r="I875" s="126">
        <v>0</v>
      </c>
      <c r="J875" s="123"/>
      <c r="K875" s="125">
        <v>0.17892644135189201</v>
      </c>
      <c r="L875" s="125">
        <v>0.66666316075714205</v>
      </c>
      <c r="M875" s="130">
        <v>1.1870594709628699</v>
      </c>
      <c r="N875" s="137">
        <f t="shared" si="143"/>
        <v>4.7482378838514796</v>
      </c>
      <c r="O875" s="132">
        <f t="shared" si="144"/>
        <v>4.7482378838514798E-2</v>
      </c>
      <c r="P875" s="134">
        <f t="shared" si="145"/>
        <v>287</v>
      </c>
      <c r="Q875" s="134">
        <v>1046</v>
      </c>
      <c r="R875" s="134" t="str">
        <f t="shared" si="146"/>
        <v>287/1046</v>
      </c>
      <c r="S875" s="131">
        <f t="shared" si="147"/>
        <v>0.27437858508604207</v>
      </c>
      <c r="T875" s="137">
        <f t="shared" si="148"/>
        <v>86.281070745697903</v>
      </c>
      <c r="U875" s="133" t="e">
        <f ca="1">[1]!f_risk_annusharpe(A875,"2019/9/30","2019/12/31",1,1,3)</f>
        <v>#NAME?</v>
      </c>
      <c r="V875" s="134" t="e">
        <f t="shared" ca="1" si="149"/>
        <v>#NAME?</v>
      </c>
      <c r="W875" s="134">
        <f t="shared" si="150"/>
        <v>1046</v>
      </c>
      <c r="X875" s="134" t="e">
        <f t="shared" ca="1" si="151"/>
        <v>#NAME?</v>
      </c>
      <c r="Y875" s="131" t="e">
        <f t="shared" ca="1" si="152"/>
        <v>#NAME?</v>
      </c>
      <c r="Z875" s="137" t="e">
        <f t="shared" ca="1" si="153"/>
        <v>#NAME?</v>
      </c>
      <c r="AA875" s="125">
        <v>2.8931551208747099</v>
      </c>
      <c r="AB875" s="126">
        <v>0</v>
      </c>
      <c r="AC875" s="123"/>
      <c r="AD875" s="126">
        <v>0</v>
      </c>
      <c r="AE875" s="123"/>
      <c r="AF875" s="126">
        <v>0</v>
      </c>
      <c r="AG875" s="123"/>
      <c r="AH875" s="125">
        <v>2.5741863399999998</v>
      </c>
      <c r="AI875" s="123" t="s">
        <v>157</v>
      </c>
      <c r="AJ875" s="123" t="s">
        <v>95</v>
      </c>
      <c r="AK875" s="124">
        <v>10.1596518382</v>
      </c>
      <c r="AL875" s="123" t="s">
        <v>159</v>
      </c>
      <c r="AM875" s="36">
        <v>43637</v>
      </c>
      <c r="AN875" s="123" t="s">
        <v>310</v>
      </c>
      <c r="AO875" s="123" t="s">
        <v>3531</v>
      </c>
      <c r="AP875" s="123" t="s">
        <v>191</v>
      </c>
      <c r="AQ875" s="123" t="s">
        <v>177</v>
      </c>
    </row>
    <row r="876" spans="1:43">
      <c r="A876" s="123" t="s">
        <v>3532</v>
      </c>
      <c r="B876" s="123" t="s">
        <v>3533</v>
      </c>
      <c r="C876" s="36">
        <v>43830</v>
      </c>
      <c r="D876" s="124">
        <v>1.0114000000000001</v>
      </c>
      <c r="E876" s="124">
        <v>1.0314000000000001</v>
      </c>
      <c r="F876" s="125">
        <v>2.9670655721495302E-2</v>
      </c>
      <c r="G876" s="36">
        <v>43829</v>
      </c>
      <c r="H876" s="124">
        <v>1.0111000000000001</v>
      </c>
      <c r="I876" s="126">
        <v>0</v>
      </c>
      <c r="J876" s="123"/>
      <c r="K876" s="125">
        <v>0.15844721727076</v>
      </c>
      <c r="L876" s="125">
        <v>0.68840456852792697</v>
      </c>
      <c r="M876" s="130">
        <v>1.1723409906817099</v>
      </c>
      <c r="N876" s="137">
        <f t="shared" si="143"/>
        <v>4.6893639627268398</v>
      </c>
      <c r="O876" s="132">
        <f t="shared" si="144"/>
        <v>4.6893639627268398E-2</v>
      </c>
      <c r="P876" s="134">
        <f t="shared" si="145"/>
        <v>307</v>
      </c>
      <c r="Q876" s="134">
        <v>1046</v>
      </c>
      <c r="R876" s="134" t="str">
        <f t="shared" si="146"/>
        <v>307/1046</v>
      </c>
      <c r="S876" s="131">
        <f t="shared" si="147"/>
        <v>0.29349904397705545</v>
      </c>
      <c r="T876" s="137">
        <f t="shared" si="148"/>
        <v>85.325047801147235</v>
      </c>
      <c r="U876" s="133" t="e">
        <f ca="1">[1]!f_risk_annusharpe(A876,"2019/9/30","2019/12/31",1,1,3)</f>
        <v>#NAME?</v>
      </c>
      <c r="V876" s="134" t="e">
        <f t="shared" ca="1" si="149"/>
        <v>#NAME?</v>
      </c>
      <c r="W876" s="134">
        <f t="shared" si="150"/>
        <v>1046</v>
      </c>
      <c r="X876" s="134" t="e">
        <f t="shared" ca="1" si="151"/>
        <v>#NAME?</v>
      </c>
      <c r="Y876" s="131" t="e">
        <f t="shared" ca="1" si="152"/>
        <v>#NAME?</v>
      </c>
      <c r="Z876" s="137" t="e">
        <f t="shared" ca="1" si="153"/>
        <v>#NAME?</v>
      </c>
      <c r="AA876" s="125">
        <v>2.1745434769687999</v>
      </c>
      <c r="AB876" s="126">
        <v>0</v>
      </c>
      <c r="AC876" s="123"/>
      <c r="AD876" s="126">
        <v>0</v>
      </c>
      <c r="AE876" s="123"/>
      <c r="AF876" s="126">
        <v>0</v>
      </c>
      <c r="AG876" s="123"/>
      <c r="AH876" s="125">
        <v>3.14520164000001</v>
      </c>
      <c r="AI876" s="123" t="s">
        <v>157</v>
      </c>
      <c r="AJ876" s="123" t="s">
        <v>95</v>
      </c>
      <c r="AK876" s="124">
        <v>13.823987256500001</v>
      </c>
      <c r="AL876" s="123" t="s">
        <v>159</v>
      </c>
      <c r="AM876" s="36">
        <v>43536</v>
      </c>
      <c r="AN876" s="123" t="s">
        <v>310</v>
      </c>
      <c r="AO876" s="123" t="s">
        <v>6428</v>
      </c>
      <c r="AP876" s="123" t="s">
        <v>191</v>
      </c>
      <c r="AQ876" s="123" t="s">
        <v>177</v>
      </c>
    </row>
    <row r="877" spans="1:43">
      <c r="A877" s="123" t="s">
        <v>3534</v>
      </c>
      <c r="B877" s="123" t="s">
        <v>3535</v>
      </c>
      <c r="C877" s="36">
        <v>43830</v>
      </c>
      <c r="D877" s="124">
        <v>1.0395000000000001</v>
      </c>
      <c r="E877" s="124">
        <v>1.0395000000000001</v>
      </c>
      <c r="F877" s="125">
        <v>2.88683602771545E-2</v>
      </c>
      <c r="G877" s="36">
        <v>43829</v>
      </c>
      <c r="H877" s="124">
        <v>1.0391999999999999</v>
      </c>
      <c r="I877" s="126">
        <v>0</v>
      </c>
      <c r="J877" s="123"/>
      <c r="K877" s="125">
        <v>0.18311488049344801</v>
      </c>
      <c r="L877" s="125">
        <v>0.61949472461525401</v>
      </c>
      <c r="M877" s="130">
        <v>1.35530421216849</v>
      </c>
      <c r="N877" s="137">
        <f t="shared" si="143"/>
        <v>5.4212168486739598</v>
      </c>
      <c r="O877" s="132">
        <f t="shared" si="144"/>
        <v>5.4212168486739598E-2</v>
      </c>
      <c r="P877" s="134">
        <f t="shared" si="145"/>
        <v>150</v>
      </c>
      <c r="Q877" s="134">
        <v>1046</v>
      </c>
      <c r="R877" s="134" t="str">
        <f t="shared" si="146"/>
        <v>150/1046</v>
      </c>
      <c r="S877" s="131">
        <f t="shared" si="147"/>
        <v>0.14340344168260039</v>
      </c>
      <c r="T877" s="137">
        <f t="shared" si="148"/>
        <v>92.82982791586997</v>
      </c>
      <c r="U877" s="133" t="e">
        <f ca="1">[1]!f_risk_annusharpe(A877,"2019/9/30","2019/12/31",1,1,3)</f>
        <v>#NAME?</v>
      </c>
      <c r="V877" s="134" t="e">
        <f t="shared" ca="1" si="149"/>
        <v>#NAME?</v>
      </c>
      <c r="W877" s="134">
        <f t="shared" si="150"/>
        <v>1046</v>
      </c>
      <c r="X877" s="134" t="e">
        <f t="shared" ca="1" si="151"/>
        <v>#NAME?</v>
      </c>
      <c r="Y877" s="131" t="e">
        <f t="shared" ca="1" si="152"/>
        <v>#NAME?</v>
      </c>
      <c r="Z877" s="137" t="e">
        <f t="shared" ca="1" si="153"/>
        <v>#NAME?</v>
      </c>
      <c r="AA877" s="125">
        <v>2.9615689381933499</v>
      </c>
      <c r="AB877" s="126">
        <v>0</v>
      </c>
      <c r="AC877" s="123"/>
      <c r="AD877" s="126">
        <v>0</v>
      </c>
      <c r="AE877" s="123"/>
      <c r="AF877" s="126">
        <v>0</v>
      </c>
      <c r="AG877" s="123"/>
      <c r="AH877" s="125">
        <v>3.9500000000000099</v>
      </c>
      <c r="AI877" s="123" t="s">
        <v>174</v>
      </c>
      <c r="AJ877" s="123" t="s">
        <v>95</v>
      </c>
      <c r="AK877" s="124">
        <v>3.8060808253</v>
      </c>
      <c r="AL877" s="123" t="s">
        <v>159</v>
      </c>
      <c r="AM877" s="36">
        <v>43529</v>
      </c>
      <c r="AN877" s="123" t="s">
        <v>310</v>
      </c>
      <c r="AO877" s="123" t="s">
        <v>6429</v>
      </c>
      <c r="AP877" s="123" t="s">
        <v>268</v>
      </c>
      <c r="AQ877" s="123" t="s">
        <v>229</v>
      </c>
    </row>
    <row r="878" spans="1:43">
      <c r="A878" s="123" t="s">
        <v>3536</v>
      </c>
      <c r="B878" s="123" t="s">
        <v>3537</v>
      </c>
      <c r="C878" s="36">
        <v>43830</v>
      </c>
      <c r="D878" s="124">
        <v>1.0305</v>
      </c>
      <c r="E878" s="124">
        <v>1.0305</v>
      </c>
      <c r="F878" s="125">
        <v>1.9411821799473698E-2</v>
      </c>
      <c r="G878" s="36">
        <v>43829</v>
      </c>
      <c r="H878" s="124">
        <v>1.0303</v>
      </c>
      <c r="I878" s="126">
        <v>0</v>
      </c>
      <c r="J878" s="123"/>
      <c r="K878" s="125">
        <v>0.243190661478594</v>
      </c>
      <c r="L878" s="125">
        <v>0.46797309154722799</v>
      </c>
      <c r="M878" s="130">
        <v>1.0096059596157601</v>
      </c>
      <c r="N878" s="137">
        <f t="shared" si="143"/>
        <v>4.0384238384630402</v>
      </c>
      <c r="O878" s="132">
        <f t="shared" si="144"/>
        <v>4.03842383846304E-2</v>
      </c>
      <c r="P878" s="134">
        <f t="shared" si="145"/>
        <v>554</v>
      </c>
      <c r="Q878" s="134">
        <v>1046</v>
      </c>
      <c r="R878" s="134" t="str">
        <f t="shared" si="146"/>
        <v>554/1046</v>
      </c>
      <c r="S878" s="131">
        <f t="shared" si="147"/>
        <v>0.5296367112810707</v>
      </c>
      <c r="T878" s="137">
        <f t="shared" si="148"/>
        <v>73.51816443594646</v>
      </c>
      <c r="U878" s="133" t="e">
        <f ca="1">[1]!f_risk_annusharpe(A878,"2019/9/30","2019/12/31",1,1,3)</f>
        <v>#NAME?</v>
      </c>
      <c r="V878" s="134" t="e">
        <f t="shared" ca="1" si="149"/>
        <v>#NAME?</v>
      </c>
      <c r="W878" s="134">
        <f t="shared" si="150"/>
        <v>1046</v>
      </c>
      <c r="X878" s="134" t="e">
        <f t="shared" ca="1" si="151"/>
        <v>#NAME?</v>
      </c>
      <c r="Y878" s="131" t="e">
        <f t="shared" ca="1" si="152"/>
        <v>#NAME?</v>
      </c>
      <c r="Z878" s="137" t="e">
        <f t="shared" ca="1" si="153"/>
        <v>#NAME?</v>
      </c>
      <c r="AA878" s="125">
        <v>1.8683274021352201</v>
      </c>
      <c r="AB878" s="126">
        <v>0</v>
      </c>
      <c r="AC878" s="123"/>
      <c r="AD878" s="126">
        <v>0</v>
      </c>
      <c r="AE878" s="123"/>
      <c r="AF878" s="126">
        <v>0</v>
      </c>
      <c r="AG878" s="123"/>
      <c r="AH878" s="125">
        <v>3.05</v>
      </c>
      <c r="AI878" s="123" t="s">
        <v>174</v>
      </c>
      <c r="AJ878" s="123" t="s">
        <v>95</v>
      </c>
      <c r="AK878" s="124">
        <v>12.1969574096</v>
      </c>
      <c r="AL878" s="123" t="s">
        <v>159</v>
      </c>
      <c r="AM878" s="36">
        <v>43525</v>
      </c>
      <c r="AN878" s="123" t="s">
        <v>310</v>
      </c>
      <c r="AO878" s="123" t="s">
        <v>6430</v>
      </c>
      <c r="AP878" s="123" t="s">
        <v>570</v>
      </c>
      <c r="AQ878" s="123" t="s">
        <v>177</v>
      </c>
    </row>
    <row r="879" spans="1:43">
      <c r="A879" s="123" t="s">
        <v>3510</v>
      </c>
      <c r="B879" s="123" t="s">
        <v>3511</v>
      </c>
      <c r="C879" s="36">
        <v>43830</v>
      </c>
      <c r="D879" s="124">
        <v>1.0224</v>
      </c>
      <c r="E879" s="124">
        <v>1.0224</v>
      </c>
      <c r="F879" s="125">
        <v>0</v>
      </c>
      <c r="G879" s="36">
        <v>43829</v>
      </c>
      <c r="H879" s="124">
        <v>1.0224</v>
      </c>
      <c r="I879" s="126">
        <v>0</v>
      </c>
      <c r="J879" s="123"/>
      <c r="K879" s="125">
        <v>0.17636684303351199</v>
      </c>
      <c r="L879" s="125">
        <v>0.46182568536896201</v>
      </c>
      <c r="M879" s="130">
        <v>1.0176859994071701</v>
      </c>
      <c r="N879" s="137">
        <f t="shared" si="143"/>
        <v>4.0707439976286803</v>
      </c>
      <c r="O879" s="132">
        <f t="shared" si="144"/>
        <v>4.0707439976286806E-2</v>
      </c>
      <c r="P879" s="134">
        <f t="shared" si="145"/>
        <v>538</v>
      </c>
      <c r="Q879" s="134">
        <v>1046</v>
      </c>
      <c r="R879" s="134" t="str">
        <f t="shared" si="146"/>
        <v>538/1046</v>
      </c>
      <c r="S879" s="131">
        <f t="shared" si="147"/>
        <v>0.51434034416826002</v>
      </c>
      <c r="T879" s="137">
        <f t="shared" si="148"/>
        <v>74.282982791587003</v>
      </c>
      <c r="U879" s="133" t="e">
        <f ca="1">[1]!f_risk_annusharpe(A879,"2019/9/30","2019/12/31",1,1,3)</f>
        <v>#NAME?</v>
      </c>
      <c r="V879" s="134" t="e">
        <f t="shared" ca="1" si="149"/>
        <v>#NAME?</v>
      </c>
      <c r="W879" s="134">
        <f t="shared" si="150"/>
        <v>1046</v>
      </c>
      <c r="X879" s="134" t="e">
        <f t="shared" ca="1" si="151"/>
        <v>#NAME?</v>
      </c>
      <c r="Y879" s="131" t="e">
        <f t="shared" ca="1" si="152"/>
        <v>#NAME?</v>
      </c>
      <c r="Z879" s="137" t="e">
        <f t="shared" ca="1" si="153"/>
        <v>#NAME?</v>
      </c>
      <c r="AA879" s="125">
        <v>1.91387559808611</v>
      </c>
      <c r="AB879" s="126">
        <v>0</v>
      </c>
      <c r="AC879" s="123"/>
      <c r="AD879" s="126">
        <v>0</v>
      </c>
      <c r="AE879" s="123"/>
      <c r="AF879" s="126">
        <v>0</v>
      </c>
      <c r="AG879" s="123"/>
      <c r="AH879" s="125">
        <v>2.2400000000000002</v>
      </c>
      <c r="AI879" s="123" t="s">
        <v>174</v>
      </c>
      <c r="AJ879" s="123" t="s">
        <v>95</v>
      </c>
      <c r="AK879" s="124">
        <v>10.2219948806</v>
      </c>
      <c r="AL879" s="123" t="s">
        <v>159</v>
      </c>
      <c r="AM879" s="36">
        <v>43615</v>
      </c>
      <c r="AN879" s="123" t="s">
        <v>310</v>
      </c>
      <c r="AO879" s="123" t="s">
        <v>1433</v>
      </c>
      <c r="AP879" s="123" t="s">
        <v>238</v>
      </c>
      <c r="AQ879" s="123" t="s">
        <v>229</v>
      </c>
    </row>
    <row r="880" spans="1:43">
      <c r="A880" s="123" t="s">
        <v>3351</v>
      </c>
      <c r="B880" s="123" t="s">
        <v>3352</v>
      </c>
      <c r="C880" s="36">
        <v>43830</v>
      </c>
      <c r="D880" s="124">
        <v>1.0129999999999999</v>
      </c>
      <c r="E880" s="124">
        <v>1.0297000000000001</v>
      </c>
      <c r="F880" s="125">
        <v>8.8924019365671597E-2</v>
      </c>
      <c r="G880" s="36">
        <v>43826</v>
      </c>
      <c r="H880" s="124">
        <v>1.0121</v>
      </c>
      <c r="I880" s="126">
        <v>0</v>
      </c>
      <c r="J880" s="123"/>
      <c r="K880" s="125">
        <v>0.257323832145674</v>
      </c>
      <c r="L880" s="125">
        <v>0.47606438826197101</v>
      </c>
      <c r="M880" s="130">
        <v>0.88633414624612095</v>
      </c>
      <c r="N880" s="137">
        <f t="shared" si="143"/>
        <v>3.5453365849844838</v>
      </c>
      <c r="O880" s="132">
        <f t="shared" si="144"/>
        <v>3.5453365849844841E-2</v>
      </c>
      <c r="P880" s="134">
        <f t="shared" si="145"/>
        <v>744</v>
      </c>
      <c r="Q880" s="134">
        <v>1046</v>
      </c>
      <c r="R880" s="134" t="str">
        <f t="shared" si="146"/>
        <v>744/1046</v>
      </c>
      <c r="S880" s="131">
        <f t="shared" si="147"/>
        <v>0.71128107074569791</v>
      </c>
      <c r="T880" s="137">
        <f t="shared" si="148"/>
        <v>64.435946462715108</v>
      </c>
      <c r="U880" s="133" t="e">
        <f ca="1">[1]!f_risk_annusharpe(A880,"2019/9/30","2019/12/31",1,1,3)</f>
        <v>#NAME?</v>
      </c>
      <c r="V880" s="134" t="e">
        <f t="shared" ca="1" si="149"/>
        <v>#NAME?</v>
      </c>
      <c r="W880" s="134">
        <f t="shared" si="150"/>
        <v>1046</v>
      </c>
      <c r="X880" s="134" t="e">
        <f t="shared" ca="1" si="151"/>
        <v>#NAME?</v>
      </c>
      <c r="Y880" s="131" t="e">
        <f t="shared" ca="1" si="152"/>
        <v>#NAME?</v>
      </c>
      <c r="Z880" s="137" t="e">
        <f t="shared" ca="1" si="153"/>
        <v>#NAME?</v>
      </c>
      <c r="AA880" s="125">
        <v>2.2649199682255801</v>
      </c>
      <c r="AB880" s="126">
        <v>0</v>
      </c>
      <c r="AC880" s="123"/>
      <c r="AD880" s="126">
        <v>0</v>
      </c>
      <c r="AE880" s="123"/>
      <c r="AF880" s="126">
        <v>0</v>
      </c>
      <c r="AG880" s="123"/>
      <c r="AH880" s="125">
        <v>2.9910009</v>
      </c>
      <c r="AI880" s="123" t="s">
        <v>174</v>
      </c>
      <c r="AJ880" s="123" t="s">
        <v>95</v>
      </c>
      <c r="AK880" s="124">
        <v>48.297384224600002</v>
      </c>
      <c r="AL880" s="123" t="s">
        <v>159</v>
      </c>
      <c r="AM880" s="36">
        <v>43494</v>
      </c>
      <c r="AN880" s="123" t="s">
        <v>310</v>
      </c>
      <c r="AO880" s="123" t="s">
        <v>2451</v>
      </c>
      <c r="AP880" s="123" t="s">
        <v>171</v>
      </c>
      <c r="AQ880" s="123" t="s">
        <v>207</v>
      </c>
    </row>
    <row r="881" spans="1:43">
      <c r="A881" s="123" t="s">
        <v>3299</v>
      </c>
      <c r="B881" s="123" t="s">
        <v>3300</v>
      </c>
      <c r="C881" s="36">
        <v>43830</v>
      </c>
      <c r="D881" s="124">
        <v>1.0112000000000001</v>
      </c>
      <c r="E881" s="124">
        <v>1.0212000000000001</v>
      </c>
      <c r="F881" s="125">
        <v>1.9782393669647201E-2</v>
      </c>
      <c r="G881" s="36">
        <v>43829</v>
      </c>
      <c r="H881" s="124">
        <v>1.0109999999999999</v>
      </c>
      <c r="I881" s="126">
        <v>0</v>
      </c>
      <c r="J881" s="123"/>
      <c r="K881" s="125">
        <v>8.9082450757205903E-2</v>
      </c>
      <c r="L881" s="125">
        <v>0.29751432815025702</v>
      </c>
      <c r="M881" s="130">
        <v>0.64691345241475595</v>
      </c>
      <c r="N881" s="137">
        <f t="shared" si="143"/>
        <v>2.5876538096590238</v>
      </c>
      <c r="O881" s="132">
        <f t="shared" si="144"/>
        <v>2.5876538096590237E-2</v>
      </c>
      <c r="P881" s="134">
        <f t="shared" si="145"/>
        <v>971</v>
      </c>
      <c r="Q881" s="134">
        <v>1046</v>
      </c>
      <c r="R881" s="134" t="str">
        <f t="shared" si="146"/>
        <v>971/1046</v>
      </c>
      <c r="S881" s="131">
        <f t="shared" si="147"/>
        <v>0.92829827915869978</v>
      </c>
      <c r="T881" s="137">
        <f t="shared" si="148"/>
        <v>60</v>
      </c>
      <c r="U881" s="133" t="e">
        <f ca="1">[1]!f_risk_annusharpe(A881,"2019/9/30","2019/12/31",1,1,3)</f>
        <v>#NAME?</v>
      </c>
      <c r="V881" s="134" t="e">
        <f t="shared" ca="1" si="149"/>
        <v>#NAME?</v>
      </c>
      <c r="W881" s="134">
        <f t="shared" si="150"/>
        <v>1046</v>
      </c>
      <c r="X881" s="134" t="e">
        <f t="shared" ca="1" si="151"/>
        <v>#NAME?</v>
      </c>
      <c r="Y881" s="131" t="e">
        <f t="shared" ca="1" si="152"/>
        <v>#NAME?</v>
      </c>
      <c r="Z881" s="137" t="e">
        <f t="shared" ca="1" si="153"/>
        <v>#NAME?</v>
      </c>
      <c r="AA881" s="125">
        <v>1.26989054403762</v>
      </c>
      <c r="AB881" s="126">
        <v>0</v>
      </c>
      <c r="AC881" s="123"/>
      <c r="AD881" s="126">
        <v>0</v>
      </c>
      <c r="AE881" s="123"/>
      <c r="AF881" s="126">
        <v>0</v>
      </c>
      <c r="AG881" s="123"/>
      <c r="AH881" s="125">
        <v>2.1318067200000002</v>
      </c>
      <c r="AI881" s="123" t="s">
        <v>163</v>
      </c>
      <c r="AJ881" s="123" t="s">
        <v>95</v>
      </c>
      <c r="AK881" s="124">
        <v>10.018049556599999</v>
      </c>
      <c r="AL881" s="123" t="s">
        <v>159</v>
      </c>
      <c r="AM881" s="36">
        <v>43496</v>
      </c>
      <c r="AN881" s="123" t="s">
        <v>310</v>
      </c>
      <c r="AO881" s="123" t="s">
        <v>2792</v>
      </c>
      <c r="AP881" s="123" t="s">
        <v>268</v>
      </c>
      <c r="AQ881" s="123" t="s">
        <v>2734</v>
      </c>
    </row>
    <row r="882" spans="1:43">
      <c r="A882" s="123" t="s">
        <v>3272</v>
      </c>
      <c r="B882" s="123" t="s">
        <v>3273</v>
      </c>
      <c r="C882" s="36">
        <v>43830</v>
      </c>
      <c r="D882" s="124">
        <v>1.0246999999999999</v>
      </c>
      <c r="E882" s="124">
        <v>1.0246999999999999</v>
      </c>
      <c r="F882" s="125">
        <v>4.8818590119112E-2</v>
      </c>
      <c r="G882" s="36">
        <v>43829</v>
      </c>
      <c r="H882" s="124">
        <v>1.0242</v>
      </c>
      <c r="I882" s="126">
        <v>0</v>
      </c>
      <c r="J882" s="123"/>
      <c r="K882" s="125">
        <v>0.15638744990714901</v>
      </c>
      <c r="L882" s="125">
        <v>0.36238981390793701</v>
      </c>
      <c r="M882" s="130">
        <v>0.76703707345855299</v>
      </c>
      <c r="N882" s="137">
        <f t="shared" si="143"/>
        <v>3.0681482938342119</v>
      </c>
      <c r="O882" s="132">
        <f t="shared" si="144"/>
        <v>3.0681482938342119E-2</v>
      </c>
      <c r="P882" s="134">
        <f t="shared" si="145"/>
        <v>889</v>
      </c>
      <c r="Q882" s="134">
        <v>1046</v>
      </c>
      <c r="R882" s="134" t="str">
        <f t="shared" si="146"/>
        <v>889/1046</v>
      </c>
      <c r="S882" s="131">
        <f t="shared" si="147"/>
        <v>0.84990439770554493</v>
      </c>
      <c r="T882" s="137">
        <f t="shared" si="148"/>
        <v>60</v>
      </c>
      <c r="U882" s="133" t="e">
        <f ca="1">[1]!f_risk_annusharpe(A882,"2019/9/30","2019/12/31",1,1,3)</f>
        <v>#NAME?</v>
      </c>
      <c r="V882" s="134" t="e">
        <f t="shared" ca="1" si="149"/>
        <v>#NAME?</v>
      </c>
      <c r="W882" s="134">
        <f t="shared" si="150"/>
        <v>1046</v>
      </c>
      <c r="X882" s="134" t="e">
        <f t="shared" ca="1" si="151"/>
        <v>#NAME?</v>
      </c>
      <c r="Y882" s="131" t="e">
        <f t="shared" ca="1" si="152"/>
        <v>#NAME?</v>
      </c>
      <c r="Z882" s="137" t="e">
        <f t="shared" ca="1" si="153"/>
        <v>#NAME?</v>
      </c>
      <c r="AA882" s="125">
        <v>1.3952107658816499</v>
      </c>
      <c r="AB882" s="126">
        <v>0</v>
      </c>
      <c r="AC882" s="123"/>
      <c r="AD882" s="126">
        <v>0</v>
      </c>
      <c r="AE882" s="123"/>
      <c r="AF882" s="126">
        <v>0</v>
      </c>
      <c r="AG882" s="123"/>
      <c r="AH882" s="125">
        <v>2.46999999999999</v>
      </c>
      <c r="AI882" s="123" t="s">
        <v>157</v>
      </c>
      <c r="AJ882" s="123" t="s">
        <v>95</v>
      </c>
      <c r="AK882" s="124">
        <v>2.0307064978999998</v>
      </c>
      <c r="AL882" s="123" t="s">
        <v>159</v>
      </c>
      <c r="AM882" s="36">
        <v>43489</v>
      </c>
      <c r="AN882" s="123" t="s">
        <v>310</v>
      </c>
      <c r="AO882" s="123" t="s">
        <v>3274</v>
      </c>
      <c r="AP882" s="123" t="s">
        <v>372</v>
      </c>
      <c r="AQ882" s="123" t="s">
        <v>207</v>
      </c>
    </row>
    <row r="883" spans="1:43">
      <c r="A883" s="123" t="s">
        <v>3275</v>
      </c>
      <c r="B883" s="123" t="s">
        <v>3276</v>
      </c>
      <c r="C883" s="36">
        <v>43830</v>
      </c>
      <c r="D883" s="124">
        <v>1.0322</v>
      </c>
      <c r="E883" s="124">
        <v>1.0322</v>
      </c>
      <c r="F883" s="125">
        <v>1.93798449612382E-2</v>
      </c>
      <c r="G883" s="36">
        <v>43829</v>
      </c>
      <c r="H883" s="124">
        <v>1.032</v>
      </c>
      <c r="I883" s="126">
        <v>0</v>
      </c>
      <c r="J883" s="123"/>
      <c r="K883" s="125">
        <v>0.106682184075269</v>
      </c>
      <c r="L883" s="125">
        <v>0.359747204666994</v>
      </c>
      <c r="M883" s="130">
        <v>0.78109744190587804</v>
      </c>
      <c r="N883" s="137">
        <f t="shared" si="143"/>
        <v>3.1243897676235122</v>
      </c>
      <c r="O883" s="132">
        <f t="shared" si="144"/>
        <v>3.1243897676235123E-2</v>
      </c>
      <c r="P883" s="134">
        <f t="shared" si="145"/>
        <v>874</v>
      </c>
      <c r="Q883" s="134">
        <v>1046</v>
      </c>
      <c r="R883" s="134" t="str">
        <f t="shared" si="146"/>
        <v>874/1046</v>
      </c>
      <c r="S883" s="131">
        <f t="shared" si="147"/>
        <v>0.83556405353728491</v>
      </c>
      <c r="T883" s="137">
        <f t="shared" si="148"/>
        <v>60</v>
      </c>
      <c r="U883" s="133" t="e">
        <f ca="1">[1]!f_risk_annusharpe(A883,"2019/9/30","2019/12/31",1,1,3)</f>
        <v>#NAME?</v>
      </c>
      <c r="V883" s="134" t="e">
        <f t="shared" ca="1" si="149"/>
        <v>#NAME?</v>
      </c>
      <c r="W883" s="134">
        <f t="shared" si="150"/>
        <v>1046</v>
      </c>
      <c r="X883" s="134" t="e">
        <f t="shared" ca="1" si="151"/>
        <v>#NAME?</v>
      </c>
      <c r="Y883" s="131" t="e">
        <f t="shared" ca="1" si="152"/>
        <v>#NAME?</v>
      </c>
      <c r="Z883" s="137" t="e">
        <f t="shared" ca="1" si="153"/>
        <v>#NAME?</v>
      </c>
      <c r="AA883" s="125">
        <v>1.93561129764962</v>
      </c>
      <c r="AB883" s="126">
        <v>0</v>
      </c>
      <c r="AC883" s="123"/>
      <c r="AD883" s="126">
        <v>0</v>
      </c>
      <c r="AE883" s="123"/>
      <c r="AF883" s="126">
        <v>0</v>
      </c>
      <c r="AG883" s="123"/>
      <c r="AH883" s="125">
        <v>3.22</v>
      </c>
      <c r="AI883" s="123" t="s">
        <v>157</v>
      </c>
      <c r="AJ883" s="123" t="s">
        <v>95</v>
      </c>
      <c r="AK883" s="124">
        <v>16.491204384500001</v>
      </c>
      <c r="AL883" s="123" t="s">
        <v>159</v>
      </c>
      <c r="AM883" s="36">
        <v>43521</v>
      </c>
      <c r="AN883" s="123" t="s">
        <v>310</v>
      </c>
      <c r="AO883" s="123" t="s">
        <v>3277</v>
      </c>
      <c r="AP883" s="123" t="s">
        <v>200</v>
      </c>
      <c r="AQ883" s="123" t="s">
        <v>177</v>
      </c>
    </row>
    <row r="884" spans="1:43">
      <c r="A884" s="123" t="s">
        <v>3278</v>
      </c>
      <c r="B884" s="123" t="s">
        <v>3279</v>
      </c>
      <c r="C884" s="36">
        <v>43830</v>
      </c>
      <c r="D884" s="124">
        <v>1.0277000000000001</v>
      </c>
      <c r="E884" s="124">
        <v>1.0328999999999999</v>
      </c>
      <c r="F884" s="125">
        <v>1.9464720194647001E-2</v>
      </c>
      <c r="G884" s="36">
        <v>43829</v>
      </c>
      <c r="H884" s="124">
        <v>1.0275000000000001</v>
      </c>
      <c r="I884" s="126">
        <v>0</v>
      </c>
      <c r="J884" s="123"/>
      <c r="K884" s="125">
        <v>9.7399435083275296E-2</v>
      </c>
      <c r="L884" s="125">
        <v>0.49875172596192302</v>
      </c>
      <c r="M884" s="130">
        <v>1.081954868662</v>
      </c>
      <c r="N884" s="137">
        <f t="shared" si="143"/>
        <v>4.3278194746479999</v>
      </c>
      <c r="O884" s="132">
        <f t="shared" si="144"/>
        <v>4.3278194746480002E-2</v>
      </c>
      <c r="P884" s="134">
        <f t="shared" si="145"/>
        <v>441</v>
      </c>
      <c r="Q884" s="134">
        <v>1046</v>
      </c>
      <c r="R884" s="134" t="str">
        <f t="shared" si="146"/>
        <v>441/1046</v>
      </c>
      <c r="S884" s="131">
        <f t="shared" si="147"/>
        <v>0.4216061185468451</v>
      </c>
      <c r="T884" s="137">
        <f t="shared" si="148"/>
        <v>78.919694072657748</v>
      </c>
      <c r="U884" s="133" t="e">
        <f ca="1">[1]!f_risk_annusharpe(A884,"2019/9/30","2019/12/31",1,1,3)</f>
        <v>#NAME?</v>
      </c>
      <c r="V884" s="134" t="e">
        <f t="shared" ca="1" si="149"/>
        <v>#NAME?</v>
      </c>
      <c r="W884" s="134">
        <f t="shared" si="150"/>
        <v>1046</v>
      </c>
      <c r="X884" s="134" t="e">
        <f t="shared" ca="1" si="151"/>
        <v>#NAME?</v>
      </c>
      <c r="Y884" s="131" t="e">
        <f t="shared" ca="1" si="152"/>
        <v>#NAME?</v>
      </c>
      <c r="Z884" s="137" t="e">
        <f t="shared" ca="1" si="153"/>
        <v>#NAME?</v>
      </c>
      <c r="AA884" s="125">
        <v>2.3401946972402401</v>
      </c>
      <c r="AB884" s="126">
        <v>0</v>
      </c>
      <c r="AC884" s="123"/>
      <c r="AD884" s="126">
        <v>0</v>
      </c>
      <c r="AE884" s="123"/>
      <c r="AF884" s="126">
        <v>0</v>
      </c>
      <c r="AG884" s="123"/>
      <c r="AH884" s="125">
        <v>3.3037873799999899</v>
      </c>
      <c r="AI884" s="123" t="s">
        <v>157</v>
      </c>
      <c r="AJ884" s="123" t="s">
        <v>95</v>
      </c>
      <c r="AK884" s="124">
        <v>20.513206566699999</v>
      </c>
      <c r="AL884" s="123" t="s">
        <v>159</v>
      </c>
      <c r="AM884" s="36">
        <v>43525</v>
      </c>
      <c r="AN884" s="123" t="s">
        <v>310</v>
      </c>
      <c r="AO884" s="123" t="s">
        <v>257</v>
      </c>
      <c r="AP884" s="123" t="s">
        <v>200</v>
      </c>
      <c r="AQ884" s="123" t="s">
        <v>2734</v>
      </c>
    </row>
    <row r="885" spans="1:43">
      <c r="A885" s="123" t="s">
        <v>3389</v>
      </c>
      <c r="B885" s="123" t="s">
        <v>3390</v>
      </c>
      <c r="C885" s="36">
        <v>43830</v>
      </c>
      <c r="D885" s="124">
        <v>1.2205999999999999</v>
      </c>
      <c r="E885" s="124">
        <v>1.2276</v>
      </c>
      <c r="F885" s="125">
        <v>8.1933633756578906E-3</v>
      </c>
      <c r="G885" s="36">
        <v>43829</v>
      </c>
      <c r="H885" s="124">
        <v>1.2204999999999999</v>
      </c>
      <c r="I885" s="126">
        <v>0</v>
      </c>
      <c r="J885" s="123"/>
      <c r="K885" s="125">
        <v>-0.31034926442911398</v>
      </c>
      <c r="L885" s="125">
        <v>4.6895615751722604</v>
      </c>
      <c r="M885" s="130">
        <v>5.1070465982667601</v>
      </c>
      <c r="N885" s="137">
        <f t="shared" si="143"/>
        <v>20.42818639306704</v>
      </c>
      <c r="O885" s="132">
        <f t="shared" si="144"/>
        <v>0.20428186393067041</v>
      </c>
      <c r="P885" s="134">
        <f t="shared" si="145"/>
        <v>3</v>
      </c>
      <c r="Q885" s="134">
        <v>1046</v>
      </c>
      <c r="R885" s="134" t="str">
        <f t="shared" si="146"/>
        <v>3/1046</v>
      </c>
      <c r="S885" s="131">
        <f t="shared" si="147"/>
        <v>2.8680688336520078E-3</v>
      </c>
      <c r="T885" s="137">
        <f t="shared" si="148"/>
        <v>99.856596558317406</v>
      </c>
      <c r="U885" s="133" t="e">
        <f ca="1">[1]!f_risk_annusharpe(A885,"2019/9/30","2019/12/31",1,1,3)</f>
        <v>#NAME?</v>
      </c>
      <c r="V885" s="134" t="e">
        <f t="shared" ca="1" si="149"/>
        <v>#NAME?</v>
      </c>
      <c r="W885" s="134">
        <f t="shared" si="150"/>
        <v>1046</v>
      </c>
      <c r="X885" s="134" t="e">
        <f t="shared" ca="1" si="151"/>
        <v>#NAME?</v>
      </c>
      <c r="Y885" s="131" t="e">
        <f t="shared" ca="1" si="152"/>
        <v>#NAME?</v>
      </c>
      <c r="Z885" s="137" t="e">
        <f t="shared" ca="1" si="153"/>
        <v>#NAME?</v>
      </c>
      <c r="AA885" s="126">
        <v>0</v>
      </c>
      <c r="AB885" s="126">
        <v>0</v>
      </c>
      <c r="AC885" s="123"/>
      <c r="AD885" s="126">
        <v>0</v>
      </c>
      <c r="AE885" s="123"/>
      <c r="AF885" s="126">
        <v>0</v>
      </c>
      <c r="AG885" s="123"/>
      <c r="AH885" s="125">
        <v>5.5169640800000002</v>
      </c>
      <c r="AI885" s="123" t="s">
        <v>157</v>
      </c>
      <c r="AJ885" s="123" t="s">
        <v>95</v>
      </c>
      <c r="AK885" s="124">
        <v>2.0088329851000002</v>
      </c>
      <c r="AL885" s="123" t="s">
        <v>159</v>
      </c>
      <c r="AM885" s="36">
        <v>43677</v>
      </c>
      <c r="AN885" s="123" t="s">
        <v>310</v>
      </c>
      <c r="AO885" s="123" t="s">
        <v>612</v>
      </c>
      <c r="AP885" s="123" t="s">
        <v>228</v>
      </c>
      <c r="AQ885" s="123" t="s">
        <v>177</v>
      </c>
    </row>
    <row r="886" spans="1:43">
      <c r="A886" s="123" t="s">
        <v>3280</v>
      </c>
      <c r="B886" s="123" t="s">
        <v>3281</v>
      </c>
      <c r="C886" s="36">
        <v>43830</v>
      </c>
      <c r="D886" s="124">
        <v>1.0271999999999999</v>
      </c>
      <c r="E886" s="124">
        <v>1.0271999999999999</v>
      </c>
      <c r="F886" s="125">
        <v>1.9474196689384399E-2</v>
      </c>
      <c r="G886" s="36">
        <v>43829</v>
      </c>
      <c r="H886" s="124">
        <v>1.0269999999999999</v>
      </c>
      <c r="I886" s="126">
        <v>0</v>
      </c>
      <c r="J886" s="123"/>
      <c r="K886" s="125">
        <v>0.136478845778889</v>
      </c>
      <c r="L886" s="125">
        <v>0.40074284038705799</v>
      </c>
      <c r="M886" s="130">
        <v>0.82449941107184599</v>
      </c>
      <c r="N886" s="137">
        <f t="shared" si="143"/>
        <v>3.297997644287384</v>
      </c>
      <c r="O886" s="132">
        <f t="shared" si="144"/>
        <v>3.2979976442873843E-2</v>
      </c>
      <c r="P886" s="134">
        <f t="shared" si="145"/>
        <v>822</v>
      </c>
      <c r="Q886" s="134">
        <v>1046</v>
      </c>
      <c r="R886" s="134" t="str">
        <f t="shared" si="146"/>
        <v>822/1046</v>
      </c>
      <c r="S886" s="131">
        <f t="shared" si="147"/>
        <v>0.78585086042065011</v>
      </c>
      <c r="T886" s="137">
        <f t="shared" si="148"/>
        <v>60.7074569789675</v>
      </c>
      <c r="U886" s="133" t="e">
        <f ca="1">[1]!f_risk_annusharpe(A886,"2019/9/30","2019/12/31",1,1,3)</f>
        <v>#NAME?</v>
      </c>
      <c r="V886" s="134" t="e">
        <f t="shared" ca="1" si="149"/>
        <v>#NAME?</v>
      </c>
      <c r="W886" s="134">
        <f t="shared" si="150"/>
        <v>1046</v>
      </c>
      <c r="X886" s="134" t="e">
        <f t="shared" ca="1" si="151"/>
        <v>#NAME?</v>
      </c>
      <c r="Y886" s="131" t="e">
        <f t="shared" ca="1" si="152"/>
        <v>#NAME?</v>
      </c>
      <c r="Z886" s="137" t="e">
        <f t="shared" ca="1" si="153"/>
        <v>#NAME?</v>
      </c>
      <c r="AA886" s="125">
        <v>1.5722337585286099</v>
      </c>
      <c r="AB886" s="126">
        <v>0</v>
      </c>
      <c r="AC886" s="123"/>
      <c r="AD886" s="126">
        <v>0</v>
      </c>
      <c r="AE886" s="123"/>
      <c r="AF886" s="126">
        <v>0</v>
      </c>
      <c r="AG886" s="123"/>
      <c r="AH886" s="125">
        <v>2.71999999999999</v>
      </c>
      <c r="AI886" s="123" t="s">
        <v>157</v>
      </c>
      <c r="AJ886" s="123" t="s">
        <v>95</v>
      </c>
      <c r="AK886" s="124">
        <v>15.1187798534</v>
      </c>
      <c r="AL886" s="123" t="s">
        <v>159</v>
      </c>
      <c r="AM886" s="36">
        <v>43516</v>
      </c>
      <c r="AN886" s="123" t="s">
        <v>310</v>
      </c>
      <c r="AO886" s="123" t="s">
        <v>3282</v>
      </c>
      <c r="AP886" s="123" t="s">
        <v>224</v>
      </c>
      <c r="AQ886" s="123" t="s">
        <v>183</v>
      </c>
    </row>
    <row r="887" spans="1:43">
      <c r="A887" s="123" t="s">
        <v>3285</v>
      </c>
      <c r="B887" s="123" t="s">
        <v>3286</v>
      </c>
      <c r="C887" s="36">
        <v>43830</v>
      </c>
      <c r="D887" s="124">
        <v>1.0291999999999999</v>
      </c>
      <c r="E887" s="124">
        <v>1.0322</v>
      </c>
      <c r="F887" s="125">
        <v>1.9436345966955801E-2</v>
      </c>
      <c r="G887" s="36">
        <v>43829</v>
      </c>
      <c r="H887" s="124">
        <v>1.0289999999999999</v>
      </c>
      <c r="I887" s="126">
        <v>0</v>
      </c>
      <c r="J887" s="123"/>
      <c r="K887" s="125">
        <v>0.116731517509713</v>
      </c>
      <c r="L887" s="125">
        <v>0.39980643906234897</v>
      </c>
      <c r="M887" s="130">
        <v>1.0089451022604901</v>
      </c>
      <c r="N887" s="137">
        <f t="shared" si="143"/>
        <v>4.0357804090419602</v>
      </c>
      <c r="O887" s="132">
        <f t="shared" si="144"/>
        <v>4.0357804090419599E-2</v>
      </c>
      <c r="P887" s="134">
        <f t="shared" si="145"/>
        <v>555</v>
      </c>
      <c r="Q887" s="134">
        <v>1046</v>
      </c>
      <c r="R887" s="134" t="str">
        <f t="shared" si="146"/>
        <v>555/1046</v>
      </c>
      <c r="S887" s="131">
        <f t="shared" si="147"/>
        <v>0.53059273422562137</v>
      </c>
      <c r="T887" s="137">
        <f t="shared" si="148"/>
        <v>73.470363288718929</v>
      </c>
      <c r="U887" s="133" t="e">
        <f ca="1">[1]!f_risk_annusharpe(A887,"2019/9/30","2019/12/31",1,1,3)</f>
        <v>#NAME?</v>
      </c>
      <c r="V887" s="134" t="e">
        <f t="shared" ca="1" si="149"/>
        <v>#NAME?</v>
      </c>
      <c r="W887" s="134">
        <f t="shared" si="150"/>
        <v>1046</v>
      </c>
      <c r="X887" s="134" t="e">
        <f t="shared" ca="1" si="151"/>
        <v>#NAME?</v>
      </c>
      <c r="Y887" s="131" t="e">
        <f t="shared" ca="1" si="152"/>
        <v>#NAME?</v>
      </c>
      <c r="Z887" s="137" t="e">
        <f t="shared" ca="1" si="153"/>
        <v>#NAME?</v>
      </c>
      <c r="AA887" s="125">
        <v>2.09796340257172</v>
      </c>
      <c r="AB887" s="126">
        <v>0</v>
      </c>
      <c r="AC887" s="123"/>
      <c r="AD887" s="126">
        <v>0</v>
      </c>
      <c r="AE887" s="123"/>
      <c r="AF887" s="126">
        <v>0</v>
      </c>
      <c r="AG887" s="123"/>
      <c r="AH887" s="125">
        <v>3.221041</v>
      </c>
      <c r="AI887" s="123" t="s">
        <v>163</v>
      </c>
      <c r="AJ887" s="123" t="s">
        <v>95</v>
      </c>
      <c r="AK887" s="124">
        <v>9.9980247258000006</v>
      </c>
      <c r="AL887" s="123" t="s">
        <v>159</v>
      </c>
      <c r="AM887" s="36">
        <v>43494</v>
      </c>
      <c r="AN887" s="123" t="s">
        <v>310</v>
      </c>
      <c r="AO887" s="123" t="s">
        <v>1392</v>
      </c>
      <c r="AP887" s="123" t="s">
        <v>195</v>
      </c>
      <c r="AQ887" s="123" t="s">
        <v>2734</v>
      </c>
    </row>
    <row r="888" spans="1:43">
      <c r="A888" s="123" t="s">
        <v>3391</v>
      </c>
      <c r="B888" s="123" t="s">
        <v>3392</v>
      </c>
      <c r="C888" s="36">
        <v>43830</v>
      </c>
      <c r="D888" s="124">
        <v>1.0246999999999999</v>
      </c>
      <c r="E888" s="124">
        <v>1.0246999999999999</v>
      </c>
      <c r="F888" s="125">
        <v>2.9285435376802699E-2</v>
      </c>
      <c r="G888" s="36">
        <v>43829</v>
      </c>
      <c r="H888" s="124">
        <v>1.0244</v>
      </c>
      <c r="I888" s="126">
        <v>0</v>
      </c>
      <c r="J888" s="123"/>
      <c r="K888" s="125">
        <v>0.12702755520811601</v>
      </c>
      <c r="L888" s="125">
        <v>0.66804204735238404</v>
      </c>
      <c r="M888" s="130">
        <v>1.1649718629677199</v>
      </c>
      <c r="N888" s="137">
        <f t="shared" si="143"/>
        <v>4.6598874518708797</v>
      </c>
      <c r="O888" s="132">
        <f t="shared" si="144"/>
        <v>4.6598874518708797E-2</v>
      </c>
      <c r="P888" s="134">
        <f t="shared" si="145"/>
        <v>321</v>
      </c>
      <c r="Q888" s="134">
        <v>1046</v>
      </c>
      <c r="R888" s="134" t="str">
        <f t="shared" si="146"/>
        <v>321/1046</v>
      </c>
      <c r="S888" s="131">
        <f t="shared" si="147"/>
        <v>0.30688336520076481</v>
      </c>
      <c r="T888" s="137">
        <f t="shared" si="148"/>
        <v>84.655831739961769</v>
      </c>
      <c r="U888" s="133" t="e">
        <f ca="1">[1]!f_risk_annusharpe(A888,"2019/9/30","2019/12/31",1,1,3)</f>
        <v>#NAME?</v>
      </c>
      <c r="V888" s="134" t="e">
        <f t="shared" ca="1" si="149"/>
        <v>#NAME?</v>
      </c>
      <c r="W888" s="134">
        <f t="shared" si="150"/>
        <v>1046</v>
      </c>
      <c r="X888" s="134" t="e">
        <f t="shared" ca="1" si="151"/>
        <v>#NAME?</v>
      </c>
      <c r="Y888" s="131" t="e">
        <f t="shared" ca="1" si="152"/>
        <v>#NAME?</v>
      </c>
      <c r="Z888" s="137" t="e">
        <f t="shared" ca="1" si="153"/>
        <v>#NAME?</v>
      </c>
      <c r="AA888" s="125">
        <v>1.93991245523277</v>
      </c>
      <c r="AB888" s="126">
        <v>0</v>
      </c>
      <c r="AC888" s="123"/>
      <c r="AD888" s="126">
        <v>0</v>
      </c>
      <c r="AE888" s="123"/>
      <c r="AF888" s="126">
        <v>0</v>
      </c>
      <c r="AG888" s="123"/>
      <c r="AH888" s="125">
        <v>2.46999999999999</v>
      </c>
      <c r="AI888" s="123" t="s">
        <v>157</v>
      </c>
      <c r="AJ888" s="123" t="s">
        <v>95</v>
      </c>
      <c r="AK888" s="124">
        <v>25.157927821200001</v>
      </c>
      <c r="AL888" s="123" t="s">
        <v>159</v>
      </c>
      <c r="AM888" s="36">
        <v>43496</v>
      </c>
      <c r="AN888" s="123" t="s">
        <v>310</v>
      </c>
      <c r="AO888" s="123" t="s">
        <v>6431</v>
      </c>
      <c r="AP888" s="123" t="s">
        <v>268</v>
      </c>
      <c r="AQ888" s="123" t="s">
        <v>2734</v>
      </c>
    </row>
    <row r="889" spans="1:43">
      <c r="A889" s="123" t="s">
        <v>3289</v>
      </c>
      <c r="B889" s="123" t="s">
        <v>3290</v>
      </c>
      <c r="C889" s="36">
        <v>43830</v>
      </c>
      <c r="D889" s="124">
        <v>1.0356000000000001</v>
      </c>
      <c r="E889" s="124">
        <v>1.0356000000000001</v>
      </c>
      <c r="F889" s="125">
        <v>9.6571704490573604E-3</v>
      </c>
      <c r="G889" s="36">
        <v>43829</v>
      </c>
      <c r="H889" s="124">
        <v>1.0355000000000001</v>
      </c>
      <c r="I889" s="126">
        <v>0</v>
      </c>
      <c r="J889" s="123"/>
      <c r="K889" s="125">
        <v>0.106331561140657</v>
      </c>
      <c r="L889" s="125">
        <v>0.31967451322290802</v>
      </c>
      <c r="M889" s="130">
        <v>0.87668030391584995</v>
      </c>
      <c r="N889" s="137">
        <f t="shared" si="143"/>
        <v>3.5067212156633998</v>
      </c>
      <c r="O889" s="132">
        <f t="shared" si="144"/>
        <v>3.5067212156633998E-2</v>
      </c>
      <c r="P889" s="134">
        <f t="shared" si="145"/>
        <v>758</v>
      </c>
      <c r="Q889" s="134">
        <v>1046</v>
      </c>
      <c r="R889" s="134" t="str">
        <f t="shared" si="146"/>
        <v>758/1046</v>
      </c>
      <c r="S889" s="131">
        <f t="shared" si="147"/>
        <v>0.72466539196940727</v>
      </c>
      <c r="T889" s="137">
        <f t="shared" si="148"/>
        <v>63.766730401529642</v>
      </c>
      <c r="U889" s="133" t="e">
        <f ca="1">[1]!f_risk_annusharpe(A889,"2019/9/30","2019/12/31",1,1,3)</f>
        <v>#NAME?</v>
      </c>
      <c r="V889" s="134" t="e">
        <f t="shared" ca="1" si="149"/>
        <v>#NAME?</v>
      </c>
      <c r="W889" s="134">
        <f t="shared" si="150"/>
        <v>1046</v>
      </c>
      <c r="X889" s="134" t="e">
        <f t="shared" ca="1" si="151"/>
        <v>#NAME?</v>
      </c>
      <c r="Y889" s="131" t="e">
        <f t="shared" ca="1" si="152"/>
        <v>#NAME?</v>
      </c>
      <c r="Z889" s="137" t="e">
        <f t="shared" ca="1" si="153"/>
        <v>#NAME?</v>
      </c>
      <c r="AA889" s="125">
        <v>1.8789965568125999</v>
      </c>
      <c r="AB889" s="126">
        <v>0</v>
      </c>
      <c r="AC889" s="123"/>
      <c r="AD889" s="126">
        <v>0</v>
      </c>
      <c r="AE889" s="123"/>
      <c r="AF889" s="126">
        <v>0</v>
      </c>
      <c r="AG889" s="123"/>
      <c r="AH889" s="125">
        <v>3.5600000000000098</v>
      </c>
      <c r="AI889" s="123" t="s">
        <v>174</v>
      </c>
      <c r="AJ889" s="123" t="s">
        <v>95</v>
      </c>
      <c r="AK889" s="124">
        <v>9.2091655566000004</v>
      </c>
      <c r="AL889" s="123" t="s">
        <v>159</v>
      </c>
      <c r="AM889" s="36">
        <v>43490</v>
      </c>
      <c r="AN889" s="123" t="s">
        <v>310</v>
      </c>
      <c r="AO889" s="123" t="s">
        <v>3291</v>
      </c>
      <c r="AP889" s="123" t="s">
        <v>228</v>
      </c>
      <c r="AQ889" s="123" t="s">
        <v>483</v>
      </c>
    </row>
    <row r="890" spans="1:43">
      <c r="A890" s="123" t="s">
        <v>3292</v>
      </c>
      <c r="B890" s="123" t="s">
        <v>3293</v>
      </c>
      <c r="C890" s="36">
        <v>43830</v>
      </c>
      <c r="D890" s="124">
        <v>1.0190999999999999</v>
      </c>
      <c r="E890" s="124">
        <v>1.0295000000000001</v>
      </c>
      <c r="F890" s="125">
        <v>3.9265730833420699E-2</v>
      </c>
      <c r="G890" s="36">
        <v>43829</v>
      </c>
      <c r="H890" s="124">
        <v>1.0186999999999999</v>
      </c>
      <c r="I890" s="126">
        <v>0</v>
      </c>
      <c r="J890" s="123"/>
      <c r="K890" s="125">
        <v>0.15724815724813601</v>
      </c>
      <c r="L890" s="125">
        <v>0.53266715795354702</v>
      </c>
      <c r="M890" s="130">
        <v>1.0209800733718499</v>
      </c>
      <c r="N890" s="137">
        <f t="shared" si="143"/>
        <v>4.0839202934873997</v>
      </c>
      <c r="O890" s="132">
        <f t="shared" si="144"/>
        <v>4.0839202934873996E-2</v>
      </c>
      <c r="P890" s="134">
        <f t="shared" si="145"/>
        <v>532</v>
      </c>
      <c r="Q890" s="134">
        <v>1046</v>
      </c>
      <c r="R890" s="134" t="str">
        <f t="shared" si="146"/>
        <v>532/1046</v>
      </c>
      <c r="S890" s="131">
        <f t="shared" si="147"/>
        <v>0.50860420650095606</v>
      </c>
      <c r="T890" s="137">
        <f t="shared" si="148"/>
        <v>74.569789674952204</v>
      </c>
      <c r="U890" s="133" t="e">
        <f ca="1">[1]!f_risk_annusharpe(A890,"2019/9/30","2019/12/31",1,1,3)</f>
        <v>#NAME?</v>
      </c>
      <c r="V890" s="134" t="e">
        <f t="shared" ca="1" si="149"/>
        <v>#NAME?</v>
      </c>
      <c r="W890" s="134">
        <f t="shared" si="150"/>
        <v>1046</v>
      </c>
      <c r="X890" s="134" t="e">
        <f t="shared" ca="1" si="151"/>
        <v>#NAME?</v>
      </c>
      <c r="Y890" s="131" t="e">
        <f t="shared" ca="1" si="152"/>
        <v>#NAME?</v>
      </c>
      <c r="Z890" s="137" t="e">
        <f t="shared" ca="1" si="153"/>
        <v>#NAME?</v>
      </c>
      <c r="AA890" s="125">
        <v>2.03947043900502</v>
      </c>
      <c r="AB890" s="126">
        <v>0</v>
      </c>
      <c r="AC890" s="123"/>
      <c r="AD890" s="126">
        <v>0</v>
      </c>
      <c r="AE890" s="123"/>
      <c r="AF890" s="126">
        <v>0</v>
      </c>
      <c r="AG890" s="123"/>
      <c r="AH890" s="125">
        <v>2.9680296199999798</v>
      </c>
      <c r="AI890" s="123" t="s">
        <v>163</v>
      </c>
      <c r="AJ890" s="123" t="s">
        <v>95</v>
      </c>
      <c r="AK890" s="124">
        <v>2.0177073636</v>
      </c>
      <c r="AL890" s="123" t="s">
        <v>159</v>
      </c>
      <c r="AM890" s="36">
        <v>43531</v>
      </c>
      <c r="AN890" s="123" t="s">
        <v>310</v>
      </c>
      <c r="AO890" s="123" t="s">
        <v>1433</v>
      </c>
      <c r="AP890" s="123" t="s">
        <v>238</v>
      </c>
      <c r="AQ890" s="123" t="s">
        <v>235</v>
      </c>
    </row>
    <row r="891" spans="1:43">
      <c r="A891" s="123" t="s">
        <v>3294</v>
      </c>
      <c r="B891" s="123" t="s">
        <v>3295</v>
      </c>
      <c r="C891" s="36">
        <v>43830</v>
      </c>
      <c r="D891" s="124">
        <v>1.0138</v>
      </c>
      <c r="E891" s="124">
        <v>1.0202</v>
      </c>
      <c r="F891" s="125">
        <v>2.9600394671925601E-2</v>
      </c>
      <c r="G891" s="36">
        <v>43829</v>
      </c>
      <c r="H891" s="124">
        <v>1.0135000000000001</v>
      </c>
      <c r="I891" s="126">
        <v>0</v>
      </c>
      <c r="J891" s="123"/>
      <c r="K891" s="125">
        <v>0.19766752322593301</v>
      </c>
      <c r="L891" s="125">
        <v>0.60537987696826201</v>
      </c>
      <c r="M891" s="130">
        <v>1.01638232564858</v>
      </c>
      <c r="N891" s="137">
        <f t="shared" si="143"/>
        <v>4.06552930259432</v>
      </c>
      <c r="O891" s="132">
        <f t="shared" si="144"/>
        <v>4.0655293025943201E-2</v>
      </c>
      <c r="P891" s="134">
        <f t="shared" si="145"/>
        <v>543</v>
      </c>
      <c r="Q891" s="134">
        <v>1046</v>
      </c>
      <c r="R891" s="134" t="str">
        <f t="shared" si="146"/>
        <v>543/1046</v>
      </c>
      <c r="S891" s="131">
        <f t="shared" si="147"/>
        <v>0.51912045889101344</v>
      </c>
      <c r="T891" s="137">
        <f t="shared" si="148"/>
        <v>74.043977055449332</v>
      </c>
      <c r="U891" s="133" t="e">
        <f ca="1">[1]!f_risk_annusharpe(A891,"2019/9/30","2019/12/31",1,1,3)</f>
        <v>#NAME?</v>
      </c>
      <c r="V891" s="134" t="e">
        <f t="shared" ca="1" si="149"/>
        <v>#NAME?</v>
      </c>
      <c r="W891" s="134">
        <f t="shared" si="150"/>
        <v>1046</v>
      </c>
      <c r="X891" s="134" t="e">
        <f t="shared" ca="1" si="151"/>
        <v>#NAME?</v>
      </c>
      <c r="Y891" s="131" t="e">
        <f t="shared" ca="1" si="152"/>
        <v>#NAME?</v>
      </c>
      <c r="Z891" s="137" t="e">
        <f t="shared" ca="1" si="153"/>
        <v>#NAME?</v>
      </c>
      <c r="AA891" s="125">
        <v>1.72234701894317</v>
      </c>
      <c r="AB891" s="126">
        <v>0</v>
      </c>
      <c r="AC891" s="123"/>
      <c r="AD891" s="126">
        <v>0</v>
      </c>
      <c r="AE891" s="123"/>
      <c r="AF891" s="126">
        <v>0</v>
      </c>
      <c r="AG891" s="123"/>
      <c r="AH891" s="125">
        <v>2.0275140599999899</v>
      </c>
      <c r="AI891" s="123" t="s">
        <v>157</v>
      </c>
      <c r="AJ891" s="123" t="s">
        <v>95</v>
      </c>
      <c r="AK891" s="124">
        <v>1.0138196665000001</v>
      </c>
      <c r="AL891" s="123" t="s">
        <v>159</v>
      </c>
      <c r="AM891" s="36">
        <v>43594</v>
      </c>
      <c r="AN891" s="123" t="s">
        <v>310</v>
      </c>
      <c r="AO891" s="123" t="s">
        <v>1758</v>
      </c>
      <c r="AP891" s="123" t="s">
        <v>347</v>
      </c>
      <c r="AQ891" s="123" t="s">
        <v>2734</v>
      </c>
    </row>
    <row r="892" spans="1:43">
      <c r="A892" s="123" t="s">
        <v>3296</v>
      </c>
      <c r="B892" s="123" t="s">
        <v>3297</v>
      </c>
      <c r="C892" s="36">
        <v>43830</v>
      </c>
      <c r="D892" s="124">
        <v>1.0177</v>
      </c>
      <c r="E892" s="124">
        <v>1.0212000000000001</v>
      </c>
      <c r="F892" s="125">
        <v>4.9154541879654297E-2</v>
      </c>
      <c r="G892" s="36">
        <v>43826</v>
      </c>
      <c r="H892" s="124">
        <v>1.0172000000000001</v>
      </c>
      <c r="I892" s="126">
        <v>0</v>
      </c>
      <c r="J892" s="123"/>
      <c r="K892" s="125">
        <v>0.127902400629681</v>
      </c>
      <c r="L892" s="125">
        <v>0.50366898311756603</v>
      </c>
      <c r="M892" s="130">
        <v>1.15298202197081</v>
      </c>
      <c r="N892" s="137">
        <f t="shared" si="143"/>
        <v>4.61192808788324</v>
      </c>
      <c r="O892" s="132">
        <f t="shared" si="144"/>
        <v>4.6119280878832401E-2</v>
      </c>
      <c r="P892" s="134">
        <f t="shared" si="145"/>
        <v>339</v>
      </c>
      <c r="Q892" s="134">
        <v>1046</v>
      </c>
      <c r="R892" s="134" t="str">
        <f t="shared" si="146"/>
        <v>339/1046</v>
      </c>
      <c r="S892" s="131">
        <f t="shared" si="147"/>
        <v>0.32409177820267687</v>
      </c>
      <c r="T892" s="137">
        <f t="shared" si="148"/>
        <v>83.79541108986615</v>
      </c>
      <c r="U892" s="133" t="e">
        <f ca="1">[1]!f_risk_annusharpe(A892,"2019/9/30","2019/12/31",1,1,3)</f>
        <v>#NAME?</v>
      </c>
      <c r="V892" s="134" t="e">
        <f t="shared" ca="1" si="149"/>
        <v>#NAME?</v>
      </c>
      <c r="W892" s="134">
        <f t="shared" si="150"/>
        <v>1046</v>
      </c>
      <c r="X892" s="134" t="e">
        <f t="shared" ca="1" si="151"/>
        <v>#NAME?</v>
      </c>
      <c r="Y892" s="131" t="e">
        <f t="shared" ca="1" si="152"/>
        <v>#NAME?</v>
      </c>
      <c r="Z892" s="137" t="e">
        <f t="shared" ca="1" si="153"/>
        <v>#NAME?</v>
      </c>
      <c r="AA892" s="125">
        <v>1.81027782873093</v>
      </c>
      <c r="AB892" s="126">
        <v>0</v>
      </c>
      <c r="AC892" s="123"/>
      <c r="AD892" s="126">
        <v>0</v>
      </c>
      <c r="AE892" s="123"/>
      <c r="AF892" s="126">
        <v>0</v>
      </c>
      <c r="AG892" s="123"/>
      <c r="AH892" s="125">
        <v>2.1258896900000002</v>
      </c>
      <c r="AI892" s="123" t="s">
        <v>174</v>
      </c>
      <c r="AJ892" s="123" t="s">
        <v>95</v>
      </c>
      <c r="AK892" s="124">
        <v>3.10493972</v>
      </c>
      <c r="AL892" s="123" t="s">
        <v>159</v>
      </c>
      <c r="AM892" s="36">
        <v>43593</v>
      </c>
      <c r="AN892" s="123" t="s">
        <v>310</v>
      </c>
      <c r="AO892" s="123" t="s">
        <v>3298</v>
      </c>
      <c r="AP892" s="123" t="s">
        <v>223</v>
      </c>
      <c r="AQ892" s="123" t="s">
        <v>483</v>
      </c>
    </row>
    <row r="893" spans="1:43">
      <c r="A893" s="123" t="s">
        <v>3377</v>
      </c>
      <c r="B893" s="123" t="s">
        <v>3378</v>
      </c>
      <c r="C893" s="36">
        <v>43830</v>
      </c>
      <c r="D893" s="124">
        <v>0.99680000000000002</v>
      </c>
      <c r="E893" s="124">
        <v>0.99680000000000002</v>
      </c>
      <c r="F893" s="125">
        <v>1.00331092605587E-2</v>
      </c>
      <c r="G893" s="36">
        <v>43829</v>
      </c>
      <c r="H893" s="124">
        <v>0.99670000000000003</v>
      </c>
      <c r="I893" s="126">
        <v>0</v>
      </c>
      <c r="J893" s="123"/>
      <c r="K893" s="125">
        <v>0.170837101798818</v>
      </c>
      <c r="L893" s="125">
        <v>0.33215903371917199</v>
      </c>
      <c r="M893" s="130">
        <v>-0.17025538307461499</v>
      </c>
      <c r="N893" s="137">
        <f t="shared" si="143"/>
        <v>-0.68102153229845996</v>
      </c>
      <c r="O893" s="132">
        <f t="shared" si="144"/>
        <v>-6.8102153229845997E-3</v>
      </c>
      <c r="P893" s="134">
        <f t="shared" si="145"/>
        <v>1029</v>
      </c>
      <c r="Q893" s="134">
        <v>1046</v>
      </c>
      <c r="R893" s="134" t="str">
        <f t="shared" si="146"/>
        <v>1029/1046</v>
      </c>
      <c r="S893" s="131">
        <f t="shared" si="147"/>
        <v>0.98374760994263866</v>
      </c>
      <c r="T893" s="137">
        <f t="shared" si="148"/>
        <v>60</v>
      </c>
      <c r="U893" s="133" t="e">
        <f ca="1">[1]!f_risk_annusharpe(A893,"2019/9/30","2019/12/31",1,1,3)</f>
        <v>#NAME?</v>
      </c>
      <c r="V893" s="134" t="e">
        <f t="shared" ca="1" si="149"/>
        <v>#NAME?</v>
      </c>
      <c r="W893" s="134">
        <f t="shared" si="150"/>
        <v>1046</v>
      </c>
      <c r="X893" s="134" t="e">
        <f t="shared" ca="1" si="151"/>
        <v>#NAME?</v>
      </c>
      <c r="Y893" s="131" t="e">
        <f t="shared" ca="1" si="152"/>
        <v>#NAME?</v>
      </c>
      <c r="Z893" s="137" t="e">
        <f t="shared" ca="1" si="153"/>
        <v>#NAME?</v>
      </c>
      <c r="AA893" s="126">
        <v>0</v>
      </c>
      <c r="AB893" s="126">
        <v>0</v>
      </c>
      <c r="AC893" s="123"/>
      <c r="AD893" s="126">
        <v>0</v>
      </c>
      <c r="AE893" s="123"/>
      <c r="AF893" s="126">
        <v>0</v>
      </c>
      <c r="AG893" s="123"/>
      <c r="AH893" s="125">
        <v>-0.31999999999999801</v>
      </c>
      <c r="AI893" s="123" t="s">
        <v>174</v>
      </c>
      <c r="AJ893" s="123" t="s">
        <v>95</v>
      </c>
      <c r="AK893" s="124">
        <v>2.100363668</v>
      </c>
      <c r="AL893" s="123" t="s">
        <v>159</v>
      </c>
      <c r="AM893" s="36">
        <v>43705</v>
      </c>
      <c r="AN893" s="123" t="s">
        <v>310</v>
      </c>
      <c r="AO893" s="123" t="s">
        <v>3379</v>
      </c>
      <c r="AP893" s="123" t="s">
        <v>233</v>
      </c>
      <c r="AQ893" s="123" t="s">
        <v>241</v>
      </c>
    </row>
    <row r="894" spans="1:43">
      <c r="A894" s="123" t="s">
        <v>3523</v>
      </c>
      <c r="B894" s="123" t="s">
        <v>3524</v>
      </c>
      <c r="C894" s="36">
        <v>43830</v>
      </c>
      <c r="D894" s="124">
        <v>1.0291999999999999</v>
      </c>
      <c r="E894" s="124">
        <v>1.0291999999999999</v>
      </c>
      <c r="F894" s="125">
        <v>-9.7153405227058207E-3</v>
      </c>
      <c r="G894" s="36">
        <v>43829</v>
      </c>
      <c r="H894" s="124">
        <v>1.0293000000000001</v>
      </c>
      <c r="I894" s="126">
        <v>0</v>
      </c>
      <c r="J894" s="123"/>
      <c r="K894" s="125">
        <v>7.7790742901586094E-2</v>
      </c>
      <c r="L894" s="125">
        <v>7.7790742901586094E-2</v>
      </c>
      <c r="M894" s="130">
        <v>0.70450097847356896</v>
      </c>
      <c r="N894" s="137">
        <f t="shared" si="143"/>
        <v>2.8180039138942758</v>
      </c>
      <c r="O894" s="132">
        <f t="shared" si="144"/>
        <v>2.8180039138942757E-2</v>
      </c>
      <c r="P894" s="134">
        <f t="shared" si="145"/>
        <v>942</v>
      </c>
      <c r="Q894" s="134">
        <v>1046</v>
      </c>
      <c r="R894" s="134" t="str">
        <f t="shared" si="146"/>
        <v>942/1046</v>
      </c>
      <c r="S894" s="131">
        <f t="shared" si="147"/>
        <v>0.9005736137667304</v>
      </c>
      <c r="T894" s="137">
        <f t="shared" si="148"/>
        <v>60</v>
      </c>
      <c r="U894" s="133" t="e">
        <f ca="1">[1]!f_risk_annusharpe(A894,"2019/9/30","2019/12/31",1,1,3)</f>
        <v>#NAME?</v>
      </c>
      <c r="V894" s="134" t="e">
        <f t="shared" ca="1" si="149"/>
        <v>#NAME?</v>
      </c>
      <c r="W894" s="134">
        <f t="shared" si="150"/>
        <v>1046</v>
      </c>
      <c r="X894" s="134" t="e">
        <f t="shared" ca="1" si="151"/>
        <v>#NAME?</v>
      </c>
      <c r="Y894" s="131" t="e">
        <f t="shared" ca="1" si="152"/>
        <v>#NAME?</v>
      </c>
      <c r="Z894" s="137" t="e">
        <f t="shared" ca="1" si="153"/>
        <v>#NAME?</v>
      </c>
      <c r="AA894" s="125">
        <v>2.03231882621195</v>
      </c>
      <c r="AB894" s="126">
        <v>0</v>
      </c>
      <c r="AC894" s="123"/>
      <c r="AD894" s="126">
        <v>0</v>
      </c>
      <c r="AE894" s="123"/>
      <c r="AF894" s="126">
        <v>0</v>
      </c>
      <c r="AG894" s="123"/>
      <c r="AH894" s="125">
        <v>2.9199999999999902</v>
      </c>
      <c r="AI894" s="123" t="s">
        <v>174</v>
      </c>
      <c r="AJ894" s="123" t="s">
        <v>95</v>
      </c>
      <c r="AK894" s="124">
        <v>1.5139015202999999</v>
      </c>
      <c r="AL894" s="123" t="s">
        <v>159</v>
      </c>
      <c r="AM894" s="36">
        <v>43550</v>
      </c>
      <c r="AN894" s="123" t="s">
        <v>310</v>
      </c>
      <c r="AO894" s="123" t="s">
        <v>1887</v>
      </c>
      <c r="AP894" s="123" t="s">
        <v>200</v>
      </c>
      <c r="AQ894" s="123" t="s">
        <v>226</v>
      </c>
    </row>
    <row r="895" spans="1:43">
      <c r="A895" s="123" t="s">
        <v>3500</v>
      </c>
      <c r="B895" s="123" t="s">
        <v>3501</v>
      </c>
      <c r="C895" s="36">
        <v>43830</v>
      </c>
      <c r="D895" s="124">
        <v>1.0105</v>
      </c>
      <c r="E895" s="124">
        <v>1.0245</v>
      </c>
      <c r="F895" s="125">
        <v>1.9796100168248499E-2</v>
      </c>
      <c r="G895" s="36">
        <v>43829</v>
      </c>
      <c r="H895" s="124">
        <v>1.0103</v>
      </c>
      <c r="I895" s="126">
        <v>0</v>
      </c>
      <c r="J895" s="123"/>
      <c r="K895" s="125">
        <v>0.15858856179998501</v>
      </c>
      <c r="L895" s="125">
        <v>0.54603915603533704</v>
      </c>
      <c r="M895" s="130">
        <v>1.34165568743819</v>
      </c>
      <c r="N895" s="137">
        <f t="shared" si="143"/>
        <v>5.3666227497527599</v>
      </c>
      <c r="O895" s="132">
        <f t="shared" si="144"/>
        <v>5.3666227497527599E-2</v>
      </c>
      <c r="P895" s="134">
        <f t="shared" si="145"/>
        <v>160</v>
      </c>
      <c r="Q895" s="134">
        <v>1046</v>
      </c>
      <c r="R895" s="134" t="str">
        <f t="shared" si="146"/>
        <v>160/1046</v>
      </c>
      <c r="S895" s="131">
        <f t="shared" si="147"/>
        <v>0.15296367112810708</v>
      </c>
      <c r="T895" s="137">
        <f t="shared" si="148"/>
        <v>92.351816443594657</v>
      </c>
      <c r="U895" s="133" t="e">
        <f ca="1">[1]!f_risk_annusharpe(A895,"2019/9/30","2019/12/31",1,1,3)</f>
        <v>#NAME?</v>
      </c>
      <c r="V895" s="134" t="e">
        <f t="shared" ca="1" si="149"/>
        <v>#NAME?</v>
      </c>
      <c r="W895" s="134">
        <f t="shared" si="150"/>
        <v>1046</v>
      </c>
      <c r="X895" s="134" t="e">
        <f t="shared" ca="1" si="151"/>
        <v>#NAME?</v>
      </c>
      <c r="Y895" s="131" t="e">
        <f t="shared" ca="1" si="152"/>
        <v>#NAME?</v>
      </c>
      <c r="Z895" s="137" t="e">
        <f t="shared" ca="1" si="153"/>
        <v>#NAME?</v>
      </c>
      <c r="AA895" s="125">
        <v>2.4256861941417598</v>
      </c>
      <c r="AB895" s="126">
        <v>0</v>
      </c>
      <c r="AC895" s="123"/>
      <c r="AD895" s="126">
        <v>0</v>
      </c>
      <c r="AE895" s="123"/>
      <c r="AF895" s="126">
        <v>0</v>
      </c>
      <c r="AG895" s="123"/>
      <c r="AH895" s="125">
        <v>2.4564138999999998</v>
      </c>
      <c r="AI895" s="123" t="s">
        <v>163</v>
      </c>
      <c r="AJ895" s="123" t="s">
        <v>95</v>
      </c>
      <c r="AK895" s="124">
        <v>12.1035484322</v>
      </c>
      <c r="AL895" s="123" t="s">
        <v>159</v>
      </c>
      <c r="AM895" s="36">
        <v>43637</v>
      </c>
      <c r="AN895" s="123" t="s">
        <v>310</v>
      </c>
      <c r="AO895" s="123" t="s">
        <v>1187</v>
      </c>
      <c r="AP895" s="123" t="s">
        <v>268</v>
      </c>
      <c r="AQ895" s="123" t="s">
        <v>2734</v>
      </c>
    </row>
    <row r="896" spans="1:43">
      <c r="A896" s="123" t="s">
        <v>3565</v>
      </c>
      <c r="B896" s="123" t="s">
        <v>3566</v>
      </c>
      <c r="C896" s="36">
        <v>43830</v>
      </c>
      <c r="D896" s="124">
        <v>1.008</v>
      </c>
      <c r="E896" s="124">
        <v>1.0297000000000001</v>
      </c>
      <c r="F896" s="125">
        <v>3.9698292973392203E-2</v>
      </c>
      <c r="G896" s="36">
        <v>43829</v>
      </c>
      <c r="H896" s="124">
        <v>1.0076000000000001</v>
      </c>
      <c r="I896" s="126">
        <v>0</v>
      </c>
      <c r="J896" s="123"/>
      <c r="K896" s="125">
        <v>0.14903129657228101</v>
      </c>
      <c r="L896" s="125">
        <v>0.60649472450175401</v>
      </c>
      <c r="M896" s="130">
        <v>1.11026804123712</v>
      </c>
      <c r="N896" s="137">
        <f t="shared" si="143"/>
        <v>4.4410721649484799</v>
      </c>
      <c r="O896" s="132">
        <f t="shared" si="144"/>
        <v>4.44107216494848E-2</v>
      </c>
      <c r="P896" s="134">
        <f t="shared" si="145"/>
        <v>397</v>
      </c>
      <c r="Q896" s="134">
        <v>1046</v>
      </c>
      <c r="R896" s="134" t="str">
        <f t="shared" si="146"/>
        <v>397/1046</v>
      </c>
      <c r="S896" s="131">
        <f t="shared" si="147"/>
        <v>0.37954110898661569</v>
      </c>
      <c r="T896" s="137">
        <f t="shared" si="148"/>
        <v>81.022944550669223</v>
      </c>
      <c r="U896" s="133" t="e">
        <f ca="1">[1]!f_risk_annusharpe(A896,"2019/9/30","2019/12/31",1,1,3)</f>
        <v>#NAME?</v>
      </c>
      <c r="V896" s="134" t="e">
        <f t="shared" ca="1" si="149"/>
        <v>#NAME?</v>
      </c>
      <c r="W896" s="134">
        <f t="shared" si="150"/>
        <v>1046</v>
      </c>
      <c r="X896" s="134" t="e">
        <f t="shared" ca="1" si="151"/>
        <v>#NAME?</v>
      </c>
      <c r="Y896" s="131" t="e">
        <f t="shared" ca="1" si="152"/>
        <v>#NAME?</v>
      </c>
      <c r="Z896" s="137" t="e">
        <f t="shared" ca="1" si="153"/>
        <v>#NAME?</v>
      </c>
      <c r="AA896" s="125">
        <v>2.1027245687091098</v>
      </c>
      <c r="AB896" s="126">
        <v>0</v>
      </c>
      <c r="AC896" s="123"/>
      <c r="AD896" s="126">
        <v>0</v>
      </c>
      <c r="AE896" s="123"/>
      <c r="AF896" s="126">
        <v>0</v>
      </c>
      <c r="AG896" s="123"/>
      <c r="AH896" s="125">
        <v>2.9808080000000001</v>
      </c>
      <c r="AI896" s="123" t="s">
        <v>163</v>
      </c>
      <c r="AJ896" s="123" t="s">
        <v>95</v>
      </c>
      <c r="AK896" s="124">
        <v>1.9861912725999999</v>
      </c>
      <c r="AL896" s="123" t="s">
        <v>159</v>
      </c>
      <c r="AM896" s="36">
        <v>43608</v>
      </c>
      <c r="AN896" s="123" t="s">
        <v>310</v>
      </c>
      <c r="AO896" s="123" t="s">
        <v>312</v>
      </c>
      <c r="AP896" s="123" t="s">
        <v>231</v>
      </c>
      <c r="AQ896" s="123" t="s">
        <v>170</v>
      </c>
    </row>
    <row r="897" spans="1:43">
      <c r="A897" s="123" t="s">
        <v>3569</v>
      </c>
      <c r="B897" s="123" t="s">
        <v>3570</v>
      </c>
      <c r="C897" s="36">
        <v>43830</v>
      </c>
      <c r="D897" s="124">
        <v>1.0268999999999999</v>
      </c>
      <c r="E897" s="124">
        <v>1.0268999999999999</v>
      </c>
      <c r="F897" s="125">
        <v>2.9222676797191399E-2</v>
      </c>
      <c r="G897" s="36">
        <v>43826</v>
      </c>
      <c r="H897" s="124">
        <v>1.0266</v>
      </c>
      <c r="I897" s="126">
        <v>0</v>
      </c>
      <c r="J897" s="123"/>
      <c r="K897" s="125">
        <v>0.13651877133104301</v>
      </c>
      <c r="L897" s="125">
        <v>0.31259157956431299</v>
      </c>
      <c r="M897" s="130">
        <v>0.59757053291536</v>
      </c>
      <c r="N897" s="137">
        <f t="shared" si="143"/>
        <v>2.39028213166144</v>
      </c>
      <c r="O897" s="132">
        <f t="shared" si="144"/>
        <v>2.3902821316614399E-2</v>
      </c>
      <c r="P897" s="134">
        <f t="shared" si="145"/>
        <v>980</v>
      </c>
      <c r="Q897" s="134">
        <v>1046</v>
      </c>
      <c r="R897" s="134" t="str">
        <f t="shared" si="146"/>
        <v>980/1046</v>
      </c>
      <c r="S897" s="131">
        <f t="shared" si="147"/>
        <v>0.93690248565965584</v>
      </c>
      <c r="T897" s="137">
        <f t="shared" si="148"/>
        <v>60</v>
      </c>
      <c r="U897" s="133" t="e">
        <f ca="1">[1]!f_risk_annusharpe(A897,"2019/9/30","2019/12/31",1,1,3)</f>
        <v>#NAME?</v>
      </c>
      <c r="V897" s="134" t="e">
        <f t="shared" ca="1" si="149"/>
        <v>#NAME?</v>
      </c>
      <c r="W897" s="134">
        <f t="shared" si="150"/>
        <v>1046</v>
      </c>
      <c r="X897" s="134" t="e">
        <f t="shared" ca="1" si="151"/>
        <v>#NAME?</v>
      </c>
      <c r="Y897" s="131" t="e">
        <f t="shared" ca="1" si="152"/>
        <v>#NAME?</v>
      </c>
      <c r="Z897" s="137" t="e">
        <f t="shared" ca="1" si="153"/>
        <v>#NAME?</v>
      </c>
      <c r="AA897" s="125">
        <v>1.95591739475773</v>
      </c>
      <c r="AB897" s="126">
        <v>0</v>
      </c>
      <c r="AC897" s="123"/>
      <c r="AD897" s="126">
        <v>0</v>
      </c>
      <c r="AE897" s="123"/>
      <c r="AF897" s="126">
        <v>0</v>
      </c>
      <c r="AG897" s="123"/>
      <c r="AH897" s="125">
        <v>2.6899999999999902</v>
      </c>
      <c r="AI897" s="123" t="s">
        <v>309</v>
      </c>
      <c r="AJ897" s="123" t="s">
        <v>95</v>
      </c>
      <c r="AK897" s="124">
        <v>4.2758788669000003</v>
      </c>
      <c r="AL897" s="123" t="s">
        <v>159</v>
      </c>
      <c r="AM897" s="36">
        <v>43565</v>
      </c>
      <c r="AN897" s="123" t="s">
        <v>310</v>
      </c>
      <c r="AO897" s="123" t="s">
        <v>1077</v>
      </c>
      <c r="AP897" s="123" t="s">
        <v>553</v>
      </c>
      <c r="AQ897" s="123" t="s">
        <v>3571</v>
      </c>
    </row>
    <row r="898" spans="1:43">
      <c r="A898" s="123" t="s">
        <v>3559</v>
      </c>
      <c r="B898" s="123" t="s">
        <v>3560</v>
      </c>
      <c r="C898" s="36">
        <v>43830</v>
      </c>
      <c r="D898" s="124">
        <v>1.0134000000000001</v>
      </c>
      <c r="E898" s="124">
        <v>1.0134000000000001</v>
      </c>
      <c r="F898" s="125">
        <v>9.8687456824226808E-3</v>
      </c>
      <c r="G898" s="36">
        <v>43829</v>
      </c>
      <c r="H898" s="124">
        <v>1.0133000000000001</v>
      </c>
      <c r="I898" s="126">
        <v>0</v>
      </c>
      <c r="J898" s="123"/>
      <c r="K898" s="125">
        <v>0.15813401858075199</v>
      </c>
      <c r="L898" s="125">
        <v>0.25722200237437298</v>
      </c>
      <c r="M898" s="130">
        <v>0.90610375385842001</v>
      </c>
      <c r="N898" s="137">
        <f t="shared" si="143"/>
        <v>3.6244150154336801</v>
      </c>
      <c r="O898" s="132">
        <f t="shared" si="144"/>
        <v>3.6244150154336803E-2</v>
      </c>
      <c r="P898" s="134">
        <f t="shared" si="145"/>
        <v>711</v>
      </c>
      <c r="Q898" s="134">
        <v>1046</v>
      </c>
      <c r="R898" s="134" t="str">
        <f t="shared" si="146"/>
        <v>711/1046</v>
      </c>
      <c r="S898" s="131">
        <f t="shared" si="147"/>
        <v>0.67973231357552577</v>
      </c>
      <c r="T898" s="137">
        <f t="shared" si="148"/>
        <v>66.013384321223711</v>
      </c>
      <c r="U898" s="133" t="e">
        <f ca="1">[1]!f_risk_annusharpe(A898,"2019/9/30","2019/12/31",1,1,3)</f>
        <v>#NAME?</v>
      </c>
      <c r="V898" s="134" t="e">
        <f t="shared" ca="1" si="149"/>
        <v>#NAME?</v>
      </c>
      <c r="W898" s="134">
        <f t="shared" si="150"/>
        <v>1046</v>
      </c>
      <c r="X898" s="134" t="e">
        <f t="shared" ca="1" si="151"/>
        <v>#NAME?</v>
      </c>
      <c r="Y898" s="131" t="e">
        <f t="shared" ca="1" si="152"/>
        <v>#NAME?</v>
      </c>
      <c r="Z898" s="137" t="e">
        <f t="shared" ca="1" si="153"/>
        <v>#NAME?</v>
      </c>
      <c r="AA898" s="126">
        <v>0</v>
      </c>
      <c r="AB898" s="126">
        <v>0</v>
      </c>
      <c r="AC898" s="123"/>
      <c r="AD898" s="126">
        <v>0</v>
      </c>
      <c r="AE898" s="123"/>
      <c r="AF898" s="126">
        <v>0</v>
      </c>
      <c r="AG898" s="123"/>
      <c r="AH898" s="125">
        <v>1.3400000000000101</v>
      </c>
      <c r="AI898" s="123" t="s">
        <v>157</v>
      </c>
      <c r="AJ898" s="123" t="s">
        <v>95</v>
      </c>
      <c r="AK898" s="124">
        <v>7.4804216578</v>
      </c>
      <c r="AL898" s="123" t="s">
        <v>159</v>
      </c>
      <c r="AM898" s="36">
        <v>43691</v>
      </c>
      <c r="AN898" s="123" t="s">
        <v>310</v>
      </c>
      <c r="AO898" s="123" t="s">
        <v>315</v>
      </c>
      <c r="AP898" s="123" t="s">
        <v>231</v>
      </c>
      <c r="AQ898" s="123" t="s">
        <v>162</v>
      </c>
    </row>
    <row r="899" spans="1:43">
      <c r="A899" s="123" t="s">
        <v>3551</v>
      </c>
      <c r="B899" s="123" t="s">
        <v>3552</v>
      </c>
      <c r="C899" s="36">
        <v>43830</v>
      </c>
      <c r="D899" s="124">
        <v>1.0055000000000001</v>
      </c>
      <c r="E899" s="124">
        <v>1.0275000000000001</v>
      </c>
      <c r="F899" s="125">
        <v>-1.9886646117143199E-2</v>
      </c>
      <c r="G899" s="36">
        <v>43829</v>
      </c>
      <c r="H899" s="124">
        <v>1.0057</v>
      </c>
      <c r="I899" s="126">
        <v>0</v>
      </c>
      <c r="J899" s="123"/>
      <c r="K899" s="125">
        <v>-3.9765384233025197E-2</v>
      </c>
      <c r="L899" s="125">
        <v>0.19932106974566199</v>
      </c>
      <c r="M899" s="130">
        <v>0.50938267801251602</v>
      </c>
      <c r="N899" s="137">
        <f t="shared" si="143"/>
        <v>2.0375307120500641</v>
      </c>
      <c r="O899" s="132">
        <f t="shared" si="144"/>
        <v>2.0375307120500639E-2</v>
      </c>
      <c r="P899" s="134">
        <f t="shared" si="145"/>
        <v>1003</v>
      </c>
      <c r="Q899" s="134">
        <v>1046</v>
      </c>
      <c r="R899" s="134" t="str">
        <f t="shared" si="146"/>
        <v>1003/1046</v>
      </c>
      <c r="S899" s="131">
        <f t="shared" si="147"/>
        <v>0.95889101338432126</v>
      </c>
      <c r="T899" s="137">
        <f t="shared" si="148"/>
        <v>60</v>
      </c>
      <c r="U899" s="133" t="e">
        <f ca="1">[1]!f_risk_annusharpe(A899,"2019/9/30","2019/12/31",1,1,3)</f>
        <v>#NAME?</v>
      </c>
      <c r="V899" s="134" t="e">
        <f t="shared" ca="1" si="149"/>
        <v>#NAME?</v>
      </c>
      <c r="W899" s="134">
        <f t="shared" si="150"/>
        <v>1046</v>
      </c>
      <c r="X899" s="134" t="e">
        <f t="shared" ca="1" si="151"/>
        <v>#NAME?</v>
      </c>
      <c r="Y899" s="131" t="e">
        <f t="shared" ca="1" si="152"/>
        <v>#NAME?</v>
      </c>
      <c r="Z899" s="137" t="e">
        <f t="shared" ca="1" si="153"/>
        <v>#NAME?</v>
      </c>
      <c r="AA899" s="125">
        <v>1.98570151845969</v>
      </c>
      <c r="AB899" s="126">
        <v>0</v>
      </c>
      <c r="AC899" s="123"/>
      <c r="AD899" s="126">
        <v>0</v>
      </c>
      <c r="AE899" s="123"/>
      <c r="AF899" s="126">
        <v>0</v>
      </c>
      <c r="AG899" s="123"/>
      <c r="AH899" s="125">
        <v>2.7607928499999899</v>
      </c>
      <c r="AI899" s="123" t="s">
        <v>174</v>
      </c>
      <c r="AJ899" s="123" t="s">
        <v>95</v>
      </c>
      <c r="AK899" s="124">
        <v>15.3267308599</v>
      </c>
      <c r="AL899" s="123" t="s">
        <v>159</v>
      </c>
      <c r="AM899" s="36">
        <v>43559</v>
      </c>
      <c r="AN899" s="123" t="s">
        <v>310</v>
      </c>
      <c r="AO899" s="123" t="s">
        <v>1857</v>
      </c>
      <c r="AP899" s="123" t="s">
        <v>167</v>
      </c>
      <c r="AQ899" s="123" t="s">
        <v>185</v>
      </c>
    </row>
    <row r="900" spans="1:43">
      <c r="A900" s="123" t="s">
        <v>3553</v>
      </c>
      <c r="B900" s="123" t="s">
        <v>3554</v>
      </c>
      <c r="C900" s="36">
        <v>43830</v>
      </c>
      <c r="D900" s="124">
        <v>1.0072000000000001</v>
      </c>
      <c r="E900" s="124">
        <v>1.0072000000000001</v>
      </c>
      <c r="F900" s="125">
        <v>1.9860973187706101E-2</v>
      </c>
      <c r="G900" s="36">
        <v>43829</v>
      </c>
      <c r="H900" s="124">
        <v>1.0069999999999999</v>
      </c>
      <c r="I900" s="126">
        <v>0</v>
      </c>
      <c r="J900" s="123"/>
      <c r="K900" s="125">
        <v>9.9383820314063995E-2</v>
      </c>
      <c r="L900" s="125">
        <v>0.25880947640853702</v>
      </c>
      <c r="M900" s="130">
        <v>0.64954531827722295</v>
      </c>
      <c r="N900" s="137">
        <f t="shared" ref="N900:N963" si="154">M900*4</f>
        <v>2.5981812731088918</v>
      </c>
      <c r="O900" s="132">
        <f t="shared" ref="O900:O963" si="155">N900/100</f>
        <v>2.5981812731088919E-2</v>
      </c>
      <c r="P900" s="134">
        <f t="shared" ref="P900:P963" si="156">RANK(O900,$O$3:$O$1113,0)</f>
        <v>968</v>
      </c>
      <c r="Q900" s="134">
        <v>1046</v>
      </c>
      <c r="R900" s="134" t="str">
        <f t="shared" ref="R900:R963" si="157">P900&amp;"/"&amp;Q900</f>
        <v>968/1046</v>
      </c>
      <c r="S900" s="131">
        <f t="shared" ref="S900:S963" si="158">P900/Q900</f>
        <v>0.9254302103250478</v>
      </c>
      <c r="T900" s="137">
        <f t="shared" ref="T900:T963" si="159">IF(S900&gt;0.8,60,60+40/80%*(80%-S900))</f>
        <v>60</v>
      </c>
      <c r="U900" s="133" t="e">
        <f ca="1">[1]!f_risk_annusharpe(A900,"2019/9/30","2019/12/31",1,1,3)</f>
        <v>#NAME?</v>
      </c>
      <c r="V900" s="134" t="e">
        <f t="shared" ref="V900:V963" ca="1" si="160">RANK(U900,$U$3:$U$1230,0)</f>
        <v>#NAME?</v>
      </c>
      <c r="W900" s="134">
        <f t="shared" ref="W900:W963" si="161">Q900</f>
        <v>1046</v>
      </c>
      <c r="X900" s="134" t="e">
        <f t="shared" ref="X900:X963" ca="1" si="162">V900&amp;"/"&amp;W900</f>
        <v>#NAME?</v>
      </c>
      <c r="Y900" s="131" t="e">
        <f t="shared" ref="Y900:Y963" ca="1" si="163">V900/W900</f>
        <v>#NAME?</v>
      </c>
      <c r="Z900" s="137" t="e">
        <f t="shared" ref="Z900:Z963" ca="1" si="164">IF(Y900&gt;0.8,60,60+40/80%*(80%-Y900))</f>
        <v>#NAME?</v>
      </c>
      <c r="AA900" s="126">
        <v>0</v>
      </c>
      <c r="AB900" s="126">
        <v>0</v>
      </c>
      <c r="AC900" s="123"/>
      <c r="AD900" s="126">
        <v>0</v>
      </c>
      <c r="AE900" s="123"/>
      <c r="AF900" s="126">
        <v>0</v>
      </c>
      <c r="AG900" s="123"/>
      <c r="AH900" s="125">
        <v>0.72000000000000997</v>
      </c>
      <c r="AI900" s="123" t="s">
        <v>157</v>
      </c>
      <c r="AJ900" s="123" t="s">
        <v>95</v>
      </c>
      <c r="AK900" s="124">
        <v>10.746309694900001</v>
      </c>
      <c r="AL900" s="123" t="s">
        <v>159</v>
      </c>
      <c r="AM900" s="36">
        <v>43725</v>
      </c>
      <c r="AN900" s="123" t="s">
        <v>310</v>
      </c>
      <c r="AO900" s="123" t="s">
        <v>1058</v>
      </c>
      <c r="AP900" s="123" t="s">
        <v>238</v>
      </c>
      <c r="AQ900" s="123" t="s">
        <v>241</v>
      </c>
    </row>
    <row r="901" spans="1:43">
      <c r="A901" s="123" t="s">
        <v>3567</v>
      </c>
      <c r="B901" s="123" t="s">
        <v>3568</v>
      </c>
      <c r="C901" s="36">
        <v>43830</v>
      </c>
      <c r="D901" s="124">
        <v>1.0094000000000001</v>
      </c>
      <c r="E901" s="124">
        <v>1.0094000000000001</v>
      </c>
      <c r="F901" s="125">
        <v>9.90785693054483E-3</v>
      </c>
      <c r="G901" s="36">
        <v>43829</v>
      </c>
      <c r="H901" s="124">
        <v>1.0093000000000001</v>
      </c>
      <c r="I901" s="126">
        <v>0</v>
      </c>
      <c r="J901" s="123"/>
      <c r="K901" s="125">
        <v>0.148824288123827</v>
      </c>
      <c r="L901" s="125">
        <v>0.41782729805013702</v>
      </c>
      <c r="M901" s="130">
        <v>0.75863445797564899</v>
      </c>
      <c r="N901" s="137">
        <f t="shared" si="154"/>
        <v>3.034537831902596</v>
      </c>
      <c r="O901" s="132">
        <f t="shared" si="155"/>
        <v>3.0345378319025961E-2</v>
      </c>
      <c r="P901" s="134">
        <f t="shared" si="156"/>
        <v>901</v>
      </c>
      <c r="Q901" s="134">
        <v>1046</v>
      </c>
      <c r="R901" s="134" t="str">
        <f t="shared" si="157"/>
        <v>901/1046</v>
      </c>
      <c r="S901" s="131">
        <f t="shared" si="158"/>
        <v>0.86137667304015297</v>
      </c>
      <c r="T901" s="137">
        <f t="shared" si="159"/>
        <v>60</v>
      </c>
      <c r="U901" s="133" t="e">
        <f ca="1">[1]!f_risk_annusharpe(A901,"2019/9/30","2019/12/31",1,1,3)</f>
        <v>#NAME?</v>
      </c>
      <c r="V901" s="134" t="e">
        <f t="shared" ca="1" si="160"/>
        <v>#NAME?</v>
      </c>
      <c r="W901" s="134">
        <f t="shared" si="161"/>
        <v>1046</v>
      </c>
      <c r="X901" s="134" t="e">
        <f t="shared" ca="1" si="162"/>
        <v>#NAME?</v>
      </c>
      <c r="Y901" s="131" t="e">
        <f t="shared" ca="1" si="163"/>
        <v>#NAME?</v>
      </c>
      <c r="Z901" s="137" t="e">
        <f t="shared" ca="1" si="164"/>
        <v>#NAME?</v>
      </c>
      <c r="AA901" s="126">
        <v>0</v>
      </c>
      <c r="AB901" s="126">
        <v>0</v>
      </c>
      <c r="AC901" s="123"/>
      <c r="AD901" s="126">
        <v>0</v>
      </c>
      <c r="AE901" s="123"/>
      <c r="AF901" s="126">
        <v>0</v>
      </c>
      <c r="AG901" s="123"/>
      <c r="AH901" s="125">
        <v>0.94000000000000705</v>
      </c>
      <c r="AI901" s="123" t="s">
        <v>157</v>
      </c>
      <c r="AJ901" s="123" t="s">
        <v>95</v>
      </c>
      <c r="AK901" s="124">
        <v>0.85192572099999997</v>
      </c>
      <c r="AL901" s="123" t="s">
        <v>159</v>
      </c>
      <c r="AM901" s="36">
        <v>43665</v>
      </c>
      <c r="AN901" s="123" t="s">
        <v>310</v>
      </c>
      <c r="AO901" s="123" t="s">
        <v>1897</v>
      </c>
      <c r="AP901" s="123" t="s">
        <v>341</v>
      </c>
      <c r="AQ901" s="123" t="s">
        <v>2734</v>
      </c>
    </row>
    <row r="902" spans="1:43">
      <c r="A902" s="123" t="s">
        <v>3557</v>
      </c>
      <c r="B902" s="123" t="s">
        <v>3558</v>
      </c>
      <c r="C902" s="36">
        <v>43830</v>
      </c>
      <c r="D902" s="124">
        <v>1.0101</v>
      </c>
      <c r="E902" s="124">
        <v>1.0101</v>
      </c>
      <c r="F902" s="125">
        <v>2.9708853238261699E-2</v>
      </c>
      <c r="G902" s="36">
        <v>43829</v>
      </c>
      <c r="H902" s="124">
        <v>1.0098</v>
      </c>
      <c r="I902" s="126">
        <v>0</v>
      </c>
      <c r="J902" s="123"/>
      <c r="K902" s="125">
        <v>0.10901883052528299</v>
      </c>
      <c r="L902" s="125">
        <v>0.41753653444676198</v>
      </c>
      <c r="M902" s="130">
        <v>0.84864217252395702</v>
      </c>
      <c r="N902" s="137">
        <f t="shared" si="154"/>
        <v>3.3945686900958281</v>
      </c>
      <c r="O902" s="132">
        <f t="shared" si="155"/>
        <v>3.3945686900958283E-2</v>
      </c>
      <c r="P902" s="134">
        <f t="shared" si="156"/>
        <v>799</v>
      </c>
      <c r="Q902" s="134">
        <v>1046</v>
      </c>
      <c r="R902" s="134" t="str">
        <f t="shared" si="157"/>
        <v>799/1046</v>
      </c>
      <c r="S902" s="131">
        <f t="shared" si="158"/>
        <v>0.76386233269598469</v>
      </c>
      <c r="T902" s="137">
        <f t="shared" si="159"/>
        <v>61.806883365200768</v>
      </c>
      <c r="U902" s="133" t="e">
        <f ca="1">[1]!f_risk_annusharpe(A902,"2019/9/30","2019/12/31",1,1,3)</f>
        <v>#NAME?</v>
      </c>
      <c r="V902" s="134" t="e">
        <f t="shared" ca="1" si="160"/>
        <v>#NAME?</v>
      </c>
      <c r="W902" s="134">
        <f t="shared" si="161"/>
        <v>1046</v>
      </c>
      <c r="X902" s="134" t="e">
        <f t="shared" ca="1" si="162"/>
        <v>#NAME?</v>
      </c>
      <c r="Y902" s="131" t="e">
        <f t="shared" ca="1" si="163"/>
        <v>#NAME?</v>
      </c>
      <c r="Z902" s="137" t="e">
        <f t="shared" ca="1" si="164"/>
        <v>#NAME?</v>
      </c>
      <c r="AA902" s="126">
        <v>0</v>
      </c>
      <c r="AB902" s="126">
        <v>0</v>
      </c>
      <c r="AC902" s="123"/>
      <c r="AD902" s="126">
        <v>0</v>
      </c>
      <c r="AE902" s="123"/>
      <c r="AF902" s="126">
        <v>0</v>
      </c>
      <c r="AG902" s="123"/>
      <c r="AH902" s="125">
        <v>1.01</v>
      </c>
      <c r="AI902" s="123" t="s">
        <v>157</v>
      </c>
      <c r="AJ902" s="123" t="s">
        <v>95</v>
      </c>
      <c r="AK902" s="124">
        <v>2.6015336471000001</v>
      </c>
      <c r="AL902" s="123" t="s">
        <v>159</v>
      </c>
      <c r="AM902" s="36">
        <v>43714</v>
      </c>
      <c r="AN902" s="123" t="s">
        <v>310</v>
      </c>
      <c r="AO902" s="123" t="s">
        <v>1184</v>
      </c>
      <c r="AP902" s="123" t="s">
        <v>433</v>
      </c>
      <c r="AQ902" s="123" t="s">
        <v>213</v>
      </c>
    </row>
    <row r="903" spans="1:43">
      <c r="A903" s="123" t="s">
        <v>3563</v>
      </c>
      <c r="B903" s="123" t="s">
        <v>3564</v>
      </c>
      <c r="C903" s="36">
        <v>43830</v>
      </c>
      <c r="D903" s="124">
        <v>1.0295000000000001</v>
      </c>
      <c r="E903" s="124">
        <v>1.0295000000000001</v>
      </c>
      <c r="F903" s="125">
        <v>5.83147050247989E-2</v>
      </c>
      <c r="G903" s="36">
        <v>43826</v>
      </c>
      <c r="H903" s="124">
        <v>1.0288999999999999</v>
      </c>
      <c r="I903" s="126">
        <v>0</v>
      </c>
      <c r="J903" s="123"/>
      <c r="K903" s="125">
        <v>0.21415360654141699</v>
      </c>
      <c r="L903" s="125">
        <v>0.44882427553909299</v>
      </c>
      <c r="M903" s="130">
        <v>1.07009621048499</v>
      </c>
      <c r="N903" s="137">
        <f t="shared" si="154"/>
        <v>4.2803848419399602</v>
      </c>
      <c r="O903" s="132">
        <f t="shared" si="155"/>
        <v>4.2803848419399604E-2</v>
      </c>
      <c r="P903" s="134">
        <f t="shared" si="156"/>
        <v>459</v>
      </c>
      <c r="Q903" s="134">
        <v>1046</v>
      </c>
      <c r="R903" s="134" t="str">
        <f t="shared" si="157"/>
        <v>459/1046</v>
      </c>
      <c r="S903" s="131">
        <f t="shared" si="158"/>
        <v>0.43881453154875716</v>
      </c>
      <c r="T903" s="137">
        <f t="shared" si="159"/>
        <v>78.059273422562143</v>
      </c>
      <c r="U903" s="133" t="e">
        <f ca="1">[1]!f_risk_annusharpe(A903,"2019/9/30","2019/12/31",1,1,3)</f>
        <v>#NAME?</v>
      </c>
      <c r="V903" s="134" t="e">
        <f t="shared" ca="1" si="160"/>
        <v>#NAME?</v>
      </c>
      <c r="W903" s="134">
        <f t="shared" si="161"/>
        <v>1046</v>
      </c>
      <c r="X903" s="134" t="e">
        <f t="shared" ca="1" si="162"/>
        <v>#NAME?</v>
      </c>
      <c r="Y903" s="131" t="e">
        <f t="shared" ca="1" si="163"/>
        <v>#NAME?</v>
      </c>
      <c r="Z903" s="137" t="e">
        <f t="shared" ca="1" si="164"/>
        <v>#NAME?</v>
      </c>
      <c r="AA903" s="125">
        <v>2.6625448743518301</v>
      </c>
      <c r="AB903" s="126">
        <v>0</v>
      </c>
      <c r="AC903" s="123"/>
      <c r="AD903" s="126">
        <v>0</v>
      </c>
      <c r="AE903" s="123"/>
      <c r="AF903" s="126">
        <v>0</v>
      </c>
      <c r="AG903" s="123"/>
      <c r="AH903" s="125">
        <v>2.9500000000000099</v>
      </c>
      <c r="AI903" s="123" t="s">
        <v>174</v>
      </c>
      <c r="AJ903" s="123" t="s">
        <v>95</v>
      </c>
      <c r="AK903" s="124">
        <v>20.8453175864</v>
      </c>
      <c r="AL903" s="123" t="s">
        <v>159</v>
      </c>
      <c r="AM903" s="36">
        <v>43600</v>
      </c>
      <c r="AN903" s="123" t="s">
        <v>310</v>
      </c>
      <c r="AO903" s="123" t="s">
        <v>1420</v>
      </c>
      <c r="AP903" s="123" t="s">
        <v>202</v>
      </c>
      <c r="AQ903" s="123" t="s">
        <v>532</v>
      </c>
    </row>
    <row r="904" spans="1:43">
      <c r="A904" s="123" t="s">
        <v>3555</v>
      </c>
      <c r="B904" s="123" t="s">
        <v>3556</v>
      </c>
      <c r="C904" s="36">
        <v>43830</v>
      </c>
      <c r="D904" s="124">
        <v>1.0185999999999999</v>
      </c>
      <c r="E904" s="124">
        <v>1.0185999999999999</v>
      </c>
      <c r="F904" s="125">
        <v>3.9285012767624798E-2</v>
      </c>
      <c r="G904" s="36">
        <v>43829</v>
      </c>
      <c r="H904" s="124">
        <v>1.0182</v>
      </c>
      <c r="I904" s="126">
        <v>0</v>
      </c>
      <c r="J904" s="123"/>
      <c r="K904" s="125">
        <v>0.17702596380802799</v>
      </c>
      <c r="L904" s="125">
        <v>0.81155977830561998</v>
      </c>
      <c r="M904" s="130">
        <v>1.39358948835357</v>
      </c>
      <c r="N904" s="137">
        <f t="shared" si="154"/>
        <v>5.57435795341428</v>
      </c>
      <c r="O904" s="132">
        <f t="shared" si="155"/>
        <v>5.5743579534142801E-2</v>
      </c>
      <c r="P904" s="134">
        <f t="shared" si="156"/>
        <v>124</v>
      </c>
      <c r="Q904" s="134">
        <v>1046</v>
      </c>
      <c r="R904" s="134" t="str">
        <f t="shared" si="157"/>
        <v>124/1046</v>
      </c>
      <c r="S904" s="131">
        <f t="shared" si="158"/>
        <v>0.11854684512428298</v>
      </c>
      <c r="T904" s="137">
        <f t="shared" si="159"/>
        <v>94.072657743785854</v>
      </c>
      <c r="U904" s="133" t="e">
        <f ca="1">[1]!f_risk_annusharpe(A904,"2019/9/30","2019/12/31",1,1,3)</f>
        <v>#NAME?</v>
      </c>
      <c r="V904" s="134" t="e">
        <f t="shared" ca="1" si="160"/>
        <v>#NAME?</v>
      </c>
      <c r="W904" s="134">
        <f t="shared" si="161"/>
        <v>1046</v>
      </c>
      <c r="X904" s="134" t="e">
        <f t="shared" ca="1" si="162"/>
        <v>#NAME?</v>
      </c>
      <c r="Y904" s="131" t="e">
        <f t="shared" ca="1" si="163"/>
        <v>#NAME?</v>
      </c>
      <c r="Z904" s="137" t="e">
        <f t="shared" ca="1" si="164"/>
        <v>#NAME?</v>
      </c>
      <c r="AA904" s="125">
        <v>1.69728434504791</v>
      </c>
      <c r="AB904" s="126">
        <v>0</v>
      </c>
      <c r="AC904" s="123"/>
      <c r="AD904" s="126">
        <v>0</v>
      </c>
      <c r="AE904" s="123"/>
      <c r="AF904" s="126">
        <v>0</v>
      </c>
      <c r="AG904" s="123"/>
      <c r="AH904" s="125">
        <v>1.8599999999999901</v>
      </c>
      <c r="AI904" s="123" t="s">
        <v>174</v>
      </c>
      <c r="AJ904" s="123" t="s">
        <v>95</v>
      </c>
      <c r="AK904" s="124">
        <v>10.115701528900001</v>
      </c>
      <c r="AL904" s="123" t="s">
        <v>159</v>
      </c>
      <c r="AM904" s="36">
        <v>43595</v>
      </c>
      <c r="AN904" s="123" t="s">
        <v>310</v>
      </c>
      <c r="AO904" s="123" t="s">
        <v>1187</v>
      </c>
      <c r="AP904" s="123" t="s">
        <v>268</v>
      </c>
      <c r="AQ904" s="123" t="s">
        <v>207</v>
      </c>
    </row>
    <row r="905" spans="1:43">
      <c r="A905" s="123" t="s">
        <v>3546</v>
      </c>
      <c r="B905" s="123" t="s">
        <v>3547</v>
      </c>
      <c r="C905" s="36">
        <v>43830</v>
      </c>
      <c r="D905" s="124">
        <v>1.0158</v>
      </c>
      <c r="E905" s="124">
        <v>1.0158</v>
      </c>
      <c r="F905" s="125">
        <v>2.9542097488918499E-2</v>
      </c>
      <c r="G905" s="36">
        <v>43826</v>
      </c>
      <c r="H905" s="124">
        <v>1.0155000000000001</v>
      </c>
      <c r="I905" s="126">
        <v>0</v>
      </c>
      <c r="J905" s="123"/>
      <c r="K905" s="125">
        <v>7.8817733990160996E-2</v>
      </c>
      <c r="L905" s="125">
        <v>0.24671864206058899</v>
      </c>
      <c r="M905" s="130">
        <v>0.73383577945260503</v>
      </c>
      <c r="N905" s="137">
        <f t="shared" si="154"/>
        <v>2.9353431178104201</v>
      </c>
      <c r="O905" s="132">
        <f t="shared" si="155"/>
        <v>2.9353431178104201E-2</v>
      </c>
      <c r="P905" s="134">
        <f t="shared" si="156"/>
        <v>926</v>
      </c>
      <c r="Q905" s="134">
        <v>1046</v>
      </c>
      <c r="R905" s="134" t="str">
        <f t="shared" si="157"/>
        <v>926/1046</v>
      </c>
      <c r="S905" s="131">
        <f t="shared" si="158"/>
        <v>0.88527724665391971</v>
      </c>
      <c r="T905" s="137">
        <f t="shared" si="159"/>
        <v>60</v>
      </c>
      <c r="U905" s="133" t="e">
        <f ca="1">[1]!f_risk_annusharpe(A905,"2019/9/30","2019/12/31",1,1,3)</f>
        <v>#NAME?</v>
      </c>
      <c r="V905" s="134" t="e">
        <f t="shared" ca="1" si="160"/>
        <v>#NAME?</v>
      </c>
      <c r="W905" s="134">
        <f t="shared" si="161"/>
        <v>1046</v>
      </c>
      <c r="X905" s="134" t="e">
        <f t="shared" ca="1" si="162"/>
        <v>#NAME?</v>
      </c>
      <c r="Y905" s="131" t="e">
        <f t="shared" ca="1" si="163"/>
        <v>#NAME?</v>
      </c>
      <c r="Z905" s="137" t="e">
        <f t="shared" ca="1" si="164"/>
        <v>#NAME?</v>
      </c>
      <c r="AA905" s="125">
        <v>1.32668329177058</v>
      </c>
      <c r="AB905" s="126">
        <v>0</v>
      </c>
      <c r="AC905" s="123"/>
      <c r="AD905" s="126">
        <v>0</v>
      </c>
      <c r="AE905" s="123"/>
      <c r="AF905" s="126">
        <v>0</v>
      </c>
      <c r="AG905" s="123"/>
      <c r="AH905" s="125">
        <v>1.58</v>
      </c>
      <c r="AI905" s="123" t="s">
        <v>309</v>
      </c>
      <c r="AJ905" s="123" t="s">
        <v>95</v>
      </c>
      <c r="AK905" s="124">
        <v>60.516092272400002</v>
      </c>
      <c r="AL905" s="123" t="s">
        <v>159</v>
      </c>
      <c r="AM905" s="36">
        <v>43606</v>
      </c>
      <c r="AN905" s="123" t="s">
        <v>310</v>
      </c>
      <c r="AO905" s="123" t="s">
        <v>280</v>
      </c>
      <c r="AP905" s="123" t="s">
        <v>200</v>
      </c>
      <c r="AQ905" s="123" t="s">
        <v>207</v>
      </c>
    </row>
    <row r="906" spans="1:43">
      <c r="A906" s="123" t="s">
        <v>3548</v>
      </c>
      <c r="B906" s="123" t="s">
        <v>3549</v>
      </c>
      <c r="C906" s="36">
        <v>43830</v>
      </c>
      <c r="D906" s="124">
        <v>1.0412999999999999</v>
      </c>
      <c r="E906" s="124">
        <v>1.0412999999999999</v>
      </c>
      <c r="F906" s="125">
        <v>1.92104504850618E-2</v>
      </c>
      <c r="G906" s="36">
        <v>43829</v>
      </c>
      <c r="H906" s="124">
        <v>1.0410999999999999</v>
      </c>
      <c r="I906" s="126">
        <v>0</v>
      </c>
      <c r="J906" s="123"/>
      <c r="K906" s="125">
        <v>0.134628329647067</v>
      </c>
      <c r="L906" s="125">
        <v>0.48248576666987297</v>
      </c>
      <c r="M906" s="130">
        <v>1.3825333463148699</v>
      </c>
      <c r="N906" s="137">
        <f t="shared" si="154"/>
        <v>5.5301333852594796</v>
      </c>
      <c r="O906" s="132">
        <f t="shared" si="155"/>
        <v>5.5301333852594795E-2</v>
      </c>
      <c r="P906" s="134">
        <f t="shared" si="156"/>
        <v>129</v>
      </c>
      <c r="Q906" s="134">
        <v>1046</v>
      </c>
      <c r="R906" s="134" t="str">
        <f t="shared" si="157"/>
        <v>129/1046</v>
      </c>
      <c r="S906" s="131">
        <f t="shared" si="158"/>
        <v>0.12332695984703633</v>
      </c>
      <c r="T906" s="137">
        <f t="shared" si="159"/>
        <v>93.833652007648183</v>
      </c>
      <c r="U906" s="133" t="e">
        <f ca="1">[1]!f_risk_annusharpe(A906,"2019/9/30","2019/12/31",1,1,3)</f>
        <v>#NAME?</v>
      </c>
      <c r="V906" s="134" t="e">
        <f t="shared" ca="1" si="160"/>
        <v>#NAME?</v>
      </c>
      <c r="W906" s="134">
        <f t="shared" si="161"/>
        <v>1046</v>
      </c>
      <c r="X906" s="134" t="e">
        <f t="shared" ca="1" si="162"/>
        <v>#NAME?</v>
      </c>
      <c r="Y906" s="131" t="e">
        <f t="shared" ca="1" si="163"/>
        <v>#NAME?</v>
      </c>
      <c r="Z906" s="137" t="e">
        <f t="shared" ca="1" si="164"/>
        <v>#NAME?</v>
      </c>
      <c r="AA906" s="125">
        <v>3.6119402985074598</v>
      </c>
      <c r="AB906" s="126">
        <v>0</v>
      </c>
      <c r="AC906" s="123"/>
      <c r="AD906" s="126">
        <v>0</v>
      </c>
      <c r="AE906" s="123"/>
      <c r="AF906" s="126">
        <v>0</v>
      </c>
      <c r="AG906" s="123"/>
      <c r="AH906" s="125">
        <v>4.1299999999999901</v>
      </c>
      <c r="AI906" s="123" t="s">
        <v>163</v>
      </c>
      <c r="AJ906" s="123" t="s">
        <v>95</v>
      </c>
      <c r="AK906" s="124">
        <v>6.4055922274999997</v>
      </c>
      <c r="AL906" s="123" t="s">
        <v>159</v>
      </c>
      <c r="AM906" s="36">
        <v>43615</v>
      </c>
      <c r="AN906" s="123" t="s">
        <v>310</v>
      </c>
      <c r="AO906" s="123" t="s">
        <v>3550</v>
      </c>
      <c r="AP906" s="123" t="s">
        <v>1127</v>
      </c>
      <c r="AQ906" s="123" t="s">
        <v>165</v>
      </c>
    </row>
    <row r="907" spans="1:43">
      <c r="A907" s="123" t="s">
        <v>3492</v>
      </c>
      <c r="B907" s="123" t="s">
        <v>3493</v>
      </c>
      <c r="C907" s="36">
        <v>43830</v>
      </c>
      <c r="D907" s="124">
        <v>1.0107999999999999</v>
      </c>
      <c r="E907" s="124">
        <v>1.0209999999999999</v>
      </c>
      <c r="F907" s="125">
        <v>3.95882818685733E-2</v>
      </c>
      <c r="G907" s="36">
        <v>43829</v>
      </c>
      <c r="H907" s="124">
        <v>1.0104</v>
      </c>
      <c r="I907" s="126">
        <v>0</v>
      </c>
      <c r="J907" s="123"/>
      <c r="K907" s="125">
        <v>0.16846695074818599</v>
      </c>
      <c r="L907" s="125">
        <v>0.50629463529875396</v>
      </c>
      <c r="M907" s="130">
        <v>0.94349453287197205</v>
      </c>
      <c r="N907" s="137">
        <f t="shared" si="154"/>
        <v>3.7739781314878882</v>
      </c>
      <c r="O907" s="132">
        <f t="shared" si="155"/>
        <v>3.773978131487888E-2</v>
      </c>
      <c r="P907" s="134">
        <f t="shared" si="156"/>
        <v>655</v>
      </c>
      <c r="Q907" s="134">
        <v>1046</v>
      </c>
      <c r="R907" s="134" t="str">
        <f t="shared" si="157"/>
        <v>655/1046</v>
      </c>
      <c r="S907" s="131">
        <f t="shared" si="158"/>
        <v>0.62619502868068833</v>
      </c>
      <c r="T907" s="137">
        <f t="shared" si="159"/>
        <v>68.690248565965589</v>
      </c>
      <c r="U907" s="133" t="e">
        <f ca="1">[1]!f_risk_annusharpe(A907,"2019/9/30","2019/12/31",1,1,3)</f>
        <v>#NAME?</v>
      </c>
      <c r="V907" s="134" t="e">
        <f t="shared" ca="1" si="160"/>
        <v>#NAME?</v>
      </c>
      <c r="W907" s="134">
        <f t="shared" si="161"/>
        <v>1046</v>
      </c>
      <c r="X907" s="134" t="e">
        <f t="shared" ca="1" si="162"/>
        <v>#NAME?</v>
      </c>
      <c r="Y907" s="131" t="e">
        <f t="shared" ca="1" si="163"/>
        <v>#NAME?</v>
      </c>
      <c r="Z907" s="137" t="e">
        <f t="shared" ca="1" si="164"/>
        <v>#NAME?</v>
      </c>
      <c r="AA907" s="125">
        <v>1.7279513001893001</v>
      </c>
      <c r="AB907" s="126">
        <v>0</v>
      </c>
      <c r="AC907" s="123"/>
      <c r="AD907" s="126">
        <v>0</v>
      </c>
      <c r="AE907" s="123"/>
      <c r="AF907" s="126">
        <v>0</v>
      </c>
      <c r="AG907" s="123"/>
      <c r="AH907" s="125">
        <v>2.10434472000001</v>
      </c>
      <c r="AI907" s="123" t="s">
        <v>157</v>
      </c>
      <c r="AJ907" s="123" t="s">
        <v>95</v>
      </c>
      <c r="AK907" s="124">
        <v>16.115475794599998</v>
      </c>
      <c r="AL907" s="123" t="s">
        <v>159</v>
      </c>
      <c r="AM907" s="36">
        <v>43612</v>
      </c>
      <c r="AN907" s="123" t="s">
        <v>310</v>
      </c>
      <c r="AO907" s="123" t="s">
        <v>1787</v>
      </c>
      <c r="AP907" s="123" t="s">
        <v>202</v>
      </c>
      <c r="AQ907" s="123" t="s">
        <v>177</v>
      </c>
    </row>
    <row r="908" spans="1:43">
      <c r="A908" s="123" t="s">
        <v>3494</v>
      </c>
      <c r="B908" s="123" t="s">
        <v>3495</v>
      </c>
      <c r="C908" s="36">
        <v>43830</v>
      </c>
      <c r="D908" s="124">
        <v>1.0175000000000001</v>
      </c>
      <c r="E908" s="124">
        <v>1.0175000000000001</v>
      </c>
      <c r="F908" s="125">
        <v>6.8843430369801797E-2</v>
      </c>
      <c r="G908" s="36">
        <v>43826</v>
      </c>
      <c r="H908" s="124">
        <v>1.0167999999999999</v>
      </c>
      <c r="I908" s="126">
        <v>0</v>
      </c>
      <c r="J908" s="123"/>
      <c r="K908" s="125">
        <v>0.23642990838342801</v>
      </c>
      <c r="L908" s="125">
        <v>0.47398044830652097</v>
      </c>
      <c r="M908" s="130">
        <v>0.85241351967490997</v>
      </c>
      <c r="N908" s="137">
        <f t="shared" si="154"/>
        <v>3.4096540786996399</v>
      </c>
      <c r="O908" s="132">
        <f t="shared" si="155"/>
        <v>3.40965407869964E-2</v>
      </c>
      <c r="P908" s="134">
        <f t="shared" si="156"/>
        <v>793</v>
      </c>
      <c r="Q908" s="134">
        <v>1046</v>
      </c>
      <c r="R908" s="134" t="str">
        <f t="shared" si="157"/>
        <v>793/1046</v>
      </c>
      <c r="S908" s="131">
        <f t="shared" si="158"/>
        <v>0.75812619502868073</v>
      </c>
      <c r="T908" s="137">
        <f t="shared" si="159"/>
        <v>62.093690248565963</v>
      </c>
      <c r="U908" s="133" t="e">
        <f ca="1">[1]!f_risk_annusharpe(A908,"2019/9/30","2019/12/31",1,1,3)</f>
        <v>#NAME?</v>
      </c>
      <c r="V908" s="134" t="e">
        <f t="shared" ca="1" si="160"/>
        <v>#NAME?</v>
      </c>
      <c r="W908" s="134">
        <f t="shared" si="161"/>
        <v>1046</v>
      </c>
      <c r="X908" s="134" t="e">
        <f t="shared" ca="1" si="162"/>
        <v>#NAME?</v>
      </c>
      <c r="Y908" s="131" t="e">
        <f t="shared" ca="1" si="163"/>
        <v>#NAME?</v>
      </c>
      <c r="Z908" s="137" t="e">
        <f t="shared" ca="1" si="164"/>
        <v>#NAME?</v>
      </c>
      <c r="AA908" s="125">
        <v>1.6889866080351901</v>
      </c>
      <c r="AB908" s="126">
        <v>0</v>
      </c>
      <c r="AC908" s="123"/>
      <c r="AD908" s="126">
        <v>0</v>
      </c>
      <c r="AE908" s="123"/>
      <c r="AF908" s="126">
        <v>0</v>
      </c>
      <c r="AG908" s="123"/>
      <c r="AH908" s="125">
        <v>1.75000000000001</v>
      </c>
      <c r="AI908" s="123" t="s">
        <v>309</v>
      </c>
      <c r="AJ908" s="123" t="s">
        <v>95</v>
      </c>
      <c r="AK908" s="124">
        <v>26.2222860438</v>
      </c>
      <c r="AL908" s="123" t="s">
        <v>159</v>
      </c>
      <c r="AM908" s="36">
        <v>43630</v>
      </c>
      <c r="AN908" s="123" t="s">
        <v>310</v>
      </c>
      <c r="AO908" s="123" t="s">
        <v>2222</v>
      </c>
      <c r="AP908" s="123" t="s">
        <v>369</v>
      </c>
      <c r="AQ908" s="123" t="s">
        <v>272</v>
      </c>
    </row>
    <row r="909" spans="1:43">
      <c r="A909" s="123" t="s">
        <v>3496</v>
      </c>
      <c r="B909" s="123" t="s">
        <v>3497</v>
      </c>
      <c r="C909" s="36">
        <v>43830</v>
      </c>
      <c r="D909" s="124">
        <v>1.0196000000000001</v>
      </c>
      <c r="E909" s="124">
        <v>1.0196000000000001</v>
      </c>
      <c r="F909" s="125">
        <v>1.9619383951341801E-2</v>
      </c>
      <c r="G909" s="36">
        <v>43829</v>
      </c>
      <c r="H909" s="124">
        <v>1.0194000000000001</v>
      </c>
      <c r="I909" s="126">
        <v>0</v>
      </c>
      <c r="J909" s="123"/>
      <c r="K909" s="125">
        <v>0.117831893165759</v>
      </c>
      <c r="L909" s="125">
        <v>0.41363009651368698</v>
      </c>
      <c r="M909" s="130">
        <v>0.89056006332872795</v>
      </c>
      <c r="N909" s="137">
        <f t="shared" si="154"/>
        <v>3.5622402533149118</v>
      </c>
      <c r="O909" s="132">
        <f t="shared" si="155"/>
        <v>3.562240253314912E-2</v>
      </c>
      <c r="P909" s="134">
        <f t="shared" si="156"/>
        <v>740</v>
      </c>
      <c r="Q909" s="134">
        <v>1046</v>
      </c>
      <c r="R909" s="134" t="str">
        <f t="shared" si="157"/>
        <v>740/1046</v>
      </c>
      <c r="S909" s="131">
        <f t="shared" si="158"/>
        <v>0.70745697896749526</v>
      </c>
      <c r="T909" s="137">
        <f t="shared" si="159"/>
        <v>64.627151051625233</v>
      </c>
      <c r="U909" s="133" t="e">
        <f ca="1">[1]!f_risk_annusharpe(A909,"2019/9/30","2019/12/31",1,1,3)</f>
        <v>#NAME?</v>
      </c>
      <c r="V909" s="134" t="e">
        <f t="shared" ca="1" si="160"/>
        <v>#NAME?</v>
      </c>
      <c r="W909" s="134">
        <f t="shared" si="161"/>
        <v>1046</v>
      </c>
      <c r="X909" s="134" t="e">
        <f t="shared" ca="1" si="162"/>
        <v>#NAME?</v>
      </c>
      <c r="Y909" s="131" t="e">
        <f t="shared" ca="1" si="163"/>
        <v>#NAME?</v>
      </c>
      <c r="Z909" s="137" t="e">
        <f t="shared" ca="1" si="164"/>
        <v>#NAME?</v>
      </c>
      <c r="AA909" s="125">
        <v>1.6753091344236299</v>
      </c>
      <c r="AB909" s="126">
        <v>0</v>
      </c>
      <c r="AC909" s="123"/>
      <c r="AD909" s="126">
        <v>0</v>
      </c>
      <c r="AE909" s="123"/>
      <c r="AF909" s="126">
        <v>0</v>
      </c>
      <c r="AG909" s="123"/>
      <c r="AH909" s="125">
        <v>1.96000000000001</v>
      </c>
      <c r="AI909" s="123" t="s">
        <v>157</v>
      </c>
      <c r="AJ909" s="123" t="s">
        <v>95</v>
      </c>
      <c r="AK909" s="124">
        <v>10.456941438699999</v>
      </c>
      <c r="AL909" s="123" t="s">
        <v>159</v>
      </c>
      <c r="AM909" s="36">
        <v>43600</v>
      </c>
      <c r="AN909" s="123" t="s">
        <v>310</v>
      </c>
      <c r="AO909" s="123" t="s">
        <v>3348</v>
      </c>
      <c r="AP909" s="123" t="s">
        <v>284</v>
      </c>
      <c r="AQ909" s="123" t="s">
        <v>207</v>
      </c>
    </row>
    <row r="910" spans="1:43">
      <c r="A910" s="123" t="s">
        <v>3498</v>
      </c>
      <c r="B910" s="123" t="s">
        <v>3499</v>
      </c>
      <c r="C910" s="36">
        <v>43830</v>
      </c>
      <c r="D910" s="124">
        <v>1.0350999999999999</v>
      </c>
      <c r="E910" s="124">
        <v>1.0350999999999999</v>
      </c>
      <c r="F910" s="125">
        <v>0</v>
      </c>
      <c r="G910" s="36">
        <v>43829</v>
      </c>
      <c r="H910" s="124">
        <v>1.0350999999999999</v>
      </c>
      <c r="I910" s="126">
        <v>0</v>
      </c>
      <c r="J910" s="123"/>
      <c r="K910" s="125">
        <v>0.12574966144320501</v>
      </c>
      <c r="L910" s="125">
        <v>0.37820015515903899</v>
      </c>
      <c r="M910" s="130">
        <v>1.0445138617727401</v>
      </c>
      <c r="N910" s="137">
        <f t="shared" si="154"/>
        <v>4.1780554470909603</v>
      </c>
      <c r="O910" s="132">
        <f t="shared" si="155"/>
        <v>4.1780554470909601E-2</v>
      </c>
      <c r="P910" s="134">
        <f t="shared" si="156"/>
        <v>493</v>
      </c>
      <c r="Q910" s="134">
        <v>1046</v>
      </c>
      <c r="R910" s="134" t="str">
        <f t="shared" si="157"/>
        <v>493/1046</v>
      </c>
      <c r="S910" s="131">
        <f t="shared" si="158"/>
        <v>0.4713193116634799</v>
      </c>
      <c r="T910" s="137">
        <f t="shared" si="159"/>
        <v>76.434034416826009</v>
      </c>
      <c r="U910" s="133" t="e">
        <f ca="1">[1]!f_risk_annusharpe(A910,"2019/9/30","2019/12/31",1,1,3)</f>
        <v>#NAME?</v>
      </c>
      <c r="V910" s="134" t="e">
        <f t="shared" ca="1" si="160"/>
        <v>#NAME?</v>
      </c>
      <c r="W910" s="134">
        <f t="shared" si="161"/>
        <v>1046</v>
      </c>
      <c r="X910" s="134" t="e">
        <f t="shared" ca="1" si="162"/>
        <v>#NAME?</v>
      </c>
      <c r="Y910" s="131" t="e">
        <f t="shared" ca="1" si="163"/>
        <v>#NAME?</v>
      </c>
      <c r="Z910" s="137" t="e">
        <f t="shared" ca="1" si="164"/>
        <v>#NAME?</v>
      </c>
      <c r="AA910" s="125">
        <v>2.6172300981461301</v>
      </c>
      <c r="AB910" s="126">
        <v>0</v>
      </c>
      <c r="AC910" s="123"/>
      <c r="AD910" s="126">
        <v>0</v>
      </c>
      <c r="AE910" s="123"/>
      <c r="AF910" s="126">
        <v>0</v>
      </c>
      <c r="AG910" s="123"/>
      <c r="AH910" s="125">
        <v>3.50999999999999</v>
      </c>
      <c r="AI910" s="123" t="s">
        <v>174</v>
      </c>
      <c r="AJ910" s="123" t="s">
        <v>95</v>
      </c>
      <c r="AK910" s="124">
        <v>3.1762858140999999</v>
      </c>
      <c r="AL910" s="123" t="s">
        <v>159</v>
      </c>
      <c r="AM910" s="36">
        <v>43549</v>
      </c>
      <c r="AN910" s="123" t="s">
        <v>310</v>
      </c>
      <c r="AO910" s="123" t="s">
        <v>251</v>
      </c>
      <c r="AP910" s="123" t="s">
        <v>200</v>
      </c>
      <c r="AQ910" s="123" t="s">
        <v>183</v>
      </c>
    </row>
    <row r="911" spans="1:43">
      <c r="A911" s="123" t="s">
        <v>3502</v>
      </c>
      <c r="B911" s="123" t="s">
        <v>3503</v>
      </c>
      <c r="C911" s="36">
        <v>43830</v>
      </c>
      <c r="D911" s="124">
        <v>1.018</v>
      </c>
      <c r="E911" s="124">
        <v>1.018</v>
      </c>
      <c r="F911" s="125">
        <v>-1.9642506383812399E-2</v>
      </c>
      <c r="G911" s="36">
        <v>43829</v>
      </c>
      <c r="H911" s="124">
        <v>1.0182</v>
      </c>
      <c r="I911" s="126">
        <v>0</v>
      </c>
      <c r="J911" s="123"/>
      <c r="K911" s="125">
        <v>0.14756517461879601</v>
      </c>
      <c r="L911" s="125">
        <v>0.29556650246306498</v>
      </c>
      <c r="M911" s="130">
        <v>1.3540422142572699</v>
      </c>
      <c r="N911" s="137">
        <f t="shared" si="154"/>
        <v>5.4161688570290796</v>
      </c>
      <c r="O911" s="132">
        <f t="shared" si="155"/>
        <v>5.4161688570290793E-2</v>
      </c>
      <c r="P911" s="134">
        <f t="shared" si="156"/>
        <v>152</v>
      </c>
      <c r="Q911" s="134">
        <v>1046</v>
      </c>
      <c r="R911" s="134" t="str">
        <f t="shared" si="157"/>
        <v>152/1046</v>
      </c>
      <c r="S911" s="131">
        <f t="shared" si="158"/>
        <v>0.14531548757170173</v>
      </c>
      <c r="T911" s="137">
        <f t="shared" si="159"/>
        <v>92.734225621414907</v>
      </c>
      <c r="U911" s="133" t="e">
        <f ca="1">[1]!f_risk_annusharpe(A911,"2019/9/30","2019/12/31",1,1,3)</f>
        <v>#NAME?</v>
      </c>
      <c r="V911" s="134" t="e">
        <f t="shared" ca="1" si="160"/>
        <v>#NAME?</v>
      </c>
      <c r="W911" s="134">
        <f t="shared" si="161"/>
        <v>1046</v>
      </c>
      <c r="X911" s="134" t="e">
        <f t="shared" ca="1" si="162"/>
        <v>#NAME?</v>
      </c>
      <c r="Y911" s="131" t="e">
        <f t="shared" ca="1" si="163"/>
        <v>#NAME?</v>
      </c>
      <c r="Z911" s="137" t="e">
        <f t="shared" ca="1" si="164"/>
        <v>#NAME?</v>
      </c>
      <c r="AA911" s="126">
        <v>0</v>
      </c>
      <c r="AB911" s="126">
        <v>0</v>
      </c>
      <c r="AC911" s="123"/>
      <c r="AD911" s="126">
        <v>0</v>
      </c>
      <c r="AE911" s="123"/>
      <c r="AF911" s="126">
        <v>0</v>
      </c>
      <c r="AG911" s="123"/>
      <c r="AH911" s="125">
        <v>1.8</v>
      </c>
      <c r="AI911" s="123" t="s">
        <v>174</v>
      </c>
      <c r="AJ911" s="123" t="s">
        <v>95</v>
      </c>
      <c r="AK911" s="124">
        <v>3.8872433725</v>
      </c>
      <c r="AL911" s="123" t="s">
        <v>159</v>
      </c>
      <c r="AM911" s="36">
        <v>43691</v>
      </c>
      <c r="AN911" s="123" t="s">
        <v>310</v>
      </c>
      <c r="AO911" s="123" t="s">
        <v>2792</v>
      </c>
      <c r="AP911" s="123" t="s">
        <v>268</v>
      </c>
      <c r="AQ911" s="123" t="s">
        <v>229</v>
      </c>
    </row>
    <row r="912" spans="1:43">
      <c r="A912" s="123" t="s">
        <v>3506</v>
      </c>
      <c r="B912" s="123" t="s">
        <v>3507</v>
      </c>
      <c r="C912" s="36">
        <v>43830</v>
      </c>
      <c r="D912" s="124">
        <v>1.0476000000000001</v>
      </c>
      <c r="E912" s="124">
        <v>1.0576000000000001</v>
      </c>
      <c r="F912" s="125">
        <v>0.12424734779701201</v>
      </c>
      <c r="G912" s="36">
        <v>43826</v>
      </c>
      <c r="H912" s="124">
        <v>1.0463</v>
      </c>
      <c r="I912" s="126">
        <v>0</v>
      </c>
      <c r="J912" s="123"/>
      <c r="K912" s="125">
        <v>0.34482758620689902</v>
      </c>
      <c r="L912" s="125">
        <v>1.4330157557898</v>
      </c>
      <c r="M912" s="130">
        <v>2.81678150218834</v>
      </c>
      <c r="N912" s="137">
        <f t="shared" si="154"/>
        <v>11.26712600875336</v>
      </c>
      <c r="O912" s="132">
        <f t="shared" si="155"/>
        <v>0.1126712600875336</v>
      </c>
      <c r="P912" s="134">
        <f t="shared" si="156"/>
        <v>9</v>
      </c>
      <c r="Q912" s="134">
        <v>1046</v>
      </c>
      <c r="R912" s="134" t="str">
        <f t="shared" si="157"/>
        <v>9/1046</v>
      </c>
      <c r="S912" s="131">
        <f t="shared" si="158"/>
        <v>8.6042065009560229E-3</v>
      </c>
      <c r="T912" s="137">
        <f t="shared" si="159"/>
        <v>99.569789674952204</v>
      </c>
      <c r="U912" s="133" t="e">
        <f ca="1">[1]!f_risk_annusharpe(A912,"2019/9/30","2019/12/31",1,1,3)</f>
        <v>#NAME?</v>
      </c>
      <c r="V912" s="134" t="e">
        <f t="shared" ca="1" si="160"/>
        <v>#NAME?</v>
      </c>
      <c r="W912" s="134">
        <f t="shared" si="161"/>
        <v>1046</v>
      </c>
      <c r="X912" s="134" t="e">
        <f t="shared" ca="1" si="162"/>
        <v>#NAME?</v>
      </c>
      <c r="Y912" s="131" t="e">
        <f t="shared" ca="1" si="163"/>
        <v>#NAME?</v>
      </c>
      <c r="Z912" s="137" t="e">
        <f t="shared" ca="1" si="164"/>
        <v>#NAME?</v>
      </c>
      <c r="AA912" s="125">
        <v>5.5718612513721197</v>
      </c>
      <c r="AB912" s="126">
        <v>0</v>
      </c>
      <c r="AC912" s="123"/>
      <c r="AD912" s="126">
        <v>0</v>
      </c>
      <c r="AE912" s="123"/>
      <c r="AF912" s="126">
        <v>0</v>
      </c>
      <c r="AG912" s="123"/>
      <c r="AH912" s="125">
        <v>5.7935621599999996</v>
      </c>
      <c r="AI912" s="123" t="s">
        <v>174</v>
      </c>
      <c r="AJ912" s="123" t="s">
        <v>95</v>
      </c>
      <c r="AK912" s="124">
        <v>2.0087923976000002</v>
      </c>
      <c r="AL912" s="123" t="s">
        <v>159</v>
      </c>
      <c r="AM912" s="36">
        <v>43614</v>
      </c>
      <c r="AN912" s="123" t="s">
        <v>310</v>
      </c>
      <c r="AO912" s="123" t="s">
        <v>1272</v>
      </c>
      <c r="AP912" s="123" t="s">
        <v>511</v>
      </c>
      <c r="AQ912" s="123" t="s">
        <v>162</v>
      </c>
    </row>
    <row r="913" spans="1:43">
      <c r="A913" s="123" t="s">
        <v>3508</v>
      </c>
      <c r="B913" s="123" t="s">
        <v>3509</v>
      </c>
      <c r="C913" s="36">
        <v>43830</v>
      </c>
      <c r="D913" s="124">
        <v>1.0078</v>
      </c>
      <c r="E913" s="124">
        <v>1.0078</v>
      </c>
      <c r="F913" s="125">
        <v>0</v>
      </c>
      <c r="G913" s="36">
        <v>43829</v>
      </c>
      <c r="H913" s="124">
        <v>1.0078</v>
      </c>
      <c r="I913" s="126">
        <v>0</v>
      </c>
      <c r="J913" s="123"/>
      <c r="K913" s="125">
        <v>0.109267905036267</v>
      </c>
      <c r="L913" s="125">
        <v>0.32852165256347199</v>
      </c>
      <c r="M913" s="130">
        <v>0.64915609707379895</v>
      </c>
      <c r="N913" s="137">
        <f t="shared" si="154"/>
        <v>2.5966243882951958</v>
      </c>
      <c r="O913" s="132">
        <f t="shared" si="155"/>
        <v>2.5966243882951958E-2</v>
      </c>
      <c r="P913" s="134">
        <f t="shared" si="156"/>
        <v>969</v>
      </c>
      <c r="Q913" s="134">
        <v>1046</v>
      </c>
      <c r="R913" s="134" t="str">
        <f t="shared" si="157"/>
        <v>969/1046</v>
      </c>
      <c r="S913" s="131">
        <f t="shared" si="158"/>
        <v>0.92638623326959846</v>
      </c>
      <c r="T913" s="137">
        <f t="shared" si="159"/>
        <v>60</v>
      </c>
      <c r="U913" s="133" t="e">
        <f ca="1">[1]!f_risk_annusharpe(A913,"2019/9/30","2019/12/31",1,1,3)</f>
        <v>#NAME?</v>
      </c>
      <c r="V913" s="134" t="e">
        <f t="shared" ca="1" si="160"/>
        <v>#NAME?</v>
      </c>
      <c r="W913" s="134">
        <f t="shared" si="161"/>
        <v>1046</v>
      </c>
      <c r="X913" s="134" t="e">
        <f t="shared" ca="1" si="162"/>
        <v>#NAME?</v>
      </c>
      <c r="Y913" s="131" t="e">
        <f t="shared" ca="1" si="163"/>
        <v>#NAME?</v>
      </c>
      <c r="Z913" s="137" t="e">
        <f t="shared" ca="1" si="164"/>
        <v>#NAME?</v>
      </c>
      <c r="AA913" s="126">
        <v>0</v>
      </c>
      <c r="AB913" s="126">
        <v>0</v>
      </c>
      <c r="AC913" s="123"/>
      <c r="AD913" s="126">
        <v>0</v>
      </c>
      <c r="AE913" s="123"/>
      <c r="AF913" s="126">
        <v>0</v>
      </c>
      <c r="AG913" s="123"/>
      <c r="AH913" s="125">
        <v>0.78000000000000302</v>
      </c>
      <c r="AI913" s="123" t="s">
        <v>157</v>
      </c>
      <c r="AJ913" s="123" t="s">
        <v>95</v>
      </c>
      <c r="AK913" s="124">
        <v>2.0002448173</v>
      </c>
      <c r="AL913" s="123" t="s">
        <v>159</v>
      </c>
      <c r="AM913" s="36">
        <v>43718</v>
      </c>
      <c r="AN913" s="123" t="s">
        <v>310</v>
      </c>
      <c r="AO913" s="123" t="s">
        <v>809</v>
      </c>
      <c r="AP913" s="123" t="s">
        <v>194</v>
      </c>
      <c r="AQ913" s="123" t="s">
        <v>2734</v>
      </c>
    </row>
    <row r="914" spans="1:43">
      <c r="A914" s="123" t="s">
        <v>3328</v>
      </c>
      <c r="B914" s="123" t="s">
        <v>3329</v>
      </c>
      <c r="C914" s="36">
        <v>43830</v>
      </c>
      <c r="D914" s="124">
        <v>1.0379</v>
      </c>
      <c r="E914" s="124">
        <v>1.0379</v>
      </c>
      <c r="F914" s="125">
        <v>9.6357679707061994E-3</v>
      </c>
      <c r="G914" s="36">
        <v>43829</v>
      </c>
      <c r="H914" s="124">
        <v>1.0378000000000001</v>
      </c>
      <c r="I914" s="126">
        <v>0</v>
      </c>
      <c r="J914" s="123"/>
      <c r="K914" s="125">
        <v>0.125409994211854</v>
      </c>
      <c r="L914" s="125">
        <v>0.338360402165512</v>
      </c>
      <c r="M914" s="130">
        <v>0.65948986519252595</v>
      </c>
      <c r="N914" s="137">
        <f t="shared" si="154"/>
        <v>2.6379594607701038</v>
      </c>
      <c r="O914" s="132">
        <f t="shared" si="155"/>
        <v>2.6379594607701038E-2</v>
      </c>
      <c r="P914" s="134">
        <f t="shared" si="156"/>
        <v>962</v>
      </c>
      <c r="Q914" s="134">
        <v>1046</v>
      </c>
      <c r="R914" s="134" t="str">
        <f t="shared" si="157"/>
        <v>962/1046</v>
      </c>
      <c r="S914" s="131">
        <f t="shared" si="158"/>
        <v>0.91969407265774383</v>
      </c>
      <c r="T914" s="137">
        <f t="shared" si="159"/>
        <v>60</v>
      </c>
      <c r="U914" s="133" t="e">
        <f ca="1">[1]!f_risk_annusharpe(A914,"2019/9/30","2019/12/31",1,1,3)</f>
        <v>#NAME?</v>
      </c>
      <c r="V914" s="134" t="e">
        <f t="shared" ca="1" si="160"/>
        <v>#NAME?</v>
      </c>
      <c r="W914" s="134">
        <f t="shared" si="161"/>
        <v>1046</v>
      </c>
      <c r="X914" s="134" t="e">
        <f t="shared" ca="1" si="162"/>
        <v>#NAME?</v>
      </c>
      <c r="Y914" s="131" t="e">
        <f t="shared" ca="1" si="163"/>
        <v>#NAME?</v>
      </c>
      <c r="Z914" s="137" t="e">
        <f t="shared" ca="1" si="164"/>
        <v>#NAME?</v>
      </c>
      <c r="AA914" s="125">
        <v>2.3670973468783898</v>
      </c>
      <c r="AB914" s="126">
        <v>0</v>
      </c>
      <c r="AC914" s="123"/>
      <c r="AD914" s="126">
        <v>0</v>
      </c>
      <c r="AE914" s="123"/>
      <c r="AF914" s="126">
        <v>0</v>
      </c>
      <c r="AG914" s="123"/>
      <c r="AH914" s="125">
        <v>3.79</v>
      </c>
      <c r="AI914" s="123" t="s">
        <v>157</v>
      </c>
      <c r="AJ914" s="123" t="s">
        <v>95</v>
      </c>
      <c r="AK914" s="124">
        <v>12.0710469127</v>
      </c>
      <c r="AL914" s="123" t="s">
        <v>159</v>
      </c>
      <c r="AM914" s="36">
        <v>43518</v>
      </c>
      <c r="AN914" s="123" t="s">
        <v>310</v>
      </c>
      <c r="AO914" s="123" t="s">
        <v>3330</v>
      </c>
      <c r="AP914" s="123" t="s">
        <v>209</v>
      </c>
      <c r="AQ914" s="123" t="s">
        <v>162</v>
      </c>
    </row>
    <row r="915" spans="1:43">
      <c r="A915" s="123" t="s">
        <v>3301</v>
      </c>
      <c r="B915" s="123" t="s">
        <v>3302</v>
      </c>
      <c r="C915" s="36">
        <v>43830</v>
      </c>
      <c r="D915" s="124">
        <v>1.0159</v>
      </c>
      <c r="E915" s="124">
        <v>1.0159</v>
      </c>
      <c r="F915" s="125">
        <v>5.9095833743714597E-2</v>
      </c>
      <c r="G915" s="36">
        <v>43829</v>
      </c>
      <c r="H915" s="124">
        <v>1.0153000000000001</v>
      </c>
      <c r="I915" s="126">
        <v>0</v>
      </c>
      <c r="J915" s="123"/>
      <c r="K915" s="125">
        <v>0.246694296427861</v>
      </c>
      <c r="L915" s="125">
        <v>0.80373089898789396</v>
      </c>
      <c r="M915" s="130">
        <v>1.19533818109374</v>
      </c>
      <c r="N915" s="137">
        <f t="shared" si="154"/>
        <v>4.7813527243749601</v>
      </c>
      <c r="O915" s="132">
        <f t="shared" si="155"/>
        <v>4.7813527243749598E-2</v>
      </c>
      <c r="P915" s="134">
        <f t="shared" si="156"/>
        <v>272</v>
      </c>
      <c r="Q915" s="134">
        <v>1046</v>
      </c>
      <c r="R915" s="134" t="str">
        <f t="shared" si="157"/>
        <v>272/1046</v>
      </c>
      <c r="S915" s="131">
        <f t="shared" si="158"/>
        <v>0.26003824091778205</v>
      </c>
      <c r="T915" s="137">
        <f t="shared" si="159"/>
        <v>86.9980879541109</v>
      </c>
      <c r="U915" s="133" t="e">
        <f ca="1">[1]!f_risk_annusharpe(A915,"2019/9/30","2019/12/31",1,1,3)</f>
        <v>#NAME?</v>
      </c>
      <c r="V915" s="134" t="e">
        <f t="shared" ca="1" si="160"/>
        <v>#NAME?</v>
      </c>
      <c r="W915" s="134">
        <f t="shared" si="161"/>
        <v>1046</v>
      </c>
      <c r="X915" s="134" t="e">
        <f t="shared" ca="1" si="162"/>
        <v>#NAME?</v>
      </c>
      <c r="Y915" s="131" t="e">
        <f t="shared" ca="1" si="163"/>
        <v>#NAME?</v>
      </c>
      <c r="Z915" s="137" t="e">
        <f t="shared" ca="1" si="164"/>
        <v>#NAME?</v>
      </c>
      <c r="AA915" s="126">
        <v>0</v>
      </c>
      <c r="AB915" s="126">
        <v>0</v>
      </c>
      <c r="AC915" s="123"/>
      <c r="AD915" s="126">
        <v>0</v>
      </c>
      <c r="AE915" s="123"/>
      <c r="AF915" s="126">
        <v>0</v>
      </c>
      <c r="AG915" s="123"/>
      <c r="AH915" s="125">
        <v>1.59</v>
      </c>
      <c r="AI915" s="123" t="s">
        <v>157</v>
      </c>
      <c r="AJ915" s="123" t="s">
        <v>95</v>
      </c>
      <c r="AK915" s="124">
        <v>2.0093545684</v>
      </c>
      <c r="AL915" s="123" t="s">
        <v>159</v>
      </c>
      <c r="AM915" s="36">
        <v>43691</v>
      </c>
      <c r="AN915" s="123" t="s">
        <v>310</v>
      </c>
      <c r="AO915" s="123" t="s">
        <v>584</v>
      </c>
      <c r="AP915" s="123" t="s">
        <v>261</v>
      </c>
      <c r="AQ915" s="123" t="s">
        <v>177</v>
      </c>
    </row>
    <row r="916" spans="1:43">
      <c r="A916" s="123" t="s">
        <v>3370</v>
      </c>
      <c r="B916" s="123" t="s">
        <v>3371</v>
      </c>
      <c r="C916" s="36">
        <v>43830</v>
      </c>
      <c r="D916" s="124">
        <v>1.0313000000000001</v>
      </c>
      <c r="E916" s="124">
        <v>1.0313000000000001</v>
      </c>
      <c r="F916" s="125">
        <v>1.93967607409757E-2</v>
      </c>
      <c r="G916" s="36">
        <v>43829</v>
      </c>
      <c r="H916" s="124">
        <v>1.0310999999999999</v>
      </c>
      <c r="I916" s="126">
        <v>0</v>
      </c>
      <c r="J916" s="123"/>
      <c r="K916" s="125">
        <v>0.16511266511266801</v>
      </c>
      <c r="L916" s="125">
        <v>0.506773218984514</v>
      </c>
      <c r="M916" s="130">
        <v>1.0682085456683801</v>
      </c>
      <c r="N916" s="137">
        <f t="shared" si="154"/>
        <v>4.2728341826735203</v>
      </c>
      <c r="O916" s="132">
        <f t="shared" si="155"/>
        <v>4.2728341826735204E-2</v>
      </c>
      <c r="P916" s="134">
        <f t="shared" si="156"/>
        <v>463</v>
      </c>
      <c r="Q916" s="134">
        <v>1046</v>
      </c>
      <c r="R916" s="134" t="str">
        <f t="shared" si="157"/>
        <v>463/1046</v>
      </c>
      <c r="S916" s="131">
        <f t="shared" si="158"/>
        <v>0.44263862332695986</v>
      </c>
      <c r="T916" s="137">
        <f t="shared" si="159"/>
        <v>77.868068833652018</v>
      </c>
      <c r="U916" s="133" t="e">
        <f ca="1">[1]!f_risk_annusharpe(A916,"2019/9/30","2019/12/31",1,1,3)</f>
        <v>#NAME?</v>
      </c>
      <c r="V916" s="134" t="e">
        <f t="shared" ca="1" si="160"/>
        <v>#NAME?</v>
      </c>
      <c r="W916" s="134">
        <f t="shared" si="161"/>
        <v>1046</v>
      </c>
      <c r="X916" s="134" t="e">
        <f t="shared" ca="1" si="162"/>
        <v>#NAME?</v>
      </c>
      <c r="Y916" s="131" t="e">
        <f t="shared" ca="1" si="163"/>
        <v>#NAME?</v>
      </c>
      <c r="Z916" s="137" t="e">
        <f t="shared" ca="1" si="164"/>
        <v>#NAME?</v>
      </c>
      <c r="AA916" s="125">
        <v>2.78054614311342</v>
      </c>
      <c r="AB916" s="126">
        <v>0</v>
      </c>
      <c r="AC916" s="123"/>
      <c r="AD916" s="126">
        <v>0</v>
      </c>
      <c r="AE916" s="123"/>
      <c r="AF916" s="126">
        <v>0</v>
      </c>
      <c r="AG916" s="123"/>
      <c r="AH916" s="125">
        <v>3.1300000000000101</v>
      </c>
      <c r="AI916" s="123" t="s">
        <v>174</v>
      </c>
      <c r="AJ916" s="123" t="s">
        <v>95</v>
      </c>
      <c r="AK916" s="124">
        <v>5.2045297829999999</v>
      </c>
      <c r="AL916" s="123" t="s">
        <v>159</v>
      </c>
      <c r="AM916" s="36">
        <v>43579</v>
      </c>
      <c r="AN916" s="123" t="s">
        <v>310</v>
      </c>
      <c r="AO916" s="123" t="s">
        <v>1723</v>
      </c>
      <c r="AP916" s="123" t="s">
        <v>378</v>
      </c>
      <c r="AQ916" s="123" t="s">
        <v>177</v>
      </c>
    </row>
    <row r="917" spans="1:43">
      <c r="A917" s="123" t="s">
        <v>3387</v>
      </c>
      <c r="B917" s="123" t="s">
        <v>3388</v>
      </c>
      <c r="C917" s="36">
        <v>43830</v>
      </c>
      <c r="D917" s="124">
        <v>1.0085</v>
      </c>
      <c r="E917" s="124">
        <v>1.0175000000000001</v>
      </c>
      <c r="F917" s="125">
        <v>4.9603174603158599E-2</v>
      </c>
      <c r="G917" s="36">
        <v>43829</v>
      </c>
      <c r="H917" s="124">
        <v>1.008</v>
      </c>
      <c r="I917" s="126">
        <v>0</v>
      </c>
      <c r="J917" s="123"/>
      <c r="K917" s="125">
        <v>0.158903565398754</v>
      </c>
      <c r="L917" s="125">
        <v>0.67538092411200001</v>
      </c>
      <c r="M917" s="130">
        <v>1.37751071037161</v>
      </c>
      <c r="N917" s="137">
        <f t="shared" si="154"/>
        <v>5.51004284148644</v>
      </c>
      <c r="O917" s="132">
        <f t="shared" si="155"/>
        <v>5.51004284148644E-2</v>
      </c>
      <c r="P917" s="134">
        <f t="shared" si="156"/>
        <v>134</v>
      </c>
      <c r="Q917" s="134">
        <v>1046</v>
      </c>
      <c r="R917" s="134" t="str">
        <f t="shared" si="157"/>
        <v>134/1046</v>
      </c>
      <c r="S917" s="131">
        <f t="shared" si="158"/>
        <v>0.12810707456978968</v>
      </c>
      <c r="T917" s="137">
        <f t="shared" si="159"/>
        <v>93.594646271510527</v>
      </c>
      <c r="U917" s="133" t="e">
        <f ca="1">[1]!f_risk_annusharpe(A917,"2019/9/30","2019/12/31",1,1,3)</f>
        <v>#NAME?</v>
      </c>
      <c r="V917" s="134" t="e">
        <f t="shared" ca="1" si="160"/>
        <v>#NAME?</v>
      </c>
      <c r="W917" s="134">
        <f t="shared" si="161"/>
        <v>1046</v>
      </c>
      <c r="X917" s="134" t="e">
        <f t="shared" ca="1" si="162"/>
        <v>#NAME?</v>
      </c>
      <c r="Y917" s="131" t="e">
        <f t="shared" ca="1" si="163"/>
        <v>#NAME?</v>
      </c>
      <c r="Z917" s="137" t="e">
        <f t="shared" ca="1" si="164"/>
        <v>#NAME?</v>
      </c>
      <c r="AA917" s="126">
        <v>0</v>
      </c>
      <c r="AB917" s="126">
        <v>0</v>
      </c>
      <c r="AC917" s="123"/>
      <c r="AD917" s="126">
        <v>0</v>
      </c>
      <c r="AE917" s="123"/>
      <c r="AF917" s="126">
        <v>0</v>
      </c>
      <c r="AG917" s="123"/>
      <c r="AH917" s="125">
        <v>1.7526074999999901</v>
      </c>
      <c r="AI917" s="123" t="s">
        <v>163</v>
      </c>
      <c r="AJ917" s="123" t="s">
        <v>95</v>
      </c>
      <c r="AK917" s="124">
        <v>2.5234696398000001</v>
      </c>
      <c r="AL917" s="123" t="s">
        <v>159</v>
      </c>
      <c r="AM917" s="36">
        <v>43693</v>
      </c>
      <c r="AN917" s="123" t="s">
        <v>310</v>
      </c>
      <c r="AO917" s="123" t="s">
        <v>3298</v>
      </c>
      <c r="AP917" s="123" t="s">
        <v>223</v>
      </c>
      <c r="AQ917" s="123" t="s">
        <v>241</v>
      </c>
    </row>
    <row r="918" spans="1:43">
      <c r="A918" s="123" t="s">
        <v>3245</v>
      </c>
      <c r="B918" s="123" t="s">
        <v>3246</v>
      </c>
      <c r="C918" s="36">
        <v>43830</v>
      </c>
      <c r="D918" s="124">
        <v>1.0250999999999999</v>
      </c>
      <c r="E918" s="124">
        <v>1.0250999999999999</v>
      </c>
      <c r="F918" s="125">
        <v>3.9035815360588998E-2</v>
      </c>
      <c r="G918" s="36">
        <v>43829</v>
      </c>
      <c r="H918" s="124">
        <v>1.0246999999999999</v>
      </c>
      <c r="I918" s="126">
        <v>0</v>
      </c>
      <c r="J918" s="123"/>
      <c r="K918" s="125">
        <v>0.107421874999988</v>
      </c>
      <c r="L918" s="125">
        <v>0.51970974700920403</v>
      </c>
      <c r="M918" s="130">
        <v>0.94534711964547802</v>
      </c>
      <c r="N918" s="137">
        <f t="shared" si="154"/>
        <v>3.7813884785819121</v>
      </c>
      <c r="O918" s="132">
        <f t="shared" si="155"/>
        <v>3.7813884785819124E-2</v>
      </c>
      <c r="P918" s="134">
        <f t="shared" si="156"/>
        <v>652</v>
      </c>
      <c r="Q918" s="134">
        <v>1046</v>
      </c>
      <c r="R918" s="134" t="str">
        <f t="shared" si="157"/>
        <v>652/1046</v>
      </c>
      <c r="S918" s="131">
        <f t="shared" si="158"/>
        <v>0.62332695984703634</v>
      </c>
      <c r="T918" s="137">
        <f t="shared" si="159"/>
        <v>68.833652007648183</v>
      </c>
      <c r="U918" s="133" t="e">
        <f ca="1">[1]!f_risk_annusharpe(A918,"2019/9/30","2019/12/31",1,1,3)</f>
        <v>#NAME?</v>
      </c>
      <c r="V918" s="134" t="e">
        <f t="shared" ca="1" si="160"/>
        <v>#NAME?</v>
      </c>
      <c r="W918" s="134">
        <f t="shared" si="161"/>
        <v>1046</v>
      </c>
      <c r="X918" s="134" t="e">
        <f t="shared" ca="1" si="162"/>
        <v>#NAME?</v>
      </c>
      <c r="Y918" s="131" t="e">
        <f t="shared" ca="1" si="163"/>
        <v>#NAME?</v>
      </c>
      <c r="Z918" s="137" t="e">
        <f t="shared" ca="1" si="164"/>
        <v>#NAME?</v>
      </c>
      <c r="AA918" s="125">
        <v>2.0507715281234402</v>
      </c>
      <c r="AB918" s="126">
        <v>0</v>
      </c>
      <c r="AC918" s="123"/>
      <c r="AD918" s="126">
        <v>0</v>
      </c>
      <c r="AE918" s="123"/>
      <c r="AF918" s="126">
        <v>0</v>
      </c>
      <c r="AG918" s="123"/>
      <c r="AH918" s="125">
        <v>2.50999999999999</v>
      </c>
      <c r="AI918" s="123" t="s">
        <v>157</v>
      </c>
      <c r="AJ918" s="123" t="s">
        <v>95</v>
      </c>
      <c r="AK918" s="124">
        <v>1.2797050494</v>
      </c>
      <c r="AL918" s="123" t="s">
        <v>159</v>
      </c>
      <c r="AM918" s="36">
        <v>43514</v>
      </c>
      <c r="AN918" s="123" t="s">
        <v>310</v>
      </c>
      <c r="AO918" s="123" t="s">
        <v>3247</v>
      </c>
      <c r="AP918" s="123" t="s">
        <v>555</v>
      </c>
      <c r="AQ918" s="123" t="s">
        <v>532</v>
      </c>
    </row>
    <row r="919" spans="1:43">
      <c r="A919" s="123" t="s">
        <v>3248</v>
      </c>
      <c r="B919" s="123" t="s">
        <v>3249</v>
      </c>
      <c r="C919" s="36">
        <v>43830</v>
      </c>
      <c r="D919" s="124">
        <v>1.0154000000000001</v>
      </c>
      <c r="E919" s="124">
        <v>1.0154000000000001</v>
      </c>
      <c r="F919" s="125">
        <v>9.8580441640389593E-2</v>
      </c>
      <c r="G919" s="36">
        <v>43826</v>
      </c>
      <c r="H919" s="124">
        <v>1.0144</v>
      </c>
      <c r="I919" s="126">
        <v>0</v>
      </c>
      <c r="J919" s="123"/>
      <c r="K919" s="125">
        <v>0.22702595992500199</v>
      </c>
      <c r="L919" s="125">
        <v>0.43521266073196702</v>
      </c>
      <c r="M919" s="130">
        <v>1.1858495266567</v>
      </c>
      <c r="N919" s="137">
        <f t="shared" si="154"/>
        <v>4.7433981066267998</v>
      </c>
      <c r="O919" s="132">
        <f t="shared" si="155"/>
        <v>4.7433981066267998E-2</v>
      </c>
      <c r="P919" s="134">
        <f t="shared" si="156"/>
        <v>290</v>
      </c>
      <c r="Q919" s="134">
        <v>1046</v>
      </c>
      <c r="R919" s="134" t="str">
        <f t="shared" si="157"/>
        <v>290/1046</v>
      </c>
      <c r="S919" s="131">
        <f t="shared" si="158"/>
        <v>0.27724665391969405</v>
      </c>
      <c r="T919" s="137">
        <f t="shared" si="159"/>
        <v>86.137667304015295</v>
      </c>
      <c r="U919" s="133" t="e">
        <f ca="1">[1]!f_risk_annusharpe(A919,"2019/9/30","2019/12/31",1,1,3)</f>
        <v>#NAME?</v>
      </c>
      <c r="V919" s="134" t="e">
        <f t="shared" ca="1" si="160"/>
        <v>#NAME?</v>
      </c>
      <c r="W919" s="134">
        <f t="shared" si="161"/>
        <v>1046</v>
      </c>
      <c r="X919" s="134" t="e">
        <f t="shared" ca="1" si="162"/>
        <v>#NAME?</v>
      </c>
      <c r="Y919" s="131" t="e">
        <f t="shared" ca="1" si="163"/>
        <v>#NAME?</v>
      </c>
      <c r="Z919" s="137" t="e">
        <f t="shared" ca="1" si="164"/>
        <v>#NAME?</v>
      </c>
      <c r="AA919" s="126">
        <v>0</v>
      </c>
      <c r="AB919" s="126">
        <v>0</v>
      </c>
      <c r="AC919" s="123"/>
      <c r="AD919" s="126">
        <v>0</v>
      </c>
      <c r="AE919" s="123"/>
      <c r="AF919" s="126">
        <v>0</v>
      </c>
      <c r="AG919" s="123"/>
      <c r="AH919" s="125">
        <v>1.54000000000001</v>
      </c>
      <c r="AI919" s="123" t="s">
        <v>174</v>
      </c>
      <c r="AJ919" s="123" t="s">
        <v>95</v>
      </c>
      <c r="AK919" s="124">
        <v>2.1182243062000001</v>
      </c>
      <c r="AL919" s="123" t="s">
        <v>159</v>
      </c>
      <c r="AM919" s="36">
        <v>43664</v>
      </c>
      <c r="AN919" s="123" t="s">
        <v>310</v>
      </c>
      <c r="AO919" s="123" t="s">
        <v>1974</v>
      </c>
      <c r="AP919" s="123" t="s">
        <v>219</v>
      </c>
      <c r="AQ919" s="123" t="s">
        <v>532</v>
      </c>
    </row>
    <row r="920" spans="1:43">
      <c r="A920" s="123" t="s">
        <v>3250</v>
      </c>
      <c r="B920" s="123" t="s">
        <v>3251</v>
      </c>
      <c r="C920" s="36">
        <v>43830</v>
      </c>
      <c r="D920" s="124">
        <v>1.0150999999999999</v>
      </c>
      <c r="E920" s="124">
        <v>1.0150999999999999</v>
      </c>
      <c r="F920" s="125">
        <v>5.9142434696888499E-2</v>
      </c>
      <c r="G920" s="36">
        <v>43826</v>
      </c>
      <c r="H920" s="124">
        <v>1.0145</v>
      </c>
      <c r="I920" s="126">
        <v>0</v>
      </c>
      <c r="J920" s="123"/>
      <c r="K920" s="125">
        <v>0.217198143943132</v>
      </c>
      <c r="L920" s="125">
        <v>0.52485640720933402</v>
      </c>
      <c r="M920" s="130">
        <v>1.07537588370008</v>
      </c>
      <c r="N920" s="137">
        <f t="shared" si="154"/>
        <v>4.3015035348003199</v>
      </c>
      <c r="O920" s="132">
        <f t="shared" si="155"/>
        <v>4.3015035348003196E-2</v>
      </c>
      <c r="P920" s="134">
        <f t="shared" si="156"/>
        <v>451</v>
      </c>
      <c r="Q920" s="134">
        <v>1046</v>
      </c>
      <c r="R920" s="134" t="str">
        <f t="shared" si="157"/>
        <v>451/1046</v>
      </c>
      <c r="S920" s="131">
        <f t="shared" si="158"/>
        <v>0.43116634799235182</v>
      </c>
      <c r="T920" s="137">
        <f t="shared" si="159"/>
        <v>78.441682600382407</v>
      </c>
      <c r="U920" s="133" t="e">
        <f ca="1">[1]!f_risk_annusharpe(A920,"2019/9/30","2019/12/31",1,1,3)</f>
        <v>#NAME?</v>
      </c>
      <c r="V920" s="134" t="e">
        <f t="shared" ca="1" si="160"/>
        <v>#NAME?</v>
      </c>
      <c r="W920" s="134">
        <f t="shared" si="161"/>
        <v>1046</v>
      </c>
      <c r="X920" s="134" t="e">
        <f t="shared" ca="1" si="162"/>
        <v>#NAME?</v>
      </c>
      <c r="Y920" s="131" t="e">
        <f t="shared" ca="1" si="163"/>
        <v>#NAME?</v>
      </c>
      <c r="Z920" s="137" t="e">
        <f t="shared" ca="1" si="164"/>
        <v>#NAME?</v>
      </c>
      <c r="AA920" s="126">
        <v>0</v>
      </c>
      <c r="AB920" s="126">
        <v>0</v>
      </c>
      <c r="AC920" s="123"/>
      <c r="AD920" s="126">
        <v>0</v>
      </c>
      <c r="AE920" s="123"/>
      <c r="AF920" s="126">
        <v>0</v>
      </c>
      <c r="AG920" s="123"/>
      <c r="AH920" s="125">
        <v>1.50999999999999</v>
      </c>
      <c r="AI920" s="123" t="s">
        <v>309</v>
      </c>
      <c r="AJ920" s="123" t="s">
        <v>95</v>
      </c>
      <c r="AK920" s="124">
        <v>3.0213905958999998</v>
      </c>
      <c r="AL920" s="123" t="s">
        <v>159</v>
      </c>
      <c r="AM920" s="36">
        <v>43677</v>
      </c>
      <c r="AN920" s="123" t="s">
        <v>310</v>
      </c>
      <c r="AO920" s="123" t="s">
        <v>2167</v>
      </c>
      <c r="AP920" s="123" t="s">
        <v>378</v>
      </c>
      <c r="AQ920" s="123" t="s">
        <v>483</v>
      </c>
    </row>
    <row r="921" spans="1:43">
      <c r="A921" s="123" t="s">
        <v>3252</v>
      </c>
      <c r="B921" s="123" t="s">
        <v>3253</v>
      </c>
      <c r="C921" s="36">
        <v>43830</v>
      </c>
      <c r="D921" s="124">
        <v>1.0359</v>
      </c>
      <c r="E921" s="124">
        <v>1.0359</v>
      </c>
      <c r="F921" s="125">
        <v>2.8968713789104601E-2</v>
      </c>
      <c r="G921" s="36">
        <v>43829</v>
      </c>
      <c r="H921" s="124">
        <v>1.0356000000000001</v>
      </c>
      <c r="I921" s="126">
        <v>0</v>
      </c>
      <c r="J921" s="123"/>
      <c r="K921" s="125">
        <v>0.125652426058388</v>
      </c>
      <c r="L921" s="125">
        <v>0.50451149704085496</v>
      </c>
      <c r="M921" s="130">
        <v>1.06341463414635</v>
      </c>
      <c r="N921" s="137">
        <f t="shared" si="154"/>
        <v>4.2536585365853998</v>
      </c>
      <c r="O921" s="132">
        <f t="shared" si="155"/>
        <v>4.2536585365854002E-2</v>
      </c>
      <c r="P921" s="134">
        <f t="shared" si="156"/>
        <v>471</v>
      </c>
      <c r="Q921" s="134">
        <v>1046</v>
      </c>
      <c r="R921" s="134" t="str">
        <f t="shared" si="157"/>
        <v>471/1046</v>
      </c>
      <c r="S921" s="131">
        <f t="shared" si="158"/>
        <v>0.4502868068833652</v>
      </c>
      <c r="T921" s="137">
        <f t="shared" si="159"/>
        <v>77.485659655831739</v>
      </c>
      <c r="U921" s="133" t="e">
        <f ca="1">[1]!f_risk_annusharpe(A921,"2019/9/30","2019/12/31",1,1,3)</f>
        <v>#NAME?</v>
      </c>
      <c r="V921" s="134" t="e">
        <f t="shared" ca="1" si="160"/>
        <v>#NAME?</v>
      </c>
      <c r="W921" s="134">
        <f t="shared" si="161"/>
        <v>1046</v>
      </c>
      <c r="X921" s="134" t="e">
        <f t="shared" ca="1" si="162"/>
        <v>#NAME?</v>
      </c>
      <c r="Y921" s="131" t="e">
        <f t="shared" ca="1" si="163"/>
        <v>#NAME?</v>
      </c>
      <c r="Z921" s="137" t="e">
        <f t="shared" ca="1" si="164"/>
        <v>#NAME?</v>
      </c>
      <c r="AA921" s="125">
        <v>2.43251260753485</v>
      </c>
      <c r="AB921" s="126">
        <v>0</v>
      </c>
      <c r="AC921" s="123"/>
      <c r="AD921" s="126">
        <v>0</v>
      </c>
      <c r="AE921" s="123"/>
      <c r="AF921" s="126">
        <v>0</v>
      </c>
      <c r="AG921" s="123"/>
      <c r="AH921" s="125">
        <v>3.59</v>
      </c>
      <c r="AI921" s="123" t="s">
        <v>157</v>
      </c>
      <c r="AJ921" s="123" t="s">
        <v>95</v>
      </c>
      <c r="AK921" s="124">
        <v>5.1146754919999999</v>
      </c>
      <c r="AL921" s="123" t="s">
        <v>159</v>
      </c>
      <c r="AM921" s="36">
        <v>43490</v>
      </c>
      <c r="AN921" s="123" t="s">
        <v>310</v>
      </c>
      <c r="AO921" s="123" t="s">
        <v>6432</v>
      </c>
      <c r="AP921" s="123" t="s">
        <v>570</v>
      </c>
      <c r="AQ921" s="123" t="s">
        <v>241</v>
      </c>
    </row>
    <row r="922" spans="1:43">
      <c r="A922" s="123" t="s">
        <v>3368</v>
      </c>
      <c r="B922" s="123" t="s">
        <v>3369</v>
      </c>
      <c r="C922" s="36">
        <v>43830</v>
      </c>
      <c r="D922" s="124">
        <v>1.1509</v>
      </c>
      <c r="E922" s="124">
        <v>1.1509</v>
      </c>
      <c r="F922" s="125">
        <v>8.68960722975483E-3</v>
      </c>
      <c r="G922" s="36">
        <v>43829</v>
      </c>
      <c r="H922" s="124">
        <v>1.1508</v>
      </c>
      <c r="I922" s="126">
        <v>0</v>
      </c>
      <c r="J922" s="123"/>
      <c r="K922" s="125">
        <v>9.5668811967316497E-2</v>
      </c>
      <c r="L922" s="125">
        <v>0.35755483393355297</v>
      </c>
      <c r="M922" s="130">
        <v>0.79702564683397004</v>
      </c>
      <c r="N922" s="137">
        <f t="shared" si="154"/>
        <v>3.1881025873358801</v>
      </c>
      <c r="O922" s="132">
        <f t="shared" si="155"/>
        <v>3.1881025873358802E-2</v>
      </c>
      <c r="P922" s="134">
        <f t="shared" si="156"/>
        <v>855</v>
      </c>
      <c r="Q922" s="134">
        <v>1046</v>
      </c>
      <c r="R922" s="134" t="str">
        <f t="shared" si="157"/>
        <v>855/1046</v>
      </c>
      <c r="S922" s="131">
        <f t="shared" si="158"/>
        <v>0.81739961759082214</v>
      </c>
      <c r="T922" s="137">
        <f t="shared" si="159"/>
        <v>60</v>
      </c>
      <c r="U922" s="133" t="e">
        <f ca="1">[1]!f_risk_annusharpe(A922,"2019/9/30","2019/12/31",1,1,3)</f>
        <v>#NAME?</v>
      </c>
      <c r="V922" s="134" t="e">
        <f t="shared" ca="1" si="160"/>
        <v>#NAME?</v>
      </c>
      <c r="W922" s="134">
        <f t="shared" si="161"/>
        <v>1046</v>
      </c>
      <c r="X922" s="134" t="e">
        <f t="shared" ca="1" si="162"/>
        <v>#NAME?</v>
      </c>
      <c r="Y922" s="131" t="e">
        <f t="shared" ca="1" si="163"/>
        <v>#NAME?</v>
      </c>
      <c r="Z922" s="137" t="e">
        <f t="shared" ca="1" si="164"/>
        <v>#NAME?</v>
      </c>
      <c r="AA922" s="125">
        <v>1.9620787680079601</v>
      </c>
      <c r="AB922" s="126">
        <v>0</v>
      </c>
      <c r="AC922" s="123"/>
      <c r="AD922" s="126">
        <v>0</v>
      </c>
      <c r="AE922" s="123"/>
      <c r="AF922" s="126">
        <v>0</v>
      </c>
      <c r="AG922" s="123"/>
      <c r="AH922" s="125">
        <v>2.6248322800000099</v>
      </c>
      <c r="AI922" s="123" t="s">
        <v>163</v>
      </c>
      <c r="AJ922" s="123" t="s">
        <v>95</v>
      </c>
      <c r="AK922" s="124">
        <v>20.055956071000001</v>
      </c>
      <c r="AL922" s="123" t="s">
        <v>159</v>
      </c>
      <c r="AM922" s="36">
        <v>43496</v>
      </c>
      <c r="AN922" s="123" t="s">
        <v>310</v>
      </c>
      <c r="AO922" s="123" t="s">
        <v>1187</v>
      </c>
      <c r="AP922" s="123" t="s">
        <v>268</v>
      </c>
      <c r="AQ922" s="123" t="s">
        <v>483</v>
      </c>
    </row>
    <row r="923" spans="1:43">
      <c r="A923" s="123" t="s">
        <v>3254</v>
      </c>
      <c r="B923" s="123" t="s">
        <v>3255</v>
      </c>
      <c r="C923" s="36">
        <v>43830</v>
      </c>
      <c r="D923" s="124">
        <v>1.0175000000000001</v>
      </c>
      <c r="E923" s="124">
        <v>1.0175000000000001</v>
      </c>
      <c r="F923" s="125">
        <v>4.9164208456260301E-2</v>
      </c>
      <c r="G923" s="36">
        <v>43829</v>
      </c>
      <c r="H923" s="124">
        <v>1.0169999999999999</v>
      </c>
      <c r="I923" s="126">
        <v>0</v>
      </c>
      <c r="J923" s="123"/>
      <c r="K923" s="125">
        <v>0.23642990838342801</v>
      </c>
      <c r="L923" s="125">
        <v>0.36496350364963898</v>
      </c>
      <c r="M923" s="130">
        <v>0.89241447694597098</v>
      </c>
      <c r="N923" s="137">
        <f t="shared" si="154"/>
        <v>3.5696579077838839</v>
      </c>
      <c r="O923" s="132">
        <f t="shared" si="155"/>
        <v>3.5696579077838839E-2</v>
      </c>
      <c r="P923" s="134">
        <f t="shared" si="156"/>
        <v>735</v>
      </c>
      <c r="Q923" s="134">
        <v>1046</v>
      </c>
      <c r="R923" s="134" t="str">
        <f t="shared" si="157"/>
        <v>735/1046</v>
      </c>
      <c r="S923" s="131">
        <f t="shared" si="158"/>
        <v>0.70267686424474185</v>
      </c>
      <c r="T923" s="137">
        <f t="shared" si="159"/>
        <v>64.866156787762904</v>
      </c>
      <c r="U923" s="133" t="e">
        <f ca="1">[1]!f_risk_annusharpe(A923,"2019/9/30","2019/12/31",1,1,3)</f>
        <v>#NAME?</v>
      </c>
      <c r="V923" s="134" t="e">
        <f t="shared" ca="1" si="160"/>
        <v>#NAME?</v>
      </c>
      <c r="W923" s="134">
        <f t="shared" si="161"/>
        <v>1046</v>
      </c>
      <c r="X923" s="134" t="e">
        <f t="shared" ca="1" si="162"/>
        <v>#NAME?</v>
      </c>
      <c r="Y923" s="131" t="e">
        <f t="shared" ca="1" si="163"/>
        <v>#NAME?</v>
      </c>
      <c r="Z923" s="137" t="e">
        <f t="shared" ca="1" si="164"/>
        <v>#NAME?</v>
      </c>
      <c r="AA923" s="125">
        <v>1.40522224436914</v>
      </c>
      <c r="AB923" s="126">
        <v>0</v>
      </c>
      <c r="AC923" s="123"/>
      <c r="AD923" s="126">
        <v>0</v>
      </c>
      <c r="AE923" s="123"/>
      <c r="AF923" s="126">
        <v>0</v>
      </c>
      <c r="AG923" s="123"/>
      <c r="AH923" s="125">
        <v>1.75000000000001</v>
      </c>
      <c r="AI923" s="123" t="s">
        <v>157</v>
      </c>
      <c r="AJ923" s="123" t="s">
        <v>95</v>
      </c>
      <c r="AK923" s="124">
        <v>0.59508705790000005</v>
      </c>
      <c r="AL923" s="123" t="s">
        <v>159</v>
      </c>
      <c r="AM923" s="36">
        <v>43591</v>
      </c>
      <c r="AN923" s="123" t="s">
        <v>310</v>
      </c>
      <c r="AO923" s="123" t="s">
        <v>6433</v>
      </c>
      <c r="AP923" s="123" t="s">
        <v>263</v>
      </c>
      <c r="AQ923" s="123" t="s">
        <v>241</v>
      </c>
    </row>
    <row r="924" spans="1:43">
      <c r="A924" s="123" t="s">
        <v>3256</v>
      </c>
      <c r="B924" s="123" t="s">
        <v>3257</v>
      </c>
      <c r="C924" s="36">
        <v>43830</v>
      </c>
      <c r="D924" s="124">
        <v>1.0135000000000001</v>
      </c>
      <c r="E924" s="124">
        <v>1.0285</v>
      </c>
      <c r="F924" s="125">
        <v>1.97374913648551E-2</v>
      </c>
      <c r="G924" s="36">
        <v>43829</v>
      </c>
      <c r="H924" s="124">
        <v>1.0133000000000001</v>
      </c>
      <c r="I924" s="126">
        <v>0</v>
      </c>
      <c r="J924" s="123"/>
      <c r="K924" s="125">
        <v>0.15811839114538701</v>
      </c>
      <c r="L924" s="125">
        <v>0.61484872297455495</v>
      </c>
      <c r="M924" s="130">
        <v>1.01399520208979</v>
      </c>
      <c r="N924" s="137">
        <f t="shared" si="154"/>
        <v>4.05598080835916</v>
      </c>
      <c r="O924" s="132">
        <f t="shared" si="155"/>
        <v>4.0559808083591602E-2</v>
      </c>
      <c r="P924" s="134">
        <f t="shared" si="156"/>
        <v>548</v>
      </c>
      <c r="Q924" s="134">
        <v>1046</v>
      </c>
      <c r="R924" s="134" t="str">
        <f t="shared" si="157"/>
        <v>548/1046</v>
      </c>
      <c r="S924" s="131">
        <f t="shared" si="158"/>
        <v>0.52390057361376674</v>
      </c>
      <c r="T924" s="137">
        <f t="shared" si="159"/>
        <v>73.804971319311662</v>
      </c>
      <c r="U924" s="133" t="e">
        <f ca="1">[1]!f_risk_annusharpe(A924,"2019/9/30","2019/12/31",1,1,3)</f>
        <v>#NAME?</v>
      </c>
      <c r="V924" s="134" t="e">
        <f t="shared" ca="1" si="160"/>
        <v>#NAME?</v>
      </c>
      <c r="W924" s="134">
        <f t="shared" si="161"/>
        <v>1046</v>
      </c>
      <c r="X924" s="134" t="e">
        <f t="shared" ca="1" si="162"/>
        <v>#NAME?</v>
      </c>
      <c r="Y924" s="131" t="e">
        <f t="shared" ca="1" si="163"/>
        <v>#NAME?</v>
      </c>
      <c r="Z924" s="137" t="e">
        <f t="shared" ca="1" si="164"/>
        <v>#NAME?</v>
      </c>
      <c r="AA924" s="125">
        <v>1.9655545697859</v>
      </c>
      <c r="AB924" s="126">
        <v>0</v>
      </c>
      <c r="AC924" s="123"/>
      <c r="AD924" s="126">
        <v>0</v>
      </c>
      <c r="AE924" s="123"/>
      <c r="AF924" s="126">
        <v>0</v>
      </c>
      <c r="AG924" s="123"/>
      <c r="AH924" s="125">
        <v>2.86285145</v>
      </c>
      <c r="AI924" s="123" t="s">
        <v>157</v>
      </c>
      <c r="AJ924" s="123" t="s">
        <v>95</v>
      </c>
      <c r="AK924" s="124">
        <v>11.534762882700001</v>
      </c>
      <c r="AL924" s="123" t="s">
        <v>159</v>
      </c>
      <c r="AM924" s="36">
        <v>43489</v>
      </c>
      <c r="AN924" s="123" t="s">
        <v>310</v>
      </c>
      <c r="AO924" s="123" t="s">
        <v>3572</v>
      </c>
      <c r="AP924" s="123" t="s">
        <v>179</v>
      </c>
      <c r="AQ924" s="123" t="s">
        <v>177</v>
      </c>
    </row>
    <row r="925" spans="1:43">
      <c r="A925" s="123" t="s">
        <v>3259</v>
      </c>
      <c r="B925" s="123" t="s">
        <v>3260</v>
      </c>
      <c r="C925" s="36">
        <v>43830</v>
      </c>
      <c r="D925" s="124">
        <v>1.0186999999999999</v>
      </c>
      <c r="E925" s="124">
        <v>1.0387</v>
      </c>
      <c r="F925" s="125">
        <v>7.8593182041449994E-2</v>
      </c>
      <c r="G925" s="36">
        <v>43826</v>
      </c>
      <c r="H925" s="124">
        <v>1.0179</v>
      </c>
      <c r="I925" s="126">
        <v>0</v>
      </c>
      <c r="J925" s="123"/>
      <c r="K925" s="125">
        <v>0.22628886265251399</v>
      </c>
      <c r="L925" s="125">
        <v>0.35466552763864201</v>
      </c>
      <c r="M925" s="130">
        <v>0.93135933528779102</v>
      </c>
      <c r="N925" s="137">
        <f t="shared" si="154"/>
        <v>3.7254373411511641</v>
      </c>
      <c r="O925" s="132">
        <f t="shared" si="155"/>
        <v>3.7254373411511638E-2</v>
      </c>
      <c r="P925" s="134">
        <f t="shared" si="156"/>
        <v>673</v>
      </c>
      <c r="Q925" s="134">
        <v>1046</v>
      </c>
      <c r="R925" s="134" t="str">
        <f t="shared" si="157"/>
        <v>673/1046</v>
      </c>
      <c r="S925" s="131">
        <f t="shared" si="158"/>
        <v>0.64340344168260033</v>
      </c>
      <c r="T925" s="137">
        <f t="shared" si="159"/>
        <v>67.829827915869984</v>
      </c>
      <c r="U925" s="133" t="e">
        <f ca="1">[1]!f_risk_annusharpe(A925,"2019/9/30","2019/12/31",1,1,3)</f>
        <v>#NAME?</v>
      </c>
      <c r="V925" s="134" t="e">
        <f t="shared" ca="1" si="160"/>
        <v>#NAME?</v>
      </c>
      <c r="W925" s="134">
        <f t="shared" si="161"/>
        <v>1046</v>
      </c>
      <c r="X925" s="134" t="e">
        <f t="shared" ca="1" si="162"/>
        <v>#NAME?</v>
      </c>
      <c r="Y925" s="131" t="e">
        <f t="shared" ca="1" si="163"/>
        <v>#NAME?</v>
      </c>
      <c r="Z925" s="137" t="e">
        <f t="shared" ca="1" si="164"/>
        <v>#NAME?</v>
      </c>
      <c r="AA925" s="125">
        <v>2.68681273104675</v>
      </c>
      <c r="AB925" s="126">
        <v>0</v>
      </c>
      <c r="AC925" s="123"/>
      <c r="AD925" s="126">
        <v>0</v>
      </c>
      <c r="AE925" s="123"/>
      <c r="AF925" s="126">
        <v>0</v>
      </c>
      <c r="AG925" s="123"/>
      <c r="AH925" s="125">
        <v>3.8882484399999999</v>
      </c>
      <c r="AI925" s="123" t="s">
        <v>174</v>
      </c>
      <c r="AJ925" s="123" t="s">
        <v>95</v>
      </c>
      <c r="AK925" s="124">
        <v>2.1195654125000001</v>
      </c>
      <c r="AL925" s="123" t="s">
        <v>159</v>
      </c>
      <c r="AM925" s="36">
        <v>43566</v>
      </c>
      <c r="AN925" s="123" t="s">
        <v>310</v>
      </c>
      <c r="AO925" s="123" t="s">
        <v>2580</v>
      </c>
      <c r="AP925" s="123" t="s">
        <v>1159</v>
      </c>
      <c r="AQ925" s="123" t="s">
        <v>483</v>
      </c>
    </row>
    <row r="926" spans="1:43">
      <c r="A926" s="123" t="s">
        <v>3261</v>
      </c>
      <c r="B926" s="123" t="s">
        <v>3262</v>
      </c>
      <c r="C926" s="36">
        <v>43830</v>
      </c>
      <c r="D926" s="124">
        <v>1.0283</v>
      </c>
      <c r="E926" s="124">
        <v>1.0318000000000001</v>
      </c>
      <c r="F926" s="125">
        <v>7.7858880778579595E-2</v>
      </c>
      <c r="G926" s="36">
        <v>43829</v>
      </c>
      <c r="H926" s="124">
        <v>1.0275000000000001</v>
      </c>
      <c r="I926" s="126">
        <v>0</v>
      </c>
      <c r="J926" s="123"/>
      <c r="K926" s="125">
        <v>0.23394092991519</v>
      </c>
      <c r="L926" s="125">
        <v>0.79392977214369498</v>
      </c>
      <c r="M926" s="130">
        <v>1.3492520394729099</v>
      </c>
      <c r="N926" s="137">
        <f t="shared" si="154"/>
        <v>5.3970081578916398</v>
      </c>
      <c r="O926" s="132">
        <f t="shared" si="155"/>
        <v>5.3970081578916397E-2</v>
      </c>
      <c r="P926" s="134">
        <f t="shared" si="156"/>
        <v>154</v>
      </c>
      <c r="Q926" s="134">
        <v>1046</v>
      </c>
      <c r="R926" s="134" t="str">
        <f t="shared" si="157"/>
        <v>154/1046</v>
      </c>
      <c r="S926" s="131">
        <f t="shared" si="158"/>
        <v>0.14722753346080306</v>
      </c>
      <c r="T926" s="137">
        <f t="shared" si="159"/>
        <v>92.638623326959845</v>
      </c>
      <c r="U926" s="133" t="e">
        <f ca="1">[1]!f_risk_annusharpe(A926,"2019/9/30","2019/12/31",1,1,3)</f>
        <v>#NAME?</v>
      </c>
      <c r="V926" s="134" t="e">
        <f t="shared" ca="1" si="160"/>
        <v>#NAME?</v>
      </c>
      <c r="W926" s="134">
        <f t="shared" si="161"/>
        <v>1046</v>
      </c>
      <c r="X926" s="134" t="e">
        <f t="shared" ca="1" si="162"/>
        <v>#NAME?</v>
      </c>
      <c r="Y926" s="131" t="e">
        <f t="shared" ca="1" si="163"/>
        <v>#NAME?</v>
      </c>
      <c r="Z926" s="137" t="e">
        <f t="shared" ca="1" si="164"/>
        <v>#NAME?</v>
      </c>
      <c r="AA926" s="125">
        <v>2.28397482077292</v>
      </c>
      <c r="AB926" s="126">
        <v>0</v>
      </c>
      <c r="AC926" s="123"/>
      <c r="AD926" s="126">
        <v>0</v>
      </c>
      <c r="AE926" s="123"/>
      <c r="AF926" s="126">
        <v>0</v>
      </c>
      <c r="AG926" s="123"/>
      <c r="AH926" s="125">
        <v>3.1842493499999902</v>
      </c>
      <c r="AI926" s="123" t="s">
        <v>163</v>
      </c>
      <c r="AJ926" s="123" t="s">
        <v>95</v>
      </c>
      <c r="AK926" s="124">
        <v>0.50988942400000004</v>
      </c>
      <c r="AL926" s="123" t="s">
        <v>159</v>
      </c>
      <c r="AM926" s="36">
        <v>43545</v>
      </c>
      <c r="AN926" s="123" t="s">
        <v>310</v>
      </c>
      <c r="AO926" s="123" t="s">
        <v>584</v>
      </c>
      <c r="AP926" s="123" t="s">
        <v>261</v>
      </c>
      <c r="AQ926" s="123" t="s">
        <v>241</v>
      </c>
    </row>
    <row r="927" spans="1:43">
      <c r="A927" s="123" t="s">
        <v>3385</v>
      </c>
      <c r="B927" s="123" t="s">
        <v>3386</v>
      </c>
      <c r="C927" s="36">
        <v>43830</v>
      </c>
      <c r="D927" s="124">
        <v>1.0099</v>
      </c>
      <c r="E927" s="124">
        <v>1.0299</v>
      </c>
      <c r="F927" s="125">
        <v>3.96235760277278E-2</v>
      </c>
      <c r="G927" s="36">
        <v>43829</v>
      </c>
      <c r="H927" s="124">
        <v>1.0095000000000001</v>
      </c>
      <c r="I927" s="126">
        <v>0</v>
      </c>
      <c r="J927" s="123"/>
      <c r="K927" s="125">
        <v>0.12889153281778201</v>
      </c>
      <c r="L927" s="125">
        <v>0.42758670146899502</v>
      </c>
      <c r="M927" s="130">
        <v>0.82570342599842905</v>
      </c>
      <c r="N927" s="137">
        <f t="shared" si="154"/>
        <v>3.3028137039937162</v>
      </c>
      <c r="O927" s="132">
        <f t="shared" si="155"/>
        <v>3.3028137039937164E-2</v>
      </c>
      <c r="P927" s="134">
        <f t="shared" si="156"/>
        <v>820</v>
      </c>
      <c r="Q927" s="134">
        <v>1046</v>
      </c>
      <c r="R927" s="134" t="str">
        <f t="shared" si="157"/>
        <v>820/1046</v>
      </c>
      <c r="S927" s="131">
        <f t="shared" si="158"/>
        <v>0.78393881453154879</v>
      </c>
      <c r="T927" s="137">
        <f t="shared" si="159"/>
        <v>60.803059273422562</v>
      </c>
      <c r="U927" s="133" t="e">
        <f ca="1">[1]!f_risk_annusharpe(A927,"2019/9/30","2019/12/31",1,1,3)</f>
        <v>#NAME?</v>
      </c>
      <c r="V927" s="134" t="e">
        <f t="shared" ca="1" si="160"/>
        <v>#NAME?</v>
      </c>
      <c r="W927" s="134">
        <f t="shared" si="161"/>
        <v>1046</v>
      </c>
      <c r="X927" s="134" t="e">
        <f t="shared" ca="1" si="162"/>
        <v>#NAME?</v>
      </c>
      <c r="Y927" s="131" t="e">
        <f t="shared" ca="1" si="163"/>
        <v>#NAME?</v>
      </c>
      <c r="Z927" s="137" t="e">
        <f t="shared" ca="1" si="164"/>
        <v>#NAME?</v>
      </c>
      <c r="AA927" s="125">
        <v>1.7620417111242901</v>
      </c>
      <c r="AB927" s="126">
        <v>0</v>
      </c>
      <c r="AC927" s="123"/>
      <c r="AD927" s="126">
        <v>0</v>
      </c>
      <c r="AE927" s="123"/>
      <c r="AF927" s="126">
        <v>0</v>
      </c>
      <c r="AG927" s="123"/>
      <c r="AH927" s="125">
        <v>3.00353862</v>
      </c>
      <c r="AI927" s="123" t="s">
        <v>157</v>
      </c>
      <c r="AJ927" s="123" t="s">
        <v>95</v>
      </c>
      <c r="AK927" s="124">
        <v>10.707123213299999</v>
      </c>
      <c r="AL927" s="123" t="s">
        <v>159</v>
      </c>
      <c r="AM927" s="36">
        <v>43468</v>
      </c>
      <c r="AN927" s="123" t="s">
        <v>310</v>
      </c>
      <c r="AO927" s="123" t="s">
        <v>776</v>
      </c>
      <c r="AP927" s="123" t="s">
        <v>182</v>
      </c>
      <c r="AQ927" s="123" t="s">
        <v>207</v>
      </c>
    </row>
    <row r="928" spans="1:43">
      <c r="A928" s="123" t="s">
        <v>3382</v>
      </c>
      <c r="B928" s="123" t="s">
        <v>3383</v>
      </c>
      <c r="C928" s="36">
        <v>43830</v>
      </c>
      <c r="D928" s="124">
        <v>1.0056</v>
      </c>
      <c r="E928" s="124">
        <v>1.0056</v>
      </c>
      <c r="F928" s="125">
        <v>5.9701492537329003E-2</v>
      </c>
      <c r="G928" s="36">
        <v>43826</v>
      </c>
      <c r="H928" s="124">
        <v>1.0049999999999999</v>
      </c>
      <c r="I928" s="126">
        <v>0</v>
      </c>
      <c r="J928" s="123"/>
      <c r="K928" s="125">
        <v>0.27921818907061602</v>
      </c>
      <c r="L928" s="125">
        <v>0.43947263284058702</v>
      </c>
      <c r="M928" s="130">
        <v>0.84235860409146301</v>
      </c>
      <c r="N928" s="137">
        <f t="shared" si="154"/>
        <v>3.3694344163658521</v>
      </c>
      <c r="O928" s="132">
        <f t="shared" si="155"/>
        <v>3.3694344163658518E-2</v>
      </c>
      <c r="P928" s="134">
        <f t="shared" si="156"/>
        <v>803</v>
      </c>
      <c r="Q928" s="134">
        <v>1046</v>
      </c>
      <c r="R928" s="134" t="str">
        <f t="shared" si="157"/>
        <v>803/1046</v>
      </c>
      <c r="S928" s="131">
        <f t="shared" si="158"/>
        <v>0.76768642447418733</v>
      </c>
      <c r="T928" s="137">
        <f t="shared" si="159"/>
        <v>61.615678776290636</v>
      </c>
      <c r="U928" s="133" t="e">
        <f ca="1">[1]!f_risk_annusharpe(A928,"2019/9/30","2019/12/31",1,1,3)</f>
        <v>#NAME?</v>
      </c>
      <c r="V928" s="134" t="e">
        <f t="shared" ca="1" si="160"/>
        <v>#NAME?</v>
      </c>
      <c r="W928" s="134">
        <f t="shared" si="161"/>
        <v>1046</v>
      </c>
      <c r="X928" s="134" t="e">
        <f t="shared" ca="1" si="162"/>
        <v>#NAME?</v>
      </c>
      <c r="Y928" s="131" t="e">
        <f t="shared" ca="1" si="163"/>
        <v>#NAME?</v>
      </c>
      <c r="Z928" s="137" t="e">
        <f t="shared" ca="1" si="164"/>
        <v>#NAME?</v>
      </c>
      <c r="AA928" s="126">
        <v>0</v>
      </c>
      <c r="AB928" s="126">
        <v>0</v>
      </c>
      <c r="AC928" s="123"/>
      <c r="AD928" s="126">
        <v>0</v>
      </c>
      <c r="AE928" s="123"/>
      <c r="AF928" s="126">
        <v>0</v>
      </c>
      <c r="AG928" s="123"/>
      <c r="AH928" s="125">
        <v>0.56000000000000505</v>
      </c>
      <c r="AI928" s="123" t="s">
        <v>309</v>
      </c>
      <c r="AJ928" s="123" t="s">
        <v>95</v>
      </c>
      <c r="AK928" s="124">
        <v>2.7033448125000001</v>
      </c>
      <c r="AL928" s="123" t="s">
        <v>159</v>
      </c>
      <c r="AM928" s="36">
        <v>43725</v>
      </c>
      <c r="AN928" s="123" t="s">
        <v>310</v>
      </c>
      <c r="AO928" s="123" t="s">
        <v>3384</v>
      </c>
      <c r="AP928" s="123" t="s">
        <v>201</v>
      </c>
      <c r="AQ928" s="123" t="s">
        <v>162</v>
      </c>
    </row>
    <row r="929" spans="1:43">
      <c r="A929" s="123" t="s">
        <v>3356</v>
      </c>
      <c r="B929" s="123" t="s">
        <v>3357</v>
      </c>
      <c r="C929" s="36">
        <v>43830</v>
      </c>
      <c r="D929" s="124">
        <v>1.0564</v>
      </c>
      <c r="E929" s="124">
        <v>1.0564</v>
      </c>
      <c r="F929" s="125">
        <v>4.7352969031152999E-2</v>
      </c>
      <c r="G929" s="36">
        <v>43829</v>
      </c>
      <c r="H929" s="124">
        <v>1.0559000000000001</v>
      </c>
      <c r="I929" s="126">
        <v>0</v>
      </c>
      <c r="J929" s="123"/>
      <c r="K929" s="125">
        <v>0.19918429289575901</v>
      </c>
      <c r="L929" s="125">
        <v>0.70543374642517398</v>
      </c>
      <c r="M929" s="130">
        <v>1.63555897633249</v>
      </c>
      <c r="N929" s="137">
        <f t="shared" si="154"/>
        <v>6.5422359053299601</v>
      </c>
      <c r="O929" s="132">
        <f t="shared" si="155"/>
        <v>6.54223590532996E-2</v>
      </c>
      <c r="P929" s="134">
        <f t="shared" si="156"/>
        <v>57</v>
      </c>
      <c r="Q929" s="134">
        <v>1046</v>
      </c>
      <c r="R929" s="134" t="str">
        <f t="shared" si="157"/>
        <v>57/1046</v>
      </c>
      <c r="S929" s="131">
        <f t="shared" si="158"/>
        <v>5.4493307839388147E-2</v>
      </c>
      <c r="T929" s="137">
        <f t="shared" si="159"/>
        <v>97.27533460803059</v>
      </c>
      <c r="U929" s="133" t="e">
        <f ca="1">[1]!f_risk_annusharpe(A929,"2019/9/30","2019/12/31",1,1,3)</f>
        <v>#NAME?</v>
      </c>
      <c r="V929" s="134" t="e">
        <f t="shared" ca="1" si="160"/>
        <v>#NAME?</v>
      </c>
      <c r="W929" s="134">
        <f t="shared" si="161"/>
        <v>1046</v>
      </c>
      <c r="X929" s="134" t="e">
        <f t="shared" ca="1" si="162"/>
        <v>#NAME?</v>
      </c>
      <c r="Y929" s="131" t="e">
        <f t="shared" ca="1" si="163"/>
        <v>#NAME?</v>
      </c>
      <c r="Z929" s="137" t="e">
        <f t="shared" ca="1" si="164"/>
        <v>#NAME?</v>
      </c>
      <c r="AA929" s="125">
        <v>3.3356157683654502</v>
      </c>
      <c r="AB929" s="126">
        <v>0</v>
      </c>
      <c r="AC929" s="123"/>
      <c r="AD929" s="126">
        <v>0</v>
      </c>
      <c r="AE929" s="123"/>
      <c r="AF929" s="126">
        <v>0</v>
      </c>
      <c r="AG929" s="123"/>
      <c r="AH929" s="125">
        <v>5.64</v>
      </c>
      <c r="AI929" s="123" t="s">
        <v>157</v>
      </c>
      <c r="AJ929" s="123" t="s">
        <v>95</v>
      </c>
      <c r="AK929" s="124">
        <v>5.1875133983000001</v>
      </c>
      <c r="AL929" s="123" t="s">
        <v>159</v>
      </c>
      <c r="AM929" s="36">
        <v>43475</v>
      </c>
      <c r="AN929" s="123" t="s">
        <v>310</v>
      </c>
      <c r="AO929" s="123" t="s">
        <v>6434</v>
      </c>
      <c r="AP929" s="123" t="s">
        <v>385</v>
      </c>
      <c r="AQ929" s="123" t="s">
        <v>241</v>
      </c>
    </row>
    <row r="930" spans="1:43">
      <c r="A930" s="123" t="s">
        <v>3364</v>
      </c>
      <c r="B930" s="123" t="s">
        <v>3365</v>
      </c>
      <c r="C930" s="36">
        <v>43830</v>
      </c>
      <c r="D930" s="124">
        <v>1.0049999999999999</v>
      </c>
      <c r="E930" s="124">
        <v>1.0233000000000001</v>
      </c>
      <c r="F930" s="125">
        <v>9.9512389292403403E-3</v>
      </c>
      <c r="G930" s="36">
        <v>43829</v>
      </c>
      <c r="H930" s="124">
        <v>1.0048999999999999</v>
      </c>
      <c r="I930" s="126">
        <v>0</v>
      </c>
      <c r="J930" s="123"/>
      <c r="K930" s="125">
        <v>0.13949780789156599</v>
      </c>
      <c r="L930" s="125">
        <v>0.43776082049269099</v>
      </c>
      <c r="M930" s="130">
        <v>0.88331476735015602</v>
      </c>
      <c r="N930" s="137">
        <f t="shared" si="154"/>
        <v>3.5332590694006241</v>
      </c>
      <c r="O930" s="132">
        <f t="shared" si="155"/>
        <v>3.5332590694006238E-2</v>
      </c>
      <c r="P930" s="134">
        <f t="shared" si="156"/>
        <v>748</v>
      </c>
      <c r="Q930" s="134">
        <v>1046</v>
      </c>
      <c r="R930" s="134" t="str">
        <f t="shared" si="157"/>
        <v>748/1046</v>
      </c>
      <c r="S930" s="131">
        <f t="shared" si="158"/>
        <v>0.71510516252390055</v>
      </c>
      <c r="T930" s="137">
        <f t="shared" si="159"/>
        <v>64.244741873804969</v>
      </c>
      <c r="U930" s="133" t="e">
        <f ca="1">[1]!f_risk_annusharpe(A930,"2019/9/30","2019/12/31",1,1,3)</f>
        <v>#NAME?</v>
      </c>
      <c r="V930" s="134" t="e">
        <f t="shared" ca="1" si="160"/>
        <v>#NAME?</v>
      </c>
      <c r="W930" s="134">
        <f t="shared" si="161"/>
        <v>1046</v>
      </c>
      <c r="X930" s="134" t="e">
        <f t="shared" ca="1" si="162"/>
        <v>#NAME?</v>
      </c>
      <c r="Y930" s="131" t="e">
        <f t="shared" ca="1" si="163"/>
        <v>#NAME?</v>
      </c>
      <c r="Z930" s="137" t="e">
        <f t="shared" ca="1" si="164"/>
        <v>#NAME?</v>
      </c>
      <c r="AA930" s="125">
        <v>1.8674442564204701</v>
      </c>
      <c r="AB930" s="126">
        <v>0</v>
      </c>
      <c r="AC930" s="123"/>
      <c r="AD930" s="126">
        <v>0</v>
      </c>
      <c r="AE930" s="123"/>
      <c r="AF930" s="126">
        <v>0</v>
      </c>
      <c r="AG930" s="123"/>
      <c r="AH930" s="125">
        <v>2.33603449999999</v>
      </c>
      <c r="AI930" s="123" t="s">
        <v>227</v>
      </c>
      <c r="AJ930" s="123" t="s">
        <v>95</v>
      </c>
      <c r="AK930" s="124">
        <v>16.2205816301</v>
      </c>
      <c r="AL930" s="123" t="s">
        <v>159</v>
      </c>
      <c r="AM930" s="36">
        <v>43615</v>
      </c>
      <c r="AN930" s="123" t="s">
        <v>310</v>
      </c>
      <c r="AO930" s="123" t="s">
        <v>1109</v>
      </c>
      <c r="AP930" s="123" t="s">
        <v>240</v>
      </c>
      <c r="AQ930" s="123" t="s">
        <v>162</v>
      </c>
    </row>
    <row r="931" spans="1:43">
      <c r="A931" s="123" t="s">
        <v>3220</v>
      </c>
      <c r="B931" s="123" t="s">
        <v>3221</v>
      </c>
      <c r="C931" s="36">
        <v>43830</v>
      </c>
      <c r="D931" s="124">
        <v>1.0301</v>
      </c>
      <c r="E931" s="124">
        <v>1.0301</v>
      </c>
      <c r="F931" s="125">
        <v>2.9131870266067901E-2</v>
      </c>
      <c r="G931" s="36">
        <v>43829</v>
      </c>
      <c r="H931" s="124">
        <v>1.0298</v>
      </c>
      <c r="I931" s="126">
        <v>0</v>
      </c>
      <c r="J931" s="123"/>
      <c r="K931" s="125">
        <v>0.13609409934869901</v>
      </c>
      <c r="L931" s="125">
        <v>0.615354561437778</v>
      </c>
      <c r="M931" s="130">
        <v>1.16872912983697</v>
      </c>
      <c r="N931" s="137">
        <f t="shared" si="154"/>
        <v>4.6749165193478799</v>
      </c>
      <c r="O931" s="132">
        <f t="shared" si="155"/>
        <v>4.6749165193478798E-2</v>
      </c>
      <c r="P931" s="134">
        <f t="shared" si="156"/>
        <v>314</v>
      </c>
      <c r="Q931" s="134">
        <v>1046</v>
      </c>
      <c r="R931" s="134" t="str">
        <f t="shared" si="157"/>
        <v>314/1046</v>
      </c>
      <c r="S931" s="131">
        <f t="shared" si="158"/>
        <v>0.30019120458891013</v>
      </c>
      <c r="T931" s="137">
        <f t="shared" si="159"/>
        <v>84.990439770554502</v>
      </c>
      <c r="U931" s="133" t="e">
        <f ca="1">[1]!f_risk_annusharpe(A931,"2019/9/30","2019/12/31",1,1,3)</f>
        <v>#NAME?</v>
      </c>
      <c r="V931" s="134" t="e">
        <f t="shared" ca="1" si="160"/>
        <v>#NAME?</v>
      </c>
      <c r="W931" s="134">
        <f t="shared" si="161"/>
        <v>1046</v>
      </c>
      <c r="X931" s="134" t="e">
        <f t="shared" ca="1" si="162"/>
        <v>#NAME?</v>
      </c>
      <c r="Y931" s="131" t="e">
        <f t="shared" ca="1" si="163"/>
        <v>#NAME?</v>
      </c>
      <c r="Z931" s="137" t="e">
        <f t="shared" ca="1" si="164"/>
        <v>#NAME?</v>
      </c>
      <c r="AA931" s="125">
        <v>2.16205494396509</v>
      </c>
      <c r="AB931" s="126">
        <v>0</v>
      </c>
      <c r="AC931" s="123"/>
      <c r="AD931" s="126">
        <v>0</v>
      </c>
      <c r="AE931" s="123"/>
      <c r="AF931" s="126">
        <v>0</v>
      </c>
      <c r="AG931" s="123"/>
      <c r="AH931" s="125">
        <v>3.01</v>
      </c>
      <c r="AI931" s="123" t="s">
        <v>157</v>
      </c>
      <c r="AJ931" s="123" t="s">
        <v>95</v>
      </c>
      <c r="AK931" s="124">
        <v>10.182278801600001</v>
      </c>
      <c r="AL931" s="123" t="s">
        <v>159</v>
      </c>
      <c r="AM931" s="36">
        <v>43509</v>
      </c>
      <c r="AN931" s="123" t="s">
        <v>310</v>
      </c>
      <c r="AO931" s="123" t="s">
        <v>738</v>
      </c>
      <c r="AP931" s="123" t="s">
        <v>215</v>
      </c>
      <c r="AQ931" s="123" t="s">
        <v>207</v>
      </c>
    </row>
    <row r="932" spans="1:43">
      <c r="A932" s="123" t="s">
        <v>3366</v>
      </c>
      <c r="B932" s="123" t="s">
        <v>3367</v>
      </c>
      <c r="C932" s="36">
        <v>43830</v>
      </c>
      <c r="D932" s="124">
        <v>1.0258</v>
      </c>
      <c r="E932" s="124">
        <v>1.0258</v>
      </c>
      <c r="F932" s="125">
        <v>3.9009167154276998E-2</v>
      </c>
      <c r="G932" s="36">
        <v>43829</v>
      </c>
      <c r="H932" s="124">
        <v>1.0254000000000001</v>
      </c>
      <c r="I932" s="126">
        <v>0</v>
      </c>
      <c r="J932" s="123"/>
      <c r="K932" s="125">
        <v>0.13666536509176799</v>
      </c>
      <c r="L932" s="125">
        <v>0.70685254270568398</v>
      </c>
      <c r="M932" s="130">
        <v>1.3736535230754101</v>
      </c>
      <c r="N932" s="137">
        <f t="shared" si="154"/>
        <v>5.4946140923016404</v>
      </c>
      <c r="O932" s="132">
        <f t="shared" si="155"/>
        <v>5.4946140923016404E-2</v>
      </c>
      <c r="P932" s="134">
        <f t="shared" si="156"/>
        <v>137</v>
      </c>
      <c r="Q932" s="134">
        <v>1046</v>
      </c>
      <c r="R932" s="134" t="str">
        <f t="shared" si="157"/>
        <v>137/1046</v>
      </c>
      <c r="S932" s="131">
        <f t="shared" si="158"/>
        <v>0.13097514340344169</v>
      </c>
      <c r="T932" s="137">
        <f t="shared" si="159"/>
        <v>93.451242829827919</v>
      </c>
      <c r="U932" s="133" t="e">
        <f ca="1">[1]!f_risk_annusharpe(A932,"2019/9/30","2019/12/31",1,1,3)</f>
        <v>#NAME?</v>
      </c>
      <c r="V932" s="134" t="e">
        <f t="shared" ca="1" si="160"/>
        <v>#NAME?</v>
      </c>
      <c r="W932" s="134">
        <f t="shared" si="161"/>
        <v>1046</v>
      </c>
      <c r="X932" s="134" t="e">
        <f t="shared" ca="1" si="162"/>
        <v>#NAME?</v>
      </c>
      <c r="Y932" s="131" t="e">
        <f t="shared" ca="1" si="163"/>
        <v>#NAME?</v>
      </c>
      <c r="Z932" s="137" t="e">
        <f t="shared" ca="1" si="164"/>
        <v>#NAME?</v>
      </c>
      <c r="AA932" s="125">
        <v>1.98846689202625</v>
      </c>
      <c r="AB932" s="126">
        <v>0</v>
      </c>
      <c r="AC932" s="123"/>
      <c r="AD932" s="126">
        <v>0</v>
      </c>
      <c r="AE932" s="123"/>
      <c r="AF932" s="126">
        <v>0</v>
      </c>
      <c r="AG932" s="123"/>
      <c r="AH932" s="125">
        <v>2.58</v>
      </c>
      <c r="AI932" s="123" t="s">
        <v>163</v>
      </c>
      <c r="AJ932" s="123" t="s">
        <v>95</v>
      </c>
      <c r="AK932" s="124">
        <v>5.0596358605000002</v>
      </c>
      <c r="AL932" s="123" t="s">
        <v>159</v>
      </c>
      <c r="AM932" s="36">
        <v>43593</v>
      </c>
      <c r="AN932" s="123" t="s">
        <v>310</v>
      </c>
      <c r="AO932" s="123" t="s">
        <v>776</v>
      </c>
      <c r="AP932" s="123" t="s">
        <v>182</v>
      </c>
      <c r="AQ932" s="123" t="s">
        <v>532</v>
      </c>
    </row>
    <row r="933" spans="1:43">
      <c r="A933" s="123" t="s">
        <v>3360</v>
      </c>
      <c r="B933" s="123" t="s">
        <v>3361</v>
      </c>
      <c r="C933" s="36">
        <v>43830</v>
      </c>
      <c r="D933" s="124">
        <v>1.0389999999999999</v>
      </c>
      <c r="E933" s="124">
        <v>1.0389999999999999</v>
      </c>
      <c r="F933" s="125">
        <v>-1.9245573518088699E-2</v>
      </c>
      <c r="G933" s="36">
        <v>43829</v>
      </c>
      <c r="H933" s="124">
        <v>1.0391999999999999</v>
      </c>
      <c r="I933" s="126">
        <v>0</v>
      </c>
      <c r="J933" s="123"/>
      <c r="K933" s="125">
        <v>0</v>
      </c>
      <c r="L933" s="125">
        <v>0.32831208960987301</v>
      </c>
      <c r="M933" s="130">
        <v>0.90317568223753197</v>
      </c>
      <c r="N933" s="137">
        <f t="shared" si="154"/>
        <v>3.6127027289501279</v>
      </c>
      <c r="O933" s="132">
        <f t="shared" si="155"/>
        <v>3.6127027289501276E-2</v>
      </c>
      <c r="P933" s="134">
        <f t="shared" si="156"/>
        <v>717</v>
      </c>
      <c r="Q933" s="134">
        <v>1046</v>
      </c>
      <c r="R933" s="134" t="str">
        <f t="shared" si="157"/>
        <v>717/1046</v>
      </c>
      <c r="S933" s="131">
        <f t="shared" si="158"/>
        <v>0.68546845124282985</v>
      </c>
      <c r="T933" s="137">
        <f t="shared" si="159"/>
        <v>65.726577437858509</v>
      </c>
      <c r="U933" s="133" t="e">
        <f ca="1">[1]!f_risk_annusharpe(A933,"2019/9/30","2019/12/31",1,1,3)</f>
        <v>#NAME?</v>
      </c>
      <c r="V933" s="134" t="e">
        <f t="shared" ca="1" si="160"/>
        <v>#NAME?</v>
      </c>
      <c r="W933" s="134">
        <f t="shared" si="161"/>
        <v>1046</v>
      </c>
      <c r="X933" s="134" t="e">
        <f t="shared" ca="1" si="162"/>
        <v>#NAME?</v>
      </c>
      <c r="Y933" s="131" t="e">
        <f t="shared" ca="1" si="163"/>
        <v>#NAME?</v>
      </c>
      <c r="Z933" s="137" t="e">
        <f t="shared" ca="1" si="164"/>
        <v>#NAME?</v>
      </c>
      <c r="AA933" s="125">
        <v>2.2537151855132298</v>
      </c>
      <c r="AB933" s="126">
        <v>0</v>
      </c>
      <c r="AC933" s="123"/>
      <c r="AD933" s="126">
        <v>0</v>
      </c>
      <c r="AE933" s="123"/>
      <c r="AF933" s="126">
        <v>0</v>
      </c>
      <c r="AG933" s="123"/>
      <c r="AH933" s="125">
        <v>3.8999999999999901</v>
      </c>
      <c r="AI933" s="123" t="s">
        <v>163</v>
      </c>
      <c r="AJ933" s="123" t="s">
        <v>95</v>
      </c>
      <c r="AK933" s="124">
        <v>9.1390386211999992</v>
      </c>
      <c r="AL933" s="123" t="s">
        <v>159</v>
      </c>
      <c r="AM933" s="36">
        <v>43472</v>
      </c>
      <c r="AN933" s="123" t="s">
        <v>310</v>
      </c>
      <c r="AO933" s="123" t="s">
        <v>6435</v>
      </c>
      <c r="AP933" s="123" t="s">
        <v>215</v>
      </c>
      <c r="AQ933" s="123" t="s">
        <v>185</v>
      </c>
    </row>
    <row r="934" spans="1:43">
      <c r="A934" s="123" t="s">
        <v>3358</v>
      </c>
      <c r="B934" s="123" t="s">
        <v>3359</v>
      </c>
      <c r="C934" s="36">
        <v>43830</v>
      </c>
      <c r="D934" s="124">
        <v>1.0076000000000001</v>
      </c>
      <c r="E934" s="124">
        <v>1.0234000000000001</v>
      </c>
      <c r="F934" s="125">
        <v>5.9582919563076903E-2</v>
      </c>
      <c r="G934" s="36">
        <v>43826</v>
      </c>
      <c r="H934" s="124">
        <v>1.0069999999999999</v>
      </c>
      <c r="I934" s="126">
        <v>0</v>
      </c>
      <c r="J934" s="123"/>
      <c r="K934" s="125">
        <v>0.26868345108966701</v>
      </c>
      <c r="L934" s="125">
        <v>0.43864592733480401</v>
      </c>
      <c r="M934" s="130">
        <v>1.1713613551847499</v>
      </c>
      <c r="N934" s="137">
        <f t="shared" si="154"/>
        <v>4.6854454207389997</v>
      </c>
      <c r="O934" s="132">
        <f t="shared" si="155"/>
        <v>4.6854454207389998E-2</v>
      </c>
      <c r="P934" s="134">
        <f t="shared" si="156"/>
        <v>310</v>
      </c>
      <c r="Q934" s="134">
        <v>1046</v>
      </c>
      <c r="R934" s="134" t="str">
        <f t="shared" si="157"/>
        <v>310/1046</v>
      </c>
      <c r="S934" s="131">
        <f t="shared" si="158"/>
        <v>0.29636711281070743</v>
      </c>
      <c r="T934" s="137">
        <f t="shared" si="159"/>
        <v>85.181644359464627</v>
      </c>
      <c r="U934" s="133" t="e">
        <f ca="1">[1]!f_risk_annusharpe(A934,"2019/9/30","2019/12/31",1,1,3)</f>
        <v>#NAME?</v>
      </c>
      <c r="V934" s="134" t="e">
        <f t="shared" ca="1" si="160"/>
        <v>#NAME?</v>
      </c>
      <c r="W934" s="134">
        <f t="shared" si="161"/>
        <v>1046</v>
      </c>
      <c r="X934" s="134" t="e">
        <f t="shared" ca="1" si="162"/>
        <v>#NAME?</v>
      </c>
      <c r="Y934" s="131" t="e">
        <f t="shared" ca="1" si="163"/>
        <v>#NAME?</v>
      </c>
      <c r="Z934" s="137" t="e">
        <f t="shared" ca="1" si="164"/>
        <v>#NAME?</v>
      </c>
      <c r="AA934" s="125">
        <v>2.0603656197028801</v>
      </c>
      <c r="AB934" s="126">
        <v>0</v>
      </c>
      <c r="AC934" s="123"/>
      <c r="AD934" s="126">
        <v>0</v>
      </c>
      <c r="AE934" s="123"/>
      <c r="AF934" s="126">
        <v>0</v>
      </c>
      <c r="AG934" s="123"/>
      <c r="AH934" s="125">
        <v>2.35634068000001</v>
      </c>
      <c r="AI934" s="123" t="s">
        <v>174</v>
      </c>
      <c r="AJ934" s="123" t="s">
        <v>95</v>
      </c>
      <c r="AK934" s="124">
        <v>6.1239563497000002</v>
      </c>
      <c r="AL934" s="123" t="s">
        <v>159</v>
      </c>
      <c r="AM934" s="36">
        <v>43599</v>
      </c>
      <c r="AN934" s="123" t="s">
        <v>310</v>
      </c>
      <c r="AO934" s="123" t="s">
        <v>596</v>
      </c>
      <c r="AP934" s="123" t="s">
        <v>261</v>
      </c>
      <c r="AQ934" s="123" t="s">
        <v>165</v>
      </c>
    </row>
    <row r="935" spans="1:43">
      <c r="A935" s="123" t="s">
        <v>3333</v>
      </c>
      <c r="B935" s="123" t="s">
        <v>3334</v>
      </c>
      <c r="C935" s="36">
        <v>43830</v>
      </c>
      <c r="D935" s="124">
        <v>1.0363</v>
      </c>
      <c r="E935" s="124">
        <v>1.0363</v>
      </c>
      <c r="F935" s="125">
        <v>3.8613765807506098E-2</v>
      </c>
      <c r="G935" s="36">
        <v>43829</v>
      </c>
      <c r="H935" s="124">
        <v>1.0359</v>
      </c>
      <c r="I935" s="126">
        <v>0</v>
      </c>
      <c r="J935" s="123"/>
      <c r="K935" s="125">
        <v>0.17399710004833499</v>
      </c>
      <c r="L935" s="125">
        <v>0.33888458559257001</v>
      </c>
      <c r="M935" s="130">
        <v>1.03344057716681</v>
      </c>
      <c r="N935" s="137">
        <f t="shared" si="154"/>
        <v>4.1337623086672401</v>
      </c>
      <c r="O935" s="132">
        <f t="shared" si="155"/>
        <v>4.1337623086672402E-2</v>
      </c>
      <c r="P935" s="134">
        <f t="shared" si="156"/>
        <v>514</v>
      </c>
      <c r="Q935" s="134">
        <v>1046</v>
      </c>
      <c r="R935" s="134" t="str">
        <f t="shared" si="157"/>
        <v>514/1046</v>
      </c>
      <c r="S935" s="131">
        <f t="shared" si="158"/>
        <v>0.491395793499044</v>
      </c>
      <c r="T935" s="137">
        <f t="shared" si="159"/>
        <v>75.430210325047796</v>
      </c>
      <c r="U935" s="133" t="e">
        <f ca="1">[1]!f_risk_annusharpe(A935,"2019/9/30","2019/12/31",1,1,3)</f>
        <v>#NAME?</v>
      </c>
      <c r="V935" s="134" t="e">
        <f t="shared" ca="1" si="160"/>
        <v>#NAME?</v>
      </c>
      <c r="W935" s="134">
        <f t="shared" si="161"/>
        <v>1046</v>
      </c>
      <c r="X935" s="134" t="e">
        <f t="shared" ca="1" si="162"/>
        <v>#NAME?</v>
      </c>
      <c r="Y935" s="131" t="e">
        <f t="shared" ca="1" si="163"/>
        <v>#NAME?</v>
      </c>
      <c r="Z935" s="137" t="e">
        <f t="shared" ca="1" si="164"/>
        <v>#NAME?</v>
      </c>
      <c r="AA935" s="125">
        <v>2.82794205199444</v>
      </c>
      <c r="AB935" s="126">
        <v>0</v>
      </c>
      <c r="AC935" s="123"/>
      <c r="AD935" s="126">
        <v>0</v>
      </c>
      <c r="AE935" s="123"/>
      <c r="AF935" s="126">
        <v>0</v>
      </c>
      <c r="AG935" s="123"/>
      <c r="AH935" s="125">
        <v>3.63</v>
      </c>
      <c r="AI935" s="123" t="s">
        <v>163</v>
      </c>
      <c r="AJ935" s="123" t="s">
        <v>95</v>
      </c>
      <c r="AK935" s="124">
        <v>10.2803103861</v>
      </c>
      <c r="AL935" s="123" t="s">
        <v>159</v>
      </c>
      <c r="AM935" s="36">
        <v>43487</v>
      </c>
      <c r="AN935" s="123" t="s">
        <v>310</v>
      </c>
      <c r="AO935" s="123" t="s">
        <v>6436</v>
      </c>
      <c r="AP935" s="123" t="s">
        <v>268</v>
      </c>
      <c r="AQ935" s="123" t="s">
        <v>256</v>
      </c>
    </row>
    <row r="936" spans="1:43">
      <c r="A936" s="123" t="s">
        <v>3331</v>
      </c>
      <c r="B936" s="123" t="s">
        <v>3332</v>
      </c>
      <c r="C936" s="36">
        <v>43830</v>
      </c>
      <c r="D936" s="124">
        <v>1.0437000000000001</v>
      </c>
      <c r="E936" s="124">
        <v>1.0437000000000001</v>
      </c>
      <c r="F936" s="125">
        <v>3.83398830633737E-2</v>
      </c>
      <c r="G936" s="36">
        <v>43829</v>
      </c>
      <c r="H936" s="124">
        <v>1.0432999999999999</v>
      </c>
      <c r="I936" s="126">
        <v>0</v>
      </c>
      <c r="J936" s="123"/>
      <c r="K936" s="125">
        <v>0.17276130146847299</v>
      </c>
      <c r="L936" s="125">
        <v>0.73351993050864295</v>
      </c>
      <c r="M936" s="130">
        <v>1.61620095414275</v>
      </c>
      <c r="N936" s="137">
        <f t="shared" si="154"/>
        <v>6.464803816571</v>
      </c>
      <c r="O936" s="132">
        <f t="shared" si="155"/>
        <v>6.4648038165710006E-2</v>
      </c>
      <c r="P936" s="134">
        <f t="shared" si="156"/>
        <v>58</v>
      </c>
      <c r="Q936" s="134">
        <v>1046</v>
      </c>
      <c r="R936" s="134" t="str">
        <f t="shared" si="157"/>
        <v>58/1046</v>
      </c>
      <c r="S936" s="131">
        <f t="shared" si="158"/>
        <v>5.5449330783938815E-2</v>
      </c>
      <c r="T936" s="137">
        <f t="shared" si="159"/>
        <v>97.227533460803073</v>
      </c>
      <c r="U936" s="133" t="e">
        <f ca="1">[1]!f_risk_annusharpe(A936,"2019/9/30","2019/12/31",1,1,3)</f>
        <v>#NAME?</v>
      </c>
      <c r="V936" s="134" t="e">
        <f t="shared" ca="1" si="160"/>
        <v>#NAME?</v>
      </c>
      <c r="W936" s="134">
        <f t="shared" si="161"/>
        <v>1046</v>
      </c>
      <c r="X936" s="134" t="e">
        <f t="shared" ca="1" si="162"/>
        <v>#NAME?</v>
      </c>
      <c r="Y936" s="131" t="e">
        <f t="shared" ca="1" si="163"/>
        <v>#NAME?</v>
      </c>
      <c r="Z936" s="137" t="e">
        <f t="shared" ca="1" si="164"/>
        <v>#NAME?</v>
      </c>
      <c r="AA936" s="125">
        <v>3.2446334949055502</v>
      </c>
      <c r="AB936" s="126">
        <v>0</v>
      </c>
      <c r="AC936" s="123"/>
      <c r="AD936" s="126">
        <v>0</v>
      </c>
      <c r="AE936" s="123"/>
      <c r="AF936" s="126">
        <v>0</v>
      </c>
      <c r="AG936" s="123"/>
      <c r="AH936" s="125">
        <v>4.3700000000000099</v>
      </c>
      <c r="AI936" s="123" t="s">
        <v>157</v>
      </c>
      <c r="AJ936" s="123" t="s">
        <v>95</v>
      </c>
      <c r="AK936" s="124">
        <v>1.5862221085999999</v>
      </c>
      <c r="AL936" s="123" t="s">
        <v>159</v>
      </c>
      <c r="AM936" s="36">
        <v>43558</v>
      </c>
      <c r="AN936" s="123" t="s">
        <v>310</v>
      </c>
      <c r="AO936" s="123" t="s">
        <v>6437</v>
      </c>
      <c r="AP936" s="123" t="s">
        <v>264</v>
      </c>
      <c r="AQ936" s="123" t="s">
        <v>338</v>
      </c>
    </row>
    <row r="937" spans="1:43">
      <c r="A937" s="123" t="s">
        <v>3241</v>
      </c>
      <c r="B937" s="123" t="s">
        <v>3242</v>
      </c>
      <c r="C937" s="36">
        <v>43830</v>
      </c>
      <c r="D937" s="124">
        <v>1.0078</v>
      </c>
      <c r="E937" s="124">
        <v>1.0315000000000001</v>
      </c>
      <c r="F937" s="125">
        <v>1.9849146486707301E-2</v>
      </c>
      <c r="G937" s="36">
        <v>43829</v>
      </c>
      <c r="H937" s="124">
        <v>1.0076000000000001</v>
      </c>
      <c r="I937" s="126">
        <v>0</v>
      </c>
      <c r="J937" s="123"/>
      <c r="K937" s="125">
        <v>0.178926441351902</v>
      </c>
      <c r="L937" s="125">
        <v>0.42787481250202303</v>
      </c>
      <c r="M937" s="130">
        <v>0.84079412156956501</v>
      </c>
      <c r="N937" s="137">
        <f t="shared" si="154"/>
        <v>3.36317648627826</v>
      </c>
      <c r="O937" s="132">
        <f t="shared" si="155"/>
        <v>3.3631764862782604E-2</v>
      </c>
      <c r="P937" s="134">
        <f t="shared" si="156"/>
        <v>804</v>
      </c>
      <c r="Q937" s="134">
        <v>1046</v>
      </c>
      <c r="R937" s="134" t="str">
        <f t="shared" si="157"/>
        <v>804/1046</v>
      </c>
      <c r="S937" s="131">
        <f t="shared" si="158"/>
        <v>0.768642447418738</v>
      </c>
      <c r="T937" s="137">
        <f t="shared" si="159"/>
        <v>61.567877629063105</v>
      </c>
      <c r="U937" s="133" t="e">
        <f ca="1">[1]!f_risk_annusharpe(A937,"2019/9/30","2019/12/31",1,1,3)</f>
        <v>#NAME?</v>
      </c>
      <c r="V937" s="134" t="e">
        <f t="shared" ca="1" si="160"/>
        <v>#NAME?</v>
      </c>
      <c r="W937" s="134">
        <f t="shared" si="161"/>
        <v>1046</v>
      </c>
      <c r="X937" s="134" t="e">
        <f t="shared" ca="1" si="162"/>
        <v>#NAME?</v>
      </c>
      <c r="Y937" s="131" t="e">
        <f t="shared" ca="1" si="163"/>
        <v>#NAME?</v>
      </c>
      <c r="Z937" s="137" t="e">
        <f t="shared" ca="1" si="164"/>
        <v>#NAME?</v>
      </c>
      <c r="AA937" s="125">
        <v>1.86795015346453</v>
      </c>
      <c r="AB937" s="126">
        <v>0</v>
      </c>
      <c r="AC937" s="123"/>
      <c r="AD937" s="126">
        <v>0</v>
      </c>
      <c r="AE937" s="123"/>
      <c r="AF937" s="126">
        <v>0</v>
      </c>
      <c r="AG937" s="123"/>
      <c r="AH937" s="125">
        <v>3.1632454399999999</v>
      </c>
      <c r="AI937" s="123" t="s">
        <v>163</v>
      </c>
      <c r="AJ937" s="123" t="s">
        <v>95</v>
      </c>
      <c r="AK937" s="124">
        <v>4.0940028724999999</v>
      </c>
      <c r="AL937" s="123" t="s">
        <v>159</v>
      </c>
      <c r="AM937" s="36">
        <v>43528</v>
      </c>
      <c r="AN937" s="123" t="s">
        <v>310</v>
      </c>
      <c r="AO937" s="123" t="s">
        <v>1392</v>
      </c>
      <c r="AP937" s="123" t="s">
        <v>195</v>
      </c>
      <c r="AQ937" s="123" t="s">
        <v>241</v>
      </c>
    </row>
    <row r="938" spans="1:43">
      <c r="A938" s="123" t="s">
        <v>3268</v>
      </c>
      <c r="B938" s="123" t="s">
        <v>3269</v>
      </c>
      <c r="C938" s="36">
        <v>43830</v>
      </c>
      <c r="D938" s="124">
        <v>1.0158</v>
      </c>
      <c r="E938" s="124">
        <v>1.0158</v>
      </c>
      <c r="F938" s="125">
        <v>3.9393342525108899E-2</v>
      </c>
      <c r="G938" s="36">
        <v>43829</v>
      </c>
      <c r="H938" s="124">
        <v>1.0154000000000001</v>
      </c>
      <c r="I938" s="126">
        <v>0</v>
      </c>
      <c r="J938" s="123"/>
      <c r="K938" s="125">
        <v>0.157759810688232</v>
      </c>
      <c r="L938" s="125">
        <v>0.50460077174236695</v>
      </c>
      <c r="M938" s="130">
        <v>0.893921334922539</v>
      </c>
      <c r="N938" s="137">
        <f t="shared" si="154"/>
        <v>3.575685339690156</v>
      </c>
      <c r="O938" s="132">
        <f t="shared" si="155"/>
        <v>3.5756853396901558E-2</v>
      </c>
      <c r="P938" s="134">
        <f t="shared" si="156"/>
        <v>733</v>
      </c>
      <c r="Q938" s="134">
        <v>1046</v>
      </c>
      <c r="R938" s="134" t="str">
        <f t="shared" si="157"/>
        <v>733/1046</v>
      </c>
      <c r="S938" s="131">
        <f t="shared" si="158"/>
        <v>0.70076481835564053</v>
      </c>
      <c r="T938" s="137">
        <f t="shared" si="159"/>
        <v>64.961759082217981</v>
      </c>
      <c r="U938" s="133" t="e">
        <f ca="1">[1]!f_risk_annusharpe(A938,"2019/9/30","2019/12/31",1,1,3)</f>
        <v>#NAME?</v>
      </c>
      <c r="V938" s="134" t="e">
        <f t="shared" ca="1" si="160"/>
        <v>#NAME?</v>
      </c>
      <c r="W938" s="134">
        <f t="shared" si="161"/>
        <v>1046</v>
      </c>
      <c r="X938" s="134" t="e">
        <f t="shared" ca="1" si="162"/>
        <v>#NAME?</v>
      </c>
      <c r="Y938" s="131" t="e">
        <f t="shared" ca="1" si="163"/>
        <v>#NAME?</v>
      </c>
      <c r="Z938" s="137" t="e">
        <f t="shared" ca="1" si="164"/>
        <v>#NAME?</v>
      </c>
      <c r="AA938" s="125">
        <v>1.55968806238753</v>
      </c>
      <c r="AB938" s="126">
        <v>0</v>
      </c>
      <c r="AC938" s="123"/>
      <c r="AD938" s="126">
        <v>0</v>
      </c>
      <c r="AE938" s="123"/>
      <c r="AF938" s="126">
        <v>0</v>
      </c>
      <c r="AG938" s="123"/>
      <c r="AH938" s="125">
        <v>1.58</v>
      </c>
      <c r="AI938" s="123" t="s">
        <v>157</v>
      </c>
      <c r="AJ938" s="123" t="s">
        <v>95</v>
      </c>
      <c r="AK938" s="124">
        <v>3.3230955132000002</v>
      </c>
      <c r="AL938" s="123" t="s">
        <v>159</v>
      </c>
      <c r="AM938" s="36">
        <v>43640</v>
      </c>
      <c r="AN938" s="123" t="s">
        <v>310</v>
      </c>
      <c r="AO938" s="123" t="s">
        <v>6438</v>
      </c>
      <c r="AP938" s="123" t="s">
        <v>245</v>
      </c>
      <c r="AQ938" s="123" t="s">
        <v>183</v>
      </c>
    </row>
    <row r="939" spans="1:43">
      <c r="A939" s="123" t="s">
        <v>3270</v>
      </c>
      <c r="B939" s="123" t="s">
        <v>3271</v>
      </c>
      <c r="C939" s="36">
        <v>43830</v>
      </c>
      <c r="D939" s="124">
        <v>1.0159</v>
      </c>
      <c r="E939" s="124">
        <v>1.0159</v>
      </c>
      <c r="F939" s="125">
        <v>1.9690853598501298E-2</v>
      </c>
      <c r="G939" s="36">
        <v>43829</v>
      </c>
      <c r="H939" s="124">
        <v>1.0157</v>
      </c>
      <c r="I939" s="126">
        <v>0</v>
      </c>
      <c r="J939" s="123"/>
      <c r="K939" s="125">
        <v>7.8809969461150001E-2</v>
      </c>
      <c r="L939" s="125">
        <v>0.33580246913580902</v>
      </c>
      <c r="M939" s="130">
        <v>0.97405824470728897</v>
      </c>
      <c r="N939" s="137">
        <f t="shared" si="154"/>
        <v>3.8962329788291559</v>
      </c>
      <c r="O939" s="132">
        <f t="shared" si="155"/>
        <v>3.8962329788291561E-2</v>
      </c>
      <c r="P939" s="134">
        <f t="shared" si="156"/>
        <v>604</v>
      </c>
      <c r="Q939" s="134">
        <v>1046</v>
      </c>
      <c r="R939" s="134" t="str">
        <f t="shared" si="157"/>
        <v>604/1046</v>
      </c>
      <c r="S939" s="131">
        <f t="shared" si="158"/>
        <v>0.57743785850860418</v>
      </c>
      <c r="T939" s="137">
        <f t="shared" si="159"/>
        <v>71.128107074569797</v>
      </c>
      <c r="U939" s="133" t="e">
        <f ca="1">[1]!f_risk_annusharpe(A939,"2019/9/30","2019/12/31",1,1,3)</f>
        <v>#NAME?</v>
      </c>
      <c r="V939" s="134" t="e">
        <f t="shared" ca="1" si="160"/>
        <v>#NAME?</v>
      </c>
      <c r="W939" s="134">
        <f t="shared" si="161"/>
        <v>1046</v>
      </c>
      <c r="X939" s="134" t="e">
        <f t="shared" ca="1" si="162"/>
        <v>#NAME?</v>
      </c>
      <c r="Y939" s="131" t="e">
        <f t="shared" ca="1" si="163"/>
        <v>#NAME?</v>
      </c>
      <c r="Z939" s="137" t="e">
        <f t="shared" ca="1" si="164"/>
        <v>#NAME?</v>
      </c>
      <c r="AA939" s="126">
        <v>0</v>
      </c>
      <c r="AB939" s="126">
        <v>0</v>
      </c>
      <c r="AC939" s="123"/>
      <c r="AD939" s="126">
        <v>0</v>
      </c>
      <c r="AE939" s="123"/>
      <c r="AF939" s="126">
        <v>0</v>
      </c>
      <c r="AG939" s="123"/>
      <c r="AH939" s="125">
        <v>1.59</v>
      </c>
      <c r="AI939" s="123" t="s">
        <v>157</v>
      </c>
      <c r="AJ939" s="123" t="s">
        <v>95</v>
      </c>
      <c r="AK939" s="124">
        <v>0.50307104290000004</v>
      </c>
      <c r="AL939" s="123" t="s">
        <v>159</v>
      </c>
      <c r="AM939" s="36">
        <v>43664</v>
      </c>
      <c r="AN939" s="123" t="s">
        <v>310</v>
      </c>
      <c r="AO939" s="123" t="s">
        <v>6439</v>
      </c>
      <c r="AP939" s="123" t="s">
        <v>245</v>
      </c>
      <c r="AQ939" s="123" t="s">
        <v>162</v>
      </c>
    </row>
    <row r="940" spans="1:43">
      <c r="A940" s="123" t="s">
        <v>3303</v>
      </c>
      <c r="B940" s="123" t="s">
        <v>3304</v>
      </c>
      <c r="C940" s="36">
        <v>43830</v>
      </c>
      <c r="D940" s="124">
        <v>1.0277000000000001</v>
      </c>
      <c r="E940" s="124">
        <v>1.0277000000000001</v>
      </c>
      <c r="F940" s="125">
        <v>9.7314130011666999E-3</v>
      </c>
      <c r="G940" s="36">
        <v>43829</v>
      </c>
      <c r="H940" s="124">
        <v>1.0276000000000001</v>
      </c>
      <c r="I940" s="126">
        <v>0</v>
      </c>
      <c r="J940" s="123"/>
      <c r="K940" s="125">
        <v>0.12665627435698401</v>
      </c>
      <c r="L940" s="125">
        <v>0.38093377612815099</v>
      </c>
      <c r="M940" s="130">
        <v>0.80431584109857601</v>
      </c>
      <c r="N940" s="137">
        <f t="shared" si="154"/>
        <v>3.217263364394304</v>
      </c>
      <c r="O940" s="132">
        <f t="shared" si="155"/>
        <v>3.2172633643943044E-2</v>
      </c>
      <c r="P940" s="134">
        <f t="shared" si="156"/>
        <v>844</v>
      </c>
      <c r="Q940" s="134">
        <v>1046</v>
      </c>
      <c r="R940" s="134" t="str">
        <f t="shared" si="157"/>
        <v>844/1046</v>
      </c>
      <c r="S940" s="131">
        <f t="shared" si="158"/>
        <v>0.80688336520076487</v>
      </c>
      <c r="T940" s="137">
        <f t="shared" si="159"/>
        <v>60</v>
      </c>
      <c r="U940" s="133" t="e">
        <f ca="1">[1]!f_risk_annusharpe(A940,"2019/9/30","2019/12/31",1,1,3)</f>
        <v>#NAME?</v>
      </c>
      <c r="V940" s="134" t="e">
        <f t="shared" ca="1" si="160"/>
        <v>#NAME?</v>
      </c>
      <c r="W940" s="134">
        <f t="shared" si="161"/>
        <v>1046</v>
      </c>
      <c r="X940" s="134" t="e">
        <f t="shared" ca="1" si="162"/>
        <v>#NAME?</v>
      </c>
      <c r="Y940" s="131" t="e">
        <f t="shared" ca="1" si="163"/>
        <v>#NAME?</v>
      </c>
      <c r="Z940" s="137" t="e">
        <f t="shared" ca="1" si="164"/>
        <v>#NAME?</v>
      </c>
      <c r="AA940" s="125">
        <v>1.80287270926201</v>
      </c>
      <c r="AB940" s="126">
        <v>0</v>
      </c>
      <c r="AC940" s="123"/>
      <c r="AD940" s="126">
        <v>0</v>
      </c>
      <c r="AE940" s="123"/>
      <c r="AF940" s="126">
        <v>0</v>
      </c>
      <c r="AG940" s="123"/>
      <c r="AH940" s="125">
        <v>2.7700000000000098</v>
      </c>
      <c r="AI940" s="123" t="s">
        <v>157</v>
      </c>
      <c r="AJ940" s="123" t="s">
        <v>95</v>
      </c>
      <c r="AK940" s="124">
        <v>8.7730682244999993</v>
      </c>
      <c r="AL940" s="123" t="s">
        <v>159</v>
      </c>
      <c r="AM940" s="36">
        <v>43531</v>
      </c>
      <c r="AN940" s="123" t="s">
        <v>310</v>
      </c>
      <c r="AO940" s="123" t="s">
        <v>3104</v>
      </c>
      <c r="AP940" s="123" t="s">
        <v>433</v>
      </c>
      <c r="AQ940" s="123" t="s">
        <v>207</v>
      </c>
    </row>
    <row r="941" spans="1:43">
      <c r="A941" s="123" t="s">
        <v>3305</v>
      </c>
      <c r="B941" s="123" t="s">
        <v>3306</v>
      </c>
      <c r="C941" s="36">
        <v>43830</v>
      </c>
      <c r="D941" s="124">
        <v>1.0091000000000001</v>
      </c>
      <c r="E941" s="124">
        <v>1.0310999999999999</v>
      </c>
      <c r="F941" s="125">
        <v>2.9738302934195798E-2</v>
      </c>
      <c r="G941" s="36">
        <v>43829</v>
      </c>
      <c r="H941" s="124">
        <v>1.0087999999999999</v>
      </c>
      <c r="I941" s="126">
        <v>0</v>
      </c>
      <c r="J941" s="123"/>
      <c r="K941" s="125">
        <v>0.158808933002484</v>
      </c>
      <c r="L941" s="125">
        <v>0.57794840185740903</v>
      </c>
      <c r="M941" s="130">
        <v>1.1486176293017401</v>
      </c>
      <c r="N941" s="137">
        <f t="shared" si="154"/>
        <v>4.5944705172069602</v>
      </c>
      <c r="O941" s="132">
        <f t="shared" si="155"/>
        <v>4.5944705172069604E-2</v>
      </c>
      <c r="P941" s="134">
        <f t="shared" si="156"/>
        <v>348</v>
      </c>
      <c r="Q941" s="134">
        <v>1046</v>
      </c>
      <c r="R941" s="134" t="str">
        <f t="shared" si="157"/>
        <v>348/1046</v>
      </c>
      <c r="S941" s="131">
        <f t="shared" si="158"/>
        <v>0.33269598470363287</v>
      </c>
      <c r="T941" s="137">
        <f t="shared" si="159"/>
        <v>83.365200764818354</v>
      </c>
      <c r="U941" s="133" t="e">
        <f ca="1">[1]!f_risk_annusharpe(A941,"2019/9/30","2019/12/31",1,1,3)</f>
        <v>#NAME?</v>
      </c>
      <c r="V941" s="134" t="e">
        <f t="shared" ca="1" si="160"/>
        <v>#NAME?</v>
      </c>
      <c r="W941" s="134">
        <f t="shared" si="161"/>
        <v>1046</v>
      </c>
      <c r="X941" s="134" t="e">
        <f t="shared" ca="1" si="162"/>
        <v>#NAME?</v>
      </c>
      <c r="Y941" s="131" t="e">
        <f t="shared" ca="1" si="163"/>
        <v>#NAME?</v>
      </c>
      <c r="Z941" s="137" t="e">
        <f t="shared" ca="1" si="164"/>
        <v>#NAME?</v>
      </c>
      <c r="AA941" s="125">
        <v>2.04970585790621</v>
      </c>
      <c r="AB941" s="126">
        <v>0</v>
      </c>
      <c r="AC941" s="123"/>
      <c r="AD941" s="126">
        <v>0</v>
      </c>
      <c r="AE941" s="123"/>
      <c r="AF941" s="126">
        <v>0</v>
      </c>
      <c r="AG941" s="123"/>
      <c r="AH941" s="125">
        <v>3.1314327400000099</v>
      </c>
      <c r="AI941" s="123" t="s">
        <v>157</v>
      </c>
      <c r="AJ941" s="123" t="s">
        <v>95</v>
      </c>
      <c r="AK941" s="124">
        <v>25.0801780205</v>
      </c>
      <c r="AL941" s="123" t="s">
        <v>159</v>
      </c>
      <c r="AM941" s="36">
        <v>43482</v>
      </c>
      <c r="AN941" s="123" t="s">
        <v>310</v>
      </c>
      <c r="AO941" s="123" t="s">
        <v>1305</v>
      </c>
      <c r="AP941" s="123" t="s">
        <v>511</v>
      </c>
      <c r="AQ941" s="123" t="s">
        <v>177</v>
      </c>
    </row>
    <row r="942" spans="1:43">
      <c r="A942" s="123" t="s">
        <v>3307</v>
      </c>
      <c r="B942" s="123" t="s">
        <v>3308</v>
      </c>
      <c r="C942" s="36">
        <v>43830</v>
      </c>
      <c r="D942" s="124">
        <v>1.0971</v>
      </c>
      <c r="E942" s="124">
        <v>1.0971</v>
      </c>
      <c r="F942" s="125">
        <v>0</v>
      </c>
      <c r="G942" s="36">
        <v>43829</v>
      </c>
      <c r="H942" s="124">
        <v>1.0971</v>
      </c>
      <c r="I942" s="126">
        <v>0</v>
      </c>
      <c r="J942" s="123"/>
      <c r="K942" s="125">
        <v>3.6473055530220698E-2</v>
      </c>
      <c r="L942" s="125">
        <v>-0.64187376020713305</v>
      </c>
      <c r="M942" s="130">
        <v>-0.30432616906474402</v>
      </c>
      <c r="N942" s="137">
        <f t="shared" si="154"/>
        <v>-1.2173046762589761</v>
      </c>
      <c r="O942" s="132">
        <f t="shared" si="155"/>
        <v>-1.217304676258976E-2</v>
      </c>
      <c r="P942" s="134">
        <f t="shared" si="156"/>
        <v>1033</v>
      </c>
      <c r="Q942" s="134">
        <v>1046</v>
      </c>
      <c r="R942" s="134" t="str">
        <f t="shared" si="157"/>
        <v>1033/1046</v>
      </c>
      <c r="S942" s="131">
        <f t="shared" si="158"/>
        <v>0.9875717017208413</v>
      </c>
      <c r="T942" s="137">
        <f t="shared" si="159"/>
        <v>60</v>
      </c>
      <c r="U942" s="133" t="e">
        <f ca="1">[1]!f_risk_annusharpe(A942,"2019/9/30","2019/12/31",1,1,3)</f>
        <v>#NAME?</v>
      </c>
      <c r="V942" s="134" t="e">
        <f t="shared" ca="1" si="160"/>
        <v>#NAME?</v>
      </c>
      <c r="W942" s="134">
        <f t="shared" si="161"/>
        <v>1046</v>
      </c>
      <c r="X942" s="134" t="e">
        <f t="shared" ca="1" si="162"/>
        <v>#NAME?</v>
      </c>
      <c r="Y942" s="131" t="e">
        <f t="shared" ca="1" si="163"/>
        <v>#NAME?</v>
      </c>
      <c r="Z942" s="137" t="e">
        <f t="shared" ca="1" si="164"/>
        <v>#NAME?</v>
      </c>
      <c r="AA942" s="126">
        <v>0</v>
      </c>
      <c r="AB942" s="126">
        <v>0</v>
      </c>
      <c r="AC942" s="123"/>
      <c r="AD942" s="126">
        <v>0</v>
      </c>
      <c r="AE942" s="123"/>
      <c r="AF942" s="126">
        <v>0</v>
      </c>
      <c r="AG942" s="123"/>
      <c r="AH942" s="125">
        <v>-0.22456963000000399</v>
      </c>
      <c r="AI942" s="123" t="s">
        <v>157</v>
      </c>
      <c r="AJ942" s="123" t="s">
        <v>95</v>
      </c>
      <c r="AK942" s="124">
        <v>2.0103105674999999</v>
      </c>
      <c r="AL942" s="123" t="s">
        <v>159</v>
      </c>
      <c r="AM942" s="36">
        <v>43727</v>
      </c>
      <c r="AN942" s="123" t="s">
        <v>310</v>
      </c>
      <c r="AO942" s="123" t="s">
        <v>460</v>
      </c>
      <c r="AP942" s="123" t="s">
        <v>161</v>
      </c>
      <c r="AQ942" s="123" t="s">
        <v>241</v>
      </c>
    </row>
    <row r="943" spans="1:43">
      <c r="A943" s="123" t="s">
        <v>3309</v>
      </c>
      <c r="B943" s="123" t="s">
        <v>3310</v>
      </c>
      <c r="C943" s="36">
        <v>43830</v>
      </c>
      <c r="D943" s="124">
        <v>1.03</v>
      </c>
      <c r="E943" s="124">
        <v>1.03</v>
      </c>
      <c r="F943" s="125">
        <v>2.91346994270144E-2</v>
      </c>
      <c r="G943" s="36">
        <v>43826</v>
      </c>
      <c r="H943" s="124">
        <v>1.0297000000000001</v>
      </c>
      <c r="I943" s="126">
        <v>0</v>
      </c>
      <c r="J943" s="123"/>
      <c r="K943" s="125">
        <v>0.21404942595835599</v>
      </c>
      <c r="L943" s="125">
        <v>0.52703494046457899</v>
      </c>
      <c r="M943" s="130">
        <v>0.99029316599666595</v>
      </c>
      <c r="N943" s="137">
        <f t="shared" si="154"/>
        <v>3.9611726639866638</v>
      </c>
      <c r="O943" s="132">
        <f t="shared" si="155"/>
        <v>3.9611726639866639E-2</v>
      </c>
      <c r="P943" s="134">
        <f t="shared" si="156"/>
        <v>586</v>
      </c>
      <c r="Q943" s="134">
        <v>1046</v>
      </c>
      <c r="R943" s="134" t="str">
        <f t="shared" si="157"/>
        <v>586/1046</v>
      </c>
      <c r="S943" s="131">
        <f t="shared" si="158"/>
        <v>0.56022944550669218</v>
      </c>
      <c r="T943" s="137">
        <f t="shared" si="159"/>
        <v>71.988527724665389</v>
      </c>
      <c r="U943" s="133" t="e">
        <f ca="1">[1]!f_risk_annusharpe(A943,"2019/9/30","2019/12/31",1,1,3)</f>
        <v>#NAME?</v>
      </c>
      <c r="V943" s="134" t="e">
        <f t="shared" ca="1" si="160"/>
        <v>#NAME?</v>
      </c>
      <c r="W943" s="134">
        <f t="shared" si="161"/>
        <v>1046</v>
      </c>
      <c r="X943" s="134" t="e">
        <f t="shared" ca="1" si="162"/>
        <v>#NAME?</v>
      </c>
      <c r="Y943" s="131" t="e">
        <f t="shared" ca="1" si="163"/>
        <v>#NAME?</v>
      </c>
      <c r="Z943" s="137" t="e">
        <f t="shared" ca="1" si="164"/>
        <v>#NAME?</v>
      </c>
      <c r="AA943" s="125">
        <v>2.0509263846230001</v>
      </c>
      <c r="AB943" s="126">
        <v>0</v>
      </c>
      <c r="AC943" s="123"/>
      <c r="AD943" s="126">
        <v>0</v>
      </c>
      <c r="AE943" s="123"/>
      <c r="AF943" s="126">
        <v>0</v>
      </c>
      <c r="AG943" s="123"/>
      <c r="AH943" s="125">
        <v>3</v>
      </c>
      <c r="AI943" s="123" t="s">
        <v>174</v>
      </c>
      <c r="AJ943" s="123" t="s">
        <v>95</v>
      </c>
      <c r="AK943" s="124">
        <v>3.1618836645999999</v>
      </c>
      <c r="AL943" s="123" t="s">
        <v>159</v>
      </c>
      <c r="AM943" s="36">
        <v>43489</v>
      </c>
      <c r="AN943" s="123" t="s">
        <v>310</v>
      </c>
      <c r="AO943" s="123" t="s">
        <v>6424</v>
      </c>
      <c r="AP943" s="123" t="s">
        <v>570</v>
      </c>
      <c r="AQ943" s="123" t="s">
        <v>241</v>
      </c>
    </row>
    <row r="944" spans="1:43">
      <c r="A944" s="123" t="s">
        <v>3266</v>
      </c>
      <c r="B944" s="123" t="s">
        <v>3267</v>
      </c>
      <c r="C944" s="36">
        <v>43830</v>
      </c>
      <c r="D944" s="124">
        <v>1.0125</v>
      </c>
      <c r="E944" s="124">
        <v>1.0125</v>
      </c>
      <c r="F944" s="125">
        <v>-2.9620853080565501E-2</v>
      </c>
      <c r="G944" s="36">
        <v>43826</v>
      </c>
      <c r="H944" s="124">
        <v>1.0127999999999999</v>
      </c>
      <c r="I944" s="126">
        <v>0</v>
      </c>
      <c r="J944" s="123"/>
      <c r="K944" s="125">
        <v>0.23760023760023299</v>
      </c>
      <c r="L944" s="125">
        <v>0.61611845374142704</v>
      </c>
      <c r="M944" s="130">
        <v>1.1892864281431199</v>
      </c>
      <c r="N944" s="137">
        <f t="shared" si="154"/>
        <v>4.7571457125724796</v>
      </c>
      <c r="O944" s="132">
        <f t="shared" si="155"/>
        <v>4.7571457125724796E-2</v>
      </c>
      <c r="P944" s="134">
        <f t="shared" si="156"/>
        <v>284</v>
      </c>
      <c r="Q944" s="134">
        <v>1046</v>
      </c>
      <c r="R944" s="134" t="str">
        <f t="shared" si="157"/>
        <v>284/1046</v>
      </c>
      <c r="S944" s="131">
        <f t="shared" si="158"/>
        <v>0.27151051625239003</v>
      </c>
      <c r="T944" s="137">
        <f t="shared" si="159"/>
        <v>86.424474187380497</v>
      </c>
      <c r="U944" s="133" t="e">
        <f ca="1">[1]!f_risk_annusharpe(A944,"2019/9/30","2019/12/31",1,1,3)</f>
        <v>#NAME?</v>
      </c>
      <c r="V944" s="134" t="e">
        <f t="shared" ca="1" si="160"/>
        <v>#NAME?</v>
      </c>
      <c r="W944" s="134">
        <f t="shared" si="161"/>
        <v>1046</v>
      </c>
      <c r="X944" s="134" t="e">
        <f t="shared" ca="1" si="162"/>
        <v>#NAME?</v>
      </c>
      <c r="Y944" s="131" t="e">
        <f t="shared" ca="1" si="163"/>
        <v>#NAME?</v>
      </c>
      <c r="Z944" s="137" t="e">
        <f t="shared" ca="1" si="164"/>
        <v>#NAME?</v>
      </c>
      <c r="AA944" s="126">
        <v>0</v>
      </c>
      <c r="AB944" s="126">
        <v>0</v>
      </c>
      <c r="AC944" s="123"/>
      <c r="AD944" s="126">
        <v>0</v>
      </c>
      <c r="AE944" s="123"/>
      <c r="AF944" s="126">
        <v>0</v>
      </c>
      <c r="AG944" s="123"/>
      <c r="AH944" s="125">
        <v>1.25</v>
      </c>
      <c r="AI944" s="123" t="s">
        <v>174</v>
      </c>
      <c r="AJ944" s="123" t="s">
        <v>95</v>
      </c>
      <c r="AK944" s="124">
        <v>10.09999</v>
      </c>
      <c r="AL944" s="123" t="s">
        <v>159</v>
      </c>
      <c r="AM944" s="36">
        <v>43710</v>
      </c>
      <c r="AN944" s="123" t="s">
        <v>310</v>
      </c>
      <c r="AO944" s="123" t="s">
        <v>1433</v>
      </c>
      <c r="AP944" s="123" t="s">
        <v>238</v>
      </c>
      <c r="AQ944" s="123" t="s">
        <v>532</v>
      </c>
    </row>
    <row r="945" spans="1:43">
      <c r="A945" s="123" t="s">
        <v>3311</v>
      </c>
      <c r="B945" s="123" t="s">
        <v>3312</v>
      </c>
      <c r="C945" s="36">
        <v>43830</v>
      </c>
      <c r="D945" s="124">
        <v>1.0054000000000001</v>
      </c>
      <c r="E945" s="124">
        <v>1.0275000000000001</v>
      </c>
      <c r="F945" s="125">
        <v>3.9800995024888201E-2</v>
      </c>
      <c r="G945" s="36">
        <v>43829</v>
      </c>
      <c r="H945" s="124">
        <v>1.0049999999999999</v>
      </c>
      <c r="I945" s="126">
        <v>0</v>
      </c>
      <c r="J945" s="123"/>
      <c r="K945" s="125">
        <v>0.15939430165372301</v>
      </c>
      <c r="L945" s="125">
        <v>0.55922415495695099</v>
      </c>
      <c r="M945" s="130">
        <v>1.0410424437188801</v>
      </c>
      <c r="N945" s="137">
        <f t="shared" si="154"/>
        <v>4.1641697748755204</v>
      </c>
      <c r="O945" s="132">
        <f t="shared" si="155"/>
        <v>4.1641697748755202E-2</v>
      </c>
      <c r="P945" s="134">
        <f t="shared" si="156"/>
        <v>502</v>
      </c>
      <c r="Q945" s="134">
        <v>1046</v>
      </c>
      <c r="R945" s="134" t="str">
        <f t="shared" si="157"/>
        <v>502/1046</v>
      </c>
      <c r="S945" s="131">
        <f t="shared" si="158"/>
        <v>0.47992351816443596</v>
      </c>
      <c r="T945" s="137">
        <f t="shared" si="159"/>
        <v>76.003824091778199</v>
      </c>
      <c r="U945" s="133" t="e">
        <f ca="1">[1]!f_risk_annusharpe(A945,"2019/9/30","2019/12/31",1,1,3)</f>
        <v>#NAME?</v>
      </c>
      <c r="V945" s="134" t="e">
        <f t="shared" ca="1" si="160"/>
        <v>#NAME?</v>
      </c>
      <c r="W945" s="134">
        <f t="shared" si="161"/>
        <v>1046</v>
      </c>
      <c r="X945" s="134" t="e">
        <f t="shared" ca="1" si="162"/>
        <v>#NAME?</v>
      </c>
      <c r="Y945" s="131" t="e">
        <f t="shared" ca="1" si="163"/>
        <v>#NAME?</v>
      </c>
      <c r="Z945" s="137" t="e">
        <f t="shared" ca="1" si="164"/>
        <v>#NAME?</v>
      </c>
      <c r="AA945" s="125">
        <v>1.78589147387056</v>
      </c>
      <c r="AB945" s="126">
        <v>0</v>
      </c>
      <c r="AC945" s="123"/>
      <c r="AD945" s="126">
        <v>0</v>
      </c>
      <c r="AE945" s="123"/>
      <c r="AF945" s="126">
        <v>0</v>
      </c>
      <c r="AG945" s="123"/>
      <c r="AH945" s="125">
        <v>2.7738982600000099</v>
      </c>
      <c r="AI945" s="123" t="s">
        <v>157</v>
      </c>
      <c r="AJ945" s="123" t="s">
        <v>95</v>
      </c>
      <c r="AK945" s="124">
        <v>40.140986334799997</v>
      </c>
      <c r="AL945" s="123" t="s">
        <v>159</v>
      </c>
      <c r="AM945" s="36">
        <v>43493</v>
      </c>
      <c r="AN945" s="123" t="s">
        <v>310</v>
      </c>
      <c r="AO945" s="123" t="s">
        <v>2176</v>
      </c>
      <c r="AP945" s="123" t="s">
        <v>240</v>
      </c>
      <c r="AQ945" s="123" t="s">
        <v>177</v>
      </c>
    </row>
    <row r="946" spans="1:43">
      <c r="A946" s="123" t="s">
        <v>3316</v>
      </c>
      <c r="B946" s="123" t="s">
        <v>3317</v>
      </c>
      <c r="C946" s="36">
        <v>43830</v>
      </c>
      <c r="D946" s="124">
        <v>1.0208999999999999</v>
      </c>
      <c r="E946" s="124">
        <v>1.0208999999999999</v>
      </c>
      <c r="F946" s="125">
        <v>2.9394473838915001E-2</v>
      </c>
      <c r="G946" s="36">
        <v>43829</v>
      </c>
      <c r="H946" s="124">
        <v>1.0206</v>
      </c>
      <c r="I946" s="126">
        <v>0</v>
      </c>
      <c r="J946" s="123"/>
      <c r="K946" s="125">
        <v>0.15697046993032701</v>
      </c>
      <c r="L946" s="125">
        <v>0.47239444936521202</v>
      </c>
      <c r="M946" s="130">
        <v>0.96924142023536797</v>
      </c>
      <c r="N946" s="137">
        <f t="shared" si="154"/>
        <v>3.8769656809414719</v>
      </c>
      <c r="O946" s="132">
        <f t="shared" si="155"/>
        <v>3.8769656809414715E-2</v>
      </c>
      <c r="P946" s="134">
        <f t="shared" si="156"/>
        <v>617</v>
      </c>
      <c r="Q946" s="134">
        <v>1046</v>
      </c>
      <c r="R946" s="134" t="str">
        <f t="shared" si="157"/>
        <v>617/1046</v>
      </c>
      <c r="S946" s="131">
        <f t="shared" si="158"/>
        <v>0.58986615678776289</v>
      </c>
      <c r="T946" s="137">
        <f t="shared" si="159"/>
        <v>70.506692160611863</v>
      </c>
      <c r="U946" s="133" t="e">
        <f ca="1">[1]!f_risk_annusharpe(A946,"2019/9/30","2019/12/31",1,1,3)</f>
        <v>#NAME?</v>
      </c>
      <c r="V946" s="134" t="e">
        <f t="shared" ca="1" si="160"/>
        <v>#NAME?</v>
      </c>
      <c r="W946" s="134">
        <f t="shared" si="161"/>
        <v>1046</v>
      </c>
      <c r="X946" s="134" t="e">
        <f t="shared" ca="1" si="162"/>
        <v>#NAME?</v>
      </c>
      <c r="Y946" s="131" t="e">
        <f t="shared" ca="1" si="163"/>
        <v>#NAME?</v>
      </c>
      <c r="Z946" s="137" t="e">
        <f t="shared" ca="1" si="164"/>
        <v>#NAME?</v>
      </c>
      <c r="AA946" s="125">
        <v>2.0593821853443899</v>
      </c>
      <c r="AB946" s="126">
        <v>0</v>
      </c>
      <c r="AC946" s="123"/>
      <c r="AD946" s="126">
        <v>0</v>
      </c>
      <c r="AE946" s="123"/>
      <c r="AF946" s="126">
        <v>0</v>
      </c>
      <c r="AG946" s="123"/>
      <c r="AH946" s="125">
        <v>2.0899999999999901</v>
      </c>
      <c r="AI946" s="123" t="s">
        <v>157</v>
      </c>
      <c r="AJ946" s="123" t="s">
        <v>95</v>
      </c>
      <c r="AK946" s="124">
        <v>25.4457580895</v>
      </c>
      <c r="AL946" s="123" t="s">
        <v>159</v>
      </c>
      <c r="AM946" s="36">
        <v>43641</v>
      </c>
      <c r="AN946" s="123" t="s">
        <v>310</v>
      </c>
      <c r="AO946" s="123" t="s">
        <v>2080</v>
      </c>
      <c r="AP946" s="123" t="s">
        <v>196</v>
      </c>
      <c r="AQ946" s="123" t="s">
        <v>3318</v>
      </c>
    </row>
    <row r="947" spans="1:43">
      <c r="A947" s="123" t="s">
        <v>3319</v>
      </c>
      <c r="B947" s="123" t="s">
        <v>3320</v>
      </c>
      <c r="C947" s="36">
        <v>43830</v>
      </c>
      <c r="D947" s="124">
        <v>1.0384</v>
      </c>
      <c r="E947" s="124">
        <v>1.0426</v>
      </c>
      <c r="F947" s="125">
        <v>1.92641109612804E-2</v>
      </c>
      <c r="G947" s="36">
        <v>43829</v>
      </c>
      <c r="H947" s="124">
        <v>1.0382</v>
      </c>
      <c r="I947" s="126">
        <v>0</v>
      </c>
      <c r="J947" s="123"/>
      <c r="K947" s="125">
        <v>0.16398186553487001</v>
      </c>
      <c r="L947" s="125">
        <v>0.53248436650673503</v>
      </c>
      <c r="M947" s="130">
        <v>1.1691378625923801</v>
      </c>
      <c r="N947" s="137">
        <f t="shared" si="154"/>
        <v>4.6765514503695202</v>
      </c>
      <c r="O947" s="132">
        <f t="shared" si="155"/>
        <v>4.6765514503695205E-2</v>
      </c>
      <c r="P947" s="134">
        <f t="shared" si="156"/>
        <v>313</v>
      </c>
      <c r="Q947" s="134">
        <v>1046</v>
      </c>
      <c r="R947" s="134" t="str">
        <f t="shared" si="157"/>
        <v>313/1046</v>
      </c>
      <c r="S947" s="131">
        <f t="shared" si="158"/>
        <v>0.29923518164435947</v>
      </c>
      <c r="T947" s="137">
        <f t="shared" si="159"/>
        <v>85.038240917782034</v>
      </c>
      <c r="U947" s="133" t="e">
        <f ca="1">[1]!f_risk_annusharpe(A947,"2019/9/30","2019/12/31",1,1,3)</f>
        <v>#NAME?</v>
      </c>
      <c r="V947" s="134" t="e">
        <f t="shared" ca="1" si="160"/>
        <v>#NAME?</v>
      </c>
      <c r="W947" s="134">
        <f t="shared" si="161"/>
        <v>1046</v>
      </c>
      <c r="X947" s="134" t="e">
        <f t="shared" ca="1" si="162"/>
        <v>#NAME?</v>
      </c>
      <c r="Y947" s="131" t="e">
        <f t="shared" ca="1" si="163"/>
        <v>#NAME?</v>
      </c>
      <c r="Z947" s="137" t="e">
        <f t="shared" ca="1" si="164"/>
        <v>#NAME?</v>
      </c>
      <c r="AA947" s="125">
        <v>2.6391253357366802</v>
      </c>
      <c r="AB947" s="126">
        <v>0</v>
      </c>
      <c r="AC947" s="123"/>
      <c r="AD947" s="126">
        <v>0</v>
      </c>
      <c r="AE947" s="123"/>
      <c r="AF947" s="126">
        <v>0</v>
      </c>
      <c r="AG947" s="123"/>
      <c r="AH947" s="125">
        <v>4.2763356800000096</v>
      </c>
      <c r="AI947" s="123" t="s">
        <v>157</v>
      </c>
      <c r="AJ947" s="123" t="s">
        <v>95</v>
      </c>
      <c r="AK947" s="124">
        <v>20.753471121899999</v>
      </c>
      <c r="AL947" s="123" t="s">
        <v>159</v>
      </c>
      <c r="AM947" s="36">
        <v>43483</v>
      </c>
      <c r="AN947" s="123" t="s">
        <v>310</v>
      </c>
      <c r="AO947" s="123" t="s">
        <v>1758</v>
      </c>
      <c r="AP947" s="123" t="s">
        <v>347</v>
      </c>
      <c r="AQ947" s="123" t="s">
        <v>483</v>
      </c>
    </row>
    <row r="948" spans="1:43">
      <c r="A948" s="123" t="s">
        <v>3321</v>
      </c>
      <c r="B948" s="123" t="s">
        <v>3322</v>
      </c>
      <c r="C948" s="36">
        <v>43830</v>
      </c>
      <c r="D948" s="124">
        <v>1.0137</v>
      </c>
      <c r="E948" s="124">
        <v>1.0137</v>
      </c>
      <c r="F948" s="125">
        <v>2.9603315571340699E-2</v>
      </c>
      <c r="G948" s="36">
        <v>43829</v>
      </c>
      <c r="H948" s="124">
        <v>1.0134000000000001</v>
      </c>
      <c r="I948" s="126">
        <v>0</v>
      </c>
      <c r="J948" s="123"/>
      <c r="K948" s="125">
        <v>0.15808714553898301</v>
      </c>
      <c r="L948" s="125">
        <v>0.68533969010728302</v>
      </c>
      <c r="M948" s="130">
        <v>1.2383900928792499</v>
      </c>
      <c r="N948" s="137">
        <f t="shared" si="154"/>
        <v>4.9535603715169998</v>
      </c>
      <c r="O948" s="132">
        <f t="shared" si="155"/>
        <v>4.9535603715169997E-2</v>
      </c>
      <c r="P948" s="134">
        <f t="shared" si="156"/>
        <v>228</v>
      </c>
      <c r="Q948" s="134">
        <v>1046</v>
      </c>
      <c r="R948" s="134" t="str">
        <f t="shared" si="157"/>
        <v>228/1046</v>
      </c>
      <c r="S948" s="131">
        <f t="shared" si="158"/>
        <v>0.21797323135755259</v>
      </c>
      <c r="T948" s="137">
        <f t="shared" si="159"/>
        <v>89.101338432122361</v>
      </c>
      <c r="U948" s="133" t="e">
        <f ca="1">[1]!f_risk_annusharpe(A948,"2019/9/30","2019/12/31",1,1,3)</f>
        <v>#NAME?</v>
      </c>
      <c r="V948" s="134" t="e">
        <f t="shared" ca="1" si="160"/>
        <v>#NAME?</v>
      </c>
      <c r="W948" s="134">
        <f t="shared" si="161"/>
        <v>1046</v>
      </c>
      <c r="X948" s="134" t="e">
        <f t="shared" ca="1" si="162"/>
        <v>#NAME?</v>
      </c>
      <c r="Y948" s="131" t="e">
        <f t="shared" ca="1" si="163"/>
        <v>#NAME?</v>
      </c>
      <c r="Z948" s="137" t="e">
        <f t="shared" ca="1" si="164"/>
        <v>#NAME?</v>
      </c>
      <c r="AA948" s="126">
        <v>0</v>
      </c>
      <c r="AB948" s="126">
        <v>0</v>
      </c>
      <c r="AC948" s="123"/>
      <c r="AD948" s="126">
        <v>0</v>
      </c>
      <c r="AE948" s="123"/>
      <c r="AF948" s="126">
        <v>0</v>
      </c>
      <c r="AG948" s="123"/>
      <c r="AH948" s="125">
        <v>1.37</v>
      </c>
      <c r="AI948" s="123" t="s">
        <v>157</v>
      </c>
      <c r="AJ948" s="123" t="s">
        <v>95</v>
      </c>
      <c r="AK948" s="124">
        <v>2.3561352798000001</v>
      </c>
      <c r="AL948" s="123" t="s">
        <v>159</v>
      </c>
      <c r="AM948" s="36">
        <v>43712</v>
      </c>
      <c r="AN948" s="123" t="s">
        <v>310</v>
      </c>
      <c r="AO948" s="123" t="s">
        <v>2713</v>
      </c>
      <c r="AP948" s="123" t="s">
        <v>196</v>
      </c>
      <c r="AQ948" s="123" t="s">
        <v>338</v>
      </c>
    </row>
    <row r="949" spans="1:43">
      <c r="A949" s="123" t="s">
        <v>3323</v>
      </c>
      <c r="B949" s="123" t="s">
        <v>3324</v>
      </c>
      <c r="C949" s="36">
        <v>43830</v>
      </c>
      <c r="D949" s="124">
        <v>0.99019999999999997</v>
      </c>
      <c r="E949" s="124">
        <v>0.99019999999999997</v>
      </c>
      <c r="F949" s="125">
        <v>0.121334681496459</v>
      </c>
      <c r="G949" s="36">
        <v>43829</v>
      </c>
      <c r="H949" s="124">
        <v>0.98899999999999999</v>
      </c>
      <c r="I949" s="126">
        <v>0</v>
      </c>
      <c r="J949" s="123"/>
      <c r="K949" s="125">
        <v>0.45652835548340798</v>
      </c>
      <c r="L949" s="125">
        <v>-2.3760228729172801</v>
      </c>
      <c r="M949" s="130">
        <v>-2.0670556819305799</v>
      </c>
      <c r="N949" s="137">
        <f t="shared" si="154"/>
        <v>-8.2682227277223195</v>
      </c>
      <c r="O949" s="132">
        <f t="shared" si="155"/>
        <v>-8.26822272772232E-2</v>
      </c>
      <c r="P949" s="134">
        <f t="shared" si="156"/>
        <v>1043</v>
      </c>
      <c r="Q949" s="134">
        <v>1046</v>
      </c>
      <c r="R949" s="134" t="str">
        <f t="shared" si="157"/>
        <v>1043/1046</v>
      </c>
      <c r="S949" s="131">
        <f t="shared" si="158"/>
        <v>0.99713193116634802</v>
      </c>
      <c r="T949" s="137">
        <f t="shared" si="159"/>
        <v>60</v>
      </c>
      <c r="U949" s="133" t="e">
        <f ca="1">[1]!f_risk_annusharpe(A949,"2019/9/30","2019/12/31",1,1,3)</f>
        <v>#NAME?</v>
      </c>
      <c r="V949" s="134" t="e">
        <f t="shared" ca="1" si="160"/>
        <v>#NAME?</v>
      </c>
      <c r="W949" s="134">
        <f t="shared" si="161"/>
        <v>1046</v>
      </c>
      <c r="X949" s="134" t="e">
        <f t="shared" ca="1" si="162"/>
        <v>#NAME?</v>
      </c>
      <c r="Y949" s="131" t="e">
        <f t="shared" ca="1" si="163"/>
        <v>#NAME?</v>
      </c>
      <c r="Z949" s="137" t="e">
        <f t="shared" ca="1" si="164"/>
        <v>#NAME?</v>
      </c>
      <c r="AA949" s="125">
        <v>-1.59992050084468</v>
      </c>
      <c r="AB949" s="126">
        <v>0</v>
      </c>
      <c r="AC949" s="123"/>
      <c r="AD949" s="126">
        <v>0</v>
      </c>
      <c r="AE949" s="123"/>
      <c r="AF949" s="126">
        <v>0</v>
      </c>
      <c r="AG949" s="123"/>
      <c r="AH949" s="125">
        <v>-0.98000000000000298</v>
      </c>
      <c r="AI949" s="123" t="s">
        <v>163</v>
      </c>
      <c r="AJ949" s="123" t="s">
        <v>95</v>
      </c>
      <c r="AK949" s="124">
        <v>0.65107986809999996</v>
      </c>
      <c r="AL949" s="123" t="s">
        <v>159</v>
      </c>
      <c r="AM949" s="36">
        <v>43558</v>
      </c>
      <c r="AN949" s="123" t="s">
        <v>310</v>
      </c>
      <c r="AO949" s="123" t="s">
        <v>3162</v>
      </c>
      <c r="AP949" s="123" t="s">
        <v>253</v>
      </c>
      <c r="AQ949" s="123" t="s">
        <v>229</v>
      </c>
    </row>
    <row r="950" spans="1:43">
      <c r="A950" s="123" t="s">
        <v>3325</v>
      </c>
      <c r="B950" s="123" t="s">
        <v>3326</v>
      </c>
      <c r="C950" s="36">
        <v>43830</v>
      </c>
      <c r="D950" s="124">
        <v>1.0170999999999999</v>
      </c>
      <c r="E950" s="124">
        <v>1.0350999999999999</v>
      </c>
      <c r="F950" s="125">
        <v>-2.94869274621875E-2</v>
      </c>
      <c r="G950" s="36">
        <v>43826</v>
      </c>
      <c r="H950" s="124">
        <v>1.0174000000000001</v>
      </c>
      <c r="I950" s="126">
        <v>0</v>
      </c>
      <c r="J950" s="123"/>
      <c r="K950" s="125">
        <v>0.17728750123114501</v>
      </c>
      <c r="L950" s="125">
        <v>0.56356408587525098</v>
      </c>
      <c r="M950" s="130">
        <v>1.18280995992572</v>
      </c>
      <c r="N950" s="137">
        <f t="shared" si="154"/>
        <v>4.7312398397028801</v>
      </c>
      <c r="O950" s="132">
        <f t="shared" si="155"/>
        <v>4.7312398397028804E-2</v>
      </c>
      <c r="P950" s="134">
        <f t="shared" si="156"/>
        <v>293</v>
      </c>
      <c r="Q950" s="134">
        <v>1046</v>
      </c>
      <c r="R950" s="134" t="str">
        <f t="shared" si="157"/>
        <v>293/1046</v>
      </c>
      <c r="S950" s="131">
        <f t="shared" si="158"/>
        <v>0.28011472275334609</v>
      </c>
      <c r="T950" s="137">
        <f t="shared" si="159"/>
        <v>85.994263862332701</v>
      </c>
      <c r="U950" s="133" t="e">
        <f ca="1">[1]!f_risk_annusharpe(A950,"2019/9/30","2019/12/31",1,1,3)</f>
        <v>#NAME?</v>
      </c>
      <c r="V950" s="134" t="e">
        <f t="shared" ca="1" si="160"/>
        <v>#NAME?</v>
      </c>
      <c r="W950" s="134">
        <f t="shared" si="161"/>
        <v>1046</v>
      </c>
      <c r="X950" s="134" t="e">
        <f t="shared" ca="1" si="162"/>
        <v>#NAME?</v>
      </c>
      <c r="Y950" s="131" t="e">
        <f t="shared" ca="1" si="163"/>
        <v>#NAME?</v>
      </c>
      <c r="Z950" s="137" t="e">
        <f t="shared" ca="1" si="164"/>
        <v>#NAME?</v>
      </c>
      <c r="AA950" s="125">
        <v>2.7903215867341702</v>
      </c>
      <c r="AB950" s="126">
        <v>0</v>
      </c>
      <c r="AC950" s="123"/>
      <c r="AD950" s="126">
        <v>0</v>
      </c>
      <c r="AE950" s="123"/>
      <c r="AF950" s="126">
        <v>0</v>
      </c>
      <c r="AG950" s="123"/>
      <c r="AH950" s="125">
        <v>3.5201328699999901</v>
      </c>
      <c r="AI950" s="123" t="s">
        <v>174</v>
      </c>
      <c r="AJ950" s="123" t="s">
        <v>95</v>
      </c>
      <c r="AK950" s="124">
        <v>15.448869240300001</v>
      </c>
      <c r="AL950" s="123" t="s">
        <v>159</v>
      </c>
      <c r="AM950" s="36">
        <v>43606</v>
      </c>
      <c r="AN950" s="123" t="s">
        <v>310</v>
      </c>
      <c r="AO950" s="123" t="s">
        <v>3327</v>
      </c>
      <c r="AP950" s="123" t="s">
        <v>161</v>
      </c>
      <c r="AQ950" s="123" t="s">
        <v>532</v>
      </c>
    </row>
    <row r="951" spans="1:43">
      <c r="A951" s="123" t="s">
        <v>3313</v>
      </c>
      <c r="B951" s="123" t="s">
        <v>3314</v>
      </c>
      <c r="C951" s="36">
        <v>43830</v>
      </c>
      <c r="D951" s="124">
        <v>1.0278</v>
      </c>
      <c r="E951" s="124">
        <v>1.0387999999999999</v>
      </c>
      <c r="F951" s="125">
        <v>9.7304660893444903E-3</v>
      </c>
      <c r="G951" s="36">
        <v>43829</v>
      </c>
      <c r="H951" s="124">
        <v>1.0277000000000001</v>
      </c>
      <c r="I951" s="126">
        <v>0</v>
      </c>
      <c r="J951" s="123"/>
      <c r="K951" s="125">
        <v>0.15591502631068399</v>
      </c>
      <c r="L951" s="125">
        <v>0.42011708240248902</v>
      </c>
      <c r="M951" s="130">
        <v>0.97258064037622405</v>
      </c>
      <c r="N951" s="137">
        <f t="shared" si="154"/>
        <v>3.8903225615048962</v>
      </c>
      <c r="O951" s="132">
        <f t="shared" si="155"/>
        <v>3.8903225615048963E-2</v>
      </c>
      <c r="P951" s="134">
        <f t="shared" si="156"/>
        <v>608</v>
      </c>
      <c r="Q951" s="134">
        <v>1046</v>
      </c>
      <c r="R951" s="134" t="str">
        <f t="shared" si="157"/>
        <v>608/1046</v>
      </c>
      <c r="S951" s="131">
        <f t="shared" si="158"/>
        <v>0.58126195028680694</v>
      </c>
      <c r="T951" s="137">
        <f t="shared" si="159"/>
        <v>70.936902485659658</v>
      </c>
      <c r="U951" s="133" t="e">
        <f ca="1">[1]!f_risk_annusharpe(A951,"2019/9/30","2019/12/31",1,1,3)</f>
        <v>#NAME?</v>
      </c>
      <c r="V951" s="134" t="e">
        <f t="shared" ca="1" si="160"/>
        <v>#NAME?</v>
      </c>
      <c r="W951" s="134">
        <f t="shared" si="161"/>
        <v>1046</v>
      </c>
      <c r="X951" s="134" t="e">
        <f t="shared" ca="1" si="162"/>
        <v>#NAME?</v>
      </c>
      <c r="Y951" s="131" t="e">
        <f t="shared" ca="1" si="163"/>
        <v>#NAME?</v>
      </c>
      <c r="Z951" s="137" t="e">
        <f t="shared" ca="1" si="164"/>
        <v>#NAME?</v>
      </c>
      <c r="AA951" s="125">
        <v>2.3093667468036698</v>
      </c>
      <c r="AB951" s="126">
        <v>0</v>
      </c>
      <c r="AC951" s="123"/>
      <c r="AD951" s="126">
        <v>0</v>
      </c>
      <c r="AE951" s="123"/>
      <c r="AF951" s="126">
        <v>0</v>
      </c>
      <c r="AG951" s="123"/>
      <c r="AH951" s="125">
        <v>3.9106827800000201</v>
      </c>
      <c r="AI951" s="123" t="s">
        <v>174</v>
      </c>
      <c r="AJ951" s="123" t="s">
        <v>95</v>
      </c>
      <c r="AK951" s="124">
        <v>25.5491087489</v>
      </c>
      <c r="AL951" s="123" t="s">
        <v>159</v>
      </c>
      <c r="AM951" s="36">
        <v>43475</v>
      </c>
      <c r="AN951" s="123" t="s">
        <v>310</v>
      </c>
      <c r="AO951" s="123" t="s">
        <v>3315</v>
      </c>
      <c r="AP951" s="123" t="s">
        <v>200</v>
      </c>
      <c r="AQ951" s="123" t="s">
        <v>183</v>
      </c>
    </row>
    <row r="952" spans="1:43">
      <c r="A952" s="123" t="s">
        <v>3263</v>
      </c>
      <c r="B952" s="123" t="s">
        <v>3264</v>
      </c>
      <c r="C952" s="36">
        <v>43830</v>
      </c>
      <c r="D952" s="124">
        <v>1.0226</v>
      </c>
      <c r="E952" s="124">
        <v>1.0226</v>
      </c>
      <c r="F952" s="125">
        <v>9.7799511002434197E-3</v>
      </c>
      <c r="G952" s="36">
        <v>43829</v>
      </c>
      <c r="H952" s="124">
        <v>1.0225</v>
      </c>
      <c r="I952" s="126">
        <v>0</v>
      </c>
      <c r="J952" s="123"/>
      <c r="K952" s="125">
        <v>0.13709361535447001</v>
      </c>
      <c r="L952" s="125">
        <v>0.40255277368679399</v>
      </c>
      <c r="M952" s="130">
        <v>0.838181638891623</v>
      </c>
      <c r="N952" s="137">
        <f t="shared" si="154"/>
        <v>3.352726555566492</v>
      </c>
      <c r="O952" s="132">
        <f t="shared" si="155"/>
        <v>3.3527265555664917E-2</v>
      </c>
      <c r="P952" s="134">
        <f t="shared" si="156"/>
        <v>809</v>
      </c>
      <c r="Q952" s="134">
        <v>1046</v>
      </c>
      <c r="R952" s="134" t="str">
        <f t="shared" si="157"/>
        <v>809/1046</v>
      </c>
      <c r="S952" s="131">
        <f t="shared" si="158"/>
        <v>0.77342256214149141</v>
      </c>
      <c r="T952" s="137">
        <f t="shared" si="159"/>
        <v>61.328871892925434</v>
      </c>
      <c r="U952" s="133" t="e">
        <f ca="1">[1]!f_risk_annusharpe(A952,"2019/9/30","2019/12/31",1,1,3)</f>
        <v>#NAME?</v>
      </c>
      <c r="V952" s="134" t="e">
        <f t="shared" ca="1" si="160"/>
        <v>#NAME?</v>
      </c>
      <c r="W952" s="134">
        <f t="shared" si="161"/>
        <v>1046</v>
      </c>
      <c r="X952" s="134" t="e">
        <f t="shared" ca="1" si="162"/>
        <v>#NAME?</v>
      </c>
      <c r="Y952" s="131" t="e">
        <f t="shared" ca="1" si="163"/>
        <v>#NAME?</v>
      </c>
      <c r="Z952" s="137" t="e">
        <f t="shared" ca="1" si="164"/>
        <v>#NAME?</v>
      </c>
      <c r="AA952" s="125">
        <v>1.73099880620771</v>
      </c>
      <c r="AB952" s="126">
        <v>0</v>
      </c>
      <c r="AC952" s="123"/>
      <c r="AD952" s="126">
        <v>0</v>
      </c>
      <c r="AE952" s="123"/>
      <c r="AF952" s="126">
        <v>0</v>
      </c>
      <c r="AG952" s="123"/>
      <c r="AH952" s="125">
        <v>2.2599999999999998</v>
      </c>
      <c r="AI952" s="123" t="s">
        <v>157</v>
      </c>
      <c r="AJ952" s="123" t="s">
        <v>95</v>
      </c>
      <c r="AK952" s="124">
        <v>4.030651325</v>
      </c>
      <c r="AL952" s="123" t="s">
        <v>159</v>
      </c>
      <c r="AM952" s="36">
        <v>43581</v>
      </c>
      <c r="AN952" s="123" t="s">
        <v>310</v>
      </c>
      <c r="AO952" s="123" t="s">
        <v>3265</v>
      </c>
      <c r="AP952" s="123" t="s">
        <v>246</v>
      </c>
      <c r="AQ952" s="123" t="s">
        <v>177</v>
      </c>
    </row>
    <row r="953" spans="1:43">
      <c r="A953" s="123" t="s">
        <v>3237</v>
      </c>
      <c r="B953" s="123" t="s">
        <v>3238</v>
      </c>
      <c r="C953" s="36">
        <v>43830</v>
      </c>
      <c r="D953" s="124">
        <v>1.0101</v>
      </c>
      <c r="E953" s="124">
        <v>1.0381</v>
      </c>
      <c r="F953" s="125">
        <v>9.9009900990220598E-3</v>
      </c>
      <c r="G953" s="36">
        <v>43829</v>
      </c>
      <c r="H953" s="124">
        <v>1.01</v>
      </c>
      <c r="I953" s="126">
        <v>0</v>
      </c>
      <c r="J953" s="123"/>
      <c r="K953" s="125">
        <v>0.168583895279665</v>
      </c>
      <c r="L953" s="125">
        <v>0.44504372097523698</v>
      </c>
      <c r="M953" s="130">
        <v>0.90387519681214901</v>
      </c>
      <c r="N953" s="137">
        <f t="shared" si="154"/>
        <v>3.615500787248596</v>
      </c>
      <c r="O953" s="132">
        <f t="shared" si="155"/>
        <v>3.6155007872485961E-2</v>
      </c>
      <c r="P953" s="134">
        <f t="shared" si="156"/>
        <v>715</v>
      </c>
      <c r="Q953" s="134">
        <v>1046</v>
      </c>
      <c r="R953" s="134" t="str">
        <f t="shared" si="157"/>
        <v>715/1046</v>
      </c>
      <c r="S953" s="131">
        <f t="shared" si="158"/>
        <v>0.68355640535372852</v>
      </c>
      <c r="T953" s="137">
        <f t="shared" si="159"/>
        <v>65.822179732313572</v>
      </c>
      <c r="U953" s="133" t="e">
        <f ca="1">[1]!f_risk_annusharpe(A953,"2019/9/30","2019/12/31",1,1,3)</f>
        <v>#NAME?</v>
      </c>
      <c r="V953" s="134" t="e">
        <f t="shared" ca="1" si="160"/>
        <v>#NAME?</v>
      </c>
      <c r="W953" s="134">
        <f t="shared" si="161"/>
        <v>1046</v>
      </c>
      <c r="X953" s="134" t="e">
        <f t="shared" ca="1" si="162"/>
        <v>#NAME?</v>
      </c>
      <c r="Y953" s="131" t="e">
        <f t="shared" ca="1" si="163"/>
        <v>#NAME?</v>
      </c>
      <c r="Z953" s="137" t="e">
        <f t="shared" ca="1" si="164"/>
        <v>#NAME?</v>
      </c>
      <c r="AA953" s="125">
        <v>2.3159526855228298</v>
      </c>
      <c r="AB953" s="126">
        <v>0</v>
      </c>
      <c r="AC953" s="123"/>
      <c r="AD953" s="126">
        <v>0</v>
      </c>
      <c r="AE953" s="123"/>
      <c r="AF953" s="126">
        <v>0</v>
      </c>
      <c r="AG953" s="123"/>
      <c r="AH953" s="125">
        <v>3.8199971900000098</v>
      </c>
      <c r="AI953" s="123" t="s">
        <v>163</v>
      </c>
      <c r="AJ953" s="123" t="s">
        <v>95</v>
      </c>
      <c r="AK953" s="124">
        <v>4.1138891673</v>
      </c>
      <c r="AL953" s="123" t="s">
        <v>159</v>
      </c>
      <c r="AM953" s="36">
        <v>43480</v>
      </c>
      <c r="AN953" s="123" t="s">
        <v>310</v>
      </c>
      <c r="AO953" s="123" t="s">
        <v>626</v>
      </c>
      <c r="AP953" s="123" t="s">
        <v>270</v>
      </c>
      <c r="AQ953" s="123" t="s">
        <v>2734</v>
      </c>
    </row>
    <row r="954" spans="1:43">
      <c r="A954" s="123" t="s">
        <v>3239</v>
      </c>
      <c r="B954" s="123" t="s">
        <v>3240</v>
      </c>
      <c r="C954" s="36">
        <v>43830</v>
      </c>
      <c r="D954" s="124">
        <v>1.0474000000000001</v>
      </c>
      <c r="E954" s="124">
        <v>1.0474000000000001</v>
      </c>
      <c r="F954" s="125">
        <v>9.5483624558589802E-3</v>
      </c>
      <c r="G954" s="36">
        <v>43829</v>
      </c>
      <c r="H954" s="124">
        <v>1.0472999999999999</v>
      </c>
      <c r="I954" s="126">
        <v>0</v>
      </c>
      <c r="J954" s="123"/>
      <c r="K954" s="125">
        <v>0.32567049808429799</v>
      </c>
      <c r="L954" s="125">
        <v>0.70185559080858395</v>
      </c>
      <c r="M954" s="130">
        <v>1.7584766346060401</v>
      </c>
      <c r="N954" s="137">
        <f t="shared" si="154"/>
        <v>7.0339065384241604</v>
      </c>
      <c r="O954" s="132">
        <f t="shared" si="155"/>
        <v>7.0339065384241603E-2</v>
      </c>
      <c r="P954" s="134">
        <f t="shared" si="156"/>
        <v>47</v>
      </c>
      <c r="Q954" s="134">
        <v>1046</v>
      </c>
      <c r="R954" s="134" t="str">
        <f t="shared" si="157"/>
        <v>47/1046</v>
      </c>
      <c r="S954" s="131">
        <f t="shared" si="158"/>
        <v>4.4933078393881457E-2</v>
      </c>
      <c r="T954" s="137">
        <f t="shared" si="159"/>
        <v>97.753346080305931</v>
      </c>
      <c r="U954" s="133" t="e">
        <f ca="1">[1]!f_risk_annusharpe(A954,"2019/9/30","2019/12/31",1,1,3)</f>
        <v>#NAME?</v>
      </c>
      <c r="V954" s="134" t="e">
        <f t="shared" ca="1" si="160"/>
        <v>#NAME?</v>
      </c>
      <c r="W954" s="134">
        <f t="shared" si="161"/>
        <v>1046</v>
      </c>
      <c r="X954" s="134" t="e">
        <f t="shared" ca="1" si="162"/>
        <v>#NAME?</v>
      </c>
      <c r="Y954" s="131" t="e">
        <f t="shared" ca="1" si="163"/>
        <v>#NAME?</v>
      </c>
      <c r="Z954" s="137" t="e">
        <f t="shared" ca="1" si="164"/>
        <v>#NAME?</v>
      </c>
      <c r="AA954" s="125">
        <v>3.3856480110552001</v>
      </c>
      <c r="AB954" s="126">
        <v>0</v>
      </c>
      <c r="AC954" s="123"/>
      <c r="AD954" s="126">
        <v>0</v>
      </c>
      <c r="AE954" s="123"/>
      <c r="AF954" s="126">
        <v>0</v>
      </c>
      <c r="AG954" s="123"/>
      <c r="AH954" s="125">
        <v>4.74000000000001</v>
      </c>
      <c r="AI954" s="123" t="s">
        <v>309</v>
      </c>
      <c r="AJ954" s="123" t="s">
        <v>95</v>
      </c>
      <c r="AK954" s="124">
        <v>6.6653776461999996</v>
      </c>
      <c r="AL954" s="123" t="s">
        <v>159</v>
      </c>
      <c r="AM954" s="36">
        <v>43483</v>
      </c>
      <c r="AN954" s="123" t="s">
        <v>310</v>
      </c>
      <c r="AO954" s="123" t="s">
        <v>916</v>
      </c>
      <c r="AP954" s="123" t="s">
        <v>292</v>
      </c>
      <c r="AQ954" s="123" t="s">
        <v>173</v>
      </c>
    </row>
    <row r="955" spans="1:43">
      <c r="A955" s="123" t="s">
        <v>3229</v>
      </c>
      <c r="B955" s="123" t="s">
        <v>3230</v>
      </c>
      <c r="C955" s="36">
        <v>43830</v>
      </c>
      <c r="D955" s="124">
        <v>1.0377000000000001</v>
      </c>
      <c r="E955" s="124">
        <v>1.0377000000000001</v>
      </c>
      <c r="F955" s="125">
        <v>0.173761946133799</v>
      </c>
      <c r="G955" s="36">
        <v>43826</v>
      </c>
      <c r="H955" s="124">
        <v>1.0359</v>
      </c>
      <c r="I955" s="126">
        <v>0</v>
      </c>
      <c r="J955" s="123"/>
      <c r="K955" s="125">
        <v>0.37724898432965898</v>
      </c>
      <c r="L955" s="125">
        <v>0.99270072992700598</v>
      </c>
      <c r="M955" s="130">
        <v>1.24890233193484</v>
      </c>
      <c r="N955" s="137">
        <f t="shared" si="154"/>
        <v>4.9956093277393601</v>
      </c>
      <c r="O955" s="132">
        <f t="shared" si="155"/>
        <v>4.9956093277393601E-2</v>
      </c>
      <c r="P955" s="134">
        <f t="shared" si="156"/>
        <v>219</v>
      </c>
      <c r="Q955" s="134">
        <v>1046</v>
      </c>
      <c r="R955" s="134" t="str">
        <f t="shared" si="157"/>
        <v>219/1046</v>
      </c>
      <c r="S955" s="131">
        <f t="shared" si="158"/>
        <v>0.20936902485659656</v>
      </c>
      <c r="T955" s="137">
        <f t="shared" si="159"/>
        <v>89.531548757170171</v>
      </c>
      <c r="U955" s="133" t="e">
        <f ca="1">[1]!f_risk_annusharpe(A955,"2019/9/30","2019/12/31",1,1,3)</f>
        <v>#NAME?</v>
      </c>
      <c r="V955" s="134" t="e">
        <f t="shared" ca="1" si="160"/>
        <v>#NAME?</v>
      </c>
      <c r="W955" s="134">
        <f t="shared" si="161"/>
        <v>1046</v>
      </c>
      <c r="X955" s="134" t="e">
        <f t="shared" ca="1" si="162"/>
        <v>#NAME?</v>
      </c>
      <c r="Y955" s="131" t="e">
        <f t="shared" ca="1" si="163"/>
        <v>#NAME?</v>
      </c>
      <c r="Z955" s="137" t="e">
        <f t="shared" ca="1" si="164"/>
        <v>#NAME?</v>
      </c>
      <c r="AA955" s="125">
        <v>2.90559301864341</v>
      </c>
      <c r="AB955" s="126">
        <v>0</v>
      </c>
      <c r="AC955" s="123"/>
      <c r="AD955" s="126">
        <v>0</v>
      </c>
      <c r="AE955" s="123"/>
      <c r="AF955" s="126">
        <v>0</v>
      </c>
      <c r="AG955" s="123"/>
      <c r="AH955" s="125">
        <v>3.7700000000000098</v>
      </c>
      <c r="AI955" s="123" t="s">
        <v>309</v>
      </c>
      <c r="AJ955" s="123" t="s">
        <v>95</v>
      </c>
      <c r="AK955" s="124">
        <v>3.5502076794000001</v>
      </c>
      <c r="AL955" s="123" t="s">
        <v>159</v>
      </c>
      <c r="AM955" s="36">
        <v>43495</v>
      </c>
      <c r="AN955" s="123" t="s">
        <v>310</v>
      </c>
      <c r="AO955" s="123" t="s">
        <v>1985</v>
      </c>
      <c r="AP955" s="123" t="s">
        <v>239</v>
      </c>
      <c r="AQ955" s="123" t="s">
        <v>185</v>
      </c>
    </row>
    <row r="956" spans="1:43">
      <c r="A956" s="123" t="s">
        <v>3222</v>
      </c>
      <c r="B956" s="123" t="s">
        <v>3223</v>
      </c>
      <c r="C956" s="36">
        <v>43830</v>
      </c>
      <c r="D956" s="124">
        <v>1.0327</v>
      </c>
      <c r="E956" s="124">
        <v>1.0327</v>
      </c>
      <c r="F956" s="125">
        <v>2.9058504455634199E-2</v>
      </c>
      <c r="G956" s="36">
        <v>43829</v>
      </c>
      <c r="H956" s="124">
        <v>1.0324</v>
      </c>
      <c r="I956" s="126">
        <v>0</v>
      </c>
      <c r="J956" s="123"/>
      <c r="K956" s="125">
        <v>0.155174085927655</v>
      </c>
      <c r="L956" s="125">
        <v>0.33032157777128601</v>
      </c>
      <c r="M956" s="130">
        <v>0.78071630721186802</v>
      </c>
      <c r="N956" s="137">
        <f t="shared" si="154"/>
        <v>3.1228652288474721</v>
      </c>
      <c r="O956" s="132">
        <f t="shared" si="155"/>
        <v>3.1228652288474722E-2</v>
      </c>
      <c r="P956" s="134">
        <f t="shared" si="156"/>
        <v>875</v>
      </c>
      <c r="Q956" s="134">
        <v>1046</v>
      </c>
      <c r="R956" s="134" t="str">
        <f t="shared" si="157"/>
        <v>875/1046</v>
      </c>
      <c r="S956" s="131">
        <f t="shared" si="158"/>
        <v>0.83652007648183557</v>
      </c>
      <c r="T956" s="137">
        <f t="shared" si="159"/>
        <v>60</v>
      </c>
      <c r="U956" s="133" t="e">
        <f ca="1">[1]!f_risk_annusharpe(A956,"2019/9/30","2019/12/31",1,1,3)</f>
        <v>#NAME?</v>
      </c>
      <c r="V956" s="134" t="e">
        <f t="shared" ca="1" si="160"/>
        <v>#NAME?</v>
      </c>
      <c r="W956" s="134">
        <f t="shared" si="161"/>
        <v>1046</v>
      </c>
      <c r="X956" s="134" t="e">
        <f t="shared" ca="1" si="162"/>
        <v>#NAME?</v>
      </c>
      <c r="Y956" s="131" t="e">
        <f t="shared" ca="1" si="163"/>
        <v>#NAME?</v>
      </c>
      <c r="Z956" s="137" t="e">
        <f t="shared" ca="1" si="164"/>
        <v>#NAME?</v>
      </c>
      <c r="AA956" s="125">
        <v>1.7839542676917</v>
      </c>
      <c r="AB956" s="126">
        <v>0</v>
      </c>
      <c r="AC956" s="123"/>
      <c r="AD956" s="126">
        <v>0</v>
      </c>
      <c r="AE956" s="123"/>
      <c r="AF956" s="126">
        <v>0</v>
      </c>
      <c r="AG956" s="123"/>
      <c r="AH956" s="125">
        <v>3.27</v>
      </c>
      <c r="AI956" s="123" t="s">
        <v>157</v>
      </c>
      <c r="AJ956" s="123" t="s">
        <v>95</v>
      </c>
      <c r="AK956" s="124">
        <v>25.8705197956</v>
      </c>
      <c r="AL956" s="123" t="s">
        <v>159</v>
      </c>
      <c r="AM956" s="36">
        <v>43522</v>
      </c>
      <c r="AN956" s="123" t="s">
        <v>310</v>
      </c>
      <c r="AO956" s="123" t="s">
        <v>251</v>
      </c>
      <c r="AP956" s="123" t="s">
        <v>200</v>
      </c>
      <c r="AQ956" s="123" t="s">
        <v>213</v>
      </c>
    </row>
    <row r="957" spans="1:43">
      <c r="A957" s="123" t="s">
        <v>3224</v>
      </c>
      <c r="B957" s="123" t="s">
        <v>3225</v>
      </c>
      <c r="C957" s="36">
        <v>43830</v>
      </c>
      <c r="D957" s="124">
        <v>1.0297000000000001</v>
      </c>
      <c r="E957" s="124">
        <v>1.0297000000000001</v>
      </c>
      <c r="F957" s="125">
        <v>1.9426906265175101E-2</v>
      </c>
      <c r="G957" s="36">
        <v>43829</v>
      </c>
      <c r="H957" s="124">
        <v>1.0295000000000001</v>
      </c>
      <c r="I957" s="126">
        <v>0</v>
      </c>
      <c r="J957" s="123"/>
      <c r="K957" s="125">
        <v>0.11667476908119501</v>
      </c>
      <c r="L957" s="125">
        <v>0.380191070384092</v>
      </c>
      <c r="M957" s="130">
        <v>0.79287392325763495</v>
      </c>
      <c r="N957" s="137">
        <f t="shared" si="154"/>
        <v>3.1714956930305398</v>
      </c>
      <c r="O957" s="132">
        <f t="shared" si="155"/>
        <v>3.1714956930305398E-2</v>
      </c>
      <c r="P957" s="134">
        <f t="shared" si="156"/>
        <v>862</v>
      </c>
      <c r="Q957" s="134">
        <v>1046</v>
      </c>
      <c r="R957" s="134" t="str">
        <f t="shared" si="157"/>
        <v>862/1046</v>
      </c>
      <c r="S957" s="131">
        <f t="shared" si="158"/>
        <v>0.82409177820267687</v>
      </c>
      <c r="T957" s="137">
        <f t="shared" si="159"/>
        <v>60</v>
      </c>
      <c r="U957" s="133" t="e">
        <f ca="1">[1]!f_risk_annusharpe(A957,"2019/9/30","2019/12/31",1,1,3)</f>
        <v>#NAME?</v>
      </c>
      <c r="V957" s="134" t="e">
        <f t="shared" ca="1" si="160"/>
        <v>#NAME?</v>
      </c>
      <c r="W957" s="134">
        <f t="shared" si="161"/>
        <v>1046</v>
      </c>
      <c r="X957" s="134" t="e">
        <f t="shared" ca="1" si="162"/>
        <v>#NAME?</v>
      </c>
      <c r="Y957" s="131" t="e">
        <f t="shared" ca="1" si="163"/>
        <v>#NAME?</v>
      </c>
      <c r="Z957" s="137" t="e">
        <f t="shared" ca="1" si="164"/>
        <v>#NAME?</v>
      </c>
      <c r="AA957" s="125">
        <v>1.7289073305670899</v>
      </c>
      <c r="AB957" s="126">
        <v>0</v>
      </c>
      <c r="AC957" s="123"/>
      <c r="AD957" s="126">
        <v>0</v>
      </c>
      <c r="AE957" s="123"/>
      <c r="AF957" s="126">
        <v>0</v>
      </c>
      <c r="AG957" s="123"/>
      <c r="AH957" s="125">
        <v>2.97000000000001</v>
      </c>
      <c r="AI957" s="123" t="s">
        <v>174</v>
      </c>
      <c r="AJ957" s="123" t="s">
        <v>95</v>
      </c>
      <c r="AK957" s="124">
        <v>80.871755909200004</v>
      </c>
      <c r="AL957" s="123" t="s">
        <v>159</v>
      </c>
      <c r="AM957" s="36">
        <v>43531</v>
      </c>
      <c r="AN957" s="123" t="s">
        <v>310</v>
      </c>
      <c r="AO957" s="123" t="s">
        <v>2942</v>
      </c>
      <c r="AP957" s="123" t="s">
        <v>249</v>
      </c>
      <c r="AQ957" s="123" t="s">
        <v>183</v>
      </c>
    </row>
    <row r="958" spans="1:43">
      <c r="A958" s="123" t="s">
        <v>3226</v>
      </c>
      <c r="B958" s="123" t="s">
        <v>3227</v>
      </c>
      <c r="C958" s="36">
        <v>43830</v>
      </c>
      <c r="D958" s="124">
        <v>1.0185999999999999</v>
      </c>
      <c r="E958" s="124">
        <v>1.0185999999999999</v>
      </c>
      <c r="F958" s="125">
        <v>-9.8164327083526993E-3</v>
      </c>
      <c r="G958" s="36">
        <v>43826</v>
      </c>
      <c r="H958" s="124">
        <v>1.0186999999999999</v>
      </c>
      <c r="I958" s="126">
        <v>0</v>
      </c>
      <c r="J958" s="123"/>
      <c r="K958" s="125">
        <v>0.22631112860375599</v>
      </c>
      <c r="L958" s="125">
        <v>0.57266982622433105</v>
      </c>
      <c r="M958" s="130">
        <v>1.0515873015873001</v>
      </c>
      <c r="N958" s="137">
        <f t="shared" si="154"/>
        <v>4.2063492063492003</v>
      </c>
      <c r="O958" s="132">
        <f t="shared" si="155"/>
        <v>4.2063492063492004E-2</v>
      </c>
      <c r="P958" s="134">
        <f t="shared" si="156"/>
        <v>482</v>
      </c>
      <c r="Q958" s="134">
        <v>1046</v>
      </c>
      <c r="R958" s="134" t="str">
        <f t="shared" si="157"/>
        <v>482/1046</v>
      </c>
      <c r="S958" s="131">
        <f t="shared" si="158"/>
        <v>0.46080305927342258</v>
      </c>
      <c r="T958" s="137">
        <f t="shared" si="159"/>
        <v>76.959847036328881</v>
      </c>
      <c r="U958" s="133" t="e">
        <f ca="1">[1]!f_risk_annusharpe(A958,"2019/9/30","2019/12/31",1,1,3)</f>
        <v>#NAME?</v>
      </c>
      <c r="V958" s="134" t="e">
        <f t="shared" ca="1" si="160"/>
        <v>#NAME?</v>
      </c>
      <c r="W958" s="134">
        <f t="shared" si="161"/>
        <v>1046</v>
      </c>
      <c r="X958" s="134" t="e">
        <f t="shared" ca="1" si="162"/>
        <v>#NAME?</v>
      </c>
      <c r="Y958" s="131" t="e">
        <f t="shared" ca="1" si="163"/>
        <v>#NAME?</v>
      </c>
      <c r="Z958" s="137" t="e">
        <f t="shared" ca="1" si="164"/>
        <v>#NAME?</v>
      </c>
      <c r="AA958" s="125">
        <v>1.51484951166034</v>
      </c>
      <c r="AB958" s="126">
        <v>0</v>
      </c>
      <c r="AC958" s="123"/>
      <c r="AD958" s="126">
        <v>0</v>
      </c>
      <c r="AE958" s="123"/>
      <c r="AF958" s="126">
        <v>0</v>
      </c>
      <c r="AG958" s="123"/>
      <c r="AH958" s="125">
        <v>1.8599999999999901</v>
      </c>
      <c r="AI958" s="123" t="s">
        <v>174</v>
      </c>
      <c r="AJ958" s="123" t="s">
        <v>95</v>
      </c>
      <c r="AK958" s="124">
        <v>2.1060278486000001</v>
      </c>
      <c r="AL958" s="123" t="s">
        <v>159</v>
      </c>
      <c r="AM958" s="36">
        <v>43585</v>
      </c>
      <c r="AN958" s="123" t="s">
        <v>310</v>
      </c>
      <c r="AO958" s="123" t="s">
        <v>3228</v>
      </c>
      <c r="AP958" s="123" t="s">
        <v>570</v>
      </c>
      <c r="AQ958" s="123" t="s">
        <v>221</v>
      </c>
    </row>
    <row r="959" spans="1:43">
      <c r="A959" s="123" t="s">
        <v>3231</v>
      </c>
      <c r="B959" s="123" t="s">
        <v>3232</v>
      </c>
      <c r="C959" s="36">
        <v>43830</v>
      </c>
      <c r="D959" s="124">
        <v>1.0089999999999999</v>
      </c>
      <c r="E959" s="124">
        <v>1.0302</v>
      </c>
      <c r="F959" s="125">
        <v>-1.9817677368232901E-2</v>
      </c>
      <c r="G959" s="36">
        <v>43829</v>
      </c>
      <c r="H959" s="124">
        <v>1.0092000000000001</v>
      </c>
      <c r="I959" s="126">
        <v>0</v>
      </c>
      <c r="J959" s="123"/>
      <c r="K959" s="125">
        <v>7.9349335449311206E-2</v>
      </c>
      <c r="L959" s="125">
        <v>0.38806139490463498</v>
      </c>
      <c r="M959" s="130">
        <v>0.78884560318886299</v>
      </c>
      <c r="N959" s="137">
        <f t="shared" si="154"/>
        <v>3.1553824127554519</v>
      </c>
      <c r="O959" s="132">
        <f t="shared" si="155"/>
        <v>3.1553824127554517E-2</v>
      </c>
      <c r="P959" s="134">
        <f t="shared" si="156"/>
        <v>865</v>
      </c>
      <c r="Q959" s="134">
        <v>1046</v>
      </c>
      <c r="R959" s="134" t="str">
        <f t="shared" si="157"/>
        <v>865/1046</v>
      </c>
      <c r="S959" s="131">
        <f t="shared" si="158"/>
        <v>0.82695984703632885</v>
      </c>
      <c r="T959" s="137">
        <f t="shared" si="159"/>
        <v>60</v>
      </c>
      <c r="U959" s="133" t="e">
        <f ca="1">[1]!f_risk_annusharpe(A959,"2019/9/30","2019/12/31",1,1,3)</f>
        <v>#NAME?</v>
      </c>
      <c r="V959" s="134" t="e">
        <f t="shared" ca="1" si="160"/>
        <v>#NAME?</v>
      </c>
      <c r="W959" s="134">
        <f t="shared" si="161"/>
        <v>1046</v>
      </c>
      <c r="X959" s="134" t="e">
        <f t="shared" ca="1" si="162"/>
        <v>#NAME?</v>
      </c>
      <c r="Y959" s="131" t="e">
        <f t="shared" ca="1" si="163"/>
        <v>#NAME?</v>
      </c>
      <c r="Z959" s="137" t="e">
        <f t="shared" ca="1" si="164"/>
        <v>#NAME?</v>
      </c>
      <c r="AA959" s="125">
        <v>2.1134301929560002</v>
      </c>
      <c r="AB959" s="126">
        <v>0</v>
      </c>
      <c r="AC959" s="123"/>
      <c r="AD959" s="126">
        <v>0</v>
      </c>
      <c r="AE959" s="123"/>
      <c r="AF959" s="126">
        <v>0</v>
      </c>
      <c r="AG959" s="123"/>
      <c r="AH959" s="125">
        <v>3.0446295000000001</v>
      </c>
      <c r="AI959" s="123" t="s">
        <v>157</v>
      </c>
      <c r="AJ959" s="123" t="s">
        <v>95</v>
      </c>
      <c r="AK959" s="124">
        <v>20.129386347800001</v>
      </c>
      <c r="AL959" s="123" t="s">
        <v>159</v>
      </c>
      <c r="AM959" s="36">
        <v>43531</v>
      </c>
      <c r="AN959" s="123" t="s">
        <v>310</v>
      </c>
      <c r="AO959" s="123" t="s">
        <v>1291</v>
      </c>
      <c r="AP959" s="123" t="s">
        <v>347</v>
      </c>
      <c r="AQ959" s="123" t="s">
        <v>170</v>
      </c>
    </row>
    <row r="960" spans="1:43">
      <c r="A960" s="123" t="s">
        <v>3233</v>
      </c>
      <c r="B960" s="123" t="s">
        <v>3234</v>
      </c>
      <c r="C960" s="36">
        <v>43830</v>
      </c>
      <c r="D960" s="124">
        <v>1.0296000000000001</v>
      </c>
      <c r="E960" s="124">
        <v>1.0296000000000001</v>
      </c>
      <c r="F960" s="125">
        <v>1.9428793471923299E-2</v>
      </c>
      <c r="G960" s="36">
        <v>43829</v>
      </c>
      <c r="H960" s="124">
        <v>1.0294000000000001</v>
      </c>
      <c r="I960" s="126">
        <v>0</v>
      </c>
      <c r="J960" s="123"/>
      <c r="K960" s="125">
        <v>0.165385737912252</v>
      </c>
      <c r="L960" s="125">
        <v>0.42918454935624101</v>
      </c>
      <c r="M960" s="130">
        <v>0.85218924478402902</v>
      </c>
      <c r="N960" s="137">
        <f t="shared" si="154"/>
        <v>3.4087569791361161</v>
      </c>
      <c r="O960" s="132">
        <f t="shared" si="155"/>
        <v>3.4087569791361162E-2</v>
      </c>
      <c r="P960" s="134">
        <f t="shared" si="156"/>
        <v>794</v>
      </c>
      <c r="Q960" s="134">
        <v>1046</v>
      </c>
      <c r="R960" s="134" t="str">
        <f t="shared" si="157"/>
        <v>794/1046</v>
      </c>
      <c r="S960" s="131">
        <f t="shared" si="158"/>
        <v>0.75908221797323139</v>
      </c>
      <c r="T960" s="137">
        <f t="shared" si="159"/>
        <v>62.045889101338432</v>
      </c>
      <c r="U960" s="133" t="e">
        <f ca="1">[1]!f_risk_annusharpe(A960,"2019/9/30","2019/12/31",1,1,3)</f>
        <v>#NAME?</v>
      </c>
      <c r="V960" s="134" t="e">
        <f t="shared" ca="1" si="160"/>
        <v>#NAME?</v>
      </c>
      <c r="W960" s="134">
        <f t="shared" si="161"/>
        <v>1046</v>
      </c>
      <c r="X960" s="134" t="e">
        <f t="shared" ca="1" si="162"/>
        <v>#NAME?</v>
      </c>
      <c r="Y960" s="131" t="e">
        <f t="shared" ca="1" si="163"/>
        <v>#NAME?</v>
      </c>
      <c r="Z960" s="137" t="e">
        <f t="shared" ca="1" si="164"/>
        <v>#NAME?</v>
      </c>
      <c r="AA960" s="125">
        <v>2.0922161626177598</v>
      </c>
      <c r="AB960" s="126">
        <v>0</v>
      </c>
      <c r="AC960" s="123"/>
      <c r="AD960" s="126">
        <v>0</v>
      </c>
      <c r="AE960" s="123"/>
      <c r="AF960" s="126">
        <v>0</v>
      </c>
      <c r="AG960" s="123"/>
      <c r="AH960" s="125">
        <v>2.9600000000000102</v>
      </c>
      <c r="AI960" s="123" t="s">
        <v>157</v>
      </c>
      <c r="AJ960" s="123" t="s">
        <v>95</v>
      </c>
      <c r="AK960" s="124">
        <v>20.4381644479</v>
      </c>
      <c r="AL960" s="123" t="s">
        <v>159</v>
      </c>
      <c r="AM960" s="36">
        <v>43490</v>
      </c>
      <c r="AN960" s="123" t="s">
        <v>310</v>
      </c>
      <c r="AO960" s="123" t="s">
        <v>6440</v>
      </c>
      <c r="AP960" s="123" t="s">
        <v>179</v>
      </c>
      <c r="AQ960" s="123" t="s">
        <v>207</v>
      </c>
    </row>
    <row r="961" spans="1:43">
      <c r="A961" s="123" t="s">
        <v>3235</v>
      </c>
      <c r="B961" s="123" t="s">
        <v>3236</v>
      </c>
      <c r="C961" s="36">
        <v>43830</v>
      </c>
      <c r="D961" s="124">
        <v>1.0243</v>
      </c>
      <c r="E961" s="124">
        <v>1.0243</v>
      </c>
      <c r="F961" s="125">
        <v>4.8837663606167703E-2</v>
      </c>
      <c r="G961" s="36">
        <v>43826</v>
      </c>
      <c r="H961" s="124">
        <v>1.0238</v>
      </c>
      <c r="I961" s="126">
        <v>0</v>
      </c>
      <c r="J961" s="123"/>
      <c r="K961" s="125">
        <v>0.146656237778652</v>
      </c>
      <c r="L961" s="125">
        <v>0.26429130775253801</v>
      </c>
      <c r="M961" s="130">
        <v>0.74751647486968198</v>
      </c>
      <c r="N961" s="137">
        <f t="shared" si="154"/>
        <v>2.9900658994787279</v>
      </c>
      <c r="O961" s="132">
        <f t="shared" si="155"/>
        <v>2.990065899478728E-2</v>
      </c>
      <c r="P961" s="134">
        <f t="shared" si="156"/>
        <v>911</v>
      </c>
      <c r="Q961" s="134">
        <v>1046</v>
      </c>
      <c r="R961" s="134" t="str">
        <f t="shared" si="157"/>
        <v>911/1046</v>
      </c>
      <c r="S961" s="131">
        <f t="shared" si="158"/>
        <v>0.87093690248565969</v>
      </c>
      <c r="T961" s="137">
        <f t="shared" si="159"/>
        <v>60</v>
      </c>
      <c r="U961" s="133" t="e">
        <f ca="1">[1]!f_risk_annusharpe(A961,"2019/9/30","2019/12/31",1,1,3)</f>
        <v>#NAME?</v>
      </c>
      <c r="V961" s="134" t="e">
        <f t="shared" ca="1" si="160"/>
        <v>#NAME?</v>
      </c>
      <c r="W961" s="134">
        <f t="shared" si="161"/>
        <v>1046</v>
      </c>
      <c r="X961" s="134" t="e">
        <f t="shared" ca="1" si="162"/>
        <v>#NAME?</v>
      </c>
      <c r="Y961" s="131" t="e">
        <f t="shared" ca="1" si="163"/>
        <v>#NAME?</v>
      </c>
      <c r="Z961" s="137" t="e">
        <f t="shared" ca="1" si="164"/>
        <v>#NAME?</v>
      </c>
      <c r="AA961" s="125">
        <v>1.38572701177868</v>
      </c>
      <c r="AB961" s="126">
        <v>0</v>
      </c>
      <c r="AC961" s="123"/>
      <c r="AD961" s="126">
        <v>0</v>
      </c>
      <c r="AE961" s="123"/>
      <c r="AF961" s="126">
        <v>0</v>
      </c>
      <c r="AG961" s="123"/>
      <c r="AH961" s="125">
        <v>2.4300000000000002</v>
      </c>
      <c r="AI961" s="123" t="s">
        <v>174</v>
      </c>
      <c r="AJ961" s="123" t="s">
        <v>95</v>
      </c>
      <c r="AK961" s="124">
        <v>20.2869930542</v>
      </c>
      <c r="AL961" s="123" t="s">
        <v>159</v>
      </c>
      <c r="AM961" s="36">
        <v>43549</v>
      </c>
      <c r="AN961" s="123" t="s">
        <v>310</v>
      </c>
      <c r="AO961" s="123" t="s">
        <v>1433</v>
      </c>
      <c r="AP961" s="123" t="s">
        <v>238</v>
      </c>
      <c r="AQ961" s="123" t="s">
        <v>247</v>
      </c>
    </row>
    <row r="962" spans="1:43">
      <c r="A962" s="123" t="s">
        <v>3380</v>
      </c>
      <c r="B962" s="123" t="s">
        <v>3381</v>
      </c>
      <c r="C962" s="36">
        <v>43830</v>
      </c>
      <c r="D962" s="124">
        <v>1.0146999999999999</v>
      </c>
      <c r="E962" s="124">
        <v>1.0146999999999999</v>
      </c>
      <c r="F962" s="125">
        <v>1.9714144898962799E-2</v>
      </c>
      <c r="G962" s="36">
        <v>43829</v>
      </c>
      <c r="H962" s="124">
        <v>1.0145</v>
      </c>
      <c r="I962" s="126">
        <v>0</v>
      </c>
      <c r="J962" s="123"/>
      <c r="K962" s="125">
        <v>0.118401578687703</v>
      </c>
      <c r="L962" s="125">
        <v>0.31636183885317498</v>
      </c>
      <c r="M962" s="130">
        <v>0.66468253968253299</v>
      </c>
      <c r="N962" s="137">
        <f t="shared" si="154"/>
        <v>2.658730158730132</v>
      </c>
      <c r="O962" s="132">
        <f t="shared" si="155"/>
        <v>2.6587301587301319E-2</v>
      </c>
      <c r="P962" s="134">
        <f t="shared" si="156"/>
        <v>960</v>
      </c>
      <c r="Q962" s="134">
        <v>1046</v>
      </c>
      <c r="R962" s="134" t="str">
        <f t="shared" si="157"/>
        <v>960/1046</v>
      </c>
      <c r="S962" s="131">
        <f t="shared" si="158"/>
        <v>0.9177820267686424</v>
      </c>
      <c r="T962" s="137">
        <f t="shared" si="159"/>
        <v>60</v>
      </c>
      <c r="U962" s="133" t="e">
        <f ca="1">[1]!f_risk_annusharpe(A962,"2019/9/30","2019/12/31",1,1,3)</f>
        <v>#NAME?</v>
      </c>
      <c r="V962" s="134" t="e">
        <f t="shared" ca="1" si="160"/>
        <v>#NAME?</v>
      </c>
      <c r="W962" s="134">
        <f t="shared" si="161"/>
        <v>1046</v>
      </c>
      <c r="X962" s="134" t="e">
        <f t="shared" ca="1" si="162"/>
        <v>#NAME?</v>
      </c>
      <c r="Y962" s="131" t="e">
        <f t="shared" ca="1" si="163"/>
        <v>#NAME?</v>
      </c>
      <c r="Z962" s="137" t="e">
        <f t="shared" ca="1" si="164"/>
        <v>#NAME?</v>
      </c>
      <c r="AA962" s="125">
        <v>1.23715454454754</v>
      </c>
      <c r="AB962" s="126">
        <v>0</v>
      </c>
      <c r="AC962" s="123"/>
      <c r="AD962" s="126">
        <v>0</v>
      </c>
      <c r="AE962" s="123"/>
      <c r="AF962" s="126">
        <v>0</v>
      </c>
      <c r="AG962" s="123"/>
      <c r="AH962" s="125">
        <v>1.46999999999999</v>
      </c>
      <c r="AI962" s="123" t="s">
        <v>157</v>
      </c>
      <c r="AJ962" s="123" t="s">
        <v>95</v>
      </c>
      <c r="AK962" s="124">
        <v>0.51787806489999999</v>
      </c>
      <c r="AL962" s="123" t="s">
        <v>159</v>
      </c>
      <c r="AM962" s="36">
        <v>43614</v>
      </c>
      <c r="AN962" s="123" t="s">
        <v>310</v>
      </c>
      <c r="AO962" s="123" t="s">
        <v>1187</v>
      </c>
      <c r="AP962" s="123" t="s">
        <v>268</v>
      </c>
      <c r="AQ962" s="123" t="s">
        <v>185</v>
      </c>
    </row>
    <row r="963" spans="1:43">
      <c r="A963" s="123" t="s">
        <v>3538</v>
      </c>
      <c r="B963" s="123" t="s">
        <v>3539</v>
      </c>
      <c r="C963" s="36">
        <v>43830</v>
      </c>
      <c r="D963" s="124">
        <v>1.0147999999999999</v>
      </c>
      <c r="E963" s="124">
        <v>1.0354000000000001</v>
      </c>
      <c r="F963" s="125">
        <v>6.9026723202839396E-2</v>
      </c>
      <c r="G963" s="36">
        <v>43826</v>
      </c>
      <c r="H963" s="124">
        <v>1.0141</v>
      </c>
      <c r="I963" s="126">
        <v>0</v>
      </c>
      <c r="J963" s="123"/>
      <c r="K963" s="125">
        <v>0.19747235387046599</v>
      </c>
      <c r="L963" s="125">
        <v>0.38584008885370003</v>
      </c>
      <c r="M963" s="130">
        <v>0.87098160919541701</v>
      </c>
      <c r="N963" s="137">
        <f t="shared" si="154"/>
        <v>3.483926436781668</v>
      </c>
      <c r="O963" s="132">
        <f t="shared" si="155"/>
        <v>3.4839264367816682E-2</v>
      </c>
      <c r="P963" s="134">
        <f t="shared" si="156"/>
        <v>769</v>
      </c>
      <c r="Q963" s="134">
        <v>1046</v>
      </c>
      <c r="R963" s="134" t="str">
        <f t="shared" si="157"/>
        <v>769/1046</v>
      </c>
      <c r="S963" s="131">
        <f t="shared" si="158"/>
        <v>0.73518164435946465</v>
      </c>
      <c r="T963" s="137">
        <f t="shared" si="159"/>
        <v>63.24091778202677</v>
      </c>
      <c r="U963" s="133" t="e">
        <f ca="1">[1]!f_risk_annusharpe(A963,"2019/9/30","2019/12/31",1,1,3)</f>
        <v>#NAME?</v>
      </c>
      <c r="V963" s="134" t="e">
        <f t="shared" ca="1" si="160"/>
        <v>#NAME?</v>
      </c>
      <c r="W963" s="134">
        <f t="shared" si="161"/>
        <v>1046</v>
      </c>
      <c r="X963" s="134" t="e">
        <f t="shared" ca="1" si="162"/>
        <v>#NAME?</v>
      </c>
      <c r="Y963" s="131" t="e">
        <f t="shared" ca="1" si="163"/>
        <v>#NAME?</v>
      </c>
      <c r="Z963" s="137" t="e">
        <f t="shared" ca="1" si="164"/>
        <v>#NAME?</v>
      </c>
      <c r="AA963" s="125">
        <v>2.2454084913112302</v>
      </c>
      <c r="AB963" s="126">
        <v>0</v>
      </c>
      <c r="AC963" s="123"/>
      <c r="AD963" s="126">
        <v>0</v>
      </c>
      <c r="AE963" s="123"/>
      <c r="AF963" s="126">
        <v>0</v>
      </c>
      <c r="AG963" s="123"/>
      <c r="AH963" s="125">
        <v>3.5541497200000101</v>
      </c>
      <c r="AI963" s="123" t="s">
        <v>174</v>
      </c>
      <c r="AJ963" s="123" t="s">
        <v>95</v>
      </c>
      <c r="AK963" s="124">
        <v>10.3682376565</v>
      </c>
      <c r="AL963" s="123" t="s">
        <v>159</v>
      </c>
      <c r="AM963" s="36">
        <v>43565</v>
      </c>
      <c r="AN963" s="123" t="s">
        <v>310</v>
      </c>
      <c r="AO963" s="123" t="s">
        <v>281</v>
      </c>
      <c r="AP963" s="123" t="s">
        <v>215</v>
      </c>
      <c r="AQ963" s="123" t="s">
        <v>185</v>
      </c>
    </row>
    <row r="964" spans="1:43">
      <c r="A964" s="123" t="s">
        <v>3561</v>
      </c>
      <c r="B964" s="123" t="s">
        <v>3562</v>
      </c>
      <c r="C964" s="36">
        <v>43830</v>
      </c>
      <c r="D964" s="124">
        <v>1.0208999999999999</v>
      </c>
      <c r="E964" s="124">
        <v>1.0208999999999999</v>
      </c>
      <c r="F964" s="125">
        <v>9.7962382445130301E-3</v>
      </c>
      <c r="G964" s="36">
        <v>43829</v>
      </c>
      <c r="H964" s="124">
        <v>1.0207999999999999</v>
      </c>
      <c r="I964" s="126">
        <v>0</v>
      </c>
      <c r="J964" s="123"/>
      <c r="K964" s="125">
        <v>0.13732221677291301</v>
      </c>
      <c r="L964" s="125">
        <v>0.59119125036949505</v>
      </c>
      <c r="M964" s="130">
        <v>1.0692010692010601</v>
      </c>
      <c r="N964" s="137">
        <f t="shared" ref="N964:N1027" si="165">M964*4</f>
        <v>4.2768042768042402</v>
      </c>
      <c r="O964" s="132">
        <f t="shared" ref="O964:O1027" si="166">N964/100</f>
        <v>4.27680427680424E-2</v>
      </c>
      <c r="P964" s="134">
        <f t="shared" ref="P964:P1027" si="167">RANK(O964,$O$3:$O$1113,0)</f>
        <v>462</v>
      </c>
      <c r="Q964" s="134">
        <v>1046</v>
      </c>
      <c r="R964" s="134" t="str">
        <f t="shared" ref="R964:R1027" si="168">P964&amp;"/"&amp;Q964</f>
        <v>462/1046</v>
      </c>
      <c r="S964" s="131">
        <f t="shared" ref="S964:S1027" si="169">P964/Q964</f>
        <v>0.4416826003824092</v>
      </c>
      <c r="T964" s="137">
        <f t="shared" ref="T964:T1027" si="170">IF(S964&gt;0.8,60,60+40/80%*(80%-S964))</f>
        <v>77.915869980879535</v>
      </c>
      <c r="U964" s="133" t="e">
        <f ca="1">[1]!f_risk_annusharpe(A964,"2019/9/30","2019/12/31",1,1,3)</f>
        <v>#NAME?</v>
      </c>
      <c r="V964" s="134" t="e">
        <f t="shared" ref="V964:V1027" ca="1" si="171">RANK(U964,$U$3:$U$1230,0)</f>
        <v>#NAME?</v>
      </c>
      <c r="W964" s="134">
        <f t="shared" ref="W964:W1027" si="172">Q964</f>
        <v>1046</v>
      </c>
      <c r="X964" s="134" t="e">
        <f t="shared" ref="X964:X1027" ca="1" si="173">V964&amp;"/"&amp;W964</f>
        <v>#NAME?</v>
      </c>
      <c r="Y964" s="131" t="e">
        <f t="shared" ref="Y964:Y1027" ca="1" si="174">V964/W964</f>
        <v>#NAME?</v>
      </c>
      <c r="Z964" s="137" t="e">
        <f t="shared" ref="Z964:Z1027" ca="1" si="175">IF(Y964&gt;0.8,60,60+40/80%*(80%-Y964))</f>
        <v>#NAME?</v>
      </c>
      <c r="AA964" s="125">
        <v>1.5820895522388101</v>
      </c>
      <c r="AB964" s="126">
        <v>0</v>
      </c>
      <c r="AC964" s="123"/>
      <c r="AD964" s="126">
        <v>0</v>
      </c>
      <c r="AE964" s="123"/>
      <c r="AF964" s="126">
        <v>0</v>
      </c>
      <c r="AG964" s="123"/>
      <c r="AH964" s="125">
        <v>2.0899999999999901</v>
      </c>
      <c r="AI964" s="123" t="s">
        <v>157</v>
      </c>
      <c r="AJ964" s="123" t="s">
        <v>95</v>
      </c>
      <c r="AK964" s="124">
        <v>11.4356570929</v>
      </c>
      <c r="AL964" s="123" t="s">
        <v>159</v>
      </c>
      <c r="AM964" s="36">
        <v>43573</v>
      </c>
      <c r="AN964" s="123" t="s">
        <v>310</v>
      </c>
      <c r="AO964" s="123" t="s">
        <v>1682</v>
      </c>
      <c r="AP964" s="123" t="s">
        <v>511</v>
      </c>
      <c r="AQ964" s="123" t="s">
        <v>207</v>
      </c>
    </row>
    <row r="965" spans="1:43">
      <c r="A965" s="123" t="s">
        <v>3150</v>
      </c>
      <c r="B965" s="123" t="s">
        <v>3151</v>
      </c>
      <c r="C965" s="36">
        <v>43830</v>
      </c>
      <c r="D965" s="124">
        <v>1.0118</v>
      </c>
      <c r="E965" s="124">
        <v>1.0264</v>
      </c>
      <c r="F965" s="125">
        <v>4.9441313161279303E-2</v>
      </c>
      <c r="G965" s="36">
        <v>43826</v>
      </c>
      <c r="H965" s="124">
        <v>1.0113000000000001</v>
      </c>
      <c r="I965" s="126">
        <v>0</v>
      </c>
      <c r="J965" s="123"/>
      <c r="K965" s="125">
        <v>0.32721864154687202</v>
      </c>
      <c r="L965" s="125">
        <v>0.75176270121713695</v>
      </c>
      <c r="M965" s="130">
        <v>1.42875083003954</v>
      </c>
      <c r="N965" s="137">
        <f t="shared" si="165"/>
        <v>5.7150033201581598</v>
      </c>
      <c r="O965" s="132">
        <f t="shared" si="166"/>
        <v>5.7150033201581601E-2</v>
      </c>
      <c r="P965" s="134">
        <f t="shared" si="167"/>
        <v>112</v>
      </c>
      <c r="Q965" s="134">
        <v>1046</v>
      </c>
      <c r="R965" s="134" t="str">
        <f t="shared" si="168"/>
        <v>112/1046</v>
      </c>
      <c r="S965" s="131">
        <f t="shared" si="169"/>
        <v>0.10707456978967496</v>
      </c>
      <c r="T965" s="137">
        <f t="shared" si="170"/>
        <v>94.646271510516243</v>
      </c>
      <c r="U965" s="133" t="e">
        <f ca="1">[1]!f_risk_annusharpe(A965,"2019/9/30","2019/12/31",1,1,3)</f>
        <v>#NAME?</v>
      </c>
      <c r="V965" s="134" t="e">
        <f t="shared" ca="1" si="171"/>
        <v>#NAME?</v>
      </c>
      <c r="W965" s="134">
        <f t="shared" si="172"/>
        <v>1046</v>
      </c>
      <c r="X965" s="134" t="e">
        <f t="shared" ca="1" si="173"/>
        <v>#NAME?</v>
      </c>
      <c r="Y965" s="131" t="e">
        <f t="shared" ca="1" si="174"/>
        <v>#NAME?</v>
      </c>
      <c r="Z965" s="137" t="e">
        <f t="shared" ca="1" si="175"/>
        <v>#NAME?</v>
      </c>
      <c r="AA965" s="126">
        <v>0</v>
      </c>
      <c r="AB965" s="126">
        <v>0</v>
      </c>
      <c r="AC965" s="123"/>
      <c r="AD965" s="126">
        <v>0</v>
      </c>
      <c r="AE965" s="123"/>
      <c r="AF965" s="126">
        <v>0</v>
      </c>
      <c r="AG965" s="123"/>
      <c r="AH965" s="125">
        <v>2.6458958400000099</v>
      </c>
      <c r="AI965" s="123" t="s">
        <v>174</v>
      </c>
      <c r="AJ965" s="123" t="s">
        <v>95</v>
      </c>
      <c r="AK965" s="124">
        <v>10.2215721022</v>
      </c>
      <c r="AL965" s="123" t="s">
        <v>159</v>
      </c>
      <c r="AM965" s="36">
        <v>43664</v>
      </c>
      <c r="AN965" s="123" t="s">
        <v>310</v>
      </c>
      <c r="AO965" s="123" t="s">
        <v>1392</v>
      </c>
      <c r="AP965" s="123" t="s">
        <v>195</v>
      </c>
      <c r="AQ965" s="123" t="s">
        <v>532</v>
      </c>
    </row>
    <row r="966" spans="1:43">
      <c r="A966" s="123" t="s">
        <v>3148</v>
      </c>
      <c r="B966" s="123" t="s">
        <v>3149</v>
      </c>
      <c r="C966" s="36">
        <v>43830</v>
      </c>
      <c r="D966" s="124">
        <v>1.0085999999999999</v>
      </c>
      <c r="E966" s="124">
        <v>1.0085999999999999</v>
      </c>
      <c r="F966" s="125">
        <v>9.9157164105095705E-3</v>
      </c>
      <c r="G966" s="36">
        <v>43829</v>
      </c>
      <c r="H966" s="124">
        <v>1.0085</v>
      </c>
      <c r="I966" s="126">
        <v>0</v>
      </c>
      <c r="J966" s="123"/>
      <c r="K966" s="125">
        <v>4.9598254141448798E-2</v>
      </c>
      <c r="L966" s="125">
        <v>0.23852116875372301</v>
      </c>
      <c r="M966" s="130">
        <v>0.82975107467759401</v>
      </c>
      <c r="N966" s="137">
        <f t="shared" si="165"/>
        <v>3.3190042987103761</v>
      </c>
      <c r="O966" s="132">
        <f t="shared" si="166"/>
        <v>3.3190042987103763E-2</v>
      </c>
      <c r="P966" s="134">
        <f t="shared" si="167"/>
        <v>816</v>
      </c>
      <c r="Q966" s="134">
        <v>1046</v>
      </c>
      <c r="R966" s="134" t="str">
        <f t="shared" si="168"/>
        <v>816/1046</v>
      </c>
      <c r="S966" s="131">
        <f t="shared" si="169"/>
        <v>0.78011472275334603</v>
      </c>
      <c r="T966" s="137">
        <f t="shared" si="170"/>
        <v>60.994263862332701</v>
      </c>
      <c r="U966" s="133" t="e">
        <f ca="1">[1]!f_risk_annusharpe(A966,"2019/9/30","2019/12/31",1,1,3)</f>
        <v>#NAME?</v>
      </c>
      <c r="V966" s="134" t="e">
        <f t="shared" ca="1" si="171"/>
        <v>#NAME?</v>
      </c>
      <c r="W966" s="134">
        <f t="shared" si="172"/>
        <v>1046</v>
      </c>
      <c r="X966" s="134" t="e">
        <f t="shared" ca="1" si="173"/>
        <v>#NAME?</v>
      </c>
      <c r="Y966" s="131" t="e">
        <f t="shared" ca="1" si="174"/>
        <v>#NAME?</v>
      </c>
      <c r="Z966" s="137" t="e">
        <f t="shared" ca="1" si="175"/>
        <v>#NAME?</v>
      </c>
      <c r="AA966" s="126">
        <v>0</v>
      </c>
      <c r="AB966" s="126">
        <v>0</v>
      </c>
      <c r="AC966" s="123"/>
      <c r="AD966" s="126">
        <v>0</v>
      </c>
      <c r="AE966" s="123"/>
      <c r="AF966" s="126">
        <v>0</v>
      </c>
      <c r="AG966" s="123"/>
      <c r="AH966" s="125">
        <v>0.85999999999999399</v>
      </c>
      <c r="AI966" s="123" t="s">
        <v>157</v>
      </c>
      <c r="AJ966" s="123" t="s">
        <v>95</v>
      </c>
      <c r="AK966" s="124">
        <v>0.98617463920000004</v>
      </c>
      <c r="AL966" s="123" t="s">
        <v>159</v>
      </c>
      <c r="AM966" s="36">
        <v>43669</v>
      </c>
      <c r="AN966" s="123" t="s">
        <v>310</v>
      </c>
      <c r="AO966" s="123" t="s">
        <v>6441</v>
      </c>
      <c r="AP966" s="123" t="s">
        <v>340</v>
      </c>
      <c r="AQ966" s="123" t="s">
        <v>207</v>
      </c>
    </row>
    <row r="967" spans="1:43">
      <c r="A967" s="123" t="s">
        <v>3146</v>
      </c>
      <c r="B967" s="123" t="s">
        <v>3147</v>
      </c>
      <c r="C967" s="36">
        <v>43830</v>
      </c>
      <c r="D967" s="124">
        <v>1.0224</v>
      </c>
      <c r="E967" s="124">
        <v>1.0224</v>
      </c>
      <c r="F967" s="125">
        <v>5.8719906048143901E-2</v>
      </c>
      <c r="G967" s="36">
        <v>43826</v>
      </c>
      <c r="H967" s="124">
        <v>1.0218</v>
      </c>
      <c r="I967" s="126">
        <v>0</v>
      </c>
      <c r="J967" s="123"/>
      <c r="K967" s="125">
        <v>0.225468091363589</v>
      </c>
      <c r="L967" s="125">
        <v>0.442086648983196</v>
      </c>
      <c r="M967" s="130">
        <v>1.1376001582748101</v>
      </c>
      <c r="N967" s="137">
        <f t="shared" si="165"/>
        <v>4.5504006330992404</v>
      </c>
      <c r="O967" s="132">
        <f t="shared" si="166"/>
        <v>4.5504006330992407E-2</v>
      </c>
      <c r="P967" s="134">
        <f t="shared" si="167"/>
        <v>364</v>
      </c>
      <c r="Q967" s="134">
        <v>1046</v>
      </c>
      <c r="R967" s="134" t="str">
        <f t="shared" si="168"/>
        <v>364/1046</v>
      </c>
      <c r="S967" s="131">
        <f t="shared" si="169"/>
        <v>0.34799235181644361</v>
      </c>
      <c r="T967" s="137">
        <f t="shared" si="170"/>
        <v>82.600382409177826</v>
      </c>
      <c r="U967" s="133" t="e">
        <f ca="1">[1]!f_risk_annusharpe(A967,"2019/9/30","2019/12/31",1,1,3)</f>
        <v>#NAME?</v>
      </c>
      <c r="V967" s="134" t="e">
        <f t="shared" ca="1" si="171"/>
        <v>#NAME?</v>
      </c>
      <c r="W967" s="134">
        <f t="shared" si="172"/>
        <v>1046</v>
      </c>
      <c r="X967" s="134" t="e">
        <f t="shared" ca="1" si="173"/>
        <v>#NAME?</v>
      </c>
      <c r="Y967" s="131" t="e">
        <f t="shared" ca="1" si="174"/>
        <v>#NAME?</v>
      </c>
      <c r="Z967" s="137" t="e">
        <f t="shared" ca="1" si="175"/>
        <v>#NAME?</v>
      </c>
      <c r="AA967" s="126">
        <v>0</v>
      </c>
      <c r="AB967" s="126">
        <v>0</v>
      </c>
      <c r="AC967" s="123"/>
      <c r="AD967" s="126">
        <v>0</v>
      </c>
      <c r="AE967" s="123"/>
      <c r="AF967" s="126">
        <v>0</v>
      </c>
      <c r="AG967" s="123"/>
      <c r="AH967" s="125">
        <v>2.2400000000000002</v>
      </c>
      <c r="AI967" s="123" t="s">
        <v>309</v>
      </c>
      <c r="AJ967" s="123" t="s">
        <v>95</v>
      </c>
      <c r="AK967" s="124">
        <v>12.403261736899999</v>
      </c>
      <c r="AL967" s="123" t="s">
        <v>159</v>
      </c>
      <c r="AM967" s="36">
        <v>43657</v>
      </c>
      <c r="AN967" s="123" t="s">
        <v>310</v>
      </c>
      <c r="AO967" s="123" t="s">
        <v>589</v>
      </c>
      <c r="AP967" s="123" t="s">
        <v>167</v>
      </c>
      <c r="AQ967" s="123" t="s">
        <v>165</v>
      </c>
    </row>
    <row r="968" spans="1:43">
      <c r="A968" s="123" t="s">
        <v>3152</v>
      </c>
      <c r="B968" s="123" t="s">
        <v>3153</v>
      </c>
      <c r="C968" s="36">
        <v>43830</v>
      </c>
      <c r="D968" s="124">
        <v>1.0025999999999999</v>
      </c>
      <c r="E968" s="124">
        <v>1.0150999999999999</v>
      </c>
      <c r="F968" s="125">
        <v>2.9931158335817599E-2</v>
      </c>
      <c r="G968" s="36">
        <v>43826</v>
      </c>
      <c r="H968" s="124">
        <v>1.0023</v>
      </c>
      <c r="I968" s="126">
        <v>0</v>
      </c>
      <c r="J968" s="123"/>
      <c r="K968" s="125">
        <v>7.9856258734258806E-2</v>
      </c>
      <c r="L968" s="125">
        <v>0.30894114624504498</v>
      </c>
      <c r="M968" s="130">
        <v>0.90720520874750099</v>
      </c>
      <c r="N968" s="137">
        <f t="shared" si="165"/>
        <v>3.628820834990004</v>
      </c>
      <c r="O968" s="132">
        <f t="shared" si="166"/>
        <v>3.6288208349900042E-2</v>
      </c>
      <c r="P968" s="134">
        <f t="shared" si="167"/>
        <v>709</v>
      </c>
      <c r="Q968" s="134">
        <v>1046</v>
      </c>
      <c r="R968" s="134" t="str">
        <f t="shared" si="168"/>
        <v>709/1046</v>
      </c>
      <c r="S968" s="131">
        <f t="shared" si="169"/>
        <v>0.67782026768642445</v>
      </c>
      <c r="T968" s="137">
        <f t="shared" si="170"/>
        <v>66.108986615678774</v>
      </c>
      <c r="U968" s="133" t="e">
        <f ca="1">[1]!f_risk_annusharpe(A968,"2019/9/30","2019/12/31",1,1,3)</f>
        <v>#NAME?</v>
      </c>
      <c r="V968" s="134" t="e">
        <f t="shared" ca="1" si="171"/>
        <v>#NAME?</v>
      </c>
      <c r="W968" s="134">
        <f t="shared" si="172"/>
        <v>1046</v>
      </c>
      <c r="X968" s="134" t="e">
        <f t="shared" ca="1" si="173"/>
        <v>#NAME?</v>
      </c>
      <c r="Y968" s="131" t="e">
        <f t="shared" ca="1" si="174"/>
        <v>#NAME?</v>
      </c>
      <c r="Z968" s="137" t="e">
        <f t="shared" ca="1" si="175"/>
        <v>#NAME?</v>
      </c>
      <c r="AA968" s="126">
        <v>0</v>
      </c>
      <c r="AB968" s="126">
        <v>0</v>
      </c>
      <c r="AC968" s="123"/>
      <c r="AD968" s="126">
        <v>0</v>
      </c>
      <c r="AE968" s="123"/>
      <c r="AF968" s="126">
        <v>0</v>
      </c>
      <c r="AG968" s="123"/>
      <c r="AH968" s="125">
        <v>1.51264843999999</v>
      </c>
      <c r="AI968" s="123" t="s">
        <v>309</v>
      </c>
      <c r="AJ968" s="123" t="s">
        <v>95</v>
      </c>
      <c r="AK968" s="124">
        <v>70.419715141099999</v>
      </c>
      <c r="AL968" s="123" t="s">
        <v>159</v>
      </c>
      <c r="AM968" s="36">
        <v>43657</v>
      </c>
      <c r="AN968" s="123" t="s">
        <v>310</v>
      </c>
      <c r="AO968" s="123" t="s">
        <v>3154</v>
      </c>
      <c r="AP968" s="123" t="s">
        <v>217</v>
      </c>
      <c r="AQ968" s="123" t="s">
        <v>183</v>
      </c>
    </row>
    <row r="969" spans="1:43">
      <c r="A969" s="123" t="s">
        <v>3186</v>
      </c>
      <c r="B969" s="123" t="s">
        <v>3187</v>
      </c>
      <c r="C969" s="36">
        <v>43830</v>
      </c>
      <c r="D969" s="124">
        <v>1.0144</v>
      </c>
      <c r="E969" s="124">
        <v>1.0236000000000001</v>
      </c>
      <c r="F969" s="125">
        <v>0</v>
      </c>
      <c r="G969" s="36">
        <v>43829</v>
      </c>
      <c r="H969" s="124">
        <v>1.0144</v>
      </c>
      <c r="I969" s="126">
        <v>0</v>
      </c>
      <c r="J969" s="123"/>
      <c r="K969" s="125">
        <v>0.18765432098764301</v>
      </c>
      <c r="L969" s="125">
        <v>0.55511000596563198</v>
      </c>
      <c r="M969" s="130">
        <v>1.1049724839506101</v>
      </c>
      <c r="N969" s="137">
        <f t="shared" si="165"/>
        <v>4.4198899358024404</v>
      </c>
      <c r="O969" s="132">
        <f t="shared" si="166"/>
        <v>4.4198899358024402E-2</v>
      </c>
      <c r="P969" s="134">
        <f t="shared" si="167"/>
        <v>405</v>
      </c>
      <c r="Q969" s="134">
        <v>1046</v>
      </c>
      <c r="R969" s="134" t="str">
        <f t="shared" si="168"/>
        <v>405/1046</v>
      </c>
      <c r="S969" s="131">
        <f t="shared" si="169"/>
        <v>0.38718929254302104</v>
      </c>
      <c r="T969" s="137">
        <f t="shared" si="170"/>
        <v>80.640535372848944</v>
      </c>
      <c r="U969" s="133" t="e">
        <f ca="1">[1]!f_risk_annusharpe(A969,"2019/9/30","2019/12/31",1,1,3)</f>
        <v>#NAME?</v>
      </c>
      <c r="V969" s="134" t="e">
        <f t="shared" ca="1" si="171"/>
        <v>#NAME?</v>
      </c>
      <c r="W969" s="134">
        <f t="shared" si="172"/>
        <v>1046</v>
      </c>
      <c r="X969" s="134" t="e">
        <f t="shared" ca="1" si="173"/>
        <v>#NAME?</v>
      </c>
      <c r="Y969" s="131" t="e">
        <f t="shared" ca="1" si="174"/>
        <v>#NAME?</v>
      </c>
      <c r="Z969" s="137" t="e">
        <f t="shared" ca="1" si="175"/>
        <v>#NAME?</v>
      </c>
      <c r="AA969" s="125">
        <v>2.3790225422542099</v>
      </c>
      <c r="AB969" s="126">
        <v>0</v>
      </c>
      <c r="AC969" s="123"/>
      <c r="AD969" s="126">
        <v>0</v>
      </c>
      <c r="AE969" s="123"/>
      <c r="AF969" s="126">
        <v>0</v>
      </c>
      <c r="AG969" s="123"/>
      <c r="AH969" s="125">
        <v>2.3687846399999901</v>
      </c>
      <c r="AI969" s="123" t="s">
        <v>174</v>
      </c>
      <c r="AJ969" s="123" t="s">
        <v>95</v>
      </c>
      <c r="AK969" s="124">
        <v>20.350545351000001</v>
      </c>
      <c r="AL969" s="123" t="s">
        <v>159</v>
      </c>
      <c r="AM969" s="36">
        <v>43642</v>
      </c>
      <c r="AN969" s="123" t="s">
        <v>310</v>
      </c>
      <c r="AO969" s="123" t="s">
        <v>6442</v>
      </c>
      <c r="AP969" s="123" t="s">
        <v>195</v>
      </c>
      <c r="AQ969" s="123" t="s">
        <v>241</v>
      </c>
    </row>
    <row r="970" spans="1:43">
      <c r="A970" s="123" t="s">
        <v>3144</v>
      </c>
      <c r="B970" s="123" t="s">
        <v>3145</v>
      </c>
      <c r="C970" s="36">
        <v>43830</v>
      </c>
      <c r="D970" s="124">
        <v>1.0092000000000001</v>
      </c>
      <c r="E970" s="124">
        <v>1.0112000000000001</v>
      </c>
      <c r="F970" s="125">
        <v>4.95687518588269E-2</v>
      </c>
      <c r="G970" s="36">
        <v>43829</v>
      </c>
      <c r="H970" s="124">
        <v>1.0086999999999999</v>
      </c>
      <c r="I970" s="126">
        <v>0</v>
      </c>
      <c r="J970" s="123"/>
      <c r="K970" s="125">
        <v>0.16873449131513599</v>
      </c>
      <c r="L970" s="125">
        <v>0.55799123156635999</v>
      </c>
      <c r="M970" s="130">
        <v>1.01103062631105</v>
      </c>
      <c r="N970" s="137">
        <f t="shared" si="165"/>
        <v>4.0441225052442</v>
      </c>
      <c r="O970" s="132">
        <f t="shared" si="166"/>
        <v>4.0441225052441999E-2</v>
      </c>
      <c r="P970" s="134">
        <f t="shared" si="167"/>
        <v>551</v>
      </c>
      <c r="Q970" s="134">
        <v>1046</v>
      </c>
      <c r="R970" s="134" t="str">
        <f t="shared" si="168"/>
        <v>551/1046</v>
      </c>
      <c r="S970" s="131">
        <f t="shared" si="169"/>
        <v>0.52676864244741872</v>
      </c>
      <c r="T970" s="137">
        <f t="shared" si="170"/>
        <v>73.661567877629068</v>
      </c>
      <c r="U970" s="133" t="e">
        <f ca="1">[1]!f_risk_annusharpe(A970,"2019/9/30","2019/12/31",1,1,3)</f>
        <v>#NAME?</v>
      </c>
      <c r="V970" s="134" t="e">
        <f t="shared" ca="1" si="171"/>
        <v>#NAME?</v>
      </c>
      <c r="W970" s="134">
        <f t="shared" si="172"/>
        <v>1046</v>
      </c>
      <c r="X970" s="134" t="e">
        <f t="shared" ca="1" si="173"/>
        <v>#NAME?</v>
      </c>
      <c r="Y970" s="131" t="e">
        <f t="shared" ca="1" si="174"/>
        <v>#NAME?</v>
      </c>
      <c r="Z970" s="137" t="e">
        <f t="shared" ca="1" si="175"/>
        <v>#NAME?</v>
      </c>
      <c r="AA970" s="126">
        <v>0</v>
      </c>
      <c r="AB970" s="126">
        <v>0</v>
      </c>
      <c r="AC970" s="123"/>
      <c r="AD970" s="126">
        <v>0</v>
      </c>
      <c r="AE970" s="123"/>
      <c r="AF970" s="126">
        <v>0</v>
      </c>
      <c r="AG970" s="123"/>
      <c r="AH970" s="125">
        <v>1.12214276</v>
      </c>
      <c r="AI970" s="123" t="s">
        <v>163</v>
      </c>
      <c r="AJ970" s="123" t="s">
        <v>95</v>
      </c>
      <c r="AK970" s="124">
        <v>2.0062328164999998</v>
      </c>
      <c r="AL970" s="123" t="s">
        <v>159</v>
      </c>
      <c r="AM970" s="36">
        <v>43725</v>
      </c>
      <c r="AN970" s="123" t="s">
        <v>310</v>
      </c>
      <c r="AO970" s="123" t="s">
        <v>1232</v>
      </c>
      <c r="AP970" s="123" t="s">
        <v>195</v>
      </c>
      <c r="AQ970" s="123" t="s">
        <v>177</v>
      </c>
    </row>
    <row r="971" spans="1:43">
      <c r="A971" s="123" t="s">
        <v>3138</v>
      </c>
      <c r="B971" s="123" t="s">
        <v>3139</v>
      </c>
      <c r="C971" s="36">
        <v>43830</v>
      </c>
      <c r="D971" s="124">
        <v>1.0092000000000001</v>
      </c>
      <c r="E971" s="124">
        <v>1.0092000000000001</v>
      </c>
      <c r="F971" s="125">
        <v>1.9821605550069399E-2</v>
      </c>
      <c r="G971" s="36">
        <v>43829</v>
      </c>
      <c r="H971" s="124">
        <v>1.0089999999999999</v>
      </c>
      <c r="I971" s="126">
        <v>0</v>
      </c>
      <c r="J971" s="123"/>
      <c r="K971" s="125">
        <v>7.9333597778672493E-2</v>
      </c>
      <c r="L971" s="125">
        <v>0.417910447761214</v>
      </c>
      <c r="M971" s="130">
        <v>0.72861563030243404</v>
      </c>
      <c r="N971" s="137">
        <f t="shared" si="165"/>
        <v>2.9144625212097361</v>
      </c>
      <c r="O971" s="132">
        <f t="shared" si="166"/>
        <v>2.9144625212097361E-2</v>
      </c>
      <c r="P971" s="134">
        <f t="shared" si="167"/>
        <v>930</v>
      </c>
      <c r="Q971" s="134">
        <v>1046</v>
      </c>
      <c r="R971" s="134" t="str">
        <f t="shared" si="168"/>
        <v>930/1046</v>
      </c>
      <c r="S971" s="131">
        <f t="shared" si="169"/>
        <v>0.88910133843212236</v>
      </c>
      <c r="T971" s="137">
        <f t="shared" si="170"/>
        <v>60</v>
      </c>
      <c r="U971" s="133" t="e">
        <f ca="1">[1]!f_risk_annusharpe(A971,"2019/9/30","2019/12/31",1,1,3)</f>
        <v>#NAME?</v>
      </c>
      <c r="V971" s="134" t="e">
        <f t="shared" ca="1" si="171"/>
        <v>#NAME?</v>
      </c>
      <c r="W971" s="134">
        <f t="shared" si="172"/>
        <v>1046</v>
      </c>
      <c r="X971" s="134" t="e">
        <f t="shared" ca="1" si="173"/>
        <v>#NAME?</v>
      </c>
      <c r="Y971" s="131" t="e">
        <f t="shared" ca="1" si="174"/>
        <v>#NAME?</v>
      </c>
      <c r="Z971" s="137" t="e">
        <f t="shared" ca="1" si="175"/>
        <v>#NAME?</v>
      </c>
      <c r="AA971" s="126">
        <v>0</v>
      </c>
      <c r="AB971" s="126">
        <v>0</v>
      </c>
      <c r="AC971" s="123"/>
      <c r="AD971" s="126">
        <v>0</v>
      </c>
      <c r="AE971" s="123"/>
      <c r="AF971" s="126">
        <v>0</v>
      </c>
      <c r="AG971" s="123"/>
      <c r="AH971" s="125">
        <v>0.92000000000001003</v>
      </c>
      <c r="AI971" s="123" t="s">
        <v>157</v>
      </c>
      <c r="AJ971" s="123" t="s">
        <v>95</v>
      </c>
      <c r="AK971" s="124">
        <v>1.0921863946999999</v>
      </c>
      <c r="AL971" s="123" t="s">
        <v>159</v>
      </c>
      <c r="AM971" s="36">
        <v>43657</v>
      </c>
      <c r="AN971" s="123" t="s">
        <v>310</v>
      </c>
      <c r="AO971" s="123" t="s">
        <v>1660</v>
      </c>
      <c r="AP971" s="123" t="s">
        <v>492</v>
      </c>
      <c r="AQ971" s="123" t="s">
        <v>2734</v>
      </c>
    </row>
    <row r="972" spans="1:43">
      <c r="A972" s="123" t="s">
        <v>3136</v>
      </c>
      <c r="B972" s="123" t="s">
        <v>3137</v>
      </c>
      <c r="C972" s="36">
        <v>43830</v>
      </c>
      <c r="D972" s="124">
        <v>1.0154000000000001</v>
      </c>
      <c r="E972" s="124">
        <v>1.0154000000000001</v>
      </c>
      <c r="F972" s="125">
        <v>1.9700551615443099E-2</v>
      </c>
      <c r="G972" s="36">
        <v>43829</v>
      </c>
      <c r="H972" s="124">
        <v>1.0152000000000001</v>
      </c>
      <c r="I972" s="126">
        <v>0</v>
      </c>
      <c r="J972" s="123"/>
      <c r="K972" s="125">
        <v>0.12819248594813901</v>
      </c>
      <c r="L972" s="125">
        <v>0.365721063556394</v>
      </c>
      <c r="M972" s="130">
        <v>0.76411630445569501</v>
      </c>
      <c r="N972" s="137">
        <f t="shared" si="165"/>
        <v>3.05646521782278</v>
      </c>
      <c r="O972" s="132">
        <f t="shared" si="166"/>
        <v>3.0564652178227802E-2</v>
      </c>
      <c r="P972" s="134">
        <f t="shared" si="167"/>
        <v>896</v>
      </c>
      <c r="Q972" s="134">
        <v>1046</v>
      </c>
      <c r="R972" s="134" t="str">
        <f t="shared" si="168"/>
        <v>896/1046</v>
      </c>
      <c r="S972" s="131">
        <f t="shared" si="169"/>
        <v>0.85659655831739967</v>
      </c>
      <c r="T972" s="137">
        <f t="shared" si="170"/>
        <v>60</v>
      </c>
      <c r="U972" s="133" t="e">
        <f ca="1">[1]!f_risk_annusharpe(A972,"2019/9/30","2019/12/31",1,1,3)</f>
        <v>#NAME?</v>
      </c>
      <c r="V972" s="134" t="e">
        <f t="shared" ca="1" si="171"/>
        <v>#NAME?</v>
      </c>
      <c r="W972" s="134">
        <f t="shared" si="172"/>
        <v>1046</v>
      </c>
      <c r="X972" s="134" t="e">
        <f t="shared" ca="1" si="173"/>
        <v>#NAME?</v>
      </c>
      <c r="Y972" s="131" t="e">
        <f t="shared" ca="1" si="174"/>
        <v>#NAME?</v>
      </c>
      <c r="Z972" s="137" t="e">
        <f t="shared" ca="1" si="175"/>
        <v>#NAME?</v>
      </c>
      <c r="AA972" s="125">
        <v>1.46897171979616</v>
      </c>
      <c r="AB972" s="126">
        <v>0</v>
      </c>
      <c r="AC972" s="123"/>
      <c r="AD972" s="126">
        <v>0</v>
      </c>
      <c r="AE972" s="123"/>
      <c r="AF972" s="126">
        <v>0</v>
      </c>
      <c r="AG972" s="123"/>
      <c r="AH972" s="125">
        <v>1.54000000000001</v>
      </c>
      <c r="AI972" s="123" t="s">
        <v>157</v>
      </c>
      <c r="AJ972" s="123" t="s">
        <v>95</v>
      </c>
      <c r="AK972" s="124">
        <v>30.331070522200001</v>
      </c>
      <c r="AL972" s="123" t="s">
        <v>159</v>
      </c>
      <c r="AM972" s="36">
        <v>43635</v>
      </c>
      <c r="AN972" s="123" t="s">
        <v>310</v>
      </c>
      <c r="AO972" s="123" t="s">
        <v>1224</v>
      </c>
      <c r="AP972" s="123" t="s">
        <v>175</v>
      </c>
      <c r="AQ972" s="123" t="s">
        <v>165</v>
      </c>
    </row>
    <row r="973" spans="1:43">
      <c r="A973" s="123" t="s">
        <v>3133</v>
      </c>
      <c r="B973" s="123" t="s">
        <v>3134</v>
      </c>
      <c r="C973" s="36">
        <v>43830</v>
      </c>
      <c r="D973" s="124">
        <v>1.0111000000000001</v>
      </c>
      <c r="E973" s="124">
        <v>1.0111000000000001</v>
      </c>
      <c r="F973" s="125">
        <v>4.9475559073834101E-2</v>
      </c>
      <c r="G973" s="36">
        <v>43826</v>
      </c>
      <c r="H973" s="124">
        <v>1.0105999999999999</v>
      </c>
      <c r="I973" s="126">
        <v>0</v>
      </c>
      <c r="J973" s="123"/>
      <c r="K973" s="125">
        <v>0.25780862667329302</v>
      </c>
      <c r="L973" s="125">
        <v>0.407149950347588</v>
      </c>
      <c r="M973" s="130">
        <v>0.59695552681325303</v>
      </c>
      <c r="N973" s="137">
        <f t="shared" si="165"/>
        <v>2.3878221072530121</v>
      </c>
      <c r="O973" s="132">
        <f t="shared" si="166"/>
        <v>2.3878221072530122E-2</v>
      </c>
      <c r="P973" s="134">
        <f t="shared" si="167"/>
        <v>981</v>
      </c>
      <c r="Q973" s="134">
        <v>1046</v>
      </c>
      <c r="R973" s="134" t="str">
        <f t="shared" si="168"/>
        <v>981/1046</v>
      </c>
      <c r="S973" s="131">
        <f t="shared" si="169"/>
        <v>0.9378585086042065</v>
      </c>
      <c r="T973" s="137">
        <f t="shared" si="170"/>
        <v>60</v>
      </c>
      <c r="U973" s="133" t="e">
        <f ca="1">[1]!f_risk_annusharpe(A973,"2019/9/30","2019/12/31",1,1,3)</f>
        <v>#NAME?</v>
      </c>
      <c r="V973" s="134" t="e">
        <f t="shared" ca="1" si="171"/>
        <v>#NAME?</v>
      </c>
      <c r="W973" s="134">
        <f t="shared" si="172"/>
        <v>1046</v>
      </c>
      <c r="X973" s="134" t="e">
        <f t="shared" ca="1" si="173"/>
        <v>#NAME?</v>
      </c>
      <c r="Y973" s="131" t="e">
        <f t="shared" ca="1" si="174"/>
        <v>#NAME?</v>
      </c>
      <c r="Z973" s="137" t="e">
        <f t="shared" ca="1" si="175"/>
        <v>#NAME?</v>
      </c>
      <c r="AA973" s="125">
        <v>1.09989001099891</v>
      </c>
      <c r="AB973" s="126">
        <v>0</v>
      </c>
      <c r="AC973" s="123"/>
      <c r="AD973" s="126">
        <v>0</v>
      </c>
      <c r="AE973" s="123"/>
      <c r="AF973" s="126">
        <v>0</v>
      </c>
      <c r="AG973" s="123"/>
      <c r="AH973" s="125">
        <v>1.1100000000000101</v>
      </c>
      <c r="AI973" s="123" t="s">
        <v>174</v>
      </c>
      <c r="AJ973" s="123" t="s">
        <v>95</v>
      </c>
      <c r="AK973" s="124">
        <v>2.0102406310999998</v>
      </c>
      <c r="AL973" s="123" t="s">
        <v>159</v>
      </c>
      <c r="AM973" s="36">
        <v>43643</v>
      </c>
      <c r="AN973" s="123" t="s">
        <v>310</v>
      </c>
      <c r="AO973" s="123" t="s">
        <v>3135</v>
      </c>
      <c r="AP973" s="123" t="s">
        <v>556</v>
      </c>
      <c r="AQ973" s="123" t="s">
        <v>532</v>
      </c>
    </row>
    <row r="974" spans="1:43">
      <c r="A974" s="123" t="s">
        <v>3130</v>
      </c>
      <c r="B974" s="123" t="s">
        <v>3131</v>
      </c>
      <c r="C974" s="36">
        <v>43830</v>
      </c>
      <c r="D974" s="124">
        <v>1.0088999999999999</v>
      </c>
      <c r="E974" s="124">
        <v>1.0148999999999999</v>
      </c>
      <c r="F974" s="125">
        <v>4.95834986116672E-2</v>
      </c>
      <c r="G974" s="36">
        <v>43829</v>
      </c>
      <c r="H974" s="124">
        <v>1.0084</v>
      </c>
      <c r="I974" s="126">
        <v>0</v>
      </c>
      <c r="J974" s="123"/>
      <c r="K974" s="125">
        <v>0.148898153662888</v>
      </c>
      <c r="L974" s="125">
        <v>0.68691883928570496</v>
      </c>
      <c r="M974" s="130">
        <v>1.33028573282746</v>
      </c>
      <c r="N974" s="137">
        <f t="shared" si="165"/>
        <v>5.32114293130984</v>
      </c>
      <c r="O974" s="132">
        <f t="shared" si="166"/>
        <v>5.3211429313098399E-2</v>
      </c>
      <c r="P974" s="134">
        <f t="shared" si="167"/>
        <v>171</v>
      </c>
      <c r="Q974" s="134">
        <v>1046</v>
      </c>
      <c r="R974" s="134" t="str">
        <f t="shared" si="168"/>
        <v>171/1046</v>
      </c>
      <c r="S974" s="131">
        <f t="shared" si="169"/>
        <v>0.16347992351816443</v>
      </c>
      <c r="T974" s="137">
        <f t="shared" si="170"/>
        <v>91.826003824091785</v>
      </c>
      <c r="U974" s="133" t="e">
        <f ca="1">[1]!f_risk_annusharpe(A974,"2019/9/30","2019/12/31",1,1,3)</f>
        <v>#NAME?</v>
      </c>
      <c r="V974" s="134" t="e">
        <f t="shared" ca="1" si="171"/>
        <v>#NAME?</v>
      </c>
      <c r="W974" s="134">
        <f t="shared" si="172"/>
        <v>1046</v>
      </c>
      <c r="X974" s="134" t="e">
        <f t="shared" ca="1" si="173"/>
        <v>#NAME?</v>
      </c>
      <c r="Y974" s="131" t="e">
        <f t="shared" ca="1" si="174"/>
        <v>#NAME?</v>
      </c>
      <c r="Z974" s="137" t="e">
        <f t="shared" ca="1" si="175"/>
        <v>#NAME?</v>
      </c>
      <c r="AA974" s="126">
        <v>0</v>
      </c>
      <c r="AB974" s="126">
        <v>0</v>
      </c>
      <c r="AC974" s="123"/>
      <c r="AD974" s="126">
        <v>0</v>
      </c>
      <c r="AE974" s="123"/>
      <c r="AF974" s="126">
        <v>0</v>
      </c>
      <c r="AG974" s="123"/>
      <c r="AH974" s="125">
        <v>1.4924141899999901</v>
      </c>
      <c r="AI974" s="123" t="s">
        <v>157</v>
      </c>
      <c r="AJ974" s="123" t="s">
        <v>95</v>
      </c>
      <c r="AK974" s="124">
        <v>2.0000228841999999</v>
      </c>
      <c r="AL974" s="123" t="s">
        <v>159</v>
      </c>
      <c r="AM974" s="36">
        <v>43710</v>
      </c>
      <c r="AN974" s="123" t="s">
        <v>310</v>
      </c>
      <c r="AO974" s="123" t="s">
        <v>3132</v>
      </c>
      <c r="AP974" s="123" t="s">
        <v>570</v>
      </c>
      <c r="AQ974" s="123" t="s">
        <v>173</v>
      </c>
    </row>
    <row r="975" spans="1:43">
      <c r="A975" s="123" t="s">
        <v>3142</v>
      </c>
      <c r="B975" s="123" t="s">
        <v>3143</v>
      </c>
      <c r="C975" s="36">
        <v>43830</v>
      </c>
      <c r="D975" s="124">
        <v>0.99809999999999999</v>
      </c>
      <c r="E975" s="124">
        <v>0.99809999999999999</v>
      </c>
      <c r="F975" s="125">
        <v>1.00200400801592E-2</v>
      </c>
      <c r="G975" s="36">
        <v>43829</v>
      </c>
      <c r="H975" s="124">
        <v>0.998</v>
      </c>
      <c r="I975" s="126">
        <v>0</v>
      </c>
      <c r="J975" s="123"/>
      <c r="K975" s="125">
        <v>0.120373156786035</v>
      </c>
      <c r="L975" s="125">
        <v>0.45289855072463198</v>
      </c>
      <c r="M975" s="130">
        <v>-0.35938903863432597</v>
      </c>
      <c r="N975" s="137">
        <f t="shared" si="165"/>
        <v>-1.4375561545373039</v>
      </c>
      <c r="O975" s="132">
        <f t="shared" si="166"/>
        <v>-1.4375561545373039E-2</v>
      </c>
      <c r="P975" s="134">
        <f t="shared" si="167"/>
        <v>1034</v>
      </c>
      <c r="Q975" s="134">
        <v>1046</v>
      </c>
      <c r="R975" s="134" t="str">
        <f t="shared" si="168"/>
        <v>1034/1046</v>
      </c>
      <c r="S975" s="131">
        <f t="shared" si="169"/>
        <v>0.98852772466539196</v>
      </c>
      <c r="T975" s="137">
        <f t="shared" si="170"/>
        <v>60</v>
      </c>
      <c r="U975" s="133" t="e">
        <f ca="1">[1]!f_risk_annusharpe(A975,"2019/9/30","2019/12/31",1,1,3)</f>
        <v>#NAME?</v>
      </c>
      <c r="V975" s="134" t="e">
        <f t="shared" ca="1" si="171"/>
        <v>#NAME?</v>
      </c>
      <c r="W975" s="134">
        <f t="shared" si="172"/>
        <v>1046</v>
      </c>
      <c r="X975" s="134" t="e">
        <f t="shared" ca="1" si="173"/>
        <v>#NAME?</v>
      </c>
      <c r="Y975" s="131" t="e">
        <f t="shared" ca="1" si="174"/>
        <v>#NAME?</v>
      </c>
      <c r="Z975" s="137" t="e">
        <f t="shared" ca="1" si="175"/>
        <v>#NAME?</v>
      </c>
      <c r="AA975" s="126">
        <v>0</v>
      </c>
      <c r="AB975" s="126">
        <v>0</v>
      </c>
      <c r="AC975" s="123"/>
      <c r="AD975" s="126">
        <v>0</v>
      </c>
      <c r="AE975" s="123"/>
      <c r="AF975" s="126">
        <v>0</v>
      </c>
      <c r="AG975" s="123"/>
      <c r="AH975" s="125">
        <v>-0.190000000000001</v>
      </c>
      <c r="AI975" s="123" t="s">
        <v>157</v>
      </c>
      <c r="AJ975" s="123" t="s">
        <v>95</v>
      </c>
      <c r="AK975" s="124">
        <v>2.0002328975000001</v>
      </c>
      <c r="AL975" s="123" t="s">
        <v>159</v>
      </c>
      <c r="AM975" s="36">
        <v>43710</v>
      </c>
      <c r="AN975" s="123" t="s">
        <v>310</v>
      </c>
      <c r="AO975" s="123" t="s">
        <v>1897</v>
      </c>
      <c r="AP975" s="123" t="s">
        <v>341</v>
      </c>
      <c r="AQ975" s="123" t="s">
        <v>2734</v>
      </c>
    </row>
    <row r="976" spans="1:43">
      <c r="A976" s="123" t="s">
        <v>3140</v>
      </c>
      <c r="B976" s="123" t="s">
        <v>3141</v>
      </c>
      <c r="C976" s="36">
        <v>43830</v>
      </c>
      <c r="D976" s="124">
        <v>1.0156000000000001</v>
      </c>
      <c r="E976" s="124">
        <v>1.0156000000000001</v>
      </c>
      <c r="F976" s="125">
        <v>0</v>
      </c>
      <c r="G976" s="36">
        <v>43829</v>
      </c>
      <c r="H976" s="124">
        <v>1.0156000000000001</v>
      </c>
      <c r="I976" s="126">
        <v>0</v>
      </c>
      <c r="J976" s="123"/>
      <c r="K976" s="125">
        <v>0.18743217914570501</v>
      </c>
      <c r="L976" s="125">
        <v>0.61422627303348398</v>
      </c>
      <c r="M976" s="130">
        <v>1.25623130608177</v>
      </c>
      <c r="N976" s="137">
        <f t="shared" si="165"/>
        <v>5.0249252243270801</v>
      </c>
      <c r="O976" s="132">
        <f t="shared" si="166"/>
        <v>5.0249252243270801E-2</v>
      </c>
      <c r="P976" s="134">
        <f t="shared" si="167"/>
        <v>211</v>
      </c>
      <c r="Q976" s="134">
        <v>1046</v>
      </c>
      <c r="R976" s="134" t="str">
        <f t="shared" si="168"/>
        <v>211/1046</v>
      </c>
      <c r="S976" s="131">
        <f t="shared" si="169"/>
        <v>0.20172084130019122</v>
      </c>
      <c r="T976" s="137">
        <f t="shared" si="170"/>
        <v>89.913957934990435</v>
      </c>
      <c r="U976" s="133" t="e">
        <f ca="1">[1]!f_risk_annusharpe(A976,"2019/9/30","2019/12/31",1,1,3)</f>
        <v>#NAME?</v>
      </c>
      <c r="V976" s="134" t="e">
        <f t="shared" ca="1" si="171"/>
        <v>#NAME?</v>
      </c>
      <c r="W976" s="134">
        <f t="shared" si="172"/>
        <v>1046</v>
      </c>
      <c r="X976" s="134" t="e">
        <f t="shared" ca="1" si="173"/>
        <v>#NAME?</v>
      </c>
      <c r="Y976" s="131" t="e">
        <f t="shared" ca="1" si="174"/>
        <v>#NAME?</v>
      </c>
      <c r="Z976" s="137" t="e">
        <f t="shared" ca="1" si="175"/>
        <v>#NAME?</v>
      </c>
      <c r="AA976" s="125">
        <v>1.56000000000001</v>
      </c>
      <c r="AB976" s="126">
        <v>0</v>
      </c>
      <c r="AC976" s="123"/>
      <c r="AD976" s="126">
        <v>0</v>
      </c>
      <c r="AE976" s="123"/>
      <c r="AF976" s="126">
        <v>0</v>
      </c>
      <c r="AG976" s="123"/>
      <c r="AH976" s="125">
        <v>1.56000000000001</v>
      </c>
      <c r="AI976" s="123" t="s">
        <v>157</v>
      </c>
      <c r="AJ976" s="123" t="s">
        <v>95</v>
      </c>
      <c r="AK976" s="124">
        <v>10.0274487142</v>
      </c>
      <c r="AL976" s="123" t="s">
        <v>159</v>
      </c>
      <c r="AM976" s="36">
        <v>43642</v>
      </c>
      <c r="AN976" s="123" t="s">
        <v>310</v>
      </c>
      <c r="AO976" s="123" t="s">
        <v>2213</v>
      </c>
      <c r="AP976" s="123" t="s">
        <v>248</v>
      </c>
      <c r="AQ976" s="123" t="s">
        <v>532</v>
      </c>
    </row>
    <row r="977" spans="1:43">
      <c r="A977" s="123" t="s">
        <v>3287</v>
      </c>
      <c r="B977" s="123" t="s">
        <v>3288</v>
      </c>
      <c r="C977" s="36">
        <v>43830</v>
      </c>
      <c r="D977" s="124">
        <v>1.0204</v>
      </c>
      <c r="E977" s="124">
        <v>1.0204</v>
      </c>
      <c r="F977" s="125">
        <v>1.96039992158379E-2</v>
      </c>
      <c r="G977" s="36">
        <v>43829</v>
      </c>
      <c r="H977" s="124">
        <v>1.0202</v>
      </c>
      <c r="I977" s="126">
        <v>0</v>
      </c>
      <c r="J977" s="123"/>
      <c r="K977" s="125">
        <v>0.137389597644756</v>
      </c>
      <c r="L977" s="125">
        <v>0.66094505277694904</v>
      </c>
      <c r="M977" s="130">
        <v>1.2201170518797699</v>
      </c>
      <c r="N977" s="137">
        <f t="shared" si="165"/>
        <v>4.8804682075190797</v>
      </c>
      <c r="O977" s="132">
        <f t="shared" si="166"/>
        <v>4.88046820751908E-2</v>
      </c>
      <c r="P977" s="134">
        <f t="shared" si="167"/>
        <v>243</v>
      </c>
      <c r="Q977" s="134">
        <v>1046</v>
      </c>
      <c r="R977" s="134" t="str">
        <f t="shared" si="168"/>
        <v>243/1046</v>
      </c>
      <c r="S977" s="131">
        <f t="shared" si="169"/>
        <v>0.23231357552581261</v>
      </c>
      <c r="T977" s="137">
        <f t="shared" si="170"/>
        <v>88.384321223709378</v>
      </c>
      <c r="U977" s="133" t="e">
        <f ca="1">[1]!f_risk_annusharpe(A977,"2019/9/30","2019/12/31",1,1,3)</f>
        <v>#NAME?</v>
      </c>
      <c r="V977" s="134" t="e">
        <f t="shared" ca="1" si="171"/>
        <v>#NAME?</v>
      </c>
      <c r="W977" s="134">
        <f t="shared" si="172"/>
        <v>1046</v>
      </c>
      <c r="X977" s="134" t="e">
        <f t="shared" ca="1" si="173"/>
        <v>#NAME?</v>
      </c>
      <c r="Y977" s="131" t="e">
        <f t="shared" ca="1" si="174"/>
        <v>#NAME?</v>
      </c>
      <c r="Z977" s="137" t="e">
        <f t="shared" ca="1" si="175"/>
        <v>#NAME?</v>
      </c>
      <c r="AA977" s="126">
        <v>0</v>
      </c>
      <c r="AB977" s="126">
        <v>0</v>
      </c>
      <c r="AC977" s="123"/>
      <c r="AD977" s="126">
        <v>0</v>
      </c>
      <c r="AE977" s="123"/>
      <c r="AF977" s="126">
        <v>0</v>
      </c>
      <c r="AG977" s="123"/>
      <c r="AH977" s="125">
        <v>2.04</v>
      </c>
      <c r="AI977" s="123" t="s">
        <v>157</v>
      </c>
      <c r="AJ977" s="123" t="s">
        <v>95</v>
      </c>
      <c r="AK977" s="124">
        <v>20.2746964918</v>
      </c>
      <c r="AL977" s="123" t="s">
        <v>159</v>
      </c>
      <c r="AM977" s="36">
        <v>43657</v>
      </c>
      <c r="AN977" s="123" t="s">
        <v>310</v>
      </c>
      <c r="AO977" s="123" t="s">
        <v>2112</v>
      </c>
      <c r="AP977" s="123" t="s">
        <v>200</v>
      </c>
      <c r="AQ977" s="123" t="s">
        <v>183</v>
      </c>
    </row>
    <row r="978" spans="1:43">
      <c r="A978" s="123" t="s">
        <v>3440</v>
      </c>
      <c r="B978" s="123" t="s">
        <v>3441</v>
      </c>
      <c r="C978" s="36">
        <v>43830</v>
      </c>
      <c r="D978" s="124">
        <v>1.0256000000000001</v>
      </c>
      <c r="E978" s="124">
        <v>1.0256000000000001</v>
      </c>
      <c r="F978" s="125">
        <v>3.9016777214219499E-2</v>
      </c>
      <c r="G978" s="36">
        <v>43829</v>
      </c>
      <c r="H978" s="124">
        <v>1.0251999999999999</v>
      </c>
      <c r="I978" s="126">
        <v>0</v>
      </c>
      <c r="J978" s="123"/>
      <c r="K978" s="125">
        <v>0.56873896842518401</v>
      </c>
      <c r="L978" s="125">
        <v>0.82579630357844702</v>
      </c>
      <c r="M978" s="130">
        <v>1.20386816656799</v>
      </c>
      <c r="N978" s="137">
        <f t="shared" si="165"/>
        <v>4.81547266627196</v>
      </c>
      <c r="O978" s="132">
        <f t="shared" si="166"/>
        <v>4.8154726662719603E-2</v>
      </c>
      <c r="P978" s="134">
        <f t="shared" si="167"/>
        <v>263</v>
      </c>
      <c r="Q978" s="134">
        <v>1046</v>
      </c>
      <c r="R978" s="134" t="str">
        <f t="shared" si="168"/>
        <v>263/1046</v>
      </c>
      <c r="S978" s="131">
        <f t="shared" si="169"/>
        <v>0.25143403441682599</v>
      </c>
      <c r="T978" s="137">
        <f t="shared" si="170"/>
        <v>87.428298279158696</v>
      </c>
      <c r="U978" s="133" t="e">
        <f ca="1">[1]!f_risk_annusharpe(A978,"2019/9/30","2019/12/31",1,1,3)</f>
        <v>#NAME?</v>
      </c>
      <c r="V978" s="134" t="e">
        <f t="shared" ca="1" si="171"/>
        <v>#NAME?</v>
      </c>
      <c r="W978" s="134">
        <f t="shared" si="172"/>
        <v>1046</v>
      </c>
      <c r="X978" s="134" t="e">
        <f t="shared" ca="1" si="173"/>
        <v>#NAME?</v>
      </c>
      <c r="Y978" s="131" t="e">
        <f t="shared" ca="1" si="174"/>
        <v>#NAME?</v>
      </c>
      <c r="Z978" s="137" t="e">
        <f t="shared" ca="1" si="175"/>
        <v>#NAME?</v>
      </c>
      <c r="AA978" s="125">
        <v>2.5189924030388</v>
      </c>
      <c r="AB978" s="126">
        <v>0</v>
      </c>
      <c r="AC978" s="123"/>
      <c r="AD978" s="126">
        <v>0</v>
      </c>
      <c r="AE978" s="123"/>
      <c r="AF978" s="126">
        <v>0</v>
      </c>
      <c r="AG978" s="123"/>
      <c r="AH978" s="125">
        <v>2.5600000000000098</v>
      </c>
      <c r="AI978" s="123" t="s">
        <v>157</v>
      </c>
      <c r="AJ978" s="123" t="s">
        <v>95</v>
      </c>
      <c r="AK978" s="124">
        <v>5.1608170418999997</v>
      </c>
      <c r="AL978" s="123" t="s">
        <v>159</v>
      </c>
      <c r="AM978" s="36">
        <v>43640</v>
      </c>
      <c r="AN978" s="123" t="s">
        <v>310</v>
      </c>
      <c r="AO978" s="123" t="s">
        <v>3442</v>
      </c>
      <c r="AP978" s="123" t="s">
        <v>200</v>
      </c>
      <c r="AQ978" s="123" t="s">
        <v>170</v>
      </c>
    </row>
    <row r="979" spans="1:43">
      <c r="A979" s="123" t="s">
        <v>3443</v>
      </c>
      <c r="B979" s="123" t="s">
        <v>3444</v>
      </c>
      <c r="C979" s="36">
        <v>43830</v>
      </c>
      <c r="D979" s="124">
        <v>1.0213000000000001</v>
      </c>
      <c r="E979" s="124">
        <v>1.0213000000000001</v>
      </c>
      <c r="F979" s="125">
        <v>-9.7904836498912302E-3</v>
      </c>
      <c r="G979" s="36">
        <v>43829</v>
      </c>
      <c r="H979" s="124">
        <v>1.0214000000000001</v>
      </c>
      <c r="I979" s="126">
        <v>0</v>
      </c>
      <c r="J979" s="123"/>
      <c r="K979" s="125">
        <v>0.12745098039216499</v>
      </c>
      <c r="L979" s="125">
        <v>0.55134390075810302</v>
      </c>
      <c r="M979" s="130">
        <v>1.1989694807768501</v>
      </c>
      <c r="N979" s="137">
        <f t="shared" si="165"/>
        <v>4.7958779231074002</v>
      </c>
      <c r="O979" s="132">
        <f t="shared" si="166"/>
        <v>4.7958779231074E-2</v>
      </c>
      <c r="P979" s="134">
        <f t="shared" si="167"/>
        <v>266</v>
      </c>
      <c r="Q979" s="134">
        <v>1046</v>
      </c>
      <c r="R979" s="134" t="str">
        <f t="shared" si="168"/>
        <v>266/1046</v>
      </c>
      <c r="S979" s="131">
        <f t="shared" si="169"/>
        <v>0.25430210325047803</v>
      </c>
      <c r="T979" s="137">
        <f t="shared" si="170"/>
        <v>87.284894837476102</v>
      </c>
      <c r="U979" s="133" t="e">
        <f ca="1">[1]!f_risk_annusharpe(A979,"2019/9/30","2019/12/31",1,1,3)</f>
        <v>#NAME?</v>
      </c>
      <c r="V979" s="134" t="e">
        <f t="shared" ca="1" si="171"/>
        <v>#NAME?</v>
      </c>
      <c r="W979" s="134">
        <f t="shared" si="172"/>
        <v>1046</v>
      </c>
      <c r="X979" s="134" t="e">
        <f t="shared" ca="1" si="173"/>
        <v>#NAME?</v>
      </c>
      <c r="Y979" s="131" t="e">
        <f t="shared" ca="1" si="174"/>
        <v>#NAME?</v>
      </c>
      <c r="Z979" s="137" t="e">
        <f t="shared" ca="1" si="175"/>
        <v>#NAME?</v>
      </c>
      <c r="AA979" s="125">
        <v>2.0381656509142001</v>
      </c>
      <c r="AB979" s="126">
        <v>0</v>
      </c>
      <c r="AC979" s="123"/>
      <c r="AD979" s="126">
        <v>0</v>
      </c>
      <c r="AE979" s="123"/>
      <c r="AF979" s="126">
        <v>0</v>
      </c>
      <c r="AG979" s="123"/>
      <c r="AH979" s="125">
        <v>2.1300000000000101</v>
      </c>
      <c r="AI979" s="123" t="s">
        <v>157</v>
      </c>
      <c r="AJ979" s="123" t="s">
        <v>95</v>
      </c>
      <c r="AK979" s="124">
        <v>9.0739686305999996</v>
      </c>
      <c r="AL979" s="123" t="s">
        <v>159</v>
      </c>
      <c r="AM979" s="36">
        <v>43621</v>
      </c>
      <c r="AN979" s="123" t="s">
        <v>310</v>
      </c>
      <c r="AO979" s="123" t="s">
        <v>1528</v>
      </c>
      <c r="AP979" s="123" t="s">
        <v>268</v>
      </c>
      <c r="AQ979" s="123" t="s">
        <v>170</v>
      </c>
    </row>
    <row r="980" spans="1:43">
      <c r="A980" s="123" t="s">
        <v>3445</v>
      </c>
      <c r="B980" s="123" t="s">
        <v>3446</v>
      </c>
      <c r="C980" s="36">
        <v>43830</v>
      </c>
      <c r="D980" s="124">
        <v>1.0041</v>
      </c>
      <c r="E980" s="124">
        <v>1.008</v>
      </c>
      <c r="F980" s="125">
        <v>2.9886431560085001E-2</v>
      </c>
      <c r="G980" s="36">
        <v>43829</v>
      </c>
      <c r="H980" s="124">
        <v>1.0038</v>
      </c>
      <c r="I980" s="126">
        <v>0</v>
      </c>
      <c r="J980" s="123"/>
      <c r="K980" s="125">
        <v>0.12963701635422201</v>
      </c>
      <c r="L980" s="125">
        <v>0.43981484655240799</v>
      </c>
      <c r="M980" s="130">
        <v>0.78124193161368105</v>
      </c>
      <c r="N980" s="137">
        <f t="shared" si="165"/>
        <v>3.1249677264547242</v>
      </c>
      <c r="O980" s="132">
        <f t="shared" si="166"/>
        <v>3.1249677264547242E-2</v>
      </c>
      <c r="P980" s="134">
        <f t="shared" si="167"/>
        <v>873</v>
      </c>
      <c r="Q980" s="134">
        <v>1046</v>
      </c>
      <c r="R980" s="134" t="str">
        <f t="shared" si="168"/>
        <v>873/1046</v>
      </c>
      <c r="S980" s="131">
        <f t="shared" si="169"/>
        <v>0.83460803059273425</v>
      </c>
      <c r="T980" s="137">
        <f t="shared" si="170"/>
        <v>60</v>
      </c>
      <c r="U980" s="133" t="e">
        <f ca="1">[1]!f_risk_annusharpe(A980,"2019/9/30","2019/12/31",1,1,3)</f>
        <v>#NAME?</v>
      </c>
      <c r="V980" s="134" t="e">
        <f t="shared" ca="1" si="171"/>
        <v>#NAME?</v>
      </c>
      <c r="W980" s="134">
        <f t="shared" si="172"/>
        <v>1046</v>
      </c>
      <c r="X980" s="134" t="e">
        <f t="shared" ca="1" si="173"/>
        <v>#NAME?</v>
      </c>
      <c r="Y980" s="131" t="e">
        <f t="shared" ca="1" si="174"/>
        <v>#NAME?</v>
      </c>
      <c r="Z980" s="137" t="e">
        <f t="shared" ca="1" si="175"/>
        <v>#NAME?</v>
      </c>
      <c r="AA980" s="126">
        <v>0</v>
      </c>
      <c r="AB980" s="126">
        <v>0</v>
      </c>
      <c r="AC980" s="123"/>
      <c r="AD980" s="126">
        <v>0</v>
      </c>
      <c r="AE980" s="123"/>
      <c r="AF980" s="126">
        <v>0</v>
      </c>
      <c r="AG980" s="123"/>
      <c r="AH980" s="125">
        <v>0.80139818000000096</v>
      </c>
      <c r="AI980" s="123" t="s">
        <v>227</v>
      </c>
      <c r="AJ980" s="123" t="s">
        <v>95</v>
      </c>
      <c r="AK980" s="124">
        <v>1.0009235515999999</v>
      </c>
      <c r="AL980" s="123" t="s">
        <v>159</v>
      </c>
      <c r="AM980" s="36">
        <v>43725</v>
      </c>
      <c r="AN980" s="123" t="s">
        <v>310</v>
      </c>
      <c r="AO980" s="123" t="s">
        <v>1790</v>
      </c>
      <c r="AP980" s="123" t="s">
        <v>427</v>
      </c>
      <c r="AQ980" s="123" t="s">
        <v>483</v>
      </c>
    </row>
    <row r="981" spans="1:43">
      <c r="A981" s="123" t="s">
        <v>3447</v>
      </c>
      <c r="B981" s="123" t="s">
        <v>3448</v>
      </c>
      <c r="C981" s="36">
        <v>43830</v>
      </c>
      <c r="D981" s="124">
        <v>1.0193000000000001</v>
      </c>
      <c r="E981" s="124">
        <v>1.0193000000000001</v>
      </c>
      <c r="F981" s="125">
        <v>8.8373919874324705E-2</v>
      </c>
      <c r="G981" s="36">
        <v>43826</v>
      </c>
      <c r="H981" s="124">
        <v>1.0184</v>
      </c>
      <c r="I981" s="126">
        <v>0</v>
      </c>
      <c r="J981" s="123"/>
      <c r="K981" s="125">
        <v>0.35443536477306797</v>
      </c>
      <c r="L981" s="125">
        <v>0.661663045625138</v>
      </c>
      <c r="M981" s="130">
        <v>1.3422151521177199</v>
      </c>
      <c r="N981" s="137">
        <f t="shared" si="165"/>
        <v>5.3688606084708796</v>
      </c>
      <c r="O981" s="132">
        <f t="shared" si="166"/>
        <v>5.3688606084708795E-2</v>
      </c>
      <c r="P981" s="134">
        <f t="shared" si="167"/>
        <v>159</v>
      </c>
      <c r="Q981" s="134">
        <v>1046</v>
      </c>
      <c r="R981" s="134" t="str">
        <f t="shared" si="168"/>
        <v>159/1046</v>
      </c>
      <c r="S981" s="131">
        <f t="shared" si="169"/>
        <v>0.15200764818355642</v>
      </c>
      <c r="T981" s="137">
        <f t="shared" si="170"/>
        <v>92.399617590822174</v>
      </c>
      <c r="U981" s="133" t="e">
        <f ca="1">[1]!f_risk_annusharpe(A981,"2019/9/30","2019/12/31",1,1,3)</f>
        <v>#NAME?</v>
      </c>
      <c r="V981" s="134" t="e">
        <f t="shared" ca="1" si="171"/>
        <v>#NAME?</v>
      </c>
      <c r="W981" s="134">
        <f t="shared" si="172"/>
        <v>1046</v>
      </c>
      <c r="X981" s="134" t="e">
        <f t="shared" ca="1" si="173"/>
        <v>#NAME?</v>
      </c>
      <c r="Y981" s="131" t="e">
        <f t="shared" ca="1" si="174"/>
        <v>#NAME?</v>
      </c>
      <c r="Z981" s="137" t="e">
        <f t="shared" ca="1" si="175"/>
        <v>#NAME?</v>
      </c>
      <c r="AA981" s="126">
        <v>0</v>
      </c>
      <c r="AB981" s="126">
        <v>0</v>
      </c>
      <c r="AC981" s="123"/>
      <c r="AD981" s="126">
        <v>0</v>
      </c>
      <c r="AE981" s="123"/>
      <c r="AF981" s="126">
        <v>0</v>
      </c>
      <c r="AG981" s="123"/>
      <c r="AH981" s="125">
        <v>1.9300000000000099</v>
      </c>
      <c r="AI981" s="123" t="s">
        <v>309</v>
      </c>
      <c r="AJ981" s="123" t="s">
        <v>95</v>
      </c>
      <c r="AK981" s="124">
        <v>4.1792239053999998</v>
      </c>
      <c r="AL981" s="123" t="s">
        <v>159</v>
      </c>
      <c r="AM981" s="36">
        <v>43677</v>
      </c>
      <c r="AN981" s="123" t="s">
        <v>310</v>
      </c>
      <c r="AO981" s="123" t="s">
        <v>1305</v>
      </c>
      <c r="AP981" s="123" t="s">
        <v>511</v>
      </c>
      <c r="AQ981" s="123" t="s">
        <v>483</v>
      </c>
    </row>
    <row r="982" spans="1:43">
      <c r="A982" s="123" t="s">
        <v>3449</v>
      </c>
      <c r="B982" s="123" t="s">
        <v>3450</v>
      </c>
      <c r="C982" s="36">
        <v>43830</v>
      </c>
      <c r="D982" s="124">
        <v>1.0097</v>
      </c>
      <c r="E982" s="124">
        <v>1.0236000000000001</v>
      </c>
      <c r="F982" s="125">
        <v>9.9049128367729306E-3</v>
      </c>
      <c r="G982" s="36">
        <v>43829</v>
      </c>
      <c r="H982" s="124">
        <v>1.0096000000000001</v>
      </c>
      <c r="I982" s="126">
        <v>0</v>
      </c>
      <c r="J982" s="123"/>
      <c r="K982" s="125">
        <v>0.188529470132967</v>
      </c>
      <c r="L982" s="125">
        <v>0.417668961000421</v>
      </c>
      <c r="M982" s="130">
        <v>0.71005067388098497</v>
      </c>
      <c r="N982" s="137">
        <f t="shared" si="165"/>
        <v>2.8402026955239399</v>
      </c>
      <c r="O982" s="132">
        <f t="shared" si="166"/>
        <v>2.8402026955239398E-2</v>
      </c>
      <c r="P982" s="134">
        <f t="shared" si="167"/>
        <v>935</v>
      </c>
      <c r="Q982" s="134">
        <v>1046</v>
      </c>
      <c r="R982" s="134" t="str">
        <f t="shared" si="168"/>
        <v>935/1046</v>
      </c>
      <c r="S982" s="131">
        <f t="shared" si="169"/>
        <v>0.89388145315487577</v>
      </c>
      <c r="T982" s="137">
        <f t="shared" si="170"/>
        <v>60</v>
      </c>
      <c r="U982" s="133" t="e">
        <f ca="1">[1]!f_risk_annusharpe(A982,"2019/9/30","2019/12/31",1,1,3)</f>
        <v>#NAME?</v>
      </c>
      <c r="V982" s="134" t="e">
        <f t="shared" ca="1" si="171"/>
        <v>#NAME?</v>
      </c>
      <c r="W982" s="134">
        <f t="shared" si="172"/>
        <v>1046</v>
      </c>
      <c r="X982" s="134" t="e">
        <f t="shared" ca="1" si="173"/>
        <v>#NAME?</v>
      </c>
      <c r="Y982" s="131" t="e">
        <f t="shared" ca="1" si="174"/>
        <v>#NAME?</v>
      </c>
      <c r="Z982" s="137" t="e">
        <f t="shared" ca="1" si="175"/>
        <v>#NAME?</v>
      </c>
      <c r="AA982" s="125">
        <v>2.27971476670999</v>
      </c>
      <c r="AB982" s="126">
        <v>0</v>
      </c>
      <c r="AC982" s="123"/>
      <c r="AD982" s="126">
        <v>0</v>
      </c>
      <c r="AE982" s="123"/>
      <c r="AF982" s="126">
        <v>0</v>
      </c>
      <c r="AG982" s="123"/>
      <c r="AH982" s="125">
        <v>2.37176651000002</v>
      </c>
      <c r="AI982" s="123" t="s">
        <v>174</v>
      </c>
      <c r="AJ982" s="123" t="s">
        <v>95</v>
      </c>
      <c r="AK982" s="124">
        <v>40.488618218500001</v>
      </c>
      <c r="AL982" s="123" t="s">
        <v>159</v>
      </c>
      <c r="AM982" s="36">
        <v>43633</v>
      </c>
      <c r="AN982" s="123" t="s">
        <v>310</v>
      </c>
      <c r="AO982" s="123" t="s">
        <v>1758</v>
      </c>
      <c r="AP982" s="123" t="s">
        <v>347</v>
      </c>
      <c r="AQ982" s="123" t="s">
        <v>241</v>
      </c>
    </row>
    <row r="983" spans="1:43">
      <c r="A983" s="123" t="s">
        <v>3451</v>
      </c>
      <c r="B983" s="123" t="s">
        <v>3452</v>
      </c>
      <c r="C983" s="36">
        <v>43830</v>
      </c>
      <c r="D983" s="124">
        <v>1.0073000000000001</v>
      </c>
      <c r="E983" s="124">
        <v>1.0073000000000001</v>
      </c>
      <c r="F983" s="125">
        <v>1.9859001092242898E-2</v>
      </c>
      <c r="G983" s="36">
        <v>43826</v>
      </c>
      <c r="H983" s="124">
        <v>1.0071000000000001</v>
      </c>
      <c r="I983" s="126">
        <v>0</v>
      </c>
      <c r="J983" s="123"/>
      <c r="K983" s="125">
        <v>4.9662296384601401E-2</v>
      </c>
      <c r="L983" s="125">
        <v>0.15909316893706299</v>
      </c>
      <c r="M983" s="130">
        <v>0.42871385842474502</v>
      </c>
      <c r="N983" s="137">
        <f t="shared" si="165"/>
        <v>1.7148554336989801</v>
      </c>
      <c r="O983" s="132">
        <f t="shared" si="166"/>
        <v>1.7148554336989801E-2</v>
      </c>
      <c r="P983" s="134">
        <f t="shared" si="167"/>
        <v>1014</v>
      </c>
      <c r="Q983" s="134">
        <v>1046</v>
      </c>
      <c r="R983" s="134" t="str">
        <f t="shared" si="168"/>
        <v>1014/1046</v>
      </c>
      <c r="S983" s="131">
        <f t="shared" si="169"/>
        <v>0.96940726577437863</v>
      </c>
      <c r="T983" s="137">
        <f t="shared" si="170"/>
        <v>60</v>
      </c>
      <c r="U983" s="133" t="e">
        <f ca="1">[1]!f_risk_annusharpe(A983,"2019/9/30","2019/12/31",1,1,3)</f>
        <v>#NAME?</v>
      </c>
      <c r="V983" s="134" t="e">
        <f t="shared" ca="1" si="171"/>
        <v>#NAME?</v>
      </c>
      <c r="W983" s="134">
        <f t="shared" si="172"/>
        <v>1046</v>
      </c>
      <c r="X983" s="134" t="e">
        <f t="shared" ca="1" si="173"/>
        <v>#NAME?</v>
      </c>
      <c r="Y983" s="131" t="e">
        <f t="shared" ca="1" si="174"/>
        <v>#NAME?</v>
      </c>
      <c r="Z983" s="137" t="e">
        <f t="shared" ca="1" si="175"/>
        <v>#NAME?</v>
      </c>
      <c r="AA983" s="126">
        <v>0</v>
      </c>
      <c r="AB983" s="126">
        <v>0</v>
      </c>
      <c r="AC983" s="123"/>
      <c r="AD983" s="126">
        <v>0</v>
      </c>
      <c r="AE983" s="123"/>
      <c r="AF983" s="126">
        <v>0</v>
      </c>
      <c r="AG983" s="123"/>
      <c r="AH983" s="125">
        <v>0.73000000000000798</v>
      </c>
      <c r="AI983" s="123" t="s">
        <v>309</v>
      </c>
      <c r="AJ983" s="123" t="s">
        <v>95</v>
      </c>
      <c r="AK983" s="124">
        <v>5.336875676</v>
      </c>
      <c r="AL983" s="123" t="s">
        <v>159</v>
      </c>
      <c r="AM983" s="36">
        <v>43677</v>
      </c>
      <c r="AN983" s="123" t="s">
        <v>310</v>
      </c>
      <c r="AO983" s="123" t="s">
        <v>6443</v>
      </c>
      <c r="AP983" s="123" t="s">
        <v>314</v>
      </c>
      <c r="AQ983" s="123" t="s">
        <v>183</v>
      </c>
    </row>
    <row r="984" spans="1:43">
      <c r="A984" s="123" t="s">
        <v>3453</v>
      </c>
      <c r="B984" s="123" t="s">
        <v>3454</v>
      </c>
      <c r="C984" s="36">
        <v>43830</v>
      </c>
      <c r="D984" s="124">
        <v>1.0063</v>
      </c>
      <c r="E984" s="124">
        <v>1.0113000000000001</v>
      </c>
      <c r="F984" s="125">
        <v>2.9821073558643399E-2</v>
      </c>
      <c r="G984" s="36">
        <v>43826</v>
      </c>
      <c r="H984" s="124">
        <v>1.006</v>
      </c>
      <c r="I984" s="126">
        <v>0</v>
      </c>
      <c r="J984" s="123"/>
      <c r="K984" s="125">
        <v>7.9562406762777205E-2</v>
      </c>
      <c r="L984" s="125">
        <v>0.269025044616298</v>
      </c>
      <c r="M984" s="130">
        <v>0.86907905445840705</v>
      </c>
      <c r="N984" s="137">
        <f t="shared" si="165"/>
        <v>3.4763162178336282</v>
      </c>
      <c r="O984" s="132">
        <f t="shared" si="166"/>
        <v>3.4763162178336283E-2</v>
      </c>
      <c r="P984" s="134">
        <f t="shared" si="167"/>
        <v>772</v>
      </c>
      <c r="Q984" s="134">
        <v>1046</v>
      </c>
      <c r="R984" s="134" t="str">
        <f t="shared" si="168"/>
        <v>772/1046</v>
      </c>
      <c r="S984" s="131">
        <f t="shared" si="169"/>
        <v>0.73804971319311663</v>
      </c>
      <c r="T984" s="137">
        <f t="shared" si="170"/>
        <v>63.097514340344169</v>
      </c>
      <c r="U984" s="133" t="e">
        <f ca="1">[1]!f_risk_annusharpe(A984,"2019/9/30","2019/12/31",1,1,3)</f>
        <v>#NAME?</v>
      </c>
      <c r="V984" s="134" t="e">
        <f t="shared" ca="1" si="171"/>
        <v>#NAME?</v>
      </c>
      <c r="W984" s="134">
        <f t="shared" si="172"/>
        <v>1046</v>
      </c>
      <c r="X984" s="134" t="e">
        <f t="shared" ca="1" si="173"/>
        <v>#NAME?</v>
      </c>
      <c r="Y984" s="131" t="e">
        <f t="shared" ca="1" si="174"/>
        <v>#NAME?</v>
      </c>
      <c r="Z984" s="137" t="e">
        <f t="shared" ca="1" si="175"/>
        <v>#NAME?</v>
      </c>
      <c r="AA984" s="126">
        <v>0</v>
      </c>
      <c r="AB984" s="126">
        <v>0</v>
      </c>
      <c r="AC984" s="123"/>
      <c r="AD984" s="126">
        <v>0</v>
      </c>
      <c r="AE984" s="123"/>
      <c r="AF984" s="126">
        <v>0</v>
      </c>
      <c r="AG984" s="123"/>
      <c r="AH984" s="125">
        <v>1.1313386599999899</v>
      </c>
      <c r="AI984" s="123" t="s">
        <v>309</v>
      </c>
      <c r="AJ984" s="123" t="s">
        <v>95</v>
      </c>
      <c r="AK984" s="124">
        <v>100.0423684894</v>
      </c>
      <c r="AL984" s="123" t="s">
        <v>159</v>
      </c>
      <c r="AM984" s="36">
        <v>43703</v>
      </c>
      <c r="AN984" s="123" t="s">
        <v>310</v>
      </c>
      <c r="AO984" s="123" t="s">
        <v>3455</v>
      </c>
      <c r="AP984" s="123" t="s">
        <v>265</v>
      </c>
      <c r="AQ984" s="123" t="s">
        <v>532</v>
      </c>
    </row>
    <row r="985" spans="1:43">
      <c r="A985" s="123" t="s">
        <v>3456</v>
      </c>
      <c r="B985" s="123" t="s">
        <v>3457</v>
      </c>
      <c r="C985" s="36">
        <v>43830</v>
      </c>
      <c r="D985" s="124">
        <v>1.0036</v>
      </c>
      <c r="E985" s="124">
        <v>1.0236000000000001</v>
      </c>
      <c r="F985" s="125">
        <v>9.9651220727448205E-3</v>
      </c>
      <c r="G985" s="36">
        <v>43829</v>
      </c>
      <c r="H985" s="124">
        <v>1.0035000000000001</v>
      </c>
      <c r="I985" s="126">
        <v>0</v>
      </c>
      <c r="J985" s="123"/>
      <c r="K985" s="125">
        <v>0.128316932407326</v>
      </c>
      <c r="L985" s="125">
        <v>0.40331378126532702</v>
      </c>
      <c r="M985" s="130">
        <v>0.59078066037735999</v>
      </c>
      <c r="N985" s="137">
        <f t="shared" si="165"/>
        <v>2.36312264150944</v>
      </c>
      <c r="O985" s="132">
        <f t="shared" si="166"/>
        <v>2.3631226415094398E-2</v>
      </c>
      <c r="P985" s="134">
        <f t="shared" si="167"/>
        <v>982</v>
      </c>
      <c r="Q985" s="134">
        <v>1046</v>
      </c>
      <c r="R985" s="134" t="str">
        <f t="shared" si="168"/>
        <v>982/1046</v>
      </c>
      <c r="S985" s="131">
        <f t="shared" si="169"/>
        <v>0.93881453154875716</v>
      </c>
      <c r="T985" s="137">
        <f t="shared" si="170"/>
        <v>60</v>
      </c>
      <c r="U985" s="133" t="e">
        <f ca="1">[1]!f_risk_annusharpe(A985,"2019/9/30","2019/12/31",1,1,3)</f>
        <v>#NAME?</v>
      </c>
      <c r="V985" s="134" t="e">
        <f t="shared" ca="1" si="171"/>
        <v>#NAME?</v>
      </c>
      <c r="W985" s="134">
        <f t="shared" si="172"/>
        <v>1046</v>
      </c>
      <c r="X985" s="134" t="e">
        <f t="shared" ca="1" si="173"/>
        <v>#NAME?</v>
      </c>
      <c r="Y985" s="131" t="e">
        <f t="shared" ca="1" si="174"/>
        <v>#NAME?</v>
      </c>
      <c r="Z985" s="137" t="e">
        <f t="shared" ca="1" si="175"/>
        <v>#NAME?</v>
      </c>
      <c r="AA985" s="125">
        <v>2.1160997605746301</v>
      </c>
      <c r="AB985" s="126">
        <v>0</v>
      </c>
      <c r="AC985" s="123"/>
      <c r="AD985" s="126">
        <v>0</v>
      </c>
      <c r="AE985" s="123"/>
      <c r="AF985" s="126">
        <v>0</v>
      </c>
      <c r="AG985" s="123"/>
      <c r="AH985" s="125">
        <v>2.3611784000000098</v>
      </c>
      <c r="AI985" s="123" t="s">
        <v>174</v>
      </c>
      <c r="AJ985" s="123" t="s">
        <v>95</v>
      </c>
      <c r="AK985" s="124">
        <v>7.2252256580000003</v>
      </c>
      <c r="AL985" s="123" t="s">
        <v>159</v>
      </c>
      <c r="AM985" s="36">
        <v>43627</v>
      </c>
      <c r="AN985" s="123" t="s">
        <v>310</v>
      </c>
      <c r="AO985" s="123" t="s">
        <v>1359</v>
      </c>
      <c r="AP985" s="123" t="s">
        <v>175</v>
      </c>
      <c r="AQ985" s="123" t="s">
        <v>272</v>
      </c>
    </row>
    <row r="986" spans="1:43">
      <c r="A986" s="123" t="s">
        <v>3458</v>
      </c>
      <c r="B986" s="123" t="s">
        <v>3459</v>
      </c>
      <c r="C986" s="36">
        <v>43830</v>
      </c>
      <c r="D986" s="124">
        <v>1.0157</v>
      </c>
      <c r="E986" s="124">
        <v>1.0157</v>
      </c>
      <c r="F986" s="125">
        <v>2.9545006893831698E-2</v>
      </c>
      <c r="G986" s="36">
        <v>43829</v>
      </c>
      <c r="H986" s="124">
        <v>1.0154000000000001</v>
      </c>
      <c r="I986" s="126">
        <v>0</v>
      </c>
      <c r="J986" s="123"/>
      <c r="K986" s="125">
        <v>0.11828486939379899</v>
      </c>
      <c r="L986" s="125">
        <v>0.64407451446689901</v>
      </c>
      <c r="M986" s="130">
        <v>1.3571499850314399</v>
      </c>
      <c r="N986" s="137">
        <f t="shared" si="165"/>
        <v>5.4285999401257596</v>
      </c>
      <c r="O986" s="132">
        <f t="shared" si="166"/>
        <v>5.4285999401257598E-2</v>
      </c>
      <c r="P986" s="134">
        <f t="shared" si="167"/>
        <v>147</v>
      </c>
      <c r="Q986" s="134">
        <v>1046</v>
      </c>
      <c r="R986" s="134" t="str">
        <f t="shared" si="168"/>
        <v>147/1046</v>
      </c>
      <c r="S986" s="131">
        <f t="shared" si="169"/>
        <v>0.14053537284894838</v>
      </c>
      <c r="T986" s="137">
        <f t="shared" si="170"/>
        <v>92.973231357552578</v>
      </c>
      <c r="U986" s="133" t="e">
        <f ca="1">[1]!f_risk_annusharpe(A986,"2019/9/30","2019/12/31",1,1,3)</f>
        <v>#NAME?</v>
      </c>
      <c r="V986" s="134" t="e">
        <f t="shared" ca="1" si="171"/>
        <v>#NAME?</v>
      </c>
      <c r="W986" s="134">
        <f t="shared" si="172"/>
        <v>1046</v>
      </c>
      <c r="X986" s="134" t="e">
        <f t="shared" ca="1" si="173"/>
        <v>#NAME?</v>
      </c>
      <c r="Y986" s="131" t="e">
        <f t="shared" ca="1" si="174"/>
        <v>#NAME?</v>
      </c>
      <c r="Z986" s="137" t="e">
        <f t="shared" ca="1" si="175"/>
        <v>#NAME?</v>
      </c>
      <c r="AA986" s="126">
        <v>0</v>
      </c>
      <c r="AB986" s="126">
        <v>0</v>
      </c>
      <c r="AC986" s="123"/>
      <c r="AD986" s="126">
        <v>0</v>
      </c>
      <c r="AE986" s="123"/>
      <c r="AF986" s="126">
        <v>0</v>
      </c>
      <c r="AG986" s="123"/>
      <c r="AH986" s="125">
        <v>1.57</v>
      </c>
      <c r="AI986" s="123" t="s">
        <v>157</v>
      </c>
      <c r="AJ986" s="123" t="s">
        <v>95</v>
      </c>
      <c r="AK986" s="124">
        <v>3.3536502919000002</v>
      </c>
      <c r="AL986" s="123" t="s">
        <v>159</v>
      </c>
      <c r="AM986" s="36">
        <v>43705</v>
      </c>
      <c r="AN986" s="123" t="s">
        <v>310</v>
      </c>
      <c r="AO986" s="123" t="s">
        <v>290</v>
      </c>
      <c r="AP986" s="123" t="s">
        <v>210</v>
      </c>
      <c r="AQ986" s="123" t="s">
        <v>483</v>
      </c>
    </row>
    <row r="987" spans="1:43">
      <c r="A987" s="123" t="s">
        <v>3155</v>
      </c>
      <c r="B987" s="123" t="s">
        <v>3156</v>
      </c>
      <c r="C987" s="36">
        <v>43830</v>
      </c>
      <c r="D987" s="124">
        <v>1.0161</v>
      </c>
      <c r="E987" s="124">
        <v>1.0161</v>
      </c>
      <c r="F987" s="125">
        <v>3.9381707197002701E-2</v>
      </c>
      <c r="G987" s="36">
        <v>43829</v>
      </c>
      <c r="H987" s="124">
        <v>1.0157</v>
      </c>
      <c r="I987" s="126">
        <v>0</v>
      </c>
      <c r="J987" s="123"/>
      <c r="K987" s="125">
        <v>0.14784151389710801</v>
      </c>
      <c r="L987" s="125">
        <v>0.65378900445764598</v>
      </c>
      <c r="M987" s="130">
        <v>1.3869487128317699</v>
      </c>
      <c r="N987" s="137">
        <f t="shared" si="165"/>
        <v>5.5477948513270796</v>
      </c>
      <c r="O987" s="132">
        <f t="shared" si="166"/>
        <v>5.5477948513270793E-2</v>
      </c>
      <c r="P987" s="134">
        <f t="shared" si="167"/>
        <v>127</v>
      </c>
      <c r="Q987" s="134">
        <v>1046</v>
      </c>
      <c r="R987" s="134" t="str">
        <f t="shared" si="168"/>
        <v>127/1046</v>
      </c>
      <c r="S987" s="131">
        <f t="shared" si="169"/>
        <v>0.12141491395793499</v>
      </c>
      <c r="T987" s="137">
        <f t="shared" si="170"/>
        <v>93.92925430210326</v>
      </c>
      <c r="U987" s="133" t="e">
        <f ca="1">[1]!f_risk_annusharpe(A987,"2019/9/30","2019/12/31",1,1,3)</f>
        <v>#NAME?</v>
      </c>
      <c r="V987" s="134" t="e">
        <f t="shared" ca="1" si="171"/>
        <v>#NAME?</v>
      </c>
      <c r="W987" s="134">
        <f t="shared" si="172"/>
        <v>1046</v>
      </c>
      <c r="X987" s="134" t="e">
        <f t="shared" ca="1" si="173"/>
        <v>#NAME?</v>
      </c>
      <c r="Y987" s="131" t="e">
        <f t="shared" ca="1" si="174"/>
        <v>#NAME?</v>
      </c>
      <c r="Z987" s="137" t="e">
        <f t="shared" ca="1" si="175"/>
        <v>#NAME?</v>
      </c>
      <c r="AA987" s="126">
        <v>0</v>
      </c>
      <c r="AB987" s="126">
        <v>0</v>
      </c>
      <c r="AC987" s="123"/>
      <c r="AD987" s="126">
        <v>0</v>
      </c>
      <c r="AE987" s="123"/>
      <c r="AF987" s="126">
        <v>0</v>
      </c>
      <c r="AG987" s="123"/>
      <c r="AH987" s="125">
        <v>1.61</v>
      </c>
      <c r="AI987" s="123" t="s">
        <v>157</v>
      </c>
      <c r="AJ987" s="123" t="s">
        <v>95</v>
      </c>
      <c r="AK987" s="124">
        <v>2.0005343368999999</v>
      </c>
      <c r="AL987" s="123" t="s">
        <v>159</v>
      </c>
      <c r="AM987" s="36">
        <v>43697</v>
      </c>
      <c r="AN987" s="123" t="s">
        <v>310</v>
      </c>
      <c r="AO987" s="123" t="s">
        <v>2967</v>
      </c>
      <c r="AP987" s="123" t="s">
        <v>271</v>
      </c>
      <c r="AQ987" s="123" t="s">
        <v>213</v>
      </c>
    </row>
    <row r="988" spans="1:43">
      <c r="A988" s="123" t="s">
        <v>3100</v>
      </c>
      <c r="B988" s="123" t="s">
        <v>3101</v>
      </c>
      <c r="C988" s="36">
        <v>43830</v>
      </c>
      <c r="D988" s="124">
        <v>1.0089999999999999</v>
      </c>
      <c r="E988" s="124">
        <v>1.0089999999999999</v>
      </c>
      <c r="F988" s="125">
        <v>4.9578582052547802E-2</v>
      </c>
      <c r="G988" s="36">
        <v>43826</v>
      </c>
      <c r="H988" s="124">
        <v>1.0085</v>
      </c>
      <c r="I988" s="126">
        <v>0</v>
      </c>
      <c r="J988" s="123"/>
      <c r="K988" s="125">
        <v>0.15882469724040299</v>
      </c>
      <c r="L988" s="125">
        <v>0.34808552958725397</v>
      </c>
      <c r="M988" s="130">
        <v>0.74887668497252502</v>
      </c>
      <c r="N988" s="137">
        <f t="shared" si="165"/>
        <v>2.9955067398901001</v>
      </c>
      <c r="O988" s="132">
        <f t="shared" si="166"/>
        <v>2.9955067398901001E-2</v>
      </c>
      <c r="P988" s="134">
        <f t="shared" si="167"/>
        <v>909</v>
      </c>
      <c r="Q988" s="134">
        <v>1046</v>
      </c>
      <c r="R988" s="134" t="str">
        <f t="shared" si="168"/>
        <v>909/1046</v>
      </c>
      <c r="S988" s="131">
        <f t="shared" si="169"/>
        <v>0.86902485659655837</v>
      </c>
      <c r="T988" s="137">
        <f t="shared" si="170"/>
        <v>60</v>
      </c>
      <c r="U988" s="133" t="e">
        <f ca="1">[1]!f_risk_annusharpe(A988,"2019/9/30","2019/12/31",1,1,3)</f>
        <v>#NAME?</v>
      </c>
      <c r="V988" s="134" t="e">
        <f t="shared" ca="1" si="171"/>
        <v>#NAME?</v>
      </c>
      <c r="W988" s="134">
        <f t="shared" si="172"/>
        <v>1046</v>
      </c>
      <c r="X988" s="134" t="e">
        <f t="shared" ca="1" si="173"/>
        <v>#NAME?</v>
      </c>
      <c r="Y988" s="131" t="e">
        <f t="shared" ca="1" si="174"/>
        <v>#NAME?</v>
      </c>
      <c r="Z988" s="137" t="e">
        <f t="shared" ca="1" si="175"/>
        <v>#NAME?</v>
      </c>
      <c r="AA988" s="126">
        <v>0</v>
      </c>
      <c r="AB988" s="126">
        <v>0</v>
      </c>
      <c r="AC988" s="123"/>
      <c r="AD988" s="126">
        <v>0</v>
      </c>
      <c r="AE988" s="123"/>
      <c r="AF988" s="126">
        <v>0</v>
      </c>
      <c r="AG988" s="123"/>
      <c r="AH988" s="125">
        <v>0.89999999999999003</v>
      </c>
      <c r="AI988" s="123" t="s">
        <v>309</v>
      </c>
      <c r="AJ988" s="123" t="s">
        <v>95</v>
      </c>
      <c r="AK988" s="124">
        <v>11.7097046357</v>
      </c>
      <c r="AL988" s="123" t="s">
        <v>159</v>
      </c>
      <c r="AM988" s="36">
        <v>43698</v>
      </c>
      <c r="AN988" s="123" t="s">
        <v>310</v>
      </c>
      <c r="AO988" s="123" t="s">
        <v>593</v>
      </c>
      <c r="AP988" s="123" t="s">
        <v>228</v>
      </c>
      <c r="AQ988" s="123" t="s">
        <v>272</v>
      </c>
    </row>
    <row r="989" spans="1:43">
      <c r="A989" s="123" t="s">
        <v>3097</v>
      </c>
      <c r="B989" s="123" t="s">
        <v>3098</v>
      </c>
      <c r="C989" s="36">
        <v>43830</v>
      </c>
      <c r="D989" s="124">
        <v>1.004</v>
      </c>
      <c r="E989" s="124">
        <v>1.004</v>
      </c>
      <c r="F989" s="125">
        <v>9.9611515091133605E-3</v>
      </c>
      <c r="G989" s="36">
        <v>43826</v>
      </c>
      <c r="H989" s="124">
        <v>1.0039</v>
      </c>
      <c r="I989" s="126">
        <v>0</v>
      </c>
      <c r="J989" s="123"/>
      <c r="K989" s="125">
        <v>2.9889409186008499E-2</v>
      </c>
      <c r="L989" s="125">
        <v>0.20960175666234099</v>
      </c>
      <c r="M989" s="130">
        <v>0.4</v>
      </c>
      <c r="N989" s="137">
        <f t="shared" si="165"/>
        <v>1.6</v>
      </c>
      <c r="O989" s="132">
        <f t="shared" si="166"/>
        <v>1.6E-2</v>
      </c>
      <c r="P989" s="134">
        <f t="shared" si="167"/>
        <v>1015</v>
      </c>
      <c r="Q989" s="134">
        <v>1046</v>
      </c>
      <c r="R989" s="134" t="str">
        <f t="shared" si="168"/>
        <v>1015/1046</v>
      </c>
      <c r="S989" s="131">
        <f t="shared" si="169"/>
        <v>0.9703632887189293</v>
      </c>
      <c r="T989" s="137">
        <f t="shared" si="170"/>
        <v>60</v>
      </c>
      <c r="U989" s="133" t="e">
        <f ca="1">[1]!f_risk_annusharpe(A989,"2019/9/30","2019/12/31",1,1,3)</f>
        <v>#NAME?</v>
      </c>
      <c r="V989" s="134" t="e">
        <f t="shared" ca="1" si="171"/>
        <v>#NAME?</v>
      </c>
      <c r="W989" s="134">
        <f t="shared" si="172"/>
        <v>1046</v>
      </c>
      <c r="X989" s="134" t="e">
        <f t="shared" ca="1" si="173"/>
        <v>#NAME?</v>
      </c>
      <c r="Y989" s="131" t="e">
        <f t="shared" ca="1" si="174"/>
        <v>#NAME?</v>
      </c>
      <c r="Z989" s="137" t="e">
        <f t="shared" ca="1" si="175"/>
        <v>#NAME?</v>
      </c>
      <c r="AA989" s="126">
        <v>0</v>
      </c>
      <c r="AB989" s="126">
        <v>0</v>
      </c>
      <c r="AC989" s="123"/>
      <c r="AD989" s="126">
        <v>0</v>
      </c>
      <c r="AE989" s="123"/>
      <c r="AF989" s="126">
        <v>0</v>
      </c>
      <c r="AG989" s="123"/>
      <c r="AH989" s="125">
        <v>0.4</v>
      </c>
      <c r="AI989" s="123" t="s">
        <v>309</v>
      </c>
      <c r="AJ989" s="123" t="s">
        <v>95</v>
      </c>
      <c r="AK989" s="124">
        <v>41.548466820500003</v>
      </c>
      <c r="AL989" s="123" t="s">
        <v>159</v>
      </c>
      <c r="AM989" s="36">
        <v>43698</v>
      </c>
      <c r="AN989" s="123" t="s">
        <v>310</v>
      </c>
      <c r="AO989" s="123" t="s">
        <v>3099</v>
      </c>
      <c r="AP989" s="123" t="s">
        <v>269</v>
      </c>
      <c r="AQ989" s="123" t="s">
        <v>207</v>
      </c>
    </row>
    <row r="990" spans="1:43">
      <c r="A990" s="123" t="s">
        <v>3362</v>
      </c>
      <c r="B990" s="123" t="s">
        <v>3363</v>
      </c>
      <c r="C990" s="36">
        <v>43830</v>
      </c>
      <c r="D990" s="124">
        <v>0.99350000000000005</v>
      </c>
      <c r="E990" s="124">
        <v>0.99350000000000005</v>
      </c>
      <c r="F990" s="125">
        <v>0.18150650398306201</v>
      </c>
      <c r="G990" s="36">
        <v>43826</v>
      </c>
      <c r="H990" s="124">
        <v>0.99170000000000003</v>
      </c>
      <c r="I990" s="126">
        <v>0</v>
      </c>
      <c r="J990" s="123"/>
      <c r="K990" s="125">
        <v>2.1173810257991601</v>
      </c>
      <c r="L990" s="125">
        <v>-3.0353308608237302</v>
      </c>
      <c r="M990" s="130">
        <v>-2.6362210897687102</v>
      </c>
      <c r="N990" s="137">
        <f t="shared" si="165"/>
        <v>-10.544884359074841</v>
      </c>
      <c r="O990" s="132">
        <f t="shared" si="166"/>
        <v>-0.10544884359074841</v>
      </c>
      <c r="P990" s="134">
        <f t="shared" si="167"/>
        <v>1044</v>
      </c>
      <c r="Q990" s="134">
        <v>1046</v>
      </c>
      <c r="R990" s="134" t="str">
        <f t="shared" si="168"/>
        <v>1044/1046</v>
      </c>
      <c r="S990" s="131">
        <f t="shared" si="169"/>
        <v>0.99808795411089868</v>
      </c>
      <c r="T990" s="137">
        <f t="shared" si="170"/>
        <v>60</v>
      </c>
      <c r="U990" s="133" t="e">
        <f ca="1">[1]!f_risk_annusharpe(A990,"2019/9/30","2019/12/31",1,1,3)</f>
        <v>#NAME?</v>
      </c>
      <c r="V990" s="134" t="e">
        <f t="shared" ca="1" si="171"/>
        <v>#NAME?</v>
      </c>
      <c r="W990" s="134">
        <f t="shared" si="172"/>
        <v>1046</v>
      </c>
      <c r="X990" s="134" t="e">
        <f t="shared" ca="1" si="173"/>
        <v>#NAME?</v>
      </c>
      <c r="Y990" s="131" t="e">
        <f t="shared" ca="1" si="174"/>
        <v>#NAME?</v>
      </c>
      <c r="Z990" s="137" t="e">
        <f t="shared" ca="1" si="175"/>
        <v>#NAME?</v>
      </c>
      <c r="AA990" s="125">
        <v>-0.64006400640063599</v>
      </c>
      <c r="AB990" s="126">
        <v>0</v>
      </c>
      <c r="AC990" s="123"/>
      <c r="AD990" s="126">
        <v>0</v>
      </c>
      <c r="AE990" s="123"/>
      <c r="AF990" s="126">
        <v>0</v>
      </c>
      <c r="AG990" s="123"/>
      <c r="AH990" s="125">
        <v>-0.64999999999999503</v>
      </c>
      <c r="AI990" s="123" t="s">
        <v>309</v>
      </c>
      <c r="AJ990" s="123" t="s">
        <v>95</v>
      </c>
      <c r="AK990" s="124">
        <v>2.0418972003999998</v>
      </c>
      <c r="AL990" s="123" t="s">
        <v>159</v>
      </c>
      <c r="AM990" s="36">
        <v>43571</v>
      </c>
      <c r="AN990" s="123" t="s">
        <v>310</v>
      </c>
      <c r="AO990" s="123" t="s">
        <v>2189</v>
      </c>
      <c r="AP990" s="123" t="s">
        <v>253</v>
      </c>
      <c r="AQ990" s="123" t="s">
        <v>165</v>
      </c>
    </row>
    <row r="991" spans="1:43">
      <c r="A991" s="123" t="s">
        <v>3092</v>
      </c>
      <c r="B991" s="123" t="s">
        <v>3093</v>
      </c>
      <c r="C991" s="36">
        <v>43830</v>
      </c>
      <c r="D991" s="124">
        <v>1.0065999999999999</v>
      </c>
      <c r="E991" s="124">
        <v>1.0065999999999999</v>
      </c>
      <c r="F991" s="125">
        <v>9.9354197714842506E-3</v>
      </c>
      <c r="G991" s="36">
        <v>43829</v>
      </c>
      <c r="H991" s="124">
        <v>1.0065</v>
      </c>
      <c r="I991" s="126">
        <v>0</v>
      </c>
      <c r="J991" s="123"/>
      <c r="K991" s="125">
        <v>6.95894224077864E-2</v>
      </c>
      <c r="L991" s="125">
        <v>0.32891458187978301</v>
      </c>
      <c r="M991" s="130">
        <v>0.48916841369670599</v>
      </c>
      <c r="N991" s="137">
        <f t="shared" si="165"/>
        <v>1.956673654786824</v>
      </c>
      <c r="O991" s="132">
        <f t="shared" si="166"/>
        <v>1.9566736547868238E-2</v>
      </c>
      <c r="P991" s="134">
        <f t="shared" si="167"/>
        <v>1004</v>
      </c>
      <c r="Q991" s="134">
        <v>1046</v>
      </c>
      <c r="R991" s="134" t="str">
        <f t="shared" si="168"/>
        <v>1004/1046</v>
      </c>
      <c r="S991" s="131">
        <f t="shared" si="169"/>
        <v>0.95984703632887192</v>
      </c>
      <c r="T991" s="137">
        <f t="shared" si="170"/>
        <v>60</v>
      </c>
      <c r="U991" s="133" t="e">
        <f ca="1">[1]!f_risk_annusharpe(A991,"2019/9/30","2019/12/31",1,1,3)</f>
        <v>#NAME?</v>
      </c>
      <c r="V991" s="134" t="e">
        <f t="shared" ca="1" si="171"/>
        <v>#NAME?</v>
      </c>
      <c r="W991" s="134">
        <f t="shared" si="172"/>
        <v>1046</v>
      </c>
      <c r="X991" s="134" t="e">
        <f t="shared" ca="1" si="173"/>
        <v>#NAME?</v>
      </c>
      <c r="Y991" s="131" t="e">
        <f t="shared" ca="1" si="174"/>
        <v>#NAME?</v>
      </c>
      <c r="Z991" s="137" t="e">
        <f t="shared" ca="1" si="175"/>
        <v>#NAME?</v>
      </c>
      <c r="AA991" s="126">
        <v>0</v>
      </c>
      <c r="AB991" s="126">
        <v>0</v>
      </c>
      <c r="AC991" s="123"/>
      <c r="AD991" s="126">
        <v>0</v>
      </c>
      <c r="AE991" s="123"/>
      <c r="AF991" s="126">
        <v>0</v>
      </c>
      <c r="AG991" s="123"/>
      <c r="AH991" s="125">
        <v>0.65999999999999404</v>
      </c>
      <c r="AI991" s="123" t="s">
        <v>157</v>
      </c>
      <c r="AJ991" s="123" t="s">
        <v>95</v>
      </c>
      <c r="AK991" s="124">
        <v>2.2022173598000001</v>
      </c>
      <c r="AL991" s="123" t="s">
        <v>159</v>
      </c>
      <c r="AM991" s="36">
        <v>43712</v>
      </c>
      <c r="AN991" s="123" t="s">
        <v>310</v>
      </c>
      <c r="AO991" s="123" t="s">
        <v>252</v>
      </c>
      <c r="AP991" s="123" t="s">
        <v>205</v>
      </c>
      <c r="AQ991" s="123" t="s">
        <v>177</v>
      </c>
    </row>
    <row r="992" spans="1:43">
      <c r="A992" s="123" t="s">
        <v>3094</v>
      </c>
      <c r="B992" s="123" t="s">
        <v>3095</v>
      </c>
      <c r="C992" s="36">
        <v>43830</v>
      </c>
      <c r="D992" s="124">
        <v>1.0124</v>
      </c>
      <c r="E992" s="124">
        <v>1.0124</v>
      </c>
      <c r="F992" s="125">
        <v>1.9758940920764499E-2</v>
      </c>
      <c r="G992" s="36">
        <v>43829</v>
      </c>
      <c r="H992" s="124">
        <v>1.0122</v>
      </c>
      <c r="I992" s="126">
        <v>0</v>
      </c>
      <c r="J992" s="123"/>
      <c r="K992" s="125">
        <v>0.108770888954799</v>
      </c>
      <c r="L992" s="125">
        <v>0.34691247893746202</v>
      </c>
      <c r="M992" s="130">
        <v>1.0076823306395299</v>
      </c>
      <c r="N992" s="137">
        <f t="shared" si="165"/>
        <v>4.0307293225581198</v>
      </c>
      <c r="O992" s="132">
        <f t="shared" si="166"/>
        <v>4.0307293225581201E-2</v>
      </c>
      <c r="P992" s="134">
        <f t="shared" si="167"/>
        <v>557</v>
      </c>
      <c r="Q992" s="134">
        <v>1046</v>
      </c>
      <c r="R992" s="134" t="str">
        <f t="shared" si="168"/>
        <v>557/1046</v>
      </c>
      <c r="S992" s="131">
        <f t="shared" si="169"/>
        <v>0.5325047801147228</v>
      </c>
      <c r="T992" s="137">
        <f t="shared" si="170"/>
        <v>73.374760994263866</v>
      </c>
      <c r="U992" s="133" t="e">
        <f ca="1">[1]!f_risk_annusharpe(A992,"2019/9/30","2019/12/31",1,1,3)</f>
        <v>#NAME?</v>
      </c>
      <c r="V992" s="134" t="e">
        <f t="shared" ca="1" si="171"/>
        <v>#NAME?</v>
      </c>
      <c r="W992" s="134">
        <f t="shared" si="172"/>
        <v>1046</v>
      </c>
      <c r="X992" s="134" t="e">
        <f t="shared" ca="1" si="173"/>
        <v>#NAME?</v>
      </c>
      <c r="Y992" s="131" t="e">
        <f t="shared" ca="1" si="174"/>
        <v>#NAME?</v>
      </c>
      <c r="Z992" s="137" t="e">
        <f t="shared" ca="1" si="175"/>
        <v>#NAME?</v>
      </c>
      <c r="AA992" s="126">
        <v>0</v>
      </c>
      <c r="AB992" s="126">
        <v>0</v>
      </c>
      <c r="AC992" s="123"/>
      <c r="AD992" s="126">
        <v>0</v>
      </c>
      <c r="AE992" s="123"/>
      <c r="AF992" s="126">
        <v>0</v>
      </c>
      <c r="AG992" s="123"/>
      <c r="AH992" s="125">
        <v>1.24</v>
      </c>
      <c r="AI992" s="123" t="s">
        <v>309</v>
      </c>
      <c r="AJ992" s="123" t="s">
        <v>95</v>
      </c>
      <c r="AK992" s="124">
        <v>3.7270269726</v>
      </c>
      <c r="AL992" s="123" t="s">
        <v>159</v>
      </c>
      <c r="AM992" s="36">
        <v>43693</v>
      </c>
      <c r="AN992" s="123" t="s">
        <v>310</v>
      </c>
      <c r="AO992" s="123" t="s">
        <v>3096</v>
      </c>
      <c r="AP992" s="123" t="s">
        <v>205</v>
      </c>
      <c r="AQ992" s="123" t="s">
        <v>272</v>
      </c>
    </row>
    <row r="993" spans="1:43">
      <c r="A993" s="123" t="s">
        <v>3089</v>
      </c>
      <c r="B993" s="123" t="s">
        <v>3090</v>
      </c>
      <c r="C993" s="36">
        <v>43830</v>
      </c>
      <c r="D993" s="124">
        <v>1.0167999999999999</v>
      </c>
      <c r="E993" s="124">
        <v>1.0167999999999999</v>
      </c>
      <c r="F993" s="125">
        <v>9.8357430903894E-3</v>
      </c>
      <c r="G993" s="36">
        <v>43829</v>
      </c>
      <c r="H993" s="124">
        <v>1.0166999999999999</v>
      </c>
      <c r="I993" s="126">
        <v>0</v>
      </c>
      <c r="J993" s="123"/>
      <c r="K993" s="125">
        <v>0.108299694791757</v>
      </c>
      <c r="L993" s="125">
        <v>0.46438099002074201</v>
      </c>
      <c r="M993" s="130">
        <v>1.6088737883481601</v>
      </c>
      <c r="N993" s="137">
        <f t="shared" si="165"/>
        <v>6.4354951533926403</v>
      </c>
      <c r="O993" s="132">
        <f t="shared" si="166"/>
        <v>6.4354951533926397E-2</v>
      </c>
      <c r="P993" s="134">
        <f t="shared" si="167"/>
        <v>61</v>
      </c>
      <c r="Q993" s="134">
        <v>1046</v>
      </c>
      <c r="R993" s="134" t="str">
        <f t="shared" si="168"/>
        <v>61/1046</v>
      </c>
      <c r="S993" s="131">
        <f t="shared" si="169"/>
        <v>5.8317399617590825E-2</v>
      </c>
      <c r="T993" s="137">
        <f t="shared" si="170"/>
        <v>97.084130019120465</v>
      </c>
      <c r="U993" s="133" t="e">
        <f ca="1">[1]!f_risk_annusharpe(A993,"2019/9/30","2019/12/31",1,1,3)</f>
        <v>#NAME?</v>
      </c>
      <c r="V993" s="134" t="e">
        <f t="shared" ca="1" si="171"/>
        <v>#NAME?</v>
      </c>
      <c r="W993" s="134">
        <f t="shared" si="172"/>
        <v>1046</v>
      </c>
      <c r="X993" s="134" t="e">
        <f t="shared" ca="1" si="173"/>
        <v>#NAME?</v>
      </c>
      <c r="Y993" s="131" t="e">
        <f t="shared" ca="1" si="174"/>
        <v>#NAME?</v>
      </c>
      <c r="Z993" s="137" t="e">
        <f t="shared" ca="1" si="175"/>
        <v>#NAME?</v>
      </c>
      <c r="AA993" s="126">
        <v>0</v>
      </c>
      <c r="AB993" s="126">
        <v>0</v>
      </c>
      <c r="AC993" s="123"/>
      <c r="AD993" s="126">
        <v>0</v>
      </c>
      <c r="AE993" s="123"/>
      <c r="AF993" s="126">
        <v>0</v>
      </c>
      <c r="AG993" s="123"/>
      <c r="AH993" s="125">
        <v>1.6799999999999899</v>
      </c>
      <c r="AI993" s="123" t="s">
        <v>174</v>
      </c>
      <c r="AJ993" s="123" t="s">
        <v>95</v>
      </c>
      <c r="AK993" s="124">
        <v>6.6753894525000002</v>
      </c>
      <c r="AL993" s="123" t="s">
        <v>159</v>
      </c>
      <c r="AM993" s="36">
        <v>43712</v>
      </c>
      <c r="AN993" s="123" t="s">
        <v>310</v>
      </c>
      <c r="AO993" s="123" t="s">
        <v>3091</v>
      </c>
      <c r="AP993" s="123" t="s">
        <v>268</v>
      </c>
      <c r="AQ993" s="123" t="s">
        <v>229</v>
      </c>
    </row>
    <row r="994" spans="1:43">
      <c r="A994" s="123" t="s">
        <v>3087</v>
      </c>
      <c r="B994" s="123" t="s">
        <v>3088</v>
      </c>
      <c r="C994" s="36">
        <v>43830</v>
      </c>
      <c r="D994" s="124">
        <v>1.0083</v>
      </c>
      <c r="E994" s="124">
        <v>1.0083</v>
      </c>
      <c r="F994" s="125">
        <v>1.9839301656579499E-2</v>
      </c>
      <c r="G994" s="36">
        <v>43826</v>
      </c>
      <c r="H994" s="124">
        <v>1.0081</v>
      </c>
      <c r="I994" s="126">
        <v>0</v>
      </c>
      <c r="J994" s="123"/>
      <c r="K994" s="125">
        <v>6.9472012703446107E-2</v>
      </c>
      <c r="L994" s="125">
        <v>0.258526399522714</v>
      </c>
      <c r="M994" s="130">
        <v>0.56852184320766397</v>
      </c>
      <c r="N994" s="137">
        <f t="shared" si="165"/>
        <v>2.2740873728306559</v>
      </c>
      <c r="O994" s="132">
        <f t="shared" si="166"/>
        <v>2.2740873728306559E-2</v>
      </c>
      <c r="P994" s="134">
        <f t="shared" si="167"/>
        <v>990</v>
      </c>
      <c r="Q994" s="134">
        <v>1046</v>
      </c>
      <c r="R994" s="134" t="str">
        <f t="shared" si="168"/>
        <v>990/1046</v>
      </c>
      <c r="S994" s="131">
        <f t="shared" si="169"/>
        <v>0.94646271510516256</v>
      </c>
      <c r="T994" s="137">
        <f t="shared" si="170"/>
        <v>60</v>
      </c>
      <c r="U994" s="133" t="e">
        <f ca="1">[1]!f_risk_annusharpe(A994,"2019/9/30","2019/12/31",1,1,3)</f>
        <v>#NAME?</v>
      </c>
      <c r="V994" s="134" t="e">
        <f t="shared" ca="1" si="171"/>
        <v>#NAME?</v>
      </c>
      <c r="W994" s="134">
        <f t="shared" si="172"/>
        <v>1046</v>
      </c>
      <c r="X994" s="134" t="e">
        <f t="shared" ca="1" si="173"/>
        <v>#NAME?</v>
      </c>
      <c r="Y994" s="131" t="e">
        <f t="shared" ca="1" si="174"/>
        <v>#NAME?</v>
      </c>
      <c r="Z994" s="137" t="e">
        <f t="shared" ca="1" si="175"/>
        <v>#NAME?</v>
      </c>
      <c r="AA994" s="126">
        <v>0</v>
      </c>
      <c r="AB994" s="126">
        <v>0</v>
      </c>
      <c r="AC994" s="123"/>
      <c r="AD994" s="126">
        <v>0</v>
      </c>
      <c r="AE994" s="123"/>
      <c r="AF994" s="126">
        <v>0</v>
      </c>
      <c r="AG994" s="123"/>
      <c r="AH994" s="125">
        <v>0.82999999999999696</v>
      </c>
      <c r="AI994" s="123" t="s">
        <v>309</v>
      </c>
      <c r="AJ994" s="123" t="s">
        <v>95</v>
      </c>
      <c r="AK994" s="124">
        <v>6.6192329396999998</v>
      </c>
      <c r="AL994" s="123" t="s">
        <v>159</v>
      </c>
      <c r="AM994" s="36">
        <v>43672</v>
      </c>
      <c r="AN994" s="123" t="s">
        <v>310</v>
      </c>
      <c r="AO994" s="123" t="s">
        <v>1892</v>
      </c>
      <c r="AP994" s="123" t="s">
        <v>187</v>
      </c>
      <c r="AQ994" s="123" t="s">
        <v>185</v>
      </c>
    </row>
    <row r="995" spans="1:43">
      <c r="A995" s="123" t="s">
        <v>3157</v>
      </c>
      <c r="B995" s="123" t="s">
        <v>3158</v>
      </c>
      <c r="C995" s="36">
        <v>43830</v>
      </c>
      <c r="D995" s="124">
        <v>1.0113000000000001</v>
      </c>
      <c r="E995" s="124">
        <v>1.0113000000000001</v>
      </c>
      <c r="F995" s="125">
        <v>2.9673590504469698E-2</v>
      </c>
      <c r="G995" s="36">
        <v>43829</v>
      </c>
      <c r="H995" s="124">
        <v>1.0109999999999999</v>
      </c>
      <c r="I995" s="126">
        <v>0</v>
      </c>
      <c r="J995" s="123"/>
      <c r="K995" s="125">
        <v>0.237882842699988</v>
      </c>
      <c r="L995" s="125">
        <v>0.576827449030336</v>
      </c>
      <c r="M995" s="130">
        <v>1.10977804439113</v>
      </c>
      <c r="N995" s="137">
        <f t="shared" si="165"/>
        <v>4.4391121775645201</v>
      </c>
      <c r="O995" s="132">
        <f t="shared" si="166"/>
        <v>4.43911217756452E-2</v>
      </c>
      <c r="P995" s="134">
        <f t="shared" si="167"/>
        <v>398</v>
      </c>
      <c r="Q995" s="134">
        <v>1046</v>
      </c>
      <c r="R995" s="134" t="str">
        <f t="shared" si="168"/>
        <v>398/1046</v>
      </c>
      <c r="S995" s="131">
        <f t="shared" si="169"/>
        <v>0.38049713193116635</v>
      </c>
      <c r="T995" s="137">
        <f t="shared" si="170"/>
        <v>80.975143403441677</v>
      </c>
      <c r="U995" s="133" t="e">
        <f ca="1">[1]!f_risk_annusharpe(A995,"2019/9/30","2019/12/31",1,1,3)</f>
        <v>#NAME?</v>
      </c>
      <c r="V995" s="134" t="e">
        <f t="shared" ca="1" si="171"/>
        <v>#NAME?</v>
      </c>
      <c r="W995" s="134">
        <f t="shared" si="172"/>
        <v>1046</v>
      </c>
      <c r="X995" s="134" t="e">
        <f t="shared" ca="1" si="173"/>
        <v>#NAME?</v>
      </c>
      <c r="Y995" s="131" t="e">
        <f t="shared" ca="1" si="174"/>
        <v>#NAME?</v>
      </c>
      <c r="Z995" s="137" t="e">
        <f t="shared" ca="1" si="175"/>
        <v>#NAME?</v>
      </c>
      <c r="AA995" s="126">
        <v>0</v>
      </c>
      <c r="AB995" s="126">
        <v>0</v>
      </c>
      <c r="AC995" s="123"/>
      <c r="AD995" s="126">
        <v>0</v>
      </c>
      <c r="AE995" s="123"/>
      <c r="AF995" s="126">
        <v>0</v>
      </c>
      <c r="AG995" s="123"/>
      <c r="AH995" s="125">
        <v>1.1300000000000101</v>
      </c>
      <c r="AI995" s="123" t="s">
        <v>157</v>
      </c>
      <c r="AJ995" s="123" t="s">
        <v>95</v>
      </c>
      <c r="AK995" s="124">
        <v>1.4534676522000001</v>
      </c>
      <c r="AL995" s="123" t="s">
        <v>159</v>
      </c>
      <c r="AM995" s="36">
        <v>43734</v>
      </c>
      <c r="AN995" s="123" t="s">
        <v>310</v>
      </c>
      <c r="AO995" s="123" t="s">
        <v>3159</v>
      </c>
      <c r="AP995" s="123" t="s">
        <v>249</v>
      </c>
      <c r="AQ995" s="123" t="s">
        <v>207</v>
      </c>
    </row>
    <row r="996" spans="1:43">
      <c r="A996" s="123" t="s">
        <v>3460</v>
      </c>
      <c r="B996" s="123" t="s">
        <v>3461</v>
      </c>
      <c r="C996" s="36">
        <v>43830</v>
      </c>
      <c r="D996" s="124">
        <v>1.0238</v>
      </c>
      <c r="E996" s="124">
        <v>1.0238</v>
      </c>
      <c r="F996" s="125">
        <v>9.7684868613840993E-3</v>
      </c>
      <c r="G996" s="36">
        <v>43829</v>
      </c>
      <c r="H996" s="124">
        <v>1.0237000000000001</v>
      </c>
      <c r="I996" s="126">
        <v>0</v>
      </c>
      <c r="J996" s="123"/>
      <c r="K996" s="125">
        <v>0.18592817301105899</v>
      </c>
      <c r="L996" s="125">
        <v>0.49077345897135</v>
      </c>
      <c r="M996" s="130">
        <v>0.94655886412936796</v>
      </c>
      <c r="N996" s="137">
        <f t="shared" si="165"/>
        <v>3.7862354565174718</v>
      </c>
      <c r="O996" s="132">
        <f t="shared" si="166"/>
        <v>3.786235456517472E-2</v>
      </c>
      <c r="P996" s="134">
        <f t="shared" si="167"/>
        <v>651</v>
      </c>
      <c r="Q996" s="134">
        <v>1046</v>
      </c>
      <c r="R996" s="134" t="str">
        <f t="shared" si="168"/>
        <v>651/1046</v>
      </c>
      <c r="S996" s="131">
        <f t="shared" si="169"/>
        <v>0.62237093690248568</v>
      </c>
      <c r="T996" s="137">
        <f t="shared" si="170"/>
        <v>68.881453154875715</v>
      </c>
      <c r="U996" s="133" t="e">
        <f ca="1">[1]!f_risk_annusharpe(A996,"2019/9/30","2019/12/31",1,1,3)</f>
        <v>#NAME?</v>
      </c>
      <c r="V996" s="134" t="e">
        <f t="shared" ca="1" si="171"/>
        <v>#NAME?</v>
      </c>
      <c r="W996" s="134">
        <f t="shared" si="172"/>
        <v>1046</v>
      </c>
      <c r="X996" s="134" t="e">
        <f t="shared" ca="1" si="173"/>
        <v>#NAME?</v>
      </c>
      <c r="Y996" s="131" t="e">
        <f t="shared" ca="1" si="174"/>
        <v>#NAME?</v>
      </c>
      <c r="Z996" s="137" t="e">
        <f t="shared" ca="1" si="175"/>
        <v>#NAME?</v>
      </c>
      <c r="AA996" s="125">
        <v>2.0534290271132298</v>
      </c>
      <c r="AB996" s="126">
        <v>0</v>
      </c>
      <c r="AC996" s="123"/>
      <c r="AD996" s="126">
        <v>0</v>
      </c>
      <c r="AE996" s="123"/>
      <c r="AF996" s="126">
        <v>0</v>
      </c>
      <c r="AG996" s="123"/>
      <c r="AH996" s="125">
        <v>2.38</v>
      </c>
      <c r="AI996" s="123" t="s">
        <v>157</v>
      </c>
      <c r="AJ996" s="123" t="s">
        <v>95</v>
      </c>
      <c r="AK996" s="124">
        <v>10.140072627</v>
      </c>
      <c r="AL996" s="123" t="s">
        <v>159</v>
      </c>
      <c r="AM996" s="36">
        <v>43600</v>
      </c>
      <c r="AN996" s="123" t="s">
        <v>310</v>
      </c>
      <c r="AO996" s="123" t="s">
        <v>3462</v>
      </c>
      <c r="AP996" s="123" t="s">
        <v>433</v>
      </c>
      <c r="AQ996" s="123" t="s">
        <v>213</v>
      </c>
    </row>
    <row r="997" spans="1:43">
      <c r="A997" s="123" t="s">
        <v>3128</v>
      </c>
      <c r="B997" s="123" t="s">
        <v>3129</v>
      </c>
      <c r="C997" s="36">
        <v>43830</v>
      </c>
      <c r="D997" s="124">
        <v>1.0244</v>
      </c>
      <c r="E997" s="124">
        <v>1.0244</v>
      </c>
      <c r="F997" s="125">
        <v>-2.9276861520441799E-2</v>
      </c>
      <c r="G997" s="36">
        <v>43826</v>
      </c>
      <c r="H997" s="124">
        <v>1.0246999999999999</v>
      </c>
      <c r="I997" s="126">
        <v>0</v>
      </c>
      <c r="J997" s="123"/>
      <c r="K997" s="125">
        <v>0.19561815336463201</v>
      </c>
      <c r="L997" s="125">
        <v>0.63856960408684105</v>
      </c>
      <c r="M997" s="130">
        <v>1.34546893549664</v>
      </c>
      <c r="N997" s="137">
        <f t="shared" si="165"/>
        <v>5.3818757419865602</v>
      </c>
      <c r="O997" s="132">
        <f t="shared" si="166"/>
        <v>5.3818757419865602E-2</v>
      </c>
      <c r="P997" s="134">
        <f t="shared" si="167"/>
        <v>157</v>
      </c>
      <c r="Q997" s="134">
        <v>1046</v>
      </c>
      <c r="R997" s="134" t="str">
        <f t="shared" si="168"/>
        <v>157/1046</v>
      </c>
      <c r="S997" s="131">
        <f t="shared" si="169"/>
        <v>0.15009560229445507</v>
      </c>
      <c r="T997" s="137">
        <f t="shared" si="170"/>
        <v>92.495219885277251</v>
      </c>
      <c r="U997" s="133" t="e">
        <f ca="1">[1]!f_risk_annusharpe(A997,"2019/9/30","2019/12/31",1,1,3)</f>
        <v>#NAME?</v>
      </c>
      <c r="V997" s="134" t="e">
        <f t="shared" ca="1" si="171"/>
        <v>#NAME?</v>
      </c>
      <c r="W997" s="134">
        <f t="shared" si="172"/>
        <v>1046</v>
      </c>
      <c r="X997" s="134" t="e">
        <f t="shared" ca="1" si="173"/>
        <v>#NAME?</v>
      </c>
      <c r="Y997" s="131" t="e">
        <f t="shared" ca="1" si="174"/>
        <v>#NAME?</v>
      </c>
      <c r="Z997" s="137" t="e">
        <f t="shared" ca="1" si="175"/>
        <v>#NAME?</v>
      </c>
      <c r="AA997" s="126">
        <v>0</v>
      </c>
      <c r="AB997" s="126">
        <v>0</v>
      </c>
      <c r="AC997" s="123"/>
      <c r="AD997" s="126">
        <v>0</v>
      </c>
      <c r="AE997" s="123"/>
      <c r="AF997" s="126">
        <v>0</v>
      </c>
      <c r="AG997" s="123"/>
      <c r="AH997" s="125">
        <v>2.44</v>
      </c>
      <c r="AI997" s="123" t="s">
        <v>174</v>
      </c>
      <c r="AJ997" s="123" t="s">
        <v>95</v>
      </c>
      <c r="AK997" s="124">
        <v>10.3776383999</v>
      </c>
      <c r="AL997" s="123" t="s">
        <v>159</v>
      </c>
      <c r="AM997" s="36">
        <v>43664</v>
      </c>
      <c r="AN997" s="123" t="s">
        <v>310</v>
      </c>
      <c r="AO997" s="123" t="s">
        <v>6444</v>
      </c>
      <c r="AP997" s="123" t="s">
        <v>548</v>
      </c>
      <c r="AQ997" s="123" t="s">
        <v>532</v>
      </c>
    </row>
    <row r="998" spans="1:43">
      <c r="A998" s="123" t="s">
        <v>3173</v>
      </c>
      <c r="B998" s="123" t="s">
        <v>3174</v>
      </c>
      <c r="C998" s="36">
        <v>43830</v>
      </c>
      <c r="D998" s="124">
        <v>1.0017</v>
      </c>
      <c r="E998" s="124">
        <v>1.0157</v>
      </c>
      <c r="F998" s="125">
        <v>2.9958058717787801E-2</v>
      </c>
      <c r="G998" s="36">
        <v>43826</v>
      </c>
      <c r="H998" s="124">
        <v>1.0014000000000001</v>
      </c>
      <c r="I998" s="126">
        <v>0</v>
      </c>
      <c r="J998" s="123"/>
      <c r="K998" s="125">
        <v>8.9946915648408995E-2</v>
      </c>
      <c r="L998" s="125">
        <v>0.37679427809071597</v>
      </c>
      <c r="M998" s="130">
        <v>1.04583976323119</v>
      </c>
      <c r="N998" s="137">
        <f t="shared" si="165"/>
        <v>4.18335905292476</v>
      </c>
      <c r="O998" s="132">
        <f t="shared" si="166"/>
        <v>4.1833590529247601E-2</v>
      </c>
      <c r="P998" s="134">
        <f t="shared" si="167"/>
        <v>488</v>
      </c>
      <c r="Q998" s="134">
        <v>1046</v>
      </c>
      <c r="R998" s="134" t="str">
        <f t="shared" si="168"/>
        <v>488/1046</v>
      </c>
      <c r="S998" s="131">
        <f t="shared" si="169"/>
        <v>0.4665391969407266</v>
      </c>
      <c r="T998" s="137">
        <f t="shared" si="170"/>
        <v>76.673040152963665</v>
      </c>
      <c r="U998" s="133" t="e">
        <f ca="1">[1]!f_risk_annusharpe(A998,"2019/9/30","2019/12/31",1,1,3)</f>
        <v>#NAME?</v>
      </c>
      <c r="V998" s="134" t="e">
        <f t="shared" ca="1" si="171"/>
        <v>#NAME?</v>
      </c>
      <c r="W998" s="134">
        <f t="shared" si="172"/>
        <v>1046</v>
      </c>
      <c r="X998" s="134" t="e">
        <f t="shared" ca="1" si="173"/>
        <v>#NAME?</v>
      </c>
      <c r="Y998" s="131" t="e">
        <f t="shared" ca="1" si="174"/>
        <v>#NAME?</v>
      </c>
      <c r="Z998" s="137" t="e">
        <f t="shared" ca="1" si="175"/>
        <v>#NAME?</v>
      </c>
      <c r="AA998" s="126">
        <v>0</v>
      </c>
      <c r="AB998" s="126">
        <v>0</v>
      </c>
      <c r="AC998" s="123"/>
      <c r="AD998" s="126">
        <v>0</v>
      </c>
      <c r="AE998" s="123"/>
      <c r="AF998" s="126">
        <v>0</v>
      </c>
      <c r="AG998" s="123"/>
      <c r="AH998" s="125">
        <v>1.5712781300000001</v>
      </c>
      <c r="AI998" s="123" t="s">
        <v>309</v>
      </c>
      <c r="AJ998" s="123" t="s">
        <v>95</v>
      </c>
      <c r="AK998" s="124">
        <v>10.5278854832</v>
      </c>
      <c r="AL998" s="123" t="s">
        <v>159</v>
      </c>
      <c r="AM998" s="36">
        <v>43677</v>
      </c>
      <c r="AN998" s="123" t="s">
        <v>310</v>
      </c>
      <c r="AO998" s="123" t="s">
        <v>251</v>
      </c>
      <c r="AP998" s="123" t="s">
        <v>200</v>
      </c>
      <c r="AQ998" s="123" t="s">
        <v>162</v>
      </c>
    </row>
    <row r="999" spans="1:43">
      <c r="A999" s="123" t="s">
        <v>3171</v>
      </c>
      <c r="B999" s="123" t="s">
        <v>3172</v>
      </c>
      <c r="C999" s="36">
        <v>43830</v>
      </c>
      <c r="D999" s="124">
        <v>1.0127999999999999</v>
      </c>
      <c r="E999" s="124">
        <v>1.0127999999999999</v>
      </c>
      <c r="F999" s="125">
        <v>2.9629629629626401E-2</v>
      </c>
      <c r="G999" s="36">
        <v>43829</v>
      </c>
      <c r="H999" s="124">
        <v>1.0125</v>
      </c>
      <c r="I999" s="126">
        <v>0</v>
      </c>
      <c r="J999" s="123"/>
      <c r="K999" s="125">
        <v>0.148323939483816</v>
      </c>
      <c r="L999" s="125">
        <v>0.45625867883355897</v>
      </c>
      <c r="M999" s="130">
        <v>0.86644756498356001</v>
      </c>
      <c r="N999" s="137">
        <f t="shared" si="165"/>
        <v>3.4657902599342401</v>
      </c>
      <c r="O999" s="132">
        <f t="shared" si="166"/>
        <v>3.4657902599342399E-2</v>
      </c>
      <c r="P999" s="134">
        <f t="shared" si="167"/>
        <v>779</v>
      </c>
      <c r="Q999" s="134">
        <v>1046</v>
      </c>
      <c r="R999" s="134" t="str">
        <f t="shared" si="168"/>
        <v>779/1046</v>
      </c>
      <c r="S999" s="131">
        <f t="shared" si="169"/>
        <v>0.74474187380497137</v>
      </c>
      <c r="T999" s="137">
        <f t="shared" si="170"/>
        <v>62.762906309751436</v>
      </c>
      <c r="U999" s="133" t="e">
        <f ca="1">[1]!f_risk_annusharpe(A999,"2019/9/30","2019/12/31",1,1,3)</f>
        <v>#NAME?</v>
      </c>
      <c r="V999" s="134" t="e">
        <f t="shared" ca="1" si="171"/>
        <v>#NAME?</v>
      </c>
      <c r="W999" s="134">
        <f t="shared" si="172"/>
        <v>1046</v>
      </c>
      <c r="X999" s="134" t="e">
        <f t="shared" ca="1" si="173"/>
        <v>#NAME?</v>
      </c>
      <c r="Y999" s="131" t="e">
        <f t="shared" ca="1" si="174"/>
        <v>#NAME?</v>
      </c>
      <c r="Z999" s="137" t="e">
        <f t="shared" ca="1" si="175"/>
        <v>#NAME?</v>
      </c>
      <c r="AA999" s="126">
        <v>0</v>
      </c>
      <c r="AB999" s="126">
        <v>0</v>
      </c>
      <c r="AC999" s="123"/>
      <c r="AD999" s="126">
        <v>0</v>
      </c>
      <c r="AE999" s="123"/>
      <c r="AF999" s="126">
        <v>0</v>
      </c>
      <c r="AG999" s="123"/>
      <c r="AH999" s="125">
        <v>1.27999999999999</v>
      </c>
      <c r="AI999" s="123" t="s">
        <v>157</v>
      </c>
      <c r="AJ999" s="123" t="s">
        <v>95</v>
      </c>
      <c r="AK999" s="124">
        <v>6.5871165226999997</v>
      </c>
      <c r="AL999" s="123" t="s">
        <v>159</v>
      </c>
      <c r="AM999" s="36">
        <v>43672</v>
      </c>
      <c r="AN999" s="123" t="s">
        <v>310</v>
      </c>
      <c r="AO999" s="123" t="s">
        <v>3209</v>
      </c>
      <c r="AP999" s="123" t="s">
        <v>511</v>
      </c>
      <c r="AQ999" s="123" t="s">
        <v>183</v>
      </c>
    </row>
    <row r="1000" spans="1:43">
      <c r="A1000" s="123" t="s">
        <v>3169</v>
      </c>
      <c r="B1000" s="123" t="s">
        <v>3170</v>
      </c>
      <c r="C1000" s="36">
        <v>43830</v>
      </c>
      <c r="D1000" s="124">
        <v>1.0143</v>
      </c>
      <c r="E1000" s="124">
        <v>1.0143</v>
      </c>
      <c r="F1000" s="125">
        <v>-9.8580441640367701E-3</v>
      </c>
      <c r="G1000" s="36">
        <v>43826</v>
      </c>
      <c r="H1000" s="124">
        <v>1.0144</v>
      </c>
      <c r="I1000" s="126">
        <v>0</v>
      </c>
      <c r="J1000" s="123"/>
      <c r="K1000" s="125">
        <v>0.29664787896765499</v>
      </c>
      <c r="L1000" s="125">
        <v>0.46553090332804298</v>
      </c>
      <c r="M1000" s="130">
        <v>0.90529247910862398</v>
      </c>
      <c r="N1000" s="137">
        <f t="shared" si="165"/>
        <v>3.6211699164344959</v>
      </c>
      <c r="O1000" s="132">
        <f t="shared" si="166"/>
        <v>3.6211699164344961E-2</v>
      </c>
      <c r="P1000" s="134">
        <f t="shared" si="167"/>
        <v>713</v>
      </c>
      <c r="Q1000" s="134">
        <v>1046</v>
      </c>
      <c r="R1000" s="134" t="str">
        <f t="shared" si="168"/>
        <v>713/1046</v>
      </c>
      <c r="S1000" s="131">
        <f t="shared" si="169"/>
        <v>0.6816443594646272</v>
      </c>
      <c r="T1000" s="137">
        <f t="shared" si="170"/>
        <v>65.917782026768649</v>
      </c>
      <c r="U1000" s="133" t="e">
        <f ca="1">[1]!f_risk_annusharpe(A1000,"2019/9/30","2019/12/31",1,1,3)</f>
        <v>#NAME?</v>
      </c>
      <c r="V1000" s="134" t="e">
        <f t="shared" ca="1" si="171"/>
        <v>#NAME?</v>
      </c>
      <c r="W1000" s="134">
        <f t="shared" si="172"/>
        <v>1046</v>
      </c>
      <c r="X1000" s="134" t="e">
        <f t="shared" ca="1" si="173"/>
        <v>#NAME?</v>
      </c>
      <c r="Y1000" s="131" t="e">
        <f t="shared" ca="1" si="174"/>
        <v>#NAME?</v>
      </c>
      <c r="Z1000" s="137" t="e">
        <f t="shared" ca="1" si="175"/>
        <v>#NAME?</v>
      </c>
      <c r="AA1000" s="126">
        <v>0</v>
      </c>
      <c r="AB1000" s="126">
        <v>0</v>
      </c>
      <c r="AC1000" s="123"/>
      <c r="AD1000" s="126">
        <v>0</v>
      </c>
      <c r="AE1000" s="123"/>
      <c r="AF1000" s="126">
        <v>0</v>
      </c>
      <c r="AG1000" s="123"/>
      <c r="AH1000" s="125">
        <v>1.43</v>
      </c>
      <c r="AI1000" s="123" t="s">
        <v>174</v>
      </c>
      <c r="AJ1000" s="123" t="s">
        <v>95</v>
      </c>
      <c r="AK1000" s="124">
        <v>2.111053047</v>
      </c>
      <c r="AL1000" s="123" t="s">
        <v>159</v>
      </c>
      <c r="AM1000" s="36">
        <v>43670</v>
      </c>
      <c r="AN1000" s="123" t="s">
        <v>310</v>
      </c>
      <c r="AO1000" s="123" t="s">
        <v>178</v>
      </c>
      <c r="AP1000" s="123" t="s">
        <v>179</v>
      </c>
      <c r="AQ1000" s="123" t="s">
        <v>532</v>
      </c>
    </row>
    <row r="1001" spans="1:43">
      <c r="A1001" s="123" t="s">
        <v>3167</v>
      </c>
      <c r="B1001" s="123" t="s">
        <v>3168</v>
      </c>
      <c r="C1001" s="36">
        <v>43830</v>
      </c>
      <c r="D1001" s="124">
        <v>1.0128999999999999</v>
      </c>
      <c r="E1001" s="124">
        <v>1.0128999999999999</v>
      </c>
      <c r="F1001" s="125">
        <v>1.9749185346102299E-2</v>
      </c>
      <c r="G1001" s="36">
        <v>43829</v>
      </c>
      <c r="H1001" s="124">
        <v>1.0126999999999999</v>
      </c>
      <c r="I1001" s="126">
        <v>0</v>
      </c>
      <c r="J1001" s="123"/>
      <c r="K1001" s="125">
        <v>0.138408304498255</v>
      </c>
      <c r="L1001" s="125">
        <v>0.49608096041272898</v>
      </c>
      <c r="M1001" s="130">
        <v>1.23938030984507</v>
      </c>
      <c r="N1001" s="137">
        <f t="shared" si="165"/>
        <v>4.9575212393802799</v>
      </c>
      <c r="O1001" s="132">
        <f t="shared" si="166"/>
        <v>4.9575212393802796E-2</v>
      </c>
      <c r="P1001" s="134">
        <f t="shared" si="167"/>
        <v>227</v>
      </c>
      <c r="Q1001" s="134">
        <v>1046</v>
      </c>
      <c r="R1001" s="134" t="str">
        <f t="shared" si="168"/>
        <v>227/1046</v>
      </c>
      <c r="S1001" s="131">
        <f t="shared" si="169"/>
        <v>0.2170172084130019</v>
      </c>
      <c r="T1001" s="137">
        <f t="shared" si="170"/>
        <v>89.149139579349907</v>
      </c>
      <c r="U1001" s="133" t="e">
        <f ca="1">[1]!f_risk_annusharpe(A1001,"2019/9/30","2019/12/31",1,1,3)</f>
        <v>#NAME?</v>
      </c>
      <c r="V1001" s="134" t="e">
        <f t="shared" ca="1" si="171"/>
        <v>#NAME?</v>
      </c>
      <c r="W1001" s="134">
        <f t="shared" si="172"/>
        <v>1046</v>
      </c>
      <c r="X1001" s="134" t="e">
        <f t="shared" ca="1" si="173"/>
        <v>#NAME?</v>
      </c>
      <c r="Y1001" s="131" t="e">
        <f t="shared" ca="1" si="174"/>
        <v>#NAME?</v>
      </c>
      <c r="Z1001" s="137" t="e">
        <f t="shared" ca="1" si="175"/>
        <v>#NAME?</v>
      </c>
      <c r="AA1001" s="126">
        <v>0</v>
      </c>
      <c r="AB1001" s="126">
        <v>0</v>
      </c>
      <c r="AC1001" s="123"/>
      <c r="AD1001" s="126">
        <v>0</v>
      </c>
      <c r="AE1001" s="123"/>
      <c r="AF1001" s="126">
        <v>0</v>
      </c>
      <c r="AG1001" s="123"/>
      <c r="AH1001" s="125">
        <v>1.28999999999999</v>
      </c>
      <c r="AI1001" s="123" t="s">
        <v>163</v>
      </c>
      <c r="AJ1001" s="123" t="s">
        <v>95</v>
      </c>
      <c r="AK1001" s="124">
        <v>2.2059574041999999</v>
      </c>
      <c r="AL1001" s="123" t="s">
        <v>159</v>
      </c>
      <c r="AM1001" s="36">
        <v>43728</v>
      </c>
      <c r="AN1001" s="123" t="s">
        <v>310</v>
      </c>
      <c r="AO1001" s="123" t="s">
        <v>1359</v>
      </c>
      <c r="AP1001" s="123" t="s">
        <v>175</v>
      </c>
      <c r="AQ1001" s="123" t="s">
        <v>170</v>
      </c>
    </row>
    <row r="1002" spans="1:43">
      <c r="A1002" s="123" t="s">
        <v>3165</v>
      </c>
      <c r="B1002" s="123" t="s">
        <v>3166</v>
      </c>
      <c r="C1002" s="36">
        <v>43830</v>
      </c>
      <c r="D1002" s="124">
        <v>1.0041</v>
      </c>
      <c r="E1002" s="124">
        <v>1.0116000000000001</v>
      </c>
      <c r="F1002" s="125">
        <v>0</v>
      </c>
      <c r="G1002" s="36">
        <v>43829</v>
      </c>
      <c r="H1002" s="124">
        <v>1.0041</v>
      </c>
      <c r="I1002" s="126">
        <v>0</v>
      </c>
      <c r="J1002" s="123"/>
      <c r="K1002" s="125">
        <v>3.98525455813361E-2</v>
      </c>
      <c r="L1002" s="125">
        <v>0.22873870999702201</v>
      </c>
      <c r="M1002" s="130">
        <v>0.80803784753362995</v>
      </c>
      <c r="N1002" s="137">
        <f t="shared" si="165"/>
        <v>3.2321513901345198</v>
      </c>
      <c r="O1002" s="132">
        <f t="shared" si="166"/>
        <v>3.2321513901345196E-2</v>
      </c>
      <c r="P1002" s="134">
        <f t="shared" si="167"/>
        <v>837</v>
      </c>
      <c r="Q1002" s="134">
        <v>1046</v>
      </c>
      <c r="R1002" s="134" t="str">
        <f t="shared" si="168"/>
        <v>837/1046</v>
      </c>
      <c r="S1002" s="131">
        <f t="shared" si="169"/>
        <v>0.80019120458891013</v>
      </c>
      <c r="T1002" s="137">
        <f t="shared" si="170"/>
        <v>60</v>
      </c>
      <c r="U1002" s="133" t="e">
        <f ca="1">[1]!f_risk_annusharpe(A1002,"2019/9/30","2019/12/31",1,1,3)</f>
        <v>#NAME?</v>
      </c>
      <c r="V1002" s="134" t="e">
        <f t="shared" ca="1" si="171"/>
        <v>#NAME?</v>
      </c>
      <c r="W1002" s="134">
        <f t="shared" si="172"/>
        <v>1046</v>
      </c>
      <c r="X1002" s="134" t="e">
        <f t="shared" ca="1" si="173"/>
        <v>#NAME?</v>
      </c>
      <c r="Y1002" s="131" t="e">
        <f t="shared" ca="1" si="174"/>
        <v>#NAME?</v>
      </c>
      <c r="Z1002" s="137" t="e">
        <f t="shared" ca="1" si="175"/>
        <v>#NAME?</v>
      </c>
      <c r="AA1002" s="126">
        <v>0</v>
      </c>
      <c r="AB1002" s="126">
        <v>0</v>
      </c>
      <c r="AC1002" s="123"/>
      <c r="AD1002" s="126">
        <v>0</v>
      </c>
      <c r="AE1002" s="123"/>
      <c r="AF1002" s="126">
        <v>0</v>
      </c>
      <c r="AG1002" s="123"/>
      <c r="AH1002" s="125">
        <v>1.1608659800000001</v>
      </c>
      <c r="AI1002" s="123" t="s">
        <v>309</v>
      </c>
      <c r="AJ1002" s="123" t="s">
        <v>95</v>
      </c>
      <c r="AK1002" s="124">
        <v>22.3396304517</v>
      </c>
      <c r="AL1002" s="123" t="s">
        <v>159</v>
      </c>
      <c r="AM1002" s="36">
        <v>43682</v>
      </c>
      <c r="AN1002" s="123" t="s">
        <v>310</v>
      </c>
      <c r="AO1002" s="123" t="s">
        <v>6445</v>
      </c>
      <c r="AP1002" s="123" t="s">
        <v>240</v>
      </c>
      <c r="AQ1002" s="123" t="s">
        <v>241</v>
      </c>
    </row>
    <row r="1003" spans="1:43">
      <c r="A1003" s="123" t="s">
        <v>3163</v>
      </c>
      <c r="B1003" s="123" t="s">
        <v>3164</v>
      </c>
      <c r="C1003" s="36">
        <v>43830</v>
      </c>
      <c r="D1003" s="124">
        <v>1.0021</v>
      </c>
      <c r="E1003" s="124">
        <v>1.0089999999999999</v>
      </c>
      <c r="F1003" s="125">
        <v>1.9962072063059302E-2</v>
      </c>
      <c r="G1003" s="36">
        <v>43826</v>
      </c>
      <c r="H1003" s="124">
        <v>1.0019</v>
      </c>
      <c r="I1003" s="126">
        <v>0</v>
      </c>
      <c r="J1003" s="123"/>
      <c r="K1003" s="125">
        <v>0.119892097112606</v>
      </c>
      <c r="L1003" s="125">
        <v>0.29955148111330898</v>
      </c>
      <c r="M1003" s="130">
        <v>0.70999979039823202</v>
      </c>
      <c r="N1003" s="137">
        <f t="shared" si="165"/>
        <v>2.8399991615929281</v>
      </c>
      <c r="O1003" s="132">
        <f t="shared" si="166"/>
        <v>2.8399991615929279E-2</v>
      </c>
      <c r="P1003" s="134">
        <f t="shared" si="167"/>
        <v>936</v>
      </c>
      <c r="Q1003" s="134">
        <v>1046</v>
      </c>
      <c r="R1003" s="134" t="str">
        <f t="shared" si="168"/>
        <v>936/1046</v>
      </c>
      <c r="S1003" s="131">
        <f t="shared" si="169"/>
        <v>0.89483747609942643</v>
      </c>
      <c r="T1003" s="137">
        <f t="shared" si="170"/>
        <v>60</v>
      </c>
      <c r="U1003" s="133" t="e">
        <f ca="1">[1]!f_risk_annusharpe(A1003,"2019/9/30","2019/12/31",1,1,3)</f>
        <v>#NAME?</v>
      </c>
      <c r="V1003" s="134" t="e">
        <f t="shared" ca="1" si="171"/>
        <v>#NAME?</v>
      </c>
      <c r="W1003" s="134">
        <f t="shared" si="172"/>
        <v>1046</v>
      </c>
      <c r="X1003" s="134" t="e">
        <f t="shared" ca="1" si="173"/>
        <v>#NAME?</v>
      </c>
      <c r="Y1003" s="131" t="e">
        <f t="shared" ca="1" si="174"/>
        <v>#NAME?</v>
      </c>
      <c r="Z1003" s="137" t="e">
        <f t="shared" ca="1" si="175"/>
        <v>#NAME?</v>
      </c>
      <c r="AA1003" s="126">
        <v>0</v>
      </c>
      <c r="AB1003" s="126">
        <v>0</v>
      </c>
      <c r="AC1003" s="123"/>
      <c r="AD1003" s="126">
        <v>0</v>
      </c>
      <c r="AE1003" s="123"/>
      <c r="AF1003" s="126">
        <v>0</v>
      </c>
      <c r="AG1003" s="123"/>
      <c r="AH1003" s="125">
        <v>0.90134878999998902</v>
      </c>
      <c r="AI1003" s="123" t="s">
        <v>309</v>
      </c>
      <c r="AJ1003" s="123" t="s">
        <v>95</v>
      </c>
      <c r="AK1003" s="124">
        <v>62.115219213099998</v>
      </c>
      <c r="AL1003" s="123" t="s">
        <v>159</v>
      </c>
      <c r="AM1003" s="36">
        <v>43712</v>
      </c>
      <c r="AN1003" s="123" t="s">
        <v>310</v>
      </c>
      <c r="AO1003" s="123" t="s">
        <v>178</v>
      </c>
      <c r="AP1003" s="123" t="s">
        <v>179</v>
      </c>
      <c r="AQ1003" s="123" t="s">
        <v>532</v>
      </c>
    </row>
    <row r="1004" spans="1:43">
      <c r="A1004" s="123" t="s">
        <v>3160</v>
      </c>
      <c r="B1004" s="123" t="s">
        <v>3161</v>
      </c>
      <c r="C1004" s="36">
        <v>43830</v>
      </c>
      <c r="D1004" s="124">
        <v>1.0078</v>
      </c>
      <c r="E1004" s="124">
        <v>1.0078</v>
      </c>
      <c r="F1004" s="125">
        <v>1.9849146486698901E-2</v>
      </c>
      <c r="G1004" s="36">
        <v>43829</v>
      </c>
      <c r="H1004" s="124">
        <v>1.0076000000000001</v>
      </c>
      <c r="I1004" s="126">
        <v>0</v>
      </c>
      <c r="J1004" s="123"/>
      <c r="K1004" s="125">
        <v>6.9506503822849994E-2</v>
      </c>
      <c r="L1004" s="125">
        <v>-0.13872374157749401</v>
      </c>
      <c r="M1004" s="130">
        <v>0.36848919430336002</v>
      </c>
      <c r="N1004" s="137">
        <f t="shared" si="165"/>
        <v>1.4739567772134401</v>
      </c>
      <c r="O1004" s="132">
        <f t="shared" si="166"/>
        <v>1.47395677721344E-2</v>
      </c>
      <c r="P1004" s="134">
        <f t="shared" si="167"/>
        <v>1016</v>
      </c>
      <c r="Q1004" s="134">
        <v>1046</v>
      </c>
      <c r="R1004" s="134" t="str">
        <f t="shared" si="168"/>
        <v>1016/1046</v>
      </c>
      <c r="S1004" s="131">
        <f t="shared" si="169"/>
        <v>0.97131931166347996</v>
      </c>
      <c r="T1004" s="137">
        <f t="shared" si="170"/>
        <v>60</v>
      </c>
      <c r="U1004" s="133" t="e">
        <f ca="1">[1]!f_risk_annusharpe(A1004,"2019/9/30","2019/12/31",1,1,3)</f>
        <v>#NAME?</v>
      </c>
      <c r="V1004" s="134" t="e">
        <f t="shared" ca="1" si="171"/>
        <v>#NAME?</v>
      </c>
      <c r="W1004" s="134">
        <f t="shared" si="172"/>
        <v>1046</v>
      </c>
      <c r="X1004" s="134" t="e">
        <f t="shared" ca="1" si="173"/>
        <v>#NAME?</v>
      </c>
      <c r="Y1004" s="131" t="e">
        <f t="shared" ca="1" si="174"/>
        <v>#NAME?</v>
      </c>
      <c r="Z1004" s="137" t="e">
        <f t="shared" ca="1" si="175"/>
        <v>#NAME?</v>
      </c>
      <c r="AA1004" s="126">
        <v>0</v>
      </c>
      <c r="AB1004" s="126">
        <v>0</v>
      </c>
      <c r="AC1004" s="123"/>
      <c r="AD1004" s="126">
        <v>0</v>
      </c>
      <c r="AE1004" s="123"/>
      <c r="AF1004" s="126">
        <v>0</v>
      </c>
      <c r="AG1004" s="123"/>
      <c r="AH1004" s="125">
        <v>0.78000000000000302</v>
      </c>
      <c r="AI1004" s="123" t="s">
        <v>157</v>
      </c>
      <c r="AJ1004" s="123" t="s">
        <v>95</v>
      </c>
      <c r="AK1004" s="124">
        <v>0.60197696270000001</v>
      </c>
      <c r="AL1004" s="123" t="s">
        <v>159</v>
      </c>
      <c r="AM1004" s="36">
        <v>43691</v>
      </c>
      <c r="AN1004" s="123" t="s">
        <v>310</v>
      </c>
      <c r="AO1004" s="123" t="s">
        <v>3162</v>
      </c>
      <c r="AP1004" s="123" t="s">
        <v>253</v>
      </c>
      <c r="AQ1004" s="123" t="s">
        <v>165</v>
      </c>
    </row>
    <row r="1005" spans="1:43">
      <c r="A1005" s="123" t="s">
        <v>3463</v>
      </c>
      <c r="B1005" s="123" t="s">
        <v>3464</v>
      </c>
      <c r="C1005" s="36">
        <v>43830</v>
      </c>
      <c r="D1005" s="124">
        <v>1.0117</v>
      </c>
      <c r="E1005" s="124">
        <v>1.0117</v>
      </c>
      <c r="F1005" s="125">
        <v>3.9553050529017697E-2</v>
      </c>
      <c r="G1005" s="36">
        <v>43829</v>
      </c>
      <c r="H1005" s="124">
        <v>1.0113000000000001</v>
      </c>
      <c r="I1005" s="126">
        <v>0</v>
      </c>
      <c r="J1005" s="123"/>
      <c r="K1005" s="125">
        <v>0.14848544842606001</v>
      </c>
      <c r="L1005" s="125">
        <v>0.48669050456894403</v>
      </c>
      <c r="M1005" s="130">
        <v>0.85734223905891105</v>
      </c>
      <c r="N1005" s="137">
        <f t="shared" si="165"/>
        <v>3.4293689562356442</v>
      </c>
      <c r="O1005" s="132">
        <f t="shared" si="166"/>
        <v>3.4293689562356441E-2</v>
      </c>
      <c r="P1005" s="134">
        <f t="shared" si="167"/>
        <v>789</v>
      </c>
      <c r="Q1005" s="134">
        <v>1046</v>
      </c>
      <c r="R1005" s="134" t="str">
        <f t="shared" si="168"/>
        <v>789/1046</v>
      </c>
      <c r="S1005" s="131">
        <f t="shared" si="169"/>
        <v>0.75430210325047797</v>
      </c>
      <c r="T1005" s="137">
        <f t="shared" si="170"/>
        <v>62.284894837476102</v>
      </c>
      <c r="U1005" s="133" t="e">
        <f ca="1">[1]!f_risk_annusharpe(A1005,"2019/9/30","2019/12/31",1,1,3)</f>
        <v>#NAME?</v>
      </c>
      <c r="V1005" s="134" t="e">
        <f t="shared" ca="1" si="171"/>
        <v>#NAME?</v>
      </c>
      <c r="W1005" s="134">
        <f t="shared" si="172"/>
        <v>1046</v>
      </c>
      <c r="X1005" s="134" t="e">
        <f t="shared" ca="1" si="173"/>
        <v>#NAME?</v>
      </c>
      <c r="Y1005" s="131" t="e">
        <f t="shared" ca="1" si="174"/>
        <v>#NAME?</v>
      </c>
      <c r="Z1005" s="137" t="e">
        <f t="shared" ca="1" si="175"/>
        <v>#NAME?</v>
      </c>
      <c r="AA1005" s="126">
        <v>0</v>
      </c>
      <c r="AB1005" s="126">
        <v>0</v>
      </c>
      <c r="AC1005" s="123"/>
      <c r="AD1005" s="126">
        <v>0</v>
      </c>
      <c r="AE1005" s="123"/>
      <c r="AF1005" s="126">
        <v>0</v>
      </c>
      <c r="AG1005" s="123"/>
      <c r="AH1005" s="125">
        <v>1.17</v>
      </c>
      <c r="AI1005" s="123" t="s">
        <v>157</v>
      </c>
      <c r="AJ1005" s="123" t="s">
        <v>95</v>
      </c>
      <c r="AK1005" s="124">
        <v>2.0022944800000002</v>
      </c>
      <c r="AL1005" s="123" t="s">
        <v>159</v>
      </c>
      <c r="AM1005" s="36">
        <v>43686</v>
      </c>
      <c r="AN1005" s="123" t="s">
        <v>310</v>
      </c>
      <c r="AO1005" s="123" t="s">
        <v>6444</v>
      </c>
      <c r="AP1005" s="123" t="s">
        <v>548</v>
      </c>
      <c r="AQ1005" s="123" t="s">
        <v>483</v>
      </c>
    </row>
    <row r="1006" spans="1:43">
      <c r="A1006" s="123" t="s">
        <v>3283</v>
      </c>
      <c r="B1006" s="123" t="s">
        <v>3284</v>
      </c>
      <c r="C1006" s="36">
        <v>43830</v>
      </c>
      <c r="D1006" s="124">
        <v>1.0165999999999999</v>
      </c>
      <c r="E1006" s="124">
        <v>1.0316000000000001</v>
      </c>
      <c r="F1006" s="125">
        <v>0.10832102412603301</v>
      </c>
      <c r="G1006" s="36">
        <v>43826</v>
      </c>
      <c r="H1006" s="124">
        <v>1.0155000000000001</v>
      </c>
      <c r="I1006" s="126">
        <v>0</v>
      </c>
      <c r="J1006" s="123"/>
      <c r="K1006" s="125">
        <v>0.34547428684235398</v>
      </c>
      <c r="L1006" s="125">
        <v>0.66343797355578604</v>
      </c>
      <c r="M1006" s="130">
        <v>0.99344924448041505</v>
      </c>
      <c r="N1006" s="137">
        <f t="shared" si="165"/>
        <v>3.9737969779216602</v>
      </c>
      <c r="O1006" s="132">
        <f t="shared" si="166"/>
        <v>3.9737969779216599E-2</v>
      </c>
      <c r="P1006" s="134">
        <f t="shared" si="167"/>
        <v>582</v>
      </c>
      <c r="Q1006" s="134">
        <v>1046</v>
      </c>
      <c r="R1006" s="134" t="str">
        <f t="shared" si="168"/>
        <v>582/1046</v>
      </c>
      <c r="S1006" s="131">
        <f t="shared" si="169"/>
        <v>0.55640535372848954</v>
      </c>
      <c r="T1006" s="137">
        <f t="shared" si="170"/>
        <v>72.179732313575528</v>
      </c>
      <c r="U1006" s="133" t="e">
        <f ca="1">[1]!f_risk_annusharpe(A1006,"2019/9/30","2019/12/31",1,1,3)</f>
        <v>#NAME?</v>
      </c>
      <c r="V1006" s="134" t="e">
        <f t="shared" ca="1" si="171"/>
        <v>#NAME?</v>
      </c>
      <c r="W1006" s="134">
        <f t="shared" si="172"/>
        <v>1046</v>
      </c>
      <c r="X1006" s="134" t="e">
        <f t="shared" ca="1" si="173"/>
        <v>#NAME?</v>
      </c>
      <c r="Y1006" s="131" t="e">
        <f t="shared" ca="1" si="174"/>
        <v>#NAME?</v>
      </c>
      <c r="Z1006" s="137" t="e">
        <f t="shared" ca="1" si="175"/>
        <v>#NAME?</v>
      </c>
      <c r="AA1006" s="125">
        <v>2.1710115110879702</v>
      </c>
      <c r="AB1006" s="126">
        <v>0</v>
      </c>
      <c r="AC1006" s="123"/>
      <c r="AD1006" s="126">
        <v>0</v>
      </c>
      <c r="AE1006" s="123"/>
      <c r="AF1006" s="126">
        <v>0</v>
      </c>
      <c r="AG1006" s="123"/>
      <c r="AH1006" s="125">
        <v>3.1842900399999801</v>
      </c>
      <c r="AI1006" s="123" t="s">
        <v>174</v>
      </c>
      <c r="AJ1006" s="123" t="s">
        <v>95</v>
      </c>
      <c r="AK1006" s="124">
        <v>5.1335964861000001</v>
      </c>
      <c r="AL1006" s="123" t="s">
        <v>159</v>
      </c>
      <c r="AM1006" s="36">
        <v>43549</v>
      </c>
      <c r="AN1006" s="123" t="s">
        <v>310</v>
      </c>
      <c r="AO1006" s="123" t="s">
        <v>952</v>
      </c>
      <c r="AP1006" s="123" t="s">
        <v>470</v>
      </c>
      <c r="AQ1006" s="123" t="s">
        <v>483</v>
      </c>
    </row>
    <row r="1007" spans="1:43">
      <c r="A1007" s="123" t="s">
        <v>3465</v>
      </c>
      <c r="B1007" s="123" t="s">
        <v>3466</v>
      </c>
      <c r="C1007" s="36">
        <v>43830</v>
      </c>
      <c r="D1007" s="124">
        <v>1.0206</v>
      </c>
      <c r="E1007" s="124">
        <v>1.0206</v>
      </c>
      <c r="F1007" s="125">
        <v>9.7991180793717807E-3</v>
      </c>
      <c r="G1007" s="36">
        <v>43829</v>
      </c>
      <c r="H1007" s="124">
        <v>1.0205</v>
      </c>
      <c r="I1007" s="126">
        <v>0</v>
      </c>
      <c r="J1007" s="123"/>
      <c r="K1007" s="125">
        <v>0.137362637362622</v>
      </c>
      <c r="L1007" s="125">
        <v>0.39346842415896199</v>
      </c>
      <c r="M1007" s="130">
        <v>1.0695187165775299</v>
      </c>
      <c r="N1007" s="137">
        <f t="shared" si="165"/>
        <v>4.2780748663101198</v>
      </c>
      <c r="O1007" s="132">
        <f t="shared" si="166"/>
        <v>4.2780748663101199E-2</v>
      </c>
      <c r="P1007" s="134">
        <f t="shared" si="167"/>
        <v>461</v>
      </c>
      <c r="Q1007" s="134">
        <v>1046</v>
      </c>
      <c r="R1007" s="134" t="str">
        <f t="shared" si="168"/>
        <v>461/1046</v>
      </c>
      <c r="S1007" s="131">
        <f t="shared" si="169"/>
        <v>0.44072657743785854</v>
      </c>
      <c r="T1007" s="137">
        <f t="shared" si="170"/>
        <v>77.96367112810708</v>
      </c>
      <c r="U1007" s="133" t="e">
        <f ca="1">[1]!f_risk_annusharpe(A1007,"2019/9/30","2019/12/31",1,1,3)</f>
        <v>#NAME?</v>
      </c>
      <c r="V1007" s="134" t="e">
        <f t="shared" ca="1" si="171"/>
        <v>#NAME?</v>
      </c>
      <c r="W1007" s="134">
        <f t="shared" si="172"/>
        <v>1046</v>
      </c>
      <c r="X1007" s="134" t="e">
        <f t="shared" ca="1" si="173"/>
        <v>#NAME?</v>
      </c>
      <c r="Y1007" s="131" t="e">
        <f t="shared" ca="1" si="174"/>
        <v>#NAME?</v>
      </c>
      <c r="Z1007" s="137" t="e">
        <f t="shared" ca="1" si="175"/>
        <v>#NAME?</v>
      </c>
      <c r="AA1007" s="125">
        <v>1.9886079744179099</v>
      </c>
      <c r="AB1007" s="126">
        <v>0</v>
      </c>
      <c r="AC1007" s="123"/>
      <c r="AD1007" s="126">
        <v>0</v>
      </c>
      <c r="AE1007" s="123"/>
      <c r="AF1007" s="126">
        <v>0</v>
      </c>
      <c r="AG1007" s="123"/>
      <c r="AH1007" s="125">
        <v>2.06</v>
      </c>
      <c r="AI1007" s="123" t="s">
        <v>157</v>
      </c>
      <c r="AJ1007" s="123" t="s">
        <v>95</v>
      </c>
      <c r="AK1007" s="124">
        <v>10.636391894200001</v>
      </c>
      <c r="AL1007" s="123" t="s">
        <v>159</v>
      </c>
      <c r="AM1007" s="36">
        <v>43637</v>
      </c>
      <c r="AN1007" s="123" t="s">
        <v>310</v>
      </c>
      <c r="AO1007" s="123" t="s">
        <v>6446</v>
      </c>
      <c r="AP1007" s="123" t="s">
        <v>176</v>
      </c>
      <c r="AQ1007" s="123" t="s">
        <v>483</v>
      </c>
    </row>
    <row r="1008" spans="1:43">
      <c r="A1008" s="123" t="s">
        <v>3417</v>
      </c>
      <c r="B1008" s="123" t="s">
        <v>3418</v>
      </c>
      <c r="C1008" s="36">
        <v>43830</v>
      </c>
      <c r="D1008" s="124">
        <v>0.99560000000000004</v>
      </c>
      <c r="E1008" s="124">
        <v>0.99560000000000004</v>
      </c>
      <c r="F1008" s="125">
        <v>1.00452034153681E-2</v>
      </c>
      <c r="G1008" s="36">
        <v>43829</v>
      </c>
      <c r="H1008" s="124">
        <v>0.99550000000000005</v>
      </c>
      <c r="I1008" s="126">
        <v>0</v>
      </c>
      <c r="J1008" s="123"/>
      <c r="K1008" s="125">
        <v>7.0358830033172601E-2</v>
      </c>
      <c r="L1008" s="125">
        <v>-1.16152089744863</v>
      </c>
      <c r="M1008" s="130">
        <v>-0.84652923015635395</v>
      </c>
      <c r="N1008" s="137">
        <f t="shared" si="165"/>
        <v>-3.3861169206254158</v>
      </c>
      <c r="O1008" s="132">
        <f t="shared" si="166"/>
        <v>-3.3861169206254156E-2</v>
      </c>
      <c r="P1008" s="134">
        <f t="shared" si="167"/>
        <v>1039</v>
      </c>
      <c r="Q1008" s="134">
        <v>1046</v>
      </c>
      <c r="R1008" s="134" t="str">
        <f t="shared" si="168"/>
        <v>1039/1046</v>
      </c>
      <c r="S1008" s="131">
        <f t="shared" si="169"/>
        <v>0.99330783938814526</v>
      </c>
      <c r="T1008" s="137">
        <f t="shared" si="170"/>
        <v>60</v>
      </c>
      <c r="U1008" s="133" t="e">
        <f ca="1">[1]!f_risk_annusharpe(A1008,"2019/9/30","2019/12/31",1,1,3)</f>
        <v>#NAME?</v>
      </c>
      <c r="V1008" s="134" t="e">
        <f t="shared" ca="1" si="171"/>
        <v>#NAME?</v>
      </c>
      <c r="W1008" s="134">
        <f t="shared" si="172"/>
        <v>1046</v>
      </c>
      <c r="X1008" s="134" t="e">
        <f t="shared" ca="1" si="173"/>
        <v>#NAME?</v>
      </c>
      <c r="Y1008" s="131" t="e">
        <f t="shared" ca="1" si="174"/>
        <v>#NAME?</v>
      </c>
      <c r="Z1008" s="137" t="e">
        <f t="shared" ca="1" si="175"/>
        <v>#NAME?</v>
      </c>
      <c r="AA1008" s="126">
        <v>0</v>
      </c>
      <c r="AB1008" s="126">
        <v>0</v>
      </c>
      <c r="AC1008" s="123"/>
      <c r="AD1008" s="126">
        <v>0</v>
      </c>
      <c r="AE1008" s="123"/>
      <c r="AF1008" s="126">
        <v>0</v>
      </c>
      <c r="AG1008" s="123"/>
      <c r="AH1008" s="125">
        <v>-0.43999999999999601</v>
      </c>
      <c r="AI1008" s="123" t="s">
        <v>157</v>
      </c>
      <c r="AJ1008" s="123" t="s">
        <v>95</v>
      </c>
      <c r="AK1008" s="124">
        <v>3.2657538206000001</v>
      </c>
      <c r="AL1008" s="123" t="s">
        <v>159</v>
      </c>
      <c r="AM1008" s="36">
        <v>43691</v>
      </c>
      <c r="AN1008" s="123" t="s">
        <v>310</v>
      </c>
      <c r="AO1008" s="123" t="s">
        <v>1623</v>
      </c>
      <c r="AP1008" s="123" t="s">
        <v>253</v>
      </c>
      <c r="AQ1008" s="123" t="s">
        <v>162</v>
      </c>
    </row>
    <row r="1009" spans="1:43">
      <c r="A1009" s="123" t="s">
        <v>3419</v>
      </c>
      <c r="B1009" s="123" t="s">
        <v>3420</v>
      </c>
      <c r="C1009" s="36">
        <v>43830</v>
      </c>
      <c r="D1009" s="124">
        <v>1.0193000000000001</v>
      </c>
      <c r="E1009" s="124">
        <v>1.0306</v>
      </c>
      <c r="F1009" s="125">
        <v>7.8546882670622806E-2</v>
      </c>
      <c r="G1009" s="36">
        <v>43826</v>
      </c>
      <c r="H1009" s="124">
        <v>1.0185</v>
      </c>
      <c r="I1009" s="126">
        <v>0</v>
      </c>
      <c r="J1009" s="123"/>
      <c r="K1009" s="125">
        <v>0.24586939417783299</v>
      </c>
      <c r="L1009" s="125">
        <v>0.56238184828736004</v>
      </c>
      <c r="M1009" s="130">
        <v>1.5446744729064401</v>
      </c>
      <c r="N1009" s="137">
        <f t="shared" si="165"/>
        <v>6.1786978916257604</v>
      </c>
      <c r="O1009" s="132">
        <f t="shared" si="166"/>
        <v>6.1786978916257604E-2</v>
      </c>
      <c r="P1009" s="134">
        <f t="shared" si="167"/>
        <v>74</v>
      </c>
      <c r="Q1009" s="134">
        <v>1046</v>
      </c>
      <c r="R1009" s="134" t="str">
        <f t="shared" si="168"/>
        <v>74/1046</v>
      </c>
      <c r="S1009" s="131">
        <f t="shared" si="169"/>
        <v>7.0745697896749518E-2</v>
      </c>
      <c r="T1009" s="137">
        <f t="shared" si="170"/>
        <v>96.462715105162516</v>
      </c>
      <c r="U1009" s="133" t="e">
        <f ca="1">[1]!f_risk_annusharpe(A1009,"2019/9/30","2019/12/31",1,1,3)</f>
        <v>#NAME?</v>
      </c>
      <c r="V1009" s="134" t="e">
        <f t="shared" ca="1" si="171"/>
        <v>#NAME?</v>
      </c>
      <c r="W1009" s="134">
        <f t="shared" si="172"/>
        <v>1046</v>
      </c>
      <c r="X1009" s="134" t="e">
        <f t="shared" ca="1" si="173"/>
        <v>#NAME?</v>
      </c>
      <c r="Y1009" s="131" t="e">
        <f t="shared" ca="1" si="174"/>
        <v>#NAME?</v>
      </c>
      <c r="Z1009" s="137" t="e">
        <f t="shared" ca="1" si="175"/>
        <v>#NAME?</v>
      </c>
      <c r="AA1009" s="125">
        <v>3.5233473182000998</v>
      </c>
      <c r="AB1009" s="126">
        <v>0</v>
      </c>
      <c r="AC1009" s="123"/>
      <c r="AD1009" s="126">
        <v>0</v>
      </c>
      <c r="AE1009" s="123"/>
      <c r="AF1009" s="126">
        <v>0</v>
      </c>
      <c r="AG1009" s="123"/>
      <c r="AH1009" s="125">
        <v>3.06784459000002</v>
      </c>
      <c r="AI1009" s="123" t="s">
        <v>174</v>
      </c>
      <c r="AJ1009" s="123" t="s">
        <v>95</v>
      </c>
      <c r="AK1009" s="124">
        <v>0.77926203039999997</v>
      </c>
      <c r="AL1009" s="123" t="s">
        <v>159</v>
      </c>
      <c r="AM1009" s="36">
        <v>43619</v>
      </c>
      <c r="AN1009" s="123" t="s">
        <v>310</v>
      </c>
      <c r="AO1009" s="123" t="s">
        <v>3421</v>
      </c>
      <c r="AP1009" s="123" t="s">
        <v>563</v>
      </c>
      <c r="AQ1009" s="123" t="s">
        <v>241</v>
      </c>
    </row>
    <row r="1010" spans="1:43">
      <c r="A1010" s="123" t="s">
        <v>3435</v>
      </c>
      <c r="B1010" s="123" t="s">
        <v>3436</v>
      </c>
      <c r="C1010" s="36">
        <v>43830</v>
      </c>
      <c r="D1010" s="124">
        <v>1.0073000000000001</v>
      </c>
      <c r="E1010" s="124">
        <v>1.0166999999999999</v>
      </c>
      <c r="F1010" s="125">
        <v>9.9285146942169108E-3</v>
      </c>
      <c r="G1010" s="36">
        <v>43829</v>
      </c>
      <c r="H1010" s="124">
        <v>1.0072000000000001</v>
      </c>
      <c r="I1010" s="126">
        <v>0</v>
      </c>
      <c r="J1010" s="123"/>
      <c r="K1010" s="125">
        <v>0.139178844815604</v>
      </c>
      <c r="L1010" s="125">
        <v>0.47705511414171597</v>
      </c>
      <c r="M1010" s="130">
        <v>1.1266481698826301</v>
      </c>
      <c r="N1010" s="137">
        <f t="shared" si="165"/>
        <v>4.5065926795305202</v>
      </c>
      <c r="O1010" s="132">
        <f t="shared" si="166"/>
        <v>4.5065926795305203E-2</v>
      </c>
      <c r="P1010" s="134">
        <f t="shared" si="167"/>
        <v>377</v>
      </c>
      <c r="Q1010" s="134">
        <v>1046</v>
      </c>
      <c r="R1010" s="134" t="str">
        <f t="shared" si="168"/>
        <v>377/1046</v>
      </c>
      <c r="S1010" s="131">
        <f t="shared" si="169"/>
        <v>0.36042065009560231</v>
      </c>
      <c r="T1010" s="137">
        <f t="shared" si="170"/>
        <v>81.978967495219891</v>
      </c>
      <c r="U1010" s="133" t="e">
        <f ca="1">[1]!f_risk_annusharpe(A1010,"2019/9/30","2019/12/31",1,1,3)</f>
        <v>#NAME?</v>
      </c>
      <c r="V1010" s="134" t="e">
        <f t="shared" ca="1" si="171"/>
        <v>#NAME?</v>
      </c>
      <c r="W1010" s="134">
        <f t="shared" si="172"/>
        <v>1046</v>
      </c>
      <c r="X1010" s="134" t="e">
        <f t="shared" ca="1" si="173"/>
        <v>#NAME?</v>
      </c>
      <c r="Y1010" s="131" t="e">
        <f t="shared" ca="1" si="174"/>
        <v>#NAME?</v>
      </c>
      <c r="Z1010" s="137" t="e">
        <f t="shared" ca="1" si="175"/>
        <v>#NAME?</v>
      </c>
      <c r="AA1010" s="126">
        <v>0</v>
      </c>
      <c r="AB1010" s="126">
        <v>0</v>
      </c>
      <c r="AC1010" s="123"/>
      <c r="AD1010" s="126">
        <v>0</v>
      </c>
      <c r="AE1010" s="123"/>
      <c r="AF1010" s="126">
        <v>0</v>
      </c>
      <c r="AG1010" s="123"/>
      <c r="AH1010" s="125">
        <v>1.6727320699999999</v>
      </c>
      <c r="AI1010" s="123" t="s">
        <v>174</v>
      </c>
      <c r="AJ1010" s="123" t="s">
        <v>95</v>
      </c>
      <c r="AK1010" s="124">
        <v>10.1541127792</v>
      </c>
      <c r="AL1010" s="123" t="s">
        <v>159</v>
      </c>
      <c r="AM1010" s="36">
        <v>43672</v>
      </c>
      <c r="AN1010" s="123" t="s">
        <v>310</v>
      </c>
      <c r="AO1010" s="123" t="s">
        <v>3437</v>
      </c>
      <c r="AP1010" s="123" t="s">
        <v>238</v>
      </c>
      <c r="AQ1010" s="123" t="s">
        <v>177</v>
      </c>
    </row>
    <row r="1011" spans="1:43">
      <c r="A1011" s="123" t="s">
        <v>3425</v>
      </c>
      <c r="B1011" s="123" t="s">
        <v>3426</v>
      </c>
      <c r="C1011" s="36">
        <v>43830</v>
      </c>
      <c r="D1011" s="124">
        <v>1.0111000000000001</v>
      </c>
      <c r="E1011" s="124">
        <v>1.0111000000000001</v>
      </c>
      <c r="F1011" s="125">
        <v>2.9679461812444501E-2</v>
      </c>
      <c r="G1011" s="36">
        <v>43829</v>
      </c>
      <c r="H1011" s="124">
        <v>1.0107999999999999</v>
      </c>
      <c r="I1011" s="126">
        <v>0</v>
      </c>
      <c r="J1011" s="123"/>
      <c r="K1011" s="125">
        <v>0.13865504605328999</v>
      </c>
      <c r="L1011" s="125">
        <v>0.60696517412937501</v>
      </c>
      <c r="M1011" s="130">
        <v>0.96864389854204502</v>
      </c>
      <c r="N1011" s="137">
        <f t="shared" si="165"/>
        <v>3.8745755941681801</v>
      </c>
      <c r="O1011" s="132">
        <f t="shared" si="166"/>
        <v>3.8745755941681802E-2</v>
      </c>
      <c r="P1011" s="134">
        <f t="shared" si="167"/>
        <v>619</v>
      </c>
      <c r="Q1011" s="134">
        <v>1046</v>
      </c>
      <c r="R1011" s="134" t="str">
        <f t="shared" si="168"/>
        <v>619/1046</v>
      </c>
      <c r="S1011" s="131">
        <f t="shared" si="169"/>
        <v>0.59177820267686421</v>
      </c>
      <c r="T1011" s="137">
        <f t="shared" si="170"/>
        <v>70.411089866156786</v>
      </c>
      <c r="U1011" s="133" t="e">
        <f ca="1">[1]!f_risk_annusharpe(A1011,"2019/9/30","2019/12/31",1,1,3)</f>
        <v>#NAME?</v>
      </c>
      <c r="V1011" s="134" t="e">
        <f t="shared" ca="1" si="171"/>
        <v>#NAME?</v>
      </c>
      <c r="W1011" s="134">
        <f t="shared" si="172"/>
        <v>1046</v>
      </c>
      <c r="X1011" s="134" t="e">
        <f t="shared" ca="1" si="173"/>
        <v>#NAME?</v>
      </c>
      <c r="Y1011" s="131" t="e">
        <f t="shared" ca="1" si="174"/>
        <v>#NAME?</v>
      </c>
      <c r="Z1011" s="137" t="e">
        <f t="shared" ca="1" si="175"/>
        <v>#NAME?</v>
      </c>
      <c r="AA1011" s="126">
        <v>0</v>
      </c>
      <c r="AB1011" s="126">
        <v>0</v>
      </c>
      <c r="AC1011" s="123"/>
      <c r="AD1011" s="126">
        <v>0</v>
      </c>
      <c r="AE1011" s="123"/>
      <c r="AF1011" s="126">
        <v>0</v>
      </c>
      <c r="AG1011" s="123"/>
      <c r="AH1011" s="125">
        <v>1.1100000000000101</v>
      </c>
      <c r="AI1011" s="123" t="s">
        <v>157</v>
      </c>
      <c r="AJ1011" s="123" t="s">
        <v>95</v>
      </c>
      <c r="AK1011" s="124">
        <v>25.2087969492</v>
      </c>
      <c r="AL1011" s="123" t="s">
        <v>159</v>
      </c>
      <c r="AM1011" s="36">
        <v>43657</v>
      </c>
      <c r="AN1011" s="123" t="s">
        <v>310</v>
      </c>
      <c r="AO1011" s="123" t="s">
        <v>6447</v>
      </c>
      <c r="AP1011" s="123" t="s">
        <v>347</v>
      </c>
      <c r="AQ1011" s="123" t="s">
        <v>170</v>
      </c>
    </row>
    <row r="1012" spans="1:43">
      <c r="A1012" s="123" t="s">
        <v>3427</v>
      </c>
      <c r="B1012" s="123" t="s">
        <v>3428</v>
      </c>
      <c r="C1012" s="36">
        <v>43830</v>
      </c>
      <c r="D1012" s="124">
        <v>1.0249999999999999</v>
      </c>
      <c r="E1012" s="124">
        <v>1.0249999999999999</v>
      </c>
      <c r="F1012" s="125">
        <v>6.8339353704961706E-2</v>
      </c>
      <c r="G1012" s="36">
        <v>43826</v>
      </c>
      <c r="H1012" s="124">
        <v>1.0243</v>
      </c>
      <c r="I1012" s="126">
        <v>0</v>
      </c>
      <c r="J1012" s="123"/>
      <c r="K1012" s="125">
        <v>0.24449877750610699</v>
      </c>
      <c r="L1012" s="125">
        <v>0.42127951405897601</v>
      </c>
      <c r="M1012" s="130">
        <v>0.75690553425732998</v>
      </c>
      <c r="N1012" s="137">
        <f t="shared" si="165"/>
        <v>3.0276221370293199</v>
      </c>
      <c r="O1012" s="132">
        <f t="shared" si="166"/>
        <v>3.0276221370293198E-2</v>
      </c>
      <c r="P1012" s="134">
        <f t="shared" si="167"/>
        <v>903</v>
      </c>
      <c r="Q1012" s="134">
        <v>1046</v>
      </c>
      <c r="R1012" s="134" t="str">
        <f t="shared" si="168"/>
        <v>903/1046</v>
      </c>
      <c r="S1012" s="131">
        <f t="shared" si="169"/>
        <v>0.8632887189292543</v>
      </c>
      <c r="T1012" s="137">
        <f t="shared" si="170"/>
        <v>60</v>
      </c>
      <c r="U1012" s="133" t="e">
        <f ca="1">[1]!f_risk_annusharpe(A1012,"2019/9/30","2019/12/31",1,1,3)</f>
        <v>#NAME?</v>
      </c>
      <c r="V1012" s="134" t="e">
        <f t="shared" ca="1" si="171"/>
        <v>#NAME?</v>
      </c>
      <c r="W1012" s="134">
        <f t="shared" si="172"/>
        <v>1046</v>
      </c>
      <c r="X1012" s="134" t="e">
        <f t="shared" ca="1" si="173"/>
        <v>#NAME?</v>
      </c>
      <c r="Y1012" s="131" t="e">
        <f t="shared" ca="1" si="174"/>
        <v>#NAME?</v>
      </c>
      <c r="Z1012" s="137" t="e">
        <f t="shared" ca="1" si="175"/>
        <v>#NAME?</v>
      </c>
      <c r="AA1012" s="125">
        <v>1.8987970971269399</v>
      </c>
      <c r="AB1012" s="126">
        <v>0</v>
      </c>
      <c r="AC1012" s="123"/>
      <c r="AD1012" s="126">
        <v>0</v>
      </c>
      <c r="AE1012" s="123"/>
      <c r="AF1012" s="126">
        <v>0</v>
      </c>
      <c r="AG1012" s="123"/>
      <c r="AH1012" s="125">
        <v>2.4999999999999898</v>
      </c>
      <c r="AI1012" s="123" t="s">
        <v>174</v>
      </c>
      <c r="AJ1012" s="123" t="s">
        <v>95</v>
      </c>
      <c r="AK1012" s="124">
        <v>5.1882676439999997</v>
      </c>
      <c r="AL1012" s="123" t="s">
        <v>159</v>
      </c>
      <c r="AM1012" s="36">
        <v>43581</v>
      </c>
      <c r="AN1012" s="123" t="s">
        <v>310</v>
      </c>
      <c r="AO1012" s="123" t="s">
        <v>2222</v>
      </c>
      <c r="AP1012" s="123" t="s">
        <v>369</v>
      </c>
      <c r="AQ1012" s="123" t="s">
        <v>247</v>
      </c>
    </row>
    <row r="1013" spans="1:43">
      <c r="A1013" s="123" t="s">
        <v>3429</v>
      </c>
      <c r="B1013" s="123" t="s">
        <v>3430</v>
      </c>
      <c r="C1013" s="36">
        <v>43830</v>
      </c>
      <c r="D1013" s="124">
        <v>1.0190999999999999</v>
      </c>
      <c r="E1013" s="124">
        <v>1.0190999999999999</v>
      </c>
      <c r="F1013" s="125">
        <v>9.8135426889096201E-3</v>
      </c>
      <c r="G1013" s="36">
        <v>43829</v>
      </c>
      <c r="H1013" s="124">
        <v>1.0189999999999999</v>
      </c>
      <c r="I1013" s="126">
        <v>0</v>
      </c>
      <c r="J1013" s="123"/>
      <c r="K1013" s="125">
        <v>0.14740566037734201</v>
      </c>
      <c r="L1013" s="125">
        <v>0.42372881355931902</v>
      </c>
      <c r="M1013" s="130">
        <v>0.94096671949285304</v>
      </c>
      <c r="N1013" s="137">
        <f t="shared" si="165"/>
        <v>3.7638668779714122</v>
      </c>
      <c r="O1013" s="132">
        <f t="shared" si="166"/>
        <v>3.763866877971412E-2</v>
      </c>
      <c r="P1013" s="134">
        <f t="shared" si="167"/>
        <v>658</v>
      </c>
      <c r="Q1013" s="134">
        <v>1046</v>
      </c>
      <c r="R1013" s="134" t="str">
        <f t="shared" si="168"/>
        <v>658/1046</v>
      </c>
      <c r="S1013" s="131">
        <f t="shared" si="169"/>
        <v>0.62906309751434031</v>
      </c>
      <c r="T1013" s="137">
        <f t="shared" si="170"/>
        <v>68.546845124282981</v>
      </c>
      <c r="U1013" s="133" t="e">
        <f ca="1">[1]!f_risk_annusharpe(A1013,"2019/9/30","2019/12/31",1,1,3)</f>
        <v>#NAME?</v>
      </c>
      <c r="V1013" s="134" t="e">
        <f t="shared" ca="1" si="171"/>
        <v>#NAME?</v>
      </c>
      <c r="W1013" s="134">
        <f t="shared" si="172"/>
        <v>1046</v>
      </c>
      <c r="X1013" s="134" t="e">
        <f t="shared" ca="1" si="173"/>
        <v>#NAME?</v>
      </c>
      <c r="Y1013" s="131" t="e">
        <f t="shared" ca="1" si="174"/>
        <v>#NAME?</v>
      </c>
      <c r="Z1013" s="137" t="e">
        <f t="shared" ca="1" si="175"/>
        <v>#NAME?</v>
      </c>
      <c r="AA1013" s="125">
        <v>1.68629016164437</v>
      </c>
      <c r="AB1013" s="126">
        <v>0</v>
      </c>
      <c r="AC1013" s="123"/>
      <c r="AD1013" s="126">
        <v>0</v>
      </c>
      <c r="AE1013" s="123"/>
      <c r="AF1013" s="126">
        <v>0</v>
      </c>
      <c r="AG1013" s="123"/>
      <c r="AH1013" s="125">
        <v>1.9099999999999899</v>
      </c>
      <c r="AI1013" s="123" t="s">
        <v>157</v>
      </c>
      <c r="AJ1013" s="123" t="s">
        <v>95</v>
      </c>
      <c r="AK1013" s="124">
        <v>10.076942407500001</v>
      </c>
      <c r="AL1013" s="123" t="s">
        <v>159</v>
      </c>
      <c r="AM1013" s="36">
        <v>43606</v>
      </c>
      <c r="AN1013" s="123" t="s">
        <v>310</v>
      </c>
      <c r="AO1013" s="123" t="s">
        <v>6448</v>
      </c>
      <c r="AP1013" s="123" t="s">
        <v>231</v>
      </c>
      <c r="AQ1013" s="123" t="s">
        <v>2734</v>
      </c>
    </row>
    <row r="1014" spans="1:43">
      <c r="A1014" s="123" t="s">
        <v>3431</v>
      </c>
      <c r="B1014" s="123" t="s">
        <v>3432</v>
      </c>
      <c r="C1014" s="36">
        <v>43830</v>
      </c>
      <c r="D1014" s="124">
        <v>1.0204</v>
      </c>
      <c r="E1014" s="124">
        <v>1.0204</v>
      </c>
      <c r="F1014" s="125">
        <v>2.9408881482204399E-2</v>
      </c>
      <c r="G1014" s="36">
        <v>43829</v>
      </c>
      <c r="H1014" s="124">
        <v>1.0201</v>
      </c>
      <c r="I1014" s="126">
        <v>0</v>
      </c>
      <c r="J1014" s="123"/>
      <c r="K1014" s="125">
        <v>0.12756353645374099</v>
      </c>
      <c r="L1014" s="125">
        <v>0.26530411712684698</v>
      </c>
      <c r="M1014" s="130">
        <v>0.61131926641687895</v>
      </c>
      <c r="N1014" s="137">
        <f t="shared" si="165"/>
        <v>2.4452770656675158</v>
      </c>
      <c r="O1014" s="132">
        <f t="shared" si="166"/>
        <v>2.4452770656675157E-2</v>
      </c>
      <c r="P1014" s="134">
        <f t="shared" si="167"/>
        <v>978</v>
      </c>
      <c r="Q1014" s="134">
        <v>1046</v>
      </c>
      <c r="R1014" s="134" t="str">
        <f t="shared" si="168"/>
        <v>978/1046</v>
      </c>
      <c r="S1014" s="131">
        <f t="shared" si="169"/>
        <v>0.93499043977055452</v>
      </c>
      <c r="T1014" s="137">
        <f t="shared" si="170"/>
        <v>60</v>
      </c>
      <c r="U1014" s="133" t="e">
        <f ca="1">[1]!f_risk_annusharpe(A1014,"2019/9/30","2019/12/31",1,1,3)</f>
        <v>#NAME?</v>
      </c>
      <c r="V1014" s="134" t="e">
        <f t="shared" ca="1" si="171"/>
        <v>#NAME?</v>
      </c>
      <c r="W1014" s="134">
        <f t="shared" si="172"/>
        <v>1046</v>
      </c>
      <c r="X1014" s="134" t="e">
        <f t="shared" ca="1" si="173"/>
        <v>#NAME?</v>
      </c>
      <c r="Y1014" s="131" t="e">
        <f t="shared" ca="1" si="174"/>
        <v>#NAME?</v>
      </c>
      <c r="Z1014" s="137" t="e">
        <f t="shared" ca="1" si="175"/>
        <v>#NAME?</v>
      </c>
      <c r="AA1014" s="125">
        <v>1.6334661354581601</v>
      </c>
      <c r="AB1014" s="126">
        <v>0</v>
      </c>
      <c r="AC1014" s="123"/>
      <c r="AD1014" s="126">
        <v>0</v>
      </c>
      <c r="AE1014" s="123"/>
      <c r="AF1014" s="126">
        <v>0</v>
      </c>
      <c r="AG1014" s="123"/>
      <c r="AH1014" s="125">
        <v>2.04</v>
      </c>
      <c r="AI1014" s="123" t="s">
        <v>157</v>
      </c>
      <c r="AJ1014" s="123" t="s">
        <v>95</v>
      </c>
      <c r="AK1014" s="124">
        <v>13.112317644199999</v>
      </c>
      <c r="AL1014" s="123" t="s">
        <v>159</v>
      </c>
      <c r="AM1014" s="36">
        <v>43599</v>
      </c>
      <c r="AN1014" s="123" t="s">
        <v>310</v>
      </c>
      <c r="AO1014" s="123" t="s">
        <v>3414</v>
      </c>
      <c r="AP1014" s="123" t="s">
        <v>239</v>
      </c>
      <c r="AQ1014" s="123" t="s">
        <v>213</v>
      </c>
    </row>
    <row r="1015" spans="1:43">
      <c r="A1015" s="123" t="s">
        <v>3433</v>
      </c>
      <c r="B1015" s="123" t="s">
        <v>3434</v>
      </c>
      <c r="C1015" s="36">
        <v>43830</v>
      </c>
      <c r="D1015" s="124">
        <v>1.0163</v>
      </c>
      <c r="E1015" s="124">
        <v>1.0233000000000001</v>
      </c>
      <c r="F1015" s="125">
        <v>2.95275590551187E-2</v>
      </c>
      <c r="G1015" s="36">
        <v>43829</v>
      </c>
      <c r="H1015" s="124">
        <v>1.016</v>
      </c>
      <c r="I1015" s="126">
        <v>0</v>
      </c>
      <c r="J1015" s="123"/>
      <c r="K1015" s="125">
        <v>0.128078817734014</v>
      </c>
      <c r="L1015" s="125">
        <v>0.55409440279264399</v>
      </c>
      <c r="M1015" s="130">
        <v>1.0439681973578301</v>
      </c>
      <c r="N1015" s="137">
        <f t="shared" si="165"/>
        <v>4.1758727894313203</v>
      </c>
      <c r="O1015" s="132">
        <f t="shared" si="166"/>
        <v>4.1758727894313202E-2</v>
      </c>
      <c r="P1015" s="134">
        <f t="shared" si="167"/>
        <v>498</v>
      </c>
      <c r="Q1015" s="134">
        <v>1046</v>
      </c>
      <c r="R1015" s="134" t="str">
        <f t="shared" si="168"/>
        <v>498/1046</v>
      </c>
      <c r="S1015" s="131">
        <f t="shared" si="169"/>
        <v>0.47609942638623326</v>
      </c>
      <c r="T1015" s="137">
        <f t="shared" si="170"/>
        <v>76.195028680688338</v>
      </c>
      <c r="U1015" s="133" t="e">
        <f ca="1">[1]!f_risk_annusharpe(A1015,"2019/9/30","2019/12/31",1,1,3)</f>
        <v>#NAME?</v>
      </c>
      <c r="V1015" s="134" t="e">
        <f t="shared" ca="1" si="171"/>
        <v>#NAME?</v>
      </c>
      <c r="W1015" s="134">
        <f t="shared" si="172"/>
        <v>1046</v>
      </c>
      <c r="X1015" s="134" t="e">
        <f t="shared" ca="1" si="173"/>
        <v>#NAME?</v>
      </c>
      <c r="Y1015" s="131" t="e">
        <f t="shared" ca="1" si="174"/>
        <v>#NAME?</v>
      </c>
      <c r="Z1015" s="137" t="e">
        <f t="shared" ca="1" si="175"/>
        <v>#NAME?</v>
      </c>
      <c r="AA1015" s="125">
        <v>1.89095556551177</v>
      </c>
      <c r="AB1015" s="126">
        <v>0</v>
      </c>
      <c r="AC1015" s="123"/>
      <c r="AD1015" s="126">
        <v>0</v>
      </c>
      <c r="AE1015" s="123"/>
      <c r="AF1015" s="126">
        <v>0</v>
      </c>
      <c r="AG1015" s="123"/>
      <c r="AH1015" s="125">
        <v>2.33927577000002</v>
      </c>
      <c r="AI1015" s="123" t="s">
        <v>163</v>
      </c>
      <c r="AJ1015" s="123" t="s">
        <v>95</v>
      </c>
      <c r="AK1015" s="124">
        <v>10.5483840185</v>
      </c>
      <c r="AL1015" s="123" t="s">
        <v>159</v>
      </c>
      <c r="AM1015" s="36">
        <v>43581</v>
      </c>
      <c r="AN1015" s="123" t="s">
        <v>310</v>
      </c>
      <c r="AO1015" s="123" t="s">
        <v>3104</v>
      </c>
      <c r="AP1015" s="123" t="s">
        <v>433</v>
      </c>
      <c r="AQ1015" s="123" t="s">
        <v>2734</v>
      </c>
    </row>
    <row r="1016" spans="1:43">
      <c r="A1016" s="123" t="s">
        <v>3409</v>
      </c>
      <c r="B1016" s="123" t="s">
        <v>3410</v>
      </c>
      <c r="C1016" s="36">
        <v>43830</v>
      </c>
      <c r="D1016" s="124">
        <v>1.0137</v>
      </c>
      <c r="E1016" s="124">
        <v>1.0148999999999999</v>
      </c>
      <c r="F1016" s="125">
        <v>9.8658247829339404E-3</v>
      </c>
      <c r="G1016" s="36">
        <v>43829</v>
      </c>
      <c r="H1016" s="124">
        <v>1.0136000000000001</v>
      </c>
      <c r="I1016" s="126">
        <v>0</v>
      </c>
      <c r="J1016" s="123"/>
      <c r="K1016" s="125">
        <v>0.12840774397472099</v>
      </c>
      <c r="L1016" s="125">
        <v>0.48547147524752599</v>
      </c>
      <c r="M1016" s="130">
        <v>1.1464283336655301</v>
      </c>
      <c r="N1016" s="137">
        <f t="shared" si="165"/>
        <v>4.5857133346621204</v>
      </c>
      <c r="O1016" s="132">
        <f t="shared" si="166"/>
        <v>4.5857133346621205E-2</v>
      </c>
      <c r="P1016" s="134">
        <f t="shared" si="167"/>
        <v>352</v>
      </c>
      <c r="Q1016" s="134">
        <v>1046</v>
      </c>
      <c r="R1016" s="134" t="str">
        <f t="shared" si="168"/>
        <v>352/1046</v>
      </c>
      <c r="S1016" s="131">
        <f t="shared" si="169"/>
        <v>0.33652007648183557</v>
      </c>
      <c r="T1016" s="137">
        <f t="shared" si="170"/>
        <v>83.173996175908229</v>
      </c>
      <c r="U1016" s="133" t="e">
        <f ca="1">[1]!f_risk_annusharpe(A1016,"2019/9/30","2019/12/31",1,1,3)</f>
        <v>#NAME?</v>
      </c>
      <c r="V1016" s="134" t="e">
        <f t="shared" ca="1" si="171"/>
        <v>#NAME?</v>
      </c>
      <c r="W1016" s="134">
        <f t="shared" si="172"/>
        <v>1046</v>
      </c>
      <c r="X1016" s="134" t="e">
        <f t="shared" ca="1" si="173"/>
        <v>#NAME?</v>
      </c>
      <c r="Y1016" s="131" t="e">
        <f t="shared" ca="1" si="174"/>
        <v>#NAME?</v>
      </c>
      <c r="Z1016" s="137" t="e">
        <f t="shared" ca="1" si="175"/>
        <v>#NAME?</v>
      </c>
      <c r="AA1016" s="126">
        <v>0</v>
      </c>
      <c r="AB1016" s="126">
        <v>0</v>
      </c>
      <c r="AC1016" s="123"/>
      <c r="AD1016" s="126">
        <v>0</v>
      </c>
      <c r="AE1016" s="123"/>
      <c r="AF1016" s="126">
        <v>0</v>
      </c>
      <c r="AG1016" s="123"/>
      <c r="AH1016" s="125">
        <v>1.49032619</v>
      </c>
      <c r="AI1016" s="123" t="s">
        <v>227</v>
      </c>
      <c r="AJ1016" s="123" t="s">
        <v>95</v>
      </c>
      <c r="AK1016" s="124">
        <v>6.3156075179000002</v>
      </c>
      <c r="AL1016" s="123" t="s">
        <v>159</v>
      </c>
      <c r="AM1016" s="36">
        <v>43679</v>
      </c>
      <c r="AN1016" s="123" t="s">
        <v>310</v>
      </c>
      <c r="AO1016" s="123" t="s">
        <v>3411</v>
      </c>
      <c r="AP1016" s="123" t="s">
        <v>175</v>
      </c>
      <c r="AQ1016" s="123" t="s">
        <v>177</v>
      </c>
    </row>
    <row r="1017" spans="1:43">
      <c r="A1017" s="123" t="s">
        <v>3415</v>
      </c>
      <c r="B1017" s="123" t="s">
        <v>3416</v>
      </c>
      <c r="C1017" s="36">
        <v>43830</v>
      </c>
      <c r="D1017" s="124">
        <v>1.0177</v>
      </c>
      <c r="E1017" s="124">
        <v>1.0177</v>
      </c>
      <c r="F1017" s="125">
        <v>3.9319768013364398E-2</v>
      </c>
      <c r="G1017" s="36">
        <v>43829</v>
      </c>
      <c r="H1017" s="124">
        <v>1.0173000000000001</v>
      </c>
      <c r="I1017" s="126">
        <v>0</v>
      </c>
      <c r="J1017" s="123"/>
      <c r="K1017" s="125">
        <v>0.127902400629681</v>
      </c>
      <c r="L1017" s="125">
        <v>0.70255293884822001</v>
      </c>
      <c r="M1017" s="130">
        <v>1.16302186878728</v>
      </c>
      <c r="N1017" s="137">
        <f t="shared" si="165"/>
        <v>4.6520874751491199</v>
      </c>
      <c r="O1017" s="132">
        <f t="shared" si="166"/>
        <v>4.6520874751491199E-2</v>
      </c>
      <c r="P1017" s="134">
        <f t="shared" si="167"/>
        <v>322</v>
      </c>
      <c r="Q1017" s="134">
        <v>1046</v>
      </c>
      <c r="R1017" s="134" t="str">
        <f t="shared" si="168"/>
        <v>322/1046</v>
      </c>
      <c r="S1017" s="131">
        <f t="shared" si="169"/>
        <v>0.30783938814531547</v>
      </c>
      <c r="T1017" s="137">
        <f t="shared" si="170"/>
        <v>84.608030592734224</v>
      </c>
      <c r="U1017" s="133" t="e">
        <f ca="1">[1]!f_risk_annusharpe(A1017,"2019/9/30","2019/12/31",1,1,3)</f>
        <v>#NAME?</v>
      </c>
      <c r="V1017" s="134" t="e">
        <f t="shared" ca="1" si="171"/>
        <v>#NAME?</v>
      </c>
      <c r="W1017" s="134">
        <f t="shared" si="172"/>
        <v>1046</v>
      </c>
      <c r="X1017" s="134" t="e">
        <f t="shared" ca="1" si="173"/>
        <v>#NAME?</v>
      </c>
      <c r="Y1017" s="131" t="e">
        <f t="shared" ca="1" si="174"/>
        <v>#NAME?</v>
      </c>
      <c r="Z1017" s="137" t="e">
        <f t="shared" ca="1" si="175"/>
        <v>#NAME?</v>
      </c>
      <c r="AA1017" s="126">
        <v>0</v>
      </c>
      <c r="AB1017" s="126">
        <v>0</v>
      </c>
      <c r="AC1017" s="123"/>
      <c r="AD1017" s="126">
        <v>0</v>
      </c>
      <c r="AE1017" s="123"/>
      <c r="AF1017" s="126">
        <v>0</v>
      </c>
      <c r="AG1017" s="123"/>
      <c r="AH1017" s="125">
        <v>1.77</v>
      </c>
      <c r="AI1017" s="123" t="s">
        <v>157</v>
      </c>
      <c r="AJ1017" s="123" t="s">
        <v>95</v>
      </c>
      <c r="AK1017" s="124">
        <v>3.0192747483</v>
      </c>
      <c r="AL1017" s="123" t="s">
        <v>159</v>
      </c>
      <c r="AM1017" s="36">
        <v>43655</v>
      </c>
      <c r="AN1017" s="123" t="s">
        <v>310</v>
      </c>
      <c r="AO1017" s="123" t="s">
        <v>6138</v>
      </c>
      <c r="AP1017" s="123" t="s">
        <v>193</v>
      </c>
      <c r="AQ1017" s="123" t="s">
        <v>483</v>
      </c>
    </row>
    <row r="1018" spans="1:43">
      <c r="A1018" s="123" t="s">
        <v>3540</v>
      </c>
      <c r="B1018" s="123" t="s">
        <v>3541</v>
      </c>
      <c r="C1018" s="36">
        <v>43830</v>
      </c>
      <c r="D1018" s="124">
        <v>1.0096000000000001</v>
      </c>
      <c r="E1018" s="124">
        <v>1.0346</v>
      </c>
      <c r="F1018" s="125">
        <v>2.9723570791636199E-2</v>
      </c>
      <c r="G1018" s="36">
        <v>43829</v>
      </c>
      <c r="H1018" s="124">
        <v>1.0093000000000001</v>
      </c>
      <c r="I1018" s="126">
        <v>0</v>
      </c>
      <c r="J1018" s="123"/>
      <c r="K1018" s="125">
        <v>0.138861337036324</v>
      </c>
      <c r="L1018" s="125">
        <v>0.65525566168529004</v>
      </c>
      <c r="M1018" s="130">
        <v>1.15207331055838</v>
      </c>
      <c r="N1018" s="137">
        <f t="shared" si="165"/>
        <v>4.6082932422335201</v>
      </c>
      <c r="O1018" s="132">
        <f t="shared" si="166"/>
        <v>4.6082932422335202E-2</v>
      </c>
      <c r="P1018" s="134">
        <f t="shared" si="167"/>
        <v>342</v>
      </c>
      <c r="Q1018" s="134">
        <v>1046</v>
      </c>
      <c r="R1018" s="134" t="str">
        <f t="shared" si="168"/>
        <v>342/1046</v>
      </c>
      <c r="S1018" s="131">
        <f t="shared" si="169"/>
        <v>0.32695984703632885</v>
      </c>
      <c r="T1018" s="137">
        <f t="shared" si="170"/>
        <v>83.652007648183556</v>
      </c>
      <c r="U1018" s="133" t="e">
        <f ca="1">[1]!f_risk_annusharpe(A1018,"2019/9/30","2019/12/31",1,1,3)</f>
        <v>#NAME?</v>
      </c>
      <c r="V1018" s="134" t="e">
        <f t="shared" ca="1" si="171"/>
        <v>#NAME?</v>
      </c>
      <c r="W1018" s="134">
        <f t="shared" si="172"/>
        <v>1046</v>
      </c>
      <c r="X1018" s="134" t="e">
        <f t="shared" ca="1" si="173"/>
        <v>#NAME?</v>
      </c>
      <c r="Y1018" s="131" t="e">
        <f t="shared" ca="1" si="174"/>
        <v>#NAME?</v>
      </c>
      <c r="Z1018" s="137" t="e">
        <f t="shared" ca="1" si="175"/>
        <v>#NAME?</v>
      </c>
      <c r="AA1018" s="125">
        <v>2.3711829063211298</v>
      </c>
      <c r="AB1018" s="126">
        <v>0</v>
      </c>
      <c r="AC1018" s="123"/>
      <c r="AD1018" s="126">
        <v>0</v>
      </c>
      <c r="AE1018" s="123"/>
      <c r="AF1018" s="126">
        <v>0</v>
      </c>
      <c r="AG1018" s="123"/>
      <c r="AH1018" s="125">
        <v>3.48702880000002</v>
      </c>
      <c r="AI1018" s="123" t="s">
        <v>157</v>
      </c>
      <c r="AJ1018" s="123" t="s">
        <v>95</v>
      </c>
      <c r="AK1018" s="124">
        <v>34.758474099399997</v>
      </c>
      <c r="AL1018" s="123" t="s">
        <v>159</v>
      </c>
      <c r="AM1018" s="36">
        <v>43579</v>
      </c>
      <c r="AN1018" s="123" t="s">
        <v>310</v>
      </c>
      <c r="AO1018" s="123" t="s">
        <v>1100</v>
      </c>
      <c r="AP1018" s="123" t="s">
        <v>619</v>
      </c>
      <c r="AQ1018" s="123" t="s">
        <v>483</v>
      </c>
    </row>
    <row r="1019" spans="1:43">
      <c r="A1019" s="123" t="s">
        <v>3542</v>
      </c>
      <c r="B1019" s="123" t="s">
        <v>3543</v>
      </c>
      <c r="C1019" s="36">
        <v>43830</v>
      </c>
      <c r="D1019" s="124">
        <v>1.0042</v>
      </c>
      <c r="E1019" s="124">
        <v>1.0133000000000001</v>
      </c>
      <c r="F1019" s="125">
        <v>0</v>
      </c>
      <c r="G1019" s="36">
        <v>43829</v>
      </c>
      <c r="H1019" s="124">
        <v>1.0042</v>
      </c>
      <c r="I1019" s="126">
        <v>0</v>
      </c>
      <c r="J1019" s="123"/>
      <c r="K1019" s="125">
        <v>0.119641076769682</v>
      </c>
      <c r="L1019" s="125">
        <v>0.33935773838991901</v>
      </c>
      <c r="M1019" s="130">
        <v>0.79848540734106499</v>
      </c>
      <c r="N1019" s="137">
        <f t="shared" si="165"/>
        <v>3.19394162936426</v>
      </c>
      <c r="O1019" s="132">
        <f t="shared" si="166"/>
        <v>3.1939416293642602E-2</v>
      </c>
      <c r="P1019" s="134">
        <f t="shared" si="167"/>
        <v>854</v>
      </c>
      <c r="Q1019" s="134">
        <v>1046</v>
      </c>
      <c r="R1019" s="134" t="str">
        <f t="shared" si="168"/>
        <v>854/1046</v>
      </c>
      <c r="S1019" s="131">
        <f t="shared" si="169"/>
        <v>0.81644359464627148</v>
      </c>
      <c r="T1019" s="137">
        <f t="shared" si="170"/>
        <v>60</v>
      </c>
      <c r="U1019" s="133" t="e">
        <f ca="1">[1]!f_risk_annusharpe(A1019,"2019/9/30","2019/12/31",1,1,3)</f>
        <v>#NAME?</v>
      </c>
      <c r="V1019" s="134" t="e">
        <f t="shared" ca="1" si="171"/>
        <v>#NAME?</v>
      </c>
      <c r="W1019" s="134">
        <f t="shared" si="172"/>
        <v>1046</v>
      </c>
      <c r="X1019" s="134" t="e">
        <f t="shared" ca="1" si="173"/>
        <v>#NAME?</v>
      </c>
      <c r="Y1019" s="131" t="e">
        <f t="shared" ca="1" si="174"/>
        <v>#NAME?</v>
      </c>
      <c r="Z1019" s="137" t="e">
        <f t="shared" ca="1" si="175"/>
        <v>#NAME?</v>
      </c>
      <c r="AA1019" s="126">
        <v>0</v>
      </c>
      <c r="AB1019" s="126">
        <v>0</v>
      </c>
      <c r="AC1019" s="123"/>
      <c r="AD1019" s="126">
        <v>0</v>
      </c>
      <c r="AE1019" s="123"/>
      <c r="AF1019" s="126">
        <v>0</v>
      </c>
      <c r="AG1019" s="123"/>
      <c r="AH1019" s="125">
        <v>1.3327173799999801</v>
      </c>
      <c r="AI1019" s="123" t="s">
        <v>163</v>
      </c>
      <c r="AJ1019" s="123" t="s">
        <v>95</v>
      </c>
      <c r="AK1019" s="124">
        <v>10.0488831344</v>
      </c>
      <c r="AL1019" s="123" t="s">
        <v>159</v>
      </c>
      <c r="AM1019" s="36">
        <v>43651</v>
      </c>
      <c r="AN1019" s="123" t="s">
        <v>310</v>
      </c>
      <c r="AO1019" s="123" t="s">
        <v>6449</v>
      </c>
      <c r="AP1019" s="123" t="s">
        <v>231</v>
      </c>
      <c r="AQ1019" s="123" t="s">
        <v>532</v>
      </c>
    </row>
    <row r="1020" spans="1:43">
      <c r="A1020" s="123" t="s">
        <v>3544</v>
      </c>
      <c r="B1020" s="123" t="s">
        <v>3545</v>
      </c>
      <c r="C1020" s="36">
        <v>43830</v>
      </c>
      <c r="D1020" s="124">
        <v>1.0095000000000001</v>
      </c>
      <c r="E1020" s="124">
        <v>1.0095000000000001</v>
      </c>
      <c r="F1020" s="125">
        <v>4.9554013875140399E-2</v>
      </c>
      <c r="G1020" s="36">
        <v>43826</v>
      </c>
      <c r="H1020" s="124">
        <v>1.0089999999999999</v>
      </c>
      <c r="I1020" s="126">
        <v>0</v>
      </c>
      <c r="J1020" s="123"/>
      <c r="K1020" s="125">
        <v>0.20845741512805099</v>
      </c>
      <c r="L1020" s="125">
        <v>0.40779789138651201</v>
      </c>
      <c r="M1020" s="130">
        <v>0.84915084915086703</v>
      </c>
      <c r="N1020" s="137">
        <f t="shared" si="165"/>
        <v>3.3966033966034681</v>
      </c>
      <c r="O1020" s="132">
        <f t="shared" si="166"/>
        <v>3.3966033966034682E-2</v>
      </c>
      <c r="P1020" s="134">
        <f t="shared" si="167"/>
        <v>798</v>
      </c>
      <c r="Q1020" s="134">
        <v>1046</v>
      </c>
      <c r="R1020" s="134" t="str">
        <f t="shared" si="168"/>
        <v>798/1046</v>
      </c>
      <c r="S1020" s="131">
        <f t="shared" si="169"/>
        <v>0.76290630975143403</v>
      </c>
      <c r="T1020" s="137">
        <f t="shared" si="170"/>
        <v>61.8546845124283</v>
      </c>
      <c r="U1020" s="133" t="e">
        <f ca="1">[1]!f_risk_annusharpe(A1020,"2019/9/30","2019/12/31",1,1,3)</f>
        <v>#NAME?</v>
      </c>
      <c r="V1020" s="134" t="e">
        <f t="shared" ca="1" si="171"/>
        <v>#NAME?</v>
      </c>
      <c r="W1020" s="134">
        <f t="shared" si="172"/>
        <v>1046</v>
      </c>
      <c r="X1020" s="134" t="e">
        <f t="shared" ca="1" si="173"/>
        <v>#NAME?</v>
      </c>
      <c r="Y1020" s="131" t="e">
        <f t="shared" ca="1" si="174"/>
        <v>#NAME?</v>
      </c>
      <c r="Z1020" s="137" t="e">
        <f t="shared" ca="1" si="175"/>
        <v>#NAME?</v>
      </c>
      <c r="AA1020" s="126">
        <v>0</v>
      </c>
      <c r="AB1020" s="126">
        <v>0</v>
      </c>
      <c r="AC1020" s="123"/>
      <c r="AD1020" s="126">
        <v>0</v>
      </c>
      <c r="AE1020" s="123"/>
      <c r="AF1020" s="126">
        <v>0</v>
      </c>
      <c r="AG1020" s="123"/>
      <c r="AH1020" s="125">
        <v>0.95000000000000595</v>
      </c>
      <c r="AI1020" s="123" t="s">
        <v>174</v>
      </c>
      <c r="AJ1020" s="123" t="s">
        <v>95</v>
      </c>
      <c r="AK1020" s="124">
        <v>10.099993333600001</v>
      </c>
      <c r="AL1020" s="123" t="s">
        <v>159</v>
      </c>
      <c r="AM1020" s="36">
        <v>43725</v>
      </c>
      <c r="AN1020" s="123" t="s">
        <v>310</v>
      </c>
      <c r="AO1020" s="123" t="s">
        <v>597</v>
      </c>
      <c r="AP1020" s="123" t="s">
        <v>269</v>
      </c>
      <c r="AQ1020" s="123" t="s">
        <v>532</v>
      </c>
    </row>
    <row r="1021" spans="1:43">
      <c r="A1021" s="123" t="s">
        <v>3489</v>
      </c>
      <c r="B1021" s="123" t="s">
        <v>3490</v>
      </c>
      <c r="C1021" s="36">
        <v>43830</v>
      </c>
      <c r="D1021" s="124">
        <v>1.0201</v>
      </c>
      <c r="E1021" s="124">
        <v>1.0201</v>
      </c>
      <c r="F1021" s="125">
        <v>5.8852378616962603E-2</v>
      </c>
      <c r="G1021" s="36">
        <v>43826</v>
      </c>
      <c r="H1021" s="124">
        <v>1.0195000000000001</v>
      </c>
      <c r="I1021" s="126">
        <v>0</v>
      </c>
      <c r="J1021" s="123"/>
      <c r="K1021" s="125">
        <v>0.235825881890533</v>
      </c>
      <c r="L1021" s="125">
        <v>0.41342651835810401</v>
      </c>
      <c r="M1021" s="130">
        <v>0.80039525691699598</v>
      </c>
      <c r="N1021" s="137">
        <f t="shared" si="165"/>
        <v>3.2015810276679839</v>
      </c>
      <c r="O1021" s="132">
        <f t="shared" si="166"/>
        <v>3.2015810276679837E-2</v>
      </c>
      <c r="P1021" s="134">
        <f t="shared" si="167"/>
        <v>850</v>
      </c>
      <c r="Q1021" s="134">
        <v>1046</v>
      </c>
      <c r="R1021" s="134" t="str">
        <f t="shared" si="168"/>
        <v>850/1046</v>
      </c>
      <c r="S1021" s="131">
        <f t="shared" si="169"/>
        <v>0.81261950286806883</v>
      </c>
      <c r="T1021" s="137">
        <f t="shared" si="170"/>
        <v>60</v>
      </c>
      <c r="U1021" s="133" t="e">
        <f ca="1">[1]!f_risk_annusharpe(A1021,"2019/9/30","2019/12/31",1,1,3)</f>
        <v>#NAME?</v>
      </c>
      <c r="V1021" s="134" t="e">
        <f t="shared" ca="1" si="171"/>
        <v>#NAME?</v>
      </c>
      <c r="W1021" s="134">
        <f t="shared" si="172"/>
        <v>1046</v>
      </c>
      <c r="X1021" s="134" t="e">
        <f t="shared" ca="1" si="173"/>
        <v>#NAME?</v>
      </c>
      <c r="Y1021" s="131" t="e">
        <f t="shared" ca="1" si="174"/>
        <v>#NAME?</v>
      </c>
      <c r="Z1021" s="137" t="e">
        <f t="shared" ca="1" si="175"/>
        <v>#NAME?</v>
      </c>
      <c r="AA1021" s="125">
        <v>1.68460925039872</v>
      </c>
      <c r="AB1021" s="126">
        <v>0</v>
      </c>
      <c r="AC1021" s="123"/>
      <c r="AD1021" s="126">
        <v>0</v>
      </c>
      <c r="AE1021" s="123"/>
      <c r="AF1021" s="126">
        <v>0</v>
      </c>
      <c r="AG1021" s="123"/>
      <c r="AH1021" s="125">
        <v>2.0099999999999998</v>
      </c>
      <c r="AI1021" s="123" t="s">
        <v>174</v>
      </c>
      <c r="AJ1021" s="123" t="s">
        <v>95</v>
      </c>
      <c r="AK1021" s="124">
        <v>7.1413368202000003</v>
      </c>
      <c r="AL1021" s="123" t="s">
        <v>159</v>
      </c>
      <c r="AM1021" s="36">
        <v>43615</v>
      </c>
      <c r="AN1021" s="123" t="s">
        <v>310</v>
      </c>
      <c r="AO1021" s="123" t="s">
        <v>3491</v>
      </c>
      <c r="AP1021" s="123" t="s">
        <v>563</v>
      </c>
      <c r="AQ1021" s="123" t="s">
        <v>165</v>
      </c>
    </row>
    <row r="1022" spans="1:43">
      <c r="A1022" s="123" t="s">
        <v>3504</v>
      </c>
      <c r="B1022" s="123" t="s">
        <v>3505</v>
      </c>
      <c r="C1022" s="36">
        <v>43830</v>
      </c>
      <c r="D1022" s="124">
        <v>1.0214000000000001</v>
      </c>
      <c r="E1022" s="124">
        <v>1.0214000000000001</v>
      </c>
      <c r="F1022" s="125">
        <v>2.93800803055713E-2</v>
      </c>
      <c r="G1022" s="36">
        <v>43829</v>
      </c>
      <c r="H1022" s="124">
        <v>1.0210999999999999</v>
      </c>
      <c r="I1022" s="126">
        <v>0</v>
      </c>
      <c r="J1022" s="123"/>
      <c r="K1022" s="125">
        <v>0.19619383951343899</v>
      </c>
      <c r="L1022" s="125">
        <v>0.43264503441496399</v>
      </c>
      <c r="M1022" s="130">
        <v>0.86904997037331</v>
      </c>
      <c r="N1022" s="137">
        <f t="shared" si="165"/>
        <v>3.47619988149324</v>
      </c>
      <c r="O1022" s="132">
        <f t="shared" si="166"/>
        <v>3.4761998814932402E-2</v>
      </c>
      <c r="P1022" s="134">
        <f t="shared" si="167"/>
        <v>773</v>
      </c>
      <c r="Q1022" s="134">
        <v>1046</v>
      </c>
      <c r="R1022" s="134" t="str">
        <f t="shared" si="168"/>
        <v>773/1046</v>
      </c>
      <c r="S1022" s="131">
        <f t="shared" si="169"/>
        <v>0.73900573613766729</v>
      </c>
      <c r="T1022" s="137">
        <f t="shared" si="170"/>
        <v>63.049713193116638</v>
      </c>
      <c r="U1022" s="133" t="e">
        <f ca="1">[1]!f_risk_annusharpe(A1022,"2019/9/30","2019/12/31",1,1,3)</f>
        <v>#NAME?</v>
      </c>
      <c r="V1022" s="134" t="e">
        <f t="shared" ca="1" si="171"/>
        <v>#NAME?</v>
      </c>
      <c r="W1022" s="134">
        <f t="shared" si="172"/>
        <v>1046</v>
      </c>
      <c r="X1022" s="134" t="e">
        <f t="shared" ca="1" si="173"/>
        <v>#NAME?</v>
      </c>
      <c r="Y1022" s="131" t="e">
        <f t="shared" ca="1" si="174"/>
        <v>#NAME?</v>
      </c>
      <c r="Z1022" s="137" t="e">
        <f t="shared" ca="1" si="175"/>
        <v>#NAME?</v>
      </c>
      <c r="AA1022" s="125">
        <v>1.90561708071437</v>
      </c>
      <c r="AB1022" s="126">
        <v>0</v>
      </c>
      <c r="AC1022" s="123"/>
      <c r="AD1022" s="126">
        <v>0</v>
      </c>
      <c r="AE1022" s="123"/>
      <c r="AF1022" s="126">
        <v>0</v>
      </c>
      <c r="AG1022" s="123"/>
      <c r="AH1022" s="125">
        <v>2.1400000000000099</v>
      </c>
      <c r="AI1022" s="123" t="s">
        <v>174</v>
      </c>
      <c r="AJ1022" s="123" t="s">
        <v>95</v>
      </c>
      <c r="AK1022" s="124">
        <v>10.226870055699999</v>
      </c>
      <c r="AL1022" s="123" t="s">
        <v>159</v>
      </c>
      <c r="AM1022" s="36">
        <v>43622</v>
      </c>
      <c r="AN1022" s="123" t="s">
        <v>310</v>
      </c>
      <c r="AO1022" s="123" t="s">
        <v>1567</v>
      </c>
      <c r="AP1022" s="123" t="s">
        <v>228</v>
      </c>
      <c r="AQ1022" s="123" t="s">
        <v>229</v>
      </c>
    </row>
    <row r="1023" spans="1:43">
      <c r="A1023" s="123" t="s">
        <v>3487</v>
      </c>
      <c r="B1023" s="123" t="s">
        <v>3488</v>
      </c>
      <c r="C1023" s="36">
        <v>43830</v>
      </c>
      <c r="D1023" s="124">
        <v>1.0077</v>
      </c>
      <c r="E1023" s="124">
        <v>1.0115000000000001</v>
      </c>
      <c r="F1023" s="125">
        <v>1.9851116625302499E-2</v>
      </c>
      <c r="G1023" s="36">
        <v>43829</v>
      </c>
      <c r="H1023" s="124">
        <v>1.0075000000000001</v>
      </c>
      <c r="I1023" s="126">
        <v>0</v>
      </c>
      <c r="J1023" s="123"/>
      <c r="K1023" s="125">
        <v>0.13912352181259299</v>
      </c>
      <c r="L1023" s="125">
        <v>0.45858541246051798</v>
      </c>
      <c r="M1023" s="130">
        <v>0.89000736086177601</v>
      </c>
      <c r="N1023" s="137">
        <f t="shared" si="165"/>
        <v>3.560029443447104</v>
      </c>
      <c r="O1023" s="132">
        <f t="shared" si="166"/>
        <v>3.560029443447104E-2</v>
      </c>
      <c r="P1023" s="134">
        <f t="shared" si="167"/>
        <v>741</v>
      </c>
      <c r="Q1023" s="134">
        <v>1046</v>
      </c>
      <c r="R1023" s="134" t="str">
        <f t="shared" si="168"/>
        <v>741/1046</v>
      </c>
      <c r="S1023" s="131">
        <f t="shared" si="169"/>
        <v>0.70841300191204593</v>
      </c>
      <c r="T1023" s="137">
        <f t="shared" si="170"/>
        <v>64.579349904397702</v>
      </c>
      <c r="U1023" s="133" t="e">
        <f ca="1">[1]!f_risk_annusharpe(A1023,"2019/9/30","2019/12/31",1,1,3)</f>
        <v>#NAME?</v>
      </c>
      <c r="V1023" s="134" t="e">
        <f t="shared" ca="1" si="171"/>
        <v>#NAME?</v>
      </c>
      <c r="W1023" s="134">
        <f t="shared" si="172"/>
        <v>1046</v>
      </c>
      <c r="X1023" s="134" t="e">
        <f t="shared" ca="1" si="173"/>
        <v>#NAME?</v>
      </c>
      <c r="Y1023" s="131" t="e">
        <f t="shared" ca="1" si="174"/>
        <v>#NAME?</v>
      </c>
      <c r="Z1023" s="137" t="e">
        <f t="shared" ca="1" si="175"/>
        <v>#NAME?</v>
      </c>
      <c r="AA1023" s="126">
        <v>0</v>
      </c>
      <c r="AB1023" s="126">
        <v>0</v>
      </c>
      <c r="AC1023" s="123"/>
      <c r="AD1023" s="126">
        <v>0</v>
      </c>
      <c r="AE1023" s="123"/>
      <c r="AF1023" s="126">
        <v>0</v>
      </c>
      <c r="AG1023" s="123"/>
      <c r="AH1023" s="125">
        <v>1.1523213800000101</v>
      </c>
      <c r="AI1023" s="123" t="s">
        <v>163</v>
      </c>
      <c r="AJ1023" s="123" t="s">
        <v>95</v>
      </c>
      <c r="AK1023" s="124">
        <v>2.0437480860999999</v>
      </c>
      <c r="AL1023" s="123" t="s">
        <v>159</v>
      </c>
      <c r="AM1023" s="36">
        <v>43682</v>
      </c>
      <c r="AN1023" s="123" t="s">
        <v>310</v>
      </c>
      <c r="AO1023" s="123" t="s">
        <v>1433</v>
      </c>
      <c r="AP1023" s="123" t="s">
        <v>238</v>
      </c>
      <c r="AQ1023" s="123" t="s">
        <v>183</v>
      </c>
    </row>
    <row r="1024" spans="1:43">
      <c r="A1024" s="123" t="s">
        <v>3438</v>
      </c>
      <c r="B1024" s="123" t="s">
        <v>3439</v>
      </c>
      <c r="C1024" s="36">
        <v>43830</v>
      </c>
      <c r="D1024" s="124">
        <v>1.0111000000000001</v>
      </c>
      <c r="E1024" s="124">
        <v>1.0210999999999999</v>
      </c>
      <c r="F1024" s="125">
        <v>3.9576531117053899E-2</v>
      </c>
      <c r="G1024" s="36">
        <v>43829</v>
      </c>
      <c r="H1024" s="124">
        <v>1.0106999999999999</v>
      </c>
      <c r="I1024" s="126">
        <v>0</v>
      </c>
      <c r="J1024" s="123"/>
      <c r="K1024" s="125">
        <v>0.13865504605329401</v>
      </c>
      <c r="L1024" s="125">
        <v>0.50552938976379402</v>
      </c>
      <c r="M1024" s="130">
        <v>0.96264372157406497</v>
      </c>
      <c r="N1024" s="137">
        <f t="shared" si="165"/>
        <v>3.8505748862962599</v>
      </c>
      <c r="O1024" s="132">
        <f t="shared" si="166"/>
        <v>3.8505748862962597E-2</v>
      </c>
      <c r="P1024" s="134">
        <f t="shared" si="167"/>
        <v>630</v>
      </c>
      <c r="Q1024" s="134">
        <v>1046</v>
      </c>
      <c r="R1024" s="134" t="str">
        <f t="shared" si="168"/>
        <v>630/1046</v>
      </c>
      <c r="S1024" s="131">
        <f t="shared" si="169"/>
        <v>0.60229445506692159</v>
      </c>
      <c r="T1024" s="137">
        <f t="shared" si="170"/>
        <v>69.885277246653928</v>
      </c>
      <c r="U1024" s="133" t="e">
        <f ca="1">[1]!f_risk_annusharpe(A1024,"2019/9/30","2019/12/31",1,1,3)</f>
        <v>#NAME?</v>
      </c>
      <c r="V1024" s="134" t="e">
        <f t="shared" ca="1" si="171"/>
        <v>#NAME?</v>
      </c>
      <c r="W1024" s="134">
        <f t="shared" si="172"/>
        <v>1046</v>
      </c>
      <c r="X1024" s="134" t="e">
        <f t="shared" ca="1" si="173"/>
        <v>#NAME?</v>
      </c>
      <c r="Y1024" s="131" t="e">
        <f t="shared" ca="1" si="174"/>
        <v>#NAME?</v>
      </c>
      <c r="Z1024" s="137" t="e">
        <f t="shared" ca="1" si="175"/>
        <v>#NAME?</v>
      </c>
      <c r="AA1024" s="125">
        <v>1.6865344154551101</v>
      </c>
      <c r="AB1024" s="126">
        <v>0</v>
      </c>
      <c r="AC1024" s="123"/>
      <c r="AD1024" s="126">
        <v>0</v>
      </c>
      <c r="AE1024" s="123"/>
      <c r="AF1024" s="126">
        <v>0</v>
      </c>
      <c r="AG1024" s="123"/>
      <c r="AH1024" s="125">
        <v>2.1136178600000202</v>
      </c>
      <c r="AI1024" s="123" t="s">
        <v>157</v>
      </c>
      <c r="AJ1024" s="123" t="s">
        <v>95</v>
      </c>
      <c r="AK1024" s="124">
        <v>41.997076573100003</v>
      </c>
      <c r="AL1024" s="123" t="s">
        <v>159</v>
      </c>
      <c r="AM1024" s="36">
        <v>43580</v>
      </c>
      <c r="AN1024" s="123" t="s">
        <v>310</v>
      </c>
      <c r="AO1024" s="123" t="s">
        <v>1608</v>
      </c>
      <c r="AP1024" s="123" t="s">
        <v>224</v>
      </c>
      <c r="AQ1024" s="123" t="s">
        <v>235</v>
      </c>
    </row>
    <row r="1025" spans="1:43">
      <c r="A1025" s="123" t="s">
        <v>3412</v>
      </c>
      <c r="B1025" s="123" t="s">
        <v>3413</v>
      </c>
      <c r="C1025" s="36">
        <v>43830</v>
      </c>
      <c r="D1025" s="124">
        <v>1.0106999999999999</v>
      </c>
      <c r="E1025" s="124">
        <v>1.0250999999999999</v>
      </c>
      <c r="F1025" s="125">
        <v>1.9792182088089201E-2</v>
      </c>
      <c r="G1025" s="36">
        <v>43829</v>
      </c>
      <c r="H1025" s="124">
        <v>1.0105</v>
      </c>
      <c r="I1025" s="126">
        <v>0</v>
      </c>
      <c r="J1025" s="123"/>
      <c r="K1025" s="125">
        <v>0.198275007435323</v>
      </c>
      <c r="L1025" s="125">
        <v>0.59718624984228397</v>
      </c>
      <c r="M1025" s="130">
        <v>0.98577499999998897</v>
      </c>
      <c r="N1025" s="137">
        <f t="shared" si="165"/>
        <v>3.9430999999999559</v>
      </c>
      <c r="O1025" s="132">
        <f t="shared" si="166"/>
        <v>3.9430999999999557E-2</v>
      </c>
      <c r="P1025" s="134">
        <f t="shared" si="167"/>
        <v>591</v>
      </c>
      <c r="Q1025" s="134">
        <v>1046</v>
      </c>
      <c r="R1025" s="134" t="str">
        <f t="shared" si="168"/>
        <v>591/1046</v>
      </c>
      <c r="S1025" s="131">
        <f t="shared" si="169"/>
        <v>0.56500956022944548</v>
      </c>
      <c r="T1025" s="137">
        <f t="shared" si="170"/>
        <v>71.749521988527732</v>
      </c>
      <c r="U1025" s="133" t="e">
        <f ca="1">[1]!f_risk_annusharpe(A1025,"2019/9/30","2019/12/31",1,1,3)</f>
        <v>#NAME?</v>
      </c>
      <c r="V1025" s="134" t="e">
        <f t="shared" ca="1" si="171"/>
        <v>#NAME?</v>
      </c>
      <c r="W1025" s="134">
        <f t="shared" si="172"/>
        <v>1046</v>
      </c>
      <c r="X1025" s="134" t="e">
        <f t="shared" ca="1" si="173"/>
        <v>#NAME?</v>
      </c>
      <c r="Y1025" s="131" t="e">
        <f t="shared" ca="1" si="174"/>
        <v>#NAME?</v>
      </c>
      <c r="Z1025" s="137" t="e">
        <f t="shared" ca="1" si="175"/>
        <v>#NAME?</v>
      </c>
      <c r="AA1025" s="125">
        <v>2.6439314977973498</v>
      </c>
      <c r="AB1025" s="126">
        <v>0</v>
      </c>
      <c r="AC1025" s="123"/>
      <c r="AD1025" s="126">
        <v>0</v>
      </c>
      <c r="AE1025" s="123"/>
      <c r="AF1025" s="126">
        <v>0</v>
      </c>
      <c r="AG1025" s="123"/>
      <c r="AH1025" s="125">
        <v>2.52075878</v>
      </c>
      <c r="AI1025" s="123" t="s">
        <v>174</v>
      </c>
      <c r="AJ1025" s="123" t="s">
        <v>95</v>
      </c>
      <c r="AK1025" s="124">
        <v>20.406538553400001</v>
      </c>
      <c r="AL1025" s="123" t="s">
        <v>159</v>
      </c>
      <c r="AM1025" s="36">
        <v>43635</v>
      </c>
      <c r="AN1025" s="123" t="s">
        <v>310</v>
      </c>
      <c r="AO1025" s="123" t="s">
        <v>3414</v>
      </c>
      <c r="AP1025" s="123" t="s">
        <v>239</v>
      </c>
      <c r="AQ1025" s="123" t="s">
        <v>241</v>
      </c>
    </row>
    <row r="1026" spans="1:43">
      <c r="A1026" s="123" t="s">
        <v>3406</v>
      </c>
      <c r="B1026" s="123" t="s">
        <v>3407</v>
      </c>
      <c r="C1026" s="36">
        <v>43830</v>
      </c>
      <c r="D1026" s="124">
        <v>1.0118</v>
      </c>
      <c r="E1026" s="124">
        <v>1.0118</v>
      </c>
      <c r="F1026" s="125">
        <v>5.9335443037968102E-2</v>
      </c>
      <c r="G1026" s="36">
        <v>43829</v>
      </c>
      <c r="H1026" s="124">
        <v>1.0112000000000001</v>
      </c>
      <c r="I1026" s="126">
        <v>0</v>
      </c>
      <c r="J1026" s="123"/>
      <c r="K1026" s="125">
        <v>0.11874134177717099</v>
      </c>
      <c r="L1026" s="125">
        <v>0.25762980578675498</v>
      </c>
      <c r="M1026" s="130">
        <v>0.54655669283514496</v>
      </c>
      <c r="N1026" s="137">
        <f t="shared" si="165"/>
        <v>2.1862267713405799</v>
      </c>
      <c r="O1026" s="132">
        <f t="shared" si="166"/>
        <v>2.1862267713405797E-2</v>
      </c>
      <c r="P1026" s="134">
        <f t="shared" si="167"/>
        <v>993</v>
      </c>
      <c r="Q1026" s="134">
        <v>1046</v>
      </c>
      <c r="R1026" s="134" t="str">
        <f t="shared" si="168"/>
        <v>993/1046</v>
      </c>
      <c r="S1026" s="131">
        <f t="shared" si="169"/>
        <v>0.94933078393881454</v>
      </c>
      <c r="T1026" s="137">
        <f t="shared" si="170"/>
        <v>60</v>
      </c>
      <c r="U1026" s="133" t="e">
        <f ca="1">[1]!f_risk_annusharpe(A1026,"2019/9/30","2019/12/31",1,1,3)</f>
        <v>#NAME?</v>
      </c>
      <c r="V1026" s="134" t="e">
        <f t="shared" ca="1" si="171"/>
        <v>#NAME?</v>
      </c>
      <c r="W1026" s="134">
        <f t="shared" si="172"/>
        <v>1046</v>
      </c>
      <c r="X1026" s="134" t="e">
        <f t="shared" ca="1" si="173"/>
        <v>#NAME?</v>
      </c>
      <c r="Y1026" s="131" t="e">
        <f t="shared" ca="1" si="174"/>
        <v>#NAME?</v>
      </c>
      <c r="Z1026" s="137" t="e">
        <f t="shared" ca="1" si="175"/>
        <v>#NAME?</v>
      </c>
      <c r="AA1026" s="126">
        <v>0</v>
      </c>
      <c r="AB1026" s="126">
        <v>0</v>
      </c>
      <c r="AC1026" s="123"/>
      <c r="AD1026" s="126">
        <v>0</v>
      </c>
      <c r="AE1026" s="123"/>
      <c r="AF1026" s="126">
        <v>0</v>
      </c>
      <c r="AG1026" s="123"/>
      <c r="AH1026" s="125">
        <v>1.18</v>
      </c>
      <c r="AI1026" s="123" t="s">
        <v>157</v>
      </c>
      <c r="AJ1026" s="123" t="s">
        <v>95</v>
      </c>
      <c r="AK1026" s="124">
        <v>3.4516906218000001</v>
      </c>
      <c r="AL1026" s="123" t="s">
        <v>159</v>
      </c>
      <c r="AM1026" s="36">
        <v>43651</v>
      </c>
      <c r="AN1026" s="123" t="s">
        <v>310</v>
      </c>
      <c r="AO1026" s="123" t="s">
        <v>3408</v>
      </c>
      <c r="AP1026" s="123" t="s">
        <v>385</v>
      </c>
      <c r="AQ1026" s="123" t="s">
        <v>483</v>
      </c>
    </row>
    <row r="1027" spans="1:43">
      <c r="A1027" s="123" t="s">
        <v>3469</v>
      </c>
      <c r="B1027" s="123" t="s">
        <v>3470</v>
      </c>
      <c r="C1027" s="36">
        <v>43830</v>
      </c>
      <c r="D1027" s="124">
        <v>1.034</v>
      </c>
      <c r="E1027" s="124">
        <v>1.034</v>
      </c>
      <c r="F1027" s="125">
        <v>0.12588360608115401</v>
      </c>
      <c r="G1027" s="36">
        <v>43826</v>
      </c>
      <c r="H1027" s="124">
        <v>1.0327</v>
      </c>
      <c r="I1027" s="126">
        <v>0</v>
      </c>
      <c r="J1027" s="123"/>
      <c r="K1027" s="125">
        <v>0.368860415453313</v>
      </c>
      <c r="L1027" s="125">
        <v>0.72082602766414094</v>
      </c>
      <c r="M1027" s="130">
        <v>1.61163522012578</v>
      </c>
      <c r="N1027" s="137">
        <f t="shared" si="165"/>
        <v>6.4465408805031199</v>
      </c>
      <c r="O1027" s="132">
        <f t="shared" si="166"/>
        <v>6.4465408805031196E-2</v>
      </c>
      <c r="P1027" s="134">
        <f t="shared" si="167"/>
        <v>59</v>
      </c>
      <c r="Q1027" s="134">
        <v>1046</v>
      </c>
      <c r="R1027" s="134" t="str">
        <f t="shared" si="168"/>
        <v>59/1046</v>
      </c>
      <c r="S1027" s="131">
        <f t="shared" si="169"/>
        <v>5.6405353728489482E-2</v>
      </c>
      <c r="T1027" s="137">
        <f t="shared" si="170"/>
        <v>97.179732313575528</v>
      </c>
      <c r="U1027" s="133" t="e">
        <f ca="1">[1]!f_risk_annusharpe(A1027,"2019/9/30","2019/12/31",1,1,3)</f>
        <v>#NAME?</v>
      </c>
      <c r="V1027" s="134" t="e">
        <f t="shared" ca="1" si="171"/>
        <v>#NAME?</v>
      </c>
      <c r="W1027" s="134">
        <f t="shared" si="172"/>
        <v>1046</v>
      </c>
      <c r="X1027" s="134" t="e">
        <f t="shared" ca="1" si="173"/>
        <v>#NAME?</v>
      </c>
      <c r="Y1027" s="131" t="e">
        <f t="shared" ca="1" si="174"/>
        <v>#NAME?</v>
      </c>
      <c r="Z1027" s="137" t="e">
        <f t="shared" ca="1" si="175"/>
        <v>#NAME?</v>
      </c>
      <c r="AA1027" s="125">
        <v>3.4413765506202498</v>
      </c>
      <c r="AB1027" s="126">
        <v>0</v>
      </c>
      <c r="AC1027" s="123"/>
      <c r="AD1027" s="126">
        <v>0</v>
      </c>
      <c r="AE1027" s="123"/>
      <c r="AF1027" s="126">
        <v>0</v>
      </c>
      <c r="AG1027" s="123"/>
      <c r="AH1027" s="125">
        <v>3.4</v>
      </c>
      <c r="AI1027" s="123" t="s">
        <v>309</v>
      </c>
      <c r="AJ1027" s="123" t="s">
        <v>95</v>
      </c>
      <c r="AK1027" s="124">
        <v>2.4322749147999998</v>
      </c>
      <c r="AL1027" s="123" t="s">
        <v>159</v>
      </c>
      <c r="AM1027" s="36">
        <v>43643</v>
      </c>
      <c r="AN1027" s="123" t="s">
        <v>310</v>
      </c>
      <c r="AO1027" s="123" t="s">
        <v>1227</v>
      </c>
      <c r="AP1027" s="123" t="s">
        <v>329</v>
      </c>
      <c r="AQ1027" s="123" t="s">
        <v>173</v>
      </c>
    </row>
    <row r="1028" spans="1:43">
      <c r="A1028" s="123" t="s">
        <v>3483</v>
      </c>
      <c r="B1028" s="123" t="s">
        <v>3484</v>
      </c>
      <c r="C1028" s="36">
        <v>43830</v>
      </c>
      <c r="D1028" s="124">
        <v>1.0172000000000001</v>
      </c>
      <c r="E1028" s="124">
        <v>1.0232000000000001</v>
      </c>
      <c r="F1028" s="125">
        <v>4.9178715451959502E-2</v>
      </c>
      <c r="G1028" s="36">
        <v>43826</v>
      </c>
      <c r="H1028" s="124">
        <v>1.0166999999999999</v>
      </c>
      <c r="I1028" s="126">
        <v>0</v>
      </c>
      <c r="J1028" s="123"/>
      <c r="K1028" s="125">
        <v>0.147681401988776</v>
      </c>
      <c r="L1028" s="125">
        <v>0.38487908579208802</v>
      </c>
      <c r="M1028" s="130">
        <v>0.95275702424882203</v>
      </c>
      <c r="N1028" s="137">
        <f t="shared" ref="N1028:N1043" si="176">M1028*4</f>
        <v>3.8110280969952881</v>
      </c>
      <c r="O1028" s="132">
        <f t="shared" ref="O1028:O1043" si="177">N1028/100</f>
        <v>3.8110280969952878E-2</v>
      </c>
      <c r="P1028" s="134">
        <f t="shared" ref="P1028:P1048" si="178">RANK(O1028,$O$3:$O$1113,0)</f>
        <v>642</v>
      </c>
      <c r="Q1028" s="134">
        <v>1046</v>
      </c>
      <c r="R1028" s="134" t="str">
        <f t="shared" ref="R1028:R1048" si="179">P1028&amp;"/"&amp;Q1028</f>
        <v>642/1046</v>
      </c>
      <c r="S1028" s="131">
        <f t="shared" ref="S1028:S1048" si="180">P1028/Q1028</f>
        <v>0.61376673040152963</v>
      </c>
      <c r="T1028" s="137">
        <f t="shared" ref="T1028:T1048" si="181">IF(S1028&gt;0.8,60,60+40/80%*(80%-S1028))</f>
        <v>69.311663479923524</v>
      </c>
      <c r="U1028" s="133" t="e">
        <f ca="1">[1]!f_risk_annusharpe(A1028,"2019/9/30","2019/12/31",1,1,3)</f>
        <v>#NAME?</v>
      </c>
      <c r="V1028" s="134" t="e">
        <f t="shared" ref="V1028:V1048" ca="1" si="182">RANK(U1028,$U$3:$U$1230,0)</f>
        <v>#NAME?</v>
      </c>
      <c r="W1028" s="134">
        <f t="shared" ref="W1028:W1048" si="183">Q1028</f>
        <v>1046</v>
      </c>
      <c r="X1028" s="134" t="e">
        <f t="shared" ref="X1028:X1048" ca="1" si="184">V1028&amp;"/"&amp;W1028</f>
        <v>#NAME?</v>
      </c>
      <c r="Y1028" s="131" t="e">
        <f t="shared" ref="Y1028:Y1048" ca="1" si="185">V1028/W1028</f>
        <v>#NAME?</v>
      </c>
      <c r="Z1028" s="137" t="e">
        <f t="shared" ref="Z1028:Z1048" ca="1" si="186">IF(Y1028&gt;0.8,60,60+40/80%*(80%-Y1028))</f>
        <v>#NAME?</v>
      </c>
      <c r="AA1028" s="125">
        <v>2.2127999200878898</v>
      </c>
      <c r="AB1028" s="126">
        <v>0</v>
      </c>
      <c r="AC1028" s="123"/>
      <c r="AD1028" s="126">
        <v>0</v>
      </c>
      <c r="AE1028" s="123"/>
      <c r="AF1028" s="126">
        <v>0</v>
      </c>
      <c r="AG1028" s="123"/>
      <c r="AH1028" s="125">
        <v>2.325234</v>
      </c>
      <c r="AI1028" s="123" t="s">
        <v>174</v>
      </c>
      <c r="AJ1028" s="123" t="s">
        <v>95</v>
      </c>
      <c r="AK1028" s="124">
        <v>4.8967689944000004</v>
      </c>
      <c r="AL1028" s="123" t="s">
        <v>159</v>
      </c>
      <c r="AM1028" s="36">
        <v>43637</v>
      </c>
      <c r="AN1028" s="123" t="s">
        <v>310</v>
      </c>
      <c r="AO1028" s="123" t="s">
        <v>952</v>
      </c>
      <c r="AP1028" s="123" t="s">
        <v>470</v>
      </c>
      <c r="AQ1028" s="123" t="s">
        <v>241</v>
      </c>
    </row>
    <row r="1029" spans="1:43">
      <c r="A1029" s="123" t="s">
        <v>3471</v>
      </c>
      <c r="B1029" s="123" t="s">
        <v>3472</v>
      </c>
      <c r="C1029" s="36">
        <v>43830</v>
      </c>
      <c r="D1029" s="124">
        <v>1.0083</v>
      </c>
      <c r="E1029" s="124">
        <v>1.0083</v>
      </c>
      <c r="F1029" s="125">
        <v>2.9761904761901499E-2</v>
      </c>
      <c r="G1029" s="36">
        <v>43829</v>
      </c>
      <c r="H1029" s="124">
        <v>1.008</v>
      </c>
      <c r="I1029" s="126">
        <v>0</v>
      </c>
      <c r="J1029" s="123"/>
      <c r="K1029" s="125">
        <v>0.12909632571996801</v>
      </c>
      <c r="L1029" s="125">
        <v>0.37829766052762798</v>
      </c>
      <c r="M1029" s="130">
        <v>0.70914902117457901</v>
      </c>
      <c r="N1029" s="137">
        <f t="shared" si="176"/>
        <v>2.836596084698316</v>
      </c>
      <c r="O1029" s="132">
        <f t="shared" si="177"/>
        <v>2.836596084698316E-2</v>
      </c>
      <c r="P1029" s="134">
        <f t="shared" si="178"/>
        <v>937</v>
      </c>
      <c r="Q1029" s="134">
        <v>1046</v>
      </c>
      <c r="R1029" s="134" t="str">
        <f t="shared" si="179"/>
        <v>937/1046</v>
      </c>
      <c r="S1029" s="131">
        <f t="shared" si="180"/>
        <v>0.89579349904397709</v>
      </c>
      <c r="T1029" s="137">
        <f t="shared" si="181"/>
        <v>60</v>
      </c>
      <c r="U1029" s="133" t="e">
        <f ca="1">[1]!f_risk_annusharpe(A1029,"2019/9/30","2019/12/31",1,1,3)</f>
        <v>#NAME?</v>
      </c>
      <c r="V1029" s="134" t="e">
        <f t="shared" ca="1" si="182"/>
        <v>#NAME?</v>
      </c>
      <c r="W1029" s="134">
        <f t="shared" si="183"/>
        <v>1046</v>
      </c>
      <c r="X1029" s="134" t="e">
        <f t="shared" ca="1" si="184"/>
        <v>#NAME?</v>
      </c>
      <c r="Y1029" s="131" t="e">
        <f t="shared" ca="1" si="185"/>
        <v>#NAME?</v>
      </c>
      <c r="Z1029" s="137" t="e">
        <f t="shared" ca="1" si="186"/>
        <v>#NAME?</v>
      </c>
      <c r="AA1029" s="126">
        <v>0</v>
      </c>
      <c r="AB1029" s="126">
        <v>0</v>
      </c>
      <c r="AC1029" s="123"/>
      <c r="AD1029" s="126">
        <v>0</v>
      </c>
      <c r="AE1029" s="123"/>
      <c r="AF1029" s="126">
        <v>0</v>
      </c>
      <c r="AG1029" s="123"/>
      <c r="AH1029" s="125">
        <v>0.82999999999999696</v>
      </c>
      <c r="AI1029" s="123" t="s">
        <v>157</v>
      </c>
      <c r="AJ1029" s="123" t="s">
        <v>95</v>
      </c>
      <c r="AK1029" s="124">
        <v>3.1586983539000002</v>
      </c>
      <c r="AL1029" s="123" t="s">
        <v>159</v>
      </c>
      <c r="AM1029" s="36">
        <v>43707</v>
      </c>
      <c r="AN1029" s="123" t="s">
        <v>310</v>
      </c>
      <c r="AO1029" s="123" t="s">
        <v>594</v>
      </c>
      <c r="AP1029" s="123" t="s">
        <v>234</v>
      </c>
      <c r="AQ1029" s="123" t="s">
        <v>173</v>
      </c>
    </row>
    <row r="1030" spans="1:43">
      <c r="A1030" s="123" t="s">
        <v>3485</v>
      </c>
      <c r="B1030" s="123" t="s">
        <v>3486</v>
      </c>
      <c r="C1030" s="36">
        <v>43830</v>
      </c>
      <c r="D1030" s="124">
        <v>1.0297000000000001</v>
      </c>
      <c r="E1030" s="124">
        <v>1.0297000000000001</v>
      </c>
      <c r="F1030" s="125">
        <v>9.71250971250864E-3</v>
      </c>
      <c r="G1030" s="36">
        <v>43829</v>
      </c>
      <c r="H1030" s="124">
        <v>1.0296000000000001</v>
      </c>
      <c r="I1030" s="126">
        <v>0</v>
      </c>
      <c r="J1030" s="123"/>
      <c r="K1030" s="125">
        <v>0.13614703880191301</v>
      </c>
      <c r="L1030" s="125">
        <v>0.40955631399317199</v>
      </c>
      <c r="M1030" s="130">
        <v>1.0004904364884699</v>
      </c>
      <c r="N1030" s="137">
        <f t="shared" si="176"/>
        <v>4.0019617459538797</v>
      </c>
      <c r="O1030" s="132">
        <f t="shared" si="177"/>
        <v>4.0019617459538796E-2</v>
      </c>
      <c r="P1030" s="134">
        <f t="shared" si="178"/>
        <v>570</v>
      </c>
      <c r="Q1030" s="134">
        <v>1046</v>
      </c>
      <c r="R1030" s="134" t="str">
        <f t="shared" si="179"/>
        <v>570/1046</v>
      </c>
      <c r="S1030" s="131">
        <f t="shared" si="180"/>
        <v>0.5449330783938815</v>
      </c>
      <c r="T1030" s="137">
        <f t="shared" si="181"/>
        <v>72.753346080305931</v>
      </c>
      <c r="U1030" s="133" t="e">
        <f ca="1">[1]!f_risk_annusharpe(A1030,"2019/9/30","2019/12/31",1,1,3)</f>
        <v>#NAME?</v>
      </c>
      <c r="V1030" s="134" t="e">
        <f t="shared" ca="1" si="182"/>
        <v>#NAME?</v>
      </c>
      <c r="W1030" s="134">
        <f t="shared" si="183"/>
        <v>1046</v>
      </c>
      <c r="X1030" s="134" t="e">
        <f t="shared" ca="1" si="184"/>
        <v>#NAME?</v>
      </c>
      <c r="Y1030" s="131" t="e">
        <f t="shared" ca="1" si="185"/>
        <v>#NAME?</v>
      </c>
      <c r="Z1030" s="137" t="e">
        <f t="shared" ca="1" si="186"/>
        <v>#NAME?</v>
      </c>
      <c r="AA1030" s="125">
        <v>2.5495468578826901</v>
      </c>
      <c r="AB1030" s="126">
        <v>0</v>
      </c>
      <c r="AC1030" s="123"/>
      <c r="AD1030" s="126">
        <v>0</v>
      </c>
      <c r="AE1030" s="123"/>
      <c r="AF1030" s="126">
        <v>0</v>
      </c>
      <c r="AG1030" s="123"/>
      <c r="AH1030" s="125">
        <v>2.97000000000001</v>
      </c>
      <c r="AI1030" s="123" t="s">
        <v>157</v>
      </c>
      <c r="AJ1030" s="123" t="s">
        <v>95</v>
      </c>
      <c r="AK1030" s="124">
        <v>10.2961444549</v>
      </c>
      <c r="AL1030" s="123" t="s">
        <v>159</v>
      </c>
      <c r="AM1030" s="36">
        <v>43602</v>
      </c>
      <c r="AN1030" s="123" t="s">
        <v>310</v>
      </c>
      <c r="AO1030" s="123" t="s">
        <v>1758</v>
      </c>
      <c r="AP1030" s="123" t="s">
        <v>347</v>
      </c>
      <c r="AQ1030" s="123" t="s">
        <v>483</v>
      </c>
    </row>
    <row r="1031" spans="1:43">
      <c r="A1031" s="123" t="s">
        <v>3477</v>
      </c>
      <c r="B1031" s="123" t="s">
        <v>3478</v>
      </c>
      <c r="C1031" s="36">
        <v>43830</v>
      </c>
      <c r="D1031" s="124">
        <v>1.0095000000000001</v>
      </c>
      <c r="E1031" s="124">
        <v>1.0095000000000001</v>
      </c>
      <c r="F1031" s="125">
        <v>0</v>
      </c>
      <c r="G1031" s="36">
        <v>43829</v>
      </c>
      <c r="H1031" s="124">
        <v>1.0095000000000001</v>
      </c>
      <c r="I1031" s="126">
        <v>0</v>
      </c>
      <c r="J1031" s="123"/>
      <c r="K1031" s="125">
        <v>0.109083696945666</v>
      </c>
      <c r="L1031" s="125">
        <v>0.37784627622551697</v>
      </c>
      <c r="M1031" s="130">
        <v>1.0308246597277899</v>
      </c>
      <c r="N1031" s="137">
        <f t="shared" si="176"/>
        <v>4.1232986389111597</v>
      </c>
      <c r="O1031" s="132">
        <f t="shared" si="177"/>
        <v>4.1232986389111596E-2</v>
      </c>
      <c r="P1031" s="134">
        <f t="shared" si="178"/>
        <v>517</v>
      </c>
      <c r="Q1031" s="134">
        <v>1046</v>
      </c>
      <c r="R1031" s="134" t="str">
        <f t="shared" si="179"/>
        <v>517/1046</v>
      </c>
      <c r="S1031" s="131">
        <f t="shared" si="180"/>
        <v>0.49426386233269598</v>
      </c>
      <c r="T1031" s="137">
        <f t="shared" si="181"/>
        <v>75.286806883365202</v>
      </c>
      <c r="U1031" s="133" t="e">
        <f ca="1">[1]!f_risk_annusharpe(A1031,"2019/9/30","2019/12/31",1,1,3)</f>
        <v>#NAME?</v>
      </c>
      <c r="V1031" s="134" t="e">
        <f t="shared" ca="1" si="182"/>
        <v>#NAME?</v>
      </c>
      <c r="W1031" s="134">
        <f t="shared" si="183"/>
        <v>1046</v>
      </c>
      <c r="X1031" s="134" t="e">
        <f t="shared" ca="1" si="184"/>
        <v>#NAME?</v>
      </c>
      <c r="Y1031" s="131" t="e">
        <f t="shared" ca="1" si="185"/>
        <v>#NAME?</v>
      </c>
      <c r="Z1031" s="137" t="e">
        <f t="shared" ca="1" si="186"/>
        <v>#NAME?</v>
      </c>
      <c r="AA1031" s="126">
        <v>0</v>
      </c>
      <c r="AB1031" s="126">
        <v>0</v>
      </c>
      <c r="AC1031" s="123"/>
      <c r="AD1031" s="126">
        <v>0</v>
      </c>
      <c r="AE1031" s="123"/>
      <c r="AF1031" s="126">
        <v>0</v>
      </c>
      <c r="AG1031" s="123"/>
      <c r="AH1031" s="125">
        <v>0.95000000000000595</v>
      </c>
      <c r="AI1031" s="123" t="s">
        <v>157</v>
      </c>
      <c r="AJ1031" s="123" t="s">
        <v>95</v>
      </c>
      <c r="AK1031" s="124">
        <v>5.2518508703000002</v>
      </c>
      <c r="AL1031" s="123" t="s">
        <v>159</v>
      </c>
      <c r="AM1031" s="36">
        <v>43712</v>
      </c>
      <c r="AN1031" s="123" t="s">
        <v>310</v>
      </c>
      <c r="AO1031" s="123" t="s">
        <v>1420</v>
      </c>
      <c r="AP1031" s="123" t="s">
        <v>202</v>
      </c>
      <c r="AQ1031" s="123" t="s">
        <v>165</v>
      </c>
    </row>
    <row r="1032" spans="1:43">
      <c r="A1032" s="123" t="s">
        <v>3479</v>
      </c>
      <c r="B1032" s="123" t="s">
        <v>3480</v>
      </c>
      <c r="C1032" s="36">
        <v>43830</v>
      </c>
      <c r="D1032" s="124">
        <v>1.0159</v>
      </c>
      <c r="E1032" s="124">
        <v>1.0159</v>
      </c>
      <c r="F1032" s="125">
        <v>1.9690853598501298E-2</v>
      </c>
      <c r="G1032" s="36">
        <v>43829</v>
      </c>
      <c r="H1032" s="124">
        <v>1.0157</v>
      </c>
      <c r="I1032" s="126">
        <v>0</v>
      </c>
      <c r="J1032" s="123"/>
      <c r="K1032" s="125">
        <v>0.13799901429276201</v>
      </c>
      <c r="L1032" s="125">
        <v>0.58415841584158601</v>
      </c>
      <c r="M1032" s="130">
        <v>1.1751817548053001</v>
      </c>
      <c r="N1032" s="137">
        <f t="shared" si="176"/>
        <v>4.7007270192212003</v>
      </c>
      <c r="O1032" s="132">
        <f t="shared" si="177"/>
        <v>4.7007270192212E-2</v>
      </c>
      <c r="P1032" s="134">
        <f t="shared" si="178"/>
        <v>299</v>
      </c>
      <c r="Q1032" s="134">
        <v>1046</v>
      </c>
      <c r="R1032" s="134" t="str">
        <f t="shared" si="179"/>
        <v>299/1046</v>
      </c>
      <c r="S1032" s="131">
        <f t="shared" si="180"/>
        <v>0.28585086042065011</v>
      </c>
      <c r="T1032" s="137">
        <f t="shared" si="181"/>
        <v>85.7074569789675</v>
      </c>
      <c r="U1032" s="133" t="e">
        <f ca="1">[1]!f_risk_annusharpe(A1032,"2019/9/30","2019/12/31",1,1,3)</f>
        <v>#NAME?</v>
      </c>
      <c r="V1032" s="134" t="e">
        <f t="shared" ca="1" si="182"/>
        <v>#NAME?</v>
      </c>
      <c r="W1032" s="134">
        <f t="shared" si="183"/>
        <v>1046</v>
      </c>
      <c r="X1032" s="134" t="e">
        <f t="shared" ca="1" si="184"/>
        <v>#NAME?</v>
      </c>
      <c r="Y1032" s="131" t="e">
        <f t="shared" ca="1" si="185"/>
        <v>#NAME?</v>
      </c>
      <c r="Z1032" s="137" t="e">
        <f t="shared" ca="1" si="186"/>
        <v>#NAME?</v>
      </c>
      <c r="AA1032" s="126">
        <v>0</v>
      </c>
      <c r="AB1032" s="126">
        <v>0</v>
      </c>
      <c r="AC1032" s="123"/>
      <c r="AD1032" s="126">
        <v>0</v>
      </c>
      <c r="AE1032" s="123"/>
      <c r="AF1032" s="126">
        <v>0</v>
      </c>
      <c r="AG1032" s="123"/>
      <c r="AH1032" s="125">
        <v>1.59</v>
      </c>
      <c r="AI1032" s="123" t="s">
        <v>157</v>
      </c>
      <c r="AJ1032" s="123" t="s">
        <v>95</v>
      </c>
      <c r="AK1032" s="124">
        <v>10.0341703694</v>
      </c>
      <c r="AL1032" s="123" t="s">
        <v>159</v>
      </c>
      <c r="AM1032" s="36">
        <v>43669</v>
      </c>
      <c r="AN1032" s="123" t="s">
        <v>310</v>
      </c>
      <c r="AO1032" s="123" t="s">
        <v>1608</v>
      </c>
      <c r="AP1032" s="123" t="s">
        <v>224</v>
      </c>
      <c r="AQ1032" s="123" t="s">
        <v>207</v>
      </c>
    </row>
    <row r="1033" spans="1:43">
      <c r="A1033" s="123" t="s">
        <v>3481</v>
      </c>
      <c r="B1033" s="123" t="s">
        <v>3482</v>
      </c>
      <c r="C1033" s="36">
        <v>43830</v>
      </c>
      <c r="D1033" s="124">
        <v>1.0249999999999999</v>
      </c>
      <c r="E1033" s="124">
        <v>1.0249999999999999</v>
      </c>
      <c r="F1033" s="125">
        <v>7.81097441905792E-2</v>
      </c>
      <c r="G1033" s="36">
        <v>43826</v>
      </c>
      <c r="H1033" s="124">
        <v>1.0242</v>
      </c>
      <c r="I1033" s="126">
        <v>0</v>
      </c>
      <c r="J1033" s="123"/>
      <c r="K1033" s="125">
        <v>0.30335649280750399</v>
      </c>
      <c r="L1033" s="125">
        <v>0.47049598118015201</v>
      </c>
      <c r="M1033" s="130">
        <v>0.915624692330399</v>
      </c>
      <c r="N1033" s="137">
        <f t="shared" si="176"/>
        <v>3.662498769321596</v>
      </c>
      <c r="O1033" s="132">
        <f t="shared" si="177"/>
        <v>3.6624987693215962E-2</v>
      </c>
      <c r="P1033" s="134">
        <f t="shared" si="178"/>
        <v>697</v>
      </c>
      <c r="Q1033" s="134">
        <v>1046</v>
      </c>
      <c r="R1033" s="134" t="str">
        <f t="shared" si="179"/>
        <v>697/1046</v>
      </c>
      <c r="S1033" s="131">
        <f t="shared" si="180"/>
        <v>0.66634799235181641</v>
      </c>
      <c r="T1033" s="137">
        <f t="shared" si="181"/>
        <v>66.682600382409177</v>
      </c>
      <c r="U1033" s="133" t="e">
        <f ca="1">[1]!f_risk_annusharpe(A1033,"2019/9/30","2019/12/31",1,1,3)</f>
        <v>#NAME?</v>
      </c>
      <c r="V1033" s="134" t="e">
        <f t="shared" ca="1" si="182"/>
        <v>#NAME?</v>
      </c>
      <c r="W1033" s="134">
        <f t="shared" si="183"/>
        <v>1046</v>
      </c>
      <c r="X1033" s="134" t="e">
        <f t="shared" ca="1" si="184"/>
        <v>#NAME?</v>
      </c>
      <c r="Y1033" s="131" t="e">
        <f t="shared" ca="1" si="185"/>
        <v>#NAME?</v>
      </c>
      <c r="Z1033" s="137" t="e">
        <f t="shared" ca="1" si="186"/>
        <v>#NAME?</v>
      </c>
      <c r="AA1033" s="125">
        <v>2.2954091816367201</v>
      </c>
      <c r="AB1033" s="126">
        <v>0</v>
      </c>
      <c r="AC1033" s="123"/>
      <c r="AD1033" s="126">
        <v>0</v>
      </c>
      <c r="AE1033" s="123"/>
      <c r="AF1033" s="126">
        <v>0</v>
      </c>
      <c r="AG1033" s="123"/>
      <c r="AH1033" s="125">
        <v>2.4999999999999898</v>
      </c>
      <c r="AI1033" s="123" t="s">
        <v>174</v>
      </c>
      <c r="AJ1033" s="123" t="s">
        <v>95</v>
      </c>
      <c r="AK1033" s="124">
        <v>10.2586128415</v>
      </c>
      <c r="AL1033" s="123" t="s">
        <v>159</v>
      </c>
      <c r="AM1033" s="36">
        <v>43600</v>
      </c>
      <c r="AN1033" s="123" t="s">
        <v>310</v>
      </c>
      <c r="AO1033" s="123" t="s">
        <v>593</v>
      </c>
      <c r="AP1033" s="123" t="s">
        <v>228</v>
      </c>
      <c r="AQ1033" s="123" t="s">
        <v>247</v>
      </c>
    </row>
    <row r="1034" spans="1:43">
      <c r="A1034" s="123" t="s">
        <v>3473</v>
      </c>
      <c r="B1034" s="123" t="s">
        <v>3474</v>
      </c>
      <c r="C1034" s="36">
        <v>43830</v>
      </c>
      <c r="D1034" s="124">
        <v>1.0133000000000001</v>
      </c>
      <c r="E1034" s="124">
        <v>1.0133000000000001</v>
      </c>
      <c r="F1034" s="125">
        <v>9.8697196999594297E-3</v>
      </c>
      <c r="G1034" s="36">
        <v>43829</v>
      </c>
      <c r="H1034" s="124">
        <v>1.0132000000000001</v>
      </c>
      <c r="I1034" s="126">
        <v>0</v>
      </c>
      <c r="J1034" s="123"/>
      <c r="K1034" s="125">
        <v>0.108674175064227</v>
      </c>
      <c r="L1034" s="125">
        <v>0.35654154699416102</v>
      </c>
      <c r="M1034" s="130">
        <v>0.79578235352631099</v>
      </c>
      <c r="N1034" s="137">
        <f t="shared" si="176"/>
        <v>3.183129414105244</v>
      </c>
      <c r="O1034" s="132">
        <f t="shared" si="177"/>
        <v>3.1831294141052437E-2</v>
      </c>
      <c r="P1034" s="134">
        <f t="shared" si="178"/>
        <v>857</v>
      </c>
      <c r="Q1034" s="134">
        <v>1046</v>
      </c>
      <c r="R1034" s="134" t="str">
        <f t="shared" si="179"/>
        <v>857/1046</v>
      </c>
      <c r="S1034" s="131">
        <f t="shared" si="180"/>
        <v>0.81931166347992357</v>
      </c>
      <c r="T1034" s="137">
        <f t="shared" si="181"/>
        <v>60</v>
      </c>
      <c r="U1034" s="133" t="e">
        <f ca="1">[1]!f_risk_annusharpe(A1034,"2019/9/30","2019/12/31",1,1,3)</f>
        <v>#NAME?</v>
      </c>
      <c r="V1034" s="134" t="e">
        <f t="shared" ca="1" si="182"/>
        <v>#NAME?</v>
      </c>
      <c r="W1034" s="134">
        <f t="shared" si="183"/>
        <v>1046</v>
      </c>
      <c r="X1034" s="134" t="e">
        <f t="shared" ca="1" si="184"/>
        <v>#NAME?</v>
      </c>
      <c r="Y1034" s="131" t="e">
        <f t="shared" ca="1" si="185"/>
        <v>#NAME?</v>
      </c>
      <c r="Z1034" s="137" t="e">
        <f t="shared" ca="1" si="186"/>
        <v>#NAME?</v>
      </c>
      <c r="AA1034" s="125">
        <v>1.3097380523895299</v>
      </c>
      <c r="AB1034" s="126">
        <v>0</v>
      </c>
      <c r="AC1034" s="123"/>
      <c r="AD1034" s="126">
        <v>0</v>
      </c>
      <c r="AE1034" s="123"/>
      <c r="AF1034" s="126">
        <v>0</v>
      </c>
      <c r="AG1034" s="123"/>
      <c r="AH1034" s="125">
        <v>1.3300000000000101</v>
      </c>
      <c r="AI1034" s="123" t="s">
        <v>157</v>
      </c>
      <c r="AJ1034" s="123" t="s">
        <v>95</v>
      </c>
      <c r="AK1034" s="124">
        <v>3.0160503117999999</v>
      </c>
      <c r="AL1034" s="123" t="s">
        <v>159</v>
      </c>
      <c r="AM1034" s="36">
        <v>43640</v>
      </c>
      <c r="AN1034" s="123" t="s">
        <v>310</v>
      </c>
      <c r="AO1034" s="123" t="s">
        <v>460</v>
      </c>
      <c r="AP1034" s="123" t="s">
        <v>161</v>
      </c>
      <c r="AQ1034" s="123" t="s">
        <v>483</v>
      </c>
    </row>
    <row r="1035" spans="1:43">
      <c r="A1035" s="123" t="s">
        <v>3475</v>
      </c>
      <c r="B1035" s="123" t="s">
        <v>3476</v>
      </c>
      <c r="C1035" s="36">
        <v>43830</v>
      </c>
      <c r="D1035" s="124">
        <v>1.0089999999999999</v>
      </c>
      <c r="E1035" s="124">
        <v>1.0147999999999999</v>
      </c>
      <c r="F1035" s="125">
        <v>4.9578582052559002E-2</v>
      </c>
      <c r="G1035" s="36">
        <v>43829</v>
      </c>
      <c r="H1035" s="124">
        <v>1.0085</v>
      </c>
      <c r="I1035" s="126">
        <v>0</v>
      </c>
      <c r="J1035" s="123"/>
      <c r="K1035" s="125">
        <v>0.13894402540690601</v>
      </c>
      <c r="L1035" s="125">
        <v>0.50791786553771001</v>
      </c>
      <c r="M1035" s="130">
        <v>0.818777433913634</v>
      </c>
      <c r="N1035" s="137">
        <f t="shared" si="176"/>
        <v>3.275109735654536</v>
      </c>
      <c r="O1035" s="132">
        <f t="shared" si="177"/>
        <v>3.2751097356545363E-2</v>
      </c>
      <c r="P1035" s="134">
        <f t="shared" si="178"/>
        <v>829</v>
      </c>
      <c r="Q1035" s="134">
        <v>1046</v>
      </c>
      <c r="R1035" s="134" t="str">
        <f t="shared" si="179"/>
        <v>829/1046</v>
      </c>
      <c r="S1035" s="131">
        <f t="shared" si="180"/>
        <v>0.79254302103250474</v>
      </c>
      <c r="T1035" s="137">
        <f t="shared" si="181"/>
        <v>60.372848948374767</v>
      </c>
      <c r="U1035" s="133" t="e">
        <f ca="1">[1]!f_risk_annusharpe(A1035,"2019/9/30","2019/12/31",1,1,3)</f>
        <v>#NAME?</v>
      </c>
      <c r="V1035" s="134" t="e">
        <f t="shared" ca="1" si="182"/>
        <v>#NAME?</v>
      </c>
      <c r="W1035" s="134">
        <f t="shared" si="183"/>
        <v>1046</v>
      </c>
      <c r="X1035" s="134" t="e">
        <f t="shared" ca="1" si="184"/>
        <v>#NAME?</v>
      </c>
      <c r="Y1035" s="131" t="e">
        <f t="shared" ca="1" si="185"/>
        <v>#NAME?</v>
      </c>
      <c r="Z1035" s="137" t="e">
        <f t="shared" ca="1" si="186"/>
        <v>#NAME?</v>
      </c>
      <c r="AA1035" s="125">
        <v>1.21134397127756</v>
      </c>
      <c r="AB1035" s="126">
        <v>0</v>
      </c>
      <c r="AC1035" s="123"/>
      <c r="AD1035" s="126">
        <v>0</v>
      </c>
      <c r="AE1035" s="123"/>
      <c r="AF1035" s="126">
        <v>0</v>
      </c>
      <c r="AG1035" s="123"/>
      <c r="AH1035" s="125">
        <v>1.4846146</v>
      </c>
      <c r="AI1035" s="123" t="s">
        <v>157</v>
      </c>
      <c r="AJ1035" s="123" t="s">
        <v>95</v>
      </c>
      <c r="AK1035" s="124">
        <v>11.0721802055</v>
      </c>
      <c r="AL1035" s="123" t="s">
        <v>159</v>
      </c>
      <c r="AM1035" s="36">
        <v>43594</v>
      </c>
      <c r="AN1035" s="123" t="s">
        <v>310</v>
      </c>
      <c r="AO1035" s="123" t="s">
        <v>6447</v>
      </c>
      <c r="AP1035" s="123" t="s">
        <v>347</v>
      </c>
      <c r="AQ1035" s="123" t="s">
        <v>2734</v>
      </c>
    </row>
    <row r="1036" spans="1:43">
      <c r="A1036" s="123" t="s">
        <v>3467</v>
      </c>
      <c r="B1036" s="123" t="s">
        <v>3468</v>
      </c>
      <c r="C1036" s="36">
        <v>43830</v>
      </c>
      <c r="D1036" s="124">
        <v>1.028</v>
      </c>
      <c r="E1036" s="124">
        <v>1.028</v>
      </c>
      <c r="F1036" s="125">
        <v>0.107118512026497</v>
      </c>
      <c r="G1036" s="36">
        <v>43826</v>
      </c>
      <c r="H1036" s="124">
        <v>1.0268999999999999</v>
      </c>
      <c r="I1036" s="126">
        <v>0</v>
      </c>
      <c r="J1036" s="123"/>
      <c r="K1036" s="125">
        <v>0.29268292682927899</v>
      </c>
      <c r="L1036" s="125">
        <v>0.63631913852177702</v>
      </c>
      <c r="M1036" s="130">
        <v>1.48075024679172</v>
      </c>
      <c r="N1036" s="137">
        <f t="shared" si="176"/>
        <v>5.9230009871668798</v>
      </c>
      <c r="O1036" s="132">
        <f t="shared" si="177"/>
        <v>5.92300098716688E-2</v>
      </c>
      <c r="P1036" s="134">
        <f t="shared" si="178"/>
        <v>92</v>
      </c>
      <c r="Q1036" s="134">
        <v>1046</v>
      </c>
      <c r="R1036" s="134" t="str">
        <f t="shared" si="179"/>
        <v>92/1046</v>
      </c>
      <c r="S1036" s="131">
        <f t="shared" si="180"/>
        <v>8.7954110898661564E-2</v>
      </c>
      <c r="T1036" s="137">
        <f t="shared" si="181"/>
        <v>95.602294455066925</v>
      </c>
      <c r="U1036" s="133" t="e">
        <f ca="1">[1]!f_risk_annusharpe(A1036,"2019/9/30","2019/12/31",1,1,3)</f>
        <v>#NAME?</v>
      </c>
      <c r="V1036" s="134" t="e">
        <f t="shared" ca="1" si="182"/>
        <v>#NAME?</v>
      </c>
      <c r="W1036" s="134">
        <f t="shared" si="183"/>
        <v>1046</v>
      </c>
      <c r="X1036" s="134" t="e">
        <f t="shared" ca="1" si="184"/>
        <v>#NAME?</v>
      </c>
      <c r="Y1036" s="131" t="e">
        <f t="shared" ca="1" si="185"/>
        <v>#NAME?</v>
      </c>
      <c r="Z1036" s="137" t="e">
        <f t="shared" ca="1" si="186"/>
        <v>#NAME?</v>
      </c>
      <c r="AA1036" s="126">
        <v>0</v>
      </c>
      <c r="AB1036" s="126">
        <v>0</v>
      </c>
      <c r="AC1036" s="123"/>
      <c r="AD1036" s="126">
        <v>0</v>
      </c>
      <c r="AE1036" s="123"/>
      <c r="AF1036" s="126">
        <v>0</v>
      </c>
      <c r="AG1036" s="123"/>
      <c r="AH1036" s="125">
        <v>2.8</v>
      </c>
      <c r="AI1036" s="123" t="s">
        <v>309</v>
      </c>
      <c r="AJ1036" s="123" t="s">
        <v>95</v>
      </c>
      <c r="AK1036" s="124">
        <v>4.485056363</v>
      </c>
      <c r="AL1036" s="123" t="s">
        <v>159</v>
      </c>
      <c r="AM1036" s="36">
        <v>43662</v>
      </c>
      <c r="AN1036" s="123" t="s">
        <v>310</v>
      </c>
      <c r="AO1036" s="123" t="s">
        <v>1227</v>
      </c>
      <c r="AP1036" s="123" t="s">
        <v>329</v>
      </c>
      <c r="AQ1036" s="123" t="s">
        <v>241</v>
      </c>
    </row>
    <row r="1037" spans="1:43">
      <c r="A1037" s="123" t="s">
        <v>3422</v>
      </c>
      <c r="B1037" s="123" t="s">
        <v>3423</v>
      </c>
      <c r="C1037" s="36">
        <v>43830</v>
      </c>
      <c r="D1037" s="124">
        <v>1.0203</v>
      </c>
      <c r="E1037" s="124">
        <v>1.0303</v>
      </c>
      <c r="F1037" s="125">
        <v>2.94117647058806E-2</v>
      </c>
      <c r="G1037" s="36">
        <v>43829</v>
      </c>
      <c r="H1037" s="124">
        <v>1.02</v>
      </c>
      <c r="I1037" s="126">
        <v>0</v>
      </c>
      <c r="J1037" s="123"/>
      <c r="K1037" s="125">
        <v>0.13740308175484001</v>
      </c>
      <c r="L1037" s="125">
        <v>0.63118909204990303</v>
      </c>
      <c r="M1037" s="130">
        <v>1.2320229590333001</v>
      </c>
      <c r="N1037" s="137">
        <f t="shared" si="176"/>
        <v>4.9280918361332002</v>
      </c>
      <c r="O1037" s="132">
        <f t="shared" si="177"/>
        <v>4.9280918361331999E-2</v>
      </c>
      <c r="P1037" s="134">
        <f t="shared" si="178"/>
        <v>235</v>
      </c>
      <c r="Q1037" s="134">
        <v>1046</v>
      </c>
      <c r="R1037" s="134" t="str">
        <f t="shared" si="179"/>
        <v>235/1046</v>
      </c>
      <c r="S1037" s="131">
        <f t="shared" si="180"/>
        <v>0.22466539196940727</v>
      </c>
      <c r="T1037" s="137">
        <f t="shared" si="181"/>
        <v>88.766730401529642</v>
      </c>
      <c r="U1037" s="133" t="e">
        <f ca="1">[1]!f_risk_annusharpe(A1037,"2019/9/30","2019/12/31",1,1,3)</f>
        <v>#NAME?</v>
      </c>
      <c r="V1037" s="134" t="e">
        <f t="shared" ca="1" si="182"/>
        <v>#NAME?</v>
      </c>
      <c r="W1037" s="134">
        <f t="shared" si="183"/>
        <v>1046</v>
      </c>
      <c r="X1037" s="134" t="e">
        <f t="shared" ca="1" si="184"/>
        <v>#NAME?</v>
      </c>
      <c r="Y1037" s="131" t="e">
        <f t="shared" ca="1" si="185"/>
        <v>#NAME?</v>
      </c>
      <c r="Z1037" s="137" t="e">
        <f t="shared" ca="1" si="186"/>
        <v>#NAME?</v>
      </c>
      <c r="AA1037" s="125">
        <v>2.47024281026252</v>
      </c>
      <c r="AB1037" s="126">
        <v>0</v>
      </c>
      <c r="AC1037" s="123"/>
      <c r="AD1037" s="126">
        <v>0</v>
      </c>
      <c r="AE1037" s="123"/>
      <c r="AF1037" s="126">
        <v>0</v>
      </c>
      <c r="AG1037" s="123"/>
      <c r="AH1037" s="125">
        <v>3.0440761699999999</v>
      </c>
      <c r="AI1037" s="123" t="s">
        <v>157</v>
      </c>
      <c r="AJ1037" s="123" t="s">
        <v>95</v>
      </c>
      <c r="AK1037" s="124">
        <v>13.104535479999999</v>
      </c>
      <c r="AL1037" s="123" t="s">
        <v>159</v>
      </c>
      <c r="AM1037" s="36">
        <v>43608</v>
      </c>
      <c r="AN1037" s="123" t="s">
        <v>310</v>
      </c>
      <c r="AO1037" s="123" t="s">
        <v>3424</v>
      </c>
      <c r="AP1037" s="123" t="s">
        <v>182</v>
      </c>
      <c r="AQ1037" s="123" t="s">
        <v>483</v>
      </c>
    </row>
    <row r="1038" spans="1:43">
      <c r="A1038" s="123" t="s">
        <v>3395</v>
      </c>
      <c r="B1038" s="123" t="s">
        <v>3396</v>
      </c>
      <c r="C1038" s="36">
        <v>43830</v>
      </c>
      <c r="D1038" s="124">
        <v>1.0137</v>
      </c>
      <c r="E1038" s="124">
        <v>1.0137</v>
      </c>
      <c r="F1038" s="125">
        <v>2.9603315571340699E-2</v>
      </c>
      <c r="G1038" s="36">
        <v>43829</v>
      </c>
      <c r="H1038" s="124">
        <v>1.0134000000000001</v>
      </c>
      <c r="I1038" s="126">
        <v>0</v>
      </c>
      <c r="J1038" s="123"/>
      <c r="K1038" s="125">
        <v>0.13829892324410401</v>
      </c>
      <c r="L1038" s="125">
        <v>0.56547619047619402</v>
      </c>
      <c r="M1038" s="130">
        <v>1.0768770565360599</v>
      </c>
      <c r="N1038" s="137">
        <f t="shared" si="176"/>
        <v>4.3075082261442397</v>
      </c>
      <c r="O1038" s="132">
        <f t="shared" si="177"/>
        <v>4.3075082261442396E-2</v>
      </c>
      <c r="P1038" s="134">
        <f t="shared" si="178"/>
        <v>449</v>
      </c>
      <c r="Q1038" s="134">
        <v>1046</v>
      </c>
      <c r="R1038" s="134" t="str">
        <f t="shared" si="179"/>
        <v>449/1046</v>
      </c>
      <c r="S1038" s="131">
        <f t="shared" si="180"/>
        <v>0.4292543021032505</v>
      </c>
      <c r="T1038" s="137">
        <f t="shared" si="181"/>
        <v>78.537284894837484</v>
      </c>
      <c r="U1038" s="133" t="e">
        <f ca="1">[1]!f_risk_annusharpe(A1038,"2019/9/30","2019/12/31",1,1,3)</f>
        <v>#NAME?</v>
      </c>
      <c r="V1038" s="134" t="e">
        <f t="shared" ca="1" si="182"/>
        <v>#NAME?</v>
      </c>
      <c r="W1038" s="134">
        <f t="shared" si="183"/>
        <v>1046</v>
      </c>
      <c r="X1038" s="134" t="e">
        <f t="shared" ca="1" si="184"/>
        <v>#NAME?</v>
      </c>
      <c r="Y1038" s="131" t="e">
        <f t="shared" ca="1" si="185"/>
        <v>#NAME?</v>
      </c>
      <c r="Z1038" s="137" t="e">
        <f t="shared" ca="1" si="186"/>
        <v>#NAME?</v>
      </c>
      <c r="AA1038" s="126">
        <v>0</v>
      </c>
      <c r="AB1038" s="126">
        <v>0</v>
      </c>
      <c r="AC1038" s="123"/>
      <c r="AD1038" s="126">
        <v>0</v>
      </c>
      <c r="AE1038" s="123"/>
      <c r="AF1038" s="126">
        <v>0</v>
      </c>
      <c r="AG1038" s="123"/>
      <c r="AH1038" s="125">
        <v>1.37</v>
      </c>
      <c r="AI1038" s="123" t="s">
        <v>157</v>
      </c>
      <c r="AJ1038" s="123" t="s">
        <v>95</v>
      </c>
      <c r="AK1038" s="124">
        <v>2.0230975488</v>
      </c>
      <c r="AL1038" s="123" t="s">
        <v>159</v>
      </c>
      <c r="AM1038" s="36">
        <v>43682</v>
      </c>
      <c r="AN1038" s="123" t="s">
        <v>310</v>
      </c>
      <c r="AO1038" s="123" t="s">
        <v>1058</v>
      </c>
      <c r="AP1038" s="123" t="s">
        <v>238</v>
      </c>
      <c r="AQ1038" s="123" t="s">
        <v>272</v>
      </c>
    </row>
    <row r="1039" spans="1:43">
      <c r="A1039" s="123" t="s">
        <v>3397</v>
      </c>
      <c r="B1039" s="123" t="s">
        <v>3398</v>
      </c>
      <c r="C1039" s="36">
        <v>43830</v>
      </c>
      <c r="D1039" s="124">
        <v>1.0134000000000001</v>
      </c>
      <c r="E1039" s="124">
        <v>1.0134000000000001</v>
      </c>
      <c r="F1039" s="125">
        <v>3.9486673247796401E-2</v>
      </c>
      <c r="G1039" s="36">
        <v>43829</v>
      </c>
      <c r="H1039" s="124">
        <v>1.0129999999999999</v>
      </c>
      <c r="I1039" s="126">
        <v>0</v>
      </c>
      <c r="J1039" s="123"/>
      <c r="K1039" s="125">
        <v>0.14823599169879001</v>
      </c>
      <c r="L1039" s="125">
        <v>0.63555114200597695</v>
      </c>
      <c r="M1039" s="130">
        <v>1.0167464114832501</v>
      </c>
      <c r="N1039" s="137">
        <f t="shared" si="176"/>
        <v>4.0669856459330003</v>
      </c>
      <c r="O1039" s="132">
        <f t="shared" si="177"/>
        <v>4.0669856459330002E-2</v>
      </c>
      <c r="P1039" s="134">
        <f t="shared" si="178"/>
        <v>540</v>
      </c>
      <c r="Q1039" s="134">
        <v>1046</v>
      </c>
      <c r="R1039" s="134" t="str">
        <f t="shared" si="179"/>
        <v>540/1046</v>
      </c>
      <c r="S1039" s="131">
        <f t="shared" si="180"/>
        <v>0.51625239005736134</v>
      </c>
      <c r="T1039" s="137">
        <f t="shared" si="181"/>
        <v>74.18738049713194</v>
      </c>
      <c r="U1039" s="133" t="e">
        <f ca="1">[1]!f_risk_annusharpe(A1039,"2019/9/30","2019/12/31",1,1,3)</f>
        <v>#NAME?</v>
      </c>
      <c r="V1039" s="134" t="e">
        <f t="shared" ca="1" si="182"/>
        <v>#NAME?</v>
      </c>
      <c r="W1039" s="134">
        <f t="shared" si="183"/>
        <v>1046</v>
      </c>
      <c r="X1039" s="134" t="e">
        <f t="shared" ca="1" si="184"/>
        <v>#NAME?</v>
      </c>
      <c r="Y1039" s="131" t="e">
        <f t="shared" ca="1" si="185"/>
        <v>#NAME?</v>
      </c>
      <c r="Z1039" s="137" t="e">
        <f t="shared" ca="1" si="186"/>
        <v>#NAME?</v>
      </c>
      <c r="AA1039" s="126">
        <v>0</v>
      </c>
      <c r="AB1039" s="126">
        <v>0</v>
      </c>
      <c r="AC1039" s="123"/>
      <c r="AD1039" s="126">
        <v>0</v>
      </c>
      <c r="AE1039" s="123"/>
      <c r="AF1039" s="126">
        <v>0</v>
      </c>
      <c r="AG1039" s="123"/>
      <c r="AH1039" s="125">
        <v>1.3400000000000101</v>
      </c>
      <c r="AI1039" s="123" t="s">
        <v>157</v>
      </c>
      <c r="AJ1039" s="123" t="s">
        <v>95</v>
      </c>
      <c r="AK1039" s="124">
        <v>2.6018944353000002</v>
      </c>
      <c r="AL1039" s="123" t="s">
        <v>159</v>
      </c>
      <c r="AM1039" s="36">
        <v>43698</v>
      </c>
      <c r="AN1039" s="123" t="s">
        <v>310</v>
      </c>
      <c r="AO1039" s="123" t="s">
        <v>3399</v>
      </c>
      <c r="AP1039" s="123" t="s">
        <v>193</v>
      </c>
      <c r="AQ1039" s="123" t="s">
        <v>213</v>
      </c>
    </row>
    <row r="1040" spans="1:43">
      <c r="A1040" s="123" t="s">
        <v>3400</v>
      </c>
      <c r="B1040" s="123" t="s">
        <v>3401</v>
      </c>
      <c r="C1040" s="36">
        <v>43830</v>
      </c>
      <c r="D1040" s="124">
        <v>1.0128999999999999</v>
      </c>
      <c r="E1040" s="124">
        <v>1.0128999999999999</v>
      </c>
      <c r="F1040" s="125">
        <v>7.90435727694805E-2</v>
      </c>
      <c r="G1040" s="36">
        <v>43829</v>
      </c>
      <c r="H1040" s="124">
        <v>1.0121</v>
      </c>
      <c r="I1040" s="126">
        <v>0</v>
      </c>
      <c r="J1040" s="123"/>
      <c r="K1040" s="125">
        <v>0.18793273986152501</v>
      </c>
      <c r="L1040" s="125">
        <v>0.57591103167508695</v>
      </c>
      <c r="M1040" s="130">
        <v>0.99710838568152504</v>
      </c>
      <c r="N1040" s="137">
        <f t="shared" si="176"/>
        <v>3.9884335427261002</v>
      </c>
      <c r="O1040" s="132">
        <f t="shared" si="177"/>
        <v>3.9884335427261004E-2</v>
      </c>
      <c r="P1040" s="134">
        <f t="shared" si="178"/>
        <v>575</v>
      </c>
      <c r="Q1040" s="134">
        <v>1046</v>
      </c>
      <c r="R1040" s="134" t="str">
        <f t="shared" si="179"/>
        <v>575/1046</v>
      </c>
      <c r="S1040" s="131">
        <f t="shared" si="180"/>
        <v>0.5497131931166348</v>
      </c>
      <c r="T1040" s="137">
        <f t="shared" si="181"/>
        <v>72.514340344168261</v>
      </c>
      <c r="U1040" s="133" t="e">
        <f ca="1">[1]!f_risk_annusharpe(A1040,"2019/9/30","2019/12/31",1,1,3)</f>
        <v>#NAME?</v>
      </c>
      <c r="V1040" s="134" t="e">
        <f t="shared" ca="1" si="182"/>
        <v>#NAME?</v>
      </c>
      <c r="W1040" s="134">
        <f t="shared" si="183"/>
        <v>1046</v>
      </c>
      <c r="X1040" s="134" t="e">
        <f t="shared" ca="1" si="184"/>
        <v>#NAME?</v>
      </c>
      <c r="Y1040" s="131" t="e">
        <f t="shared" ca="1" si="185"/>
        <v>#NAME?</v>
      </c>
      <c r="Z1040" s="137" t="e">
        <f t="shared" ca="1" si="186"/>
        <v>#NAME?</v>
      </c>
      <c r="AA1040" s="126">
        <v>0</v>
      </c>
      <c r="AB1040" s="126">
        <v>0</v>
      </c>
      <c r="AC1040" s="123"/>
      <c r="AD1040" s="126">
        <v>0</v>
      </c>
      <c r="AE1040" s="123"/>
      <c r="AF1040" s="126">
        <v>0</v>
      </c>
      <c r="AG1040" s="123"/>
      <c r="AH1040" s="125">
        <v>1.28999999999999</v>
      </c>
      <c r="AI1040" s="123" t="s">
        <v>157</v>
      </c>
      <c r="AJ1040" s="123" t="s">
        <v>95</v>
      </c>
      <c r="AK1040" s="124">
        <v>1.0128884806</v>
      </c>
      <c r="AL1040" s="123" t="s">
        <v>159</v>
      </c>
      <c r="AM1040" s="36">
        <v>43670</v>
      </c>
      <c r="AN1040" s="123" t="s">
        <v>310</v>
      </c>
      <c r="AO1040" s="123" t="s">
        <v>1758</v>
      </c>
      <c r="AP1040" s="123" t="s">
        <v>347</v>
      </c>
      <c r="AQ1040" s="123" t="s">
        <v>241</v>
      </c>
    </row>
    <row r="1041" spans="1:43">
      <c r="A1041" s="123" t="s">
        <v>3404</v>
      </c>
      <c r="B1041" s="123" t="s">
        <v>3405</v>
      </c>
      <c r="C1041" s="36">
        <v>43830</v>
      </c>
      <c r="D1041" s="124">
        <v>1.0679000000000001</v>
      </c>
      <c r="E1041" s="124">
        <v>1.1949000000000001</v>
      </c>
      <c r="F1041" s="125">
        <v>1.8731853516887699E-2</v>
      </c>
      <c r="G1041" s="36">
        <v>43829</v>
      </c>
      <c r="H1041" s="124">
        <v>1.0677000000000001</v>
      </c>
      <c r="I1041" s="126">
        <v>0</v>
      </c>
      <c r="J1041" s="123"/>
      <c r="K1041" s="125">
        <v>0.11249648448486201</v>
      </c>
      <c r="L1041" s="125">
        <v>0.65028883588459996</v>
      </c>
      <c r="M1041" s="130">
        <v>1.1460091446046099</v>
      </c>
      <c r="N1041" s="137">
        <f t="shared" si="176"/>
        <v>4.5840365784184396</v>
      </c>
      <c r="O1041" s="132">
        <f t="shared" si="177"/>
        <v>4.5840365784184399E-2</v>
      </c>
      <c r="P1041" s="134">
        <f t="shared" si="178"/>
        <v>354</v>
      </c>
      <c r="Q1041" s="134">
        <v>1046</v>
      </c>
      <c r="R1041" s="134" t="str">
        <f t="shared" si="179"/>
        <v>354/1046</v>
      </c>
      <c r="S1041" s="131">
        <f t="shared" si="180"/>
        <v>0.33843212237093689</v>
      </c>
      <c r="T1041" s="137">
        <f t="shared" si="181"/>
        <v>83.078393881453152</v>
      </c>
      <c r="U1041" s="133" t="e">
        <f ca="1">[1]!f_risk_annusharpe(A1041,"2019/9/30","2019/12/31",1,1,3)</f>
        <v>#NAME?</v>
      </c>
      <c r="V1041" s="134" t="e">
        <f t="shared" ca="1" si="182"/>
        <v>#NAME?</v>
      </c>
      <c r="W1041" s="134">
        <f t="shared" si="183"/>
        <v>1046</v>
      </c>
      <c r="X1041" s="134" t="e">
        <f t="shared" ca="1" si="184"/>
        <v>#NAME?</v>
      </c>
      <c r="Y1041" s="131" t="e">
        <f t="shared" ca="1" si="185"/>
        <v>#NAME?</v>
      </c>
      <c r="Z1041" s="137" t="e">
        <f t="shared" ca="1" si="186"/>
        <v>#NAME?</v>
      </c>
      <c r="AA1041" s="125">
        <v>1.9303879737062699</v>
      </c>
      <c r="AB1041" s="126">
        <v>0</v>
      </c>
      <c r="AC1041" s="123"/>
      <c r="AD1041" s="126">
        <v>0</v>
      </c>
      <c r="AE1041" s="123"/>
      <c r="AF1041" s="126">
        <v>0</v>
      </c>
      <c r="AG1041" s="123"/>
      <c r="AH1041" s="125">
        <v>2.1376936500000099</v>
      </c>
      <c r="AI1041" s="123" t="s">
        <v>157</v>
      </c>
      <c r="AJ1041" s="123" t="s">
        <v>95</v>
      </c>
      <c r="AK1041" s="124">
        <v>4.5032346808000003</v>
      </c>
      <c r="AL1041" s="123" t="s">
        <v>159</v>
      </c>
      <c r="AM1041" s="36">
        <v>43608</v>
      </c>
      <c r="AN1041" s="123" t="s">
        <v>310</v>
      </c>
      <c r="AO1041" s="123" t="s">
        <v>1713</v>
      </c>
      <c r="AP1041" s="123" t="s">
        <v>385</v>
      </c>
      <c r="AQ1041" s="123" t="s">
        <v>241</v>
      </c>
    </row>
    <row r="1042" spans="1:43">
      <c r="A1042" s="123" t="s">
        <v>3402</v>
      </c>
      <c r="B1042" s="123" t="s">
        <v>3403</v>
      </c>
      <c r="C1042" s="36">
        <v>43830</v>
      </c>
      <c r="D1042" s="124">
        <v>1.0087999999999999</v>
      </c>
      <c r="E1042" s="124">
        <v>1.0087999999999999</v>
      </c>
      <c r="F1042" s="125">
        <v>2.9747149231528699E-2</v>
      </c>
      <c r="G1042" s="36">
        <v>43829</v>
      </c>
      <c r="H1042" s="124">
        <v>1.0085</v>
      </c>
      <c r="I1042" s="126">
        <v>0</v>
      </c>
      <c r="J1042" s="123"/>
      <c r="K1042" s="125">
        <v>0.138971610085353</v>
      </c>
      <c r="L1042" s="125">
        <v>0.42807366849178402</v>
      </c>
      <c r="M1042" s="130">
        <v>0.83966413434625797</v>
      </c>
      <c r="N1042" s="137">
        <f t="shared" si="176"/>
        <v>3.3586565373850319</v>
      </c>
      <c r="O1042" s="132">
        <f t="shared" si="177"/>
        <v>3.3586565373850318E-2</v>
      </c>
      <c r="P1042" s="134">
        <f t="shared" si="178"/>
        <v>808</v>
      </c>
      <c r="Q1042" s="134">
        <v>1046</v>
      </c>
      <c r="R1042" s="134" t="str">
        <f t="shared" si="179"/>
        <v>808/1046</v>
      </c>
      <c r="S1042" s="131">
        <f t="shared" si="180"/>
        <v>0.77246653919694075</v>
      </c>
      <c r="T1042" s="137">
        <f t="shared" si="181"/>
        <v>61.376673040152966</v>
      </c>
      <c r="U1042" s="133" t="e">
        <f ca="1">[1]!f_risk_annusharpe(A1042,"2019/9/30","2019/12/31",1,1,3)</f>
        <v>#NAME?</v>
      </c>
      <c r="V1042" s="134" t="e">
        <f t="shared" ca="1" si="182"/>
        <v>#NAME?</v>
      </c>
      <c r="W1042" s="134">
        <f t="shared" si="183"/>
        <v>1046</v>
      </c>
      <c r="X1042" s="134" t="e">
        <f t="shared" ca="1" si="184"/>
        <v>#NAME?</v>
      </c>
      <c r="Y1042" s="131" t="e">
        <f t="shared" ca="1" si="185"/>
        <v>#NAME?</v>
      </c>
      <c r="Z1042" s="137" t="e">
        <f t="shared" ca="1" si="186"/>
        <v>#NAME?</v>
      </c>
      <c r="AA1042" s="126">
        <v>0</v>
      </c>
      <c r="AB1042" s="126">
        <v>0</v>
      </c>
      <c r="AC1042" s="123"/>
      <c r="AD1042" s="126">
        <v>0</v>
      </c>
      <c r="AE1042" s="123"/>
      <c r="AF1042" s="126">
        <v>0</v>
      </c>
      <c r="AG1042" s="123"/>
      <c r="AH1042" s="125">
        <v>0.87999999999999201</v>
      </c>
      <c r="AI1042" s="123" t="s">
        <v>157</v>
      </c>
      <c r="AJ1042" s="123" t="s">
        <v>95</v>
      </c>
      <c r="AK1042" s="124">
        <v>15.4233170585</v>
      </c>
      <c r="AL1042" s="123" t="s">
        <v>159</v>
      </c>
      <c r="AM1042" s="36">
        <v>43664</v>
      </c>
      <c r="AN1042" s="123" t="s">
        <v>310</v>
      </c>
      <c r="AO1042" s="123" t="s">
        <v>1758</v>
      </c>
      <c r="AP1042" s="123" t="s">
        <v>347</v>
      </c>
      <c r="AQ1042" s="123" t="s">
        <v>207</v>
      </c>
    </row>
    <row r="1043" spans="1:43">
      <c r="A1043" s="123" t="s">
        <v>3573</v>
      </c>
      <c r="B1043" s="123" t="s">
        <v>3574</v>
      </c>
      <c r="C1043" s="36">
        <v>43830</v>
      </c>
      <c r="D1043" s="124">
        <v>1.0163</v>
      </c>
      <c r="E1043" s="124">
        <v>1.0512999999999999</v>
      </c>
      <c r="F1043" s="125">
        <v>2.9527559055115001E-2</v>
      </c>
      <c r="G1043" s="36">
        <v>43829</v>
      </c>
      <c r="H1043" s="124">
        <v>1.016</v>
      </c>
      <c r="I1043" s="125">
        <v>-0.87780814794640905</v>
      </c>
      <c r="J1043" s="123" t="s">
        <v>6450</v>
      </c>
      <c r="K1043" s="125">
        <v>0.26637726913969301</v>
      </c>
      <c r="L1043" s="125">
        <v>0.78340272303704395</v>
      </c>
      <c r="M1043" s="130">
        <v>1.4372525261109399</v>
      </c>
      <c r="N1043" s="137">
        <f t="shared" si="176"/>
        <v>5.7490101044437596</v>
      </c>
      <c r="O1043" s="132">
        <f t="shared" si="177"/>
        <v>5.7490101044437594E-2</v>
      </c>
      <c r="P1043" s="134">
        <f t="shared" si="178"/>
        <v>108</v>
      </c>
      <c r="Q1043" s="134">
        <v>1046</v>
      </c>
      <c r="R1043" s="134" t="str">
        <f t="shared" si="179"/>
        <v>108/1046</v>
      </c>
      <c r="S1043" s="131">
        <f t="shared" si="180"/>
        <v>0.10325047801147227</v>
      </c>
      <c r="T1043" s="137">
        <f t="shared" si="181"/>
        <v>94.837476099426397</v>
      </c>
      <c r="U1043" s="133" t="e">
        <f ca="1">[1]!f_risk_annusharpe(A1043,"2019/9/30","2019/12/31",1,1,3)</f>
        <v>#NAME?</v>
      </c>
      <c r="V1043" s="134" t="e">
        <f t="shared" ca="1" si="182"/>
        <v>#NAME?</v>
      </c>
      <c r="W1043" s="134">
        <f t="shared" si="183"/>
        <v>1046</v>
      </c>
      <c r="X1043" s="134" t="e">
        <f t="shared" ca="1" si="184"/>
        <v>#NAME?</v>
      </c>
      <c r="Y1043" s="131" t="e">
        <f t="shared" ca="1" si="185"/>
        <v>#NAME?</v>
      </c>
      <c r="Z1043" s="137" t="e">
        <f t="shared" ca="1" si="186"/>
        <v>#NAME?</v>
      </c>
      <c r="AA1043" s="125">
        <v>2.8955991757725501</v>
      </c>
      <c r="AB1043" s="125">
        <v>-0.87780814794640905</v>
      </c>
      <c r="AC1043" s="123" t="s">
        <v>6450</v>
      </c>
      <c r="AD1043" s="125">
        <v>4.2513871444147302</v>
      </c>
      <c r="AE1043" s="123" t="s">
        <v>6451</v>
      </c>
      <c r="AF1043" s="126">
        <v>0</v>
      </c>
      <c r="AG1043" s="123"/>
      <c r="AH1043" s="125">
        <v>5.17922449000001</v>
      </c>
      <c r="AI1043" s="123" t="s">
        <v>163</v>
      </c>
      <c r="AJ1043" s="123" t="s">
        <v>95</v>
      </c>
      <c r="AK1043" s="124">
        <v>3.0059340039000002</v>
      </c>
      <c r="AL1043" s="123" t="s">
        <v>159</v>
      </c>
      <c r="AM1043" s="36">
        <v>42944</v>
      </c>
      <c r="AN1043" s="123" t="s">
        <v>310</v>
      </c>
      <c r="AO1043" s="123" t="s">
        <v>1510</v>
      </c>
      <c r="AP1043" s="123" t="s">
        <v>198</v>
      </c>
      <c r="AQ1043" s="123" t="s">
        <v>338</v>
      </c>
    </row>
    <row r="1044" spans="1:43">
      <c r="A1044" s="37" t="s">
        <v>49</v>
      </c>
      <c r="M1044" s="37" t="s">
        <v>49</v>
      </c>
      <c r="N1044" s="37" t="s">
        <v>4279</v>
      </c>
      <c r="O1044" s="41">
        <v>5.1600000000000534E-2</v>
      </c>
      <c r="P1044" s="134">
        <f t="shared" si="178"/>
        <v>186</v>
      </c>
      <c r="Q1044" s="134">
        <v>1046</v>
      </c>
      <c r="R1044" s="134" t="str">
        <f t="shared" si="179"/>
        <v>186/1046</v>
      </c>
      <c r="S1044" s="131">
        <f t="shared" si="180"/>
        <v>0.17782026768642448</v>
      </c>
      <c r="T1044" s="137">
        <f t="shared" si="181"/>
        <v>91.108986615678788</v>
      </c>
      <c r="U1044" s="96">
        <v>4.9429356513292531</v>
      </c>
      <c r="V1044" s="134" t="e">
        <f t="shared" ca="1" si="182"/>
        <v>#NAME?</v>
      </c>
      <c r="W1044" s="134">
        <f t="shared" si="183"/>
        <v>1046</v>
      </c>
      <c r="X1044" s="134" t="e">
        <f t="shared" ca="1" si="184"/>
        <v>#NAME?</v>
      </c>
      <c r="Y1044" s="131" t="e">
        <f t="shared" ca="1" si="185"/>
        <v>#NAME?</v>
      </c>
      <c r="Z1044" s="137" t="e">
        <f t="shared" ca="1" si="186"/>
        <v>#NAME?</v>
      </c>
    </row>
    <row r="1045" spans="1:43">
      <c r="A1045" s="37" t="s">
        <v>50</v>
      </c>
      <c r="M1045" s="37" t="s">
        <v>50</v>
      </c>
      <c r="N1045" s="37" t="s">
        <v>4280</v>
      </c>
      <c r="O1045" s="41">
        <v>4.2399999999999771E-2</v>
      </c>
      <c r="P1045" s="134">
        <f t="shared" si="178"/>
        <v>474</v>
      </c>
      <c r="Q1045" s="134">
        <v>1046</v>
      </c>
      <c r="R1045" s="134" t="str">
        <f t="shared" si="179"/>
        <v>474/1046</v>
      </c>
      <c r="S1045" s="131">
        <f t="shared" si="180"/>
        <v>0.45315487571701724</v>
      </c>
      <c r="T1045" s="137">
        <f t="shared" si="181"/>
        <v>77.342256214149145</v>
      </c>
      <c r="U1045" s="96">
        <v>3.7678243487438281</v>
      </c>
      <c r="V1045" s="134" t="e">
        <f t="shared" ca="1" si="182"/>
        <v>#NAME?</v>
      </c>
      <c r="W1045" s="134">
        <f t="shared" si="183"/>
        <v>1046</v>
      </c>
      <c r="X1045" s="134" t="e">
        <f t="shared" ca="1" si="184"/>
        <v>#NAME?</v>
      </c>
      <c r="Y1045" s="131" t="e">
        <f t="shared" ca="1" si="185"/>
        <v>#NAME?</v>
      </c>
      <c r="Z1045" s="137" t="e">
        <f t="shared" ca="1" si="186"/>
        <v>#NAME?</v>
      </c>
    </row>
    <row r="1046" spans="1:43">
      <c r="A1046" s="37" t="s">
        <v>52</v>
      </c>
      <c r="M1046" s="37" t="s">
        <v>52</v>
      </c>
      <c r="N1046" s="37" t="s">
        <v>4281</v>
      </c>
      <c r="O1046" s="41">
        <v>5.0400000000000666E-2</v>
      </c>
      <c r="P1046" s="134">
        <f t="shared" si="178"/>
        <v>208</v>
      </c>
      <c r="Q1046" s="134">
        <v>1046</v>
      </c>
      <c r="R1046" s="134" t="str">
        <f t="shared" si="179"/>
        <v>208/1046</v>
      </c>
      <c r="S1046" s="131">
        <f t="shared" si="180"/>
        <v>0.19885277246653921</v>
      </c>
      <c r="T1046" s="137">
        <f t="shared" si="181"/>
        <v>90.057361376673043</v>
      </c>
      <c r="U1046" s="96">
        <v>5.0333357471750748</v>
      </c>
      <c r="V1046" s="134" t="e">
        <f t="shared" ca="1" si="182"/>
        <v>#NAME?</v>
      </c>
      <c r="W1046" s="134">
        <f t="shared" si="183"/>
        <v>1046</v>
      </c>
      <c r="X1046" s="134" t="e">
        <f t="shared" ca="1" si="184"/>
        <v>#NAME?</v>
      </c>
      <c r="Y1046" s="131" t="e">
        <f t="shared" ca="1" si="185"/>
        <v>#NAME?</v>
      </c>
      <c r="Z1046" s="137" t="e">
        <f t="shared" ca="1" si="186"/>
        <v>#NAME?</v>
      </c>
    </row>
    <row r="1047" spans="1:43">
      <c r="A1047" s="37" t="s">
        <v>51</v>
      </c>
      <c r="M1047" s="37" t="s">
        <v>51</v>
      </c>
      <c r="N1047" s="37" t="s">
        <v>4282</v>
      </c>
      <c r="O1047" s="41">
        <v>4.9999999999999822E-2</v>
      </c>
      <c r="P1047" s="134">
        <f t="shared" si="178"/>
        <v>218</v>
      </c>
      <c r="Q1047" s="134">
        <v>1046</v>
      </c>
      <c r="R1047" s="134" t="str">
        <f t="shared" si="179"/>
        <v>218/1046</v>
      </c>
      <c r="S1047" s="131">
        <f t="shared" si="180"/>
        <v>0.2084130019120459</v>
      </c>
      <c r="T1047" s="137">
        <f t="shared" si="181"/>
        <v>89.579349904397702</v>
      </c>
      <c r="U1047" s="96">
        <v>6.4300493026384578</v>
      </c>
      <c r="V1047" s="134" t="e">
        <f t="shared" ca="1" si="182"/>
        <v>#NAME?</v>
      </c>
      <c r="W1047" s="134">
        <f t="shared" si="183"/>
        <v>1046</v>
      </c>
      <c r="X1047" s="134" t="e">
        <f t="shared" ca="1" si="184"/>
        <v>#NAME?</v>
      </c>
      <c r="Y1047" s="131" t="e">
        <f t="shared" ca="1" si="185"/>
        <v>#NAME?</v>
      </c>
      <c r="Z1047" s="137" t="e">
        <f t="shared" ca="1" si="186"/>
        <v>#NAME?</v>
      </c>
    </row>
    <row r="1048" spans="1:43">
      <c r="A1048" s="37" t="s">
        <v>53</v>
      </c>
      <c r="M1048" s="37" t="s">
        <v>53</v>
      </c>
      <c r="N1048" s="37" t="s">
        <v>4283</v>
      </c>
      <c r="O1048" s="41">
        <v>3.960000000000008E-2</v>
      </c>
      <c r="P1048" s="134">
        <f t="shared" si="178"/>
        <v>587</v>
      </c>
      <c r="Q1048" s="134">
        <v>1046</v>
      </c>
      <c r="R1048" s="134" t="str">
        <f t="shared" si="179"/>
        <v>587/1046</v>
      </c>
      <c r="S1048" s="131">
        <f t="shared" si="180"/>
        <v>0.56118546845124284</v>
      </c>
      <c r="T1048" s="137">
        <f t="shared" si="181"/>
        <v>71.940726577437857</v>
      </c>
      <c r="U1048" s="96">
        <v>3.9900945513559001</v>
      </c>
      <c r="V1048" s="134" t="e">
        <f t="shared" ca="1" si="182"/>
        <v>#NAME?</v>
      </c>
      <c r="W1048" s="134">
        <f t="shared" si="183"/>
        <v>1046</v>
      </c>
      <c r="X1048" s="134" t="e">
        <f t="shared" ca="1" si="184"/>
        <v>#NAME?</v>
      </c>
      <c r="Y1048" s="131" t="e">
        <f t="shared" ca="1" si="185"/>
        <v>#NAME?</v>
      </c>
      <c r="Z1048" s="137" t="e">
        <f t="shared" ca="1" si="186"/>
        <v>#NAME?</v>
      </c>
    </row>
  </sheetData>
  <autoFilter ref="A2:AQ1048"/>
  <mergeCells count="9">
    <mergeCell ref="AF1:AG1"/>
    <mergeCell ref="AI1:AQ1"/>
    <mergeCell ref="M1:V1"/>
    <mergeCell ref="A1:B1"/>
    <mergeCell ref="C1:F1"/>
    <mergeCell ref="G1:H1"/>
    <mergeCell ref="I1:J1"/>
    <mergeCell ref="AB1:AC1"/>
    <mergeCell ref="AD1:AE1"/>
  </mergeCells>
  <phoneticPr fontId="7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Q97"/>
  <sheetViews>
    <sheetView topLeftCell="F82" zoomScale="90" zoomScaleNormal="90" workbookViewId="0">
      <selection activeCell="B4" sqref="B4"/>
    </sheetView>
  </sheetViews>
  <sheetFormatPr defaultRowHeight="14.4"/>
  <cols>
    <col min="1" max="1" width="14.109375" customWidth="1"/>
  </cols>
  <sheetData>
    <row r="1" spans="1:43" ht="28.8">
      <c r="A1" s="249"/>
      <c r="B1" s="249"/>
      <c r="C1" s="249" t="s">
        <v>131</v>
      </c>
      <c r="D1" s="249" t="s">
        <v>131</v>
      </c>
      <c r="E1" s="249" t="s">
        <v>131</v>
      </c>
      <c r="F1" s="249" t="s">
        <v>131</v>
      </c>
      <c r="G1" s="249" t="s">
        <v>132</v>
      </c>
      <c r="H1" s="249" t="s">
        <v>132</v>
      </c>
      <c r="I1" s="249" t="s">
        <v>88</v>
      </c>
      <c r="J1" s="249" t="s">
        <v>88</v>
      </c>
      <c r="K1" s="120" t="s">
        <v>133</v>
      </c>
      <c r="L1" s="120" t="s">
        <v>134</v>
      </c>
      <c r="M1" s="250" t="s">
        <v>135</v>
      </c>
      <c r="N1" s="251"/>
      <c r="O1" s="251"/>
      <c r="P1" s="251"/>
      <c r="Q1" s="251"/>
      <c r="R1" s="251"/>
      <c r="S1" s="251"/>
      <c r="T1" s="251"/>
      <c r="U1" s="251"/>
      <c r="V1" s="252"/>
      <c r="W1" s="135"/>
      <c r="X1" s="135"/>
      <c r="Y1" s="135"/>
      <c r="Z1" s="135"/>
      <c r="AA1" s="120" t="s">
        <v>136</v>
      </c>
      <c r="AB1" s="249" t="s">
        <v>137</v>
      </c>
      <c r="AC1" s="249" t="s">
        <v>137</v>
      </c>
      <c r="AD1" s="249" t="s">
        <v>138</v>
      </c>
      <c r="AE1" s="249" t="s">
        <v>138</v>
      </c>
      <c r="AF1" s="249" t="s">
        <v>139</v>
      </c>
      <c r="AG1" s="249" t="s">
        <v>139</v>
      </c>
      <c r="AH1" s="120" t="s">
        <v>89</v>
      </c>
      <c r="AI1" s="249"/>
      <c r="AJ1" s="249"/>
      <c r="AK1" s="249"/>
      <c r="AL1" s="249"/>
      <c r="AM1" s="249"/>
      <c r="AN1" s="249"/>
      <c r="AO1" s="249"/>
      <c r="AP1" s="249"/>
      <c r="AQ1" s="249"/>
    </row>
    <row r="2" spans="1:43">
      <c r="A2" s="122" t="s">
        <v>140</v>
      </c>
      <c r="B2" s="122" t="s">
        <v>141</v>
      </c>
      <c r="C2" s="122" t="s">
        <v>142</v>
      </c>
      <c r="D2" s="122" t="s">
        <v>143</v>
      </c>
      <c r="E2" s="122" t="s">
        <v>144</v>
      </c>
      <c r="F2" s="122" t="s">
        <v>145</v>
      </c>
      <c r="G2" s="122" t="s">
        <v>142</v>
      </c>
      <c r="H2" s="122" t="s">
        <v>143</v>
      </c>
      <c r="I2" s="122" t="s">
        <v>146</v>
      </c>
      <c r="J2" s="122" t="s">
        <v>147</v>
      </c>
      <c r="K2" s="122" t="s">
        <v>146</v>
      </c>
      <c r="L2" s="122" t="s">
        <v>146</v>
      </c>
      <c r="M2" s="136" t="s">
        <v>146</v>
      </c>
      <c r="N2" s="136" t="s">
        <v>12698</v>
      </c>
      <c r="O2" s="129" t="s">
        <v>12701</v>
      </c>
      <c r="P2" s="129" t="s">
        <v>12700</v>
      </c>
      <c r="Q2" s="129" t="s">
        <v>12707</v>
      </c>
      <c r="R2" s="129" t="s">
        <v>12705</v>
      </c>
      <c r="S2" s="129" t="s">
        <v>12706</v>
      </c>
      <c r="T2" s="136" t="s">
        <v>4562</v>
      </c>
      <c r="U2" s="129" t="s">
        <v>12699</v>
      </c>
      <c r="V2" s="129" t="s">
        <v>12700</v>
      </c>
      <c r="W2" s="129" t="s">
        <v>12707</v>
      </c>
      <c r="X2" s="129" t="s">
        <v>12705</v>
      </c>
      <c r="Y2" s="129" t="s">
        <v>12706</v>
      </c>
      <c r="Z2" s="129" t="s">
        <v>4562</v>
      </c>
      <c r="AA2" s="122" t="s">
        <v>146</v>
      </c>
      <c r="AB2" s="122" t="s">
        <v>146</v>
      </c>
      <c r="AC2" s="122" t="s">
        <v>147</v>
      </c>
      <c r="AD2" s="122" t="s">
        <v>146</v>
      </c>
      <c r="AE2" s="122" t="s">
        <v>147</v>
      </c>
      <c r="AF2" s="122" t="s">
        <v>146</v>
      </c>
      <c r="AG2" s="122" t="s">
        <v>147</v>
      </c>
      <c r="AH2" s="122" t="s">
        <v>146</v>
      </c>
      <c r="AI2" s="122" t="s">
        <v>148</v>
      </c>
      <c r="AJ2" s="122" t="s">
        <v>149</v>
      </c>
      <c r="AK2" s="122" t="s">
        <v>150</v>
      </c>
      <c r="AL2" s="122" t="s">
        <v>151</v>
      </c>
      <c r="AM2" s="122" t="s">
        <v>152</v>
      </c>
      <c r="AN2" s="122" t="s">
        <v>153</v>
      </c>
      <c r="AO2" s="122" t="s">
        <v>154</v>
      </c>
      <c r="AP2" s="122" t="s">
        <v>155</v>
      </c>
      <c r="AQ2" s="122" t="s">
        <v>156</v>
      </c>
    </row>
    <row r="3" spans="1:43">
      <c r="A3" s="123" t="s">
        <v>640</v>
      </c>
      <c r="B3" s="123" t="s">
        <v>6501</v>
      </c>
      <c r="C3" s="36">
        <v>43830</v>
      </c>
      <c r="D3" s="124">
        <v>1.1404000000000001</v>
      </c>
      <c r="E3" s="124">
        <v>1.1404000000000001</v>
      </c>
      <c r="F3" s="125">
        <v>0.81329561527582195</v>
      </c>
      <c r="G3" s="36">
        <v>43829</v>
      </c>
      <c r="H3" s="124">
        <v>1.1312</v>
      </c>
      <c r="I3" s="125">
        <v>34.814989951530897</v>
      </c>
      <c r="J3" s="123" t="s">
        <v>641</v>
      </c>
      <c r="K3" s="125">
        <v>2.2046961821115101</v>
      </c>
      <c r="L3" s="125">
        <v>8.6716218791690505</v>
      </c>
      <c r="M3" s="130">
        <v>10.6325184322856</v>
      </c>
      <c r="N3" s="137">
        <f>M3*4</f>
        <v>42.530073729142401</v>
      </c>
      <c r="O3" s="132">
        <f>N3/100</f>
        <v>0.42530073729142404</v>
      </c>
      <c r="P3" s="134">
        <f>RANK(O3,$O$3:$O$1113,0)</f>
        <v>1</v>
      </c>
      <c r="Q3" s="134">
        <v>95</v>
      </c>
      <c r="R3" s="134" t="str">
        <f>P3&amp;"/"&amp;Q3</f>
        <v>1/95</v>
      </c>
      <c r="S3" s="131">
        <f>P3/Q3</f>
        <v>1.0526315789473684E-2</v>
      </c>
      <c r="T3" s="137">
        <f>IF(S3&gt;0.8,60,60+40/80%*(80%-S3))</f>
        <v>99.473684210526315</v>
      </c>
      <c r="U3" s="133" t="e">
        <f ca="1">[1]!f_risk_annusharpe(A3,"2019/9/30","2019/12/31",1,1,3)</f>
        <v>#NAME?</v>
      </c>
      <c r="V3" s="134" t="e">
        <f ca="1">RANK(U3,$U$3:$U$1230,0)</f>
        <v>#NAME?</v>
      </c>
      <c r="W3" s="134">
        <f>Q3</f>
        <v>95</v>
      </c>
      <c r="X3" s="134" t="e">
        <f ca="1">V3&amp;"/"&amp;W3</f>
        <v>#NAME?</v>
      </c>
      <c r="Y3" s="131" t="e">
        <f ca="1">V3/W3</f>
        <v>#NAME?</v>
      </c>
      <c r="Z3" s="137" t="e">
        <f ca="1">IF(Y3&gt;0.8,60,60+40/80%*(80%-Y3))</f>
        <v>#NAME?</v>
      </c>
      <c r="AA3" s="125">
        <v>17.048137124089099</v>
      </c>
      <c r="AB3" s="125">
        <v>34.814989951530897</v>
      </c>
      <c r="AC3" s="123" t="s">
        <v>641</v>
      </c>
      <c r="AD3" s="125">
        <v>25.030150202828601</v>
      </c>
      <c r="AE3" s="123" t="s">
        <v>641</v>
      </c>
      <c r="AF3" s="125">
        <v>16.7963949201147</v>
      </c>
      <c r="AG3" s="123" t="s">
        <v>6503</v>
      </c>
      <c r="AH3" s="125">
        <v>14.04</v>
      </c>
      <c r="AI3" s="123" t="s">
        <v>157</v>
      </c>
      <c r="AJ3" s="123" t="s">
        <v>158</v>
      </c>
      <c r="AK3" s="124">
        <v>0.8034128707</v>
      </c>
      <c r="AL3" s="123" t="s">
        <v>159</v>
      </c>
      <c r="AM3" s="36">
        <v>40660</v>
      </c>
      <c r="AN3" s="123" t="s">
        <v>306</v>
      </c>
      <c r="AO3" s="123" t="s">
        <v>468</v>
      </c>
      <c r="AP3" s="123" t="s">
        <v>433</v>
      </c>
      <c r="AQ3" s="123" t="s">
        <v>165</v>
      </c>
    </row>
    <row r="4" spans="1:43">
      <c r="A4" s="123" t="s">
        <v>797</v>
      </c>
      <c r="B4" s="123" t="s">
        <v>798</v>
      </c>
      <c r="C4" s="36">
        <v>43830</v>
      </c>
      <c r="D4" s="124">
        <v>1.2204999999999999</v>
      </c>
      <c r="E4" s="124">
        <v>1.9540999999999999</v>
      </c>
      <c r="F4" s="125">
        <v>0.29583367573340102</v>
      </c>
      <c r="G4" s="36">
        <v>43829</v>
      </c>
      <c r="H4" s="124">
        <v>1.2169000000000001</v>
      </c>
      <c r="I4" s="125">
        <v>20.793772048939299</v>
      </c>
      <c r="J4" s="123" t="s">
        <v>667</v>
      </c>
      <c r="K4" s="125">
        <v>1.0180433703029299</v>
      </c>
      <c r="L4" s="125">
        <v>4.5754667794090498</v>
      </c>
      <c r="M4" s="130">
        <v>4.6831008476269904</v>
      </c>
      <c r="N4" s="137">
        <f t="shared" ref="N4:N67" si="0">M4*4</f>
        <v>18.732403390507962</v>
      </c>
      <c r="O4" s="132">
        <f t="shared" ref="O4:O67" si="1">N4/100</f>
        <v>0.18732403390507962</v>
      </c>
      <c r="P4" s="134">
        <f t="shared" ref="P4:P67" si="2">RANK(O4,$O$3:$O$1113,0)</f>
        <v>6</v>
      </c>
      <c r="Q4" s="134">
        <v>95</v>
      </c>
      <c r="R4" s="134" t="str">
        <f t="shared" ref="R4:R67" si="3">P4&amp;"/"&amp;Q4</f>
        <v>6/95</v>
      </c>
      <c r="S4" s="131">
        <f t="shared" ref="S4:S67" si="4">P4/Q4</f>
        <v>6.3157894736842107E-2</v>
      </c>
      <c r="T4" s="137">
        <f t="shared" ref="T4:T67" si="5">IF(S4&gt;0.8,60,60+40/80%*(80%-S4))</f>
        <v>96.84210526315789</v>
      </c>
      <c r="U4" s="133" t="e">
        <f ca="1">[1]!f_risk_annusharpe(A4,"2019/9/30","2019/12/31",1,1,3)</f>
        <v>#NAME?</v>
      </c>
      <c r="V4" s="134" t="e">
        <f t="shared" ref="V4:V67" ca="1" si="6">RANK(U4,$U$3:$U$1230,0)</f>
        <v>#NAME?</v>
      </c>
      <c r="W4" s="134">
        <f t="shared" ref="W4:W67" si="7">Q4</f>
        <v>95</v>
      </c>
      <c r="X4" s="134" t="e">
        <f t="shared" ref="X4:X67" ca="1" si="8">V4&amp;"/"&amp;W4</f>
        <v>#NAME?</v>
      </c>
      <c r="Y4" s="131" t="e">
        <f t="shared" ref="Y4:Y67" ca="1" si="9">V4/W4</f>
        <v>#NAME?</v>
      </c>
      <c r="Z4" s="137" t="e">
        <f t="shared" ref="Z4:Z67" ca="1" si="10">IF(Y4&gt;0.8,60,60+40/80%*(80%-Y4))</f>
        <v>#NAME?</v>
      </c>
      <c r="AA4" s="125">
        <v>9.6290308093056591</v>
      </c>
      <c r="AB4" s="125">
        <v>20.793772048939299</v>
      </c>
      <c r="AC4" s="123" t="s">
        <v>667</v>
      </c>
      <c r="AD4" s="125">
        <v>17.536621030670599</v>
      </c>
      <c r="AE4" s="123" t="s">
        <v>733</v>
      </c>
      <c r="AF4" s="125">
        <v>20.676926339942199</v>
      </c>
      <c r="AG4" s="123" t="s">
        <v>6504</v>
      </c>
      <c r="AH4" s="125">
        <v>129.35513950000001</v>
      </c>
      <c r="AI4" s="123" t="s">
        <v>157</v>
      </c>
      <c r="AJ4" s="123" t="s">
        <v>158</v>
      </c>
      <c r="AK4" s="124">
        <v>3.1877510769000001</v>
      </c>
      <c r="AL4" s="123" t="s">
        <v>159</v>
      </c>
      <c r="AM4" s="36">
        <v>38915</v>
      </c>
      <c r="AN4" s="123" t="s">
        <v>306</v>
      </c>
      <c r="AO4" s="123" t="s">
        <v>588</v>
      </c>
      <c r="AP4" s="123" t="s">
        <v>394</v>
      </c>
      <c r="AQ4" s="123" t="s">
        <v>235</v>
      </c>
    </row>
    <row r="5" spans="1:43">
      <c r="A5" s="123" t="s">
        <v>634</v>
      </c>
      <c r="B5" s="123" t="s">
        <v>635</v>
      </c>
      <c r="C5" s="36">
        <v>43830</v>
      </c>
      <c r="D5" s="124">
        <v>1.54</v>
      </c>
      <c r="E5" s="124">
        <v>1.69</v>
      </c>
      <c r="F5" s="125">
        <v>0.45662100456621602</v>
      </c>
      <c r="G5" s="36">
        <v>43829</v>
      </c>
      <c r="H5" s="124">
        <v>1.5329999999999999</v>
      </c>
      <c r="I5" s="125">
        <v>18.918918918918902</v>
      </c>
      <c r="J5" s="123" t="s">
        <v>637</v>
      </c>
      <c r="K5" s="125">
        <v>1.4492753623188399</v>
      </c>
      <c r="L5" s="125">
        <v>6.5743944636678098</v>
      </c>
      <c r="M5" s="130">
        <v>8.2981715893108294</v>
      </c>
      <c r="N5" s="137">
        <f t="shared" si="0"/>
        <v>33.192686357243318</v>
      </c>
      <c r="O5" s="132">
        <f t="shared" si="1"/>
        <v>0.33192686357243317</v>
      </c>
      <c r="P5" s="134">
        <f t="shared" si="2"/>
        <v>2</v>
      </c>
      <c r="Q5" s="134">
        <v>95</v>
      </c>
      <c r="R5" s="134" t="str">
        <f t="shared" si="3"/>
        <v>2/95</v>
      </c>
      <c r="S5" s="131">
        <f t="shared" si="4"/>
        <v>2.1052631578947368E-2</v>
      </c>
      <c r="T5" s="137">
        <f t="shared" si="5"/>
        <v>98.94736842105263</v>
      </c>
      <c r="U5" s="133" t="e">
        <f ca="1">[1]!f_risk_annusharpe(A5,"2019/9/30","2019/12/31",1,1,3)</f>
        <v>#NAME?</v>
      </c>
      <c r="V5" s="134" t="e">
        <f t="shared" ca="1" si="6"/>
        <v>#NAME?</v>
      </c>
      <c r="W5" s="134">
        <f t="shared" si="7"/>
        <v>95</v>
      </c>
      <c r="X5" s="134" t="e">
        <f t="shared" ca="1" si="8"/>
        <v>#NAME?</v>
      </c>
      <c r="Y5" s="131" t="e">
        <f t="shared" ca="1" si="9"/>
        <v>#NAME?</v>
      </c>
      <c r="Z5" s="137" t="e">
        <f t="shared" ca="1" si="10"/>
        <v>#NAME?</v>
      </c>
      <c r="AA5" s="125">
        <v>15.615615615615599</v>
      </c>
      <c r="AB5" s="125">
        <v>18.918918918918902</v>
      </c>
      <c r="AC5" s="123" t="s">
        <v>637</v>
      </c>
      <c r="AD5" s="125">
        <v>20.218579234972701</v>
      </c>
      <c r="AE5" s="123" t="s">
        <v>667</v>
      </c>
      <c r="AF5" s="125">
        <v>23.794212218649498</v>
      </c>
      <c r="AG5" s="123" t="s">
        <v>6505</v>
      </c>
      <c r="AH5" s="125">
        <v>75.733403999999993</v>
      </c>
      <c r="AI5" s="123" t="s">
        <v>157</v>
      </c>
      <c r="AJ5" s="123" t="s">
        <v>158</v>
      </c>
      <c r="AK5" s="124">
        <v>0.80749451849999998</v>
      </c>
      <c r="AL5" s="123" t="s">
        <v>159</v>
      </c>
      <c r="AM5" s="36">
        <v>40878</v>
      </c>
      <c r="AN5" s="123" t="s">
        <v>306</v>
      </c>
      <c r="AO5" s="123" t="s">
        <v>639</v>
      </c>
      <c r="AP5" s="123" t="s">
        <v>167</v>
      </c>
      <c r="AQ5" s="123" t="s">
        <v>181</v>
      </c>
    </row>
    <row r="6" spans="1:43">
      <c r="A6" s="123" t="s">
        <v>680</v>
      </c>
      <c r="B6" s="123" t="s">
        <v>681</v>
      </c>
      <c r="C6" s="36">
        <v>43830</v>
      </c>
      <c r="D6" s="124">
        <v>1.0616000000000001</v>
      </c>
      <c r="E6" s="124">
        <v>1.7022999999999999</v>
      </c>
      <c r="F6" s="125">
        <v>0.482725982016107</v>
      </c>
      <c r="G6" s="36">
        <v>43829</v>
      </c>
      <c r="H6" s="124">
        <v>1.0565</v>
      </c>
      <c r="I6" s="125">
        <v>17.981773727495</v>
      </c>
      <c r="J6" s="123" t="s">
        <v>642</v>
      </c>
      <c r="K6" s="125">
        <v>1.2300944025937099</v>
      </c>
      <c r="L6" s="125">
        <v>3.51014040561624</v>
      </c>
      <c r="M6" s="130">
        <v>3.81380794054372</v>
      </c>
      <c r="N6" s="137">
        <f t="shared" si="0"/>
        <v>15.25523176217488</v>
      </c>
      <c r="O6" s="132">
        <f t="shared" si="1"/>
        <v>0.15255231762174881</v>
      </c>
      <c r="P6" s="134">
        <f t="shared" si="2"/>
        <v>8</v>
      </c>
      <c r="Q6" s="134">
        <v>95</v>
      </c>
      <c r="R6" s="134" t="str">
        <f t="shared" si="3"/>
        <v>8/95</v>
      </c>
      <c r="S6" s="131">
        <f t="shared" si="4"/>
        <v>8.4210526315789472E-2</v>
      </c>
      <c r="T6" s="137">
        <f t="shared" si="5"/>
        <v>95.78947368421052</v>
      </c>
      <c r="U6" s="133" t="e">
        <f ca="1">[1]!f_risk_annusharpe(A6,"2019/9/30","2019/12/31",1,1,3)</f>
        <v>#NAME?</v>
      </c>
      <c r="V6" s="134" t="e">
        <f t="shared" ca="1" si="6"/>
        <v>#NAME?</v>
      </c>
      <c r="W6" s="134">
        <f t="shared" si="7"/>
        <v>95</v>
      </c>
      <c r="X6" s="134" t="e">
        <f t="shared" ca="1" si="8"/>
        <v>#NAME?</v>
      </c>
      <c r="Y6" s="131" t="e">
        <f t="shared" ca="1" si="9"/>
        <v>#NAME?</v>
      </c>
      <c r="Z6" s="137" t="e">
        <f t="shared" ca="1" si="10"/>
        <v>#NAME?</v>
      </c>
      <c r="AA6" s="125">
        <v>8.2492097481390907</v>
      </c>
      <c r="AB6" s="125">
        <v>17.981773727495</v>
      </c>
      <c r="AC6" s="123" t="s">
        <v>642</v>
      </c>
      <c r="AD6" s="125">
        <v>18.508595668676101</v>
      </c>
      <c r="AE6" s="123" t="s">
        <v>682</v>
      </c>
      <c r="AF6" s="125">
        <v>19.187156169305101</v>
      </c>
      <c r="AG6" s="123" t="s">
        <v>6506</v>
      </c>
      <c r="AH6" s="125">
        <v>45.748656400000002</v>
      </c>
      <c r="AI6" s="123" t="s">
        <v>157</v>
      </c>
      <c r="AJ6" s="123" t="s">
        <v>158</v>
      </c>
      <c r="AK6" s="124">
        <v>1.0283731072</v>
      </c>
      <c r="AL6" s="123" t="s">
        <v>159</v>
      </c>
      <c r="AM6" s="36">
        <v>41793</v>
      </c>
      <c r="AN6" s="123" t="s">
        <v>306</v>
      </c>
      <c r="AO6" s="123" t="s">
        <v>683</v>
      </c>
      <c r="AP6" s="123" t="s">
        <v>314</v>
      </c>
      <c r="AQ6" s="123" t="s">
        <v>272</v>
      </c>
    </row>
    <row r="7" spans="1:43">
      <c r="A7" s="123" t="s">
        <v>917</v>
      </c>
      <c r="B7" s="123" t="s">
        <v>918</v>
      </c>
      <c r="C7" s="36">
        <v>43830</v>
      </c>
      <c r="D7" s="124">
        <v>1.298</v>
      </c>
      <c r="E7" s="124">
        <v>1.298</v>
      </c>
      <c r="F7" s="125">
        <v>0.15432098765432101</v>
      </c>
      <c r="G7" s="36">
        <v>43829</v>
      </c>
      <c r="H7" s="124">
        <v>1.296</v>
      </c>
      <c r="I7" s="125">
        <v>15.9964253798034</v>
      </c>
      <c r="J7" s="123" t="s">
        <v>636</v>
      </c>
      <c r="K7" s="125">
        <v>1.3270882123341201</v>
      </c>
      <c r="L7" s="125">
        <v>6.2193126022913301</v>
      </c>
      <c r="M7" s="130">
        <v>6.4807219031993402</v>
      </c>
      <c r="N7" s="137">
        <f t="shared" si="0"/>
        <v>25.922887612797361</v>
      </c>
      <c r="O7" s="132">
        <f t="shared" si="1"/>
        <v>0.25922887612797363</v>
      </c>
      <c r="P7" s="134">
        <f t="shared" si="2"/>
        <v>3</v>
      </c>
      <c r="Q7" s="134">
        <v>95</v>
      </c>
      <c r="R7" s="134" t="str">
        <f t="shared" si="3"/>
        <v>3/95</v>
      </c>
      <c r="S7" s="131">
        <f t="shared" si="4"/>
        <v>3.1578947368421054E-2</v>
      </c>
      <c r="T7" s="137">
        <f t="shared" si="5"/>
        <v>98.421052631578959</v>
      </c>
      <c r="U7" s="133" t="e">
        <f ca="1">[1]!f_risk_annusharpe(A7,"2019/9/30","2019/12/31",1,1,3)</f>
        <v>#NAME?</v>
      </c>
      <c r="V7" s="134" t="e">
        <f t="shared" ca="1" si="6"/>
        <v>#NAME?</v>
      </c>
      <c r="W7" s="134">
        <f t="shared" si="7"/>
        <v>95</v>
      </c>
      <c r="X7" s="134" t="e">
        <f t="shared" ca="1" si="8"/>
        <v>#NAME?</v>
      </c>
      <c r="Y7" s="131" t="e">
        <f t="shared" ca="1" si="9"/>
        <v>#NAME?</v>
      </c>
      <c r="Z7" s="137" t="e">
        <f t="shared" ca="1" si="10"/>
        <v>#NAME?</v>
      </c>
      <c r="AA7" s="125">
        <v>10.1867572156197</v>
      </c>
      <c r="AB7" s="125">
        <v>15.9964253798034</v>
      </c>
      <c r="AC7" s="123" t="s">
        <v>636</v>
      </c>
      <c r="AD7" s="125">
        <v>11.512027491408899</v>
      </c>
      <c r="AE7" s="123" t="s">
        <v>837</v>
      </c>
      <c r="AF7" s="125">
        <v>11.8965517241379</v>
      </c>
      <c r="AG7" s="123" t="s">
        <v>6507</v>
      </c>
      <c r="AH7" s="125">
        <v>29.8</v>
      </c>
      <c r="AI7" s="123" t="s">
        <v>157</v>
      </c>
      <c r="AJ7" s="123" t="s">
        <v>158</v>
      </c>
      <c r="AK7" s="124">
        <v>1.1912646668</v>
      </c>
      <c r="AL7" s="123" t="s">
        <v>159</v>
      </c>
      <c r="AM7" s="36">
        <v>41352</v>
      </c>
      <c r="AN7" s="123" t="s">
        <v>306</v>
      </c>
      <c r="AO7" s="123" t="s">
        <v>178</v>
      </c>
      <c r="AP7" s="123" t="s">
        <v>179</v>
      </c>
      <c r="AQ7" s="123" t="s">
        <v>162</v>
      </c>
    </row>
    <row r="8" spans="1:43">
      <c r="A8" s="123" t="s">
        <v>841</v>
      </c>
      <c r="B8" s="123" t="s">
        <v>842</v>
      </c>
      <c r="C8" s="36">
        <v>43830</v>
      </c>
      <c r="D8" s="124">
        <v>1.2949999999999999</v>
      </c>
      <c r="E8" s="124">
        <v>2.2090000000000001</v>
      </c>
      <c r="F8" s="125">
        <v>0.154679040989945</v>
      </c>
      <c r="G8" s="36">
        <v>43829</v>
      </c>
      <c r="H8" s="124">
        <v>1.2929999999999999</v>
      </c>
      <c r="I8" s="125">
        <v>15.4723332206813</v>
      </c>
      <c r="J8" s="123" t="s">
        <v>638</v>
      </c>
      <c r="K8" s="125">
        <v>0.91820017762631601</v>
      </c>
      <c r="L8" s="125">
        <v>3.0443878695041202</v>
      </c>
      <c r="M8" s="130">
        <v>3.0443878695041202</v>
      </c>
      <c r="N8" s="137">
        <f t="shared" si="0"/>
        <v>12.177551478016481</v>
      </c>
      <c r="O8" s="132">
        <f t="shared" si="1"/>
        <v>0.12177551478016481</v>
      </c>
      <c r="P8" s="134">
        <f t="shared" si="2"/>
        <v>16</v>
      </c>
      <c r="Q8" s="134">
        <v>95</v>
      </c>
      <c r="R8" s="134" t="str">
        <f t="shared" si="3"/>
        <v>16/95</v>
      </c>
      <c r="S8" s="131">
        <f t="shared" si="4"/>
        <v>0.16842105263157894</v>
      </c>
      <c r="T8" s="137">
        <f t="shared" si="5"/>
        <v>91.578947368421055</v>
      </c>
      <c r="U8" s="133" t="e">
        <f ca="1">[1]!f_risk_annusharpe(A8,"2019/9/30","2019/12/31",1,1,3)</f>
        <v>#NAME?</v>
      </c>
      <c r="V8" s="134" t="e">
        <f t="shared" ca="1" si="6"/>
        <v>#NAME?</v>
      </c>
      <c r="W8" s="134">
        <f t="shared" si="7"/>
        <v>95</v>
      </c>
      <c r="X8" s="134" t="e">
        <f t="shared" ca="1" si="8"/>
        <v>#NAME?</v>
      </c>
      <c r="Y8" s="131" t="e">
        <f t="shared" ca="1" si="9"/>
        <v>#NAME?</v>
      </c>
      <c r="Z8" s="137" t="e">
        <f t="shared" ca="1" si="10"/>
        <v>#NAME?</v>
      </c>
      <c r="AA8" s="125">
        <v>5.26210425906143</v>
      </c>
      <c r="AB8" s="125">
        <v>15.4723332206813</v>
      </c>
      <c r="AC8" s="123" t="s">
        <v>638</v>
      </c>
      <c r="AD8" s="125">
        <v>15.856920508677</v>
      </c>
      <c r="AE8" s="123" t="s">
        <v>661</v>
      </c>
      <c r="AF8" s="125">
        <v>23.628319991672502</v>
      </c>
      <c r="AG8" s="123" t="s">
        <v>6508</v>
      </c>
      <c r="AH8" s="125">
        <v>173.89651449999999</v>
      </c>
      <c r="AI8" s="123" t="s">
        <v>157</v>
      </c>
      <c r="AJ8" s="123" t="s">
        <v>166</v>
      </c>
      <c r="AK8" s="124">
        <v>43.354499083699999</v>
      </c>
      <c r="AL8" s="123" t="s">
        <v>159</v>
      </c>
      <c r="AM8" s="36">
        <v>39526</v>
      </c>
      <c r="AN8" s="123" t="s">
        <v>306</v>
      </c>
      <c r="AO8" s="123" t="s">
        <v>2638</v>
      </c>
      <c r="AP8" s="123" t="s">
        <v>167</v>
      </c>
      <c r="AQ8" s="123" t="s">
        <v>181</v>
      </c>
    </row>
    <row r="9" spans="1:43">
      <c r="A9" s="123" t="s">
        <v>707</v>
      </c>
      <c r="B9" s="123" t="s">
        <v>708</v>
      </c>
      <c r="C9" s="36">
        <v>43830</v>
      </c>
      <c r="D9" s="124">
        <v>1.1484000000000001</v>
      </c>
      <c r="E9" s="124">
        <v>1.7548999999999999</v>
      </c>
      <c r="F9" s="125">
        <v>0.174459176552687</v>
      </c>
      <c r="G9" s="36">
        <v>43829</v>
      </c>
      <c r="H9" s="124">
        <v>1.1464000000000001</v>
      </c>
      <c r="I9" s="125">
        <v>14.7252747252747</v>
      </c>
      <c r="J9" s="123" t="s">
        <v>724</v>
      </c>
      <c r="K9" s="125">
        <v>0.46365147406176199</v>
      </c>
      <c r="L9" s="125">
        <v>3.1898643184473001</v>
      </c>
      <c r="M9" s="130">
        <v>4.0594418267488299</v>
      </c>
      <c r="N9" s="137">
        <f t="shared" si="0"/>
        <v>16.23776730699532</v>
      </c>
      <c r="O9" s="132">
        <f t="shared" si="1"/>
        <v>0.16237767306995321</v>
      </c>
      <c r="P9" s="134">
        <f t="shared" si="2"/>
        <v>7</v>
      </c>
      <c r="Q9" s="134">
        <v>95</v>
      </c>
      <c r="R9" s="134" t="str">
        <f t="shared" si="3"/>
        <v>7/95</v>
      </c>
      <c r="S9" s="131">
        <f t="shared" si="4"/>
        <v>7.3684210526315783E-2</v>
      </c>
      <c r="T9" s="137">
        <f t="shared" si="5"/>
        <v>96.31578947368422</v>
      </c>
      <c r="U9" s="133" t="e">
        <f ca="1">[1]!f_risk_annusharpe(A9,"2019/9/30","2019/12/31",1,1,3)</f>
        <v>#NAME?</v>
      </c>
      <c r="V9" s="134" t="e">
        <f t="shared" ca="1" si="6"/>
        <v>#NAME?</v>
      </c>
      <c r="W9" s="134">
        <f t="shared" si="7"/>
        <v>95</v>
      </c>
      <c r="X9" s="134" t="e">
        <f t="shared" ca="1" si="8"/>
        <v>#NAME?</v>
      </c>
      <c r="Y9" s="131" t="e">
        <f t="shared" ca="1" si="9"/>
        <v>#NAME?</v>
      </c>
      <c r="Z9" s="137" t="e">
        <f t="shared" ca="1" si="10"/>
        <v>#NAME?</v>
      </c>
      <c r="AA9" s="125">
        <v>6.3333333333333197</v>
      </c>
      <c r="AB9" s="125">
        <v>14.7252747252747</v>
      </c>
      <c r="AC9" s="123" t="s">
        <v>724</v>
      </c>
      <c r="AD9" s="125">
        <v>12.8094302554028</v>
      </c>
      <c r="AE9" s="123" t="s">
        <v>678</v>
      </c>
      <c r="AF9" s="125">
        <v>10.4521472920389</v>
      </c>
      <c r="AG9" s="123" t="s">
        <v>6509</v>
      </c>
      <c r="AH9" s="125">
        <v>102.05431928</v>
      </c>
      <c r="AI9" s="123" t="s">
        <v>157</v>
      </c>
      <c r="AJ9" s="123" t="s">
        <v>158</v>
      </c>
      <c r="AK9" s="124">
        <v>3.1658242037000002</v>
      </c>
      <c r="AL9" s="123" t="s">
        <v>159</v>
      </c>
      <c r="AM9" s="36">
        <v>39745</v>
      </c>
      <c r="AN9" s="123" t="s">
        <v>306</v>
      </c>
      <c r="AO9" s="123" t="s">
        <v>6510</v>
      </c>
      <c r="AP9" s="123" t="s">
        <v>249</v>
      </c>
      <c r="AQ9" s="123" t="s">
        <v>181</v>
      </c>
    </row>
    <row r="10" spans="1:43">
      <c r="A10" s="123" t="s">
        <v>919</v>
      </c>
      <c r="B10" s="123" t="s">
        <v>920</v>
      </c>
      <c r="C10" s="36">
        <v>43830</v>
      </c>
      <c r="D10" s="124">
        <v>1.5469999999999999</v>
      </c>
      <c r="E10" s="124">
        <v>2.1309999999999998</v>
      </c>
      <c r="F10" s="125">
        <v>6.4683053040088395E-2</v>
      </c>
      <c r="G10" s="36">
        <v>43829</v>
      </c>
      <c r="H10" s="124">
        <v>1.546</v>
      </c>
      <c r="I10" s="125">
        <v>14.592592592592601</v>
      </c>
      <c r="J10" s="123" t="s">
        <v>709</v>
      </c>
      <c r="K10" s="125">
        <v>0.65061808718282299</v>
      </c>
      <c r="L10" s="125">
        <v>3.2710280373831702</v>
      </c>
      <c r="M10" s="130">
        <v>3.5475234270414902</v>
      </c>
      <c r="N10" s="137">
        <f t="shared" si="0"/>
        <v>14.190093708165961</v>
      </c>
      <c r="O10" s="132">
        <f t="shared" si="1"/>
        <v>0.1419009370816596</v>
      </c>
      <c r="P10" s="134">
        <f t="shared" si="2"/>
        <v>12</v>
      </c>
      <c r="Q10" s="134">
        <v>95</v>
      </c>
      <c r="R10" s="134" t="str">
        <f t="shared" si="3"/>
        <v>12/95</v>
      </c>
      <c r="S10" s="131">
        <f t="shared" si="4"/>
        <v>0.12631578947368421</v>
      </c>
      <c r="T10" s="137">
        <f t="shared" si="5"/>
        <v>93.684210526315795</v>
      </c>
      <c r="U10" s="133" t="e">
        <f ca="1">[1]!f_risk_annusharpe(A10,"2019/9/30","2019/12/31",1,1,3)</f>
        <v>#NAME?</v>
      </c>
      <c r="V10" s="134" t="e">
        <f t="shared" ca="1" si="6"/>
        <v>#NAME?</v>
      </c>
      <c r="W10" s="134">
        <f t="shared" si="7"/>
        <v>95</v>
      </c>
      <c r="X10" s="134" t="e">
        <f t="shared" ca="1" si="8"/>
        <v>#NAME?</v>
      </c>
      <c r="Y10" s="131" t="e">
        <f t="shared" ca="1" si="9"/>
        <v>#NAME?</v>
      </c>
      <c r="Z10" s="137" t="e">
        <f t="shared" ca="1" si="10"/>
        <v>#NAME?</v>
      </c>
      <c r="AA10" s="125">
        <v>6.25</v>
      </c>
      <c r="AB10" s="125">
        <v>14.592592592592601</v>
      </c>
      <c r="AC10" s="123" t="s">
        <v>709</v>
      </c>
      <c r="AD10" s="125">
        <v>16.315789473684202</v>
      </c>
      <c r="AE10" s="123" t="s">
        <v>724</v>
      </c>
      <c r="AF10" s="125">
        <v>18.159684168894898</v>
      </c>
      <c r="AG10" s="123" t="s">
        <v>6511</v>
      </c>
      <c r="AH10" s="125">
        <v>137.13158559999999</v>
      </c>
      <c r="AI10" s="123" t="s">
        <v>157</v>
      </c>
      <c r="AJ10" s="123" t="s">
        <v>158</v>
      </c>
      <c r="AK10" s="124">
        <v>0.90682824390000005</v>
      </c>
      <c r="AL10" s="123" t="s">
        <v>159</v>
      </c>
      <c r="AM10" s="36">
        <v>40491</v>
      </c>
      <c r="AN10" s="123" t="s">
        <v>306</v>
      </c>
      <c r="AO10" s="123" t="s">
        <v>180</v>
      </c>
      <c r="AP10" s="123" t="s">
        <v>167</v>
      </c>
      <c r="AQ10" s="123" t="s">
        <v>185</v>
      </c>
    </row>
    <row r="11" spans="1:43">
      <c r="A11" s="123" t="s">
        <v>880</v>
      </c>
      <c r="B11" s="123" t="s">
        <v>881</v>
      </c>
      <c r="C11" s="36">
        <v>43830</v>
      </c>
      <c r="D11" s="124">
        <v>1.425</v>
      </c>
      <c r="E11" s="124">
        <v>1.8759999999999999</v>
      </c>
      <c r="F11" s="125">
        <v>0.21097046413502099</v>
      </c>
      <c r="G11" s="36">
        <v>43829</v>
      </c>
      <c r="H11" s="124">
        <v>1.4219999999999999</v>
      </c>
      <c r="I11" s="125">
        <v>11.9402985074627</v>
      </c>
      <c r="J11" s="123" t="s">
        <v>849</v>
      </c>
      <c r="K11" s="125">
        <v>0.70671378091872505</v>
      </c>
      <c r="L11" s="125">
        <v>2.3706896551724199</v>
      </c>
      <c r="M11" s="130">
        <v>2.6657060518732099</v>
      </c>
      <c r="N11" s="137">
        <f t="shared" si="0"/>
        <v>10.662824207492839</v>
      </c>
      <c r="O11" s="132">
        <f t="shared" si="1"/>
        <v>0.10662824207492839</v>
      </c>
      <c r="P11" s="134">
        <f t="shared" si="2"/>
        <v>20</v>
      </c>
      <c r="Q11" s="134">
        <v>95</v>
      </c>
      <c r="R11" s="134" t="str">
        <f t="shared" si="3"/>
        <v>20/95</v>
      </c>
      <c r="S11" s="131">
        <f t="shared" si="4"/>
        <v>0.21052631578947367</v>
      </c>
      <c r="T11" s="137">
        <f t="shared" si="5"/>
        <v>89.473684210526315</v>
      </c>
      <c r="U11" s="133" t="e">
        <f ca="1">[1]!f_risk_annusharpe(A11,"2019/9/30","2019/12/31",1,1,3)</f>
        <v>#NAME?</v>
      </c>
      <c r="V11" s="134" t="e">
        <f t="shared" ca="1" si="6"/>
        <v>#NAME?</v>
      </c>
      <c r="W11" s="134">
        <f t="shared" si="7"/>
        <v>95</v>
      </c>
      <c r="X11" s="134" t="e">
        <f t="shared" ca="1" si="8"/>
        <v>#NAME?</v>
      </c>
      <c r="Y11" s="131" t="e">
        <f t="shared" ca="1" si="9"/>
        <v>#NAME?</v>
      </c>
      <c r="Z11" s="137" t="e">
        <f t="shared" ca="1" si="10"/>
        <v>#NAME?</v>
      </c>
      <c r="AA11" s="125">
        <v>4.7794117647058796</v>
      </c>
      <c r="AB11" s="125">
        <v>11.9402985074627</v>
      </c>
      <c r="AC11" s="123" t="s">
        <v>849</v>
      </c>
      <c r="AD11" s="125">
        <v>14.274258219727299</v>
      </c>
      <c r="AE11" s="123" t="s">
        <v>769</v>
      </c>
      <c r="AF11" s="125">
        <v>17.477328936521001</v>
      </c>
      <c r="AG11" s="123" t="s">
        <v>6512</v>
      </c>
      <c r="AH11" s="125">
        <v>100.28945</v>
      </c>
      <c r="AI11" s="123" t="s">
        <v>157</v>
      </c>
      <c r="AJ11" s="123" t="s">
        <v>166</v>
      </c>
      <c r="AK11" s="124">
        <v>4.8921442115999998</v>
      </c>
      <c r="AL11" s="123" t="s">
        <v>159</v>
      </c>
      <c r="AM11" s="36">
        <v>40429</v>
      </c>
      <c r="AN11" s="123" t="s">
        <v>306</v>
      </c>
      <c r="AO11" s="123" t="s">
        <v>481</v>
      </c>
      <c r="AP11" s="123" t="s">
        <v>263</v>
      </c>
      <c r="AQ11" s="123" t="s">
        <v>181</v>
      </c>
    </row>
    <row r="12" spans="1:43">
      <c r="A12" s="123" t="s">
        <v>927</v>
      </c>
      <c r="B12" s="123" t="s">
        <v>928</v>
      </c>
      <c r="C12" s="36">
        <v>43830</v>
      </c>
      <c r="D12" s="124">
        <v>1.323</v>
      </c>
      <c r="E12" s="124">
        <v>1.5429999999999999</v>
      </c>
      <c r="F12" s="125">
        <v>0.45558086560364502</v>
      </c>
      <c r="G12" s="36">
        <v>43829</v>
      </c>
      <c r="H12" s="124">
        <v>1.3169999999999999</v>
      </c>
      <c r="I12" s="125">
        <v>10.989932885906001</v>
      </c>
      <c r="J12" s="123" t="s">
        <v>650</v>
      </c>
      <c r="K12" s="125">
        <v>1.0695187165775399</v>
      </c>
      <c r="L12" s="125">
        <v>3.4401876465989099</v>
      </c>
      <c r="M12" s="130">
        <v>3.60219263899765</v>
      </c>
      <c r="N12" s="137">
        <f t="shared" si="0"/>
        <v>14.4087705559906</v>
      </c>
      <c r="O12" s="132">
        <f t="shared" si="1"/>
        <v>0.14408770555990599</v>
      </c>
      <c r="P12" s="134">
        <f t="shared" si="2"/>
        <v>10</v>
      </c>
      <c r="Q12" s="134">
        <v>95</v>
      </c>
      <c r="R12" s="134" t="str">
        <f t="shared" si="3"/>
        <v>10/95</v>
      </c>
      <c r="S12" s="131">
        <f t="shared" si="4"/>
        <v>0.10526315789473684</v>
      </c>
      <c r="T12" s="137">
        <f t="shared" si="5"/>
        <v>94.73684210526315</v>
      </c>
      <c r="U12" s="133" t="e">
        <f ca="1">[1]!f_risk_annusharpe(A12,"2019/9/30","2019/12/31",1,1,3)</f>
        <v>#NAME?</v>
      </c>
      <c r="V12" s="134" t="e">
        <f t="shared" ca="1" si="6"/>
        <v>#NAME?</v>
      </c>
      <c r="W12" s="134">
        <f t="shared" si="7"/>
        <v>95</v>
      </c>
      <c r="X12" s="134" t="e">
        <f t="shared" ca="1" si="8"/>
        <v>#NAME?</v>
      </c>
      <c r="Y12" s="131" t="e">
        <f t="shared" ca="1" si="9"/>
        <v>#NAME?</v>
      </c>
      <c r="Z12" s="137" t="e">
        <f t="shared" ca="1" si="10"/>
        <v>#NAME?</v>
      </c>
      <c r="AA12" s="125">
        <v>7.6484947111472597</v>
      </c>
      <c r="AB12" s="125">
        <v>10.989932885906001</v>
      </c>
      <c r="AC12" s="123" t="s">
        <v>650</v>
      </c>
      <c r="AD12" s="125">
        <v>13.4648370497427</v>
      </c>
      <c r="AE12" s="123" t="s">
        <v>705</v>
      </c>
      <c r="AF12" s="125">
        <v>15.748031496063</v>
      </c>
      <c r="AG12" s="123" t="s">
        <v>6513</v>
      </c>
      <c r="AH12" s="125">
        <v>58.824297799999997</v>
      </c>
      <c r="AI12" s="123" t="s">
        <v>157</v>
      </c>
      <c r="AJ12" s="123" t="s">
        <v>158</v>
      </c>
      <c r="AK12" s="124">
        <v>0.51646293899999995</v>
      </c>
      <c r="AL12" s="123" t="s">
        <v>159</v>
      </c>
      <c r="AM12" s="36">
        <v>41347</v>
      </c>
      <c r="AN12" s="123" t="s">
        <v>306</v>
      </c>
      <c r="AO12" s="123" t="s">
        <v>237</v>
      </c>
      <c r="AP12" s="123" t="s">
        <v>179</v>
      </c>
      <c r="AQ12" s="123" t="s">
        <v>185</v>
      </c>
    </row>
    <row r="13" spans="1:43">
      <c r="A13" s="123" t="s">
        <v>847</v>
      </c>
      <c r="B13" s="123" t="s">
        <v>848</v>
      </c>
      <c r="C13" s="36">
        <v>43830</v>
      </c>
      <c r="D13" s="124">
        <v>1.1333</v>
      </c>
      <c r="E13" s="124">
        <v>1.2233000000000001</v>
      </c>
      <c r="F13" s="125">
        <v>0.12368583797155799</v>
      </c>
      <c r="G13" s="36">
        <v>43829</v>
      </c>
      <c r="H13" s="124">
        <v>1.1318999999999999</v>
      </c>
      <c r="I13" s="125">
        <v>9.6990188231558001</v>
      </c>
      <c r="J13" s="123" t="s">
        <v>661</v>
      </c>
      <c r="K13" s="125">
        <v>0.496585971446314</v>
      </c>
      <c r="L13" s="125">
        <v>1.7297566715867501</v>
      </c>
      <c r="M13" s="130">
        <v>2.27087239856326</v>
      </c>
      <c r="N13" s="137">
        <f t="shared" si="0"/>
        <v>9.0834895942530398</v>
      </c>
      <c r="O13" s="132">
        <f t="shared" si="1"/>
        <v>9.08348959425304E-2</v>
      </c>
      <c r="P13" s="134">
        <f t="shared" si="2"/>
        <v>24</v>
      </c>
      <c r="Q13" s="134">
        <v>95</v>
      </c>
      <c r="R13" s="134" t="str">
        <f t="shared" si="3"/>
        <v>24/95</v>
      </c>
      <c r="S13" s="131">
        <f t="shared" si="4"/>
        <v>0.25263157894736843</v>
      </c>
      <c r="T13" s="137">
        <f t="shared" si="5"/>
        <v>87.368421052631589</v>
      </c>
      <c r="U13" s="133" t="e">
        <f ca="1">[1]!f_risk_annusharpe(A13,"2019/9/30","2019/12/31",1,1,3)</f>
        <v>#NAME?</v>
      </c>
      <c r="V13" s="134" t="e">
        <f t="shared" ca="1" si="6"/>
        <v>#NAME?</v>
      </c>
      <c r="W13" s="134">
        <f t="shared" si="7"/>
        <v>95</v>
      </c>
      <c r="X13" s="134" t="e">
        <f t="shared" ca="1" si="8"/>
        <v>#NAME?</v>
      </c>
      <c r="Y13" s="131" t="e">
        <f t="shared" ca="1" si="9"/>
        <v>#NAME?</v>
      </c>
      <c r="Z13" s="137" t="e">
        <f t="shared" ca="1" si="10"/>
        <v>#NAME?</v>
      </c>
      <c r="AA13" s="125">
        <v>4.0947637073199399</v>
      </c>
      <c r="AB13" s="125">
        <v>9.6990188231558001</v>
      </c>
      <c r="AC13" s="123" t="s">
        <v>661</v>
      </c>
      <c r="AD13" s="125">
        <v>16.609193237212899</v>
      </c>
      <c r="AE13" s="123" t="s">
        <v>638</v>
      </c>
      <c r="AF13" s="125">
        <v>18.831434632907001</v>
      </c>
      <c r="AG13" s="123" t="s">
        <v>6514</v>
      </c>
      <c r="AH13" s="125">
        <v>23.138824830000001</v>
      </c>
      <c r="AI13" s="123" t="s">
        <v>157</v>
      </c>
      <c r="AJ13" s="123" t="s">
        <v>166</v>
      </c>
      <c r="AK13" s="124">
        <v>5.8502574798999998</v>
      </c>
      <c r="AL13" s="123" t="s">
        <v>159</v>
      </c>
      <c r="AM13" s="36">
        <v>42324</v>
      </c>
      <c r="AN13" s="123" t="s">
        <v>306</v>
      </c>
      <c r="AO13" s="123" t="s">
        <v>190</v>
      </c>
      <c r="AP13" s="123" t="s">
        <v>188</v>
      </c>
      <c r="AQ13" s="123" t="s">
        <v>165</v>
      </c>
    </row>
    <row r="14" spans="1:43">
      <c r="A14" s="123" t="s">
        <v>629</v>
      </c>
      <c r="B14" s="123" t="s">
        <v>630</v>
      </c>
      <c r="C14" s="36">
        <v>43830</v>
      </c>
      <c r="D14" s="124">
        <v>1.024</v>
      </c>
      <c r="E14" s="124">
        <v>1.4390000000000001</v>
      </c>
      <c r="F14" s="125">
        <v>0.490677134445546</v>
      </c>
      <c r="G14" s="36">
        <v>43829</v>
      </c>
      <c r="H14" s="124">
        <v>1.0189999999999999</v>
      </c>
      <c r="I14" s="125">
        <v>8.9105228892533095</v>
      </c>
      <c r="J14" s="123" t="s">
        <v>623</v>
      </c>
      <c r="K14" s="125">
        <v>1.38613861386138</v>
      </c>
      <c r="L14" s="125">
        <v>3.8201397542121098</v>
      </c>
      <c r="M14" s="130">
        <v>4.9610204108518197</v>
      </c>
      <c r="N14" s="137">
        <f t="shared" si="0"/>
        <v>19.844081643407279</v>
      </c>
      <c r="O14" s="132">
        <f t="shared" si="1"/>
        <v>0.1984408164340728</v>
      </c>
      <c r="P14" s="134">
        <f t="shared" si="2"/>
        <v>4</v>
      </c>
      <c r="Q14" s="134">
        <v>95</v>
      </c>
      <c r="R14" s="134" t="str">
        <f t="shared" si="3"/>
        <v>4/95</v>
      </c>
      <c r="S14" s="131">
        <f t="shared" si="4"/>
        <v>4.2105263157894736E-2</v>
      </c>
      <c r="T14" s="137">
        <f t="shared" si="5"/>
        <v>97.89473684210526</v>
      </c>
      <c r="U14" s="133" t="e">
        <f ca="1">[1]!f_risk_annusharpe(A14,"2019/9/30","2019/12/31",1,1,3)</f>
        <v>#NAME?</v>
      </c>
      <c r="V14" s="134" t="e">
        <f t="shared" ca="1" si="6"/>
        <v>#NAME?</v>
      </c>
      <c r="W14" s="134">
        <f t="shared" si="7"/>
        <v>95</v>
      </c>
      <c r="X14" s="134" t="e">
        <f t="shared" ca="1" si="8"/>
        <v>#NAME?</v>
      </c>
      <c r="Y14" s="131" t="e">
        <f t="shared" ca="1" si="9"/>
        <v>#NAME?</v>
      </c>
      <c r="Z14" s="137" t="e">
        <f t="shared" ca="1" si="10"/>
        <v>#NAME?</v>
      </c>
      <c r="AA14" s="125">
        <v>7.1992464353256604</v>
      </c>
      <c r="AB14" s="125">
        <v>8.9105228892533095</v>
      </c>
      <c r="AC14" s="123" t="s">
        <v>623</v>
      </c>
      <c r="AD14" s="125">
        <v>10.955807808766099</v>
      </c>
      <c r="AE14" s="123" t="s">
        <v>671</v>
      </c>
      <c r="AF14" s="125">
        <v>1.4141361194097499</v>
      </c>
      <c r="AG14" s="123" t="s">
        <v>6515</v>
      </c>
      <c r="AH14" s="125">
        <v>36.127283200000001</v>
      </c>
      <c r="AI14" s="123" t="s">
        <v>157</v>
      </c>
      <c r="AJ14" s="123" t="s">
        <v>186</v>
      </c>
      <c r="AK14" s="124">
        <v>0.64777221610000002</v>
      </c>
      <c r="AL14" s="123" t="s">
        <v>305</v>
      </c>
      <c r="AM14" s="36">
        <v>41851</v>
      </c>
      <c r="AN14" s="123" t="s">
        <v>306</v>
      </c>
      <c r="AO14" s="123" t="s">
        <v>308</v>
      </c>
      <c r="AP14" s="123" t="s">
        <v>215</v>
      </c>
      <c r="AQ14" s="123" t="s">
        <v>173</v>
      </c>
    </row>
    <row r="15" spans="1:43">
      <c r="A15" s="123" t="s">
        <v>902</v>
      </c>
      <c r="B15" s="123" t="s">
        <v>903</v>
      </c>
      <c r="C15" s="36">
        <v>43830</v>
      </c>
      <c r="D15" s="124">
        <v>1.2050000000000001</v>
      </c>
      <c r="E15" s="124">
        <v>1.698</v>
      </c>
      <c r="F15" s="125">
        <v>0.50041701417848305</v>
      </c>
      <c r="G15" s="36">
        <v>43829</v>
      </c>
      <c r="H15" s="124">
        <v>1.1990000000000001</v>
      </c>
      <c r="I15" s="125">
        <v>8.6564472497745797</v>
      </c>
      <c r="J15" s="123" t="s">
        <v>762</v>
      </c>
      <c r="K15" s="125">
        <v>1.3456686291000901</v>
      </c>
      <c r="L15" s="125">
        <v>4.2387543252595297</v>
      </c>
      <c r="M15" s="130">
        <v>3.6113499570077399</v>
      </c>
      <c r="N15" s="137">
        <f t="shared" si="0"/>
        <v>14.445399828030959</v>
      </c>
      <c r="O15" s="132">
        <f t="shared" si="1"/>
        <v>0.14445399828030958</v>
      </c>
      <c r="P15" s="134">
        <f t="shared" si="2"/>
        <v>9</v>
      </c>
      <c r="Q15" s="134">
        <v>95</v>
      </c>
      <c r="R15" s="134" t="str">
        <f t="shared" si="3"/>
        <v>9/95</v>
      </c>
      <c r="S15" s="131">
        <f t="shared" si="4"/>
        <v>9.4736842105263161E-2</v>
      </c>
      <c r="T15" s="137">
        <f t="shared" si="5"/>
        <v>95.26315789473685</v>
      </c>
      <c r="U15" s="133" t="e">
        <f ca="1">[1]!f_risk_annusharpe(A15,"2019/9/30","2019/12/31",1,1,3)</f>
        <v>#NAME?</v>
      </c>
      <c r="V15" s="134" t="e">
        <f t="shared" ca="1" si="6"/>
        <v>#NAME?</v>
      </c>
      <c r="W15" s="134">
        <f t="shared" si="7"/>
        <v>95</v>
      </c>
      <c r="X15" s="134" t="e">
        <f t="shared" ca="1" si="8"/>
        <v>#NAME?</v>
      </c>
      <c r="Y15" s="131" t="e">
        <f t="shared" ca="1" si="9"/>
        <v>#NAME?</v>
      </c>
      <c r="Z15" s="137" t="e">
        <f t="shared" ca="1" si="10"/>
        <v>#NAME?</v>
      </c>
      <c r="AA15" s="125">
        <v>8.2659478885894107</v>
      </c>
      <c r="AB15" s="125">
        <v>8.6564472497745797</v>
      </c>
      <c r="AC15" s="123" t="s">
        <v>762</v>
      </c>
      <c r="AD15" s="125">
        <v>14.1098484848485</v>
      </c>
      <c r="AE15" s="123" t="s">
        <v>840</v>
      </c>
      <c r="AF15" s="125">
        <v>16.425120772946901</v>
      </c>
      <c r="AG15" s="123" t="s">
        <v>6516</v>
      </c>
      <c r="AH15" s="125">
        <v>20.5</v>
      </c>
      <c r="AI15" s="123" t="s">
        <v>157</v>
      </c>
      <c r="AJ15" s="123" t="s">
        <v>189</v>
      </c>
      <c r="AK15" s="124">
        <v>2.3247424524999998</v>
      </c>
      <c r="AL15" s="123" t="s">
        <v>159</v>
      </c>
      <c r="AM15" s="36">
        <v>42341</v>
      </c>
      <c r="AN15" s="123" t="s">
        <v>306</v>
      </c>
      <c r="AO15" s="123" t="s">
        <v>904</v>
      </c>
      <c r="AP15" s="123" t="s">
        <v>239</v>
      </c>
      <c r="AQ15" s="123" t="s">
        <v>162</v>
      </c>
    </row>
    <row r="16" spans="1:43">
      <c r="A16" s="123" t="s">
        <v>691</v>
      </c>
      <c r="B16" s="123" t="s">
        <v>692</v>
      </c>
      <c r="C16" s="36">
        <v>43830</v>
      </c>
      <c r="D16" s="124">
        <v>1.0277000000000001</v>
      </c>
      <c r="E16" s="124">
        <v>1.8043</v>
      </c>
      <c r="F16" s="125">
        <v>0.14617033716626501</v>
      </c>
      <c r="G16" s="36">
        <v>43829</v>
      </c>
      <c r="H16" s="124">
        <v>1.0262</v>
      </c>
      <c r="I16" s="125">
        <v>8.6039323848834606</v>
      </c>
      <c r="J16" s="123" t="s">
        <v>6517</v>
      </c>
      <c r="K16" s="125">
        <v>0.61680046994322701</v>
      </c>
      <c r="L16" s="125">
        <v>2.1656808964391998</v>
      </c>
      <c r="M16" s="130">
        <v>3.2190340596792799</v>
      </c>
      <c r="N16" s="137">
        <f t="shared" si="0"/>
        <v>12.87613623871712</v>
      </c>
      <c r="O16" s="132">
        <f t="shared" si="1"/>
        <v>0.1287613623871712</v>
      </c>
      <c r="P16" s="134">
        <f t="shared" si="2"/>
        <v>14</v>
      </c>
      <c r="Q16" s="134">
        <v>95</v>
      </c>
      <c r="R16" s="134" t="str">
        <f t="shared" si="3"/>
        <v>14/95</v>
      </c>
      <c r="S16" s="131">
        <f t="shared" si="4"/>
        <v>0.14736842105263157</v>
      </c>
      <c r="T16" s="137">
        <f t="shared" si="5"/>
        <v>92.631578947368425</v>
      </c>
      <c r="U16" s="133" t="e">
        <f ca="1">[1]!f_risk_annusharpe(A16,"2019/9/30","2019/12/31",1,1,3)</f>
        <v>#NAME?</v>
      </c>
      <c r="V16" s="134" t="e">
        <f t="shared" ca="1" si="6"/>
        <v>#NAME?</v>
      </c>
      <c r="W16" s="134">
        <f t="shared" si="7"/>
        <v>95</v>
      </c>
      <c r="X16" s="134" t="e">
        <f t="shared" ca="1" si="8"/>
        <v>#NAME?</v>
      </c>
      <c r="Y16" s="131" t="e">
        <f t="shared" ca="1" si="9"/>
        <v>#NAME?</v>
      </c>
      <c r="Z16" s="137" t="e">
        <f t="shared" ca="1" si="10"/>
        <v>#NAME?</v>
      </c>
      <c r="AA16" s="125">
        <v>5.4326213071055802</v>
      </c>
      <c r="AB16" s="125">
        <v>8.6039323848834606</v>
      </c>
      <c r="AC16" s="123" t="s">
        <v>6517</v>
      </c>
      <c r="AD16" s="125">
        <v>11.930143104171099</v>
      </c>
      <c r="AE16" s="123" t="s">
        <v>717</v>
      </c>
      <c r="AF16" s="125">
        <v>13.676933401329199</v>
      </c>
      <c r="AG16" s="123" t="s">
        <v>6518</v>
      </c>
      <c r="AH16" s="125">
        <v>109.33817366</v>
      </c>
      <c r="AI16" s="123" t="s">
        <v>157</v>
      </c>
      <c r="AJ16" s="123" t="s">
        <v>158</v>
      </c>
      <c r="AK16" s="124">
        <v>3.7101105828000001</v>
      </c>
      <c r="AL16" s="123" t="s">
        <v>159</v>
      </c>
      <c r="AM16" s="36">
        <v>39458</v>
      </c>
      <c r="AN16" s="123" t="s">
        <v>306</v>
      </c>
      <c r="AO16" s="123" t="s">
        <v>695</v>
      </c>
      <c r="AP16" s="123" t="s">
        <v>193</v>
      </c>
      <c r="AQ16" s="123" t="s">
        <v>185</v>
      </c>
    </row>
    <row r="17" spans="1:43">
      <c r="A17" s="123" t="s">
        <v>648</v>
      </c>
      <c r="B17" s="123" t="s">
        <v>649</v>
      </c>
      <c r="C17" s="36">
        <v>43830</v>
      </c>
      <c r="D17" s="124">
        <v>1.0489999999999999</v>
      </c>
      <c r="E17" s="124">
        <v>1.5860000000000001</v>
      </c>
      <c r="F17" s="125">
        <v>0.19102196752626299</v>
      </c>
      <c r="G17" s="36">
        <v>43829</v>
      </c>
      <c r="H17" s="124">
        <v>1.0469999999999999</v>
      </c>
      <c r="I17" s="125">
        <v>8.5737089944062603</v>
      </c>
      <c r="J17" s="123" t="s">
        <v>621</v>
      </c>
      <c r="K17" s="125">
        <v>0.47892720306512698</v>
      </c>
      <c r="L17" s="125">
        <v>1.12059724525406</v>
      </c>
      <c r="M17" s="130">
        <v>1.78151618149757</v>
      </c>
      <c r="N17" s="137">
        <f t="shared" si="0"/>
        <v>7.1260647259902798</v>
      </c>
      <c r="O17" s="132">
        <f t="shared" si="1"/>
        <v>7.1260647259902804E-2</v>
      </c>
      <c r="P17" s="134">
        <f t="shared" si="2"/>
        <v>31</v>
      </c>
      <c r="Q17" s="134">
        <v>95</v>
      </c>
      <c r="R17" s="134" t="str">
        <f t="shared" si="3"/>
        <v>31/95</v>
      </c>
      <c r="S17" s="131">
        <f t="shared" si="4"/>
        <v>0.32631578947368423</v>
      </c>
      <c r="T17" s="137">
        <f t="shared" si="5"/>
        <v>83.684210526315795</v>
      </c>
      <c r="U17" s="133" t="e">
        <f ca="1">[1]!f_risk_annusharpe(A17,"2019/9/30","2019/12/31",1,1,3)</f>
        <v>#NAME?</v>
      </c>
      <c r="V17" s="134" t="e">
        <f t="shared" ca="1" si="6"/>
        <v>#NAME?</v>
      </c>
      <c r="W17" s="134">
        <f t="shared" si="7"/>
        <v>95</v>
      </c>
      <c r="X17" s="134" t="e">
        <f t="shared" ca="1" si="8"/>
        <v>#NAME?</v>
      </c>
      <c r="Y17" s="131" t="e">
        <f t="shared" ca="1" si="9"/>
        <v>#NAME?</v>
      </c>
      <c r="Z17" s="137" t="e">
        <f t="shared" ca="1" si="10"/>
        <v>#NAME?</v>
      </c>
      <c r="AA17" s="125">
        <v>4.1146168389530899</v>
      </c>
      <c r="AB17" s="125">
        <v>8.5737089944062603</v>
      </c>
      <c r="AC17" s="123" t="s">
        <v>621</v>
      </c>
      <c r="AD17" s="125">
        <v>16.127972621497499</v>
      </c>
      <c r="AE17" s="123" t="s">
        <v>650</v>
      </c>
      <c r="AF17" s="125">
        <v>15.488736074957201</v>
      </c>
      <c r="AG17" s="123" t="s">
        <v>6519</v>
      </c>
      <c r="AH17" s="125">
        <v>69.773621700000007</v>
      </c>
      <c r="AI17" s="123" t="s">
        <v>157</v>
      </c>
      <c r="AJ17" s="123" t="s">
        <v>189</v>
      </c>
      <c r="AK17" s="124">
        <v>37.104005888099998</v>
      </c>
      <c r="AL17" s="123" t="s">
        <v>159</v>
      </c>
      <c r="AM17" s="36">
        <v>40980</v>
      </c>
      <c r="AN17" s="123" t="s">
        <v>306</v>
      </c>
      <c r="AO17" s="123" t="s">
        <v>6520</v>
      </c>
      <c r="AP17" s="123" t="s">
        <v>196</v>
      </c>
      <c r="AQ17" s="123" t="s">
        <v>247</v>
      </c>
    </row>
    <row r="18" spans="1:43">
      <c r="A18" s="123" t="s">
        <v>921</v>
      </c>
      <c r="B18" s="123" t="s">
        <v>922</v>
      </c>
      <c r="C18" s="36">
        <v>43830</v>
      </c>
      <c r="D18" s="124">
        <v>1.1797</v>
      </c>
      <c r="E18" s="124">
        <v>1.4297</v>
      </c>
      <c r="F18" s="125">
        <v>0.554040231844524</v>
      </c>
      <c r="G18" s="36">
        <v>43826</v>
      </c>
      <c r="H18" s="124">
        <v>1.1732</v>
      </c>
      <c r="I18" s="125">
        <v>8.5680103073808205</v>
      </c>
      <c r="J18" s="123" t="s">
        <v>660</v>
      </c>
      <c r="K18" s="125">
        <v>0.89804994868285604</v>
      </c>
      <c r="L18" s="125">
        <v>3.01257422284317</v>
      </c>
      <c r="M18" s="130">
        <v>3.2831378042374202</v>
      </c>
      <c r="N18" s="137">
        <f t="shared" si="0"/>
        <v>13.132551216949681</v>
      </c>
      <c r="O18" s="132">
        <f t="shared" si="1"/>
        <v>0.13132551216949681</v>
      </c>
      <c r="P18" s="134">
        <f t="shared" si="2"/>
        <v>13</v>
      </c>
      <c r="Q18" s="134">
        <v>95</v>
      </c>
      <c r="R18" s="134" t="str">
        <f t="shared" si="3"/>
        <v>13/95</v>
      </c>
      <c r="S18" s="131">
        <f t="shared" si="4"/>
        <v>0.1368421052631579</v>
      </c>
      <c r="T18" s="137">
        <f t="shared" si="5"/>
        <v>93.15789473684211</v>
      </c>
      <c r="U18" s="133" t="e">
        <f ca="1">[1]!f_risk_annusharpe(A18,"2019/9/30","2019/12/31",1,1,3)</f>
        <v>#NAME?</v>
      </c>
      <c r="V18" s="134" t="e">
        <f t="shared" ca="1" si="6"/>
        <v>#NAME?</v>
      </c>
      <c r="W18" s="134">
        <f t="shared" si="7"/>
        <v>95</v>
      </c>
      <c r="X18" s="134" t="e">
        <f t="shared" ca="1" si="8"/>
        <v>#NAME?</v>
      </c>
      <c r="Y18" s="131" t="e">
        <f t="shared" ca="1" si="9"/>
        <v>#NAME?</v>
      </c>
      <c r="Z18" s="137" t="e">
        <f t="shared" ca="1" si="10"/>
        <v>#NAME?</v>
      </c>
      <c r="AA18" s="125">
        <v>5.1519743292628597</v>
      </c>
      <c r="AB18" s="125">
        <v>8.5680103073808205</v>
      </c>
      <c r="AC18" s="123" t="s">
        <v>660</v>
      </c>
      <c r="AD18" s="125">
        <v>17.546831406934999</v>
      </c>
      <c r="AE18" s="123" t="s">
        <v>642</v>
      </c>
      <c r="AF18" s="126">
        <v>0</v>
      </c>
      <c r="AG18" s="123"/>
      <c r="AH18" s="125">
        <v>17.7345309381238</v>
      </c>
      <c r="AI18" s="123" t="s">
        <v>174</v>
      </c>
      <c r="AJ18" s="123" t="s">
        <v>95</v>
      </c>
      <c r="AK18" s="124">
        <v>2.5292112929999999</v>
      </c>
      <c r="AL18" s="123" t="s">
        <v>159</v>
      </c>
      <c r="AM18" s="36">
        <v>43061</v>
      </c>
      <c r="AN18" s="123" t="s">
        <v>306</v>
      </c>
      <c r="AO18" s="123" t="s">
        <v>923</v>
      </c>
      <c r="AP18" s="123" t="s">
        <v>263</v>
      </c>
      <c r="AQ18" s="123" t="s">
        <v>162</v>
      </c>
    </row>
    <row r="19" spans="1:43">
      <c r="A19" s="123" t="s">
        <v>912</v>
      </c>
      <c r="B19" s="123" t="s">
        <v>913</v>
      </c>
      <c r="C19" s="36">
        <v>43830</v>
      </c>
      <c r="D19" s="124">
        <v>1.0529999999999999</v>
      </c>
      <c r="E19" s="124">
        <v>1.5189999999999999</v>
      </c>
      <c r="F19" s="125">
        <v>0.19029495718363701</v>
      </c>
      <c r="G19" s="36">
        <v>43829</v>
      </c>
      <c r="H19" s="124">
        <v>1.0509999999999999</v>
      </c>
      <c r="I19" s="125">
        <v>8.5567010309278295</v>
      </c>
      <c r="J19" s="123" t="s">
        <v>693</v>
      </c>
      <c r="K19" s="125">
        <v>0.57306590257880297</v>
      </c>
      <c r="L19" s="125">
        <v>1.93610842207164</v>
      </c>
      <c r="M19" s="130">
        <v>2.23300970873786</v>
      </c>
      <c r="N19" s="137">
        <f t="shared" si="0"/>
        <v>8.9320388349514399</v>
      </c>
      <c r="O19" s="132">
        <f t="shared" si="1"/>
        <v>8.9320388349514404E-2</v>
      </c>
      <c r="P19" s="134">
        <f t="shared" si="2"/>
        <v>25</v>
      </c>
      <c r="Q19" s="134">
        <v>95</v>
      </c>
      <c r="R19" s="134" t="str">
        <f t="shared" si="3"/>
        <v>25/95</v>
      </c>
      <c r="S19" s="131">
        <f t="shared" si="4"/>
        <v>0.26315789473684209</v>
      </c>
      <c r="T19" s="137">
        <f t="shared" si="5"/>
        <v>86.842105263157904</v>
      </c>
      <c r="U19" s="133" t="e">
        <f ca="1">[1]!f_risk_annusharpe(A19,"2019/9/30","2019/12/31",1,1,3)</f>
        <v>#NAME?</v>
      </c>
      <c r="V19" s="134" t="e">
        <f t="shared" ca="1" si="6"/>
        <v>#NAME?</v>
      </c>
      <c r="W19" s="134">
        <f t="shared" si="7"/>
        <v>95</v>
      </c>
      <c r="X19" s="134" t="e">
        <f t="shared" ca="1" si="8"/>
        <v>#NAME?</v>
      </c>
      <c r="Y19" s="131" t="e">
        <f t="shared" ca="1" si="9"/>
        <v>#NAME?</v>
      </c>
      <c r="Z19" s="137" t="e">
        <f t="shared" ca="1" si="10"/>
        <v>#NAME?</v>
      </c>
      <c r="AA19" s="125">
        <v>4.2574257425742603</v>
      </c>
      <c r="AB19" s="125">
        <v>8.5567010309278295</v>
      </c>
      <c r="AC19" s="123" t="s">
        <v>693</v>
      </c>
      <c r="AD19" s="125">
        <v>7.1210579857578802</v>
      </c>
      <c r="AE19" s="123" t="s">
        <v>800</v>
      </c>
      <c r="AF19" s="125">
        <v>11.4285714285714</v>
      </c>
      <c r="AG19" s="123" t="s">
        <v>6521</v>
      </c>
      <c r="AH19" s="125">
        <v>56.964286700000002</v>
      </c>
      <c r="AI19" s="123" t="s">
        <v>174</v>
      </c>
      <c r="AJ19" s="123" t="s">
        <v>158</v>
      </c>
      <c r="AK19" s="124">
        <v>0.69146609400000003</v>
      </c>
      <c r="AL19" s="123" t="s">
        <v>159</v>
      </c>
      <c r="AM19" s="36">
        <v>41389</v>
      </c>
      <c r="AN19" s="123" t="s">
        <v>306</v>
      </c>
      <c r="AO19" s="123" t="s">
        <v>911</v>
      </c>
      <c r="AP19" s="123" t="s">
        <v>200</v>
      </c>
      <c r="AQ19" s="123" t="s">
        <v>162</v>
      </c>
    </row>
    <row r="20" spans="1:43">
      <c r="A20" s="123" t="s">
        <v>914</v>
      </c>
      <c r="B20" s="123" t="s">
        <v>915</v>
      </c>
      <c r="C20" s="36">
        <v>43830</v>
      </c>
      <c r="D20" s="124">
        <v>1.1215999999999999</v>
      </c>
      <c r="E20" s="124">
        <v>1.7835000000000001</v>
      </c>
      <c r="F20" s="125">
        <v>0.12497768255668899</v>
      </c>
      <c r="G20" s="36">
        <v>43829</v>
      </c>
      <c r="H20" s="124">
        <v>1.1202000000000001</v>
      </c>
      <c r="I20" s="125">
        <v>8.2901823158830297</v>
      </c>
      <c r="J20" s="123" t="s">
        <v>622</v>
      </c>
      <c r="K20" s="125">
        <v>0.429799426934099</v>
      </c>
      <c r="L20" s="125">
        <v>2.3077641569155198</v>
      </c>
      <c r="M20" s="130">
        <v>2.5884952393912899</v>
      </c>
      <c r="N20" s="137">
        <f t="shared" si="0"/>
        <v>10.35398095756516</v>
      </c>
      <c r="O20" s="132">
        <f t="shared" si="1"/>
        <v>0.10353980957565159</v>
      </c>
      <c r="P20" s="134">
        <f t="shared" si="2"/>
        <v>21</v>
      </c>
      <c r="Q20" s="134">
        <v>95</v>
      </c>
      <c r="R20" s="134" t="str">
        <f t="shared" si="3"/>
        <v>21/95</v>
      </c>
      <c r="S20" s="131">
        <f t="shared" si="4"/>
        <v>0.22105263157894736</v>
      </c>
      <c r="T20" s="137">
        <f t="shared" si="5"/>
        <v>88.94736842105263</v>
      </c>
      <c r="U20" s="133" t="e">
        <f ca="1">[1]!f_risk_annusharpe(A20,"2019/9/30","2019/12/31",1,1,3)</f>
        <v>#NAME?</v>
      </c>
      <c r="V20" s="134" t="e">
        <f t="shared" ca="1" si="6"/>
        <v>#NAME?</v>
      </c>
      <c r="W20" s="134">
        <f t="shared" si="7"/>
        <v>95</v>
      </c>
      <c r="X20" s="134" t="e">
        <f t="shared" ca="1" si="8"/>
        <v>#NAME?</v>
      </c>
      <c r="Y20" s="131" t="e">
        <f t="shared" ca="1" si="9"/>
        <v>#NAME?</v>
      </c>
      <c r="Z20" s="137" t="e">
        <f t="shared" ca="1" si="10"/>
        <v>#NAME?</v>
      </c>
      <c r="AA20" s="125">
        <v>3.8614686545050398</v>
      </c>
      <c r="AB20" s="125">
        <v>8.2901823158830297</v>
      </c>
      <c r="AC20" s="123" t="s">
        <v>622</v>
      </c>
      <c r="AD20" s="125">
        <v>14.511086196008399</v>
      </c>
      <c r="AE20" s="123" t="s">
        <v>799</v>
      </c>
      <c r="AF20" s="125">
        <v>17.550958685942</v>
      </c>
      <c r="AG20" s="123" t="s">
        <v>6522</v>
      </c>
      <c r="AH20" s="125">
        <v>104.52555456</v>
      </c>
      <c r="AI20" s="123" t="s">
        <v>157</v>
      </c>
      <c r="AJ20" s="123" t="s">
        <v>189</v>
      </c>
      <c r="AK20" s="124">
        <v>8.4048058819999998</v>
      </c>
      <c r="AL20" s="123" t="s">
        <v>159</v>
      </c>
      <c r="AM20" s="36">
        <v>39568</v>
      </c>
      <c r="AN20" s="123" t="s">
        <v>306</v>
      </c>
      <c r="AO20" s="123" t="s">
        <v>586</v>
      </c>
      <c r="AP20" s="123" t="s">
        <v>228</v>
      </c>
      <c r="AQ20" s="123" t="s">
        <v>181</v>
      </c>
    </row>
    <row r="21" spans="1:43">
      <c r="A21" s="123" t="s">
        <v>739</v>
      </c>
      <c r="B21" s="123" t="s">
        <v>740</v>
      </c>
      <c r="C21" s="36">
        <v>43830</v>
      </c>
      <c r="D21" s="124">
        <v>1.1180000000000001</v>
      </c>
      <c r="E21" s="124">
        <v>1.72</v>
      </c>
      <c r="F21" s="125">
        <v>8.9525514771714804E-2</v>
      </c>
      <c r="G21" s="36">
        <v>43829</v>
      </c>
      <c r="H21" s="124">
        <v>1.117</v>
      </c>
      <c r="I21" s="125">
        <v>8.2253335408194594</v>
      </c>
      <c r="J21" s="123" t="s">
        <v>711</v>
      </c>
      <c r="K21" s="125">
        <v>0.44920332637928001</v>
      </c>
      <c r="L21" s="125">
        <v>1.13312019388917</v>
      </c>
      <c r="M21" s="130">
        <v>1.7392262224484401</v>
      </c>
      <c r="N21" s="137">
        <f t="shared" si="0"/>
        <v>6.9569048897937602</v>
      </c>
      <c r="O21" s="132">
        <f t="shared" si="1"/>
        <v>6.9569048897937608E-2</v>
      </c>
      <c r="P21" s="134">
        <f t="shared" si="2"/>
        <v>32</v>
      </c>
      <c r="Q21" s="134">
        <v>95</v>
      </c>
      <c r="R21" s="134" t="str">
        <f t="shared" si="3"/>
        <v>32/95</v>
      </c>
      <c r="S21" s="131">
        <f t="shared" si="4"/>
        <v>0.33684210526315789</v>
      </c>
      <c r="T21" s="137">
        <f t="shared" si="5"/>
        <v>83.15789473684211</v>
      </c>
      <c r="U21" s="133" t="e">
        <f ca="1">[1]!f_risk_annusharpe(A21,"2019/9/30","2019/12/31",1,1,3)</f>
        <v>#NAME?</v>
      </c>
      <c r="V21" s="134" t="e">
        <f t="shared" ca="1" si="6"/>
        <v>#NAME?</v>
      </c>
      <c r="W21" s="134">
        <f t="shared" si="7"/>
        <v>95</v>
      </c>
      <c r="X21" s="134" t="e">
        <f t="shared" ca="1" si="8"/>
        <v>#NAME?</v>
      </c>
      <c r="Y21" s="131" t="e">
        <f t="shared" ca="1" si="9"/>
        <v>#NAME?</v>
      </c>
      <c r="Z21" s="137" t="e">
        <f t="shared" ca="1" si="10"/>
        <v>#NAME?</v>
      </c>
      <c r="AA21" s="125">
        <v>4.1467276317439001</v>
      </c>
      <c r="AB21" s="125">
        <v>8.2253335408194594</v>
      </c>
      <c r="AC21" s="123" t="s">
        <v>711</v>
      </c>
      <c r="AD21" s="125">
        <v>16.713411177492301</v>
      </c>
      <c r="AE21" s="123" t="s">
        <v>636</v>
      </c>
      <c r="AF21" s="125">
        <v>19.6797344332252</v>
      </c>
      <c r="AG21" s="123" t="s">
        <v>6523</v>
      </c>
      <c r="AH21" s="125">
        <v>94.934368199999994</v>
      </c>
      <c r="AI21" s="123" t="s">
        <v>157</v>
      </c>
      <c r="AJ21" s="123" t="s">
        <v>166</v>
      </c>
      <c r="AK21" s="124">
        <v>1.6301015377000001</v>
      </c>
      <c r="AL21" s="123" t="s">
        <v>159</v>
      </c>
      <c r="AM21" s="36">
        <v>40631</v>
      </c>
      <c r="AN21" s="123" t="s">
        <v>306</v>
      </c>
      <c r="AO21" s="123" t="s">
        <v>742</v>
      </c>
      <c r="AP21" s="123" t="s">
        <v>193</v>
      </c>
      <c r="AQ21" s="123" t="s">
        <v>181</v>
      </c>
    </row>
    <row r="22" spans="1:43">
      <c r="A22" s="123" t="s">
        <v>885</v>
      </c>
      <c r="B22" s="123" t="s">
        <v>886</v>
      </c>
      <c r="C22" s="36">
        <v>43830</v>
      </c>
      <c r="D22" s="124">
        <v>1.4097</v>
      </c>
      <c r="E22" s="124">
        <v>2.2427000000000001</v>
      </c>
      <c r="F22" s="125">
        <v>0.13496235260690201</v>
      </c>
      <c r="G22" s="36">
        <v>43829</v>
      </c>
      <c r="H22" s="124">
        <v>1.4077999999999999</v>
      </c>
      <c r="I22" s="125">
        <v>7.4066731757262998</v>
      </c>
      <c r="J22" s="123" t="s">
        <v>698</v>
      </c>
      <c r="K22" s="125">
        <v>0.52053622361664798</v>
      </c>
      <c r="L22" s="125">
        <v>1.37352449388716</v>
      </c>
      <c r="M22" s="130">
        <v>1.78580756985059</v>
      </c>
      <c r="N22" s="137">
        <f t="shared" si="0"/>
        <v>7.1432302794023599</v>
      </c>
      <c r="O22" s="132">
        <f t="shared" si="1"/>
        <v>7.14323027940236E-2</v>
      </c>
      <c r="P22" s="134">
        <f t="shared" si="2"/>
        <v>30</v>
      </c>
      <c r="Q22" s="134">
        <v>95</v>
      </c>
      <c r="R22" s="134" t="str">
        <f t="shared" si="3"/>
        <v>30/95</v>
      </c>
      <c r="S22" s="131">
        <f t="shared" si="4"/>
        <v>0.31578947368421051</v>
      </c>
      <c r="T22" s="137">
        <f t="shared" si="5"/>
        <v>84.21052631578948</v>
      </c>
      <c r="U22" s="133" t="e">
        <f ca="1">[1]!f_risk_annusharpe(A22,"2019/9/30","2019/12/31",1,1,3)</f>
        <v>#NAME?</v>
      </c>
      <c r="V22" s="134" t="e">
        <f t="shared" ca="1" si="6"/>
        <v>#NAME?</v>
      </c>
      <c r="W22" s="134">
        <f t="shared" si="7"/>
        <v>95</v>
      </c>
      <c r="X22" s="134" t="e">
        <f t="shared" ca="1" si="8"/>
        <v>#NAME?</v>
      </c>
      <c r="Y22" s="131" t="e">
        <f t="shared" ca="1" si="9"/>
        <v>#NAME?</v>
      </c>
      <c r="Z22" s="137" t="e">
        <f t="shared" ca="1" si="10"/>
        <v>#NAME?</v>
      </c>
      <c r="AA22" s="125">
        <v>3.03462434101358</v>
      </c>
      <c r="AB22" s="125">
        <v>7.4066731757262998</v>
      </c>
      <c r="AC22" s="123" t="s">
        <v>698</v>
      </c>
      <c r="AD22" s="125">
        <v>9.1360468771602203</v>
      </c>
      <c r="AE22" s="123" t="s">
        <v>625</v>
      </c>
      <c r="AF22" s="125">
        <v>12.5391061084855</v>
      </c>
      <c r="AG22" s="123" t="s">
        <v>6524</v>
      </c>
      <c r="AH22" s="125">
        <v>157.40304373999999</v>
      </c>
      <c r="AI22" s="123" t="s">
        <v>157</v>
      </c>
      <c r="AJ22" s="123" t="s">
        <v>189</v>
      </c>
      <c r="AK22" s="124">
        <v>31.356976834499999</v>
      </c>
      <c r="AL22" s="123" t="s">
        <v>159</v>
      </c>
      <c r="AM22" s="36">
        <v>39596</v>
      </c>
      <c r="AN22" s="123" t="s">
        <v>306</v>
      </c>
      <c r="AO22" s="123" t="s">
        <v>481</v>
      </c>
      <c r="AP22" s="123" t="s">
        <v>263</v>
      </c>
      <c r="AQ22" s="123" t="s">
        <v>181</v>
      </c>
    </row>
    <row r="23" spans="1:43">
      <c r="A23" s="123" t="s">
        <v>685</v>
      </c>
      <c r="B23" s="123" t="s">
        <v>686</v>
      </c>
      <c r="C23" s="36">
        <v>43830</v>
      </c>
      <c r="D23" s="124">
        <v>1.147</v>
      </c>
      <c r="E23" s="124">
        <v>1.827</v>
      </c>
      <c r="F23" s="125">
        <v>0.17467248908297001</v>
      </c>
      <c r="G23" s="36">
        <v>43829</v>
      </c>
      <c r="H23" s="124">
        <v>1.145</v>
      </c>
      <c r="I23" s="125">
        <v>7.3970037453183499</v>
      </c>
      <c r="J23" s="123" t="s">
        <v>719</v>
      </c>
      <c r="K23" s="125">
        <v>0.79086115992971195</v>
      </c>
      <c r="L23" s="125">
        <v>2.0462633451957202</v>
      </c>
      <c r="M23" s="130">
        <v>2.6857654431513001</v>
      </c>
      <c r="N23" s="137">
        <f t="shared" si="0"/>
        <v>10.7430617726052</v>
      </c>
      <c r="O23" s="132">
        <f t="shared" si="1"/>
        <v>0.107430617726052</v>
      </c>
      <c r="P23" s="134">
        <f t="shared" si="2"/>
        <v>19</v>
      </c>
      <c r="Q23" s="134">
        <v>95</v>
      </c>
      <c r="R23" s="134" t="str">
        <f t="shared" si="3"/>
        <v>19/95</v>
      </c>
      <c r="S23" s="131">
        <f t="shared" si="4"/>
        <v>0.2</v>
      </c>
      <c r="T23" s="137">
        <f t="shared" si="5"/>
        <v>90</v>
      </c>
      <c r="U23" s="133" t="e">
        <f ca="1">[1]!f_risk_annusharpe(A23,"2019/9/30","2019/12/31",1,1,3)</f>
        <v>#NAME?</v>
      </c>
      <c r="V23" s="134" t="e">
        <f t="shared" ca="1" si="6"/>
        <v>#NAME?</v>
      </c>
      <c r="W23" s="134">
        <f t="shared" si="7"/>
        <v>95</v>
      </c>
      <c r="X23" s="134" t="e">
        <f t="shared" ca="1" si="8"/>
        <v>#NAME?</v>
      </c>
      <c r="Y23" s="131" t="e">
        <f t="shared" ca="1" si="9"/>
        <v>#NAME?</v>
      </c>
      <c r="Z23" s="137" t="e">
        <f t="shared" ca="1" si="10"/>
        <v>#NAME?</v>
      </c>
      <c r="AA23" s="125">
        <v>5.0366300366300303</v>
      </c>
      <c r="AB23" s="125">
        <v>7.3970037453183499</v>
      </c>
      <c r="AC23" s="123" t="s">
        <v>719</v>
      </c>
      <c r="AD23" s="125">
        <v>14.015904572564599</v>
      </c>
      <c r="AE23" s="123" t="s">
        <v>687</v>
      </c>
      <c r="AF23" s="125">
        <v>15.1606425702811</v>
      </c>
      <c r="AG23" s="123" t="s">
        <v>6525</v>
      </c>
      <c r="AH23" s="125">
        <v>14.9298597194389</v>
      </c>
      <c r="AI23" s="123" t="s">
        <v>157</v>
      </c>
      <c r="AJ23" s="123" t="s">
        <v>189</v>
      </c>
      <c r="AK23" s="124">
        <v>0.52214833819999995</v>
      </c>
      <c r="AL23" s="123" t="s">
        <v>159</v>
      </c>
      <c r="AM23" s="36">
        <v>42717</v>
      </c>
      <c r="AN23" s="123" t="s">
        <v>306</v>
      </c>
      <c r="AO23" s="123" t="s">
        <v>684</v>
      </c>
      <c r="AP23" s="123" t="s">
        <v>325</v>
      </c>
      <c r="AQ23" s="123" t="s">
        <v>162</v>
      </c>
    </row>
    <row r="24" spans="1:43">
      <c r="A24" s="123" t="s">
        <v>877</v>
      </c>
      <c r="B24" s="123" t="s">
        <v>878</v>
      </c>
      <c r="C24" s="36">
        <v>43830</v>
      </c>
      <c r="D24" s="124">
        <v>1.1240000000000001</v>
      </c>
      <c r="E24" s="124">
        <v>1.714</v>
      </c>
      <c r="F24" s="125">
        <v>8.9047195013367594E-2</v>
      </c>
      <c r="G24" s="36">
        <v>43829</v>
      </c>
      <c r="H24" s="124">
        <v>1.123</v>
      </c>
      <c r="I24" s="125">
        <v>7.2518907527287002</v>
      </c>
      <c r="J24" s="123" t="s">
        <v>687</v>
      </c>
      <c r="K24" s="125">
        <v>0.44682752457553199</v>
      </c>
      <c r="L24" s="125">
        <v>1.17010036801052</v>
      </c>
      <c r="M24" s="130">
        <v>1.53566531965645</v>
      </c>
      <c r="N24" s="137">
        <f t="shared" si="0"/>
        <v>6.1426612786258001</v>
      </c>
      <c r="O24" s="132">
        <f t="shared" si="1"/>
        <v>6.1426612786258002E-2</v>
      </c>
      <c r="P24" s="134">
        <f t="shared" si="2"/>
        <v>44</v>
      </c>
      <c r="Q24" s="134">
        <v>95</v>
      </c>
      <c r="R24" s="134" t="str">
        <f t="shared" si="3"/>
        <v>44/95</v>
      </c>
      <c r="S24" s="131">
        <f t="shared" si="4"/>
        <v>0.4631578947368421</v>
      </c>
      <c r="T24" s="137">
        <f t="shared" si="5"/>
        <v>76.84210526315789</v>
      </c>
      <c r="U24" s="133" t="e">
        <f ca="1">[1]!f_risk_annusharpe(A24,"2019/9/30","2019/12/31",1,1,3)</f>
        <v>#NAME?</v>
      </c>
      <c r="V24" s="134" t="e">
        <f t="shared" ca="1" si="6"/>
        <v>#NAME?</v>
      </c>
      <c r="W24" s="134">
        <f t="shared" si="7"/>
        <v>95</v>
      </c>
      <c r="X24" s="134" t="e">
        <f t="shared" ca="1" si="8"/>
        <v>#NAME?</v>
      </c>
      <c r="Y24" s="131" t="e">
        <f t="shared" ca="1" si="9"/>
        <v>#NAME?</v>
      </c>
      <c r="Z24" s="137" t="e">
        <f t="shared" ca="1" si="10"/>
        <v>#NAME?</v>
      </c>
      <c r="AA24" s="125">
        <v>3.2139577594123301</v>
      </c>
      <c r="AB24" s="125">
        <v>7.2518907527287002</v>
      </c>
      <c r="AC24" s="123" t="s">
        <v>687</v>
      </c>
      <c r="AD24" s="125">
        <v>12.0637901384444</v>
      </c>
      <c r="AE24" s="123" t="s">
        <v>677</v>
      </c>
      <c r="AF24" s="125">
        <v>11.1770341333924</v>
      </c>
      <c r="AG24" s="123" t="s">
        <v>6526</v>
      </c>
      <c r="AH24" s="125">
        <v>91.305249599999996</v>
      </c>
      <c r="AI24" s="123" t="s">
        <v>157</v>
      </c>
      <c r="AJ24" s="123" t="s">
        <v>166</v>
      </c>
      <c r="AK24" s="124">
        <v>1.053936658</v>
      </c>
      <c r="AL24" s="123" t="s">
        <v>159</v>
      </c>
      <c r="AM24" s="36">
        <v>39548</v>
      </c>
      <c r="AN24" s="123" t="s">
        <v>306</v>
      </c>
      <c r="AO24" s="123" t="s">
        <v>879</v>
      </c>
      <c r="AP24" s="123" t="s">
        <v>286</v>
      </c>
      <c r="AQ24" s="123" t="s">
        <v>162</v>
      </c>
    </row>
    <row r="25" spans="1:43">
      <c r="A25" s="123" t="s">
        <v>658</v>
      </c>
      <c r="B25" s="123" t="s">
        <v>659</v>
      </c>
      <c r="C25" s="36">
        <v>43830</v>
      </c>
      <c r="D25" s="124">
        <v>1.024</v>
      </c>
      <c r="E25" s="124">
        <v>1.4890000000000001</v>
      </c>
      <c r="F25" s="125">
        <v>0</v>
      </c>
      <c r="G25" s="36">
        <v>43829</v>
      </c>
      <c r="H25" s="124">
        <v>1.024</v>
      </c>
      <c r="I25" s="125">
        <v>7.2266099405034003</v>
      </c>
      <c r="J25" s="123" t="s">
        <v>706</v>
      </c>
      <c r="K25" s="125">
        <v>0.29382957884427602</v>
      </c>
      <c r="L25" s="125">
        <v>0.78737826589889004</v>
      </c>
      <c r="M25" s="130">
        <v>0.888598683621594</v>
      </c>
      <c r="N25" s="137">
        <f t="shared" si="0"/>
        <v>3.554394734486376</v>
      </c>
      <c r="O25" s="132">
        <f t="shared" si="1"/>
        <v>3.5543947344863762E-2</v>
      </c>
      <c r="P25" s="134">
        <f t="shared" si="2"/>
        <v>86</v>
      </c>
      <c r="Q25" s="134">
        <v>95</v>
      </c>
      <c r="R25" s="134" t="str">
        <f t="shared" si="3"/>
        <v>86/95</v>
      </c>
      <c r="S25" s="131">
        <f t="shared" si="4"/>
        <v>0.90526315789473688</v>
      </c>
      <c r="T25" s="137">
        <f t="shared" si="5"/>
        <v>60</v>
      </c>
      <c r="U25" s="133" t="e">
        <f ca="1">[1]!f_risk_annusharpe(A25,"2019/9/30","2019/12/31",1,1,3)</f>
        <v>#NAME?</v>
      </c>
      <c r="V25" s="134" t="e">
        <f t="shared" ca="1" si="6"/>
        <v>#NAME?</v>
      </c>
      <c r="W25" s="134">
        <f t="shared" si="7"/>
        <v>95</v>
      </c>
      <c r="X25" s="134" t="e">
        <f t="shared" ca="1" si="8"/>
        <v>#NAME?</v>
      </c>
      <c r="Y25" s="131" t="e">
        <f t="shared" ca="1" si="9"/>
        <v>#NAME?</v>
      </c>
      <c r="Z25" s="137" t="e">
        <f t="shared" ca="1" si="10"/>
        <v>#NAME?</v>
      </c>
      <c r="AA25" s="125">
        <v>2.0672918774428202</v>
      </c>
      <c r="AB25" s="125">
        <v>7.2266099405034003</v>
      </c>
      <c r="AC25" s="123" t="s">
        <v>706</v>
      </c>
      <c r="AD25" s="125">
        <v>14.776553185296001</v>
      </c>
      <c r="AE25" s="123" t="s">
        <v>693</v>
      </c>
      <c r="AF25" s="125">
        <v>15.4595202837342</v>
      </c>
      <c r="AG25" s="123" t="s">
        <v>6527</v>
      </c>
      <c r="AH25" s="125">
        <v>59.399424000000003</v>
      </c>
      <c r="AI25" s="123" t="s">
        <v>174</v>
      </c>
      <c r="AJ25" s="123" t="s">
        <v>189</v>
      </c>
      <c r="AK25" s="124">
        <v>3.167387857</v>
      </c>
      <c r="AL25" s="123" t="s">
        <v>159</v>
      </c>
      <c r="AM25" s="36">
        <v>41116</v>
      </c>
      <c r="AN25" s="123" t="s">
        <v>306</v>
      </c>
      <c r="AO25" s="123" t="s">
        <v>701</v>
      </c>
      <c r="AP25" s="123" t="s">
        <v>209</v>
      </c>
      <c r="AQ25" s="123" t="s">
        <v>181</v>
      </c>
    </row>
    <row r="26" spans="1:43">
      <c r="A26" s="123" t="s">
        <v>696</v>
      </c>
      <c r="B26" s="123" t="s">
        <v>697</v>
      </c>
      <c r="C26" s="36">
        <v>43830</v>
      </c>
      <c r="D26" s="124">
        <v>1.3465</v>
      </c>
      <c r="E26" s="124">
        <v>2.5895000000000001</v>
      </c>
      <c r="F26" s="125">
        <v>0.118967953007661</v>
      </c>
      <c r="G26" s="36">
        <v>43829</v>
      </c>
      <c r="H26" s="124">
        <v>1.3449</v>
      </c>
      <c r="I26" s="125">
        <v>7.0902489575068204</v>
      </c>
      <c r="J26" s="123" t="s">
        <v>786</v>
      </c>
      <c r="K26" s="125">
        <v>0.40265453732011802</v>
      </c>
      <c r="L26" s="125">
        <v>1.27869284965931</v>
      </c>
      <c r="M26" s="130">
        <v>1.96124651190523</v>
      </c>
      <c r="N26" s="137">
        <f t="shared" si="0"/>
        <v>7.8449860476209201</v>
      </c>
      <c r="O26" s="132">
        <f t="shared" si="1"/>
        <v>7.8449860476209207E-2</v>
      </c>
      <c r="P26" s="134">
        <f t="shared" si="2"/>
        <v>29</v>
      </c>
      <c r="Q26" s="134">
        <v>95</v>
      </c>
      <c r="R26" s="134" t="str">
        <f t="shared" si="3"/>
        <v>29/95</v>
      </c>
      <c r="S26" s="131">
        <f t="shared" si="4"/>
        <v>0.30526315789473685</v>
      </c>
      <c r="T26" s="137">
        <f t="shared" si="5"/>
        <v>84.736842105263165</v>
      </c>
      <c r="U26" s="133" t="e">
        <f ca="1">[1]!f_risk_annusharpe(A26,"2019/9/30","2019/12/31",1,1,3)</f>
        <v>#NAME?</v>
      </c>
      <c r="V26" s="134" t="e">
        <f t="shared" ca="1" si="6"/>
        <v>#NAME?</v>
      </c>
      <c r="W26" s="134">
        <f t="shared" si="7"/>
        <v>95</v>
      </c>
      <c r="X26" s="134" t="e">
        <f t="shared" ca="1" si="8"/>
        <v>#NAME?</v>
      </c>
      <c r="Y26" s="131" t="e">
        <f t="shared" ca="1" si="9"/>
        <v>#NAME?</v>
      </c>
      <c r="Z26" s="137" t="e">
        <f t="shared" ca="1" si="10"/>
        <v>#NAME?</v>
      </c>
      <c r="AA26" s="125">
        <v>3.6965729688101598</v>
      </c>
      <c r="AB26" s="125">
        <v>7.0902489575068204</v>
      </c>
      <c r="AC26" s="123" t="s">
        <v>786</v>
      </c>
      <c r="AD26" s="125">
        <v>15.0667216839199</v>
      </c>
      <c r="AE26" s="123" t="s">
        <v>623</v>
      </c>
      <c r="AF26" s="125">
        <v>16.084010971891701</v>
      </c>
      <c r="AG26" s="123" t="s">
        <v>6528</v>
      </c>
      <c r="AH26" s="125">
        <v>276.63611285000002</v>
      </c>
      <c r="AI26" s="123" t="s">
        <v>157</v>
      </c>
      <c r="AJ26" s="123" t="s">
        <v>166</v>
      </c>
      <c r="AK26" s="124">
        <v>75.325677691199999</v>
      </c>
      <c r="AL26" s="123" t="s">
        <v>159</v>
      </c>
      <c r="AM26" s="36">
        <v>37957</v>
      </c>
      <c r="AN26" s="123" t="s">
        <v>306</v>
      </c>
      <c r="AO26" s="123" t="s">
        <v>311</v>
      </c>
      <c r="AP26" s="123" t="s">
        <v>249</v>
      </c>
      <c r="AQ26" s="123" t="s">
        <v>162</v>
      </c>
    </row>
    <row r="27" spans="1:43">
      <c r="A27" s="123" t="s">
        <v>832</v>
      </c>
      <c r="B27" s="123" t="s">
        <v>833</v>
      </c>
      <c r="C27" s="36">
        <v>43830</v>
      </c>
      <c r="D27" s="124">
        <v>1.0940000000000001</v>
      </c>
      <c r="E27" s="124">
        <v>1.7130000000000001</v>
      </c>
      <c r="F27" s="125">
        <v>0.183150183150178</v>
      </c>
      <c r="G27" s="36">
        <v>43829</v>
      </c>
      <c r="H27" s="124">
        <v>1.0920000000000001</v>
      </c>
      <c r="I27" s="125">
        <v>6.9403472963442896</v>
      </c>
      <c r="J27" s="123" t="s">
        <v>720</v>
      </c>
      <c r="K27" s="125">
        <v>0.36697247706422198</v>
      </c>
      <c r="L27" s="125">
        <v>1.01567431593739</v>
      </c>
      <c r="M27" s="130">
        <v>1.4842071281634399</v>
      </c>
      <c r="N27" s="137">
        <f t="shared" si="0"/>
        <v>5.9368285126537597</v>
      </c>
      <c r="O27" s="132">
        <f t="shared" si="1"/>
        <v>5.93682851265376E-2</v>
      </c>
      <c r="P27" s="134">
        <f t="shared" si="2"/>
        <v>47</v>
      </c>
      <c r="Q27" s="134">
        <v>95</v>
      </c>
      <c r="R27" s="134" t="str">
        <f t="shared" si="3"/>
        <v>47/95</v>
      </c>
      <c r="S27" s="131">
        <f t="shared" si="4"/>
        <v>0.49473684210526314</v>
      </c>
      <c r="T27" s="137">
        <f t="shared" si="5"/>
        <v>75.26315789473685</v>
      </c>
      <c r="U27" s="133" t="e">
        <f ca="1">[1]!f_risk_annusharpe(A27,"2019/9/30","2019/12/31",1,1,3)</f>
        <v>#NAME?</v>
      </c>
      <c r="V27" s="134" t="e">
        <f t="shared" ca="1" si="6"/>
        <v>#NAME?</v>
      </c>
      <c r="W27" s="134">
        <f t="shared" si="7"/>
        <v>95</v>
      </c>
      <c r="X27" s="134" t="e">
        <f t="shared" ca="1" si="8"/>
        <v>#NAME?</v>
      </c>
      <c r="Y27" s="131" t="e">
        <f t="shared" ca="1" si="9"/>
        <v>#NAME?</v>
      </c>
      <c r="Z27" s="137" t="e">
        <f t="shared" ca="1" si="10"/>
        <v>#NAME?</v>
      </c>
      <c r="AA27" s="125">
        <v>3.1102500321962299</v>
      </c>
      <c r="AB27" s="125">
        <v>6.9403472963442896</v>
      </c>
      <c r="AC27" s="123" t="s">
        <v>720</v>
      </c>
      <c r="AD27" s="125">
        <v>14.2707458516768</v>
      </c>
      <c r="AE27" s="123" t="s">
        <v>756</v>
      </c>
      <c r="AF27" s="125">
        <v>15.5347111805251</v>
      </c>
      <c r="AG27" s="123" t="s">
        <v>6529</v>
      </c>
      <c r="AH27" s="125">
        <v>88.852953400000004</v>
      </c>
      <c r="AI27" s="123" t="s">
        <v>163</v>
      </c>
      <c r="AJ27" s="123" t="s">
        <v>166</v>
      </c>
      <c r="AK27" s="124">
        <v>34.082358727100001</v>
      </c>
      <c r="AL27" s="123" t="s">
        <v>159</v>
      </c>
      <c r="AM27" s="36">
        <v>39765</v>
      </c>
      <c r="AN27" s="123" t="s">
        <v>306</v>
      </c>
      <c r="AO27" s="123" t="s">
        <v>834</v>
      </c>
      <c r="AP27" s="123" t="s">
        <v>196</v>
      </c>
      <c r="AQ27" s="123" t="s">
        <v>162</v>
      </c>
    </row>
    <row r="28" spans="1:43">
      <c r="A28" s="123" t="s">
        <v>713</v>
      </c>
      <c r="B28" s="123" t="s">
        <v>714</v>
      </c>
      <c r="C28" s="36">
        <v>43830</v>
      </c>
      <c r="D28" s="124">
        <v>1.0390999999999999</v>
      </c>
      <c r="E28" s="124">
        <v>1.7161</v>
      </c>
      <c r="F28" s="125">
        <v>6.7411402157163E-2</v>
      </c>
      <c r="G28" s="36">
        <v>43829</v>
      </c>
      <c r="H28" s="124">
        <v>1.0384</v>
      </c>
      <c r="I28" s="125">
        <v>6.8974495483233804</v>
      </c>
      <c r="J28" s="123" t="s">
        <v>894</v>
      </c>
      <c r="K28" s="125">
        <v>0.28954734099023999</v>
      </c>
      <c r="L28" s="125">
        <v>0.84433863492182204</v>
      </c>
      <c r="M28" s="130">
        <v>1.3756161262667801</v>
      </c>
      <c r="N28" s="137">
        <f t="shared" si="0"/>
        <v>5.5024645050671204</v>
      </c>
      <c r="O28" s="132">
        <f t="shared" si="1"/>
        <v>5.50246450506712E-2</v>
      </c>
      <c r="P28" s="134">
        <f t="shared" si="2"/>
        <v>51</v>
      </c>
      <c r="Q28" s="134">
        <v>95</v>
      </c>
      <c r="R28" s="134" t="str">
        <f t="shared" si="3"/>
        <v>51/95</v>
      </c>
      <c r="S28" s="131">
        <f t="shared" si="4"/>
        <v>0.5368421052631579</v>
      </c>
      <c r="T28" s="137">
        <f t="shared" si="5"/>
        <v>73.15789473684211</v>
      </c>
      <c r="U28" s="133" t="e">
        <f ca="1">[1]!f_risk_annusharpe(A28,"2019/9/30","2019/12/31",1,1,3)</f>
        <v>#NAME?</v>
      </c>
      <c r="V28" s="134" t="e">
        <f t="shared" ca="1" si="6"/>
        <v>#NAME?</v>
      </c>
      <c r="W28" s="134">
        <f t="shared" si="7"/>
        <v>95</v>
      </c>
      <c r="X28" s="134" t="e">
        <f t="shared" ca="1" si="8"/>
        <v>#NAME?</v>
      </c>
      <c r="Y28" s="131" t="e">
        <f t="shared" ca="1" si="9"/>
        <v>#NAME?</v>
      </c>
      <c r="Z28" s="137" t="e">
        <f t="shared" ca="1" si="10"/>
        <v>#NAME?</v>
      </c>
      <c r="AA28" s="125">
        <v>3.5390894430207398</v>
      </c>
      <c r="AB28" s="125">
        <v>6.8974495483233804</v>
      </c>
      <c r="AC28" s="123" t="s">
        <v>894</v>
      </c>
      <c r="AD28" s="125">
        <v>15.381055219138499</v>
      </c>
      <c r="AE28" s="123" t="s">
        <v>741</v>
      </c>
      <c r="AF28" s="125">
        <v>15.083036169600501</v>
      </c>
      <c r="AG28" s="123" t="s">
        <v>6530</v>
      </c>
      <c r="AH28" s="125">
        <v>98.436303539999997</v>
      </c>
      <c r="AI28" s="123" t="s">
        <v>157</v>
      </c>
      <c r="AJ28" s="123" t="s">
        <v>166</v>
      </c>
      <c r="AK28" s="124">
        <v>4.1743969229999998</v>
      </c>
      <c r="AL28" s="123" t="s">
        <v>305</v>
      </c>
      <c r="AM28" s="36">
        <v>39538</v>
      </c>
      <c r="AN28" s="123" t="s">
        <v>306</v>
      </c>
      <c r="AO28" s="123" t="s">
        <v>712</v>
      </c>
      <c r="AP28" s="123" t="s">
        <v>266</v>
      </c>
      <c r="AQ28" s="123" t="s">
        <v>181</v>
      </c>
    </row>
    <row r="29" spans="1:43">
      <c r="A29" s="123" t="s">
        <v>770</v>
      </c>
      <c r="B29" s="123" t="s">
        <v>6502</v>
      </c>
      <c r="C29" s="36">
        <v>43830</v>
      </c>
      <c r="D29" s="124">
        <v>1.3895</v>
      </c>
      <c r="E29" s="124">
        <v>1.7895000000000001</v>
      </c>
      <c r="F29" s="125">
        <v>0.29594340984554002</v>
      </c>
      <c r="G29" s="36">
        <v>43829</v>
      </c>
      <c r="H29" s="124">
        <v>1.3854</v>
      </c>
      <c r="I29" s="125">
        <v>6.8763721126268598</v>
      </c>
      <c r="J29" s="123" t="s">
        <v>705</v>
      </c>
      <c r="K29" s="125">
        <v>0.98110465116279799</v>
      </c>
      <c r="L29" s="125">
        <v>2.96403955807794</v>
      </c>
      <c r="M29" s="130">
        <v>3.5549048916575998</v>
      </c>
      <c r="N29" s="137">
        <f t="shared" si="0"/>
        <v>14.219619566630399</v>
      </c>
      <c r="O29" s="132">
        <f t="shared" si="1"/>
        <v>0.14219619566630398</v>
      </c>
      <c r="P29" s="134">
        <f t="shared" si="2"/>
        <v>11</v>
      </c>
      <c r="Q29" s="134">
        <v>95</v>
      </c>
      <c r="R29" s="134" t="str">
        <f t="shared" si="3"/>
        <v>11/95</v>
      </c>
      <c r="S29" s="131">
        <f t="shared" si="4"/>
        <v>0.11578947368421053</v>
      </c>
      <c r="T29" s="137">
        <f t="shared" si="5"/>
        <v>94.21052631578948</v>
      </c>
      <c r="U29" s="133" t="e">
        <f ca="1">[1]!f_risk_annusharpe(A29,"2019/9/30","2019/12/31",1,1,3)</f>
        <v>#NAME?</v>
      </c>
      <c r="V29" s="134" t="e">
        <f t="shared" ca="1" si="6"/>
        <v>#NAME?</v>
      </c>
      <c r="W29" s="134">
        <f t="shared" si="7"/>
        <v>95</v>
      </c>
      <c r="X29" s="134" t="e">
        <f t="shared" ca="1" si="8"/>
        <v>#NAME?</v>
      </c>
      <c r="Y29" s="131" t="e">
        <f t="shared" ca="1" si="9"/>
        <v>#NAME?</v>
      </c>
      <c r="Z29" s="137" t="e">
        <f t="shared" ca="1" si="10"/>
        <v>#NAME?</v>
      </c>
      <c r="AA29" s="125">
        <v>5.0661409327986302</v>
      </c>
      <c r="AB29" s="125">
        <v>6.8763721126268598</v>
      </c>
      <c r="AC29" s="123" t="s">
        <v>705</v>
      </c>
      <c r="AD29" s="125">
        <v>12.353843980540001</v>
      </c>
      <c r="AE29" s="123" t="s">
        <v>788</v>
      </c>
      <c r="AF29" s="125">
        <v>14.4933489376082</v>
      </c>
      <c r="AG29" s="123" t="s">
        <v>6531</v>
      </c>
      <c r="AH29" s="125">
        <v>88.912390450000004</v>
      </c>
      <c r="AI29" s="123" t="s">
        <v>163</v>
      </c>
      <c r="AJ29" s="123" t="s">
        <v>189</v>
      </c>
      <c r="AK29" s="124">
        <v>21.711490408300001</v>
      </c>
      <c r="AL29" s="123" t="s">
        <v>159</v>
      </c>
      <c r="AM29" s="36">
        <v>40017</v>
      </c>
      <c r="AN29" s="123" t="s">
        <v>306</v>
      </c>
      <c r="AO29" s="123" t="s">
        <v>771</v>
      </c>
      <c r="AP29" s="123" t="s">
        <v>191</v>
      </c>
      <c r="AQ29" s="123" t="s">
        <v>207</v>
      </c>
    </row>
    <row r="30" spans="1:43">
      <c r="A30" s="123" t="s">
        <v>702</v>
      </c>
      <c r="B30" s="123" t="s">
        <v>703</v>
      </c>
      <c r="C30" s="36">
        <v>43830</v>
      </c>
      <c r="D30" s="124">
        <v>1.4630000000000001</v>
      </c>
      <c r="E30" s="124">
        <v>1.7030000000000001</v>
      </c>
      <c r="F30" s="125">
        <v>6.8399452804388E-2</v>
      </c>
      <c r="G30" s="36">
        <v>43829</v>
      </c>
      <c r="H30" s="124">
        <v>1.462</v>
      </c>
      <c r="I30" s="125">
        <v>6.7104303428154699</v>
      </c>
      <c r="J30" s="123" t="s">
        <v>647</v>
      </c>
      <c r="K30" s="125">
        <v>0.205479452054802</v>
      </c>
      <c r="L30" s="125">
        <v>0.75757575757576301</v>
      </c>
      <c r="M30" s="130">
        <v>1.5972222222222301</v>
      </c>
      <c r="N30" s="137">
        <f t="shared" si="0"/>
        <v>6.3888888888889204</v>
      </c>
      <c r="O30" s="132">
        <f t="shared" si="1"/>
        <v>6.3888888888889203E-2</v>
      </c>
      <c r="P30" s="134">
        <f t="shared" si="2"/>
        <v>40</v>
      </c>
      <c r="Q30" s="134">
        <v>95</v>
      </c>
      <c r="R30" s="134" t="str">
        <f t="shared" si="3"/>
        <v>40/95</v>
      </c>
      <c r="S30" s="131">
        <f t="shared" si="4"/>
        <v>0.42105263157894735</v>
      </c>
      <c r="T30" s="137">
        <f t="shared" si="5"/>
        <v>78.94736842105263</v>
      </c>
      <c r="U30" s="133" t="e">
        <f ca="1">[1]!f_risk_annusharpe(A30,"2019/9/30","2019/12/31",1,1,3)</f>
        <v>#NAME?</v>
      </c>
      <c r="V30" s="134" t="e">
        <f t="shared" ca="1" si="6"/>
        <v>#NAME?</v>
      </c>
      <c r="W30" s="134">
        <f t="shared" si="7"/>
        <v>95</v>
      </c>
      <c r="X30" s="134" t="e">
        <f t="shared" ca="1" si="8"/>
        <v>#NAME?</v>
      </c>
      <c r="Y30" s="131" t="e">
        <f t="shared" ca="1" si="9"/>
        <v>#NAME?</v>
      </c>
      <c r="Z30" s="137" t="e">
        <f t="shared" ca="1" si="10"/>
        <v>#NAME?</v>
      </c>
      <c r="AA30" s="125">
        <v>3.2462949894142601</v>
      </c>
      <c r="AB30" s="125">
        <v>6.7104303428154699</v>
      </c>
      <c r="AC30" s="123" t="s">
        <v>647</v>
      </c>
      <c r="AD30" s="125">
        <v>15.9270998415214</v>
      </c>
      <c r="AE30" s="123" t="s">
        <v>651</v>
      </c>
      <c r="AF30" s="125">
        <v>19.428571428571399</v>
      </c>
      <c r="AG30" s="123" t="s">
        <v>6532</v>
      </c>
      <c r="AH30" s="125">
        <v>83.339063600000003</v>
      </c>
      <c r="AI30" s="123" t="s">
        <v>163</v>
      </c>
      <c r="AJ30" s="123" t="s">
        <v>166</v>
      </c>
      <c r="AK30" s="124">
        <v>55.583073842700003</v>
      </c>
      <c r="AL30" s="123" t="s">
        <v>159</v>
      </c>
      <c r="AM30" s="36">
        <v>40989</v>
      </c>
      <c r="AN30" s="123" t="s">
        <v>306</v>
      </c>
      <c r="AO30" s="123" t="s">
        <v>281</v>
      </c>
      <c r="AP30" s="123" t="s">
        <v>215</v>
      </c>
      <c r="AQ30" s="123" t="s">
        <v>247</v>
      </c>
    </row>
    <row r="31" spans="1:43">
      <c r="A31" s="123" t="s">
        <v>898</v>
      </c>
      <c r="B31" s="123" t="s">
        <v>899</v>
      </c>
      <c r="C31" s="36">
        <v>43830</v>
      </c>
      <c r="D31" s="124">
        <v>1.1897</v>
      </c>
      <c r="E31" s="124">
        <v>1.1897</v>
      </c>
      <c r="F31" s="125">
        <v>7.5706594885590603E-2</v>
      </c>
      <c r="G31" s="36">
        <v>43829</v>
      </c>
      <c r="H31" s="124">
        <v>1.1888000000000001</v>
      </c>
      <c r="I31" s="125">
        <v>6.6995515695067303</v>
      </c>
      <c r="J31" s="123" t="s">
        <v>624</v>
      </c>
      <c r="K31" s="125">
        <v>0.31197301854975001</v>
      </c>
      <c r="L31" s="125">
        <v>0.89043419267299495</v>
      </c>
      <c r="M31" s="130">
        <v>1.29416773094933</v>
      </c>
      <c r="N31" s="137">
        <f t="shared" si="0"/>
        <v>5.1766709237973201</v>
      </c>
      <c r="O31" s="132">
        <f t="shared" si="1"/>
        <v>5.1766709237973198E-2</v>
      </c>
      <c r="P31" s="134">
        <f t="shared" si="2"/>
        <v>61</v>
      </c>
      <c r="Q31" s="134">
        <v>95</v>
      </c>
      <c r="R31" s="134" t="str">
        <f t="shared" si="3"/>
        <v>61/95</v>
      </c>
      <c r="S31" s="131">
        <f t="shared" si="4"/>
        <v>0.64210526315789473</v>
      </c>
      <c r="T31" s="137">
        <f t="shared" si="5"/>
        <v>67.89473684210526</v>
      </c>
      <c r="U31" s="133" t="e">
        <f ca="1">[1]!f_risk_annusharpe(A31,"2019/9/30","2019/12/31",1,1,3)</f>
        <v>#NAME?</v>
      </c>
      <c r="V31" s="134" t="e">
        <f t="shared" ca="1" si="6"/>
        <v>#NAME?</v>
      </c>
      <c r="W31" s="134">
        <f t="shared" si="7"/>
        <v>95</v>
      </c>
      <c r="X31" s="134" t="e">
        <f t="shared" ca="1" si="8"/>
        <v>#NAME?</v>
      </c>
      <c r="Y31" s="131" t="e">
        <f t="shared" ca="1" si="9"/>
        <v>#NAME?</v>
      </c>
      <c r="Z31" s="137" t="e">
        <f t="shared" ca="1" si="10"/>
        <v>#NAME?</v>
      </c>
      <c r="AA31" s="125">
        <v>2.7641012352077401</v>
      </c>
      <c r="AB31" s="125">
        <v>6.6995515695067303</v>
      </c>
      <c r="AC31" s="123" t="s">
        <v>624</v>
      </c>
      <c r="AD31" s="125">
        <v>14.802663321432</v>
      </c>
      <c r="AE31" s="123" t="s">
        <v>660</v>
      </c>
      <c r="AF31" s="125">
        <v>16.9813176007866</v>
      </c>
      <c r="AG31" s="123" t="s">
        <v>6533</v>
      </c>
      <c r="AH31" s="125">
        <v>18.97</v>
      </c>
      <c r="AI31" s="123" t="s">
        <v>157</v>
      </c>
      <c r="AJ31" s="123" t="s">
        <v>197</v>
      </c>
      <c r="AK31" s="124">
        <v>13.033903159099999</v>
      </c>
      <c r="AL31" s="123" t="s">
        <v>159</v>
      </c>
      <c r="AM31" s="36">
        <v>42403</v>
      </c>
      <c r="AN31" s="123" t="s">
        <v>306</v>
      </c>
      <c r="AO31" s="123" t="s">
        <v>900</v>
      </c>
      <c r="AP31" s="123" t="s">
        <v>202</v>
      </c>
      <c r="AQ31" s="123" t="s">
        <v>173</v>
      </c>
    </row>
    <row r="32" spans="1:43">
      <c r="A32" s="123" t="s">
        <v>760</v>
      </c>
      <c r="B32" s="123" t="s">
        <v>761</v>
      </c>
      <c r="C32" s="36">
        <v>43830</v>
      </c>
      <c r="D32" s="124">
        <v>1.2410000000000001</v>
      </c>
      <c r="E32" s="124">
        <v>1.506</v>
      </c>
      <c r="F32" s="125">
        <v>8.0645161290329198E-2</v>
      </c>
      <c r="G32" s="36">
        <v>43829</v>
      </c>
      <c r="H32" s="124">
        <v>1.24</v>
      </c>
      <c r="I32" s="125">
        <v>6.6151202749140996</v>
      </c>
      <c r="J32" s="123" t="s">
        <v>779</v>
      </c>
      <c r="K32" s="125">
        <v>0.323362974939368</v>
      </c>
      <c r="L32" s="125">
        <v>0.730519480519498</v>
      </c>
      <c r="M32" s="130">
        <v>1.5548281505728401</v>
      </c>
      <c r="N32" s="137">
        <f t="shared" si="0"/>
        <v>6.2193126022913603</v>
      </c>
      <c r="O32" s="132">
        <f t="shared" si="1"/>
        <v>6.2193126022913603E-2</v>
      </c>
      <c r="P32" s="134">
        <f t="shared" si="2"/>
        <v>43</v>
      </c>
      <c r="Q32" s="134">
        <v>95</v>
      </c>
      <c r="R32" s="134" t="str">
        <f t="shared" si="3"/>
        <v>43/95</v>
      </c>
      <c r="S32" s="131">
        <f t="shared" si="4"/>
        <v>0.45263157894736844</v>
      </c>
      <c r="T32" s="137">
        <f t="shared" si="5"/>
        <v>77.368421052631575</v>
      </c>
      <c r="U32" s="133" t="e">
        <f ca="1">[1]!f_risk_annusharpe(A32,"2019/9/30","2019/12/31",1,1,3)</f>
        <v>#NAME?</v>
      </c>
      <c r="V32" s="134" t="e">
        <f t="shared" ca="1" si="6"/>
        <v>#NAME?</v>
      </c>
      <c r="W32" s="134">
        <f t="shared" si="7"/>
        <v>95</v>
      </c>
      <c r="X32" s="134" t="e">
        <f t="shared" ca="1" si="8"/>
        <v>#NAME?</v>
      </c>
      <c r="Y32" s="131" t="e">
        <f t="shared" ca="1" si="9"/>
        <v>#NAME?</v>
      </c>
      <c r="Z32" s="137" t="e">
        <f t="shared" ca="1" si="10"/>
        <v>#NAME?</v>
      </c>
      <c r="AA32" s="125">
        <v>4.5492839090143304</v>
      </c>
      <c r="AB32" s="125">
        <v>6.6151202749140996</v>
      </c>
      <c r="AC32" s="123" t="s">
        <v>779</v>
      </c>
      <c r="AD32" s="125">
        <v>13.540713632205</v>
      </c>
      <c r="AE32" s="123" t="s">
        <v>894</v>
      </c>
      <c r="AF32" s="125">
        <v>13.7802418840533</v>
      </c>
      <c r="AG32" s="123" t="s">
        <v>6534</v>
      </c>
      <c r="AH32" s="125">
        <v>58.117547399999999</v>
      </c>
      <c r="AI32" s="123" t="s">
        <v>163</v>
      </c>
      <c r="AJ32" s="123" t="s">
        <v>166</v>
      </c>
      <c r="AK32" s="124">
        <v>11.431739328000001</v>
      </c>
      <c r="AL32" s="123" t="s">
        <v>159</v>
      </c>
      <c r="AM32" s="36">
        <v>40800</v>
      </c>
      <c r="AN32" s="123" t="s">
        <v>306</v>
      </c>
      <c r="AO32" s="123" t="s">
        <v>763</v>
      </c>
      <c r="AP32" s="123" t="s">
        <v>240</v>
      </c>
      <c r="AQ32" s="123" t="s">
        <v>185</v>
      </c>
    </row>
    <row r="33" spans="1:43">
      <c r="A33" s="123" t="s">
        <v>896</v>
      </c>
      <c r="B33" s="123" t="s">
        <v>897</v>
      </c>
      <c r="C33" s="36">
        <v>43830</v>
      </c>
      <c r="D33" s="124">
        <v>1.1580999999999999</v>
      </c>
      <c r="E33" s="124">
        <v>1.5290999999999999</v>
      </c>
      <c r="F33" s="125">
        <v>0.21633783316025801</v>
      </c>
      <c r="G33" s="36">
        <v>43829</v>
      </c>
      <c r="H33" s="124">
        <v>1.1556</v>
      </c>
      <c r="I33" s="125">
        <v>6.5390609725208702</v>
      </c>
      <c r="J33" s="123" t="s">
        <v>688</v>
      </c>
      <c r="K33" s="125">
        <v>0.59063667158863797</v>
      </c>
      <c r="L33" s="125">
        <v>1.23249733626004</v>
      </c>
      <c r="M33" s="130">
        <v>1.5609725095864799</v>
      </c>
      <c r="N33" s="137">
        <f t="shared" si="0"/>
        <v>6.2438900383459197</v>
      </c>
      <c r="O33" s="132">
        <f t="shared" si="1"/>
        <v>6.24389003834592E-2</v>
      </c>
      <c r="P33" s="134">
        <f t="shared" si="2"/>
        <v>42</v>
      </c>
      <c r="Q33" s="134">
        <v>95</v>
      </c>
      <c r="R33" s="134" t="str">
        <f t="shared" si="3"/>
        <v>42/95</v>
      </c>
      <c r="S33" s="131">
        <f t="shared" si="4"/>
        <v>0.44210526315789472</v>
      </c>
      <c r="T33" s="137">
        <f t="shared" si="5"/>
        <v>77.89473684210526</v>
      </c>
      <c r="U33" s="133" t="e">
        <f ca="1">[1]!f_risk_annusharpe(A33,"2019/9/30","2019/12/31",1,1,3)</f>
        <v>#NAME?</v>
      </c>
      <c r="V33" s="134" t="e">
        <f t="shared" ca="1" si="6"/>
        <v>#NAME?</v>
      </c>
      <c r="W33" s="134">
        <f t="shared" si="7"/>
        <v>95</v>
      </c>
      <c r="X33" s="134" t="e">
        <f t="shared" ca="1" si="8"/>
        <v>#NAME?</v>
      </c>
      <c r="Y33" s="131" t="e">
        <f t="shared" ca="1" si="9"/>
        <v>#NAME?</v>
      </c>
      <c r="Z33" s="137" t="e">
        <f t="shared" ca="1" si="10"/>
        <v>#NAME?</v>
      </c>
      <c r="AA33" s="125">
        <v>3.1255360219781498</v>
      </c>
      <c r="AB33" s="125">
        <v>6.5390609725208702</v>
      </c>
      <c r="AC33" s="123" t="s">
        <v>688</v>
      </c>
      <c r="AD33" s="125">
        <v>13.0680472564301</v>
      </c>
      <c r="AE33" s="123" t="s">
        <v>768</v>
      </c>
      <c r="AF33" s="125">
        <v>14.9021976198202</v>
      </c>
      <c r="AG33" s="123" t="s">
        <v>6535</v>
      </c>
      <c r="AH33" s="125">
        <v>62.94073246</v>
      </c>
      <c r="AI33" s="123" t="s">
        <v>157</v>
      </c>
      <c r="AJ33" s="123" t="s">
        <v>166</v>
      </c>
      <c r="AK33" s="124">
        <v>1.6062364042999999</v>
      </c>
      <c r="AL33" s="123" t="s">
        <v>305</v>
      </c>
      <c r="AM33" s="36">
        <v>40906</v>
      </c>
      <c r="AN33" s="123" t="s">
        <v>306</v>
      </c>
      <c r="AO33" s="123" t="s">
        <v>307</v>
      </c>
      <c r="AP33" s="123" t="s">
        <v>238</v>
      </c>
      <c r="AQ33" s="123" t="s">
        <v>181</v>
      </c>
    </row>
    <row r="34" spans="1:43">
      <c r="A34" s="123" t="s">
        <v>765</v>
      </c>
      <c r="B34" s="123" t="s">
        <v>766</v>
      </c>
      <c r="C34" s="36">
        <v>43830</v>
      </c>
      <c r="D34" s="124">
        <v>1.0854999999999999</v>
      </c>
      <c r="E34" s="124">
        <v>1.6612</v>
      </c>
      <c r="F34" s="125">
        <v>9.2208390963567796E-2</v>
      </c>
      <c r="G34" s="36">
        <v>43829</v>
      </c>
      <c r="H34" s="124">
        <v>1.0845</v>
      </c>
      <c r="I34" s="125">
        <v>6.1890704509832197</v>
      </c>
      <c r="J34" s="123" t="s">
        <v>758</v>
      </c>
      <c r="K34" s="125">
        <v>0.40699287762464098</v>
      </c>
      <c r="L34" s="125">
        <v>1.0425664669499299</v>
      </c>
      <c r="M34" s="130">
        <v>1.4843287464094801</v>
      </c>
      <c r="N34" s="137">
        <f t="shared" si="0"/>
        <v>5.9373149856379204</v>
      </c>
      <c r="O34" s="132">
        <f t="shared" si="1"/>
        <v>5.9373149856379204E-2</v>
      </c>
      <c r="P34" s="134">
        <f t="shared" si="2"/>
        <v>46</v>
      </c>
      <c r="Q34" s="134">
        <v>95</v>
      </c>
      <c r="R34" s="134" t="str">
        <f t="shared" si="3"/>
        <v>46/95</v>
      </c>
      <c r="S34" s="131">
        <f t="shared" si="4"/>
        <v>0.48421052631578948</v>
      </c>
      <c r="T34" s="137">
        <f t="shared" si="5"/>
        <v>75.78947368421052</v>
      </c>
      <c r="U34" s="133" t="e">
        <f ca="1">[1]!f_risk_annusharpe(A34,"2019/9/30","2019/12/31",1,1,3)</f>
        <v>#NAME?</v>
      </c>
      <c r="V34" s="134" t="e">
        <f t="shared" ca="1" si="6"/>
        <v>#NAME?</v>
      </c>
      <c r="W34" s="134">
        <f t="shared" si="7"/>
        <v>95</v>
      </c>
      <c r="X34" s="134" t="e">
        <f t="shared" ca="1" si="8"/>
        <v>#NAME?</v>
      </c>
      <c r="Y34" s="131" t="e">
        <f t="shared" ca="1" si="9"/>
        <v>#NAME?</v>
      </c>
      <c r="Z34" s="137" t="e">
        <f t="shared" ca="1" si="10"/>
        <v>#NAME?</v>
      </c>
      <c r="AA34" s="125">
        <v>3.1934224326951601</v>
      </c>
      <c r="AB34" s="125">
        <v>6.1890704509832197</v>
      </c>
      <c r="AC34" s="123" t="s">
        <v>758</v>
      </c>
      <c r="AD34" s="125">
        <v>14.058207845950699</v>
      </c>
      <c r="AE34" s="123" t="s">
        <v>719</v>
      </c>
      <c r="AF34" s="125">
        <v>13.4838966281967</v>
      </c>
      <c r="AG34" s="123" t="s">
        <v>6536</v>
      </c>
      <c r="AH34" s="125">
        <v>85.907940400000001</v>
      </c>
      <c r="AI34" s="123" t="s">
        <v>163</v>
      </c>
      <c r="AJ34" s="123" t="s">
        <v>189</v>
      </c>
      <c r="AK34" s="124">
        <v>19.4631064985</v>
      </c>
      <c r="AL34" s="123" t="s">
        <v>159</v>
      </c>
      <c r="AM34" s="36">
        <v>40584</v>
      </c>
      <c r="AN34" s="123" t="s">
        <v>306</v>
      </c>
      <c r="AO34" s="123" t="s">
        <v>288</v>
      </c>
      <c r="AP34" s="123" t="s">
        <v>219</v>
      </c>
      <c r="AQ34" s="123" t="s">
        <v>173</v>
      </c>
    </row>
    <row r="35" spans="1:43">
      <c r="A35" s="123" t="s">
        <v>907</v>
      </c>
      <c r="B35" s="123" t="s">
        <v>908</v>
      </c>
      <c r="C35" s="36">
        <v>43830</v>
      </c>
      <c r="D35" s="124">
        <v>1.8917999999999999</v>
      </c>
      <c r="E35" s="124">
        <v>1.9268000000000001</v>
      </c>
      <c r="F35" s="125">
        <v>8.9942331093597699E-2</v>
      </c>
      <c r="G35" s="36">
        <v>43829</v>
      </c>
      <c r="H35" s="124">
        <v>1.8900999999999999</v>
      </c>
      <c r="I35" s="125">
        <v>6.1854512797485297</v>
      </c>
      <c r="J35" s="123" t="s">
        <v>631</v>
      </c>
      <c r="K35" s="125">
        <v>0.27031324534901402</v>
      </c>
      <c r="L35" s="125">
        <v>1.39893873613121</v>
      </c>
      <c r="M35" s="130">
        <v>2.0113238069560402</v>
      </c>
      <c r="N35" s="137">
        <f t="shared" si="0"/>
        <v>8.0452952278241607</v>
      </c>
      <c r="O35" s="132">
        <f t="shared" si="1"/>
        <v>8.0452952278241605E-2</v>
      </c>
      <c r="P35" s="134">
        <f t="shared" si="2"/>
        <v>27</v>
      </c>
      <c r="Q35" s="134">
        <v>95</v>
      </c>
      <c r="R35" s="134" t="str">
        <f t="shared" si="3"/>
        <v>27/95</v>
      </c>
      <c r="S35" s="131">
        <f t="shared" si="4"/>
        <v>0.28421052631578947</v>
      </c>
      <c r="T35" s="137">
        <f t="shared" si="5"/>
        <v>85.78947368421052</v>
      </c>
      <c r="U35" s="133" t="e">
        <f ca="1">[1]!f_risk_annusharpe(A35,"2019/9/30","2019/12/31",1,1,3)</f>
        <v>#NAME?</v>
      </c>
      <c r="V35" s="134" t="e">
        <f t="shared" ca="1" si="6"/>
        <v>#NAME?</v>
      </c>
      <c r="W35" s="134">
        <f t="shared" si="7"/>
        <v>95</v>
      </c>
      <c r="X35" s="134" t="e">
        <f t="shared" ca="1" si="8"/>
        <v>#NAME?</v>
      </c>
      <c r="Y35" s="131" t="e">
        <f t="shared" ca="1" si="9"/>
        <v>#NAME?</v>
      </c>
      <c r="Z35" s="137" t="e">
        <f t="shared" ca="1" si="10"/>
        <v>#NAME?</v>
      </c>
      <c r="AA35" s="125">
        <v>3.8423537161049501</v>
      </c>
      <c r="AB35" s="125">
        <v>6.1854512797485297</v>
      </c>
      <c r="AC35" s="123" t="s">
        <v>631</v>
      </c>
      <c r="AD35" s="125">
        <v>13.078302450687399</v>
      </c>
      <c r="AE35" s="123" t="s">
        <v>737</v>
      </c>
      <c r="AF35" s="125">
        <v>15.6427654502109</v>
      </c>
      <c r="AG35" s="123" t="s">
        <v>6537</v>
      </c>
      <c r="AH35" s="125">
        <v>95.439587840000002</v>
      </c>
      <c r="AI35" s="123" t="s">
        <v>163</v>
      </c>
      <c r="AJ35" s="123" t="s">
        <v>197</v>
      </c>
      <c r="AK35" s="124">
        <v>33.807312885499996</v>
      </c>
      <c r="AL35" s="123" t="s">
        <v>159</v>
      </c>
      <c r="AM35" s="36">
        <v>40176</v>
      </c>
      <c r="AN35" s="123" t="s">
        <v>306</v>
      </c>
      <c r="AO35" s="123" t="s">
        <v>909</v>
      </c>
      <c r="AP35" s="123" t="s">
        <v>412</v>
      </c>
      <c r="AQ35" s="123" t="s">
        <v>185</v>
      </c>
    </row>
    <row r="36" spans="1:43">
      <c r="A36" s="123" t="s">
        <v>820</v>
      </c>
      <c r="B36" s="123" t="s">
        <v>821</v>
      </c>
      <c r="C36" s="36">
        <v>43830</v>
      </c>
      <c r="D36" s="124">
        <v>0.67449999999999999</v>
      </c>
      <c r="E36" s="124">
        <v>1.1065</v>
      </c>
      <c r="F36" s="125">
        <v>0.103888394182239</v>
      </c>
      <c r="G36" s="36">
        <v>43829</v>
      </c>
      <c r="H36" s="124">
        <v>0.67379999999999995</v>
      </c>
      <c r="I36" s="125">
        <v>6.0534585045811902</v>
      </c>
      <c r="J36" s="123" t="s">
        <v>678</v>
      </c>
      <c r="K36" s="125">
        <v>0.386962345587126</v>
      </c>
      <c r="L36" s="125">
        <v>1.3523660539648901</v>
      </c>
      <c r="M36" s="130">
        <v>2.0269242306967601</v>
      </c>
      <c r="N36" s="137">
        <f t="shared" si="0"/>
        <v>8.1076969227870404</v>
      </c>
      <c r="O36" s="132">
        <f t="shared" si="1"/>
        <v>8.1076969227870402E-2</v>
      </c>
      <c r="P36" s="134">
        <f t="shared" si="2"/>
        <v>26</v>
      </c>
      <c r="Q36" s="134">
        <v>95</v>
      </c>
      <c r="R36" s="134" t="str">
        <f t="shared" si="3"/>
        <v>26/95</v>
      </c>
      <c r="S36" s="131">
        <f t="shared" si="4"/>
        <v>0.27368421052631581</v>
      </c>
      <c r="T36" s="137">
        <f t="shared" si="5"/>
        <v>86.31578947368422</v>
      </c>
      <c r="U36" s="133" t="e">
        <f ca="1">[1]!f_risk_annusharpe(A36,"2019/9/30","2019/12/31",1,1,3)</f>
        <v>#NAME?</v>
      </c>
      <c r="V36" s="134" t="e">
        <f t="shared" ca="1" si="6"/>
        <v>#NAME?</v>
      </c>
      <c r="W36" s="134">
        <f t="shared" si="7"/>
        <v>95</v>
      </c>
      <c r="X36" s="134" t="e">
        <f t="shared" ca="1" si="8"/>
        <v>#NAME?</v>
      </c>
      <c r="Y36" s="131" t="e">
        <f t="shared" ca="1" si="9"/>
        <v>#NAME?</v>
      </c>
      <c r="Z36" s="137" t="e">
        <f t="shared" ca="1" si="10"/>
        <v>#NAME?</v>
      </c>
      <c r="AA36" s="125">
        <v>4.2181699766897998</v>
      </c>
      <c r="AB36" s="125">
        <v>6.0534585045811902</v>
      </c>
      <c r="AC36" s="123" t="s">
        <v>678</v>
      </c>
      <c r="AD36" s="125">
        <v>12.137574448405999</v>
      </c>
      <c r="AE36" s="123" t="s">
        <v>856</v>
      </c>
      <c r="AF36" s="126">
        <v>0</v>
      </c>
      <c r="AG36" s="123"/>
      <c r="AH36" s="125">
        <v>14.814319334780899</v>
      </c>
      <c r="AI36" s="123" t="s">
        <v>157</v>
      </c>
      <c r="AJ36" s="123" t="s">
        <v>95</v>
      </c>
      <c r="AK36" s="124">
        <v>1.9138940980000001</v>
      </c>
      <c r="AL36" s="123" t="s">
        <v>159</v>
      </c>
      <c r="AM36" s="36">
        <v>42744</v>
      </c>
      <c r="AN36" s="123" t="s">
        <v>306</v>
      </c>
      <c r="AO36" s="123" t="s">
        <v>824</v>
      </c>
      <c r="AP36" s="123" t="s">
        <v>236</v>
      </c>
      <c r="AQ36" s="123" t="s">
        <v>272</v>
      </c>
    </row>
    <row r="37" spans="1:43">
      <c r="A37" s="123" t="s">
        <v>643</v>
      </c>
      <c r="B37" s="123" t="s">
        <v>644</v>
      </c>
      <c r="C37" s="36">
        <v>43830</v>
      </c>
      <c r="D37" s="124">
        <v>1.2796000000000001</v>
      </c>
      <c r="E37" s="124">
        <v>1.8366</v>
      </c>
      <c r="F37" s="125">
        <v>0.1565435190983</v>
      </c>
      <c r="G37" s="36">
        <v>43829</v>
      </c>
      <c r="H37" s="124">
        <v>1.2776000000000001</v>
      </c>
      <c r="I37" s="125">
        <v>5.9622530756646102</v>
      </c>
      <c r="J37" s="123" t="s">
        <v>653</v>
      </c>
      <c r="K37" s="125">
        <v>0.66871213909212501</v>
      </c>
      <c r="L37" s="125">
        <v>1.97642398324241</v>
      </c>
      <c r="M37" s="130">
        <v>2.7626219195089701</v>
      </c>
      <c r="N37" s="137">
        <f t="shared" si="0"/>
        <v>11.05048767803588</v>
      </c>
      <c r="O37" s="132">
        <f t="shared" si="1"/>
        <v>0.11050487678035881</v>
      </c>
      <c r="P37" s="134">
        <f t="shared" si="2"/>
        <v>18</v>
      </c>
      <c r="Q37" s="134">
        <v>95</v>
      </c>
      <c r="R37" s="134" t="str">
        <f t="shared" si="3"/>
        <v>18/95</v>
      </c>
      <c r="S37" s="131">
        <f t="shared" si="4"/>
        <v>0.18947368421052632</v>
      </c>
      <c r="T37" s="137">
        <f t="shared" si="5"/>
        <v>90.526315789473685</v>
      </c>
      <c r="U37" s="133" t="e">
        <f ca="1">[1]!f_risk_annusharpe(A37,"2019/9/30","2019/12/31",1,1,3)</f>
        <v>#NAME?</v>
      </c>
      <c r="V37" s="134" t="e">
        <f t="shared" ca="1" si="6"/>
        <v>#NAME?</v>
      </c>
      <c r="W37" s="134">
        <f t="shared" si="7"/>
        <v>95</v>
      </c>
      <c r="X37" s="134" t="e">
        <f t="shared" ca="1" si="8"/>
        <v>#NAME?</v>
      </c>
      <c r="Y37" s="131" t="e">
        <f t="shared" ca="1" si="9"/>
        <v>#NAME?</v>
      </c>
      <c r="Z37" s="137" t="e">
        <f t="shared" ca="1" si="10"/>
        <v>#NAME?</v>
      </c>
      <c r="AA37" s="125">
        <v>5.0316014118033401</v>
      </c>
      <c r="AB37" s="125">
        <v>5.9622530756646102</v>
      </c>
      <c r="AC37" s="123" t="s">
        <v>653</v>
      </c>
      <c r="AD37" s="125">
        <v>14.834440289125499</v>
      </c>
      <c r="AE37" s="123" t="s">
        <v>621</v>
      </c>
      <c r="AF37" s="125">
        <v>6.5002220675593598</v>
      </c>
      <c r="AG37" s="123" t="s">
        <v>6538</v>
      </c>
      <c r="AH37" s="125">
        <v>104.49952992</v>
      </c>
      <c r="AI37" s="123" t="s">
        <v>163</v>
      </c>
      <c r="AJ37" s="123" t="s">
        <v>158</v>
      </c>
      <c r="AK37" s="124">
        <v>7.9890966820999996</v>
      </c>
      <c r="AL37" s="123" t="s">
        <v>159</v>
      </c>
      <c r="AM37" s="36">
        <v>39552</v>
      </c>
      <c r="AN37" s="123" t="s">
        <v>306</v>
      </c>
      <c r="AO37" s="123" t="s">
        <v>6539</v>
      </c>
      <c r="AP37" s="123" t="s">
        <v>219</v>
      </c>
      <c r="AQ37" s="123" t="s">
        <v>181</v>
      </c>
    </row>
    <row r="38" spans="1:43">
      <c r="A38" s="123" t="s">
        <v>905</v>
      </c>
      <c r="B38" s="123" t="s">
        <v>906</v>
      </c>
      <c r="C38" s="36">
        <v>43830</v>
      </c>
      <c r="D38" s="124">
        <v>1.194</v>
      </c>
      <c r="E38" s="124">
        <v>1.4950000000000001</v>
      </c>
      <c r="F38" s="125">
        <v>0.25188916876574002</v>
      </c>
      <c r="G38" s="36">
        <v>43829</v>
      </c>
      <c r="H38" s="124">
        <v>1.1910000000000001</v>
      </c>
      <c r="I38" s="125">
        <v>5.9449866903283004</v>
      </c>
      <c r="J38" s="123" t="s">
        <v>665</v>
      </c>
      <c r="K38" s="125">
        <v>0.58972198820555199</v>
      </c>
      <c r="L38" s="125">
        <v>2.8423772609819</v>
      </c>
      <c r="M38" s="130">
        <v>2.9310344827586201</v>
      </c>
      <c r="N38" s="137">
        <f t="shared" si="0"/>
        <v>11.72413793103448</v>
      </c>
      <c r="O38" s="132">
        <f t="shared" si="1"/>
        <v>0.1172413793103448</v>
      </c>
      <c r="P38" s="134">
        <f t="shared" si="2"/>
        <v>17</v>
      </c>
      <c r="Q38" s="134">
        <v>95</v>
      </c>
      <c r="R38" s="134" t="str">
        <f t="shared" si="3"/>
        <v>17/95</v>
      </c>
      <c r="S38" s="131">
        <f t="shared" si="4"/>
        <v>0.17894736842105263</v>
      </c>
      <c r="T38" s="137">
        <f t="shared" si="5"/>
        <v>91.05263157894737</v>
      </c>
      <c r="U38" s="133" t="e">
        <f ca="1">[1]!f_risk_annusharpe(A38,"2019/9/30","2019/12/31",1,1,3)</f>
        <v>#NAME?</v>
      </c>
      <c r="V38" s="134" t="e">
        <f t="shared" ca="1" si="6"/>
        <v>#NAME?</v>
      </c>
      <c r="W38" s="134">
        <f t="shared" si="7"/>
        <v>95</v>
      </c>
      <c r="X38" s="134" t="e">
        <f t="shared" ca="1" si="8"/>
        <v>#NAME?</v>
      </c>
      <c r="Y38" s="131" t="e">
        <f t="shared" ca="1" si="9"/>
        <v>#NAME?</v>
      </c>
      <c r="Z38" s="137" t="e">
        <f t="shared" ca="1" si="10"/>
        <v>#NAME?</v>
      </c>
      <c r="AA38" s="125">
        <v>4.9209138840070397</v>
      </c>
      <c r="AB38" s="125">
        <v>5.9449866903283004</v>
      </c>
      <c r="AC38" s="123" t="s">
        <v>665</v>
      </c>
      <c r="AD38" s="125">
        <v>11.5536405835739</v>
      </c>
      <c r="AE38" s="123" t="s">
        <v>747</v>
      </c>
      <c r="AF38" s="125">
        <v>12.6561473638249</v>
      </c>
      <c r="AG38" s="123" t="s">
        <v>6540</v>
      </c>
      <c r="AH38" s="125">
        <v>59.019785599999999</v>
      </c>
      <c r="AI38" s="123" t="s">
        <v>157</v>
      </c>
      <c r="AJ38" s="123" t="s">
        <v>189</v>
      </c>
      <c r="AK38" s="124">
        <v>0.55149642700000001</v>
      </c>
      <c r="AL38" s="123" t="s">
        <v>159</v>
      </c>
      <c r="AM38" s="36">
        <v>39750</v>
      </c>
      <c r="AN38" s="123" t="s">
        <v>306</v>
      </c>
      <c r="AO38" s="123" t="s">
        <v>901</v>
      </c>
      <c r="AP38" s="123" t="s">
        <v>211</v>
      </c>
      <c r="AQ38" s="123" t="s">
        <v>181</v>
      </c>
    </row>
    <row r="39" spans="1:43">
      <c r="A39" s="123" t="s">
        <v>789</v>
      </c>
      <c r="B39" s="123" t="s">
        <v>790</v>
      </c>
      <c r="C39" s="36">
        <v>43830</v>
      </c>
      <c r="D39" s="124">
        <v>1.804</v>
      </c>
      <c r="E39" s="124">
        <v>1.9670000000000001</v>
      </c>
      <c r="F39" s="125">
        <v>0.166574125485839</v>
      </c>
      <c r="G39" s="36">
        <v>43826</v>
      </c>
      <c r="H39" s="124">
        <v>1.8009999999999999</v>
      </c>
      <c r="I39" s="125">
        <v>5.8685773018955096</v>
      </c>
      <c r="J39" s="123" t="s">
        <v>6541</v>
      </c>
      <c r="K39" s="125">
        <v>0.33373510702442799</v>
      </c>
      <c r="L39" s="125">
        <v>0.78215403487705704</v>
      </c>
      <c r="M39" s="130">
        <v>1.6338342098196801</v>
      </c>
      <c r="N39" s="137">
        <f t="shared" si="0"/>
        <v>6.5353368392787203</v>
      </c>
      <c r="O39" s="132">
        <f t="shared" si="1"/>
        <v>6.5353368392787201E-2</v>
      </c>
      <c r="P39" s="134">
        <f t="shared" si="2"/>
        <v>37</v>
      </c>
      <c r="Q39" s="134">
        <v>95</v>
      </c>
      <c r="R39" s="134" t="str">
        <f t="shared" si="3"/>
        <v>37/95</v>
      </c>
      <c r="S39" s="131">
        <f t="shared" si="4"/>
        <v>0.38947368421052631</v>
      </c>
      <c r="T39" s="137">
        <f t="shared" si="5"/>
        <v>80.526315789473685</v>
      </c>
      <c r="U39" s="133" t="e">
        <f ca="1">[1]!f_risk_annusharpe(A39,"2019/9/30","2019/12/31",1,1,3)</f>
        <v>#NAME?</v>
      </c>
      <c r="V39" s="134" t="e">
        <f t="shared" ca="1" si="6"/>
        <v>#NAME?</v>
      </c>
      <c r="W39" s="134">
        <f t="shared" si="7"/>
        <v>95</v>
      </c>
      <c r="X39" s="134" t="e">
        <f t="shared" ca="1" si="8"/>
        <v>#NAME?</v>
      </c>
      <c r="Y39" s="131" t="e">
        <f t="shared" ca="1" si="9"/>
        <v>#NAME?</v>
      </c>
      <c r="Z39" s="137" t="e">
        <f t="shared" ca="1" si="10"/>
        <v>#NAME?</v>
      </c>
      <c r="AA39" s="125">
        <v>3.3811207578395002</v>
      </c>
      <c r="AB39" s="125">
        <v>5.8685773018955096</v>
      </c>
      <c r="AC39" s="123" t="s">
        <v>6541</v>
      </c>
      <c r="AD39" s="125">
        <v>12.954412286689401</v>
      </c>
      <c r="AE39" s="123" t="s">
        <v>6542</v>
      </c>
      <c r="AF39" s="125">
        <v>12.3790926994907</v>
      </c>
      <c r="AG39" s="123" t="s">
        <v>6543</v>
      </c>
      <c r="AH39" s="125">
        <v>98.573856800000001</v>
      </c>
      <c r="AI39" s="123" t="s">
        <v>174</v>
      </c>
      <c r="AJ39" s="123" t="s">
        <v>197</v>
      </c>
      <c r="AK39" s="124">
        <v>1.1683096587999999</v>
      </c>
      <c r="AL39" s="123" t="s">
        <v>159</v>
      </c>
      <c r="AM39" s="36">
        <v>41571</v>
      </c>
      <c r="AN39" s="123" t="s">
        <v>306</v>
      </c>
      <c r="AO39" s="123" t="s">
        <v>792</v>
      </c>
      <c r="AP39" s="123" t="s">
        <v>198</v>
      </c>
      <c r="AQ39" s="123" t="s">
        <v>162</v>
      </c>
    </row>
    <row r="40" spans="1:43">
      <c r="A40" s="123" t="s">
        <v>735</v>
      </c>
      <c r="B40" s="123" t="s">
        <v>736</v>
      </c>
      <c r="C40" s="36">
        <v>43830</v>
      </c>
      <c r="D40" s="124">
        <v>1.018</v>
      </c>
      <c r="E40" s="124">
        <v>1.714</v>
      </c>
      <c r="F40" s="125">
        <v>0</v>
      </c>
      <c r="G40" s="36">
        <v>43829</v>
      </c>
      <c r="H40" s="124">
        <v>1.018</v>
      </c>
      <c r="I40" s="125">
        <v>5.7467579863744902</v>
      </c>
      <c r="J40" s="123" t="s">
        <v>632</v>
      </c>
      <c r="K40" s="125">
        <v>9.8290611921726001E-2</v>
      </c>
      <c r="L40" s="125">
        <v>0.687701331171922</v>
      </c>
      <c r="M40" s="130">
        <v>1.28407468555202</v>
      </c>
      <c r="N40" s="137">
        <f t="shared" si="0"/>
        <v>5.1362987422080799</v>
      </c>
      <c r="O40" s="132">
        <f t="shared" si="1"/>
        <v>5.13629874220808E-2</v>
      </c>
      <c r="P40" s="134">
        <f t="shared" si="2"/>
        <v>62</v>
      </c>
      <c r="Q40" s="134">
        <v>95</v>
      </c>
      <c r="R40" s="134" t="str">
        <f t="shared" si="3"/>
        <v>62/95</v>
      </c>
      <c r="S40" s="131">
        <f t="shared" si="4"/>
        <v>0.65263157894736845</v>
      </c>
      <c r="T40" s="137">
        <f t="shared" si="5"/>
        <v>67.368421052631575</v>
      </c>
      <c r="U40" s="133" t="e">
        <f ca="1">[1]!f_risk_annusharpe(A40,"2019/9/30","2019/12/31",1,1,3)</f>
        <v>#NAME?</v>
      </c>
      <c r="V40" s="134" t="e">
        <f t="shared" ca="1" si="6"/>
        <v>#NAME?</v>
      </c>
      <c r="W40" s="134">
        <f t="shared" si="7"/>
        <v>95</v>
      </c>
      <c r="X40" s="134" t="e">
        <f t="shared" ca="1" si="8"/>
        <v>#NAME?</v>
      </c>
      <c r="Y40" s="131" t="e">
        <f t="shared" ca="1" si="9"/>
        <v>#NAME?</v>
      </c>
      <c r="Z40" s="137" t="e">
        <f t="shared" ca="1" si="10"/>
        <v>#NAME?</v>
      </c>
      <c r="AA40" s="125">
        <v>2.78670539717114</v>
      </c>
      <c r="AB40" s="125">
        <v>5.7467579863744902</v>
      </c>
      <c r="AC40" s="123" t="s">
        <v>632</v>
      </c>
      <c r="AD40" s="125">
        <v>14.3966881462808</v>
      </c>
      <c r="AE40" s="123" t="s">
        <v>704</v>
      </c>
      <c r="AF40" s="125">
        <v>17.284976406249299</v>
      </c>
      <c r="AG40" s="123" t="s">
        <v>6544</v>
      </c>
      <c r="AH40" s="125">
        <v>96.921512800000002</v>
      </c>
      <c r="AI40" s="123" t="s">
        <v>163</v>
      </c>
      <c r="AJ40" s="123" t="s">
        <v>166</v>
      </c>
      <c r="AK40" s="124">
        <v>13.094025858</v>
      </c>
      <c r="AL40" s="123" t="s">
        <v>159</v>
      </c>
      <c r="AM40" s="36">
        <v>40354</v>
      </c>
      <c r="AN40" s="123" t="s">
        <v>306</v>
      </c>
      <c r="AO40" s="123" t="s">
        <v>738</v>
      </c>
      <c r="AP40" s="123" t="s">
        <v>215</v>
      </c>
      <c r="AQ40" s="123" t="s">
        <v>173</v>
      </c>
    </row>
    <row r="41" spans="1:43">
      <c r="A41" s="123" t="s">
        <v>871</v>
      </c>
      <c r="B41" s="123" t="s">
        <v>872</v>
      </c>
      <c r="C41" s="36">
        <v>43830</v>
      </c>
      <c r="D41" s="124">
        <v>1.0821000000000001</v>
      </c>
      <c r="E41" s="124">
        <v>1.5732999999999999</v>
      </c>
      <c r="F41" s="125">
        <v>-9.2404361485786107E-3</v>
      </c>
      <c r="G41" s="36">
        <v>43829</v>
      </c>
      <c r="H41" s="124">
        <v>1.0822000000000001</v>
      </c>
      <c r="I41" s="125">
        <v>5.48947155727706</v>
      </c>
      <c r="J41" s="123" t="s">
        <v>856</v>
      </c>
      <c r="K41" s="125">
        <v>0.120281273131019</v>
      </c>
      <c r="L41" s="125">
        <v>0.36172536978056002</v>
      </c>
      <c r="M41" s="130">
        <v>0.90283406019519696</v>
      </c>
      <c r="N41" s="137">
        <f t="shared" si="0"/>
        <v>3.6113362407807879</v>
      </c>
      <c r="O41" s="132">
        <f t="shared" si="1"/>
        <v>3.6113362407807881E-2</v>
      </c>
      <c r="P41" s="134">
        <f t="shared" si="2"/>
        <v>85</v>
      </c>
      <c r="Q41" s="134">
        <v>95</v>
      </c>
      <c r="R41" s="134" t="str">
        <f t="shared" si="3"/>
        <v>85/95</v>
      </c>
      <c r="S41" s="131">
        <f t="shared" si="4"/>
        <v>0.89473684210526316</v>
      </c>
      <c r="T41" s="137">
        <f t="shared" si="5"/>
        <v>60</v>
      </c>
      <c r="U41" s="133" t="e">
        <f ca="1">[1]!f_risk_annusharpe(A41,"2019/9/30","2019/12/31",1,1,3)</f>
        <v>#NAME?</v>
      </c>
      <c r="V41" s="134" t="e">
        <f t="shared" ca="1" si="6"/>
        <v>#NAME?</v>
      </c>
      <c r="W41" s="134">
        <f t="shared" si="7"/>
        <v>95</v>
      </c>
      <c r="X41" s="134" t="e">
        <f t="shared" ca="1" si="8"/>
        <v>#NAME?</v>
      </c>
      <c r="Y41" s="131" t="e">
        <f t="shared" ca="1" si="9"/>
        <v>#NAME?</v>
      </c>
      <c r="Z41" s="137" t="e">
        <f t="shared" ca="1" si="10"/>
        <v>#NAME?</v>
      </c>
      <c r="AA41" s="125">
        <v>2.17185529653919</v>
      </c>
      <c r="AB41" s="125">
        <v>5.48947155727706</v>
      </c>
      <c r="AC41" s="123" t="s">
        <v>856</v>
      </c>
      <c r="AD41" s="125">
        <v>13.442145398936701</v>
      </c>
      <c r="AE41" s="123" t="s">
        <v>647</v>
      </c>
      <c r="AF41" s="125">
        <v>16.341160264089599</v>
      </c>
      <c r="AG41" s="123" t="s">
        <v>6545</v>
      </c>
      <c r="AH41" s="125">
        <v>71.445002329999994</v>
      </c>
      <c r="AI41" s="123" t="s">
        <v>157</v>
      </c>
      <c r="AJ41" s="123" t="s">
        <v>166</v>
      </c>
      <c r="AK41" s="124">
        <v>68.391867351399995</v>
      </c>
      <c r="AL41" s="123" t="s">
        <v>159</v>
      </c>
      <c r="AM41" s="36">
        <v>40514</v>
      </c>
      <c r="AN41" s="123" t="s">
        <v>306</v>
      </c>
      <c r="AO41" s="123" t="s">
        <v>870</v>
      </c>
      <c r="AP41" s="123" t="s">
        <v>217</v>
      </c>
      <c r="AQ41" s="123" t="s">
        <v>204</v>
      </c>
    </row>
    <row r="42" spans="1:43">
      <c r="A42" s="123" t="s">
        <v>674</v>
      </c>
      <c r="B42" s="123" t="s">
        <v>675</v>
      </c>
      <c r="C42" s="36">
        <v>43830</v>
      </c>
      <c r="D42" s="124">
        <v>1.0650999999999999</v>
      </c>
      <c r="E42" s="124">
        <v>1.7643</v>
      </c>
      <c r="F42" s="125">
        <v>0.103383458646615</v>
      </c>
      <c r="G42" s="36">
        <v>43829</v>
      </c>
      <c r="H42" s="124">
        <v>1.0640000000000001</v>
      </c>
      <c r="I42" s="125">
        <v>5.4081742815810703</v>
      </c>
      <c r="J42" s="123" t="s">
        <v>677</v>
      </c>
      <c r="K42" s="125">
        <v>0.40535444947209898</v>
      </c>
      <c r="L42" s="125">
        <v>1.583219665328</v>
      </c>
      <c r="M42" s="130">
        <v>2.3760578265677501</v>
      </c>
      <c r="N42" s="137">
        <f t="shared" si="0"/>
        <v>9.5042313062710004</v>
      </c>
      <c r="O42" s="132">
        <f t="shared" si="1"/>
        <v>9.5042313062710007E-2</v>
      </c>
      <c r="P42" s="134">
        <f t="shared" si="2"/>
        <v>23</v>
      </c>
      <c r="Q42" s="134">
        <v>95</v>
      </c>
      <c r="R42" s="134" t="str">
        <f t="shared" si="3"/>
        <v>23/95</v>
      </c>
      <c r="S42" s="131">
        <f t="shared" si="4"/>
        <v>0.24210526315789474</v>
      </c>
      <c r="T42" s="137">
        <f t="shared" si="5"/>
        <v>87.89473684210526</v>
      </c>
      <c r="U42" s="133" t="e">
        <f ca="1">[1]!f_risk_annusharpe(A42,"2019/9/30","2019/12/31",1,1,3)</f>
        <v>#NAME?</v>
      </c>
      <c r="V42" s="134" t="e">
        <f t="shared" ca="1" si="6"/>
        <v>#NAME?</v>
      </c>
      <c r="W42" s="134">
        <f t="shared" si="7"/>
        <v>95</v>
      </c>
      <c r="X42" s="134" t="e">
        <f t="shared" ca="1" si="8"/>
        <v>#NAME?</v>
      </c>
      <c r="Y42" s="131" t="e">
        <f t="shared" ca="1" si="9"/>
        <v>#NAME?</v>
      </c>
      <c r="Z42" s="137" t="e">
        <f t="shared" ca="1" si="10"/>
        <v>#NAME?</v>
      </c>
      <c r="AA42" s="125">
        <v>3.3336812131334002</v>
      </c>
      <c r="AB42" s="125">
        <v>5.4081742815810703</v>
      </c>
      <c r="AC42" s="123" t="s">
        <v>677</v>
      </c>
      <c r="AD42" s="125">
        <v>12.3887798399566</v>
      </c>
      <c r="AE42" s="123" t="s">
        <v>822</v>
      </c>
      <c r="AF42" s="125">
        <v>14.2462001834941</v>
      </c>
      <c r="AG42" s="123" t="s">
        <v>6546</v>
      </c>
      <c r="AH42" s="125">
        <v>82.3504798709195</v>
      </c>
      <c r="AI42" s="123" t="s">
        <v>157</v>
      </c>
      <c r="AJ42" s="123" t="s">
        <v>166</v>
      </c>
      <c r="AK42" s="124">
        <v>0.56894254759999996</v>
      </c>
      <c r="AL42" s="123" t="s">
        <v>159</v>
      </c>
      <c r="AM42" s="36">
        <v>39591</v>
      </c>
      <c r="AN42" s="123" t="s">
        <v>306</v>
      </c>
      <c r="AO42" s="123" t="s">
        <v>679</v>
      </c>
      <c r="AP42" s="123" t="s">
        <v>161</v>
      </c>
      <c r="AQ42" s="123" t="s">
        <v>247</v>
      </c>
    </row>
    <row r="43" spans="1:43">
      <c r="A43" s="123" t="s">
        <v>805</v>
      </c>
      <c r="B43" s="123" t="s">
        <v>806</v>
      </c>
      <c r="C43" s="36">
        <v>43830</v>
      </c>
      <c r="D43" s="124">
        <v>1.292</v>
      </c>
      <c r="E43" s="124">
        <v>2.0059999999999998</v>
      </c>
      <c r="F43" s="125">
        <v>0</v>
      </c>
      <c r="G43" s="36">
        <v>43829</v>
      </c>
      <c r="H43" s="124">
        <v>1.292</v>
      </c>
      <c r="I43" s="125">
        <v>5.3683371845036696</v>
      </c>
      <c r="J43" s="123" t="s">
        <v>717</v>
      </c>
      <c r="K43" s="125">
        <v>0.155038759689936</v>
      </c>
      <c r="L43" s="125">
        <v>0.44161251976820798</v>
      </c>
      <c r="M43" s="130">
        <v>0.74552057580380304</v>
      </c>
      <c r="N43" s="137">
        <f t="shared" si="0"/>
        <v>2.9820823032152122</v>
      </c>
      <c r="O43" s="132">
        <f t="shared" si="1"/>
        <v>2.9820823032152121E-2</v>
      </c>
      <c r="P43" s="134">
        <f t="shared" si="2"/>
        <v>90</v>
      </c>
      <c r="Q43" s="134">
        <v>95</v>
      </c>
      <c r="R43" s="134" t="str">
        <f t="shared" si="3"/>
        <v>90/95</v>
      </c>
      <c r="S43" s="131">
        <f t="shared" si="4"/>
        <v>0.94736842105263153</v>
      </c>
      <c r="T43" s="137">
        <f t="shared" si="5"/>
        <v>60</v>
      </c>
      <c r="U43" s="133" t="e">
        <f ca="1">[1]!f_risk_annusharpe(A43,"2019/9/30","2019/12/31",1,1,3)</f>
        <v>#NAME?</v>
      </c>
      <c r="V43" s="134" t="e">
        <f t="shared" ca="1" si="6"/>
        <v>#NAME?</v>
      </c>
      <c r="W43" s="134">
        <f t="shared" si="7"/>
        <v>95</v>
      </c>
      <c r="X43" s="134" t="e">
        <f t="shared" ca="1" si="8"/>
        <v>#NAME?</v>
      </c>
      <c r="Y43" s="131" t="e">
        <f t="shared" ca="1" si="9"/>
        <v>#NAME?</v>
      </c>
      <c r="Z43" s="137" t="e">
        <f t="shared" ca="1" si="10"/>
        <v>#NAME?</v>
      </c>
      <c r="AA43" s="125">
        <v>2.0579323597544601</v>
      </c>
      <c r="AB43" s="125">
        <v>5.3683371845036696</v>
      </c>
      <c r="AC43" s="123" t="s">
        <v>717</v>
      </c>
      <c r="AD43" s="125">
        <v>13.528930351111301</v>
      </c>
      <c r="AE43" s="123" t="s">
        <v>852</v>
      </c>
      <c r="AF43" s="125">
        <v>14.881615388958</v>
      </c>
      <c r="AG43" s="123" t="s">
        <v>6547</v>
      </c>
      <c r="AH43" s="125">
        <v>141.25399719999999</v>
      </c>
      <c r="AI43" s="123" t="s">
        <v>163</v>
      </c>
      <c r="AJ43" s="123" t="s">
        <v>189</v>
      </c>
      <c r="AK43" s="124">
        <v>27.272553413600001</v>
      </c>
      <c r="AL43" s="123" t="s">
        <v>159</v>
      </c>
      <c r="AM43" s="36">
        <v>37814</v>
      </c>
      <c r="AN43" s="123" t="s">
        <v>306</v>
      </c>
      <c r="AO43" s="123" t="s">
        <v>801</v>
      </c>
      <c r="AP43" s="123" t="s">
        <v>175</v>
      </c>
      <c r="AQ43" s="123" t="s">
        <v>207</v>
      </c>
    </row>
    <row r="44" spans="1:43">
      <c r="A44" s="123" t="s">
        <v>854</v>
      </c>
      <c r="B44" s="123" t="s">
        <v>855</v>
      </c>
      <c r="C44" s="36">
        <v>43830</v>
      </c>
      <c r="D44" s="124">
        <v>1.1009</v>
      </c>
      <c r="E44" s="124">
        <v>1.6549</v>
      </c>
      <c r="F44" s="125">
        <v>0.182000182000183</v>
      </c>
      <c r="G44" s="36">
        <v>43829</v>
      </c>
      <c r="H44" s="124">
        <v>1.0989</v>
      </c>
      <c r="I44" s="125">
        <v>5.3492822966507303</v>
      </c>
      <c r="J44" s="123" t="s">
        <v>723</v>
      </c>
      <c r="K44" s="125">
        <v>0.43791624851746302</v>
      </c>
      <c r="L44" s="125">
        <v>1.0185355111029499</v>
      </c>
      <c r="M44" s="130">
        <v>1.43739058324888</v>
      </c>
      <c r="N44" s="137">
        <f t="shared" si="0"/>
        <v>5.7495623329955201</v>
      </c>
      <c r="O44" s="132">
        <f t="shared" si="1"/>
        <v>5.7495623329955198E-2</v>
      </c>
      <c r="P44" s="134">
        <f t="shared" si="2"/>
        <v>48</v>
      </c>
      <c r="Q44" s="134">
        <v>95</v>
      </c>
      <c r="R44" s="134" t="str">
        <f t="shared" si="3"/>
        <v>48/95</v>
      </c>
      <c r="S44" s="131">
        <f t="shared" si="4"/>
        <v>0.50526315789473686</v>
      </c>
      <c r="T44" s="137">
        <f t="shared" si="5"/>
        <v>74.736842105263165</v>
      </c>
      <c r="U44" s="133" t="e">
        <f ca="1">[1]!f_risk_annusharpe(A44,"2019/9/30","2019/12/31",1,1,3)</f>
        <v>#NAME?</v>
      </c>
      <c r="V44" s="134" t="e">
        <f t="shared" ca="1" si="6"/>
        <v>#NAME?</v>
      </c>
      <c r="W44" s="134">
        <f t="shared" si="7"/>
        <v>95</v>
      </c>
      <c r="X44" s="134" t="e">
        <f t="shared" ca="1" si="8"/>
        <v>#NAME?</v>
      </c>
      <c r="Y44" s="131" t="e">
        <f t="shared" ca="1" si="9"/>
        <v>#NAME?</v>
      </c>
      <c r="Z44" s="137" t="e">
        <f t="shared" ca="1" si="10"/>
        <v>#NAME?</v>
      </c>
      <c r="AA44" s="125">
        <v>2.7246430904170902</v>
      </c>
      <c r="AB44" s="125">
        <v>5.3492822966507303</v>
      </c>
      <c r="AC44" s="123" t="s">
        <v>723</v>
      </c>
      <c r="AD44" s="125">
        <v>10.288294246583501</v>
      </c>
      <c r="AE44" s="123" t="s">
        <v>745</v>
      </c>
      <c r="AF44" s="125">
        <v>11.1904889822854</v>
      </c>
      <c r="AG44" s="123" t="s">
        <v>6548</v>
      </c>
      <c r="AH44" s="125">
        <v>80.122652599999995</v>
      </c>
      <c r="AI44" s="123" t="s">
        <v>157</v>
      </c>
      <c r="AJ44" s="123" t="s">
        <v>158</v>
      </c>
      <c r="AK44" s="124">
        <v>3.0105851494999998</v>
      </c>
      <c r="AL44" s="123" t="s">
        <v>159</v>
      </c>
      <c r="AM44" s="36">
        <v>40037</v>
      </c>
      <c r="AN44" s="123" t="s">
        <v>306</v>
      </c>
      <c r="AO44" s="123" t="s">
        <v>683</v>
      </c>
      <c r="AP44" s="123" t="s">
        <v>314</v>
      </c>
      <c r="AQ44" s="123" t="s">
        <v>185</v>
      </c>
    </row>
    <row r="45" spans="1:43">
      <c r="A45" s="123" t="s">
        <v>887</v>
      </c>
      <c r="B45" s="123" t="s">
        <v>888</v>
      </c>
      <c r="C45" s="36">
        <v>43830</v>
      </c>
      <c r="D45" s="124">
        <v>1.3220000000000001</v>
      </c>
      <c r="E45" s="124">
        <v>2.3340000000000001</v>
      </c>
      <c r="F45" s="125">
        <v>7.57002271007019E-2</v>
      </c>
      <c r="G45" s="36">
        <v>43829</v>
      </c>
      <c r="H45" s="124">
        <v>1.321</v>
      </c>
      <c r="I45" s="125">
        <v>5.2259274729234999</v>
      </c>
      <c r="J45" s="123" t="s">
        <v>6549</v>
      </c>
      <c r="K45" s="125">
        <v>0.227445034116771</v>
      </c>
      <c r="L45" s="125">
        <v>0.993120404391028</v>
      </c>
      <c r="M45" s="130">
        <v>1.3803639642237999</v>
      </c>
      <c r="N45" s="137">
        <f t="shared" si="0"/>
        <v>5.5214558568951997</v>
      </c>
      <c r="O45" s="132">
        <f t="shared" si="1"/>
        <v>5.5214558568951994E-2</v>
      </c>
      <c r="P45" s="134">
        <f t="shared" si="2"/>
        <v>50</v>
      </c>
      <c r="Q45" s="134">
        <v>95</v>
      </c>
      <c r="R45" s="134" t="str">
        <f t="shared" si="3"/>
        <v>50/95</v>
      </c>
      <c r="S45" s="131">
        <f t="shared" si="4"/>
        <v>0.52631578947368418</v>
      </c>
      <c r="T45" s="137">
        <f t="shared" si="5"/>
        <v>73.684210526315795</v>
      </c>
      <c r="U45" s="133" t="e">
        <f ca="1">[1]!f_risk_annusharpe(A45,"2019/9/30","2019/12/31",1,1,3)</f>
        <v>#NAME?</v>
      </c>
      <c r="V45" s="134" t="e">
        <f t="shared" ca="1" si="6"/>
        <v>#NAME?</v>
      </c>
      <c r="W45" s="134">
        <f t="shared" si="7"/>
        <v>95</v>
      </c>
      <c r="X45" s="134" t="e">
        <f t="shared" ca="1" si="8"/>
        <v>#NAME?</v>
      </c>
      <c r="Y45" s="131" t="e">
        <f t="shared" ca="1" si="9"/>
        <v>#NAME?</v>
      </c>
      <c r="Z45" s="137" t="e">
        <f t="shared" ca="1" si="10"/>
        <v>#NAME?</v>
      </c>
      <c r="AA45" s="125">
        <v>2.6397515527950501</v>
      </c>
      <c r="AB45" s="125">
        <v>5.2259274729234999</v>
      </c>
      <c r="AC45" s="123" t="s">
        <v>6549</v>
      </c>
      <c r="AD45" s="125">
        <v>12.658394686767799</v>
      </c>
      <c r="AE45" s="123" t="s">
        <v>6541</v>
      </c>
      <c r="AF45" s="125">
        <v>14.997323296181699</v>
      </c>
      <c r="AG45" s="123" t="s">
        <v>6550</v>
      </c>
      <c r="AH45" s="125">
        <v>191.7857588</v>
      </c>
      <c r="AI45" s="123" t="s">
        <v>163</v>
      </c>
      <c r="AJ45" s="123" t="s">
        <v>166</v>
      </c>
      <c r="AK45" s="124">
        <v>34.253352888099997</v>
      </c>
      <c r="AL45" s="123" t="s">
        <v>159</v>
      </c>
      <c r="AM45" s="36">
        <v>37811</v>
      </c>
      <c r="AN45" s="123" t="s">
        <v>306</v>
      </c>
      <c r="AO45" s="123" t="s">
        <v>889</v>
      </c>
      <c r="AP45" s="123" t="s">
        <v>240</v>
      </c>
      <c r="AQ45" s="123" t="s">
        <v>185</v>
      </c>
    </row>
    <row r="46" spans="1:43">
      <c r="A46" s="123" t="s">
        <v>751</v>
      </c>
      <c r="B46" s="123" t="s">
        <v>752</v>
      </c>
      <c r="C46" s="36">
        <v>43830</v>
      </c>
      <c r="D46" s="124">
        <v>1.333</v>
      </c>
      <c r="E46" s="124">
        <v>1.7363999999999999</v>
      </c>
      <c r="F46" s="125">
        <v>8.2588782941653602E-2</v>
      </c>
      <c r="G46" s="36">
        <v>43829</v>
      </c>
      <c r="H46" s="124">
        <v>1.3319000000000001</v>
      </c>
      <c r="I46" s="125">
        <v>5.2054800168623396</v>
      </c>
      <c r="J46" s="123" t="s">
        <v>837</v>
      </c>
      <c r="K46" s="125">
        <v>0.39918656322963902</v>
      </c>
      <c r="L46" s="125">
        <v>0.80158683679498099</v>
      </c>
      <c r="M46" s="130">
        <v>1.33801006004081</v>
      </c>
      <c r="N46" s="137">
        <f t="shared" si="0"/>
        <v>5.3520402401632401</v>
      </c>
      <c r="O46" s="132">
        <f t="shared" si="1"/>
        <v>5.3520402401632403E-2</v>
      </c>
      <c r="P46" s="134">
        <f t="shared" si="2"/>
        <v>57</v>
      </c>
      <c r="Q46" s="134">
        <v>95</v>
      </c>
      <c r="R46" s="134" t="str">
        <f t="shared" si="3"/>
        <v>57/95</v>
      </c>
      <c r="S46" s="131">
        <f t="shared" si="4"/>
        <v>0.6</v>
      </c>
      <c r="T46" s="137">
        <f t="shared" si="5"/>
        <v>70</v>
      </c>
      <c r="U46" s="133" t="e">
        <f ca="1">[1]!f_risk_annusharpe(A46,"2019/9/30","2019/12/31",1,1,3)</f>
        <v>#NAME?</v>
      </c>
      <c r="V46" s="134" t="e">
        <f t="shared" ca="1" si="6"/>
        <v>#NAME?</v>
      </c>
      <c r="W46" s="134">
        <f t="shared" si="7"/>
        <v>95</v>
      </c>
      <c r="X46" s="134" t="e">
        <f t="shared" ca="1" si="8"/>
        <v>#NAME?</v>
      </c>
      <c r="Y46" s="131" t="e">
        <f t="shared" ca="1" si="9"/>
        <v>#NAME?</v>
      </c>
      <c r="Z46" s="137" t="e">
        <f t="shared" ca="1" si="10"/>
        <v>#NAME?</v>
      </c>
      <c r="AA46" s="125">
        <v>2.52270299413758</v>
      </c>
      <c r="AB46" s="125">
        <v>5.2054800168623396</v>
      </c>
      <c r="AC46" s="123" t="s">
        <v>837</v>
      </c>
      <c r="AD46" s="125">
        <v>10.9546667108488</v>
      </c>
      <c r="AE46" s="123" t="s">
        <v>859</v>
      </c>
      <c r="AF46" s="125">
        <v>13.6823303461585</v>
      </c>
      <c r="AG46" s="123" t="s">
        <v>6551</v>
      </c>
      <c r="AH46" s="125">
        <v>83.154866499999997</v>
      </c>
      <c r="AI46" s="123" t="s">
        <v>157</v>
      </c>
      <c r="AJ46" s="123" t="s">
        <v>166</v>
      </c>
      <c r="AK46" s="124">
        <v>1.0649158408999999</v>
      </c>
      <c r="AL46" s="123" t="s">
        <v>159</v>
      </c>
      <c r="AM46" s="36">
        <v>39805</v>
      </c>
      <c r="AN46" s="123" t="s">
        <v>306</v>
      </c>
      <c r="AO46" s="123" t="s">
        <v>754</v>
      </c>
      <c r="AP46" s="123" t="s">
        <v>265</v>
      </c>
      <c r="AQ46" s="123" t="s">
        <v>207</v>
      </c>
    </row>
    <row r="47" spans="1:43">
      <c r="A47" s="123" t="s">
        <v>807</v>
      </c>
      <c r="B47" s="123" t="s">
        <v>808</v>
      </c>
      <c r="C47" s="36">
        <v>43830</v>
      </c>
      <c r="D47" s="124">
        <v>1.095</v>
      </c>
      <c r="E47" s="124">
        <v>1.151</v>
      </c>
      <c r="F47" s="125">
        <v>0</v>
      </c>
      <c r="G47" s="36">
        <v>43829</v>
      </c>
      <c r="H47" s="124">
        <v>1.095</v>
      </c>
      <c r="I47" s="125">
        <v>5.1565000000000003</v>
      </c>
      <c r="J47" s="123" t="s">
        <v>645</v>
      </c>
      <c r="K47" s="125">
        <v>0.18298261665142401</v>
      </c>
      <c r="L47" s="125">
        <v>1.0055855263158</v>
      </c>
      <c r="M47" s="130">
        <v>1.36123899647888</v>
      </c>
      <c r="N47" s="137">
        <f t="shared" si="0"/>
        <v>5.4449559859155201</v>
      </c>
      <c r="O47" s="132">
        <f t="shared" si="1"/>
        <v>5.44495598591552E-2</v>
      </c>
      <c r="P47" s="134">
        <f t="shared" si="2"/>
        <v>53</v>
      </c>
      <c r="Q47" s="134">
        <v>95</v>
      </c>
      <c r="R47" s="134" t="str">
        <f t="shared" si="3"/>
        <v>53/95</v>
      </c>
      <c r="S47" s="131">
        <f t="shared" si="4"/>
        <v>0.55789473684210522</v>
      </c>
      <c r="T47" s="137">
        <f t="shared" si="5"/>
        <v>72.10526315789474</v>
      </c>
      <c r="U47" s="133" t="e">
        <f ca="1">[1]!f_risk_annusharpe(A47,"2019/9/30","2019/12/31",1,1,3)</f>
        <v>#NAME?</v>
      </c>
      <c r="V47" s="134" t="e">
        <f t="shared" ca="1" si="6"/>
        <v>#NAME?</v>
      </c>
      <c r="W47" s="134">
        <f t="shared" si="7"/>
        <v>95</v>
      </c>
      <c r="X47" s="134" t="e">
        <f t="shared" ca="1" si="8"/>
        <v>#NAME?</v>
      </c>
      <c r="Y47" s="131" t="e">
        <f t="shared" ca="1" si="9"/>
        <v>#NAME?</v>
      </c>
      <c r="Z47" s="137" t="e">
        <f t="shared" ca="1" si="10"/>
        <v>#NAME?</v>
      </c>
      <c r="AA47" s="125">
        <v>2.8092566964285601</v>
      </c>
      <c r="AB47" s="125">
        <v>5.1565000000000003</v>
      </c>
      <c r="AC47" s="123" t="s">
        <v>645</v>
      </c>
      <c r="AD47" s="125">
        <v>10.611304034582099</v>
      </c>
      <c r="AE47" s="123" t="s">
        <v>710</v>
      </c>
      <c r="AF47" s="126">
        <v>0</v>
      </c>
      <c r="AG47" s="123"/>
      <c r="AH47" s="125">
        <v>12.010085116731499</v>
      </c>
      <c r="AI47" s="123" t="s">
        <v>157</v>
      </c>
      <c r="AJ47" s="123" t="s">
        <v>95</v>
      </c>
      <c r="AK47" s="124">
        <v>6.4985201096000003</v>
      </c>
      <c r="AL47" s="123" t="s">
        <v>159</v>
      </c>
      <c r="AM47" s="36">
        <v>42758</v>
      </c>
      <c r="AN47" s="123" t="s">
        <v>306</v>
      </c>
      <c r="AO47" s="123" t="s">
        <v>809</v>
      </c>
      <c r="AP47" s="123" t="s">
        <v>194</v>
      </c>
      <c r="AQ47" s="123" t="s">
        <v>256</v>
      </c>
    </row>
    <row r="48" spans="1:43">
      <c r="A48" s="123" t="s">
        <v>726</v>
      </c>
      <c r="B48" s="123" t="s">
        <v>727</v>
      </c>
      <c r="C48" s="36">
        <v>43830</v>
      </c>
      <c r="D48" s="124">
        <v>1.3934</v>
      </c>
      <c r="E48" s="124">
        <v>1.8685</v>
      </c>
      <c r="F48" s="125">
        <v>5.0262080850141701E-2</v>
      </c>
      <c r="G48" s="36">
        <v>43829</v>
      </c>
      <c r="H48" s="124">
        <v>1.3927</v>
      </c>
      <c r="I48" s="125">
        <v>5.0652815053551503</v>
      </c>
      <c r="J48" s="123" t="s">
        <v>690</v>
      </c>
      <c r="K48" s="125">
        <v>0.24460431654676801</v>
      </c>
      <c r="L48" s="125">
        <v>0.80693495811190696</v>
      </c>
      <c r="M48" s="130">
        <v>1.63908389588866</v>
      </c>
      <c r="N48" s="137">
        <f t="shared" si="0"/>
        <v>6.55633558355464</v>
      </c>
      <c r="O48" s="132">
        <f t="shared" si="1"/>
        <v>6.55633558355464E-2</v>
      </c>
      <c r="P48" s="134">
        <f t="shared" si="2"/>
        <v>36</v>
      </c>
      <c r="Q48" s="134">
        <v>95</v>
      </c>
      <c r="R48" s="134" t="str">
        <f t="shared" si="3"/>
        <v>36/95</v>
      </c>
      <c r="S48" s="131">
        <f t="shared" si="4"/>
        <v>0.37894736842105264</v>
      </c>
      <c r="T48" s="137">
        <f t="shared" si="5"/>
        <v>81.05263157894737</v>
      </c>
      <c r="U48" s="133" t="e">
        <f ca="1">[1]!f_risk_annusharpe(A48,"2019/9/30","2019/12/31",1,1,3)</f>
        <v>#NAME?</v>
      </c>
      <c r="V48" s="134" t="e">
        <f t="shared" ca="1" si="6"/>
        <v>#NAME?</v>
      </c>
      <c r="W48" s="134">
        <f t="shared" si="7"/>
        <v>95</v>
      </c>
      <c r="X48" s="134" t="e">
        <f t="shared" ca="1" si="8"/>
        <v>#NAME?</v>
      </c>
      <c r="Y48" s="131" t="e">
        <f t="shared" ca="1" si="9"/>
        <v>#NAME?</v>
      </c>
      <c r="Z48" s="137" t="e">
        <f t="shared" ca="1" si="10"/>
        <v>#NAME?</v>
      </c>
      <c r="AA48" s="125">
        <v>3.5248204951661402</v>
      </c>
      <c r="AB48" s="125">
        <v>5.0652815053551503</v>
      </c>
      <c r="AC48" s="123" t="s">
        <v>690</v>
      </c>
      <c r="AD48" s="125">
        <v>13.125486390424101</v>
      </c>
      <c r="AE48" s="123" t="s">
        <v>791</v>
      </c>
      <c r="AF48" s="125">
        <v>15.311877322808799</v>
      </c>
      <c r="AG48" s="123" t="s">
        <v>6552</v>
      </c>
      <c r="AH48" s="125">
        <v>98.489829999999998</v>
      </c>
      <c r="AI48" s="123" t="s">
        <v>163</v>
      </c>
      <c r="AJ48" s="123" t="s">
        <v>189</v>
      </c>
      <c r="AK48" s="124">
        <v>13.2236935012</v>
      </c>
      <c r="AL48" s="123" t="s">
        <v>159</v>
      </c>
      <c r="AM48" s="36">
        <v>40760</v>
      </c>
      <c r="AN48" s="123" t="s">
        <v>306</v>
      </c>
      <c r="AO48" s="123" t="s">
        <v>584</v>
      </c>
      <c r="AP48" s="123" t="s">
        <v>261</v>
      </c>
      <c r="AQ48" s="123" t="s">
        <v>181</v>
      </c>
    </row>
    <row r="49" spans="1:43">
      <c r="A49" s="123" t="s">
        <v>829</v>
      </c>
      <c r="B49" s="123" t="s">
        <v>830</v>
      </c>
      <c r="C49" s="36">
        <v>43830</v>
      </c>
      <c r="D49" s="124">
        <v>1.0820000000000001</v>
      </c>
      <c r="E49" s="124">
        <v>1.8004</v>
      </c>
      <c r="F49" s="125">
        <v>0.10176704598021601</v>
      </c>
      <c r="G49" s="36">
        <v>43829</v>
      </c>
      <c r="H49" s="124">
        <v>1.0809</v>
      </c>
      <c r="I49" s="125">
        <v>4.9161631973680304</v>
      </c>
      <c r="J49" s="123" t="s">
        <v>646</v>
      </c>
      <c r="K49" s="125">
        <v>0.35243925060285602</v>
      </c>
      <c r="L49" s="125">
        <v>0.98939621564838498</v>
      </c>
      <c r="M49" s="130">
        <v>1.3488564119948101</v>
      </c>
      <c r="N49" s="137">
        <f t="shared" si="0"/>
        <v>5.3954256479792404</v>
      </c>
      <c r="O49" s="132">
        <f t="shared" si="1"/>
        <v>5.3954256479792406E-2</v>
      </c>
      <c r="P49" s="134">
        <f t="shared" si="2"/>
        <v>56</v>
      </c>
      <c r="Q49" s="134">
        <v>95</v>
      </c>
      <c r="R49" s="134" t="str">
        <f t="shared" si="3"/>
        <v>56/95</v>
      </c>
      <c r="S49" s="131">
        <f t="shared" si="4"/>
        <v>0.58947368421052626</v>
      </c>
      <c r="T49" s="137">
        <f t="shared" si="5"/>
        <v>70.526315789473685</v>
      </c>
      <c r="U49" s="133" t="e">
        <f ca="1">[1]!f_risk_annusharpe(A49,"2019/9/30","2019/12/31",1,1,3)</f>
        <v>#NAME?</v>
      </c>
      <c r="V49" s="134" t="e">
        <f t="shared" ca="1" si="6"/>
        <v>#NAME?</v>
      </c>
      <c r="W49" s="134">
        <f t="shared" si="7"/>
        <v>95</v>
      </c>
      <c r="X49" s="134" t="e">
        <f t="shared" ca="1" si="8"/>
        <v>#NAME?</v>
      </c>
      <c r="Y49" s="131" t="e">
        <f t="shared" ca="1" si="9"/>
        <v>#NAME?</v>
      </c>
      <c r="Z49" s="137" t="e">
        <f t="shared" ca="1" si="10"/>
        <v>#NAME?</v>
      </c>
      <c r="AA49" s="125">
        <v>3.4516101973856701</v>
      </c>
      <c r="AB49" s="125">
        <v>4.9161631973680304</v>
      </c>
      <c r="AC49" s="123" t="s">
        <v>646</v>
      </c>
      <c r="AD49" s="125">
        <v>12.0966698014629</v>
      </c>
      <c r="AE49" s="123" t="s">
        <v>728</v>
      </c>
      <c r="AF49" s="125">
        <v>15.082974789915999</v>
      </c>
      <c r="AG49" s="123" t="s">
        <v>6553</v>
      </c>
      <c r="AH49" s="125">
        <v>28.731815600000001</v>
      </c>
      <c r="AI49" s="123" t="s">
        <v>157</v>
      </c>
      <c r="AJ49" s="123" t="s">
        <v>166</v>
      </c>
      <c r="AK49" s="124">
        <v>3.7238628178000002</v>
      </c>
      <c r="AL49" s="123" t="s">
        <v>159</v>
      </c>
      <c r="AM49" s="36">
        <v>41967</v>
      </c>
      <c r="AN49" s="123" t="s">
        <v>306</v>
      </c>
      <c r="AO49" s="123" t="s">
        <v>6554</v>
      </c>
      <c r="AP49" s="123" t="s">
        <v>239</v>
      </c>
      <c r="AQ49" s="123" t="s">
        <v>272</v>
      </c>
    </row>
    <row r="50" spans="1:43">
      <c r="A50" s="123" t="s">
        <v>802</v>
      </c>
      <c r="B50" s="123" t="s">
        <v>803</v>
      </c>
      <c r="C50" s="36">
        <v>43830</v>
      </c>
      <c r="D50" s="124">
        <v>1.143</v>
      </c>
      <c r="E50" s="124">
        <v>1.736</v>
      </c>
      <c r="F50" s="125">
        <v>8.7565674255694406E-2</v>
      </c>
      <c r="G50" s="36">
        <v>43829</v>
      </c>
      <c r="H50" s="124">
        <v>1.1419999999999999</v>
      </c>
      <c r="I50" s="125">
        <v>4.8103484727121</v>
      </c>
      <c r="J50" s="123" t="s">
        <v>694</v>
      </c>
      <c r="K50" s="125">
        <v>0.35118525021948299</v>
      </c>
      <c r="L50" s="125">
        <v>1.2400354295836999</v>
      </c>
      <c r="M50" s="130">
        <v>1.5999999999999901</v>
      </c>
      <c r="N50" s="137">
        <f t="shared" si="0"/>
        <v>6.3999999999999604</v>
      </c>
      <c r="O50" s="132">
        <f t="shared" si="1"/>
        <v>6.3999999999999599E-2</v>
      </c>
      <c r="P50" s="134">
        <f t="shared" si="2"/>
        <v>39</v>
      </c>
      <c r="Q50" s="134">
        <v>95</v>
      </c>
      <c r="R50" s="134" t="str">
        <f t="shared" si="3"/>
        <v>39/95</v>
      </c>
      <c r="S50" s="131">
        <f t="shared" si="4"/>
        <v>0.41052631578947368</v>
      </c>
      <c r="T50" s="137">
        <f t="shared" si="5"/>
        <v>79.473684210526315</v>
      </c>
      <c r="U50" s="133" t="e">
        <f ca="1">[1]!f_risk_annusharpe(A50,"2019/9/30","2019/12/31",1,1,3)</f>
        <v>#NAME?</v>
      </c>
      <c r="V50" s="134" t="e">
        <f t="shared" ca="1" si="6"/>
        <v>#NAME?</v>
      </c>
      <c r="W50" s="134">
        <f t="shared" si="7"/>
        <v>95</v>
      </c>
      <c r="X50" s="134" t="e">
        <f t="shared" ca="1" si="8"/>
        <v>#NAME?</v>
      </c>
      <c r="Y50" s="131" t="e">
        <f t="shared" ca="1" si="9"/>
        <v>#NAME?</v>
      </c>
      <c r="Z50" s="137" t="e">
        <f t="shared" ca="1" si="10"/>
        <v>#NAME?</v>
      </c>
      <c r="AA50" s="125">
        <v>2.88028802880287</v>
      </c>
      <c r="AB50" s="125">
        <v>4.8103484727121</v>
      </c>
      <c r="AC50" s="123" t="s">
        <v>694</v>
      </c>
      <c r="AD50" s="125">
        <v>10.7337627121063</v>
      </c>
      <c r="AE50" s="123" t="s">
        <v>652</v>
      </c>
      <c r="AF50" s="125">
        <v>13.9241553290083</v>
      </c>
      <c r="AG50" s="123" t="s">
        <v>6555</v>
      </c>
      <c r="AH50" s="125">
        <v>12.2595101369863</v>
      </c>
      <c r="AI50" s="123" t="s">
        <v>157</v>
      </c>
      <c r="AJ50" s="123" t="s">
        <v>189</v>
      </c>
      <c r="AK50" s="124">
        <v>20.718705577600002</v>
      </c>
      <c r="AL50" s="123" t="s">
        <v>159</v>
      </c>
      <c r="AM50" s="36">
        <v>42451</v>
      </c>
      <c r="AN50" s="123" t="s">
        <v>306</v>
      </c>
      <c r="AO50" s="123" t="s">
        <v>6556</v>
      </c>
      <c r="AP50" s="123" t="s">
        <v>228</v>
      </c>
      <c r="AQ50" s="123" t="s">
        <v>162</v>
      </c>
    </row>
    <row r="51" spans="1:43">
      <c r="A51" s="123" t="s">
        <v>875</v>
      </c>
      <c r="B51" s="123" t="s">
        <v>876</v>
      </c>
      <c r="C51" s="36">
        <v>43830</v>
      </c>
      <c r="D51" s="124">
        <v>1.1344000000000001</v>
      </c>
      <c r="E51" s="124">
        <v>1.7533000000000001</v>
      </c>
      <c r="F51" s="125">
        <v>0.17661603673614301</v>
      </c>
      <c r="G51" s="36">
        <v>43829</v>
      </c>
      <c r="H51" s="124">
        <v>1.1324000000000001</v>
      </c>
      <c r="I51" s="125">
        <v>4.7601743405092396</v>
      </c>
      <c r="J51" s="123" t="s">
        <v>689</v>
      </c>
      <c r="K51" s="125">
        <v>0.38938053097347503</v>
      </c>
      <c r="L51" s="125">
        <v>1.0601075542993501</v>
      </c>
      <c r="M51" s="130">
        <v>1.4850337535346601</v>
      </c>
      <c r="N51" s="137">
        <f t="shared" si="0"/>
        <v>5.9401350141386402</v>
      </c>
      <c r="O51" s="132">
        <f t="shared" si="1"/>
        <v>5.9401350141386401E-2</v>
      </c>
      <c r="P51" s="134">
        <f t="shared" si="2"/>
        <v>45</v>
      </c>
      <c r="Q51" s="134">
        <v>95</v>
      </c>
      <c r="R51" s="134" t="str">
        <f t="shared" si="3"/>
        <v>45/95</v>
      </c>
      <c r="S51" s="131">
        <f t="shared" si="4"/>
        <v>0.47368421052631576</v>
      </c>
      <c r="T51" s="137">
        <f t="shared" si="5"/>
        <v>76.31578947368422</v>
      </c>
      <c r="U51" s="133" t="e">
        <f ca="1">[1]!f_risk_annusharpe(A51,"2019/9/30","2019/12/31",1,1,3)</f>
        <v>#NAME?</v>
      </c>
      <c r="V51" s="134" t="e">
        <f t="shared" ca="1" si="6"/>
        <v>#NAME?</v>
      </c>
      <c r="W51" s="134">
        <f t="shared" si="7"/>
        <v>95</v>
      </c>
      <c r="X51" s="134" t="e">
        <f t="shared" ca="1" si="8"/>
        <v>#NAME?</v>
      </c>
      <c r="Y51" s="131" t="e">
        <f t="shared" ca="1" si="9"/>
        <v>#NAME?</v>
      </c>
      <c r="Z51" s="137" t="e">
        <f t="shared" ca="1" si="10"/>
        <v>#NAME?</v>
      </c>
      <c r="AA51" s="125">
        <v>2.5863363444574499</v>
      </c>
      <c r="AB51" s="125">
        <v>4.7601743405092396</v>
      </c>
      <c r="AC51" s="123" t="s">
        <v>689</v>
      </c>
      <c r="AD51" s="125">
        <v>11.353681478256901</v>
      </c>
      <c r="AE51" s="123" t="s">
        <v>676</v>
      </c>
      <c r="AF51" s="125">
        <v>11.843819515994801</v>
      </c>
      <c r="AG51" s="123" t="s">
        <v>6557</v>
      </c>
      <c r="AH51" s="125">
        <v>75.773482437835199</v>
      </c>
      <c r="AI51" s="123" t="s">
        <v>157</v>
      </c>
      <c r="AJ51" s="123" t="s">
        <v>189</v>
      </c>
      <c r="AK51" s="124">
        <v>16.110860573299998</v>
      </c>
      <c r="AL51" s="123" t="s">
        <v>159</v>
      </c>
      <c r="AM51" s="36">
        <v>40079</v>
      </c>
      <c r="AN51" s="123" t="s">
        <v>306</v>
      </c>
      <c r="AO51" s="123" t="s">
        <v>280</v>
      </c>
      <c r="AP51" s="123" t="s">
        <v>200</v>
      </c>
      <c r="AQ51" s="123" t="s">
        <v>162</v>
      </c>
    </row>
    <row r="52" spans="1:43">
      <c r="A52" s="123" t="s">
        <v>669</v>
      </c>
      <c r="B52" s="123" t="s">
        <v>670</v>
      </c>
      <c r="C52" s="36">
        <v>43830</v>
      </c>
      <c r="D52" s="124">
        <v>0.84</v>
      </c>
      <c r="E52" s="124">
        <v>1.24</v>
      </c>
      <c r="F52" s="125">
        <v>0</v>
      </c>
      <c r="G52" s="36">
        <v>43829</v>
      </c>
      <c r="H52" s="124">
        <v>0.84</v>
      </c>
      <c r="I52" s="125">
        <v>4.7381546134663202</v>
      </c>
      <c r="J52" s="123" t="s">
        <v>699</v>
      </c>
      <c r="K52" s="125">
        <v>0.23866348448687399</v>
      </c>
      <c r="L52" s="125">
        <v>0.96153846153846301</v>
      </c>
      <c r="M52" s="130">
        <v>1.6949152542372901</v>
      </c>
      <c r="N52" s="137">
        <f t="shared" si="0"/>
        <v>6.7796610169491602</v>
      </c>
      <c r="O52" s="132">
        <f t="shared" si="1"/>
        <v>6.7796610169491608E-2</v>
      </c>
      <c r="P52" s="134">
        <f t="shared" si="2"/>
        <v>33</v>
      </c>
      <c r="Q52" s="134">
        <v>95</v>
      </c>
      <c r="R52" s="134" t="str">
        <f t="shared" si="3"/>
        <v>33/95</v>
      </c>
      <c r="S52" s="131">
        <f t="shared" si="4"/>
        <v>0.3473684210526316</v>
      </c>
      <c r="T52" s="137">
        <f t="shared" si="5"/>
        <v>82.631578947368425</v>
      </c>
      <c r="U52" s="133" t="e">
        <f ca="1">[1]!f_risk_annusharpe(A52,"2019/9/30","2019/12/31",1,1,3)</f>
        <v>#NAME?</v>
      </c>
      <c r="V52" s="134" t="e">
        <f t="shared" ca="1" si="6"/>
        <v>#NAME?</v>
      </c>
      <c r="W52" s="134">
        <f t="shared" si="7"/>
        <v>95</v>
      </c>
      <c r="X52" s="134" t="e">
        <f t="shared" ca="1" si="8"/>
        <v>#NAME?</v>
      </c>
      <c r="Y52" s="131" t="e">
        <f t="shared" ca="1" si="9"/>
        <v>#NAME?</v>
      </c>
      <c r="Z52" s="137" t="e">
        <f t="shared" ca="1" si="10"/>
        <v>#NAME?</v>
      </c>
      <c r="AA52" s="125">
        <v>3.1941031941031999</v>
      </c>
      <c r="AB52" s="125">
        <v>4.7381546134663202</v>
      </c>
      <c r="AC52" s="123" t="s">
        <v>699</v>
      </c>
      <c r="AD52" s="125">
        <v>10.671936758893301</v>
      </c>
      <c r="AE52" s="123" t="s">
        <v>764</v>
      </c>
      <c r="AF52" s="125">
        <v>13.207547169811299</v>
      </c>
      <c r="AG52" s="123" t="s">
        <v>6558</v>
      </c>
      <c r="AH52" s="125">
        <v>29.344124000000001</v>
      </c>
      <c r="AI52" s="123" t="s">
        <v>157</v>
      </c>
      <c r="AJ52" s="123" t="s">
        <v>166</v>
      </c>
      <c r="AK52" s="124">
        <v>24.8894248185</v>
      </c>
      <c r="AL52" s="123" t="s">
        <v>159</v>
      </c>
      <c r="AM52" s="36">
        <v>42108</v>
      </c>
      <c r="AN52" s="123" t="s">
        <v>306</v>
      </c>
      <c r="AO52" s="123" t="s">
        <v>673</v>
      </c>
      <c r="AP52" s="123" t="s">
        <v>270</v>
      </c>
      <c r="AQ52" s="123" t="s">
        <v>185</v>
      </c>
    </row>
    <row r="53" spans="1:43">
      <c r="A53" s="123" t="s">
        <v>810</v>
      </c>
      <c r="B53" s="123" t="s">
        <v>811</v>
      </c>
      <c r="C53" s="36">
        <v>43830</v>
      </c>
      <c r="D53" s="124">
        <v>1.153</v>
      </c>
      <c r="E53" s="124">
        <v>1.6160000000000001</v>
      </c>
      <c r="F53" s="125">
        <v>0</v>
      </c>
      <c r="G53" s="36">
        <v>43829</v>
      </c>
      <c r="H53" s="124">
        <v>1.153</v>
      </c>
      <c r="I53" s="125">
        <v>4.7042889472028602</v>
      </c>
      <c r="J53" s="123" t="s">
        <v>732</v>
      </c>
      <c r="K53" s="125">
        <v>0.17376194613379101</v>
      </c>
      <c r="L53" s="125">
        <v>0.61082577377402802</v>
      </c>
      <c r="M53" s="130">
        <v>1.1403564357412701</v>
      </c>
      <c r="N53" s="137">
        <f t="shared" si="0"/>
        <v>4.5614257429650804</v>
      </c>
      <c r="O53" s="132">
        <f t="shared" si="1"/>
        <v>4.5614257429650806E-2</v>
      </c>
      <c r="P53" s="134">
        <f t="shared" si="2"/>
        <v>71</v>
      </c>
      <c r="Q53" s="134">
        <v>95</v>
      </c>
      <c r="R53" s="134" t="str">
        <f t="shared" si="3"/>
        <v>71/95</v>
      </c>
      <c r="S53" s="131">
        <f t="shared" si="4"/>
        <v>0.74736842105263157</v>
      </c>
      <c r="T53" s="137">
        <f t="shared" si="5"/>
        <v>62.631578947368425</v>
      </c>
      <c r="U53" s="133" t="e">
        <f ca="1">[1]!f_risk_annusharpe(A53,"2019/9/30","2019/12/31",1,1,3)</f>
        <v>#NAME?</v>
      </c>
      <c r="V53" s="134" t="e">
        <f t="shared" ca="1" si="6"/>
        <v>#NAME?</v>
      </c>
      <c r="W53" s="134">
        <f t="shared" si="7"/>
        <v>95</v>
      </c>
      <c r="X53" s="134" t="e">
        <f t="shared" ca="1" si="8"/>
        <v>#NAME?</v>
      </c>
      <c r="Y53" s="131" t="e">
        <f t="shared" ca="1" si="9"/>
        <v>#NAME?</v>
      </c>
      <c r="Z53" s="137" t="e">
        <f t="shared" ca="1" si="10"/>
        <v>#NAME?</v>
      </c>
      <c r="AA53" s="125">
        <v>2.8071447988928702</v>
      </c>
      <c r="AB53" s="125">
        <v>4.7042889472028602</v>
      </c>
      <c r="AC53" s="123" t="s">
        <v>732</v>
      </c>
      <c r="AD53" s="125">
        <v>11.712713971915999</v>
      </c>
      <c r="AE53" s="123" t="s">
        <v>6549</v>
      </c>
      <c r="AF53" s="125">
        <v>14.0656374346944</v>
      </c>
      <c r="AG53" s="123" t="s">
        <v>6559</v>
      </c>
      <c r="AH53" s="125">
        <v>67.834946099999996</v>
      </c>
      <c r="AI53" s="123" t="s">
        <v>163</v>
      </c>
      <c r="AJ53" s="123" t="s">
        <v>189</v>
      </c>
      <c r="AK53" s="124">
        <v>18.872454767299999</v>
      </c>
      <c r="AL53" s="123" t="s">
        <v>159</v>
      </c>
      <c r="AM53" s="36">
        <v>40981</v>
      </c>
      <c r="AN53" s="123" t="s">
        <v>306</v>
      </c>
      <c r="AO53" s="123" t="s">
        <v>584</v>
      </c>
      <c r="AP53" s="123" t="s">
        <v>261</v>
      </c>
      <c r="AQ53" s="123" t="s">
        <v>162</v>
      </c>
    </row>
    <row r="54" spans="1:43">
      <c r="A54" s="123" t="s">
        <v>715</v>
      </c>
      <c r="B54" s="123" t="s">
        <v>716</v>
      </c>
      <c r="C54" s="36">
        <v>43830</v>
      </c>
      <c r="D54" s="124">
        <v>1.23</v>
      </c>
      <c r="E54" s="124">
        <v>1.65</v>
      </c>
      <c r="F54" s="125">
        <v>0</v>
      </c>
      <c r="G54" s="36">
        <v>43829</v>
      </c>
      <c r="H54" s="124">
        <v>1.23</v>
      </c>
      <c r="I54" s="125">
        <v>4.66446847949328</v>
      </c>
      <c r="J54" s="123" t="s">
        <v>664</v>
      </c>
      <c r="K54" s="125">
        <v>0.162866449511402</v>
      </c>
      <c r="L54" s="125">
        <v>0.49017532945956899</v>
      </c>
      <c r="M54" s="130">
        <v>1.06817962469885</v>
      </c>
      <c r="N54" s="137">
        <f t="shared" si="0"/>
        <v>4.2727184987953999</v>
      </c>
      <c r="O54" s="132">
        <f t="shared" si="1"/>
        <v>4.2727184987953998E-2</v>
      </c>
      <c r="P54" s="134">
        <f t="shared" si="2"/>
        <v>75</v>
      </c>
      <c r="Q54" s="134">
        <v>95</v>
      </c>
      <c r="R54" s="134" t="str">
        <f t="shared" si="3"/>
        <v>75/95</v>
      </c>
      <c r="S54" s="131">
        <f t="shared" si="4"/>
        <v>0.78947368421052633</v>
      </c>
      <c r="T54" s="137">
        <f t="shared" si="5"/>
        <v>60.526315789473685</v>
      </c>
      <c r="U54" s="133" t="e">
        <f ca="1">[1]!f_risk_annusharpe(A54,"2019/9/30","2019/12/31",1,1,3)</f>
        <v>#NAME?</v>
      </c>
      <c r="V54" s="134" t="e">
        <f t="shared" ca="1" si="6"/>
        <v>#NAME?</v>
      </c>
      <c r="W54" s="134">
        <f t="shared" si="7"/>
        <v>95</v>
      </c>
      <c r="X54" s="134" t="e">
        <f t="shared" ca="1" si="8"/>
        <v>#NAME?</v>
      </c>
      <c r="Y54" s="131" t="e">
        <f t="shared" ca="1" si="9"/>
        <v>#NAME?</v>
      </c>
      <c r="Z54" s="137" t="e">
        <f t="shared" ca="1" si="10"/>
        <v>#NAME?</v>
      </c>
      <c r="AA54" s="125">
        <v>1.99004975124379</v>
      </c>
      <c r="AB54" s="125">
        <v>4.66446847949328</v>
      </c>
      <c r="AC54" s="123" t="s">
        <v>664</v>
      </c>
      <c r="AD54" s="125">
        <v>8.7035362312087106</v>
      </c>
      <c r="AE54" s="123" t="s">
        <v>784</v>
      </c>
      <c r="AF54" s="125">
        <v>9.94081225335254</v>
      </c>
      <c r="AG54" s="123" t="s">
        <v>6560</v>
      </c>
      <c r="AH54" s="125">
        <v>78.711866000000001</v>
      </c>
      <c r="AI54" s="123" t="s">
        <v>157</v>
      </c>
      <c r="AJ54" s="123" t="s">
        <v>158</v>
      </c>
      <c r="AK54" s="124">
        <v>3.4319715892999998</v>
      </c>
      <c r="AL54" s="123" t="s">
        <v>159</v>
      </c>
      <c r="AM54" s="36">
        <v>39513</v>
      </c>
      <c r="AN54" s="123" t="s">
        <v>306</v>
      </c>
      <c r="AO54" s="123" t="s">
        <v>701</v>
      </c>
      <c r="AP54" s="123" t="s">
        <v>209</v>
      </c>
      <c r="AQ54" s="123" t="s">
        <v>162</v>
      </c>
    </row>
    <row r="55" spans="1:43">
      <c r="A55" s="123" t="s">
        <v>924</v>
      </c>
      <c r="B55" s="123" t="s">
        <v>925</v>
      </c>
      <c r="C55" s="36">
        <v>43830</v>
      </c>
      <c r="D55" s="124">
        <v>1.1209</v>
      </c>
      <c r="E55" s="124">
        <v>1.8782000000000001</v>
      </c>
      <c r="F55" s="125">
        <v>0.31322713441919903</v>
      </c>
      <c r="G55" s="36">
        <v>43829</v>
      </c>
      <c r="H55" s="124">
        <v>1.1173999999999999</v>
      </c>
      <c r="I55" s="125">
        <v>4.6298685441877803</v>
      </c>
      <c r="J55" s="123" t="s">
        <v>764</v>
      </c>
      <c r="K55" s="125">
        <v>1.2282127698004099</v>
      </c>
      <c r="L55" s="125">
        <v>3.2896960665208002</v>
      </c>
      <c r="M55" s="130">
        <v>3.21360789262279</v>
      </c>
      <c r="N55" s="137">
        <f t="shared" si="0"/>
        <v>12.85443157049116</v>
      </c>
      <c r="O55" s="132">
        <f t="shared" si="1"/>
        <v>0.12854431570491159</v>
      </c>
      <c r="P55" s="134">
        <f t="shared" si="2"/>
        <v>15</v>
      </c>
      <c r="Q55" s="134">
        <v>95</v>
      </c>
      <c r="R55" s="134" t="str">
        <f t="shared" si="3"/>
        <v>15/95</v>
      </c>
      <c r="S55" s="131">
        <f t="shared" si="4"/>
        <v>0.15789473684210525</v>
      </c>
      <c r="T55" s="137">
        <f t="shared" si="5"/>
        <v>92.10526315789474</v>
      </c>
      <c r="U55" s="133" t="e">
        <f ca="1">[1]!f_risk_annusharpe(A55,"2019/9/30","2019/12/31",1,1,3)</f>
        <v>#NAME?</v>
      </c>
      <c r="V55" s="134" t="e">
        <f t="shared" ca="1" si="6"/>
        <v>#NAME?</v>
      </c>
      <c r="W55" s="134">
        <f t="shared" si="7"/>
        <v>95</v>
      </c>
      <c r="X55" s="134" t="e">
        <f t="shared" ca="1" si="8"/>
        <v>#NAME?</v>
      </c>
      <c r="Y55" s="131" t="e">
        <f t="shared" ca="1" si="9"/>
        <v>#NAME?</v>
      </c>
      <c r="Z55" s="137" t="e">
        <f t="shared" ca="1" si="10"/>
        <v>#NAME?</v>
      </c>
      <c r="AA55" s="125">
        <v>4.1535030663445296</v>
      </c>
      <c r="AB55" s="125">
        <v>4.6298685441877803</v>
      </c>
      <c r="AC55" s="123" t="s">
        <v>764</v>
      </c>
      <c r="AD55" s="125">
        <v>4.4176491484107698</v>
      </c>
      <c r="AE55" s="123" t="s">
        <v>926</v>
      </c>
      <c r="AF55" s="125">
        <v>4.8256417802491702</v>
      </c>
      <c r="AG55" s="123" t="s">
        <v>6561</v>
      </c>
      <c r="AH55" s="125">
        <v>118.72132909</v>
      </c>
      <c r="AI55" s="123" t="s">
        <v>157</v>
      </c>
      <c r="AJ55" s="123" t="s">
        <v>186</v>
      </c>
      <c r="AK55" s="124">
        <v>4.3019894110000001</v>
      </c>
      <c r="AL55" s="123" t="s">
        <v>159</v>
      </c>
      <c r="AM55" s="36">
        <v>39213</v>
      </c>
      <c r="AN55" s="123" t="s">
        <v>306</v>
      </c>
      <c r="AO55" s="123" t="s">
        <v>6562</v>
      </c>
      <c r="AP55" s="123" t="s">
        <v>219</v>
      </c>
      <c r="AQ55" s="123" t="s">
        <v>181</v>
      </c>
    </row>
    <row r="56" spans="1:43">
      <c r="A56" s="123" t="s">
        <v>777</v>
      </c>
      <c r="B56" s="123" t="s">
        <v>778</v>
      </c>
      <c r="C56" s="36">
        <v>43830</v>
      </c>
      <c r="D56" s="124">
        <v>1.2030000000000001</v>
      </c>
      <c r="E56" s="124">
        <v>1.593</v>
      </c>
      <c r="F56" s="125">
        <v>0.16652789342214999</v>
      </c>
      <c r="G56" s="36">
        <v>43829</v>
      </c>
      <c r="H56" s="124">
        <v>1.2010000000000001</v>
      </c>
      <c r="I56" s="125">
        <v>4.60869565217393</v>
      </c>
      <c r="J56" s="123" t="s">
        <v>819</v>
      </c>
      <c r="K56" s="125">
        <v>0.50125313283207296</v>
      </c>
      <c r="L56" s="125">
        <v>1.60472972972974</v>
      </c>
      <c r="M56" s="130">
        <v>2.3829787234042601</v>
      </c>
      <c r="N56" s="137">
        <f t="shared" si="0"/>
        <v>9.5319148936170404</v>
      </c>
      <c r="O56" s="132">
        <f t="shared" si="1"/>
        <v>9.5319148936170398E-2</v>
      </c>
      <c r="P56" s="134">
        <f t="shared" si="2"/>
        <v>22</v>
      </c>
      <c r="Q56" s="134">
        <v>95</v>
      </c>
      <c r="R56" s="134" t="str">
        <f t="shared" si="3"/>
        <v>22/95</v>
      </c>
      <c r="S56" s="131">
        <f t="shared" si="4"/>
        <v>0.23157894736842105</v>
      </c>
      <c r="T56" s="137">
        <f t="shared" si="5"/>
        <v>88.421052631578945</v>
      </c>
      <c r="U56" s="133" t="e">
        <f ca="1">[1]!f_risk_annusharpe(A56,"2019/9/30","2019/12/31",1,1,3)</f>
        <v>#NAME?</v>
      </c>
      <c r="V56" s="134" t="e">
        <f t="shared" ca="1" si="6"/>
        <v>#NAME?</v>
      </c>
      <c r="W56" s="134">
        <f t="shared" si="7"/>
        <v>95</v>
      </c>
      <c r="X56" s="134" t="e">
        <f t="shared" ca="1" si="8"/>
        <v>#NAME?</v>
      </c>
      <c r="Y56" s="131" t="e">
        <f t="shared" ca="1" si="9"/>
        <v>#NAME?</v>
      </c>
      <c r="Z56" s="137" t="e">
        <f t="shared" ca="1" si="10"/>
        <v>#NAME?</v>
      </c>
      <c r="AA56" s="125">
        <v>3.3505154639175299</v>
      </c>
      <c r="AB56" s="125">
        <v>4.60869565217393</v>
      </c>
      <c r="AC56" s="123" t="s">
        <v>819</v>
      </c>
      <c r="AD56" s="125">
        <v>12.1155638397018</v>
      </c>
      <c r="AE56" s="123" t="s">
        <v>729</v>
      </c>
      <c r="AF56" s="125">
        <v>13.4905660377358</v>
      </c>
      <c r="AG56" s="123" t="s">
        <v>6563</v>
      </c>
      <c r="AH56" s="125">
        <v>67.442201600000004</v>
      </c>
      <c r="AI56" s="123" t="s">
        <v>157</v>
      </c>
      <c r="AJ56" s="123" t="s">
        <v>189</v>
      </c>
      <c r="AK56" s="124">
        <v>8.7136986970999999</v>
      </c>
      <c r="AL56" s="123" t="s">
        <v>159</v>
      </c>
      <c r="AM56" s="36">
        <v>41754</v>
      </c>
      <c r="AN56" s="123" t="s">
        <v>306</v>
      </c>
      <c r="AO56" s="123" t="s">
        <v>759</v>
      </c>
      <c r="AP56" s="123" t="s">
        <v>161</v>
      </c>
      <c r="AQ56" s="123" t="s">
        <v>226</v>
      </c>
    </row>
    <row r="57" spans="1:43">
      <c r="A57" s="123" t="s">
        <v>662</v>
      </c>
      <c r="B57" s="123" t="s">
        <v>663</v>
      </c>
      <c r="C57" s="36">
        <v>43830</v>
      </c>
      <c r="D57" s="124">
        <v>1.613</v>
      </c>
      <c r="E57" s="124">
        <v>1.9970000000000001</v>
      </c>
      <c r="F57" s="125">
        <v>6.2034739454075102E-2</v>
      </c>
      <c r="G57" s="36">
        <v>43829</v>
      </c>
      <c r="H57" s="124">
        <v>1.6120000000000001</v>
      </c>
      <c r="I57" s="125">
        <v>4.4013092162329999</v>
      </c>
      <c r="J57" s="123" t="s">
        <v>774</v>
      </c>
      <c r="K57" s="125">
        <v>0.186335403726691</v>
      </c>
      <c r="L57" s="125">
        <v>0.81251421192498396</v>
      </c>
      <c r="M57" s="130">
        <v>1.1285409022445001</v>
      </c>
      <c r="N57" s="137">
        <f t="shared" si="0"/>
        <v>4.5141636089780004</v>
      </c>
      <c r="O57" s="132">
        <f t="shared" si="1"/>
        <v>4.5141636089780002E-2</v>
      </c>
      <c r="P57" s="134">
        <f t="shared" si="2"/>
        <v>73</v>
      </c>
      <c r="Q57" s="134">
        <v>95</v>
      </c>
      <c r="R57" s="134" t="str">
        <f t="shared" si="3"/>
        <v>73/95</v>
      </c>
      <c r="S57" s="131">
        <f t="shared" si="4"/>
        <v>0.76842105263157889</v>
      </c>
      <c r="T57" s="137">
        <f t="shared" si="5"/>
        <v>61.578947368421055</v>
      </c>
      <c r="U57" s="133" t="e">
        <f ca="1">[1]!f_risk_annusharpe(A57,"2019/9/30","2019/12/31",1,1,3)</f>
        <v>#NAME?</v>
      </c>
      <c r="V57" s="134" t="e">
        <f t="shared" ca="1" si="6"/>
        <v>#NAME?</v>
      </c>
      <c r="W57" s="134">
        <f t="shared" si="7"/>
        <v>95</v>
      </c>
      <c r="X57" s="134" t="e">
        <f t="shared" ca="1" si="8"/>
        <v>#NAME?</v>
      </c>
      <c r="Y57" s="131" t="e">
        <f t="shared" ca="1" si="9"/>
        <v>#NAME?</v>
      </c>
      <c r="Z57" s="137" t="e">
        <f t="shared" ca="1" si="10"/>
        <v>#NAME?</v>
      </c>
      <c r="AA57" s="125">
        <v>3.1329923273657099</v>
      </c>
      <c r="AB57" s="125">
        <v>4.4013092162329999</v>
      </c>
      <c r="AC57" s="123" t="s">
        <v>774</v>
      </c>
      <c r="AD57" s="125">
        <v>11.8585455888211</v>
      </c>
      <c r="AE57" s="123" t="s">
        <v>723</v>
      </c>
      <c r="AF57" s="125">
        <v>10.403848555153999</v>
      </c>
      <c r="AG57" s="123" t="s">
        <v>6564</v>
      </c>
      <c r="AH57" s="125">
        <v>116.744744167498</v>
      </c>
      <c r="AI57" s="123" t="s">
        <v>157</v>
      </c>
      <c r="AJ57" s="123" t="s">
        <v>158</v>
      </c>
      <c r="AK57" s="124">
        <v>1.1511853442</v>
      </c>
      <c r="AL57" s="123" t="s">
        <v>159</v>
      </c>
      <c r="AM57" s="36">
        <v>39331</v>
      </c>
      <c r="AN57" s="123" t="s">
        <v>306</v>
      </c>
      <c r="AO57" s="123" t="s">
        <v>666</v>
      </c>
      <c r="AP57" s="123" t="s">
        <v>195</v>
      </c>
      <c r="AQ57" s="123" t="s">
        <v>181</v>
      </c>
    </row>
    <row r="58" spans="1:43">
      <c r="A58" s="123" t="s">
        <v>721</v>
      </c>
      <c r="B58" s="123" t="s">
        <v>722</v>
      </c>
      <c r="C58" s="36">
        <v>43830</v>
      </c>
      <c r="D58" s="124">
        <v>1.083</v>
      </c>
      <c r="E58" s="124">
        <v>1.4730000000000001</v>
      </c>
      <c r="F58" s="125">
        <v>9.2421441774479501E-2</v>
      </c>
      <c r="G58" s="36">
        <v>43829</v>
      </c>
      <c r="H58" s="124">
        <v>1.0820000000000001</v>
      </c>
      <c r="I58" s="125">
        <v>4.2300789215686301</v>
      </c>
      <c r="J58" s="123" t="s">
        <v>718</v>
      </c>
      <c r="K58" s="125">
        <v>0.18505431447530599</v>
      </c>
      <c r="L58" s="125">
        <v>0.45031193831713701</v>
      </c>
      <c r="M58" s="130">
        <v>1.1646252676562701</v>
      </c>
      <c r="N58" s="137">
        <f t="shared" si="0"/>
        <v>4.6585010706250802</v>
      </c>
      <c r="O58" s="132">
        <f t="shared" si="1"/>
        <v>4.6585010706250804E-2</v>
      </c>
      <c r="P58" s="134">
        <f t="shared" si="2"/>
        <v>68</v>
      </c>
      <c r="Q58" s="134">
        <v>95</v>
      </c>
      <c r="R58" s="134" t="str">
        <f t="shared" si="3"/>
        <v>68/95</v>
      </c>
      <c r="S58" s="131">
        <f t="shared" si="4"/>
        <v>0.71578947368421053</v>
      </c>
      <c r="T58" s="137">
        <f t="shared" si="5"/>
        <v>64.21052631578948</v>
      </c>
      <c r="U58" s="133" t="e">
        <f ca="1">[1]!f_risk_annusharpe(A58,"2019/9/30","2019/12/31",1,1,3)</f>
        <v>#NAME?</v>
      </c>
      <c r="V58" s="134" t="e">
        <f t="shared" ca="1" si="6"/>
        <v>#NAME?</v>
      </c>
      <c r="W58" s="134">
        <f t="shared" si="7"/>
        <v>95</v>
      </c>
      <c r="X58" s="134" t="e">
        <f t="shared" ca="1" si="8"/>
        <v>#NAME?</v>
      </c>
      <c r="Y58" s="131" t="e">
        <f t="shared" ca="1" si="9"/>
        <v>#NAME?</v>
      </c>
      <c r="Z58" s="137" t="e">
        <f t="shared" ca="1" si="10"/>
        <v>#NAME?</v>
      </c>
      <c r="AA58" s="125">
        <v>2.2458189327304701</v>
      </c>
      <c r="AB58" s="125">
        <v>4.2300789215686301</v>
      </c>
      <c r="AC58" s="123" t="s">
        <v>718</v>
      </c>
      <c r="AD58" s="125">
        <v>15.038427953110901</v>
      </c>
      <c r="AE58" s="123" t="s">
        <v>6565</v>
      </c>
      <c r="AF58" s="125">
        <v>17.366712603495898</v>
      </c>
      <c r="AG58" s="123" t="s">
        <v>6566</v>
      </c>
      <c r="AH58" s="125">
        <v>27.577616599999999</v>
      </c>
      <c r="AI58" s="123" t="s">
        <v>163</v>
      </c>
      <c r="AJ58" s="123" t="s">
        <v>197</v>
      </c>
      <c r="AK58" s="124">
        <v>11.861763788999999</v>
      </c>
      <c r="AL58" s="123" t="s">
        <v>159</v>
      </c>
      <c r="AM58" s="36">
        <v>42209</v>
      </c>
      <c r="AN58" s="123" t="s">
        <v>306</v>
      </c>
      <c r="AO58" s="123" t="s">
        <v>725</v>
      </c>
      <c r="AP58" s="123" t="s">
        <v>381</v>
      </c>
      <c r="AQ58" s="123" t="s">
        <v>162</v>
      </c>
    </row>
    <row r="59" spans="1:43">
      <c r="A59" s="123" t="s">
        <v>793</v>
      </c>
      <c r="B59" s="123" t="s">
        <v>794</v>
      </c>
      <c r="C59" s="36">
        <v>43830</v>
      </c>
      <c r="D59" s="124">
        <v>1.087</v>
      </c>
      <c r="E59" s="124">
        <v>1.859</v>
      </c>
      <c r="F59" s="125">
        <v>0.184331797235018</v>
      </c>
      <c r="G59" s="36">
        <v>43829</v>
      </c>
      <c r="H59" s="124">
        <v>1.085</v>
      </c>
      <c r="I59" s="125">
        <v>4.2185941630920398</v>
      </c>
      <c r="J59" s="123" t="s">
        <v>775</v>
      </c>
      <c r="K59" s="125">
        <v>0.462107208872446</v>
      </c>
      <c r="L59" s="125">
        <v>1.0222989889451499</v>
      </c>
      <c r="M59" s="130">
        <v>1.5887791701915599</v>
      </c>
      <c r="N59" s="137">
        <f t="shared" si="0"/>
        <v>6.3551166807662396</v>
      </c>
      <c r="O59" s="132">
        <f t="shared" si="1"/>
        <v>6.3551166807662401E-2</v>
      </c>
      <c r="P59" s="134">
        <f t="shared" si="2"/>
        <v>41</v>
      </c>
      <c r="Q59" s="134">
        <v>95</v>
      </c>
      <c r="R59" s="134" t="str">
        <f t="shared" si="3"/>
        <v>41/95</v>
      </c>
      <c r="S59" s="131">
        <f t="shared" si="4"/>
        <v>0.43157894736842106</v>
      </c>
      <c r="T59" s="137">
        <f t="shared" si="5"/>
        <v>78.421052631578945</v>
      </c>
      <c r="U59" s="133" t="e">
        <f ca="1">[1]!f_risk_annusharpe(A59,"2019/9/30","2019/12/31",1,1,3)</f>
        <v>#NAME?</v>
      </c>
      <c r="V59" s="134" t="e">
        <f t="shared" ca="1" si="6"/>
        <v>#NAME?</v>
      </c>
      <c r="W59" s="134">
        <f t="shared" si="7"/>
        <v>95</v>
      </c>
      <c r="X59" s="134" t="e">
        <f t="shared" ca="1" si="8"/>
        <v>#NAME?</v>
      </c>
      <c r="Y59" s="131" t="e">
        <f t="shared" ca="1" si="9"/>
        <v>#NAME?</v>
      </c>
      <c r="Z59" s="137" t="e">
        <f t="shared" ca="1" si="10"/>
        <v>#NAME?</v>
      </c>
      <c r="AA59" s="125">
        <v>3.1309297912713401</v>
      </c>
      <c r="AB59" s="125">
        <v>4.2185941630920398</v>
      </c>
      <c r="AC59" s="123" t="s">
        <v>775</v>
      </c>
      <c r="AD59" s="125">
        <v>5.6719909329808704</v>
      </c>
      <c r="AE59" s="123" t="s">
        <v>6567</v>
      </c>
      <c r="AF59" s="125">
        <v>7.3223217308728303</v>
      </c>
      <c r="AG59" s="123" t="s">
        <v>6568</v>
      </c>
      <c r="AH59" s="125">
        <v>125.4940194</v>
      </c>
      <c r="AI59" s="123" t="s">
        <v>163</v>
      </c>
      <c r="AJ59" s="123" t="s">
        <v>158</v>
      </c>
      <c r="AK59" s="124">
        <v>1.1185673157</v>
      </c>
      <c r="AL59" s="123" t="s">
        <v>159</v>
      </c>
      <c r="AM59" s="36">
        <v>37960</v>
      </c>
      <c r="AN59" s="123" t="s">
        <v>306</v>
      </c>
      <c r="AO59" s="123" t="s">
        <v>307</v>
      </c>
      <c r="AP59" s="123" t="s">
        <v>238</v>
      </c>
      <c r="AQ59" s="123" t="s">
        <v>170</v>
      </c>
    </row>
    <row r="60" spans="1:43">
      <c r="A60" s="123" t="s">
        <v>730</v>
      </c>
      <c r="B60" s="123" t="s">
        <v>731</v>
      </c>
      <c r="C60" s="36">
        <v>43830</v>
      </c>
      <c r="D60" s="124">
        <v>1.0472999999999999</v>
      </c>
      <c r="E60" s="124">
        <v>1.3785000000000001</v>
      </c>
      <c r="F60" s="125">
        <v>3.8208042792995903E-2</v>
      </c>
      <c r="G60" s="36">
        <v>43829</v>
      </c>
      <c r="H60" s="124">
        <v>1.0468999999999999</v>
      </c>
      <c r="I60" s="125">
        <v>4.1878579861748202</v>
      </c>
      <c r="J60" s="123" t="s">
        <v>814</v>
      </c>
      <c r="K60" s="125">
        <v>0.23928024502296499</v>
      </c>
      <c r="L60" s="125">
        <v>0.59554224380937604</v>
      </c>
      <c r="M60" s="130">
        <v>1.1874137161082099</v>
      </c>
      <c r="N60" s="137">
        <f t="shared" si="0"/>
        <v>4.7496548644328396</v>
      </c>
      <c r="O60" s="132">
        <f t="shared" si="1"/>
        <v>4.7496548644328396E-2</v>
      </c>
      <c r="P60" s="134">
        <f t="shared" si="2"/>
        <v>66</v>
      </c>
      <c r="Q60" s="134">
        <v>95</v>
      </c>
      <c r="R60" s="134" t="str">
        <f t="shared" si="3"/>
        <v>66/95</v>
      </c>
      <c r="S60" s="131">
        <f t="shared" si="4"/>
        <v>0.69473684210526321</v>
      </c>
      <c r="T60" s="137">
        <f t="shared" si="5"/>
        <v>65.263157894736835</v>
      </c>
      <c r="U60" s="133" t="e">
        <f ca="1">[1]!f_risk_annusharpe(A60,"2019/9/30","2019/12/31",1,1,3)</f>
        <v>#NAME?</v>
      </c>
      <c r="V60" s="134" t="e">
        <f t="shared" ca="1" si="6"/>
        <v>#NAME?</v>
      </c>
      <c r="W60" s="134">
        <f t="shared" si="7"/>
        <v>95</v>
      </c>
      <c r="X60" s="134" t="e">
        <f t="shared" ca="1" si="8"/>
        <v>#NAME?</v>
      </c>
      <c r="Y60" s="131" t="e">
        <f t="shared" ca="1" si="9"/>
        <v>#NAME?</v>
      </c>
      <c r="Z60" s="137" t="e">
        <f t="shared" ca="1" si="10"/>
        <v>#NAME?</v>
      </c>
      <c r="AA60" s="125">
        <v>2.5606949239314201</v>
      </c>
      <c r="AB60" s="125">
        <v>4.1878579861748202</v>
      </c>
      <c r="AC60" s="123" t="s">
        <v>814</v>
      </c>
      <c r="AD60" s="125">
        <v>15.3568078838001</v>
      </c>
      <c r="AE60" s="123" t="s">
        <v>755</v>
      </c>
      <c r="AF60" s="125">
        <v>18.9461249527116</v>
      </c>
      <c r="AG60" s="123" t="s">
        <v>6569</v>
      </c>
      <c r="AH60" s="125">
        <v>44.092979960000001</v>
      </c>
      <c r="AI60" s="123" t="s">
        <v>157</v>
      </c>
      <c r="AJ60" s="123" t="s">
        <v>197</v>
      </c>
      <c r="AK60" s="124">
        <v>12.5432485934</v>
      </c>
      <c r="AL60" s="123" t="s">
        <v>159</v>
      </c>
      <c r="AM60" s="36">
        <v>41591</v>
      </c>
      <c r="AN60" s="123" t="s">
        <v>306</v>
      </c>
      <c r="AO60" s="123" t="s">
        <v>734</v>
      </c>
      <c r="AP60" s="123" t="s">
        <v>331</v>
      </c>
      <c r="AQ60" s="123" t="s">
        <v>181</v>
      </c>
    </row>
    <row r="61" spans="1:43">
      <c r="A61" s="123" t="s">
        <v>857</v>
      </c>
      <c r="B61" s="123" t="s">
        <v>858</v>
      </c>
      <c r="C61" s="36">
        <v>43830</v>
      </c>
      <c r="D61" s="124">
        <v>1.145</v>
      </c>
      <c r="E61" s="124">
        <v>1.631</v>
      </c>
      <c r="F61" s="125">
        <v>8.7412587412603396E-2</v>
      </c>
      <c r="G61" s="36">
        <v>43829</v>
      </c>
      <c r="H61" s="124">
        <v>1.1439999999999999</v>
      </c>
      <c r="I61" s="125">
        <v>4.1508229830754999</v>
      </c>
      <c r="J61" s="123" t="s">
        <v>625</v>
      </c>
      <c r="K61" s="125">
        <v>0.17497812773403901</v>
      </c>
      <c r="L61" s="125">
        <v>0.42857294401185198</v>
      </c>
      <c r="M61" s="130">
        <v>0.85411774462207601</v>
      </c>
      <c r="N61" s="137">
        <f t="shared" si="0"/>
        <v>3.4164709784883041</v>
      </c>
      <c r="O61" s="132">
        <f t="shared" si="1"/>
        <v>3.4164709784883042E-2</v>
      </c>
      <c r="P61" s="134">
        <f t="shared" si="2"/>
        <v>87</v>
      </c>
      <c r="Q61" s="134">
        <v>95</v>
      </c>
      <c r="R61" s="134" t="str">
        <f t="shared" si="3"/>
        <v>87/95</v>
      </c>
      <c r="S61" s="131">
        <f t="shared" si="4"/>
        <v>0.91578947368421049</v>
      </c>
      <c r="T61" s="137">
        <f t="shared" si="5"/>
        <v>60</v>
      </c>
      <c r="U61" s="133" t="e">
        <f ca="1">[1]!f_risk_annusharpe(A61,"2019/9/30","2019/12/31",1,1,3)</f>
        <v>#NAME?</v>
      </c>
      <c r="V61" s="134" t="e">
        <f t="shared" ca="1" si="6"/>
        <v>#NAME?</v>
      </c>
      <c r="W61" s="134">
        <f t="shared" si="7"/>
        <v>95</v>
      </c>
      <c r="X61" s="134" t="e">
        <f t="shared" ca="1" si="8"/>
        <v>#NAME?</v>
      </c>
      <c r="Y61" s="131" t="e">
        <f t="shared" ca="1" si="9"/>
        <v>#NAME?</v>
      </c>
      <c r="Z61" s="137" t="e">
        <f t="shared" ca="1" si="10"/>
        <v>#NAME?</v>
      </c>
      <c r="AA61" s="125">
        <v>1.85126607809896</v>
      </c>
      <c r="AB61" s="125">
        <v>4.1508229830754999</v>
      </c>
      <c r="AC61" s="123" t="s">
        <v>625</v>
      </c>
      <c r="AD61" s="125">
        <v>10.850951546054</v>
      </c>
      <c r="AE61" s="123" t="s">
        <v>699</v>
      </c>
      <c r="AF61" s="125">
        <v>13.478529656775301</v>
      </c>
      <c r="AG61" s="123" t="s">
        <v>6570</v>
      </c>
      <c r="AH61" s="125">
        <v>70.224058499999998</v>
      </c>
      <c r="AI61" s="123" t="s">
        <v>157</v>
      </c>
      <c r="AJ61" s="123" t="s">
        <v>166</v>
      </c>
      <c r="AK61" s="124">
        <v>22.269600846700001</v>
      </c>
      <c r="AL61" s="123" t="s">
        <v>159</v>
      </c>
      <c r="AM61" s="36">
        <v>40570</v>
      </c>
      <c r="AN61" s="123" t="s">
        <v>306</v>
      </c>
      <c r="AO61" s="123" t="s">
        <v>860</v>
      </c>
      <c r="AP61" s="123" t="s">
        <v>266</v>
      </c>
      <c r="AQ61" s="123" t="s">
        <v>173</v>
      </c>
    </row>
    <row r="62" spans="1:43">
      <c r="A62" s="123" t="s">
        <v>882</v>
      </c>
      <c r="B62" s="123" t="s">
        <v>883</v>
      </c>
      <c r="C62" s="36">
        <v>43830</v>
      </c>
      <c r="D62" s="124">
        <v>1.2907999999999999</v>
      </c>
      <c r="E62" s="124">
        <v>1.5908</v>
      </c>
      <c r="F62" s="125">
        <v>0.108577633007598</v>
      </c>
      <c r="G62" s="36">
        <v>43829</v>
      </c>
      <c r="H62" s="124">
        <v>1.2894000000000001</v>
      </c>
      <c r="I62" s="125">
        <v>4.1219649915302101</v>
      </c>
      <c r="J62" s="123" t="s">
        <v>746</v>
      </c>
      <c r="K62" s="125">
        <v>0.34203980099502301</v>
      </c>
      <c r="L62" s="125">
        <v>0.91470565241185997</v>
      </c>
      <c r="M62" s="130">
        <v>1.414204902577</v>
      </c>
      <c r="N62" s="137">
        <f t="shared" si="0"/>
        <v>5.6568196103080002</v>
      </c>
      <c r="O62" s="132">
        <f t="shared" si="1"/>
        <v>5.6568196103080004E-2</v>
      </c>
      <c r="P62" s="134">
        <f t="shared" si="2"/>
        <v>49</v>
      </c>
      <c r="Q62" s="134">
        <v>95</v>
      </c>
      <c r="R62" s="134" t="str">
        <f t="shared" si="3"/>
        <v>49/95</v>
      </c>
      <c r="S62" s="131">
        <f t="shared" si="4"/>
        <v>0.51578947368421058</v>
      </c>
      <c r="T62" s="137">
        <f t="shared" si="5"/>
        <v>74.21052631578948</v>
      </c>
      <c r="U62" s="133" t="e">
        <f ca="1">[1]!f_risk_annusharpe(A62,"2019/9/30","2019/12/31",1,1,3)</f>
        <v>#NAME?</v>
      </c>
      <c r="V62" s="134" t="e">
        <f t="shared" ca="1" si="6"/>
        <v>#NAME?</v>
      </c>
      <c r="W62" s="134">
        <f t="shared" si="7"/>
        <v>95</v>
      </c>
      <c r="X62" s="134" t="e">
        <f t="shared" ca="1" si="8"/>
        <v>#NAME?</v>
      </c>
      <c r="Y62" s="131" t="e">
        <f t="shared" ca="1" si="9"/>
        <v>#NAME?</v>
      </c>
      <c r="Z62" s="137" t="e">
        <f t="shared" ca="1" si="10"/>
        <v>#NAME?</v>
      </c>
      <c r="AA62" s="125">
        <v>2.7216297946840702</v>
      </c>
      <c r="AB62" s="125">
        <v>4.1219649915302101</v>
      </c>
      <c r="AC62" s="123" t="s">
        <v>746</v>
      </c>
      <c r="AD62" s="125">
        <v>14.6358792184725</v>
      </c>
      <c r="AE62" s="123" t="s">
        <v>873</v>
      </c>
      <c r="AF62" s="125">
        <v>16.6034327009937</v>
      </c>
      <c r="AG62" s="123" t="s">
        <v>6571</v>
      </c>
      <c r="AH62" s="125">
        <v>63.547974240000002</v>
      </c>
      <c r="AI62" s="123" t="s">
        <v>157</v>
      </c>
      <c r="AJ62" s="123" t="s">
        <v>166</v>
      </c>
      <c r="AK62" s="124">
        <v>2.5764703924000001</v>
      </c>
      <c r="AL62" s="123" t="s">
        <v>159</v>
      </c>
      <c r="AM62" s="36">
        <v>41429</v>
      </c>
      <c r="AN62" s="123" t="s">
        <v>306</v>
      </c>
      <c r="AO62" s="123" t="s">
        <v>884</v>
      </c>
      <c r="AP62" s="123" t="s">
        <v>245</v>
      </c>
      <c r="AQ62" s="123" t="s">
        <v>185</v>
      </c>
    </row>
    <row r="63" spans="1:43">
      <c r="A63" s="123" t="s">
        <v>861</v>
      </c>
      <c r="B63" s="123" t="s">
        <v>862</v>
      </c>
      <c r="C63" s="36">
        <v>43830</v>
      </c>
      <c r="D63" s="124">
        <v>1.2578</v>
      </c>
      <c r="E63" s="124">
        <v>2.1678000000000002</v>
      </c>
      <c r="F63" s="125">
        <v>2.38568588469159E-2</v>
      </c>
      <c r="G63" s="36">
        <v>43829</v>
      </c>
      <c r="H63" s="124">
        <v>1.2575000000000001</v>
      </c>
      <c r="I63" s="125">
        <v>4.0492025270207099</v>
      </c>
      <c r="J63" s="123" t="s">
        <v>784</v>
      </c>
      <c r="K63" s="125">
        <v>0.20713830465264499</v>
      </c>
      <c r="L63" s="125">
        <v>0.39910080879969201</v>
      </c>
      <c r="M63" s="130">
        <v>0.645946360194534</v>
      </c>
      <c r="N63" s="137">
        <f t="shared" si="0"/>
        <v>2.583785440778136</v>
      </c>
      <c r="O63" s="132">
        <f t="shared" si="1"/>
        <v>2.5837854407781361E-2</v>
      </c>
      <c r="P63" s="134">
        <f t="shared" si="2"/>
        <v>91</v>
      </c>
      <c r="Q63" s="134">
        <v>95</v>
      </c>
      <c r="R63" s="134" t="str">
        <f t="shared" si="3"/>
        <v>91/95</v>
      </c>
      <c r="S63" s="131">
        <f t="shared" si="4"/>
        <v>0.95789473684210524</v>
      </c>
      <c r="T63" s="137">
        <f t="shared" si="5"/>
        <v>60</v>
      </c>
      <c r="U63" s="133" t="e">
        <f ca="1">[1]!f_risk_annusharpe(A63,"2019/9/30","2019/12/31",1,1,3)</f>
        <v>#NAME?</v>
      </c>
      <c r="V63" s="134" t="e">
        <f t="shared" ca="1" si="6"/>
        <v>#NAME?</v>
      </c>
      <c r="W63" s="134">
        <f t="shared" si="7"/>
        <v>95</v>
      </c>
      <c r="X63" s="134" t="e">
        <f t="shared" ca="1" si="8"/>
        <v>#NAME?</v>
      </c>
      <c r="Y63" s="131" t="e">
        <f t="shared" ca="1" si="9"/>
        <v>#NAME?</v>
      </c>
      <c r="Z63" s="137" t="e">
        <f t="shared" ca="1" si="10"/>
        <v>#NAME?</v>
      </c>
      <c r="AA63" s="125">
        <v>2.3312050543226799</v>
      </c>
      <c r="AB63" s="125">
        <v>4.0492025270207099</v>
      </c>
      <c r="AC63" s="123" t="s">
        <v>784</v>
      </c>
      <c r="AD63" s="125">
        <v>11.489765343167701</v>
      </c>
      <c r="AE63" s="123" t="s">
        <v>645</v>
      </c>
      <c r="AF63" s="125">
        <v>13.7908934130446</v>
      </c>
      <c r="AG63" s="123" t="s">
        <v>6572</v>
      </c>
      <c r="AH63" s="125">
        <v>167.45620217999999</v>
      </c>
      <c r="AI63" s="123" t="s">
        <v>163</v>
      </c>
      <c r="AJ63" s="123" t="s">
        <v>166</v>
      </c>
      <c r="AK63" s="124">
        <v>15.5431851848</v>
      </c>
      <c r="AL63" s="123" t="s">
        <v>159</v>
      </c>
      <c r="AM63" s="36">
        <v>37817</v>
      </c>
      <c r="AN63" s="123" t="s">
        <v>306</v>
      </c>
      <c r="AO63" s="123" t="s">
        <v>468</v>
      </c>
      <c r="AP63" s="123" t="s">
        <v>433</v>
      </c>
      <c r="AQ63" s="123" t="s">
        <v>181</v>
      </c>
    </row>
    <row r="64" spans="1:43">
      <c r="A64" s="123" t="s">
        <v>743</v>
      </c>
      <c r="B64" s="123" t="s">
        <v>744</v>
      </c>
      <c r="C64" s="36">
        <v>43830</v>
      </c>
      <c r="D64" s="124">
        <v>1.1830000000000001</v>
      </c>
      <c r="E64" s="124">
        <v>1.7170000000000001</v>
      </c>
      <c r="F64" s="125">
        <v>0</v>
      </c>
      <c r="G64" s="36">
        <v>43829</v>
      </c>
      <c r="H64" s="124">
        <v>1.1830000000000001</v>
      </c>
      <c r="I64" s="125">
        <v>3.9543038212485002</v>
      </c>
      <c r="J64" s="123" t="s">
        <v>657</v>
      </c>
      <c r="K64" s="125">
        <v>0.16934801016089099</v>
      </c>
      <c r="L64" s="125">
        <v>0.509768690382989</v>
      </c>
      <c r="M64" s="130">
        <v>0.93856463189487604</v>
      </c>
      <c r="N64" s="137">
        <f t="shared" si="0"/>
        <v>3.7542585275795042</v>
      </c>
      <c r="O64" s="132">
        <f t="shared" si="1"/>
        <v>3.7542585275795043E-2</v>
      </c>
      <c r="P64" s="134">
        <f t="shared" si="2"/>
        <v>82</v>
      </c>
      <c r="Q64" s="134">
        <v>95</v>
      </c>
      <c r="R64" s="134" t="str">
        <f t="shared" si="3"/>
        <v>82/95</v>
      </c>
      <c r="S64" s="131">
        <f t="shared" si="4"/>
        <v>0.86315789473684212</v>
      </c>
      <c r="T64" s="137">
        <f t="shared" si="5"/>
        <v>60</v>
      </c>
      <c r="U64" s="133" t="e">
        <f ca="1">[1]!f_risk_annusharpe(A64,"2019/9/30","2019/12/31",1,1,3)</f>
        <v>#NAME?</v>
      </c>
      <c r="V64" s="134" t="e">
        <f t="shared" ca="1" si="6"/>
        <v>#NAME?</v>
      </c>
      <c r="W64" s="134">
        <f t="shared" si="7"/>
        <v>95</v>
      </c>
      <c r="X64" s="134" t="e">
        <f t="shared" ca="1" si="8"/>
        <v>#NAME?</v>
      </c>
      <c r="Y64" s="131" t="e">
        <f t="shared" ca="1" si="9"/>
        <v>#NAME?</v>
      </c>
      <c r="Z64" s="137" t="e">
        <f t="shared" ca="1" si="10"/>
        <v>#NAME?</v>
      </c>
      <c r="AA64" s="125">
        <v>2.6019080659150098</v>
      </c>
      <c r="AB64" s="125">
        <v>3.9543038212485002</v>
      </c>
      <c r="AC64" s="123" t="s">
        <v>657</v>
      </c>
      <c r="AD64" s="125">
        <v>10.7056115784609</v>
      </c>
      <c r="AE64" s="123" t="s">
        <v>732</v>
      </c>
      <c r="AF64" s="125">
        <v>12.518806308590399</v>
      </c>
      <c r="AG64" s="123" t="s">
        <v>6573</v>
      </c>
      <c r="AH64" s="125">
        <v>86.480903699999999</v>
      </c>
      <c r="AI64" s="123" t="s">
        <v>163</v>
      </c>
      <c r="AJ64" s="123" t="s">
        <v>189</v>
      </c>
      <c r="AK64" s="124">
        <v>11.111236720899999</v>
      </c>
      <c r="AL64" s="123" t="s">
        <v>159</v>
      </c>
      <c r="AM64" s="36">
        <v>39534</v>
      </c>
      <c r="AN64" s="123" t="s">
        <v>306</v>
      </c>
      <c r="AO64" s="123" t="s">
        <v>592</v>
      </c>
      <c r="AP64" s="123" t="s">
        <v>261</v>
      </c>
      <c r="AQ64" s="123" t="s">
        <v>162</v>
      </c>
    </row>
    <row r="65" spans="1:43">
      <c r="A65" s="123" t="s">
        <v>892</v>
      </c>
      <c r="B65" s="123" t="s">
        <v>893</v>
      </c>
      <c r="C65" s="36">
        <v>43830</v>
      </c>
      <c r="D65" s="124">
        <v>1.0620000000000001</v>
      </c>
      <c r="E65" s="124">
        <v>1.48</v>
      </c>
      <c r="F65" s="125">
        <v>9.4250706880306706E-2</v>
      </c>
      <c r="G65" s="36">
        <v>43829</v>
      </c>
      <c r="H65" s="124">
        <v>1.0609999999999999</v>
      </c>
      <c r="I65" s="125">
        <v>3.92627301695225</v>
      </c>
      <c r="J65" s="123" t="s">
        <v>828</v>
      </c>
      <c r="K65" s="125">
        <v>0.28328611898018502</v>
      </c>
      <c r="L65" s="125">
        <v>0.75904045446679402</v>
      </c>
      <c r="M65" s="130">
        <v>1.3311843903620999</v>
      </c>
      <c r="N65" s="137">
        <f t="shared" si="0"/>
        <v>5.3247375614483996</v>
      </c>
      <c r="O65" s="132">
        <f t="shared" si="1"/>
        <v>5.3247375614483998E-2</v>
      </c>
      <c r="P65" s="134">
        <f t="shared" si="2"/>
        <v>58</v>
      </c>
      <c r="Q65" s="134">
        <v>95</v>
      </c>
      <c r="R65" s="134" t="str">
        <f t="shared" si="3"/>
        <v>58/95</v>
      </c>
      <c r="S65" s="131">
        <f t="shared" si="4"/>
        <v>0.61052631578947369</v>
      </c>
      <c r="T65" s="137">
        <f t="shared" si="5"/>
        <v>69.473684210526315</v>
      </c>
      <c r="U65" s="133" t="e">
        <f ca="1">[1]!f_risk_annusharpe(A65,"2019/9/30","2019/12/31",1,1,3)</f>
        <v>#NAME?</v>
      </c>
      <c r="V65" s="134" t="e">
        <f t="shared" ca="1" si="6"/>
        <v>#NAME?</v>
      </c>
      <c r="W65" s="134">
        <f t="shared" si="7"/>
        <v>95</v>
      </c>
      <c r="X65" s="134" t="e">
        <f t="shared" ca="1" si="8"/>
        <v>#NAME?</v>
      </c>
      <c r="Y65" s="131" t="e">
        <f t="shared" ca="1" si="9"/>
        <v>#NAME?</v>
      </c>
      <c r="Z65" s="137" t="e">
        <f t="shared" ca="1" si="10"/>
        <v>#NAME?</v>
      </c>
      <c r="AA65" s="125">
        <v>2.4867816178004101</v>
      </c>
      <c r="AB65" s="125">
        <v>3.92627301695225</v>
      </c>
      <c r="AC65" s="123" t="s">
        <v>828</v>
      </c>
      <c r="AD65" s="125">
        <v>13.1509938978863</v>
      </c>
      <c r="AE65" s="123" t="s">
        <v>767</v>
      </c>
      <c r="AF65" s="125">
        <v>14.3521351369002</v>
      </c>
      <c r="AG65" s="123" t="s">
        <v>6574</v>
      </c>
      <c r="AH65" s="125">
        <v>57.525610399999998</v>
      </c>
      <c r="AI65" s="123" t="s">
        <v>157</v>
      </c>
      <c r="AJ65" s="123" t="s">
        <v>189</v>
      </c>
      <c r="AK65" s="124">
        <v>8.8781612228999993</v>
      </c>
      <c r="AL65" s="123" t="s">
        <v>159</v>
      </c>
      <c r="AM65" s="36">
        <v>40969</v>
      </c>
      <c r="AN65" s="123" t="s">
        <v>306</v>
      </c>
      <c r="AO65" s="123" t="s">
        <v>6575</v>
      </c>
      <c r="AP65" s="123" t="s">
        <v>325</v>
      </c>
      <c r="AQ65" s="123" t="s">
        <v>162</v>
      </c>
    </row>
    <row r="66" spans="1:43">
      <c r="A66" s="123" t="s">
        <v>850</v>
      </c>
      <c r="B66" s="123" t="s">
        <v>851</v>
      </c>
      <c r="C66" s="36">
        <v>43830</v>
      </c>
      <c r="D66" s="124">
        <v>1.1068</v>
      </c>
      <c r="E66" s="124">
        <v>1.5852999999999999</v>
      </c>
      <c r="F66" s="125">
        <v>5.4239739649242197E-2</v>
      </c>
      <c r="G66" s="36">
        <v>43829</v>
      </c>
      <c r="H66" s="124">
        <v>1.1062000000000001</v>
      </c>
      <c r="I66" s="125">
        <v>3.9234693892158199</v>
      </c>
      <c r="J66" s="123" t="s">
        <v>783</v>
      </c>
      <c r="K66" s="125">
        <v>0.199167119319209</v>
      </c>
      <c r="L66" s="125">
        <v>0.57183154234050304</v>
      </c>
      <c r="M66" s="130">
        <v>0.90947402188558102</v>
      </c>
      <c r="N66" s="137">
        <f t="shared" si="0"/>
        <v>3.6378960875423241</v>
      </c>
      <c r="O66" s="132">
        <f t="shared" si="1"/>
        <v>3.6378960875423243E-2</v>
      </c>
      <c r="P66" s="134">
        <f t="shared" si="2"/>
        <v>84</v>
      </c>
      <c r="Q66" s="134">
        <v>95</v>
      </c>
      <c r="R66" s="134" t="str">
        <f t="shared" si="3"/>
        <v>84/95</v>
      </c>
      <c r="S66" s="131">
        <f t="shared" si="4"/>
        <v>0.88421052631578945</v>
      </c>
      <c r="T66" s="137">
        <f t="shared" si="5"/>
        <v>60</v>
      </c>
      <c r="U66" s="133" t="e">
        <f ca="1">[1]!f_risk_annusharpe(A66,"2019/9/30","2019/12/31",1,1,3)</f>
        <v>#NAME?</v>
      </c>
      <c r="V66" s="134" t="e">
        <f t="shared" ca="1" si="6"/>
        <v>#NAME?</v>
      </c>
      <c r="W66" s="134">
        <f t="shared" si="7"/>
        <v>95</v>
      </c>
      <c r="X66" s="134" t="e">
        <f t="shared" ca="1" si="8"/>
        <v>#NAME?</v>
      </c>
      <c r="Y66" s="131" t="e">
        <f t="shared" ca="1" si="9"/>
        <v>#NAME?</v>
      </c>
      <c r="Z66" s="137" t="e">
        <f t="shared" ca="1" si="10"/>
        <v>#NAME?</v>
      </c>
      <c r="AA66" s="125">
        <v>2.0787854551199798</v>
      </c>
      <c r="AB66" s="125">
        <v>3.9234693892158199</v>
      </c>
      <c r="AC66" s="123" t="s">
        <v>783</v>
      </c>
      <c r="AD66" s="125">
        <v>12.266329581218599</v>
      </c>
      <c r="AE66" s="123" t="s">
        <v>823</v>
      </c>
      <c r="AF66" s="125">
        <v>11.8208282733566</v>
      </c>
      <c r="AG66" s="123" t="s">
        <v>6576</v>
      </c>
      <c r="AH66" s="125">
        <v>69.729772240000003</v>
      </c>
      <c r="AI66" s="123" t="s">
        <v>163</v>
      </c>
      <c r="AJ66" s="123" t="s">
        <v>189</v>
      </c>
      <c r="AK66" s="124">
        <v>51.8403284555</v>
      </c>
      <c r="AL66" s="123" t="s">
        <v>159</v>
      </c>
      <c r="AM66" s="36">
        <v>40514</v>
      </c>
      <c r="AN66" s="123" t="s">
        <v>306</v>
      </c>
      <c r="AO66" s="123" t="s">
        <v>853</v>
      </c>
      <c r="AP66" s="123" t="s">
        <v>175</v>
      </c>
      <c r="AQ66" s="123" t="s">
        <v>181</v>
      </c>
    </row>
    <row r="67" spans="1:43">
      <c r="A67" s="123" t="s">
        <v>772</v>
      </c>
      <c r="B67" s="123" t="s">
        <v>773</v>
      </c>
      <c r="C67" s="36">
        <v>43830</v>
      </c>
      <c r="D67" s="124">
        <v>0.84</v>
      </c>
      <c r="E67" s="124">
        <v>1.2130000000000001</v>
      </c>
      <c r="F67" s="125">
        <v>0.119189511322988</v>
      </c>
      <c r="G67" s="36">
        <v>43829</v>
      </c>
      <c r="H67" s="124">
        <v>0.83899999999999997</v>
      </c>
      <c r="I67" s="125">
        <v>3.8976569542063699</v>
      </c>
      <c r="J67" s="123" t="s">
        <v>890</v>
      </c>
      <c r="K67" s="125">
        <v>0.23866348448686101</v>
      </c>
      <c r="L67" s="125">
        <v>0.47844093179007902</v>
      </c>
      <c r="M67" s="130">
        <v>0.96151035934676699</v>
      </c>
      <c r="N67" s="137">
        <f t="shared" si="0"/>
        <v>3.8460414373870679</v>
      </c>
      <c r="O67" s="132">
        <f t="shared" si="1"/>
        <v>3.8460414373870683E-2</v>
      </c>
      <c r="P67" s="134">
        <f t="shared" si="2"/>
        <v>81</v>
      </c>
      <c r="Q67" s="134">
        <v>95</v>
      </c>
      <c r="R67" s="134" t="str">
        <f t="shared" si="3"/>
        <v>81/95</v>
      </c>
      <c r="S67" s="131">
        <f t="shared" si="4"/>
        <v>0.85263157894736841</v>
      </c>
      <c r="T67" s="137">
        <f t="shared" si="5"/>
        <v>60</v>
      </c>
      <c r="U67" s="133" t="e">
        <f ca="1">[1]!f_risk_annusharpe(A67,"2019/9/30","2019/12/31",1,1,3)</f>
        <v>#NAME?</v>
      </c>
      <c r="V67" s="134" t="e">
        <f t="shared" ca="1" si="6"/>
        <v>#NAME?</v>
      </c>
      <c r="W67" s="134">
        <f t="shared" si="7"/>
        <v>95</v>
      </c>
      <c r="X67" s="134" t="e">
        <f t="shared" ca="1" si="8"/>
        <v>#NAME?</v>
      </c>
      <c r="Y67" s="131" t="e">
        <f t="shared" ca="1" si="9"/>
        <v>#NAME?</v>
      </c>
      <c r="Z67" s="137" t="e">
        <f t="shared" ca="1" si="10"/>
        <v>#NAME?</v>
      </c>
      <c r="AA67" s="125">
        <v>2.1897525778303102</v>
      </c>
      <c r="AB67" s="125">
        <v>3.8976569542063699</v>
      </c>
      <c r="AC67" s="123" t="s">
        <v>890</v>
      </c>
      <c r="AD67" s="125">
        <v>8.7060601579833907</v>
      </c>
      <c r="AE67" s="123" t="s">
        <v>795</v>
      </c>
      <c r="AF67" s="125">
        <v>11.7715230352304</v>
      </c>
      <c r="AG67" s="123" t="s">
        <v>6577</v>
      </c>
      <c r="AH67" s="125">
        <v>23.731076000000002</v>
      </c>
      <c r="AI67" s="123" t="s">
        <v>157</v>
      </c>
      <c r="AJ67" s="123" t="s">
        <v>166</v>
      </c>
      <c r="AK67" s="124">
        <v>10.0901798752</v>
      </c>
      <c r="AL67" s="123" t="s">
        <v>159</v>
      </c>
      <c r="AM67" s="36">
        <v>42159</v>
      </c>
      <c r="AN67" s="123" t="s">
        <v>306</v>
      </c>
      <c r="AO67" s="123" t="s">
        <v>776</v>
      </c>
      <c r="AP67" s="123" t="s">
        <v>182</v>
      </c>
      <c r="AQ67" s="123" t="s">
        <v>241</v>
      </c>
    </row>
    <row r="68" spans="1:43">
      <c r="A68" s="123" t="s">
        <v>843</v>
      </c>
      <c r="B68" s="123" t="s">
        <v>844</v>
      </c>
      <c r="C68" s="36">
        <v>43830</v>
      </c>
      <c r="D68" s="124">
        <v>1.8169999999999999</v>
      </c>
      <c r="E68" s="124">
        <v>1.8169999999999999</v>
      </c>
      <c r="F68" s="125">
        <v>5.5066079295148097E-2</v>
      </c>
      <c r="G68" s="36">
        <v>43829</v>
      </c>
      <c r="H68" s="124">
        <v>1.8160000000000001</v>
      </c>
      <c r="I68" s="125">
        <v>3.76927470017133</v>
      </c>
      <c r="J68" s="123" t="s">
        <v>633</v>
      </c>
      <c r="K68" s="125">
        <v>0.22062879205736399</v>
      </c>
      <c r="L68" s="125">
        <v>0.77648363838047796</v>
      </c>
      <c r="M68" s="130">
        <v>1.16926503340757</v>
      </c>
      <c r="N68" s="137">
        <f t="shared" ref="N68:N80" si="11">M68*4</f>
        <v>4.6770601336302802</v>
      </c>
      <c r="O68" s="132">
        <f t="shared" ref="O68:O80" si="12">N68/100</f>
        <v>4.67706013363028E-2</v>
      </c>
      <c r="P68" s="134">
        <f t="shared" ref="P68:P97" si="13">RANK(O68,$O$3:$O$1113,0)</f>
        <v>67</v>
      </c>
      <c r="Q68" s="134">
        <v>95</v>
      </c>
      <c r="R68" s="134" t="str">
        <f t="shared" ref="R68:R97" si="14">P68&amp;"/"&amp;Q68</f>
        <v>67/95</v>
      </c>
      <c r="S68" s="131">
        <f t="shared" ref="S68:S97" si="15">P68/Q68</f>
        <v>0.70526315789473681</v>
      </c>
      <c r="T68" s="137">
        <f t="shared" ref="T68:T97" si="16">IF(S68&gt;0.8,60,60+40/80%*(80%-S68))</f>
        <v>64.736842105263165</v>
      </c>
      <c r="U68" s="133" t="e">
        <f ca="1">[1]!f_risk_annusharpe(A68,"2019/9/30","2019/12/31",1,1,3)</f>
        <v>#NAME?</v>
      </c>
      <c r="V68" s="134" t="e">
        <f t="shared" ref="V68:V97" ca="1" si="17">RANK(U68,$U$3:$U$1230,0)</f>
        <v>#NAME?</v>
      </c>
      <c r="W68" s="134">
        <f t="shared" ref="W68:W97" si="18">Q68</f>
        <v>95</v>
      </c>
      <c r="X68" s="134" t="e">
        <f t="shared" ref="X68:X97" ca="1" si="19">V68&amp;"/"&amp;W68</f>
        <v>#NAME?</v>
      </c>
      <c r="Y68" s="131" t="e">
        <f t="shared" ref="Y68:Y97" ca="1" si="20">V68/W68</f>
        <v>#NAME?</v>
      </c>
      <c r="Z68" s="137" t="e">
        <f t="shared" ref="Z68:Z97" ca="1" si="21">IF(Y68&gt;0.8,60,60+40/80%*(80%-Y68))</f>
        <v>#NAME?</v>
      </c>
      <c r="AA68" s="125">
        <v>2.2509848058525601</v>
      </c>
      <c r="AB68" s="125">
        <v>3.76927470017133</v>
      </c>
      <c r="AC68" s="123" t="s">
        <v>633</v>
      </c>
      <c r="AD68" s="125">
        <v>12.2991347342398</v>
      </c>
      <c r="AE68" s="123" t="s">
        <v>753</v>
      </c>
      <c r="AF68" s="125">
        <v>11.131498470947999</v>
      </c>
      <c r="AG68" s="123" t="s">
        <v>6578</v>
      </c>
      <c r="AH68" s="125">
        <v>42.398119122257</v>
      </c>
      <c r="AI68" s="123" t="s">
        <v>157</v>
      </c>
      <c r="AJ68" s="123" t="s">
        <v>158</v>
      </c>
      <c r="AK68" s="124">
        <v>3.4762113832999999</v>
      </c>
      <c r="AL68" s="123" t="s">
        <v>159</v>
      </c>
      <c r="AM68" s="36">
        <v>41911</v>
      </c>
      <c r="AN68" s="123" t="s">
        <v>306</v>
      </c>
      <c r="AO68" s="123" t="s">
        <v>846</v>
      </c>
      <c r="AP68" s="123" t="s">
        <v>246</v>
      </c>
      <c r="AQ68" s="123" t="s">
        <v>162</v>
      </c>
    </row>
    <row r="69" spans="1:43">
      <c r="A69" s="123" t="s">
        <v>781</v>
      </c>
      <c r="B69" s="123" t="s">
        <v>782</v>
      </c>
      <c r="C69" s="36">
        <v>43830</v>
      </c>
      <c r="D69" s="124">
        <v>1.0564</v>
      </c>
      <c r="E69" s="124">
        <v>1.2215</v>
      </c>
      <c r="F69" s="125">
        <v>2.84064009090019E-2</v>
      </c>
      <c r="G69" s="36">
        <v>43829</v>
      </c>
      <c r="H69" s="124">
        <v>1.0561</v>
      </c>
      <c r="I69" s="125">
        <v>3.7550404604706298</v>
      </c>
      <c r="J69" s="123" t="s">
        <v>627</v>
      </c>
      <c r="K69" s="125">
        <v>0.18968133535660001</v>
      </c>
      <c r="L69" s="125">
        <v>0.68624233952658098</v>
      </c>
      <c r="M69" s="130">
        <v>1.3722343946178699</v>
      </c>
      <c r="N69" s="137">
        <f t="shared" si="11"/>
        <v>5.4889375784714796</v>
      </c>
      <c r="O69" s="132">
        <f t="shared" si="12"/>
        <v>5.4889375784714797E-2</v>
      </c>
      <c r="P69" s="134">
        <f t="shared" si="13"/>
        <v>52</v>
      </c>
      <c r="Q69" s="134">
        <v>95</v>
      </c>
      <c r="R69" s="134" t="str">
        <f t="shared" si="14"/>
        <v>52/95</v>
      </c>
      <c r="S69" s="131">
        <f t="shared" si="15"/>
        <v>0.54736842105263162</v>
      </c>
      <c r="T69" s="137">
        <f t="shared" si="16"/>
        <v>72.631578947368425</v>
      </c>
      <c r="U69" s="133" t="e">
        <f ca="1">[1]!f_risk_annusharpe(A69,"2019/9/30","2019/12/31",1,1,3)</f>
        <v>#NAME?</v>
      </c>
      <c r="V69" s="134" t="e">
        <f t="shared" ca="1" si="17"/>
        <v>#NAME?</v>
      </c>
      <c r="W69" s="134">
        <f t="shared" si="18"/>
        <v>95</v>
      </c>
      <c r="X69" s="134" t="e">
        <f t="shared" ca="1" si="19"/>
        <v>#NAME?</v>
      </c>
      <c r="Y69" s="131" t="e">
        <f t="shared" ca="1" si="20"/>
        <v>#NAME?</v>
      </c>
      <c r="Z69" s="137" t="e">
        <f t="shared" ca="1" si="21"/>
        <v>#NAME?</v>
      </c>
      <c r="AA69" s="125">
        <v>2.2377089896934601</v>
      </c>
      <c r="AB69" s="125">
        <v>3.7550404604706298</v>
      </c>
      <c r="AC69" s="123" t="s">
        <v>627</v>
      </c>
      <c r="AD69" s="125">
        <v>10.9286921266968</v>
      </c>
      <c r="AE69" s="123" t="s">
        <v>672</v>
      </c>
      <c r="AF69" s="125">
        <v>14.024376558139499</v>
      </c>
      <c r="AG69" s="123" t="s">
        <v>6579</v>
      </c>
      <c r="AH69" s="125">
        <v>22.576204799999999</v>
      </c>
      <c r="AI69" s="123" t="s">
        <v>157</v>
      </c>
      <c r="AJ69" s="123" t="s">
        <v>166</v>
      </c>
      <c r="AK69" s="124">
        <v>15.794387564000001</v>
      </c>
      <c r="AL69" s="123" t="s">
        <v>159</v>
      </c>
      <c r="AM69" s="36">
        <v>41984</v>
      </c>
      <c r="AN69" s="123" t="s">
        <v>306</v>
      </c>
      <c r="AO69" s="123" t="s">
        <v>785</v>
      </c>
      <c r="AP69" s="123" t="s">
        <v>331</v>
      </c>
      <c r="AQ69" s="123" t="s">
        <v>185</v>
      </c>
    </row>
    <row r="70" spans="1:43">
      <c r="A70" s="123" t="s">
        <v>838</v>
      </c>
      <c r="B70" s="123" t="s">
        <v>839</v>
      </c>
      <c r="C70" s="36">
        <v>43830</v>
      </c>
      <c r="D70" s="124">
        <v>1.0609999999999999</v>
      </c>
      <c r="E70" s="124">
        <v>1.3029999999999999</v>
      </c>
      <c r="F70" s="125">
        <v>0</v>
      </c>
      <c r="G70" s="36">
        <v>43829</v>
      </c>
      <c r="H70" s="124">
        <v>1.0609999999999999</v>
      </c>
      <c r="I70" s="125">
        <v>3.6925929789338601</v>
      </c>
      <c r="J70" s="123" t="s">
        <v>835</v>
      </c>
      <c r="K70" s="125">
        <v>0.188857412653434</v>
      </c>
      <c r="L70" s="125">
        <v>0.46702284052238002</v>
      </c>
      <c r="M70" s="130">
        <v>0.92872790872330602</v>
      </c>
      <c r="N70" s="137">
        <f t="shared" si="11"/>
        <v>3.7149116348932241</v>
      </c>
      <c r="O70" s="132">
        <f t="shared" si="12"/>
        <v>3.714911634893224E-2</v>
      </c>
      <c r="P70" s="134">
        <f t="shared" si="13"/>
        <v>83</v>
      </c>
      <c r="Q70" s="134">
        <v>95</v>
      </c>
      <c r="R70" s="134" t="str">
        <f t="shared" si="14"/>
        <v>83/95</v>
      </c>
      <c r="S70" s="131">
        <f t="shared" si="15"/>
        <v>0.87368421052631584</v>
      </c>
      <c r="T70" s="137">
        <f t="shared" si="16"/>
        <v>60</v>
      </c>
      <c r="U70" s="133" t="e">
        <f ca="1">[1]!f_risk_annusharpe(A70,"2019/9/30","2019/12/31",1,1,3)</f>
        <v>#NAME?</v>
      </c>
      <c r="V70" s="134" t="e">
        <f t="shared" ca="1" si="17"/>
        <v>#NAME?</v>
      </c>
      <c r="W70" s="134">
        <f t="shared" si="18"/>
        <v>95</v>
      </c>
      <c r="X70" s="134" t="e">
        <f t="shared" ca="1" si="19"/>
        <v>#NAME?</v>
      </c>
      <c r="Y70" s="131" t="e">
        <f t="shared" ca="1" si="20"/>
        <v>#NAME?</v>
      </c>
      <c r="Z70" s="137" t="e">
        <f t="shared" ca="1" si="21"/>
        <v>#NAME?</v>
      </c>
      <c r="AA70" s="125">
        <v>2.24437240660238</v>
      </c>
      <c r="AB70" s="125">
        <v>3.6925929789338601</v>
      </c>
      <c r="AC70" s="123" t="s">
        <v>835</v>
      </c>
      <c r="AD70" s="125">
        <v>8.4012398466840708</v>
      </c>
      <c r="AE70" s="123" t="s">
        <v>700</v>
      </c>
      <c r="AF70" s="125">
        <v>9.8617059545352603</v>
      </c>
      <c r="AG70" s="123" t="s">
        <v>6580</v>
      </c>
      <c r="AH70" s="125">
        <v>32.659376399999999</v>
      </c>
      <c r="AI70" s="123" t="s">
        <v>163</v>
      </c>
      <c r="AJ70" s="123" t="s">
        <v>189</v>
      </c>
      <c r="AK70" s="124">
        <v>4.3103275983999998</v>
      </c>
      <c r="AL70" s="123" t="s">
        <v>159</v>
      </c>
      <c r="AM70" s="36">
        <v>40627</v>
      </c>
      <c r="AN70" s="123" t="s">
        <v>306</v>
      </c>
      <c r="AO70" s="123" t="s">
        <v>836</v>
      </c>
      <c r="AP70" s="123" t="s">
        <v>248</v>
      </c>
      <c r="AQ70" s="123" t="s">
        <v>185</v>
      </c>
    </row>
    <row r="71" spans="1:43">
      <c r="A71" s="123" t="s">
        <v>868</v>
      </c>
      <c r="B71" s="123" t="s">
        <v>869</v>
      </c>
      <c r="C71" s="36">
        <v>43830</v>
      </c>
      <c r="D71" s="124">
        <v>1.022</v>
      </c>
      <c r="E71" s="124">
        <v>1.373</v>
      </c>
      <c r="F71" s="125">
        <v>9.7943192948108798E-2</v>
      </c>
      <c r="G71" s="36">
        <v>43826</v>
      </c>
      <c r="H71" s="124">
        <v>1.0209999999999999</v>
      </c>
      <c r="I71" s="125">
        <v>3.6895345072528198</v>
      </c>
      <c r="J71" s="123" t="s">
        <v>757</v>
      </c>
      <c r="K71" s="125">
        <v>0.29439985080638398</v>
      </c>
      <c r="L71" s="125">
        <v>0.59054473225561099</v>
      </c>
      <c r="M71" s="130">
        <v>0.83002176880048395</v>
      </c>
      <c r="N71" s="137">
        <f t="shared" si="11"/>
        <v>3.3200870752019358</v>
      </c>
      <c r="O71" s="132">
        <f t="shared" si="12"/>
        <v>3.3200870752019357E-2</v>
      </c>
      <c r="P71" s="134">
        <f t="shared" si="13"/>
        <v>88</v>
      </c>
      <c r="Q71" s="134">
        <v>95</v>
      </c>
      <c r="R71" s="134" t="str">
        <f t="shared" si="14"/>
        <v>88/95</v>
      </c>
      <c r="S71" s="131">
        <f t="shared" si="15"/>
        <v>0.9263157894736842</v>
      </c>
      <c r="T71" s="137">
        <f t="shared" si="16"/>
        <v>60</v>
      </c>
      <c r="U71" s="133" t="e">
        <f ca="1">[1]!f_risk_annusharpe(A71,"2019/9/30","2019/12/31",1,1,3)</f>
        <v>#NAME?</v>
      </c>
      <c r="V71" s="134" t="e">
        <f t="shared" ca="1" si="17"/>
        <v>#NAME?</v>
      </c>
      <c r="W71" s="134">
        <f t="shared" si="18"/>
        <v>95</v>
      </c>
      <c r="X71" s="134" t="e">
        <f t="shared" ca="1" si="19"/>
        <v>#NAME?</v>
      </c>
      <c r="Y71" s="131" t="e">
        <f t="shared" ca="1" si="20"/>
        <v>#NAME?</v>
      </c>
      <c r="Z71" s="137" t="e">
        <f t="shared" ca="1" si="21"/>
        <v>#NAME?</v>
      </c>
      <c r="AA71" s="125">
        <v>2.6762649572175099</v>
      </c>
      <c r="AB71" s="125">
        <v>3.6895345072528198</v>
      </c>
      <c r="AC71" s="123" t="s">
        <v>757</v>
      </c>
      <c r="AD71" s="125">
        <v>10.9486374517573</v>
      </c>
      <c r="AE71" s="123" t="s">
        <v>694</v>
      </c>
      <c r="AF71" s="125">
        <v>13.404574298874</v>
      </c>
      <c r="AG71" s="123" t="s">
        <v>6581</v>
      </c>
      <c r="AH71" s="125">
        <v>43.472448</v>
      </c>
      <c r="AI71" s="123" t="s">
        <v>174</v>
      </c>
      <c r="AJ71" s="123" t="s">
        <v>197</v>
      </c>
      <c r="AK71" s="124">
        <v>0.77146668169999999</v>
      </c>
      <c r="AL71" s="123" t="s">
        <v>159</v>
      </c>
      <c r="AM71" s="36">
        <v>41598</v>
      </c>
      <c r="AN71" s="123" t="s">
        <v>306</v>
      </c>
      <c r="AO71" s="123" t="s">
        <v>864</v>
      </c>
      <c r="AP71" s="123" t="s">
        <v>283</v>
      </c>
      <c r="AQ71" s="123" t="s">
        <v>173</v>
      </c>
    </row>
    <row r="72" spans="1:43">
      <c r="A72" s="123" t="s">
        <v>825</v>
      </c>
      <c r="B72" s="123" t="s">
        <v>826</v>
      </c>
      <c r="C72" s="36">
        <v>43830</v>
      </c>
      <c r="D72" s="124">
        <v>1.1286</v>
      </c>
      <c r="E72" s="124">
        <v>1.3082</v>
      </c>
      <c r="F72" s="125">
        <v>2.6588673225200098E-2</v>
      </c>
      <c r="G72" s="36">
        <v>43829</v>
      </c>
      <c r="H72" s="124">
        <v>1.1283000000000001</v>
      </c>
      <c r="I72" s="125">
        <v>3.4463794683776401</v>
      </c>
      <c r="J72" s="123" t="s">
        <v>796</v>
      </c>
      <c r="K72" s="125">
        <v>0.115319790650228</v>
      </c>
      <c r="L72" s="125">
        <v>0.34675913576954398</v>
      </c>
      <c r="M72" s="130">
        <v>0.61513773736294297</v>
      </c>
      <c r="N72" s="137">
        <f t="shared" si="11"/>
        <v>2.4605509494517719</v>
      </c>
      <c r="O72" s="132">
        <f t="shared" si="12"/>
        <v>2.460550949451772E-2</v>
      </c>
      <c r="P72" s="134">
        <f t="shared" si="13"/>
        <v>92</v>
      </c>
      <c r="Q72" s="134">
        <v>95</v>
      </c>
      <c r="R72" s="134" t="str">
        <f t="shared" si="14"/>
        <v>92/95</v>
      </c>
      <c r="S72" s="131">
        <f t="shared" si="15"/>
        <v>0.96842105263157896</v>
      </c>
      <c r="T72" s="137">
        <f t="shared" si="16"/>
        <v>60</v>
      </c>
      <c r="U72" s="133" t="e">
        <f ca="1">[1]!f_risk_annusharpe(A72,"2019/9/30","2019/12/31",1,1,3)</f>
        <v>#NAME?</v>
      </c>
      <c r="V72" s="134" t="e">
        <f t="shared" ca="1" si="17"/>
        <v>#NAME?</v>
      </c>
      <c r="W72" s="134">
        <f t="shared" si="18"/>
        <v>95</v>
      </c>
      <c r="X72" s="134" t="e">
        <f t="shared" ca="1" si="19"/>
        <v>#NAME?</v>
      </c>
      <c r="Y72" s="131" t="e">
        <f t="shared" ca="1" si="20"/>
        <v>#NAME?</v>
      </c>
      <c r="Z72" s="137" t="e">
        <f t="shared" ca="1" si="21"/>
        <v>#NAME?</v>
      </c>
      <c r="AA72" s="125">
        <v>1.76735798016231</v>
      </c>
      <c r="AB72" s="125">
        <v>3.4463794683776401</v>
      </c>
      <c r="AC72" s="123" t="s">
        <v>796</v>
      </c>
      <c r="AD72" s="125">
        <v>9.9250024349858901</v>
      </c>
      <c r="AE72" s="123" t="s">
        <v>845</v>
      </c>
      <c r="AF72" s="125">
        <v>9.0013532345800495</v>
      </c>
      <c r="AG72" s="123" t="s">
        <v>6582</v>
      </c>
      <c r="AH72" s="125">
        <v>33.917644520000003</v>
      </c>
      <c r="AI72" s="123" t="s">
        <v>157</v>
      </c>
      <c r="AJ72" s="123" t="s">
        <v>166</v>
      </c>
      <c r="AK72" s="124">
        <v>0.81000941140000005</v>
      </c>
      <c r="AL72" s="123" t="s">
        <v>159</v>
      </c>
      <c r="AM72" s="36">
        <v>39785</v>
      </c>
      <c r="AN72" s="123" t="s">
        <v>306</v>
      </c>
      <c r="AO72" s="123" t="s">
        <v>827</v>
      </c>
      <c r="AP72" s="123" t="s">
        <v>457</v>
      </c>
      <c r="AQ72" s="123" t="s">
        <v>207</v>
      </c>
    </row>
    <row r="73" spans="1:43">
      <c r="A73" s="123" t="s">
        <v>748</v>
      </c>
      <c r="B73" s="123" t="s">
        <v>749</v>
      </c>
      <c r="C73" s="36">
        <v>43830</v>
      </c>
      <c r="D73" s="124">
        <v>1.1554</v>
      </c>
      <c r="E73" s="124">
        <v>1.3489</v>
      </c>
      <c r="F73" s="125">
        <v>3.4632034632030101E-2</v>
      </c>
      <c r="G73" s="36">
        <v>43829</v>
      </c>
      <c r="H73" s="124">
        <v>1.155</v>
      </c>
      <c r="I73" s="125">
        <v>3.4377797672336601</v>
      </c>
      <c r="J73" s="123" t="s">
        <v>867</v>
      </c>
      <c r="K73" s="125">
        <v>0.234232671119977</v>
      </c>
      <c r="L73" s="125">
        <v>0.60954371299198096</v>
      </c>
      <c r="M73" s="130">
        <v>1.0583398932913599</v>
      </c>
      <c r="N73" s="137">
        <f t="shared" si="11"/>
        <v>4.2333595731654396</v>
      </c>
      <c r="O73" s="132">
        <f t="shared" si="12"/>
        <v>4.2333595731654398E-2</v>
      </c>
      <c r="P73" s="134">
        <f t="shared" si="13"/>
        <v>77</v>
      </c>
      <c r="Q73" s="134">
        <v>95</v>
      </c>
      <c r="R73" s="134" t="str">
        <f t="shared" si="14"/>
        <v>77/95</v>
      </c>
      <c r="S73" s="131">
        <f t="shared" si="15"/>
        <v>0.81052631578947365</v>
      </c>
      <c r="T73" s="137">
        <f t="shared" si="16"/>
        <v>60</v>
      </c>
      <c r="U73" s="133" t="e">
        <f ca="1">[1]!f_risk_annusharpe(A73,"2019/9/30","2019/12/31",1,1,3)</f>
        <v>#NAME?</v>
      </c>
      <c r="V73" s="134" t="e">
        <f t="shared" ca="1" si="17"/>
        <v>#NAME?</v>
      </c>
      <c r="W73" s="134">
        <f t="shared" si="18"/>
        <v>95</v>
      </c>
      <c r="X73" s="134" t="e">
        <f t="shared" ca="1" si="19"/>
        <v>#NAME?</v>
      </c>
      <c r="Y73" s="131" t="e">
        <f t="shared" ca="1" si="20"/>
        <v>#NAME?</v>
      </c>
      <c r="Z73" s="137" t="e">
        <f t="shared" ca="1" si="21"/>
        <v>#NAME?</v>
      </c>
      <c r="AA73" s="125">
        <v>2.2658877677465199</v>
      </c>
      <c r="AB73" s="125">
        <v>3.4377797672336601</v>
      </c>
      <c r="AC73" s="123" t="s">
        <v>867</v>
      </c>
      <c r="AD73" s="125">
        <v>10.1429933269781</v>
      </c>
      <c r="AE73" s="123" t="s">
        <v>804</v>
      </c>
      <c r="AF73" s="125">
        <v>12.481870840322401</v>
      </c>
      <c r="AG73" s="123" t="s">
        <v>6583</v>
      </c>
      <c r="AH73" s="125">
        <v>38.16007458</v>
      </c>
      <c r="AI73" s="123" t="s">
        <v>157</v>
      </c>
      <c r="AJ73" s="123" t="s">
        <v>166</v>
      </c>
      <c r="AK73" s="124">
        <v>0.58835013420000004</v>
      </c>
      <c r="AL73" s="123" t="s">
        <v>159</v>
      </c>
      <c r="AM73" s="36">
        <v>40808</v>
      </c>
      <c r="AN73" s="123" t="s">
        <v>306</v>
      </c>
      <c r="AO73" s="123" t="s">
        <v>750</v>
      </c>
      <c r="AP73" s="123" t="s">
        <v>331</v>
      </c>
      <c r="AQ73" s="123" t="s">
        <v>185</v>
      </c>
    </row>
    <row r="74" spans="1:43">
      <c r="A74" s="123" t="s">
        <v>865</v>
      </c>
      <c r="B74" s="123" t="s">
        <v>866</v>
      </c>
      <c r="C74" s="36">
        <v>43830</v>
      </c>
      <c r="D74" s="124">
        <v>1.1464000000000001</v>
      </c>
      <c r="E74" s="124">
        <v>1.6088</v>
      </c>
      <c r="F74" s="125">
        <v>7.8568310781334499E-2</v>
      </c>
      <c r="G74" s="36">
        <v>43829</v>
      </c>
      <c r="H74" s="124">
        <v>1.1455</v>
      </c>
      <c r="I74" s="125">
        <v>3.3312103826586501</v>
      </c>
      <c r="J74" s="123" t="s">
        <v>910</v>
      </c>
      <c r="K74" s="125">
        <v>0.26237537169844899</v>
      </c>
      <c r="L74" s="125">
        <v>0.68502558629645005</v>
      </c>
      <c r="M74" s="130">
        <v>1.00686522654865</v>
      </c>
      <c r="N74" s="137">
        <f t="shared" si="11"/>
        <v>4.0274609061945998</v>
      </c>
      <c r="O74" s="132">
        <f t="shared" si="12"/>
        <v>4.0274609061946E-2</v>
      </c>
      <c r="P74" s="134">
        <f t="shared" si="13"/>
        <v>79</v>
      </c>
      <c r="Q74" s="134">
        <v>95</v>
      </c>
      <c r="R74" s="134" t="str">
        <f t="shared" si="14"/>
        <v>79/95</v>
      </c>
      <c r="S74" s="131">
        <f t="shared" si="15"/>
        <v>0.83157894736842108</v>
      </c>
      <c r="T74" s="137">
        <f t="shared" si="16"/>
        <v>60</v>
      </c>
      <c r="U74" s="133" t="e">
        <f ca="1">[1]!f_risk_annusharpe(A74,"2019/9/30","2019/12/31",1,1,3)</f>
        <v>#NAME?</v>
      </c>
      <c r="V74" s="134" t="e">
        <f t="shared" ca="1" si="17"/>
        <v>#NAME?</v>
      </c>
      <c r="W74" s="134">
        <f t="shared" si="18"/>
        <v>95</v>
      </c>
      <c r="X74" s="134" t="e">
        <f t="shared" ca="1" si="19"/>
        <v>#NAME?</v>
      </c>
      <c r="Y74" s="131" t="e">
        <f t="shared" ca="1" si="20"/>
        <v>#NAME?</v>
      </c>
      <c r="Z74" s="137" t="e">
        <f t="shared" ca="1" si="21"/>
        <v>#NAME?</v>
      </c>
      <c r="AA74" s="125">
        <v>2.0195083953449799</v>
      </c>
      <c r="AB74" s="125">
        <v>3.3312103826586501</v>
      </c>
      <c r="AC74" s="123" t="s">
        <v>910</v>
      </c>
      <c r="AD74" s="125">
        <v>8.2694865688677801</v>
      </c>
      <c r="AE74" s="123" t="s">
        <v>783</v>
      </c>
      <c r="AF74" s="125">
        <v>9.3555230853764701</v>
      </c>
      <c r="AG74" s="123" t="s">
        <v>6584</v>
      </c>
      <c r="AH74" s="125">
        <v>67.208286639999997</v>
      </c>
      <c r="AI74" s="123" t="s">
        <v>157</v>
      </c>
      <c r="AJ74" s="123" t="s">
        <v>189</v>
      </c>
      <c r="AK74" s="124">
        <v>11.8610397354</v>
      </c>
      <c r="AL74" s="123" t="s">
        <v>159</v>
      </c>
      <c r="AM74" s="36">
        <v>40645</v>
      </c>
      <c r="AN74" s="123" t="s">
        <v>306</v>
      </c>
      <c r="AO74" s="123" t="s">
        <v>232</v>
      </c>
      <c r="AP74" s="123" t="s">
        <v>233</v>
      </c>
      <c r="AQ74" s="123" t="s">
        <v>181</v>
      </c>
    </row>
    <row r="75" spans="1:43">
      <c r="A75" s="123" t="s">
        <v>654</v>
      </c>
      <c r="B75" s="123" t="s">
        <v>655</v>
      </c>
      <c r="C75" s="36">
        <v>43830</v>
      </c>
      <c r="D75" s="124">
        <v>1.23</v>
      </c>
      <c r="E75" s="124">
        <v>1.5049999999999999</v>
      </c>
      <c r="F75" s="125">
        <v>8.1366965012189194E-2</v>
      </c>
      <c r="G75" s="36">
        <v>43829</v>
      </c>
      <c r="H75" s="124">
        <v>1.2290000000000001</v>
      </c>
      <c r="I75" s="125">
        <v>3.0150753768844201</v>
      </c>
      <c r="J75" s="123" t="s">
        <v>6585</v>
      </c>
      <c r="K75" s="125">
        <v>0.162866449511397</v>
      </c>
      <c r="L75" s="125">
        <v>0.65466448445171899</v>
      </c>
      <c r="M75" s="130">
        <v>1.1513157894736701</v>
      </c>
      <c r="N75" s="137">
        <f t="shared" si="11"/>
        <v>4.6052631578946803</v>
      </c>
      <c r="O75" s="132">
        <f t="shared" si="12"/>
        <v>4.6052631578946804E-2</v>
      </c>
      <c r="P75" s="134">
        <f t="shared" si="13"/>
        <v>69</v>
      </c>
      <c r="Q75" s="134">
        <v>95</v>
      </c>
      <c r="R75" s="134" t="str">
        <f t="shared" si="14"/>
        <v>69/95</v>
      </c>
      <c r="S75" s="131">
        <f t="shared" si="15"/>
        <v>0.72631578947368425</v>
      </c>
      <c r="T75" s="137">
        <f t="shared" si="16"/>
        <v>63.684210526315788</v>
      </c>
      <c r="U75" s="133" t="e">
        <f ca="1">[1]!f_risk_annusharpe(A75,"2019/9/30","2019/12/31",1,1,3)</f>
        <v>#NAME?</v>
      </c>
      <c r="V75" s="134" t="e">
        <f t="shared" ca="1" si="17"/>
        <v>#NAME?</v>
      </c>
      <c r="W75" s="134">
        <f t="shared" si="18"/>
        <v>95</v>
      </c>
      <c r="X75" s="134" t="e">
        <f t="shared" ca="1" si="19"/>
        <v>#NAME?</v>
      </c>
      <c r="Y75" s="131" t="e">
        <f t="shared" ca="1" si="20"/>
        <v>#NAME?</v>
      </c>
      <c r="Z75" s="137" t="e">
        <f t="shared" ca="1" si="21"/>
        <v>#NAME?</v>
      </c>
      <c r="AA75" s="125">
        <v>1.9055509527754599</v>
      </c>
      <c r="AB75" s="125">
        <v>3.0150753768844201</v>
      </c>
      <c r="AC75" s="123" t="s">
        <v>6585</v>
      </c>
      <c r="AD75" s="125">
        <v>8.2746478873239493</v>
      </c>
      <c r="AE75" s="123" t="s">
        <v>828</v>
      </c>
      <c r="AF75" s="125">
        <v>9.8214285714285605</v>
      </c>
      <c r="AG75" s="123" t="s">
        <v>6586</v>
      </c>
      <c r="AH75" s="125">
        <v>57.998542999999998</v>
      </c>
      <c r="AI75" s="123" t="s">
        <v>157</v>
      </c>
      <c r="AJ75" s="123" t="s">
        <v>166</v>
      </c>
      <c r="AK75" s="124">
        <v>0.52362555629999996</v>
      </c>
      <c r="AL75" s="123" t="s">
        <v>159</v>
      </c>
      <c r="AM75" s="36">
        <v>40583</v>
      </c>
      <c r="AN75" s="123" t="s">
        <v>306</v>
      </c>
      <c r="AO75" s="123" t="s">
        <v>277</v>
      </c>
      <c r="AP75" s="123" t="s">
        <v>278</v>
      </c>
      <c r="AQ75" s="123" t="s">
        <v>247</v>
      </c>
    </row>
    <row r="76" spans="1:43">
      <c r="A76" s="123" t="s">
        <v>812</v>
      </c>
      <c r="B76" s="123" t="s">
        <v>813</v>
      </c>
      <c r="C76" s="36">
        <v>43830</v>
      </c>
      <c r="D76" s="124">
        <v>1.1278999999999999</v>
      </c>
      <c r="E76" s="124">
        <v>1.2359</v>
      </c>
      <c r="F76" s="125">
        <v>5.3224518761644003E-2</v>
      </c>
      <c r="G76" s="36">
        <v>43829</v>
      </c>
      <c r="H76" s="124">
        <v>1.1273</v>
      </c>
      <c r="I76" s="125">
        <v>2.65768820501909</v>
      </c>
      <c r="J76" s="123" t="s">
        <v>628</v>
      </c>
      <c r="K76" s="125">
        <v>0.16873889875667</v>
      </c>
      <c r="L76" s="125">
        <v>0.35590535710871302</v>
      </c>
      <c r="M76" s="130">
        <v>0.38270027665939399</v>
      </c>
      <c r="N76" s="137">
        <f t="shared" si="11"/>
        <v>1.530801106637576</v>
      </c>
      <c r="O76" s="132">
        <f t="shared" si="12"/>
        <v>1.5308011066375759E-2</v>
      </c>
      <c r="P76" s="134">
        <f t="shared" si="13"/>
        <v>93</v>
      </c>
      <c r="Q76" s="134">
        <v>95</v>
      </c>
      <c r="R76" s="134" t="str">
        <f t="shared" si="14"/>
        <v>93/95</v>
      </c>
      <c r="S76" s="131">
        <f t="shared" si="15"/>
        <v>0.97894736842105268</v>
      </c>
      <c r="T76" s="137">
        <f t="shared" si="16"/>
        <v>60</v>
      </c>
      <c r="U76" s="133" t="e">
        <f ca="1">[1]!f_risk_annusharpe(A76,"2019/9/30","2019/12/31",1,1,3)</f>
        <v>#NAME?</v>
      </c>
      <c r="V76" s="134" t="e">
        <f t="shared" ca="1" si="17"/>
        <v>#NAME?</v>
      </c>
      <c r="W76" s="134">
        <f t="shared" si="18"/>
        <v>95</v>
      </c>
      <c r="X76" s="134" t="e">
        <f t="shared" ca="1" si="19"/>
        <v>#NAME?</v>
      </c>
      <c r="Y76" s="131" t="e">
        <f t="shared" ca="1" si="20"/>
        <v>#NAME?</v>
      </c>
      <c r="Z76" s="137" t="e">
        <f t="shared" ca="1" si="21"/>
        <v>#NAME?</v>
      </c>
      <c r="AA76" s="125">
        <v>1.53943286897235</v>
      </c>
      <c r="AB76" s="125">
        <v>2.65768820501909</v>
      </c>
      <c r="AC76" s="123" t="s">
        <v>628</v>
      </c>
      <c r="AD76" s="125">
        <v>8.3269324153423803</v>
      </c>
      <c r="AE76" s="123" t="s">
        <v>657</v>
      </c>
      <c r="AF76" s="125">
        <v>10.362037212186401</v>
      </c>
      <c r="AG76" s="123" t="s">
        <v>6587</v>
      </c>
      <c r="AH76" s="125">
        <v>25.28307156</v>
      </c>
      <c r="AI76" s="123" t="s">
        <v>157</v>
      </c>
      <c r="AJ76" s="123" t="s">
        <v>189</v>
      </c>
      <c r="AK76" s="124">
        <v>0.52878557719999997</v>
      </c>
      <c r="AL76" s="123" t="s">
        <v>159</v>
      </c>
      <c r="AM76" s="36">
        <v>40351</v>
      </c>
      <c r="AN76" s="123" t="s">
        <v>306</v>
      </c>
      <c r="AO76" s="123" t="s">
        <v>815</v>
      </c>
      <c r="AP76" s="123" t="s">
        <v>182</v>
      </c>
      <c r="AQ76" s="123" t="s">
        <v>247</v>
      </c>
    </row>
    <row r="77" spans="1:43">
      <c r="A77" s="123" t="s">
        <v>929</v>
      </c>
      <c r="B77" s="123" t="s">
        <v>930</v>
      </c>
      <c r="C77" s="36">
        <v>43830</v>
      </c>
      <c r="D77" s="124">
        <v>1.0109999999999999</v>
      </c>
      <c r="E77" s="124">
        <v>1.6240000000000001</v>
      </c>
      <c r="F77" s="125">
        <v>0</v>
      </c>
      <c r="G77" s="36">
        <v>43829</v>
      </c>
      <c r="H77" s="124">
        <v>1.0109999999999999</v>
      </c>
      <c r="I77" s="125">
        <v>0.61548382165128801</v>
      </c>
      <c r="J77" s="123" t="s">
        <v>926</v>
      </c>
      <c r="K77" s="125">
        <v>0.19821605550048799</v>
      </c>
      <c r="L77" s="125">
        <v>0.29763559340872697</v>
      </c>
      <c r="M77" s="130">
        <v>-1.74925492890573</v>
      </c>
      <c r="N77" s="137">
        <f t="shared" si="11"/>
        <v>-6.9970197156229199</v>
      </c>
      <c r="O77" s="132">
        <f t="shared" si="12"/>
        <v>-6.9970197156229194E-2</v>
      </c>
      <c r="P77" s="134">
        <f t="shared" si="13"/>
        <v>94</v>
      </c>
      <c r="Q77" s="134">
        <v>95</v>
      </c>
      <c r="R77" s="134" t="str">
        <f t="shared" si="14"/>
        <v>94/95</v>
      </c>
      <c r="S77" s="131">
        <f t="shared" si="15"/>
        <v>0.98947368421052628</v>
      </c>
      <c r="T77" s="137">
        <f t="shared" si="16"/>
        <v>60</v>
      </c>
      <c r="U77" s="133" t="e">
        <f ca="1">[1]!f_risk_annusharpe(A77,"2019/9/30","2019/12/31",1,1,3)</f>
        <v>#NAME?</v>
      </c>
      <c r="V77" s="134" t="e">
        <f t="shared" ca="1" si="17"/>
        <v>#NAME?</v>
      </c>
      <c r="W77" s="134">
        <f t="shared" si="18"/>
        <v>95</v>
      </c>
      <c r="X77" s="134" t="e">
        <f t="shared" ca="1" si="19"/>
        <v>#NAME?</v>
      </c>
      <c r="Y77" s="131" t="e">
        <f t="shared" ca="1" si="20"/>
        <v>#NAME?</v>
      </c>
      <c r="Z77" s="137" t="e">
        <f t="shared" ca="1" si="21"/>
        <v>#NAME?</v>
      </c>
      <c r="AA77" s="125">
        <v>-0.68760640652653005</v>
      </c>
      <c r="AB77" s="125">
        <v>0.61548382165128801</v>
      </c>
      <c r="AC77" s="123" t="s">
        <v>926</v>
      </c>
      <c r="AD77" s="125">
        <v>6.5879933750803099</v>
      </c>
      <c r="AE77" s="123" t="s">
        <v>656</v>
      </c>
      <c r="AF77" s="125">
        <v>6.5879933750803099</v>
      </c>
      <c r="AG77" s="123" t="s">
        <v>6588</v>
      </c>
      <c r="AH77" s="125">
        <v>65.469561200000001</v>
      </c>
      <c r="AI77" s="123" t="s">
        <v>163</v>
      </c>
      <c r="AJ77" s="123" t="s">
        <v>189</v>
      </c>
      <c r="AK77" s="124">
        <v>7.0600278648000003</v>
      </c>
      <c r="AL77" s="123" t="s">
        <v>159</v>
      </c>
      <c r="AM77" s="36">
        <v>39911</v>
      </c>
      <c r="AN77" s="123" t="s">
        <v>306</v>
      </c>
      <c r="AO77" s="123" t="s">
        <v>931</v>
      </c>
      <c r="AP77" s="123" t="s">
        <v>354</v>
      </c>
      <c r="AQ77" s="123" t="s">
        <v>181</v>
      </c>
    </row>
    <row r="78" spans="1:43">
      <c r="A78" s="123" t="s">
        <v>3614</v>
      </c>
      <c r="B78" s="123" t="s">
        <v>3615</v>
      </c>
      <c r="C78" s="36">
        <v>43830</v>
      </c>
      <c r="D78" s="124">
        <v>1.044</v>
      </c>
      <c r="E78" s="124">
        <v>1.044</v>
      </c>
      <c r="F78" s="125">
        <v>0.365314362622575</v>
      </c>
      <c r="G78" s="36">
        <v>43829</v>
      </c>
      <c r="H78" s="124">
        <v>1.0402</v>
      </c>
      <c r="I78" s="126">
        <v>0</v>
      </c>
      <c r="J78" s="123"/>
      <c r="K78" s="125">
        <v>1.2707343098263799</v>
      </c>
      <c r="L78" s="125">
        <v>4.1292639138240697</v>
      </c>
      <c r="M78" s="130">
        <v>4.9035369774919699</v>
      </c>
      <c r="N78" s="137">
        <f t="shared" si="11"/>
        <v>19.61414790996788</v>
      </c>
      <c r="O78" s="132">
        <f t="shared" si="12"/>
        <v>0.1961414790996788</v>
      </c>
      <c r="P78" s="134">
        <f t="shared" si="13"/>
        <v>5</v>
      </c>
      <c r="Q78" s="134">
        <v>95</v>
      </c>
      <c r="R78" s="134" t="str">
        <f t="shared" si="14"/>
        <v>5/95</v>
      </c>
      <c r="S78" s="131">
        <f t="shared" si="15"/>
        <v>5.2631578947368418E-2</v>
      </c>
      <c r="T78" s="137">
        <f t="shared" si="16"/>
        <v>97.368421052631589</v>
      </c>
      <c r="U78" s="133" t="e">
        <f ca="1">[1]!f_risk_annusharpe(A78,"2019/9/30","2019/12/31",1,1,3)</f>
        <v>#NAME?</v>
      </c>
      <c r="V78" s="134" t="e">
        <f t="shared" ca="1" si="17"/>
        <v>#NAME?</v>
      </c>
      <c r="W78" s="134">
        <f t="shared" si="18"/>
        <v>95</v>
      </c>
      <c r="X78" s="134" t="e">
        <f t="shared" ca="1" si="19"/>
        <v>#NAME?</v>
      </c>
      <c r="Y78" s="131" t="e">
        <f t="shared" ca="1" si="20"/>
        <v>#NAME?</v>
      </c>
      <c r="Z78" s="137" t="e">
        <f t="shared" ca="1" si="21"/>
        <v>#NAME?</v>
      </c>
      <c r="AA78" s="126">
        <v>0</v>
      </c>
      <c r="AB78" s="126">
        <v>0</v>
      </c>
      <c r="AC78" s="123"/>
      <c r="AD78" s="126">
        <v>0</v>
      </c>
      <c r="AE78" s="123"/>
      <c r="AF78" s="126">
        <v>0</v>
      </c>
      <c r="AG78" s="123"/>
      <c r="AH78" s="125">
        <v>4.4000000000000004</v>
      </c>
      <c r="AI78" s="123" t="s">
        <v>157</v>
      </c>
      <c r="AJ78" s="123" t="s">
        <v>95</v>
      </c>
      <c r="AK78" s="124">
        <v>13.118170278699999</v>
      </c>
      <c r="AL78" s="123" t="s">
        <v>159</v>
      </c>
      <c r="AM78" s="36">
        <v>43714</v>
      </c>
      <c r="AN78" s="123" t="s">
        <v>306</v>
      </c>
      <c r="AO78" s="123" t="s">
        <v>3613</v>
      </c>
      <c r="AP78" s="123" t="s">
        <v>188</v>
      </c>
      <c r="AQ78" s="123" t="s">
        <v>165</v>
      </c>
    </row>
    <row r="79" spans="1:43">
      <c r="A79" s="123" t="s">
        <v>3616</v>
      </c>
      <c r="B79" s="123" t="s">
        <v>3617</v>
      </c>
      <c r="C79" s="36">
        <v>43830</v>
      </c>
      <c r="D79" s="124">
        <v>1.0639000000000001</v>
      </c>
      <c r="E79" s="124">
        <v>1.0639000000000001</v>
      </c>
      <c r="F79" s="125">
        <v>0.12234142668926</v>
      </c>
      <c r="G79" s="36">
        <v>43829</v>
      </c>
      <c r="H79" s="124">
        <v>1.0626</v>
      </c>
      <c r="I79" s="126">
        <v>0</v>
      </c>
      <c r="J79" s="123"/>
      <c r="K79" s="125">
        <v>0.46270066100095603</v>
      </c>
      <c r="L79" s="125">
        <v>1.44941355964528</v>
      </c>
      <c r="M79" s="130">
        <v>1.96473068813494</v>
      </c>
      <c r="N79" s="137">
        <f t="shared" si="11"/>
        <v>7.85892275253976</v>
      </c>
      <c r="O79" s="132">
        <f t="shared" si="12"/>
        <v>7.8589227525397598E-2</v>
      </c>
      <c r="P79" s="134">
        <f t="shared" si="13"/>
        <v>28</v>
      </c>
      <c r="Q79" s="134">
        <v>95</v>
      </c>
      <c r="R79" s="134" t="str">
        <f t="shared" si="14"/>
        <v>28/95</v>
      </c>
      <c r="S79" s="131">
        <f t="shared" si="15"/>
        <v>0.29473684210526313</v>
      </c>
      <c r="T79" s="137">
        <f t="shared" si="16"/>
        <v>85.26315789473685</v>
      </c>
      <c r="U79" s="133" t="e">
        <f ca="1">[1]!f_risk_annusharpe(A79,"2019/9/30","2019/12/31",1,1,3)</f>
        <v>#NAME?</v>
      </c>
      <c r="V79" s="134" t="e">
        <f t="shared" ca="1" si="17"/>
        <v>#NAME?</v>
      </c>
      <c r="W79" s="134">
        <f t="shared" si="18"/>
        <v>95</v>
      </c>
      <c r="X79" s="134" t="e">
        <f t="shared" ca="1" si="19"/>
        <v>#NAME?</v>
      </c>
      <c r="Y79" s="131" t="e">
        <f t="shared" ca="1" si="20"/>
        <v>#NAME?</v>
      </c>
      <c r="Z79" s="137" t="e">
        <f t="shared" ca="1" si="21"/>
        <v>#NAME?</v>
      </c>
      <c r="AA79" s="126">
        <v>0</v>
      </c>
      <c r="AB79" s="126">
        <v>0</v>
      </c>
      <c r="AC79" s="123"/>
      <c r="AD79" s="126">
        <v>0</v>
      </c>
      <c r="AE79" s="123"/>
      <c r="AF79" s="126">
        <v>0</v>
      </c>
      <c r="AG79" s="123"/>
      <c r="AH79" s="125">
        <v>2.33743747595229</v>
      </c>
      <c r="AI79" s="123" t="s">
        <v>157</v>
      </c>
      <c r="AJ79" s="123" t="s">
        <v>95</v>
      </c>
      <c r="AK79" s="124">
        <v>0.89029920520000005</v>
      </c>
      <c r="AL79" s="123" t="s">
        <v>159</v>
      </c>
      <c r="AM79" s="36">
        <v>43703</v>
      </c>
      <c r="AN79" s="123" t="s">
        <v>306</v>
      </c>
      <c r="AO79" s="123" t="s">
        <v>267</v>
      </c>
      <c r="AP79" s="123" t="s">
        <v>249</v>
      </c>
      <c r="AQ79" s="123" t="s">
        <v>162</v>
      </c>
    </row>
    <row r="80" spans="1:43">
      <c r="A80" s="123" t="s">
        <v>816</v>
      </c>
      <c r="B80" s="123" t="s">
        <v>817</v>
      </c>
      <c r="C80" s="36">
        <v>43830</v>
      </c>
      <c r="D80" s="124">
        <v>1.1619999999999999</v>
      </c>
      <c r="E80" s="124">
        <v>1.6870000000000001</v>
      </c>
      <c r="F80" s="125">
        <v>-8.5984522785909206E-2</v>
      </c>
      <c r="G80" s="36">
        <v>43829</v>
      </c>
      <c r="H80" s="124">
        <v>1.163</v>
      </c>
      <c r="I80" s="125">
        <v>-2.7615062761506399</v>
      </c>
      <c r="J80" s="123" t="s">
        <v>818</v>
      </c>
      <c r="K80" s="125">
        <v>-0.171821305841933</v>
      </c>
      <c r="L80" s="125">
        <v>-2.2708158116064001</v>
      </c>
      <c r="M80" s="130">
        <v>-2.6800670016750399</v>
      </c>
      <c r="N80" s="137">
        <f t="shared" si="11"/>
        <v>-10.720268006700159</v>
      </c>
      <c r="O80" s="132">
        <f t="shared" si="12"/>
        <v>-0.10720268006700159</v>
      </c>
      <c r="P80" s="134">
        <f t="shared" si="13"/>
        <v>95</v>
      </c>
      <c r="Q80" s="134">
        <v>95</v>
      </c>
      <c r="R80" s="134" t="str">
        <f t="shared" si="14"/>
        <v>95/95</v>
      </c>
      <c r="S80" s="131">
        <f t="shared" si="15"/>
        <v>1</v>
      </c>
      <c r="T80" s="137">
        <f t="shared" si="16"/>
        <v>60</v>
      </c>
      <c r="U80" s="133" t="e">
        <f ca="1">[1]!f_risk_annusharpe(A80,"2019/9/30","2019/12/31",1,1,3)</f>
        <v>#NAME?</v>
      </c>
      <c r="V80" s="134" t="e">
        <f t="shared" ca="1" si="17"/>
        <v>#NAME?</v>
      </c>
      <c r="W80" s="134">
        <f t="shared" si="18"/>
        <v>95</v>
      </c>
      <c r="X80" s="134" t="e">
        <f t="shared" ca="1" si="19"/>
        <v>#NAME?</v>
      </c>
      <c r="Y80" s="131" t="e">
        <f t="shared" ca="1" si="20"/>
        <v>#NAME?</v>
      </c>
      <c r="Z80" s="137" t="e">
        <f t="shared" ca="1" si="21"/>
        <v>#NAME?</v>
      </c>
      <c r="AA80" s="125">
        <v>-2.2708158116064001</v>
      </c>
      <c r="AB80" s="125">
        <v>-2.7615062761506399</v>
      </c>
      <c r="AC80" s="123" t="s">
        <v>818</v>
      </c>
      <c r="AD80" s="125">
        <v>-7.7045274027005597</v>
      </c>
      <c r="AE80" s="123" t="s">
        <v>818</v>
      </c>
      <c r="AF80" s="125">
        <v>-10.2702702702703</v>
      </c>
      <c r="AG80" s="123" t="s">
        <v>6589</v>
      </c>
      <c r="AH80" s="125">
        <v>75.974441999999996</v>
      </c>
      <c r="AI80" s="123" t="s">
        <v>157</v>
      </c>
      <c r="AJ80" s="123" t="s">
        <v>186</v>
      </c>
      <c r="AK80" s="124">
        <v>0.50003940700000005</v>
      </c>
      <c r="AL80" s="123" t="s">
        <v>159</v>
      </c>
      <c r="AM80" s="36">
        <v>39836</v>
      </c>
      <c r="AN80" s="123" t="s">
        <v>306</v>
      </c>
      <c r="AO80" s="123" t="s">
        <v>243</v>
      </c>
      <c r="AP80" s="123" t="s">
        <v>244</v>
      </c>
      <c r="AQ80" s="123" t="s">
        <v>181</v>
      </c>
    </row>
    <row r="81" spans="1:26">
      <c r="A81" s="37" t="s">
        <v>41</v>
      </c>
      <c r="M81" s="37" t="s">
        <v>41</v>
      </c>
      <c r="N81" s="37" t="s">
        <v>4286</v>
      </c>
      <c r="O81" s="41">
        <v>4.7600000000000087E-2</v>
      </c>
      <c r="P81" s="134">
        <f t="shared" si="13"/>
        <v>65</v>
      </c>
      <c r="Q81" s="134">
        <v>95</v>
      </c>
      <c r="R81" s="134" t="str">
        <f t="shared" si="14"/>
        <v>65/95</v>
      </c>
      <c r="S81" s="131">
        <f t="shared" si="15"/>
        <v>0.68421052631578949</v>
      </c>
      <c r="T81" s="137">
        <f t="shared" si="16"/>
        <v>65.78947368421052</v>
      </c>
      <c r="U81" s="96">
        <v>5.8062181133927879</v>
      </c>
      <c r="V81" s="134" t="e">
        <f t="shared" ca="1" si="17"/>
        <v>#NAME?</v>
      </c>
      <c r="W81" s="134">
        <f t="shared" si="18"/>
        <v>95</v>
      </c>
      <c r="X81" s="134" t="e">
        <f t="shared" ca="1" si="19"/>
        <v>#NAME?</v>
      </c>
      <c r="Y81" s="131" t="e">
        <f t="shared" ca="1" si="20"/>
        <v>#NAME?</v>
      </c>
      <c r="Z81" s="137" t="e">
        <f t="shared" ca="1" si="21"/>
        <v>#NAME?</v>
      </c>
    </row>
    <row r="82" spans="1:26">
      <c r="A82" s="37" t="s">
        <v>42</v>
      </c>
      <c r="M82" s="37" t="s">
        <v>42</v>
      </c>
      <c r="N82" s="37" t="s">
        <v>4287</v>
      </c>
      <c r="O82" s="41">
        <v>4.4399999999999551E-2</v>
      </c>
      <c r="P82" s="134">
        <f t="shared" si="13"/>
        <v>74</v>
      </c>
      <c r="Q82" s="134">
        <v>95</v>
      </c>
      <c r="R82" s="134" t="str">
        <f t="shared" si="14"/>
        <v>74/95</v>
      </c>
      <c r="S82" s="131">
        <f t="shared" si="15"/>
        <v>0.77894736842105261</v>
      </c>
      <c r="T82" s="137">
        <f t="shared" si="16"/>
        <v>61.05263157894737</v>
      </c>
      <c r="U82" s="96">
        <v>4.0966397402826153</v>
      </c>
      <c r="V82" s="134" t="e">
        <f t="shared" ca="1" si="17"/>
        <v>#NAME?</v>
      </c>
      <c r="W82" s="134">
        <f t="shared" si="18"/>
        <v>95</v>
      </c>
      <c r="X82" s="134" t="e">
        <f t="shared" ca="1" si="19"/>
        <v>#NAME?</v>
      </c>
      <c r="Y82" s="131" t="e">
        <f t="shared" ca="1" si="20"/>
        <v>#NAME?</v>
      </c>
      <c r="Z82" s="137" t="e">
        <f t="shared" ca="1" si="21"/>
        <v>#NAME?</v>
      </c>
    </row>
    <row r="83" spans="1:26">
      <c r="A83" s="37" t="s">
        <v>67</v>
      </c>
      <c r="M83" s="37" t="s">
        <v>67</v>
      </c>
      <c r="N83" s="37" t="s">
        <v>4288</v>
      </c>
      <c r="O83" s="41">
        <v>5.4400000000000226E-2</v>
      </c>
      <c r="P83" s="134">
        <f t="shared" si="13"/>
        <v>54</v>
      </c>
      <c r="Q83" s="134">
        <v>95</v>
      </c>
      <c r="R83" s="134" t="str">
        <f t="shared" si="14"/>
        <v>54/95</v>
      </c>
      <c r="S83" s="131">
        <f t="shared" si="15"/>
        <v>0.56842105263157894</v>
      </c>
      <c r="T83" s="137">
        <f t="shared" si="16"/>
        <v>71.578947368421055</v>
      </c>
      <c r="U83" s="96">
        <v>8.3515187896560779</v>
      </c>
      <c r="V83" s="134" t="e">
        <f t="shared" ca="1" si="17"/>
        <v>#NAME?</v>
      </c>
      <c r="W83" s="134">
        <f t="shared" si="18"/>
        <v>95</v>
      </c>
      <c r="X83" s="134" t="e">
        <f t="shared" ca="1" si="19"/>
        <v>#NAME?</v>
      </c>
      <c r="Y83" s="131" t="e">
        <f t="shared" ca="1" si="20"/>
        <v>#NAME?</v>
      </c>
      <c r="Z83" s="137" t="e">
        <f t="shared" ca="1" si="21"/>
        <v>#NAME?</v>
      </c>
    </row>
    <row r="84" spans="1:26">
      <c r="A84" s="37" t="s">
        <v>68</v>
      </c>
      <c r="M84" s="37" t="s">
        <v>68</v>
      </c>
      <c r="N84" s="37" t="s">
        <v>4289</v>
      </c>
      <c r="O84" s="41">
        <v>4.5600000000000307E-2</v>
      </c>
      <c r="P84" s="134">
        <f t="shared" si="13"/>
        <v>72</v>
      </c>
      <c r="Q84" s="134">
        <v>95</v>
      </c>
      <c r="R84" s="134" t="str">
        <f t="shared" si="14"/>
        <v>72/95</v>
      </c>
      <c r="S84" s="131">
        <f t="shared" si="15"/>
        <v>0.75789473684210529</v>
      </c>
      <c r="T84" s="137">
        <f t="shared" si="16"/>
        <v>62.10526315789474</v>
      </c>
      <c r="U84" s="96">
        <v>5.9852631217413279</v>
      </c>
      <c r="V84" s="134" t="e">
        <f t="shared" ca="1" si="17"/>
        <v>#NAME?</v>
      </c>
      <c r="W84" s="134">
        <f t="shared" si="18"/>
        <v>95</v>
      </c>
      <c r="X84" s="134" t="e">
        <f t="shared" ca="1" si="19"/>
        <v>#NAME?</v>
      </c>
      <c r="Y84" s="131" t="e">
        <f t="shared" ca="1" si="20"/>
        <v>#NAME?</v>
      </c>
      <c r="Z84" s="137" t="e">
        <f t="shared" ca="1" si="21"/>
        <v>#NAME?</v>
      </c>
    </row>
    <row r="85" spans="1:26">
      <c r="A85" s="37" t="s">
        <v>44</v>
      </c>
      <c r="M85" s="37" t="s">
        <v>44</v>
      </c>
      <c r="N85" s="37" t="s">
        <v>4290</v>
      </c>
      <c r="O85" s="41">
        <v>6.5199999999999925E-2</v>
      </c>
      <c r="P85" s="134">
        <f t="shared" si="13"/>
        <v>38</v>
      </c>
      <c r="Q85" s="134">
        <v>95</v>
      </c>
      <c r="R85" s="134" t="str">
        <f t="shared" si="14"/>
        <v>38/95</v>
      </c>
      <c r="S85" s="131">
        <f t="shared" si="15"/>
        <v>0.4</v>
      </c>
      <c r="T85" s="137">
        <f t="shared" si="16"/>
        <v>80</v>
      </c>
      <c r="U85" s="96">
        <v>8.6935880949840598</v>
      </c>
      <c r="V85" s="134" t="e">
        <f t="shared" ca="1" si="17"/>
        <v>#NAME?</v>
      </c>
      <c r="W85" s="134">
        <f t="shared" si="18"/>
        <v>95</v>
      </c>
      <c r="X85" s="134" t="e">
        <f t="shared" ca="1" si="19"/>
        <v>#NAME?</v>
      </c>
      <c r="Y85" s="131" t="e">
        <f t="shared" ca="1" si="20"/>
        <v>#NAME?</v>
      </c>
      <c r="Z85" s="137" t="e">
        <f t="shared" ca="1" si="21"/>
        <v>#NAME?</v>
      </c>
    </row>
    <row r="86" spans="1:26">
      <c r="A86" s="37" t="s">
        <v>71</v>
      </c>
      <c r="M86" s="37" t="s">
        <v>71</v>
      </c>
      <c r="N86" s="37" t="s">
        <v>4291</v>
      </c>
      <c r="O86" s="41">
        <v>4.0399999999999991E-2</v>
      </c>
      <c r="P86" s="134">
        <f t="shared" si="13"/>
        <v>78</v>
      </c>
      <c r="Q86" s="134">
        <v>95</v>
      </c>
      <c r="R86" s="134" t="str">
        <f t="shared" si="14"/>
        <v>78/95</v>
      </c>
      <c r="S86" s="131">
        <f t="shared" si="15"/>
        <v>0.82105263157894737</v>
      </c>
      <c r="T86" s="137">
        <f t="shared" si="16"/>
        <v>60</v>
      </c>
      <c r="U86" s="96">
        <v>5.8165053413592354</v>
      </c>
      <c r="V86" s="134" t="e">
        <f t="shared" ca="1" si="17"/>
        <v>#NAME?</v>
      </c>
      <c r="W86" s="134">
        <f t="shared" si="18"/>
        <v>95</v>
      </c>
      <c r="X86" s="134" t="e">
        <f t="shared" ca="1" si="19"/>
        <v>#NAME?</v>
      </c>
      <c r="Y86" s="131" t="e">
        <f t="shared" ca="1" si="20"/>
        <v>#NAME?</v>
      </c>
      <c r="Z86" s="137" t="e">
        <f t="shared" ca="1" si="21"/>
        <v>#NAME?</v>
      </c>
    </row>
    <row r="87" spans="1:26">
      <c r="A87" s="37" t="s">
        <v>43</v>
      </c>
      <c r="M87" s="37" t="s">
        <v>43</v>
      </c>
      <c r="N87" s="37" t="s">
        <v>4378</v>
      </c>
      <c r="O87" s="41">
        <v>4.5999999999999375E-2</v>
      </c>
      <c r="P87" s="134">
        <f t="shared" si="13"/>
        <v>70</v>
      </c>
      <c r="Q87" s="134">
        <v>95</v>
      </c>
      <c r="R87" s="134" t="str">
        <f t="shared" si="14"/>
        <v>70/95</v>
      </c>
      <c r="S87" s="131">
        <f t="shared" si="15"/>
        <v>0.73684210526315785</v>
      </c>
      <c r="T87" s="137">
        <f t="shared" si="16"/>
        <v>63.15789473684211</v>
      </c>
      <c r="U87" s="96">
        <v>6.3823474902855137</v>
      </c>
      <c r="V87" s="134" t="e">
        <f t="shared" ca="1" si="17"/>
        <v>#NAME?</v>
      </c>
      <c r="W87" s="134">
        <f t="shared" si="18"/>
        <v>95</v>
      </c>
      <c r="X87" s="134" t="e">
        <f t="shared" ca="1" si="19"/>
        <v>#NAME?</v>
      </c>
      <c r="Y87" s="131" t="e">
        <f t="shared" ca="1" si="20"/>
        <v>#NAME?</v>
      </c>
      <c r="Z87" s="137" t="e">
        <f t="shared" ca="1" si="21"/>
        <v>#NAME?</v>
      </c>
    </row>
    <row r="88" spans="1:26">
      <c r="A88" s="37" t="s">
        <v>45</v>
      </c>
      <c r="M88" s="37" t="s">
        <v>45</v>
      </c>
      <c r="N88" s="37" t="s">
        <v>4293</v>
      </c>
      <c r="O88" s="41">
        <v>6.7600000000000549E-2</v>
      </c>
      <c r="P88" s="134">
        <f t="shared" si="13"/>
        <v>34</v>
      </c>
      <c r="Q88" s="134">
        <v>95</v>
      </c>
      <c r="R88" s="134" t="str">
        <f t="shared" si="14"/>
        <v>34/95</v>
      </c>
      <c r="S88" s="131">
        <f t="shared" si="15"/>
        <v>0.35789473684210527</v>
      </c>
      <c r="T88" s="137">
        <f t="shared" si="16"/>
        <v>82.10526315789474</v>
      </c>
      <c r="U88" s="96">
        <v>6.1693542756872173</v>
      </c>
      <c r="V88" s="134" t="e">
        <f t="shared" ca="1" si="17"/>
        <v>#NAME?</v>
      </c>
      <c r="W88" s="134">
        <f t="shared" si="18"/>
        <v>95</v>
      </c>
      <c r="X88" s="134" t="e">
        <f t="shared" ca="1" si="19"/>
        <v>#NAME?</v>
      </c>
      <c r="Y88" s="131" t="e">
        <f t="shared" ca="1" si="20"/>
        <v>#NAME?</v>
      </c>
      <c r="Z88" s="137" t="e">
        <f t="shared" ca="1" si="21"/>
        <v>#NAME?</v>
      </c>
    </row>
    <row r="89" spans="1:26">
      <c r="A89" s="37" t="s">
        <v>69</v>
      </c>
      <c r="M89" s="37" t="s">
        <v>69</v>
      </c>
      <c r="N89" s="37" t="s">
        <v>4382</v>
      </c>
      <c r="O89" s="41">
        <v>4.2400000000000659E-2</v>
      </c>
      <c r="P89" s="134">
        <f t="shared" si="13"/>
        <v>76</v>
      </c>
      <c r="Q89" s="134">
        <v>95</v>
      </c>
      <c r="R89" s="134" t="str">
        <f t="shared" si="14"/>
        <v>76/95</v>
      </c>
      <c r="S89" s="131">
        <f t="shared" si="15"/>
        <v>0.8</v>
      </c>
      <c r="T89" s="137">
        <f t="shared" si="16"/>
        <v>60</v>
      </c>
      <c r="U89" s="96">
        <v>5.586774905312506</v>
      </c>
      <c r="V89" s="134" t="e">
        <f t="shared" ca="1" si="17"/>
        <v>#NAME?</v>
      </c>
      <c r="W89" s="134">
        <f t="shared" si="18"/>
        <v>95</v>
      </c>
      <c r="X89" s="134" t="e">
        <f t="shared" ca="1" si="19"/>
        <v>#NAME?</v>
      </c>
      <c r="Y89" s="131" t="e">
        <f t="shared" ca="1" si="20"/>
        <v>#NAME?</v>
      </c>
      <c r="Z89" s="137" t="e">
        <f t="shared" ca="1" si="21"/>
        <v>#NAME?</v>
      </c>
    </row>
    <row r="90" spans="1:26">
      <c r="A90" s="37" t="s">
        <v>46</v>
      </c>
      <c r="M90" s="37" t="s">
        <v>46</v>
      </c>
      <c r="N90" s="37" t="s">
        <v>4295</v>
      </c>
      <c r="O90" s="41">
        <v>6.5999999999999837E-2</v>
      </c>
      <c r="P90" s="134">
        <f t="shared" si="13"/>
        <v>35</v>
      </c>
      <c r="Q90" s="134">
        <v>95</v>
      </c>
      <c r="R90" s="134" t="str">
        <f t="shared" si="14"/>
        <v>35/95</v>
      </c>
      <c r="S90" s="131">
        <f t="shared" si="15"/>
        <v>0.36842105263157893</v>
      </c>
      <c r="T90" s="137">
        <f t="shared" si="16"/>
        <v>81.578947368421055</v>
      </c>
      <c r="U90" s="96">
        <v>5.3864304289571567</v>
      </c>
      <c r="V90" s="134" t="e">
        <f t="shared" ca="1" si="17"/>
        <v>#NAME?</v>
      </c>
      <c r="W90" s="134">
        <f t="shared" si="18"/>
        <v>95</v>
      </c>
      <c r="X90" s="134" t="e">
        <f t="shared" ca="1" si="19"/>
        <v>#NAME?</v>
      </c>
      <c r="Y90" s="131" t="e">
        <f t="shared" ca="1" si="20"/>
        <v>#NAME?</v>
      </c>
      <c r="Z90" s="137" t="e">
        <f t="shared" ca="1" si="21"/>
        <v>#NAME?</v>
      </c>
    </row>
    <row r="91" spans="1:26">
      <c r="A91" s="37" t="s">
        <v>70</v>
      </c>
      <c r="M91" s="37" t="s">
        <v>70</v>
      </c>
      <c r="N91" s="37" t="s">
        <v>29</v>
      </c>
      <c r="O91" s="41">
        <v>5.0400000000000666E-2</v>
      </c>
      <c r="P91" s="134">
        <f t="shared" si="13"/>
        <v>63</v>
      </c>
      <c r="Q91" s="134">
        <v>95</v>
      </c>
      <c r="R91" s="134" t="str">
        <f t="shared" si="14"/>
        <v>63/95</v>
      </c>
      <c r="S91" s="131">
        <f t="shared" si="15"/>
        <v>0.66315789473684206</v>
      </c>
      <c r="T91" s="137">
        <f t="shared" si="16"/>
        <v>66.842105263157904</v>
      </c>
      <c r="U91" s="96">
        <v>7.4843257571093371</v>
      </c>
      <c r="V91" s="134" t="e">
        <f t="shared" ca="1" si="17"/>
        <v>#NAME?</v>
      </c>
      <c r="W91" s="134">
        <f t="shared" si="18"/>
        <v>95</v>
      </c>
      <c r="X91" s="134" t="e">
        <f t="shared" ca="1" si="19"/>
        <v>#NAME?</v>
      </c>
      <c r="Y91" s="131" t="e">
        <f t="shared" ca="1" si="20"/>
        <v>#NAME?</v>
      </c>
      <c r="Z91" s="137" t="e">
        <f t="shared" ca="1" si="21"/>
        <v>#NAME?</v>
      </c>
    </row>
    <row r="92" spans="1:26">
      <c r="A92" s="37" t="s">
        <v>72</v>
      </c>
      <c r="M92" s="37" t="s">
        <v>72</v>
      </c>
      <c r="N92" s="37" t="s">
        <v>22</v>
      </c>
      <c r="O92" s="41">
        <v>5.2399999999999558E-2</v>
      </c>
      <c r="P92" s="134">
        <f t="shared" si="13"/>
        <v>59</v>
      </c>
      <c r="Q92" s="134">
        <v>95</v>
      </c>
      <c r="R92" s="134" t="str">
        <f t="shared" si="14"/>
        <v>59/95</v>
      </c>
      <c r="S92" s="131">
        <f t="shared" si="15"/>
        <v>0.62105263157894741</v>
      </c>
      <c r="T92" s="137">
        <f t="shared" si="16"/>
        <v>68.94736842105263</v>
      </c>
      <c r="U92" s="96">
        <v>5.5957057194536794</v>
      </c>
      <c r="V92" s="134" t="e">
        <f t="shared" ca="1" si="17"/>
        <v>#NAME?</v>
      </c>
      <c r="W92" s="134">
        <f t="shared" si="18"/>
        <v>95</v>
      </c>
      <c r="X92" s="134" t="e">
        <f t="shared" ca="1" si="19"/>
        <v>#NAME?</v>
      </c>
      <c r="Y92" s="131" t="e">
        <f t="shared" ca="1" si="20"/>
        <v>#NAME?</v>
      </c>
      <c r="Z92" s="137" t="e">
        <f t="shared" ca="1" si="21"/>
        <v>#NAME?</v>
      </c>
    </row>
    <row r="93" spans="1:26">
      <c r="A93" s="37" t="s">
        <v>73</v>
      </c>
      <c r="M93" s="37" t="s">
        <v>73</v>
      </c>
      <c r="N93" s="37" t="s">
        <v>25</v>
      </c>
      <c r="O93" s="41">
        <v>5.400000000000027E-2</v>
      </c>
      <c r="P93" s="134">
        <f t="shared" si="13"/>
        <v>55</v>
      </c>
      <c r="Q93" s="134">
        <v>95</v>
      </c>
      <c r="R93" s="134" t="str">
        <f t="shared" si="14"/>
        <v>55/95</v>
      </c>
      <c r="S93" s="131">
        <f t="shared" si="15"/>
        <v>0.57894736842105265</v>
      </c>
      <c r="T93" s="137">
        <f t="shared" si="16"/>
        <v>71.05263157894737</v>
      </c>
      <c r="U93" s="96">
        <v>5.7621625507446481</v>
      </c>
      <c r="V93" s="134" t="e">
        <f t="shared" ca="1" si="17"/>
        <v>#NAME?</v>
      </c>
      <c r="W93" s="134">
        <f t="shared" si="18"/>
        <v>95</v>
      </c>
      <c r="X93" s="134" t="e">
        <f t="shared" ca="1" si="19"/>
        <v>#NAME?</v>
      </c>
      <c r="Y93" s="131" t="e">
        <f t="shared" ca="1" si="20"/>
        <v>#NAME?</v>
      </c>
      <c r="Z93" s="137" t="e">
        <f t="shared" ca="1" si="21"/>
        <v>#NAME?</v>
      </c>
    </row>
    <row r="94" spans="1:26">
      <c r="A94" s="37" t="s">
        <v>80</v>
      </c>
      <c r="M94" s="37" t="s">
        <v>80</v>
      </c>
      <c r="N94" s="37" t="s">
        <v>33</v>
      </c>
      <c r="O94" s="41">
        <v>4.0000000000000036E-2</v>
      </c>
      <c r="P94" s="134">
        <f t="shared" si="13"/>
        <v>80</v>
      </c>
      <c r="Q94" s="134">
        <v>95</v>
      </c>
      <c r="R94" s="134" t="str">
        <f t="shared" si="14"/>
        <v>80/95</v>
      </c>
      <c r="S94" s="131">
        <f t="shared" si="15"/>
        <v>0.84210526315789469</v>
      </c>
      <c r="T94" s="137">
        <f t="shared" si="16"/>
        <v>60</v>
      </c>
      <c r="U94" s="96">
        <v>7.4968320712612382</v>
      </c>
      <c r="V94" s="134" t="e">
        <f t="shared" ca="1" si="17"/>
        <v>#NAME?</v>
      </c>
      <c r="W94" s="134">
        <f t="shared" si="18"/>
        <v>95</v>
      </c>
      <c r="X94" s="134" t="e">
        <f t="shared" ca="1" si="19"/>
        <v>#NAME?</v>
      </c>
      <c r="Y94" s="131" t="e">
        <f t="shared" ca="1" si="20"/>
        <v>#NAME?</v>
      </c>
      <c r="Z94" s="137" t="e">
        <f t="shared" ca="1" si="21"/>
        <v>#NAME?</v>
      </c>
    </row>
    <row r="95" spans="1:26">
      <c r="A95" s="37" t="s">
        <v>81</v>
      </c>
      <c r="M95" s="37" t="s">
        <v>81</v>
      </c>
      <c r="N95" s="37" t="s">
        <v>4297</v>
      </c>
      <c r="O95" s="41">
        <v>4.8799999999999955E-2</v>
      </c>
      <c r="P95" s="134">
        <f t="shared" si="13"/>
        <v>64</v>
      </c>
      <c r="Q95" s="134">
        <v>95</v>
      </c>
      <c r="R95" s="134" t="str">
        <f t="shared" si="14"/>
        <v>64/95</v>
      </c>
      <c r="S95" s="131">
        <f t="shared" si="15"/>
        <v>0.67368421052631577</v>
      </c>
      <c r="T95" s="137">
        <f t="shared" si="16"/>
        <v>66.31578947368422</v>
      </c>
      <c r="U95" s="96">
        <v>10.938657776990155</v>
      </c>
      <c r="V95" s="134" t="e">
        <f t="shared" ca="1" si="17"/>
        <v>#NAME?</v>
      </c>
      <c r="W95" s="134">
        <f t="shared" si="18"/>
        <v>95</v>
      </c>
      <c r="X95" s="134" t="e">
        <f t="shared" ca="1" si="19"/>
        <v>#NAME?</v>
      </c>
      <c r="Y95" s="131" t="e">
        <f t="shared" ca="1" si="20"/>
        <v>#NAME?</v>
      </c>
      <c r="Z95" s="137" t="e">
        <f t="shared" ca="1" si="21"/>
        <v>#NAME?</v>
      </c>
    </row>
    <row r="96" spans="1:26">
      <c r="A96" s="37" t="s">
        <v>74</v>
      </c>
      <c r="M96" s="37" t="s">
        <v>74</v>
      </c>
      <c r="N96" s="37" t="s">
        <v>26</v>
      </c>
      <c r="O96" s="41">
        <v>5.2300000000000006E-2</v>
      </c>
      <c r="P96" s="134">
        <f t="shared" si="13"/>
        <v>60</v>
      </c>
      <c r="Q96" s="134">
        <v>95</v>
      </c>
      <c r="R96" s="134" t="str">
        <f t="shared" si="14"/>
        <v>60/95</v>
      </c>
      <c r="S96" s="131">
        <f t="shared" si="15"/>
        <v>0.63157894736842102</v>
      </c>
      <c r="T96" s="137">
        <f t="shared" si="16"/>
        <v>68.421052631578959</v>
      </c>
      <c r="U96" s="96">
        <v>7.6987706731736463</v>
      </c>
      <c r="V96" s="134" t="e">
        <f t="shared" ca="1" si="17"/>
        <v>#NAME?</v>
      </c>
      <c r="W96" s="134">
        <f t="shared" si="18"/>
        <v>95</v>
      </c>
      <c r="X96" s="134" t="e">
        <f t="shared" ca="1" si="19"/>
        <v>#NAME?</v>
      </c>
      <c r="Y96" s="131" t="e">
        <f t="shared" ca="1" si="20"/>
        <v>#NAME?</v>
      </c>
      <c r="Z96" s="137" t="e">
        <f t="shared" ca="1" si="21"/>
        <v>#NAME?</v>
      </c>
    </row>
    <row r="97" spans="1:26">
      <c r="A97" s="37" t="s">
        <v>79</v>
      </c>
      <c r="M97" s="37" t="s">
        <v>79</v>
      </c>
      <c r="N97" s="37" t="s">
        <v>4298</v>
      </c>
      <c r="O97" s="41">
        <v>3.04E-2</v>
      </c>
      <c r="P97" s="134">
        <f t="shared" si="13"/>
        <v>89</v>
      </c>
      <c r="Q97" s="134">
        <v>95</v>
      </c>
      <c r="R97" s="134" t="str">
        <f t="shared" si="14"/>
        <v>89/95</v>
      </c>
      <c r="S97" s="131">
        <f t="shared" si="15"/>
        <v>0.93684210526315792</v>
      </c>
      <c r="T97" s="137">
        <f t="shared" si="16"/>
        <v>60</v>
      </c>
      <c r="U97" s="96">
        <v>2.8917304179981596</v>
      </c>
      <c r="V97" s="134" t="e">
        <f t="shared" ca="1" si="17"/>
        <v>#NAME?</v>
      </c>
      <c r="W97" s="134">
        <f t="shared" si="18"/>
        <v>95</v>
      </c>
      <c r="X97" s="134" t="e">
        <f t="shared" ca="1" si="19"/>
        <v>#NAME?</v>
      </c>
      <c r="Y97" s="131" t="e">
        <f t="shared" ca="1" si="20"/>
        <v>#NAME?</v>
      </c>
      <c r="Z97" s="137" t="e">
        <f t="shared" ca="1" si="21"/>
        <v>#NAME?</v>
      </c>
    </row>
  </sheetData>
  <autoFilter ref="A2:AQ80"/>
  <mergeCells count="9">
    <mergeCell ref="AF1:AG1"/>
    <mergeCell ref="AI1:AQ1"/>
    <mergeCell ref="M1:V1"/>
    <mergeCell ref="A1:B1"/>
    <mergeCell ref="C1:F1"/>
    <mergeCell ref="G1:H1"/>
    <mergeCell ref="I1:J1"/>
    <mergeCell ref="AB1:AC1"/>
    <mergeCell ref="AD1:AE1"/>
  </mergeCells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Q232"/>
  <sheetViews>
    <sheetView topLeftCell="A215" zoomScale="90" zoomScaleNormal="90" workbookViewId="0">
      <selection activeCell="N1128" sqref="A1128:N1128"/>
    </sheetView>
  </sheetViews>
  <sheetFormatPr defaultRowHeight="14.4"/>
  <cols>
    <col min="1" max="1" width="13.44140625" customWidth="1"/>
    <col min="14" max="14" width="19.77734375" customWidth="1"/>
  </cols>
  <sheetData>
    <row r="1" spans="1:43" ht="28.8">
      <c r="A1" s="249"/>
      <c r="B1" s="249"/>
      <c r="C1" s="249" t="s">
        <v>131</v>
      </c>
      <c r="D1" s="249" t="s">
        <v>131</v>
      </c>
      <c r="E1" s="249" t="s">
        <v>131</v>
      </c>
      <c r="F1" s="249" t="s">
        <v>131</v>
      </c>
      <c r="G1" s="249" t="s">
        <v>132</v>
      </c>
      <c r="H1" s="249" t="s">
        <v>132</v>
      </c>
      <c r="I1" s="249" t="s">
        <v>88</v>
      </c>
      <c r="J1" s="249" t="s">
        <v>88</v>
      </c>
      <c r="K1" s="120" t="s">
        <v>133</v>
      </c>
      <c r="L1" s="120" t="s">
        <v>134</v>
      </c>
      <c r="M1" s="250" t="s">
        <v>135</v>
      </c>
      <c r="N1" s="251"/>
      <c r="O1" s="251"/>
      <c r="P1" s="251"/>
      <c r="Q1" s="251"/>
      <c r="R1" s="251"/>
      <c r="S1" s="251"/>
      <c r="T1" s="251"/>
      <c r="U1" s="251"/>
      <c r="V1" s="252"/>
      <c r="W1" s="135"/>
      <c r="X1" s="135"/>
      <c r="Y1" s="135"/>
      <c r="Z1" s="135"/>
      <c r="AA1" s="120" t="s">
        <v>136</v>
      </c>
      <c r="AB1" s="249" t="s">
        <v>137</v>
      </c>
      <c r="AC1" s="249" t="s">
        <v>137</v>
      </c>
      <c r="AD1" s="249" t="s">
        <v>138</v>
      </c>
      <c r="AE1" s="249" t="s">
        <v>138</v>
      </c>
      <c r="AF1" s="249" t="s">
        <v>139</v>
      </c>
      <c r="AG1" s="249" t="s">
        <v>139</v>
      </c>
      <c r="AH1" s="120" t="s">
        <v>89</v>
      </c>
      <c r="AI1" s="249"/>
      <c r="AJ1" s="249"/>
      <c r="AK1" s="249"/>
      <c r="AL1" s="249"/>
      <c r="AM1" s="249"/>
      <c r="AN1" s="249"/>
      <c r="AO1" s="249"/>
      <c r="AP1" s="249"/>
      <c r="AQ1" s="249"/>
    </row>
    <row r="2" spans="1:43">
      <c r="A2" s="122" t="s">
        <v>140</v>
      </c>
      <c r="B2" s="122" t="s">
        <v>141</v>
      </c>
      <c r="C2" s="122" t="s">
        <v>142</v>
      </c>
      <c r="D2" s="122" t="s">
        <v>143</v>
      </c>
      <c r="E2" s="122" t="s">
        <v>144</v>
      </c>
      <c r="F2" s="122" t="s">
        <v>145</v>
      </c>
      <c r="G2" s="122" t="s">
        <v>142</v>
      </c>
      <c r="H2" s="122" t="s">
        <v>143</v>
      </c>
      <c r="I2" s="122" t="s">
        <v>146</v>
      </c>
      <c r="J2" s="122" t="s">
        <v>147</v>
      </c>
      <c r="K2" s="122" t="s">
        <v>146</v>
      </c>
      <c r="L2" s="122" t="s">
        <v>146</v>
      </c>
      <c r="M2" s="136" t="s">
        <v>146</v>
      </c>
      <c r="N2" s="136" t="s">
        <v>12698</v>
      </c>
      <c r="O2" s="129" t="s">
        <v>12701</v>
      </c>
      <c r="P2" s="129" t="s">
        <v>12700</v>
      </c>
      <c r="Q2" s="129" t="s">
        <v>12707</v>
      </c>
      <c r="R2" s="129" t="s">
        <v>12705</v>
      </c>
      <c r="S2" s="129" t="s">
        <v>12706</v>
      </c>
      <c r="T2" s="136" t="s">
        <v>4562</v>
      </c>
      <c r="U2" s="129" t="s">
        <v>12699</v>
      </c>
      <c r="V2" s="129" t="s">
        <v>12700</v>
      </c>
      <c r="W2" s="129" t="s">
        <v>12707</v>
      </c>
      <c r="X2" s="129" t="s">
        <v>12705</v>
      </c>
      <c r="Y2" s="129" t="s">
        <v>12706</v>
      </c>
      <c r="Z2" s="129" t="s">
        <v>4562</v>
      </c>
      <c r="AA2" s="122" t="s">
        <v>146</v>
      </c>
      <c r="AB2" s="122" t="s">
        <v>146</v>
      </c>
      <c r="AC2" s="122" t="s">
        <v>147</v>
      </c>
      <c r="AD2" s="122" t="s">
        <v>146</v>
      </c>
      <c r="AE2" s="122" t="s">
        <v>147</v>
      </c>
      <c r="AF2" s="122" t="s">
        <v>146</v>
      </c>
      <c r="AG2" s="122" t="s">
        <v>147</v>
      </c>
      <c r="AH2" s="122" t="s">
        <v>146</v>
      </c>
      <c r="AI2" s="122" t="s">
        <v>148</v>
      </c>
      <c r="AJ2" s="122" t="s">
        <v>149</v>
      </c>
      <c r="AK2" s="122" t="s">
        <v>150</v>
      </c>
      <c r="AL2" s="122" t="s">
        <v>151</v>
      </c>
      <c r="AM2" s="122" t="s">
        <v>152</v>
      </c>
      <c r="AN2" s="122" t="s">
        <v>153</v>
      </c>
      <c r="AO2" s="122" t="s">
        <v>154</v>
      </c>
      <c r="AP2" s="122" t="s">
        <v>155</v>
      </c>
      <c r="AQ2" s="122" t="s">
        <v>156</v>
      </c>
    </row>
    <row r="3" spans="1:43">
      <c r="A3" s="123" t="s">
        <v>3633</v>
      </c>
      <c r="B3" s="123" t="s">
        <v>3634</v>
      </c>
      <c r="C3" s="36">
        <v>43830</v>
      </c>
      <c r="D3" s="124">
        <v>1.1981999999999999</v>
      </c>
      <c r="E3" s="124">
        <v>1.1981999999999999</v>
      </c>
      <c r="F3" s="125">
        <v>0.71446583172227895</v>
      </c>
      <c r="G3" s="36">
        <v>43829</v>
      </c>
      <c r="H3" s="124">
        <v>1.1897</v>
      </c>
      <c r="I3" s="125">
        <v>38.953960338629201</v>
      </c>
      <c r="J3" s="123" t="s">
        <v>3635</v>
      </c>
      <c r="K3" s="125">
        <v>2.1483375959079201</v>
      </c>
      <c r="L3" s="125">
        <v>8.0822659209814098</v>
      </c>
      <c r="M3" s="130">
        <v>11.057558624525001</v>
      </c>
      <c r="N3" s="137">
        <f>M3*4</f>
        <v>44.230234498100003</v>
      </c>
      <c r="O3" s="132">
        <f>N3/100</f>
        <v>0.44230234498100002</v>
      </c>
      <c r="P3" s="134">
        <f>RANK(O3,$O$3:$O$1113,0)</f>
        <v>2</v>
      </c>
      <c r="Q3" s="134">
        <v>230</v>
      </c>
      <c r="R3" s="134" t="str">
        <f>P3&amp;"/"&amp;Q3</f>
        <v>2/230</v>
      </c>
      <c r="S3" s="131">
        <f>P3/Q3</f>
        <v>8.6956521739130436E-3</v>
      </c>
      <c r="T3" s="137">
        <f>IF(S3&gt;0.8,60,60+40/80%*(80%-S3))</f>
        <v>99.565217391304344</v>
      </c>
      <c r="U3" s="133" t="e">
        <f ca="1">[1]!f_risk_annusharpe(A3,"2019/9/30","2019/12/31",1,1,3)</f>
        <v>#NAME?</v>
      </c>
      <c r="V3" s="134" t="e">
        <f ca="1">RANK(U3,$U$3:$U$1230,0)</f>
        <v>#NAME?</v>
      </c>
      <c r="W3" s="134">
        <f>Q3</f>
        <v>230</v>
      </c>
      <c r="X3" s="134" t="e">
        <f ca="1">V3&amp;"/"&amp;W3</f>
        <v>#NAME?</v>
      </c>
      <c r="Y3" s="131" t="e">
        <f ca="1">V3/W3</f>
        <v>#NAME?</v>
      </c>
      <c r="Z3" s="137" t="e">
        <f ca="1">IF(Y3&gt;0.8,60,60+40/80%*(80%-Y3))</f>
        <v>#NAME?</v>
      </c>
      <c r="AA3" s="125">
        <v>22.190495614929599</v>
      </c>
      <c r="AB3" s="125">
        <v>38.953960338629201</v>
      </c>
      <c r="AC3" s="123" t="s">
        <v>3635</v>
      </c>
      <c r="AD3" s="126">
        <v>0</v>
      </c>
      <c r="AE3" s="123"/>
      <c r="AF3" s="126">
        <v>0</v>
      </c>
      <c r="AG3" s="123"/>
      <c r="AH3" s="125">
        <v>19.82</v>
      </c>
      <c r="AI3" s="123" t="s">
        <v>157</v>
      </c>
      <c r="AJ3" s="123" t="s">
        <v>95</v>
      </c>
      <c r="AK3" s="124">
        <v>1.2790008304</v>
      </c>
      <c r="AL3" s="123" t="s">
        <v>159</v>
      </c>
      <c r="AM3" s="36">
        <v>43173</v>
      </c>
      <c r="AN3" s="123" t="s">
        <v>3636</v>
      </c>
      <c r="AO3" s="123" t="s">
        <v>911</v>
      </c>
      <c r="AP3" s="123" t="s">
        <v>200</v>
      </c>
      <c r="AQ3" s="123" t="s">
        <v>173</v>
      </c>
    </row>
    <row r="4" spans="1:43">
      <c r="A4" s="123" t="s">
        <v>3640</v>
      </c>
      <c r="B4" s="123" t="s">
        <v>3641</v>
      </c>
      <c r="C4" s="36">
        <v>43830</v>
      </c>
      <c r="D4" s="124">
        <v>1.478</v>
      </c>
      <c r="E4" s="124">
        <v>1.76</v>
      </c>
      <c r="F4" s="125">
        <v>0.54421444732372903</v>
      </c>
      <c r="G4" s="36">
        <v>43829</v>
      </c>
      <c r="H4" s="124">
        <v>1.47</v>
      </c>
      <c r="I4" s="125">
        <v>33.333824652493298</v>
      </c>
      <c r="J4" s="123" t="s">
        <v>3639</v>
      </c>
      <c r="K4" s="125">
        <v>1.79063360881543</v>
      </c>
      <c r="L4" s="125">
        <v>5.9498207885304701</v>
      </c>
      <c r="M4" s="130">
        <v>7.1827153974463096</v>
      </c>
      <c r="N4" s="137">
        <f t="shared" ref="N4:N67" si="0">M4*4</f>
        <v>28.730861589785238</v>
      </c>
      <c r="O4" s="132">
        <f t="shared" ref="O4:O67" si="1">N4/100</f>
        <v>0.28730861589785239</v>
      </c>
      <c r="P4" s="134">
        <f t="shared" ref="P4:P67" si="2">RANK(O4,$O$3:$O$1113,0)</f>
        <v>16</v>
      </c>
      <c r="Q4" s="134">
        <v>230</v>
      </c>
      <c r="R4" s="134" t="str">
        <f t="shared" ref="R4:R67" si="3">P4&amp;"/"&amp;Q4</f>
        <v>16/230</v>
      </c>
      <c r="S4" s="131">
        <f t="shared" ref="S4:S67" si="4">P4/Q4</f>
        <v>6.9565217391304349E-2</v>
      </c>
      <c r="T4" s="137">
        <f t="shared" ref="T4:T67" si="5">IF(S4&gt;0.8,60,60+40/80%*(80%-S4))</f>
        <v>96.521739130434781</v>
      </c>
      <c r="U4" s="133" t="e">
        <f ca="1">[1]!f_risk_annusharpe(A4,"2019/9/30","2019/12/31",1,1,3)</f>
        <v>#NAME?</v>
      </c>
      <c r="V4" s="134" t="e">
        <f t="shared" ref="V4:V67" ca="1" si="6">RANK(U4,$U$3:$U$1230,0)</f>
        <v>#NAME?</v>
      </c>
      <c r="W4" s="134">
        <f t="shared" ref="W4:W67" si="7">Q4</f>
        <v>230</v>
      </c>
      <c r="X4" s="134" t="e">
        <f t="shared" ref="X4:X67" ca="1" si="8">V4&amp;"/"&amp;W4</f>
        <v>#NAME?</v>
      </c>
      <c r="Y4" s="131" t="e">
        <f t="shared" ref="Y4:Y67" ca="1" si="9">V4/W4</f>
        <v>#NAME?</v>
      </c>
      <c r="Z4" s="137" t="e">
        <f t="shared" ref="Z4:Z67" ca="1" si="10">IF(Y4&gt;0.8,60,60+40/80%*(80%-Y4))</f>
        <v>#NAME?</v>
      </c>
      <c r="AA4" s="125">
        <v>11.7354729269275</v>
      </c>
      <c r="AB4" s="125">
        <v>33.333824652493298</v>
      </c>
      <c r="AC4" s="123" t="s">
        <v>3639</v>
      </c>
      <c r="AD4" s="125">
        <v>20.023156129249202</v>
      </c>
      <c r="AE4" s="123" t="s">
        <v>6590</v>
      </c>
      <c r="AF4" s="125">
        <v>33.533858361223302</v>
      </c>
      <c r="AG4" s="123" t="s">
        <v>6591</v>
      </c>
      <c r="AH4" s="125">
        <v>83.476253688</v>
      </c>
      <c r="AI4" s="123" t="s">
        <v>157</v>
      </c>
      <c r="AJ4" s="123" t="s">
        <v>158</v>
      </c>
      <c r="AK4" s="124">
        <v>17.136542457200001</v>
      </c>
      <c r="AL4" s="123" t="s">
        <v>159</v>
      </c>
      <c r="AM4" s="36">
        <v>40711</v>
      </c>
      <c r="AN4" s="123" t="s">
        <v>3636</v>
      </c>
      <c r="AO4" s="123" t="s">
        <v>6592</v>
      </c>
      <c r="AP4" s="123" t="s">
        <v>209</v>
      </c>
      <c r="AQ4" s="123" t="s">
        <v>162</v>
      </c>
    </row>
    <row r="5" spans="1:43">
      <c r="A5" s="123" t="s">
        <v>3637</v>
      </c>
      <c r="B5" s="123" t="s">
        <v>3638</v>
      </c>
      <c r="C5" s="36">
        <v>43830</v>
      </c>
      <c r="D5" s="124">
        <v>1.2398</v>
      </c>
      <c r="E5" s="124">
        <v>1.2398</v>
      </c>
      <c r="F5" s="125">
        <v>0.54334603843969898</v>
      </c>
      <c r="G5" s="36">
        <v>43829</v>
      </c>
      <c r="H5" s="124">
        <v>1.2331000000000001</v>
      </c>
      <c r="I5" s="125">
        <v>32.471417886526297</v>
      </c>
      <c r="J5" s="123" t="s">
        <v>6593</v>
      </c>
      <c r="K5" s="125">
        <v>1.74805088223226</v>
      </c>
      <c r="L5" s="125">
        <v>5.1301619604850304</v>
      </c>
      <c r="M5" s="130">
        <v>7.6121864421491301</v>
      </c>
      <c r="N5" s="137">
        <f t="shared" si="0"/>
        <v>30.44874576859652</v>
      </c>
      <c r="O5" s="132">
        <f t="shared" si="1"/>
        <v>0.30448745768596519</v>
      </c>
      <c r="P5" s="134">
        <f t="shared" si="2"/>
        <v>14</v>
      </c>
      <c r="Q5" s="134">
        <v>230</v>
      </c>
      <c r="R5" s="134" t="str">
        <f t="shared" si="3"/>
        <v>14/230</v>
      </c>
      <c r="S5" s="131">
        <f t="shared" si="4"/>
        <v>6.0869565217391307E-2</v>
      </c>
      <c r="T5" s="137">
        <f t="shared" si="5"/>
        <v>96.956521739130437</v>
      </c>
      <c r="U5" s="133" t="e">
        <f ca="1">[1]!f_risk_annusharpe(A5,"2019/9/30","2019/12/31",1,1,3)</f>
        <v>#NAME?</v>
      </c>
      <c r="V5" s="134" t="e">
        <f t="shared" ca="1" si="6"/>
        <v>#NAME?</v>
      </c>
      <c r="W5" s="134">
        <f t="shared" si="7"/>
        <v>230</v>
      </c>
      <c r="X5" s="134" t="e">
        <f t="shared" ca="1" si="8"/>
        <v>#NAME?</v>
      </c>
      <c r="Y5" s="131" t="e">
        <f t="shared" ca="1" si="9"/>
        <v>#NAME?</v>
      </c>
      <c r="Z5" s="137" t="e">
        <f t="shared" ca="1" si="10"/>
        <v>#NAME?</v>
      </c>
      <c r="AA5" s="125">
        <v>12.1584946625656</v>
      </c>
      <c r="AB5" s="125">
        <v>32.471417886526297</v>
      </c>
      <c r="AC5" s="123" t="s">
        <v>6593</v>
      </c>
      <c r="AD5" s="125">
        <v>23.720187606027299</v>
      </c>
      <c r="AE5" s="123" t="s">
        <v>6594</v>
      </c>
      <c r="AF5" s="126">
        <v>0</v>
      </c>
      <c r="AG5" s="123"/>
      <c r="AH5" s="125">
        <v>23.98</v>
      </c>
      <c r="AI5" s="123" t="s">
        <v>157</v>
      </c>
      <c r="AJ5" s="123" t="s">
        <v>95</v>
      </c>
      <c r="AK5" s="124">
        <v>11.2755042864</v>
      </c>
      <c r="AL5" s="123" t="s">
        <v>159</v>
      </c>
      <c r="AM5" s="36">
        <v>43049</v>
      </c>
      <c r="AN5" s="123" t="s">
        <v>3636</v>
      </c>
      <c r="AO5" s="123" t="s">
        <v>1423</v>
      </c>
      <c r="AP5" s="123" t="s">
        <v>217</v>
      </c>
      <c r="AQ5" s="123" t="s">
        <v>162</v>
      </c>
    </row>
    <row r="6" spans="1:43">
      <c r="A6" s="123" t="s">
        <v>3645</v>
      </c>
      <c r="B6" s="123" t="s">
        <v>3646</v>
      </c>
      <c r="C6" s="36">
        <v>43830</v>
      </c>
      <c r="D6" s="124">
        <v>1.496</v>
      </c>
      <c r="E6" s="124">
        <v>1.5009999999999999</v>
      </c>
      <c r="F6" s="125">
        <v>0.94466936572198901</v>
      </c>
      <c r="G6" s="36">
        <v>43829</v>
      </c>
      <c r="H6" s="124">
        <v>1.482</v>
      </c>
      <c r="I6" s="125">
        <v>32.272325375773598</v>
      </c>
      <c r="J6" s="123" t="s">
        <v>3644</v>
      </c>
      <c r="K6" s="125">
        <v>2.3255813953488298</v>
      </c>
      <c r="L6" s="125">
        <v>7.7809798270893502</v>
      </c>
      <c r="M6" s="130">
        <v>7.6258992805755401</v>
      </c>
      <c r="N6" s="137">
        <f t="shared" si="0"/>
        <v>30.50359712230216</v>
      </c>
      <c r="O6" s="132">
        <f t="shared" si="1"/>
        <v>0.30503597122302162</v>
      </c>
      <c r="P6" s="134">
        <f t="shared" si="2"/>
        <v>13</v>
      </c>
      <c r="Q6" s="134">
        <v>230</v>
      </c>
      <c r="R6" s="134" t="str">
        <f t="shared" si="3"/>
        <v>13/230</v>
      </c>
      <c r="S6" s="131">
        <f t="shared" si="4"/>
        <v>5.6521739130434782E-2</v>
      </c>
      <c r="T6" s="137">
        <f t="shared" si="5"/>
        <v>97.173913043478265</v>
      </c>
      <c r="U6" s="133" t="e">
        <f ca="1">[1]!f_risk_annusharpe(A6,"2019/9/30","2019/12/31",1,1,3)</f>
        <v>#NAME?</v>
      </c>
      <c r="V6" s="134" t="e">
        <f t="shared" ca="1" si="6"/>
        <v>#NAME?</v>
      </c>
      <c r="W6" s="134">
        <f t="shared" si="7"/>
        <v>230</v>
      </c>
      <c r="X6" s="134" t="e">
        <f t="shared" ca="1" si="8"/>
        <v>#NAME?</v>
      </c>
      <c r="Y6" s="131" t="e">
        <f t="shared" ca="1" si="9"/>
        <v>#NAME?</v>
      </c>
      <c r="Z6" s="137" t="e">
        <f t="shared" ca="1" si="10"/>
        <v>#NAME?</v>
      </c>
      <c r="AA6" s="125">
        <v>10.1620029455081</v>
      </c>
      <c r="AB6" s="125">
        <v>32.272325375773598</v>
      </c>
      <c r="AC6" s="123" t="s">
        <v>3644</v>
      </c>
      <c r="AD6" s="125">
        <v>14.373088685015301</v>
      </c>
      <c r="AE6" s="123" t="s">
        <v>6595</v>
      </c>
      <c r="AF6" s="125">
        <v>12.990936555891199</v>
      </c>
      <c r="AG6" s="123" t="s">
        <v>6596</v>
      </c>
      <c r="AH6" s="125">
        <v>50.066004</v>
      </c>
      <c r="AI6" s="123" t="s">
        <v>163</v>
      </c>
      <c r="AJ6" s="123" t="s">
        <v>186</v>
      </c>
      <c r="AK6" s="124">
        <v>5.8314976543999997</v>
      </c>
      <c r="AL6" s="123" t="s">
        <v>159</v>
      </c>
      <c r="AM6" s="36">
        <v>40506</v>
      </c>
      <c r="AN6" s="123" t="s">
        <v>3636</v>
      </c>
      <c r="AO6" s="123" t="s">
        <v>3648</v>
      </c>
      <c r="AP6" s="123" t="s">
        <v>195</v>
      </c>
      <c r="AQ6" s="123" t="s">
        <v>241</v>
      </c>
    </row>
    <row r="7" spans="1:43">
      <c r="A7" s="123" t="s">
        <v>3659</v>
      </c>
      <c r="B7" s="123" t="s">
        <v>3660</v>
      </c>
      <c r="C7" s="36">
        <v>43830</v>
      </c>
      <c r="D7" s="124">
        <v>1.1931</v>
      </c>
      <c r="E7" s="124">
        <v>1.1931</v>
      </c>
      <c r="F7" s="125">
        <v>0.62410390486633005</v>
      </c>
      <c r="G7" s="36">
        <v>43829</v>
      </c>
      <c r="H7" s="124">
        <v>1.1857</v>
      </c>
      <c r="I7" s="125">
        <v>31.514550264550302</v>
      </c>
      <c r="J7" s="123" t="s">
        <v>3647</v>
      </c>
      <c r="K7" s="125">
        <v>2.7825637491385198</v>
      </c>
      <c r="L7" s="125">
        <v>8.7800875273523005</v>
      </c>
      <c r="M7" s="130">
        <v>9.5793534166054393</v>
      </c>
      <c r="N7" s="137">
        <f t="shared" si="0"/>
        <v>38.317413666421757</v>
      </c>
      <c r="O7" s="132">
        <f t="shared" si="1"/>
        <v>0.38317413666421757</v>
      </c>
      <c r="P7" s="134">
        <f t="shared" si="2"/>
        <v>3</v>
      </c>
      <c r="Q7" s="134">
        <v>230</v>
      </c>
      <c r="R7" s="134" t="str">
        <f t="shared" si="3"/>
        <v>3/230</v>
      </c>
      <c r="S7" s="131">
        <f t="shared" si="4"/>
        <v>1.3043478260869565E-2</v>
      </c>
      <c r="T7" s="137">
        <f t="shared" si="5"/>
        <v>99.34782608695653</v>
      </c>
      <c r="U7" s="133" t="e">
        <f ca="1">[1]!f_risk_annusharpe(A7,"2019/9/30","2019/12/31",1,1,3)</f>
        <v>#NAME?</v>
      </c>
      <c r="V7" s="134" t="e">
        <f t="shared" ca="1" si="6"/>
        <v>#NAME?</v>
      </c>
      <c r="W7" s="134">
        <f t="shared" si="7"/>
        <v>230</v>
      </c>
      <c r="X7" s="134" t="e">
        <f t="shared" ca="1" si="8"/>
        <v>#NAME?</v>
      </c>
      <c r="Y7" s="131" t="e">
        <f t="shared" ca="1" si="9"/>
        <v>#NAME?</v>
      </c>
      <c r="Z7" s="137" t="e">
        <f t="shared" ca="1" si="10"/>
        <v>#NAME?</v>
      </c>
      <c r="AA7" s="125">
        <v>13.8997613365155</v>
      </c>
      <c r="AB7" s="125">
        <v>31.514550264550302</v>
      </c>
      <c r="AC7" s="123" t="s">
        <v>3647</v>
      </c>
      <c r="AD7" s="126">
        <v>0</v>
      </c>
      <c r="AE7" s="123"/>
      <c r="AF7" s="126">
        <v>0</v>
      </c>
      <c r="AG7" s="123"/>
      <c r="AH7" s="125">
        <v>19.309999999999999</v>
      </c>
      <c r="AI7" s="123" t="s">
        <v>157</v>
      </c>
      <c r="AJ7" s="123" t="s">
        <v>95</v>
      </c>
      <c r="AK7" s="124">
        <v>0.66790568610000001</v>
      </c>
      <c r="AL7" s="123" t="s">
        <v>159</v>
      </c>
      <c r="AM7" s="36">
        <v>43241</v>
      </c>
      <c r="AN7" s="123" t="s">
        <v>3636</v>
      </c>
      <c r="AO7" s="123" t="s">
        <v>481</v>
      </c>
      <c r="AP7" s="123" t="s">
        <v>263</v>
      </c>
      <c r="AQ7" s="123" t="s">
        <v>181</v>
      </c>
    </row>
    <row r="8" spans="1:43">
      <c r="A8" s="123" t="s">
        <v>3656</v>
      </c>
      <c r="B8" s="123" t="s">
        <v>3657</v>
      </c>
      <c r="C8" s="36">
        <v>43830</v>
      </c>
      <c r="D8" s="124">
        <v>1.028</v>
      </c>
      <c r="E8" s="124">
        <v>1.028</v>
      </c>
      <c r="F8" s="125">
        <v>0.58708414872798498</v>
      </c>
      <c r="G8" s="36">
        <v>43829</v>
      </c>
      <c r="H8" s="124">
        <v>1.022</v>
      </c>
      <c r="I8" s="125">
        <v>31.4578005115089</v>
      </c>
      <c r="J8" s="123" t="s">
        <v>6597</v>
      </c>
      <c r="K8" s="125">
        <v>2.0854021847070601</v>
      </c>
      <c r="L8" s="125">
        <v>8.2105263157894797</v>
      </c>
      <c r="M8" s="130">
        <v>9.36170212765958</v>
      </c>
      <c r="N8" s="137">
        <f t="shared" si="0"/>
        <v>37.44680851063832</v>
      </c>
      <c r="O8" s="132">
        <f t="shared" si="1"/>
        <v>0.37446808510638319</v>
      </c>
      <c r="P8" s="134">
        <f t="shared" si="2"/>
        <v>4</v>
      </c>
      <c r="Q8" s="134">
        <v>230</v>
      </c>
      <c r="R8" s="134" t="str">
        <f t="shared" si="3"/>
        <v>4/230</v>
      </c>
      <c r="S8" s="131">
        <f t="shared" si="4"/>
        <v>1.7391304347826087E-2</v>
      </c>
      <c r="T8" s="137">
        <f t="shared" si="5"/>
        <v>99.130434782608688</v>
      </c>
      <c r="U8" s="133" t="e">
        <f ca="1">[1]!f_risk_annusharpe(A8,"2019/9/30","2019/12/31",1,1,3)</f>
        <v>#NAME?</v>
      </c>
      <c r="V8" s="134" t="e">
        <f t="shared" ca="1" si="6"/>
        <v>#NAME?</v>
      </c>
      <c r="W8" s="134">
        <f t="shared" si="7"/>
        <v>230</v>
      </c>
      <c r="X8" s="134" t="e">
        <f t="shared" ca="1" si="8"/>
        <v>#NAME?</v>
      </c>
      <c r="Y8" s="131" t="e">
        <f t="shared" ca="1" si="9"/>
        <v>#NAME?</v>
      </c>
      <c r="Z8" s="137" t="e">
        <f t="shared" ca="1" si="10"/>
        <v>#NAME?</v>
      </c>
      <c r="AA8" s="125">
        <v>15.2466367713004</v>
      </c>
      <c r="AB8" s="125">
        <v>31.4578005115089</v>
      </c>
      <c r="AC8" s="123" t="s">
        <v>6597</v>
      </c>
      <c r="AD8" s="125">
        <v>20.093457943925198</v>
      </c>
      <c r="AE8" s="123" t="s">
        <v>6598</v>
      </c>
      <c r="AF8" s="125">
        <v>22.966507177033499</v>
      </c>
      <c r="AG8" s="123" t="s">
        <v>6599</v>
      </c>
      <c r="AH8" s="125">
        <v>2.8</v>
      </c>
      <c r="AI8" s="123" t="s">
        <v>157</v>
      </c>
      <c r="AJ8" s="123" t="s">
        <v>158</v>
      </c>
      <c r="AK8" s="124">
        <v>0.8429028355</v>
      </c>
      <c r="AL8" s="123" t="s">
        <v>159</v>
      </c>
      <c r="AM8" s="36">
        <v>42038</v>
      </c>
      <c r="AN8" s="123" t="s">
        <v>3636</v>
      </c>
      <c r="AO8" s="123" t="s">
        <v>580</v>
      </c>
      <c r="AP8" s="123" t="s">
        <v>175</v>
      </c>
      <c r="AQ8" s="123" t="s">
        <v>173</v>
      </c>
    </row>
    <row r="9" spans="1:43">
      <c r="A9" s="123" t="s">
        <v>3664</v>
      </c>
      <c r="B9" s="123" t="s">
        <v>3665</v>
      </c>
      <c r="C9" s="36">
        <v>43830</v>
      </c>
      <c r="D9" s="124">
        <v>1.123</v>
      </c>
      <c r="E9" s="124">
        <v>1.123</v>
      </c>
      <c r="F9" s="125">
        <v>0.26785714285713302</v>
      </c>
      <c r="G9" s="36">
        <v>43829</v>
      </c>
      <c r="H9" s="124">
        <v>1.1200000000000001</v>
      </c>
      <c r="I9" s="125">
        <v>31.345029239766099</v>
      </c>
      <c r="J9" s="123" t="s">
        <v>3651</v>
      </c>
      <c r="K9" s="125">
        <v>1.99818346957312</v>
      </c>
      <c r="L9" s="125">
        <v>9.1350826044703695</v>
      </c>
      <c r="M9" s="130">
        <v>11.1881188118812</v>
      </c>
      <c r="N9" s="137">
        <f t="shared" si="0"/>
        <v>44.752475247524799</v>
      </c>
      <c r="O9" s="132">
        <f t="shared" si="1"/>
        <v>0.44752475247524798</v>
      </c>
      <c r="P9" s="134">
        <f t="shared" si="2"/>
        <v>1</v>
      </c>
      <c r="Q9" s="134">
        <v>230</v>
      </c>
      <c r="R9" s="134" t="str">
        <f t="shared" si="3"/>
        <v>1/230</v>
      </c>
      <c r="S9" s="131">
        <f t="shared" si="4"/>
        <v>4.3478260869565218E-3</v>
      </c>
      <c r="T9" s="137">
        <f t="shared" si="5"/>
        <v>99.782608695652186</v>
      </c>
      <c r="U9" s="133" t="e">
        <f ca="1">[1]!f_risk_annusharpe(A9,"2019/9/30","2019/12/31",1,1,3)</f>
        <v>#NAME?</v>
      </c>
      <c r="V9" s="134" t="e">
        <f t="shared" ca="1" si="6"/>
        <v>#NAME?</v>
      </c>
      <c r="W9" s="134">
        <f t="shared" si="7"/>
        <v>230</v>
      </c>
      <c r="X9" s="134" t="e">
        <f t="shared" ca="1" si="8"/>
        <v>#NAME?</v>
      </c>
      <c r="Y9" s="131" t="e">
        <f t="shared" ca="1" si="9"/>
        <v>#NAME?</v>
      </c>
      <c r="Z9" s="137" t="e">
        <f t="shared" ca="1" si="10"/>
        <v>#NAME?</v>
      </c>
      <c r="AA9" s="125">
        <v>16.2525879917184</v>
      </c>
      <c r="AB9" s="125">
        <v>31.345029239766099</v>
      </c>
      <c r="AC9" s="123" t="s">
        <v>3651</v>
      </c>
      <c r="AD9" s="125">
        <v>12.075848303393199</v>
      </c>
      <c r="AE9" s="123" t="s">
        <v>6600</v>
      </c>
      <c r="AF9" s="125">
        <v>14.010152284264</v>
      </c>
      <c r="AG9" s="123" t="s">
        <v>6601</v>
      </c>
      <c r="AH9" s="125">
        <v>12.3</v>
      </c>
      <c r="AI9" s="123" t="s">
        <v>157</v>
      </c>
      <c r="AJ9" s="123" t="s">
        <v>186</v>
      </c>
      <c r="AK9" s="124">
        <v>0.73982849849999999</v>
      </c>
      <c r="AL9" s="123" t="s">
        <v>159</v>
      </c>
      <c r="AM9" s="36">
        <v>42640</v>
      </c>
      <c r="AN9" s="123" t="s">
        <v>3636</v>
      </c>
      <c r="AO9" s="123" t="s">
        <v>178</v>
      </c>
      <c r="AP9" s="123" t="s">
        <v>179</v>
      </c>
      <c r="AQ9" s="123" t="s">
        <v>181</v>
      </c>
    </row>
    <row r="10" spans="1:43">
      <c r="A10" s="123" t="s">
        <v>3652</v>
      </c>
      <c r="B10" s="123" t="s">
        <v>3653</v>
      </c>
      <c r="C10" s="36">
        <v>43830</v>
      </c>
      <c r="D10" s="124">
        <v>1.2083999999999999</v>
      </c>
      <c r="E10" s="124">
        <v>1.2083999999999999</v>
      </c>
      <c r="F10" s="125">
        <v>0.54081038355935995</v>
      </c>
      <c r="G10" s="36">
        <v>43829</v>
      </c>
      <c r="H10" s="124">
        <v>1.2019</v>
      </c>
      <c r="I10" s="125">
        <v>30.145395799676901</v>
      </c>
      <c r="J10" s="123" t="s">
        <v>3654</v>
      </c>
      <c r="K10" s="125">
        <v>1.79428860247661</v>
      </c>
      <c r="L10" s="125">
        <v>6.6266654901614697</v>
      </c>
      <c r="M10" s="130">
        <v>7.0991757511299998</v>
      </c>
      <c r="N10" s="137">
        <f t="shared" si="0"/>
        <v>28.396703004519999</v>
      </c>
      <c r="O10" s="132">
        <f t="shared" si="1"/>
        <v>0.28396703004519996</v>
      </c>
      <c r="P10" s="134">
        <f t="shared" si="2"/>
        <v>17</v>
      </c>
      <c r="Q10" s="134">
        <v>230</v>
      </c>
      <c r="R10" s="134" t="str">
        <f t="shared" si="3"/>
        <v>17/230</v>
      </c>
      <c r="S10" s="131">
        <f t="shared" si="4"/>
        <v>7.3913043478260873E-2</v>
      </c>
      <c r="T10" s="137">
        <f t="shared" si="5"/>
        <v>96.304347826086968</v>
      </c>
      <c r="U10" s="133" t="e">
        <f ca="1">[1]!f_risk_annusharpe(A10,"2019/9/30","2019/12/31",1,1,3)</f>
        <v>#NAME?</v>
      </c>
      <c r="V10" s="134" t="e">
        <f t="shared" ca="1" si="6"/>
        <v>#NAME?</v>
      </c>
      <c r="W10" s="134">
        <f t="shared" si="7"/>
        <v>230</v>
      </c>
      <c r="X10" s="134" t="e">
        <f t="shared" ca="1" si="8"/>
        <v>#NAME?</v>
      </c>
      <c r="Y10" s="131" t="e">
        <f t="shared" ca="1" si="9"/>
        <v>#NAME?</v>
      </c>
      <c r="Z10" s="137" t="e">
        <f t="shared" ca="1" si="10"/>
        <v>#NAME?</v>
      </c>
      <c r="AA10" s="125">
        <v>12.9873772791024</v>
      </c>
      <c r="AB10" s="125">
        <v>30.145395799676901</v>
      </c>
      <c r="AC10" s="123" t="s">
        <v>3654</v>
      </c>
      <c r="AD10" s="125">
        <v>19.6791126077052</v>
      </c>
      <c r="AE10" s="123" t="s">
        <v>6602</v>
      </c>
      <c r="AF10" s="125">
        <v>20.3945402012553</v>
      </c>
      <c r="AG10" s="123" t="s">
        <v>6603</v>
      </c>
      <c r="AH10" s="125">
        <v>20.84</v>
      </c>
      <c r="AI10" s="123" t="s">
        <v>163</v>
      </c>
      <c r="AJ10" s="123" t="s">
        <v>158</v>
      </c>
      <c r="AK10" s="124">
        <v>1.9267435609000001</v>
      </c>
      <c r="AL10" s="123" t="s">
        <v>159</v>
      </c>
      <c r="AM10" s="36">
        <v>42718</v>
      </c>
      <c r="AN10" s="123" t="s">
        <v>3636</v>
      </c>
      <c r="AO10" s="123" t="s">
        <v>218</v>
      </c>
      <c r="AP10" s="123" t="s">
        <v>219</v>
      </c>
      <c r="AQ10" s="123" t="s">
        <v>165</v>
      </c>
    </row>
    <row r="11" spans="1:43">
      <c r="A11" s="123" t="s">
        <v>3649</v>
      </c>
      <c r="B11" s="123" t="s">
        <v>3650</v>
      </c>
      <c r="C11" s="36">
        <v>43830</v>
      </c>
      <c r="D11" s="124">
        <v>2.2229999999999999</v>
      </c>
      <c r="E11" s="124">
        <v>2.2229999999999999</v>
      </c>
      <c r="F11" s="125">
        <v>0.49728752260396403</v>
      </c>
      <c r="G11" s="36">
        <v>43829</v>
      </c>
      <c r="H11" s="124">
        <v>2.2120000000000002</v>
      </c>
      <c r="I11" s="125">
        <v>29.545454545454501</v>
      </c>
      <c r="J11" s="123" t="s">
        <v>3655</v>
      </c>
      <c r="K11" s="125">
        <v>1.5068493150684901</v>
      </c>
      <c r="L11" s="125">
        <v>5.9075750357312797</v>
      </c>
      <c r="M11" s="130">
        <v>7.7034883720930099</v>
      </c>
      <c r="N11" s="137">
        <f t="shared" si="0"/>
        <v>30.813953488372039</v>
      </c>
      <c r="O11" s="132">
        <f t="shared" si="1"/>
        <v>0.30813953488372037</v>
      </c>
      <c r="P11" s="134">
        <f t="shared" si="2"/>
        <v>11</v>
      </c>
      <c r="Q11" s="134">
        <v>230</v>
      </c>
      <c r="R11" s="134" t="str">
        <f t="shared" si="3"/>
        <v>11/230</v>
      </c>
      <c r="S11" s="131">
        <f t="shared" si="4"/>
        <v>4.7826086956521741E-2</v>
      </c>
      <c r="T11" s="137">
        <f t="shared" si="5"/>
        <v>97.608695652173921</v>
      </c>
      <c r="U11" s="133" t="e">
        <f ca="1">[1]!f_risk_annusharpe(A11,"2019/9/30","2019/12/31",1,1,3)</f>
        <v>#NAME?</v>
      </c>
      <c r="V11" s="134" t="e">
        <f t="shared" ca="1" si="6"/>
        <v>#NAME?</v>
      </c>
      <c r="W11" s="134">
        <f t="shared" si="7"/>
        <v>230</v>
      </c>
      <c r="X11" s="134" t="e">
        <f t="shared" ca="1" si="8"/>
        <v>#NAME?</v>
      </c>
      <c r="Y11" s="131" t="e">
        <f t="shared" ca="1" si="9"/>
        <v>#NAME?</v>
      </c>
      <c r="Z11" s="137" t="e">
        <f t="shared" ca="1" si="10"/>
        <v>#NAME?</v>
      </c>
      <c r="AA11" s="125">
        <v>14.410705095213601</v>
      </c>
      <c r="AB11" s="125">
        <v>29.545454545454501</v>
      </c>
      <c r="AC11" s="123" t="s">
        <v>3655</v>
      </c>
      <c r="AD11" s="125">
        <v>18.9406099518459</v>
      </c>
      <c r="AE11" s="123" t="s">
        <v>6604</v>
      </c>
      <c r="AF11" s="125">
        <v>20.357336220898802</v>
      </c>
      <c r="AG11" s="123" t="s">
        <v>6605</v>
      </c>
      <c r="AH11" s="125">
        <v>122.3</v>
      </c>
      <c r="AI11" s="123" t="s">
        <v>163</v>
      </c>
      <c r="AJ11" s="123" t="s">
        <v>158</v>
      </c>
      <c r="AK11" s="124">
        <v>0.82202603330000001</v>
      </c>
      <c r="AL11" s="123" t="s">
        <v>159</v>
      </c>
      <c r="AM11" s="36">
        <v>40723</v>
      </c>
      <c r="AN11" s="123" t="s">
        <v>3636</v>
      </c>
      <c r="AO11" s="123" t="s">
        <v>571</v>
      </c>
      <c r="AP11" s="123" t="s">
        <v>196</v>
      </c>
      <c r="AQ11" s="123" t="s">
        <v>165</v>
      </c>
    </row>
    <row r="12" spans="1:43">
      <c r="A12" s="123" t="s">
        <v>3642</v>
      </c>
      <c r="B12" s="123" t="s">
        <v>3643</v>
      </c>
      <c r="C12" s="36">
        <v>43830</v>
      </c>
      <c r="D12" s="124">
        <v>1.4219999999999999</v>
      </c>
      <c r="E12" s="124">
        <v>1.925</v>
      </c>
      <c r="F12" s="125">
        <v>0.56577086280057598</v>
      </c>
      <c r="G12" s="36">
        <v>43829</v>
      </c>
      <c r="H12" s="124">
        <v>1.4139999999999999</v>
      </c>
      <c r="I12" s="125">
        <v>29.5213369476837</v>
      </c>
      <c r="J12" s="123" t="s">
        <v>3658</v>
      </c>
      <c r="K12" s="125">
        <v>1.7167459298124099</v>
      </c>
      <c r="L12" s="125">
        <v>4.7128209203812403</v>
      </c>
      <c r="M12" s="130">
        <v>6.0920137683055602</v>
      </c>
      <c r="N12" s="137">
        <f t="shared" si="0"/>
        <v>24.368055073222241</v>
      </c>
      <c r="O12" s="132">
        <f t="shared" si="1"/>
        <v>0.24368055073222242</v>
      </c>
      <c r="P12" s="134">
        <f t="shared" si="2"/>
        <v>27</v>
      </c>
      <c r="Q12" s="134">
        <v>230</v>
      </c>
      <c r="R12" s="134" t="str">
        <f t="shared" si="3"/>
        <v>27/230</v>
      </c>
      <c r="S12" s="131">
        <f t="shared" si="4"/>
        <v>0.11739130434782609</v>
      </c>
      <c r="T12" s="137">
        <f t="shared" si="5"/>
        <v>94.130434782608688</v>
      </c>
      <c r="U12" s="133" t="e">
        <f ca="1">[1]!f_risk_annusharpe(A12,"2019/9/30","2019/12/31",1,1,3)</f>
        <v>#NAME?</v>
      </c>
      <c r="V12" s="134" t="e">
        <f t="shared" ca="1" si="6"/>
        <v>#NAME?</v>
      </c>
      <c r="W12" s="134">
        <f t="shared" si="7"/>
        <v>230</v>
      </c>
      <c r="X12" s="134" t="e">
        <f t="shared" ca="1" si="8"/>
        <v>#NAME?</v>
      </c>
      <c r="Y12" s="131" t="e">
        <f t="shared" ca="1" si="9"/>
        <v>#NAME?</v>
      </c>
      <c r="Z12" s="137" t="e">
        <f t="shared" ca="1" si="10"/>
        <v>#NAME?</v>
      </c>
      <c r="AA12" s="125">
        <v>13.5787259013709</v>
      </c>
      <c r="AB12" s="125">
        <v>29.5213369476837</v>
      </c>
      <c r="AC12" s="123" t="s">
        <v>3658</v>
      </c>
      <c r="AD12" s="125">
        <v>22.676278677946499</v>
      </c>
      <c r="AE12" s="123" t="s">
        <v>6606</v>
      </c>
      <c r="AF12" s="125">
        <v>25.582379213009698</v>
      </c>
      <c r="AG12" s="123" t="s">
        <v>6607</v>
      </c>
      <c r="AH12" s="125">
        <v>105.764822</v>
      </c>
      <c r="AI12" s="123" t="s">
        <v>163</v>
      </c>
      <c r="AJ12" s="123" t="s">
        <v>158</v>
      </c>
      <c r="AK12" s="124">
        <v>5.8004988326999998</v>
      </c>
      <c r="AL12" s="123" t="s">
        <v>159</v>
      </c>
      <c r="AM12" s="36">
        <v>41430</v>
      </c>
      <c r="AN12" s="123" t="s">
        <v>3636</v>
      </c>
      <c r="AO12" s="123" t="s">
        <v>2986</v>
      </c>
      <c r="AP12" s="123" t="s">
        <v>261</v>
      </c>
      <c r="AQ12" s="123" t="s">
        <v>185</v>
      </c>
    </row>
    <row r="13" spans="1:43">
      <c r="A13" s="123" t="s">
        <v>3691</v>
      </c>
      <c r="B13" s="123" t="s">
        <v>3692</v>
      </c>
      <c r="C13" s="36">
        <v>43830</v>
      </c>
      <c r="D13" s="124">
        <v>0.81599999999999995</v>
      </c>
      <c r="E13" s="124">
        <v>1.026</v>
      </c>
      <c r="F13" s="125">
        <v>0.492610837438406</v>
      </c>
      <c r="G13" s="36">
        <v>43829</v>
      </c>
      <c r="H13" s="124">
        <v>0.81200000000000006</v>
      </c>
      <c r="I13" s="125">
        <v>28.909952606635098</v>
      </c>
      <c r="J13" s="123" t="s">
        <v>3663</v>
      </c>
      <c r="K13" s="125">
        <v>3.9490445859872501</v>
      </c>
      <c r="L13" s="125">
        <v>11.0204081632653</v>
      </c>
      <c r="M13" s="130">
        <v>8.9452603471294907</v>
      </c>
      <c r="N13" s="137">
        <f t="shared" si="0"/>
        <v>35.781041388517963</v>
      </c>
      <c r="O13" s="132">
        <f t="shared" si="1"/>
        <v>0.35781041388517965</v>
      </c>
      <c r="P13" s="134">
        <f t="shared" si="2"/>
        <v>5</v>
      </c>
      <c r="Q13" s="134">
        <v>230</v>
      </c>
      <c r="R13" s="134" t="str">
        <f t="shared" si="3"/>
        <v>5/230</v>
      </c>
      <c r="S13" s="131">
        <f t="shared" si="4"/>
        <v>2.1739130434782608E-2</v>
      </c>
      <c r="T13" s="137">
        <f t="shared" si="5"/>
        <v>98.913043478260875</v>
      </c>
      <c r="U13" s="133" t="e">
        <f ca="1">[1]!f_risk_annusharpe(A13,"2019/9/30","2019/12/31",1,1,3)</f>
        <v>#NAME?</v>
      </c>
      <c r="V13" s="134" t="e">
        <f t="shared" ca="1" si="6"/>
        <v>#NAME?</v>
      </c>
      <c r="W13" s="134">
        <f t="shared" si="7"/>
        <v>230</v>
      </c>
      <c r="X13" s="134" t="e">
        <f t="shared" ca="1" si="8"/>
        <v>#NAME?</v>
      </c>
      <c r="Y13" s="131" t="e">
        <f t="shared" ca="1" si="9"/>
        <v>#NAME?</v>
      </c>
      <c r="Z13" s="137" t="e">
        <f t="shared" ca="1" si="10"/>
        <v>#NAME?</v>
      </c>
      <c r="AA13" s="125">
        <v>15.0916784203103</v>
      </c>
      <c r="AB13" s="125">
        <v>28.909952606635098</v>
      </c>
      <c r="AC13" s="123" t="s">
        <v>3663</v>
      </c>
      <c r="AD13" s="125">
        <v>6.3885267275097704</v>
      </c>
      <c r="AE13" s="123" t="s">
        <v>6608</v>
      </c>
      <c r="AF13" s="125">
        <v>0.74074074074071905</v>
      </c>
      <c r="AG13" s="123" t="s">
        <v>6609</v>
      </c>
      <c r="AH13" s="125">
        <v>-4.06026880000001</v>
      </c>
      <c r="AI13" s="123" t="s">
        <v>157</v>
      </c>
      <c r="AJ13" s="123" t="s">
        <v>186</v>
      </c>
      <c r="AK13" s="124">
        <v>1.0537771225999999</v>
      </c>
      <c r="AL13" s="123" t="s">
        <v>159</v>
      </c>
      <c r="AM13" s="36">
        <v>41353</v>
      </c>
      <c r="AN13" s="123" t="s">
        <v>3636</v>
      </c>
      <c r="AO13" s="123" t="s">
        <v>557</v>
      </c>
      <c r="AP13" s="123" t="s">
        <v>286</v>
      </c>
      <c r="AQ13" s="123" t="s">
        <v>173</v>
      </c>
    </row>
    <row r="14" spans="1:43">
      <c r="A14" s="123" t="s">
        <v>3661</v>
      </c>
      <c r="B14" s="123" t="s">
        <v>3662</v>
      </c>
      <c r="C14" s="36">
        <v>43830</v>
      </c>
      <c r="D14" s="124">
        <v>1.298</v>
      </c>
      <c r="E14" s="124">
        <v>1.298</v>
      </c>
      <c r="F14" s="125">
        <v>0.46439628482972201</v>
      </c>
      <c r="G14" s="36">
        <v>43829</v>
      </c>
      <c r="H14" s="124">
        <v>1.292</v>
      </c>
      <c r="I14" s="125">
        <v>28.897715988083402</v>
      </c>
      <c r="J14" s="123" t="s">
        <v>3666</v>
      </c>
      <c r="K14" s="125">
        <v>1.01167315175098</v>
      </c>
      <c r="L14" s="125">
        <v>6.9192751235584904</v>
      </c>
      <c r="M14" s="130">
        <v>6.7434210526315796</v>
      </c>
      <c r="N14" s="137">
        <f t="shared" si="0"/>
        <v>26.973684210526319</v>
      </c>
      <c r="O14" s="132">
        <f t="shared" si="1"/>
        <v>0.26973684210526316</v>
      </c>
      <c r="P14" s="134">
        <f t="shared" si="2"/>
        <v>24</v>
      </c>
      <c r="Q14" s="134">
        <v>230</v>
      </c>
      <c r="R14" s="134" t="str">
        <f t="shared" si="3"/>
        <v>24/230</v>
      </c>
      <c r="S14" s="131">
        <f t="shared" si="4"/>
        <v>0.10434782608695652</v>
      </c>
      <c r="T14" s="137">
        <f t="shared" si="5"/>
        <v>94.782608695652186</v>
      </c>
      <c r="U14" s="133" t="e">
        <f ca="1">[1]!f_risk_annusharpe(A14,"2019/9/30","2019/12/31",1,1,3)</f>
        <v>#NAME?</v>
      </c>
      <c r="V14" s="134" t="e">
        <f t="shared" ca="1" si="6"/>
        <v>#NAME?</v>
      </c>
      <c r="W14" s="134">
        <f t="shared" si="7"/>
        <v>230</v>
      </c>
      <c r="X14" s="134" t="e">
        <f t="shared" ca="1" si="8"/>
        <v>#NAME?</v>
      </c>
      <c r="Y14" s="131" t="e">
        <f t="shared" ca="1" si="9"/>
        <v>#NAME?</v>
      </c>
      <c r="Z14" s="137" t="e">
        <f t="shared" ca="1" si="10"/>
        <v>#NAME?</v>
      </c>
      <c r="AA14" s="125">
        <v>8.3472454090150308</v>
      </c>
      <c r="AB14" s="125">
        <v>28.897715988083402</v>
      </c>
      <c r="AC14" s="123" t="s">
        <v>3666</v>
      </c>
      <c r="AD14" s="125">
        <v>14.765694076038899</v>
      </c>
      <c r="AE14" s="123" t="s">
        <v>6610</v>
      </c>
      <c r="AF14" s="125">
        <v>11.320754716981099</v>
      </c>
      <c r="AG14" s="123" t="s">
        <v>6611</v>
      </c>
      <c r="AH14" s="125">
        <v>29.8</v>
      </c>
      <c r="AI14" s="123" t="s">
        <v>163</v>
      </c>
      <c r="AJ14" s="123" t="s">
        <v>186</v>
      </c>
      <c r="AK14" s="124">
        <v>0.93834385620000005</v>
      </c>
      <c r="AL14" s="123" t="s">
        <v>159</v>
      </c>
      <c r="AM14" s="36">
        <v>40716</v>
      </c>
      <c r="AN14" s="123" t="s">
        <v>3636</v>
      </c>
      <c r="AO14" s="123" t="s">
        <v>586</v>
      </c>
      <c r="AP14" s="123" t="s">
        <v>228</v>
      </c>
      <c r="AQ14" s="123" t="s">
        <v>165</v>
      </c>
    </row>
    <row r="15" spans="1:43">
      <c r="A15" s="123" t="s">
        <v>1203</v>
      </c>
      <c r="B15" s="123" t="s">
        <v>1204</v>
      </c>
      <c r="C15" s="36">
        <v>43830</v>
      </c>
      <c r="D15" s="124">
        <v>1.365</v>
      </c>
      <c r="E15" s="124">
        <v>1.365</v>
      </c>
      <c r="F15" s="125">
        <v>0.73800738007380096</v>
      </c>
      <c r="G15" s="36">
        <v>43829</v>
      </c>
      <c r="H15" s="124">
        <v>1.355</v>
      </c>
      <c r="I15" s="125">
        <v>28.895184135977299</v>
      </c>
      <c r="J15" s="123" t="s">
        <v>6612</v>
      </c>
      <c r="K15" s="125">
        <v>2.2471910112359601</v>
      </c>
      <c r="L15" s="125">
        <v>6.47425897035881</v>
      </c>
      <c r="M15" s="130">
        <v>6.7240031274433196</v>
      </c>
      <c r="N15" s="137">
        <f t="shared" si="0"/>
        <v>26.896012509773279</v>
      </c>
      <c r="O15" s="132">
        <f t="shared" si="1"/>
        <v>0.26896012509773276</v>
      </c>
      <c r="P15" s="134">
        <f t="shared" si="2"/>
        <v>25</v>
      </c>
      <c r="Q15" s="134">
        <v>230</v>
      </c>
      <c r="R15" s="134" t="str">
        <f t="shared" si="3"/>
        <v>25/230</v>
      </c>
      <c r="S15" s="131">
        <f t="shared" si="4"/>
        <v>0.10869565217391304</v>
      </c>
      <c r="T15" s="137">
        <f t="shared" si="5"/>
        <v>94.565217391304344</v>
      </c>
      <c r="U15" s="133" t="e">
        <f ca="1">[1]!f_risk_annusharpe(A15,"2019/9/30","2019/12/31",1,1,3)</f>
        <v>#NAME?</v>
      </c>
      <c r="V15" s="134" t="e">
        <f t="shared" ca="1" si="6"/>
        <v>#NAME?</v>
      </c>
      <c r="W15" s="134">
        <f t="shared" si="7"/>
        <v>230</v>
      </c>
      <c r="X15" s="134" t="e">
        <f t="shared" ca="1" si="8"/>
        <v>#NAME?</v>
      </c>
      <c r="Y15" s="131" t="e">
        <f t="shared" ca="1" si="9"/>
        <v>#NAME?</v>
      </c>
      <c r="Z15" s="137" t="e">
        <f t="shared" ca="1" si="10"/>
        <v>#NAME?</v>
      </c>
      <c r="AA15" s="125">
        <v>16.567036720751499</v>
      </c>
      <c r="AB15" s="125">
        <v>28.895184135977299</v>
      </c>
      <c r="AC15" s="123" t="s">
        <v>6612</v>
      </c>
      <c r="AD15" s="125">
        <v>25</v>
      </c>
      <c r="AE15" s="123" t="s">
        <v>6613</v>
      </c>
      <c r="AF15" s="125">
        <v>20.903454384410999</v>
      </c>
      <c r="AG15" s="123" t="s">
        <v>6614</v>
      </c>
      <c r="AH15" s="125">
        <v>36.5</v>
      </c>
      <c r="AI15" s="123" t="s">
        <v>157</v>
      </c>
      <c r="AJ15" s="123" t="s">
        <v>158</v>
      </c>
      <c r="AK15" s="124">
        <v>1.1280686193</v>
      </c>
      <c r="AL15" s="123" t="s">
        <v>159</v>
      </c>
      <c r="AM15" s="36">
        <v>41429</v>
      </c>
      <c r="AN15" s="123" t="s">
        <v>3636</v>
      </c>
      <c r="AO15" s="123" t="s">
        <v>1205</v>
      </c>
      <c r="AP15" s="123" t="s">
        <v>169</v>
      </c>
      <c r="AQ15" s="123" t="s">
        <v>207</v>
      </c>
    </row>
    <row r="16" spans="1:43">
      <c r="A16" s="123" t="s">
        <v>3672</v>
      </c>
      <c r="B16" s="123" t="s">
        <v>3673</v>
      </c>
      <c r="C16" s="36">
        <v>43830</v>
      </c>
      <c r="D16" s="124">
        <v>1.2163999999999999</v>
      </c>
      <c r="E16" s="124">
        <v>1.2529999999999999</v>
      </c>
      <c r="F16" s="125">
        <v>0.96285554771092896</v>
      </c>
      <c r="G16" s="36">
        <v>43829</v>
      </c>
      <c r="H16" s="124">
        <v>1.2048000000000001</v>
      </c>
      <c r="I16" s="125">
        <v>25.723286671745001</v>
      </c>
      <c r="J16" s="123" t="s">
        <v>3680</v>
      </c>
      <c r="K16" s="125">
        <v>2.4941017863161399</v>
      </c>
      <c r="L16" s="125">
        <v>6.5529418216105899</v>
      </c>
      <c r="M16" s="130">
        <v>6.3722210926051401</v>
      </c>
      <c r="N16" s="137">
        <f t="shared" si="0"/>
        <v>25.488884370420561</v>
      </c>
      <c r="O16" s="132">
        <f t="shared" si="1"/>
        <v>0.25488884370420561</v>
      </c>
      <c r="P16" s="134">
        <f t="shared" si="2"/>
        <v>26</v>
      </c>
      <c r="Q16" s="134">
        <v>230</v>
      </c>
      <c r="R16" s="134" t="str">
        <f t="shared" si="3"/>
        <v>26/230</v>
      </c>
      <c r="S16" s="131">
        <f t="shared" si="4"/>
        <v>0.11304347826086956</v>
      </c>
      <c r="T16" s="137">
        <f t="shared" si="5"/>
        <v>94.34782608695653</v>
      </c>
      <c r="U16" s="133" t="e">
        <f ca="1">[1]!f_risk_annusharpe(A16,"2019/9/30","2019/12/31",1,1,3)</f>
        <v>#NAME?</v>
      </c>
      <c r="V16" s="134" t="e">
        <f t="shared" ca="1" si="6"/>
        <v>#NAME?</v>
      </c>
      <c r="W16" s="134">
        <f t="shared" si="7"/>
        <v>230</v>
      </c>
      <c r="X16" s="134" t="e">
        <f t="shared" ca="1" si="8"/>
        <v>#NAME?</v>
      </c>
      <c r="Y16" s="131" t="e">
        <f t="shared" ca="1" si="9"/>
        <v>#NAME?</v>
      </c>
      <c r="Z16" s="137" t="e">
        <f t="shared" ca="1" si="10"/>
        <v>#NAME?</v>
      </c>
      <c r="AA16" s="125">
        <v>8.7045004873905807</v>
      </c>
      <c r="AB16" s="125">
        <v>25.723286671745001</v>
      </c>
      <c r="AC16" s="123" t="s">
        <v>3680</v>
      </c>
      <c r="AD16" s="126">
        <v>0</v>
      </c>
      <c r="AE16" s="123"/>
      <c r="AF16" s="126">
        <v>0</v>
      </c>
      <c r="AG16" s="123"/>
      <c r="AH16" s="125">
        <v>25.434123112399998</v>
      </c>
      <c r="AI16" s="123" t="s">
        <v>157</v>
      </c>
      <c r="AJ16" s="123" t="s">
        <v>95</v>
      </c>
      <c r="AK16" s="124">
        <v>3.0750709314</v>
      </c>
      <c r="AL16" s="123" t="s">
        <v>159</v>
      </c>
      <c r="AM16" s="36">
        <v>43277</v>
      </c>
      <c r="AN16" s="123" t="s">
        <v>3636</v>
      </c>
      <c r="AO16" s="123" t="s">
        <v>3674</v>
      </c>
      <c r="AP16" s="123" t="s">
        <v>179</v>
      </c>
      <c r="AQ16" s="123" t="s">
        <v>185</v>
      </c>
    </row>
    <row r="17" spans="1:43">
      <c r="A17" s="123" t="s">
        <v>3684</v>
      </c>
      <c r="B17" s="123" t="s">
        <v>3685</v>
      </c>
      <c r="C17" s="36">
        <v>43830</v>
      </c>
      <c r="D17" s="124">
        <v>1.6579999999999999</v>
      </c>
      <c r="E17" s="124">
        <v>1.6579999999999999</v>
      </c>
      <c r="F17" s="125">
        <v>0.66788099574984205</v>
      </c>
      <c r="G17" s="36">
        <v>43829</v>
      </c>
      <c r="H17" s="124">
        <v>1.647</v>
      </c>
      <c r="I17" s="125">
        <v>25.416036308623301</v>
      </c>
      <c r="J17" s="123" t="s">
        <v>6615</v>
      </c>
      <c r="K17" s="125">
        <v>1.40672782874617</v>
      </c>
      <c r="L17" s="125">
        <v>7.3139158576051804</v>
      </c>
      <c r="M17" s="130">
        <v>8.5078534031413504</v>
      </c>
      <c r="N17" s="137">
        <f t="shared" si="0"/>
        <v>34.031413612565402</v>
      </c>
      <c r="O17" s="132">
        <f t="shared" si="1"/>
        <v>0.34031413612565403</v>
      </c>
      <c r="P17" s="134">
        <f t="shared" si="2"/>
        <v>9</v>
      </c>
      <c r="Q17" s="134">
        <v>230</v>
      </c>
      <c r="R17" s="134" t="str">
        <f t="shared" si="3"/>
        <v>9/230</v>
      </c>
      <c r="S17" s="131">
        <f t="shared" si="4"/>
        <v>3.9130434782608699E-2</v>
      </c>
      <c r="T17" s="137">
        <f t="shared" si="5"/>
        <v>98.043478260869563</v>
      </c>
      <c r="U17" s="133" t="e">
        <f ca="1">[1]!f_risk_annusharpe(A17,"2019/9/30","2019/12/31",1,1,3)</f>
        <v>#NAME?</v>
      </c>
      <c r="V17" s="134" t="e">
        <f t="shared" ca="1" si="6"/>
        <v>#NAME?</v>
      </c>
      <c r="W17" s="134">
        <f t="shared" si="7"/>
        <v>230</v>
      </c>
      <c r="X17" s="134" t="e">
        <f t="shared" ca="1" si="8"/>
        <v>#NAME?</v>
      </c>
      <c r="Y17" s="131" t="e">
        <f t="shared" ca="1" si="9"/>
        <v>#NAME?</v>
      </c>
      <c r="Z17" s="137" t="e">
        <f t="shared" ca="1" si="10"/>
        <v>#NAME?</v>
      </c>
      <c r="AA17" s="125">
        <v>12.865895166780099</v>
      </c>
      <c r="AB17" s="125">
        <v>25.416036308623301</v>
      </c>
      <c r="AC17" s="123" t="s">
        <v>6615</v>
      </c>
      <c r="AD17" s="125">
        <v>5.3367217280813097</v>
      </c>
      <c r="AE17" s="123" t="s">
        <v>6616</v>
      </c>
      <c r="AF17" s="125">
        <v>16.106442577030801</v>
      </c>
      <c r="AG17" s="123" t="s">
        <v>6617</v>
      </c>
      <c r="AH17" s="125">
        <v>65.8</v>
      </c>
      <c r="AI17" s="123" t="s">
        <v>157</v>
      </c>
      <c r="AJ17" s="123" t="s">
        <v>158</v>
      </c>
      <c r="AK17" s="124">
        <v>9.0929543530999997</v>
      </c>
      <c r="AL17" s="123" t="s">
        <v>159</v>
      </c>
      <c r="AM17" s="36">
        <v>40520</v>
      </c>
      <c r="AN17" s="123" t="s">
        <v>3636</v>
      </c>
      <c r="AO17" s="123" t="s">
        <v>3687</v>
      </c>
      <c r="AP17" s="123" t="s">
        <v>249</v>
      </c>
      <c r="AQ17" s="123" t="s">
        <v>173</v>
      </c>
    </row>
    <row r="18" spans="1:43">
      <c r="A18" s="123" t="s">
        <v>3697</v>
      </c>
      <c r="B18" s="123" t="s">
        <v>3698</v>
      </c>
      <c r="C18" s="36">
        <v>43830</v>
      </c>
      <c r="D18" s="124">
        <v>1.169</v>
      </c>
      <c r="E18" s="124">
        <v>1.169</v>
      </c>
      <c r="F18" s="125">
        <v>0.42955326460482102</v>
      </c>
      <c r="G18" s="36">
        <v>43829</v>
      </c>
      <c r="H18" s="124">
        <v>1.1639999999999999</v>
      </c>
      <c r="I18" s="125">
        <v>25.0802482345388</v>
      </c>
      <c r="J18" s="123" t="s">
        <v>3683</v>
      </c>
      <c r="K18" s="125">
        <v>1.546212647672</v>
      </c>
      <c r="L18" s="125">
        <v>7.8114912846998097</v>
      </c>
      <c r="M18" s="130">
        <v>8.5825747724317303</v>
      </c>
      <c r="N18" s="137">
        <f t="shared" si="0"/>
        <v>34.330299089726921</v>
      </c>
      <c r="O18" s="132">
        <f t="shared" si="1"/>
        <v>0.34330299089726923</v>
      </c>
      <c r="P18" s="134">
        <f t="shared" si="2"/>
        <v>7</v>
      </c>
      <c r="Q18" s="134">
        <v>230</v>
      </c>
      <c r="R18" s="134" t="str">
        <f t="shared" si="3"/>
        <v>7/230</v>
      </c>
      <c r="S18" s="131">
        <f t="shared" si="4"/>
        <v>3.0434782608695653E-2</v>
      </c>
      <c r="T18" s="137">
        <f t="shared" si="5"/>
        <v>98.478260869565219</v>
      </c>
      <c r="U18" s="133" t="e">
        <f ca="1">[1]!f_risk_annusharpe(A18,"2019/9/30","2019/12/31",1,1,3)</f>
        <v>#NAME?</v>
      </c>
      <c r="V18" s="134" t="e">
        <f t="shared" ca="1" si="6"/>
        <v>#NAME?</v>
      </c>
      <c r="W18" s="134">
        <f t="shared" si="7"/>
        <v>230</v>
      </c>
      <c r="X18" s="134" t="e">
        <f t="shared" ca="1" si="8"/>
        <v>#NAME?</v>
      </c>
      <c r="Y18" s="131" t="e">
        <f t="shared" ca="1" si="9"/>
        <v>#NAME?</v>
      </c>
      <c r="Z18" s="137" t="e">
        <f t="shared" ca="1" si="10"/>
        <v>#NAME?</v>
      </c>
      <c r="AA18" s="125">
        <v>15.6395291324562</v>
      </c>
      <c r="AB18" s="125">
        <v>25.0802482345388</v>
      </c>
      <c r="AC18" s="123" t="s">
        <v>3683</v>
      </c>
      <c r="AD18" s="125">
        <v>16.018261214767801</v>
      </c>
      <c r="AE18" s="123" t="s">
        <v>6618</v>
      </c>
      <c r="AF18" s="126">
        <v>0</v>
      </c>
      <c r="AG18" s="123"/>
      <c r="AH18" s="125">
        <v>16.899999999999999</v>
      </c>
      <c r="AI18" s="123" t="s">
        <v>157</v>
      </c>
      <c r="AJ18" s="123" t="s">
        <v>95</v>
      </c>
      <c r="AK18" s="124">
        <v>0.61239655540000004</v>
      </c>
      <c r="AL18" s="123" t="s">
        <v>159</v>
      </c>
      <c r="AM18" s="36">
        <v>42888</v>
      </c>
      <c r="AN18" s="123" t="s">
        <v>3636</v>
      </c>
      <c r="AO18" s="123" t="s">
        <v>763</v>
      </c>
      <c r="AP18" s="123" t="s">
        <v>240</v>
      </c>
      <c r="AQ18" s="123" t="s">
        <v>162</v>
      </c>
    </row>
    <row r="19" spans="1:43">
      <c r="A19" s="123" t="s">
        <v>3675</v>
      </c>
      <c r="B19" s="123" t="s">
        <v>3676</v>
      </c>
      <c r="C19" s="36">
        <v>43830</v>
      </c>
      <c r="D19" s="124">
        <v>0.752</v>
      </c>
      <c r="E19" s="124">
        <v>1.1519999999999999</v>
      </c>
      <c r="F19" s="125">
        <v>0.66934404283802895</v>
      </c>
      <c r="G19" s="36">
        <v>43829</v>
      </c>
      <c r="H19" s="124">
        <v>0.747</v>
      </c>
      <c r="I19" s="125">
        <v>24.9169435215947</v>
      </c>
      <c r="J19" s="123" t="s">
        <v>3686</v>
      </c>
      <c r="K19" s="125">
        <v>1.48448043184887</v>
      </c>
      <c r="L19" s="125">
        <v>6.0648801128349898</v>
      </c>
      <c r="M19" s="130">
        <v>6.9701280227596101</v>
      </c>
      <c r="N19" s="137">
        <f t="shared" si="0"/>
        <v>27.88051209103844</v>
      </c>
      <c r="O19" s="132">
        <f t="shared" si="1"/>
        <v>0.2788051209103844</v>
      </c>
      <c r="P19" s="134">
        <f t="shared" si="2"/>
        <v>20</v>
      </c>
      <c r="Q19" s="134">
        <v>230</v>
      </c>
      <c r="R19" s="134" t="str">
        <f t="shared" si="3"/>
        <v>20/230</v>
      </c>
      <c r="S19" s="131">
        <f t="shared" si="4"/>
        <v>8.6956521739130432E-2</v>
      </c>
      <c r="T19" s="137">
        <f t="shared" si="5"/>
        <v>95.652173913043484</v>
      </c>
      <c r="U19" s="133" t="e">
        <f ca="1">[1]!f_risk_annusharpe(A19,"2019/9/30","2019/12/31",1,1,3)</f>
        <v>#NAME?</v>
      </c>
      <c r="V19" s="134" t="e">
        <f t="shared" ca="1" si="6"/>
        <v>#NAME?</v>
      </c>
      <c r="W19" s="134">
        <f t="shared" si="7"/>
        <v>230</v>
      </c>
      <c r="X19" s="134" t="e">
        <f t="shared" ca="1" si="8"/>
        <v>#NAME?</v>
      </c>
      <c r="Y19" s="131" t="e">
        <f t="shared" ca="1" si="9"/>
        <v>#NAME?</v>
      </c>
      <c r="Z19" s="137" t="e">
        <f t="shared" ca="1" si="10"/>
        <v>#NAME?</v>
      </c>
      <c r="AA19" s="125">
        <v>13.595166163142</v>
      </c>
      <c r="AB19" s="125">
        <v>24.9169435215947</v>
      </c>
      <c r="AC19" s="123" t="s">
        <v>3686</v>
      </c>
      <c r="AD19" s="125">
        <v>15.160796324655401</v>
      </c>
      <c r="AE19" s="123" t="s">
        <v>6619</v>
      </c>
      <c r="AF19" s="125">
        <v>11.242603550295801</v>
      </c>
      <c r="AG19" s="123" t="s">
        <v>6620</v>
      </c>
      <c r="AH19" s="125">
        <v>4.8354927999999999</v>
      </c>
      <c r="AI19" s="123" t="s">
        <v>163</v>
      </c>
      <c r="AJ19" s="123" t="s">
        <v>158</v>
      </c>
      <c r="AK19" s="124">
        <v>1.4224409340999999</v>
      </c>
      <c r="AL19" s="123" t="s">
        <v>159</v>
      </c>
      <c r="AM19" s="36">
        <v>41382</v>
      </c>
      <c r="AN19" s="123" t="s">
        <v>3636</v>
      </c>
      <c r="AO19" s="123" t="s">
        <v>230</v>
      </c>
      <c r="AP19" s="123" t="s">
        <v>231</v>
      </c>
      <c r="AQ19" s="123" t="s">
        <v>181</v>
      </c>
    </row>
    <row r="20" spans="1:43">
      <c r="A20" s="123" t="s">
        <v>3669</v>
      </c>
      <c r="B20" s="123" t="s">
        <v>3670</v>
      </c>
      <c r="C20" s="36">
        <v>43830</v>
      </c>
      <c r="D20" s="124">
        <v>1.1259999999999999</v>
      </c>
      <c r="E20" s="124">
        <v>1.554</v>
      </c>
      <c r="F20" s="125">
        <v>0.35651089189572499</v>
      </c>
      <c r="G20" s="36">
        <v>43829</v>
      </c>
      <c r="H20" s="124">
        <v>1.1220000000000001</v>
      </c>
      <c r="I20" s="125">
        <v>23.841316923387598</v>
      </c>
      <c r="J20" s="123" t="s">
        <v>3690</v>
      </c>
      <c r="K20" s="125">
        <v>1.4414414414414201</v>
      </c>
      <c r="L20" s="125">
        <v>4.8417132216014798</v>
      </c>
      <c r="M20" s="130">
        <v>5.2127465886387299</v>
      </c>
      <c r="N20" s="137">
        <f t="shared" si="0"/>
        <v>20.850986354554919</v>
      </c>
      <c r="O20" s="132">
        <f t="shared" si="1"/>
        <v>0.20850986354554921</v>
      </c>
      <c r="P20" s="134">
        <f t="shared" si="2"/>
        <v>38</v>
      </c>
      <c r="Q20" s="134">
        <v>230</v>
      </c>
      <c r="R20" s="134" t="str">
        <f t="shared" si="3"/>
        <v>38/230</v>
      </c>
      <c r="S20" s="131">
        <f t="shared" si="4"/>
        <v>0.16521739130434782</v>
      </c>
      <c r="T20" s="137">
        <f t="shared" si="5"/>
        <v>91.739130434782609</v>
      </c>
      <c r="U20" s="133" t="e">
        <f ca="1">[1]!f_risk_annusharpe(A20,"2019/9/30","2019/12/31",1,1,3)</f>
        <v>#NAME?</v>
      </c>
      <c r="V20" s="134" t="e">
        <f t="shared" ca="1" si="6"/>
        <v>#NAME?</v>
      </c>
      <c r="W20" s="134">
        <f t="shared" si="7"/>
        <v>230</v>
      </c>
      <c r="X20" s="134" t="e">
        <f t="shared" ca="1" si="8"/>
        <v>#NAME?</v>
      </c>
      <c r="Y20" s="131" t="e">
        <f t="shared" ca="1" si="9"/>
        <v>#NAME?</v>
      </c>
      <c r="Z20" s="137" t="e">
        <f t="shared" ca="1" si="10"/>
        <v>#NAME?</v>
      </c>
      <c r="AA20" s="125">
        <v>10.9497610082724</v>
      </c>
      <c r="AB20" s="125">
        <v>23.841316923387598</v>
      </c>
      <c r="AC20" s="123" t="s">
        <v>3690</v>
      </c>
      <c r="AD20" s="125">
        <v>18.9478910267188</v>
      </c>
      <c r="AE20" s="123" t="s">
        <v>6621</v>
      </c>
      <c r="AF20" s="125">
        <v>17.479417967907601</v>
      </c>
      <c r="AG20" s="123" t="s">
        <v>6622</v>
      </c>
      <c r="AH20" s="125">
        <v>15.206470996204899</v>
      </c>
      <c r="AI20" s="123" t="s">
        <v>157</v>
      </c>
      <c r="AJ20" s="123" t="s">
        <v>158</v>
      </c>
      <c r="AK20" s="124">
        <v>0.71403963339999998</v>
      </c>
      <c r="AL20" s="123" t="s">
        <v>159</v>
      </c>
      <c r="AM20" s="36">
        <v>42639</v>
      </c>
      <c r="AN20" s="123" t="s">
        <v>3636</v>
      </c>
      <c r="AO20" s="123" t="s">
        <v>4236</v>
      </c>
      <c r="AP20" s="123" t="s">
        <v>219</v>
      </c>
      <c r="AQ20" s="123" t="s">
        <v>185</v>
      </c>
    </row>
    <row r="21" spans="1:43">
      <c r="A21" s="123" t="s">
        <v>3667</v>
      </c>
      <c r="B21" s="123" t="s">
        <v>3668</v>
      </c>
      <c r="C21" s="36">
        <v>43830</v>
      </c>
      <c r="D21" s="124">
        <v>1.3839999999999999</v>
      </c>
      <c r="E21" s="124">
        <v>1.3839999999999999</v>
      </c>
      <c r="F21" s="125">
        <v>0.217233888486596</v>
      </c>
      <c r="G21" s="36">
        <v>43829</v>
      </c>
      <c r="H21" s="124">
        <v>1.381</v>
      </c>
      <c r="I21" s="125">
        <v>23.241317898486201</v>
      </c>
      <c r="J21" s="123" t="s">
        <v>3693</v>
      </c>
      <c r="K21" s="125">
        <v>0.65454545454544699</v>
      </c>
      <c r="L21" s="125">
        <v>3.2835820895522199</v>
      </c>
      <c r="M21" s="130">
        <v>5.3272450532724402</v>
      </c>
      <c r="N21" s="137">
        <f t="shared" si="0"/>
        <v>21.308980213089761</v>
      </c>
      <c r="O21" s="132">
        <f t="shared" si="1"/>
        <v>0.21308980213089762</v>
      </c>
      <c r="P21" s="134">
        <f t="shared" si="2"/>
        <v>37</v>
      </c>
      <c r="Q21" s="134">
        <v>230</v>
      </c>
      <c r="R21" s="134" t="str">
        <f t="shared" si="3"/>
        <v>37/230</v>
      </c>
      <c r="S21" s="131">
        <f t="shared" si="4"/>
        <v>0.16086956521739129</v>
      </c>
      <c r="T21" s="137">
        <f t="shared" si="5"/>
        <v>91.956521739130437</v>
      </c>
      <c r="U21" s="133" t="e">
        <f ca="1">[1]!f_risk_annusharpe(A21,"2019/9/30","2019/12/31",1,1,3)</f>
        <v>#NAME?</v>
      </c>
      <c r="V21" s="134" t="e">
        <f t="shared" ca="1" si="6"/>
        <v>#NAME?</v>
      </c>
      <c r="W21" s="134">
        <f t="shared" si="7"/>
        <v>230</v>
      </c>
      <c r="X21" s="134" t="e">
        <f t="shared" ca="1" si="8"/>
        <v>#NAME?</v>
      </c>
      <c r="Y21" s="131" t="e">
        <f t="shared" ca="1" si="9"/>
        <v>#NAME?</v>
      </c>
      <c r="Z21" s="137" t="e">
        <f t="shared" ca="1" si="10"/>
        <v>#NAME?</v>
      </c>
      <c r="AA21" s="125">
        <v>11.2540192926045</v>
      </c>
      <c r="AB21" s="125">
        <v>23.241317898486201</v>
      </c>
      <c r="AC21" s="123" t="s">
        <v>3693</v>
      </c>
      <c r="AD21" s="125">
        <v>25.135623869801101</v>
      </c>
      <c r="AE21" s="123" t="s">
        <v>6623</v>
      </c>
      <c r="AF21" s="125">
        <v>35.686274509803901</v>
      </c>
      <c r="AG21" s="123" t="s">
        <v>6624</v>
      </c>
      <c r="AH21" s="125">
        <v>38.4</v>
      </c>
      <c r="AI21" s="123" t="s">
        <v>157</v>
      </c>
      <c r="AJ21" s="123" t="s">
        <v>166</v>
      </c>
      <c r="AK21" s="124">
        <v>17.985115525099999</v>
      </c>
      <c r="AL21" s="123" t="s">
        <v>159</v>
      </c>
      <c r="AM21" s="36">
        <v>42391</v>
      </c>
      <c r="AN21" s="123" t="s">
        <v>3636</v>
      </c>
      <c r="AO21" s="123" t="s">
        <v>6625</v>
      </c>
      <c r="AP21" s="123" t="s">
        <v>167</v>
      </c>
      <c r="AQ21" s="123" t="s">
        <v>170</v>
      </c>
    </row>
    <row r="22" spans="1:43">
      <c r="A22" s="123" t="s">
        <v>3707</v>
      </c>
      <c r="B22" s="123" t="s">
        <v>3708</v>
      </c>
      <c r="C22" s="36">
        <v>43830</v>
      </c>
      <c r="D22" s="124">
        <v>1.196</v>
      </c>
      <c r="E22" s="124">
        <v>1.196</v>
      </c>
      <c r="F22" s="125">
        <v>1.35593220338983</v>
      </c>
      <c r="G22" s="36">
        <v>43826</v>
      </c>
      <c r="H22" s="124">
        <v>1.18</v>
      </c>
      <c r="I22" s="125">
        <v>22.6666666666667</v>
      </c>
      <c r="J22" s="123" t="s">
        <v>6626</v>
      </c>
      <c r="K22" s="125">
        <v>2.92598967297763</v>
      </c>
      <c r="L22" s="125">
        <v>7.1684587813619904</v>
      </c>
      <c r="M22" s="130">
        <v>8.5299455535390099</v>
      </c>
      <c r="N22" s="137">
        <f t="shared" si="0"/>
        <v>34.119782214156039</v>
      </c>
      <c r="O22" s="132">
        <f t="shared" si="1"/>
        <v>0.34119782214156041</v>
      </c>
      <c r="P22" s="134">
        <f t="shared" si="2"/>
        <v>8</v>
      </c>
      <c r="Q22" s="134">
        <v>230</v>
      </c>
      <c r="R22" s="134" t="str">
        <f t="shared" si="3"/>
        <v>8/230</v>
      </c>
      <c r="S22" s="131">
        <f t="shared" si="4"/>
        <v>3.4782608695652174E-2</v>
      </c>
      <c r="T22" s="137">
        <f t="shared" si="5"/>
        <v>98.260869565217391</v>
      </c>
      <c r="U22" s="133" t="e">
        <f ca="1">[1]!f_risk_annusharpe(A22,"2019/9/30","2019/12/31",1,1,3)</f>
        <v>#NAME?</v>
      </c>
      <c r="V22" s="134" t="e">
        <f t="shared" ca="1" si="6"/>
        <v>#NAME?</v>
      </c>
      <c r="W22" s="134">
        <f t="shared" si="7"/>
        <v>230</v>
      </c>
      <c r="X22" s="134" t="e">
        <f t="shared" ca="1" si="8"/>
        <v>#NAME?</v>
      </c>
      <c r="Y22" s="131" t="e">
        <f t="shared" ca="1" si="9"/>
        <v>#NAME?</v>
      </c>
      <c r="Z22" s="137" t="e">
        <f t="shared" ca="1" si="10"/>
        <v>#NAME?</v>
      </c>
      <c r="AA22" s="125">
        <v>12.0899718837863</v>
      </c>
      <c r="AB22" s="125">
        <v>22.6666666666667</v>
      </c>
      <c r="AC22" s="123" t="s">
        <v>6626</v>
      </c>
      <c r="AD22" s="125">
        <v>11.255813953488399</v>
      </c>
      <c r="AE22" s="123" t="s">
        <v>6627</v>
      </c>
      <c r="AF22" s="125">
        <v>19.123505976095601</v>
      </c>
      <c r="AG22" s="123" t="s">
        <v>6628</v>
      </c>
      <c r="AH22" s="125">
        <v>19.600000000000001</v>
      </c>
      <c r="AI22" s="123" t="s">
        <v>174</v>
      </c>
      <c r="AJ22" s="123" t="s">
        <v>197</v>
      </c>
      <c r="AK22" s="124">
        <v>0.56366156830000003</v>
      </c>
      <c r="AL22" s="123" t="s">
        <v>159</v>
      </c>
      <c r="AM22" s="36">
        <v>42606</v>
      </c>
      <c r="AN22" s="123" t="s">
        <v>3636</v>
      </c>
      <c r="AO22" s="123" t="s">
        <v>243</v>
      </c>
      <c r="AP22" s="123" t="s">
        <v>244</v>
      </c>
      <c r="AQ22" s="123" t="s">
        <v>181</v>
      </c>
    </row>
    <row r="23" spans="1:43">
      <c r="A23" s="123" t="s">
        <v>3700</v>
      </c>
      <c r="B23" s="123" t="s">
        <v>3701</v>
      </c>
      <c r="C23" s="36">
        <v>43830</v>
      </c>
      <c r="D23" s="124">
        <v>1.4303999999999999</v>
      </c>
      <c r="E23" s="124">
        <v>2.3904000000000001</v>
      </c>
      <c r="F23" s="125">
        <v>0.56950010546297702</v>
      </c>
      <c r="G23" s="36">
        <v>43829</v>
      </c>
      <c r="H23" s="124">
        <v>1.4222999999999999</v>
      </c>
      <c r="I23" s="125">
        <v>22.0061412487205</v>
      </c>
      <c r="J23" s="123" t="s">
        <v>3696</v>
      </c>
      <c r="K23" s="125">
        <v>1.63421912746908</v>
      </c>
      <c r="L23" s="125">
        <v>5.4945054945054599</v>
      </c>
      <c r="M23" s="130">
        <v>6.9138201659316598</v>
      </c>
      <c r="N23" s="137">
        <f t="shared" si="0"/>
        <v>27.655280663726639</v>
      </c>
      <c r="O23" s="132">
        <f t="shared" si="1"/>
        <v>0.27655280663726639</v>
      </c>
      <c r="P23" s="134">
        <f t="shared" si="2"/>
        <v>21</v>
      </c>
      <c r="Q23" s="134">
        <v>230</v>
      </c>
      <c r="R23" s="134" t="str">
        <f t="shared" si="3"/>
        <v>21/230</v>
      </c>
      <c r="S23" s="131">
        <f t="shared" si="4"/>
        <v>9.1304347826086957E-2</v>
      </c>
      <c r="T23" s="137">
        <f t="shared" si="5"/>
        <v>95.434782608695656</v>
      </c>
      <c r="U23" s="133" t="e">
        <f ca="1">[1]!f_risk_annusharpe(A23,"2019/9/30","2019/12/31",1,1,3)</f>
        <v>#NAME?</v>
      </c>
      <c r="V23" s="134" t="e">
        <f t="shared" ca="1" si="6"/>
        <v>#NAME?</v>
      </c>
      <c r="W23" s="134">
        <f t="shared" si="7"/>
        <v>230</v>
      </c>
      <c r="X23" s="134" t="e">
        <f t="shared" ca="1" si="8"/>
        <v>#NAME?</v>
      </c>
      <c r="Y23" s="131" t="e">
        <f t="shared" ca="1" si="9"/>
        <v>#NAME?</v>
      </c>
      <c r="Z23" s="137" t="e">
        <f t="shared" ca="1" si="10"/>
        <v>#NAME?</v>
      </c>
      <c r="AA23" s="125">
        <v>9.8111469368954207</v>
      </c>
      <c r="AB23" s="125">
        <v>22.0061412487205</v>
      </c>
      <c r="AC23" s="123" t="s">
        <v>3696</v>
      </c>
      <c r="AD23" s="125">
        <v>17.7477774119196</v>
      </c>
      <c r="AE23" s="123" t="s">
        <v>6629</v>
      </c>
      <c r="AF23" s="125">
        <v>19.219869978329701</v>
      </c>
      <c r="AG23" s="123" t="s">
        <v>6630</v>
      </c>
      <c r="AH23" s="125">
        <v>176.82016256</v>
      </c>
      <c r="AI23" s="123" t="s">
        <v>157</v>
      </c>
      <c r="AJ23" s="123" t="s">
        <v>158</v>
      </c>
      <c r="AK23" s="124">
        <v>22.081106776599999</v>
      </c>
      <c r="AL23" s="123" t="s">
        <v>159</v>
      </c>
      <c r="AM23" s="36">
        <v>40998</v>
      </c>
      <c r="AN23" s="123" t="s">
        <v>3636</v>
      </c>
      <c r="AO23" s="123" t="s">
        <v>6631</v>
      </c>
      <c r="AP23" s="123" t="s">
        <v>236</v>
      </c>
      <c r="AQ23" s="123" t="s">
        <v>229</v>
      </c>
    </row>
    <row r="24" spans="1:43">
      <c r="A24" s="123" t="s">
        <v>3710</v>
      </c>
      <c r="B24" s="123" t="s">
        <v>3711</v>
      </c>
      <c r="C24" s="36">
        <v>43830</v>
      </c>
      <c r="D24" s="124">
        <v>1.2182999999999999</v>
      </c>
      <c r="E24" s="124">
        <v>1.2182999999999999</v>
      </c>
      <c r="F24" s="125">
        <v>0.75256367846509098</v>
      </c>
      <c r="G24" s="36">
        <v>43829</v>
      </c>
      <c r="H24" s="124">
        <v>1.2092000000000001</v>
      </c>
      <c r="I24" s="125">
        <v>21.623240491164999</v>
      </c>
      <c r="J24" s="123" t="s">
        <v>3699</v>
      </c>
      <c r="K24" s="125">
        <v>2.2836033918226799</v>
      </c>
      <c r="L24" s="125">
        <v>6.4203354297693798</v>
      </c>
      <c r="M24" s="130">
        <v>7.6426930553101302</v>
      </c>
      <c r="N24" s="137">
        <f t="shared" si="0"/>
        <v>30.570772221240521</v>
      </c>
      <c r="O24" s="132">
        <f t="shared" si="1"/>
        <v>0.30570772221240522</v>
      </c>
      <c r="P24" s="134">
        <f t="shared" si="2"/>
        <v>12</v>
      </c>
      <c r="Q24" s="134">
        <v>230</v>
      </c>
      <c r="R24" s="134" t="str">
        <f t="shared" si="3"/>
        <v>12/230</v>
      </c>
      <c r="S24" s="131">
        <f t="shared" si="4"/>
        <v>5.2173913043478258E-2</v>
      </c>
      <c r="T24" s="137">
        <f t="shared" si="5"/>
        <v>97.391304347826093</v>
      </c>
      <c r="U24" s="133" t="e">
        <f ca="1">[1]!f_risk_annusharpe(A24,"2019/9/30","2019/12/31",1,1,3)</f>
        <v>#NAME?</v>
      </c>
      <c r="V24" s="134" t="e">
        <f t="shared" ca="1" si="6"/>
        <v>#NAME?</v>
      </c>
      <c r="W24" s="134">
        <f t="shared" si="7"/>
        <v>230</v>
      </c>
      <c r="X24" s="134" t="e">
        <f t="shared" ca="1" si="8"/>
        <v>#NAME?</v>
      </c>
      <c r="Y24" s="131" t="e">
        <f t="shared" ca="1" si="9"/>
        <v>#NAME?</v>
      </c>
      <c r="Z24" s="137" t="e">
        <f t="shared" ca="1" si="10"/>
        <v>#NAME?</v>
      </c>
      <c r="AA24" s="125">
        <v>10.865410865410899</v>
      </c>
      <c r="AB24" s="125">
        <v>21.623240491164999</v>
      </c>
      <c r="AC24" s="123" t="s">
        <v>3699</v>
      </c>
      <c r="AD24" s="126">
        <v>0</v>
      </c>
      <c r="AE24" s="123"/>
      <c r="AF24" s="126">
        <v>0</v>
      </c>
      <c r="AG24" s="123"/>
      <c r="AH24" s="125">
        <v>21.83</v>
      </c>
      <c r="AI24" s="123" t="s">
        <v>157</v>
      </c>
      <c r="AJ24" s="123" t="s">
        <v>95</v>
      </c>
      <c r="AK24" s="124">
        <v>1.0902051377999999</v>
      </c>
      <c r="AL24" s="123" t="s">
        <v>159</v>
      </c>
      <c r="AM24" s="36">
        <v>43343</v>
      </c>
      <c r="AN24" s="123" t="s">
        <v>3636</v>
      </c>
      <c r="AO24" s="123" t="s">
        <v>3712</v>
      </c>
      <c r="AP24" s="123" t="s">
        <v>269</v>
      </c>
      <c r="AQ24" s="123" t="s">
        <v>162</v>
      </c>
    </row>
    <row r="25" spans="1:43">
      <c r="A25" s="123" t="s">
        <v>3677</v>
      </c>
      <c r="B25" s="123" t="s">
        <v>3678</v>
      </c>
      <c r="C25" s="36">
        <v>43830</v>
      </c>
      <c r="D25" s="124">
        <v>1.4159999999999999</v>
      </c>
      <c r="E25" s="124">
        <v>1.5660000000000001</v>
      </c>
      <c r="F25" s="125">
        <v>0.49680624556421898</v>
      </c>
      <c r="G25" s="36">
        <v>43829</v>
      </c>
      <c r="H25" s="124">
        <v>1.409</v>
      </c>
      <c r="I25" s="125">
        <v>21.129170230966601</v>
      </c>
      <c r="J25" s="123" t="s">
        <v>6632</v>
      </c>
      <c r="K25" s="125">
        <v>1.0706638115631599</v>
      </c>
      <c r="L25" s="125">
        <v>2.9818181818181801</v>
      </c>
      <c r="M25" s="130">
        <v>4.73372781065087</v>
      </c>
      <c r="N25" s="137">
        <f t="shared" si="0"/>
        <v>18.93491124260348</v>
      </c>
      <c r="O25" s="132">
        <f t="shared" si="1"/>
        <v>0.1893491124260348</v>
      </c>
      <c r="P25" s="134">
        <f t="shared" si="2"/>
        <v>43</v>
      </c>
      <c r="Q25" s="134">
        <v>230</v>
      </c>
      <c r="R25" s="134" t="str">
        <f t="shared" si="3"/>
        <v>43/230</v>
      </c>
      <c r="S25" s="131">
        <f t="shared" si="4"/>
        <v>0.18695652173913044</v>
      </c>
      <c r="T25" s="137">
        <f t="shared" si="5"/>
        <v>90.652173913043484</v>
      </c>
      <c r="U25" s="133" t="e">
        <f ca="1">[1]!f_risk_annusharpe(A25,"2019/9/30","2019/12/31",1,1,3)</f>
        <v>#NAME?</v>
      </c>
      <c r="V25" s="134" t="e">
        <f t="shared" ca="1" si="6"/>
        <v>#NAME?</v>
      </c>
      <c r="W25" s="134">
        <f t="shared" si="7"/>
        <v>230</v>
      </c>
      <c r="X25" s="134" t="e">
        <f t="shared" ca="1" si="8"/>
        <v>#NAME?</v>
      </c>
      <c r="Y25" s="131" t="e">
        <f t="shared" ca="1" si="9"/>
        <v>#NAME?</v>
      </c>
      <c r="Z25" s="137" t="e">
        <f t="shared" ca="1" si="10"/>
        <v>#NAME?</v>
      </c>
      <c r="AA25" s="125">
        <v>9.8525989138867303</v>
      </c>
      <c r="AB25" s="125">
        <v>21.129170230966601</v>
      </c>
      <c r="AC25" s="123" t="s">
        <v>6632</v>
      </c>
      <c r="AD25" s="125">
        <v>9.0909090909090793</v>
      </c>
      <c r="AE25" s="123" t="s">
        <v>6633</v>
      </c>
      <c r="AF25" s="125">
        <v>7.9268292682926802</v>
      </c>
      <c r="AG25" s="123" t="s">
        <v>6634</v>
      </c>
      <c r="AH25" s="125">
        <v>62.485008800000003</v>
      </c>
      <c r="AI25" s="123" t="s">
        <v>157</v>
      </c>
      <c r="AJ25" s="123" t="s">
        <v>186</v>
      </c>
      <c r="AK25" s="124">
        <v>0.77594437999999999</v>
      </c>
      <c r="AL25" s="123" t="s">
        <v>159</v>
      </c>
      <c r="AM25" s="36">
        <v>40886</v>
      </c>
      <c r="AN25" s="123" t="s">
        <v>3636</v>
      </c>
      <c r="AO25" s="123" t="s">
        <v>3679</v>
      </c>
      <c r="AP25" s="123" t="s">
        <v>234</v>
      </c>
      <c r="AQ25" s="123" t="s">
        <v>162</v>
      </c>
    </row>
    <row r="26" spans="1:43">
      <c r="A26" s="123" t="s">
        <v>3702</v>
      </c>
      <c r="B26" s="123" t="s">
        <v>3703</v>
      </c>
      <c r="C26" s="36">
        <v>43830</v>
      </c>
      <c r="D26" s="124">
        <v>1.76</v>
      </c>
      <c r="E26" s="124">
        <v>2.681</v>
      </c>
      <c r="F26" s="125">
        <v>0.39931374065949199</v>
      </c>
      <c r="G26" s="36">
        <v>43829</v>
      </c>
      <c r="H26" s="124">
        <v>1.7529999999999999</v>
      </c>
      <c r="I26" s="125">
        <v>20.865203422323599</v>
      </c>
      <c r="J26" s="123" t="s">
        <v>6635</v>
      </c>
      <c r="K26" s="125">
        <v>1.4994232987312599</v>
      </c>
      <c r="L26" s="125">
        <v>4.9493142516398301</v>
      </c>
      <c r="M26" s="130">
        <v>6.0240963855421796</v>
      </c>
      <c r="N26" s="137">
        <f t="shared" si="0"/>
        <v>24.096385542168719</v>
      </c>
      <c r="O26" s="132">
        <f t="shared" si="1"/>
        <v>0.24096385542168719</v>
      </c>
      <c r="P26" s="134">
        <f t="shared" si="2"/>
        <v>29</v>
      </c>
      <c r="Q26" s="134">
        <v>230</v>
      </c>
      <c r="R26" s="134" t="str">
        <f t="shared" si="3"/>
        <v>29/230</v>
      </c>
      <c r="S26" s="131">
        <f t="shared" si="4"/>
        <v>0.12608695652173912</v>
      </c>
      <c r="T26" s="137">
        <f t="shared" si="5"/>
        <v>93.695652173913047</v>
      </c>
      <c r="U26" s="133" t="e">
        <f ca="1">[1]!f_risk_annusharpe(A26,"2019/9/30","2019/12/31",1,1,3)</f>
        <v>#NAME?</v>
      </c>
      <c r="V26" s="134" t="e">
        <f t="shared" ca="1" si="6"/>
        <v>#NAME?</v>
      </c>
      <c r="W26" s="134">
        <f t="shared" si="7"/>
        <v>230</v>
      </c>
      <c r="X26" s="134" t="e">
        <f t="shared" ca="1" si="8"/>
        <v>#NAME?</v>
      </c>
      <c r="Y26" s="131" t="e">
        <f t="shared" ca="1" si="9"/>
        <v>#NAME?</v>
      </c>
      <c r="Z26" s="137" t="e">
        <f t="shared" ca="1" si="10"/>
        <v>#NAME?</v>
      </c>
      <c r="AA26" s="125">
        <v>8.6419753086419799</v>
      </c>
      <c r="AB26" s="125">
        <v>20.865203422323599</v>
      </c>
      <c r="AC26" s="123" t="s">
        <v>6635</v>
      </c>
      <c r="AD26" s="125">
        <v>12.8347904736969</v>
      </c>
      <c r="AE26" s="123" t="s">
        <v>6636</v>
      </c>
      <c r="AF26" s="125">
        <v>26.0960989578453</v>
      </c>
      <c r="AG26" s="123" t="s">
        <v>6637</v>
      </c>
      <c r="AH26" s="125">
        <v>208.46199472000001</v>
      </c>
      <c r="AI26" s="123" t="s">
        <v>157</v>
      </c>
      <c r="AJ26" s="123" t="s">
        <v>189</v>
      </c>
      <c r="AK26" s="124">
        <v>82.007415863199995</v>
      </c>
      <c r="AL26" s="123" t="s">
        <v>159</v>
      </c>
      <c r="AM26" s="36">
        <v>40715</v>
      </c>
      <c r="AN26" s="123" t="s">
        <v>3636</v>
      </c>
      <c r="AO26" s="123" t="s">
        <v>172</v>
      </c>
      <c r="AP26" s="123" t="s">
        <v>167</v>
      </c>
      <c r="AQ26" s="123" t="s">
        <v>162</v>
      </c>
    </row>
    <row r="27" spans="1:43">
      <c r="A27" s="123" t="s">
        <v>3722</v>
      </c>
      <c r="B27" s="123" t="s">
        <v>3723</v>
      </c>
      <c r="C27" s="36">
        <v>43830</v>
      </c>
      <c r="D27" s="124">
        <v>2.6909999999999998</v>
      </c>
      <c r="E27" s="124">
        <v>2.806</v>
      </c>
      <c r="F27" s="125">
        <v>0.52297347777361902</v>
      </c>
      <c r="G27" s="36">
        <v>43829</v>
      </c>
      <c r="H27" s="124">
        <v>2.677</v>
      </c>
      <c r="I27" s="125">
        <v>19.973250111457901</v>
      </c>
      <c r="J27" s="123" t="s">
        <v>6638</v>
      </c>
      <c r="K27" s="125">
        <v>2.0864946889225902</v>
      </c>
      <c r="L27" s="125">
        <v>5.8615263571990504</v>
      </c>
      <c r="M27" s="130">
        <v>5.7367387033398796</v>
      </c>
      <c r="N27" s="137">
        <f t="shared" si="0"/>
        <v>22.946954813359518</v>
      </c>
      <c r="O27" s="132">
        <f t="shared" si="1"/>
        <v>0.22946954813359519</v>
      </c>
      <c r="P27" s="134">
        <f t="shared" si="2"/>
        <v>33</v>
      </c>
      <c r="Q27" s="134">
        <v>230</v>
      </c>
      <c r="R27" s="134" t="str">
        <f t="shared" si="3"/>
        <v>33/230</v>
      </c>
      <c r="S27" s="131">
        <f t="shared" si="4"/>
        <v>0.14347826086956522</v>
      </c>
      <c r="T27" s="137">
        <f t="shared" si="5"/>
        <v>92.826086956521735</v>
      </c>
      <c r="U27" s="133" t="e">
        <f ca="1">[1]!f_risk_annusharpe(A27,"2019/9/30","2019/12/31",1,1,3)</f>
        <v>#NAME?</v>
      </c>
      <c r="V27" s="134" t="e">
        <f t="shared" ca="1" si="6"/>
        <v>#NAME?</v>
      </c>
      <c r="W27" s="134">
        <f t="shared" si="7"/>
        <v>230</v>
      </c>
      <c r="X27" s="134" t="e">
        <f t="shared" ca="1" si="8"/>
        <v>#NAME?</v>
      </c>
      <c r="Y27" s="131" t="e">
        <f t="shared" ca="1" si="9"/>
        <v>#NAME?</v>
      </c>
      <c r="Z27" s="137" t="e">
        <f t="shared" ca="1" si="10"/>
        <v>#NAME?</v>
      </c>
      <c r="AA27" s="125">
        <v>7.7693231878253801</v>
      </c>
      <c r="AB27" s="125">
        <v>19.973250111457901</v>
      </c>
      <c r="AC27" s="123" t="s">
        <v>6638</v>
      </c>
      <c r="AD27" s="125">
        <v>24.6987951807229</v>
      </c>
      <c r="AE27" s="123" t="s">
        <v>6639</v>
      </c>
      <c r="AF27" s="125">
        <v>24.066390041493701</v>
      </c>
      <c r="AG27" s="123" t="s">
        <v>6640</v>
      </c>
      <c r="AH27" s="125">
        <v>195.55764289999999</v>
      </c>
      <c r="AI27" s="123" t="s">
        <v>163</v>
      </c>
      <c r="AJ27" s="123" t="s">
        <v>189</v>
      </c>
      <c r="AK27" s="124">
        <v>16.153997993899999</v>
      </c>
      <c r="AL27" s="123" t="s">
        <v>305</v>
      </c>
      <c r="AM27" s="36">
        <v>39974</v>
      </c>
      <c r="AN27" s="123" t="s">
        <v>3636</v>
      </c>
      <c r="AO27" s="123" t="s">
        <v>502</v>
      </c>
      <c r="AP27" s="123" t="s">
        <v>195</v>
      </c>
      <c r="AQ27" s="123" t="s">
        <v>162</v>
      </c>
    </row>
    <row r="28" spans="1:43">
      <c r="A28" s="123" t="s">
        <v>3715</v>
      </c>
      <c r="B28" s="123" t="s">
        <v>3716</v>
      </c>
      <c r="C28" s="36">
        <v>43830</v>
      </c>
      <c r="D28" s="124">
        <v>1.2024999999999999</v>
      </c>
      <c r="E28" s="124">
        <v>1.2024999999999999</v>
      </c>
      <c r="F28" s="125">
        <v>0.51826464933545002</v>
      </c>
      <c r="G28" s="36">
        <v>43829</v>
      </c>
      <c r="H28" s="124">
        <v>1.1962999999999999</v>
      </c>
      <c r="I28" s="125">
        <v>19.437822804926501</v>
      </c>
      <c r="J28" s="123" t="s">
        <v>6641</v>
      </c>
      <c r="K28" s="125">
        <v>1.7515654086985899</v>
      </c>
      <c r="L28" s="125">
        <v>4.95766780134415</v>
      </c>
      <c r="M28" s="130">
        <v>5.85387323943662</v>
      </c>
      <c r="N28" s="137">
        <f t="shared" si="0"/>
        <v>23.41549295774648</v>
      </c>
      <c r="O28" s="132">
        <f t="shared" si="1"/>
        <v>0.23415492957746481</v>
      </c>
      <c r="P28" s="134">
        <f t="shared" si="2"/>
        <v>31</v>
      </c>
      <c r="Q28" s="134">
        <v>230</v>
      </c>
      <c r="R28" s="134" t="str">
        <f t="shared" si="3"/>
        <v>31/230</v>
      </c>
      <c r="S28" s="131">
        <f t="shared" si="4"/>
        <v>0.13478260869565217</v>
      </c>
      <c r="T28" s="137">
        <f t="shared" si="5"/>
        <v>93.260869565217391</v>
      </c>
      <c r="U28" s="133" t="e">
        <f ca="1">[1]!f_risk_annusharpe(A28,"2019/9/30","2019/12/31",1,1,3)</f>
        <v>#NAME?</v>
      </c>
      <c r="V28" s="134" t="e">
        <f t="shared" ca="1" si="6"/>
        <v>#NAME?</v>
      </c>
      <c r="W28" s="134">
        <f t="shared" si="7"/>
        <v>230</v>
      </c>
      <c r="X28" s="134" t="e">
        <f t="shared" ca="1" si="8"/>
        <v>#NAME?</v>
      </c>
      <c r="Y28" s="131" t="e">
        <f t="shared" ca="1" si="9"/>
        <v>#NAME?</v>
      </c>
      <c r="Z28" s="137" t="e">
        <f t="shared" ca="1" si="10"/>
        <v>#NAME?</v>
      </c>
      <c r="AA28" s="125">
        <v>8.1482147675150394</v>
      </c>
      <c r="AB28" s="125">
        <v>19.437822804926501</v>
      </c>
      <c r="AC28" s="123" t="s">
        <v>6641</v>
      </c>
      <c r="AD28" s="125">
        <v>15.5139289145053</v>
      </c>
      <c r="AE28" s="123" t="s">
        <v>6642</v>
      </c>
      <c r="AF28" s="125">
        <v>19.414101290963298</v>
      </c>
      <c r="AG28" s="123" t="s">
        <v>6643</v>
      </c>
      <c r="AH28" s="125">
        <v>20.25</v>
      </c>
      <c r="AI28" s="123" t="s">
        <v>157</v>
      </c>
      <c r="AJ28" s="123" t="s">
        <v>189</v>
      </c>
      <c r="AK28" s="124">
        <v>0.56576811739999999</v>
      </c>
      <c r="AL28" s="123" t="s">
        <v>159</v>
      </c>
      <c r="AM28" s="36">
        <v>42390</v>
      </c>
      <c r="AN28" s="123" t="s">
        <v>3636</v>
      </c>
      <c r="AO28" s="123" t="s">
        <v>3717</v>
      </c>
      <c r="AP28" s="123" t="s">
        <v>263</v>
      </c>
      <c r="AQ28" s="123" t="s">
        <v>162</v>
      </c>
    </row>
    <row r="29" spans="1:43">
      <c r="A29" s="123" t="s">
        <v>3681</v>
      </c>
      <c r="B29" s="123" t="s">
        <v>3682</v>
      </c>
      <c r="C29" s="36">
        <v>43830</v>
      </c>
      <c r="D29" s="124">
        <v>1.421</v>
      </c>
      <c r="E29" s="124">
        <v>2.1459999999999999</v>
      </c>
      <c r="F29" s="125">
        <v>0.28227176994372599</v>
      </c>
      <c r="G29" s="36">
        <v>43829</v>
      </c>
      <c r="H29" s="124">
        <v>1.417</v>
      </c>
      <c r="I29" s="125">
        <v>19.3047278649851</v>
      </c>
      <c r="J29" s="123" t="s">
        <v>3706</v>
      </c>
      <c r="K29" s="125">
        <v>0.78014184397164898</v>
      </c>
      <c r="L29" s="125">
        <v>2.06191179655496</v>
      </c>
      <c r="M29" s="130">
        <v>2.8148836119393201</v>
      </c>
      <c r="N29" s="137">
        <f t="shared" si="0"/>
        <v>11.259534447757281</v>
      </c>
      <c r="O29" s="132">
        <f t="shared" si="1"/>
        <v>0.1125953444775728</v>
      </c>
      <c r="P29" s="134">
        <f t="shared" si="2"/>
        <v>96</v>
      </c>
      <c r="Q29" s="134">
        <v>230</v>
      </c>
      <c r="R29" s="134" t="str">
        <f t="shared" si="3"/>
        <v>96/230</v>
      </c>
      <c r="S29" s="131">
        <f t="shared" si="4"/>
        <v>0.41739130434782606</v>
      </c>
      <c r="T29" s="137">
        <f t="shared" si="5"/>
        <v>79.130434782608702</v>
      </c>
      <c r="U29" s="133" t="e">
        <f ca="1">[1]!f_risk_annusharpe(A29,"2019/9/30","2019/12/31",1,1,3)</f>
        <v>#NAME?</v>
      </c>
      <c r="V29" s="134" t="e">
        <f t="shared" ca="1" si="6"/>
        <v>#NAME?</v>
      </c>
      <c r="W29" s="134">
        <f t="shared" si="7"/>
        <v>230</v>
      </c>
      <c r="X29" s="134" t="e">
        <f t="shared" ca="1" si="8"/>
        <v>#NAME?</v>
      </c>
      <c r="Y29" s="131" t="e">
        <f t="shared" ca="1" si="9"/>
        <v>#NAME?</v>
      </c>
      <c r="Z29" s="137" t="e">
        <f t="shared" ca="1" si="10"/>
        <v>#NAME?</v>
      </c>
      <c r="AA29" s="125">
        <v>4.0439916049093103</v>
      </c>
      <c r="AB29" s="125">
        <v>19.3047278649851</v>
      </c>
      <c r="AC29" s="123" t="s">
        <v>3706</v>
      </c>
      <c r="AD29" s="125">
        <v>10.669585411239201</v>
      </c>
      <c r="AE29" s="123" t="s">
        <v>6644</v>
      </c>
      <c r="AF29" s="125">
        <v>8.9258419436251106</v>
      </c>
      <c r="AG29" s="123" t="s">
        <v>6645</v>
      </c>
      <c r="AH29" s="125">
        <v>131.85245739600001</v>
      </c>
      <c r="AI29" s="123" t="s">
        <v>157</v>
      </c>
      <c r="AJ29" s="123" t="s">
        <v>158</v>
      </c>
      <c r="AK29" s="124">
        <v>16.8716826723</v>
      </c>
      <c r="AL29" s="123" t="s">
        <v>159</v>
      </c>
      <c r="AM29" s="36">
        <v>40015</v>
      </c>
      <c r="AN29" s="123" t="s">
        <v>3636</v>
      </c>
      <c r="AO29" s="123" t="s">
        <v>230</v>
      </c>
      <c r="AP29" s="123" t="s">
        <v>231</v>
      </c>
      <c r="AQ29" s="123" t="s">
        <v>181</v>
      </c>
    </row>
    <row r="30" spans="1:43">
      <c r="A30" s="123" t="s">
        <v>3694</v>
      </c>
      <c r="B30" s="123" t="s">
        <v>3695</v>
      </c>
      <c r="C30" s="36">
        <v>43830</v>
      </c>
      <c r="D30" s="124">
        <v>1.2190000000000001</v>
      </c>
      <c r="E30" s="124">
        <v>1.2190000000000001</v>
      </c>
      <c r="F30" s="125">
        <v>0.411861614497538</v>
      </c>
      <c r="G30" s="36">
        <v>43829</v>
      </c>
      <c r="H30" s="124">
        <v>1.214</v>
      </c>
      <c r="I30" s="125">
        <v>19.1593352883676</v>
      </c>
      <c r="J30" s="123" t="s">
        <v>3709</v>
      </c>
      <c r="K30" s="125">
        <v>1.0779436152570601</v>
      </c>
      <c r="L30" s="125">
        <v>2.6958719460825602</v>
      </c>
      <c r="M30" s="130">
        <v>2.00836820083682</v>
      </c>
      <c r="N30" s="137">
        <f t="shared" si="0"/>
        <v>8.03347280334728</v>
      </c>
      <c r="O30" s="132">
        <f t="shared" si="1"/>
        <v>8.0334728033472802E-2</v>
      </c>
      <c r="P30" s="134">
        <f t="shared" si="2"/>
        <v>137</v>
      </c>
      <c r="Q30" s="134">
        <v>230</v>
      </c>
      <c r="R30" s="134" t="str">
        <f t="shared" si="3"/>
        <v>137/230</v>
      </c>
      <c r="S30" s="131">
        <f t="shared" si="4"/>
        <v>0.59565217391304348</v>
      </c>
      <c r="T30" s="137">
        <f t="shared" si="5"/>
        <v>70.217391304347828</v>
      </c>
      <c r="U30" s="133" t="e">
        <f ca="1">[1]!f_risk_annusharpe(A30,"2019/9/30","2019/12/31",1,1,3)</f>
        <v>#NAME?</v>
      </c>
      <c r="V30" s="134" t="e">
        <f t="shared" ca="1" si="6"/>
        <v>#NAME?</v>
      </c>
      <c r="W30" s="134">
        <f t="shared" si="7"/>
        <v>230</v>
      </c>
      <c r="X30" s="134" t="e">
        <f t="shared" ca="1" si="8"/>
        <v>#NAME?</v>
      </c>
      <c r="Y30" s="131" t="e">
        <f t="shared" ca="1" si="9"/>
        <v>#NAME?</v>
      </c>
      <c r="Z30" s="137" t="e">
        <f t="shared" ca="1" si="10"/>
        <v>#NAME?</v>
      </c>
      <c r="AA30" s="125">
        <v>6.0922541340296004</v>
      </c>
      <c r="AB30" s="125">
        <v>19.1593352883676</v>
      </c>
      <c r="AC30" s="123" t="s">
        <v>3709</v>
      </c>
      <c r="AD30" s="125">
        <v>12.9749768303985</v>
      </c>
      <c r="AE30" s="123" t="s">
        <v>6646</v>
      </c>
      <c r="AF30" s="125">
        <v>20.454545454545499</v>
      </c>
      <c r="AG30" s="123" t="s">
        <v>6647</v>
      </c>
      <c r="AH30" s="125">
        <v>21.9</v>
      </c>
      <c r="AI30" s="123" t="s">
        <v>163</v>
      </c>
      <c r="AJ30" s="123" t="s">
        <v>158</v>
      </c>
      <c r="AK30" s="124">
        <v>0.80214688730000006</v>
      </c>
      <c r="AL30" s="123" t="s">
        <v>159</v>
      </c>
      <c r="AM30" s="36">
        <v>42501</v>
      </c>
      <c r="AN30" s="123" t="s">
        <v>3636</v>
      </c>
      <c r="AO30" s="123" t="s">
        <v>6648</v>
      </c>
      <c r="AP30" s="123" t="s">
        <v>261</v>
      </c>
      <c r="AQ30" s="123" t="s">
        <v>177</v>
      </c>
    </row>
    <row r="31" spans="1:43">
      <c r="A31" s="123" t="s">
        <v>3747</v>
      </c>
      <c r="B31" s="123" t="s">
        <v>3748</v>
      </c>
      <c r="C31" s="36">
        <v>43830</v>
      </c>
      <c r="D31" s="124">
        <v>1.252</v>
      </c>
      <c r="E31" s="124">
        <v>1.252</v>
      </c>
      <c r="F31" s="125">
        <v>0.24019215372297001</v>
      </c>
      <c r="G31" s="36">
        <v>43829</v>
      </c>
      <c r="H31" s="124">
        <v>1.2490000000000001</v>
      </c>
      <c r="I31" s="125">
        <v>18.3364839319471</v>
      </c>
      <c r="J31" s="123" t="s">
        <v>6649</v>
      </c>
      <c r="K31" s="125">
        <v>1.78861788617886</v>
      </c>
      <c r="L31" s="125">
        <v>6.4625850340136104</v>
      </c>
      <c r="M31" s="130">
        <v>7.0085470085470201</v>
      </c>
      <c r="N31" s="137">
        <f t="shared" si="0"/>
        <v>28.03418803418808</v>
      </c>
      <c r="O31" s="132">
        <f t="shared" si="1"/>
        <v>0.28034188034188079</v>
      </c>
      <c r="P31" s="134">
        <f t="shared" si="2"/>
        <v>19</v>
      </c>
      <c r="Q31" s="134">
        <v>230</v>
      </c>
      <c r="R31" s="134" t="str">
        <f t="shared" si="3"/>
        <v>19/230</v>
      </c>
      <c r="S31" s="131">
        <f t="shared" si="4"/>
        <v>8.2608695652173908E-2</v>
      </c>
      <c r="T31" s="137">
        <f t="shared" si="5"/>
        <v>95.869565217391312</v>
      </c>
      <c r="U31" s="133" t="e">
        <f ca="1">[1]!f_risk_annusharpe(A31,"2019/9/30","2019/12/31",1,1,3)</f>
        <v>#NAME?</v>
      </c>
      <c r="V31" s="134" t="e">
        <f t="shared" ca="1" si="6"/>
        <v>#NAME?</v>
      </c>
      <c r="W31" s="134">
        <f t="shared" si="7"/>
        <v>230</v>
      </c>
      <c r="X31" s="134" t="e">
        <f t="shared" ca="1" si="8"/>
        <v>#NAME?</v>
      </c>
      <c r="Y31" s="131" t="e">
        <f t="shared" ca="1" si="9"/>
        <v>#NAME?</v>
      </c>
      <c r="Z31" s="137" t="e">
        <f t="shared" ca="1" si="10"/>
        <v>#NAME?</v>
      </c>
      <c r="AA31" s="125">
        <v>9.9209833187006105</v>
      </c>
      <c r="AB31" s="125">
        <v>18.3364839319471</v>
      </c>
      <c r="AC31" s="123" t="s">
        <v>6649</v>
      </c>
      <c r="AD31" s="125">
        <v>14.1294439380128</v>
      </c>
      <c r="AE31" s="123" t="s">
        <v>6650</v>
      </c>
      <c r="AF31" s="125">
        <v>24.206349206349199</v>
      </c>
      <c r="AG31" s="123" t="s">
        <v>6651</v>
      </c>
      <c r="AH31" s="125">
        <v>25.2</v>
      </c>
      <c r="AI31" s="123" t="s">
        <v>157</v>
      </c>
      <c r="AJ31" s="123" t="s">
        <v>189</v>
      </c>
      <c r="AK31" s="124">
        <v>0.52556916840000001</v>
      </c>
      <c r="AL31" s="123" t="s">
        <v>159</v>
      </c>
      <c r="AM31" s="36">
        <v>42537</v>
      </c>
      <c r="AN31" s="123" t="s">
        <v>3636</v>
      </c>
      <c r="AO31" s="123" t="s">
        <v>3749</v>
      </c>
      <c r="AP31" s="123" t="s">
        <v>343</v>
      </c>
      <c r="AQ31" s="123" t="s">
        <v>162</v>
      </c>
    </row>
    <row r="32" spans="1:43">
      <c r="A32" s="123" t="s">
        <v>3726</v>
      </c>
      <c r="B32" s="123" t="s">
        <v>3727</v>
      </c>
      <c r="C32" s="36">
        <v>43830</v>
      </c>
      <c r="D32" s="124">
        <v>1.452</v>
      </c>
      <c r="E32" s="124">
        <v>1.782</v>
      </c>
      <c r="F32" s="125">
        <v>0.34554250172769602</v>
      </c>
      <c r="G32" s="36">
        <v>43829</v>
      </c>
      <c r="H32" s="124">
        <v>1.4470000000000001</v>
      </c>
      <c r="I32" s="125">
        <v>18.048780487804901</v>
      </c>
      <c r="J32" s="123" t="s">
        <v>3720</v>
      </c>
      <c r="K32" s="125">
        <v>1.2552301255230001</v>
      </c>
      <c r="L32" s="125">
        <v>4.9891540130151704</v>
      </c>
      <c r="M32" s="130">
        <v>6.7647058823529296</v>
      </c>
      <c r="N32" s="137">
        <f t="shared" si="0"/>
        <v>27.058823529411718</v>
      </c>
      <c r="O32" s="132">
        <f t="shared" si="1"/>
        <v>0.27058823529411719</v>
      </c>
      <c r="P32" s="134">
        <f t="shared" si="2"/>
        <v>22</v>
      </c>
      <c r="Q32" s="134">
        <v>230</v>
      </c>
      <c r="R32" s="134" t="str">
        <f t="shared" si="3"/>
        <v>22/230</v>
      </c>
      <c r="S32" s="131">
        <f t="shared" si="4"/>
        <v>9.5652173913043481E-2</v>
      </c>
      <c r="T32" s="137">
        <f t="shared" si="5"/>
        <v>95.217391304347828</v>
      </c>
      <c r="U32" s="133" t="e">
        <f ca="1">[1]!f_risk_annusharpe(A32,"2019/9/30","2019/12/31",1,1,3)</f>
        <v>#NAME?</v>
      </c>
      <c r="V32" s="134" t="e">
        <f t="shared" ca="1" si="6"/>
        <v>#NAME?</v>
      </c>
      <c r="W32" s="134">
        <f t="shared" si="7"/>
        <v>230</v>
      </c>
      <c r="X32" s="134" t="e">
        <f t="shared" ca="1" si="8"/>
        <v>#NAME?</v>
      </c>
      <c r="Y32" s="131" t="e">
        <f t="shared" ca="1" si="9"/>
        <v>#NAME?</v>
      </c>
      <c r="Z32" s="137" t="e">
        <f t="shared" ca="1" si="10"/>
        <v>#NAME?</v>
      </c>
      <c r="AA32" s="125">
        <v>9.1729323308270505</v>
      </c>
      <c r="AB32" s="125">
        <v>18.048780487804901</v>
      </c>
      <c r="AC32" s="123" t="s">
        <v>3720</v>
      </c>
      <c r="AD32" s="125">
        <v>12.558139534883701</v>
      </c>
      <c r="AE32" s="123" t="s">
        <v>6652</v>
      </c>
      <c r="AF32" s="125">
        <v>23.058665587044501</v>
      </c>
      <c r="AG32" s="123" t="s">
        <v>6653</v>
      </c>
      <c r="AH32" s="125">
        <v>82.372942399999999</v>
      </c>
      <c r="AI32" s="123" t="s">
        <v>157</v>
      </c>
      <c r="AJ32" s="123" t="s">
        <v>189</v>
      </c>
      <c r="AK32" s="124">
        <v>0.87098651770000002</v>
      </c>
      <c r="AL32" s="123" t="s">
        <v>159</v>
      </c>
      <c r="AM32" s="36">
        <v>40617</v>
      </c>
      <c r="AN32" s="123" t="s">
        <v>3636</v>
      </c>
      <c r="AO32" s="123" t="s">
        <v>243</v>
      </c>
      <c r="AP32" s="123" t="s">
        <v>244</v>
      </c>
      <c r="AQ32" s="123" t="s">
        <v>181</v>
      </c>
    </row>
    <row r="33" spans="1:43">
      <c r="A33" s="123" t="s">
        <v>3688</v>
      </c>
      <c r="B33" s="123" t="s">
        <v>3689</v>
      </c>
      <c r="C33" s="36">
        <v>43830</v>
      </c>
      <c r="D33" s="124">
        <v>1.2289000000000001</v>
      </c>
      <c r="E33" s="124">
        <v>1.2289000000000001</v>
      </c>
      <c r="F33" s="125">
        <v>6.5141275140471799E-2</v>
      </c>
      <c r="G33" s="36">
        <v>43829</v>
      </c>
      <c r="H33" s="124">
        <v>1.2281</v>
      </c>
      <c r="I33" s="125">
        <v>17.8009969325154</v>
      </c>
      <c r="J33" s="123" t="s">
        <v>3721</v>
      </c>
      <c r="K33" s="125">
        <v>0.36752695197649199</v>
      </c>
      <c r="L33" s="125">
        <v>1.22734761120265</v>
      </c>
      <c r="M33" s="130">
        <v>1.9411032766487</v>
      </c>
      <c r="N33" s="137">
        <f t="shared" si="0"/>
        <v>7.7644131065947999</v>
      </c>
      <c r="O33" s="132">
        <f t="shared" si="1"/>
        <v>7.7644131065948002E-2</v>
      </c>
      <c r="P33" s="134">
        <f t="shared" si="2"/>
        <v>143</v>
      </c>
      <c r="Q33" s="134">
        <v>230</v>
      </c>
      <c r="R33" s="134" t="str">
        <f t="shared" si="3"/>
        <v>143/230</v>
      </c>
      <c r="S33" s="131">
        <f t="shared" si="4"/>
        <v>0.62173913043478257</v>
      </c>
      <c r="T33" s="137">
        <f t="shared" si="5"/>
        <v>68.913043478260875</v>
      </c>
      <c r="U33" s="133" t="e">
        <f ca="1">[1]!f_risk_annusharpe(A33,"2019/9/30","2019/12/31",1,1,3)</f>
        <v>#NAME?</v>
      </c>
      <c r="V33" s="134" t="e">
        <f t="shared" ca="1" si="6"/>
        <v>#NAME?</v>
      </c>
      <c r="W33" s="134">
        <f t="shared" si="7"/>
        <v>230</v>
      </c>
      <c r="X33" s="134" t="e">
        <f t="shared" ca="1" si="8"/>
        <v>#NAME?</v>
      </c>
      <c r="Y33" s="131" t="e">
        <f t="shared" ca="1" si="9"/>
        <v>#NAME?</v>
      </c>
      <c r="Z33" s="137" t="e">
        <f t="shared" ca="1" si="10"/>
        <v>#NAME?</v>
      </c>
      <c r="AA33" s="125">
        <v>3.9590559174350899</v>
      </c>
      <c r="AB33" s="125">
        <v>17.8009969325154</v>
      </c>
      <c r="AC33" s="123" t="s">
        <v>3721</v>
      </c>
      <c r="AD33" s="125">
        <v>18.299961494031599</v>
      </c>
      <c r="AE33" s="123" t="s">
        <v>6654</v>
      </c>
      <c r="AF33" s="125">
        <v>22.742708749500601</v>
      </c>
      <c r="AG33" s="123" t="s">
        <v>6655</v>
      </c>
      <c r="AH33" s="125">
        <v>22.89</v>
      </c>
      <c r="AI33" s="123" t="s">
        <v>157</v>
      </c>
      <c r="AJ33" s="123" t="s">
        <v>166</v>
      </c>
      <c r="AK33" s="124">
        <v>4.7294116462</v>
      </c>
      <c r="AL33" s="123" t="s">
        <v>159</v>
      </c>
      <c r="AM33" s="36">
        <v>42702</v>
      </c>
      <c r="AN33" s="123" t="s">
        <v>3636</v>
      </c>
      <c r="AO33" s="123" t="s">
        <v>6656</v>
      </c>
      <c r="AP33" s="123" t="s">
        <v>171</v>
      </c>
      <c r="AQ33" s="123" t="s">
        <v>207</v>
      </c>
    </row>
    <row r="34" spans="1:43">
      <c r="A34" s="123" t="s">
        <v>3704</v>
      </c>
      <c r="B34" s="123" t="s">
        <v>3705</v>
      </c>
      <c r="C34" s="36">
        <v>43830</v>
      </c>
      <c r="D34" s="124">
        <v>1.1752</v>
      </c>
      <c r="E34" s="124">
        <v>3.0251999999999999</v>
      </c>
      <c r="F34" s="125">
        <v>-4.2527855745515597E-2</v>
      </c>
      <c r="G34" s="36">
        <v>43829</v>
      </c>
      <c r="H34" s="124">
        <v>1.1757</v>
      </c>
      <c r="I34" s="125">
        <v>17.7554997339913</v>
      </c>
      <c r="J34" s="123" t="s">
        <v>6657</v>
      </c>
      <c r="K34" s="125">
        <v>0.69401827994455201</v>
      </c>
      <c r="L34" s="125">
        <v>2.7901589561123901</v>
      </c>
      <c r="M34" s="130">
        <v>3.8988495575309901</v>
      </c>
      <c r="N34" s="137">
        <f t="shared" si="0"/>
        <v>15.59539823012396</v>
      </c>
      <c r="O34" s="132">
        <f t="shared" si="1"/>
        <v>0.15595398230123961</v>
      </c>
      <c r="P34" s="134">
        <f t="shared" si="2"/>
        <v>60</v>
      </c>
      <c r="Q34" s="134">
        <v>230</v>
      </c>
      <c r="R34" s="134" t="str">
        <f t="shared" si="3"/>
        <v>60/230</v>
      </c>
      <c r="S34" s="131">
        <f t="shared" si="4"/>
        <v>0.2608695652173913</v>
      </c>
      <c r="T34" s="137">
        <f t="shared" si="5"/>
        <v>86.956521739130437</v>
      </c>
      <c r="U34" s="133" t="e">
        <f ca="1">[1]!f_risk_annusharpe(A34,"2019/9/30","2019/12/31",1,1,3)</f>
        <v>#NAME?</v>
      </c>
      <c r="V34" s="134" t="e">
        <f t="shared" ca="1" si="6"/>
        <v>#NAME?</v>
      </c>
      <c r="W34" s="134">
        <f t="shared" si="7"/>
        <v>230</v>
      </c>
      <c r="X34" s="134" t="e">
        <f t="shared" ca="1" si="8"/>
        <v>#NAME?</v>
      </c>
      <c r="Y34" s="131" t="e">
        <f t="shared" ca="1" si="9"/>
        <v>#NAME?</v>
      </c>
      <c r="Z34" s="137" t="e">
        <f t="shared" ca="1" si="10"/>
        <v>#NAME?</v>
      </c>
      <c r="AA34" s="125">
        <v>7.1285220916347098</v>
      </c>
      <c r="AB34" s="125">
        <v>17.7554997339913</v>
      </c>
      <c r="AC34" s="123" t="s">
        <v>6657</v>
      </c>
      <c r="AD34" s="125">
        <v>17.8452445923669</v>
      </c>
      <c r="AE34" s="123" t="s">
        <v>6658</v>
      </c>
      <c r="AF34" s="125">
        <v>19.443920391100601</v>
      </c>
      <c r="AG34" s="123" t="s">
        <v>6659</v>
      </c>
      <c r="AH34" s="125">
        <v>22.595336240000002</v>
      </c>
      <c r="AI34" s="123" t="s">
        <v>157</v>
      </c>
      <c r="AJ34" s="123" t="s">
        <v>189</v>
      </c>
      <c r="AK34" s="124">
        <v>16.588709503600001</v>
      </c>
      <c r="AL34" s="123" t="s">
        <v>159</v>
      </c>
      <c r="AM34" s="36">
        <v>42515</v>
      </c>
      <c r="AN34" s="123" t="s">
        <v>3636</v>
      </c>
      <c r="AO34" s="123" t="s">
        <v>6660</v>
      </c>
      <c r="AP34" s="123" t="s">
        <v>347</v>
      </c>
      <c r="AQ34" s="123" t="s">
        <v>3318</v>
      </c>
    </row>
    <row r="35" spans="1:43">
      <c r="A35" s="123" t="s">
        <v>3755</v>
      </c>
      <c r="B35" s="123" t="s">
        <v>3756</v>
      </c>
      <c r="C35" s="36">
        <v>43830</v>
      </c>
      <c r="D35" s="124">
        <v>1.1052</v>
      </c>
      <c r="E35" s="124">
        <v>1.1052</v>
      </c>
      <c r="F35" s="125">
        <v>0.41795384335816299</v>
      </c>
      <c r="G35" s="36">
        <v>43829</v>
      </c>
      <c r="H35" s="124">
        <v>1.1006</v>
      </c>
      <c r="I35" s="125">
        <v>17.612003831009901</v>
      </c>
      <c r="J35" s="123" t="s">
        <v>6661</v>
      </c>
      <c r="K35" s="125">
        <v>1.70240176681697</v>
      </c>
      <c r="L35" s="125">
        <v>6.3305753319222502</v>
      </c>
      <c r="M35" s="130">
        <v>7.2801397786837496</v>
      </c>
      <c r="N35" s="137">
        <f t="shared" si="0"/>
        <v>29.120559114734998</v>
      </c>
      <c r="O35" s="132">
        <f t="shared" si="1"/>
        <v>0.29120559114735001</v>
      </c>
      <c r="P35" s="134">
        <f t="shared" si="2"/>
        <v>15</v>
      </c>
      <c r="Q35" s="134">
        <v>230</v>
      </c>
      <c r="R35" s="134" t="str">
        <f t="shared" si="3"/>
        <v>15/230</v>
      </c>
      <c r="S35" s="131">
        <f t="shared" si="4"/>
        <v>6.5217391304347824E-2</v>
      </c>
      <c r="T35" s="137">
        <f t="shared" si="5"/>
        <v>96.739130434782624</v>
      </c>
      <c r="U35" s="133" t="e">
        <f ca="1">[1]!f_risk_annusharpe(A35,"2019/9/30","2019/12/31",1,1,3)</f>
        <v>#NAME?</v>
      </c>
      <c r="V35" s="134" t="e">
        <f t="shared" ca="1" si="6"/>
        <v>#NAME?</v>
      </c>
      <c r="W35" s="134">
        <f t="shared" si="7"/>
        <v>230</v>
      </c>
      <c r="X35" s="134" t="e">
        <f t="shared" ca="1" si="8"/>
        <v>#NAME?</v>
      </c>
      <c r="Y35" s="131" t="e">
        <f t="shared" ca="1" si="9"/>
        <v>#NAME?</v>
      </c>
      <c r="Z35" s="137" t="e">
        <f t="shared" ca="1" si="10"/>
        <v>#NAME?</v>
      </c>
      <c r="AA35" s="125">
        <v>10.277389742566401</v>
      </c>
      <c r="AB35" s="125">
        <v>17.612003831009901</v>
      </c>
      <c r="AC35" s="123" t="s">
        <v>6661</v>
      </c>
      <c r="AD35" s="125">
        <v>13.4702258726899</v>
      </c>
      <c r="AE35" s="123" t="s">
        <v>6662</v>
      </c>
      <c r="AF35" s="125">
        <v>12.1574994925918</v>
      </c>
      <c r="AG35" s="123" t="s">
        <v>6663</v>
      </c>
      <c r="AH35" s="125">
        <v>10.52</v>
      </c>
      <c r="AI35" s="123" t="s">
        <v>157</v>
      </c>
      <c r="AJ35" s="123" t="s">
        <v>158</v>
      </c>
      <c r="AK35" s="124">
        <v>1.1858570393000001</v>
      </c>
      <c r="AL35" s="123" t="s">
        <v>159</v>
      </c>
      <c r="AM35" s="36">
        <v>42130</v>
      </c>
      <c r="AN35" s="123" t="s">
        <v>3636</v>
      </c>
      <c r="AO35" s="123" t="s">
        <v>397</v>
      </c>
      <c r="AP35" s="123" t="s">
        <v>236</v>
      </c>
      <c r="AQ35" s="123" t="s">
        <v>162</v>
      </c>
    </row>
    <row r="36" spans="1:43">
      <c r="A36" s="123" t="s">
        <v>3781</v>
      </c>
      <c r="B36" s="123" t="s">
        <v>3782</v>
      </c>
      <c r="C36" s="36">
        <v>43830</v>
      </c>
      <c r="D36" s="124">
        <v>1.1817</v>
      </c>
      <c r="E36" s="124">
        <v>1.4464999999999999</v>
      </c>
      <c r="F36" s="125">
        <v>0.79324462640735804</v>
      </c>
      <c r="G36" s="36">
        <v>43829</v>
      </c>
      <c r="H36" s="124">
        <v>1.1724000000000001</v>
      </c>
      <c r="I36" s="125">
        <v>17.430189804233301</v>
      </c>
      <c r="J36" s="123" t="s">
        <v>6664</v>
      </c>
      <c r="K36" s="125">
        <v>2.4269740833839002</v>
      </c>
      <c r="L36" s="125">
        <v>7.0962479608482898</v>
      </c>
      <c r="M36" s="130">
        <v>7.7308779287081801</v>
      </c>
      <c r="N36" s="137">
        <f t="shared" si="0"/>
        <v>30.923511714832721</v>
      </c>
      <c r="O36" s="132">
        <f t="shared" si="1"/>
        <v>0.30923511714832719</v>
      </c>
      <c r="P36" s="134">
        <f t="shared" si="2"/>
        <v>10</v>
      </c>
      <c r="Q36" s="134">
        <v>230</v>
      </c>
      <c r="R36" s="134" t="str">
        <f t="shared" si="3"/>
        <v>10/230</v>
      </c>
      <c r="S36" s="131">
        <f t="shared" si="4"/>
        <v>4.3478260869565216E-2</v>
      </c>
      <c r="T36" s="137">
        <f t="shared" si="5"/>
        <v>97.826086956521749</v>
      </c>
      <c r="U36" s="133" t="e">
        <f ca="1">[1]!f_risk_annusharpe(A36,"2019/9/30","2019/12/31",1,1,3)</f>
        <v>#NAME?</v>
      </c>
      <c r="V36" s="134" t="e">
        <f t="shared" ca="1" si="6"/>
        <v>#NAME?</v>
      </c>
      <c r="W36" s="134">
        <f t="shared" si="7"/>
        <v>230</v>
      </c>
      <c r="X36" s="134" t="e">
        <f t="shared" ca="1" si="8"/>
        <v>#NAME?</v>
      </c>
      <c r="Y36" s="131" t="e">
        <f t="shared" ca="1" si="9"/>
        <v>#NAME?</v>
      </c>
      <c r="Z36" s="137" t="e">
        <f t="shared" ca="1" si="10"/>
        <v>#NAME?</v>
      </c>
      <c r="AA36" s="125">
        <v>11.6074801662259</v>
      </c>
      <c r="AB36" s="125">
        <v>17.430189804233301</v>
      </c>
      <c r="AC36" s="123" t="s">
        <v>6664</v>
      </c>
      <c r="AD36" s="125">
        <v>14.5280093041287</v>
      </c>
      <c r="AE36" s="123" t="s">
        <v>6665</v>
      </c>
      <c r="AF36" s="126">
        <v>0</v>
      </c>
      <c r="AG36" s="123"/>
      <c r="AH36" s="125">
        <v>13.417794414051199</v>
      </c>
      <c r="AI36" s="123" t="s">
        <v>157</v>
      </c>
      <c r="AJ36" s="123" t="s">
        <v>95</v>
      </c>
      <c r="AK36" s="124">
        <v>0.52013349310000001</v>
      </c>
      <c r="AL36" s="123" t="s">
        <v>159</v>
      </c>
      <c r="AM36" s="36">
        <v>42998</v>
      </c>
      <c r="AN36" s="123" t="s">
        <v>3636</v>
      </c>
      <c r="AO36" s="123" t="s">
        <v>225</v>
      </c>
      <c r="AP36" s="123" t="s">
        <v>203</v>
      </c>
      <c r="AQ36" s="123" t="s">
        <v>162</v>
      </c>
    </row>
    <row r="37" spans="1:43">
      <c r="A37" s="123" t="s">
        <v>3757</v>
      </c>
      <c r="B37" s="123" t="s">
        <v>3758</v>
      </c>
      <c r="C37" s="36">
        <v>43830</v>
      </c>
      <c r="D37" s="124">
        <v>2.4900000000000002</v>
      </c>
      <c r="E37" s="124">
        <v>2.4900000000000002</v>
      </c>
      <c r="F37" s="125">
        <v>0.32232070910555999</v>
      </c>
      <c r="G37" s="36">
        <v>43829</v>
      </c>
      <c r="H37" s="124">
        <v>2.4820000000000002</v>
      </c>
      <c r="I37" s="125">
        <v>17.3421300659755</v>
      </c>
      <c r="J37" s="123" t="s">
        <v>6666</v>
      </c>
      <c r="K37" s="125">
        <v>1.01419878296147</v>
      </c>
      <c r="L37" s="125">
        <v>6.2286689419795396</v>
      </c>
      <c r="M37" s="130">
        <v>3.9665970772442698</v>
      </c>
      <c r="N37" s="137">
        <f t="shared" si="0"/>
        <v>15.866388308977079</v>
      </c>
      <c r="O37" s="132">
        <f t="shared" si="1"/>
        <v>0.15866388308977078</v>
      </c>
      <c r="P37" s="134">
        <f t="shared" si="2"/>
        <v>58</v>
      </c>
      <c r="Q37" s="134">
        <v>230</v>
      </c>
      <c r="R37" s="134" t="str">
        <f t="shared" si="3"/>
        <v>58/230</v>
      </c>
      <c r="S37" s="131">
        <f t="shared" si="4"/>
        <v>0.25217391304347825</v>
      </c>
      <c r="T37" s="137">
        <f t="shared" si="5"/>
        <v>87.391304347826093</v>
      </c>
      <c r="U37" s="133" t="e">
        <f ca="1">[1]!f_risk_annusharpe(A37,"2019/9/30","2019/12/31",1,1,3)</f>
        <v>#NAME?</v>
      </c>
      <c r="V37" s="134" t="e">
        <f t="shared" ca="1" si="6"/>
        <v>#NAME?</v>
      </c>
      <c r="W37" s="134">
        <f t="shared" si="7"/>
        <v>230</v>
      </c>
      <c r="X37" s="134" t="e">
        <f t="shared" ca="1" si="8"/>
        <v>#NAME?</v>
      </c>
      <c r="Y37" s="131" t="e">
        <f t="shared" ca="1" si="9"/>
        <v>#NAME?</v>
      </c>
      <c r="Z37" s="137" t="e">
        <f t="shared" ca="1" si="10"/>
        <v>#NAME?</v>
      </c>
      <c r="AA37" s="125">
        <v>7.9323797139141901</v>
      </c>
      <c r="AB37" s="125">
        <v>17.3421300659755</v>
      </c>
      <c r="AC37" s="123" t="s">
        <v>6666</v>
      </c>
      <c r="AD37" s="125">
        <v>6.3648013669372103</v>
      </c>
      <c r="AE37" s="123" t="s">
        <v>6667</v>
      </c>
      <c r="AF37" s="125">
        <v>2.3848684210526399</v>
      </c>
      <c r="AG37" s="123" t="s">
        <v>6668</v>
      </c>
      <c r="AH37" s="125">
        <v>149</v>
      </c>
      <c r="AI37" s="123" t="s">
        <v>157</v>
      </c>
      <c r="AJ37" s="123" t="s">
        <v>158</v>
      </c>
      <c r="AK37" s="124">
        <v>0.5503352843</v>
      </c>
      <c r="AL37" s="123" t="s">
        <v>159</v>
      </c>
      <c r="AM37" s="36">
        <v>41058</v>
      </c>
      <c r="AN37" s="123" t="s">
        <v>3636</v>
      </c>
      <c r="AO37" s="123" t="s">
        <v>874</v>
      </c>
      <c r="AP37" s="123" t="s">
        <v>246</v>
      </c>
      <c r="AQ37" s="123" t="s">
        <v>183</v>
      </c>
    </row>
    <row r="38" spans="1:43">
      <c r="A38" s="123" t="s">
        <v>3732</v>
      </c>
      <c r="B38" s="123" t="s">
        <v>3733</v>
      </c>
      <c r="C38" s="36">
        <v>43830</v>
      </c>
      <c r="D38" s="124">
        <v>0.86299999999999999</v>
      </c>
      <c r="E38" s="124">
        <v>1.2330000000000001</v>
      </c>
      <c r="F38" s="125">
        <v>0.46565774155995598</v>
      </c>
      <c r="G38" s="36">
        <v>43829</v>
      </c>
      <c r="H38" s="124">
        <v>0.85899999999999999</v>
      </c>
      <c r="I38" s="125">
        <v>17.255434782608699</v>
      </c>
      <c r="J38" s="123" t="s">
        <v>3728</v>
      </c>
      <c r="K38" s="125">
        <v>1.6489988221437</v>
      </c>
      <c r="L38" s="125">
        <v>4.9878345498783601</v>
      </c>
      <c r="M38" s="130">
        <v>2.86054827175208</v>
      </c>
      <c r="N38" s="137">
        <f t="shared" si="0"/>
        <v>11.44219308700832</v>
      </c>
      <c r="O38" s="132">
        <f t="shared" si="1"/>
        <v>0.1144219308700832</v>
      </c>
      <c r="P38" s="134">
        <f t="shared" si="2"/>
        <v>89</v>
      </c>
      <c r="Q38" s="134">
        <v>230</v>
      </c>
      <c r="R38" s="134" t="str">
        <f t="shared" si="3"/>
        <v>89/230</v>
      </c>
      <c r="S38" s="131">
        <f t="shared" si="4"/>
        <v>0.38695652173913042</v>
      </c>
      <c r="T38" s="137">
        <f t="shared" si="5"/>
        <v>80.652173913043484</v>
      </c>
      <c r="U38" s="133" t="e">
        <f ca="1">[1]!f_risk_annusharpe(A38,"2019/9/30","2019/12/31",1,1,3)</f>
        <v>#NAME?</v>
      </c>
      <c r="V38" s="134" t="e">
        <f t="shared" ca="1" si="6"/>
        <v>#NAME?</v>
      </c>
      <c r="W38" s="134">
        <f t="shared" si="7"/>
        <v>230</v>
      </c>
      <c r="X38" s="134" t="e">
        <f t="shared" ca="1" si="8"/>
        <v>#NAME?</v>
      </c>
      <c r="Y38" s="131" t="e">
        <f t="shared" ca="1" si="9"/>
        <v>#NAME?</v>
      </c>
      <c r="Z38" s="137" t="e">
        <f t="shared" ca="1" si="10"/>
        <v>#NAME?</v>
      </c>
      <c r="AA38" s="125">
        <v>4.6060606060606197</v>
      </c>
      <c r="AB38" s="125">
        <v>17.255434782608699</v>
      </c>
      <c r="AC38" s="123" t="s">
        <v>3728</v>
      </c>
      <c r="AD38" s="125">
        <v>2.7380952380952501</v>
      </c>
      <c r="AE38" s="123" t="s">
        <v>6669</v>
      </c>
      <c r="AF38" s="125">
        <v>13.254593175853</v>
      </c>
      <c r="AG38" s="123" t="s">
        <v>6670</v>
      </c>
      <c r="AH38" s="125">
        <v>23.214479799999999</v>
      </c>
      <c r="AI38" s="123" t="s">
        <v>157</v>
      </c>
      <c r="AJ38" s="123" t="s">
        <v>158</v>
      </c>
      <c r="AK38" s="124">
        <v>0.55425439460000003</v>
      </c>
      <c r="AL38" s="123" t="s">
        <v>159</v>
      </c>
      <c r="AM38" s="36">
        <v>41723</v>
      </c>
      <c r="AN38" s="123" t="s">
        <v>3636</v>
      </c>
      <c r="AO38" s="123" t="s">
        <v>3734</v>
      </c>
      <c r="AP38" s="123" t="s">
        <v>171</v>
      </c>
      <c r="AQ38" s="123" t="s">
        <v>173</v>
      </c>
    </row>
    <row r="39" spans="1:43">
      <c r="A39" s="123" t="s">
        <v>3724</v>
      </c>
      <c r="B39" s="123" t="s">
        <v>3725</v>
      </c>
      <c r="C39" s="36">
        <v>43830</v>
      </c>
      <c r="D39" s="124">
        <v>1.26</v>
      </c>
      <c r="E39" s="124">
        <v>1.6020000000000001</v>
      </c>
      <c r="F39" s="125">
        <v>0.47846889952153998</v>
      </c>
      <c r="G39" s="36">
        <v>43829</v>
      </c>
      <c r="H39" s="124">
        <v>1.254</v>
      </c>
      <c r="I39" s="125">
        <v>17.209302325581401</v>
      </c>
      <c r="J39" s="123" t="s">
        <v>6671</v>
      </c>
      <c r="K39" s="125">
        <v>1.5310233682514101</v>
      </c>
      <c r="L39" s="125">
        <v>4.1322314049586897</v>
      </c>
      <c r="M39" s="130">
        <v>6.0606060606060801</v>
      </c>
      <c r="N39" s="137">
        <f t="shared" si="0"/>
        <v>24.24242424242432</v>
      </c>
      <c r="O39" s="132">
        <f t="shared" si="1"/>
        <v>0.24242424242424321</v>
      </c>
      <c r="P39" s="134">
        <f t="shared" si="2"/>
        <v>28</v>
      </c>
      <c r="Q39" s="134">
        <v>230</v>
      </c>
      <c r="R39" s="134" t="str">
        <f t="shared" si="3"/>
        <v>28/230</v>
      </c>
      <c r="S39" s="131">
        <f t="shared" si="4"/>
        <v>0.12173913043478261</v>
      </c>
      <c r="T39" s="137">
        <f t="shared" si="5"/>
        <v>93.913043478260875</v>
      </c>
      <c r="U39" s="133" t="e">
        <f ca="1">[1]!f_risk_annusharpe(A39,"2019/9/30","2019/12/31",1,1,3)</f>
        <v>#NAME?</v>
      </c>
      <c r="V39" s="134" t="e">
        <f t="shared" ca="1" si="6"/>
        <v>#NAME?</v>
      </c>
      <c r="W39" s="134">
        <f t="shared" si="7"/>
        <v>230</v>
      </c>
      <c r="X39" s="134" t="e">
        <f t="shared" ca="1" si="8"/>
        <v>#NAME?</v>
      </c>
      <c r="Y39" s="131" t="e">
        <f t="shared" ca="1" si="9"/>
        <v>#NAME?</v>
      </c>
      <c r="Z39" s="137" t="e">
        <f t="shared" ca="1" si="10"/>
        <v>#NAME?</v>
      </c>
      <c r="AA39" s="125">
        <v>12.2994652406417</v>
      </c>
      <c r="AB39" s="125">
        <v>17.209302325581401</v>
      </c>
      <c r="AC39" s="123" t="s">
        <v>6671</v>
      </c>
      <c r="AD39" s="125">
        <v>16.236162361623599</v>
      </c>
      <c r="AE39" s="123" t="s">
        <v>6672</v>
      </c>
      <c r="AF39" s="125">
        <v>19.205298013244999</v>
      </c>
      <c r="AG39" s="123" t="s">
        <v>6673</v>
      </c>
      <c r="AH39" s="125">
        <v>69.052940000000007</v>
      </c>
      <c r="AI39" s="123" t="s">
        <v>157</v>
      </c>
      <c r="AJ39" s="123" t="s">
        <v>189</v>
      </c>
      <c r="AK39" s="124">
        <v>1.0352197197999999</v>
      </c>
      <c r="AL39" s="123" t="s">
        <v>159</v>
      </c>
      <c r="AM39" s="36">
        <v>41218</v>
      </c>
      <c r="AN39" s="123" t="s">
        <v>3636</v>
      </c>
      <c r="AO39" s="123" t="s">
        <v>576</v>
      </c>
      <c r="AP39" s="123" t="s">
        <v>175</v>
      </c>
      <c r="AQ39" s="123" t="s">
        <v>165</v>
      </c>
    </row>
    <row r="40" spans="1:43">
      <c r="A40" s="123" t="s">
        <v>3718</v>
      </c>
      <c r="B40" s="123" t="s">
        <v>3719</v>
      </c>
      <c r="C40" s="36">
        <v>43830</v>
      </c>
      <c r="D40" s="124">
        <v>1.1056999999999999</v>
      </c>
      <c r="E40" s="124">
        <v>1.2057</v>
      </c>
      <c r="F40" s="125">
        <v>0.181228707364296</v>
      </c>
      <c r="G40" s="36">
        <v>43829</v>
      </c>
      <c r="H40" s="124">
        <v>1.1036999999999999</v>
      </c>
      <c r="I40" s="125">
        <v>17.072104411126301</v>
      </c>
      <c r="J40" s="123" t="s">
        <v>6674</v>
      </c>
      <c r="K40" s="125">
        <v>0.90344953458658195</v>
      </c>
      <c r="L40" s="125">
        <v>2.9515827701375001</v>
      </c>
      <c r="M40" s="130">
        <v>4.2012284993735296</v>
      </c>
      <c r="N40" s="137">
        <f t="shared" si="0"/>
        <v>16.804913997494118</v>
      </c>
      <c r="O40" s="132">
        <f t="shared" si="1"/>
        <v>0.1680491399749412</v>
      </c>
      <c r="P40" s="134">
        <f t="shared" si="2"/>
        <v>53</v>
      </c>
      <c r="Q40" s="134">
        <v>230</v>
      </c>
      <c r="R40" s="134" t="str">
        <f t="shared" si="3"/>
        <v>53/230</v>
      </c>
      <c r="S40" s="131">
        <f t="shared" si="4"/>
        <v>0.23043478260869565</v>
      </c>
      <c r="T40" s="137">
        <f t="shared" si="5"/>
        <v>88.478260869565219</v>
      </c>
      <c r="U40" s="133" t="e">
        <f ca="1">[1]!f_risk_annusharpe(A40,"2019/9/30","2019/12/31",1,1,3)</f>
        <v>#NAME?</v>
      </c>
      <c r="V40" s="134" t="e">
        <f t="shared" ca="1" si="6"/>
        <v>#NAME?</v>
      </c>
      <c r="W40" s="134">
        <f t="shared" si="7"/>
        <v>230</v>
      </c>
      <c r="X40" s="134" t="e">
        <f t="shared" ca="1" si="8"/>
        <v>#NAME?</v>
      </c>
      <c r="Y40" s="131" t="e">
        <f t="shared" ca="1" si="9"/>
        <v>#NAME?</v>
      </c>
      <c r="Z40" s="137" t="e">
        <f t="shared" ca="1" si="10"/>
        <v>#NAME?</v>
      </c>
      <c r="AA40" s="125">
        <v>7.2603470890509003</v>
      </c>
      <c r="AB40" s="125">
        <v>17.072104411126301</v>
      </c>
      <c r="AC40" s="123" t="s">
        <v>6674</v>
      </c>
      <c r="AD40" s="125">
        <v>12.6233644435034</v>
      </c>
      <c r="AE40" s="123" t="s">
        <v>6675</v>
      </c>
      <c r="AF40" s="125">
        <v>19.0232377167222</v>
      </c>
      <c r="AG40" s="123" t="s">
        <v>6676</v>
      </c>
      <c r="AH40" s="125">
        <v>21.570301915400002</v>
      </c>
      <c r="AI40" s="123" t="s">
        <v>157</v>
      </c>
      <c r="AJ40" s="123" t="s">
        <v>189</v>
      </c>
      <c r="AK40" s="124">
        <v>16.091029185699998</v>
      </c>
      <c r="AL40" s="123" t="s">
        <v>159</v>
      </c>
      <c r="AM40" s="36">
        <v>42310</v>
      </c>
      <c r="AN40" s="123" t="s">
        <v>3636</v>
      </c>
      <c r="AO40" s="123" t="s">
        <v>190</v>
      </c>
      <c r="AP40" s="123" t="s">
        <v>188</v>
      </c>
      <c r="AQ40" s="123" t="s">
        <v>165</v>
      </c>
    </row>
    <row r="41" spans="1:43">
      <c r="A41" s="123" t="s">
        <v>3713</v>
      </c>
      <c r="B41" s="123" t="s">
        <v>3714</v>
      </c>
      <c r="C41" s="36">
        <v>43830</v>
      </c>
      <c r="D41" s="124">
        <v>1.756</v>
      </c>
      <c r="E41" s="124">
        <v>1.756</v>
      </c>
      <c r="F41" s="125">
        <v>0.22831050228310501</v>
      </c>
      <c r="G41" s="36">
        <v>43829</v>
      </c>
      <c r="H41" s="124">
        <v>1.752</v>
      </c>
      <c r="I41" s="125">
        <v>16.755319148936199</v>
      </c>
      <c r="J41" s="123" t="s">
        <v>3731</v>
      </c>
      <c r="K41" s="125">
        <v>0.80367393800229703</v>
      </c>
      <c r="L41" s="125">
        <v>2.3310023310023298</v>
      </c>
      <c r="M41" s="130">
        <v>2.4504084014002401</v>
      </c>
      <c r="N41" s="137">
        <f t="shared" si="0"/>
        <v>9.8016336056009603</v>
      </c>
      <c r="O41" s="132">
        <f t="shared" si="1"/>
        <v>9.8016336056009609E-2</v>
      </c>
      <c r="P41" s="134">
        <f t="shared" si="2"/>
        <v>115</v>
      </c>
      <c r="Q41" s="134">
        <v>230</v>
      </c>
      <c r="R41" s="134" t="str">
        <f t="shared" si="3"/>
        <v>115/230</v>
      </c>
      <c r="S41" s="131">
        <f t="shared" si="4"/>
        <v>0.5</v>
      </c>
      <c r="T41" s="137">
        <f t="shared" si="5"/>
        <v>75</v>
      </c>
      <c r="U41" s="133" t="e">
        <f ca="1">[1]!f_risk_annusharpe(A41,"2019/9/30","2019/12/31",1,1,3)</f>
        <v>#NAME?</v>
      </c>
      <c r="V41" s="134" t="e">
        <f t="shared" ca="1" si="6"/>
        <v>#NAME?</v>
      </c>
      <c r="W41" s="134">
        <f t="shared" si="7"/>
        <v>230</v>
      </c>
      <c r="X41" s="134" t="e">
        <f t="shared" ca="1" si="8"/>
        <v>#NAME?</v>
      </c>
      <c r="Y41" s="131" t="e">
        <f t="shared" ca="1" si="9"/>
        <v>#NAME?</v>
      </c>
      <c r="Z41" s="137" t="e">
        <f t="shared" ca="1" si="10"/>
        <v>#NAME?</v>
      </c>
      <c r="AA41" s="125">
        <v>4.6483909415971398</v>
      </c>
      <c r="AB41" s="125">
        <v>16.755319148936199</v>
      </c>
      <c r="AC41" s="123" t="s">
        <v>3731</v>
      </c>
      <c r="AD41" s="125">
        <v>14.248536109303799</v>
      </c>
      <c r="AE41" s="123" t="s">
        <v>6677</v>
      </c>
      <c r="AF41" s="125">
        <v>19.863481228668899</v>
      </c>
      <c r="AG41" s="123" t="s">
        <v>6678</v>
      </c>
      <c r="AH41" s="125">
        <v>65.348399246704304</v>
      </c>
      <c r="AI41" s="123" t="s">
        <v>157</v>
      </c>
      <c r="AJ41" s="123" t="s">
        <v>189</v>
      </c>
      <c r="AK41" s="124">
        <v>2.7753435721000002</v>
      </c>
      <c r="AL41" s="123" t="s">
        <v>159</v>
      </c>
      <c r="AM41" s="36">
        <v>41667</v>
      </c>
      <c r="AN41" s="123" t="s">
        <v>3636</v>
      </c>
      <c r="AO41" s="123" t="s">
        <v>208</v>
      </c>
      <c r="AP41" s="123" t="s">
        <v>209</v>
      </c>
      <c r="AQ41" s="123" t="s">
        <v>162</v>
      </c>
    </row>
    <row r="42" spans="1:43">
      <c r="A42" s="123" t="s">
        <v>3750</v>
      </c>
      <c r="B42" s="123" t="s">
        <v>3751</v>
      </c>
      <c r="C42" s="36">
        <v>43830</v>
      </c>
      <c r="D42" s="124">
        <v>1.194</v>
      </c>
      <c r="E42" s="124">
        <v>1.325</v>
      </c>
      <c r="F42" s="125">
        <v>0.25189458784047603</v>
      </c>
      <c r="G42" s="36">
        <v>43829</v>
      </c>
      <c r="H42" s="124">
        <v>1.1910000000000001</v>
      </c>
      <c r="I42" s="125">
        <v>15.648074837696299</v>
      </c>
      <c r="J42" s="123" t="s">
        <v>6679</v>
      </c>
      <c r="K42" s="125">
        <v>1.0157726859756</v>
      </c>
      <c r="L42" s="125">
        <v>4.1105214171249003</v>
      </c>
      <c r="M42" s="130">
        <v>4.43868696926714</v>
      </c>
      <c r="N42" s="137">
        <f t="shared" si="0"/>
        <v>17.75474787706856</v>
      </c>
      <c r="O42" s="132">
        <f t="shared" si="1"/>
        <v>0.17754747877068561</v>
      </c>
      <c r="P42" s="134">
        <f t="shared" si="2"/>
        <v>50</v>
      </c>
      <c r="Q42" s="134">
        <v>230</v>
      </c>
      <c r="R42" s="134" t="str">
        <f t="shared" si="3"/>
        <v>50/230</v>
      </c>
      <c r="S42" s="131">
        <f t="shared" si="4"/>
        <v>0.21739130434782608</v>
      </c>
      <c r="T42" s="137">
        <f t="shared" si="5"/>
        <v>89.130434782608702</v>
      </c>
      <c r="U42" s="133" t="e">
        <f ca="1">[1]!f_risk_annusharpe(A42,"2019/9/30","2019/12/31",1,1,3)</f>
        <v>#NAME?</v>
      </c>
      <c r="V42" s="134" t="e">
        <f t="shared" ca="1" si="6"/>
        <v>#NAME?</v>
      </c>
      <c r="W42" s="134">
        <f t="shared" si="7"/>
        <v>230</v>
      </c>
      <c r="X42" s="134" t="e">
        <f t="shared" ca="1" si="8"/>
        <v>#NAME?</v>
      </c>
      <c r="Y42" s="131" t="e">
        <f t="shared" ca="1" si="9"/>
        <v>#NAME?</v>
      </c>
      <c r="Z42" s="137" t="e">
        <f t="shared" ca="1" si="10"/>
        <v>#NAME?</v>
      </c>
      <c r="AA42" s="125">
        <v>11.0919478323554</v>
      </c>
      <c r="AB42" s="125">
        <v>15.648074837696299</v>
      </c>
      <c r="AC42" s="123" t="s">
        <v>6679</v>
      </c>
      <c r="AD42" s="125">
        <v>12.6978688469388</v>
      </c>
      <c r="AE42" s="123" t="s">
        <v>6680</v>
      </c>
      <c r="AF42" s="125">
        <v>13.469772058219201</v>
      </c>
      <c r="AG42" s="123" t="s">
        <v>6681</v>
      </c>
      <c r="AH42" s="125">
        <v>32.532693764000001</v>
      </c>
      <c r="AI42" s="123" t="s">
        <v>157</v>
      </c>
      <c r="AJ42" s="123" t="s">
        <v>158</v>
      </c>
      <c r="AK42" s="124">
        <v>3.2757740159000002</v>
      </c>
      <c r="AL42" s="123" t="s">
        <v>159</v>
      </c>
      <c r="AM42" s="36">
        <v>41408</v>
      </c>
      <c r="AN42" s="123" t="s">
        <v>3636</v>
      </c>
      <c r="AO42" s="123" t="s">
        <v>3752</v>
      </c>
      <c r="AP42" s="123" t="s">
        <v>354</v>
      </c>
      <c r="AQ42" s="123" t="s">
        <v>247</v>
      </c>
    </row>
    <row r="43" spans="1:43">
      <c r="A43" s="123" t="s">
        <v>3740</v>
      </c>
      <c r="B43" s="123" t="s">
        <v>3741</v>
      </c>
      <c r="C43" s="36">
        <v>43830</v>
      </c>
      <c r="D43" s="124">
        <v>1.1528</v>
      </c>
      <c r="E43" s="124">
        <v>1.1528</v>
      </c>
      <c r="F43" s="125">
        <v>0.32199112348795</v>
      </c>
      <c r="G43" s="36">
        <v>43829</v>
      </c>
      <c r="H43" s="124">
        <v>1.1491</v>
      </c>
      <c r="I43" s="125">
        <v>15.499448953010701</v>
      </c>
      <c r="J43" s="123" t="s">
        <v>3742</v>
      </c>
      <c r="K43" s="125">
        <v>1.4163807512976201</v>
      </c>
      <c r="L43" s="125">
        <v>3.5294117647058898</v>
      </c>
      <c r="M43" s="130">
        <v>4.5433934887095297</v>
      </c>
      <c r="N43" s="137">
        <f t="shared" si="0"/>
        <v>18.173573954838119</v>
      </c>
      <c r="O43" s="132">
        <f t="shared" si="1"/>
        <v>0.18173573954838118</v>
      </c>
      <c r="P43" s="134">
        <f t="shared" si="2"/>
        <v>46</v>
      </c>
      <c r="Q43" s="134">
        <v>230</v>
      </c>
      <c r="R43" s="134" t="str">
        <f t="shared" si="3"/>
        <v>46/230</v>
      </c>
      <c r="S43" s="131">
        <f t="shared" si="4"/>
        <v>0.2</v>
      </c>
      <c r="T43" s="137">
        <f t="shared" si="5"/>
        <v>90</v>
      </c>
      <c r="U43" s="133" t="e">
        <f ca="1">[1]!f_risk_annusharpe(A43,"2019/9/30","2019/12/31",1,1,3)</f>
        <v>#NAME?</v>
      </c>
      <c r="V43" s="134" t="e">
        <f t="shared" ca="1" si="6"/>
        <v>#NAME?</v>
      </c>
      <c r="W43" s="134">
        <f t="shared" si="7"/>
        <v>230</v>
      </c>
      <c r="X43" s="134" t="e">
        <f t="shared" ca="1" si="8"/>
        <v>#NAME?</v>
      </c>
      <c r="Y43" s="131" t="e">
        <f t="shared" ca="1" si="9"/>
        <v>#NAME?</v>
      </c>
      <c r="Z43" s="137" t="e">
        <f t="shared" ca="1" si="10"/>
        <v>#NAME?</v>
      </c>
      <c r="AA43" s="125">
        <v>6.9486965395676696</v>
      </c>
      <c r="AB43" s="125">
        <v>15.499448953010701</v>
      </c>
      <c r="AC43" s="123" t="s">
        <v>3742</v>
      </c>
      <c r="AD43" s="125">
        <v>17.7889036476959</v>
      </c>
      <c r="AE43" s="123" t="s">
        <v>6682</v>
      </c>
      <c r="AF43" s="125">
        <v>16.420925065643299</v>
      </c>
      <c r="AG43" s="123" t="s">
        <v>6683</v>
      </c>
      <c r="AH43" s="125">
        <v>15.28</v>
      </c>
      <c r="AI43" s="123" t="s">
        <v>157</v>
      </c>
      <c r="AJ43" s="123" t="s">
        <v>166</v>
      </c>
      <c r="AK43" s="124">
        <v>3.1663339121999998</v>
      </c>
      <c r="AL43" s="123" t="s">
        <v>159</v>
      </c>
      <c r="AM43" s="36">
        <v>42578</v>
      </c>
      <c r="AN43" s="123" t="s">
        <v>3636</v>
      </c>
      <c r="AO43" s="123" t="s">
        <v>533</v>
      </c>
      <c r="AP43" s="123" t="s">
        <v>467</v>
      </c>
      <c r="AQ43" s="123" t="s">
        <v>241</v>
      </c>
    </row>
    <row r="44" spans="1:43">
      <c r="A44" s="123" t="s">
        <v>3729</v>
      </c>
      <c r="B44" s="123" t="s">
        <v>3730</v>
      </c>
      <c r="C44" s="36">
        <v>43830</v>
      </c>
      <c r="D44" s="124">
        <v>1.3346</v>
      </c>
      <c r="E44" s="124">
        <v>2.2141999999999999</v>
      </c>
      <c r="F44" s="125">
        <v>0.27798579140103202</v>
      </c>
      <c r="G44" s="36">
        <v>43829</v>
      </c>
      <c r="H44" s="124">
        <v>1.3309</v>
      </c>
      <c r="I44" s="125">
        <v>14.9641889050788</v>
      </c>
      <c r="J44" s="123" t="s">
        <v>6684</v>
      </c>
      <c r="K44" s="125">
        <v>0.95860381048796806</v>
      </c>
      <c r="L44" s="125">
        <v>2.84840306796456</v>
      </c>
      <c r="M44" s="130">
        <v>3.6923031378941502</v>
      </c>
      <c r="N44" s="137">
        <f t="shared" si="0"/>
        <v>14.769212551576601</v>
      </c>
      <c r="O44" s="132">
        <f t="shared" si="1"/>
        <v>0.14769212551576602</v>
      </c>
      <c r="P44" s="134">
        <f t="shared" si="2"/>
        <v>64</v>
      </c>
      <c r="Q44" s="134">
        <v>230</v>
      </c>
      <c r="R44" s="134" t="str">
        <f t="shared" si="3"/>
        <v>64/230</v>
      </c>
      <c r="S44" s="131">
        <f t="shared" si="4"/>
        <v>0.27826086956521739</v>
      </c>
      <c r="T44" s="137">
        <f t="shared" si="5"/>
        <v>86.08695652173914</v>
      </c>
      <c r="U44" s="133" t="e">
        <f ca="1">[1]!f_risk_annusharpe(A44,"2019/9/30","2019/12/31",1,1,3)</f>
        <v>#NAME?</v>
      </c>
      <c r="V44" s="134" t="e">
        <f t="shared" ca="1" si="6"/>
        <v>#NAME?</v>
      </c>
      <c r="W44" s="134">
        <f t="shared" si="7"/>
        <v>230</v>
      </c>
      <c r="X44" s="134" t="e">
        <f t="shared" ca="1" si="8"/>
        <v>#NAME?</v>
      </c>
      <c r="Y44" s="131" t="e">
        <f t="shared" ca="1" si="9"/>
        <v>#NAME?</v>
      </c>
      <c r="Z44" s="137" t="e">
        <f t="shared" ca="1" si="10"/>
        <v>#NAME?</v>
      </c>
      <c r="AA44" s="125">
        <v>5.9284474484956897</v>
      </c>
      <c r="AB44" s="125">
        <v>14.9641889050788</v>
      </c>
      <c r="AC44" s="123" t="s">
        <v>6684</v>
      </c>
      <c r="AD44" s="125">
        <v>16.495695702619301</v>
      </c>
      <c r="AE44" s="123" t="s">
        <v>6685</v>
      </c>
      <c r="AF44" s="125">
        <v>21.794060711138702</v>
      </c>
      <c r="AG44" s="123" t="s">
        <v>6686</v>
      </c>
      <c r="AH44" s="125">
        <v>172.97208535760001</v>
      </c>
      <c r="AI44" s="123" t="s">
        <v>227</v>
      </c>
      <c r="AJ44" s="123" t="s">
        <v>166</v>
      </c>
      <c r="AK44" s="124">
        <v>24.151422874000001</v>
      </c>
      <c r="AL44" s="123" t="s">
        <v>159</v>
      </c>
      <c r="AM44" s="36">
        <v>38614</v>
      </c>
      <c r="AN44" s="123" t="s">
        <v>3636</v>
      </c>
      <c r="AO44" s="123" t="s">
        <v>180</v>
      </c>
      <c r="AP44" s="123" t="s">
        <v>167</v>
      </c>
      <c r="AQ44" s="123" t="s">
        <v>185</v>
      </c>
    </row>
    <row r="45" spans="1:43">
      <c r="A45" s="123" t="s">
        <v>3737</v>
      </c>
      <c r="B45" s="123" t="s">
        <v>3738</v>
      </c>
      <c r="C45" s="36">
        <v>43830</v>
      </c>
      <c r="D45" s="124">
        <v>1.248</v>
      </c>
      <c r="E45" s="124">
        <v>1.67</v>
      </c>
      <c r="F45" s="125">
        <v>0.16051364365970699</v>
      </c>
      <c r="G45" s="36">
        <v>43829</v>
      </c>
      <c r="H45" s="124">
        <v>1.246</v>
      </c>
      <c r="I45" s="125">
        <v>14.6950465149803</v>
      </c>
      <c r="J45" s="123" t="s">
        <v>3759</v>
      </c>
      <c r="K45" s="125">
        <v>0.72638564329698196</v>
      </c>
      <c r="L45" s="125">
        <v>2.80065223397445</v>
      </c>
      <c r="M45" s="130">
        <v>2.80065223397445</v>
      </c>
      <c r="N45" s="137">
        <f t="shared" si="0"/>
        <v>11.2026089358978</v>
      </c>
      <c r="O45" s="132">
        <f t="shared" si="1"/>
        <v>0.112026089358978</v>
      </c>
      <c r="P45" s="134">
        <f t="shared" si="2"/>
        <v>98</v>
      </c>
      <c r="Q45" s="134">
        <v>230</v>
      </c>
      <c r="R45" s="134" t="str">
        <f t="shared" si="3"/>
        <v>98/230</v>
      </c>
      <c r="S45" s="131">
        <f t="shared" si="4"/>
        <v>0.42608695652173911</v>
      </c>
      <c r="T45" s="137">
        <f t="shared" si="5"/>
        <v>78.695652173913047</v>
      </c>
      <c r="U45" s="133" t="e">
        <f ca="1">[1]!f_risk_annusharpe(A45,"2019/9/30","2019/12/31",1,1,3)</f>
        <v>#NAME?</v>
      </c>
      <c r="V45" s="134" t="e">
        <f t="shared" ca="1" si="6"/>
        <v>#NAME?</v>
      </c>
      <c r="W45" s="134">
        <f t="shared" si="7"/>
        <v>230</v>
      </c>
      <c r="X45" s="134" t="e">
        <f t="shared" ca="1" si="8"/>
        <v>#NAME?</v>
      </c>
      <c r="Y45" s="131" t="e">
        <f t="shared" ca="1" si="9"/>
        <v>#NAME?</v>
      </c>
      <c r="Z45" s="137" t="e">
        <f t="shared" ca="1" si="10"/>
        <v>#NAME?</v>
      </c>
      <c r="AA45" s="125">
        <v>6.5478056417772503</v>
      </c>
      <c r="AB45" s="125">
        <v>14.6950465149803</v>
      </c>
      <c r="AC45" s="123" t="s">
        <v>3759</v>
      </c>
      <c r="AD45" s="125">
        <v>13.9613705489336</v>
      </c>
      <c r="AE45" s="123" t="s">
        <v>6687</v>
      </c>
      <c r="AF45" s="125">
        <v>15.051761290322601</v>
      </c>
      <c r="AG45" s="123" t="s">
        <v>6688</v>
      </c>
      <c r="AH45" s="125">
        <v>71.197020800000004</v>
      </c>
      <c r="AI45" s="123" t="s">
        <v>157</v>
      </c>
      <c r="AJ45" s="123" t="s">
        <v>189</v>
      </c>
      <c r="AK45" s="124">
        <v>15.317668231500001</v>
      </c>
      <c r="AL45" s="123" t="s">
        <v>159</v>
      </c>
      <c r="AM45" s="36">
        <v>40506</v>
      </c>
      <c r="AN45" s="123" t="s">
        <v>3636</v>
      </c>
      <c r="AO45" s="123" t="s">
        <v>3739</v>
      </c>
      <c r="AP45" s="123" t="s">
        <v>196</v>
      </c>
      <c r="AQ45" s="123" t="s">
        <v>165</v>
      </c>
    </row>
    <row r="46" spans="1:43">
      <c r="A46" s="123" t="s">
        <v>3753</v>
      </c>
      <c r="B46" s="123" t="s">
        <v>3754</v>
      </c>
      <c r="C46" s="36">
        <v>43830</v>
      </c>
      <c r="D46" s="124">
        <v>1.4127000000000001</v>
      </c>
      <c r="E46" s="124">
        <v>2.0327000000000002</v>
      </c>
      <c r="F46" s="125">
        <v>0.14889018542052801</v>
      </c>
      <c r="G46" s="36">
        <v>43829</v>
      </c>
      <c r="H46" s="124">
        <v>1.4106000000000001</v>
      </c>
      <c r="I46" s="125">
        <v>14.4349939246659</v>
      </c>
      <c r="J46" s="123" t="s">
        <v>3762</v>
      </c>
      <c r="K46" s="125">
        <v>0.48367593712214402</v>
      </c>
      <c r="L46" s="125">
        <v>3.38090010976949</v>
      </c>
      <c r="M46" s="130">
        <v>4.5051043053706303</v>
      </c>
      <c r="N46" s="137">
        <f t="shared" si="0"/>
        <v>18.020417221482521</v>
      </c>
      <c r="O46" s="132">
        <f t="shared" si="1"/>
        <v>0.18020417221482521</v>
      </c>
      <c r="P46" s="134">
        <f t="shared" si="2"/>
        <v>47</v>
      </c>
      <c r="Q46" s="134">
        <v>230</v>
      </c>
      <c r="R46" s="134" t="str">
        <f t="shared" si="3"/>
        <v>47/230</v>
      </c>
      <c r="S46" s="131">
        <f t="shared" si="4"/>
        <v>0.20434782608695654</v>
      </c>
      <c r="T46" s="137">
        <f t="shared" si="5"/>
        <v>89.782608695652172</v>
      </c>
      <c r="U46" s="133" t="e">
        <f ca="1">[1]!f_risk_annusharpe(A46,"2019/9/30","2019/12/31",1,1,3)</f>
        <v>#NAME?</v>
      </c>
      <c r="V46" s="134" t="e">
        <f t="shared" ca="1" si="6"/>
        <v>#NAME?</v>
      </c>
      <c r="W46" s="134">
        <f t="shared" si="7"/>
        <v>230</v>
      </c>
      <c r="X46" s="134" t="e">
        <f t="shared" ca="1" si="8"/>
        <v>#NAME?</v>
      </c>
      <c r="Y46" s="131" t="e">
        <f t="shared" ca="1" si="9"/>
        <v>#NAME?</v>
      </c>
      <c r="Z46" s="137" t="e">
        <f t="shared" ca="1" si="10"/>
        <v>#NAME?</v>
      </c>
      <c r="AA46" s="125">
        <v>7.4623459607485101</v>
      </c>
      <c r="AB46" s="125">
        <v>14.4349939246659</v>
      </c>
      <c r="AC46" s="123" t="s">
        <v>3762</v>
      </c>
      <c r="AD46" s="125">
        <v>3.2147293051800898</v>
      </c>
      <c r="AE46" s="123" t="s">
        <v>6689</v>
      </c>
      <c r="AF46" s="125">
        <v>3.6463683052091098</v>
      </c>
      <c r="AG46" s="123" t="s">
        <v>6690</v>
      </c>
      <c r="AH46" s="125">
        <v>136.2711492983</v>
      </c>
      <c r="AI46" s="123" t="s">
        <v>157</v>
      </c>
      <c r="AJ46" s="123" t="s">
        <v>186</v>
      </c>
      <c r="AK46" s="124">
        <v>1.9330136026</v>
      </c>
      <c r="AL46" s="123" t="s">
        <v>159</v>
      </c>
      <c r="AM46" s="36">
        <v>38909</v>
      </c>
      <c r="AN46" s="123" t="s">
        <v>3636</v>
      </c>
      <c r="AO46" s="123" t="s">
        <v>610</v>
      </c>
      <c r="AP46" s="123" t="s">
        <v>215</v>
      </c>
      <c r="AQ46" s="123" t="s">
        <v>241</v>
      </c>
    </row>
    <row r="47" spans="1:43">
      <c r="A47" s="123" t="s">
        <v>3859</v>
      </c>
      <c r="B47" s="123" t="s">
        <v>3860</v>
      </c>
      <c r="C47" s="36">
        <v>43830</v>
      </c>
      <c r="D47" s="124">
        <v>1.0992999999999999</v>
      </c>
      <c r="E47" s="124">
        <v>1.1293</v>
      </c>
      <c r="F47" s="125">
        <v>0.58559305895375202</v>
      </c>
      <c r="G47" s="36">
        <v>43829</v>
      </c>
      <c r="H47" s="124">
        <v>1.0929</v>
      </c>
      <c r="I47" s="125">
        <v>14.030964601997599</v>
      </c>
      <c r="J47" s="123" t="s">
        <v>3765</v>
      </c>
      <c r="K47" s="125">
        <v>1.4957067676114799</v>
      </c>
      <c r="L47" s="125">
        <v>5.4686750455722901</v>
      </c>
      <c r="M47" s="130">
        <v>4.3573191570153798</v>
      </c>
      <c r="N47" s="137">
        <f t="shared" si="0"/>
        <v>17.429276628061519</v>
      </c>
      <c r="O47" s="132">
        <f t="shared" si="1"/>
        <v>0.17429276628061519</v>
      </c>
      <c r="P47" s="134">
        <f t="shared" si="2"/>
        <v>51</v>
      </c>
      <c r="Q47" s="134">
        <v>230</v>
      </c>
      <c r="R47" s="134" t="str">
        <f t="shared" si="3"/>
        <v>51/230</v>
      </c>
      <c r="S47" s="131">
        <f t="shared" si="4"/>
        <v>0.22173913043478261</v>
      </c>
      <c r="T47" s="137">
        <f t="shared" si="5"/>
        <v>88.913043478260875</v>
      </c>
      <c r="U47" s="133" t="e">
        <f ca="1">[1]!f_risk_annusharpe(A47,"2019/9/30","2019/12/31",1,1,3)</f>
        <v>#NAME?</v>
      </c>
      <c r="V47" s="134" t="e">
        <f t="shared" ca="1" si="6"/>
        <v>#NAME?</v>
      </c>
      <c r="W47" s="134">
        <f t="shared" si="7"/>
        <v>230</v>
      </c>
      <c r="X47" s="134" t="e">
        <f t="shared" ca="1" si="8"/>
        <v>#NAME?</v>
      </c>
      <c r="Y47" s="131" t="e">
        <f t="shared" ca="1" si="9"/>
        <v>#NAME?</v>
      </c>
      <c r="Z47" s="137" t="e">
        <f t="shared" ca="1" si="10"/>
        <v>#NAME?</v>
      </c>
      <c r="AA47" s="125">
        <v>8.0775407472747904</v>
      </c>
      <c r="AB47" s="125">
        <v>14.030964601997599</v>
      </c>
      <c r="AC47" s="123" t="s">
        <v>3765</v>
      </c>
      <c r="AD47" s="126">
        <v>0</v>
      </c>
      <c r="AE47" s="123"/>
      <c r="AF47" s="126">
        <v>0</v>
      </c>
      <c r="AG47" s="123"/>
      <c r="AH47" s="125">
        <v>13.027492113499999</v>
      </c>
      <c r="AI47" s="123" t="s">
        <v>163</v>
      </c>
      <c r="AJ47" s="123" t="s">
        <v>95</v>
      </c>
      <c r="AK47" s="124">
        <v>1.6960480397</v>
      </c>
      <c r="AL47" s="123" t="s">
        <v>159</v>
      </c>
      <c r="AM47" s="36">
        <v>43417</v>
      </c>
      <c r="AN47" s="123" t="s">
        <v>3636</v>
      </c>
      <c r="AO47" s="123" t="s">
        <v>2229</v>
      </c>
      <c r="AP47" s="123" t="s">
        <v>446</v>
      </c>
      <c r="AQ47" s="123" t="s">
        <v>165</v>
      </c>
    </row>
    <row r="48" spans="1:43">
      <c r="A48" s="123" t="s">
        <v>3743</v>
      </c>
      <c r="B48" s="123" t="s">
        <v>3744</v>
      </c>
      <c r="C48" s="36">
        <v>43830</v>
      </c>
      <c r="D48" s="124">
        <v>1.0980000000000001</v>
      </c>
      <c r="E48" s="124">
        <v>1.1679999999999999</v>
      </c>
      <c r="F48" s="125">
        <v>0.182504342200839</v>
      </c>
      <c r="G48" s="36">
        <v>43829</v>
      </c>
      <c r="H48" s="124">
        <v>1.0960000000000001</v>
      </c>
      <c r="I48" s="125">
        <v>14.0139890263415</v>
      </c>
      <c r="J48" s="123" t="s">
        <v>3768</v>
      </c>
      <c r="K48" s="125">
        <v>0.91911809326427196</v>
      </c>
      <c r="L48" s="125">
        <v>2.4227333496932699</v>
      </c>
      <c r="M48" s="130">
        <v>3.69506544099381</v>
      </c>
      <c r="N48" s="137">
        <f t="shared" si="0"/>
        <v>14.78026176397524</v>
      </c>
      <c r="O48" s="132">
        <f t="shared" si="1"/>
        <v>0.14780261763975239</v>
      </c>
      <c r="P48" s="134">
        <f t="shared" si="2"/>
        <v>63</v>
      </c>
      <c r="Q48" s="134">
        <v>230</v>
      </c>
      <c r="R48" s="134" t="str">
        <f t="shared" si="3"/>
        <v>63/230</v>
      </c>
      <c r="S48" s="131">
        <f t="shared" si="4"/>
        <v>0.27391304347826084</v>
      </c>
      <c r="T48" s="137">
        <f t="shared" si="5"/>
        <v>86.304347826086968</v>
      </c>
      <c r="U48" s="133" t="e">
        <f ca="1">[1]!f_risk_annusharpe(A48,"2019/9/30","2019/12/31",1,1,3)</f>
        <v>#NAME?</v>
      </c>
      <c r="V48" s="134" t="e">
        <f t="shared" ca="1" si="6"/>
        <v>#NAME?</v>
      </c>
      <c r="W48" s="134">
        <f t="shared" si="7"/>
        <v>230</v>
      </c>
      <c r="X48" s="134" t="e">
        <f t="shared" ca="1" si="8"/>
        <v>#NAME?</v>
      </c>
      <c r="Y48" s="131" t="e">
        <f t="shared" ca="1" si="9"/>
        <v>#NAME?</v>
      </c>
      <c r="Z48" s="137" t="e">
        <f t="shared" ca="1" si="10"/>
        <v>#NAME?</v>
      </c>
      <c r="AA48" s="125">
        <v>5.7595825809954899</v>
      </c>
      <c r="AB48" s="125">
        <v>14.0139890263415</v>
      </c>
      <c r="AC48" s="123" t="s">
        <v>3768</v>
      </c>
      <c r="AD48" s="125">
        <v>12.6946371764706</v>
      </c>
      <c r="AE48" s="123" t="s">
        <v>6691</v>
      </c>
      <c r="AF48" s="125">
        <v>15.4785956047431</v>
      </c>
      <c r="AG48" s="123" t="s">
        <v>6692</v>
      </c>
      <c r="AH48" s="125">
        <v>16.864338751999998</v>
      </c>
      <c r="AI48" s="123" t="s">
        <v>157</v>
      </c>
      <c r="AJ48" s="123" t="s">
        <v>166</v>
      </c>
      <c r="AK48" s="124">
        <v>4.1181156666999996</v>
      </c>
      <c r="AL48" s="123" t="s">
        <v>159</v>
      </c>
      <c r="AM48" s="36">
        <v>42461</v>
      </c>
      <c r="AN48" s="123" t="s">
        <v>3636</v>
      </c>
      <c r="AO48" s="123" t="s">
        <v>6693</v>
      </c>
      <c r="AP48" s="123" t="s">
        <v>269</v>
      </c>
      <c r="AQ48" s="123" t="s">
        <v>170</v>
      </c>
    </row>
    <row r="49" spans="1:43">
      <c r="A49" s="123" t="s">
        <v>3770</v>
      </c>
      <c r="B49" s="123" t="s">
        <v>3771</v>
      </c>
      <c r="C49" s="36">
        <v>43830</v>
      </c>
      <c r="D49" s="124">
        <v>1.1420999999999999</v>
      </c>
      <c r="E49" s="124">
        <v>1.1420999999999999</v>
      </c>
      <c r="F49" s="125">
        <v>0.55467511885895204</v>
      </c>
      <c r="G49" s="36">
        <v>43829</v>
      </c>
      <c r="H49" s="124">
        <v>1.1357999999999999</v>
      </c>
      <c r="I49" s="125">
        <v>13.6530998109265</v>
      </c>
      <c r="J49" s="123" t="s">
        <v>3780</v>
      </c>
      <c r="K49" s="125">
        <v>1.0976365406745101</v>
      </c>
      <c r="L49" s="125">
        <v>3.4042553191489202</v>
      </c>
      <c r="M49" s="130">
        <v>3.4885828198622701</v>
      </c>
      <c r="N49" s="137">
        <f t="shared" si="0"/>
        <v>13.954331279449081</v>
      </c>
      <c r="O49" s="132">
        <f t="shared" si="1"/>
        <v>0.13954331279449081</v>
      </c>
      <c r="P49" s="134">
        <f t="shared" si="2"/>
        <v>68</v>
      </c>
      <c r="Q49" s="134">
        <v>230</v>
      </c>
      <c r="R49" s="134" t="str">
        <f t="shared" si="3"/>
        <v>68/230</v>
      </c>
      <c r="S49" s="131">
        <f t="shared" si="4"/>
        <v>0.29565217391304349</v>
      </c>
      <c r="T49" s="137">
        <f t="shared" si="5"/>
        <v>85.217391304347828</v>
      </c>
      <c r="U49" s="133" t="e">
        <f ca="1">[1]!f_risk_annusharpe(A49,"2019/9/30","2019/12/31",1,1,3)</f>
        <v>#NAME?</v>
      </c>
      <c r="V49" s="134" t="e">
        <f t="shared" ca="1" si="6"/>
        <v>#NAME?</v>
      </c>
      <c r="W49" s="134">
        <f t="shared" si="7"/>
        <v>230</v>
      </c>
      <c r="X49" s="134" t="e">
        <f t="shared" ca="1" si="8"/>
        <v>#NAME?</v>
      </c>
      <c r="Y49" s="131" t="e">
        <f t="shared" ca="1" si="9"/>
        <v>#NAME?</v>
      </c>
      <c r="Z49" s="137" t="e">
        <f t="shared" ca="1" si="10"/>
        <v>#NAME?</v>
      </c>
      <c r="AA49" s="125">
        <v>7.0785674104631404</v>
      </c>
      <c r="AB49" s="125">
        <v>13.6530998109265</v>
      </c>
      <c r="AC49" s="123" t="s">
        <v>3780</v>
      </c>
      <c r="AD49" s="125">
        <v>13.947919784495699</v>
      </c>
      <c r="AE49" s="123" t="s">
        <v>6694</v>
      </c>
      <c r="AF49" s="126">
        <v>0</v>
      </c>
      <c r="AG49" s="123"/>
      <c r="AH49" s="125">
        <v>14.21</v>
      </c>
      <c r="AI49" s="123" t="s">
        <v>157</v>
      </c>
      <c r="AJ49" s="123" t="s">
        <v>95</v>
      </c>
      <c r="AK49" s="124">
        <v>10.8956019795</v>
      </c>
      <c r="AL49" s="123" t="s">
        <v>159</v>
      </c>
      <c r="AM49" s="36">
        <v>42998</v>
      </c>
      <c r="AN49" s="123" t="s">
        <v>3636</v>
      </c>
      <c r="AO49" s="123" t="s">
        <v>3772</v>
      </c>
      <c r="AP49" s="123" t="s">
        <v>191</v>
      </c>
      <c r="AQ49" s="123" t="s">
        <v>162</v>
      </c>
    </row>
    <row r="50" spans="1:43">
      <c r="A50" s="123" t="s">
        <v>3760</v>
      </c>
      <c r="B50" s="123" t="s">
        <v>3761</v>
      </c>
      <c r="C50" s="36">
        <v>43830</v>
      </c>
      <c r="D50" s="124">
        <v>1.2323999999999999</v>
      </c>
      <c r="E50" s="124">
        <v>1.2998000000000001</v>
      </c>
      <c r="F50" s="125">
        <v>0.43191263955666698</v>
      </c>
      <c r="G50" s="36">
        <v>43829</v>
      </c>
      <c r="H50" s="124">
        <v>1.2271000000000001</v>
      </c>
      <c r="I50" s="125">
        <v>13.3971291866029</v>
      </c>
      <c r="J50" s="123" t="s">
        <v>6695</v>
      </c>
      <c r="K50" s="125">
        <v>1.2321340561853</v>
      </c>
      <c r="L50" s="125">
        <v>2.7770828121090698</v>
      </c>
      <c r="M50" s="130">
        <v>3.0779524924723898</v>
      </c>
      <c r="N50" s="137">
        <f t="shared" si="0"/>
        <v>12.311809969889559</v>
      </c>
      <c r="O50" s="132">
        <f t="shared" si="1"/>
        <v>0.12311809969889559</v>
      </c>
      <c r="P50" s="134">
        <f t="shared" si="2"/>
        <v>78</v>
      </c>
      <c r="Q50" s="134">
        <v>230</v>
      </c>
      <c r="R50" s="134" t="str">
        <f t="shared" si="3"/>
        <v>78/230</v>
      </c>
      <c r="S50" s="131">
        <f t="shared" si="4"/>
        <v>0.33913043478260868</v>
      </c>
      <c r="T50" s="137">
        <f t="shared" si="5"/>
        <v>83.043478260869563</v>
      </c>
      <c r="U50" s="133" t="e">
        <f ca="1">[1]!f_risk_annusharpe(A50,"2019/9/30","2019/12/31",1,1,3)</f>
        <v>#NAME?</v>
      </c>
      <c r="V50" s="134" t="e">
        <f t="shared" ca="1" si="6"/>
        <v>#NAME?</v>
      </c>
      <c r="W50" s="134">
        <f t="shared" si="7"/>
        <v>230</v>
      </c>
      <c r="X50" s="134" t="e">
        <f t="shared" ca="1" si="8"/>
        <v>#NAME?</v>
      </c>
      <c r="Y50" s="131" t="e">
        <f t="shared" ca="1" si="9"/>
        <v>#NAME?</v>
      </c>
      <c r="Z50" s="137" t="e">
        <f t="shared" ca="1" si="10"/>
        <v>#NAME?</v>
      </c>
      <c r="AA50" s="125">
        <v>5.1087420042643803</v>
      </c>
      <c r="AB50" s="125">
        <v>13.3971291866029</v>
      </c>
      <c r="AC50" s="123" t="s">
        <v>6695</v>
      </c>
      <c r="AD50" s="125">
        <v>9.5271951653039402</v>
      </c>
      <c r="AE50" s="123" t="s">
        <v>6696</v>
      </c>
      <c r="AF50" s="125">
        <v>14.994867966781699</v>
      </c>
      <c r="AG50" s="123" t="s">
        <v>6697</v>
      </c>
      <c r="AH50" s="125">
        <v>17.438536306460801</v>
      </c>
      <c r="AI50" s="123" t="s">
        <v>157</v>
      </c>
      <c r="AJ50" s="123" t="s">
        <v>158</v>
      </c>
      <c r="AK50" s="124">
        <v>1.0746458435999999</v>
      </c>
      <c r="AL50" s="123" t="s">
        <v>159</v>
      </c>
      <c r="AM50" s="36">
        <v>42163</v>
      </c>
      <c r="AN50" s="123" t="s">
        <v>3636</v>
      </c>
      <c r="AO50" s="123" t="s">
        <v>683</v>
      </c>
      <c r="AP50" s="123" t="s">
        <v>314</v>
      </c>
      <c r="AQ50" s="123" t="s">
        <v>162</v>
      </c>
    </row>
    <row r="51" spans="1:43">
      <c r="A51" s="123" t="s">
        <v>3745</v>
      </c>
      <c r="B51" s="123" t="s">
        <v>3746</v>
      </c>
      <c r="C51" s="36">
        <v>43830</v>
      </c>
      <c r="D51" s="124">
        <v>1.2789999999999999</v>
      </c>
      <c r="E51" s="124">
        <v>1.2789999999999999</v>
      </c>
      <c r="F51" s="125">
        <v>0.31372549019607898</v>
      </c>
      <c r="G51" s="36">
        <v>43829</v>
      </c>
      <c r="H51" s="124">
        <v>1.2749999999999999</v>
      </c>
      <c r="I51" s="125">
        <v>13.386524822695</v>
      </c>
      <c r="J51" s="123" t="s">
        <v>3783</v>
      </c>
      <c r="K51" s="125">
        <v>0.78802206461780999</v>
      </c>
      <c r="L51" s="125">
        <v>1.9936204146730401</v>
      </c>
      <c r="M51" s="130">
        <v>2.8135048231511202</v>
      </c>
      <c r="N51" s="137">
        <f t="shared" si="0"/>
        <v>11.254019292604481</v>
      </c>
      <c r="O51" s="132">
        <f t="shared" si="1"/>
        <v>0.11254019292604481</v>
      </c>
      <c r="P51" s="134">
        <f t="shared" si="2"/>
        <v>97</v>
      </c>
      <c r="Q51" s="134">
        <v>230</v>
      </c>
      <c r="R51" s="134" t="str">
        <f t="shared" si="3"/>
        <v>97/230</v>
      </c>
      <c r="S51" s="131">
        <f t="shared" si="4"/>
        <v>0.42173913043478262</v>
      </c>
      <c r="T51" s="137">
        <f t="shared" si="5"/>
        <v>78.913043478260875</v>
      </c>
      <c r="U51" s="133" t="e">
        <f ca="1">[1]!f_risk_annusharpe(A51,"2019/9/30","2019/12/31",1,1,3)</f>
        <v>#NAME?</v>
      </c>
      <c r="V51" s="134" t="e">
        <f t="shared" ca="1" si="6"/>
        <v>#NAME?</v>
      </c>
      <c r="W51" s="134">
        <f t="shared" si="7"/>
        <v>230</v>
      </c>
      <c r="X51" s="134" t="e">
        <f t="shared" ca="1" si="8"/>
        <v>#NAME?</v>
      </c>
      <c r="Y51" s="131" t="e">
        <f t="shared" ca="1" si="9"/>
        <v>#NAME?</v>
      </c>
      <c r="Z51" s="137" t="e">
        <f t="shared" ca="1" si="10"/>
        <v>#NAME?</v>
      </c>
      <c r="AA51" s="125">
        <v>5.0082101806239701</v>
      </c>
      <c r="AB51" s="125">
        <v>13.386524822695</v>
      </c>
      <c r="AC51" s="123" t="s">
        <v>3783</v>
      </c>
      <c r="AD51" s="125">
        <v>11.8985126859143</v>
      </c>
      <c r="AE51" s="123" t="s">
        <v>6698</v>
      </c>
      <c r="AF51" s="125">
        <v>16.590701914311801</v>
      </c>
      <c r="AG51" s="123" t="s">
        <v>6699</v>
      </c>
      <c r="AH51" s="125">
        <v>27.9</v>
      </c>
      <c r="AI51" s="123" t="s">
        <v>157</v>
      </c>
      <c r="AJ51" s="123" t="s">
        <v>189</v>
      </c>
      <c r="AK51" s="124">
        <v>0.91949046899999998</v>
      </c>
      <c r="AL51" s="123" t="s">
        <v>159</v>
      </c>
      <c r="AM51" s="36">
        <v>42153</v>
      </c>
      <c r="AN51" s="123" t="s">
        <v>3636</v>
      </c>
      <c r="AO51" s="123" t="s">
        <v>6700</v>
      </c>
      <c r="AP51" s="123" t="s">
        <v>446</v>
      </c>
      <c r="AQ51" s="123" t="s">
        <v>165</v>
      </c>
    </row>
    <row r="52" spans="1:43">
      <c r="A52" s="123" t="s">
        <v>3788</v>
      </c>
      <c r="B52" s="123" t="s">
        <v>3789</v>
      </c>
      <c r="C52" s="36">
        <v>43830</v>
      </c>
      <c r="D52" s="124">
        <v>1.1343000000000001</v>
      </c>
      <c r="E52" s="124">
        <v>1.6293</v>
      </c>
      <c r="F52" s="125">
        <v>0.30952291803839899</v>
      </c>
      <c r="G52" s="36">
        <v>43829</v>
      </c>
      <c r="H52" s="124">
        <v>1.1308</v>
      </c>
      <c r="I52" s="125">
        <v>13.3376065145652</v>
      </c>
      <c r="J52" s="123" t="s">
        <v>6701</v>
      </c>
      <c r="K52" s="125">
        <v>1.294874084658</v>
      </c>
      <c r="L52" s="125">
        <v>3.60275351197983</v>
      </c>
      <c r="M52" s="130">
        <v>5.41866893331526</v>
      </c>
      <c r="N52" s="137">
        <f t="shared" si="0"/>
        <v>21.67467573326104</v>
      </c>
      <c r="O52" s="132">
        <f t="shared" si="1"/>
        <v>0.2167467573326104</v>
      </c>
      <c r="P52" s="134">
        <f t="shared" si="2"/>
        <v>35</v>
      </c>
      <c r="Q52" s="134">
        <v>230</v>
      </c>
      <c r="R52" s="134" t="str">
        <f t="shared" si="3"/>
        <v>35/230</v>
      </c>
      <c r="S52" s="131">
        <f t="shared" si="4"/>
        <v>0.15217391304347827</v>
      </c>
      <c r="T52" s="137">
        <f t="shared" si="5"/>
        <v>92.391304347826093</v>
      </c>
      <c r="U52" s="133" t="e">
        <f ca="1">[1]!f_risk_annusharpe(A52,"2019/9/30","2019/12/31",1,1,3)</f>
        <v>#NAME?</v>
      </c>
      <c r="V52" s="134" t="e">
        <f t="shared" ca="1" si="6"/>
        <v>#NAME?</v>
      </c>
      <c r="W52" s="134">
        <f t="shared" si="7"/>
        <v>230</v>
      </c>
      <c r="X52" s="134" t="e">
        <f t="shared" ca="1" si="8"/>
        <v>#NAME?</v>
      </c>
      <c r="Y52" s="131" t="e">
        <f t="shared" ca="1" si="9"/>
        <v>#NAME?</v>
      </c>
      <c r="Z52" s="137" t="e">
        <f t="shared" ca="1" si="10"/>
        <v>#NAME?</v>
      </c>
      <c r="AA52" s="125">
        <v>5.9660952556692699</v>
      </c>
      <c r="AB52" s="125">
        <v>13.3376065145652</v>
      </c>
      <c r="AC52" s="123" t="s">
        <v>6701</v>
      </c>
      <c r="AD52" s="125">
        <v>12.9232757721614</v>
      </c>
      <c r="AE52" s="123" t="s">
        <v>6702</v>
      </c>
      <c r="AF52" s="125">
        <v>14.5533775691862</v>
      </c>
      <c r="AG52" s="123" t="s">
        <v>6703</v>
      </c>
      <c r="AH52" s="125">
        <v>81.307546481599999</v>
      </c>
      <c r="AI52" s="123" t="s">
        <v>157</v>
      </c>
      <c r="AJ52" s="123" t="s">
        <v>158</v>
      </c>
      <c r="AK52" s="124">
        <v>1.0264353367000001</v>
      </c>
      <c r="AL52" s="123" t="s">
        <v>159</v>
      </c>
      <c r="AM52" s="36">
        <v>39556</v>
      </c>
      <c r="AN52" s="123" t="s">
        <v>3636</v>
      </c>
      <c r="AO52" s="123" t="s">
        <v>1985</v>
      </c>
      <c r="AP52" s="123" t="s">
        <v>239</v>
      </c>
      <c r="AQ52" s="123" t="s">
        <v>177</v>
      </c>
    </row>
    <row r="53" spans="1:43">
      <c r="A53" s="123" t="s">
        <v>3778</v>
      </c>
      <c r="B53" s="123" t="s">
        <v>3779</v>
      </c>
      <c r="C53" s="36">
        <v>43830</v>
      </c>
      <c r="D53" s="124">
        <v>1.083</v>
      </c>
      <c r="E53" s="124">
        <v>1.288</v>
      </c>
      <c r="F53" s="125">
        <v>0</v>
      </c>
      <c r="G53" s="36">
        <v>43829</v>
      </c>
      <c r="H53" s="124">
        <v>1.083</v>
      </c>
      <c r="I53" s="125">
        <v>13.2595715894648</v>
      </c>
      <c r="J53" s="123" t="s">
        <v>6704</v>
      </c>
      <c r="K53" s="125">
        <v>1.12042324545506</v>
      </c>
      <c r="L53" s="125">
        <v>3.1428317103641601</v>
      </c>
      <c r="M53" s="130">
        <v>1.98486310544568</v>
      </c>
      <c r="N53" s="137">
        <f t="shared" si="0"/>
        <v>7.93945242178272</v>
      </c>
      <c r="O53" s="132">
        <f t="shared" si="1"/>
        <v>7.9394524217827195E-2</v>
      </c>
      <c r="P53" s="134">
        <f t="shared" si="2"/>
        <v>140</v>
      </c>
      <c r="Q53" s="134">
        <v>230</v>
      </c>
      <c r="R53" s="134" t="str">
        <f t="shared" si="3"/>
        <v>140/230</v>
      </c>
      <c r="S53" s="131">
        <f t="shared" si="4"/>
        <v>0.60869565217391308</v>
      </c>
      <c r="T53" s="137">
        <f t="shared" si="5"/>
        <v>69.565217391304344</v>
      </c>
      <c r="U53" s="133" t="e">
        <f ca="1">[1]!f_risk_annusharpe(A53,"2019/9/30","2019/12/31",1,1,3)</f>
        <v>#NAME?</v>
      </c>
      <c r="V53" s="134" t="e">
        <f t="shared" ca="1" si="6"/>
        <v>#NAME?</v>
      </c>
      <c r="W53" s="134">
        <f t="shared" si="7"/>
        <v>230</v>
      </c>
      <c r="X53" s="134" t="e">
        <f t="shared" ca="1" si="8"/>
        <v>#NAME?</v>
      </c>
      <c r="Y53" s="131" t="e">
        <f t="shared" ca="1" si="9"/>
        <v>#NAME?</v>
      </c>
      <c r="Z53" s="137" t="e">
        <f t="shared" ca="1" si="10"/>
        <v>#NAME?</v>
      </c>
      <c r="AA53" s="125">
        <v>3.3883245243279498</v>
      </c>
      <c r="AB53" s="125">
        <v>13.2595715894648</v>
      </c>
      <c r="AC53" s="123" t="s">
        <v>6704</v>
      </c>
      <c r="AD53" s="125">
        <v>15.420344464180801</v>
      </c>
      <c r="AE53" s="123" t="s">
        <v>6705</v>
      </c>
      <c r="AF53" s="125">
        <v>19.974427937230502</v>
      </c>
      <c r="AG53" s="123" t="s">
        <v>6706</v>
      </c>
      <c r="AH53" s="125">
        <v>31.764927799999999</v>
      </c>
      <c r="AI53" s="123" t="s">
        <v>174</v>
      </c>
      <c r="AJ53" s="123" t="s">
        <v>166</v>
      </c>
      <c r="AK53" s="124">
        <v>4.1215681193</v>
      </c>
      <c r="AL53" s="123" t="s">
        <v>159</v>
      </c>
      <c r="AM53" s="36">
        <v>41886</v>
      </c>
      <c r="AN53" s="123" t="s">
        <v>3636</v>
      </c>
      <c r="AO53" s="123" t="s">
        <v>1031</v>
      </c>
      <c r="AP53" s="123" t="s">
        <v>196</v>
      </c>
      <c r="AQ53" s="123" t="s">
        <v>162</v>
      </c>
    </row>
    <row r="54" spans="1:43">
      <c r="A54" s="123" t="s">
        <v>3735</v>
      </c>
      <c r="B54" s="123" t="s">
        <v>3736</v>
      </c>
      <c r="C54" s="36">
        <v>43830</v>
      </c>
      <c r="D54" s="124">
        <v>1.0720000000000001</v>
      </c>
      <c r="E54" s="124">
        <v>1.1919999999999999</v>
      </c>
      <c r="F54" s="125">
        <v>0.18691588785046401</v>
      </c>
      <c r="G54" s="36">
        <v>43829</v>
      </c>
      <c r="H54" s="124">
        <v>1.07</v>
      </c>
      <c r="I54" s="125">
        <v>13.1893677419355</v>
      </c>
      <c r="J54" s="123" t="s">
        <v>6707</v>
      </c>
      <c r="K54" s="125">
        <v>0.56284726426121101</v>
      </c>
      <c r="L54" s="125">
        <v>1.36074222599831</v>
      </c>
      <c r="M54" s="130">
        <v>2.05440000000001</v>
      </c>
      <c r="N54" s="137">
        <f t="shared" si="0"/>
        <v>8.21760000000004</v>
      </c>
      <c r="O54" s="132">
        <f t="shared" si="1"/>
        <v>8.2176000000000402E-2</v>
      </c>
      <c r="P54" s="134">
        <f t="shared" si="2"/>
        <v>136</v>
      </c>
      <c r="Q54" s="134">
        <v>230</v>
      </c>
      <c r="R54" s="134" t="str">
        <f t="shared" si="3"/>
        <v>136/230</v>
      </c>
      <c r="S54" s="131">
        <f t="shared" si="4"/>
        <v>0.59130434782608698</v>
      </c>
      <c r="T54" s="137">
        <f t="shared" si="5"/>
        <v>70.434782608695656</v>
      </c>
      <c r="U54" s="133" t="e">
        <f ca="1">[1]!f_risk_annusharpe(A54,"2019/9/30","2019/12/31",1,1,3)</f>
        <v>#NAME?</v>
      </c>
      <c r="V54" s="134" t="e">
        <f t="shared" ca="1" si="6"/>
        <v>#NAME?</v>
      </c>
      <c r="W54" s="134">
        <f t="shared" si="7"/>
        <v>230</v>
      </c>
      <c r="X54" s="134" t="e">
        <f t="shared" ca="1" si="8"/>
        <v>#NAME?</v>
      </c>
      <c r="Y54" s="131" t="e">
        <f t="shared" ca="1" si="9"/>
        <v>#NAME?</v>
      </c>
      <c r="Z54" s="137" t="e">
        <f t="shared" ca="1" si="10"/>
        <v>#NAME?</v>
      </c>
      <c r="AA54" s="125">
        <v>4.1935315283842902</v>
      </c>
      <c r="AB54" s="125">
        <v>13.1893677419355</v>
      </c>
      <c r="AC54" s="123" t="s">
        <v>6707</v>
      </c>
      <c r="AD54" s="125">
        <v>16.7334575342466</v>
      </c>
      <c r="AE54" s="123" t="s">
        <v>6708</v>
      </c>
      <c r="AF54" s="125">
        <v>20.385059132189699</v>
      </c>
      <c r="AG54" s="123" t="s">
        <v>6709</v>
      </c>
      <c r="AH54" s="125">
        <v>19.3015936</v>
      </c>
      <c r="AI54" s="123" t="s">
        <v>157</v>
      </c>
      <c r="AJ54" s="123" t="s">
        <v>197</v>
      </c>
      <c r="AK54" s="124">
        <v>14.6447725633</v>
      </c>
      <c r="AL54" s="123" t="s">
        <v>159</v>
      </c>
      <c r="AM54" s="36">
        <v>42566</v>
      </c>
      <c r="AN54" s="123" t="s">
        <v>3636</v>
      </c>
      <c r="AO54" s="123" t="s">
        <v>6710</v>
      </c>
      <c r="AP54" s="123" t="s">
        <v>164</v>
      </c>
      <c r="AQ54" s="123" t="s">
        <v>162</v>
      </c>
    </row>
    <row r="55" spans="1:43">
      <c r="A55" s="123" t="s">
        <v>3763</v>
      </c>
      <c r="B55" s="123" t="s">
        <v>3764</v>
      </c>
      <c r="C55" s="36">
        <v>43830</v>
      </c>
      <c r="D55" s="124">
        <v>1.7829999999999999</v>
      </c>
      <c r="E55" s="124">
        <v>1.8480000000000001</v>
      </c>
      <c r="F55" s="125">
        <v>0.16853932584269099</v>
      </c>
      <c r="G55" s="36">
        <v>43829</v>
      </c>
      <c r="H55" s="124">
        <v>1.78</v>
      </c>
      <c r="I55" s="125">
        <v>12.9911280101394</v>
      </c>
      <c r="J55" s="123" t="s">
        <v>3787</v>
      </c>
      <c r="K55" s="125">
        <v>0.45070422535211202</v>
      </c>
      <c r="L55" s="125">
        <v>2.4124066628374501</v>
      </c>
      <c r="M55" s="130">
        <v>2.8258362168396798</v>
      </c>
      <c r="N55" s="137">
        <f t="shared" si="0"/>
        <v>11.303344867358719</v>
      </c>
      <c r="O55" s="132">
        <f t="shared" si="1"/>
        <v>0.11303344867358719</v>
      </c>
      <c r="P55" s="134">
        <f t="shared" si="2"/>
        <v>94</v>
      </c>
      <c r="Q55" s="134">
        <v>230</v>
      </c>
      <c r="R55" s="134" t="str">
        <f t="shared" si="3"/>
        <v>94/230</v>
      </c>
      <c r="S55" s="131">
        <f t="shared" si="4"/>
        <v>0.40869565217391307</v>
      </c>
      <c r="T55" s="137">
        <f t="shared" si="5"/>
        <v>79.565217391304344</v>
      </c>
      <c r="U55" s="133" t="e">
        <f ca="1">[1]!f_risk_annusharpe(A55,"2019/9/30","2019/12/31",1,1,3)</f>
        <v>#NAME?</v>
      </c>
      <c r="V55" s="134" t="e">
        <f t="shared" ca="1" si="6"/>
        <v>#NAME?</v>
      </c>
      <c r="W55" s="134">
        <f t="shared" si="7"/>
        <v>230</v>
      </c>
      <c r="X55" s="134" t="e">
        <f t="shared" ca="1" si="8"/>
        <v>#NAME?</v>
      </c>
      <c r="Y55" s="131" t="e">
        <f t="shared" ca="1" si="9"/>
        <v>#NAME?</v>
      </c>
      <c r="Z55" s="137" t="e">
        <f t="shared" ca="1" si="10"/>
        <v>#NAME?</v>
      </c>
      <c r="AA55" s="125">
        <v>5.1917404129793399</v>
      </c>
      <c r="AB55" s="125">
        <v>12.9911280101394</v>
      </c>
      <c r="AC55" s="123" t="s">
        <v>3787</v>
      </c>
      <c r="AD55" s="125">
        <v>9.9260172626387106</v>
      </c>
      <c r="AE55" s="123" t="s">
        <v>6711</v>
      </c>
      <c r="AF55" s="125">
        <v>18.236074270557001</v>
      </c>
      <c r="AG55" s="123" t="s">
        <v>6712</v>
      </c>
      <c r="AH55" s="125">
        <v>89.310559900000001</v>
      </c>
      <c r="AI55" s="123" t="s">
        <v>157</v>
      </c>
      <c r="AJ55" s="123" t="s">
        <v>189</v>
      </c>
      <c r="AK55" s="124">
        <v>2.5442626126999999</v>
      </c>
      <c r="AL55" s="123" t="s">
        <v>305</v>
      </c>
      <c r="AM55" s="36">
        <v>39974</v>
      </c>
      <c r="AN55" s="123" t="s">
        <v>3636</v>
      </c>
      <c r="AO55" s="123" t="s">
        <v>3687</v>
      </c>
      <c r="AP55" s="123" t="s">
        <v>249</v>
      </c>
      <c r="AQ55" s="123" t="s">
        <v>181</v>
      </c>
    </row>
    <row r="56" spans="1:43">
      <c r="A56" s="123" t="s">
        <v>3775</v>
      </c>
      <c r="B56" s="123" t="s">
        <v>3776</v>
      </c>
      <c r="C56" s="36">
        <v>43830</v>
      </c>
      <c r="D56" s="124">
        <v>1.1878</v>
      </c>
      <c r="E56" s="124">
        <v>1.5409999999999999</v>
      </c>
      <c r="F56" s="125">
        <v>0.219372257846771</v>
      </c>
      <c r="G56" s="36">
        <v>43829</v>
      </c>
      <c r="H56" s="124">
        <v>1.1852</v>
      </c>
      <c r="I56" s="125">
        <v>12.5983505545549</v>
      </c>
      <c r="J56" s="123" t="s">
        <v>3796</v>
      </c>
      <c r="K56" s="125">
        <v>0.90901367768243302</v>
      </c>
      <c r="L56" s="125">
        <v>2.52913249892101</v>
      </c>
      <c r="M56" s="130">
        <v>3.0807949318753698</v>
      </c>
      <c r="N56" s="137">
        <f t="shared" si="0"/>
        <v>12.323179727501479</v>
      </c>
      <c r="O56" s="132">
        <f t="shared" si="1"/>
        <v>0.12323179727501479</v>
      </c>
      <c r="P56" s="134">
        <f t="shared" si="2"/>
        <v>77</v>
      </c>
      <c r="Q56" s="134">
        <v>230</v>
      </c>
      <c r="R56" s="134" t="str">
        <f t="shared" si="3"/>
        <v>77/230</v>
      </c>
      <c r="S56" s="131">
        <f t="shared" si="4"/>
        <v>0.33478260869565218</v>
      </c>
      <c r="T56" s="137">
        <f t="shared" si="5"/>
        <v>83.260869565217391</v>
      </c>
      <c r="U56" s="133" t="e">
        <f ca="1">[1]!f_risk_annusharpe(A56,"2019/9/30","2019/12/31",1,1,3)</f>
        <v>#NAME?</v>
      </c>
      <c r="V56" s="134" t="e">
        <f t="shared" ca="1" si="6"/>
        <v>#NAME?</v>
      </c>
      <c r="W56" s="134">
        <f t="shared" si="7"/>
        <v>230</v>
      </c>
      <c r="X56" s="134" t="e">
        <f t="shared" ca="1" si="8"/>
        <v>#NAME?</v>
      </c>
      <c r="Y56" s="131" t="e">
        <f t="shared" ca="1" si="9"/>
        <v>#NAME?</v>
      </c>
      <c r="Z56" s="137" t="e">
        <f t="shared" ca="1" si="10"/>
        <v>#NAME?</v>
      </c>
      <c r="AA56" s="125">
        <v>5.7137771448914201</v>
      </c>
      <c r="AB56" s="125">
        <v>12.5983505545549</v>
      </c>
      <c r="AC56" s="123" t="s">
        <v>3796</v>
      </c>
      <c r="AD56" s="125">
        <v>13.556405353728501</v>
      </c>
      <c r="AE56" s="123" t="s">
        <v>6713</v>
      </c>
      <c r="AF56" s="125">
        <v>15.99609375</v>
      </c>
      <c r="AG56" s="123" t="s">
        <v>6714</v>
      </c>
      <c r="AH56" s="125">
        <v>60.737965979999998</v>
      </c>
      <c r="AI56" s="123" t="s">
        <v>157</v>
      </c>
      <c r="AJ56" s="123" t="s">
        <v>189</v>
      </c>
      <c r="AK56" s="124">
        <v>1.7619129519000001</v>
      </c>
      <c r="AL56" s="123" t="s">
        <v>159</v>
      </c>
      <c r="AM56" s="36">
        <v>41141</v>
      </c>
      <c r="AN56" s="123" t="s">
        <v>3636</v>
      </c>
      <c r="AO56" s="123" t="s">
        <v>6715</v>
      </c>
      <c r="AP56" s="123" t="s">
        <v>215</v>
      </c>
      <c r="AQ56" s="123" t="s">
        <v>162</v>
      </c>
    </row>
    <row r="57" spans="1:43">
      <c r="A57" s="123" t="s">
        <v>3766</v>
      </c>
      <c r="B57" s="123" t="s">
        <v>3767</v>
      </c>
      <c r="C57" s="36">
        <v>43830</v>
      </c>
      <c r="D57" s="124">
        <v>1.0941000000000001</v>
      </c>
      <c r="E57" s="124">
        <v>1.1940999999999999</v>
      </c>
      <c r="F57" s="125">
        <v>0.128104675316079</v>
      </c>
      <c r="G57" s="36">
        <v>43829</v>
      </c>
      <c r="H57" s="124">
        <v>1.0927</v>
      </c>
      <c r="I57" s="125">
        <v>12.586588163073101</v>
      </c>
      <c r="J57" s="123" t="s">
        <v>6716</v>
      </c>
      <c r="K57" s="125">
        <v>0.85730088495574497</v>
      </c>
      <c r="L57" s="125">
        <v>2.3767193786843799</v>
      </c>
      <c r="M57" s="130">
        <v>2.4400028167566101</v>
      </c>
      <c r="N57" s="137">
        <f t="shared" si="0"/>
        <v>9.7600112670264405</v>
      </c>
      <c r="O57" s="132">
        <f t="shared" si="1"/>
        <v>9.7600112670264402E-2</v>
      </c>
      <c r="P57" s="134">
        <f t="shared" si="2"/>
        <v>116</v>
      </c>
      <c r="Q57" s="134">
        <v>230</v>
      </c>
      <c r="R57" s="134" t="str">
        <f t="shared" si="3"/>
        <v>116/230</v>
      </c>
      <c r="S57" s="131">
        <f t="shared" si="4"/>
        <v>0.5043478260869565</v>
      </c>
      <c r="T57" s="137">
        <f t="shared" si="5"/>
        <v>74.782608695652172</v>
      </c>
      <c r="U57" s="133" t="e">
        <f ca="1">[1]!f_risk_annusharpe(A57,"2019/9/30","2019/12/31",1,1,3)</f>
        <v>#NAME?</v>
      </c>
      <c r="V57" s="134" t="e">
        <f t="shared" ca="1" si="6"/>
        <v>#NAME?</v>
      </c>
      <c r="W57" s="134">
        <f t="shared" si="7"/>
        <v>230</v>
      </c>
      <c r="X57" s="134" t="e">
        <f t="shared" ca="1" si="8"/>
        <v>#NAME?</v>
      </c>
      <c r="Y57" s="131" t="e">
        <f t="shared" ca="1" si="9"/>
        <v>#NAME?</v>
      </c>
      <c r="Z57" s="137" t="e">
        <f t="shared" ca="1" si="10"/>
        <v>#NAME?</v>
      </c>
      <c r="AA57" s="125">
        <v>4.33488813192566</v>
      </c>
      <c r="AB57" s="125">
        <v>12.586588163073101</v>
      </c>
      <c r="AC57" s="123" t="s">
        <v>6716</v>
      </c>
      <c r="AD57" s="125">
        <v>13.905710885883</v>
      </c>
      <c r="AE57" s="123" t="s">
        <v>6717</v>
      </c>
      <c r="AF57" s="125">
        <v>21.3992033380711</v>
      </c>
      <c r="AG57" s="123" t="s">
        <v>6718</v>
      </c>
      <c r="AH57" s="125">
        <v>19.578215287999999</v>
      </c>
      <c r="AI57" s="123" t="s">
        <v>157</v>
      </c>
      <c r="AJ57" s="123" t="s">
        <v>197</v>
      </c>
      <c r="AK57" s="124">
        <v>15.3484884086</v>
      </c>
      <c r="AL57" s="123" t="s">
        <v>159</v>
      </c>
      <c r="AM57" s="36">
        <v>42578</v>
      </c>
      <c r="AN57" s="123" t="s">
        <v>3636</v>
      </c>
      <c r="AO57" s="123" t="s">
        <v>3769</v>
      </c>
      <c r="AP57" s="123" t="s">
        <v>404</v>
      </c>
      <c r="AQ57" s="123" t="s">
        <v>162</v>
      </c>
    </row>
    <row r="58" spans="1:43">
      <c r="A58" s="123" t="s">
        <v>3773</v>
      </c>
      <c r="B58" s="123" t="s">
        <v>3774</v>
      </c>
      <c r="C58" s="36">
        <v>43830</v>
      </c>
      <c r="D58" s="124">
        <v>1.1040000000000001</v>
      </c>
      <c r="E58" s="124">
        <v>1.623</v>
      </c>
      <c r="F58" s="125">
        <v>9.0672511593033203E-2</v>
      </c>
      <c r="G58" s="36">
        <v>43829</v>
      </c>
      <c r="H58" s="124">
        <v>1.103</v>
      </c>
      <c r="I58" s="125">
        <v>12.576545917584101</v>
      </c>
      <c r="J58" s="123" t="s">
        <v>6719</v>
      </c>
      <c r="K58" s="125">
        <v>1.28440366972477</v>
      </c>
      <c r="L58" s="125">
        <v>2.50696378830084</v>
      </c>
      <c r="M58" s="130">
        <v>0.992152010497658</v>
      </c>
      <c r="N58" s="137">
        <f t="shared" si="0"/>
        <v>3.968608041990632</v>
      </c>
      <c r="O58" s="132">
        <f t="shared" si="1"/>
        <v>3.9686080419906317E-2</v>
      </c>
      <c r="P58" s="134">
        <f t="shared" si="2"/>
        <v>211</v>
      </c>
      <c r="Q58" s="134">
        <v>230</v>
      </c>
      <c r="R58" s="134" t="str">
        <f t="shared" si="3"/>
        <v>211/230</v>
      </c>
      <c r="S58" s="131">
        <f t="shared" si="4"/>
        <v>0.91739130434782612</v>
      </c>
      <c r="T58" s="137">
        <f t="shared" si="5"/>
        <v>60</v>
      </c>
      <c r="U58" s="133" t="e">
        <f ca="1">[1]!f_risk_annusharpe(A58,"2019/9/30","2019/12/31",1,1,3)</f>
        <v>#NAME?</v>
      </c>
      <c r="V58" s="134" t="e">
        <f t="shared" ca="1" si="6"/>
        <v>#NAME?</v>
      </c>
      <c r="W58" s="134">
        <f t="shared" si="7"/>
        <v>230</v>
      </c>
      <c r="X58" s="134" t="e">
        <f t="shared" ca="1" si="8"/>
        <v>#NAME?</v>
      </c>
      <c r="Y58" s="131" t="e">
        <f t="shared" ca="1" si="9"/>
        <v>#NAME?</v>
      </c>
      <c r="Z58" s="137" t="e">
        <f t="shared" ca="1" si="10"/>
        <v>#NAME?</v>
      </c>
      <c r="AA58" s="125">
        <v>-6.2596313371770601E-2</v>
      </c>
      <c r="AB58" s="125">
        <v>12.576545917584101</v>
      </c>
      <c r="AC58" s="123" t="s">
        <v>6719</v>
      </c>
      <c r="AD58" s="125">
        <v>12.589378271319299</v>
      </c>
      <c r="AE58" s="123" t="s">
        <v>6720</v>
      </c>
      <c r="AF58" s="125">
        <v>17.980078732923399</v>
      </c>
      <c r="AG58" s="123" t="s">
        <v>6721</v>
      </c>
      <c r="AH58" s="125">
        <v>75.885986767999995</v>
      </c>
      <c r="AI58" s="123" t="s">
        <v>157</v>
      </c>
      <c r="AJ58" s="123" t="s">
        <v>158</v>
      </c>
      <c r="AK58" s="124">
        <v>0.64071821370000004</v>
      </c>
      <c r="AL58" s="123" t="s">
        <v>159</v>
      </c>
      <c r="AM58" s="36">
        <v>41159</v>
      </c>
      <c r="AN58" s="123" t="s">
        <v>3636</v>
      </c>
      <c r="AO58" s="123" t="s">
        <v>599</v>
      </c>
      <c r="AP58" s="123" t="s">
        <v>228</v>
      </c>
      <c r="AQ58" s="123" t="s">
        <v>272</v>
      </c>
    </row>
    <row r="59" spans="1:43">
      <c r="A59" s="123" t="s">
        <v>3794</v>
      </c>
      <c r="B59" s="123" t="s">
        <v>3795</v>
      </c>
      <c r="C59" s="36">
        <v>43830</v>
      </c>
      <c r="D59" s="124">
        <v>1.405</v>
      </c>
      <c r="E59" s="124">
        <v>1.6579999999999999</v>
      </c>
      <c r="F59" s="125">
        <v>0.21398002853068501</v>
      </c>
      <c r="G59" s="36">
        <v>43829</v>
      </c>
      <c r="H59" s="124">
        <v>1.4019999999999999</v>
      </c>
      <c r="I59" s="125">
        <v>12.4</v>
      </c>
      <c r="J59" s="123" t="s">
        <v>6722</v>
      </c>
      <c r="K59" s="125">
        <v>0.28551034975018502</v>
      </c>
      <c r="L59" s="125">
        <v>2.7798098024872</v>
      </c>
      <c r="M59" s="130">
        <v>4.4609665427509402</v>
      </c>
      <c r="N59" s="137">
        <f t="shared" si="0"/>
        <v>17.843866171003761</v>
      </c>
      <c r="O59" s="132">
        <f t="shared" si="1"/>
        <v>0.17843866171003761</v>
      </c>
      <c r="P59" s="134">
        <f t="shared" si="2"/>
        <v>49</v>
      </c>
      <c r="Q59" s="134">
        <v>230</v>
      </c>
      <c r="R59" s="134" t="str">
        <f t="shared" si="3"/>
        <v>49/230</v>
      </c>
      <c r="S59" s="131">
        <f t="shared" si="4"/>
        <v>0.21304347826086956</v>
      </c>
      <c r="T59" s="137">
        <f t="shared" si="5"/>
        <v>89.34782608695653</v>
      </c>
      <c r="U59" s="133" t="e">
        <f ca="1">[1]!f_risk_annusharpe(A59,"2019/9/30","2019/12/31",1,1,3)</f>
        <v>#NAME?</v>
      </c>
      <c r="V59" s="134" t="e">
        <f t="shared" ca="1" si="6"/>
        <v>#NAME?</v>
      </c>
      <c r="W59" s="134">
        <f t="shared" si="7"/>
        <v>230</v>
      </c>
      <c r="X59" s="134" t="e">
        <f t="shared" ca="1" si="8"/>
        <v>#NAME?</v>
      </c>
      <c r="Y59" s="131" t="e">
        <f t="shared" ca="1" si="9"/>
        <v>#NAME?</v>
      </c>
      <c r="Z59" s="137" t="e">
        <f t="shared" ca="1" si="10"/>
        <v>#NAME?</v>
      </c>
      <c r="AA59" s="125">
        <v>8.3269082498072606</v>
      </c>
      <c r="AB59" s="125">
        <v>12.4</v>
      </c>
      <c r="AC59" s="123" t="s">
        <v>6722</v>
      </c>
      <c r="AD59" s="125">
        <v>21.750433275563299</v>
      </c>
      <c r="AE59" s="123" t="s">
        <v>6723</v>
      </c>
      <c r="AF59" s="125">
        <v>25.222816399287002</v>
      </c>
      <c r="AG59" s="123" t="s">
        <v>6724</v>
      </c>
      <c r="AH59" s="125">
        <v>71.528160499999998</v>
      </c>
      <c r="AI59" s="123" t="s">
        <v>163</v>
      </c>
      <c r="AJ59" s="123" t="s">
        <v>166</v>
      </c>
      <c r="AK59" s="124">
        <v>7.6788452154</v>
      </c>
      <c r="AL59" s="123" t="s">
        <v>159</v>
      </c>
      <c r="AM59" s="36">
        <v>40968</v>
      </c>
      <c r="AN59" s="123" t="s">
        <v>3636</v>
      </c>
      <c r="AO59" s="123" t="s">
        <v>6725</v>
      </c>
      <c r="AP59" s="123" t="s">
        <v>195</v>
      </c>
      <c r="AQ59" s="123" t="s">
        <v>162</v>
      </c>
    </row>
    <row r="60" spans="1:43">
      <c r="A60" s="123" t="s">
        <v>3784</v>
      </c>
      <c r="B60" s="123" t="s">
        <v>3785</v>
      </c>
      <c r="C60" s="36">
        <v>43830</v>
      </c>
      <c r="D60" s="124">
        <v>1.0743</v>
      </c>
      <c r="E60" s="124">
        <v>1.3223</v>
      </c>
      <c r="F60" s="125">
        <v>0.13047667144591299</v>
      </c>
      <c r="G60" s="36">
        <v>43829</v>
      </c>
      <c r="H60" s="124">
        <v>1.0729</v>
      </c>
      <c r="I60" s="125">
        <v>12.038162735843899</v>
      </c>
      <c r="J60" s="123" t="s">
        <v>3807</v>
      </c>
      <c r="K60" s="125">
        <v>0.68416125751976697</v>
      </c>
      <c r="L60" s="125">
        <v>2.2744884233520501</v>
      </c>
      <c r="M60" s="130">
        <v>3.3344734909333198</v>
      </c>
      <c r="N60" s="137">
        <f t="shared" si="0"/>
        <v>13.337893963733279</v>
      </c>
      <c r="O60" s="132">
        <f t="shared" si="1"/>
        <v>0.1333789396373328</v>
      </c>
      <c r="P60" s="134">
        <f t="shared" si="2"/>
        <v>70</v>
      </c>
      <c r="Q60" s="134">
        <v>230</v>
      </c>
      <c r="R60" s="134" t="str">
        <f t="shared" si="3"/>
        <v>70/230</v>
      </c>
      <c r="S60" s="131">
        <f t="shared" si="4"/>
        <v>0.30434782608695654</v>
      </c>
      <c r="T60" s="137">
        <f t="shared" si="5"/>
        <v>84.782608695652172</v>
      </c>
      <c r="U60" s="133" t="e">
        <f ca="1">[1]!f_risk_annusharpe(A60,"2019/9/30","2019/12/31",1,1,3)</f>
        <v>#NAME?</v>
      </c>
      <c r="V60" s="134" t="e">
        <f t="shared" ca="1" si="6"/>
        <v>#NAME?</v>
      </c>
      <c r="W60" s="134">
        <f t="shared" si="7"/>
        <v>230</v>
      </c>
      <c r="X60" s="134" t="e">
        <f t="shared" ca="1" si="8"/>
        <v>#NAME?</v>
      </c>
      <c r="Y60" s="131" t="e">
        <f t="shared" ca="1" si="9"/>
        <v>#NAME?</v>
      </c>
      <c r="Z60" s="137" t="e">
        <f t="shared" ca="1" si="10"/>
        <v>#NAME?</v>
      </c>
      <c r="AA60" s="125">
        <v>4.54261524279912</v>
      </c>
      <c r="AB60" s="125">
        <v>12.038162735843899</v>
      </c>
      <c r="AC60" s="123" t="s">
        <v>3807</v>
      </c>
      <c r="AD60" s="125">
        <v>13.3395087572782</v>
      </c>
      <c r="AE60" s="123" t="s">
        <v>6726</v>
      </c>
      <c r="AF60" s="125">
        <v>21.140647920015301</v>
      </c>
      <c r="AG60" s="123" t="s">
        <v>6727</v>
      </c>
      <c r="AH60" s="125">
        <v>29.573350204099999</v>
      </c>
      <c r="AI60" s="123" t="s">
        <v>157</v>
      </c>
      <c r="AJ60" s="123" t="s">
        <v>166</v>
      </c>
      <c r="AK60" s="124">
        <v>2.6881438038000001</v>
      </c>
      <c r="AL60" s="123" t="s">
        <v>159</v>
      </c>
      <c r="AM60" s="36">
        <v>42174</v>
      </c>
      <c r="AN60" s="123" t="s">
        <v>3636</v>
      </c>
      <c r="AO60" s="123" t="s">
        <v>3786</v>
      </c>
      <c r="AP60" s="123" t="s">
        <v>427</v>
      </c>
      <c r="AQ60" s="123" t="s">
        <v>162</v>
      </c>
    </row>
    <row r="61" spans="1:43">
      <c r="A61" s="123" t="s">
        <v>3845</v>
      </c>
      <c r="B61" s="123" t="s">
        <v>3846</v>
      </c>
      <c r="C61" s="36">
        <v>43830</v>
      </c>
      <c r="D61" s="124">
        <v>1.1879999999999999</v>
      </c>
      <c r="E61" s="124">
        <v>1.28</v>
      </c>
      <c r="F61" s="125">
        <v>8.4245998315076107E-2</v>
      </c>
      <c r="G61" s="36">
        <v>43829</v>
      </c>
      <c r="H61" s="124">
        <v>1.1870000000000001</v>
      </c>
      <c r="I61" s="125">
        <v>11.969796525081</v>
      </c>
      <c r="J61" s="123" t="s">
        <v>3811</v>
      </c>
      <c r="K61" s="125">
        <v>0.67792721450076099</v>
      </c>
      <c r="L61" s="125">
        <v>3.3942159383036499</v>
      </c>
      <c r="M61" s="130">
        <v>4.0279808345979902</v>
      </c>
      <c r="N61" s="137">
        <f t="shared" si="0"/>
        <v>16.111923338391961</v>
      </c>
      <c r="O61" s="132">
        <f t="shared" si="1"/>
        <v>0.16111923338391962</v>
      </c>
      <c r="P61" s="134">
        <f t="shared" si="2"/>
        <v>57</v>
      </c>
      <c r="Q61" s="134">
        <v>230</v>
      </c>
      <c r="R61" s="134" t="str">
        <f t="shared" si="3"/>
        <v>57/230</v>
      </c>
      <c r="S61" s="131">
        <f t="shared" si="4"/>
        <v>0.24782608695652175</v>
      </c>
      <c r="T61" s="137">
        <f t="shared" si="5"/>
        <v>87.608695652173907</v>
      </c>
      <c r="U61" s="133" t="e">
        <f ca="1">[1]!f_risk_annusharpe(A61,"2019/9/30","2019/12/31",1,1,3)</f>
        <v>#NAME?</v>
      </c>
      <c r="V61" s="134" t="e">
        <f t="shared" ca="1" si="6"/>
        <v>#NAME?</v>
      </c>
      <c r="W61" s="134">
        <f t="shared" si="7"/>
        <v>230</v>
      </c>
      <c r="X61" s="134" t="e">
        <f t="shared" ca="1" si="8"/>
        <v>#NAME?</v>
      </c>
      <c r="Y61" s="131" t="e">
        <f t="shared" ca="1" si="9"/>
        <v>#NAME?</v>
      </c>
      <c r="Z61" s="137" t="e">
        <f t="shared" ca="1" si="10"/>
        <v>#NAME?</v>
      </c>
      <c r="AA61" s="125">
        <v>11.444609862205301</v>
      </c>
      <c r="AB61" s="125">
        <v>11.969796525081</v>
      </c>
      <c r="AC61" s="123" t="s">
        <v>3811</v>
      </c>
      <c r="AD61" s="125">
        <v>18.5132451376147</v>
      </c>
      <c r="AE61" s="123" t="s">
        <v>6728</v>
      </c>
      <c r="AF61" s="125">
        <v>23.616686315789501</v>
      </c>
      <c r="AG61" s="123" t="s">
        <v>6729</v>
      </c>
      <c r="AH61" s="125">
        <v>29.179437199999999</v>
      </c>
      <c r="AI61" s="123" t="s">
        <v>157</v>
      </c>
      <c r="AJ61" s="123" t="s">
        <v>197</v>
      </c>
      <c r="AK61" s="124">
        <v>33.257480716499998</v>
      </c>
      <c r="AL61" s="123" t="s">
        <v>159</v>
      </c>
      <c r="AM61" s="36">
        <v>42355</v>
      </c>
      <c r="AN61" s="123" t="s">
        <v>3636</v>
      </c>
      <c r="AO61" s="123" t="s">
        <v>891</v>
      </c>
      <c r="AP61" s="123" t="s">
        <v>164</v>
      </c>
      <c r="AQ61" s="123" t="s">
        <v>162</v>
      </c>
    </row>
    <row r="62" spans="1:43">
      <c r="A62" s="123" t="s">
        <v>3802</v>
      </c>
      <c r="B62" s="123" t="s">
        <v>3803</v>
      </c>
      <c r="C62" s="36">
        <v>43830</v>
      </c>
      <c r="D62" s="124">
        <v>1.8340000000000001</v>
      </c>
      <c r="E62" s="124">
        <v>1.8340000000000001</v>
      </c>
      <c r="F62" s="125">
        <v>0.16384489350082501</v>
      </c>
      <c r="G62" s="36">
        <v>43829</v>
      </c>
      <c r="H62" s="124">
        <v>1.831</v>
      </c>
      <c r="I62" s="125">
        <v>11.761121267519799</v>
      </c>
      <c r="J62" s="123" t="s">
        <v>6730</v>
      </c>
      <c r="K62" s="125">
        <v>0.71389346512905705</v>
      </c>
      <c r="L62" s="125">
        <v>2.5153717160424902</v>
      </c>
      <c r="M62" s="130">
        <v>2.8603477285474002</v>
      </c>
      <c r="N62" s="137">
        <f t="shared" si="0"/>
        <v>11.441390914189601</v>
      </c>
      <c r="O62" s="132">
        <f t="shared" si="1"/>
        <v>0.114413909141896</v>
      </c>
      <c r="P62" s="134">
        <f t="shared" si="2"/>
        <v>90</v>
      </c>
      <c r="Q62" s="134">
        <v>230</v>
      </c>
      <c r="R62" s="134" t="str">
        <f t="shared" si="3"/>
        <v>90/230</v>
      </c>
      <c r="S62" s="131">
        <f t="shared" si="4"/>
        <v>0.39130434782608697</v>
      </c>
      <c r="T62" s="137">
        <f t="shared" si="5"/>
        <v>80.434782608695656</v>
      </c>
      <c r="U62" s="133" t="e">
        <f ca="1">[1]!f_risk_annusharpe(A62,"2019/9/30","2019/12/31",1,1,3)</f>
        <v>#NAME?</v>
      </c>
      <c r="V62" s="134" t="e">
        <f t="shared" ca="1" si="6"/>
        <v>#NAME?</v>
      </c>
      <c r="W62" s="134">
        <f t="shared" si="7"/>
        <v>230</v>
      </c>
      <c r="X62" s="134" t="e">
        <f t="shared" ca="1" si="8"/>
        <v>#NAME?</v>
      </c>
      <c r="Y62" s="131" t="e">
        <f t="shared" ca="1" si="9"/>
        <v>#NAME?</v>
      </c>
      <c r="Z62" s="137" t="e">
        <f t="shared" ca="1" si="10"/>
        <v>#NAME?</v>
      </c>
      <c r="AA62" s="125">
        <v>5.4629097182288699</v>
      </c>
      <c r="AB62" s="125">
        <v>11.761121267519799</v>
      </c>
      <c r="AC62" s="123" t="s">
        <v>6730</v>
      </c>
      <c r="AD62" s="125">
        <v>16.5924984106802</v>
      </c>
      <c r="AE62" s="123" t="s">
        <v>6731</v>
      </c>
      <c r="AF62" s="125">
        <v>26.570048309178699</v>
      </c>
      <c r="AG62" s="123" t="s">
        <v>6732</v>
      </c>
      <c r="AH62" s="125">
        <v>83.4</v>
      </c>
      <c r="AI62" s="123" t="s">
        <v>157</v>
      </c>
      <c r="AJ62" s="123" t="s">
        <v>197</v>
      </c>
      <c r="AK62" s="124">
        <v>56.609050771</v>
      </c>
      <c r="AL62" s="123" t="s">
        <v>159</v>
      </c>
      <c r="AM62" s="36">
        <v>41509</v>
      </c>
      <c r="AN62" s="123" t="s">
        <v>3636</v>
      </c>
      <c r="AO62" s="123" t="s">
        <v>3804</v>
      </c>
      <c r="AP62" s="123" t="s">
        <v>167</v>
      </c>
      <c r="AQ62" s="123" t="s">
        <v>170</v>
      </c>
    </row>
    <row r="63" spans="1:43">
      <c r="A63" s="123" t="s">
        <v>3792</v>
      </c>
      <c r="B63" s="123" t="s">
        <v>3793</v>
      </c>
      <c r="C63" s="36">
        <v>43830</v>
      </c>
      <c r="D63" s="124">
        <v>1.1465000000000001</v>
      </c>
      <c r="E63" s="124">
        <v>1.1465000000000001</v>
      </c>
      <c r="F63" s="125">
        <v>0.209771873088033</v>
      </c>
      <c r="G63" s="36">
        <v>43829</v>
      </c>
      <c r="H63" s="124">
        <v>1.1440999999999999</v>
      </c>
      <c r="I63" s="125">
        <v>11.7119750560265</v>
      </c>
      <c r="J63" s="123" t="s">
        <v>3819</v>
      </c>
      <c r="K63" s="125">
        <v>0.92429577464790302</v>
      </c>
      <c r="L63" s="125">
        <v>2.1471846044190999</v>
      </c>
      <c r="M63" s="130">
        <v>2.9266540982135001</v>
      </c>
      <c r="N63" s="137">
        <f t="shared" si="0"/>
        <v>11.706616392854</v>
      </c>
      <c r="O63" s="132">
        <f t="shared" si="1"/>
        <v>0.11706616392854001</v>
      </c>
      <c r="P63" s="134">
        <f t="shared" si="2"/>
        <v>85</v>
      </c>
      <c r="Q63" s="134">
        <v>230</v>
      </c>
      <c r="R63" s="134" t="str">
        <f t="shared" si="3"/>
        <v>85/230</v>
      </c>
      <c r="S63" s="131">
        <f t="shared" si="4"/>
        <v>0.36956521739130432</v>
      </c>
      <c r="T63" s="137">
        <f t="shared" si="5"/>
        <v>81.521739130434781</v>
      </c>
      <c r="U63" s="133" t="e">
        <f ca="1">[1]!f_risk_annusharpe(A63,"2019/9/30","2019/12/31",1,1,3)</f>
        <v>#NAME?</v>
      </c>
      <c r="V63" s="134" t="e">
        <f t="shared" ca="1" si="6"/>
        <v>#NAME?</v>
      </c>
      <c r="W63" s="134">
        <f t="shared" si="7"/>
        <v>230</v>
      </c>
      <c r="X63" s="134" t="e">
        <f t="shared" ca="1" si="8"/>
        <v>#NAME?</v>
      </c>
      <c r="Y63" s="131" t="e">
        <f t="shared" ca="1" si="9"/>
        <v>#NAME?</v>
      </c>
      <c r="Z63" s="137" t="e">
        <f t="shared" ca="1" si="10"/>
        <v>#NAME?</v>
      </c>
      <c r="AA63" s="125">
        <v>4.6745183967862802</v>
      </c>
      <c r="AB63" s="125">
        <v>11.7119750560265</v>
      </c>
      <c r="AC63" s="123" t="s">
        <v>3819</v>
      </c>
      <c r="AD63" s="125">
        <v>10.6767062457766</v>
      </c>
      <c r="AE63" s="123" t="s">
        <v>6733</v>
      </c>
      <c r="AF63" s="125">
        <v>17.385072181836801</v>
      </c>
      <c r="AG63" s="123" t="s">
        <v>6734</v>
      </c>
      <c r="AH63" s="125">
        <v>14.65</v>
      </c>
      <c r="AI63" s="123" t="s">
        <v>157</v>
      </c>
      <c r="AJ63" s="123" t="s">
        <v>189</v>
      </c>
      <c r="AK63" s="124">
        <v>15.9069982588</v>
      </c>
      <c r="AL63" s="123" t="s">
        <v>159</v>
      </c>
      <c r="AM63" s="36">
        <v>42635</v>
      </c>
      <c r="AN63" s="123" t="s">
        <v>3636</v>
      </c>
      <c r="AO63" s="123" t="s">
        <v>1439</v>
      </c>
      <c r="AP63" s="123" t="s">
        <v>424</v>
      </c>
      <c r="AQ63" s="123" t="s">
        <v>183</v>
      </c>
    </row>
    <row r="64" spans="1:43">
      <c r="A64" s="123" t="s">
        <v>4009</v>
      </c>
      <c r="B64" s="123" t="s">
        <v>4010</v>
      </c>
      <c r="C64" s="36">
        <v>43830</v>
      </c>
      <c r="D64" s="124">
        <v>1.0269999999999999</v>
      </c>
      <c r="E64" s="124">
        <v>1.1759999999999999</v>
      </c>
      <c r="F64" s="125">
        <v>0.29296874999998901</v>
      </c>
      <c r="G64" s="36">
        <v>43829</v>
      </c>
      <c r="H64" s="124">
        <v>1.024</v>
      </c>
      <c r="I64" s="125">
        <v>11.5092290988056</v>
      </c>
      <c r="J64" s="123" t="s">
        <v>3823</v>
      </c>
      <c r="K64" s="125">
        <v>1.18226600985222</v>
      </c>
      <c r="L64" s="125">
        <v>5.9855521155830704</v>
      </c>
      <c r="M64" s="130">
        <v>6.7567567567567499</v>
      </c>
      <c r="N64" s="137">
        <f t="shared" si="0"/>
        <v>27.027027027027</v>
      </c>
      <c r="O64" s="132">
        <f t="shared" si="1"/>
        <v>0.27027027027027001</v>
      </c>
      <c r="P64" s="134">
        <f t="shared" si="2"/>
        <v>23</v>
      </c>
      <c r="Q64" s="134">
        <v>230</v>
      </c>
      <c r="R64" s="134" t="str">
        <f t="shared" si="3"/>
        <v>23/230</v>
      </c>
      <c r="S64" s="131">
        <f t="shared" si="4"/>
        <v>0.1</v>
      </c>
      <c r="T64" s="137">
        <f t="shared" si="5"/>
        <v>95</v>
      </c>
      <c r="U64" s="133" t="e">
        <f ca="1">[1]!f_risk_annusharpe(A64,"2019/9/30","2019/12/31",1,1,3)</f>
        <v>#NAME?</v>
      </c>
      <c r="V64" s="134" t="e">
        <f t="shared" ca="1" si="6"/>
        <v>#NAME?</v>
      </c>
      <c r="W64" s="134">
        <f t="shared" si="7"/>
        <v>230</v>
      </c>
      <c r="X64" s="134" t="e">
        <f t="shared" ca="1" si="8"/>
        <v>#NAME?</v>
      </c>
      <c r="Y64" s="131" t="e">
        <f t="shared" ca="1" si="9"/>
        <v>#NAME?</v>
      </c>
      <c r="Z64" s="137" t="e">
        <f t="shared" ca="1" si="10"/>
        <v>#NAME?</v>
      </c>
      <c r="AA64" s="125">
        <v>11.027027027027</v>
      </c>
      <c r="AB64" s="125">
        <v>11.5092290988056</v>
      </c>
      <c r="AC64" s="123" t="s">
        <v>3823</v>
      </c>
      <c r="AD64" s="125">
        <v>6.4248704663212397</v>
      </c>
      <c r="AE64" s="123" t="s">
        <v>6735</v>
      </c>
      <c r="AF64" s="125">
        <v>7.6519916142557598</v>
      </c>
      <c r="AG64" s="123" t="s">
        <v>6736</v>
      </c>
      <c r="AH64" s="125">
        <v>2.69999999999999</v>
      </c>
      <c r="AI64" s="123" t="s">
        <v>157</v>
      </c>
      <c r="AJ64" s="123" t="s">
        <v>158</v>
      </c>
      <c r="AK64" s="124">
        <v>4.2910158585999998</v>
      </c>
      <c r="AL64" s="123" t="s">
        <v>159</v>
      </c>
      <c r="AM64" s="36">
        <v>42131</v>
      </c>
      <c r="AN64" s="123" t="s">
        <v>3636</v>
      </c>
      <c r="AO64" s="123" t="s">
        <v>3752</v>
      </c>
      <c r="AP64" s="123" t="s">
        <v>354</v>
      </c>
      <c r="AQ64" s="123" t="s">
        <v>181</v>
      </c>
    </row>
    <row r="65" spans="1:43">
      <c r="A65" s="123" t="s">
        <v>3797</v>
      </c>
      <c r="B65" s="123" t="s">
        <v>3798</v>
      </c>
      <c r="C65" s="36">
        <v>43830</v>
      </c>
      <c r="D65" s="124">
        <v>1.202</v>
      </c>
      <c r="E65" s="124">
        <v>1.202</v>
      </c>
      <c r="F65" s="125">
        <v>0.25020850708923198</v>
      </c>
      <c r="G65" s="36">
        <v>43829</v>
      </c>
      <c r="H65" s="124">
        <v>1.1990000000000001</v>
      </c>
      <c r="I65" s="125">
        <v>11.5027829313543</v>
      </c>
      <c r="J65" s="123" t="s">
        <v>6737</v>
      </c>
      <c r="K65" s="125">
        <v>0.75440067057836502</v>
      </c>
      <c r="L65" s="125">
        <v>2.1240441801189398</v>
      </c>
      <c r="M65" s="130">
        <v>2.55972696245734</v>
      </c>
      <c r="N65" s="137">
        <f t="shared" si="0"/>
        <v>10.23890784982936</v>
      </c>
      <c r="O65" s="132">
        <f t="shared" si="1"/>
        <v>0.1023890784982936</v>
      </c>
      <c r="P65" s="134">
        <f t="shared" si="2"/>
        <v>111</v>
      </c>
      <c r="Q65" s="134">
        <v>230</v>
      </c>
      <c r="R65" s="134" t="str">
        <f t="shared" si="3"/>
        <v>111/230</v>
      </c>
      <c r="S65" s="131">
        <f t="shared" si="4"/>
        <v>0.4826086956521739</v>
      </c>
      <c r="T65" s="137">
        <f t="shared" si="5"/>
        <v>75.869565217391312</v>
      </c>
      <c r="U65" s="133" t="e">
        <f ca="1">[1]!f_risk_annusharpe(A65,"2019/9/30","2019/12/31",1,1,3)</f>
        <v>#NAME?</v>
      </c>
      <c r="V65" s="134" t="e">
        <f t="shared" ca="1" si="6"/>
        <v>#NAME?</v>
      </c>
      <c r="W65" s="134">
        <f t="shared" si="7"/>
        <v>230</v>
      </c>
      <c r="X65" s="134" t="e">
        <f t="shared" ca="1" si="8"/>
        <v>#NAME?</v>
      </c>
      <c r="Y65" s="131" t="e">
        <f t="shared" ca="1" si="9"/>
        <v>#NAME?</v>
      </c>
      <c r="Z65" s="137" t="e">
        <f t="shared" ca="1" si="10"/>
        <v>#NAME?</v>
      </c>
      <c r="AA65" s="125">
        <v>5.1618547681539804</v>
      </c>
      <c r="AB65" s="125">
        <v>11.5027829313543</v>
      </c>
      <c r="AC65" s="123" t="s">
        <v>6737</v>
      </c>
      <c r="AD65" s="125">
        <v>16.135265700483099</v>
      </c>
      <c r="AE65" s="123" t="s">
        <v>6738</v>
      </c>
      <c r="AF65" s="126">
        <v>0</v>
      </c>
      <c r="AG65" s="123"/>
      <c r="AH65" s="125">
        <v>20.2</v>
      </c>
      <c r="AI65" s="123" t="s">
        <v>157</v>
      </c>
      <c r="AJ65" s="123" t="s">
        <v>95</v>
      </c>
      <c r="AK65" s="124">
        <v>6.1743914819999999</v>
      </c>
      <c r="AL65" s="123" t="s">
        <v>159</v>
      </c>
      <c r="AM65" s="36">
        <v>42748</v>
      </c>
      <c r="AN65" s="123" t="s">
        <v>3636</v>
      </c>
      <c r="AO65" s="123" t="s">
        <v>6739</v>
      </c>
      <c r="AP65" s="123" t="s">
        <v>164</v>
      </c>
      <c r="AQ65" s="123" t="s">
        <v>162</v>
      </c>
    </row>
    <row r="66" spans="1:43">
      <c r="A66" s="123" t="s">
        <v>3790</v>
      </c>
      <c r="B66" s="123" t="s">
        <v>3791</v>
      </c>
      <c r="C66" s="36">
        <v>43830</v>
      </c>
      <c r="D66" s="124">
        <v>1.153</v>
      </c>
      <c r="E66" s="124">
        <v>1.5680000000000001</v>
      </c>
      <c r="F66" s="125">
        <v>8.6796322062278303E-2</v>
      </c>
      <c r="G66" s="36">
        <v>43829</v>
      </c>
      <c r="H66" s="124">
        <v>1.1519999999999999</v>
      </c>
      <c r="I66" s="125">
        <v>11.2227688524108</v>
      </c>
      <c r="J66" s="123" t="s">
        <v>6740</v>
      </c>
      <c r="K66" s="125">
        <v>0.69868995633187403</v>
      </c>
      <c r="L66" s="125">
        <v>1.6754850088183499</v>
      </c>
      <c r="M66" s="130">
        <v>2.8545941123996399</v>
      </c>
      <c r="N66" s="137">
        <f t="shared" si="0"/>
        <v>11.41837644959856</v>
      </c>
      <c r="O66" s="132">
        <f t="shared" si="1"/>
        <v>0.11418376449598559</v>
      </c>
      <c r="P66" s="134">
        <f t="shared" si="2"/>
        <v>91</v>
      </c>
      <c r="Q66" s="134">
        <v>230</v>
      </c>
      <c r="R66" s="134" t="str">
        <f t="shared" si="3"/>
        <v>91/230</v>
      </c>
      <c r="S66" s="131">
        <f t="shared" si="4"/>
        <v>0.39565217391304347</v>
      </c>
      <c r="T66" s="137">
        <f t="shared" si="5"/>
        <v>80.217391304347828</v>
      </c>
      <c r="U66" s="133" t="e">
        <f ca="1">[1]!f_risk_annusharpe(A66,"2019/9/30","2019/12/31",1,1,3)</f>
        <v>#NAME?</v>
      </c>
      <c r="V66" s="134" t="e">
        <f t="shared" ca="1" si="6"/>
        <v>#NAME?</v>
      </c>
      <c r="W66" s="134">
        <f t="shared" si="7"/>
        <v>230</v>
      </c>
      <c r="X66" s="134" t="e">
        <f t="shared" ca="1" si="8"/>
        <v>#NAME?</v>
      </c>
      <c r="Y66" s="131" t="e">
        <f t="shared" ca="1" si="9"/>
        <v>#NAME?</v>
      </c>
      <c r="Z66" s="137" t="e">
        <f t="shared" ca="1" si="10"/>
        <v>#NAME?</v>
      </c>
      <c r="AA66" s="125">
        <v>4.9353404081618901</v>
      </c>
      <c r="AB66" s="125">
        <v>11.2227688524108</v>
      </c>
      <c r="AC66" s="123" t="s">
        <v>6740</v>
      </c>
      <c r="AD66" s="125">
        <v>8.1818812201576705</v>
      </c>
      <c r="AE66" s="123" t="s">
        <v>6741</v>
      </c>
      <c r="AF66" s="125">
        <v>12.0820005431161</v>
      </c>
      <c r="AG66" s="123" t="s">
        <v>6742</v>
      </c>
      <c r="AH66" s="125">
        <v>62.473827010999997</v>
      </c>
      <c r="AI66" s="123" t="s">
        <v>157</v>
      </c>
      <c r="AJ66" s="123" t="s">
        <v>189</v>
      </c>
      <c r="AK66" s="124">
        <v>1.2556990504000001</v>
      </c>
      <c r="AL66" s="123" t="s">
        <v>159</v>
      </c>
      <c r="AM66" s="36">
        <v>40515</v>
      </c>
      <c r="AN66" s="123" t="s">
        <v>3636</v>
      </c>
      <c r="AO66" s="123" t="s">
        <v>469</v>
      </c>
      <c r="AP66" s="123" t="s">
        <v>269</v>
      </c>
      <c r="AQ66" s="123" t="s">
        <v>181</v>
      </c>
    </row>
    <row r="67" spans="1:43">
      <c r="A67" s="123" t="s">
        <v>3862</v>
      </c>
      <c r="B67" s="123" t="s">
        <v>3863</v>
      </c>
      <c r="C67" s="36">
        <v>43830</v>
      </c>
      <c r="D67" s="124">
        <v>1.2350000000000001</v>
      </c>
      <c r="E67" s="124">
        <v>1.694</v>
      </c>
      <c r="F67" s="125">
        <v>8.1041370873996599E-2</v>
      </c>
      <c r="G67" s="36">
        <v>43829</v>
      </c>
      <c r="H67" s="124">
        <v>1.234</v>
      </c>
      <c r="I67" s="125">
        <v>11.1969575981961</v>
      </c>
      <c r="J67" s="123" t="s">
        <v>3826</v>
      </c>
      <c r="K67" s="125">
        <v>0.406504065040659</v>
      </c>
      <c r="L67" s="125">
        <v>2.8514673569001499</v>
      </c>
      <c r="M67" s="130">
        <v>3.8647823062292201</v>
      </c>
      <c r="N67" s="137">
        <f t="shared" si="0"/>
        <v>15.459129224916881</v>
      </c>
      <c r="O67" s="132">
        <f t="shared" si="1"/>
        <v>0.15459129224916882</v>
      </c>
      <c r="P67" s="134">
        <f t="shared" si="2"/>
        <v>61</v>
      </c>
      <c r="Q67" s="134">
        <v>230</v>
      </c>
      <c r="R67" s="134" t="str">
        <f t="shared" si="3"/>
        <v>61/230</v>
      </c>
      <c r="S67" s="131">
        <f t="shared" si="4"/>
        <v>0.26521739130434785</v>
      </c>
      <c r="T67" s="137">
        <f t="shared" si="5"/>
        <v>86.739130434782609</v>
      </c>
      <c r="U67" s="133" t="e">
        <f ca="1">[1]!f_risk_annusharpe(A67,"2019/9/30","2019/12/31",1,1,3)</f>
        <v>#NAME?</v>
      </c>
      <c r="V67" s="134" t="e">
        <f t="shared" ca="1" si="6"/>
        <v>#NAME?</v>
      </c>
      <c r="W67" s="134">
        <f t="shared" si="7"/>
        <v>230</v>
      </c>
      <c r="X67" s="134" t="e">
        <f t="shared" ca="1" si="8"/>
        <v>#NAME?</v>
      </c>
      <c r="Y67" s="131" t="e">
        <f t="shared" ca="1" si="9"/>
        <v>#NAME?</v>
      </c>
      <c r="Z67" s="137" t="e">
        <f t="shared" ca="1" si="10"/>
        <v>#NAME?</v>
      </c>
      <c r="AA67" s="125">
        <v>5.1300226152326598</v>
      </c>
      <c r="AB67" s="125">
        <v>11.1969575981961</v>
      </c>
      <c r="AC67" s="123" t="s">
        <v>3826</v>
      </c>
      <c r="AD67" s="125">
        <v>11.736266323358601</v>
      </c>
      <c r="AE67" s="123" t="s">
        <v>6743</v>
      </c>
      <c r="AF67" s="125">
        <v>16.5275544113241</v>
      </c>
      <c r="AG67" s="123" t="s">
        <v>6744</v>
      </c>
      <c r="AH67" s="125">
        <v>81.155364910000003</v>
      </c>
      <c r="AI67" s="123" t="s">
        <v>157</v>
      </c>
      <c r="AJ67" s="123" t="s">
        <v>189</v>
      </c>
      <c r="AK67" s="124">
        <v>0.83930461570000003</v>
      </c>
      <c r="AL67" s="123" t="s">
        <v>159</v>
      </c>
      <c r="AM67" s="36">
        <v>41170</v>
      </c>
      <c r="AN67" s="123" t="s">
        <v>3636</v>
      </c>
      <c r="AO67" s="123" t="s">
        <v>558</v>
      </c>
      <c r="AP67" s="123" t="s">
        <v>209</v>
      </c>
      <c r="AQ67" s="123" t="s">
        <v>185</v>
      </c>
    </row>
    <row r="68" spans="1:43">
      <c r="A68" s="123" t="s">
        <v>3815</v>
      </c>
      <c r="B68" s="123" t="s">
        <v>3816</v>
      </c>
      <c r="C68" s="36">
        <v>43830</v>
      </c>
      <c r="D68" s="124">
        <v>1.2501</v>
      </c>
      <c r="E68" s="124">
        <v>1.2501</v>
      </c>
      <c r="F68" s="125">
        <v>0.15221919564172501</v>
      </c>
      <c r="G68" s="36">
        <v>43829</v>
      </c>
      <c r="H68" s="124">
        <v>1.2482</v>
      </c>
      <c r="I68" s="125">
        <v>11.179295624332999</v>
      </c>
      <c r="J68" s="123" t="s">
        <v>3829</v>
      </c>
      <c r="K68" s="125">
        <v>0.69271043093032103</v>
      </c>
      <c r="L68" s="125">
        <v>2.1073266356285298</v>
      </c>
      <c r="M68" s="130">
        <v>2.2995090016366602</v>
      </c>
      <c r="N68" s="137">
        <f t="shared" ref="N68:N131" si="11">M68*4</f>
        <v>9.1980360065466407</v>
      </c>
      <c r="O68" s="132">
        <f t="shared" ref="O68:O131" si="12">N68/100</f>
        <v>9.1980360065466407E-2</v>
      </c>
      <c r="P68" s="134">
        <f t="shared" ref="P68:P131" si="13">RANK(O68,$O$3:$O$1113,0)</f>
        <v>124</v>
      </c>
      <c r="Q68" s="134">
        <v>230</v>
      </c>
      <c r="R68" s="134" t="str">
        <f t="shared" ref="R68:R131" si="14">P68&amp;"/"&amp;Q68</f>
        <v>124/230</v>
      </c>
      <c r="S68" s="131">
        <f t="shared" ref="S68:S131" si="15">P68/Q68</f>
        <v>0.53913043478260869</v>
      </c>
      <c r="T68" s="137">
        <f t="shared" ref="T68:T131" si="16">IF(S68&gt;0.8,60,60+40/80%*(80%-S68))</f>
        <v>73.043478260869563</v>
      </c>
      <c r="U68" s="133" t="e">
        <f ca="1">[1]!f_risk_annusharpe(A68,"2019/9/30","2019/12/31",1,1,3)</f>
        <v>#NAME?</v>
      </c>
      <c r="V68" s="134" t="e">
        <f t="shared" ref="V68:V131" ca="1" si="17">RANK(U68,$U$3:$U$1230,0)</f>
        <v>#NAME?</v>
      </c>
      <c r="W68" s="134">
        <f t="shared" ref="W68:W131" si="18">Q68</f>
        <v>230</v>
      </c>
      <c r="X68" s="134" t="e">
        <f t="shared" ref="X68:X131" ca="1" si="19">V68&amp;"/"&amp;W68</f>
        <v>#NAME?</v>
      </c>
      <c r="Y68" s="131" t="e">
        <f t="shared" ref="Y68:Y131" ca="1" si="20">V68/W68</f>
        <v>#NAME?</v>
      </c>
      <c r="Z68" s="137" t="e">
        <f t="shared" ref="Z68:Z131" ca="1" si="21">IF(Y68&gt;0.8,60,60+40/80%*(80%-Y68))</f>
        <v>#NAME?</v>
      </c>
      <c r="AA68" s="125">
        <v>4.97984548202888</v>
      </c>
      <c r="AB68" s="125">
        <v>11.179295624332999</v>
      </c>
      <c r="AC68" s="123" t="s">
        <v>3829</v>
      </c>
      <c r="AD68" s="125">
        <v>13.2850022655188</v>
      </c>
      <c r="AE68" s="123" t="s">
        <v>6745</v>
      </c>
      <c r="AF68" s="125">
        <v>24.660949341842901</v>
      </c>
      <c r="AG68" s="123" t="s">
        <v>6746</v>
      </c>
      <c r="AH68" s="125">
        <v>25.01</v>
      </c>
      <c r="AI68" s="123" t="s">
        <v>157</v>
      </c>
      <c r="AJ68" s="123" t="s">
        <v>166</v>
      </c>
      <c r="AK68" s="124">
        <v>56.763554296499997</v>
      </c>
      <c r="AL68" s="123" t="s">
        <v>159</v>
      </c>
      <c r="AM68" s="36">
        <v>42697</v>
      </c>
      <c r="AN68" s="123" t="s">
        <v>3636</v>
      </c>
      <c r="AO68" s="123" t="s">
        <v>172</v>
      </c>
      <c r="AP68" s="123" t="s">
        <v>167</v>
      </c>
      <c r="AQ68" s="123" t="s">
        <v>185</v>
      </c>
    </row>
    <row r="69" spans="1:43">
      <c r="A69" s="123" t="s">
        <v>3809</v>
      </c>
      <c r="B69" s="123" t="s">
        <v>3810</v>
      </c>
      <c r="C69" s="36">
        <v>43830</v>
      </c>
      <c r="D69" s="124">
        <v>1.1519999999999999</v>
      </c>
      <c r="E69" s="124">
        <v>1.351</v>
      </c>
      <c r="F69" s="125">
        <v>8.6880973066898806E-2</v>
      </c>
      <c r="G69" s="36">
        <v>43829</v>
      </c>
      <c r="H69" s="124">
        <v>1.151</v>
      </c>
      <c r="I69" s="125">
        <v>11.133693775306799</v>
      </c>
      <c r="J69" s="123" t="s">
        <v>3832</v>
      </c>
      <c r="K69" s="125">
        <v>0.54112566328390799</v>
      </c>
      <c r="L69" s="125">
        <v>1.9994175745966301</v>
      </c>
      <c r="M69" s="130">
        <v>3.4160761520216001</v>
      </c>
      <c r="N69" s="137">
        <f t="shared" si="11"/>
        <v>13.6643046080864</v>
      </c>
      <c r="O69" s="132">
        <f t="shared" si="12"/>
        <v>0.136643046080864</v>
      </c>
      <c r="P69" s="134">
        <f t="shared" si="13"/>
        <v>69</v>
      </c>
      <c r="Q69" s="134">
        <v>230</v>
      </c>
      <c r="R69" s="134" t="str">
        <f t="shared" si="14"/>
        <v>69/230</v>
      </c>
      <c r="S69" s="131">
        <f t="shared" si="15"/>
        <v>0.3</v>
      </c>
      <c r="T69" s="137">
        <f t="shared" si="16"/>
        <v>85</v>
      </c>
      <c r="U69" s="133" t="e">
        <f ca="1">[1]!f_risk_annusharpe(A69,"2019/9/30","2019/12/31",1,1,3)</f>
        <v>#NAME?</v>
      </c>
      <c r="V69" s="134" t="e">
        <f t="shared" ca="1" si="17"/>
        <v>#NAME?</v>
      </c>
      <c r="W69" s="134">
        <f t="shared" si="18"/>
        <v>230</v>
      </c>
      <c r="X69" s="134" t="e">
        <f t="shared" ca="1" si="19"/>
        <v>#NAME?</v>
      </c>
      <c r="Y69" s="131" t="e">
        <f t="shared" ca="1" si="20"/>
        <v>#NAME?</v>
      </c>
      <c r="Z69" s="137" t="e">
        <f t="shared" ca="1" si="21"/>
        <v>#NAME?</v>
      </c>
      <c r="AA69" s="125">
        <v>4.6991540199126698</v>
      </c>
      <c r="AB69" s="125">
        <v>11.133693775306799</v>
      </c>
      <c r="AC69" s="123" t="s">
        <v>3832</v>
      </c>
      <c r="AD69" s="125">
        <v>13.863641471571899</v>
      </c>
      <c r="AE69" s="123" t="s">
        <v>6747</v>
      </c>
      <c r="AF69" s="125">
        <v>22.135349955157</v>
      </c>
      <c r="AG69" s="123" t="s">
        <v>6748</v>
      </c>
      <c r="AH69" s="125">
        <v>36.180915200000001</v>
      </c>
      <c r="AI69" s="123" t="s">
        <v>157</v>
      </c>
      <c r="AJ69" s="123" t="s">
        <v>166</v>
      </c>
      <c r="AK69" s="124">
        <v>20.617026876699999</v>
      </c>
      <c r="AL69" s="123" t="s">
        <v>159</v>
      </c>
      <c r="AM69" s="36">
        <v>42020</v>
      </c>
      <c r="AN69" s="123" t="s">
        <v>3636</v>
      </c>
      <c r="AO69" s="123" t="s">
        <v>437</v>
      </c>
      <c r="AP69" s="123" t="s">
        <v>343</v>
      </c>
      <c r="AQ69" s="123" t="s">
        <v>229</v>
      </c>
    </row>
    <row r="70" spans="1:43">
      <c r="A70" s="123" t="s">
        <v>3867</v>
      </c>
      <c r="B70" s="123" t="s">
        <v>3868</v>
      </c>
      <c r="C70" s="36">
        <v>43830</v>
      </c>
      <c r="D70" s="124">
        <v>1.804</v>
      </c>
      <c r="E70" s="124">
        <v>1.804</v>
      </c>
      <c r="F70" s="125">
        <v>0.27793218454697699</v>
      </c>
      <c r="G70" s="36">
        <v>43829</v>
      </c>
      <c r="H70" s="124">
        <v>1.7989999999999999</v>
      </c>
      <c r="I70" s="125">
        <v>11.0837438423645</v>
      </c>
      <c r="J70" s="123" t="s">
        <v>3837</v>
      </c>
      <c r="K70" s="125">
        <v>0.83845723868083399</v>
      </c>
      <c r="L70" s="125">
        <v>2.7920227920228</v>
      </c>
      <c r="M70" s="130">
        <v>3.5591274397244601</v>
      </c>
      <c r="N70" s="137">
        <f t="shared" si="11"/>
        <v>14.23650975889784</v>
      </c>
      <c r="O70" s="132">
        <f t="shared" si="12"/>
        <v>0.14236509758897842</v>
      </c>
      <c r="P70" s="134">
        <f t="shared" si="13"/>
        <v>66</v>
      </c>
      <c r="Q70" s="134">
        <v>230</v>
      </c>
      <c r="R70" s="134" t="str">
        <f t="shared" si="14"/>
        <v>66/230</v>
      </c>
      <c r="S70" s="131">
        <f t="shared" si="15"/>
        <v>0.28695652173913044</v>
      </c>
      <c r="T70" s="137">
        <f t="shared" si="16"/>
        <v>85.652173913043484</v>
      </c>
      <c r="U70" s="133" t="e">
        <f ca="1">[1]!f_risk_annusharpe(A70,"2019/9/30","2019/12/31",1,1,3)</f>
        <v>#NAME?</v>
      </c>
      <c r="V70" s="134" t="e">
        <f t="shared" ca="1" si="17"/>
        <v>#NAME?</v>
      </c>
      <c r="W70" s="134">
        <f t="shared" si="18"/>
        <v>230</v>
      </c>
      <c r="X70" s="134" t="e">
        <f t="shared" ca="1" si="19"/>
        <v>#NAME?</v>
      </c>
      <c r="Y70" s="131" t="e">
        <f t="shared" ca="1" si="20"/>
        <v>#NAME?</v>
      </c>
      <c r="Z70" s="137" t="e">
        <f t="shared" ca="1" si="21"/>
        <v>#NAME?</v>
      </c>
      <c r="AA70" s="125">
        <v>5.4970760233918199</v>
      </c>
      <c r="AB70" s="125">
        <v>11.0837438423645</v>
      </c>
      <c r="AC70" s="123" t="s">
        <v>3837</v>
      </c>
      <c r="AD70" s="125">
        <v>3.9170506912442402</v>
      </c>
      <c r="AE70" s="123" t="s">
        <v>6749</v>
      </c>
      <c r="AF70" s="125">
        <v>7.4449076831447298</v>
      </c>
      <c r="AG70" s="123" t="s">
        <v>6750</v>
      </c>
      <c r="AH70" s="125">
        <v>80.400000000000006</v>
      </c>
      <c r="AI70" s="123" t="s">
        <v>157</v>
      </c>
      <c r="AJ70" s="123" t="s">
        <v>158</v>
      </c>
      <c r="AK70" s="124">
        <v>0.53508995059999998</v>
      </c>
      <c r="AL70" s="123" t="s">
        <v>159</v>
      </c>
      <c r="AM70" s="36">
        <v>40619</v>
      </c>
      <c r="AN70" s="123" t="s">
        <v>3636</v>
      </c>
      <c r="AO70" s="123" t="s">
        <v>3869</v>
      </c>
      <c r="AP70" s="123" t="s">
        <v>215</v>
      </c>
      <c r="AQ70" s="123" t="s">
        <v>173</v>
      </c>
    </row>
    <row r="71" spans="1:43">
      <c r="A71" s="123" t="s">
        <v>3835</v>
      </c>
      <c r="B71" s="123" t="s">
        <v>3836</v>
      </c>
      <c r="C71" s="36">
        <v>43830</v>
      </c>
      <c r="D71" s="124">
        <v>1.0911999999999999</v>
      </c>
      <c r="E71" s="124">
        <v>1.2212000000000001</v>
      </c>
      <c r="F71" s="125">
        <v>0.146832252798903</v>
      </c>
      <c r="G71" s="36">
        <v>43829</v>
      </c>
      <c r="H71" s="124">
        <v>1.0895999999999999</v>
      </c>
      <c r="I71" s="125">
        <v>11.0502017233907</v>
      </c>
      <c r="J71" s="123" t="s">
        <v>3838</v>
      </c>
      <c r="K71" s="125">
        <v>0.92489826119127605</v>
      </c>
      <c r="L71" s="125">
        <v>2.4889640274255602</v>
      </c>
      <c r="M71" s="130">
        <v>2.8499860800863401</v>
      </c>
      <c r="N71" s="137">
        <f t="shared" si="11"/>
        <v>11.399944320345361</v>
      </c>
      <c r="O71" s="132">
        <f t="shared" si="12"/>
        <v>0.11399944320345361</v>
      </c>
      <c r="P71" s="134">
        <f t="shared" si="13"/>
        <v>92</v>
      </c>
      <c r="Q71" s="134">
        <v>230</v>
      </c>
      <c r="R71" s="134" t="str">
        <f t="shared" si="14"/>
        <v>92/230</v>
      </c>
      <c r="S71" s="131">
        <f t="shared" si="15"/>
        <v>0.4</v>
      </c>
      <c r="T71" s="137">
        <f t="shared" si="16"/>
        <v>80</v>
      </c>
      <c r="U71" s="133" t="e">
        <f ca="1">[1]!f_risk_annusharpe(A71,"2019/9/30","2019/12/31",1,1,3)</f>
        <v>#NAME?</v>
      </c>
      <c r="V71" s="134" t="e">
        <f t="shared" ca="1" si="17"/>
        <v>#NAME?</v>
      </c>
      <c r="W71" s="134">
        <f t="shared" si="18"/>
        <v>230</v>
      </c>
      <c r="X71" s="134" t="e">
        <f t="shared" ca="1" si="19"/>
        <v>#NAME?</v>
      </c>
      <c r="Y71" s="131" t="e">
        <f t="shared" ca="1" si="20"/>
        <v>#NAME?</v>
      </c>
      <c r="Z71" s="137" t="e">
        <f t="shared" ca="1" si="21"/>
        <v>#NAME?</v>
      </c>
      <c r="AA71" s="125">
        <v>4.0582971451162804</v>
      </c>
      <c r="AB71" s="125">
        <v>11.0502017233907</v>
      </c>
      <c r="AC71" s="123" t="s">
        <v>3838</v>
      </c>
      <c r="AD71" s="125">
        <v>15.970146934218601</v>
      </c>
      <c r="AE71" s="123" t="s">
        <v>6751</v>
      </c>
      <c r="AF71" s="125">
        <v>22.1666787252246</v>
      </c>
      <c r="AG71" s="123" t="s">
        <v>6752</v>
      </c>
      <c r="AH71" s="125">
        <v>23.418635225599999</v>
      </c>
      <c r="AI71" s="123" t="s">
        <v>157</v>
      </c>
      <c r="AJ71" s="123" t="s">
        <v>197</v>
      </c>
      <c r="AK71" s="124">
        <v>12.9611298805</v>
      </c>
      <c r="AL71" s="123" t="s">
        <v>159</v>
      </c>
      <c r="AM71" s="36">
        <v>42534</v>
      </c>
      <c r="AN71" s="123" t="s">
        <v>3636</v>
      </c>
      <c r="AO71" s="123" t="s">
        <v>6753</v>
      </c>
      <c r="AP71" s="123" t="s">
        <v>188</v>
      </c>
      <c r="AQ71" s="123" t="s">
        <v>162</v>
      </c>
    </row>
    <row r="72" spans="1:43">
      <c r="A72" s="123" t="s">
        <v>3856</v>
      </c>
      <c r="B72" s="123" t="s">
        <v>3857</v>
      </c>
      <c r="C72" s="36">
        <v>43830</v>
      </c>
      <c r="D72" s="124">
        <v>1.9330000000000001</v>
      </c>
      <c r="E72" s="124">
        <v>1.9330000000000001</v>
      </c>
      <c r="F72" s="125">
        <v>0.31136481577581798</v>
      </c>
      <c r="G72" s="36">
        <v>43829</v>
      </c>
      <c r="H72" s="124">
        <v>1.927</v>
      </c>
      <c r="I72" s="125">
        <v>11.0281447443998</v>
      </c>
      <c r="J72" s="123" t="s">
        <v>3839</v>
      </c>
      <c r="K72" s="125">
        <v>0.78206465067779596</v>
      </c>
      <c r="L72" s="125">
        <v>2.6553372278279399</v>
      </c>
      <c r="M72" s="130">
        <v>3.2585470085470098</v>
      </c>
      <c r="N72" s="137">
        <f t="shared" si="11"/>
        <v>13.034188034188039</v>
      </c>
      <c r="O72" s="132">
        <f t="shared" si="12"/>
        <v>0.13034188034188041</v>
      </c>
      <c r="P72" s="134">
        <f t="shared" si="13"/>
        <v>72</v>
      </c>
      <c r="Q72" s="134">
        <v>230</v>
      </c>
      <c r="R72" s="134" t="str">
        <f t="shared" si="14"/>
        <v>72/230</v>
      </c>
      <c r="S72" s="131">
        <f t="shared" si="15"/>
        <v>0.31304347826086959</v>
      </c>
      <c r="T72" s="137">
        <f t="shared" si="16"/>
        <v>84.34782608695653</v>
      </c>
      <c r="U72" s="133" t="e">
        <f ca="1">[1]!f_risk_annusharpe(A72,"2019/9/30","2019/12/31",1,1,3)</f>
        <v>#NAME?</v>
      </c>
      <c r="V72" s="134" t="e">
        <f t="shared" ca="1" si="17"/>
        <v>#NAME?</v>
      </c>
      <c r="W72" s="134">
        <f t="shared" si="18"/>
        <v>230</v>
      </c>
      <c r="X72" s="134" t="e">
        <f t="shared" ca="1" si="19"/>
        <v>#NAME?</v>
      </c>
      <c r="Y72" s="131" t="e">
        <f t="shared" ca="1" si="20"/>
        <v>#NAME?</v>
      </c>
      <c r="Z72" s="137" t="e">
        <f t="shared" ca="1" si="21"/>
        <v>#NAME?</v>
      </c>
      <c r="AA72" s="125">
        <v>6.0922063666300801</v>
      </c>
      <c r="AB72" s="125">
        <v>11.0281447443998</v>
      </c>
      <c r="AC72" s="123" t="s">
        <v>3839</v>
      </c>
      <c r="AD72" s="125">
        <v>17.151515151515198</v>
      </c>
      <c r="AE72" s="123" t="s">
        <v>6754</v>
      </c>
      <c r="AF72" s="125">
        <v>16.5862484921592</v>
      </c>
      <c r="AG72" s="123" t="s">
        <v>6755</v>
      </c>
      <c r="AH72" s="125">
        <v>93.3</v>
      </c>
      <c r="AI72" s="123" t="s">
        <v>157</v>
      </c>
      <c r="AJ72" s="123" t="s">
        <v>166</v>
      </c>
      <c r="AK72" s="124">
        <v>13.4664128373</v>
      </c>
      <c r="AL72" s="123" t="s">
        <v>159</v>
      </c>
      <c r="AM72" s="36">
        <v>41149</v>
      </c>
      <c r="AN72" s="123" t="s">
        <v>3636</v>
      </c>
      <c r="AO72" s="123" t="s">
        <v>1324</v>
      </c>
      <c r="AP72" s="123" t="s">
        <v>412</v>
      </c>
      <c r="AQ72" s="123" t="s">
        <v>181</v>
      </c>
    </row>
    <row r="73" spans="1:43">
      <c r="A73" s="123" t="s">
        <v>3817</v>
      </c>
      <c r="B73" s="123" t="s">
        <v>3818</v>
      </c>
      <c r="C73" s="36">
        <v>43830</v>
      </c>
      <c r="D73" s="124">
        <v>1.1617999999999999</v>
      </c>
      <c r="E73" s="124">
        <v>1.1617999999999999</v>
      </c>
      <c r="F73" s="125">
        <v>0.172443524745646</v>
      </c>
      <c r="G73" s="36">
        <v>43829</v>
      </c>
      <c r="H73" s="124">
        <v>1.1597999999999999</v>
      </c>
      <c r="I73" s="125">
        <v>11.0070705140455</v>
      </c>
      <c r="J73" s="123" t="s">
        <v>3844</v>
      </c>
      <c r="K73" s="125">
        <v>0.57132963988919105</v>
      </c>
      <c r="L73" s="125">
        <v>2.05551651440617</v>
      </c>
      <c r="M73" s="130">
        <v>2.4786098615153902</v>
      </c>
      <c r="N73" s="137">
        <f t="shared" si="11"/>
        <v>9.9144394460615608</v>
      </c>
      <c r="O73" s="132">
        <f t="shared" si="12"/>
        <v>9.9144394460615612E-2</v>
      </c>
      <c r="P73" s="134">
        <f t="shared" si="13"/>
        <v>112</v>
      </c>
      <c r="Q73" s="134">
        <v>230</v>
      </c>
      <c r="R73" s="134" t="str">
        <f t="shared" si="14"/>
        <v>112/230</v>
      </c>
      <c r="S73" s="131">
        <f t="shared" si="15"/>
        <v>0.48695652173913045</v>
      </c>
      <c r="T73" s="137">
        <f t="shared" si="16"/>
        <v>75.652173913043484</v>
      </c>
      <c r="U73" s="133" t="e">
        <f ca="1">[1]!f_risk_annusharpe(A73,"2019/9/30","2019/12/31",1,1,3)</f>
        <v>#NAME?</v>
      </c>
      <c r="V73" s="134" t="e">
        <f t="shared" ca="1" si="17"/>
        <v>#NAME?</v>
      </c>
      <c r="W73" s="134">
        <f t="shared" si="18"/>
        <v>230</v>
      </c>
      <c r="X73" s="134" t="e">
        <f t="shared" ca="1" si="19"/>
        <v>#NAME?</v>
      </c>
      <c r="Y73" s="131" t="e">
        <f t="shared" ca="1" si="20"/>
        <v>#NAME?</v>
      </c>
      <c r="Z73" s="137" t="e">
        <f t="shared" ca="1" si="21"/>
        <v>#NAME?</v>
      </c>
      <c r="AA73" s="125">
        <v>4.0200555107887803</v>
      </c>
      <c r="AB73" s="125">
        <v>11.0070705140455</v>
      </c>
      <c r="AC73" s="123" t="s">
        <v>3844</v>
      </c>
      <c r="AD73" s="125">
        <v>15.5100417578047</v>
      </c>
      <c r="AE73" s="123" t="s">
        <v>6756</v>
      </c>
      <c r="AF73" s="126">
        <v>0</v>
      </c>
      <c r="AG73" s="123"/>
      <c r="AH73" s="125">
        <v>16.18</v>
      </c>
      <c r="AI73" s="123" t="s">
        <v>157</v>
      </c>
      <c r="AJ73" s="123" t="s">
        <v>95</v>
      </c>
      <c r="AK73" s="124">
        <v>0.68839340240000002</v>
      </c>
      <c r="AL73" s="123" t="s">
        <v>159</v>
      </c>
      <c r="AM73" s="36">
        <v>42948</v>
      </c>
      <c r="AN73" s="123" t="s">
        <v>3636</v>
      </c>
      <c r="AO73" s="123" t="s">
        <v>6757</v>
      </c>
      <c r="AP73" s="123" t="s">
        <v>236</v>
      </c>
      <c r="AQ73" s="123" t="s">
        <v>162</v>
      </c>
    </row>
    <row r="74" spans="1:43">
      <c r="A74" s="123" t="s">
        <v>3812</v>
      </c>
      <c r="B74" s="123" t="s">
        <v>3813</v>
      </c>
      <c r="C74" s="36">
        <v>43830</v>
      </c>
      <c r="D74" s="124">
        <v>1.1317999999999999</v>
      </c>
      <c r="E74" s="124">
        <v>1.1317999999999999</v>
      </c>
      <c r="F74" s="125">
        <v>3.5354428142120899E-2</v>
      </c>
      <c r="G74" s="36">
        <v>43829</v>
      </c>
      <c r="H74" s="124">
        <v>1.1314</v>
      </c>
      <c r="I74" s="125">
        <v>10.895551636292399</v>
      </c>
      <c r="J74" s="123" t="s">
        <v>3847</v>
      </c>
      <c r="K74" s="125">
        <v>0.24800708591673301</v>
      </c>
      <c r="L74" s="125">
        <v>1.80804173787892</v>
      </c>
      <c r="M74" s="130">
        <v>2.7601234792082798</v>
      </c>
      <c r="N74" s="137">
        <f t="shared" si="11"/>
        <v>11.040493916833119</v>
      </c>
      <c r="O74" s="132">
        <f t="shared" si="12"/>
        <v>0.11040493916833119</v>
      </c>
      <c r="P74" s="134">
        <f t="shared" si="13"/>
        <v>102</v>
      </c>
      <c r="Q74" s="134">
        <v>230</v>
      </c>
      <c r="R74" s="134" t="str">
        <f t="shared" si="14"/>
        <v>102/230</v>
      </c>
      <c r="S74" s="131">
        <f t="shared" si="15"/>
        <v>0.44347826086956521</v>
      </c>
      <c r="T74" s="137">
        <f t="shared" si="16"/>
        <v>77.826086956521749</v>
      </c>
      <c r="U74" s="133" t="e">
        <f ca="1">[1]!f_risk_annusharpe(A74,"2019/9/30","2019/12/31",1,1,3)</f>
        <v>#NAME?</v>
      </c>
      <c r="V74" s="134" t="e">
        <f t="shared" ca="1" si="17"/>
        <v>#NAME?</v>
      </c>
      <c r="W74" s="134">
        <f t="shared" si="18"/>
        <v>230</v>
      </c>
      <c r="X74" s="134" t="e">
        <f t="shared" ca="1" si="19"/>
        <v>#NAME?</v>
      </c>
      <c r="Y74" s="131" t="e">
        <f t="shared" ca="1" si="20"/>
        <v>#NAME?</v>
      </c>
      <c r="Z74" s="137" t="e">
        <f t="shared" ca="1" si="21"/>
        <v>#NAME?</v>
      </c>
      <c r="AA74" s="125">
        <v>5.81525804038891</v>
      </c>
      <c r="AB74" s="125">
        <v>10.895551636292399</v>
      </c>
      <c r="AC74" s="123" t="s">
        <v>3847</v>
      </c>
      <c r="AD74" s="126">
        <v>0</v>
      </c>
      <c r="AE74" s="123"/>
      <c r="AF74" s="126">
        <v>0</v>
      </c>
      <c r="AG74" s="123"/>
      <c r="AH74" s="125">
        <v>13.18</v>
      </c>
      <c r="AI74" s="123" t="s">
        <v>163</v>
      </c>
      <c r="AJ74" s="123" t="s">
        <v>95</v>
      </c>
      <c r="AK74" s="124">
        <v>2.2420443404000001</v>
      </c>
      <c r="AL74" s="123" t="s">
        <v>159</v>
      </c>
      <c r="AM74" s="36">
        <v>43124</v>
      </c>
      <c r="AN74" s="123" t="s">
        <v>3636</v>
      </c>
      <c r="AO74" s="123" t="s">
        <v>3814</v>
      </c>
      <c r="AP74" s="123" t="s">
        <v>279</v>
      </c>
      <c r="AQ74" s="123" t="s">
        <v>229</v>
      </c>
    </row>
    <row r="75" spans="1:43">
      <c r="A75" s="123" t="s">
        <v>3853</v>
      </c>
      <c r="B75" s="123" t="s">
        <v>3854</v>
      </c>
      <c r="C75" s="36">
        <v>43830</v>
      </c>
      <c r="D75" s="124">
        <v>1.0980000000000001</v>
      </c>
      <c r="E75" s="124">
        <v>1.228</v>
      </c>
      <c r="F75" s="125">
        <v>0.15508920614907101</v>
      </c>
      <c r="G75" s="36">
        <v>43829</v>
      </c>
      <c r="H75" s="124">
        <v>1.0963000000000001</v>
      </c>
      <c r="I75" s="125">
        <v>10.810320616933801</v>
      </c>
      <c r="J75" s="123" t="s">
        <v>3850</v>
      </c>
      <c r="K75" s="125">
        <v>0.91911764705881804</v>
      </c>
      <c r="L75" s="125">
        <v>2.4104115868988698</v>
      </c>
      <c r="M75" s="130">
        <v>2.7208031723477899</v>
      </c>
      <c r="N75" s="137">
        <f t="shared" si="11"/>
        <v>10.88321268939116</v>
      </c>
      <c r="O75" s="132">
        <f t="shared" si="12"/>
        <v>0.1088321268939116</v>
      </c>
      <c r="P75" s="134">
        <f t="shared" si="13"/>
        <v>104</v>
      </c>
      <c r="Q75" s="134">
        <v>230</v>
      </c>
      <c r="R75" s="134" t="str">
        <f t="shared" si="14"/>
        <v>104/230</v>
      </c>
      <c r="S75" s="131">
        <f t="shared" si="15"/>
        <v>0.45217391304347826</v>
      </c>
      <c r="T75" s="137">
        <f t="shared" si="16"/>
        <v>77.391304347826093</v>
      </c>
      <c r="U75" s="133" t="e">
        <f ca="1">[1]!f_risk_annusharpe(A75,"2019/9/30","2019/12/31",1,1,3)</f>
        <v>#NAME?</v>
      </c>
      <c r="V75" s="134" t="e">
        <f t="shared" ca="1" si="17"/>
        <v>#NAME?</v>
      </c>
      <c r="W75" s="134">
        <f t="shared" si="18"/>
        <v>230</v>
      </c>
      <c r="X75" s="134" t="e">
        <f t="shared" ca="1" si="19"/>
        <v>#NAME?</v>
      </c>
      <c r="Y75" s="131" t="e">
        <f t="shared" ca="1" si="20"/>
        <v>#NAME?</v>
      </c>
      <c r="Z75" s="137" t="e">
        <f t="shared" ca="1" si="21"/>
        <v>#NAME?</v>
      </c>
      <c r="AA75" s="125">
        <v>3.7262799474913302</v>
      </c>
      <c r="AB75" s="125">
        <v>10.810320616933801</v>
      </c>
      <c r="AC75" s="123" t="s">
        <v>3850</v>
      </c>
      <c r="AD75" s="125">
        <v>15.625236748231</v>
      </c>
      <c r="AE75" s="123" t="s">
        <v>6758</v>
      </c>
      <c r="AF75" s="125">
        <v>21.932784398494999</v>
      </c>
      <c r="AG75" s="123" t="s">
        <v>6759</v>
      </c>
      <c r="AH75" s="125">
        <v>24.05020085</v>
      </c>
      <c r="AI75" s="123" t="s">
        <v>157</v>
      </c>
      <c r="AJ75" s="123" t="s">
        <v>197</v>
      </c>
      <c r="AK75" s="124">
        <v>34.672694598500001</v>
      </c>
      <c r="AL75" s="123" t="s">
        <v>159</v>
      </c>
      <c r="AM75" s="36">
        <v>42516</v>
      </c>
      <c r="AN75" s="123" t="s">
        <v>3636</v>
      </c>
      <c r="AO75" s="123" t="s">
        <v>6753</v>
      </c>
      <c r="AP75" s="123" t="s">
        <v>188</v>
      </c>
      <c r="AQ75" s="123" t="s">
        <v>185</v>
      </c>
    </row>
    <row r="76" spans="1:43">
      <c r="A76" s="123" t="s">
        <v>3805</v>
      </c>
      <c r="B76" s="123" t="s">
        <v>3806</v>
      </c>
      <c r="C76" s="36">
        <v>43830</v>
      </c>
      <c r="D76" s="124">
        <v>1.1439999999999999</v>
      </c>
      <c r="E76" s="124">
        <v>1.659</v>
      </c>
      <c r="F76" s="125">
        <v>0.17513134851139001</v>
      </c>
      <c r="G76" s="36">
        <v>43829</v>
      </c>
      <c r="H76" s="124">
        <v>1.1419999999999999</v>
      </c>
      <c r="I76" s="125">
        <v>10.722870575225</v>
      </c>
      <c r="J76" s="123" t="s">
        <v>3855</v>
      </c>
      <c r="K76" s="125">
        <v>0.70423623776262101</v>
      </c>
      <c r="L76" s="125">
        <v>1.5993060398265</v>
      </c>
      <c r="M76" s="130">
        <v>2.0893348470925401</v>
      </c>
      <c r="N76" s="137">
        <f t="shared" si="11"/>
        <v>8.3573393883701605</v>
      </c>
      <c r="O76" s="132">
        <f t="shared" si="12"/>
        <v>8.3573393883701608E-2</v>
      </c>
      <c r="P76" s="134">
        <f t="shared" si="13"/>
        <v>134</v>
      </c>
      <c r="Q76" s="134">
        <v>230</v>
      </c>
      <c r="R76" s="134" t="str">
        <f t="shared" si="14"/>
        <v>134/230</v>
      </c>
      <c r="S76" s="131">
        <f t="shared" si="15"/>
        <v>0.58260869565217388</v>
      </c>
      <c r="T76" s="137">
        <f t="shared" si="16"/>
        <v>70.869565217391312</v>
      </c>
      <c r="U76" s="133" t="e">
        <f ca="1">[1]!f_risk_annusharpe(A76,"2019/9/30","2019/12/31",1,1,3)</f>
        <v>#NAME?</v>
      </c>
      <c r="V76" s="134" t="e">
        <f t="shared" ca="1" si="17"/>
        <v>#NAME?</v>
      </c>
      <c r="W76" s="134">
        <f t="shared" si="18"/>
        <v>230</v>
      </c>
      <c r="X76" s="134" t="e">
        <f t="shared" ca="1" si="19"/>
        <v>#NAME?</v>
      </c>
      <c r="Y76" s="131" t="e">
        <f t="shared" ca="1" si="20"/>
        <v>#NAME?</v>
      </c>
      <c r="Z76" s="137" t="e">
        <f t="shared" ca="1" si="21"/>
        <v>#NAME?</v>
      </c>
      <c r="AA76" s="125">
        <v>3.4194890470546602</v>
      </c>
      <c r="AB76" s="125">
        <v>10.722870575225</v>
      </c>
      <c r="AC76" s="123" t="s">
        <v>3855</v>
      </c>
      <c r="AD76" s="125">
        <v>16.193167932098</v>
      </c>
      <c r="AE76" s="123" t="s">
        <v>6760</v>
      </c>
      <c r="AF76" s="125">
        <v>11.305111787715299</v>
      </c>
      <c r="AG76" s="123" t="s">
        <v>6761</v>
      </c>
      <c r="AH76" s="125">
        <v>69.332134400000001</v>
      </c>
      <c r="AI76" s="123" t="s">
        <v>157</v>
      </c>
      <c r="AJ76" s="123" t="s">
        <v>158</v>
      </c>
      <c r="AK76" s="124">
        <v>1.0332698118000001</v>
      </c>
      <c r="AL76" s="123" t="s">
        <v>159</v>
      </c>
      <c r="AM76" s="36">
        <v>40505</v>
      </c>
      <c r="AN76" s="123" t="s">
        <v>3636</v>
      </c>
      <c r="AO76" s="123" t="s">
        <v>3808</v>
      </c>
      <c r="AP76" s="123" t="s">
        <v>198</v>
      </c>
      <c r="AQ76" s="123" t="s">
        <v>162</v>
      </c>
    </row>
    <row r="77" spans="1:43">
      <c r="A77" s="123" t="s">
        <v>3830</v>
      </c>
      <c r="B77" s="123" t="s">
        <v>3831</v>
      </c>
      <c r="C77" s="36">
        <v>43830</v>
      </c>
      <c r="D77" s="124">
        <v>1.1558999999999999</v>
      </c>
      <c r="E77" s="124">
        <v>1.1558999999999999</v>
      </c>
      <c r="F77" s="125">
        <v>0.11259310583750699</v>
      </c>
      <c r="G77" s="36">
        <v>43829</v>
      </c>
      <c r="H77" s="124">
        <v>1.1546000000000001</v>
      </c>
      <c r="I77" s="125">
        <v>10.697184447423901</v>
      </c>
      <c r="J77" s="123" t="s">
        <v>3858</v>
      </c>
      <c r="K77" s="125">
        <v>0.57426259462280904</v>
      </c>
      <c r="L77" s="125">
        <v>2.1293514755257101</v>
      </c>
      <c r="M77" s="130">
        <v>2.2196674920410202</v>
      </c>
      <c r="N77" s="137">
        <f t="shared" si="11"/>
        <v>8.8786699681640808</v>
      </c>
      <c r="O77" s="132">
        <f t="shared" si="12"/>
        <v>8.878669968164081E-2</v>
      </c>
      <c r="P77" s="134">
        <f t="shared" si="13"/>
        <v>129</v>
      </c>
      <c r="Q77" s="134">
        <v>230</v>
      </c>
      <c r="R77" s="134" t="str">
        <f t="shared" si="14"/>
        <v>129/230</v>
      </c>
      <c r="S77" s="131">
        <f t="shared" si="15"/>
        <v>0.56086956521739129</v>
      </c>
      <c r="T77" s="137">
        <f t="shared" si="16"/>
        <v>71.956521739130437</v>
      </c>
      <c r="U77" s="133" t="e">
        <f ca="1">[1]!f_risk_annusharpe(A77,"2019/9/30","2019/12/31",1,1,3)</f>
        <v>#NAME?</v>
      </c>
      <c r="V77" s="134" t="e">
        <f t="shared" ca="1" si="17"/>
        <v>#NAME?</v>
      </c>
      <c r="W77" s="134">
        <f t="shared" si="18"/>
        <v>230</v>
      </c>
      <c r="X77" s="134" t="e">
        <f t="shared" ca="1" si="19"/>
        <v>#NAME?</v>
      </c>
      <c r="Y77" s="131" t="e">
        <f t="shared" ca="1" si="20"/>
        <v>#NAME?</v>
      </c>
      <c r="Z77" s="137" t="e">
        <f t="shared" ca="1" si="21"/>
        <v>#NAME?</v>
      </c>
      <c r="AA77" s="125">
        <v>5.5327307586962498</v>
      </c>
      <c r="AB77" s="125">
        <v>10.697184447423901</v>
      </c>
      <c r="AC77" s="123" t="s">
        <v>3858</v>
      </c>
      <c r="AD77" s="125">
        <v>15.4976019184652</v>
      </c>
      <c r="AE77" s="123" t="s">
        <v>6762</v>
      </c>
      <c r="AF77" s="126">
        <v>0</v>
      </c>
      <c r="AG77" s="123"/>
      <c r="AH77" s="125">
        <v>15.59</v>
      </c>
      <c r="AI77" s="123" t="s">
        <v>174</v>
      </c>
      <c r="AJ77" s="123" t="s">
        <v>95</v>
      </c>
      <c r="AK77" s="124">
        <v>20.95573121</v>
      </c>
      <c r="AL77" s="123" t="s">
        <v>159</v>
      </c>
      <c r="AM77" s="36">
        <v>43097</v>
      </c>
      <c r="AN77" s="123" t="s">
        <v>3636</v>
      </c>
      <c r="AO77" s="123" t="s">
        <v>4679</v>
      </c>
      <c r="AP77" s="123" t="s">
        <v>381</v>
      </c>
      <c r="AQ77" s="123" t="s">
        <v>409</v>
      </c>
    </row>
    <row r="78" spans="1:43">
      <c r="A78" s="123" t="s">
        <v>3799</v>
      </c>
      <c r="B78" s="123" t="s">
        <v>3800</v>
      </c>
      <c r="C78" s="36">
        <v>43830</v>
      </c>
      <c r="D78" s="124">
        <v>1.1178999999999999</v>
      </c>
      <c r="E78" s="124">
        <v>1.1178999999999999</v>
      </c>
      <c r="F78" s="125">
        <v>0.13436044428518801</v>
      </c>
      <c r="G78" s="36">
        <v>43829</v>
      </c>
      <c r="H78" s="124">
        <v>1.1164000000000001</v>
      </c>
      <c r="I78" s="125">
        <v>10.5736894164194</v>
      </c>
      <c r="J78" s="123" t="s">
        <v>3861</v>
      </c>
      <c r="K78" s="125">
        <v>0.58484793953571601</v>
      </c>
      <c r="L78" s="125">
        <v>1.36924192963365</v>
      </c>
      <c r="M78" s="130">
        <v>1.1674208144796301</v>
      </c>
      <c r="N78" s="137">
        <f t="shared" si="11"/>
        <v>4.6696832579185203</v>
      </c>
      <c r="O78" s="132">
        <f t="shared" si="12"/>
        <v>4.66968325791852E-2</v>
      </c>
      <c r="P78" s="134">
        <f t="shared" si="13"/>
        <v>198</v>
      </c>
      <c r="Q78" s="134">
        <v>230</v>
      </c>
      <c r="R78" s="134" t="str">
        <f t="shared" si="14"/>
        <v>198/230</v>
      </c>
      <c r="S78" s="131">
        <f t="shared" si="15"/>
        <v>0.86086956521739133</v>
      </c>
      <c r="T78" s="137">
        <f t="shared" si="16"/>
        <v>60</v>
      </c>
      <c r="U78" s="133" t="e">
        <f ca="1">[1]!f_risk_annusharpe(A78,"2019/9/30","2019/12/31",1,1,3)</f>
        <v>#NAME?</v>
      </c>
      <c r="V78" s="134" t="e">
        <f t="shared" ca="1" si="17"/>
        <v>#NAME?</v>
      </c>
      <c r="W78" s="134">
        <f t="shared" si="18"/>
        <v>230</v>
      </c>
      <c r="X78" s="134" t="e">
        <f t="shared" ca="1" si="19"/>
        <v>#NAME?</v>
      </c>
      <c r="Y78" s="131" t="e">
        <f t="shared" ca="1" si="20"/>
        <v>#NAME?</v>
      </c>
      <c r="Z78" s="137" t="e">
        <f t="shared" ca="1" si="21"/>
        <v>#NAME?</v>
      </c>
      <c r="AA78" s="125">
        <v>2.4656278643446301</v>
      </c>
      <c r="AB78" s="125">
        <v>10.5736894164194</v>
      </c>
      <c r="AC78" s="123" t="s">
        <v>3861</v>
      </c>
      <c r="AD78" s="126">
        <v>0</v>
      </c>
      <c r="AE78" s="123"/>
      <c r="AF78" s="126">
        <v>0</v>
      </c>
      <c r="AG78" s="123"/>
      <c r="AH78" s="125">
        <v>11.79</v>
      </c>
      <c r="AI78" s="123" t="s">
        <v>157</v>
      </c>
      <c r="AJ78" s="123" t="s">
        <v>95</v>
      </c>
      <c r="AK78" s="124">
        <v>2.2481999126000001</v>
      </c>
      <c r="AL78" s="123" t="s">
        <v>159</v>
      </c>
      <c r="AM78" s="36">
        <v>43139</v>
      </c>
      <c r="AN78" s="123" t="s">
        <v>3636</v>
      </c>
      <c r="AO78" s="123" t="s">
        <v>3801</v>
      </c>
      <c r="AP78" s="123" t="s">
        <v>249</v>
      </c>
      <c r="AQ78" s="123" t="s">
        <v>181</v>
      </c>
    </row>
    <row r="79" spans="1:43">
      <c r="A79" s="123" t="s">
        <v>3840</v>
      </c>
      <c r="B79" s="123" t="s">
        <v>3841</v>
      </c>
      <c r="C79" s="36">
        <v>43830</v>
      </c>
      <c r="D79" s="124">
        <v>1.1180000000000001</v>
      </c>
      <c r="E79" s="124">
        <v>1.53</v>
      </c>
      <c r="F79" s="125">
        <v>0.17922600088628701</v>
      </c>
      <c r="G79" s="36">
        <v>43829</v>
      </c>
      <c r="H79" s="124">
        <v>1.1160000000000001</v>
      </c>
      <c r="I79" s="125">
        <v>10.5722642643869</v>
      </c>
      <c r="J79" s="123" t="s">
        <v>3864</v>
      </c>
      <c r="K79" s="125">
        <v>0.63006300630063905</v>
      </c>
      <c r="L79" s="125">
        <v>2.1004566210045801</v>
      </c>
      <c r="M79" s="130">
        <v>2.7733230970863199</v>
      </c>
      <c r="N79" s="137">
        <f t="shared" si="11"/>
        <v>11.093292388345279</v>
      </c>
      <c r="O79" s="132">
        <f t="shared" si="12"/>
        <v>0.1109329238834528</v>
      </c>
      <c r="P79" s="134">
        <f t="shared" si="13"/>
        <v>101</v>
      </c>
      <c r="Q79" s="134">
        <v>230</v>
      </c>
      <c r="R79" s="134" t="str">
        <f t="shared" si="14"/>
        <v>101/230</v>
      </c>
      <c r="S79" s="131">
        <f t="shared" si="15"/>
        <v>0.43913043478260871</v>
      </c>
      <c r="T79" s="137">
        <f t="shared" si="16"/>
        <v>78.043478260869563</v>
      </c>
      <c r="U79" s="133" t="e">
        <f ca="1">[1]!f_risk_annusharpe(A79,"2019/9/30","2019/12/31",1,1,3)</f>
        <v>#NAME?</v>
      </c>
      <c r="V79" s="134" t="e">
        <f t="shared" ca="1" si="17"/>
        <v>#NAME?</v>
      </c>
      <c r="W79" s="134">
        <f t="shared" si="18"/>
        <v>230</v>
      </c>
      <c r="X79" s="134" t="e">
        <f t="shared" ca="1" si="19"/>
        <v>#NAME?</v>
      </c>
      <c r="Y79" s="131" t="e">
        <f t="shared" ca="1" si="20"/>
        <v>#NAME?</v>
      </c>
      <c r="Z79" s="137" t="e">
        <f t="shared" ca="1" si="21"/>
        <v>#NAME?</v>
      </c>
      <c r="AA79" s="125">
        <v>5.3541778475064303</v>
      </c>
      <c r="AB79" s="125">
        <v>10.5722642643869</v>
      </c>
      <c r="AC79" s="123" t="s">
        <v>3864</v>
      </c>
      <c r="AD79" s="125">
        <v>12.029082234441301</v>
      </c>
      <c r="AE79" s="123" t="s">
        <v>6763</v>
      </c>
      <c r="AF79" s="125">
        <v>20.298180464299001</v>
      </c>
      <c r="AG79" s="123" t="s">
        <v>6764</v>
      </c>
      <c r="AH79" s="125">
        <v>61.857467278000001</v>
      </c>
      <c r="AI79" s="123" t="s">
        <v>157</v>
      </c>
      <c r="AJ79" s="123" t="s">
        <v>189</v>
      </c>
      <c r="AK79" s="124">
        <v>6.8540799925</v>
      </c>
      <c r="AL79" s="123" t="s">
        <v>159</v>
      </c>
      <c r="AM79" s="36">
        <v>40422</v>
      </c>
      <c r="AN79" s="123" t="s">
        <v>3636</v>
      </c>
      <c r="AO79" s="123" t="s">
        <v>6765</v>
      </c>
      <c r="AP79" s="123" t="s">
        <v>240</v>
      </c>
      <c r="AQ79" s="123" t="s">
        <v>162</v>
      </c>
    </row>
    <row r="80" spans="1:43">
      <c r="A80" s="123" t="s">
        <v>3989</v>
      </c>
      <c r="B80" s="123" t="s">
        <v>3990</v>
      </c>
      <c r="C80" s="36">
        <v>43830</v>
      </c>
      <c r="D80" s="124">
        <v>1.1020000000000001</v>
      </c>
      <c r="E80" s="124">
        <v>1.1994</v>
      </c>
      <c r="F80" s="125">
        <v>0.26383300857966302</v>
      </c>
      <c r="G80" s="36">
        <v>43829</v>
      </c>
      <c r="H80" s="124">
        <v>1.0991</v>
      </c>
      <c r="I80" s="125">
        <v>10.4058752150211</v>
      </c>
      <c r="J80" s="123" t="s">
        <v>3872</v>
      </c>
      <c r="K80" s="125">
        <v>1.4452729448587101</v>
      </c>
      <c r="L80" s="125">
        <v>4.6434336720159797</v>
      </c>
      <c r="M80" s="130">
        <v>5.5858963303631501</v>
      </c>
      <c r="N80" s="137">
        <f t="shared" si="11"/>
        <v>22.343585321452601</v>
      </c>
      <c r="O80" s="132">
        <f t="shared" si="12"/>
        <v>0.223435853214526</v>
      </c>
      <c r="P80" s="134">
        <f t="shared" si="13"/>
        <v>34</v>
      </c>
      <c r="Q80" s="134">
        <v>230</v>
      </c>
      <c r="R80" s="134" t="str">
        <f t="shared" si="14"/>
        <v>34/230</v>
      </c>
      <c r="S80" s="131">
        <f t="shared" si="15"/>
        <v>0.14782608695652175</v>
      </c>
      <c r="T80" s="137">
        <f t="shared" si="16"/>
        <v>92.608695652173907</v>
      </c>
      <c r="U80" s="133" t="e">
        <f ca="1">[1]!f_risk_annusharpe(A80,"2019/9/30","2019/12/31",1,1,3)</f>
        <v>#NAME?</v>
      </c>
      <c r="V80" s="134" t="e">
        <f t="shared" ca="1" si="17"/>
        <v>#NAME?</v>
      </c>
      <c r="W80" s="134">
        <f t="shared" si="18"/>
        <v>230</v>
      </c>
      <c r="X80" s="134" t="e">
        <f t="shared" ca="1" si="19"/>
        <v>#NAME?</v>
      </c>
      <c r="Y80" s="131" t="e">
        <f t="shared" ca="1" si="20"/>
        <v>#NAME?</v>
      </c>
      <c r="Z80" s="137" t="e">
        <f t="shared" ca="1" si="21"/>
        <v>#NAME?</v>
      </c>
      <c r="AA80" s="125">
        <v>9.3796526054590696</v>
      </c>
      <c r="AB80" s="125">
        <v>10.4058752150211</v>
      </c>
      <c r="AC80" s="123" t="s">
        <v>3872</v>
      </c>
      <c r="AD80" s="125">
        <v>11.3771879001972</v>
      </c>
      <c r="AE80" s="123" t="s">
        <v>6766</v>
      </c>
      <c r="AF80" s="125">
        <v>18.9690280650888</v>
      </c>
      <c r="AG80" s="123" t="s">
        <v>6767</v>
      </c>
      <c r="AH80" s="125">
        <v>20.634594457999999</v>
      </c>
      <c r="AI80" s="123" t="s">
        <v>157</v>
      </c>
      <c r="AJ80" s="123" t="s">
        <v>166</v>
      </c>
      <c r="AK80" s="124">
        <v>1.6577731213</v>
      </c>
      <c r="AL80" s="123" t="s">
        <v>159</v>
      </c>
      <c r="AM80" s="36">
        <v>42382</v>
      </c>
      <c r="AN80" s="123" t="s">
        <v>3636</v>
      </c>
      <c r="AO80" s="123" t="s">
        <v>3991</v>
      </c>
      <c r="AP80" s="123" t="s">
        <v>167</v>
      </c>
      <c r="AQ80" s="123" t="s">
        <v>165</v>
      </c>
    </row>
    <row r="81" spans="1:43">
      <c r="A81" s="123" t="s">
        <v>3833</v>
      </c>
      <c r="B81" s="123" t="s">
        <v>3834</v>
      </c>
      <c r="C81" s="36">
        <v>43830</v>
      </c>
      <c r="D81" s="124">
        <v>1.0778000000000001</v>
      </c>
      <c r="E81" s="124">
        <v>1.2358</v>
      </c>
      <c r="F81" s="125">
        <v>0.19521595713897599</v>
      </c>
      <c r="G81" s="36">
        <v>43829</v>
      </c>
      <c r="H81" s="124">
        <v>1.0757000000000001</v>
      </c>
      <c r="I81" s="125">
        <v>10.401783665194801</v>
      </c>
      <c r="J81" s="123" t="s">
        <v>6768</v>
      </c>
      <c r="K81" s="125">
        <v>0.75722165093017801</v>
      </c>
      <c r="L81" s="125">
        <v>1.8810851687305199</v>
      </c>
      <c r="M81" s="130">
        <v>2.1224180405533701</v>
      </c>
      <c r="N81" s="137">
        <f t="shared" si="11"/>
        <v>8.4896721622134805</v>
      </c>
      <c r="O81" s="132">
        <f t="shared" si="12"/>
        <v>8.489672162213481E-2</v>
      </c>
      <c r="P81" s="134">
        <f t="shared" si="13"/>
        <v>132</v>
      </c>
      <c r="Q81" s="134">
        <v>230</v>
      </c>
      <c r="R81" s="134" t="str">
        <f t="shared" si="14"/>
        <v>132/230</v>
      </c>
      <c r="S81" s="131">
        <f t="shared" si="15"/>
        <v>0.57391304347826089</v>
      </c>
      <c r="T81" s="137">
        <f t="shared" si="16"/>
        <v>71.304347826086953</v>
      </c>
      <c r="U81" s="133" t="e">
        <f ca="1">[1]!f_risk_annusharpe(A81,"2019/9/30","2019/12/31",1,1,3)</f>
        <v>#NAME?</v>
      </c>
      <c r="V81" s="134" t="e">
        <f t="shared" ca="1" si="17"/>
        <v>#NAME?</v>
      </c>
      <c r="W81" s="134">
        <f t="shared" si="18"/>
        <v>230</v>
      </c>
      <c r="X81" s="134" t="e">
        <f t="shared" ca="1" si="19"/>
        <v>#NAME?</v>
      </c>
      <c r="Y81" s="131" t="e">
        <f t="shared" ca="1" si="20"/>
        <v>#NAME?</v>
      </c>
      <c r="Z81" s="137" t="e">
        <f t="shared" ca="1" si="21"/>
        <v>#NAME?</v>
      </c>
      <c r="AA81" s="125">
        <v>2.74529700548457</v>
      </c>
      <c r="AB81" s="125">
        <v>10.401783665194801</v>
      </c>
      <c r="AC81" s="123" t="s">
        <v>6768</v>
      </c>
      <c r="AD81" s="125">
        <v>12.656911718433999</v>
      </c>
      <c r="AE81" s="123" t="s">
        <v>6769</v>
      </c>
      <c r="AF81" s="125">
        <v>11.8727828708362</v>
      </c>
      <c r="AG81" s="123" t="s">
        <v>6770</v>
      </c>
      <c r="AH81" s="125">
        <v>12.510457733200001</v>
      </c>
      <c r="AI81" s="123" t="s">
        <v>157</v>
      </c>
      <c r="AJ81" s="123" t="s">
        <v>166</v>
      </c>
      <c r="AK81" s="124">
        <v>6.5269700764999996</v>
      </c>
      <c r="AL81" s="123" t="s">
        <v>159</v>
      </c>
      <c r="AM81" s="36">
        <v>42549</v>
      </c>
      <c r="AN81" s="123" t="s">
        <v>3636</v>
      </c>
      <c r="AO81" s="123" t="s">
        <v>6771</v>
      </c>
      <c r="AP81" s="123" t="s">
        <v>236</v>
      </c>
      <c r="AQ81" s="123" t="s">
        <v>170</v>
      </c>
    </row>
    <row r="82" spans="1:43">
      <c r="A82" s="123" t="s">
        <v>3821</v>
      </c>
      <c r="B82" s="123" t="s">
        <v>3822</v>
      </c>
      <c r="C82" s="36">
        <v>43830</v>
      </c>
      <c r="D82" s="124">
        <v>1.462</v>
      </c>
      <c r="E82" s="124">
        <v>1.613</v>
      </c>
      <c r="F82" s="125">
        <v>6.8446269678302696E-2</v>
      </c>
      <c r="G82" s="36">
        <v>43829</v>
      </c>
      <c r="H82" s="124">
        <v>1.4610000000000001</v>
      </c>
      <c r="I82" s="125">
        <v>10.339622641509401</v>
      </c>
      <c r="J82" s="123" t="s">
        <v>6772</v>
      </c>
      <c r="K82" s="125">
        <v>0.55020632737276598</v>
      </c>
      <c r="L82" s="125">
        <v>1.5983321751216</v>
      </c>
      <c r="M82" s="130">
        <v>2.2377622377622401</v>
      </c>
      <c r="N82" s="137">
        <f t="shared" si="11"/>
        <v>8.9510489510489606</v>
      </c>
      <c r="O82" s="132">
        <f t="shared" si="12"/>
        <v>8.9510489510489608E-2</v>
      </c>
      <c r="P82" s="134">
        <f t="shared" si="13"/>
        <v>126</v>
      </c>
      <c r="Q82" s="134">
        <v>230</v>
      </c>
      <c r="R82" s="134" t="str">
        <f t="shared" si="14"/>
        <v>126/230</v>
      </c>
      <c r="S82" s="131">
        <f t="shared" si="15"/>
        <v>0.54782608695652169</v>
      </c>
      <c r="T82" s="137">
        <f t="shared" si="16"/>
        <v>72.608695652173921</v>
      </c>
      <c r="U82" s="133" t="e">
        <f ca="1">[1]!f_risk_annusharpe(A82,"2019/9/30","2019/12/31",1,1,3)</f>
        <v>#NAME?</v>
      </c>
      <c r="V82" s="134" t="e">
        <f t="shared" ca="1" si="17"/>
        <v>#NAME?</v>
      </c>
      <c r="W82" s="134">
        <f t="shared" si="18"/>
        <v>230</v>
      </c>
      <c r="X82" s="134" t="e">
        <f t="shared" ca="1" si="19"/>
        <v>#NAME?</v>
      </c>
      <c r="Y82" s="131" t="e">
        <f t="shared" ca="1" si="20"/>
        <v>#NAME?</v>
      </c>
      <c r="Z82" s="137" t="e">
        <f t="shared" ca="1" si="21"/>
        <v>#NAME?</v>
      </c>
      <c r="AA82" s="125">
        <v>4.0569395017793601</v>
      </c>
      <c r="AB82" s="125">
        <v>10.339622641509401</v>
      </c>
      <c r="AC82" s="123" t="s">
        <v>6772</v>
      </c>
      <c r="AD82" s="125">
        <v>14.040561622464899</v>
      </c>
      <c r="AE82" s="123" t="s">
        <v>6773</v>
      </c>
      <c r="AF82" s="125">
        <v>20.230263157894701</v>
      </c>
      <c r="AG82" s="123" t="s">
        <v>6774</v>
      </c>
      <c r="AH82" s="125">
        <v>64.185377799999998</v>
      </c>
      <c r="AI82" s="123" t="s">
        <v>157</v>
      </c>
      <c r="AJ82" s="123" t="s">
        <v>166</v>
      </c>
      <c r="AK82" s="124">
        <v>9.5418905505999998</v>
      </c>
      <c r="AL82" s="123" t="s">
        <v>159</v>
      </c>
      <c r="AM82" s="36">
        <v>41362</v>
      </c>
      <c r="AN82" s="123" t="s">
        <v>3636</v>
      </c>
      <c r="AO82" s="123" t="s">
        <v>288</v>
      </c>
      <c r="AP82" s="123" t="s">
        <v>219</v>
      </c>
      <c r="AQ82" s="123" t="s">
        <v>247</v>
      </c>
    </row>
    <row r="83" spans="1:43">
      <c r="A83" s="123" t="s">
        <v>3827</v>
      </c>
      <c r="B83" s="123" t="s">
        <v>3828</v>
      </c>
      <c r="C83" s="36">
        <v>43830</v>
      </c>
      <c r="D83" s="124">
        <v>1.0347</v>
      </c>
      <c r="E83" s="124">
        <v>1.1847000000000001</v>
      </c>
      <c r="F83" s="125">
        <v>0.11612078013541501</v>
      </c>
      <c r="G83" s="36">
        <v>43829</v>
      </c>
      <c r="H83" s="124">
        <v>1.0335000000000001</v>
      </c>
      <c r="I83" s="125">
        <v>10.285665061710001</v>
      </c>
      <c r="J83" s="123" t="s">
        <v>6775</v>
      </c>
      <c r="K83" s="125">
        <v>0.55393586005830997</v>
      </c>
      <c r="L83" s="125">
        <v>1.69831547070096</v>
      </c>
      <c r="M83" s="130">
        <v>1.90414392992699</v>
      </c>
      <c r="N83" s="137">
        <f t="shared" si="11"/>
        <v>7.61657571970796</v>
      </c>
      <c r="O83" s="132">
        <f t="shared" si="12"/>
        <v>7.6165757197079603E-2</v>
      </c>
      <c r="P83" s="134">
        <f t="shared" si="13"/>
        <v>145</v>
      </c>
      <c r="Q83" s="134">
        <v>230</v>
      </c>
      <c r="R83" s="134" t="str">
        <f t="shared" si="14"/>
        <v>145/230</v>
      </c>
      <c r="S83" s="131">
        <f t="shared" si="15"/>
        <v>0.63043478260869568</v>
      </c>
      <c r="T83" s="137">
        <f t="shared" si="16"/>
        <v>68.478260869565219</v>
      </c>
      <c r="U83" s="133" t="e">
        <f ca="1">[1]!f_risk_annusharpe(A83,"2019/9/30","2019/12/31",1,1,3)</f>
        <v>#NAME?</v>
      </c>
      <c r="V83" s="134" t="e">
        <f t="shared" ca="1" si="17"/>
        <v>#NAME?</v>
      </c>
      <c r="W83" s="134">
        <f t="shared" si="18"/>
        <v>230</v>
      </c>
      <c r="X83" s="134" t="e">
        <f t="shared" ca="1" si="19"/>
        <v>#NAME?</v>
      </c>
      <c r="Y83" s="131" t="e">
        <f t="shared" ca="1" si="20"/>
        <v>#NAME?</v>
      </c>
      <c r="Z83" s="137" t="e">
        <f t="shared" ca="1" si="21"/>
        <v>#NAME?</v>
      </c>
      <c r="AA83" s="125">
        <v>4.1307262253422303</v>
      </c>
      <c r="AB83" s="125">
        <v>10.285665061710001</v>
      </c>
      <c r="AC83" s="123" t="s">
        <v>6775</v>
      </c>
      <c r="AD83" s="125">
        <v>17.213922961675198</v>
      </c>
      <c r="AE83" s="123" t="s">
        <v>6776</v>
      </c>
      <c r="AF83" s="126">
        <v>0</v>
      </c>
      <c r="AG83" s="123"/>
      <c r="AH83" s="125">
        <v>18.6673756064</v>
      </c>
      <c r="AI83" s="123" t="s">
        <v>157</v>
      </c>
      <c r="AJ83" s="123" t="s">
        <v>95</v>
      </c>
      <c r="AK83" s="124">
        <v>4.8117725913999996</v>
      </c>
      <c r="AL83" s="123" t="s">
        <v>159</v>
      </c>
      <c r="AM83" s="36">
        <v>42977</v>
      </c>
      <c r="AN83" s="123" t="s">
        <v>3636</v>
      </c>
      <c r="AO83" s="123" t="s">
        <v>549</v>
      </c>
      <c r="AP83" s="123" t="s">
        <v>325</v>
      </c>
      <c r="AQ83" s="123" t="s">
        <v>181</v>
      </c>
    </row>
    <row r="84" spans="1:43">
      <c r="A84" s="123" t="s">
        <v>3920</v>
      </c>
      <c r="B84" s="123" t="s">
        <v>3921</v>
      </c>
      <c r="C84" s="36">
        <v>43830</v>
      </c>
      <c r="D84" s="124">
        <v>1.1160000000000001</v>
      </c>
      <c r="E84" s="124">
        <v>1.1160000000000001</v>
      </c>
      <c r="F84" s="125">
        <v>0.26954177897575099</v>
      </c>
      <c r="G84" s="36">
        <v>43829</v>
      </c>
      <c r="H84" s="124">
        <v>1.113</v>
      </c>
      <c r="I84" s="125">
        <v>10.0591715976331</v>
      </c>
      <c r="J84" s="123" t="s">
        <v>3877</v>
      </c>
      <c r="K84" s="125">
        <v>1.3623978201635001</v>
      </c>
      <c r="L84" s="125">
        <v>3.2377428307123202</v>
      </c>
      <c r="M84" s="130">
        <v>4.2016806722689202</v>
      </c>
      <c r="N84" s="137">
        <f t="shared" si="11"/>
        <v>16.806722689075681</v>
      </c>
      <c r="O84" s="132">
        <f t="shared" si="12"/>
        <v>0.16806722689075682</v>
      </c>
      <c r="P84" s="134">
        <f t="shared" si="13"/>
        <v>52</v>
      </c>
      <c r="Q84" s="134">
        <v>230</v>
      </c>
      <c r="R84" s="134" t="str">
        <f t="shared" si="14"/>
        <v>52/230</v>
      </c>
      <c r="S84" s="131">
        <f t="shared" si="15"/>
        <v>0.22608695652173913</v>
      </c>
      <c r="T84" s="137">
        <f t="shared" si="16"/>
        <v>88.695652173913047</v>
      </c>
      <c r="U84" s="133" t="e">
        <f ca="1">[1]!f_risk_annusharpe(A84,"2019/9/30","2019/12/31",1,1,3)</f>
        <v>#NAME?</v>
      </c>
      <c r="V84" s="134" t="e">
        <f t="shared" ca="1" si="17"/>
        <v>#NAME?</v>
      </c>
      <c r="W84" s="134">
        <f t="shared" si="18"/>
        <v>230</v>
      </c>
      <c r="X84" s="134" t="e">
        <f t="shared" ca="1" si="19"/>
        <v>#NAME?</v>
      </c>
      <c r="Y84" s="131" t="e">
        <f t="shared" ca="1" si="20"/>
        <v>#NAME?</v>
      </c>
      <c r="Z84" s="137" t="e">
        <f t="shared" ca="1" si="21"/>
        <v>#NAME?</v>
      </c>
      <c r="AA84" s="125">
        <v>6.8965517241379404</v>
      </c>
      <c r="AB84" s="125">
        <v>10.0591715976331</v>
      </c>
      <c r="AC84" s="123" t="s">
        <v>3877</v>
      </c>
      <c r="AD84" s="125">
        <v>4.5923149015932703</v>
      </c>
      <c r="AE84" s="123" t="s">
        <v>6778</v>
      </c>
      <c r="AF84" s="125">
        <v>8.6660175267770398</v>
      </c>
      <c r="AG84" s="123" t="s">
        <v>6779</v>
      </c>
      <c r="AH84" s="125">
        <v>11.6</v>
      </c>
      <c r="AI84" s="123" t="s">
        <v>157</v>
      </c>
      <c r="AJ84" s="123" t="s">
        <v>158</v>
      </c>
      <c r="AK84" s="124">
        <v>2.4368077608999998</v>
      </c>
      <c r="AL84" s="123" t="s">
        <v>159</v>
      </c>
      <c r="AM84" s="36">
        <v>42247</v>
      </c>
      <c r="AN84" s="123" t="s">
        <v>3636</v>
      </c>
      <c r="AO84" s="123" t="s">
        <v>262</v>
      </c>
      <c r="AP84" s="123" t="s">
        <v>263</v>
      </c>
      <c r="AQ84" s="123" t="s">
        <v>165</v>
      </c>
    </row>
    <row r="85" spans="1:43">
      <c r="A85" s="123" t="s">
        <v>3824</v>
      </c>
      <c r="B85" s="123" t="s">
        <v>3825</v>
      </c>
      <c r="C85" s="36">
        <v>43830</v>
      </c>
      <c r="D85" s="124">
        <v>1.2070000000000001</v>
      </c>
      <c r="E85" s="124">
        <v>1.387</v>
      </c>
      <c r="F85" s="125">
        <v>8.29187396351595E-2</v>
      </c>
      <c r="G85" s="36">
        <v>43829</v>
      </c>
      <c r="H85" s="124">
        <v>1.206</v>
      </c>
      <c r="I85" s="125">
        <v>10.0273473108478</v>
      </c>
      <c r="J85" s="123" t="s">
        <v>6780</v>
      </c>
      <c r="K85" s="125">
        <v>0.41597337770383702</v>
      </c>
      <c r="L85" s="125">
        <v>1.4285714285714299</v>
      </c>
      <c r="M85" s="130">
        <v>1.94256756756757</v>
      </c>
      <c r="N85" s="137">
        <f t="shared" si="11"/>
        <v>7.7702702702702799</v>
      </c>
      <c r="O85" s="132">
        <f t="shared" si="12"/>
        <v>7.7702702702702797E-2</v>
      </c>
      <c r="P85" s="134">
        <f t="shared" si="13"/>
        <v>142</v>
      </c>
      <c r="Q85" s="134">
        <v>230</v>
      </c>
      <c r="R85" s="134" t="str">
        <f t="shared" si="14"/>
        <v>142/230</v>
      </c>
      <c r="S85" s="131">
        <f t="shared" si="15"/>
        <v>0.61739130434782608</v>
      </c>
      <c r="T85" s="137">
        <f t="shared" si="16"/>
        <v>69.130434782608702</v>
      </c>
      <c r="U85" s="133" t="e">
        <f ca="1">[1]!f_risk_annusharpe(A85,"2019/9/30","2019/12/31",1,1,3)</f>
        <v>#NAME?</v>
      </c>
      <c r="V85" s="134" t="e">
        <f t="shared" ca="1" si="17"/>
        <v>#NAME?</v>
      </c>
      <c r="W85" s="134">
        <f t="shared" si="18"/>
        <v>230</v>
      </c>
      <c r="X85" s="134" t="e">
        <f t="shared" ca="1" si="19"/>
        <v>#NAME?</v>
      </c>
      <c r="Y85" s="131" t="e">
        <f t="shared" ca="1" si="20"/>
        <v>#NAME?</v>
      </c>
      <c r="Z85" s="137" t="e">
        <f t="shared" ca="1" si="21"/>
        <v>#NAME?</v>
      </c>
      <c r="AA85" s="125">
        <v>4.4117647058823604</v>
      </c>
      <c r="AB85" s="125">
        <v>10.0273473108478</v>
      </c>
      <c r="AC85" s="123" t="s">
        <v>6780</v>
      </c>
      <c r="AD85" s="125">
        <v>5.50699300699302</v>
      </c>
      <c r="AE85" s="123" t="s">
        <v>6781</v>
      </c>
      <c r="AF85" s="125">
        <v>9.3297388995193806</v>
      </c>
      <c r="AG85" s="123" t="s">
        <v>6782</v>
      </c>
      <c r="AH85" s="125">
        <v>41.3345099</v>
      </c>
      <c r="AI85" s="123" t="s">
        <v>157</v>
      </c>
      <c r="AJ85" s="123" t="s">
        <v>158</v>
      </c>
      <c r="AK85" s="124">
        <v>0.92409960520000001</v>
      </c>
      <c r="AL85" s="123" t="s">
        <v>159</v>
      </c>
      <c r="AM85" s="36">
        <v>40625</v>
      </c>
      <c r="AN85" s="123" t="s">
        <v>3636</v>
      </c>
      <c r="AO85" s="123" t="s">
        <v>879</v>
      </c>
      <c r="AP85" s="123" t="s">
        <v>286</v>
      </c>
      <c r="AQ85" s="123" t="s">
        <v>162</v>
      </c>
    </row>
    <row r="86" spans="1:43">
      <c r="A86" s="123" t="s">
        <v>3925</v>
      </c>
      <c r="B86" s="123" t="s">
        <v>3926</v>
      </c>
      <c r="C86" s="36">
        <v>43830</v>
      </c>
      <c r="D86" s="124">
        <v>1.1819999999999999</v>
      </c>
      <c r="E86" s="124">
        <v>1.76</v>
      </c>
      <c r="F86" s="125">
        <v>0.28847785508229101</v>
      </c>
      <c r="G86" s="36">
        <v>43829</v>
      </c>
      <c r="H86" s="124">
        <v>1.1786000000000001</v>
      </c>
      <c r="I86" s="125">
        <v>10.0148920327625</v>
      </c>
      <c r="J86" s="123" t="s">
        <v>3880</v>
      </c>
      <c r="K86" s="125">
        <v>1.01700709341082</v>
      </c>
      <c r="L86" s="125">
        <v>3.21341250436604</v>
      </c>
      <c r="M86" s="130">
        <v>3.9303613822210401</v>
      </c>
      <c r="N86" s="137">
        <f t="shared" si="11"/>
        <v>15.721445528884161</v>
      </c>
      <c r="O86" s="132">
        <f t="shared" si="12"/>
        <v>0.15721445528884159</v>
      </c>
      <c r="P86" s="134">
        <f t="shared" si="13"/>
        <v>59</v>
      </c>
      <c r="Q86" s="134">
        <v>230</v>
      </c>
      <c r="R86" s="134" t="str">
        <f t="shared" si="14"/>
        <v>59/230</v>
      </c>
      <c r="S86" s="131">
        <f t="shared" si="15"/>
        <v>0.2565217391304348</v>
      </c>
      <c r="T86" s="137">
        <f t="shared" si="16"/>
        <v>87.173913043478251</v>
      </c>
      <c r="U86" s="133" t="e">
        <f ca="1">[1]!f_risk_annusharpe(A86,"2019/9/30","2019/12/31",1,1,3)</f>
        <v>#NAME?</v>
      </c>
      <c r="V86" s="134" t="e">
        <f t="shared" ca="1" si="17"/>
        <v>#NAME?</v>
      </c>
      <c r="W86" s="134">
        <f t="shared" si="18"/>
        <v>230</v>
      </c>
      <c r="X86" s="134" t="e">
        <f t="shared" ca="1" si="19"/>
        <v>#NAME?</v>
      </c>
      <c r="Y86" s="131" t="e">
        <f t="shared" ca="1" si="20"/>
        <v>#NAME?</v>
      </c>
      <c r="Z86" s="137" t="e">
        <f t="shared" ca="1" si="21"/>
        <v>#NAME?</v>
      </c>
      <c r="AA86" s="125">
        <v>4.6202867764205999</v>
      </c>
      <c r="AB86" s="125">
        <v>10.0148920327625</v>
      </c>
      <c r="AC86" s="123" t="s">
        <v>3880</v>
      </c>
      <c r="AD86" s="125">
        <v>8.7896916705015897</v>
      </c>
      <c r="AE86" s="123" t="s">
        <v>6783</v>
      </c>
      <c r="AF86" s="125">
        <v>14.0376266280752</v>
      </c>
      <c r="AG86" s="123" t="s">
        <v>6784</v>
      </c>
      <c r="AH86" s="125">
        <v>90.331313600000001</v>
      </c>
      <c r="AI86" s="123" t="s">
        <v>157</v>
      </c>
      <c r="AJ86" s="123" t="s">
        <v>189</v>
      </c>
      <c r="AK86" s="124">
        <v>2.8269704146999999</v>
      </c>
      <c r="AL86" s="123" t="s">
        <v>159</v>
      </c>
      <c r="AM86" s="36">
        <v>39729</v>
      </c>
      <c r="AN86" s="123" t="s">
        <v>3636</v>
      </c>
      <c r="AO86" s="123" t="s">
        <v>3927</v>
      </c>
      <c r="AP86" s="123" t="s">
        <v>187</v>
      </c>
      <c r="AQ86" s="123" t="s">
        <v>181</v>
      </c>
    </row>
    <row r="87" spans="1:43">
      <c r="A87" s="123" t="s">
        <v>3851</v>
      </c>
      <c r="B87" s="123" t="s">
        <v>3852</v>
      </c>
      <c r="C87" s="36">
        <v>43830</v>
      </c>
      <c r="D87" s="124">
        <v>1.1180000000000001</v>
      </c>
      <c r="E87" s="124">
        <v>1.4510000000000001</v>
      </c>
      <c r="F87" s="125">
        <v>8.9538215938243307E-2</v>
      </c>
      <c r="G87" s="36">
        <v>43829</v>
      </c>
      <c r="H87" s="124">
        <v>1.117</v>
      </c>
      <c r="I87" s="125">
        <v>9.9843779891659903</v>
      </c>
      <c r="J87" s="123" t="s">
        <v>3882</v>
      </c>
      <c r="K87" s="125">
        <v>0.449236298292914</v>
      </c>
      <c r="L87" s="125">
        <v>1.63636363636363</v>
      </c>
      <c r="M87" s="130">
        <v>2.4747937671860898</v>
      </c>
      <c r="N87" s="137">
        <f t="shared" si="11"/>
        <v>9.8991750687443592</v>
      </c>
      <c r="O87" s="132">
        <f t="shared" si="12"/>
        <v>9.8991750687443592E-2</v>
      </c>
      <c r="P87" s="134">
        <f t="shared" si="13"/>
        <v>113</v>
      </c>
      <c r="Q87" s="134">
        <v>230</v>
      </c>
      <c r="R87" s="134" t="str">
        <f t="shared" si="14"/>
        <v>113/230</v>
      </c>
      <c r="S87" s="131">
        <f t="shared" si="15"/>
        <v>0.49130434782608695</v>
      </c>
      <c r="T87" s="137">
        <f t="shared" si="16"/>
        <v>75.434782608695656</v>
      </c>
      <c r="U87" s="133" t="e">
        <f ca="1">[1]!f_risk_annusharpe(A87,"2019/9/30","2019/12/31",1,1,3)</f>
        <v>#NAME?</v>
      </c>
      <c r="V87" s="134" t="e">
        <f t="shared" ca="1" si="17"/>
        <v>#NAME?</v>
      </c>
      <c r="W87" s="134">
        <f t="shared" si="18"/>
        <v>230</v>
      </c>
      <c r="X87" s="134" t="e">
        <f t="shared" ca="1" si="19"/>
        <v>#NAME?</v>
      </c>
      <c r="Y87" s="131" t="e">
        <f t="shared" ca="1" si="20"/>
        <v>#NAME?</v>
      </c>
      <c r="Z87" s="137" t="e">
        <f t="shared" ca="1" si="21"/>
        <v>#NAME?</v>
      </c>
      <c r="AA87" s="125">
        <v>4.5837231057062802</v>
      </c>
      <c r="AB87" s="125">
        <v>9.9843779891659903</v>
      </c>
      <c r="AC87" s="123" t="s">
        <v>3882</v>
      </c>
      <c r="AD87" s="125">
        <v>11.980398808224299</v>
      </c>
      <c r="AE87" s="123" t="s">
        <v>6785</v>
      </c>
      <c r="AF87" s="125">
        <v>17.2856565434613</v>
      </c>
      <c r="AG87" s="123" t="s">
        <v>6786</v>
      </c>
      <c r="AH87" s="125">
        <v>49.773783406</v>
      </c>
      <c r="AI87" s="123" t="s">
        <v>157</v>
      </c>
      <c r="AJ87" s="123" t="s">
        <v>189</v>
      </c>
      <c r="AK87" s="124">
        <v>1.3355370968</v>
      </c>
      <c r="AL87" s="123" t="s">
        <v>159</v>
      </c>
      <c r="AM87" s="36">
        <v>41611</v>
      </c>
      <c r="AN87" s="123" t="s">
        <v>3636</v>
      </c>
      <c r="AO87" s="123" t="s">
        <v>558</v>
      </c>
      <c r="AP87" s="123" t="s">
        <v>209</v>
      </c>
      <c r="AQ87" s="123" t="s">
        <v>170</v>
      </c>
    </row>
    <row r="88" spans="1:43">
      <c r="A88" s="123" t="s">
        <v>3870</v>
      </c>
      <c r="B88" s="123" t="s">
        <v>3871</v>
      </c>
      <c r="C88" s="36">
        <v>43830</v>
      </c>
      <c r="D88" s="124">
        <v>1.3367</v>
      </c>
      <c r="E88" s="124">
        <v>1.8333999999999999</v>
      </c>
      <c r="F88" s="125">
        <v>8.9835574861940604E-2</v>
      </c>
      <c r="G88" s="36">
        <v>43829</v>
      </c>
      <c r="H88" s="124">
        <v>1.3354999999999999</v>
      </c>
      <c r="I88" s="125">
        <v>9.9324553595092393</v>
      </c>
      <c r="J88" s="123" t="s">
        <v>6787</v>
      </c>
      <c r="K88" s="125">
        <v>0.44334235046588799</v>
      </c>
      <c r="L88" s="125">
        <v>1.80502665651182</v>
      </c>
      <c r="M88" s="130">
        <v>2.3271836484727899</v>
      </c>
      <c r="N88" s="137">
        <f t="shared" si="11"/>
        <v>9.3087345938911596</v>
      </c>
      <c r="O88" s="132">
        <f t="shared" si="12"/>
        <v>9.3087345938911603E-2</v>
      </c>
      <c r="P88" s="134">
        <f t="shared" si="13"/>
        <v>118</v>
      </c>
      <c r="Q88" s="134">
        <v>230</v>
      </c>
      <c r="R88" s="134" t="str">
        <f t="shared" si="14"/>
        <v>118/230</v>
      </c>
      <c r="S88" s="131">
        <f t="shared" si="15"/>
        <v>0.5130434782608696</v>
      </c>
      <c r="T88" s="137">
        <f t="shared" si="16"/>
        <v>74.347826086956516</v>
      </c>
      <c r="U88" s="133" t="e">
        <f ca="1">[1]!f_risk_annusharpe(A88,"2019/9/30","2019/12/31",1,1,3)</f>
        <v>#NAME?</v>
      </c>
      <c r="V88" s="134" t="e">
        <f t="shared" ca="1" si="17"/>
        <v>#NAME?</v>
      </c>
      <c r="W88" s="134">
        <f t="shared" si="18"/>
        <v>230</v>
      </c>
      <c r="X88" s="134" t="e">
        <f t="shared" ca="1" si="19"/>
        <v>#NAME?</v>
      </c>
      <c r="Y88" s="131" t="e">
        <f t="shared" ca="1" si="20"/>
        <v>#NAME?</v>
      </c>
      <c r="Z88" s="137" t="e">
        <f t="shared" ca="1" si="21"/>
        <v>#NAME?</v>
      </c>
      <c r="AA88" s="125">
        <v>3.3538202356331102</v>
      </c>
      <c r="AB88" s="125">
        <v>9.9324553595092393</v>
      </c>
      <c r="AC88" s="123" t="s">
        <v>6787</v>
      </c>
      <c r="AD88" s="125">
        <v>8.6799679160942897</v>
      </c>
      <c r="AE88" s="123" t="s">
        <v>6788</v>
      </c>
      <c r="AF88" s="125">
        <v>12.0860380321047</v>
      </c>
      <c r="AG88" s="123" t="s">
        <v>6789</v>
      </c>
      <c r="AH88" s="125">
        <v>96.190096309099999</v>
      </c>
      <c r="AI88" s="123" t="s">
        <v>157</v>
      </c>
      <c r="AJ88" s="123" t="s">
        <v>158</v>
      </c>
      <c r="AK88" s="124">
        <v>16.746347067999999</v>
      </c>
      <c r="AL88" s="123" t="s">
        <v>159</v>
      </c>
      <c r="AM88" s="36">
        <v>39717</v>
      </c>
      <c r="AN88" s="123" t="s">
        <v>3636</v>
      </c>
      <c r="AO88" s="123" t="s">
        <v>6790</v>
      </c>
      <c r="AP88" s="123" t="s">
        <v>205</v>
      </c>
      <c r="AQ88" s="123" t="s">
        <v>185</v>
      </c>
    </row>
    <row r="89" spans="1:43">
      <c r="A89" s="123" t="s">
        <v>3875</v>
      </c>
      <c r="B89" s="123" t="s">
        <v>3876</v>
      </c>
      <c r="C89" s="36">
        <v>43830</v>
      </c>
      <c r="D89" s="124">
        <v>1.1910000000000001</v>
      </c>
      <c r="E89" s="124">
        <v>1.7573000000000001</v>
      </c>
      <c r="F89" s="125">
        <v>0.10928791381236699</v>
      </c>
      <c r="G89" s="36">
        <v>43829</v>
      </c>
      <c r="H89" s="124">
        <v>1.1897</v>
      </c>
      <c r="I89" s="125">
        <v>9.9237724448048503</v>
      </c>
      <c r="J89" s="123" t="s">
        <v>6791</v>
      </c>
      <c r="K89" s="125">
        <v>0.812595226003057</v>
      </c>
      <c r="L89" s="125">
        <v>1.90810302045007</v>
      </c>
      <c r="M89" s="130">
        <v>2.6016540317022798</v>
      </c>
      <c r="N89" s="137">
        <f t="shared" si="11"/>
        <v>10.406616126809119</v>
      </c>
      <c r="O89" s="132">
        <f t="shared" si="12"/>
        <v>0.10406616126809119</v>
      </c>
      <c r="P89" s="134">
        <f t="shared" si="13"/>
        <v>108</v>
      </c>
      <c r="Q89" s="134">
        <v>230</v>
      </c>
      <c r="R89" s="134" t="str">
        <f t="shared" si="14"/>
        <v>108/230</v>
      </c>
      <c r="S89" s="131">
        <f t="shared" si="15"/>
        <v>0.46956521739130436</v>
      </c>
      <c r="T89" s="137">
        <f t="shared" si="16"/>
        <v>76.521739130434781</v>
      </c>
      <c r="U89" s="133" t="e">
        <f ca="1">[1]!f_risk_annusharpe(A89,"2019/9/30","2019/12/31",1,1,3)</f>
        <v>#NAME?</v>
      </c>
      <c r="V89" s="134" t="e">
        <f t="shared" ca="1" si="17"/>
        <v>#NAME?</v>
      </c>
      <c r="W89" s="134">
        <f t="shared" si="18"/>
        <v>230</v>
      </c>
      <c r="X89" s="134" t="e">
        <f t="shared" ca="1" si="19"/>
        <v>#NAME?</v>
      </c>
      <c r="Y89" s="131" t="e">
        <f t="shared" ca="1" si="20"/>
        <v>#NAME?</v>
      </c>
      <c r="Z89" s="137" t="e">
        <f t="shared" ca="1" si="21"/>
        <v>#NAME?</v>
      </c>
      <c r="AA89" s="125">
        <v>4.0901940220241197</v>
      </c>
      <c r="AB89" s="125">
        <v>9.9237724448048503</v>
      </c>
      <c r="AC89" s="123" t="s">
        <v>6791</v>
      </c>
      <c r="AD89" s="125">
        <v>13.4310369556619</v>
      </c>
      <c r="AE89" s="123" t="s">
        <v>6792</v>
      </c>
      <c r="AF89" s="125">
        <v>15.8099843224813</v>
      </c>
      <c r="AG89" s="123" t="s">
        <v>6793</v>
      </c>
      <c r="AH89" s="125">
        <v>93.126279857</v>
      </c>
      <c r="AI89" s="123" t="s">
        <v>157</v>
      </c>
      <c r="AJ89" s="123" t="s">
        <v>166</v>
      </c>
      <c r="AK89" s="124">
        <v>8.1350906098000006</v>
      </c>
      <c r="AL89" s="123" t="s">
        <v>159</v>
      </c>
      <c r="AM89" s="36">
        <v>39745</v>
      </c>
      <c r="AN89" s="123" t="s">
        <v>3636</v>
      </c>
      <c r="AO89" s="123" t="s">
        <v>1275</v>
      </c>
      <c r="AP89" s="123" t="s">
        <v>283</v>
      </c>
      <c r="AQ89" s="123" t="s">
        <v>185</v>
      </c>
    </row>
    <row r="90" spans="1:43">
      <c r="A90" s="123" t="s">
        <v>3865</v>
      </c>
      <c r="B90" s="123" t="s">
        <v>3866</v>
      </c>
      <c r="C90" s="36">
        <v>43830</v>
      </c>
      <c r="D90" s="124">
        <v>1.1004</v>
      </c>
      <c r="E90" s="124">
        <v>1.1004</v>
      </c>
      <c r="F90" s="125">
        <v>0.16384489350082099</v>
      </c>
      <c r="G90" s="36">
        <v>43829</v>
      </c>
      <c r="H90" s="124">
        <v>1.0986</v>
      </c>
      <c r="I90" s="125">
        <v>9.8751872191712398</v>
      </c>
      <c r="J90" s="123" t="s">
        <v>3887</v>
      </c>
      <c r="K90" s="125">
        <v>0.64941004298912497</v>
      </c>
      <c r="L90" s="125">
        <v>1.6629711751663001</v>
      </c>
      <c r="M90" s="130">
        <v>1.6160310277957399</v>
      </c>
      <c r="N90" s="137">
        <f t="shared" si="11"/>
        <v>6.4641241111829597</v>
      </c>
      <c r="O90" s="132">
        <f t="shared" si="12"/>
        <v>6.4641241111829603E-2</v>
      </c>
      <c r="P90" s="134">
        <f t="shared" si="13"/>
        <v>167</v>
      </c>
      <c r="Q90" s="134">
        <v>230</v>
      </c>
      <c r="R90" s="134" t="str">
        <f t="shared" si="14"/>
        <v>167/230</v>
      </c>
      <c r="S90" s="131">
        <f t="shared" si="15"/>
        <v>0.72608695652173916</v>
      </c>
      <c r="T90" s="137">
        <f t="shared" si="16"/>
        <v>63.695652173913047</v>
      </c>
      <c r="U90" s="133" t="e">
        <f ca="1">[1]!f_risk_annusharpe(A90,"2019/9/30","2019/12/31",1,1,3)</f>
        <v>#NAME?</v>
      </c>
      <c r="V90" s="134" t="e">
        <f t="shared" ca="1" si="17"/>
        <v>#NAME?</v>
      </c>
      <c r="W90" s="134">
        <f t="shared" si="18"/>
        <v>230</v>
      </c>
      <c r="X90" s="134" t="e">
        <f t="shared" ca="1" si="19"/>
        <v>#NAME?</v>
      </c>
      <c r="Y90" s="131" t="e">
        <f t="shared" ca="1" si="20"/>
        <v>#NAME?</v>
      </c>
      <c r="Z90" s="137" t="e">
        <f t="shared" ca="1" si="21"/>
        <v>#NAME?</v>
      </c>
      <c r="AA90" s="125">
        <v>3.2851511169513898</v>
      </c>
      <c r="AB90" s="125">
        <v>9.8751872191712398</v>
      </c>
      <c r="AC90" s="123" t="s">
        <v>3887</v>
      </c>
      <c r="AD90" s="125">
        <v>10.493021387689501</v>
      </c>
      <c r="AE90" s="123" t="s">
        <v>6794</v>
      </c>
      <c r="AF90" s="126">
        <v>0</v>
      </c>
      <c r="AG90" s="123"/>
      <c r="AH90" s="125">
        <v>10.039999999999999</v>
      </c>
      <c r="AI90" s="123" t="s">
        <v>157</v>
      </c>
      <c r="AJ90" s="123" t="s">
        <v>95</v>
      </c>
      <c r="AK90" s="124">
        <v>3.2771650661999998</v>
      </c>
      <c r="AL90" s="123" t="s">
        <v>159</v>
      </c>
      <c r="AM90" s="36">
        <v>42983</v>
      </c>
      <c r="AN90" s="123" t="s">
        <v>3636</v>
      </c>
      <c r="AO90" s="123" t="s">
        <v>3801</v>
      </c>
      <c r="AP90" s="123" t="s">
        <v>249</v>
      </c>
      <c r="AQ90" s="123" t="s">
        <v>207</v>
      </c>
    </row>
    <row r="91" spans="1:43">
      <c r="A91" s="123" t="s">
        <v>3883</v>
      </c>
      <c r="B91" s="123" t="s">
        <v>3884</v>
      </c>
      <c r="C91" s="36">
        <v>43830</v>
      </c>
      <c r="D91" s="124">
        <v>1.1739999999999999</v>
      </c>
      <c r="E91" s="124">
        <v>1.1739999999999999</v>
      </c>
      <c r="F91" s="125">
        <v>0.17064846416382301</v>
      </c>
      <c r="G91" s="36">
        <v>43829</v>
      </c>
      <c r="H91" s="124">
        <v>1.1719999999999999</v>
      </c>
      <c r="I91" s="125">
        <v>9.822263797942</v>
      </c>
      <c r="J91" s="123" t="s">
        <v>6795</v>
      </c>
      <c r="K91" s="125">
        <v>0.77253218884119301</v>
      </c>
      <c r="L91" s="125">
        <v>1.9982623805386499</v>
      </c>
      <c r="M91" s="130">
        <v>2.2648083623693398</v>
      </c>
      <c r="N91" s="137">
        <f t="shared" si="11"/>
        <v>9.0592334494773592</v>
      </c>
      <c r="O91" s="132">
        <f t="shared" si="12"/>
        <v>9.0592334494773594E-2</v>
      </c>
      <c r="P91" s="134">
        <f t="shared" si="13"/>
        <v>125</v>
      </c>
      <c r="Q91" s="134">
        <v>230</v>
      </c>
      <c r="R91" s="134" t="str">
        <f t="shared" si="14"/>
        <v>125/230</v>
      </c>
      <c r="S91" s="131">
        <f t="shared" si="15"/>
        <v>0.54347826086956519</v>
      </c>
      <c r="T91" s="137">
        <f t="shared" si="16"/>
        <v>72.826086956521749</v>
      </c>
      <c r="U91" s="133" t="e">
        <f ca="1">[1]!f_risk_annusharpe(A91,"2019/9/30","2019/12/31",1,1,3)</f>
        <v>#NAME?</v>
      </c>
      <c r="V91" s="134" t="e">
        <f t="shared" ca="1" si="17"/>
        <v>#NAME?</v>
      </c>
      <c r="W91" s="134">
        <f t="shared" si="18"/>
        <v>230</v>
      </c>
      <c r="X91" s="134" t="e">
        <f t="shared" ca="1" si="19"/>
        <v>#NAME?</v>
      </c>
      <c r="Y91" s="131" t="e">
        <f t="shared" ca="1" si="20"/>
        <v>#NAME?</v>
      </c>
      <c r="Z91" s="137" t="e">
        <f t="shared" ca="1" si="21"/>
        <v>#NAME?</v>
      </c>
      <c r="AA91" s="125">
        <v>6.4369900271985498</v>
      </c>
      <c r="AB91" s="125">
        <v>9.822263797942</v>
      </c>
      <c r="AC91" s="123" t="s">
        <v>6795</v>
      </c>
      <c r="AD91" s="125">
        <v>13.320463320463301</v>
      </c>
      <c r="AE91" s="123" t="s">
        <v>6796</v>
      </c>
      <c r="AF91" s="125">
        <v>19.066937119675501</v>
      </c>
      <c r="AG91" s="123" t="s">
        <v>6797</v>
      </c>
      <c r="AH91" s="125">
        <v>17.399999999999999</v>
      </c>
      <c r="AI91" s="123" t="s">
        <v>157</v>
      </c>
      <c r="AJ91" s="123" t="s">
        <v>166</v>
      </c>
      <c r="AK91" s="124">
        <v>1.45418472</v>
      </c>
      <c r="AL91" s="123" t="s">
        <v>159</v>
      </c>
      <c r="AM91" s="36">
        <v>42607</v>
      </c>
      <c r="AN91" s="123" t="s">
        <v>3636</v>
      </c>
      <c r="AO91" s="123" t="s">
        <v>6798</v>
      </c>
      <c r="AP91" s="123" t="s">
        <v>369</v>
      </c>
      <c r="AQ91" s="123" t="s">
        <v>173</v>
      </c>
    </row>
    <row r="92" spans="1:43">
      <c r="A92" s="123" t="s">
        <v>3848</v>
      </c>
      <c r="B92" s="123" t="s">
        <v>3849</v>
      </c>
      <c r="C92" s="36">
        <v>43830</v>
      </c>
      <c r="D92" s="124">
        <v>1.2190000000000001</v>
      </c>
      <c r="E92" s="124">
        <v>1.2549999999999999</v>
      </c>
      <c r="F92" s="125">
        <v>0.24671052631580001</v>
      </c>
      <c r="G92" s="36">
        <v>43829</v>
      </c>
      <c r="H92" s="124">
        <v>1.216</v>
      </c>
      <c r="I92" s="125">
        <v>9.8198198198198092</v>
      </c>
      <c r="J92" s="123" t="s">
        <v>3891</v>
      </c>
      <c r="K92" s="125">
        <v>0.24671052631580001</v>
      </c>
      <c r="L92" s="125">
        <v>1.4143094841930099</v>
      </c>
      <c r="M92" s="130">
        <v>2.7824620573355898</v>
      </c>
      <c r="N92" s="137">
        <f t="shared" si="11"/>
        <v>11.129848229342359</v>
      </c>
      <c r="O92" s="132">
        <f t="shared" si="12"/>
        <v>0.1112984822934236</v>
      </c>
      <c r="P92" s="134">
        <f t="shared" si="13"/>
        <v>100</v>
      </c>
      <c r="Q92" s="134">
        <v>230</v>
      </c>
      <c r="R92" s="134" t="str">
        <f t="shared" si="14"/>
        <v>100/230</v>
      </c>
      <c r="S92" s="131">
        <f t="shared" si="15"/>
        <v>0.43478260869565216</v>
      </c>
      <c r="T92" s="137">
        <f t="shared" si="16"/>
        <v>78.260869565217391</v>
      </c>
      <c r="U92" s="133" t="e">
        <f ca="1">[1]!f_risk_annusharpe(A92,"2019/9/30","2019/12/31",1,1,3)</f>
        <v>#NAME?</v>
      </c>
      <c r="V92" s="134" t="e">
        <f t="shared" ca="1" si="17"/>
        <v>#NAME?</v>
      </c>
      <c r="W92" s="134">
        <f t="shared" si="18"/>
        <v>230</v>
      </c>
      <c r="X92" s="134" t="e">
        <f t="shared" ca="1" si="19"/>
        <v>#NAME?</v>
      </c>
      <c r="Y92" s="131" t="e">
        <f t="shared" ca="1" si="20"/>
        <v>#NAME?</v>
      </c>
      <c r="Z92" s="137" t="e">
        <f t="shared" ca="1" si="21"/>
        <v>#NAME?</v>
      </c>
      <c r="AA92" s="125">
        <v>4.81513327601031</v>
      </c>
      <c r="AB92" s="125">
        <v>9.8198198198198092</v>
      </c>
      <c r="AC92" s="123" t="s">
        <v>3891</v>
      </c>
      <c r="AD92" s="125">
        <v>11.9375573921028</v>
      </c>
      <c r="AE92" s="123" t="s">
        <v>6799</v>
      </c>
      <c r="AF92" s="125">
        <v>18.707162111215801</v>
      </c>
      <c r="AG92" s="123" t="s">
        <v>6800</v>
      </c>
      <c r="AH92" s="125">
        <v>25.948298999999999</v>
      </c>
      <c r="AI92" s="123" t="s">
        <v>157</v>
      </c>
      <c r="AJ92" s="123" t="s">
        <v>166</v>
      </c>
      <c r="AK92" s="124">
        <v>8.8450939009000002</v>
      </c>
      <c r="AL92" s="123" t="s">
        <v>159</v>
      </c>
      <c r="AM92" s="36">
        <v>42404</v>
      </c>
      <c r="AN92" s="123" t="s">
        <v>3636</v>
      </c>
      <c r="AO92" s="123" t="s">
        <v>3621</v>
      </c>
      <c r="AP92" s="123" t="s">
        <v>283</v>
      </c>
      <c r="AQ92" s="123" t="s">
        <v>165</v>
      </c>
    </row>
    <row r="93" spans="1:43">
      <c r="A93" s="123" t="s">
        <v>3885</v>
      </c>
      <c r="B93" s="123" t="s">
        <v>3886</v>
      </c>
      <c r="C93" s="36">
        <v>43830</v>
      </c>
      <c r="D93" s="124">
        <v>1.099</v>
      </c>
      <c r="E93" s="124">
        <v>1.3879999999999999</v>
      </c>
      <c r="F93" s="125">
        <v>0.18233777741875401</v>
      </c>
      <c r="G93" s="36">
        <v>43829</v>
      </c>
      <c r="H93" s="124">
        <v>1.097</v>
      </c>
      <c r="I93" s="125">
        <v>9.7902097902098006</v>
      </c>
      <c r="J93" s="123" t="s">
        <v>6801</v>
      </c>
      <c r="K93" s="125">
        <v>0.82568807339448202</v>
      </c>
      <c r="L93" s="125">
        <v>2.0427112349117902</v>
      </c>
      <c r="M93" s="130">
        <v>2.4231127679403501</v>
      </c>
      <c r="N93" s="137">
        <f t="shared" si="11"/>
        <v>9.6924510717614005</v>
      </c>
      <c r="O93" s="132">
        <f t="shared" si="12"/>
        <v>9.6924510717614001E-2</v>
      </c>
      <c r="P93" s="134">
        <f t="shared" si="13"/>
        <v>117</v>
      </c>
      <c r="Q93" s="134">
        <v>230</v>
      </c>
      <c r="R93" s="134" t="str">
        <f t="shared" si="14"/>
        <v>117/230</v>
      </c>
      <c r="S93" s="131">
        <f t="shared" si="15"/>
        <v>0.50869565217391299</v>
      </c>
      <c r="T93" s="137">
        <f t="shared" si="16"/>
        <v>74.565217391304358</v>
      </c>
      <c r="U93" s="133" t="e">
        <f ca="1">[1]!f_risk_annusharpe(A93,"2019/9/30","2019/12/31",1,1,3)</f>
        <v>#NAME?</v>
      </c>
      <c r="V93" s="134" t="e">
        <f t="shared" ca="1" si="17"/>
        <v>#NAME?</v>
      </c>
      <c r="W93" s="134">
        <f t="shared" si="18"/>
        <v>230</v>
      </c>
      <c r="X93" s="134" t="e">
        <f t="shared" ca="1" si="19"/>
        <v>#NAME?</v>
      </c>
      <c r="Y93" s="131" t="e">
        <f t="shared" ca="1" si="20"/>
        <v>#NAME?</v>
      </c>
      <c r="Z93" s="137" t="e">
        <f t="shared" ca="1" si="21"/>
        <v>#NAME?</v>
      </c>
      <c r="AA93" s="125">
        <v>3.77714825306894</v>
      </c>
      <c r="AB93" s="125">
        <v>9.7902097902098006</v>
      </c>
      <c r="AC93" s="123" t="s">
        <v>6801</v>
      </c>
      <c r="AD93" s="125">
        <v>7.6299856168541202</v>
      </c>
      <c r="AE93" s="123" t="s">
        <v>6802</v>
      </c>
      <c r="AF93" s="125">
        <v>13.4478226772246</v>
      </c>
      <c r="AG93" s="123" t="s">
        <v>6803</v>
      </c>
      <c r="AH93" s="125">
        <v>42.720567871</v>
      </c>
      <c r="AI93" s="123" t="s">
        <v>157</v>
      </c>
      <c r="AJ93" s="123" t="s">
        <v>158</v>
      </c>
      <c r="AK93" s="124">
        <v>27.799602399499999</v>
      </c>
      <c r="AL93" s="123" t="s">
        <v>159</v>
      </c>
      <c r="AM93" s="36">
        <v>39895</v>
      </c>
      <c r="AN93" s="123" t="s">
        <v>3636</v>
      </c>
      <c r="AO93" s="123" t="s">
        <v>1439</v>
      </c>
      <c r="AP93" s="123" t="s">
        <v>424</v>
      </c>
      <c r="AQ93" s="123" t="s">
        <v>173</v>
      </c>
    </row>
    <row r="94" spans="1:43">
      <c r="A94" s="123" t="s">
        <v>3930</v>
      </c>
      <c r="B94" s="123" t="s">
        <v>3931</v>
      </c>
      <c r="C94" s="36">
        <v>43830</v>
      </c>
      <c r="D94" s="124">
        <v>1.3106</v>
      </c>
      <c r="E94" s="124">
        <v>1.5964</v>
      </c>
      <c r="F94" s="125">
        <v>0.27543591016683999</v>
      </c>
      <c r="G94" s="36">
        <v>43829</v>
      </c>
      <c r="H94" s="124">
        <v>1.3069999999999999</v>
      </c>
      <c r="I94" s="125">
        <v>9.6014127126377709</v>
      </c>
      <c r="J94" s="123" t="s">
        <v>3897</v>
      </c>
      <c r="K94" s="125">
        <v>0.758844156324472</v>
      </c>
      <c r="L94" s="125">
        <v>2.9418897151839398</v>
      </c>
      <c r="M94" s="130">
        <v>2.8189831980999198</v>
      </c>
      <c r="N94" s="137">
        <f t="shared" si="11"/>
        <v>11.275932792399679</v>
      </c>
      <c r="O94" s="132">
        <f t="shared" si="12"/>
        <v>0.11275932792399679</v>
      </c>
      <c r="P94" s="134">
        <f t="shared" si="13"/>
        <v>95</v>
      </c>
      <c r="Q94" s="134">
        <v>230</v>
      </c>
      <c r="R94" s="134" t="str">
        <f t="shared" si="14"/>
        <v>95/230</v>
      </c>
      <c r="S94" s="131">
        <f t="shared" si="15"/>
        <v>0.41304347826086957</v>
      </c>
      <c r="T94" s="137">
        <f t="shared" si="16"/>
        <v>79.34782608695653</v>
      </c>
      <c r="U94" s="133" t="e">
        <f ca="1">[1]!f_risk_annusharpe(A94,"2019/9/30","2019/12/31",1,1,3)</f>
        <v>#NAME?</v>
      </c>
      <c r="V94" s="134" t="e">
        <f t="shared" ca="1" si="17"/>
        <v>#NAME?</v>
      </c>
      <c r="W94" s="134">
        <f t="shared" si="18"/>
        <v>230</v>
      </c>
      <c r="X94" s="134" t="e">
        <f t="shared" ca="1" si="19"/>
        <v>#NAME?</v>
      </c>
      <c r="Y94" s="131" t="e">
        <f t="shared" ca="1" si="20"/>
        <v>#NAME?</v>
      </c>
      <c r="Z94" s="137" t="e">
        <f t="shared" ca="1" si="21"/>
        <v>#NAME?</v>
      </c>
      <c r="AA94" s="125">
        <v>4.2267166291782896</v>
      </c>
      <c r="AB94" s="125">
        <v>9.6014127126377709</v>
      </c>
      <c r="AC94" s="123" t="s">
        <v>3897</v>
      </c>
      <c r="AD94" s="125">
        <v>12.819894361603801</v>
      </c>
      <c r="AE94" s="123" t="s">
        <v>6804</v>
      </c>
      <c r="AF94" s="125">
        <v>15.3326679932857</v>
      </c>
      <c r="AG94" s="123" t="s">
        <v>6805</v>
      </c>
      <c r="AH94" s="125">
        <v>63.109012667000002</v>
      </c>
      <c r="AI94" s="123" t="s">
        <v>163</v>
      </c>
      <c r="AJ94" s="123" t="s">
        <v>189</v>
      </c>
      <c r="AK94" s="124">
        <v>9.6466576857999993</v>
      </c>
      <c r="AL94" s="123" t="s">
        <v>159</v>
      </c>
      <c r="AM94" s="36">
        <v>40329</v>
      </c>
      <c r="AN94" s="123" t="s">
        <v>3636</v>
      </c>
      <c r="AO94" s="123" t="s">
        <v>273</v>
      </c>
      <c r="AP94" s="123" t="s">
        <v>175</v>
      </c>
      <c r="AQ94" s="123" t="s">
        <v>207</v>
      </c>
    </row>
    <row r="95" spans="1:43">
      <c r="A95" s="123" t="s">
        <v>3842</v>
      </c>
      <c r="B95" s="123" t="s">
        <v>3843</v>
      </c>
      <c r="C95" s="36">
        <v>43830</v>
      </c>
      <c r="D95" s="124">
        <v>1.2393000000000001</v>
      </c>
      <c r="E95" s="124">
        <v>1.4662999999999999</v>
      </c>
      <c r="F95" s="125">
        <v>-8.8681070622357597E-2</v>
      </c>
      <c r="G95" s="36">
        <v>43829</v>
      </c>
      <c r="H95" s="124">
        <v>1.2403999999999999</v>
      </c>
      <c r="I95" s="125">
        <v>9.5078200936644102</v>
      </c>
      <c r="J95" s="123" t="s">
        <v>3900</v>
      </c>
      <c r="K95" s="125">
        <v>0.21834061135373301</v>
      </c>
      <c r="L95" s="125">
        <v>1.1178198433420401</v>
      </c>
      <c r="M95" s="130">
        <v>2.3200132100396398</v>
      </c>
      <c r="N95" s="137">
        <f t="shared" si="11"/>
        <v>9.2800528401585591</v>
      </c>
      <c r="O95" s="132">
        <f t="shared" si="12"/>
        <v>9.2800528401585591E-2</v>
      </c>
      <c r="P95" s="134">
        <f t="shared" si="13"/>
        <v>121</v>
      </c>
      <c r="Q95" s="134">
        <v>230</v>
      </c>
      <c r="R95" s="134" t="str">
        <f t="shared" si="14"/>
        <v>121/230</v>
      </c>
      <c r="S95" s="131">
        <f t="shared" si="15"/>
        <v>0.52608695652173909</v>
      </c>
      <c r="T95" s="137">
        <f t="shared" si="16"/>
        <v>73.695652173913047</v>
      </c>
      <c r="U95" s="133" t="e">
        <f ca="1">[1]!f_risk_annusharpe(A95,"2019/9/30","2019/12/31",1,1,3)</f>
        <v>#NAME?</v>
      </c>
      <c r="V95" s="134" t="e">
        <f t="shared" ca="1" si="17"/>
        <v>#NAME?</v>
      </c>
      <c r="W95" s="134">
        <f t="shared" si="18"/>
        <v>230</v>
      </c>
      <c r="X95" s="134" t="e">
        <f t="shared" ca="1" si="19"/>
        <v>#NAME?</v>
      </c>
      <c r="Y95" s="131" t="e">
        <f t="shared" ca="1" si="20"/>
        <v>#NAME?</v>
      </c>
      <c r="Z95" s="137" t="e">
        <f t="shared" ca="1" si="21"/>
        <v>#NAME?</v>
      </c>
      <c r="AA95" s="125">
        <v>2.7271220159151399</v>
      </c>
      <c r="AB95" s="125">
        <v>9.5078200936644102</v>
      </c>
      <c r="AC95" s="123" t="s">
        <v>3900</v>
      </c>
      <c r="AD95" s="125">
        <v>6.9653029518384297</v>
      </c>
      <c r="AE95" s="123" t="s">
        <v>6806</v>
      </c>
      <c r="AF95" s="125">
        <v>14.7388261857253</v>
      </c>
      <c r="AG95" s="123" t="s">
        <v>6807</v>
      </c>
      <c r="AH95" s="125">
        <v>49.504690519999997</v>
      </c>
      <c r="AI95" s="123" t="s">
        <v>157</v>
      </c>
      <c r="AJ95" s="123" t="s">
        <v>189</v>
      </c>
      <c r="AK95" s="124">
        <v>7.3804725827000004</v>
      </c>
      <c r="AL95" s="123" t="s">
        <v>159</v>
      </c>
      <c r="AM95" s="36">
        <v>41612</v>
      </c>
      <c r="AN95" s="123" t="s">
        <v>3636</v>
      </c>
      <c r="AO95" s="123" t="s">
        <v>2161</v>
      </c>
      <c r="AP95" s="123" t="s">
        <v>343</v>
      </c>
      <c r="AQ95" s="123" t="s">
        <v>181</v>
      </c>
    </row>
    <row r="96" spans="1:43">
      <c r="A96" s="123" t="s">
        <v>3901</v>
      </c>
      <c r="B96" s="123" t="s">
        <v>3902</v>
      </c>
      <c r="C96" s="36">
        <v>43830</v>
      </c>
      <c r="D96" s="124">
        <v>1.212</v>
      </c>
      <c r="E96" s="124">
        <v>1.4390000000000001</v>
      </c>
      <c r="F96" s="125">
        <v>0.115653405205631</v>
      </c>
      <c r="G96" s="36">
        <v>43829</v>
      </c>
      <c r="H96" s="124">
        <v>1.2105999999999999</v>
      </c>
      <c r="I96" s="125">
        <v>9.4257854821235103</v>
      </c>
      <c r="J96" s="123" t="s">
        <v>6808</v>
      </c>
      <c r="K96" s="125">
        <v>0.42257022122793098</v>
      </c>
      <c r="L96" s="125">
        <v>2.1577882670263002</v>
      </c>
      <c r="M96" s="130">
        <v>3.2367972742759799</v>
      </c>
      <c r="N96" s="137">
        <f t="shared" si="11"/>
        <v>12.947189097103919</v>
      </c>
      <c r="O96" s="132">
        <f t="shared" si="12"/>
        <v>0.1294718909710392</v>
      </c>
      <c r="P96" s="134">
        <f t="shared" si="13"/>
        <v>73</v>
      </c>
      <c r="Q96" s="134">
        <v>230</v>
      </c>
      <c r="R96" s="134" t="str">
        <f t="shared" si="14"/>
        <v>73/230</v>
      </c>
      <c r="S96" s="131">
        <f t="shared" si="15"/>
        <v>0.31739130434782609</v>
      </c>
      <c r="T96" s="137">
        <f t="shared" si="16"/>
        <v>84.130434782608702</v>
      </c>
      <c r="U96" s="133" t="e">
        <f ca="1">[1]!f_risk_annusharpe(A96,"2019/9/30","2019/12/31",1,1,3)</f>
        <v>#NAME?</v>
      </c>
      <c r="V96" s="134" t="e">
        <f t="shared" ca="1" si="17"/>
        <v>#NAME?</v>
      </c>
      <c r="W96" s="134">
        <f t="shared" si="18"/>
        <v>230</v>
      </c>
      <c r="X96" s="134" t="e">
        <f t="shared" ca="1" si="19"/>
        <v>#NAME?</v>
      </c>
      <c r="Y96" s="131" t="e">
        <f t="shared" ca="1" si="20"/>
        <v>#NAME?</v>
      </c>
      <c r="Z96" s="137" t="e">
        <f t="shared" ca="1" si="21"/>
        <v>#NAME?</v>
      </c>
      <c r="AA96" s="125">
        <v>5.5105771741969196</v>
      </c>
      <c r="AB96" s="125">
        <v>9.4257854821235103</v>
      </c>
      <c r="AC96" s="123" t="s">
        <v>6808</v>
      </c>
      <c r="AD96" s="125">
        <v>13.2628492824975</v>
      </c>
      <c r="AE96" s="123" t="s">
        <v>6809</v>
      </c>
      <c r="AF96" s="125">
        <v>15.105397238349299</v>
      </c>
      <c r="AG96" s="123" t="s">
        <v>6810</v>
      </c>
      <c r="AH96" s="125">
        <v>46.713339320000003</v>
      </c>
      <c r="AI96" s="123" t="s">
        <v>157</v>
      </c>
      <c r="AJ96" s="123" t="s">
        <v>189</v>
      </c>
      <c r="AK96" s="124">
        <v>5.6402973898999997</v>
      </c>
      <c r="AL96" s="123" t="s">
        <v>159</v>
      </c>
      <c r="AM96" s="36">
        <v>41346</v>
      </c>
      <c r="AN96" s="123" t="s">
        <v>3636</v>
      </c>
      <c r="AO96" s="123" t="s">
        <v>853</v>
      </c>
      <c r="AP96" s="123" t="s">
        <v>175</v>
      </c>
      <c r="AQ96" s="123" t="s">
        <v>256</v>
      </c>
    </row>
    <row r="97" spans="1:43">
      <c r="A97" s="123" t="s">
        <v>3978</v>
      </c>
      <c r="B97" s="123" t="s">
        <v>3979</v>
      </c>
      <c r="C97" s="36">
        <v>43830</v>
      </c>
      <c r="D97" s="124">
        <v>1.1153</v>
      </c>
      <c r="E97" s="124">
        <v>1.1153</v>
      </c>
      <c r="F97" s="125">
        <v>0.215652798993616</v>
      </c>
      <c r="G97" s="36">
        <v>43829</v>
      </c>
      <c r="H97" s="124">
        <v>1.1129</v>
      </c>
      <c r="I97" s="125">
        <v>9.3967631191760503</v>
      </c>
      <c r="J97" s="123" t="s">
        <v>3905</v>
      </c>
      <c r="K97" s="125">
        <v>1.0052526716174499</v>
      </c>
      <c r="L97" s="125">
        <v>3.5081206496519801</v>
      </c>
      <c r="M97" s="130">
        <v>4.7033420953811502</v>
      </c>
      <c r="N97" s="137">
        <f t="shared" si="11"/>
        <v>18.813368381524601</v>
      </c>
      <c r="O97" s="132">
        <f t="shared" si="12"/>
        <v>0.18813368381524601</v>
      </c>
      <c r="P97" s="134">
        <f t="shared" si="13"/>
        <v>44</v>
      </c>
      <c r="Q97" s="134">
        <v>230</v>
      </c>
      <c r="R97" s="134" t="str">
        <f t="shared" si="14"/>
        <v>44/230</v>
      </c>
      <c r="S97" s="131">
        <f t="shared" si="15"/>
        <v>0.19130434782608696</v>
      </c>
      <c r="T97" s="137">
        <f t="shared" si="16"/>
        <v>90.434782608695656</v>
      </c>
      <c r="U97" s="133" t="e">
        <f ca="1">[1]!f_risk_annusharpe(A97,"2019/9/30","2019/12/31",1,1,3)</f>
        <v>#NAME?</v>
      </c>
      <c r="V97" s="134" t="e">
        <f t="shared" ca="1" si="17"/>
        <v>#NAME?</v>
      </c>
      <c r="W97" s="134">
        <f t="shared" si="18"/>
        <v>230</v>
      </c>
      <c r="X97" s="134" t="e">
        <f t="shared" ca="1" si="19"/>
        <v>#NAME?</v>
      </c>
      <c r="Y97" s="131" t="e">
        <f t="shared" ca="1" si="20"/>
        <v>#NAME?</v>
      </c>
      <c r="Z97" s="137" t="e">
        <f t="shared" ca="1" si="21"/>
        <v>#NAME?</v>
      </c>
      <c r="AA97" s="125">
        <v>6.8090404137138396</v>
      </c>
      <c r="AB97" s="125">
        <v>9.3967631191760503</v>
      </c>
      <c r="AC97" s="123" t="s">
        <v>3905</v>
      </c>
      <c r="AD97" s="126">
        <v>0</v>
      </c>
      <c r="AE97" s="123"/>
      <c r="AF97" s="126">
        <v>0</v>
      </c>
      <c r="AG97" s="123"/>
      <c r="AH97" s="125">
        <v>11.53</v>
      </c>
      <c r="AI97" s="123" t="s">
        <v>157</v>
      </c>
      <c r="AJ97" s="123" t="s">
        <v>95</v>
      </c>
      <c r="AK97" s="124">
        <v>1.7692289704999999</v>
      </c>
      <c r="AL97" s="123" t="s">
        <v>159</v>
      </c>
      <c r="AM97" s="36">
        <v>43276</v>
      </c>
      <c r="AN97" s="123" t="s">
        <v>3636</v>
      </c>
      <c r="AO97" s="123" t="s">
        <v>3980</v>
      </c>
      <c r="AP97" s="123" t="s">
        <v>492</v>
      </c>
      <c r="AQ97" s="123" t="s">
        <v>162</v>
      </c>
    </row>
    <row r="98" spans="1:43">
      <c r="A98" s="123" t="s">
        <v>4024</v>
      </c>
      <c r="B98" s="123" t="s">
        <v>4025</v>
      </c>
      <c r="C98" s="36">
        <v>43830</v>
      </c>
      <c r="D98" s="124">
        <v>1.18</v>
      </c>
      <c r="E98" s="124">
        <v>1.7210000000000001</v>
      </c>
      <c r="F98" s="125">
        <v>0.16978732118086801</v>
      </c>
      <c r="G98" s="36">
        <v>43829</v>
      </c>
      <c r="H98" s="124">
        <v>1.1779999999999999</v>
      </c>
      <c r="I98" s="125">
        <v>9.2810048652581294</v>
      </c>
      <c r="J98" s="123" t="s">
        <v>3908</v>
      </c>
      <c r="K98" s="125">
        <v>0.68259385665529304</v>
      </c>
      <c r="L98" s="125">
        <v>4.2402826855123701</v>
      </c>
      <c r="M98" s="130">
        <v>4.9650936058837596</v>
      </c>
      <c r="N98" s="137">
        <f t="shared" si="11"/>
        <v>19.860374423535038</v>
      </c>
      <c r="O98" s="132">
        <f t="shared" si="12"/>
        <v>0.19860374423535038</v>
      </c>
      <c r="P98" s="134">
        <f t="shared" si="13"/>
        <v>41</v>
      </c>
      <c r="Q98" s="134">
        <v>230</v>
      </c>
      <c r="R98" s="134" t="str">
        <f t="shared" si="14"/>
        <v>41/230</v>
      </c>
      <c r="S98" s="131">
        <f t="shared" si="15"/>
        <v>0.17826086956521739</v>
      </c>
      <c r="T98" s="137">
        <f t="shared" si="16"/>
        <v>91.086956521739125</v>
      </c>
      <c r="U98" s="133" t="e">
        <f ca="1">[1]!f_risk_annusharpe(A98,"2019/9/30","2019/12/31",1,1,3)</f>
        <v>#NAME?</v>
      </c>
      <c r="V98" s="134" t="e">
        <f t="shared" ca="1" si="17"/>
        <v>#NAME?</v>
      </c>
      <c r="W98" s="134">
        <f t="shared" si="18"/>
        <v>230</v>
      </c>
      <c r="X98" s="134" t="e">
        <f t="shared" ca="1" si="19"/>
        <v>#NAME?</v>
      </c>
      <c r="Y98" s="131" t="e">
        <f t="shared" ca="1" si="20"/>
        <v>#NAME?</v>
      </c>
      <c r="Z98" s="137" t="e">
        <f t="shared" ca="1" si="21"/>
        <v>#NAME?</v>
      </c>
      <c r="AA98" s="125">
        <v>4.6415308694700599</v>
      </c>
      <c r="AB98" s="125">
        <v>9.2810048652581294</v>
      </c>
      <c r="AC98" s="123" t="s">
        <v>3908</v>
      </c>
      <c r="AD98" s="125">
        <v>7.65946412826636</v>
      </c>
      <c r="AE98" s="123" t="s">
        <v>6811</v>
      </c>
      <c r="AF98" s="125">
        <v>11.8588134741834</v>
      </c>
      <c r="AG98" s="123" t="s">
        <v>6812</v>
      </c>
      <c r="AH98" s="125">
        <v>91.256657340000004</v>
      </c>
      <c r="AI98" s="123" t="s">
        <v>157</v>
      </c>
      <c r="AJ98" s="123" t="s">
        <v>189</v>
      </c>
      <c r="AK98" s="124">
        <v>0.59469702599999996</v>
      </c>
      <c r="AL98" s="123" t="s">
        <v>159</v>
      </c>
      <c r="AM98" s="36">
        <v>39701</v>
      </c>
      <c r="AN98" s="123" t="s">
        <v>3636</v>
      </c>
      <c r="AO98" s="123" t="s">
        <v>6813</v>
      </c>
      <c r="AP98" s="123" t="s">
        <v>240</v>
      </c>
      <c r="AQ98" s="123" t="s">
        <v>162</v>
      </c>
    </row>
    <row r="99" spans="1:43">
      <c r="A99" s="123" t="s">
        <v>4060</v>
      </c>
      <c r="B99" s="123" t="s">
        <v>4061</v>
      </c>
      <c r="C99" s="36">
        <v>43830</v>
      </c>
      <c r="D99" s="124">
        <v>1.2589999999999999</v>
      </c>
      <c r="E99" s="124">
        <v>1.379</v>
      </c>
      <c r="F99" s="125">
        <v>0.15910898965791001</v>
      </c>
      <c r="G99" s="36">
        <v>43829</v>
      </c>
      <c r="H99" s="124">
        <v>1.2569999999999999</v>
      </c>
      <c r="I99" s="125">
        <v>9.1934084995663401</v>
      </c>
      <c r="J99" s="123" t="s">
        <v>3911</v>
      </c>
      <c r="K99" s="125">
        <v>0.39872408293459399</v>
      </c>
      <c r="L99" s="125">
        <v>4.6550290939318097</v>
      </c>
      <c r="M99" s="130">
        <v>5.35564853556484</v>
      </c>
      <c r="N99" s="137">
        <f t="shared" si="11"/>
        <v>21.42259414225936</v>
      </c>
      <c r="O99" s="132">
        <f t="shared" si="12"/>
        <v>0.2142259414225936</v>
      </c>
      <c r="P99" s="134">
        <f t="shared" si="13"/>
        <v>36</v>
      </c>
      <c r="Q99" s="134">
        <v>230</v>
      </c>
      <c r="R99" s="134" t="str">
        <f t="shared" si="14"/>
        <v>36/230</v>
      </c>
      <c r="S99" s="131">
        <f t="shared" si="15"/>
        <v>0.15652173913043479</v>
      </c>
      <c r="T99" s="137">
        <f t="shared" si="16"/>
        <v>92.173913043478265</v>
      </c>
      <c r="U99" s="133" t="e">
        <f ca="1">[1]!f_risk_annusharpe(A99,"2019/9/30","2019/12/31",1,1,3)</f>
        <v>#NAME?</v>
      </c>
      <c r="V99" s="134" t="e">
        <f t="shared" ca="1" si="17"/>
        <v>#NAME?</v>
      </c>
      <c r="W99" s="134">
        <f t="shared" si="18"/>
        <v>230</v>
      </c>
      <c r="X99" s="134" t="e">
        <f t="shared" ca="1" si="19"/>
        <v>#NAME?</v>
      </c>
      <c r="Y99" s="131" t="e">
        <f t="shared" ca="1" si="20"/>
        <v>#NAME?</v>
      </c>
      <c r="Z99" s="137" t="e">
        <f t="shared" ca="1" si="21"/>
        <v>#NAME?</v>
      </c>
      <c r="AA99" s="125">
        <v>8.1615120274913995</v>
      </c>
      <c r="AB99" s="125">
        <v>9.1934084995663401</v>
      </c>
      <c r="AC99" s="123" t="s">
        <v>3911</v>
      </c>
      <c r="AD99" s="125">
        <v>8.3409826484181693</v>
      </c>
      <c r="AE99" s="123" t="s">
        <v>6814</v>
      </c>
      <c r="AF99" s="125">
        <v>13.3541900717383</v>
      </c>
      <c r="AG99" s="123" t="s">
        <v>6815</v>
      </c>
      <c r="AH99" s="125">
        <v>39.114841699999999</v>
      </c>
      <c r="AI99" s="123" t="s">
        <v>157</v>
      </c>
      <c r="AJ99" s="123" t="s">
        <v>158</v>
      </c>
      <c r="AK99" s="124">
        <v>0.82858832900000001</v>
      </c>
      <c r="AL99" s="123" t="s">
        <v>159</v>
      </c>
      <c r="AM99" s="36">
        <v>41940</v>
      </c>
      <c r="AN99" s="123" t="s">
        <v>3636</v>
      </c>
      <c r="AO99" s="123" t="s">
        <v>5822</v>
      </c>
      <c r="AP99" s="123" t="s">
        <v>249</v>
      </c>
      <c r="AQ99" s="123" t="s">
        <v>162</v>
      </c>
    </row>
    <row r="100" spans="1:43">
      <c r="A100" s="123" t="s">
        <v>3906</v>
      </c>
      <c r="B100" s="123" t="s">
        <v>3907</v>
      </c>
      <c r="C100" s="36">
        <v>43830</v>
      </c>
      <c r="D100" s="124">
        <v>1.0669999999999999</v>
      </c>
      <c r="E100" s="124">
        <v>1.099</v>
      </c>
      <c r="F100" s="125">
        <v>9.3771756138270004E-2</v>
      </c>
      <c r="G100" s="36">
        <v>43829</v>
      </c>
      <c r="H100" s="124">
        <v>1.0660000000000001</v>
      </c>
      <c r="I100" s="125">
        <v>9.1870859662698496</v>
      </c>
      <c r="J100" s="123" t="s">
        <v>3914</v>
      </c>
      <c r="K100" s="125">
        <v>0.660377358490564</v>
      </c>
      <c r="L100" s="125">
        <v>2.3010546500479299</v>
      </c>
      <c r="M100" s="130">
        <v>3.4917555771096098</v>
      </c>
      <c r="N100" s="137">
        <f t="shared" si="11"/>
        <v>13.967022308438439</v>
      </c>
      <c r="O100" s="132">
        <f t="shared" si="12"/>
        <v>0.1396702230843844</v>
      </c>
      <c r="P100" s="134">
        <f t="shared" si="13"/>
        <v>67</v>
      </c>
      <c r="Q100" s="134">
        <v>230</v>
      </c>
      <c r="R100" s="134" t="str">
        <f t="shared" si="14"/>
        <v>67/230</v>
      </c>
      <c r="S100" s="131">
        <f t="shared" si="15"/>
        <v>0.29130434782608694</v>
      </c>
      <c r="T100" s="137">
        <f t="shared" si="16"/>
        <v>85.434782608695656</v>
      </c>
      <c r="U100" s="133" t="e">
        <f ca="1">[1]!f_risk_annusharpe(A100,"2019/9/30","2019/12/31",1,1,3)</f>
        <v>#NAME?</v>
      </c>
      <c r="V100" s="134" t="e">
        <f t="shared" ca="1" si="17"/>
        <v>#NAME?</v>
      </c>
      <c r="W100" s="134">
        <f t="shared" si="18"/>
        <v>230</v>
      </c>
      <c r="X100" s="134" t="e">
        <f t="shared" ca="1" si="19"/>
        <v>#NAME?</v>
      </c>
      <c r="Y100" s="131" t="e">
        <f t="shared" ca="1" si="20"/>
        <v>#NAME?</v>
      </c>
      <c r="Z100" s="137" t="e">
        <f t="shared" ca="1" si="21"/>
        <v>#NAME?</v>
      </c>
      <c r="AA100" s="125">
        <v>4.7929096078217999</v>
      </c>
      <c r="AB100" s="125">
        <v>9.1870859662698496</v>
      </c>
      <c r="AC100" s="123" t="s">
        <v>3914</v>
      </c>
      <c r="AD100" s="125">
        <v>8.0084226241413301</v>
      </c>
      <c r="AE100" s="123" t="s">
        <v>6816</v>
      </c>
      <c r="AF100" s="125">
        <v>9.9506320219780395</v>
      </c>
      <c r="AG100" s="123" t="s">
        <v>6817</v>
      </c>
      <c r="AH100" s="125">
        <v>10.060582653999999</v>
      </c>
      <c r="AI100" s="123" t="s">
        <v>157</v>
      </c>
      <c r="AJ100" s="123" t="s">
        <v>189</v>
      </c>
      <c r="AK100" s="124">
        <v>1.0240073460000001</v>
      </c>
      <c r="AL100" s="123" t="s">
        <v>159</v>
      </c>
      <c r="AM100" s="36">
        <v>42516</v>
      </c>
      <c r="AN100" s="123" t="s">
        <v>3636</v>
      </c>
      <c r="AO100" s="123" t="s">
        <v>6818</v>
      </c>
      <c r="AP100" s="123" t="s">
        <v>224</v>
      </c>
      <c r="AQ100" s="123" t="s">
        <v>162</v>
      </c>
    </row>
    <row r="101" spans="1:43">
      <c r="A101" s="123" t="s">
        <v>3878</v>
      </c>
      <c r="B101" s="123" t="s">
        <v>3879</v>
      </c>
      <c r="C101" s="36">
        <v>43830</v>
      </c>
      <c r="D101" s="124">
        <v>1.1746000000000001</v>
      </c>
      <c r="E101" s="124">
        <v>1.1746000000000001</v>
      </c>
      <c r="F101" s="125">
        <v>5.1107325383318199E-2</v>
      </c>
      <c r="G101" s="36">
        <v>43829</v>
      </c>
      <c r="H101" s="124">
        <v>1.1739999999999999</v>
      </c>
      <c r="I101" s="125">
        <v>9.0925977523915797</v>
      </c>
      <c r="J101" s="123" t="s">
        <v>6819</v>
      </c>
      <c r="K101" s="125">
        <v>0.39316239316240698</v>
      </c>
      <c r="L101" s="125">
        <v>1.1801188732879699</v>
      </c>
      <c r="M101" s="130">
        <v>1.8645390685976999</v>
      </c>
      <c r="N101" s="137">
        <f t="shared" si="11"/>
        <v>7.4581562743907996</v>
      </c>
      <c r="O101" s="132">
        <f t="shared" si="12"/>
        <v>7.4581562743907995E-2</v>
      </c>
      <c r="P101" s="134">
        <f t="shared" si="13"/>
        <v>148</v>
      </c>
      <c r="Q101" s="134">
        <v>230</v>
      </c>
      <c r="R101" s="134" t="str">
        <f t="shared" si="14"/>
        <v>148/230</v>
      </c>
      <c r="S101" s="131">
        <f t="shared" si="15"/>
        <v>0.64347826086956517</v>
      </c>
      <c r="T101" s="137">
        <f t="shared" si="16"/>
        <v>67.826086956521749</v>
      </c>
      <c r="U101" s="133" t="e">
        <f ca="1">[1]!f_risk_annusharpe(A101,"2019/9/30","2019/12/31",1,1,3)</f>
        <v>#NAME?</v>
      </c>
      <c r="V101" s="134" t="e">
        <f t="shared" ca="1" si="17"/>
        <v>#NAME?</v>
      </c>
      <c r="W101" s="134">
        <f t="shared" si="18"/>
        <v>230</v>
      </c>
      <c r="X101" s="134" t="e">
        <f t="shared" ca="1" si="19"/>
        <v>#NAME?</v>
      </c>
      <c r="Y101" s="131" t="e">
        <f t="shared" ca="1" si="20"/>
        <v>#NAME?</v>
      </c>
      <c r="Z101" s="137" t="e">
        <f t="shared" ca="1" si="21"/>
        <v>#NAME?</v>
      </c>
      <c r="AA101" s="125">
        <v>2.9447852760736302</v>
      </c>
      <c r="AB101" s="125">
        <v>9.0925977523915797</v>
      </c>
      <c r="AC101" s="123" t="s">
        <v>6819</v>
      </c>
      <c r="AD101" s="125">
        <v>13.586693743351701</v>
      </c>
      <c r="AE101" s="123" t="s">
        <v>6820</v>
      </c>
      <c r="AF101" s="125">
        <v>18.347607052896699</v>
      </c>
      <c r="AG101" s="123" t="s">
        <v>6821</v>
      </c>
      <c r="AH101" s="125">
        <v>17.46</v>
      </c>
      <c r="AI101" s="123" t="s">
        <v>157</v>
      </c>
      <c r="AJ101" s="123" t="s">
        <v>166</v>
      </c>
      <c r="AK101" s="124">
        <v>9.4024751223000003</v>
      </c>
      <c r="AL101" s="123" t="s">
        <v>159</v>
      </c>
      <c r="AM101" s="36">
        <v>42606</v>
      </c>
      <c r="AN101" s="123" t="s">
        <v>3636</v>
      </c>
      <c r="AO101" s="123" t="s">
        <v>3881</v>
      </c>
      <c r="AP101" s="123" t="s">
        <v>202</v>
      </c>
      <c r="AQ101" s="123" t="s">
        <v>162</v>
      </c>
    </row>
    <row r="102" spans="1:43">
      <c r="A102" s="123" t="s">
        <v>4002</v>
      </c>
      <c r="B102" s="123" t="s">
        <v>4003</v>
      </c>
      <c r="C102" s="36">
        <v>43830</v>
      </c>
      <c r="D102" s="124">
        <v>1.5920000000000001</v>
      </c>
      <c r="E102" s="124">
        <v>1.6220000000000001</v>
      </c>
      <c r="F102" s="125">
        <v>0.63211125158027004</v>
      </c>
      <c r="G102" s="36">
        <v>43829</v>
      </c>
      <c r="H102" s="124">
        <v>1.5820000000000001</v>
      </c>
      <c r="I102" s="125">
        <v>9.0410958904109595</v>
      </c>
      <c r="J102" s="123" t="s">
        <v>3924</v>
      </c>
      <c r="K102" s="125">
        <v>2.11674150096216</v>
      </c>
      <c r="L102" s="125">
        <v>3.5783994795055398</v>
      </c>
      <c r="M102" s="130">
        <v>4.4619422572178502</v>
      </c>
      <c r="N102" s="137">
        <f t="shared" si="11"/>
        <v>17.847769028871401</v>
      </c>
      <c r="O102" s="132">
        <f t="shared" si="12"/>
        <v>0.17847769028871402</v>
      </c>
      <c r="P102" s="134">
        <f t="shared" si="13"/>
        <v>48</v>
      </c>
      <c r="Q102" s="134">
        <v>230</v>
      </c>
      <c r="R102" s="134" t="str">
        <f t="shared" si="14"/>
        <v>48/230</v>
      </c>
      <c r="S102" s="131">
        <f t="shared" si="15"/>
        <v>0.20869565217391303</v>
      </c>
      <c r="T102" s="137">
        <f t="shared" si="16"/>
        <v>89.565217391304344</v>
      </c>
      <c r="U102" s="133" t="e">
        <f ca="1">[1]!f_risk_annusharpe(A102,"2019/9/30","2019/12/31",1,1,3)</f>
        <v>#NAME?</v>
      </c>
      <c r="V102" s="134" t="e">
        <f t="shared" ca="1" si="17"/>
        <v>#NAME?</v>
      </c>
      <c r="W102" s="134">
        <f t="shared" si="18"/>
        <v>230</v>
      </c>
      <c r="X102" s="134" t="e">
        <f t="shared" ca="1" si="19"/>
        <v>#NAME?</v>
      </c>
      <c r="Y102" s="131" t="e">
        <f t="shared" ca="1" si="20"/>
        <v>#NAME?</v>
      </c>
      <c r="Z102" s="137" t="e">
        <f t="shared" ca="1" si="21"/>
        <v>#NAME?</v>
      </c>
      <c r="AA102" s="125">
        <v>2.9088558500323298</v>
      </c>
      <c r="AB102" s="125">
        <v>9.0410958904109595</v>
      </c>
      <c r="AC102" s="123" t="s">
        <v>3924</v>
      </c>
      <c r="AD102" s="125">
        <v>2.7096774193548301</v>
      </c>
      <c r="AE102" s="123" t="s">
        <v>6822</v>
      </c>
      <c r="AF102" s="125">
        <v>2.2479126525369302</v>
      </c>
      <c r="AG102" s="123" t="s">
        <v>6823</v>
      </c>
      <c r="AH102" s="125">
        <v>63.787825599999998</v>
      </c>
      <c r="AI102" s="123" t="s">
        <v>157</v>
      </c>
      <c r="AJ102" s="123" t="s">
        <v>186</v>
      </c>
      <c r="AK102" s="124">
        <v>8.6650633141999993</v>
      </c>
      <c r="AL102" s="123" t="s">
        <v>159</v>
      </c>
      <c r="AM102" s="36">
        <v>41024</v>
      </c>
      <c r="AN102" s="123" t="s">
        <v>3636</v>
      </c>
      <c r="AO102" s="123" t="s">
        <v>6824</v>
      </c>
      <c r="AP102" s="123" t="s">
        <v>231</v>
      </c>
      <c r="AQ102" s="123" t="s">
        <v>185</v>
      </c>
    </row>
    <row r="103" spans="1:43">
      <c r="A103" s="123" t="s">
        <v>3873</v>
      </c>
      <c r="B103" s="123" t="s">
        <v>3874</v>
      </c>
      <c r="C103" s="36">
        <v>43830</v>
      </c>
      <c r="D103" s="124">
        <v>1.5669999999999999</v>
      </c>
      <c r="E103" s="124">
        <v>1.9890000000000001</v>
      </c>
      <c r="F103" s="125">
        <v>6.3864701400778795E-2</v>
      </c>
      <c r="G103" s="36">
        <v>43829</v>
      </c>
      <c r="H103" s="124">
        <v>1.5660000000000001</v>
      </c>
      <c r="I103" s="125">
        <v>8.8950660180680892</v>
      </c>
      <c r="J103" s="123" t="s">
        <v>3934</v>
      </c>
      <c r="K103" s="125">
        <v>0.25591810620600097</v>
      </c>
      <c r="L103" s="125">
        <v>0.90148100450741298</v>
      </c>
      <c r="M103" s="130">
        <v>1.1620400258231101</v>
      </c>
      <c r="N103" s="137">
        <f t="shared" si="11"/>
        <v>4.6481601032924402</v>
      </c>
      <c r="O103" s="132">
        <f t="shared" si="12"/>
        <v>4.6481601032924404E-2</v>
      </c>
      <c r="P103" s="134">
        <f t="shared" si="13"/>
        <v>199</v>
      </c>
      <c r="Q103" s="134">
        <v>230</v>
      </c>
      <c r="R103" s="134" t="str">
        <f t="shared" si="14"/>
        <v>199/230</v>
      </c>
      <c r="S103" s="131">
        <f t="shared" si="15"/>
        <v>0.86521739130434783</v>
      </c>
      <c r="T103" s="137">
        <f t="shared" si="16"/>
        <v>60</v>
      </c>
      <c r="U103" s="133" t="e">
        <f ca="1">[1]!f_risk_annusharpe(A103,"2019/9/30","2019/12/31",1,1,3)</f>
        <v>#NAME?</v>
      </c>
      <c r="V103" s="134" t="e">
        <f t="shared" ca="1" si="17"/>
        <v>#NAME?</v>
      </c>
      <c r="W103" s="134">
        <f t="shared" si="18"/>
        <v>230</v>
      </c>
      <c r="X103" s="134" t="e">
        <f t="shared" ca="1" si="19"/>
        <v>#NAME?</v>
      </c>
      <c r="Y103" s="131" t="e">
        <f t="shared" ca="1" si="20"/>
        <v>#NAME?</v>
      </c>
      <c r="Z103" s="137" t="e">
        <f t="shared" ca="1" si="21"/>
        <v>#NAME?</v>
      </c>
      <c r="AA103" s="125">
        <v>2.7540983606557399</v>
      </c>
      <c r="AB103" s="125">
        <v>8.8950660180680892</v>
      </c>
      <c r="AC103" s="123" t="s">
        <v>3934</v>
      </c>
      <c r="AD103" s="125">
        <v>19.362471402474899</v>
      </c>
      <c r="AE103" s="123" t="s">
        <v>6825</v>
      </c>
      <c r="AF103" s="125">
        <v>19.011817843713299</v>
      </c>
      <c r="AG103" s="123" t="s">
        <v>6826</v>
      </c>
      <c r="AH103" s="125">
        <v>102.55811396999999</v>
      </c>
      <c r="AI103" s="123" t="s">
        <v>163</v>
      </c>
      <c r="AJ103" s="123" t="s">
        <v>166</v>
      </c>
      <c r="AK103" s="124">
        <v>196.23526425680001</v>
      </c>
      <c r="AL103" s="123" t="s">
        <v>159</v>
      </c>
      <c r="AM103" s="36">
        <v>40406</v>
      </c>
      <c r="AN103" s="123" t="s">
        <v>3636</v>
      </c>
      <c r="AO103" s="123" t="s">
        <v>6827</v>
      </c>
      <c r="AP103" s="123" t="s">
        <v>219</v>
      </c>
      <c r="AQ103" s="123" t="s">
        <v>207</v>
      </c>
    </row>
    <row r="104" spans="1:43">
      <c r="A104" s="123" t="s">
        <v>3957</v>
      </c>
      <c r="B104" s="123" t="s">
        <v>3958</v>
      </c>
      <c r="C104" s="36">
        <v>43830</v>
      </c>
      <c r="D104" s="124">
        <v>2.1469999999999998</v>
      </c>
      <c r="E104" s="124">
        <v>2.1469999999999998</v>
      </c>
      <c r="F104" s="125">
        <v>0.23342670401493401</v>
      </c>
      <c r="G104" s="36">
        <v>43829</v>
      </c>
      <c r="H104" s="124">
        <v>2.1419999999999999</v>
      </c>
      <c r="I104" s="125">
        <v>8.8190572731880206</v>
      </c>
      <c r="J104" s="123" t="s">
        <v>3938</v>
      </c>
      <c r="K104" s="125">
        <v>0.94029149036201298</v>
      </c>
      <c r="L104" s="125">
        <v>2.6290630975143299</v>
      </c>
      <c r="M104" s="130">
        <v>3.5697057404727399</v>
      </c>
      <c r="N104" s="137">
        <f t="shared" si="11"/>
        <v>14.27882296189096</v>
      </c>
      <c r="O104" s="132">
        <f t="shared" si="12"/>
        <v>0.14278822961890961</v>
      </c>
      <c r="P104" s="134">
        <f t="shared" si="13"/>
        <v>65</v>
      </c>
      <c r="Q104" s="134">
        <v>230</v>
      </c>
      <c r="R104" s="134" t="str">
        <f t="shared" si="14"/>
        <v>65/230</v>
      </c>
      <c r="S104" s="131">
        <f t="shared" si="15"/>
        <v>0.28260869565217389</v>
      </c>
      <c r="T104" s="137">
        <f t="shared" si="16"/>
        <v>85.869565217391312</v>
      </c>
      <c r="U104" s="133" t="e">
        <f ca="1">[1]!f_risk_annusharpe(A104,"2019/9/30","2019/12/31",1,1,3)</f>
        <v>#NAME?</v>
      </c>
      <c r="V104" s="134" t="e">
        <f t="shared" ca="1" si="17"/>
        <v>#NAME?</v>
      </c>
      <c r="W104" s="134">
        <f t="shared" si="18"/>
        <v>230</v>
      </c>
      <c r="X104" s="134" t="e">
        <f t="shared" ca="1" si="19"/>
        <v>#NAME?</v>
      </c>
      <c r="Y104" s="131" t="e">
        <f t="shared" ca="1" si="20"/>
        <v>#NAME?</v>
      </c>
      <c r="Z104" s="137" t="e">
        <f t="shared" ca="1" si="21"/>
        <v>#NAME?</v>
      </c>
      <c r="AA104" s="125">
        <v>5.2450980392156703</v>
      </c>
      <c r="AB104" s="125">
        <v>8.8190572731880206</v>
      </c>
      <c r="AC104" s="123" t="s">
        <v>3938</v>
      </c>
      <c r="AD104" s="125">
        <v>3.92061955469506</v>
      </c>
      <c r="AE104" s="123" t="s">
        <v>6828</v>
      </c>
      <c r="AF104" s="125">
        <v>6.4452156668319196</v>
      </c>
      <c r="AG104" s="123" t="s">
        <v>6829</v>
      </c>
      <c r="AH104" s="125">
        <v>114.7</v>
      </c>
      <c r="AI104" s="123" t="s">
        <v>157</v>
      </c>
      <c r="AJ104" s="123" t="s">
        <v>158</v>
      </c>
      <c r="AK104" s="124">
        <v>1.8549029108999999</v>
      </c>
      <c r="AL104" s="123" t="s">
        <v>159</v>
      </c>
      <c r="AM104" s="36">
        <v>40765</v>
      </c>
      <c r="AN104" s="123" t="s">
        <v>3636</v>
      </c>
      <c r="AO104" s="123" t="s">
        <v>6830</v>
      </c>
      <c r="AP104" s="123" t="s">
        <v>219</v>
      </c>
      <c r="AQ104" s="123" t="s">
        <v>183</v>
      </c>
    </row>
    <row r="105" spans="1:43">
      <c r="A105" s="123" t="s">
        <v>3912</v>
      </c>
      <c r="B105" s="123" t="s">
        <v>3913</v>
      </c>
      <c r="C105" s="36">
        <v>43830</v>
      </c>
      <c r="D105" s="124">
        <v>1.0876999999999999</v>
      </c>
      <c r="E105" s="124">
        <v>1.2350000000000001</v>
      </c>
      <c r="F105" s="125">
        <v>2.7564361219820099E-2</v>
      </c>
      <c r="G105" s="36">
        <v>43829</v>
      </c>
      <c r="H105" s="124">
        <v>1.0873999999999999</v>
      </c>
      <c r="I105" s="125">
        <v>8.74813869776969</v>
      </c>
      <c r="J105" s="123" t="s">
        <v>3943</v>
      </c>
      <c r="K105" s="125">
        <v>0.36910584109991501</v>
      </c>
      <c r="L105" s="125">
        <v>1.93046574828975</v>
      </c>
      <c r="M105" s="130">
        <v>2.91418298798372</v>
      </c>
      <c r="N105" s="137">
        <f t="shared" si="11"/>
        <v>11.65673195193488</v>
      </c>
      <c r="O105" s="132">
        <f t="shared" si="12"/>
        <v>0.1165673195193488</v>
      </c>
      <c r="P105" s="134">
        <f t="shared" si="13"/>
        <v>86</v>
      </c>
      <c r="Q105" s="134">
        <v>230</v>
      </c>
      <c r="R105" s="134" t="str">
        <f t="shared" si="14"/>
        <v>86/230</v>
      </c>
      <c r="S105" s="131">
        <f t="shared" si="15"/>
        <v>0.37391304347826088</v>
      </c>
      <c r="T105" s="137">
        <f t="shared" si="16"/>
        <v>81.304347826086953</v>
      </c>
      <c r="U105" s="133" t="e">
        <f ca="1">[1]!f_risk_annusharpe(A105,"2019/9/30","2019/12/31",1,1,3)</f>
        <v>#NAME?</v>
      </c>
      <c r="V105" s="134" t="e">
        <f t="shared" ca="1" si="17"/>
        <v>#NAME?</v>
      </c>
      <c r="W105" s="134">
        <f t="shared" si="18"/>
        <v>230</v>
      </c>
      <c r="X105" s="134" t="e">
        <f t="shared" ca="1" si="19"/>
        <v>#NAME?</v>
      </c>
      <c r="Y105" s="131" t="e">
        <f t="shared" ca="1" si="20"/>
        <v>#NAME?</v>
      </c>
      <c r="Z105" s="137" t="e">
        <f t="shared" ca="1" si="21"/>
        <v>#NAME?</v>
      </c>
      <c r="AA105" s="125">
        <v>5.9413655400798602</v>
      </c>
      <c r="AB105" s="125">
        <v>8.74813869776969</v>
      </c>
      <c r="AC105" s="123" t="s">
        <v>3943</v>
      </c>
      <c r="AD105" s="125">
        <v>13.769509747222701</v>
      </c>
      <c r="AE105" s="123" t="s">
        <v>6831</v>
      </c>
      <c r="AF105" s="126">
        <v>0</v>
      </c>
      <c r="AG105" s="123"/>
      <c r="AH105" s="125">
        <v>24.9416756044</v>
      </c>
      <c r="AI105" s="123" t="s">
        <v>157</v>
      </c>
      <c r="AJ105" s="123" t="s">
        <v>95</v>
      </c>
      <c r="AK105" s="124">
        <v>12.602873458199999</v>
      </c>
      <c r="AL105" s="123" t="s">
        <v>159</v>
      </c>
      <c r="AM105" s="36">
        <v>42740</v>
      </c>
      <c r="AN105" s="123" t="s">
        <v>3636</v>
      </c>
      <c r="AO105" s="123" t="s">
        <v>3915</v>
      </c>
      <c r="AP105" s="123" t="s">
        <v>211</v>
      </c>
      <c r="AQ105" s="123" t="s">
        <v>207</v>
      </c>
    </row>
    <row r="106" spans="1:43">
      <c r="A106" s="123" t="s">
        <v>4057</v>
      </c>
      <c r="B106" s="123" t="s">
        <v>4058</v>
      </c>
      <c r="C106" s="36">
        <v>43830</v>
      </c>
      <c r="D106" s="124">
        <v>1.1379999999999999</v>
      </c>
      <c r="E106" s="124">
        <v>1.1379999999999999</v>
      </c>
      <c r="F106" s="125">
        <v>0.85076214108470705</v>
      </c>
      <c r="G106" s="36">
        <v>43826</v>
      </c>
      <c r="H106" s="124">
        <v>1.1284000000000001</v>
      </c>
      <c r="I106" s="125">
        <v>8.6499904525491509</v>
      </c>
      <c r="J106" s="123" t="s">
        <v>6832</v>
      </c>
      <c r="K106" s="125">
        <v>1.8344519015659899</v>
      </c>
      <c r="L106" s="125">
        <v>4.0980607391145201</v>
      </c>
      <c r="M106" s="130">
        <v>4.7399907961343697</v>
      </c>
      <c r="N106" s="137">
        <f t="shared" si="11"/>
        <v>18.959963184537479</v>
      </c>
      <c r="O106" s="132">
        <f t="shared" si="12"/>
        <v>0.18959963184537479</v>
      </c>
      <c r="P106" s="134">
        <f t="shared" si="13"/>
        <v>42</v>
      </c>
      <c r="Q106" s="134">
        <v>230</v>
      </c>
      <c r="R106" s="134" t="str">
        <f t="shared" si="14"/>
        <v>42/230</v>
      </c>
      <c r="S106" s="131">
        <f t="shared" si="15"/>
        <v>0.18260869565217391</v>
      </c>
      <c r="T106" s="137">
        <f t="shared" si="16"/>
        <v>90.869565217391312</v>
      </c>
      <c r="U106" s="133" t="e">
        <f ca="1">[1]!f_risk_annusharpe(A106,"2019/9/30","2019/12/31",1,1,3)</f>
        <v>#NAME?</v>
      </c>
      <c r="V106" s="134" t="e">
        <f t="shared" ca="1" si="17"/>
        <v>#NAME?</v>
      </c>
      <c r="W106" s="134">
        <f t="shared" si="18"/>
        <v>230</v>
      </c>
      <c r="X106" s="134" t="e">
        <f t="shared" ca="1" si="19"/>
        <v>#NAME?</v>
      </c>
      <c r="Y106" s="131" t="e">
        <f t="shared" ca="1" si="20"/>
        <v>#NAME?</v>
      </c>
      <c r="Z106" s="137" t="e">
        <f t="shared" ca="1" si="21"/>
        <v>#NAME?</v>
      </c>
      <c r="AA106" s="125">
        <v>5.6835066864784496</v>
      </c>
      <c r="AB106" s="125">
        <v>8.6499904525491509</v>
      </c>
      <c r="AC106" s="123" t="s">
        <v>6832</v>
      </c>
      <c r="AD106" s="125">
        <v>9.6550395066486594</v>
      </c>
      <c r="AE106" s="123" t="s">
        <v>6833</v>
      </c>
      <c r="AF106" s="125">
        <v>14.1538770187581</v>
      </c>
      <c r="AG106" s="123" t="s">
        <v>6834</v>
      </c>
      <c r="AH106" s="125">
        <v>13.8</v>
      </c>
      <c r="AI106" s="123" t="s">
        <v>174</v>
      </c>
      <c r="AJ106" s="123" t="s">
        <v>197</v>
      </c>
      <c r="AK106" s="124">
        <v>1.5708136044000001</v>
      </c>
      <c r="AL106" s="123" t="s">
        <v>159</v>
      </c>
      <c r="AM106" s="36">
        <v>42676</v>
      </c>
      <c r="AN106" s="123" t="s">
        <v>3636</v>
      </c>
      <c r="AO106" s="123" t="s">
        <v>4059</v>
      </c>
      <c r="AP106" s="123" t="s">
        <v>219</v>
      </c>
      <c r="AQ106" s="123" t="s">
        <v>170</v>
      </c>
    </row>
    <row r="107" spans="1:43">
      <c r="A107" s="123" t="s">
        <v>3898</v>
      </c>
      <c r="B107" s="123" t="s">
        <v>3899</v>
      </c>
      <c r="C107" s="36">
        <v>43830</v>
      </c>
      <c r="D107" s="124">
        <v>1.0622</v>
      </c>
      <c r="E107" s="124">
        <v>1.1572</v>
      </c>
      <c r="F107" s="125">
        <v>0.122576783451566</v>
      </c>
      <c r="G107" s="36">
        <v>43829</v>
      </c>
      <c r="H107" s="124">
        <v>1.0609</v>
      </c>
      <c r="I107" s="125">
        <v>8.6216823795960291</v>
      </c>
      <c r="J107" s="123" t="s">
        <v>3944</v>
      </c>
      <c r="K107" s="125">
        <v>0.54903445664522299</v>
      </c>
      <c r="L107" s="125">
        <v>1.38398396487543</v>
      </c>
      <c r="M107" s="130">
        <v>1.6556608287874499</v>
      </c>
      <c r="N107" s="137">
        <f t="shared" si="11"/>
        <v>6.6226433151497996</v>
      </c>
      <c r="O107" s="132">
        <f t="shared" si="12"/>
        <v>6.6226433151497996E-2</v>
      </c>
      <c r="P107" s="134">
        <f t="shared" si="13"/>
        <v>166</v>
      </c>
      <c r="Q107" s="134">
        <v>230</v>
      </c>
      <c r="R107" s="134" t="str">
        <f t="shared" si="14"/>
        <v>166/230</v>
      </c>
      <c r="S107" s="131">
        <f t="shared" si="15"/>
        <v>0.72173913043478266</v>
      </c>
      <c r="T107" s="137">
        <f t="shared" si="16"/>
        <v>63.913043478260867</v>
      </c>
      <c r="U107" s="133" t="e">
        <f ca="1">[1]!f_risk_annusharpe(A107,"2019/9/30","2019/12/31",1,1,3)</f>
        <v>#NAME?</v>
      </c>
      <c r="V107" s="134" t="e">
        <f t="shared" ca="1" si="17"/>
        <v>#NAME?</v>
      </c>
      <c r="W107" s="134">
        <f t="shared" si="18"/>
        <v>230</v>
      </c>
      <c r="X107" s="134" t="e">
        <f t="shared" ca="1" si="19"/>
        <v>#NAME?</v>
      </c>
      <c r="Y107" s="131" t="e">
        <f t="shared" ca="1" si="20"/>
        <v>#NAME?</v>
      </c>
      <c r="Z107" s="137" t="e">
        <f t="shared" ca="1" si="21"/>
        <v>#NAME?</v>
      </c>
      <c r="AA107" s="125">
        <v>3.42664463577248</v>
      </c>
      <c r="AB107" s="125">
        <v>8.6216823795960291</v>
      </c>
      <c r="AC107" s="123" t="s">
        <v>3944</v>
      </c>
      <c r="AD107" s="125">
        <v>14.881617318123499</v>
      </c>
      <c r="AE107" s="123" t="s">
        <v>6835</v>
      </c>
      <c r="AF107" s="126">
        <v>0</v>
      </c>
      <c r="AG107" s="123"/>
      <c r="AH107" s="125">
        <v>16.317637534599999</v>
      </c>
      <c r="AI107" s="123" t="s">
        <v>163</v>
      </c>
      <c r="AJ107" s="123" t="s">
        <v>95</v>
      </c>
      <c r="AK107" s="124">
        <v>77.349788130799993</v>
      </c>
      <c r="AL107" s="123" t="s">
        <v>159</v>
      </c>
      <c r="AM107" s="36">
        <v>42888</v>
      </c>
      <c r="AN107" s="123" t="s">
        <v>3636</v>
      </c>
      <c r="AO107" s="123" t="s">
        <v>6836</v>
      </c>
      <c r="AP107" s="123" t="s">
        <v>176</v>
      </c>
      <c r="AQ107" s="123" t="s">
        <v>165</v>
      </c>
    </row>
    <row r="108" spans="1:43">
      <c r="A108" s="123" t="s">
        <v>3948</v>
      </c>
      <c r="B108" s="123" t="s">
        <v>3949</v>
      </c>
      <c r="C108" s="36">
        <v>43830</v>
      </c>
      <c r="D108" s="124">
        <v>1.2073</v>
      </c>
      <c r="E108" s="124">
        <v>1.3906000000000001</v>
      </c>
      <c r="F108" s="125">
        <v>0.19918665449415199</v>
      </c>
      <c r="G108" s="36">
        <v>43829</v>
      </c>
      <c r="H108" s="124">
        <v>1.2049000000000001</v>
      </c>
      <c r="I108" s="125">
        <v>8.5701438848920901</v>
      </c>
      <c r="J108" s="123" t="s">
        <v>3947</v>
      </c>
      <c r="K108" s="125">
        <v>0.751064007343754</v>
      </c>
      <c r="L108" s="125">
        <v>2.2875540116919599</v>
      </c>
      <c r="M108" s="130">
        <v>2.6790270454159</v>
      </c>
      <c r="N108" s="137">
        <f t="shared" si="11"/>
        <v>10.7161081816636</v>
      </c>
      <c r="O108" s="132">
        <f t="shared" si="12"/>
        <v>0.107161081816636</v>
      </c>
      <c r="P108" s="134">
        <f t="shared" si="13"/>
        <v>105</v>
      </c>
      <c r="Q108" s="134">
        <v>230</v>
      </c>
      <c r="R108" s="134" t="str">
        <f t="shared" si="14"/>
        <v>105/230</v>
      </c>
      <c r="S108" s="131">
        <f t="shared" si="15"/>
        <v>0.45652173913043476</v>
      </c>
      <c r="T108" s="137">
        <f t="shared" si="16"/>
        <v>77.173913043478265</v>
      </c>
      <c r="U108" s="133" t="e">
        <f ca="1">[1]!f_risk_annusharpe(A108,"2019/9/30","2019/12/31",1,1,3)</f>
        <v>#NAME?</v>
      </c>
      <c r="V108" s="134" t="e">
        <f t="shared" ca="1" si="17"/>
        <v>#NAME?</v>
      </c>
      <c r="W108" s="134">
        <f t="shared" si="18"/>
        <v>230</v>
      </c>
      <c r="X108" s="134" t="e">
        <f t="shared" ca="1" si="19"/>
        <v>#NAME?</v>
      </c>
      <c r="Y108" s="131" t="e">
        <f t="shared" ca="1" si="20"/>
        <v>#NAME?</v>
      </c>
      <c r="Z108" s="137" t="e">
        <f t="shared" ca="1" si="21"/>
        <v>#NAME?</v>
      </c>
      <c r="AA108" s="125">
        <v>5.0008697164724403</v>
      </c>
      <c r="AB108" s="125">
        <v>8.5701438848920901</v>
      </c>
      <c r="AC108" s="123" t="s">
        <v>3947</v>
      </c>
      <c r="AD108" s="125">
        <v>12.1609067261241</v>
      </c>
      <c r="AE108" s="123" t="s">
        <v>6837</v>
      </c>
      <c r="AF108" s="125">
        <v>19.285508675721601</v>
      </c>
      <c r="AG108" s="123" t="s">
        <v>6838</v>
      </c>
      <c r="AH108" s="125">
        <v>43.639724800000003</v>
      </c>
      <c r="AI108" s="123" t="s">
        <v>157</v>
      </c>
      <c r="AJ108" s="123" t="s">
        <v>166</v>
      </c>
      <c r="AK108" s="124">
        <v>1.8438810290000001</v>
      </c>
      <c r="AL108" s="123" t="s">
        <v>159</v>
      </c>
      <c r="AM108" s="36">
        <v>41535</v>
      </c>
      <c r="AN108" s="123" t="s">
        <v>3636</v>
      </c>
      <c r="AO108" s="123" t="s">
        <v>3951</v>
      </c>
      <c r="AP108" s="123" t="s">
        <v>175</v>
      </c>
      <c r="AQ108" s="123" t="s">
        <v>256</v>
      </c>
    </row>
    <row r="109" spans="1:43">
      <c r="A109" s="123" t="s">
        <v>3922</v>
      </c>
      <c r="B109" s="123" t="s">
        <v>3923</v>
      </c>
      <c r="C109" s="36">
        <v>43830</v>
      </c>
      <c r="D109" s="124">
        <v>1.0529999999999999</v>
      </c>
      <c r="E109" s="124">
        <v>1.4419999999999999</v>
      </c>
      <c r="F109" s="125">
        <v>0</v>
      </c>
      <c r="G109" s="36">
        <v>43829</v>
      </c>
      <c r="H109" s="124">
        <v>1.0529999999999999</v>
      </c>
      <c r="I109" s="125">
        <v>8.5567010309278402</v>
      </c>
      <c r="J109" s="123" t="s">
        <v>6839</v>
      </c>
      <c r="K109" s="125">
        <v>0.19029495718363701</v>
      </c>
      <c r="L109" s="125">
        <v>1.8375241779497</v>
      </c>
      <c r="M109" s="130">
        <v>1.73913043478261</v>
      </c>
      <c r="N109" s="137">
        <f t="shared" si="11"/>
        <v>6.9565217391304399</v>
      </c>
      <c r="O109" s="132">
        <f t="shared" si="12"/>
        <v>6.9565217391304404E-2</v>
      </c>
      <c r="P109" s="134">
        <f t="shared" si="13"/>
        <v>153</v>
      </c>
      <c r="Q109" s="134">
        <v>230</v>
      </c>
      <c r="R109" s="134" t="str">
        <f t="shared" si="14"/>
        <v>153/230</v>
      </c>
      <c r="S109" s="131">
        <f t="shared" si="15"/>
        <v>0.66521739130434787</v>
      </c>
      <c r="T109" s="137">
        <f t="shared" si="16"/>
        <v>66.739130434782609</v>
      </c>
      <c r="U109" s="133" t="e">
        <f ca="1">[1]!f_risk_annusharpe(A109,"2019/9/30","2019/12/31",1,1,3)</f>
        <v>#NAME?</v>
      </c>
      <c r="V109" s="134" t="e">
        <f t="shared" ca="1" si="17"/>
        <v>#NAME?</v>
      </c>
      <c r="W109" s="134">
        <f t="shared" si="18"/>
        <v>230</v>
      </c>
      <c r="X109" s="134" t="e">
        <f t="shared" ca="1" si="19"/>
        <v>#NAME?</v>
      </c>
      <c r="Y109" s="131" t="e">
        <f t="shared" ca="1" si="20"/>
        <v>#NAME?</v>
      </c>
      <c r="Z109" s="137" t="e">
        <f t="shared" ca="1" si="21"/>
        <v>#NAME?</v>
      </c>
      <c r="AA109" s="125">
        <v>3.9486673247779001</v>
      </c>
      <c r="AB109" s="125">
        <v>8.5567010309278402</v>
      </c>
      <c r="AC109" s="123" t="s">
        <v>6839</v>
      </c>
      <c r="AD109" s="125">
        <v>4.2574257425742603</v>
      </c>
      <c r="AE109" s="123" t="s">
        <v>6840</v>
      </c>
      <c r="AF109" s="125">
        <v>5.4212883705747696</v>
      </c>
      <c r="AG109" s="123" t="s">
        <v>6841</v>
      </c>
      <c r="AH109" s="125">
        <v>51.839019800000003</v>
      </c>
      <c r="AI109" s="123" t="s">
        <v>157</v>
      </c>
      <c r="AJ109" s="123" t="s">
        <v>158</v>
      </c>
      <c r="AK109" s="124">
        <v>1.2458426026</v>
      </c>
      <c r="AL109" s="123" t="s">
        <v>159</v>
      </c>
      <c r="AM109" s="36">
        <v>41110</v>
      </c>
      <c r="AN109" s="123" t="s">
        <v>3636</v>
      </c>
      <c r="AO109" s="123" t="s">
        <v>610</v>
      </c>
      <c r="AP109" s="123" t="s">
        <v>215</v>
      </c>
      <c r="AQ109" s="123" t="s">
        <v>185</v>
      </c>
    </row>
    <row r="110" spans="1:43">
      <c r="A110" s="123" t="s">
        <v>3892</v>
      </c>
      <c r="B110" s="123" t="s">
        <v>3893</v>
      </c>
      <c r="C110" s="36">
        <v>43830</v>
      </c>
      <c r="D110" s="124">
        <v>1.153</v>
      </c>
      <c r="E110" s="124">
        <v>1.7030000000000001</v>
      </c>
      <c r="F110" s="125">
        <v>8.6822624770610396E-2</v>
      </c>
      <c r="G110" s="36">
        <v>43829</v>
      </c>
      <c r="H110" s="124">
        <v>1.1519999999999999</v>
      </c>
      <c r="I110" s="125">
        <v>8.5237968769309091</v>
      </c>
      <c r="J110" s="123" t="s">
        <v>3950</v>
      </c>
      <c r="K110" s="125">
        <v>0.34812880765883197</v>
      </c>
      <c r="L110" s="125">
        <v>1.140350877193</v>
      </c>
      <c r="M110" s="130">
        <v>1.58590308370044</v>
      </c>
      <c r="N110" s="137">
        <f t="shared" si="11"/>
        <v>6.3436123348017599</v>
      </c>
      <c r="O110" s="132">
        <f t="shared" si="12"/>
        <v>6.3436123348017598E-2</v>
      </c>
      <c r="P110" s="134">
        <f t="shared" si="13"/>
        <v>169</v>
      </c>
      <c r="Q110" s="134">
        <v>230</v>
      </c>
      <c r="R110" s="134" t="str">
        <f t="shared" si="14"/>
        <v>169/230</v>
      </c>
      <c r="S110" s="131">
        <f t="shared" si="15"/>
        <v>0.73478260869565215</v>
      </c>
      <c r="T110" s="137">
        <f t="shared" si="16"/>
        <v>63.260869565217398</v>
      </c>
      <c r="U110" s="133" t="e">
        <f ca="1">[1]!f_risk_annusharpe(A110,"2019/9/30","2019/12/31",1,1,3)</f>
        <v>#NAME?</v>
      </c>
      <c r="V110" s="134" t="e">
        <f t="shared" ca="1" si="17"/>
        <v>#NAME?</v>
      </c>
      <c r="W110" s="134">
        <f t="shared" si="18"/>
        <v>230</v>
      </c>
      <c r="X110" s="134" t="e">
        <f t="shared" ca="1" si="19"/>
        <v>#NAME?</v>
      </c>
      <c r="Y110" s="131" t="e">
        <f t="shared" ca="1" si="20"/>
        <v>#NAME?</v>
      </c>
      <c r="Z110" s="137" t="e">
        <f t="shared" ca="1" si="21"/>
        <v>#NAME?</v>
      </c>
      <c r="AA110" s="125">
        <v>3.3154122100625099</v>
      </c>
      <c r="AB110" s="125">
        <v>8.5237968769309091</v>
      </c>
      <c r="AC110" s="123" t="s">
        <v>3950</v>
      </c>
      <c r="AD110" s="125">
        <v>6.5601207900017204</v>
      </c>
      <c r="AE110" s="123" t="s">
        <v>6842</v>
      </c>
      <c r="AF110" s="125">
        <v>9.80189253196321</v>
      </c>
      <c r="AG110" s="123" t="s">
        <v>6843</v>
      </c>
      <c r="AH110" s="125">
        <v>89.300033483999997</v>
      </c>
      <c r="AI110" s="123" t="s">
        <v>157</v>
      </c>
      <c r="AJ110" s="123" t="s">
        <v>158</v>
      </c>
      <c r="AK110" s="124">
        <v>6.9625763301000001</v>
      </c>
      <c r="AL110" s="123" t="s">
        <v>159</v>
      </c>
      <c r="AM110" s="36">
        <v>39517</v>
      </c>
      <c r="AN110" s="123" t="s">
        <v>3636</v>
      </c>
      <c r="AO110" s="123" t="s">
        <v>178</v>
      </c>
      <c r="AP110" s="123" t="s">
        <v>179</v>
      </c>
      <c r="AQ110" s="123" t="s">
        <v>162</v>
      </c>
    </row>
    <row r="111" spans="1:43">
      <c r="A111" s="123" t="s">
        <v>3928</v>
      </c>
      <c r="B111" s="123" t="s">
        <v>3929</v>
      </c>
      <c r="C111" s="36">
        <v>43830</v>
      </c>
      <c r="D111" s="124">
        <v>1.095</v>
      </c>
      <c r="E111" s="124">
        <v>1.74</v>
      </c>
      <c r="F111" s="125">
        <v>9.1409343645541305E-2</v>
      </c>
      <c r="G111" s="36">
        <v>43829</v>
      </c>
      <c r="H111" s="124">
        <v>1.0940000000000001</v>
      </c>
      <c r="I111" s="125">
        <v>8.4912141787895798</v>
      </c>
      <c r="J111" s="123" t="s">
        <v>3954</v>
      </c>
      <c r="K111" s="125">
        <v>0.36663611365718801</v>
      </c>
      <c r="L111" s="125">
        <v>1.86046511627907</v>
      </c>
      <c r="M111" s="130">
        <v>2.86643608020107</v>
      </c>
      <c r="N111" s="137">
        <f t="shared" si="11"/>
        <v>11.46574432080428</v>
      </c>
      <c r="O111" s="132">
        <f t="shared" si="12"/>
        <v>0.1146574432080428</v>
      </c>
      <c r="P111" s="134">
        <f t="shared" si="13"/>
        <v>88</v>
      </c>
      <c r="Q111" s="134">
        <v>230</v>
      </c>
      <c r="R111" s="134" t="str">
        <f t="shared" si="14"/>
        <v>88/230</v>
      </c>
      <c r="S111" s="131">
        <f t="shared" si="15"/>
        <v>0.38260869565217392</v>
      </c>
      <c r="T111" s="137">
        <f t="shared" si="16"/>
        <v>80.869565217391312</v>
      </c>
      <c r="U111" s="133" t="e">
        <f ca="1">[1]!f_risk_annusharpe(A111,"2019/9/30","2019/12/31",1,1,3)</f>
        <v>#NAME?</v>
      </c>
      <c r="V111" s="134" t="e">
        <f t="shared" ca="1" si="17"/>
        <v>#NAME?</v>
      </c>
      <c r="W111" s="134">
        <f t="shared" si="18"/>
        <v>230</v>
      </c>
      <c r="X111" s="134" t="e">
        <f t="shared" ca="1" si="19"/>
        <v>#NAME?</v>
      </c>
      <c r="Y111" s="131" t="e">
        <f t="shared" ca="1" si="20"/>
        <v>#NAME?</v>
      </c>
      <c r="Z111" s="137" t="e">
        <f t="shared" ca="1" si="21"/>
        <v>#NAME?</v>
      </c>
      <c r="AA111" s="125">
        <v>5.1210428983972696</v>
      </c>
      <c r="AB111" s="125">
        <v>8.4912141787895798</v>
      </c>
      <c r="AC111" s="123" t="s">
        <v>3954</v>
      </c>
      <c r="AD111" s="125">
        <v>12.2047072603538</v>
      </c>
      <c r="AE111" s="123" t="s">
        <v>6844</v>
      </c>
      <c r="AF111" s="125">
        <v>16.729920018791599</v>
      </c>
      <c r="AG111" s="123" t="s">
        <v>6845</v>
      </c>
      <c r="AH111" s="125">
        <v>97.430145784999993</v>
      </c>
      <c r="AI111" s="123" t="s">
        <v>157</v>
      </c>
      <c r="AJ111" s="123" t="s">
        <v>166</v>
      </c>
      <c r="AK111" s="124">
        <v>40.871306172099999</v>
      </c>
      <c r="AL111" s="123" t="s">
        <v>159</v>
      </c>
      <c r="AM111" s="36">
        <v>39596</v>
      </c>
      <c r="AN111" s="123" t="s">
        <v>3636</v>
      </c>
      <c r="AO111" s="123" t="s">
        <v>853</v>
      </c>
      <c r="AP111" s="123" t="s">
        <v>175</v>
      </c>
      <c r="AQ111" s="123" t="s">
        <v>181</v>
      </c>
    </row>
    <row r="112" spans="1:43">
      <c r="A112" s="123" t="s">
        <v>3889</v>
      </c>
      <c r="B112" s="123" t="s">
        <v>3890</v>
      </c>
      <c r="C112" s="36">
        <v>43830</v>
      </c>
      <c r="D112" s="124">
        <v>1.0669999999999999</v>
      </c>
      <c r="E112" s="124">
        <v>1.327</v>
      </c>
      <c r="F112" s="125">
        <v>0.470801939291913</v>
      </c>
      <c r="G112" s="36">
        <v>43826</v>
      </c>
      <c r="H112" s="124">
        <v>1.0620000000000001</v>
      </c>
      <c r="I112" s="125">
        <v>8.4873412949837004</v>
      </c>
      <c r="J112" s="123" t="s">
        <v>6846</v>
      </c>
      <c r="K112" s="125">
        <v>0.470801939291913</v>
      </c>
      <c r="L112" s="125">
        <v>0.850653742465036</v>
      </c>
      <c r="M112" s="130">
        <v>1.32952674219184</v>
      </c>
      <c r="N112" s="137">
        <f t="shared" si="11"/>
        <v>5.3181069687673599</v>
      </c>
      <c r="O112" s="132">
        <f t="shared" si="12"/>
        <v>5.3181069687673596E-2</v>
      </c>
      <c r="P112" s="134">
        <f t="shared" si="13"/>
        <v>189</v>
      </c>
      <c r="Q112" s="134">
        <v>230</v>
      </c>
      <c r="R112" s="134" t="str">
        <f t="shared" si="14"/>
        <v>189/230</v>
      </c>
      <c r="S112" s="131">
        <f t="shared" si="15"/>
        <v>0.82173913043478264</v>
      </c>
      <c r="T112" s="137">
        <f t="shared" si="16"/>
        <v>60</v>
      </c>
      <c r="U112" s="133" t="e">
        <f ca="1">[1]!f_risk_annusharpe(A112,"2019/9/30","2019/12/31",1,1,3)</f>
        <v>#NAME?</v>
      </c>
      <c r="V112" s="134" t="e">
        <f t="shared" ca="1" si="17"/>
        <v>#NAME?</v>
      </c>
      <c r="W112" s="134">
        <f t="shared" si="18"/>
        <v>230</v>
      </c>
      <c r="X112" s="134" t="e">
        <f t="shared" ca="1" si="19"/>
        <v>#NAME?</v>
      </c>
      <c r="Y112" s="131" t="e">
        <f t="shared" ca="1" si="20"/>
        <v>#NAME?</v>
      </c>
      <c r="Z112" s="137" t="e">
        <f t="shared" ca="1" si="21"/>
        <v>#NAME?</v>
      </c>
      <c r="AA112" s="125">
        <v>3.58454798646039</v>
      </c>
      <c r="AB112" s="125">
        <v>8.4873412949837004</v>
      </c>
      <c r="AC112" s="123" t="s">
        <v>6846</v>
      </c>
      <c r="AD112" s="125">
        <v>10.166173671914001</v>
      </c>
      <c r="AE112" s="123" t="s">
        <v>6847</v>
      </c>
      <c r="AF112" s="125">
        <v>15.251892416005299</v>
      </c>
      <c r="AG112" s="123" t="s">
        <v>6848</v>
      </c>
      <c r="AH112" s="125">
        <v>36.501736800000003</v>
      </c>
      <c r="AI112" s="123" t="s">
        <v>174</v>
      </c>
      <c r="AJ112" s="123" t="s">
        <v>197</v>
      </c>
      <c r="AK112" s="124">
        <v>23.6826724736</v>
      </c>
      <c r="AL112" s="123" t="s">
        <v>159</v>
      </c>
      <c r="AM112" s="36">
        <v>42034</v>
      </c>
      <c r="AN112" s="123" t="s">
        <v>3636</v>
      </c>
      <c r="AO112" s="123" t="s">
        <v>571</v>
      </c>
      <c r="AP112" s="123" t="s">
        <v>196</v>
      </c>
      <c r="AQ112" s="123" t="s">
        <v>165</v>
      </c>
    </row>
    <row r="113" spans="1:43">
      <c r="A113" s="123" t="s">
        <v>3963</v>
      </c>
      <c r="B113" s="123" t="s">
        <v>3964</v>
      </c>
      <c r="C113" s="36">
        <v>43830</v>
      </c>
      <c r="D113" s="124">
        <v>1.2252000000000001</v>
      </c>
      <c r="E113" s="124">
        <v>1.6052</v>
      </c>
      <c r="F113" s="125">
        <v>0.33576283678650598</v>
      </c>
      <c r="G113" s="36">
        <v>43829</v>
      </c>
      <c r="H113" s="124">
        <v>1.2211000000000001</v>
      </c>
      <c r="I113" s="125">
        <v>8.3864118895966104</v>
      </c>
      <c r="J113" s="123" t="s">
        <v>3959</v>
      </c>
      <c r="K113" s="125">
        <v>0.99744456351496302</v>
      </c>
      <c r="L113" s="125">
        <v>2.3046092184368798</v>
      </c>
      <c r="M113" s="130">
        <v>2.5872896257221898</v>
      </c>
      <c r="N113" s="137">
        <f t="shared" si="11"/>
        <v>10.349158502888759</v>
      </c>
      <c r="O113" s="132">
        <f t="shared" si="12"/>
        <v>0.1034915850288876</v>
      </c>
      <c r="P113" s="134">
        <f t="shared" si="13"/>
        <v>109</v>
      </c>
      <c r="Q113" s="134">
        <v>230</v>
      </c>
      <c r="R113" s="134" t="str">
        <f t="shared" si="14"/>
        <v>109/230</v>
      </c>
      <c r="S113" s="131">
        <f t="shared" si="15"/>
        <v>0.47391304347826085</v>
      </c>
      <c r="T113" s="137">
        <f t="shared" si="16"/>
        <v>76.304347826086968</v>
      </c>
      <c r="U113" s="133" t="e">
        <f ca="1">[1]!f_risk_annusharpe(A113,"2019/9/30","2019/12/31",1,1,3)</f>
        <v>#NAME?</v>
      </c>
      <c r="V113" s="134" t="e">
        <f t="shared" ca="1" si="17"/>
        <v>#NAME?</v>
      </c>
      <c r="W113" s="134">
        <f t="shared" si="18"/>
        <v>230</v>
      </c>
      <c r="X113" s="134" t="e">
        <f t="shared" ca="1" si="19"/>
        <v>#NAME?</v>
      </c>
      <c r="Y113" s="131" t="e">
        <f t="shared" ca="1" si="20"/>
        <v>#NAME?</v>
      </c>
      <c r="Z113" s="137" t="e">
        <f t="shared" ca="1" si="21"/>
        <v>#NAME?</v>
      </c>
      <c r="AA113" s="125">
        <v>4.3700485560950799</v>
      </c>
      <c r="AB113" s="125">
        <v>8.3864118895966104</v>
      </c>
      <c r="AC113" s="123" t="s">
        <v>3959</v>
      </c>
      <c r="AD113" s="125">
        <v>11.2907621037333</v>
      </c>
      <c r="AE113" s="123" t="s">
        <v>6849</v>
      </c>
      <c r="AF113" s="125">
        <v>11.4730233827677</v>
      </c>
      <c r="AG113" s="123" t="s">
        <v>6850</v>
      </c>
      <c r="AH113" s="125">
        <v>64.792830559999999</v>
      </c>
      <c r="AI113" s="123" t="s">
        <v>157</v>
      </c>
      <c r="AJ113" s="123" t="s">
        <v>166</v>
      </c>
      <c r="AK113" s="124">
        <v>0.95943280919999996</v>
      </c>
      <c r="AL113" s="123" t="s">
        <v>159</v>
      </c>
      <c r="AM113" s="36">
        <v>39861</v>
      </c>
      <c r="AN113" s="123" t="s">
        <v>3636</v>
      </c>
      <c r="AO113" s="123" t="s">
        <v>6851</v>
      </c>
      <c r="AP113" s="123" t="s">
        <v>433</v>
      </c>
      <c r="AQ113" s="123" t="s">
        <v>162</v>
      </c>
    </row>
    <row r="114" spans="1:43">
      <c r="A114" s="123" t="s">
        <v>3939</v>
      </c>
      <c r="B114" s="123" t="s">
        <v>3940</v>
      </c>
      <c r="C114" s="36">
        <v>43830</v>
      </c>
      <c r="D114" s="124">
        <v>1.1279999999999999</v>
      </c>
      <c r="E114" s="124">
        <v>1.4930000000000001</v>
      </c>
      <c r="F114" s="125">
        <v>8.8721726554634006E-2</v>
      </c>
      <c r="G114" s="36">
        <v>43829</v>
      </c>
      <c r="H114" s="124">
        <v>1.127</v>
      </c>
      <c r="I114" s="125">
        <v>8.3745992555458297</v>
      </c>
      <c r="J114" s="123" t="s">
        <v>6852</v>
      </c>
      <c r="K114" s="125">
        <v>0.35587188612097498</v>
      </c>
      <c r="L114" s="125">
        <v>1.8711173381650501</v>
      </c>
      <c r="M114" s="130">
        <v>3.0567256867739498</v>
      </c>
      <c r="N114" s="137">
        <f t="shared" si="11"/>
        <v>12.226902747095799</v>
      </c>
      <c r="O114" s="132">
        <f t="shared" si="12"/>
        <v>0.122269027470958</v>
      </c>
      <c r="P114" s="134">
        <f t="shared" si="13"/>
        <v>80</v>
      </c>
      <c r="Q114" s="134">
        <v>230</v>
      </c>
      <c r="R114" s="134" t="str">
        <f t="shared" si="14"/>
        <v>80/230</v>
      </c>
      <c r="S114" s="131">
        <f t="shared" si="15"/>
        <v>0.34782608695652173</v>
      </c>
      <c r="T114" s="137">
        <f t="shared" si="16"/>
        <v>82.608695652173907</v>
      </c>
      <c r="U114" s="133" t="e">
        <f ca="1">[1]!f_risk_annusharpe(A114,"2019/9/30","2019/12/31",1,1,3)</f>
        <v>#NAME?</v>
      </c>
      <c r="V114" s="134" t="e">
        <f t="shared" ca="1" si="17"/>
        <v>#NAME?</v>
      </c>
      <c r="W114" s="134">
        <f t="shared" si="18"/>
        <v>230</v>
      </c>
      <c r="X114" s="134" t="e">
        <f t="shared" ca="1" si="19"/>
        <v>#NAME?</v>
      </c>
      <c r="Y114" s="131" t="e">
        <f t="shared" ca="1" si="20"/>
        <v>#NAME?</v>
      </c>
      <c r="Z114" s="137" t="e">
        <f t="shared" ca="1" si="21"/>
        <v>#NAME?</v>
      </c>
      <c r="AA114" s="125">
        <v>5.2647194508214801</v>
      </c>
      <c r="AB114" s="125">
        <v>8.3745992555458297</v>
      </c>
      <c r="AC114" s="123" t="s">
        <v>6852</v>
      </c>
      <c r="AD114" s="125">
        <v>11.265370666852</v>
      </c>
      <c r="AE114" s="123" t="s">
        <v>6853</v>
      </c>
      <c r="AF114" s="125">
        <v>15.399786280555199</v>
      </c>
      <c r="AG114" s="123" t="s">
        <v>6854</v>
      </c>
      <c r="AH114" s="125">
        <v>55.838712536000003</v>
      </c>
      <c r="AI114" s="123" t="s">
        <v>157</v>
      </c>
      <c r="AJ114" s="123" t="s">
        <v>189</v>
      </c>
      <c r="AK114" s="124">
        <v>32.871637653800001</v>
      </c>
      <c r="AL114" s="123" t="s">
        <v>159</v>
      </c>
      <c r="AM114" s="36">
        <v>40658</v>
      </c>
      <c r="AN114" s="123" t="s">
        <v>3636</v>
      </c>
      <c r="AO114" s="123" t="s">
        <v>853</v>
      </c>
      <c r="AP114" s="123" t="s">
        <v>175</v>
      </c>
      <c r="AQ114" s="123" t="s">
        <v>162</v>
      </c>
    </row>
    <row r="115" spans="1:43">
      <c r="A115" s="123" t="s">
        <v>3903</v>
      </c>
      <c r="B115" s="123" t="s">
        <v>3904</v>
      </c>
      <c r="C115" s="36">
        <v>43830</v>
      </c>
      <c r="D115" s="124">
        <v>1.1188</v>
      </c>
      <c r="E115" s="124">
        <v>1.1188</v>
      </c>
      <c r="F115" s="125">
        <v>7.1556350626110196E-2</v>
      </c>
      <c r="G115" s="36">
        <v>43829</v>
      </c>
      <c r="H115" s="124">
        <v>1.1180000000000001</v>
      </c>
      <c r="I115" s="125">
        <v>8.3688492832235593</v>
      </c>
      <c r="J115" s="123" t="s">
        <v>6855</v>
      </c>
      <c r="K115" s="125">
        <v>0.62960964202195702</v>
      </c>
      <c r="L115" s="125">
        <v>1.3497599420237301</v>
      </c>
      <c r="M115" s="130">
        <v>1.76459887211207</v>
      </c>
      <c r="N115" s="137">
        <f t="shared" si="11"/>
        <v>7.05839548844828</v>
      </c>
      <c r="O115" s="132">
        <f t="shared" si="12"/>
        <v>7.0583954884482797E-2</v>
      </c>
      <c r="P115" s="134">
        <f t="shared" si="13"/>
        <v>151</v>
      </c>
      <c r="Q115" s="134">
        <v>230</v>
      </c>
      <c r="R115" s="134" t="str">
        <f t="shared" si="14"/>
        <v>151/230</v>
      </c>
      <c r="S115" s="131">
        <f t="shared" si="15"/>
        <v>0.65652173913043477</v>
      </c>
      <c r="T115" s="137">
        <f t="shared" si="16"/>
        <v>67.173913043478265</v>
      </c>
      <c r="U115" s="133" t="e">
        <f ca="1">[1]!f_risk_annusharpe(A115,"2019/9/30","2019/12/31",1,1,3)</f>
        <v>#NAME?</v>
      </c>
      <c r="V115" s="134" t="e">
        <f t="shared" ca="1" si="17"/>
        <v>#NAME?</v>
      </c>
      <c r="W115" s="134">
        <f t="shared" si="18"/>
        <v>230</v>
      </c>
      <c r="X115" s="134" t="e">
        <f t="shared" ca="1" si="19"/>
        <v>#NAME?</v>
      </c>
      <c r="Y115" s="131" t="e">
        <f t="shared" ca="1" si="20"/>
        <v>#NAME?</v>
      </c>
      <c r="Z115" s="137" t="e">
        <f t="shared" ca="1" si="21"/>
        <v>#NAME?</v>
      </c>
      <c r="AA115" s="125">
        <v>4.1131583845151702</v>
      </c>
      <c r="AB115" s="125">
        <v>8.3688492832235593</v>
      </c>
      <c r="AC115" s="123" t="s">
        <v>6855</v>
      </c>
      <c r="AD115" s="126">
        <v>0</v>
      </c>
      <c r="AE115" s="123"/>
      <c r="AF115" s="126">
        <v>0</v>
      </c>
      <c r="AG115" s="123"/>
      <c r="AH115" s="125">
        <v>11.88</v>
      </c>
      <c r="AI115" s="123" t="s">
        <v>157</v>
      </c>
      <c r="AJ115" s="123" t="s">
        <v>95</v>
      </c>
      <c r="AK115" s="124">
        <v>3.5707043118000001</v>
      </c>
      <c r="AL115" s="123" t="s">
        <v>159</v>
      </c>
      <c r="AM115" s="36">
        <v>43306</v>
      </c>
      <c r="AN115" s="123" t="s">
        <v>3636</v>
      </c>
      <c r="AO115" s="123" t="s">
        <v>6856</v>
      </c>
      <c r="AP115" s="123" t="s">
        <v>491</v>
      </c>
      <c r="AQ115" s="123" t="s">
        <v>207</v>
      </c>
    </row>
    <row r="116" spans="1:43">
      <c r="A116" s="123" t="s">
        <v>4030</v>
      </c>
      <c r="B116" s="123" t="s">
        <v>4031</v>
      </c>
      <c r="C116" s="36">
        <v>43830</v>
      </c>
      <c r="D116" s="124">
        <v>1.0783</v>
      </c>
      <c r="E116" s="124">
        <v>1.4562999999999999</v>
      </c>
      <c r="F116" s="125">
        <v>0.297628807017638</v>
      </c>
      <c r="G116" s="36">
        <v>43829</v>
      </c>
      <c r="H116" s="124">
        <v>1.0750999999999999</v>
      </c>
      <c r="I116" s="125">
        <v>8.3464122621605892</v>
      </c>
      <c r="J116" s="123" t="s">
        <v>3962</v>
      </c>
      <c r="K116" s="125">
        <v>1.4107025298598701</v>
      </c>
      <c r="L116" s="125">
        <v>3.4539000287824999</v>
      </c>
      <c r="M116" s="130">
        <v>4.0830115830115803</v>
      </c>
      <c r="N116" s="137">
        <f t="shared" si="11"/>
        <v>16.332046332046321</v>
      </c>
      <c r="O116" s="132">
        <f t="shared" si="12"/>
        <v>0.16332046332046321</v>
      </c>
      <c r="P116" s="134">
        <f t="shared" si="13"/>
        <v>56</v>
      </c>
      <c r="Q116" s="134">
        <v>230</v>
      </c>
      <c r="R116" s="134" t="str">
        <f t="shared" si="14"/>
        <v>56/230</v>
      </c>
      <c r="S116" s="131">
        <f t="shared" si="15"/>
        <v>0.24347826086956523</v>
      </c>
      <c r="T116" s="137">
        <f t="shared" si="16"/>
        <v>87.826086956521735</v>
      </c>
      <c r="U116" s="133" t="e">
        <f ca="1">[1]!f_risk_annusharpe(A116,"2019/9/30","2019/12/31",1,1,3)</f>
        <v>#NAME?</v>
      </c>
      <c r="V116" s="134" t="e">
        <f t="shared" ca="1" si="17"/>
        <v>#NAME?</v>
      </c>
      <c r="W116" s="134">
        <f t="shared" si="18"/>
        <v>230</v>
      </c>
      <c r="X116" s="134" t="e">
        <f t="shared" ca="1" si="19"/>
        <v>#NAME?</v>
      </c>
      <c r="Y116" s="131" t="e">
        <f t="shared" ca="1" si="20"/>
        <v>#NAME?</v>
      </c>
      <c r="Z116" s="137" t="e">
        <f t="shared" ca="1" si="21"/>
        <v>#NAME?</v>
      </c>
      <c r="AA116" s="125">
        <v>6.9105691056910601</v>
      </c>
      <c r="AB116" s="125">
        <v>8.3464122621605892</v>
      </c>
      <c r="AC116" s="123" t="s">
        <v>3962</v>
      </c>
      <c r="AD116" s="125">
        <v>8.6675972787479996</v>
      </c>
      <c r="AE116" s="123" t="s">
        <v>6857</v>
      </c>
      <c r="AF116" s="125">
        <v>11.1383148124991</v>
      </c>
      <c r="AG116" s="123" t="s">
        <v>6858</v>
      </c>
      <c r="AH116" s="125">
        <v>50.850584652499997</v>
      </c>
      <c r="AI116" s="123" t="s">
        <v>157</v>
      </c>
      <c r="AJ116" s="123" t="s">
        <v>189</v>
      </c>
      <c r="AK116" s="124">
        <v>0.65622979339999998</v>
      </c>
      <c r="AL116" s="123" t="s">
        <v>159</v>
      </c>
      <c r="AM116" s="36">
        <v>41388</v>
      </c>
      <c r="AN116" s="123" t="s">
        <v>3636</v>
      </c>
      <c r="AO116" s="123" t="s">
        <v>262</v>
      </c>
      <c r="AP116" s="123" t="s">
        <v>263</v>
      </c>
      <c r="AQ116" s="123" t="s">
        <v>170</v>
      </c>
    </row>
    <row r="117" spans="1:43">
      <c r="A117" s="123" t="s">
        <v>3936</v>
      </c>
      <c r="B117" s="123" t="s">
        <v>3937</v>
      </c>
      <c r="C117" s="36">
        <v>43830</v>
      </c>
      <c r="D117" s="124">
        <v>1.1623000000000001</v>
      </c>
      <c r="E117" s="124">
        <v>1.1623000000000001</v>
      </c>
      <c r="F117" s="125">
        <v>0.19827586206898201</v>
      </c>
      <c r="G117" s="36">
        <v>43829</v>
      </c>
      <c r="H117" s="124">
        <v>1.1599999999999999</v>
      </c>
      <c r="I117" s="125">
        <v>8.2518394337338208</v>
      </c>
      <c r="J117" s="123" t="s">
        <v>3965</v>
      </c>
      <c r="K117" s="125">
        <v>0.57978539286951802</v>
      </c>
      <c r="L117" s="125">
        <v>1.71523584492868</v>
      </c>
      <c r="M117" s="130">
        <v>2.9495128432240998</v>
      </c>
      <c r="N117" s="137">
        <f t="shared" si="11"/>
        <v>11.798051372896399</v>
      </c>
      <c r="O117" s="132">
        <f t="shared" si="12"/>
        <v>0.117980513728964</v>
      </c>
      <c r="P117" s="134">
        <f t="shared" si="13"/>
        <v>83</v>
      </c>
      <c r="Q117" s="134">
        <v>230</v>
      </c>
      <c r="R117" s="134" t="str">
        <f t="shared" si="14"/>
        <v>83/230</v>
      </c>
      <c r="S117" s="131">
        <f t="shared" si="15"/>
        <v>0.36086956521739133</v>
      </c>
      <c r="T117" s="137">
        <f t="shared" si="16"/>
        <v>81.956521739130437</v>
      </c>
      <c r="U117" s="133" t="e">
        <f ca="1">[1]!f_risk_annusharpe(A117,"2019/9/30","2019/12/31",1,1,3)</f>
        <v>#NAME?</v>
      </c>
      <c r="V117" s="134" t="e">
        <f t="shared" ca="1" si="17"/>
        <v>#NAME?</v>
      </c>
      <c r="W117" s="134">
        <f t="shared" si="18"/>
        <v>230</v>
      </c>
      <c r="X117" s="134" t="e">
        <f t="shared" ca="1" si="19"/>
        <v>#NAME?</v>
      </c>
      <c r="Y117" s="131" t="e">
        <f t="shared" ca="1" si="20"/>
        <v>#NAME?</v>
      </c>
      <c r="Z117" s="137" t="e">
        <f t="shared" ca="1" si="21"/>
        <v>#NAME?</v>
      </c>
      <c r="AA117" s="125">
        <v>4.8155830101902897</v>
      </c>
      <c r="AB117" s="125">
        <v>8.2518394337338208</v>
      </c>
      <c r="AC117" s="123" t="s">
        <v>3965</v>
      </c>
      <c r="AD117" s="125">
        <v>10.9594272076372</v>
      </c>
      <c r="AE117" s="123" t="s">
        <v>6859</v>
      </c>
      <c r="AF117" s="125">
        <v>15.882352941176499</v>
      </c>
      <c r="AG117" s="123" t="s">
        <v>6860</v>
      </c>
      <c r="AH117" s="125">
        <v>16.23</v>
      </c>
      <c r="AI117" s="123" t="s">
        <v>157</v>
      </c>
      <c r="AJ117" s="123" t="s">
        <v>166</v>
      </c>
      <c r="AK117" s="124">
        <v>12.2234235963</v>
      </c>
      <c r="AL117" s="123" t="s">
        <v>159</v>
      </c>
      <c r="AM117" s="36">
        <v>42697</v>
      </c>
      <c r="AN117" s="123" t="s">
        <v>3636</v>
      </c>
      <c r="AO117" s="123" t="s">
        <v>216</v>
      </c>
      <c r="AP117" s="123" t="s">
        <v>217</v>
      </c>
      <c r="AQ117" s="123" t="s">
        <v>272</v>
      </c>
    </row>
    <row r="118" spans="1:43">
      <c r="A118" s="123" t="s">
        <v>4127</v>
      </c>
      <c r="B118" s="123" t="s">
        <v>4128</v>
      </c>
      <c r="C118" s="36">
        <v>43830</v>
      </c>
      <c r="D118" s="124">
        <v>2.1040000000000001</v>
      </c>
      <c r="E118" s="124">
        <v>2.1040000000000001</v>
      </c>
      <c r="F118" s="125">
        <v>0.33381020505484599</v>
      </c>
      <c r="G118" s="36">
        <v>43829</v>
      </c>
      <c r="H118" s="124">
        <v>2.097</v>
      </c>
      <c r="I118" s="125">
        <v>8.2304526748971298</v>
      </c>
      <c r="J118" s="123" t="s">
        <v>3968</v>
      </c>
      <c r="K118" s="125">
        <v>1.05667627281461</v>
      </c>
      <c r="L118" s="125">
        <v>4.7287207565953304</v>
      </c>
      <c r="M118" s="130">
        <v>5.0424363454817804</v>
      </c>
      <c r="N118" s="137">
        <f t="shared" si="11"/>
        <v>20.169745381927122</v>
      </c>
      <c r="O118" s="132">
        <f t="shared" si="12"/>
        <v>0.20169745381927121</v>
      </c>
      <c r="P118" s="134">
        <f t="shared" si="13"/>
        <v>40</v>
      </c>
      <c r="Q118" s="134">
        <v>230</v>
      </c>
      <c r="R118" s="134" t="str">
        <f t="shared" si="14"/>
        <v>40/230</v>
      </c>
      <c r="S118" s="131">
        <f t="shared" si="15"/>
        <v>0.17391304347826086</v>
      </c>
      <c r="T118" s="137">
        <f t="shared" si="16"/>
        <v>91.304347826086968</v>
      </c>
      <c r="U118" s="133" t="e">
        <f ca="1">[1]!f_risk_annusharpe(A118,"2019/9/30","2019/12/31",1,1,3)</f>
        <v>#NAME?</v>
      </c>
      <c r="V118" s="134" t="e">
        <f t="shared" ca="1" si="17"/>
        <v>#NAME?</v>
      </c>
      <c r="W118" s="134">
        <f t="shared" si="18"/>
        <v>230</v>
      </c>
      <c r="X118" s="134" t="e">
        <f t="shared" ca="1" si="19"/>
        <v>#NAME?</v>
      </c>
      <c r="Y118" s="131" t="e">
        <f t="shared" ca="1" si="20"/>
        <v>#NAME?</v>
      </c>
      <c r="Z118" s="137" t="e">
        <f t="shared" ca="1" si="21"/>
        <v>#NAME?</v>
      </c>
      <c r="AA118" s="125">
        <v>6.5856129685917004</v>
      </c>
      <c r="AB118" s="125">
        <v>8.2304526748971298</v>
      </c>
      <c r="AC118" s="123" t="s">
        <v>3968</v>
      </c>
      <c r="AD118" s="125">
        <v>47.132867132867098</v>
      </c>
      <c r="AE118" s="123" t="s">
        <v>6861</v>
      </c>
      <c r="AF118" s="125">
        <v>51.803751803751801</v>
      </c>
      <c r="AG118" s="123" t="s">
        <v>6862</v>
      </c>
      <c r="AH118" s="125">
        <v>110.4</v>
      </c>
      <c r="AI118" s="123" t="s">
        <v>157</v>
      </c>
      <c r="AJ118" s="123" t="s">
        <v>197</v>
      </c>
      <c r="AK118" s="124">
        <v>8.0462580930000005</v>
      </c>
      <c r="AL118" s="123" t="s">
        <v>159</v>
      </c>
      <c r="AM118" s="36">
        <v>41242</v>
      </c>
      <c r="AN118" s="123" t="s">
        <v>3636</v>
      </c>
      <c r="AO118" s="123" t="s">
        <v>2646</v>
      </c>
      <c r="AP118" s="123" t="s">
        <v>394</v>
      </c>
      <c r="AQ118" s="123" t="s">
        <v>165</v>
      </c>
    </row>
    <row r="119" spans="1:43">
      <c r="A119" s="123" t="s">
        <v>3909</v>
      </c>
      <c r="B119" s="123" t="s">
        <v>3910</v>
      </c>
      <c r="C119" s="36">
        <v>43830</v>
      </c>
      <c r="D119" s="124">
        <v>1.0873999999999999</v>
      </c>
      <c r="E119" s="124">
        <v>1.0873999999999999</v>
      </c>
      <c r="F119" s="125">
        <v>0.128913443830557</v>
      </c>
      <c r="G119" s="36">
        <v>43829</v>
      </c>
      <c r="H119" s="124">
        <v>1.0860000000000001</v>
      </c>
      <c r="I119" s="125">
        <v>8.1882399761217606</v>
      </c>
      <c r="J119" s="123" t="s">
        <v>3974</v>
      </c>
      <c r="K119" s="125">
        <v>0.50836491357795</v>
      </c>
      <c r="L119" s="125">
        <v>1.38927738927738</v>
      </c>
      <c r="M119" s="130">
        <v>1.7117201384342</v>
      </c>
      <c r="N119" s="137">
        <f t="shared" si="11"/>
        <v>6.8468805537368</v>
      </c>
      <c r="O119" s="132">
        <f t="shared" si="12"/>
        <v>6.8468805537368005E-2</v>
      </c>
      <c r="P119" s="134">
        <f t="shared" si="13"/>
        <v>158</v>
      </c>
      <c r="Q119" s="134">
        <v>230</v>
      </c>
      <c r="R119" s="134" t="str">
        <f t="shared" si="14"/>
        <v>158/230</v>
      </c>
      <c r="S119" s="131">
        <f t="shared" si="15"/>
        <v>0.68695652173913047</v>
      </c>
      <c r="T119" s="137">
        <f t="shared" si="16"/>
        <v>65.652173913043484</v>
      </c>
      <c r="U119" s="133" t="e">
        <f ca="1">[1]!f_risk_annusharpe(A119,"2019/9/30","2019/12/31",1,1,3)</f>
        <v>#NAME?</v>
      </c>
      <c r="V119" s="134" t="e">
        <f t="shared" ca="1" si="17"/>
        <v>#NAME?</v>
      </c>
      <c r="W119" s="134">
        <f t="shared" si="18"/>
        <v>230</v>
      </c>
      <c r="X119" s="134" t="e">
        <f t="shared" ca="1" si="19"/>
        <v>#NAME?</v>
      </c>
      <c r="Y119" s="131" t="e">
        <f t="shared" ca="1" si="20"/>
        <v>#NAME?</v>
      </c>
      <c r="Z119" s="137" t="e">
        <f t="shared" ca="1" si="21"/>
        <v>#NAME?</v>
      </c>
      <c r="AA119" s="125">
        <v>3.3650190114068299</v>
      </c>
      <c r="AB119" s="125">
        <v>8.1882399761217606</v>
      </c>
      <c r="AC119" s="123" t="s">
        <v>3974</v>
      </c>
      <c r="AD119" s="126">
        <v>0</v>
      </c>
      <c r="AE119" s="123"/>
      <c r="AF119" s="126">
        <v>0</v>
      </c>
      <c r="AG119" s="123"/>
      <c r="AH119" s="125">
        <v>8.7399999999999896</v>
      </c>
      <c r="AI119" s="123" t="s">
        <v>157</v>
      </c>
      <c r="AJ119" s="123" t="s">
        <v>95</v>
      </c>
      <c r="AK119" s="124">
        <v>31.972094509400002</v>
      </c>
      <c r="AL119" s="123" t="s">
        <v>159</v>
      </c>
      <c r="AM119" s="36">
        <v>43446</v>
      </c>
      <c r="AN119" s="123" t="s">
        <v>3636</v>
      </c>
      <c r="AO119" s="123" t="s">
        <v>6836</v>
      </c>
      <c r="AP119" s="123" t="s">
        <v>176</v>
      </c>
      <c r="AQ119" s="123" t="s">
        <v>185</v>
      </c>
    </row>
    <row r="120" spans="1:43">
      <c r="A120" s="123" t="s">
        <v>3941</v>
      </c>
      <c r="B120" s="123" t="s">
        <v>3942</v>
      </c>
      <c r="C120" s="36">
        <v>43830</v>
      </c>
      <c r="D120" s="124">
        <v>1.1631</v>
      </c>
      <c r="E120" s="124">
        <v>1.4431</v>
      </c>
      <c r="F120" s="125">
        <v>8.6051114361942904E-2</v>
      </c>
      <c r="G120" s="36">
        <v>43829</v>
      </c>
      <c r="H120" s="124">
        <v>1.1620999999999999</v>
      </c>
      <c r="I120" s="125">
        <v>8.1349944217181207</v>
      </c>
      <c r="J120" s="123" t="s">
        <v>6863</v>
      </c>
      <c r="K120" s="125">
        <v>0.67514931186706295</v>
      </c>
      <c r="L120" s="125">
        <v>1.66069399528015</v>
      </c>
      <c r="M120" s="130">
        <v>1.4036617262423801</v>
      </c>
      <c r="N120" s="137">
        <f t="shared" si="11"/>
        <v>5.6146469049695202</v>
      </c>
      <c r="O120" s="132">
        <f t="shared" si="12"/>
        <v>5.6146469049695204E-2</v>
      </c>
      <c r="P120" s="134">
        <f t="shared" si="13"/>
        <v>179</v>
      </c>
      <c r="Q120" s="134">
        <v>230</v>
      </c>
      <c r="R120" s="134" t="str">
        <f t="shared" si="14"/>
        <v>179/230</v>
      </c>
      <c r="S120" s="131">
        <f t="shared" si="15"/>
        <v>0.77826086956521734</v>
      </c>
      <c r="T120" s="137">
        <f t="shared" si="16"/>
        <v>61.086956521739133</v>
      </c>
      <c r="U120" s="133" t="e">
        <f ca="1">[1]!f_risk_annusharpe(A120,"2019/9/30","2019/12/31",1,1,3)</f>
        <v>#NAME?</v>
      </c>
      <c r="V120" s="134" t="e">
        <f t="shared" ca="1" si="17"/>
        <v>#NAME?</v>
      </c>
      <c r="W120" s="134">
        <f t="shared" si="18"/>
        <v>230</v>
      </c>
      <c r="X120" s="134" t="e">
        <f t="shared" ca="1" si="19"/>
        <v>#NAME?</v>
      </c>
      <c r="Y120" s="131" t="e">
        <f t="shared" ca="1" si="20"/>
        <v>#NAME?</v>
      </c>
      <c r="Z120" s="137" t="e">
        <f t="shared" ca="1" si="21"/>
        <v>#NAME?</v>
      </c>
      <c r="AA120" s="125">
        <v>1.9905296387232601</v>
      </c>
      <c r="AB120" s="125">
        <v>8.1349944217181207</v>
      </c>
      <c r="AC120" s="123" t="s">
        <v>6863</v>
      </c>
      <c r="AD120" s="125">
        <v>11.9226327944573</v>
      </c>
      <c r="AE120" s="123" t="s">
        <v>6864</v>
      </c>
      <c r="AF120" s="125">
        <v>13.9735423811857</v>
      </c>
      <c r="AG120" s="123" t="s">
        <v>6865</v>
      </c>
      <c r="AH120" s="125">
        <v>48.24349205</v>
      </c>
      <c r="AI120" s="123" t="s">
        <v>157</v>
      </c>
      <c r="AJ120" s="123" t="s">
        <v>166</v>
      </c>
      <c r="AK120" s="124">
        <v>2.2248554483</v>
      </c>
      <c r="AL120" s="123" t="s">
        <v>159</v>
      </c>
      <c r="AM120" s="36">
        <v>41191</v>
      </c>
      <c r="AN120" s="123" t="s">
        <v>3636</v>
      </c>
      <c r="AO120" s="123" t="s">
        <v>501</v>
      </c>
      <c r="AP120" s="123" t="s">
        <v>292</v>
      </c>
      <c r="AQ120" s="123" t="s">
        <v>272</v>
      </c>
    </row>
    <row r="121" spans="1:43">
      <c r="A121" s="123" t="s">
        <v>4004</v>
      </c>
      <c r="B121" s="123" t="s">
        <v>4005</v>
      </c>
      <c r="C121" s="36">
        <v>43830</v>
      </c>
      <c r="D121" s="124">
        <v>1.159</v>
      </c>
      <c r="E121" s="124">
        <v>2.1934999999999998</v>
      </c>
      <c r="F121" s="125">
        <v>9.4999568183801203E-2</v>
      </c>
      <c r="G121" s="36">
        <v>43829</v>
      </c>
      <c r="H121" s="124">
        <v>1.1578999999999999</v>
      </c>
      <c r="I121" s="125">
        <v>8.1055907077995908</v>
      </c>
      <c r="J121" s="123" t="s">
        <v>6866</v>
      </c>
      <c r="K121" s="125">
        <v>1.2227107404645801</v>
      </c>
      <c r="L121" s="125">
        <v>2.6936060586850501</v>
      </c>
      <c r="M121" s="130">
        <v>2.8667824601330798</v>
      </c>
      <c r="N121" s="137">
        <f t="shared" si="11"/>
        <v>11.467129840532319</v>
      </c>
      <c r="O121" s="132">
        <f t="shared" si="12"/>
        <v>0.1146712984053232</v>
      </c>
      <c r="P121" s="134">
        <f t="shared" si="13"/>
        <v>87</v>
      </c>
      <c r="Q121" s="134">
        <v>230</v>
      </c>
      <c r="R121" s="134" t="str">
        <f t="shared" si="14"/>
        <v>87/230</v>
      </c>
      <c r="S121" s="131">
        <f t="shared" si="15"/>
        <v>0.37826086956521737</v>
      </c>
      <c r="T121" s="137">
        <f t="shared" si="16"/>
        <v>81.086956521739125</v>
      </c>
      <c r="U121" s="133" t="e">
        <f ca="1">[1]!f_risk_annusharpe(A121,"2019/9/30","2019/12/31",1,1,3)</f>
        <v>#NAME?</v>
      </c>
      <c r="V121" s="134" t="e">
        <f t="shared" ca="1" si="17"/>
        <v>#NAME?</v>
      </c>
      <c r="W121" s="134">
        <f t="shared" si="18"/>
        <v>230</v>
      </c>
      <c r="X121" s="134" t="e">
        <f t="shared" ca="1" si="19"/>
        <v>#NAME?</v>
      </c>
      <c r="Y121" s="131" t="e">
        <f t="shared" ca="1" si="20"/>
        <v>#NAME?</v>
      </c>
      <c r="Z121" s="137" t="e">
        <f t="shared" ca="1" si="21"/>
        <v>#NAME?</v>
      </c>
      <c r="AA121" s="125">
        <v>3.8158400195556599</v>
      </c>
      <c r="AB121" s="125">
        <v>8.1055907077995908</v>
      </c>
      <c r="AC121" s="123" t="s">
        <v>6866</v>
      </c>
      <c r="AD121" s="125">
        <v>4.4708885864719203</v>
      </c>
      <c r="AE121" s="123" t="s">
        <v>6867</v>
      </c>
      <c r="AF121" s="125">
        <v>6.1452548748346301</v>
      </c>
      <c r="AG121" s="123" t="s">
        <v>6868</v>
      </c>
      <c r="AH121" s="125">
        <v>182.95744869999999</v>
      </c>
      <c r="AI121" s="123" t="s">
        <v>157</v>
      </c>
      <c r="AJ121" s="123" t="s">
        <v>158</v>
      </c>
      <c r="AK121" s="124">
        <v>1.5068103741000001</v>
      </c>
      <c r="AL121" s="123" t="s">
        <v>159</v>
      </c>
      <c r="AM121" s="36">
        <v>38258</v>
      </c>
      <c r="AN121" s="123" t="s">
        <v>3636</v>
      </c>
      <c r="AO121" s="123" t="s">
        <v>577</v>
      </c>
      <c r="AP121" s="123" t="s">
        <v>314</v>
      </c>
      <c r="AQ121" s="123" t="s">
        <v>173</v>
      </c>
    </row>
    <row r="122" spans="1:43">
      <c r="A122" s="123" t="s">
        <v>3982</v>
      </c>
      <c r="B122" s="123" t="s">
        <v>3983</v>
      </c>
      <c r="C122" s="36">
        <v>43830</v>
      </c>
      <c r="D122" s="124">
        <v>1.1097999999999999</v>
      </c>
      <c r="E122" s="124">
        <v>1.3919999999999999</v>
      </c>
      <c r="F122" s="125">
        <v>0.28011204481790902</v>
      </c>
      <c r="G122" s="36">
        <v>43829</v>
      </c>
      <c r="H122" s="124">
        <v>1.1067</v>
      </c>
      <c r="I122" s="125">
        <v>7.95719844357974</v>
      </c>
      <c r="J122" s="123" t="s">
        <v>3981</v>
      </c>
      <c r="K122" s="125">
        <v>1.0378732702111899</v>
      </c>
      <c r="L122" s="125">
        <v>2.23859972362966</v>
      </c>
      <c r="M122" s="130">
        <v>3.0646359583952201</v>
      </c>
      <c r="N122" s="137">
        <f t="shared" si="11"/>
        <v>12.25854383358088</v>
      </c>
      <c r="O122" s="132">
        <f t="shared" si="12"/>
        <v>0.1225854383358088</v>
      </c>
      <c r="P122" s="134">
        <f t="shared" si="13"/>
        <v>79</v>
      </c>
      <c r="Q122" s="134">
        <v>230</v>
      </c>
      <c r="R122" s="134" t="str">
        <f t="shared" si="14"/>
        <v>79/230</v>
      </c>
      <c r="S122" s="131">
        <f t="shared" si="15"/>
        <v>0.34347826086956523</v>
      </c>
      <c r="T122" s="137">
        <f t="shared" si="16"/>
        <v>82.826086956521749</v>
      </c>
      <c r="U122" s="133" t="e">
        <f ca="1">[1]!f_risk_annusharpe(A122,"2019/9/30","2019/12/31",1,1,3)</f>
        <v>#NAME?</v>
      </c>
      <c r="V122" s="134" t="e">
        <f t="shared" ca="1" si="17"/>
        <v>#NAME?</v>
      </c>
      <c r="W122" s="134">
        <f t="shared" si="18"/>
        <v>230</v>
      </c>
      <c r="X122" s="134" t="e">
        <f t="shared" ca="1" si="19"/>
        <v>#NAME?</v>
      </c>
      <c r="Y122" s="131" t="e">
        <f t="shared" ca="1" si="20"/>
        <v>#NAME?</v>
      </c>
      <c r="Z122" s="137" t="e">
        <f t="shared" ca="1" si="21"/>
        <v>#NAME?</v>
      </c>
      <c r="AA122" s="125">
        <v>5.0946969696969404</v>
      </c>
      <c r="AB122" s="125">
        <v>7.95719844357974</v>
      </c>
      <c r="AC122" s="123" t="s">
        <v>3981</v>
      </c>
      <c r="AD122" s="125">
        <v>9.3399014778325107</v>
      </c>
      <c r="AE122" s="123" t="s">
        <v>6869</v>
      </c>
      <c r="AF122" s="125">
        <v>11.875</v>
      </c>
      <c r="AG122" s="123" t="s">
        <v>6870</v>
      </c>
      <c r="AH122" s="125">
        <v>39.195333239999997</v>
      </c>
      <c r="AI122" s="123" t="s">
        <v>3984</v>
      </c>
      <c r="AJ122" s="123" t="s">
        <v>189</v>
      </c>
      <c r="AK122" s="124">
        <v>0.50188634320000003</v>
      </c>
      <c r="AL122" s="123" t="s">
        <v>159</v>
      </c>
      <c r="AM122" s="36">
        <v>41424</v>
      </c>
      <c r="AN122" s="123" t="s">
        <v>3636</v>
      </c>
      <c r="AO122" s="123" t="s">
        <v>895</v>
      </c>
      <c r="AP122" s="123" t="s">
        <v>325</v>
      </c>
      <c r="AQ122" s="123" t="s">
        <v>162</v>
      </c>
    </row>
    <row r="123" spans="1:43">
      <c r="A123" s="123" t="s">
        <v>3985</v>
      </c>
      <c r="B123" s="123" t="s">
        <v>3986</v>
      </c>
      <c r="C123" s="36">
        <v>43830</v>
      </c>
      <c r="D123" s="124">
        <v>1.1819999999999999</v>
      </c>
      <c r="E123" s="124">
        <v>1.1819999999999999</v>
      </c>
      <c r="F123" s="125">
        <v>0.169491525423729</v>
      </c>
      <c r="G123" s="36">
        <v>43829</v>
      </c>
      <c r="H123" s="124">
        <v>1.18</v>
      </c>
      <c r="I123" s="125">
        <v>7.9452054794520501</v>
      </c>
      <c r="J123" s="123" t="s">
        <v>6871</v>
      </c>
      <c r="K123" s="125">
        <v>0.59574468085105503</v>
      </c>
      <c r="L123" s="125">
        <v>2.2491349480968901</v>
      </c>
      <c r="M123" s="130">
        <v>2.9616724738675999</v>
      </c>
      <c r="N123" s="137">
        <f t="shared" si="11"/>
        <v>11.8466898954704</v>
      </c>
      <c r="O123" s="132">
        <f t="shared" si="12"/>
        <v>0.118466898954704</v>
      </c>
      <c r="P123" s="134">
        <f t="shared" si="13"/>
        <v>82</v>
      </c>
      <c r="Q123" s="134">
        <v>230</v>
      </c>
      <c r="R123" s="134" t="str">
        <f t="shared" si="14"/>
        <v>82/230</v>
      </c>
      <c r="S123" s="131">
        <f t="shared" si="15"/>
        <v>0.35652173913043478</v>
      </c>
      <c r="T123" s="137">
        <f t="shared" si="16"/>
        <v>82.173913043478265</v>
      </c>
      <c r="U123" s="133" t="e">
        <f ca="1">[1]!f_risk_annusharpe(A123,"2019/9/30","2019/12/31",1,1,3)</f>
        <v>#NAME?</v>
      </c>
      <c r="V123" s="134" t="e">
        <f t="shared" ca="1" si="17"/>
        <v>#NAME?</v>
      </c>
      <c r="W123" s="134">
        <f t="shared" si="18"/>
        <v>230</v>
      </c>
      <c r="X123" s="134" t="e">
        <f t="shared" ca="1" si="19"/>
        <v>#NAME?</v>
      </c>
      <c r="Y123" s="131" t="e">
        <f t="shared" ca="1" si="20"/>
        <v>#NAME?</v>
      </c>
      <c r="Z123" s="137" t="e">
        <f t="shared" ca="1" si="21"/>
        <v>#NAME?</v>
      </c>
      <c r="AA123" s="125">
        <v>4.2328042328042397</v>
      </c>
      <c r="AB123" s="125">
        <v>7.9452054794520501</v>
      </c>
      <c r="AC123" s="123" t="s">
        <v>6871</v>
      </c>
      <c r="AD123" s="125">
        <v>9.6474953617810595</v>
      </c>
      <c r="AE123" s="123" t="s">
        <v>6872</v>
      </c>
      <c r="AF123" s="125">
        <v>15.7688540646425</v>
      </c>
      <c r="AG123" s="123" t="s">
        <v>6873</v>
      </c>
      <c r="AH123" s="125">
        <v>18.2</v>
      </c>
      <c r="AI123" s="123" t="s">
        <v>157</v>
      </c>
      <c r="AJ123" s="123" t="s">
        <v>166</v>
      </c>
      <c r="AK123" s="124">
        <v>1.5377070557000001</v>
      </c>
      <c r="AL123" s="123" t="s">
        <v>159</v>
      </c>
      <c r="AM123" s="36">
        <v>42338</v>
      </c>
      <c r="AN123" s="123" t="s">
        <v>3636</v>
      </c>
      <c r="AO123" s="123" t="s">
        <v>3988</v>
      </c>
      <c r="AP123" s="123" t="s">
        <v>248</v>
      </c>
      <c r="AQ123" s="123" t="s">
        <v>165</v>
      </c>
    </row>
    <row r="124" spans="1:43">
      <c r="A124" s="123" t="s">
        <v>3952</v>
      </c>
      <c r="B124" s="123" t="s">
        <v>3953</v>
      </c>
      <c r="C124" s="36">
        <v>43830</v>
      </c>
      <c r="D124" s="124">
        <v>1.6060000000000001</v>
      </c>
      <c r="E124" s="124">
        <v>1.6060000000000001</v>
      </c>
      <c r="F124" s="125">
        <v>0.18714909544604599</v>
      </c>
      <c r="G124" s="36">
        <v>43829</v>
      </c>
      <c r="H124" s="124">
        <v>1.603</v>
      </c>
      <c r="I124" s="125">
        <v>7.8576225654801899</v>
      </c>
      <c r="J124" s="123" t="s">
        <v>3987</v>
      </c>
      <c r="K124" s="125">
        <v>0.56355666875392096</v>
      </c>
      <c r="L124" s="125">
        <v>1.64556962025317</v>
      </c>
      <c r="M124" s="130">
        <v>2.22788033099937</v>
      </c>
      <c r="N124" s="137">
        <f t="shared" si="11"/>
        <v>8.91152132399748</v>
      </c>
      <c r="O124" s="132">
        <f t="shared" si="12"/>
        <v>8.9115213239974803E-2</v>
      </c>
      <c r="P124" s="134">
        <f t="shared" si="13"/>
        <v>127</v>
      </c>
      <c r="Q124" s="134">
        <v>230</v>
      </c>
      <c r="R124" s="134" t="str">
        <f t="shared" si="14"/>
        <v>127/230</v>
      </c>
      <c r="S124" s="131">
        <f t="shared" si="15"/>
        <v>0.55217391304347829</v>
      </c>
      <c r="T124" s="137">
        <f t="shared" si="16"/>
        <v>72.391304347826093</v>
      </c>
      <c r="U124" s="133" t="e">
        <f ca="1">[1]!f_risk_annusharpe(A124,"2019/9/30","2019/12/31",1,1,3)</f>
        <v>#NAME?</v>
      </c>
      <c r="V124" s="134" t="e">
        <f t="shared" ca="1" si="17"/>
        <v>#NAME?</v>
      </c>
      <c r="W124" s="134">
        <f t="shared" si="18"/>
        <v>230</v>
      </c>
      <c r="X124" s="134" t="e">
        <f t="shared" ca="1" si="19"/>
        <v>#NAME?</v>
      </c>
      <c r="Y124" s="131" t="e">
        <f t="shared" ca="1" si="20"/>
        <v>#NAME?</v>
      </c>
      <c r="Z124" s="137" t="e">
        <f t="shared" ca="1" si="21"/>
        <v>#NAME?</v>
      </c>
      <c r="AA124" s="125">
        <v>5.7971014492753703</v>
      </c>
      <c r="AB124" s="125">
        <v>7.8576225654801899</v>
      </c>
      <c r="AC124" s="123" t="s">
        <v>3987</v>
      </c>
      <c r="AD124" s="125">
        <v>6.9241011984021403</v>
      </c>
      <c r="AE124" s="123" t="s">
        <v>6874</v>
      </c>
      <c r="AF124" s="125">
        <v>11.916376306620201</v>
      </c>
      <c r="AG124" s="123" t="s">
        <v>6875</v>
      </c>
      <c r="AH124" s="125">
        <v>60.6</v>
      </c>
      <c r="AI124" s="123" t="s">
        <v>157</v>
      </c>
      <c r="AJ124" s="123" t="s">
        <v>158</v>
      </c>
      <c r="AK124" s="124">
        <v>3.9938610992000001</v>
      </c>
      <c r="AL124" s="123" t="s">
        <v>159</v>
      </c>
      <c r="AM124" s="36">
        <v>41500</v>
      </c>
      <c r="AN124" s="123" t="s">
        <v>3636</v>
      </c>
      <c r="AO124" s="123" t="s">
        <v>218</v>
      </c>
      <c r="AP124" s="123" t="s">
        <v>219</v>
      </c>
      <c r="AQ124" s="123" t="s">
        <v>207</v>
      </c>
    </row>
    <row r="125" spans="1:43">
      <c r="A125" s="123" t="s">
        <v>4069</v>
      </c>
      <c r="B125" s="123" t="s">
        <v>4070</v>
      </c>
      <c r="C125" s="36">
        <v>43830</v>
      </c>
      <c r="D125" s="124">
        <v>1.391</v>
      </c>
      <c r="E125" s="124">
        <v>1.5509999999999999</v>
      </c>
      <c r="F125" s="125">
        <v>0.21613832853026599</v>
      </c>
      <c r="G125" s="36">
        <v>43829</v>
      </c>
      <c r="H125" s="124">
        <v>1.3879999999999999</v>
      </c>
      <c r="I125" s="125">
        <v>7.8294573643410699</v>
      </c>
      <c r="J125" s="123" t="s">
        <v>6876</v>
      </c>
      <c r="K125" s="125">
        <v>1.2372634643376901</v>
      </c>
      <c r="L125" s="125">
        <v>3.6512667660208602</v>
      </c>
      <c r="M125" s="130">
        <v>4.5864661654135199</v>
      </c>
      <c r="N125" s="137">
        <f t="shared" si="11"/>
        <v>18.34586466165408</v>
      </c>
      <c r="O125" s="132">
        <f t="shared" si="12"/>
        <v>0.18345864661654079</v>
      </c>
      <c r="P125" s="134">
        <f t="shared" si="13"/>
        <v>45</v>
      </c>
      <c r="Q125" s="134">
        <v>230</v>
      </c>
      <c r="R125" s="134" t="str">
        <f t="shared" si="14"/>
        <v>45/230</v>
      </c>
      <c r="S125" s="131">
        <f t="shared" si="15"/>
        <v>0.19565217391304349</v>
      </c>
      <c r="T125" s="137">
        <f t="shared" si="16"/>
        <v>90.217391304347828</v>
      </c>
      <c r="U125" s="133" t="e">
        <f ca="1">[1]!f_risk_annusharpe(A125,"2019/9/30","2019/12/31",1,1,3)</f>
        <v>#NAME?</v>
      </c>
      <c r="V125" s="134" t="e">
        <f t="shared" ca="1" si="17"/>
        <v>#NAME?</v>
      </c>
      <c r="W125" s="134">
        <f t="shared" si="18"/>
        <v>230</v>
      </c>
      <c r="X125" s="134" t="e">
        <f t="shared" ca="1" si="19"/>
        <v>#NAME?</v>
      </c>
      <c r="Y125" s="131" t="e">
        <f t="shared" ca="1" si="20"/>
        <v>#NAME?</v>
      </c>
      <c r="Z125" s="137" t="e">
        <f t="shared" ca="1" si="21"/>
        <v>#NAME?</v>
      </c>
      <c r="AA125" s="125">
        <v>6.3455657492354698</v>
      </c>
      <c r="AB125" s="125">
        <v>7.8294573643410699</v>
      </c>
      <c r="AC125" s="123" t="s">
        <v>6876</v>
      </c>
      <c r="AD125" s="125">
        <v>10.748407643312101</v>
      </c>
      <c r="AE125" s="123" t="s">
        <v>6877</v>
      </c>
      <c r="AF125" s="125">
        <v>19.707401032702201</v>
      </c>
      <c r="AG125" s="123" t="s">
        <v>6878</v>
      </c>
      <c r="AH125" s="125">
        <v>58.7681836</v>
      </c>
      <c r="AI125" s="123" t="s">
        <v>157</v>
      </c>
      <c r="AJ125" s="123" t="s">
        <v>166</v>
      </c>
      <c r="AK125" s="124">
        <v>1.1368514504</v>
      </c>
      <c r="AL125" s="123" t="s">
        <v>159</v>
      </c>
      <c r="AM125" s="36">
        <v>41163</v>
      </c>
      <c r="AN125" s="123" t="s">
        <v>3636</v>
      </c>
      <c r="AO125" s="123" t="s">
        <v>237</v>
      </c>
      <c r="AP125" s="123" t="s">
        <v>179</v>
      </c>
      <c r="AQ125" s="123" t="s">
        <v>185</v>
      </c>
    </row>
    <row r="126" spans="1:43">
      <c r="A126" s="123" t="s">
        <v>3918</v>
      </c>
      <c r="B126" s="123" t="s">
        <v>3919</v>
      </c>
      <c r="C126" s="36">
        <v>43830</v>
      </c>
      <c r="D126" s="124">
        <v>1.3320000000000001</v>
      </c>
      <c r="E126" s="124">
        <v>1.6339999999999999</v>
      </c>
      <c r="F126" s="125">
        <v>7.5131480090164904E-2</v>
      </c>
      <c r="G126" s="36">
        <v>43829</v>
      </c>
      <c r="H126" s="124">
        <v>1.331</v>
      </c>
      <c r="I126" s="125">
        <v>7.5928917609046902</v>
      </c>
      <c r="J126" s="123" t="s">
        <v>6879</v>
      </c>
      <c r="K126" s="125">
        <v>0.37678975131877301</v>
      </c>
      <c r="L126" s="125">
        <v>0.90909090909091494</v>
      </c>
      <c r="M126" s="130">
        <v>1.67938931297711</v>
      </c>
      <c r="N126" s="137">
        <f t="shared" si="11"/>
        <v>6.7175572519084401</v>
      </c>
      <c r="O126" s="132">
        <f t="shared" si="12"/>
        <v>6.7175572519084403E-2</v>
      </c>
      <c r="P126" s="134">
        <f t="shared" si="13"/>
        <v>162</v>
      </c>
      <c r="Q126" s="134">
        <v>230</v>
      </c>
      <c r="R126" s="134" t="str">
        <f t="shared" si="14"/>
        <v>162/230</v>
      </c>
      <c r="S126" s="131">
        <f t="shared" si="15"/>
        <v>0.70434782608695656</v>
      </c>
      <c r="T126" s="137">
        <f t="shared" si="16"/>
        <v>64.782608695652172</v>
      </c>
      <c r="U126" s="133" t="e">
        <f ca="1">[1]!f_risk_annusharpe(A126,"2019/9/30","2019/12/31",1,1,3)</f>
        <v>#NAME?</v>
      </c>
      <c r="V126" s="134" t="e">
        <f t="shared" ca="1" si="17"/>
        <v>#NAME?</v>
      </c>
      <c r="W126" s="134">
        <f t="shared" si="18"/>
        <v>230</v>
      </c>
      <c r="X126" s="134" t="e">
        <f t="shared" ca="1" si="19"/>
        <v>#NAME?</v>
      </c>
      <c r="Y126" s="131" t="e">
        <f t="shared" ca="1" si="20"/>
        <v>#NAME?</v>
      </c>
      <c r="Z126" s="137" t="e">
        <f t="shared" ca="1" si="21"/>
        <v>#NAME?</v>
      </c>
      <c r="AA126" s="125">
        <v>3.6575875486381499</v>
      </c>
      <c r="AB126" s="125">
        <v>7.5928917609046902</v>
      </c>
      <c r="AC126" s="123" t="s">
        <v>6879</v>
      </c>
      <c r="AD126" s="125">
        <v>13.8051155737705</v>
      </c>
      <c r="AE126" s="123" t="s">
        <v>6880</v>
      </c>
      <c r="AF126" s="125">
        <v>19.0076351428572</v>
      </c>
      <c r="AG126" s="123" t="s">
        <v>6881</v>
      </c>
      <c r="AH126" s="125">
        <v>66.610689199999996</v>
      </c>
      <c r="AI126" s="123" t="s">
        <v>157</v>
      </c>
      <c r="AJ126" s="123" t="s">
        <v>197</v>
      </c>
      <c r="AK126" s="124">
        <v>18.207307996000001</v>
      </c>
      <c r="AL126" s="123" t="s">
        <v>159</v>
      </c>
      <c r="AM126" s="36">
        <v>41309</v>
      </c>
      <c r="AN126" s="123" t="s">
        <v>3636</v>
      </c>
      <c r="AO126" s="123" t="s">
        <v>1256</v>
      </c>
      <c r="AP126" s="123" t="s">
        <v>196</v>
      </c>
      <c r="AQ126" s="123" t="s">
        <v>165</v>
      </c>
    </row>
    <row r="127" spans="1:43">
      <c r="A127" s="123" t="s">
        <v>3932</v>
      </c>
      <c r="B127" s="123" t="s">
        <v>3933</v>
      </c>
      <c r="C127" s="36">
        <v>43830</v>
      </c>
      <c r="D127" s="124">
        <v>1.036</v>
      </c>
      <c r="E127" s="124">
        <v>1.171</v>
      </c>
      <c r="F127" s="125">
        <v>9.6583318148435696E-2</v>
      </c>
      <c r="G127" s="36">
        <v>43829</v>
      </c>
      <c r="H127" s="124">
        <v>1.0349999999999999</v>
      </c>
      <c r="I127" s="125">
        <v>7.5804776739356399</v>
      </c>
      <c r="J127" s="123" t="s">
        <v>3994</v>
      </c>
      <c r="K127" s="125">
        <v>0.48496605237635398</v>
      </c>
      <c r="L127" s="125">
        <v>1.07317073170734</v>
      </c>
      <c r="M127" s="130">
        <v>1.46914789422138</v>
      </c>
      <c r="N127" s="137">
        <f t="shared" si="11"/>
        <v>5.8765915768855201</v>
      </c>
      <c r="O127" s="132">
        <f t="shared" si="12"/>
        <v>5.8765915768855204E-2</v>
      </c>
      <c r="P127" s="134">
        <f t="shared" si="13"/>
        <v>175</v>
      </c>
      <c r="Q127" s="134">
        <v>230</v>
      </c>
      <c r="R127" s="134" t="str">
        <f t="shared" si="14"/>
        <v>175/230</v>
      </c>
      <c r="S127" s="131">
        <f t="shared" si="15"/>
        <v>0.76086956521739135</v>
      </c>
      <c r="T127" s="137">
        <f t="shared" si="16"/>
        <v>61.956521739130437</v>
      </c>
      <c r="U127" s="133" t="e">
        <f ca="1">[1]!f_risk_annusharpe(A127,"2019/9/30","2019/12/31",1,1,3)</f>
        <v>#NAME?</v>
      </c>
      <c r="V127" s="134" t="e">
        <f t="shared" ca="1" si="17"/>
        <v>#NAME?</v>
      </c>
      <c r="W127" s="134">
        <f t="shared" si="18"/>
        <v>230</v>
      </c>
      <c r="X127" s="134" t="e">
        <f t="shared" ca="1" si="19"/>
        <v>#NAME?</v>
      </c>
      <c r="Y127" s="131" t="e">
        <f t="shared" ca="1" si="20"/>
        <v>#NAME?</v>
      </c>
      <c r="Z127" s="137" t="e">
        <f t="shared" ca="1" si="21"/>
        <v>#NAME?</v>
      </c>
      <c r="AA127" s="125">
        <v>2.5742574257425801</v>
      </c>
      <c r="AB127" s="125">
        <v>7.5804776739356399</v>
      </c>
      <c r="AC127" s="123" t="s">
        <v>3994</v>
      </c>
      <c r="AD127" s="125">
        <v>8.9826190036298303</v>
      </c>
      <c r="AE127" s="123" t="s">
        <v>6882</v>
      </c>
      <c r="AF127" s="125">
        <v>14.852788394930901</v>
      </c>
      <c r="AG127" s="123" t="s">
        <v>6883</v>
      </c>
      <c r="AH127" s="125">
        <v>18.38129576</v>
      </c>
      <c r="AI127" s="123" t="s">
        <v>174</v>
      </c>
      <c r="AJ127" s="123" t="s">
        <v>189</v>
      </c>
      <c r="AK127" s="124">
        <v>11.2501608278</v>
      </c>
      <c r="AL127" s="123" t="s">
        <v>159</v>
      </c>
      <c r="AM127" s="36">
        <v>42417</v>
      </c>
      <c r="AN127" s="123" t="s">
        <v>3636</v>
      </c>
      <c r="AO127" s="123" t="s">
        <v>3935</v>
      </c>
      <c r="AP127" s="123" t="s">
        <v>209</v>
      </c>
      <c r="AQ127" s="123" t="s">
        <v>173</v>
      </c>
    </row>
    <row r="128" spans="1:43">
      <c r="A128" s="123" t="s">
        <v>3955</v>
      </c>
      <c r="B128" s="123" t="s">
        <v>3956</v>
      </c>
      <c r="C128" s="36">
        <v>43830</v>
      </c>
      <c r="D128" s="124">
        <v>1.181</v>
      </c>
      <c r="E128" s="124">
        <v>1.7270000000000001</v>
      </c>
      <c r="F128" s="125">
        <v>8.4745762711876602E-2</v>
      </c>
      <c r="G128" s="36">
        <v>43829</v>
      </c>
      <c r="H128" s="124">
        <v>1.18</v>
      </c>
      <c r="I128" s="125">
        <v>7.5591985428050998</v>
      </c>
      <c r="J128" s="123" t="s">
        <v>3997</v>
      </c>
      <c r="K128" s="125">
        <v>1.11301369863015</v>
      </c>
      <c r="L128" s="125">
        <v>1.3733905579399199</v>
      </c>
      <c r="M128" s="130">
        <v>2.0743301642178098</v>
      </c>
      <c r="N128" s="137">
        <f t="shared" si="11"/>
        <v>8.2973206568712392</v>
      </c>
      <c r="O128" s="132">
        <f t="shared" si="12"/>
        <v>8.297320656871239E-2</v>
      </c>
      <c r="P128" s="134">
        <f t="shared" si="13"/>
        <v>135</v>
      </c>
      <c r="Q128" s="134">
        <v>230</v>
      </c>
      <c r="R128" s="134" t="str">
        <f t="shared" si="14"/>
        <v>135/230</v>
      </c>
      <c r="S128" s="131">
        <f t="shared" si="15"/>
        <v>0.58695652173913049</v>
      </c>
      <c r="T128" s="137">
        <f t="shared" si="16"/>
        <v>70.652173913043484</v>
      </c>
      <c r="U128" s="133" t="e">
        <f ca="1">[1]!f_risk_annusharpe(A128,"2019/9/30","2019/12/31",1,1,3)</f>
        <v>#NAME?</v>
      </c>
      <c r="V128" s="134" t="e">
        <f t="shared" ca="1" si="17"/>
        <v>#NAME?</v>
      </c>
      <c r="W128" s="134">
        <f t="shared" si="18"/>
        <v>230</v>
      </c>
      <c r="X128" s="134" t="e">
        <f t="shared" ca="1" si="19"/>
        <v>#NAME?</v>
      </c>
      <c r="Y128" s="131" t="e">
        <f t="shared" ca="1" si="20"/>
        <v>#NAME?</v>
      </c>
      <c r="Z128" s="137" t="e">
        <f t="shared" ca="1" si="21"/>
        <v>#NAME?</v>
      </c>
      <c r="AA128" s="125">
        <v>2.9642545771578099</v>
      </c>
      <c r="AB128" s="125">
        <v>7.5591985428050998</v>
      </c>
      <c r="AC128" s="123" t="s">
        <v>3997</v>
      </c>
      <c r="AD128" s="125">
        <v>6.4923354373309401</v>
      </c>
      <c r="AE128" s="123" t="s">
        <v>6884</v>
      </c>
      <c r="AF128" s="125">
        <v>5.8930589245432401</v>
      </c>
      <c r="AG128" s="123" t="s">
        <v>6885</v>
      </c>
      <c r="AH128" s="125">
        <v>86.739483800000002</v>
      </c>
      <c r="AI128" s="123" t="s">
        <v>157</v>
      </c>
      <c r="AJ128" s="123" t="s">
        <v>158</v>
      </c>
      <c r="AK128" s="124">
        <v>4.2628775202</v>
      </c>
      <c r="AL128" s="123" t="s">
        <v>159</v>
      </c>
      <c r="AM128" s="36">
        <v>40890</v>
      </c>
      <c r="AN128" s="123" t="s">
        <v>3636</v>
      </c>
      <c r="AO128" s="123" t="s">
        <v>787</v>
      </c>
      <c r="AP128" s="123" t="s">
        <v>246</v>
      </c>
      <c r="AQ128" s="123" t="s">
        <v>247</v>
      </c>
    </row>
    <row r="129" spans="1:43">
      <c r="A129" s="123" t="s">
        <v>3972</v>
      </c>
      <c r="B129" s="123" t="s">
        <v>3973</v>
      </c>
      <c r="C129" s="36">
        <v>43830</v>
      </c>
      <c r="D129" s="124">
        <v>0.98760000000000003</v>
      </c>
      <c r="E129" s="124">
        <v>1.3671</v>
      </c>
      <c r="F129" s="125">
        <v>9.1192574115612393E-2</v>
      </c>
      <c r="G129" s="36">
        <v>43829</v>
      </c>
      <c r="H129" s="124">
        <v>0.98670000000000002</v>
      </c>
      <c r="I129" s="125">
        <v>7.1243401823816903</v>
      </c>
      <c r="J129" s="123" t="s">
        <v>4008</v>
      </c>
      <c r="K129" s="125">
        <v>0.40666937779586299</v>
      </c>
      <c r="L129" s="125">
        <v>1.2403895438236801</v>
      </c>
      <c r="M129" s="130">
        <v>1.6991041087426699</v>
      </c>
      <c r="N129" s="137">
        <f t="shared" si="11"/>
        <v>6.7964164349706797</v>
      </c>
      <c r="O129" s="132">
        <f t="shared" si="12"/>
        <v>6.7964164349706799E-2</v>
      </c>
      <c r="P129" s="134">
        <f t="shared" si="13"/>
        <v>160</v>
      </c>
      <c r="Q129" s="134">
        <v>230</v>
      </c>
      <c r="R129" s="134" t="str">
        <f t="shared" si="14"/>
        <v>160/230</v>
      </c>
      <c r="S129" s="131">
        <f t="shared" si="15"/>
        <v>0.69565217391304346</v>
      </c>
      <c r="T129" s="137">
        <f t="shared" si="16"/>
        <v>65.217391304347828</v>
      </c>
      <c r="U129" s="133" t="e">
        <f ca="1">[1]!f_risk_annusharpe(A129,"2019/9/30","2019/12/31",1,1,3)</f>
        <v>#NAME?</v>
      </c>
      <c r="V129" s="134" t="e">
        <f t="shared" ca="1" si="17"/>
        <v>#NAME?</v>
      </c>
      <c r="W129" s="134">
        <f t="shared" si="18"/>
        <v>230</v>
      </c>
      <c r="X129" s="134" t="e">
        <f t="shared" ca="1" si="19"/>
        <v>#NAME?</v>
      </c>
      <c r="Y129" s="131" t="e">
        <f t="shared" ca="1" si="20"/>
        <v>#NAME?</v>
      </c>
      <c r="Z129" s="137" t="e">
        <f t="shared" ca="1" si="21"/>
        <v>#NAME?</v>
      </c>
      <c r="AA129" s="125">
        <v>2.2889694458829601</v>
      </c>
      <c r="AB129" s="125">
        <v>7.1243401823816903</v>
      </c>
      <c r="AC129" s="123" t="s">
        <v>4008</v>
      </c>
      <c r="AD129" s="125">
        <v>5.1393293138397897</v>
      </c>
      <c r="AE129" s="123" t="s">
        <v>6886</v>
      </c>
      <c r="AF129" s="125">
        <v>8.8886780577510898</v>
      </c>
      <c r="AG129" s="123" t="s">
        <v>6887</v>
      </c>
      <c r="AH129" s="125">
        <v>44.232432211999999</v>
      </c>
      <c r="AI129" s="123" t="s">
        <v>157</v>
      </c>
      <c r="AJ129" s="123" t="s">
        <v>158</v>
      </c>
      <c r="AK129" s="124">
        <v>0.68773436139999999</v>
      </c>
      <c r="AL129" s="123" t="s">
        <v>305</v>
      </c>
      <c r="AM129" s="36">
        <v>40625</v>
      </c>
      <c r="AN129" s="123" t="s">
        <v>3636</v>
      </c>
      <c r="AO129" s="123" t="s">
        <v>3975</v>
      </c>
      <c r="AP129" s="123" t="s">
        <v>240</v>
      </c>
      <c r="AQ129" s="123" t="s">
        <v>165</v>
      </c>
    </row>
    <row r="130" spans="1:43">
      <c r="A130" s="123" t="s">
        <v>4078</v>
      </c>
      <c r="B130" s="123" t="s">
        <v>4079</v>
      </c>
      <c r="C130" s="36">
        <v>43830</v>
      </c>
      <c r="D130" s="124">
        <v>1.222</v>
      </c>
      <c r="E130" s="124">
        <v>1.5720000000000001</v>
      </c>
      <c r="F130" s="125">
        <v>0.40256320057659001</v>
      </c>
      <c r="G130" s="36">
        <v>43829</v>
      </c>
      <c r="H130" s="124">
        <v>1.2171000000000001</v>
      </c>
      <c r="I130" s="125">
        <v>7.1168551316518602</v>
      </c>
      <c r="J130" s="123" t="s">
        <v>6888</v>
      </c>
      <c r="K130" s="125">
        <v>1.2175929760622799</v>
      </c>
      <c r="L130" s="125">
        <v>3.0047624948570699</v>
      </c>
      <c r="M130" s="130">
        <v>2.93043256682197</v>
      </c>
      <c r="N130" s="137">
        <f t="shared" si="11"/>
        <v>11.72173026728788</v>
      </c>
      <c r="O130" s="132">
        <f t="shared" si="12"/>
        <v>0.1172173026728788</v>
      </c>
      <c r="P130" s="134">
        <f t="shared" si="13"/>
        <v>84</v>
      </c>
      <c r="Q130" s="134">
        <v>230</v>
      </c>
      <c r="R130" s="134" t="str">
        <f t="shared" si="14"/>
        <v>84/230</v>
      </c>
      <c r="S130" s="131">
        <f t="shared" si="15"/>
        <v>0.36521739130434783</v>
      </c>
      <c r="T130" s="137">
        <f t="shared" si="16"/>
        <v>81.739130434782609</v>
      </c>
      <c r="U130" s="133" t="e">
        <f ca="1">[1]!f_risk_annusharpe(A130,"2019/9/30","2019/12/31",1,1,3)</f>
        <v>#NAME?</v>
      </c>
      <c r="V130" s="134" t="e">
        <f t="shared" ca="1" si="17"/>
        <v>#NAME?</v>
      </c>
      <c r="W130" s="134">
        <f t="shared" si="18"/>
        <v>230</v>
      </c>
      <c r="X130" s="134" t="e">
        <f t="shared" ca="1" si="19"/>
        <v>#NAME?</v>
      </c>
      <c r="Y130" s="131" t="e">
        <f t="shared" ca="1" si="20"/>
        <v>#NAME?</v>
      </c>
      <c r="Z130" s="137" t="e">
        <f t="shared" ca="1" si="21"/>
        <v>#NAME?</v>
      </c>
      <c r="AA130" s="125">
        <v>3.9099697631983101</v>
      </c>
      <c r="AB130" s="125">
        <v>7.1168551316518602</v>
      </c>
      <c r="AC130" s="123" t="s">
        <v>6888</v>
      </c>
      <c r="AD130" s="125">
        <v>9.8372453463024296</v>
      </c>
      <c r="AE130" s="123" t="s">
        <v>6889</v>
      </c>
      <c r="AF130" s="125">
        <v>6.6944118836695097</v>
      </c>
      <c r="AG130" s="123" t="s">
        <v>6890</v>
      </c>
      <c r="AH130" s="125">
        <v>59.220070853999999</v>
      </c>
      <c r="AI130" s="123" t="s">
        <v>157</v>
      </c>
      <c r="AJ130" s="123" t="s">
        <v>158</v>
      </c>
      <c r="AK130" s="124">
        <v>2.9433150350999999</v>
      </c>
      <c r="AL130" s="123" t="s">
        <v>159</v>
      </c>
      <c r="AM130" s="36">
        <v>41906</v>
      </c>
      <c r="AN130" s="123" t="s">
        <v>3636</v>
      </c>
      <c r="AO130" s="123" t="s">
        <v>6891</v>
      </c>
      <c r="AP130" s="123" t="s">
        <v>292</v>
      </c>
      <c r="AQ130" s="123" t="s">
        <v>183</v>
      </c>
    </row>
    <row r="131" spans="1:43">
      <c r="A131" s="123" t="s">
        <v>3966</v>
      </c>
      <c r="B131" s="123" t="s">
        <v>3967</v>
      </c>
      <c r="C131" s="36">
        <v>43830</v>
      </c>
      <c r="D131" s="124">
        <v>1.4286000000000001</v>
      </c>
      <c r="E131" s="124">
        <v>1.9767999999999999</v>
      </c>
      <c r="F131" s="125">
        <v>0.13317872547936799</v>
      </c>
      <c r="G131" s="36">
        <v>43829</v>
      </c>
      <c r="H131" s="124">
        <v>1.4267000000000001</v>
      </c>
      <c r="I131" s="125">
        <v>7.1071214213452603</v>
      </c>
      <c r="J131" s="123" t="s">
        <v>6892</v>
      </c>
      <c r="K131" s="125">
        <v>0.41171732542946299</v>
      </c>
      <c r="L131" s="125">
        <v>1.11954748014752</v>
      </c>
      <c r="M131" s="130">
        <v>1.40277662280615</v>
      </c>
      <c r="N131" s="137">
        <f t="shared" si="11"/>
        <v>5.6111064912246</v>
      </c>
      <c r="O131" s="132">
        <f t="shared" si="12"/>
        <v>5.6111064912246003E-2</v>
      </c>
      <c r="P131" s="134">
        <f t="shared" si="13"/>
        <v>180</v>
      </c>
      <c r="Q131" s="134">
        <v>230</v>
      </c>
      <c r="R131" s="134" t="str">
        <f t="shared" si="14"/>
        <v>180/230</v>
      </c>
      <c r="S131" s="131">
        <f t="shared" si="15"/>
        <v>0.78260869565217395</v>
      </c>
      <c r="T131" s="137">
        <f t="shared" si="16"/>
        <v>60.869565217391305</v>
      </c>
      <c r="U131" s="133" t="e">
        <f ca="1">[1]!f_risk_annusharpe(A131,"2019/9/30","2019/12/31",1,1,3)</f>
        <v>#NAME?</v>
      </c>
      <c r="V131" s="134" t="e">
        <f t="shared" ca="1" si="17"/>
        <v>#NAME?</v>
      </c>
      <c r="W131" s="134">
        <f t="shared" si="18"/>
        <v>230</v>
      </c>
      <c r="X131" s="134" t="e">
        <f t="shared" ca="1" si="19"/>
        <v>#NAME?</v>
      </c>
      <c r="Y131" s="131" t="e">
        <f t="shared" ca="1" si="20"/>
        <v>#NAME?</v>
      </c>
      <c r="Z131" s="137" t="e">
        <f t="shared" ca="1" si="21"/>
        <v>#NAME?</v>
      </c>
      <c r="AA131" s="125">
        <v>2.0086275000417499</v>
      </c>
      <c r="AB131" s="125">
        <v>7.1071214213452603</v>
      </c>
      <c r="AC131" s="123" t="s">
        <v>6892</v>
      </c>
      <c r="AD131" s="125">
        <v>7.2133667748988897</v>
      </c>
      <c r="AE131" s="123" t="s">
        <v>6893</v>
      </c>
      <c r="AF131" s="125">
        <v>12.5864440681317</v>
      </c>
      <c r="AG131" s="123" t="s">
        <v>6894</v>
      </c>
      <c r="AH131" s="125">
        <v>101.1516029516</v>
      </c>
      <c r="AI131" s="123" t="s">
        <v>157</v>
      </c>
      <c r="AJ131" s="123" t="s">
        <v>166</v>
      </c>
      <c r="AK131" s="124">
        <v>7.0005610748000002</v>
      </c>
      <c r="AL131" s="123" t="s">
        <v>159</v>
      </c>
      <c r="AM131" s="36">
        <v>39757</v>
      </c>
      <c r="AN131" s="123" t="s">
        <v>3636</v>
      </c>
      <c r="AO131" s="123" t="s">
        <v>1205</v>
      </c>
      <c r="AP131" s="123" t="s">
        <v>169</v>
      </c>
      <c r="AQ131" s="123" t="s">
        <v>173</v>
      </c>
    </row>
    <row r="132" spans="1:43">
      <c r="A132" s="123" t="s">
        <v>3945</v>
      </c>
      <c r="B132" s="123" t="s">
        <v>3946</v>
      </c>
      <c r="C132" s="36">
        <v>43830</v>
      </c>
      <c r="D132" s="124">
        <v>1.2150000000000001</v>
      </c>
      <c r="E132" s="124">
        <v>1.7230000000000001</v>
      </c>
      <c r="F132" s="125">
        <v>0</v>
      </c>
      <c r="G132" s="36">
        <v>43829</v>
      </c>
      <c r="H132" s="124">
        <v>1.2150000000000001</v>
      </c>
      <c r="I132" s="125">
        <v>7.0484581497797398</v>
      </c>
      <c r="J132" s="123" t="s">
        <v>4015</v>
      </c>
      <c r="K132" s="125">
        <v>0.24752475247526301</v>
      </c>
      <c r="L132" s="125">
        <v>0.82987551867220599</v>
      </c>
      <c r="M132" s="130">
        <v>1.3344453711426201</v>
      </c>
      <c r="N132" s="137">
        <f t="shared" ref="N132:N195" si="22">M132*4</f>
        <v>5.3377814845704803</v>
      </c>
      <c r="O132" s="132">
        <f t="shared" ref="O132:O195" si="23">N132/100</f>
        <v>5.33778148457048E-2</v>
      </c>
      <c r="P132" s="134">
        <f t="shared" ref="P132:P195" si="24">RANK(O132,$O$3:$O$1113,0)</f>
        <v>188</v>
      </c>
      <c r="Q132" s="134">
        <v>230</v>
      </c>
      <c r="R132" s="134" t="str">
        <f t="shared" ref="R132:R195" si="25">P132&amp;"/"&amp;Q132</f>
        <v>188/230</v>
      </c>
      <c r="S132" s="131">
        <f t="shared" ref="S132:S195" si="26">P132/Q132</f>
        <v>0.81739130434782614</v>
      </c>
      <c r="T132" s="137">
        <f t="shared" ref="T132:T195" si="27">IF(S132&gt;0.8,60,60+40/80%*(80%-S132))</f>
        <v>60</v>
      </c>
      <c r="U132" s="133" t="e">
        <f ca="1">[1]!f_risk_annusharpe(A132,"2019/9/30","2019/12/31",1,1,3)</f>
        <v>#NAME?</v>
      </c>
      <c r="V132" s="134" t="e">
        <f t="shared" ref="V132:V195" ca="1" si="28">RANK(U132,$U$3:$U$1230,0)</f>
        <v>#NAME?</v>
      </c>
      <c r="W132" s="134">
        <f t="shared" ref="W132:W195" si="29">Q132</f>
        <v>230</v>
      </c>
      <c r="X132" s="134" t="e">
        <f t="shared" ref="X132:X195" ca="1" si="30">V132&amp;"/"&amp;W132</f>
        <v>#NAME?</v>
      </c>
      <c r="Y132" s="131" t="e">
        <f t="shared" ref="Y132:Y195" ca="1" si="31">V132/W132</f>
        <v>#NAME?</v>
      </c>
      <c r="Z132" s="137" t="e">
        <f t="shared" ref="Z132:Z195" ca="1" si="32">IF(Y132&gt;0.8,60,60+40/80%*(80%-Y132))</f>
        <v>#NAME?</v>
      </c>
      <c r="AA132" s="125">
        <v>2.7049873203719401</v>
      </c>
      <c r="AB132" s="125">
        <v>7.0484581497797398</v>
      </c>
      <c r="AC132" s="123" t="s">
        <v>4015</v>
      </c>
      <c r="AD132" s="125">
        <v>5.9054830949139996</v>
      </c>
      <c r="AE132" s="123" t="s">
        <v>6895</v>
      </c>
      <c r="AF132" s="125">
        <v>9.65757891608982</v>
      </c>
      <c r="AG132" s="123" t="s">
        <v>6896</v>
      </c>
      <c r="AH132" s="125">
        <v>87.862328000000005</v>
      </c>
      <c r="AI132" s="123" t="s">
        <v>163</v>
      </c>
      <c r="AJ132" s="123" t="s">
        <v>158</v>
      </c>
      <c r="AK132" s="124">
        <v>1.8928895754999999</v>
      </c>
      <c r="AL132" s="123" t="s">
        <v>159</v>
      </c>
      <c r="AM132" s="36">
        <v>39785</v>
      </c>
      <c r="AN132" s="123" t="s">
        <v>3636</v>
      </c>
      <c r="AO132" s="123" t="s">
        <v>1908</v>
      </c>
      <c r="AP132" s="123" t="s">
        <v>269</v>
      </c>
      <c r="AQ132" s="123" t="s">
        <v>181</v>
      </c>
    </row>
    <row r="133" spans="1:43">
      <c r="A133" s="123" t="s">
        <v>4016</v>
      </c>
      <c r="B133" s="123" t="s">
        <v>4017</v>
      </c>
      <c r="C133" s="36">
        <v>43830</v>
      </c>
      <c r="D133" s="124">
        <v>1.472</v>
      </c>
      <c r="E133" s="124">
        <v>1.782</v>
      </c>
      <c r="F133" s="125">
        <v>0.13609475337562699</v>
      </c>
      <c r="G133" s="36">
        <v>43829</v>
      </c>
      <c r="H133" s="124">
        <v>1.47</v>
      </c>
      <c r="I133" s="125">
        <v>7.0417186658697002</v>
      </c>
      <c r="J133" s="123" t="s">
        <v>4018</v>
      </c>
      <c r="K133" s="125">
        <v>0.75290896646132399</v>
      </c>
      <c r="L133" s="125">
        <v>1.79806362378977</v>
      </c>
      <c r="M133" s="130">
        <v>2.2222222222222201</v>
      </c>
      <c r="N133" s="137">
        <f t="shared" si="22"/>
        <v>8.8888888888888804</v>
      </c>
      <c r="O133" s="132">
        <f t="shared" si="23"/>
        <v>8.8888888888888809E-2</v>
      </c>
      <c r="P133" s="134">
        <f t="shared" si="24"/>
        <v>128</v>
      </c>
      <c r="Q133" s="134">
        <v>230</v>
      </c>
      <c r="R133" s="134" t="str">
        <f t="shared" si="25"/>
        <v>128/230</v>
      </c>
      <c r="S133" s="131">
        <f t="shared" si="26"/>
        <v>0.55652173913043479</v>
      </c>
      <c r="T133" s="137">
        <f t="shared" si="27"/>
        <v>72.173913043478265</v>
      </c>
      <c r="U133" s="133" t="e">
        <f ca="1">[1]!f_risk_annusharpe(A133,"2019/9/30","2019/12/31",1,1,3)</f>
        <v>#NAME?</v>
      </c>
      <c r="V133" s="134" t="e">
        <f t="shared" ca="1" si="28"/>
        <v>#NAME?</v>
      </c>
      <c r="W133" s="134">
        <f t="shared" si="29"/>
        <v>230</v>
      </c>
      <c r="X133" s="134" t="e">
        <f t="shared" ca="1" si="30"/>
        <v>#NAME?</v>
      </c>
      <c r="Y133" s="131" t="e">
        <f t="shared" ca="1" si="31"/>
        <v>#NAME?</v>
      </c>
      <c r="Z133" s="137" t="e">
        <f t="shared" ca="1" si="32"/>
        <v>#NAME?</v>
      </c>
      <c r="AA133" s="125">
        <v>2.77201076218005</v>
      </c>
      <c r="AB133" s="125">
        <v>7.0417186658697002</v>
      </c>
      <c r="AC133" s="123" t="s">
        <v>4018</v>
      </c>
      <c r="AD133" s="125">
        <v>11.437956022402</v>
      </c>
      <c r="AE133" s="123" t="s">
        <v>6897</v>
      </c>
      <c r="AF133" s="125">
        <v>13.702092271746</v>
      </c>
      <c r="AG133" s="123" t="s">
        <v>6898</v>
      </c>
      <c r="AH133" s="125">
        <v>79.080795327999994</v>
      </c>
      <c r="AI133" s="123" t="s">
        <v>157</v>
      </c>
      <c r="AJ133" s="123" t="s">
        <v>189</v>
      </c>
      <c r="AK133" s="124">
        <v>5.5464952961999998</v>
      </c>
      <c r="AL133" s="123" t="s">
        <v>159</v>
      </c>
      <c r="AM133" s="36">
        <v>41472</v>
      </c>
      <c r="AN133" s="123" t="s">
        <v>3636</v>
      </c>
      <c r="AO133" s="123" t="s">
        <v>2901</v>
      </c>
      <c r="AP133" s="123" t="s">
        <v>161</v>
      </c>
      <c r="AQ133" s="123" t="s">
        <v>226</v>
      </c>
    </row>
    <row r="134" spans="1:43">
      <c r="A134" s="123" t="s">
        <v>4035</v>
      </c>
      <c r="B134" s="123" t="s">
        <v>4036</v>
      </c>
      <c r="C134" s="36">
        <v>43830</v>
      </c>
      <c r="D134" s="124">
        <v>1.1067</v>
      </c>
      <c r="E134" s="124">
        <v>1.1067</v>
      </c>
      <c r="F134" s="125">
        <v>0.15384615384615699</v>
      </c>
      <c r="G134" s="36">
        <v>43829</v>
      </c>
      <c r="H134" s="124">
        <v>1.105</v>
      </c>
      <c r="I134" s="125">
        <v>7.0205976211198102</v>
      </c>
      <c r="J134" s="123" t="s">
        <v>4021</v>
      </c>
      <c r="K134" s="125">
        <v>0.50858232676414905</v>
      </c>
      <c r="L134" s="125">
        <v>2.1978021978022002</v>
      </c>
      <c r="M134" s="130">
        <v>2.4722222222222201</v>
      </c>
      <c r="N134" s="137">
        <f t="shared" si="22"/>
        <v>9.8888888888888804</v>
      </c>
      <c r="O134" s="132">
        <f t="shared" si="23"/>
        <v>9.8888888888888804E-2</v>
      </c>
      <c r="P134" s="134">
        <f t="shared" si="24"/>
        <v>114</v>
      </c>
      <c r="Q134" s="134">
        <v>230</v>
      </c>
      <c r="R134" s="134" t="str">
        <f t="shared" si="25"/>
        <v>114/230</v>
      </c>
      <c r="S134" s="131">
        <f t="shared" si="26"/>
        <v>0.4956521739130435</v>
      </c>
      <c r="T134" s="137">
        <f t="shared" si="27"/>
        <v>75.217391304347828</v>
      </c>
      <c r="U134" s="133" t="e">
        <f ca="1">[1]!f_risk_annusharpe(A134,"2019/9/30","2019/12/31",1,1,3)</f>
        <v>#NAME?</v>
      </c>
      <c r="V134" s="134" t="e">
        <f t="shared" ca="1" si="28"/>
        <v>#NAME?</v>
      </c>
      <c r="W134" s="134">
        <f t="shared" si="29"/>
        <v>230</v>
      </c>
      <c r="X134" s="134" t="e">
        <f t="shared" ca="1" si="30"/>
        <v>#NAME?</v>
      </c>
      <c r="Y134" s="131" t="e">
        <f t="shared" ca="1" si="31"/>
        <v>#NAME?</v>
      </c>
      <c r="Z134" s="137" t="e">
        <f t="shared" ca="1" si="32"/>
        <v>#NAME?</v>
      </c>
      <c r="AA134" s="125">
        <v>5.2596537949400899</v>
      </c>
      <c r="AB134" s="125">
        <v>7.0205976211198102</v>
      </c>
      <c r="AC134" s="123" t="s">
        <v>4021</v>
      </c>
      <c r="AD134" s="125">
        <v>4.0424931841684604</v>
      </c>
      <c r="AE134" s="123" t="s">
        <v>6899</v>
      </c>
      <c r="AF134" s="126">
        <v>0</v>
      </c>
      <c r="AG134" s="123"/>
      <c r="AH134" s="125">
        <v>10.67</v>
      </c>
      <c r="AI134" s="123" t="s">
        <v>163</v>
      </c>
      <c r="AJ134" s="123" t="s">
        <v>95</v>
      </c>
      <c r="AK134" s="124">
        <v>2.1600165331999999</v>
      </c>
      <c r="AL134" s="123" t="s">
        <v>159</v>
      </c>
      <c r="AM134" s="36">
        <v>42746</v>
      </c>
      <c r="AN134" s="123" t="s">
        <v>3636</v>
      </c>
      <c r="AO134" s="123" t="s">
        <v>4038</v>
      </c>
      <c r="AP134" s="123" t="s">
        <v>211</v>
      </c>
      <c r="AQ134" s="123" t="s">
        <v>183</v>
      </c>
    </row>
    <row r="135" spans="1:43">
      <c r="A135" s="123" t="s">
        <v>3969</v>
      </c>
      <c r="B135" s="123" t="s">
        <v>3970</v>
      </c>
      <c r="C135" s="36">
        <v>43830</v>
      </c>
      <c r="D135" s="124">
        <v>1.1176999999999999</v>
      </c>
      <c r="E135" s="124">
        <v>1.1176999999999999</v>
      </c>
      <c r="F135" s="125">
        <v>0.116445718380496</v>
      </c>
      <c r="G135" s="36">
        <v>43829</v>
      </c>
      <c r="H135" s="124">
        <v>1.1164000000000001</v>
      </c>
      <c r="I135" s="125">
        <v>7.0183837610111004</v>
      </c>
      <c r="J135" s="123" t="s">
        <v>6900</v>
      </c>
      <c r="K135" s="125">
        <v>0.38620441889706902</v>
      </c>
      <c r="L135" s="125">
        <v>1.07614396816784</v>
      </c>
      <c r="M135" s="130">
        <v>1.5075833257651401</v>
      </c>
      <c r="N135" s="137">
        <f t="shared" si="22"/>
        <v>6.0303333030605604</v>
      </c>
      <c r="O135" s="132">
        <f t="shared" si="23"/>
        <v>6.0303333030605602E-2</v>
      </c>
      <c r="P135" s="134">
        <f t="shared" si="24"/>
        <v>173</v>
      </c>
      <c r="Q135" s="134">
        <v>230</v>
      </c>
      <c r="R135" s="134" t="str">
        <f t="shared" si="25"/>
        <v>173/230</v>
      </c>
      <c r="S135" s="131">
        <f t="shared" si="26"/>
        <v>0.75217391304347825</v>
      </c>
      <c r="T135" s="137">
        <f t="shared" si="27"/>
        <v>62.391304347826093</v>
      </c>
      <c r="U135" s="133" t="e">
        <f ca="1">[1]!f_risk_annusharpe(A135,"2019/9/30","2019/12/31",1,1,3)</f>
        <v>#NAME?</v>
      </c>
      <c r="V135" s="134" t="e">
        <f t="shared" ca="1" si="28"/>
        <v>#NAME?</v>
      </c>
      <c r="W135" s="134">
        <f t="shared" si="29"/>
        <v>230</v>
      </c>
      <c r="X135" s="134" t="e">
        <f t="shared" ca="1" si="30"/>
        <v>#NAME?</v>
      </c>
      <c r="Y135" s="131" t="e">
        <f t="shared" ca="1" si="31"/>
        <v>#NAME?</v>
      </c>
      <c r="Z135" s="137" t="e">
        <f t="shared" ca="1" si="32"/>
        <v>#NAME?</v>
      </c>
      <c r="AA135" s="125">
        <v>3.1373996493494301</v>
      </c>
      <c r="AB135" s="125">
        <v>7.0183837610111004</v>
      </c>
      <c r="AC135" s="123" t="s">
        <v>6900</v>
      </c>
      <c r="AD135" s="125">
        <v>12.196346115237899</v>
      </c>
      <c r="AE135" s="123" t="s">
        <v>6901</v>
      </c>
      <c r="AF135" s="126">
        <v>0</v>
      </c>
      <c r="AG135" s="123"/>
      <c r="AH135" s="125">
        <v>11.77</v>
      </c>
      <c r="AI135" s="123" t="s">
        <v>157</v>
      </c>
      <c r="AJ135" s="123" t="s">
        <v>95</v>
      </c>
      <c r="AK135" s="124">
        <v>2.5200509848000001</v>
      </c>
      <c r="AL135" s="123" t="s">
        <v>159</v>
      </c>
      <c r="AM135" s="36">
        <v>42956</v>
      </c>
      <c r="AN135" s="123" t="s">
        <v>3636</v>
      </c>
      <c r="AO135" s="123" t="s">
        <v>3971</v>
      </c>
      <c r="AP135" s="123" t="s">
        <v>284</v>
      </c>
      <c r="AQ135" s="123" t="s">
        <v>170</v>
      </c>
    </row>
    <row r="136" spans="1:43">
      <c r="A136" s="123" t="s">
        <v>4045</v>
      </c>
      <c r="B136" s="123" t="s">
        <v>4046</v>
      </c>
      <c r="C136" s="36">
        <v>43830</v>
      </c>
      <c r="D136" s="124">
        <v>1.0469999999999999</v>
      </c>
      <c r="E136" s="124">
        <v>1.087</v>
      </c>
      <c r="F136" s="125">
        <v>9.5554128173370098E-2</v>
      </c>
      <c r="G136" s="36">
        <v>43829</v>
      </c>
      <c r="H136" s="124">
        <v>1.046</v>
      </c>
      <c r="I136" s="125">
        <v>6.8662512278978403</v>
      </c>
      <c r="J136" s="123" t="s">
        <v>6902</v>
      </c>
      <c r="K136" s="125">
        <v>0.287356321839081</v>
      </c>
      <c r="L136" s="125">
        <v>2.24609375</v>
      </c>
      <c r="M136" s="130">
        <v>2.8259392722117198</v>
      </c>
      <c r="N136" s="137">
        <f t="shared" si="22"/>
        <v>11.303757088846879</v>
      </c>
      <c r="O136" s="132">
        <f t="shared" si="23"/>
        <v>0.11303757088846879</v>
      </c>
      <c r="P136" s="134">
        <f t="shared" si="24"/>
        <v>93</v>
      </c>
      <c r="Q136" s="134">
        <v>230</v>
      </c>
      <c r="R136" s="134" t="str">
        <f t="shared" si="25"/>
        <v>93/230</v>
      </c>
      <c r="S136" s="131">
        <f t="shared" si="26"/>
        <v>0.40434782608695652</v>
      </c>
      <c r="T136" s="137">
        <f t="shared" si="27"/>
        <v>79.782608695652172</v>
      </c>
      <c r="U136" s="133" t="e">
        <f ca="1">[1]!f_risk_annusharpe(A136,"2019/9/30","2019/12/31",1,1,3)</f>
        <v>#NAME?</v>
      </c>
      <c r="V136" s="134" t="e">
        <f t="shared" ca="1" si="28"/>
        <v>#NAME?</v>
      </c>
      <c r="W136" s="134">
        <f t="shared" si="29"/>
        <v>230</v>
      </c>
      <c r="X136" s="134" t="e">
        <f t="shared" ca="1" si="30"/>
        <v>#NAME?</v>
      </c>
      <c r="Y136" s="131" t="e">
        <f t="shared" ca="1" si="31"/>
        <v>#NAME?</v>
      </c>
      <c r="Z136" s="137" t="e">
        <f t="shared" ca="1" si="32"/>
        <v>#NAME?</v>
      </c>
      <c r="AA136" s="125">
        <v>5.5187621241513201</v>
      </c>
      <c r="AB136" s="125">
        <v>6.8662512278978403</v>
      </c>
      <c r="AC136" s="123" t="s">
        <v>6902</v>
      </c>
      <c r="AD136" s="125">
        <v>7.0766178641732296</v>
      </c>
      <c r="AE136" s="123" t="s">
        <v>6903</v>
      </c>
      <c r="AF136" s="125">
        <v>7.9264322916666696</v>
      </c>
      <c r="AG136" s="123" t="s">
        <v>6904</v>
      </c>
      <c r="AH136" s="125">
        <v>8.7898437499999993</v>
      </c>
      <c r="AI136" s="123" t="s">
        <v>174</v>
      </c>
      <c r="AJ136" s="123" t="s">
        <v>189</v>
      </c>
      <c r="AK136" s="124">
        <v>3.2390521212999999</v>
      </c>
      <c r="AL136" s="123" t="s">
        <v>159</v>
      </c>
      <c r="AM136" s="36">
        <v>42515</v>
      </c>
      <c r="AN136" s="123" t="s">
        <v>3636</v>
      </c>
      <c r="AO136" s="123" t="s">
        <v>5822</v>
      </c>
      <c r="AP136" s="123" t="s">
        <v>249</v>
      </c>
      <c r="AQ136" s="123" t="s">
        <v>207</v>
      </c>
    </row>
    <row r="137" spans="1:43">
      <c r="A137" s="123" t="s">
        <v>4093</v>
      </c>
      <c r="B137" s="123" t="s">
        <v>4094</v>
      </c>
      <c r="C137" s="36">
        <v>43830</v>
      </c>
      <c r="D137" s="124">
        <v>1.0631999999999999</v>
      </c>
      <c r="E137" s="124">
        <v>1.1122000000000001</v>
      </c>
      <c r="F137" s="125">
        <v>5.6490126644825001E-2</v>
      </c>
      <c r="G137" s="36">
        <v>43829</v>
      </c>
      <c r="H137" s="124">
        <v>1.0626</v>
      </c>
      <c r="I137" s="125">
        <v>6.7842966447898503</v>
      </c>
      <c r="J137" s="123" t="s">
        <v>6905</v>
      </c>
      <c r="K137" s="125">
        <v>0.74860229318676696</v>
      </c>
      <c r="L137" s="125">
        <v>2.7993663062996301</v>
      </c>
      <c r="M137" s="130">
        <v>2.7898715832640399</v>
      </c>
      <c r="N137" s="137">
        <f t="shared" si="22"/>
        <v>11.15948633305616</v>
      </c>
      <c r="O137" s="132">
        <f t="shared" si="23"/>
        <v>0.11159486333056159</v>
      </c>
      <c r="P137" s="134">
        <f t="shared" si="24"/>
        <v>99</v>
      </c>
      <c r="Q137" s="134">
        <v>230</v>
      </c>
      <c r="R137" s="134" t="str">
        <f t="shared" si="25"/>
        <v>99/230</v>
      </c>
      <c r="S137" s="131">
        <f t="shared" si="26"/>
        <v>0.43043478260869567</v>
      </c>
      <c r="T137" s="137">
        <f t="shared" si="27"/>
        <v>78.478260869565219</v>
      </c>
      <c r="U137" s="133" t="e">
        <f ca="1">[1]!f_risk_annusharpe(A137,"2019/9/30","2019/12/31",1,1,3)</f>
        <v>#NAME?</v>
      </c>
      <c r="V137" s="134" t="e">
        <f t="shared" ca="1" si="28"/>
        <v>#NAME?</v>
      </c>
      <c r="W137" s="134">
        <f t="shared" si="29"/>
        <v>230</v>
      </c>
      <c r="X137" s="134" t="e">
        <f t="shared" ca="1" si="30"/>
        <v>#NAME?</v>
      </c>
      <c r="Y137" s="131" t="e">
        <f t="shared" ca="1" si="31"/>
        <v>#NAME?</v>
      </c>
      <c r="Z137" s="137" t="e">
        <f t="shared" ca="1" si="32"/>
        <v>#NAME?</v>
      </c>
      <c r="AA137" s="125">
        <v>4.4982102940844904</v>
      </c>
      <c r="AB137" s="125">
        <v>6.7842966447898503</v>
      </c>
      <c r="AC137" s="123" t="s">
        <v>6905</v>
      </c>
      <c r="AD137" s="125">
        <v>11.1572053168198</v>
      </c>
      <c r="AE137" s="123" t="s">
        <v>6906</v>
      </c>
      <c r="AF137" s="125">
        <v>13.319004137256901</v>
      </c>
      <c r="AG137" s="123" t="s">
        <v>6907</v>
      </c>
      <c r="AH137" s="125">
        <v>11.290593963199999</v>
      </c>
      <c r="AI137" s="123" t="s">
        <v>157</v>
      </c>
      <c r="AJ137" s="123" t="s">
        <v>189</v>
      </c>
      <c r="AK137" s="124">
        <v>2.1873237086000001</v>
      </c>
      <c r="AL137" s="123" t="s">
        <v>159</v>
      </c>
      <c r="AM137" s="36">
        <v>42660</v>
      </c>
      <c r="AN137" s="123" t="s">
        <v>3636</v>
      </c>
      <c r="AO137" s="123" t="s">
        <v>1080</v>
      </c>
      <c r="AP137" s="123" t="s">
        <v>546</v>
      </c>
      <c r="AQ137" s="123" t="s">
        <v>207</v>
      </c>
    </row>
    <row r="138" spans="1:43">
      <c r="A138" s="123" t="s">
        <v>4033</v>
      </c>
      <c r="B138" s="123" t="s">
        <v>4034</v>
      </c>
      <c r="C138" s="36">
        <v>43830</v>
      </c>
      <c r="D138" s="124">
        <v>1.1269</v>
      </c>
      <c r="E138" s="124">
        <v>1.1569</v>
      </c>
      <c r="F138" s="125">
        <v>0.124395985205789</v>
      </c>
      <c r="G138" s="36">
        <v>43829</v>
      </c>
      <c r="H138" s="124">
        <v>1.1254999999999999</v>
      </c>
      <c r="I138" s="125">
        <v>6.6501722129757797</v>
      </c>
      <c r="J138" s="123" t="s">
        <v>4026</v>
      </c>
      <c r="K138" s="125">
        <v>0.77803612949383205</v>
      </c>
      <c r="L138" s="125">
        <v>1.8436511522819701</v>
      </c>
      <c r="M138" s="130">
        <v>2.32452556070101</v>
      </c>
      <c r="N138" s="137">
        <f t="shared" si="22"/>
        <v>9.2981022428040401</v>
      </c>
      <c r="O138" s="132">
        <f t="shared" si="23"/>
        <v>9.2981022428040405E-2</v>
      </c>
      <c r="P138" s="134">
        <f t="shared" si="24"/>
        <v>119</v>
      </c>
      <c r="Q138" s="134">
        <v>230</v>
      </c>
      <c r="R138" s="134" t="str">
        <f t="shared" si="25"/>
        <v>119/230</v>
      </c>
      <c r="S138" s="131">
        <f t="shared" si="26"/>
        <v>0.5173913043478261</v>
      </c>
      <c r="T138" s="137">
        <f t="shared" si="27"/>
        <v>74.130434782608702</v>
      </c>
      <c r="U138" s="133" t="e">
        <f ca="1">[1]!f_risk_annusharpe(A138,"2019/9/30","2019/12/31",1,1,3)</f>
        <v>#NAME?</v>
      </c>
      <c r="V138" s="134" t="e">
        <f t="shared" ca="1" si="28"/>
        <v>#NAME?</v>
      </c>
      <c r="W138" s="134">
        <f t="shared" si="29"/>
        <v>230</v>
      </c>
      <c r="X138" s="134" t="e">
        <f t="shared" ca="1" si="30"/>
        <v>#NAME?</v>
      </c>
      <c r="Y138" s="131" t="e">
        <f t="shared" ca="1" si="31"/>
        <v>#NAME?</v>
      </c>
      <c r="Z138" s="137" t="e">
        <f t="shared" ca="1" si="32"/>
        <v>#NAME?</v>
      </c>
      <c r="AA138" s="125">
        <v>2.6031579646245402</v>
      </c>
      <c r="AB138" s="125">
        <v>6.6501722129757797</v>
      </c>
      <c r="AC138" s="123" t="s">
        <v>4026</v>
      </c>
      <c r="AD138" s="125">
        <v>11.4250932681494</v>
      </c>
      <c r="AE138" s="123" t="s">
        <v>6908</v>
      </c>
      <c r="AF138" s="125">
        <v>16.016142223859699</v>
      </c>
      <c r="AG138" s="123" t="s">
        <v>6909</v>
      </c>
      <c r="AH138" s="125">
        <v>15.726101868300001</v>
      </c>
      <c r="AI138" s="123" t="s">
        <v>157</v>
      </c>
      <c r="AJ138" s="123" t="s">
        <v>166</v>
      </c>
      <c r="AK138" s="124">
        <v>6.9100992632000002</v>
      </c>
      <c r="AL138" s="123" t="s">
        <v>159</v>
      </c>
      <c r="AM138" s="36">
        <v>42685</v>
      </c>
      <c r="AN138" s="123" t="s">
        <v>3636</v>
      </c>
      <c r="AO138" s="123" t="s">
        <v>280</v>
      </c>
      <c r="AP138" s="123" t="s">
        <v>200</v>
      </c>
      <c r="AQ138" s="123" t="s">
        <v>226</v>
      </c>
    </row>
    <row r="139" spans="1:43">
      <c r="A139" s="123" t="s">
        <v>4000</v>
      </c>
      <c r="B139" s="123" t="s">
        <v>4001</v>
      </c>
      <c r="C139" s="36">
        <v>43830</v>
      </c>
      <c r="D139" s="124">
        <v>1.3240000000000001</v>
      </c>
      <c r="E139" s="124">
        <v>1.3240000000000001</v>
      </c>
      <c r="F139" s="125">
        <v>0.15128593040847199</v>
      </c>
      <c r="G139" s="36">
        <v>43829</v>
      </c>
      <c r="H139" s="124">
        <v>1.3220000000000001</v>
      </c>
      <c r="I139" s="125">
        <v>6.6022544283413902</v>
      </c>
      <c r="J139" s="123" t="s">
        <v>6910</v>
      </c>
      <c r="K139" s="125">
        <v>0.45523520485584301</v>
      </c>
      <c r="L139" s="125">
        <v>1.2232415902140701</v>
      </c>
      <c r="M139" s="130">
        <v>1.4559386973180199</v>
      </c>
      <c r="N139" s="137">
        <f t="shared" si="22"/>
        <v>5.8237547892720798</v>
      </c>
      <c r="O139" s="132">
        <f t="shared" si="23"/>
        <v>5.8237547892720801E-2</v>
      </c>
      <c r="P139" s="134">
        <f t="shared" si="24"/>
        <v>177</v>
      </c>
      <c r="Q139" s="134">
        <v>230</v>
      </c>
      <c r="R139" s="134" t="str">
        <f t="shared" si="25"/>
        <v>177/230</v>
      </c>
      <c r="S139" s="131">
        <f t="shared" si="26"/>
        <v>0.76956521739130435</v>
      </c>
      <c r="T139" s="137">
        <f t="shared" si="27"/>
        <v>61.521739130434781</v>
      </c>
      <c r="U139" s="133" t="e">
        <f ca="1">[1]!f_risk_annusharpe(A139,"2019/9/30","2019/12/31",1,1,3)</f>
        <v>#NAME?</v>
      </c>
      <c r="V139" s="134" t="e">
        <f t="shared" ca="1" si="28"/>
        <v>#NAME?</v>
      </c>
      <c r="W139" s="134">
        <f t="shared" si="29"/>
        <v>230</v>
      </c>
      <c r="X139" s="134" t="e">
        <f t="shared" ca="1" si="30"/>
        <v>#NAME?</v>
      </c>
      <c r="Y139" s="131" t="e">
        <f t="shared" ca="1" si="31"/>
        <v>#NAME?</v>
      </c>
      <c r="Z139" s="137" t="e">
        <f t="shared" ca="1" si="32"/>
        <v>#NAME?</v>
      </c>
      <c r="AA139" s="125">
        <v>2.23938223938225</v>
      </c>
      <c r="AB139" s="125">
        <v>6.6022544283413902</v>
      </c>
      <c r="AC139" s="123" t="s">
        <v>6910</v>
      </c>
      <c r="AD139" s="125">
        <v>12.680851063829801</v>
      </c>
      <c r="AE139" s="123" t="s">
        <v>6911</v>
      </c>
      <c r="AF139" s="125">
        <v>16.651982378854601</v>
      </c>
      <c r="AG139" s="123" t="s">
        <v>6912</v>
      </c>
      <c r="AH139" s="125">
        <v>32.4</v>
      </c>
      <c r="AI139" s="123" t="s">
        <v>163</v>
      </c>
      <c r="AJ139" s="123" t="s">
        <v>197</v>
      </c>
      <c r="AK139" s="124">
        <v>3.2129796813999998</v>
      </c>
      <c r="AL139" s="123" t="s">
        <v>159</v>
      </c>
      <c r="AM139" s="36">
        <v>41975</v>
      </c>
      <c r="AN139" s="123" t="s">
        <v>3636</v>
      </c>
      <c r="AO139" s="123" t="s">
        <v>846</v>
      </c>
      <c r="AP139" s="123" t="s">
        <v>246</v>
      </c>
      <c r="AQ139" s="123" t="s">
        <v>183</v>
      </c>
    </row>
    <row r="140" spans="1:43">
      <c r="A140" s="123" t="s">
        <v>4027</v>
      </c>
      <c r="B140" s="123" t="s">
        <v>4028</v>
      </c>
      <c r="C140" s="36">
        <v>43830</v>
      </c>
      <c r="D140" s="124">
        <v>1.446</v>
      </c>
      <c r="E140" s="124">
        <v>1.6060000000000001</v>
      </c>
      <c r="F140" s="125">
        <v>0.13846901630990199</v>
      </c>
      <c r="G140" s="36">
        <v>43829</v>
      </c>
      <c r="H140" s="124">
        <v>1.444</v>
      </c>
      <c r="I140" s="125">
        <v>6.5725598183023699</v>
      </c>
      <c r="J140" s="123" t="s">
        <v>4032</v>
      </c>
      <c r="K140" s="125">
        <v>0.486448922863082</v>
      </c>
      <c r="L140" s="125">
        <v>1.7160887379746601</v>
      </c>
      <c r="M140" s="130">
        <v>1.9742513997461699</v>
      </c>
      <c r="N140" s="137">
        <f t="shared" si="22"/>
        <v>7.8970055989846797</v>
      </c>
      <c r="O140" s="132">
        <f t="shared" si="23"/>
        <v>7.8970055989846799E-2</v>
      </c>
      <c r="P140" s="134">
        <f t="shared" si="24"/>
        <v>141</v>
      </c>
      <c r="Q140" s="134">
        <v>230</v>
      </c>
      <c r="R140" s="134" t="str">
        <f t="shared" si="25"/>
        <v>141/230</v>
      </c>
      <c r="S140" s="131">
        <f t="shared" si="26"/>
        <v>0.61304347826086958</v>
      </c>
      <c r="T140" s="137">
        <f t="shared" si="27"/>
        <v>69.34782608695653</v>
      </c>
      <c r="U140" s="133" t="e">
        <f ca="1">[1]!f_risk_annusharpe(A140,"2019/9/30","2019/12/31",1,1,3)</f>
        <v>#NAME?</v>
      </c>
      <c r="V140" s="134" t="e">
        <f t="shared" ca="1" si="28"/>
        <v>#NAME?</v>
      </c>
      <c r="W140" s="134">
        <f t="shared" si="29"/>
        <v>230</v>
      </c>
      <c r="X140" s="134" t="e">
        <f t="shared" ca="1" si="30"/>
        <v>#NAME?</v>
      </c>
      <c r="Y140" s="131" t="e">
        <f t="shared" ca="1" si="31"/>
        <v>#NAME?</v>
      </c>
      <c r="Z140" s="137" t="e">
        <f t="shared" ca="1" si="32"/>
        <v>#NAME?</v>
      </c>
      <c r="AA140" s="125">
        <v>2.49452819260202</v>
      </c>
      <c r="AB140" s="125">
        <v>6.5725598183023699</v>
      </c>
      <c r="AC140" s="123" t="s">
        <v>4032</v>
      </c>
      <c r="AD140" s="125">
        <v>9.3274967387754995</v>
      </c>
      <c r="AE140" s="123" t="s">
        <v>6913</v>
      </c>
      <c r="AF140" s="125">
        <v>14.630114269614801</v>
      </c>
      <c r="AG140" s="123" t="s">
        <v>6914</v>
      </c>
      <c r="AH140" s="125">
        <v>60.711420206</v>
      </c>
      <c r="AI140" s="123" t="s">
        <v>157</v>
      </c>
      <c r="AJ140" s="123" t="s">
        <v>166</v>
      </c>
      <c r="AK140" s="124">
        <v>8.5744121212</v>
      </c>
      <c r="AL140" s="123" t="s">
        <v>159</v>
      </c>
      <c r="AM140" s="36">
        <v>41591</v>
      </c>
      <c r="AN140" s="123" t="s">
        <v>3636</v>
      </c>
      <c r="AO140" s="123" t="s">
        <v>4029</v>
      </c>
      <c r="AP140" s="123" t="s">
        <v>248</v>
      </c>
      <c r="AQ140" s="123" t="s">
        <v>226</v>
      </c>
    </row>
    <row r="141" spans="1:43">
      <c r="A141" s="123" t="s">
        <v>3992</v>
      </c>
      <c r="B141" s="123" t="s">
        <v>3993</v>
      </c>
      <c r="C141" s="36">
        <v>43830</v>
      </c>
      <c r="D141" s="124">
        <v>1.1507000000000001</v>
      </c>
      <c r="E141" s="124">
        <v>1.1556999999999999</v>
      </c>
      <c r="F141" s="125">
        <v>8.6979211968355105E-2</v>
      </c>
      <c r="G141" s="36">
        <v>43829</v>
      </c>
      <c r="H141" s="124">
        <v>1.1496999999999999</v>
      </c>
      <c r="I141" s="125">
        <v>6.5462962962962896</v>
      </c>
      <c r="J141" s="123" t="s">
        <v>4037</v>
      </c>
      <c r="K141" s="125">
        <v>0.34007673526335003</v>
      </c>
      <c r="L141" s="125">
        <v>1.08934375823596</v>
      </c>
      <c r="M141" s="130">
        <v>1.5532609654928999</v>
      </c>
      <c r="N141" s="137">
        <f t="shared" si="22"/>
        <v>6.2130438619715997</v>
      </c>
      <c r="O141" s="132">
        <f t="shared" si="23"/>
        <v>6.2130438619715997E-2</v>
      </c>
      <c r="P141" s="134">
        <f t="shared" si="24"/>
        <v>171</v>
      </c>
      <c r="Q141" s="134">
        <v>230</v>
      </c>
      <c r="R141" s="134" t="str">
        <f t="shared" si="25"/>
        <v>171/230</v>
      </c>
      <c r="S141" s="131">
        <f t="shared" si="26"/>
        <v>0.74347826086956526</v>
      </c>
      <c r="T141" s="137">
        <f t="shared" si="27"/>
        <v>62.826086956521742</v>
      </c>
      <c r="U141" s="133" t="e">
        <f ca="1">[1]!f_risk_annusharpe(A141,"2019/9/30","2019/12/31",1,1,3)</f>
        <v>#NAME?</v>
      </c>
      <c r="V141" s="134" t="e">
        <f t="shared" ca="1" si="28"/>
        <v>#NAME?</v>
      </c>
      <c r="W141" s="134">
        <f t="shared" si="29"/>
        <v>230</v>
      </c>
      <c r="X141" s="134" t="e">
        <f t="shared" ca="1" si="30"/>
        <v>#NAME?</v>
      </c>
      <c r="Y141" s="131" t="e">
        <f t="shared" ca="1" si="31"/>
        <v>#NAME?</v>
      </c>
      <c r="Z141" s="137" t="e">
        <f t="shared" ca="1" si="32"/>
        <v>#NAME?</v>
      </c>
      <c r="AA141" s="125">
        <v>3.4523060325451702</v>
      </c>
      <c r="AB141" s="125">
        <v>6.5462962962962896</v>
      </c>
      <c r="AC141" s="123" t="s">
        <v>4037</v>
      </c>
      <c r="AD141" s="125">
        <v>11.9031411066809</v>
      </c>
      <c r="AE141" s="123" t="s">
        <v>6915</v>
      </c>
      <c r="AF141" s="125">
        <v>14.554504728720801</v>
      </c>
      <c r="AG141" s="123" t="s">
        <v>6916</v>
      </c>
      <c r="AH141" s="125">
        <v>15.64385409</v>
      </c>
      <c r="AI141" s="123" t="s">
        <v>157</v>
      </c>
      <c r="AJ141" s="123" t="s">
        <v>166</v>
      </c>
      <c r="AK141" s="124">
        <v>2.2411603067999999</v>
      </c>
      <c r="AL141" s="123" t="s">
        <v>159</v>
      </c>
      <c r="AM141" s="36">
        <v>42570</v>
      </c>
      <c r="AN141" s="123" t="s">
        <v>3636</v>
      </c>
      <c r="AO141" s="123" t="s">
        <v>2213</v>
      </c>
      <c r="AP141" s="123" t="s">
        <v>248</v>
      </c>
      <c r="AQ141" s="123" t="s">
        <v>181</v>
      </c>
    </row>
    <row r="142" spans="1:43">
      <c r="A142" s="123" t="s">
        <v>4006</v>
      </c>
      <c r="B142" s="123" t="s">
        <v>4007</v>
      </c>
      <c r="C142" s="36">
        <v>43830</v>
      </c>
      <c r="D142" s="124">
        <v>1.1165</v>
      </c>
      <c r="E142" s="124">
        <v>1.1214999999999999</v>
      </c>
      <c r="F142" s="125">
        <v>8.0674076730029506E-2</v>
      </c>
      <c r="G142" s="36">
        <v>43829</v>
      </c>
      <c r="H142" s="124">
        <v>1.1155999999999999</v>
      </c>
      <c r="I142" s="125">
        <v>6.5057712486883599</v>
      </c>
      <c r="J142" s="123" t="s">
        <v>6917</v>
      </c>
      <c r="K142" s="125">
        <v>0.52219321148825004</v>
      </c>
      <c r="L142" s="125">
        <v>1.2055837563451901</v>
      </c>
      <c r="M142" s="130">
        <v>1.71267195044184</v>
      </c>
      <c r="N142" s="137">
        <f t="shared" si="22"/>
        <v>6.8506878017673598</v>
      </c>
      <c r="O142" s="132">
        <f t="shared" si="23"/>
        <v>6.8506878017673592E-2</v>
      </c>
      <c r="P142" s="134">
        <f t="shared" si="24"/>
        <v>157</v>
      </c>
      <c r="Q142" s="134">
        <v>230</v>
      </c>
      <c r="R142" s="134" t="str">
        <f t="shared" si="25"/>
        <v>157/230</v>
      </c>
      <c r="S142" s="131">
        <f t="shared" si="26"/>
        <v>0.68260869565217386</v>
      </c>
      <c r="T142" s="137">
        <f t="shared" si="27"/>
        <v>65.869565217391312</v>
      </c>
      <c r="U142" s="133" t="e">
        <f ca="1">[1]!f_risk_annusharpe(A142,"2019/9/30","2019/12/31",1,1,3)</f>
        <v>#NAME?</v>
      </c>
      <c r="V142" s="134" t="e">
        <f t="shared" ca="1" si="28"/>
        <v>#NAME?</v>
      </c>
      <c r="W142" s="134">
        <f t="shared" si="29"/>
        <v>230</v>
      </c>
      <c r="X142" s="134" t="e">
        <f t="shared" ca="1" si="30"/>
        <v>#NAME?</v>
      </c>
      <c r="Y142" s="131" t="e">
        <f t="shared" ca="1" si="31"/>
        <v>#NAME?</v>
      </c>
      <c r="Z142" s="137" t="e">
        <f t="shared" ca="1" si="32"/>
        <v>#NAME?</v>
      </c>
      <c r="AA142" s="125">
        <v>3.8121803812180701</v>
      </c>
      <c r="AB142" s="125">
        <v>6.5057712486883599</v>
      </c>
      <c r="AC142" s="123" t="s">
        <v>6917</v>
      </c>
      <c r="AD142" s="125">
        <v>9.5037269517457901</v>
      </c>
      <c r="AE142" s="123" t="s">
        <v>6918</v>
      </c>
      <c r="AF142" s="126">
        <v>0</v>
      </c>
      <c r="AG142" s="123"/>
      <c r="AH142" s="125">
        <v>12.2024442</v>
      </c>
      <c r="AI142" s="123" t="s">
        <v>163</v>
      </c>
      <c r="AJ142" s="123" t="s">
        <v>95</v>
      </c>
      <c r="AK142" s="124">
        <v>11.840451193</v>
      </c>
      <c r="AL142" s="123" t="s">
        <v>159</v>
      </c>
      <c r="AM142" s="36">
        <v>42824</v>
      </c>
      <c r="AN142" s="123" t="s">
        <v>3636</v>
      </c>
      <c r="AO142" s="123" t="s">
        <v>6919</v>
      </c>
      <c r="AP142" s="123" t="s">
        <v>171</v>
      </c>
      <c r="AQ142" s="123" t="s">
        <v>207</v>
      </c>
    </row>
    <row r="143" spans="1:43">
      <c r="A143" s="123" t="s">
        <v>3960</v>
      </c>
      <c r="B143" s="123" t="s">
        <v>3961</v>
      </c>
      <c r="C143" s="36">
        <v>43830</v>
      </c>
      <c r="D143" s="124">
        <v>1.0860000000000001</v>
      </c>
      <c r="E143" s="124">
        <v>1.101</v>
      </c>
      <c r="F143" s="125">
        <v>0</v>
      </c>
      <c r="G143" s="36">
        <v>43829</v>
      </c>
      <c r="H143" s="124">
        <v>1.0860000000000001</v>
      </c>
      <c r="I143" s="125">
        <v>6.4705882352941098</v>
      </c>
      <c r="J143" s="123" t="s">
        <v>6920</v>
      </c>
      <c r="K143" s="125">
        <v>0.18450184501845501</v>
      </c>
      <c r="L143" s="125">
        <v>0.46253469010176002</v>
      </c>
      <c r="M143" s="130">
        <v>1.68539325842697</v>
      </c>
      <c r="N143" s="137">
        <f t="shared" si="22"/>
        <v>6.7415730337078799</v>
      </c>
      <c r="O143" s="132">
        <f t="shared" si="23"/>
        <v>6.7415730337078802E-2</v>
      </c>
      <c r="P143" s="134">
        <f t="shared" si="24"/>
        <v>161</v>
      </c>
      <c r="Q143" s="134">
        <v>230</v>
      </c>
      <c r="R143" s="134" t="str">
        <f t="shared" si="25"/>
        <v>161/230</v>
      </c>
      <c r="S143" s="131">
        <f t="shared" si="26"/>
        <v>0.7</v>
      </c>
      <c r="T143" s="137">
        <f t="shared" si="27"/>
        <v>65</v>
      </c>
      <c r="U143" s="133" t="e">
        <f ca="1">[1]!f_risk_annusharpe(A143,"2019/9/30","2019/12/31",1,1,3)</f>
        <v>#NAME?</v>
      </c>
      <c r="V143" s="134" t="e">
        <f t="shared" ca="1" si="28"/>
        <v>#NAME?</v>
      </c>
      <c r="W143" s="134">
        <f t="shared" si="29"/>
        <v>230</v>
      </c>
      <c r="X143" s="134" t="e">
        <f t="shared" ca="1" si="30"/>
        <v>#NAME?</v>
      </c>
      <c r="Y143" s="131" t="e">
        <f t="shared" ca="1" si="31"/>
        <v>#NAME?</v>
      </c>
      <c r="Z143" s="137" t="e">
        <f t="shared" ca="1" si="32"/>
        <v>#NAME?</v>
      </c>
      <c r="AA143" s="125">
        <v>3.5271687321258498</v>
      </c>
      <c r="AB143" s="125">
        <v>6.4705882352941098</v>
      </c>
      <c r="AC143" s="123" t="s">
        <v>6920</v>
      </c>
      <c r="AD143" s="125">
        <v>6.4827721739130499</v>
      </c>
      <c r="AE143" s="123" t="s">
        <v>6921</v>
      </c>
      <c r="AF143" s="126">
        <v>0</v>
      </c>
      <c r="AG143" s="123"/>
      <c r="AH143" s="125">
        <v>10.2096692</v>
      </c>
      <c r="AI143" s="123" t="s">
        <v>157</v>
      </c>
      <c r="AJ143" s="123" t="s">
        <v>95</v>
      </c>
      <c r="AK143" s="124">
        <v>0.53304732519999998</v>
      </c>
      <c r="AL143" s="123" t="s">
        <v>159</v>
      </c>
      <c r="AM143" s="36">
        <v>42817</v>
      </c>
      <c r="AN143" s="123" t="s">
        <v>3636</v>
      </c>
      <c r="AO143" s="123" t="s">
        <v>1608</v>
      </c>
      <c r="AP143" s="123" t="s">
        <v>224</v>
      </c>
      <c r="AQ143" s="123" t="s">
        <v>181</v>
      </c>
    </row>
    <row r="144" spans="1:43">
      <c r="A144" s="123" t="s">
        <v>4013</v>
      </c>
      <c r="B144" s="123" t="s">
        <v>4014</v>
      </c>
      <c r="C144" s="36">
        <v>43830</v>
      </c>
      <c r="D144" s="124">
        <v>1.1232</v>
      </c>
      <c r="E144" s="124">
        <v>1.1232</v>
      </c>
      <c r="F144" s="125">
        <v>7.1275837491082697E-2</v>
      </c>
      <c r="G144" s="36">
        <v>43829</v>
      </c>
      <c r="H144" s="124">
        <v>1.1224000000000001</v>
      </c>
      <c r="I144" s="125">
        <v>6.4644549763033199</v>
      </c>
      <c r="J144" s="123" t="s">
        <v>4043</v>
      </c>
      <c r="K144" s="125">
        <v>0.53705692803437199</v>
      </c>
      <c r="L144" s="125">
        <v>1.22566690699352</v>
      </c>
      <c r="M144" s="130">
        <v>1.7760057992026199</v>
      </c>
      <c r="N144" s="137">
        <f t="shared" si="22"/>
        <v>7.1040231968104797</v>
      </c>
      <c r="O144" s="132">
        <f t="shared" si="23"/>
        <v>7.10402319681048E-2</v>
      </c>
      <c r="P144" s="134">
        <f t="shared" si="24"/>
        <v>150</v>
      </c>
      <c r="Q144" s="134">
        <v>230</v>
      </c>
      <c r="R144" s="134" t="str">
        <f t="shared" si="25"/>
        <v>150/230</v>
      </c>
      <c r="S144" s="131">
        <f t="shared" si="26"/>
        <v>0.65217391304347827</v>
      </c>
      <c r="T144" s="137">
        <f t="shared" si="27"/>
        <v>67.391304347826093</v>
      </c>
      <c r="U144" s="133" t="e">
        <f ca="1">[1]!f_risk_annusharpe(A144,"2019/9/30","2019/12/31",1,1,3)</f>
        <v>#NAME?</v>
      </c>
      <c r="V144" s="134" t="e">
        <f t="shared" ca="1" si="28"/>
        <v>#NAME?</v>
      </c>
      <c r="W144" s="134">
        <f t="shared" si="29"/>
        <v>230</v>
      </c>
      <c r="X144" s="134" t="e">
        <f t="shared" ca="1" si="30"/>
        <v>#NAME?</v>
      </c>
      <c r="Y144" s="131" t="e">
        <f t="shared" ca="1" si="31"/>
        <v>#NAME?</v>
      </c>
      <c r="Z144" s="137" t="e">
        <f t="shared" ca="1" si="32"/>
        <v>#NAME?</v>
      </c>
      <c r="AA144" s="125">
        <v>3.7598152424942199</v>
      </c>
      <c r="AB144" s="125">
        <v>6.4644549763033199</v>
      </c>
      <c r="AC144" s="123" t="s">
        <v>4043</v>
      </c>
      <c r="AD144" s="125">
        <v>7.8548108315728697</v>
      </c>
      <c r="AE144" s="123" t="s">
        <v>6922</v>
      </c>
      <c r="AF144" s="125">
        <v>12.454945935122099</v>
      </c>
      <c r="AG144" s="123" t="s">
        <v>6923</v>
      </c>
      <c r="AH144" s="125">
        <v>12.32</v>
      </c>
      <c r="AI144" s="123" t="s">
        <v>163</v>
      </c>
      <c r="AJ144" s="123" t="s">
        <v>189</v>
      </c>
      <c r="AK144" s="124">
        <v>20.326658717800001</v>
      </c>
      <c r="AL144" s="123" t="s">
        <v>159</v>
      </c>
      <c r="AM144" s="36">
        <v>42598</v>
      </c>
      <c r="AN144" s="123" t="s">
        <v>3636</v>
      </c>
      <c r="AO144" s="123" t="s">
        <v>6919</v>
      </c>
      <c r="AP144" s="123" t="s">
        <v>171</v>
      </c>
      <c r="AQ144" s="123" t="s">
        <v>162</v>
      </c>
    </row>
    <row r="145" spans="1:43">
      <c r="A145" s="123" t="s">
        <v>4066</v>
      </c>
      <c r="B145" s="123" t="s">
        <v>4067</v>
      </c>
      <c r="C145" s="36">
        <v>43830</v>
      </c>
      <c r="D145" s="124">
        <v>1.0988</v>
      </c>
      <c r="E145" s="124">
        <v>1.1753</v>
      </c>
      <c r="F145" s="125">
        <v>0.218902869083586</v>
      </c>
      <c r="G145" s="36">
        <v>43829</v>
      </c>
      <c r="H145" s="124">
        <v>1.0964</v>
      </c>
      <c r="I145" s="125">
        <v>6.42637175391621</v>
      </c>
      <c r="J145" s="123" t="s">
        <v>4044</v>
      </c>
      <c r="K145" s="125">
        <v>0.65958226456578295</v>
      </c>
      <c r="L145" s="125">
        <v>2.2329735764793499</v>
      </c>
      <c r="M145" s="130">
        <v>2.2995996648356698</v>
      </c>
      <c r="N145" s="137">
        <f t="shared" si="22"/>
        <v>9.1983986593426792</v>
      </c>
      <c r="O145" s="132">
        <f t="shared" si="23"/>
        <v>9.1983986593426798E-2</v>
      </c>
      <c r="P145" s="134">
        <f t="shared" si="24"/>
        <v>123</v>
      </c>
      <c r="Q145" s="134">
        <v>230</v>
      </c>
      <c r="R145" s="134" t="str">
        <f t="shared" si="25"/>
        <v>123/230</v>
      </c>
      <c r="S145" s="131">
        <f t="shared" si="26"/>
        <v>0.5347826086956522</v>
      </c>
      <c r="T145" s="137">
        <f t="shared" si="27"/>
        <v>73.260869565217391</v>
      </c>
      <c r="U145" s="133" t="e">
        <f ca="1">[1]!f_risk_annusharpe(A145,"2019/9/30","2019/12/31",1,1,3)</f>
        <v>#NAME?</v>
      </c>
      <c r="V145" s="134" t="e">
        <f t="shared" ca="1" si="28"/>
        <v>#NAME?</v>
      </c>
      <c r="W145" s="134">
        <f t="shared" si="29"/>
        <v>230</v>
      </c>
      <c r="X145" s="134" t="e">
        <f t="shared" ca="1" si="30"/>
        <v>#NAME?</v>
      </c>
      <c r="Y145" s="131" t="e">
        <f t="shared" ca="1" si="31"/>
        <v>#NAME?</v>
      </c>
      <c r="Z145" s="137" t="e">
        <f t="shared" ca="1" si="32"/>
        <v>#NAME?</v>
      </c>
      <c r="AA145" s="125">
        <v>4.5779004473208502</v>
      </c>
      <c r="AB145" s="125">
        <v>6.42637175391621</v>
      </c>
      <c r="AC145" s="123" t="s">
        <v>4044</v>
      </c>
      <c r="AD145" s="125">
        <v>15.8169049799197</v>
      </c>
      <c r="AE145" s="123" t="s">
        <v>6924</v>
      </c>
      <c r="AF145" s="126">
        <v>0</v>
      </c>
      <c r="AG145" s="123"/>
      <c r="AH145" s="125">
        <v>18.237478293999999</v>
      </c>
      <c r="AI145" s="123" t="s">
        <v>157</v>
      </c>
      <c r="AJ145" s="123" t="s">
        <v>95</v>
      </c>
      <c r="AK145" s="124">
        <v>5.0776175321999997</v>
      </c>
      <c r="AL145" s="123" t="s">
        <v>159</v>
      </c>
      <c r="AM145" s="36">
        <v>42822</v>
      </c>
      <c r="AN145" s="123" t="s">
        <v>3636</v>
      </c>
      <c r="AO145" s="123" t="s">
        <v>2170</v>
      </c>
      <c r="AP145" s="123" t="s">
        <v>211</v>
      </c>
      <c r="AQ145" s="123" t="s">
        <v>162</v>
      </c>
    </row>
    <row r="146" spans="1:43">
      <c r="A146" s="123" t="s">
        <v>4039</v>
      </c>
      <c r="B146" s="123" t="s">
        <v>4040</v>
      </c>
      <c r="C146" s="36">
        <v>43830</v>
      </c>
      <c r="D146" s="124">
        <v>1.0266999999999999</v>
      </c>
      <c r="E146" s="124">
        <v>1.0687</v>
      </c>
      <c r="F146" s="125">
        <v>0.17562689042833299</v>
      </c>
      <c r="G146" s="36">
        <v>43826</v>
      </c>
      <c r="H146" s="124">
        <v>1.0248999999999999</v>
      </c>
      <c r="I146" s="125">
        <v>6.4195298641115004</v>
      </c>
      <c r="J146" s="123" t="s">
        <v>4047</v>
      </c>
      <c r="K146" s="125">
        <v>0.67660364334148504</v>
      </c>
      <c r="L146" s="125">
        <v>1.62412562838672</v>
      </c>
      <c r="M146" s="130">
        <v>1.7401901099267201</v>
      </c>
      <c r="N146" s="137">
        <f t="shared" si="22"/>
        <v>6.9607604397068803</v>
      </c>
      <c r="O146" s="132">
        <f t="shared" si="23"/>
        <v>6.9607604397068798E-2</v>
      </c>
      <c r="P146" s="134">
        <f t="shared" si="24"/>
        <v>152</v>
      </c>
      <c r="Q146" s="134">
        <v>230</v>
      </c>
      <c r="R146" s="134" t="str">
        <f t="shared" si="25"/>
        <v>152/230</v>
      </c>
      <c r="S146" s="131">
        <f t="shared" si="26"/>
        <v>0.66086956521739126</v>
      </c>
      <c r="T146" s="137">
        <f t="shared" si="27"/>
        <v>66.956521739130437</v>
      </c>
      <c r="U146" s="133" t="e">
        <f ca="1">[1]!f_risk_annusharpe(A146,"2019/9/30","2019/12/31",1,1,3)</f>
        <v>#NAME?</v>
      </c>
      <c r="V146" s="134" t="e">
        <f t="shared" ca="1" si="28"/>
        <v>#NAME?</v>
      </c>
      <c r="W146" s="134">
        <f t="shared" si="29"/>
        <v>230</v>
      </c>
      <c r="X146" s="134" t="e">
        <f t="shared" ca="1" si="30"/>
        <v>#NAME?</v>
      </c>
      <c r="Y146" s="131" t="e">
        <f t="shared" ca="1" si="31"/>
        <v>#NAME?</v>
      </c>
      <c r="Z146" s="137" t="e">
        <f t="shared" ca="1" si="32"/>
        <v>#NAME?</v>
      </c>
      <c r="AA146" s="125">
        <v>3.3933820954637701</v>
      </c>
      <c r="AB146" s="125">
        <v>6.4195298641115004</v>
      </c>
      <c r="AC146" s="123" t="s">
        <v>4047</v>
      </c>
      <c r="AD146" s="126">
        <v>0</v>
      </c>
      <c r="AE146" s="123"/>
      <c r="AF146" s="126">
        <v>0</v>
      </c>
      <c r="AG146" s="123"/>
      <c r="AH146" s="125">
        <v>6.8984177485</v>
      </c>
      <c r="AI146" s="123" t="s">
        <v>174</v>
      </c>
      <c r="AJ146" s="123" t="s">
        <v>95</v>
      </c>
      <c r="AK146" s="124">
        <v>1.1186077408999999</v>
      </c>
      <c r="AL146" s="123" t="s">
        <v>159</v>
      </c>
      <c r="AM146" s="36">
        <v>43406</v>
      </c>
      <c r="AN146" s="123" t="s">
        <v>3636</v>
      </c>
      <c r="AO146" s="123" t="s">
        <v>6925</v>
      </c>
      <c r="AP146" s="123" t="s">
        <v>264</v>
      </c>
      <c r="AQ146" s="123" t="s">
        <v>177</v>
      </c>
    </row>
    <row r="147" spans="1:43">
      <c r="A147" s="123" t="s">
        <v>3894</v>
      </c>
      <c r="B147" s="123" t="s">
        <v>3895</v>
      </c>
      <c r="C147" s="36">
        <v>43830</v>
      </c>
      <c r="D147" s="124">
        <v>1.0808</v>
      </c>
      <c r="E147" s="124">
        <v>1.0808</v>
      </c>
      <c r="F147" s="125">
        <v>0.32488628979857598</v>
      </c>
      <c r="G147" s="36">
        <v>43829</v>
      </c>
      <c r="H147" s="124">
        <v>1.0772999999999999</v>
      </c>
      <c r="I147" s="125">
        <v>6.2838037171796701</v>
      </c>
      <c r="J147" s="123" t="s">
        <v>6926</v>
      </c>
      <c r="K147" s="125">
        <v>0.94330811618567301</v>
      </c>
      <c r="L147" s="125">
        <v>-0.94400146641004301</v>
      </c>
      <c r="M147" s="130">
        <v>-8.3202366645106995E-2</v>
      </c>
      <c r="N147" s="137">
        <f t="shared" si="22"/>
        <v>-0.33280946658042798</v>
      </c>
      <c r="O147" s="132">
        <f t="shared" si="23"/>
        <v>-3.32809466580428E-3</v>
      </c>
      <c r="P147" s="134">
        <f t="shared" si="24"/>
        <v>228</v>
      </c>
      <c r="Q147" s="134">
        <v>230</v>
      </c>
      <c r="R147" s="134" t="str">
        <f t="shared" si="25"/>
        <v>228/230</v>
      </c>
      <c r="S147" s="131">
        <f t="shared" si="26"/>
        <v>0.99130434782608701</v>
      </c>
      <c r="T147" s="137">
        <f t="shared" si="27"/>
        <v>60</v>
      </c>
      <c r="U147" s="133" t="e">
        <f ca="1">[1]!f_risk_annusharpe(A147,"2019/9/30","2019/12/31",1,1,3)</f>
        <v>#NAME?</v>
      </c>
      <c r="V147" s="134" t="e">
        <f t="shared" ca="1" si="28"/>
        <v>#NAME?</v>
      </c>
      <c r="W147" s="134">
        <f t="shared" si="29"/>
        <v>230</v>
      </c>
      <c r="X147" s="134" t="e">
        <f t="shared" ca="1" si="30"/>
        <v>#NAME?</v>
      </c>
      <c r="Y147" s="131" t="e">
        <f t="shared" ca="1" si="31"/>
        <v>#NAME?</v>
      </c>
      <c r="Z147" s="137" t="e">
        <f t="shared" ca="1" si="32"/>
        <v>#NAME?</v>
      </c>
      <c r="AA147" s="125">
        <v>0.70816250465896902</v>
      </c>
      <c r="AB147" s="125">
        <v>6.2838037171796701</v>
      </c>
      <c r="AC147" s="123" t="s">
        <v>6926</v>
      </c>
      <c r="AD147" s="126">
        <v>0</v>
      </c>
      <c r="AE147" s="123"/>
      <c r="AF147" s="126">
        <v>0</v>
      </c>
      <c r="AG147" s="123"/>
      <c r="AH147" s="125">
        <v>8.08</v>
      </c>
      <c r="AI147" s="123" t="s">
        <v>163</v>
      </c>
      <c r="AJ147" s="123" t="s">
        <v>95</v>
      </c>
      <c r="AK147" s="124">
        <v>1.6356971309999999</v>
      </c>
      <c r="AL147" s="123" t="s">
        <v>159</v>
      </c>
      <c r="AM147" s="36">
        <v>43321</v>
      </c>
      <c r="AN147" s="123" t="s">
        <v>3636</v>
      </c>
      <c r="AO147" s="123" t="s">
        <v>3896</v>
      </c>
      <c r="AP147" s="123" t="s">
        <v>253</v>
      </c>
      <c r="AQ147" s="123" t="s">
        <v>185</v>
      </c>
    </row>
    <row r="148" spans="1:43">
      <c r="A148" s="123" t="s">
        <v>3976</v>
      </c>
      <c r="B148" s="123" t="s">
        <v>3977</v>
      </c>
      <c r="C148" s="36">
        <v>43830</v>
      </c>
      <c r="D148" s="124">
        <v>1.6355</v>
      </c>
      <c r="E148" s="124">
        <v>1.9355</v>
      </c>
      <c r="F148" s="125">
        <v>3.6699492323694897E-2</v>
      </c>
      <c r="G148" s="36">
        <v>43829</v>
      </c>
      <c r="H148" s="124">
        <v>1.6349</v>
      </c>
      <c r="I148" s="125">
        <v>6.2343171699857001</v>
      </c>
      <c r="J148" s="123" t="s">
        <v>4050</v>
      </c>
      <c r="K148" s="125">
        <v>0.153119902259441</v>
      </c>
      <c r="L148" s="125">
        <v>0.42370428612898198</v>
      </c>
      <c r="M148" s="130">
        <v>0.70001407108138602</v>
      </c>
      <c r="N148" s="137">
        <f t="shared" si="22"/>
        <v>2.8000562843255441</v>
      </c>
      <c r="O148" s="132">
        <f t="shared" si="23"/>
        <v>2.8000562843255441E-2</v>
      </c>
      <c r="P148" s="134">
        <f t="shared" si="24"/>
        <v>221</v>
      </c>
      <c r="Q148" s="134">
        <v>230</v>
      </c>
      <c r="R148" s="134" t="str">
        <f t="shared" si="25"/>
        <v>221/230</v>
      </c>
      <c r="S148" s="131">
        <f t="shared" si="26"/>
        <v>0.96086956521739131</v>
      </c>
      <c r="T148" s="137">
        <f t="shared" si="27"/>
        <v>60</v>
      </c>
      <c r="U148" s="133" t="e">
        <f ca="1">[1]!f_risk_annusharpe(A148,"2019/9/30","2019/12/31",1,1,3)</f>
        <v>#NAME?</v>
      </c>
      <c r="V148" s="134" t="e">
        <f t="shared" ca="1" si="28"/>
        <v>#NAME?</v>
      </c>
      <c r="W148" s="134">
        <f t="shared" si="29"/>
        <v>230</v>
      </c>
      <c r="X148" s="134" t="e">
        <f t="shared" ca="1" si="30"/>
        <v>#NAME?</v>
      </c>
      <c r="Y148" s="131" t="e">
        <f t="shared" ca="1" si="31"/>
        <v>#NAME?</v>
      </c>
      <c r="Z148" s="137" t="e">
        <f t="shared" ca="1" si="32"/>
        <v>#NAME?</v>
      </c>
      <c r="AA148" s="125">
        <v>0.83107244745582998</v>
      </c>
      <c r="AB148" s="125">
        <v>6.2343171699857001</v>
      </c>
      <c r="AC148" s="123" t="s">
        <v>4050</v>
      </c>
      <c r="AD148" s="125">
        <v>3.16901051166362</v>
      </c>
      <c r="AE148" s="123" t="s">
        <v>6927</v>
      </c>
      <c r="AF148" s="125">
        <v>6.8301771868787302</v>
      </c>
      <c r="AG148" s="123" t="s">
        <v>6928</v>
      </c>
      <c r="AH148" s="125">
        <v>7.4711582500000002</v>
      </c>
      <c r="AI148" s="123" t="s">
        <v>157</v>
      </c>
      <c r="AJ148" s="123" t="s">
        <v>189</v>
      </c>
      <c r="AK148" s="124">
        <v>3.4932143315999999</v>
      </c>
      <c r="AL148" s="123" t="s">
        <v>159</v>
      </c>
      <c r="AM148" s="36">
        <v>42636</v>
      </c>
      <c r="AN148" s="123" t="s">
        <v>3636</v>
      </c>
      <c r="AO148" s="123" t="s">
        <v>3734</v>
      </c>
      <c r="AP148" s="123" t="s">
        <v>171</v>
      </c>
      <c r="AQ148" s="123" t="s">
        <v>162</v>
      </c>
    </row>
    <row r="149" spans="1:43">
      <c r="A149" s="123" t="s">
        <v>4041</v>
      </c>
      <c r="B149" s="123" t="s">
        <v>4042</v>
      </c>
      <c r="C149" s="36">
        <v>43830</v>
      </c>
      <c r="D149" s="124">
        <v>1.149</v>
      </c>
      <c r="E149" s="124">
        <v>1.6120000000000001</v>
      </c>
      <c r="F149" s="125">
        <v>0.174391585109679</v>
      </c>
      <c r="G149" s="36">
        <v>43829</v>
      </c>
      <c r="H149" s="124">
        <v>1.147</v>
      </c>
      <c r="I149" s="125">
        <v>6.0159476599324302</v>
      </c>
      <c r="J149" s="123" t="s">
        <v>6929</v>
      </c>
      <c r="K149" s="125">
        <v>0.70113935144610495</v>
      </c>
      <c r="L149" s="125">
        <v>1.40291196270436</v>
      </c>
      <c r="M149" s="130">
        <v>1.0033733024888301</v>
      </c>
      <c r="N149" s="137">
        <f t="shared" si="22"/>
        <v>4.0134932099553202</v>
      </c>
      <c r="O149" s="132">
        <f t="shared" si="23"/>
        <v>4.0134932099553204E-2</v>
      </c>
      <c r="P149" s="134">
        <f t="shared" si="24"/>
        <v>209</v>
      </c>
      <c r="Q149" s="134">
        <v>230</v>
      </c>
      <c r="R149" s="134" t="str">
        <f t="shared" si="25"/>
        <v>209/230</v>
      </c>
      <c r="S149" s="131">
        <f t="shared" si="26"/>
        <v>0.90869565217391302</v>
      </c>
      <c r="T149" s="137">
        <f t="shared" si="27"/>
        <v>60</v>
      </c>
      <c r="U149" s="133" t="e">
        <f ca="1">[1]!f_risk_annusharpe(A149,"2019/9/30","2019/12/31",1,1,3)</f>
        <v>#NAME?</v>
      </c>
      <c r="V149" s="134" t="e">
        <f t="shared" ca="1" si="28"/>
        <v>#NAME?</v>
      </c>
      <c r="W149" s="134">
        <f t="shared" si="29"/>
        <v>230</v>
      </c>
      <c r="X149" s="134" t="e">
        <f t="shared" ca="1" si="30"/>
        <v>#NAME?</v>
      </c>
      <c r="Y149" s="131" t="e">
        <f t="shared" ca="1" si="31"/>
        <v>#NAME?</v>
      </c>
      <c r="Z149" s="137" t="e">
        <f t="shared" ca="1" si="32"/>
        <v>#NAME?</v>
      </c>
      <c r="AA149" s="125">
        <v>3.8681367267895501</v>
      </c>
      <c r="AB149" s="125">
        <v>6.0159476599324302</v>
      </c>
      <c r="AC149" s="123" t="s">
        <v>6929</v>
      </c>
      <c r="AD149" s="125">
        <v>7.2001230903091598</v>
      </c>
      <c r="AE149" s="123" t="s">
        <v>6930</v>
      </c>
      <c r="AF149" s="125">
        <v>12.231468761466701</v>
      </c>
      <c r="AG149" s="123" t="s">
        <v>6931</v>
      </c>
      <c r="AH149" s="125">
        <v>70.203478415000006</v>
      </c>
      <c r="AI149" s="123" t="s">
        <v>157</v>
      </c>
      <c r="AJ149" s="123" t="s">
        <v>189</v>
      </c>
      <c r="AK149" s="124">
        <v>0.90080001580000002</v>
      </c>
      <c r="AL149" s="123" t="s">
        <v>159</v>
      </c>
      <c r="AM149" s="36">
        <v>40585</v>
      </c>
      <c r="AN149" s="123" t="s">
        <v>3636</v>
      </c>
      <c r="AO149" s="123" t="s">
        <v>6932</v>
      </c>
      <c r="AP149" s="123" t="s">
        <v>234</v>
      </c>
      <c r="AQ149" s="123" t="s">
        <v>235</v>
      </c>
    </row>
    <row r="150" spans="1:43">
      <c r="A150" s="123" t="s">
        <v>3995</v>
      </c>
      <c r="B150" s="123" t="s">
        <v>3996</v>
      </c>
      <c r="C150" s="36">
        <v>43830</v>
      </c>
      <c r="D150" s="124">
        <v>1.0208999999999999</v>
      </c>
      <c r="E150" s="124">
        <v>1.1629</v>
      </c>
      <c r="F150" s="125">
        <v>9.7962382445000995E-3</v>
      </c>
      <c r="G150" s="36">
        <v>43829</v>
      </c>
      <c r="H150" s="124">
        <v>1.0207999999999999</v>
      </c>
      <c r="I150" s="125">
        <v>6.0119152610592401</v>
      </c>
      <c r="J150" s="123" t="s">
        <v>4064</v>
      </c>
      <c r="K150" s="125">
        <v>0.17661256280013299</v>
      </c>
      <c r="L150" s="125">
        <v>0.61100410244370496</v>
      </c>
      <c r="M150" s="130">
        <v>1.3647399947838601</v>
      </c>
      <c r="N150" s="137">
        <f t="shared" si="22"/>
        <v>5.4589599791354404</v>
      </c>
      <c r="O150" s="132">
        <f t="shared" si="23"/>
        <v>5.4589599791354401E-2</v>
      </c>
      <c r="P150" s="134">
        <f t="shared" si="24"/>
        <v>184</v>
      </c>
      <c r="Q150" s="134">
        <v>230</v>
      </c>
      <c r="R150" s="134" t="str">
        <f t="shared" si="25"/>
        <v>184/230</v>
      </c>
      <c r="S150" s="131">
        <f t="shared" si="26"/>
        <v>0.8</v>
      </c>
      <c r="T150" s="137">
        <f t="shared" si="27"/>
        <v>60</v>
      </c>
      <c r="U150" s="133" t="e">
        <f ca="1">[1]!f_risk_annusharpe(A150,"2019/9/30","2019/12/31",1,1,3)</f>
        <v>#NAME?</v>
      </c>
      <c r="V150" s="134" t="e">
        <f t="shared" ca="1" si="28"/>
        <v>#NAME?</v>
      </c>
      <c r="W150" s="134">
        <f t="shared" si="29"/>
        <v>230</v>
      </c>
      <c r="X150" s="134" t="e">
        <f t="shared" ca="1" si="30"/>
        <v>#NAME?</v>
      </c>
      <c r="Y150" s="131" t="e">
        <f t="shared" ca="1" si="31"/>
        <v>#NAME?</v>
      </c>
      <c r="Z150" s="137" t="e">
        <f t="shared" ca="1" si="32"/>
        <v>#NAME?</v>
      </c>
      <c r="AA150" s="125">
        <v>3.1695154192466202</v>
      </c>
      <c r="AB150" s="125">
        <v>6.0119152610592401</v>
      </c>
      <c r="AC150" s="123" t="s">
        <v>4064</v>
      </c>
      <c r="AD150" s="126">
        <v>0</v>
      </c>
      <c r="AE150" s="123"/>
      <c r="AF150" s="126">
        <v>0</v>
      </c>
      <c r="AG150" s="123"/>
      <c r="AH150" s="125">
        <v>8.0872761020428108</v>
      </c>
      <c r="AI150" s="123" t="s">
        <v>309</v>
      </c>
      <c r="AJ150" s="123" t="s">
        <v>95</v>
      </c>
      <c r="AK150" s="124">
        <v>15.3815241151</v>
      </c>
      <c r="AL150" s="123" t="s">
        <v>159</v>
      </c>
      <c r="AM150" s="36">
        <v>43385</v>
      </c>
      <c r="AN150" s="123" t="s">
        <v>3636</v>
      </c>
      <c r="AO150" s="123" t="s">
        <v>5460</v>
      </c>
      <c r="AP150" s="123" t="s">
        <v>270</v>
      </c>
      <c r="AQ150" s="123" t="s">
        <v>247</v>
      </c>
    </row>
    <row r="151" spans="1:43">
      <c r="A151" s="123" t="s">
        <v>4074</v>
      </c>
      <c r="B151" s="123" t="s">
        <v>4075</v>
      </c>
      <c r="C151" s="36">
        <v>43830</v>
      </c>
      <c r="D151" s="124">
        <v>1.137</v>
      </c>
      <c r="E151" s="124">
        <v>1.7270000000000001</v>
      </c>
      <c r="F151" s="125">
        <v>8.8028169014100099E-2</v>
      </c>
      <c r="G151" s="36">
        <v>43829</v>
      </c>
      <c r="H151" s="124">
        <v>1.1359999999999999</v>
      </c>
      <c r="I151" s="125">
        <v>5.96458527493012</v>
      </c>
      <c r="J151" s="123" t="s">
        <v>4068</v>
      </c>
      <c r="K151" s="125">
        <v>0.44169611307422102</v>
      </c>
      <c r="L151" s="125">
        <v>1.8817204301075201</v>
      </c>
      <c r="M151" s="130">
        <v>3.17604355716878</v>
      </c>
      <c r="N151" s="137">
        <f t="shared" si="22"/>
        <v>12.70417422867512</v>
      </c>
      <c r="O151" s="132">
        <f t="shared" si="23"/>
        <v>0.12704174228675119</v>
      </c>
      <c r="P151" s="134">
        <f t="shared" si="24"/>
        <v>75</v>
      </c>
      <c r="Q151" s="134">
        <v>230</v>
      </c>
      <c r="R151" s="134" t="str">
        <f t="shared" si="25"/>
        <v>75/230</v>
      </c>
      <c r="S151" s="131">
        <f t="shared" si="26"/>
        <v>0.32608695652173914</v>
      </c>
      <c r="T151" s="137">
        <f t="shared" si="27"/>
        <v>83.695652173913047</v>
      </c>
      <c r="U151" s="133" t="e">
        <f ca="1">[1]!f_risk_annusharpe(A151,"2019/9/30","2019/12/31",1,1,3)</f>
        <v>#NAME?</v>
      </c>
      <c r="V151" s="134" t="e">
        <f t="shared" ca="1" si="28"/>
        <v>#NAME?</v>
      </c>
      <c r="W151" s="134">
        <f t="shared" si="29"/>
        <v>230</v>
      </c>
      <c r="X151" s="134" t="e">
        <f t="shared" ca="1" si="30"/>
        <v>#NAME?</v>
      </c>
      <c r="Y151" s="131" t="e">
        <f t="shared" ca="1" si="31"/>
        <v>#NAME?</v>
      </c>
      <c r="Z151" s="137" t="e">
        <f t="shared" ca="1" si="32"/>
        <v>#NAME?</v>
      </c>
      <c r="AA151" s="125">
        <v>4.3119266055045804</v>
      </c>
      <c r="AB151" s="125">
        <v>5.96458527493012</v>
      </c>
      <c r="AC151" s="123" t="s">
        <v>4068</v>
      </c>
      <c r="AD151" s="125">
        <v>11.1436950146628</v>
      </c>
      <c r="AE151" s="123" t="s">
        <v>6933</v>
      </c>
      <c r="AF151" s="125">
        <v>12.8902732192429</v>
      </c>
      <c r="AG151" s="123" t="s">
        <v>6934</v>
      </c>
      <c r="AH151" s="125">
        <v>80.592097699999997</v>
      </c>
      <c r="AI151" s="123" t="s">
        <v>157</v>
      </c>
      <c r="AJ151" s="123" t="s">
        <v>166</v>
      </c>
      <c r="AK151" s="124">
        <v>21.031795724199998</v>
      </c>
      <c r="AL151" s="123" t="s">
        <v>159</v>
      </c>
      <c r="AM151" s="36">
        <v>40694</v>
      </c>
      <c r="AN151" s="123" t="s">
        <v>3636</v>
      </c>
      <c r="AO151" s="123" t="s">
        <v>6935</v>
      </c>
      <c r="AP151" s="123" t="s">
        <v>161</v>
      </c>
      <c r="AQ151" s="123" t="s">
        <v>181</v>
      </c>
    </row>
    <row r="152" spans="1:43">
      <c r="A152" s="123" t="s">
        <v>3998</v>
      </c>
      <c r="B152" s="123" t="s">
        <v>3999</v>
      </c>
      <c r="C152" s="36">
        <v>43830</v>
      </c>
      <c r="D152" s="124">
        <v>1.397</v>
      </c>
      <c r="E152" s="124">
        <v>1.617</v>
      </c>
      <c r="F152" s="125">
        <v>7.1661628036433098E-2</v>
      </c>
      <c r="G152" s="36">
        <v>43829</v>
      </c>
      <c r="H152" s="124">
        <v>1.3959999999999999</v>
      </c>
      <c r="I152" s="125">
        <v>5.8141367048348602</v>
      </c>
      <c r="J152" s="123" t="s">
        <v>4071</v>
      </c>
      <c r="K152" s="125">
        <v>0.215208034433298</v>
      </c>
      <c r="L152" s="125">
        <v>0.43134435657799802</v>
      </c>
      <c r="M152" s="130">
        <v>0.93930635838151899</v>
      </c>
      <c r="N152" s="137">
        <f t="shared" si="22"/>
        <v>3.757225433526076</v>
      </c>
      <c r="O152" s="132">
        <f t="shared" si="23"/>
        <v>3.7572254335260763E-2</v>
      </c>
      <c r="P152" s="134">
        <f t="shared" si="24"/>
        <v>215</v>
      </c>
      <c r="Q152" s="134">
        <v>230</v>
      </c>
      <c r="R152" s="134" t="str">
        <f t="shared" si="25"/>
        <v>215/230</v>
      </c>
      <c r="S152" s="131">
        <f t="shared" si="26"/>
        <v>0.93478260869565222</v>
      </c>
      <c r="T152" s="137">
        <f t="shared" si="27"/>
        <v>60</v>
      </c>
      <c r="U152" s="133" t="e">
        <f ca="1">[1]!f_risk_annusharpe(A152,"2019/9/30","2019/12/31",1,1,3)</f>
        <v>#NAME?</v>
      </c>
      <c r="V152" s="134" t="e">
        <f t="shared" ca="1" si="28"/>
        <v>#NAME?</v>
      </c>
      <c r="W152" s="134">
        <f t="shared" si="29"/>
        <v>230</v>
      </c>
      <c r="X152" s="134" t="e">
        <f t="shared" ca="1" si="30"/>
        <v>#NAME?</v>
      </c>
      <c r="Y152" s="131" t="e">
        <f t="shared" ca="1" si="31"/>
        <v>#NAME?</v>
      </c>
      <c r="Z152" s="137" t="e">
        <f t="shared" ca="1" si="32"/>
        <v>#NAME?</v>
      </c>
      <c r="AA152" s="125">
        <v>1.9273603090904401</v>
      </c>
      <c r="AB152" s="125">
        <v>5.8141367048348602</v>
      </c>
      <c r="AC152" s="123" t="s">
        <v>4071</v>
      </c>
      <c r="AD152" s="125">
        <v>1.73407201520467</v>
      </c>
      <c r="AE152" s="123" t="s">
        <v>6936</v>
      </c>
      <c r="AF152" s="125">
        <v>3.3675670700409799</v>
      </c>
      <c r="AG152" s="123" t="s">
        <v>6937</v>
      </c>
      <c r="AH152" s="125">
        <v>62.499784601000002</v>
      </c>
      <c r="AI152" s="123" t="s">
        <v>157</v>
      </c>
      <c r="AJ152" s="123" t="s">
        <v>158</v>
      </c>
      <c r="AK152" s="124">
        <v>16.059118045799998</v>
      </c>
      <c r="AL152" s="123" t="s">
        <v>159</v>
      </c>
      <c r="AM152" s="36">
        <v>39812</v>
      </c>
      <c r="AN152" s="123" t="s">
        <v>3636</v>
      </c>
      <c r="AO152" s="123" t="s">
        <v>809</v>
      </c>
      <c r="AP152" s="123" t="s">
        <v>194</v>
      </c>
      <c r="AQ152" s="123" t="s">
        <v>162</v>
      </c>
    </row>
    <row r="153" spans="1:43">
      <c r="A153" s="123" t="s">
        <v>4011</v>
      </c>
      <c r="B153" s="123" t="s">
        <v>4012</v>
      </c>
      <c r="C153" s="36">
        <v>43830</v>
      </c>
      <c r="D153" s="124">
        <v>1.0371999999999999</v>
      </c>
      <c r="E153" s="124">
        <v>1.0952</v>
      </c>
      <c r="F153" s="125">
        <v>1.9260862092544899E-2</v>
      </c>
      <c r="G153" s="36">
        <v>43829</v>
      </c>
      <c r="H153" s="124">
        <v>1.0369999999999999</v>
      </c>
      <c r="I153" s="125">
        <v>5.7266320090456801</v>
      </c>
      <c r="J153" s="123" t="s">
        <v>4080</v>
      </c>
      <c r="K153" s="125">
        <v>0.21256038647342401</v>
      </c>
      <c r="L153" s="125">
        <v>0.51361566043220397</v>
      </c>
      <c r="M153" s="130">
        <v>0.90475727210817403</v>
      </c>
      <c r="N153" s="137">
        <f t="shared" si="22"/>
        <v>3.6190290884326961</v>
      </c>
      <c r="O153" s="132">
        <f t="shared" si="23"/>
        <v>3.6190290884326959E-2</v>
      </c>
      <c r="P153" s="134">
        <f t="shared" si="24"/>
        <v>218</v>
      </c>
      <c r="Q153" s="134">
        <v>230</v>
      </c>
      <c r="R153" s="134" t="str">
        <f t="shared" si="25"/>
        <v>218/230</v>
      </c>
      <c r="S153" s="131">
        <f t="shared" si="26"/>
        <v>0.94782608695652171</v>
      </c>
      <c r="T153" s="137">
        <f t="shared" si="27"/>
        <v>60</v>
      </c>
      <c r="U153" s="133" t="e">
        <f ca="1">[1]!f_risk_annusharpe(A153,"2019/9/30","2019/12/31",1,1,3)</f>
        <v>#NAME?</v>
      </c>
      <c r="V153" s="134" t="e">
        <f t="shared" ca="1" si="28"/>
        <v>#NAME?</v>
      </c>
      <c r="W153" s="134">
        <f t="shared" si="29"/>
        <v>230</v>
      </c>
      <c r="X153" s="134" t="e">
        <f t="shared" ca="1" si="30"/>
        <v>#NAME?</v>
      </c>
      <c r="Y153" s="131" t="e">
        <f t="shared" ca="1" si="31"/>
        <v>#NAME?</v>
      </c>
      <c r="Z153" s="137" t="e">
        <f t="shared" ca="1" si="32"/>
        <v>#NAME?</v>
      </c>
      <c r="AA153" s="125">
        <v>2.5764715312892701</v>
      </c>
      <c r="AB153" s="125">
        <v>5.7266320090456801</v>
      </c>
      <c r="AC153" s="123" t="s">
        <v>4080</v>
      </c>
      <c r="AD153" s="126">
        <v>0</v>
      </c>
      <c r="AE153" s="123"/>
      <c r="AF153" s="126">
        <v>0</v>
      </c>
      <c r="AG153" s="123"/>
      <c r="AH153" s="125">
        <v>9.6660321555999804</v>
      </c>
      <c r="AI153" s="123" t="s">
        <v>174</v>
      </c>
      <c r="AJ153" s="123" t="s">
        <v>95</v>
      </c>
      <c r="AK153" s="124">
        <v>7.4287540197000004</v>
      </c>
      <c r="AL153" s="123" t="s">
        <v>159</v>
      </c>
      <c r="AM153" s="36">
        <v>43300</v>
      </c>
      <c r="AN153" s="123" t="s">
        <v>3636</v>
      </c>
      <c r="AO153" s="123" t="s">
        <v>684</v>
      </c>
      <c r="AP153" s="123" t="s">
        <v>325</v>
      </c>
      <c r="AQ153" s="123" t="s">
        <v>241</v>
      </c>
    </row>
    <row r="154" spans="1:43">
      <c r="A154" s="123" t="s">
        <v>4123</v>
      </c>
      <c r="B154" s="123" t="s">
        <v>4124</v>
      </c>
      <c r="C154" s="36">
        <v>43830</v>
      </c>
      <c r="D154" s="124">
        <v>1.0708</v>
      </c>
      <c r="E154" s="124">
        <v>1.0708</v>
      </c>
      <c r="F154" s="125">
        <v>0.19650042107233001</v>
      </c>
      <c r="G154" s="36">
        <v>43829</v>
      </c>
      <c r="H154" s="124">
        <v>1.0687</v>
      </c>
      <c r="I154" s="125">
        <v>5.7162602428670199</v>
      </c>
      <c r="J154" s="123" t="s">
        <v>6938</v>
      </c>
      <c r="K154" s="125">
        <v>0.90463626083679405</v>
      </c>
      <c r="L154" s="125">
        <v>2.2048296268015601</v>
      </c>
      <c r="M154" s="130">
        <v>2.74419497217424</v>
      </c>
      <c r="N154" s="137">
        <f t="shared" si="22"/>
        <v>10.97677988869696</v>
      </c>
      <c r="O154" s="132">
        <f t="shared" si="23"/>
        <v>0.10976779888696959</v>
      </c>
      <c r="P154" s="134">
        <f t="shared" si="24"/>
        <v>103</v>
      </c>
      <c r="Q154" s="134">
        <v>230</v>
      </c>
      <c r="R154" s="134" t="str">
        <f t="shared" si="25"/>
        <v>103/230</v>
      </c>
      <c r="S154" s="131">
        <f t="shared" si="26"/>
        <v>0.44782608695652176</v>
      </c>
      <c r="T154" s="137">
        <f t="shared" si="27"/>
        <v>77.608695652173907</v>
      </c>
      <c r="U154" s="133" t="e">
        <f ca="1">[1]!f_risk_annusharpe(A154,"2019/9/30","2019/12/31",1,1,3)</f>
        <v>#NAME?</v>
      </c>
      <c r="V154" s="134" t="e">
        <f t="shared" ca="1" si="28"/>
        <v>#NAME?</v>
      </c>
      <c r="W154" s="134">
        <f t="shared" si="29"/>
        <v>230</v>
      </c>
      <c r="X154" s="134" t="e">
        <f t="shared" ca="1" si="30"/>
        <v>#NAME?</v>
      </c>
      <c r="Y154" s="131" t="e">
        <f t="shared" ca="1" si="31"/>
        <v>#NAME?</v>
      </c>
      <c r="Z154" s="137" t="e">
        <f t="shared" ca="1" si="32"/>
        <v>#NAME?</v>
      </c>
      <c r="AA154" s="125">
        <v>2.8132501200191902</v>
      </c>
      <c r="AB154" s="125">
        <v>5.7162602428670199</v>
      </c>
      <c r="AC154" s="123" t="s">
        <v>6938</v>
      </c>
      <c r="AD154" s="126">
        <v>0</v>
      </c>
      <c r="AE154" s="123"/>
      <c r="AF154" s="126">
        <v>0</v>
      </c>
      <c r="AG154" s="123"/>
      <c r="AH154" s="125">
        <v>7.08</v>
      </c>
      <c r="AI154" s="123" t="s">
        <v>157</v>
      </c>
      <c r="AJ154" s="123" t="s">
        <v>95</v>
      </c>
      <c r="AK154" s="124">
        <v>0.58568440020000001</v>
      </c>
      <c r="AL154" s="123" t="s">
        <v>159</v>
      </c>
      <c r="AM154" s="36">
        <v>43307</v>
      </c>
      <c r="AN154" s="123" t="s">
        <v>3636</v>
      </c>
      <c r="AO154" s="123" t="s">
        <v>590</v>
      </c>
      <c r="AP154" s="123" t="s">
        <v>261</v>
      </c>
      <c r="AQ154" s="123" t="s">
        <v>162</v>
      </c>
    </row>
    <row r="155" spans="1:43">
      <c r="A155" s="123" t="s">
        <v>4019</v>
      </c>
      <c r="B155" s="123" t="s">
        <v>4020</v>
      </c>
      <c r="C155" s="36">
        <v>43830</v>
      </c>
      <c r="D155" s="124">
        <v>1.0704</v>
      </c>
      <c r="E155" s="124">
        <v>1.1221000000000001</v>
      </c>
      <c r="F155" s="125">
        <v>5.6085249579370999E-2</v>
      </c>
      <c r="G155" s="36">
        <v>43826</v>
      </c>
      <c r="H155" s="124">
        <v>1.0698000000000001</v>
      </c>
      <c r="I155" s="125">
        <v>5.7101138838588303</v>
      </c>
      <c r="J155" s="123" t="s">
        <v>4083</v>
      </c>
      <c r="K155" s="125">
        <v>0.26227051330087098</v>
      </c>
      <c r="L155" s="125">
        <v>0.535362073823622</v>
      </c>
      <c r="M155" s="130">
        <v>1.1055115997238301</v>
      </c>
      <c r="N155" s="137">
        <f t="shared" si="22"/>
        <v>4.4220463988953203</v>
      </c>
      <c r="O155" s="132">
        <f t="shared" si="23"/>
        <v>4.4220463988953206E-2</v>
      </c>
      <c r="P155" s="134">
        <f t="shared" si="24"/>
        <v>202</v>
      </c>
      <c r="Q155" s="134">
        <v>230</v>
      </c>
      <c r="R155" s="134" t="str">
        <f t="shared" si="25"/>
        <v>202/230</v>
      </c>
      <c r="S155" s="131">
        <f t="shared" si="26"/>
        <v>0.87826086956521743</v>
      </c>
      <c r="T155" s="137">
        <f t="shared" si="27"/>
        <v>60</v>
      </c>
      <c r="U155" s="133" t="e">
        <f ca="1">[1]!f_risk_annusharpe(A155,"2019/9/30","2019/12/31",1,1,3)</f>
        <v>#NAME?</v>
      </c>
      <c r="V155" s="134" t="e">
        <f t="shared" ca="1" si="28"/>
        <v>#NAME?</v>
      </c>
      <c r="W155" s="134">
        <f t="shared" si="29"/>
        <v>230</v>
      </c>
      <c r="X155" s="134" t="e">
        <f t="shared" ca="1" si="30"/>
        <v>#NAME?</v>
      </c>
      <c r="Y155" s="131" t="e">
        <f t="shared" ca="1" si="31"/>
        <v>#NAME?</v>
      </c>
      <c r="Z155" s="137" t="e">
        <f t="shared" ca="1" si="32"/>
        <v>#NAME?</v>
      </c>
      <c r="AA155" s="125">
        <v>2.8090024295761098</v>
      </c>
      <c r="AB155" s="125">
        <v>5.7101138838588303</v>
      </c>
      <c r="AC155" s="123" t="s">
        <v>4083</v>
      </c>
      <c r="AD155" s="125">
        <v>7.9867282007499396</v>
      </c>
      <c r="AE155" s="123" t="s">
        <v>6939</v>
      </c>
      <c r="AF155" s="126">
        <v>0</v>
      </c>
      <c r="AG155" s="123"/>
      <c r="AH155" s="125">
        <v>12.3169960016</v>
      </c>
      <c r="AI155" s="123" t="s">
        <v>174</v>
      </c>
      <c r="AJ155" s="123" t="s">
        <v>95</v>
      </c>
      <c r="AK155" s="124">
        <v>7.2737710525999999</v>
      </c>
      <c r="AL155" s="123" t="s">
        <v>159</v>
      </c>
      <c r="AM155" s="36">
        <v>42817</v>
      </c>
      <c r="AN155" s="123" t="s">
        <v>3636</v>
      </c>
      <c r="AO155" s="123" t="s">
        <v>3258</v>
      </c>
      <c r="AP155" s="123" t="s">
        <v>179</v>
      </c>
      <c r="AQ155" s="123" t="s">
        <v>162</v>
      </c>
    </row>
    <row r="156" spans="1:43">
      <c r="A156" s="123" t="s">
        <v>4158</v>
      </c>
      <c r="B156" s="123" t="s">
        <v>4159</v>
      </c>
      <c r="C156" s="36">
        <v>43830</v>
      </c>
      <c r="D156" s="124">
        <v>1.093</v>
      </c>
      <c r="E156" s="124">
        <v>1.127</v>
      </c>
      <c r="F156" s="125">
        <v>0.36730945821855998</v>
      </c>
      <c r="G156" s="36">
        <v>43829</v>
      </c>
      <c r="H156" s="124">
        <v>1.089</v>
      </c>
      <c r="I156" s="125">
        <v>5.7059961315280496</v>
      </c>
      <c r="J156" s="123" t="s">
        <v>4086</v>
      </c>
      <c r="K156" s="125">
        <v>1.2037037037036999</v>
      </c>
      <c r="L156" s="125">
        <v>3.21057601510861</v>
      </c>
      <c r="M156" s="130">
        <v>3.7986704653371501</v>
      </c>
      <c r="N156" s="137">
        <f t="shared" si="22"/>
        <v>15.194681861348601</v>
      </c>
      <c r="O156" s="132">
        <f t="shared" si="23"/>
        <v>0.151946818613486</v>
      </c>
      <c r="P156" s="134">
        <f t="shared" si="24"/>
        <v>62</v>
      </c>
      <c r="Q156" s="134">
        <v>230</v>
      </c>
      <c r="R156" s="134" t="str">
        <f t="shared" si="25"/>
        <v>62/230</v>
      </c>
      <c r="S156" s="131">
        <f t="shared" si="26"/>
        <v>0.26956521739130435</v>
      </c>
      <c r="T156" s="137">
        <f t="shared" si="27"/>
        <v>86.521739130434781</v>
      </c>
      <c r="U156" s="133" t="e">
        <f ca="1">[1]!f_risk_annusharpe(A156,"2019/9/30","2019/12/31",1,1,3)</f>
        <v>#NAME?</v>
      </c>
      <c r="V156" s="134" t="e">
        <f t="shared" ca="1" si="28"/>
        <v>#NAME?</v>
      </c>
      <c r="W156" s="134">
        <f t="shared" si="29"/>
        <v>230</v>
      </c>
      <c r="X156" s="134" t="e">
        <f t="shared" ca="1" si="30"/>
        <v>#NAME?</v>
      </c>
      <c r="Y156" s="131" t="e">
        <f t="shared" ca="1" si="31"/>
        <v>#NAME?</v>
      </c>
      <c r="Z156" s="137" t="e">
        <f t="shared" ca="1" si="32"/>
        <v>#NAME?</v>
      </c>
      <c r="AA156" s="125">
        <v>4.8944337811900196</v>
      </c>
      <c r="AB156" s="125">
        <v>5.7059961315280496</v>
      </c>
      <c r="AC156" s="123" t="s">
        <v>4086</v>
      </c>
      <c r="AD156" s="125">
        <v>7.26202158979393</v>
      </c>
      <c r="AE156" s="123" t="s">
        <v>6940</v>
      </c>
      <c r="AF156" s="125">
        <v>13.1625174348698</v>
      </c>
      <c r="AG156" s="123" t="s">
        <v>6941</v>
      </c>
      <c r="AH156" s="125">
        <v>12.936192399999999</v>
      </c>
      <c r="AI156" s="123" t="s">
        <v>157</v>
      </c>
      <c r="AJ156" s="123" t="s">
        <v>189</v>
      </c>
      <c r="AK156" s="124">
        <v>1.9652019404000001</v>
      </c>
      <c r="AL156" s="123" t="s">
        <v>159</v>
      </c>
      <c r="AM156" s="36">
        <v>42675</v>
      </c>
      <c r="AN156" s="123" t="s">
        <v>3636</v>
      </c>
      <c r="AO156" s="123" t="s">
        <v>2986</v>
      </c>
      <c r="AP156" s="123" t="s">
        <v>261</v>
      </c>
      <c r="AQ156" s="123" t="s">
        <v>181</v>
      </c>
    </row>
    <row r="157" spans="1:43">
      <c r="A157" s="123" t="s">
        <v>4062</v>
      </c>
      <c r="B157" s="123" t="s">
        <v>4063</v>
      </c>
      <c r="C157" s="36">
        <v>43830</v>
      </c>
      <c r="D157" s="124">
        <v>1.1404000000000001</v>
      </c>
      <c r="E157" s="124">
        <v>1.1404000000000001</v>
      </c>
      <c r="F157" s="125">
        <v>0.13170603213627699</v>
      </c>
      <c r="G157" s="36">
        <v>43829</v>
      </c>
      <c r="H157" s="124">
        <v>1.1389</v>
      </c>
      <c r="I157" s="125">
        <v>5.6904541241890696</v>
      </c>
      <c r="J157" s="123" t="s">
        <v>4089</v>
      </c>
      <c r="K157" s="125">
        <v>0.75985156388055897</v>
      </c>
      <c r="L157" s="125">
        <v>1.4320021346615699</v>
      </c>
      <c r="M157" s="130">
        <v>1.6671124186502799</v>
      </c>
      <c r="N157" s="137">
        <f t="shared" si="22"/>
        <v>6.6684496746011197</v>
      </c>
      <c r="O157" s="132">
        <f t="shared" si="23"/>
        <v>6.6684496746011193E-2</v>
      </c>
      <c r="P157" s="134">
        <f t="shared" si="24"/>
        <v>164</v>
      </c>
      <c r="Q157" s="134">
        <v>230</v>
      </c>
      <c r="R157" s="134" t="str">
        <f t="shared" si="25"/>
        <v>164/230</v>
      </c>
      <c r="S157" s="131">
        <f t="shared" si="26"/>
        <v>0.71304347826086956</v>
      </c>
      <c r="T157" s="137">
        <f t="shared" si="27"/>
        <v>64.34782608695653</v>
      </c>
      <c r="U157" s="133" t="e">
        <f ca="1">[1]!f_risk_annusharpe(A157,"2019/9/30","2019/12/31",1,1,3)</f>
        <v>#NAME?</v>
      </c>
      <c r="V157" s="134" t="e">
        <f t="shared" ca="1" si="28"/>
        <v>#NAME?</v>
      </c>
      <c r="W157" s="134">
        <f t="shared" si="29"/>
        <v>230</v>
      </c>
      <c r="X157" s="134" t="e">
        <f t="shared" ca="1" si="30"/>
        <v>#NAME?</v>
      </c>
      <c r="Y157" s="131" t="e">
        <f t="shared" ca="1" si="31"/>
        <v>#NAME?</v>
      </c>
      <c r="Z157" s="137" t="e">
        <f t="shared" ca="1" si="32"/>
        <v>#NAME?</v>
      </c>
      <c r="AA157" s="125">
        <v>3.2129604489094099</v>
      </c>
      <c r="AB157" s="125">
        <v>5.6904541241890696</v>
      </c>
      <c r="AC157" s="123" t="s">
        <v>4089</v>
      </c>
      <c r="AD157" s="125">
        <v>14.3716778658109</v>
      </c>
      <c r="AE157" s="123" t="s">
        <v>6942</v>
      </c>
      <c r="AF157" s="126">
        <v>0</v>
      </c>
      <c r="AG157" s="123"/>
      <c r="AH157" s="125">
        <v>14.04</v>
      </c>
      <c r="AI157" s="123" t="s">
        <v>157</v>
      </c>
      <c r="AJ157" s="123" t="s">
        <v>95</v>
      </c>
      <c r="AK157" s="124">
        <v>1.4266238115000001</v>
      </c>
      <c r="AL157" s="123" t="s">
        <v>159</v>
      </c>
      <c r="AM157" s="36">
        <v>42824</v>
      </c>
      <c r="AN157" s="123" t="s">
        <v>3636</v>
      </c>
      <c r="AO157" s="123" t="s">
        <v>4065</v>
      </c>
      <c r="AP157" s="123" t="s">
        <v>424</v>
      </c>
      <c r="AQ157" s="123" t="s">
        <v>338</v>
      </c>
    </row>
    <row r="158" spans="1:43">
      <c r="A158" s="123" t="s">
        <v>4051</v>
      </c>
      <c r="B158" s="123" t="s">
        <v>4052</v>
      </c>
      <c r="C158" s="36">
        <v>43830</v>
      </c>
      <c r="D158" s="124">
        <v>1.0399</v>
      </c>
      <c r="E158" s="124">
        <v>2.5807000000000002</v>
      </c>
      <c r="F158" s="125">
        <v>7.7005553415974495E-2</v>
      </c>
      <c r="G158" s="36">
        <v>43829</v>
      </c>
      <c r="H158" s="124">
        <v>1.0390999999999999</v>
      </c>
      <c r="I158" s="125">
        <v>5.6724951955207699</v>
      </c>
      <c r="J158" s="123" t="s">
        <v>4092</v>
      </c>
      <c r="K158" s="125">
        <v>0.38613765807510397</v>
      </c>
      <c r="L158" s="125">
        <v>1.2085729685697899</v>
      </c>
      <c r="M158" s="130">
        <v>1.72193601011617</v>
      </c>
      <c r="N158" s="137">
        <f t="shared" si="22"/>
        <v>6.8877440404646801</v>
      </c>
      <c r="O158" s="132">
        <f t="shared" si="23"/>
        <v>6.88774404046468E-2</v>
      </c>
      <c r="P158" s="134">
        <f t="shared" si="24"/>
        <v>156</v>
      </c>
      <c r="Q158" s="134">
        <v>230</v>
      </c>
      <c r="R158" s="134" t="str">
        <f t="shared" si="25"/>
        <v>156/230</v>
      </c>
      <c r="S158" s="131">
        <f t="shared" si="26"/>
        <v>0.67826086956521736</v>
      </c>
      <c r="T158" s="137">
        <f t="shared" si="27"/>
        <v>66.08695652173914</v>
      </c>
      <c r="U158" s="133" t="e">
        <f ca="1">[1]!f_risk_annusharpe(A158,"2019/9/30","2019/12/31",1,1,3)</f>
        <v>#NAME?</v>
      </c>
      <c r="V158" s="134" t="e">
        <f t="shared" ca="1" si="28"/>
        <v>#NAME?</v>
      </c>
      <c r="W158" s="134">
        <f t="shared" si="29"/>
        <v>230</v>
      </c>
      <c r="X158" s="134" t="e">
        <f t="shared" ca="1" si="30"/>
        <v>#NAME?</v>
      </c>
      <c r="Y158" s="131" t="e">
        <f t="shared" ca="1" si="31"/>
        <v>#NAME?</v>
      </c>
      <c r="Z158" s="137" t="e">
        <f t="shared" ca="1" si="32"/>
        <v>#NAME?</v>
      </c>
      <c r="AA158" s="125">
        <v>3.28390374474934</v>
      </c>
      <c r="AB158" s="125">
        <v>5.6724951955207699</v>
      </c>
      <c r="AC158" s="123" t="s">
        <v>4092</v>
      </c>
      <c r="AD158" s="125">
        <v>13.1534888613827</v>
      </c>
      <c r="AE158" s="123" t="s">
        <v>6943</v>
      </c>
      <c r="AF158" s="125">
        <v>12.812514065558201</v>
      </c>
      <c r="AG158" s="123" t="s">
        <v>6944</v>
      </c>
      <c r="AH158" s="125">
        <v>208.58361452529999</v>
      </c>
      <c r="AI158" s="123" t="s">
        <v>157</v>
      </c>
      <c r="AJ158" s="123" t="s">
        <v>197</v>
      </c>
      <c r="AK158" s="124">
        <v>3.3779032874000001</v>
      </c>
      <c r="AL158" s="123" t="s">
        <v>159</v>
      </c>
      <c r="AM158" s="36">
        <v>38860</v>
      </c>
      <c r="AN158" s="123" t="s">
        <v>3636</v>
      </c>
      <c r="AO158" s="123" t="s">
        <v>4053</v>
      </c>
      <c r="AP158" s="123" t="s">
        <v>457</v>
      </c>
      <c r="AQ158" s="123" t="s">
        <v>207</v>
      </c>
    </row>
    <row r="159" spans="1:43">
      <c r="A159" s="123" t="s">
        <v>4084</v>
      </c>
      <c r="B159" s="123" t="s">
        <v>4085</v>
      </c>
      <c r="C159" s="36">
        <v>43830</v>
      </c>
      <c r="D159" s="124">
        <v>1.173</v>
      </c>
      <c r="E159" s="124">
        <v>1.669</v>
      </c>
      <c r="F159" s="125">
        <v>0.17079419299744</v>
      </c>
      <c r="G159" s="36">
        <v>43829</v>
      </c>
      <c r="H159" s="124">
        <v>1.171</v>
      </c>
      <c r="I159" s="125">
        <v>5.5805580558055903</v>
      </c>
      <c r="J159" s="123" t="s">
        <v>4095</v>
      </c>
      <c r="K159" s="125">
        <v>0.51413881748072598</v>
      </c>
      <c r="L159" s="125">
        <v>1.5584415584415701</v>
      </c>
      <c r="M159" s="130">
        <v>2.00000000000002</v>
      </c>
      <c r="N159" s="137">
        <f t="shared" si="22"/>
        <v>8.0000000000000799</v>
      </c>
      <c r="O159" s="132">
        <f t="shared" si="23"/>
        <v>8.0000000000000793E-2</v>
      </c>
      <c r="P159" s="134">
        <f t="shared" si="24"/>
        <v>138</v>
      </c>
      <c r="Q159" s="134">
        <v>230</v>
      </c>
      <c r="R159" s="134" t="str">
        <f t="shared" si="25"/>
        <v>138/230</v>
      </c>
      <c r="S159" s="131">
        <f t="shared" si="26"/>
        <v>0.6</v>
      </c>
      <c r="T159" s="137">
        <f t="shared" si="27"/>
        <v>70</v>
      </c>
      <c r="U159" s="133" t="e">
        <f ca="1">[1]!f_risk_annusharpe(A159,"2019/9/30","2019/12/31",1,1,3)</f>
        <v>#NAME?</v>
      </c>
      <c r="V159" s="134" t="e">
        <f t="shared" ca="1" si="28"/>
        <v>#NAME?</v>
      </c>
      <c r="W159" s="134">
        <f t="shared" si="29"/>
        <v>230</v>
      </c>
      <c r="X159" s="134" t="e">
        <f t="shared" ca="1" si="30"/>
        <v>#NAME?</v>
      </c>
      <c r="Y159" s="131" t="e">
        <f t="shared" ca="1" si="31"/>
        <v>#NAME?</v>
      </c>
      <c r="Z159" s="137" t="e">
        <f t="shared" ca="1" si="32"/>
        <v>#NAME?</v>
      </c>
      <c r="AA159" s="125">
        <v>3.1662269129287601</v>
      </c>
      <c r="AB159" s="125">
        <v>5.5805580558055903</v>
      </c>
      <c r="AC159" s="123" t="s">
        <v>4095</v>
      </c>
      <c r="AD159" s="125">
        <v>10.660377358490599</v>
      </c>
      <c r="AE159" s="123" t="s">
        <v>6945</v>
      </c>
      <c r="AF159" s="125">
        <v>13.005780346820799</v>
      </c>
      <c r="AG159" s="123" t="s">
        <v>6946</v>
      </c>
      <c r="AH159" s="125">
        <v>81.463334599999996</v>
      </c>
      <c r="AI159" s="123" t="s">
        <v>157</v>
      </c>
      <c r="AJ159" s="123" t="s">
        <v>166</v>
      </c>
      <c r="AK159" s="124">
        <v>2.7501401701999999</v>
      </c>
      <c r="AL159" s="123" t="s">
        <v>159</v>
      </c>
      <c r="AM159" s="36">
        <v>39718</v>
      </c>
      <c r="AN159" s="123" t="s">
        <v>3636</v>
      </c>
      <c r="AO159" s="123" t="s">
        <v>6947</v>
      </c>
      <c r="AP159" s="123" t="s">
        <v>270</v>
      </c>
      <c r="AQ159" s="123" t="s">
        <v>181</v>
      </c>
    </row>
    <row r="160" spans="1:43">
      <c r="A160" s="123" t="s">
        <v>4022</v>
      </c>
      <c r="B160" s="123" t="s">
        <v>4023</v>
      </c>
      <c r="C160" s="36">
        <v>43830</v>
      </c>
      <c r="D160" s="124">
        <v>1.0727</v>
      </c>
      <c r="E160" s="124">
        <v>1.0727</v>
      </c>
      <c r="F160" s="125">
        <v>0.12133656897518</v>
      </c>
      <c r="G160" s="36">
        <v>43826</v>
      </c>
      <c r="H160" s="124">
        <v>1.0713999999999999</v>
      </c>
      <c r="I160" s="125">
        <v>5.4354236288578601</v>
      </c>
      <c r="J160" s="123" t="s">
        <v>4103</v>
      </c>
      <c r="K160" s="125">
        <v>0.29920523609164001</v>
      </c>
      <c r="L160" s="125">
        <v>0.57191074442152601</v>
      </c>
      <c r="M160" s="130">
        <v>1.05511069241638</v>
      </c>
      <c r="N160" s="137">
        <f t="shared" si="22"/>
        <v>4.22044276966552</v>
      </c>
      <c r="O160" s="132">
        <f t="shared" si="23"/>
        <v>4.2204427696655201E-2</v>
      </c>
      <c r="P160" s="134">
        <f t="shared" si="24"/>
        <v>205</v>
      </c>
      <c r="Q160" s="134">
        <v>230</v>
      </c>
      <c r="R160" s="134" t="str">
        <f t="shared" si="25"/>
        <v>205/230</v>
      </c>
      <c r="S160" s="131">
        <f t="shared" si="26"/>
        <v>0.89130434782608692</v>
      </c>
      <c r="T160" s="137">
        <f t="shared" si="27"/>
        <v>60</v>
      </c>
      <c r="U160" s="133" t="e">
        <f ca="1">[1]!f_risk_annusharpe(A160,"2019/9/30","2019/12/31",1,1,3)</f>
        <v>#NAME?</v>
      </c>
      <c r="V160" s="134" t="e">
        <f t="shared" ca="1" si="28"/>
        <v>#NAME?</v>
      </c>
      <c r="W160" s="134">
        <f t="shared" si="29"/>
        <v>230</v>
      </c>
      <c r="X160" s="134" t="e">
        <f t="shared" ca="1" si="30"/>
        <v>#NAME?</v>
      </c>
      <c r="Y160" s="131" t="e">
        <f t="shared" ca="1" si="31"/>
        <v>#NAME?</v>
      </c>
      <c r="Z160" s="137" t="e">
        <f t="shared" ca="1" si="32"/>
        <v>#NAME?</v>
      </c>
      <c r="AA160" s="125">
        <v>2.9857910906297902</v>
      </c>
      <c r="AB160" s="125">
        <v>5.4354236288578601</v>
      </c>
      <c r="AC160" s="123" t="s">
        <v>4103</v>
      </c>
      <c r="AD160" s="126">
        <v>0</v>
      </c>
      <c r="AE160" s="123"/>
      <c r="AF160" s="126">
        <v>0</v>
      </c>
      <c r="AG160" s="123"/>
      <c r="AH160" s="125">
        <v>7.27</v>
      </c>
      <c r="AI160" s="123" t="s">
        <v>174</v>
      </c>
      <c r="AJ160" s="123" t="s">
        <v>95</v>
      </c>
      <c r="AK160" s="124">
        <v>6.6471258329999996</v>
      </c>
      <c r="AL160" s="123" t="s">
        <v>159</v>
      </c>
      <c r="AM160" s="36">
        <v>43306</v>
      </c>
      <c r="AN160" s="123" t="s">
        <v>3636</v>
      </c>
      <c r="AO160" s="123" t="s">
        <v>288</v>
      </c>
      <c r="AP160" s="123" t="s">
        <v>219</v>
      </c>
      <c r="AQ160" s="123" t="s">
        <v>272</v>
      </c>
    </row>
    <row r="161" spans="1:43">
      <c r="A161" s="123" t="s">
        <v>4081</v>
      </c>
      <c r="B161" s="123" t="s">
        <v>4082</v>
      </c>
      <c r="C161" s="36">
        <v>43830</v>
      </c>
      <c r="D161" s="124">
        <v>1.0948</v>
      </c>
      <c r="E161" s="124">
        <v>1.0948</v>
      </c>
      <c r="F161" s="125">
        <v>9.1424392027782894E-2</v>
      </c>
      <c r="G161" s="36">
        <v>43829</v>
      </c>
      <c r="H161" s="124">
        <v>1.0938000000000001</v>
      </c>
      <c r="I161" s="125">
        <v>5.3908355795148299</v>
      </c>
      <c r="J161" s="123" t="s">
        <v>6948</v>
      </c>
      <c r="K161" s="125">
        <v>0.53259871441689899</v>
      </c>
      <c r="L161" s="125">
        <v>1.3609850939727699</v>
      </c>
      <c r="M161" s="130">
        <v>1.5772870662460501</v>
      </c>
      <c r="N161" s="137">
        <f t="shared" si="22"/>
        <v>6.3091482649842003</v>
      </c>
      <c r="O161" s="132">
        <f t="shared" si="23"/>
        <v>6.3091482649842004E-2</v>
      </c>
      <c r="P161" s="134">
        <f t="shared" si="24"/>
        <v>170</v>
      </c>
      <c r="Q161" s="134">
        <v>230</v>
      </c>
      <c r="R161" s="134" t="str">
        <f t="shared" si="25"/>
        <v>170/230</v>
      </c>
      <c r="S161" s="131">
        <f t="shared" si="26"/>
        <v>0.73913043478260865</v>
      </c>
      <c r="T161" s="137">
        <f t="shared" si="27"/>
        <v>63.04347826086957</v>
      </c>
      <c r="U161" s="133" t="e">
        <f ca="1">[1]!f_risk_annusharpe(A161,"2019/9/30","2019/12/31",1,1,3)</f>
        <v>#NAME?</v>
      </c>
      <c r="V161" s="134" t="e">
        <f t="shared" ca="1" si="28"/>
        <v>#NAME?</v>
      </c>
      <c r="W161" s="134">
        <f t="shared" si="29"/>
        <v>230</v>
      </c>
      <c r="X161" s="134" t="e">
        <f t="shared" ca="1" si="30"/>
        <v>#NAME?</v>
      </c>
      <c r="Y161" s="131" t="e">
        <f t="shared" ca="1" si="31"/>
        <v>#NAME?</v>
      </c>
      <c r="Z161" s="137" t="e">
        <f t="shared" ca="1" si="32"/>
        <v>#NAME?</v>
      </c>
      <c r="AA161" s="125">
        <v>2.9624753127057399</v>
      </c>
      <c r="AB161" s="125">
        <v>5.3908355795148299</v>
      </c>
      <c r="AC161" s="123" t="s">
        <v>6948</v>
      </c>
      <c r="AD161" s="125">
        <v>8.2781129462960994</v>
      </c>
      <c r="AE161" s="123" t="s">
        <v>6949</v>
      </c>
      <c r="AF161" s="125">
        <v>9.5238095238095202</v>
      </c>
      <c r="AG161" s="123" t="s">
        <v>6950</v>
      </c>
      <c r="AH161" s="125">
        <v>9.48</v>
      </c>
      <c r="AI161" s="123" t="s">
        <v>163</v>
      </c>
      <c r="AJ161" s="123" t="s">
        <v>189</v>
      </c>
      <c r="AK161" s="124">
        <v>2.1585992009999999</v>
      </c>
      <c r="AL161" s="123" t="s">
        <v>159</v>
      </c>
      <c r="AM161" s="36">
        <v>42681</v>
      </c>
      <c r="AN161" s="123" t="s">
        <v>3636</v>
      </c>
      <c r="AO161" s="123" t="s">
        <v>562</v>
      </c>
      <c r="AP161" s="123" t="s">
        <v>179</v>
      </c>
      <c r="AQ161" s="123" t="s">
        <v>181</v>
      </c>
    </row>
    <row r="162" spans="1:43">
      <c r="A162" s="123" t="s">
        <v>4118</v>
      </c>
      <c r="B162" s="123" t="s">
        <v>4119</v>
      </c>
      <c r="C162" s="36">
        <v>43830</v>
      </c>
      <c r="D162" s="124">
        <v>1.196</v>
      </c>
      <c r="E162" s="124">
        <v>1.3779999999999999</v>
      </c>
      <c r="F162" s="125">
        <v>8.3692169784247206E-2</v>
      </c>
      <c r="G162" s="36">
        <v>43829</v>
      </c>
      <c r="H162" s="124">
        <v>1.1950000000000001</v>
      </c>
      <c r="I162" s="125">
        <v>5.2816901408450798</v>
      </c>
      <c r="J162" s="123" t="s">
        <v>6951</v>
      </c>
      <c r="K162" s="125">
        <v>0.33557046979866101</v>
      </c>
      <c r="L162" s="125">
        <v>1.7006802721088401</v>
      </c>
      <c r="M162" s="130">
        <v>1.7006802721088401</v>
      </c>
      <c r="N162" s="137">
        <f t="shared" si="22"/>
        <v>6.8027210884353604</v>
      </c>
      <c r="O162" s="132">
        <f t="shared" si="23"/>
        <v>6.8027210884353609E-2</v>
      </c>
      <c r="P162" s="134">
        <f t="shared" si="24"/>
        <v>159</v>
      </c>
      <c r="Q162" s="134">
        <v>230</v>
      </c>
      <c r="R162" s="134" t="str">
        <f t="shared" si="25"/>
        <v>159/230</v>
      </c>
      <c r="S162" s="131">
        <f t="shared" si="26"/>
        <v>0.69130434782608696</v>
      </c>
      <c r="T162" s="137">
        <f t="shared" si="27"/>
        <v>65.434782608695656</v>
      </c>
      <c r="U162" s="133" t="e">
        <f ca="1">[1]!f_risk_annusharpe(A162,"2019/9/30","2019/12/31",1,1,3)</f>
        <v>#NAME?</v>
      </c>
      <c r="V162" s="134" t="e">
        <f t="shared" ca="1" si="28"/>
        <v>#NAME?</v>
      </c>
      <c r="W162" s="134">
        <f t="shared" si="29"/>
        <v>230</v>
      </c>
      <c r="X162" s="134" t="e">
        <f t="shared" ca="1" si="30"/>
        <v>#NAME?</v>
      </c>
      <c r="Y162" s="131" t="e">
        <f t="shared" ca="1" si="31"/>
        <v>#NAME?</v>
      </c>
      <c r="Z162" s="137" t="e">
        <f t="shared" ca="1" si="32"/>
        <v>#NAME?</v>
      </c>
      <c r="AA162" s="125">
        <v>2.2222222222222201</v>
      </c>
      <c r="AB162" s="125">
        <v>5.2816901408450798</v>
      </c>
      <c r="AC162" s="123" t="s">
        <v>6951</v>
      </c>
      <c r="AD162" s="125">
        <v>8.2987298072934301</v>
      </c>
      <c r="AE162" s="123" t="s">
        <v>6952</v>
      </c>
      <c r="AF162" s="125">
        <v>13.446561807102</v>
      </c>
      <c r="AG162" s="123" t="s">
        <v>6953</v>
      </c>
      <c r="AH162" s="125">
        <v>41.358363951999998</v>
      </c>
      <c r="AI162" s="123" t="s">
        <v>157</v>
      </c>
      <c r="AJ162" s="123" t="s">
        <v>189</v>
      </c>
      <c r="AK162" s="124">
        <v>0.5574630478</v>
      </c>
      <c r="AL162" s="123" t="s">
        <v>159</v>
      </c>
      <c r="AM162" s="36">
        <v>41485</v>
      </c>
      <c r="AN162" s="123" t="s">
        <v>3636</v>
      </c>
      <c r="AO162" s="123" t="s">
        <v>2213</v>
      </c>
      <c r="AP162" s="123" t="s">
        <v>248</v>
      </c>
      <c r="AQ162" s="123" t="s">
        <v>173</v>
      </c>
    </row>
    <row r="163" spans="1:43">
      <c r="A163" s="123" t="s">
        <v>4054</v>
      </c>
      <c r="B163" s="123" t="s">
        <v>4055</v>
      </c>
      <c r="C163" s="36">
        <v>43830</v>
      </c>
      <c r="D163" s="124">
        <v>1.044</v>
      </c>
      <c r="E163" s="124">
        <v>1.0940000000000001</v>
      </c>
      <c r="F163" s="125">
        <v>9.5840063884308602E-2</v>
      </c>
      <c r="G163" s="36">
        <v>43829</v>
      </c>
      <c r="H163" s="124">
        <v>1.0429999999999999</v>
      </c>
      <c r="I163" s="125">
        <v>5.1033083339731196</v>
      </c>
      <c r="J163" s="123" t="s">
        <v>4117</v>
      </c>
      <c r="K163" s="125">
        <v>0.28818443804034499</v>
      </c>
      <c r="L163" s="125">
        <v>0.67502410800387003</v>
      </c>
      <c r="M163" s="130">
        <v>1.2609117361784801</v>
      </c>
      <c r="N163" s="137">
        <f t="shared" si="22"/>
        <v>5.0436469447139203</v>
      </c>
      <c r="O163" s="132">
        <f t="shared" si="23"/>
        <v>5.0436469447139205E-2</v>
      </c>
      <c r="P163" s="134">
        <f t="shared" si="24"/>
        <v>192</v>
      </c>
      <c r="Q163" s="134">
        <v>230</v>
      </c>
      <c r="R163" s="134" t="str">
        <f t="shared" si="25"/>
        <v>192/230</v>
      </c>
      <c r="S163" s="131">
        <f t="shared" si="26"/>
        <v>0.83478260869565213</v>
      </c>
      <c r="T163" s="137">
        <f t="shared" si="27"/>
        <v>60</v>
      </c>
      <c r="U163" s="133" t="e">
        <f ca="1">[1]!f_risk_annusharpe(A163,"2019/9/30","2019/12/31",1,1,3)</f>
        <v>#NAME?</v>
      </c>
      <c r="V163" s="134" t="e">
        <f t="shared" ca="1" si="28"/>
        <v>#NAME?</v>
      </c>
      <c r="W163" s="134">
        <f t="shared" si="29"/>
        <v>230</v>
      </c>
      <c r="X163" s="134" t="e">
        <f t="shared" ca="1" si="30"/>
        <v>#NAME?</v>
      </c>
      <c r="Y163" s="131" t="e">
        <f t="shared" ca="1" si="31"/>
        <v>#NAME?</v>
      </c>
      <c r="Z163" s="137" t="e">
        <f t="shared" ca="1" si="32"/>
        <v>#NAME?</v>
      </c>
      <c r="AA163" s="125">
        <v>2.4533856722276801</v>
      </c>
      <c r="AB163" s="125">
        <v>5.1033083339731196</v>
      </c>
      <c r="AC163" s="123" t="s">
        <v>4117</v>
      </c>
      <c r="AD163" s="125">
        <v>5.7120147528957501</v>
      </c>
      <c r="AE163" s="123" t="s">
        <v>6954</v>
      </c>
      <c r="AF163" s="125">
        <v>12.788514195674599</v>
      </c>
      <c r="AG163" s="123" t="s">
        <v>6955</v>
      </c>
      <c r="AH163" s="125">
        <v>9.5176472840000006</v>
      </c>
      <c r="AI163" s="123" t="s">
        <v>163</v>
      </c>
      <c r="AJ163" s="123" t="s">
        <v>189</v>
      </c>
      <c r="AK163" s="124">
        <v>2.1236197459000001</v>
      </c>
      <c r="AL163" s="123" t="s">
        <v>159</v>
      </c>
      <c r="AM163" s="36">
        <v>42524</v>
      </c>
      <c r="AN163" s="123" t="s">
        <v>3636</v>
      </c>
      <c r="AO163" s="123" t="s">
        <v>4056</v>
      </c>
      <c r="AP163" s="123" t="s">
        <v>240</v>
      </c>
      <c r="AQ163" s="123" t="s">
        <v>229</v>
      </c>
    </row>
    <row r="164" spans="1:43">
      <c r="A164" s="123" t="s">
        <v>4148</v>
      </c>
      <c r="B164" s="123" t="s">
        <v>4149</v>
      </c>
      <c r="C164" s="36">
        <v>43830</v>
      </c>
      <c r="D164" s="124">
        <v>1.6419999999999999</v>
      </c>
      <c r="E164" s="124">
        <v>1.7569999999999999</v>
      </c>
      <c r="F164" s="125">
        <v>0.183038438071985</v>
      </c>
      <c r="G164" s="36">
        <v>43829</v>
      </c>
      <c r="H164" s="124">
        <v>1.639</v>
      </c>
      <c r="I164" s="125">
        <v>5.0543825975687797</v>
      </c>
      <c r="J164" s="123" t="s">
        <v>6956</v>
      </c>
      <c r="K164" s="125">
        <v>0.92194222495390299</v>
      </c>
      <c r="L164" s="125">
        <v>2.3052959501557599</v>
      </c>
      <c r="M164" s="130">
        <v>1.9875776397515399</v>
      </c>
      <c r="N164" s="137">
        <f t="shared" si="22"/>
        <v>7.9503105590061596</v>
      </c>
      <c r="O164" s="132">
        <f t="shared" si="23"/>
        <v>7.9503105590061601E-2</v>
      </c>
      <c r="P164" s="134">
        <f t="shared" si="24"/>
        <v>139</v>
      </c>
      <c r="Q164" s="134">
        <v>230</v>
      </c>
      <c r="R164" s="134" t="str">
        <f t="shared" si="25"/>
        <v>139/230</v>
      </c>
      <c r="S164" s="131">
        <f t="shared" si="26"/>
        <v>0.60434782608695647</v>
      </c>
      <c r="T164" s="137">
        <f t="shared" si="27"/>
        <v>69.782608695652186</v>
      </c>
      <c r="U164" s="133" t="e">
        <f ca="1">[1]!f_risk_annusharpe(A164,"2019/9/30","2019/12/31",1,1,3)</f>
        <v>#NAME?</v>
      </c>
      <c r="V164" s="134" t="e">
        <f t="shared" ca="1" si="28"/>
        <v>#NAME?</v>
      </c>
      <c r="W164" s="134">
        <f t="shared" si="29"/>
        <v>230</v>
      </c>
      <c r="X164" s="134" t="e">
        <f t="shared" ca="1" si="30"/>
        <v>#NAME?</v>
      </c>
      <c r="Y164" s="131" t="e">
        <f t="shared" ca="1" si="31"/>
        <v>#NAME?</v>
      </c>
      <c r="Z164" s="137" t="e">
        <f t="shared" ca="1" si="32"/>
        <v>#NAME?</v>
      </c>
      <c r="AA164" s="125">
        <v>2.05096333126165</v>
      </c>
      <c r="AB164" s="125">
        <v>5.0543825975687797</v>
      </c>
      <c r="AC164" s="123" t="s">
        <v>6956</v>
      </c>
      <c r="AD164" s="125">
        <v>2.4329382407984999</v>
      </c>
      <c r="AE164" s="123" t="s">
        <v>6957</v>
      </c>
      <c r="AF164" s="125">
        <v>6.6926575698505504</v>
      </c>
      <c r="AG164" s="123" t="s">
        <v>6958</v>
      </c>
      <c r="AH164" s="125">
        <v>82.785633799999999</v>
      </c>
      <c r="AI164" s="123" t="s">
        <v>157</v>
      </c>
      <c r="AJ164" s="123" t="s">
        <v>158</v>
      </c>
      <c r="AK164" s="124">
        <v>1.3242544869999999</v>
      </c>
      <c r="AL164" s="123" t="s">
        <v>159</v>
      </c>
      <c r="AM164" s="36">
        <v>39966</v>
      </c>
      <c r="AN164" s="123" t="s">
        <v>3636</v>
      </c>
      <c r="AO164" s="123" t="s">
        <v>287</v>
      </c>
      <c r="AP164" s="123" t="s">
        <v>246</v>
      </c>
      <c r="AQ164" s="123" t="s">
        <v>173</v>
      </c>
    </row>
    <row r="165" spans="1:43">
      <c r="A165" s="123" t="s">
        <v>4096</v>
      </c>
      <c r="B165" s="123" t="s">
        <v>4097</v>
      </c>
      <c r="C165" s="36">
        <v>43830</v>
      </c>
      <c r="D165" s="124">
        <v>1.0390999999999999</v>
      </c>
      <c r="E165" s="124">
        <v>1.0390999999999999</v>
      </c>
      <c r="F165" s="125">
        <v>0.22183641975308299</v>
      </c>
      <c r="G165" s="36">
        <v>43829</v>
      </c>
      <c r="H165" s="124">
        <v>1.0367999999999999</v>
      </c>
      <c r="I165" s="125">
        <v>4.9277996566696904</v>
      </c>
      <c r="J165" s="123" t="s">
        <v>4120</v>
      </c>
      <c r="K165" s="125">
        <v>0.54184808901788395</v>
      </c>
      <c r="L165" s="125">
        <v>1.0404511863088199</v>
      </c>
      <c r="M165" s="130">
        <v>9.62463907603359E-3</v>
      </c>
      <c r="N165" s="137">
        <f t="shared" si="22"/>
        <v>3.849855630413436E-2</v>
      </c>
      <c r="O165" s="132">
        <f t="shared" si="23"/>
        <v>3.849855630413436E-4</v>
      </c>
      <c r="P165" s="134">
        <f t="shared" si="24"/>
        <v>226</v>
      </c>
      <c r="Q165" s="134">
        <v>230</v>
      </c>
      <c r="R165" s="134" t="str">
        <f t="shared" si="25"/>
        <v>226/230</v>
      </c>
      <c r="S165" s="131">
        <f t="shared" si="26"/>
        <v>0.9826086956521739</v>
      </c>
      <c r="T165" s="137">
        <f t="shared" si="27"/>
        <v>60</v>
      </c>
      <c r="U165" s="133" t="e">
        <f ca="1">[1]!f_risk_annusharpe(A165,"2019/9/30","2019/12/31",1,1,3)</f>
        <v>#NAME?</v>
      </c>
      <c r="V165" s="134" t="e">
        <f t="shared" ca="1" si="28"/>
        <v>#NAME?</v>
      </c>
      <c r="W165" s="134">
        <f t="shared" si="29"/>
        <v>230</v>
      </c>
      <c r="X165" s="134" t="e">
        <f t="shared" ca="1" si="30"/>
        <v>#NAME?</v>
      </c>
      <c r="Y165" s="131" t="e">
        <f t="shared" ca="1" si="31"/>
        <v>#NAME?</v>
      </c>
      <c r="Z165" s="137" t="e">
        <f t="shared" ca="1" si="32"/>
        <v>#NAME?</v>
      </c>
      <c r="AA165" s="125">
        <v>3.40332371380237</v>
      </c>
      <c r="AB165" s="125">
        <v>4.9277996566696904</v>
      </c>
      <c r="AC165" s="123" t="s">
        <v>4120</v>
      </c>
      <c r="AD165" s="125">
        <v>2.6880126494712799</v>
      </c>
      <c r="AE165" s="123" t="s">
        <v>6959</v>
      </c>
      <c r="AF165" s="125">
        <v>4.2017649418371397</v>
      </c>
      <c r="AG165" s="123" t="s">
        <v>6960</v>
      </c>
      <c r="AH165" s="125">
        <v>3.9099999999999899</v>
      </c>
      <c r="AI165" s="123" t="s">
        <v>174</v>
      </c>
      <c r="AJ165" s="123" t="s">
        <v>158</v>
      </c>
      <c r="AK165" s="124">
        <v>0.52163434630000005</v>
      </c>
      <c r="AL165" s="123" t="s">
        <v>159</v>
      </c>
      <c r="AM165" s="36">
        <v>42682</v>
      </c>
      <c r="AN165" s="123" t="s">
        <v>3636</v>
      </c>
      <c r="AO165" s="123" t="s">
        <v>3179</v>
      </c>
      <c r="AP165" s="123" t="s">
        <v>245</v>
      </c>
      <c r="AQ165" s="123" t="s">
        <v>185</v>
      </c>
    </row>
    <row r="166" spans="1:43">
      <c r="A166" s="123" t="s">
        <v>4110</v>
      </c>
      <c r="B166" s="123" t="s">
        <v>4111</v>
      </c>
      <c r="C166" s="36">
        <v>43830</v>
      </c>
      <c r="D166" s="124">
        <v>1.1276999999999999</v>
      </c>
      <c r="E166" s="124">
        <v>1.1276999999999999</v>
      </c>
      <c r="F166" s="125">
        <v>0.26673779674578901</v>
      </c>
      <c r="G166" s="36">
        <v>43826</v>
      </c>
      <c r="H166" s="124">
        <v>1.1247</v>
      </c>
      <c r="I166" s="125">
        <v>4.8828125</v>
      </c>
      <c r="J166" s="123" t="s">
        <v>6961</v>
      </c>
      <c r="K166" s="125">
        <v>0.42746460058775598</v>
      </c>
      <c r="L166" s="125">
        <v>1.2025486852732501</v>
      </c>
      <c r="M166" s="130">
        <v>1.6037480854130799</v>
      </c>
      <c r="N166" s="137">
        <f t="shared" si="22"/>
        <v>6.4149923416523196</v>
      </c>
      <c r="O166" s="132">
        <f t="shared" si="23"/>
        <v>6.4149923416523202E-2</v>
      </c>
      <c r="P166" s="134">
        <f t="shared" si="24"/>
        <v>168</v>
      </c>
      <c r="Q166" s="134">
        <v>230</v>
      </c>
      <c r="R166" s="134" t="str">
        <f t="shared" si="25"/>
        <v>168/230</v>
      </c>
      <c r="S166" s="131">
        <f t="shared" si="26"/>
        <v>0.73043478260869565</v>
      </c>
      <c r="T166" s="137">
        <f t="shared" si="27"/>
        <v>63.478260869565219</v>
      </c>
      <c r="U166" s="133" t="e">
        <f ca="1">[1]!f_risk_annusharpe(A166,"2019/9/30","2019/12/31",1,1,3)</f>
        <v>#NAME?</v>
      </c>
      <c r="V166" s="134" t="e">
        <f t="shared" ca="1" si="28"/>
        <v>#NAME?</v>
      </c>
      <c r="W166" s="134">
        <f t="shared" si="29"/>
        <v>230</v>
      </c>
      <c r="X166" s="134" t="e">
        <f t="shared" ca="1" si="30"/>
        <v>#NAME?</v>
      </c>
      <c r="Y166" s="131" t="e">
        <f t="shared" ca="1" si="31"/>
        <v>#NAME?</v>
      </c>
      <c r="Z166" s="137" t="e">
        <f t="shared" ca="1" si="32"/>
        <v>#NAME?</v>
      </c>
      <c r="AA166" s="125">
        <v>2.6675163874726802</v>
      </c>
      <c r="AB166" s="125">
        <v>4.8828125</v>
      </c>
      <c r="AC166" s="123" t="s">
        <v>6961</v>
      </c>
      <c r="AD166" s="126">
        <v>0</v>
      </c>
      <c r="AE166" s="123"/>
      <c r="AF166" s="126">
        <v>0</v>
      </c>
      <c r="AG166" s="123"/>
      <c r="AH166" s="125">
        <v>12.77</v>
      </c>
      <c r="AI166" s="123" t="s">
        <v>174</v>
      </c>
      <c r="AJ166" s="123" t="s">
        <v>95</v>
      </c>
      <c r="AK166" s="124">
        <v>0.5238130406</v>
      </c>
      <c r="AL166" s="123" t="s">
        <v>159</v>
      </c>
      <c r="AM166" s="36">
        <v>43124</v>
      </c>
      <c r="AN166" s="123" t="s">
        <v>3636</v>
      </c>
      <c r="AO166" s="123" t="s">
        <v>6962</v>
      </c>
      <c r="AP166" s="123" t="s">
        <v>238</v>
      </c>
      <c r="AQ166" s="123" t="s">
        <v>165</v>
      </c>
    </row>
    <row r="167" spans="1:43">
      <c r="A167" s="123" t="s">
        <v>4048</v>
      </c>
      <c r="B167" s="123" t="s">
        <v>4049</v>
      </c>
      <c r="C167" s="36">
        <v>43830</v>
      </c>
      <c r="D167" s="124">
        <v>1.1736</v>
      </c>
      <c r="E167" s="124">
        <v>1.2706999999999999</v>
      </c>
      <c r="F167" s="125">
        <v>-8.5200647525040096E-3</v>
      </c>
      <c r="G167" s="36">
        <v>43829</v>
      </c>
      <c r="H167" s="124">
        <v>1.1737</v>
      </c>
      <c r="I167" s="125">
        <v>4.8793565683646101</v>
      </c>
      <c r="J167" s="123" t="s">
        <v>4121</v>
      </c>
      <c r="K167" s="125">
        <v>0.12797542871768799</v>
      </c>
      <c r="L167" s="125">
        <v>0.436456996148889</v>
      </c>
      <c r="M167" s="130">
        <v>1.11139829413284</v>
      </c>
      <c r="N167" s="137">
        <f t="shared" si="22"/>
        <v>4.4455931765313599</v>
      </c>
      <c r="O167" s="132">
        <f t="shared" si="23"/>
        <v>4.4455931765313601E-2</v>
      </c>
      <c r="P167" s="134">
        <f t="shared" si="24"/>
        <v>201</v>
      </c>
      <c r="Q167" s="134">
        <v>230</v>
      </c>
      <c r="R167" s="134" t="str">
        <f t="shared" si="25"/>
        <v>201/230</v>
      </c>
      <c r="S167" s="131">
        <f t="shared" si="26"/>
        <v>0.87391304347826082</v>
      </c>
      <c r="T167" s="137">
        <f t="shared" si="27"/>
        <v>60</v>
      </c>
      <c r="U167" s="133" t="e">
        <f ca="1">[1]!f_risk_annusharpe(A167,"2019/9/30","2019/12/31",1,1,3)</f>
        <v>#NAME?</v>
      </c>
      <c r="V167" s="134" t="e">
        <f t="shared" ca="1" si="28"/>
        <v>#NAME?</v>
      </c>
      <c r="W167" s="134">
        <f t="shared" si="29"/>
        <v>230</v>
      </c>
      <c r="X167" s="134" t="e">
        <f t="shared" ca="1" si="30"/>
        <v>#NAME?</v>
      </c>
      <c r="Y167" s="131" t="e">
        <f t="shared" ca="1" si="31"/>
        <v>#NAME?</v>
      </c>
      <c r="Z167" s="137" t="e">
        <f t="shared" ca="1" si="32"/>
        <v>#NAME?</v>
      </c>
      <c r="AA167" s="125">
        <v>2.6681830111101301</v>
      </c>
      <c r="AB167" s="125">
        <v>4.8793565683646101</v>
      </c>
      <c r="AC167" s="123" t="s">
        <v>4121</v>
      </c>
      <c r="AD167" s="125">
        <v>10.900900048852</v>
      </c>
      <c r="AE167" s="123" t="s">
        <v>6963</v>
      </c>
      <c r="AF167" s="126">
        <v>0</v>
      </c>
      <c r="AG167" s="123"/>
      <c r="AH167" s="125">
        <v>13.5070712</v>
      </c>
      <c r="AI167" s="123" t="s">
        <v>163</v>
      </c>
      <c r="AJ167" s="123" t="s">
        <v>95</v>
      </c>
      <c r="AK167" s="124">
        <v>0.74861944540000003</v>
      </c>
      <c r="AL167" s="123" t="s">
        <v>159</v>
      </c>
      <c r="AM167" s="36">
        <v>42821</v>
      </c>
      <c r="AN167" s="123" t="s">
        <v>3636</v>
      </c>
      <c r="AO167" s="123" t="s">
        <v>1430</v>
      </c>
      <c r="AP167" s="123" t="s">
        <v>271</v>
      </c>
      <c r="AQ167" s="123" t="s">
        <v>272</v>
      </c>
    </row>
    <row r="168" spans="1:43">
      <c r="A168" s="123" t="s">
        <v>4101</v>
      </c>
      <c r="B168" s="123" t="s">
        <v>4102</v>
      </c>
      <c r="C168" s="36">
        <v>43830</v>
      </c>
      <c r="D168" s="124">
        <v>1.0716000000000001</v>
      </c>
      <c r="E168" s="124">
        <v>1.1254</v>
      </c>
      <c r="F168" s="125">
        <v>0.102742390436385</v>
      </c>
      <c r="G168" s="36">
        <v>43829</v>
      </c>
      <c r="H168" s="124">
        <v>1.0705</v>
      </c>
      <c r="I168" s="125">
        <v>4.8605796123987801</v>
      </c>
      <c r="J168" s="123" t="s">
        <v>6964</v>
      </c>
      <c r="K168" s="125">
        <v>0.34647438898775001</v>
      </c>
      <c r="L168" s="125">
        <v>1.0180995475113299</v>
      </c>
      <c r="M168" s="130">
        <v>1.40045420136261</v>
      </c>
      <c r="N168" s="137">
        <f t="shared" si="22"/>
        <v>5.60181680545044</v>
      </c>
      <c r="O168" s="132">
        <f t="shared" si="23"/>
        <v>5.6018168054504401E-2</v>
      </c>
      <c r="P168" s="134">
        <f t="shared" si="24"/>
        <v>181</v>
      </c>
      <c r="Q168" s="134">
        <v>230</v>
      </c>
      <c r="R168" s="134" t="str">
        <f t="shared" si="25"/>
        <v>181/230</v>
      </c>
      <c r="S168" s="131">
        <f t="shared" si="26"/>
        <v>0.78695652173913044</v>
      </c>
      <c r="T168" s="137">
        <f t="shared" si="27"/>
        <v>60.652173913043477</v>
      </c>
      <c r="U168" s="133" t="e">
        <f ca="1">[1]!f_risk_annusharpe(A168,"2019/9/30","2019/12/31",1,1,3)</f>
        <v>#NAME?</v>
      </c>
      <c r="V168" s="134" t="e">
        <f t="shared" ca="1" si="28"/>
        <v>#NAME?</v>
      </c>
      <c r="W168" s="134">
        <f t="shared" si="29"/>
        <v>230</v>
      </c>
      <c r="X168" s="134" t="e">
        <f t="shared" ca="1" si="30"/>
        <v>#NAME?</v>
      </c>
      <c r="Y168" s="131" t="e">
        <f t="shared" ca="1" si="31"/>
        <v>#NAME?</v>
      </c>
      <c r="Z168" s="137" t="e">
        <f t="shared" ca="1" si="32"/>
        <v>#NAME?</v>
      </c>
      <c r="AA168" s="125">
        <v>3.04837003558037</v>
      </c>
      <c r="AB168" s="125">
        <v>4.8605796123987801</v>
      </c>
      <c r="AC168" s="123" t="s">
        <v>6964</v>
      </c>
      <c r="AD168" s="125">
        <v>7.1954711938338702</v>
      </c>
      <c r="AE168" s="123" t="s">
        <v>6965</v>
      </c>
      <c r="AF168" s="126">
        <v>0</v>
      </c>
      <c r="AG168" s="123"/>
      <c r="AH168" s="125">
        <v>12.6517206776</v>
      </c>
      <c r="AI168" s="123" t="s">
        <v>157</v>
      </c>
      <c r="AJ168" s="123" t="s">
        <v>95</v>
      </c>
      <c r="AK168" s="124">
        <v>1.7562965021000001</v>
      </c>
      <c r="AL168" s="123" t="s">
        <v>159</v>
      </c>
      <c r="AM168" s="36">
        <v>42753</v>
      </c>
      <c r="AN168" s="123" t="s">
        <v>3636</v>
      </c>
      <c r="AO168" s="123" t="s">
        <v>2213</v>
      </c>
      <c r="AP168" s="123" t="s">
        <v>248</v>
      </c>
      <c r="AQ168" s="123" t="s">
        <v>226</v>
      </c>
    </row>
    <row r="169" spans="1:43">
      <c r="A169" s="123" t="s">
        <v>4106</v>
      </c>
      <c r="B169" s="123" t="s">
        <v>4107</v>
      </c>
      <c r="C169" s="36">
        <v>43830</v>
      </c>
      <c r="D169" s="124">
        <v>1.0866</v>
      </c>
      <c r="E169" s="124">
        <v>1.1766000000000001</v>
      </c>
      <c r="F169" s="125">
        <v>8.2924288177373698E-2</v>
      </c>
      <c r="G169" s="36">
        <v>43829</v>
      </c>
      <c r="H169" s="124">
        <v>1.0857000000000001</v>
      </c>
      <c r="I169" s="125">
        <v>4.8335745296671604</v>
      </c>
      <c r="J169" s="123" t="s">
        <v>6966</v>
      </c>
      <c r="K169" s="125">
        <v>0.34167513159110702</v>
      </c>
      <c r="L169" s="125">
        <v>1.08847334635781</v>
      </c>
      <c r="M169" s="130">
        <v>1.67493216056893</v>
      </c>
      <c r="N169" s="137">
        <f t="shared" si="22"/>
        <v>6.6997286422757201</v>
      </c>
      <c r="O169" s="132">
        <f t="shared" si="23"/>
        <v>6.6997286422757207E-2</v>
      </c>
      <c r="P169" s="134">
        <f t="shared" si="24"/>
        <v>163</v>
      </c>
      <c r="Q169" s="134">
        <v>230</v>
      </c>
      <c r="R169" s="134" t="str">
        <f t="shared" si="25"/>
        <v>163/230</v>
      </c>
      <c r="S169" s="131">
        <f t="shared" si="26"/>
        <v>0.70869565217391306</v>
      </c>
      <c r="T169" s="137">
        <f t="shared" si="27"/>
        <v>64.565217391304344</v>
      </c>
      <c r="U169" s="133" t="e">
        <f ca="1">[1]!f_risk_annusharpe(A169,"2019/9/30","2019/12/31",1,1,3)</f>
        <v>#NAME?</v>
      </c>
      <c r="V169" s="134" t="e">
        <f t="shared" ca="1" si="28"/>
        <v>#NAME?</v>
      </c>
      <c r="W169" s="134">
        <f t="shared" si="29"/>
        <v>230</v>
      </c>
      <c r="X169" s="134" t="e">
        <f t="shared" ca="1" si="30"/>
        <v>#NAME?</v>
      </c>
      <c r="Y169" s="131" t="e">
        <f t="shared" ca="1" si="31"/>
        <v>#NAME?</v>
      </c>
      <c r="Z169" s="137" t="e">
        <f t="shared" ca="1" si="32"/>
        <v>#NAME?</v>
      </c>
      <c r="AA169" s="125">
        <v>2.80037842951752</v>
      </c>
      <c r="AB169" s="125">
        <v>4.8335745296671604</v>
      </c>
      <c r="AC169" s="123" t="s">
        <v>6966</v>
      </c>
      <c r="AD169" s="125">
        <v>11.7908343656817</v>
      </c>
      <c r="AE169" s="123" t="s">
        <v>6967</v>
      </c>
      <c r="AF169" s="125">
        <v>16.933210429022701</v>
      </c>
      <c r="AG169" s="123" t="s">
        <v>6968</v>
      </c>
      <c r="AH169" s="125">
        <v>18.453342164599999</v>
      </c>
      <c r="AI169" s="123" t="s">
        <v>163</v>
      </c>
      <c r="AJ169" s="123" t="s">
        <v>189</v>
      </c>
      <c r="AK169" s="124">
        <v>1.4733641113</v>
      </c>
      <c r="AL169" s="123" t="s">
        <v>159</v>
      </c>
      <c r="AM169" s="36">
        <v>42570</v>
      </c>
      <c r="AN169" s="123" t="s">
        <v>3636</v>
      </c>
      <c r="AO169" s="123" t="s">
        <v>2236</v>
      </c>
      <c r="AP169" s="123" t="s">
        <v>184</v>
      </c>
      <c r="AQ169" s="123" t="s">
        <v>162</v>
      </c>
    </row>
    <row r="170" spans="1:43">
      <c r="A170" s="123" t="s">
        <v>3916</v>
      </c>
      <c r="B170" s="123" t="s">
        <v>3917</v>
      </c>
      <c r="C170" s="36">
        <v>43830</v>
      </c>
      <c r="D170" s="124">
        <v>1.0519000000000001</v>
      </c>
      <c r="E170" s="124">
        <v>1.0519000000000001</v>
      </c>
      <c r="F170" s="125">
        <v>0.31470532138089602</v>
      </c>
      <c r="G170" s="36">
        <v>43829</v>
      </c>
      <c r="H170" s="124">
        <v>1.0486</v>
      </c>
      <c r="I170" s="125">
        <v>4.7396196355670703</v>
      </c>
      <c r="J170" s="123" t="s">
        <v>4122</v>
      </c>
      <c r="K170" s="125">
        <v>1.1150629626069499</v>
      </c>
      <c r="L170" s="125">
        <v>-1.78338001867413</v>
      </c>
      <c r="M170" s="130">
        <v>-0.98832831325300796</v>
      </c>
      <c r="N170" s="137">
        <f t="shared" si="22"/>
        <v>-3.9533132530120318</v>
      </c>
      <c r="O170" s="132">
        <f t="shared" si="23"/>
        <v>-3.9533132530120321E-2</v>
      </c>
      <c r="P170" s="134">
        <f t="shared" si="24"/>
        <v>230</v>
      </c>
      <c r="Q170" s="134">
        <v>230</v>
      </c>
      <c r="R170" s="134" t="str">
        <f t="shared" si="25"/>
        <v>230/230</v>
      </c>
      <c r="S170" s="131">
        <f t="shared" si="26"/>
        <v>1</v>
      </c>
      <c r="T170" s="137">
        <f t="shared" si="27"/>
        <v>60</v>
      </c>
      <c r="U170" s="133" t="e">
        <f ca="1">[1]!f_risk_annusharpe(A170,"2019/9/30","2019/12/31",1,1,3)</f>
        <v>#NAME?</v>
      </c>
      <c r="V170" s="134" t="e">
        <f t="shared" ca="1" si="28"/>
        <v>#NAME?</v>
      </c>
      <c r="W170" s="134">
        <f t="shared" si="29"/>
        <v>230</v>
      </c>
      <c r="X170" s="134" t="e">
        <f t="shared" ca="1" si="30"/>
        <v>#NAME?</v>
      </c>
      <c r="Y170" s="131" t="e">
        <f t="shared" ca="1" si="31"/>
        <v>#NAME?</v>
      </c>
      <c r="Z170" s="137" t="e">
        <f t="shared" ca="1" si="32"/>
        <v>#NAME?</v>
      </c>
      <c r="AA170" s="125">
        <v>-0.30328878779261398</v>
      </c>
      <c r="AB170" s="125">
        <v>4.7396196355670703</v>
      </c>
      <c r="AC170" s="123" t="s">
        <v>4122</v>
      </c>
      <c r="AD170" s="126">
        <v>0</v>
      </c>
      <c r="AE170" s="123"/>
      <c r="AF170" s="126">
        <v>0</v>
      </c>
      <c r="AG170" s="123"/>
      <c r="AH170" s="125">
        <v>5.1900000000000102</v>
      </c>
      <c r="AI170" s="123" t="s">
        <v>163</v>
      </c>
      <c r="AJ170" s="123" t="s">
        <v>95</v>
      </c>
      <c r="AK170" s="124">
        <v>2.2841002770999999</v>
      </c>
      <c r="AL170" s="123" t="s">
        <v>159</v>
      </c>
      <c r="AM170" s="36">
        <v>43417</v>
      </c>
      <c r="AN170" s="123" t="s">
        <v>3636</v>
      </c>
      <c r="AO170" s="123" t="s">
        <v>3896</v>
      </c>
      <c r="AP170" s="123" t="s">
        <v>253</v>
      </c>
      <c r="AQ170" s="123" t="s">
        <v>181</v>
      </c>
    </row>
    <row r="171" spans="1:43">
      <c r="A171" s="123" t="s">
        <v>4090</v>
      </c>
      <c r="B171" s="123" t="s">
        <v>4091</v>
      </c>
      <c r="C171" s="36">
        <v>43830</v>
      </c>
      <c r="D171" s="124">
        <v>1.0985</v>
      </c>
      <c r="E171" s="124">
        <v>1.1485000000000001</v>
      </c>
      <c r="F171" s="125">
        <v>3.6472417281043598E-2</v>
      </c>
      <c r="G171" s="36">
        <v>43829</v>
      </c>
      <c r="H171" s="124">
        <v>1.0981000000000001</v>
      </c>
      <c r="I171" s="125">
        <v>4.5564762981818099</v>
      </c>
      <c r="J171" s="123" t="s">
        <v>4131</v>
      </c>
      <c r="K171" s="125">
        <v>0.20981572705711099</v>
      </c>
      <c r="L171" s="125">
        <v>0.65054059006782705</v>
      </c>
      <c r="M171" s="130">
        <v>0.14586562129639399</v>
      </c>
      <c r="N171" s="137">
        <f t="shared" si="22"/>
        <v>0.58346248518557597</v>
      </c>
      <c r="O171" s="132">
        <f t="shared" si="23"/>
        <v>5.8346248518557596E-3</v>
      </c>
      <c r="P171" s="134">
        <f t="shared" si="24"/>
        <v>225</v>
      </c>
      <c r="Q171" s="134">
        <v>230</v>
      </c>
      <c r="R171" s="134" t="str">
        <f t="shared" si="25"/>
        <v>225/230</v>
      </c>
      <c r="S171" s="131">
        <f t="shared" si="26"/>
        <v>0.97826086956521741</v>
      </c>
      <c r="T171" s="137">
        <f t="shared" si="27"/>
        <v>60</v>
      </c>
      <c r="U171" s="133" t="e">
        <f ca="1">[1]!f_risk_annusharpe(A171,"2019/9/30","2019/12/31",1,1,3)</f>
        <v>#NAME?</v>
      </c>
      <c r="V171" s="134" t="e">
        <f t="shared" ca="1" si="28"/>
        <v>#NAME?</v>
      </c>
      <c r="W171" s="134">
        <f t="shared" si="29"/>
        <v>230</v>
      </c>
      <c r="X171" s="134" t="e">
        <f t="shared" ca="1" si="30"/>
        <v>#NAME?</v>
      </c>
      <c r="Y171" s="131" t="e">
        <f t="shared" ca="1" si="31"/>
        <v>#NAME?</v>
      </c>
      <c r="Z171" s="137" t="e">
        <f t="shared" ca="1" si="32"/>
        <v>#NAME?</v>
      </c>
      <c r="AA171" s="125">
        <v>0.22810218978101701</v>
      </c>
      <c r="AB171" s="125">
        <v>4.5564762981818099</v>
      </c>
      <c r="AC171" s="123" t="s">
        <v>4131</v>
      </c>
      <c r="AD171" s="125">
        <v>8.1957892079021697</v>
      </c>
      <c r="AE171" s="123" t="s">
        <v>6969</v>
      </c>
      <c r="AF171" s="125">
        <v>12.426318600195501</v>
      </c>
      <c r="AG171" s="123" t="s">
        <v>6970</v>
      </c>
      <c r="AH171" s="125">
        <v>15.012123927999999</v>
      </c>
      <c r="AI171" s="123" t="s">
        <v>174</v>
      </c>
      <c r="AJ171" s="123" t="s">
        <v>166</v>
      </c>
      <c r="AK171" s="124">
        <v>2.751052563</v>
      </c>
      <c r="AL171" s="123" t="s">
        <v>159</v>
      </c>
      <c r="AM171" s="36">
        <v>42503</v>
      </c>
      <c r="AN171" s="123" t="s">
        <v>3636</v>
      </c>
      <c r="AO171" s="123" t="s">
        <v>1732</v>
      </c>
      <c r="AP171" s="123" t="s">
        <v>325</v>
      </c>
      <c r="AQ171" s="123" t="s">
        <v>532</v>
      </c>
    </row>
    <row r="172" spans="1:43">
      <c r="A172" s="123" t="s">
        <v>4072</v>
      </c>
      <c r="B172" s="123" t="s">
        <v>4073</v>
      </c>
      <c r="C172" s="36">
        <v>43830</v>
      </c>
      <c r="D172" s="124">
        <v>1.0740000000000001</v>
      </c>
      <c r="E172" s="124">
        <v>1.1399999999999999</v>
      </c>
      <c r="F172" s="125">
        <v>2.7940765576979699E-2</v>
      </c>
      <c r="G172" s="36">
        <v>43829</v>
      </c>
      <c r="H172" s="124">
        <v>1.0737000000000001</v>
      </c>
      <c r="I172" s="125">
        <v>4.47964256215782</v>
      </c>
      <c r="J172" s="123" t="s">
        <v>6971</v>
      </c>
      <c r="K172" s="125">
        <v>0.14920464178465401</v>
      </c>
      <c r="L172" s="125">
        <v>0.44894038332386399</v>
      </c>
      <c r="M172" s="130">
        <v>0.93037032031751399</v>
      </c>
      <c r="N172" s="137">
        <f t="shared" si="22"/>
        <v>3.721481281270056</v>
      </c>
      <c r="O172" s="132">
        <f t="shared" si="23"/>
        <v>3.721481281270056E-2</v>
      </c>
      <c r="P172" s="134">
        <f t="shared" si="24"/>
        <v>216</v>
      </c>
      <c r="Q172" s="134">
        <v>230</v>
      </c>
      <c r="R172" s="134" t="str">
        <f t="shared" si="25"/>
        <v>216/230</v>
      </c>
      <c r="S172" s="131">
        <f t="shared" si="26"/>
        <v>0.93913043478260871</v>
      </c>
      <c r="T172" s="137">
        <f t="shared" si="27"/>
        <v>60</v>
      </c>
      <c r="U172" s="133" t="e">
        <f ca="1">[1]!f_risk_annusharpe(A172,"2019/9/30","2019/12/31",1,1,3)</f>
        <v>#NAME?</v>
      </c>
      <c r="V172" s="134" t="e">
        <f t="shared" ca="1" si="28"/>
        <v>#NAME?</v>
      </c>
      <c r="W172" s="134">
        <f t="shared" si="29"/>
        <v>230</v>
      </c>
      <c r="X172" s="134" t="e">
        <f t="shared" ca="1" si="30"/>
        <v>#NAME?</v>
      </c>
      <c r="Y172" s="131" t="e">
        <f t="shared" ca="1" si="31"/>
        <v>#NAME?</v>
      </c>
      <c r="Z172" s="137" t="e">
        <f t="shared" ca="1" si="32"/>
        <v>#NAME?</v>
      </c>
      <c r="AA172" s="125">
        <v>2.0621562841868801</v>
      </c>
      <c r="AB172" s="125">
        <v>4.47964256215782</v>
      </c>
      <c r="AC172" s="123" t="s">
        <v>6971</v>
      </c>
      <c r="AD172" s="125">
        <v>11.9059172659161</v>
      </c>
      <c r="AE172" s="123" t="s">
        <v>6972</v>
      </c>
      <c r="AF172" s="125">
        <v>14.0599778664008</v>
      </c>
      <c r="AG172" s="123" t="s">
        <v>6973</v>
      </c>
      <c r="AH172" s="125">
        <v>14.402157799999999</v>
      </c>
      <c r="AI172" s="123" t="s">
        <v>163</v>
      </c>
      <c r="AJ172" s="123" t="s">
        <v>166</v>
      </c>
      <c r="AK172" s="124">
        <v>5.8434485104</v>
      </c>
      <c r="AL172" s="123" t="s">
        <v>159</v>
      </c>
      <c r="AM172" s="36">
        <v>42692</v>
      </c>
      <c r="AN172" s="123" t="s">
        <v>3636</v>
      </c>
      <c r="AO172" s="123" t="s">
        <v>1705</v>
      </c>
      <c r="AP172" s="123" t="s">
        <v>261</v>
      </c>
      <c r="AQ172" s="123" t="s">
        <v>183</v>
      </c>
    </row>
    <row r="173" spans="1:43">
      <c r="A173" s="123" t="s">
        <v>4104</v>
      </c>
      <c r="B173" s="123" t="s">
        <v>4105</v>
      </c>
      <c r="C173" s="36">
        <v>43830</v>
      </c>
      <c r="D173" s="124">
        <v>1.1516999999999999</v>
      </c>
      <c r="E173" s="124">
        <v>1.2717000000000001</v>
      </c>
      <c r="F173" s="125">
        <v>6.9547020516946501E-2</v>
      </c>
      <c r="G173" s="36">
        <v>43829</v>
      </c>
      <c r="H173" s="124">
        <v>1.1509</v>
      </c>
      <c r="I173" s="125">
        <v>4.4524541940775899</v>
      </c>
      <c r="J173" s="123" t="s">
        <v>6974</v>
      </c>
      <c r="K173" s="125">
        <v>0.304824943389644</v>
      </c>
      <c r="L173" s="125">
        <v>0.664277598112056</v>
      </c>
      <c r="M173" s="130">
        <v>0.946621088614234</v>
      </c>
      <c r="N173" s="137">
        <f t="shared" si="22"/>
        <v>3.786484354456936</v>
      </c>
      <c r="O173" s="132">
        <f t="shared" si="23"/>
        <v>3.7864843544569357E-2</v>
      </c>
      <c r="P173" s="134">
        <f t="shared" si="24"/>
        <v>214</v>
      </c>
      <c r="Q173" s="134">
        <v>230</v>
      </c>
      <c r="R173" s="134" t="str">
        <f t="shared" si="25"/>
        <v>214/230</v>
      </c>
      <c r="S173" s="131">
        <f t="shared" si="26"/>
        <v>0.93043478260869561</v>
      </c>
      <c r="T173" s="137">
        <f t="shared" si="27"/>
        <v>60</v>
      </c>
      <c r="U173" s="133" t="e">
        <f ca="1">[1]!f_risk_annusharpe(A173,"2019/9/30","2019/12/31",1,1,3)</f>
        <v>#NAME?</v>
      </c>
      <c r="V173" s="134" t="e">
        <f t="shared" ca="1" si="28"/>
        <v>#NAME?</v>
      </c>
      <c r="W173" s="134">
        <f t="shared" si="29"/>
        <v>230</v>
      </c>
      <c r="X173" s="134" t="e">
        <f t="shared" ca="1" si="30"/>
        <v>#NAME?</v>
      </c>
      <c r="Y173" s="131" t="e">
        <f t="shared" ca="1" si="31"/>
        <v>#NAME?</v>
      </c>
      <c r="Z173" s="137" t="e">
        <f t="shared" ca="1" si="32"/>
        <v>#NAME?</v>
      </c>
      <c r="AA173" s="125">
        <v>1.55354247388149</v>
      </c>
      <c r="AB173" s="125">
        <v>4.4524541940775899</v>
      </c>
      <c r="AC173" s="123" t="s">
        <v>6974</v>
      </c>
      <c r="AD173" s="125">
        <v>3.11603118309174</v>
      </c>
      <c r="AE173" s="123" t="s">
        <v>6975</v>
      </c>
      <c r="AF173" s="125">
        <v>2.5265595072463798</v>
      </c>
      <c r="AG173" s="123" t="s">
        <v>6976</v>
      </c>
      <c r="AH173" s="125">
        <v>1.70765727476038</v>
      </c>
      <c r="AI173" s="123" t="s">
        <v>157</v>
      </c>
      <c r="AJ173" s="123" t="s">
        <v>158</v>
      </c>
      <c r="AK173" s="124">
        <v>3.8404287637999999</v>
      </c>
      <c r="AL173" s="123" t="s">
        <v>159</v>
      </c>
      <c r="AM173" s="36">
        <v>42363</v>
      </c>
      <c r="AN173" s="123" t="s">
        <v>3636</v>
      </c>
      <c r="AO173" s="123" t="s">
        <v>1897</v>
      </c>
      <c r="AP173" s="123" t="s">
        <v>341</v>
      </c>
      <c r="AQ173" s="123" t="s">
        <v>162</v>
      </c>
    </row>
    <row r="174" spans="1:43">
      <c r="A174" s="123" t="s">
        <v>4140</v>
      </c>
      <c r="B174" s="123" t="s">
        <v>4141</v>
      </c>
      <c r="C174" s="36">
        <v>43830</v>
      </c>
      <c r="D174" s="124">
        <v>1.1085</v>
      </c>
      <c r="E174" s="124">
        <v>1.1085</v>
      </c>
      <c r="F174" s="125">
        <v>0.13550135501355501</v>
      </c>
      <c r="G174" s="36">
        <v>43829</v>
      </c>
      <c r="H174" s="124">
        <v>1.107</v>
      </c>
      <c r="I174" s="125">
        <v>4.3981917498587304</v>
      </c>
      <c r="J174" s="123" t="s">
        <v>4135</v>
      </c>
      <c r="K174" s="125">
        <v>0.53509885724650996</v>
      </c>
      <c r="L174" s="125">
        <v>1.4552443712245999</v>
      </c>
      <c r="M174" s="130">
        <v>1.6599413059427699</v>
      </c>
      <c r="N174" s="137">
        <f t="shared" si="22"/>
        <v>6.6397652237710796</v>
      </c>
      <c r="O174" s="132">
        <f t="shared" si="23"/>
        <v>6.6397652237710797E-2</v>
      </c>
      <c r="P174" s="134">
        <f t="shared" si="24"/>
        <v>165</v>
      </c>
      <c r="Q174" s="134">
        <v>230</v>
      </c>
      <c r="R174" s="134" t="str">
        <f t="shared" si="25"/>
        <v>165/230</v>
      </c>
      <c r="S174" s="131">
        <f t="shared" si="26"/>
        <v>0.71739130434782605</v>
      </c>
      <c r="T174" s="137">
        <f t="shared" si="27"/>
        <v>64.130434782608702</v>
      </c>
      <c r="U174" s="133" t="e">
        <f ca="1">[1]!f_risk_annusharpe(A174,"2019/9/30","2019/12/31",1,1,3)</f>
        <v>#NAME?</v>
      </c>
      <c r="V174" s="134" t="e">
        <f t="shared" ca="1" si="28"/>
        <v>#NAME?</v>
      </c>
      <c r="W174" s="134">
        <f t="shared" si="29"/>
        <v>230</v>
      </c>
      <c r="X174" s="134" t="e">
        <f t="shared" ca="1" si="30"/>
        <v>#NAME?</v>
      </c>
      <c r="Y174" s="131" t="e">
        <f t="shared" ca="1" si="31"/>
        <v>#NAME?</v>
      </c>
      <c r="Z174" s="137" t="e">
        <f t="shared" ca="1" si="32"/>
        <v>#NAME?</v>
      </c>
      <c r="AA174" s="125">
        <v>2.3167805058150401</v>
      </c>
      <c r="AB174" s="125">
        <v>4.3981917498587304</v>
      </c>
      <c r="AC174" s="123" t="s">
        <v>4135</v>
      </c>
      <c r="AD174" s="125">
        <v>8.0830733229329095</v>
      </c>
      <c r="AE174" s="123" t="s">
        <v>6977</v>
      </c>
      <c r="AF174" s="126">
        <v>0</v>
      </c>
      <c r="AG174" s="123"/>
      <c r="AH174" s="125">
        <v>10.85</v>
      </c>
      <c r="AI174" s="123" t="s">
        <v>163</v>
      </c>
      <c r="AJ174" s="123" t="s">
        <v>95</v>
      </c>
      <c r="AK174" s="124">
        <v>1.0946769759999999</v>
      </c>
      <c r="AL174" s="123" t="s">
        <v>159</v>
      </c>
      <c r="AM174" s="36">
        <v>42753</v>
      </c>
      <c r="AN174" s="123" t="s">
        <v>3636</v>
      </c>
      <c r="AO174" s="123" t="s">
        <v>4142</v>
      </c>
      <c r="AP174" s="123" t="s">
        <v>179</v>
      </c>
      <c r="AQ174" s="123" t="s">
        <v>181</v>
      </c>
    </row>
    <row r="175" spans="1:43">
      <c r="A175" s="123" t="s">
        <v>4087</v>
      </c>
      <c r="B175" s="123" t="s">
        <v>4088</v>
      </c>
      <c r="C175" s="36">
        <v>43830</v>
      </c>
      <c r="D175" s="124">
        <v>1.0643</v>
      </c>
      <c r="E175" s="124">
        <v>1.1049</v>
      </c>
      <c r="F175" s="125">
        <v>0</v>
      </c>
      <c r="G175" s="36">
        <v>43829</v>
      </c>
      <c r="H175" s="124">
        <v>1.0643</v>
      </c>
      <c r="I175" s="125">
        <v>4.3943350054936099</v>
      </c>
      <c r="J175" s="123" t="s">
        <v>4138</v>
      </c>
      <c r="K175" s="125">
        <v>0.1129005155684</v>
      </c>
      <c r="L175" s="125">
        <v>0.46254912035186102</v>
      </c>
      <c r="M175" s="130">
        <v>1.0635500314317401</v>
      </c>
      <c r="N175" s="137">
        <f t="shared" si="22"/>
        <v>4.2542001257269604</v>
      </c>
      <c r="O175" s="132">
        <f t="shared" si="23"/>
        <v>4.2542001257269604E-2</v>
      </c>
      <c r="P175" s="134">
        <f t="shared" si="24"/>
        <v>204</v>
      </c>
      <c r="Q175" s="134">
        <v>230</v>
      </c>
      <c r="R175" s="134" t="str">
        <f t="shared" si="25"/>
        <v>204/230</v>
      </c>
      <c r="S175" s="131">
        <f t="shared" si="26"/>
        <v>0.88695652173913042</v>
      </c>
      <c r="T175" s="137">
        <f t="shared" si="27"/>
        <v>60</v>
      </c>
      <c r="U175" s="133" t="e">
        <f ca="1">[1]!f_risk_annusharpe(A175,"2019/9/30","2019/12/31",1,1,3)</f>
        <v>#NAME?</v>
      </c>
      <c r="V175" s="134" t="e">
        <f t="shared" ca="1" si="28"/>
        <v>#NAME?</v>
      </c>
      <c r="W175" s="134">
        <f t="shared" si="29"/>
        <v>230</v>
      </c>
      <c r="X175" s="134" t="e">
        <f t="shared" ca="1" si="30"/>
        <v>#NAME?</v>
      </c>
      <c r="Y175" s="131" t="e">
        <f t="shared" ca="1" si="31"/>
        <v>#NAME?</v>
      </c>
      <c r="Z175" s="137" t="e">
        <f t="shared" ca="1" si="32"/>
        <v>#NAME?</v>
      </c>
      <c r="AA175" s="125">
        <v>2.1303373362448501</v>
      </c>
      <c r="AB175" s="125">
        <v>4.3943350054936099</v>
      </c>
      <c r="AC175" s="123" t="s">
        <v>4138</v>
      </c>
      <c r="AD175" s="125">
        <v>9.7985803116571404</v>
      </c>
      <c r="AE175" s="123" t="s">
        <v>6978</v>
      </c>
      <c r="AF175" s="125">
        <v>10.8781817754203</v>
      </c>
      <c r="AG175" s="123" t="s">
        <v>6979</v>
      </c>
      <c r="AH175" s="125">
        <v>10.78947923</v>
      </c>
      <c r="AI175" s="123" t="s">
        <v>157</v>
      </c>
      <c r="AJ175" s="123" t="s">
        <v>197</v>
      </c>
      <c r="AK175" s="124">
        <v>2.0869836713000001</v>
      </c>
      <c r="AL175" s="123" t="s">
        <v>159</v>
      </c>
      <c r="AM175" s="36">
        <v>42597</v>
      </c>
      <c r="AN175" s="123" t="s">
        <v>3636</v>
      </c>
      <c r="AO175" s="123" t="s">
        <v>792</v>
      </c>
      <c r="AP175" s="123" t="s">
        <v>198</v>
      </c>
      <c r="AQ175" s="123" t="s">
        <v>221</v>
      </c>
    </row>
    <row r="176" spans="1:43">
      <c r="A176" s="123" t="s">
        <v>4112</v>
      </c>
      <c r="B176" s="123" t="s">
        <v>4113</v>
      </c>
      <c r="C176" s="36">
        <v>43830</v>
      </c>
      <c r="D176" s="124">
        <v>1.0309999999999999</v>
      </c>
      <c r="E176" s="124">
        <v>1.0309999999999999</v>
      </c>
      <c r="F176" s="125">
        <v>4.8520135856375102E-2</v>
      </c>
      <c r="G176" s="36">
        <v>43829</v>
      </c>
      <c r="H176" s="124">
        <v>1.0305</v>
      </c>
      <c r="I176" s="125">
        <v>4.3522267206477698</v>
      </c>
      <c r="J176" s="123" t="s">
        <v>4143</v>
      </c>
      <c r="K176" s="125">
        <v>0.213841368584757</v>
      </c>
      <c r="L176" s="125">
        <v>0.69342709248948997</v>
      </c>
      <c r="M176" s="130">
        <v>1.3566653558788599</v>
      </c>
      <c r="N176" s="137">
        <f t="shared" si="22"/>
        <v>5.4266614235154398</v>
      </c>
      <c r="O176" s="132">
        <f t="shared" si="23"/>
        <v>5.4266614235154401E-2</v>
      </c>
      <c r="P176" s="134">
        <f t="shared" si="24"/>
        <v>186</v>
      </c>
      <c r="Q176" s="134">
        <v>230</v>
      </c>
      <c r="R176" s="134" t="str">
        <f t="shared" si="25"/>
        <v>186/230</v>
      </c>
      <c r="S176" s="131">
        <f t="shared" si="26"/>
        <v>0.80869565217391304</v>
      </c>
      <c r="T176" s="137">
        <f t="shared" si="27"/>
        <v>60</v>
      </c>
      <c r="U176" s="133" t="e">
        <f ca="1">[1]!f_risk_annusharpe(A176,"2019/9/30","2019/12/31",1,1,3)</f>
        <v>#NAME?</v>
      </c>
      <c r="V176" s="134" t="e">
        <f t="shared" ca="1" si="28"/>
        <v>#NAME?</v>
      </c>
      <c r="W176" s="134">
        <f t="shared" si="29"/>
        <v>230</v>
      </c>
      <c r="X176" s="134" t="e">
        <f t="shared" ca="1" si="30"/>
        <v>#NAME?</v>
      </c>
      <c r="Y176" s="131" t="e">
        <f t="shared" ca="1" si="31"/>
        <v>#NAME?</v>
      </c>
      <c r="Z176" s="137" t="e">
        <f t="shared" ca="1" si="32"/>
        <v>#NAME?</v>
      </c>
      <c r="AA176" s="125">
        <v>2.15000495392845</v>
      </c>
      <c r="AB176" s="125">
        <v>4.3522267206477698</v>
      </c>
      <c r="AC176" s="123" t="s">
        <v>4143</v>
      </c>
      <c r="AD176" s="125">
        <v>2.7097031281131598</v>
      </c>
      <c r="AE176" s="123" t="s">
        <v>6980</v>
      </c>
      <c r="AF176" s="126">
        <v>0</v>
      </c>
      <c r="AG176" s="123"/>
      <c r="AH176" s="125">
        <v>3.0999999999999899</v>
      </c>
      <c r="AI176" s="123" t="s">
        <v>157</v>
      </c>
      <c r="AJ176" s="123" t="s">
        <v>95</v>
      </c>
      <c r="AK176" s="124">
        <v>10.160385189799999</v>
      </c>
      <c r="AL176" s="123" t="s">
        <v>159</v>
      </c>
      <c r="AM176" s="36">
        <v>43067</v>
      </c>
      <c r="AN176" s="123" t="s">
        <v>3636</v>
      </c>
      <c r="AO176" s="123" t="s">
        <v>4114</v>
      </c>
      <c r="AP176" s="123" t="s">
        <v>441</v>
      </c>
      <c r="AQ176" s="123" t="s">
        <v>207</v>
      </c>
    </row>
    <row r="177" spans="1:43">
      <c r="A177" s="123" t="s">
        <v>4115</v>
      </c>
      <c r="B177" s="123" t="s">
        <v>4116</v>
      </c>
      <c r="C177" s="36">
        <v>43830</v>
      </c>
      <c r="D177" s="124">
        <v>1.099</v>
      </c>
      <c r="E177" s="124">
        <v>1.284</v>
      </c>
      <c r="F177" s="125">
        <v>3.4667115364586297E-5</v>
      </c>
      <c r="G177" s="36">
        <v>43829</v>
      </c>
      <c r="H177" s="124">
        <v>1.099</v>
      </c>
      <c r="I177" s="125">
        <v>4.2694497153700297</v>
      </c>
      <c r="J177" s="123" t="s">
        <v>4144</v>
      </c>
      <c r="K177" s="125">
        <v>9.1074681238607097E-2</v>
      </c>
      <c r="L177" s="125">
        <v>0.64102564102563198</v>
      </c>
      <c r="M177" s="130">
        <v>1.10395584176633</v>
      </c>
      <c r="N177" s="137">
        <f t="shared" si="22"/>
        <v>4.41582336706532</v>
      </c>
      <c r="O177" s="132">
        <f t="shared" si="23"/>
        <v>4.4158233670653198E-2</v>
      </c>
      <c r="P177" s="134">
        <f t="shared" si="24"/>
        <v>203</v>
      </c>
      <c r="Q177" s="134">
        <v>230</v>
      </c>
      <c r="R177" s="134" t="str">
        <f t="shared" si="25"/>
        <v>203/230</v>
      </c>
      <c r="S177" s="131">
        <f t="shared" si="26"/>
        <v>0.88260869565217392</v>
      </c>
      <c r="T177" s="137">
        <f t="shared" si="27"/>
        <v>60</v>
      </c>
      <c r="U177" s="133" t="e">
        <f ca="1">[1]!f_risk_annusharpe(A177,"2019/9/30","2019/12/31",1,1,3)</f>
        <v>#NAME?</v>
      </c>
      <c r="V177" s="134" t="e">
        <f t="shared" ca="1" si="28"/>
        <v>#NAME?</v>
      </c>
      <c r="W177" s="134">
        <f t="shared" si="29"/>
        <v>230</v>
      </c>
      <c r="X177" s="134" t="e">
        <f t="shared" ca="1" si="30"/>
        <v>#NAME?</v>
      </c>
      <c r="Y177" s="131" t="e">
        <f t="shared" ca="1" si="31"/>
        <v>#NAME?</v>
      </c>
      <c r="Z177" s="137" t="e">
        <f t="shared" ca="1" si="32"/>
        <v>#NAME?</v>
      </c>
      <c r="AA177" s="125">
        <v>2.6143790849673398</v>
      </c>
      <c r="AB177" s="125">
        <v>4.2694497153700297</v>
      </c>
      <c r="AC177" s="123" t="s">
        <v>4144</v>
      </c>
      <c r="AD177" s="125">
        <v>10.443981034907299</v>
      </c>
      <c r="AE177" s="123" t="s">
        <v>6981</v>
      </c>
      <c r="AF177" s="125">
        <v>11.614765286160701</v>
      </c>
      <c r="AG177" s="123" t="s">
        <v>6982</v>
      </c>
      <c r="AH177" s="125">
        <v>29.976247358999998</v>
      </c>
      <c r="AI177" s="123" t="s">
        <v>157</v>
      </c>
      <c r="AJ177" s="123" t="s">
        <v>189</v>
      </c>
      <c r="AK177" s="124">
        <v>2.7241003725000001</v>
      </c>
      <c r="AL177" s="123" t="s">
        <v>159</v>
      </c>
      <c r="AM177" s="36">
        <v>41131</v>
      </c>
      <c r="AN177" s="123" t="s">
        <v>3636</v>
      </c>
      <c r="AO177" s="123" t="s">
        <v>449</v>
      </c>
      <c r="AP177" s="123" t="s">
        <v>239</v>
      </c>
      <c r="AQ177" s="123" t="s">
        <v>162</v>
      </c>
    </row>
    <row r="178" spans="1:43">
      <c r="A178" s="123" t="s">
        <v>4076</v>
      </c>
      <c r="B178" s="123" t="s">
        <v>4077</v>
      </c>
      <c r="C178" s="36">
        <v>43830</v>
      </c>
      <c r="D178" s="124">
        <v>1.0933999999999999</v>
      </c>
      <c r="E178" s="124">
        <v>1.1372</v>
      </c>
      <c r="F178" s="125">
        <v>1.8294914013907201E-2</v>
      </c>
      <c r="G178" s="36">
        <v>43829</v>
      </c>
      <c r="H178" s="124">
        <v>1.0931999999999999</v>
      </c>
      <c r="I178" s="125">
        <v>4.2524790236460701</v>
      </c>
      <c r="J178" s="123" t="s">
        <v>6983</v>
      </c>
      <c r="K178" s="125">
        <v>0.10070493454178001</v>
      </c>
      <c r="L178" s="125">
        <v>0.23835716905023899</v>
      </c>
      <c r="M178" s="130">
        <v>0.56102271682148896</v>
      </c>
      <c r="N178" s="137">
        <f t="shared" si="22"/>
        <v>2.2440908672859559</v>
      </c>
      <c r="O178" s="132">
        <f t="shared" si="23"/>
        <v>2.2440908672859559E-2</v>
      </c>
      <c r="P178" s="134">
        <f t="shared" si="24"/>
        <v>222</v>
      </c>
      <c r="Q178" s="134">
        <v>230</v>
      </c>
      <c r="R178" s="134" t="str">
        <f t="shared" si="25"/>
        <v>222/230</v>
      </c>
      <c r="S178" s="131">
        <f t="shared" si="26"/>
        <v>0.9652173913043478</v>
      </c>
      <c r="T178" s="137">
        <f t="shared" si="27"/>
        <v>60</v>
      </c>
      <c r="U178" s="133" t="e">
        <f ca="1">[1]!f_risk_annusharpe(A178,"2019/9/30","2019/12/31",1,1,3)</f>
        <v>#NAME?</v>
      </c>
      <c r="V178" s="134" t="e">
        <f t="shared" ca="1" si="28"/>
        <v>#NAME?</v>
      </c>
      <c r="W178" s="134">
        <f t="shared" si="29"/>
        <v>230</v>
      </c>
      <c r="X178" s="134" t="e">
        <f t="shared" ca="1" si="30"/>
        <v>#NAME?</v>
      </c>
      <c r="Y178" s="131" t="e">
        <f t="shared" ca="1" si="31"/>
        <v>#NAME?</v>
      </c>
      <c r="Z178" s="137" t="e">
        <f t="shared" ca="1" si="32"/>
        <v>#NAME?</v>
      </c>
      <c r="AA178" s="125">
        <v>1.72109033398455</v>
      </c>
      <c r="AB178" s="125">
        <v>4.2524790236460701</v>
      </c>
      <c r="AC178" s="123" t="s">
        <v>6983</v>
      </c>
      <c r="AD178" s="125">
        <v>10.078250684931501</v>
      </c>
      <c r="AE178" s="123" t="s">
        <v>6984</v>
      </c>
      <c r="AF178" s="126">
        <v>0</v>
      </c>
      <c r="AG178" s="123"/>
      <c r="AH178" s="125">
        <v>14.107114660000001</v>
      </c>
      <c r="AI178" s="123" t="s">
        <v>157</v>
      </c>
      <c r="AJ178" s="123" t="s">
        <v>95</v>
      </c>
      <c r="AK178" s="124">
        <v>1.0917850021</v>
      </c>
      <c r="AL178" s="123" t="s">
        <v>159</v>
      </c>
      <c r="AM178" s="36">
        <v>42755</v>
      </c>
      <c r="AN178" s="123" t="s">
        <v>3636</v>
      </c>
      <c r="AO178" s="123" t="s">
        <v>984</v>
      </c>
      <c r="AP178" s="123" t="s">
        <v>261</v>
      </c>
      <c r="AQ178" s="123" t="s">
        <v>162</v>
      </c>
    </row>
    <row r="179" spans="1:43">
      <c r="A179" s="123" t="s">
        <v>4153</v>
      </c>
      <c r="B179" s="123" t="s">
        <v>4154</v>
      </c>
      <c r="C179" s="36">
        <v>43830</v>
      </c>
      <c r="D179" s="124">
        <v>1.1120000000000001</v>
      </c>
      <c r="E179" s="124">
        <v>1.4810000000000001</v>
      </c>
      <c r="F179" s="125">
        <v>0.270513976555467</v>
      </c>
      <c r="G179" s="36">
        <v>43829</v>
      </c>
      <c r="H179" s="124">
        <v>1.109</v>
      </c>
      <c r="I179" s="125">
        <v>4.2174320524836002</v>
      </c>
      <c r="J179" s="123" t="s">
        <v>4147</v>
      </c>
      <c r="K179" s="125">
        <v>0.63348416289593601</v>
      </c>
      <c r="L179" s="125">
        <v>1.5525114155251101</v>
      </c>
      <c r="M179" s="130">
        <v>2.2999080036798598</v>
      </c>
      <c r="N179" s="137">
        <f t="shared" si="22"/>
        <v>9.1996320147194393</v>
      </c>
      <c r="O179" s="132">
        <f t="shared" si="23"/>
        <v>9.1996320147194388E-2</v>
      </c>
      <c r="P179" s="134">
        <f t="shared" si="24"/>
        <v>122</v>
      </c>
      <c r="Q179" s="134">
        <v>230</v>
      </c>
      <c r="R179" s="134" t="str">
        <f t="shared" si="25"/>
        <v>122/230</v>
      </c>
      <c r="S179" s="131">
        <f t="shared" si="26"/>
        <v>0.5304347826086957</v>
      </c>
      <c r="T179" s="137">
        <f t="shared" si="27"/>
        <v>73.478260869565219</v>
      </c>
      <c r="U179" s="133" t="e">
        <f ca="1">[1]!f_risk_annusharpe(A179,"2019/9/30","2019/12/31",1,1,3)</f>
        <v>#NAME?</v>
      </c>
      <c r="V179" s="134" t="e">
        <f t="shared" ca="1" si="28"/>
        <v>#NAME?</v>
      </c>
      <c r="W179" s="134">
        <f t="shared" si="29"/>
        <v>230</v>
      </c>
      <c r="X179" s="134" t="e">
        <f t="shared" ca="1" si="30"/>
        <v>#NAME?</v>
      </c>
      <c r="Y179" s="131" t="e">
        <f t="shared" ca="1" si="31"/>
        <v>#NAME?</v>
      </c>
      <c r="Z179" s="137" t="e">
        <f t="shared" ca="1" si="32"/>
        <v>#NAME?</v>
      </c>
      <c r="AA179" s="125">
        <v>3.34572490706319</v>
      </c>
      <c r="AB179" s="125">
        <v>4.2174320524836002</v>
      </c>
      <c r="AC179" s="123" t="s">
        <v>4147</v>
      </c>
      <c r="AD179" s="125">
        <v>9.8814229249011891</v>
      </c>
      <c r="AE179" s="123" t="s">
        <v>6985</v>
      </c>
      <c r="AF179" s="125">
        <v>11.2</v>
      </c>
      <c r="AG179" s="123" t="s">
        <v>6986</v>
      </c>
      <c r="AH179" s="125">
        <v>56.312839199999999</v>
      </c>
      <c r="AI179" s="123" t="s">
        <v>157</v>
      </c>
      <c r="AJ179" s="123" t="s">
        <v>166</v>
      </c>
      <c r="AK179" s="124">
        <v>0.92239228090000003</v>
      </c>
      <c r="AL179" s="123" t="s">
        <v>159</v>
      </c>
      <c r="AM179" s="36">
        <v>41388</v>
      </c>
      <c r="AN179" s="123" t="s">
        <v>3636</v>
      </c>
      <c r="AO179" s="123" t="s">
        <v>3820</v>
      </c>
      <c r="AP179" s="123" t="s">
        <v>266</v>
      </c>
      <c r="AQ179" s="123" t="s">
        <v>173</v>
      </c>
    </row>
    <row r="180" spans="1:43">
      <c r="A180" s="123" t="s">
        <v>4098</v>
      </c>
      <c r="B180" s="123" t="s">
        <v>4099</v>
      </c>
      <c r="C180" s="36">
        <v>43830</v>
      </c>
      <c r="D180" s="124">
        <v>1.0081</v>
      </c>
      <c r="E180" s="124">
        <v>1.1004</v>
      </c>
      <c r="F180" s="125">
        <v>0.13910310449518101</v>
      </c>
      <c r="G180" s="36">
        <v>43826</v>
      </c>
      <c r="H180" s="124">
        <v>1.0066999999999999</v>
      </c>
      <c r="I180" s="125">
        <v>4.1506628066541698</v>
      </c>
      <c r="J180" s="123" t="s">
        <v>4150</v>
      </c>
      <c r="K180" s="125">
        <v>0.18886413764190699</v>
      </c>
      <c r="L180" s="125">
        <v>0.29851268062409198</v>
      </c>
      <c r="M180" s="130">
        <v>0.99863755899953399</v>
      </c>
      <c r="N180" s="137">
        <f t="shared" si="22"/>
        <v>3.994550235998136</v>
      </c>
      <c r="O180" s="132">
        <f t="shared" si="23"/>
        <v>3.9945502359981358E-2</v>
      </c>
      <c r="P180" s="134">
        <f t="shared" si="24"/>
        <v>210</v>
      </c>
      <c r="Q180" s="134">
        <v>230</v>
      </c>
      <c r="R180" s="134" t="str">
        <f t="shared" si="25"/>
        <v>210/230</v>
      </c>
      <c r="S180" s="131">
        <f t="shared" si="26"/>
        <v>0.91304347826086951</v>
      </c>
      <c r="T180" s="137">
        <f t="shared" si="27"/>
        <v>60</v>
      </c>
      <c r="U180" s="133" t="e">
        <f ca="1">[1]!f_risk_annusharpe(A180,"2019/9/30","2019/12/31",1,1,3)</f>
        <v>#NAME?</v>
      </c>
      <c r="V180" s="134" t="e">
        <f t="shared" ca="1" si="28"/>
        <v>#NAME?</v>
      </c>
      <c r="W180" s="134">
        <f t="shared" si="29"/>
        <v>230</v>
      </c>
      <c r="X180" s="134" t="e">
        <f t="shared" ca="1" si="30"/>
        <v>#NAME?</v>
      </c>
      <c r="Y180" s="131" t="e">
        <f t="shared" ca="1" si="31"/>
        <v>#NAME?</v>
      </c>
      <c r="Z180" s="137" t="e">
        <f t="shared" ca="1" si="32"/>
        <v>#NAME?</v>
      </c>
      <c r="AA180" s="125">
        <v>2.23558571357013</v>
      </c>
      <c r="AB180" s="125">
        <v>4.1506628066541698</v>
      </c>
      <c r="AC180" s="123" t="s">
        <v>4150</v>
      </c>
      <c r="AD180" s="125">
        <v>10.242357905288101</v>
      </c>
      <c r="AE180" s="123" t="s">
        <v>6987</v>
      </c>
      <c r="AF180" s="125">
        <v>12.1347650769388</v>
      </c>
      <c r="AG180" s="123" t="s">
        <v>6988</v>
      </c>
      <c r="AH180" s="125">
        <v>10.03784497</v>
      </c>
      <c r="AI180" s="123" t="s">
        <v>174</v>
      </c>
      <c r="AJ180" s="123" t="s">
        <v>197</v>
      </c>
      <c r="AK180" s="124">
        <v>1.6499550746</v>
      </c>
      <c r="AL180" s="123" t="s">
        <v>159</v>
      </c>
      <c r="AM180" s="36">
        <v>42669</v>
      </c>
      <c r="AN180" s="123" t="s">
        <v>3636</v>
      </c>
      <c r="AO180" s="123" t="s">
        <v>4100</v>
      </c>
      <c r="AP180" s="123" t="s">
        <v>524</v>
      </c>
      <c r="AQ180" s="123" t="s">
        <v>276</v>
      </c>
    </row>
    <row r="181" spans="1:43">
      <c r="A181" s="123" t="s">
        <v>4108</v>
      </c>
      <c r="B181" s="123" t="s">
        <v>4109</v>
      </c>
      <c r="C181" s="36">
        <v>43830</v>
      </c>
      <c r="D181" s="124">
        <v>1.0045999999999999</v>
      </c>
      <c r="E181" s="124">
        <v>1.0775999999999999</v>
      </c>
      <c r="F181" s="125">
        <v>9.9161172104275004E-3</v>
      </c>
      <c r="G181" s="36">
        <v>43829</v>
      </c>
      <c r="H181" s="124">
        <v>1.0044999999999999</v>
      </c>
      <c r="I181" s="125">
        <v>4.0451554953387303</v>
      </c>
      <c r="J181" s="123" t="s">
        <v>6989</v>
      </c>
      <c r="K181" s="125">
        <v>0.119593382499489</v>
      </c>
      <c r="L181" s="125">
        <v>0.35844981011655203</v>
      </c>
      <c r="M181" s="130">
        <v>0.83815560486714502</v>
      </c>
      <c r="N181" s="137">
        <f t="shared" si="22"/>
        <v>3.3526224194685801</v>
      </c>
      <c r="O181" s="132">
        <f t="shared" si="23"/>
        <v>3.3526224194685803E-2</v>
      </c>
      <c r="P181" s="134">
        <f t="shared" si="24"/>
        <v>219</v>
      </c>
      <c r="Q181" s="134">
        <v>230</v>
      </c>
      <c r="R181" s="134" t="str">
        <f t="shared" si="25"/>
        <v>219/230</v>
      </c>
      <c r="S181" s="131">
        <f t="shared" si="26"/>
        <v>0.95217391304347831</v>
      </c>
      <c r="T181" s="137">
        <f t="shared" si="27"/>
        <v>60</v>
      </c>
      <c r="U181" s="133" t="e">
        <f ca="1">[1]!f_risk_annusharpe(A181,"2019/9/30","2019/12/31",1,1,3)</f>
        <v>#NAME?</v>
      </c>
      <c r="V181" s="134" t="e">
        <f t="shared" ca="1" si="28"/>
        <v>#NAME?</v>
      </c>
      <c r="W181" s="134">
        <f t="shared" si="29"/>
        <v>230</v>
      </c>
      <c r="X181" s="134" t="e">
        <f t="shared" ca="1" si="30"/>
        <v>#NAME?</v>
      </c>
      <c r="Y181" s="131" t="e">
        <f t="shared" ca="1" si="31"/>
        <v>#NAME?</v>
      </c>
      <c r="Z181" s="137" t="e">
        <f t="shared" ca="1" si="32"/>
        <v>#NAME?</v>
      </c>
      <c r="AA181" s="125">
        <v>1.78210657976075</v>
      </c>
      <c r="AB181" s="125">
        <v>4.0451554953387303</v>
      </c>
      <c r="AC181" s="123" t="s">
        <v>6989</v>
      </c>
      <c r="AD181" s="125">
        <v>9.8207935172413698</v>
      </c>
      <c r="AE181" s="123" t="s">
        <v>6990</v>
      </c>
      <c r="AF181" s="126">
        <v>0</v>
      </c>
      <c r="AG181" s="123"/>
      <c r="AH181" s="125">
        <v>7.9648221067999803</v>
      </c>
      <c r="AI181" s="123" t="s">
        <v>157</v>
      </c>
      <c r="AJ181" s="123" t="s">
        <v>95</v>
      </c>
      <c r="AK181" s="124">
        <v>20.495678778599999</v>
      </c>
      <c r="AL181" s="123" t="s">
        <v>159</v>
      </c>
      <c r="AM181" s="36">
        <v>42770</v>
      </c>
      <c r="AN181" s="123" t="s">
        <v>3636</v>
      </c>
      <c r="AO181" s="123" t="s">
        <v>3188</v>
      </c>
      <c r="AP181" s="123" t="s">
        <v>329</v>
      </c>
      <c r="AQ181" s="123" t="s">
        <v>338</v>
      </c>
    </row>
    <row r="182" spans="1:43">
      <c r="A182" s="123" t="s">
        <v>4129</v>
      </c>
      <c r="B182" s="123" t="s">
        <v>4130</v>
      </c>
      <c r="C182" s="36">
        <v>43830</v>
      </c>
      <c r="D182" s="124">
        <v>1.0204</v>
      </c>
      <c r="E182" s="124">
        <v>1.1208</v>
      </c>
      <c r="F182" s="125">
        <v>5.8835065699148301E-2</v>
      </c>
      <c r="G182" s="36">
        <v>43826</v>
      </c>
      <c r="H182" s="124">
        <v>1.0198</v>
      </c>
      <c r="I182" s="125">
        <v>3.93386421474509</v>
      </c>
      <c r="J182" s="123" t="s">
        <v>6991</v>
      </c>
      <c r="K182" s="125">
        <v>0.27515723270438303</v>
      </c>
      <c r="L182" s="125">
        <v>0.65020012316223896</v>
      </c>
      <c r="M182" s="130">
        <v>1.1854680773330599</v>
      </c>
      <c r="N182" s="137">
        <f t="shared" si="22"/>
        <v>4.7418723093322397</v>
      </c>
      <c r="O182" s="132">
        <f t="shared" si="23"/>
        <v>4.7418723093322394E-2</v>
      </c>
      <c r="P182" s="134">
        <f t="shared" si="24"/>
        <v>197</v>
      </c>
      <c r="Q182" s="134">
        <v>230</v>
      </c>
      <c r="R182" s="134" t="str">
        <f t="shared" si="25"/>
        <v>197/230</v>
      </c>
      <c r="S182" s="131">
        <f t="shared" si="26"/>
        <v>0.85652173913043483</v>
      </c>
      <c r="T182" s="137">
        <f t="shared" si="27"/>
        <v>60</v>
      </c>
      <c r="U182" s="133" t="e">
        <f ca="1">[1]!f_risk_annusharpe(A182,"2019/9/30","2019/12/31",1,1,3)</f>
        <v>#NAME?</v>
      </c>
      <c r="V182" s="134" t="e">
        <f t="shared" ca="1" si="28"/>
        <v>#NAME?</v>
      </c>
      <c r="W182" s="134">
        <f t="shared" si="29"/>
        <v>230</v>
      </c>
      <c r="X182" s="134" t="e">
        <f t="shared" ca="1" si="30"/>
        <v>#NAME?</v>
      </c>
      <c r="Y182" s="131" t="e">
        <f t="shared" ca="1" si="31"/>
        <v>#NAME?</v>
      </c>
      <c r="Z182" s="137" t="e">
        <f t="shared" ca="1" si="32"/>
        <v>#NAME?</v>
      </c>
      <c r="AA182" s="125">
        <v>2.3923893290452098</v>
      </c>
      <c r="AB182" s="125">
        <v>3.93386421474509</v>
      </c>
      <c r="AC182" s="123" t="s">
        <v>6991</v>
      </c>
      <c r="AD182" s="125">
        <v>12.0834061771093</v>
      </c>
      <c r="AE182" s="123" t="s">
        <v>6992</v>
      </c>
      <c r="AF182" s="126">
        <v>0</v>
      </c>
      <c r="AG182" s="123"/>
      <c r="AH182" s="125">
        <v>12.520531461199999</v>
      </c>
      <c r="AI182" s="123" t="s">
        <v>174</v>
      </c>
      <c r="AJ182" s="123" t="s">
        <v>95</v>
      </c>
      <c r="AK182" s="124">
        <v>30.5659137522</v>
      </c>
      <c r="AL182" s="123" t="s">
        <v>159</v>
      </c>
      <c r="AM182" s="36">
        <v>43063</v>
      </c>
      <c r="AN182" s="123" t="s">
        <v>3636</v>
      </c>
      <c r="AO182" s="123" t="s">
        <v>4132</v>
      </c>
      <c r="AP182" s="123" t="s">
        <v>193</v>
      </c>
      <c r="AQ182" s="123" t="s">
        <v>221</v>
      </c>
    </row>
    <row r="183" spans="1:43">
      <c r="A183" s="123" t="s">
        <v>4125</v>
      </c>
      <c r="B183" s="123" t="s">
        <v>4126</v>
      </c>
      <c r="C183" s="36">
        <v>43830</v>
      </c>
      <c r="D183" s="124">
        <v>1.0327</v>
      </c>
      <c r="E183" s="124">
        <v>1.1322000000000001</v>
      </c>
      <c r="F183" s="125">
        <v>9.65159632334852E-3</v>
      </c>
      <c r="G183" s="36">
        <v>43829</v>
      </c>
      <c r="H183" s="124">
        <v>1.0326</v>
      </c>
      <c r="I183" s="125">
        <v>3.8992735784469201</v>
      </c>
      <c r="J183" s="123" t="s">
        <v>4157</v>
      </c>
      <c r="K183" s="125">
        <v>0.116335433834218</v>
      </c>
      <c r="L183" s="125">
        <v>0.52564976151074005</v>
      </c>
      <c r="M183" s="130">
        <v>1.00687574866215</v>
      </c>
      <c r="N183" s="137">
        <f t="shared" si="22"/>
        <v>4.0275029946486001</v>
      </c>
      <c r="O183" s="132">
        <f t="shared" si="23"/>
        <v>4.0275029946485998E-2</v>
      </c>
      <c r="P183" s="134">
        <f t="shared" si="24"/>
        <v>208</v>
      </c>
      <c r="Q183" s="134">
        <v>230</v>
      </c>
      <c r="R183" s="134" t="str">
        <f t="shared" si="25"/>
        <v>208/230</v>
      </c>
      <c r="S183" s="131">
        <f t="shared" si="26"/>
        <v>0.90434782608695652</v>
      </c>
      <c r="T183" s="137">
        <f t="shared" si="27"/>
        <v>60</v>
      </c>
      <c r="U183" s="133" t="e">
        <f ca="1">[1]!f_risk_annusharpe(A183,"2019/9/30","2019/12/31",1,1,3)</f>
        <v>#NAME?</v>
      </c>
      <c r="V183" s="134" t="e">
        <f t="shared" ca="1" si="28"/>
        <v>#NAME?</v>
      </c>
      <c r="W183" s="134">
        <f t="shared" si="29"/>
        <v>230</v>
      </c>
      <c r="X183" s="134" t="e">
        <f t="shared" ca="1" si="30"/>
        <v>#NAME?</v>
      </c>
      <c r="Y183" s="131" t="e">
        <f t="shared" ca="1" si="31"/>
        <v>#NAME?</v>
      </c>
      <c r="Z183" s="137" t="e">
        <f t="shared" ca="1" si="32"/>
        <v>#NAME?</v>
      </c>
      <c r="AA183" s="125">
        <v>1.9073396524797801</v>
      </c>
      <c r="AB183" s="125">
        <v>3.8992735784469201</v>
      </c>
      <c r="AC183" s="123" t="s">
        <v>4157</v>
      </c>
      <c r="AD183" s="125">
        <v>10.362280529239101</v>
      </c>
      <c r="AE183" s="123" t="s">
        <v>6993</v>
      </c>
      <c r="AF183" s="126">
        <v>0</v>
      </c>
      <c r="AG183" s="123"/>
      <c r="AH183" s="125">
        <v>13.717478912800001</v>
      </c>
      <c r="AI183" s="123" t="s">
        <v>163</v>
      </c>
      <c r="AJ183" s="123" t="s">
        <v>95</v>
      </c>
      <c r="AK183" s="124">
        <v>8.4323733692000005</v>
      </c>
      <c r="AL183" s="123" t="s">
        <v>159</v>
      </c>
      <c r="AM183" s="36">
        <v>42807</v>
      </c>
      <c r="AN183" s="123" t="s">
        <v>3636</v>
      </c>
      <c r="AO183" s="123" t="s">
        <v>527</v>
      </c>
      <c r="AP183" s="123" t="s">
        <v>325</v>
      </c>
      <c r="AQ183" s="123" t="s">
        <v>183</v>
      </c>
    </row>
    <row r="184" spans="1:43">
      <c r="A184" s="123" t="s">
        <v>4133</v>
      </c>
      <c r="B184" s="123" t="s">
        <v>4134</v>
      </c>
      <c r="C184" s="36">
        <v>43830</v>
      </c>
      <c r="D184" s="124">
        <v>1.0774999999999999</v>
      </c>
      <c r="E184" s="124">
        <v>1.4786999999999999</v>
      </c>
      <c r="F184" s="125">
        <v>0.120795391191204</v>
      </c>
      <c r="G184" s="36">
        <v>43829</v>
      </c>
      <c r="H184" s="124">
        <v>1.0762</v>
      </c>
      <c r="I184" s="125">
        <v>3.8754458690831801</v>
      </c>
      <c r="J184" s="123" t="s">
        <v>4160</v>
      </c>
      <c r="K184" s="125">
        <v>0.42874452418676601</v>
      </c>
      <c r="L184" s="125">
        <v>0.84230229293401304</v>
      </c>
      <c r="M184" s="130">
        <v>1.1927122464312401</v>
      </c>
      <c r="N184" s="137">
        <f t="shared" si="22"/>
        <v>4.7708489857249603</v>
      </c>
      <c r="O184" s="132">
        <f t="shared" si="23"/>
        <v>4.7708489857249604E-2</v>
      </c>
      <c r="P184" s="134">
        <f t="shared" si="24"/>
        <v>196</v>
      </c>
      <c r="Q184" s="134">
        <v>230</v>
      </c>
      <c r="R184" s="134" t="str">
        <f t="shared" si="25"/>
        <v>196/230</v>
      </c>
      <c r="S184" s="131">
        <f t="shared" si="26"/>
        <v>0.85217391304347823</v>
      </c>
      <c r="T184" s="137">
        <f t="shared" si="27"/>
        <v>60</v>
      </c>
      <c r="U184" s="133" t="e">
        <f ca="1">[1]!f_risk_annusharpe(A184,"2019/9/30","2019/12/31",1,1,3)</f>
        <v>#NAME?</v>
      </c>
      <c r="V184" s="134" t="e">
        <f t="shared" ca="1" si="28"/>
        <v>#NAME?</v>
      </c>
      <c r="W184" s="134">
        <f t="shared" si="29"/>
        <v>230</v>
      </c>
      <c r="X184" s="134" t="e">
        <f t="shared" ca="1" si="30"/>
        <v>#NAME?</v>
      </c>
      <c r="Y184" s="131" t="e">
        <f t="shared" ca="1" si="31"/>
        <v>#NAME?</v>
      </c>
      <c r="Z184" s="137" t="e">
        <f t="shared" ca="1" si="32"/>
        <v>#NAME?</v>
      </c>
      <c r="AA184" s="125">
        <v>1.0882822028332699</v>
      </c>
      <c r="AB184" s="125">
        <v>3.8754458690831801</v>
      </c>
      <c r="AC184" s="123" t="s">
        <v>4160</v>
      </c>
      <c r="AD184" s="125">
        <v>5.3995891616942</v>
      </c>
      <c r="AE184" s="123" t="s">
        <v>6994</v>
      </c>
      <c r="AF184" s="126">
        <v>0</v>
      </c>
      <c r="AG184" s="123"/>
      <c r="AH184" s="125">
        <v>6.2623274161735596</v>
      </c>
      <c r="AI184" s="123" t="s">
        <v>157</v>
      </c>
      <c r="AJ184" s="123" t="s">
        <v>189</v>
      </c>
      <c r="AK184" s="124">
        <v>1.8725312269000001</v>
      </c>
      <c r="AL184" s="123" t="s">
        <v>159</v>
      </c>
      <c r="AM184" s="36">
        <v>42996</v>
      </c>
      <c r="AN184" s="123" t="s">
        <v>3636</v>
      </c>
      <c r="AO184" s="123" t="s">
        <v>6995</v>
      </c>
      <c r="AP184" s="123" t="s">
        <v>217</v>
      </c>
      <c r="AQ184" s="123" t="s">
        <v>247</v>
      </c>
    </row>
    <row r="185" spans="1:43">
      <c r="A185" s="123" t="s">
        <v>4136</v>
      </c>
      <c r="B185" s="123" t="s">
        <v>4137</v>
      </c>
      <c r="C185" s="36">
        <v>43830</v>
      </c>
      <c r="D185" s="124">
        <v>1.244</v>
      </c>
      <c r="E185" s="124">
        <v>1.36</v>
      </c>
      <c r="F185" s="125">
        <v>8.0450522928380397E-2</v>
      </c>
      <c r="G185" s="36">
        <v>43829</v>
      </c>
      <c r="H185" s="124">
        <v>1.2430000000000001</v>
      </c>
      <c r="I185" s="125">
        <v>3.6666666666666599</v>
      </c>
      <c r="J185" s="123" t="s">
        <v>4161</v>
      </c>
      <c r="K185" s="125">
        <v>8.0450522928380397E-2</v>
      </c>
      <c r="L185" s="125">
        <v>0.64724919093850897</v>
      </c>
      <c r="M185" s="130">
        <v>1.22050447518307</v>
      </c>
      <c r="N185" s="137">
        <f t="shared" si="22"/>
        <v>4.8820179007322801</v>
      </c>
      <c r="O185" s="132">
        <f t="shared" si="23"/>
        <v>4.88201790073228E-2</v>
      </c>
      <c r="P185" s="134">
        <f t="shared" si="24"/>
        <v>194</v>
      </c>
      <c r="Q185" s="134">
        <v>230</v>
      </c>
      <c r="R185" s="134" t="str">
        <f t="shared" si="25"/>
        <v>194/230</v>
      </c>
      <c r="S185" s="131">
        <f t="shared" si="26"/>
        <v>0.84347826086956523</v>
      </c>
      <c r="T185" s="137">
        <f t="shared" si="27"/>
        <v>60</v>
      </c>
      <c r="U185" s="133" t="e">
        <f ca="1">[1]!f_risk_annusharpe(A185,"2019/9/30","2019/12/31",1,1,3)</f>
        <v>#NAME?</v>
      </c>
      <c r="V185" s="134" t="e">
        <f t="shared" ca="1" si="28"/>
        <v>#NAME?</v>
      </c>
      <c r="W185" s="134">
        <f t="shared" si="29"/>
        <v>230</v>
      </c>
      <c r="X185" s="134" t="e">
        <f t="shared" ca="1" si="30"/>
        <v>#NAME?</v>
      </c>
      <c r="Y185" s="131" t="e">
        <f t="shared" ca="1" si="31"/>
        <v>#NAME?</v>
      </c>
      <c r="Z185" s="137" t="e">
        <f t="shared" ca="1" si="32"/>
        <v>#NAME?</v>
      </c>
      <c r="AA185" s="125">
        <v>2.2185702547247201</v>
      </c>
      <c r="AB185" s="125">
        <v>3.6666666666666599</v>
      </c>
      <c r="AC185" s="123" t="s">
        <v>4161</v>
      </c>
      <c r="AD185" s="125">
        <v>5.8723404255319203</v>
      </c>
      <c r="AE185" s="123" t="s">
        <v>6996</v>
      </c>
      <c r="AF185" s="125">
        <v>8.6049547259730108</v>
      </c>
      <c r="AG185" s="123" t="s">
        <v>6997</v>
      </c>
      <c r="AH185" s="125">
        <v>36.733637999999999</v>
      </c>
      <c r="AI185" s="123" t="s">
        <v>163</v>
      </c>
      <c r="AJ185" s="123" t="s">
        <v>158</v>
      </c>
      <c r="AK185" s="124">
        <v>20.5590951796</v>
      </c>
      <c r="AL185" s="123" t="s">
        <v>159</v>
      </c>
      <c r="AM185" s="36">
        <v>41528</v>
      </c>
      <c r="AN185" s="123" t="s">
        <v>3636</v>
      </c>
      <c r="AO185" s="123" t="s">
        <v>4139</v>
      </c>
      <c r="AP185" s="123" t="s">
        <v>239</v>
      </c>
      <c r="AQ185" s="123" t="s">
        <v>226</v>
      </c>
    </row>
    <row r="186" spans="1:43">
      <c r="A186" s="123" t="s">
        <v>4145</v>
      </c>
      <c r="B186" s="123" t="s">
        <v>4146</v>
      </c>
      <c r="C186" s="36">
        <v>43830</v>
      </c>
      <c r="D186" s="124">
        <v>1.0144</v>
      </c>
      <c r="E186" s="124">
        <v>1.0885</v>
      </c>
      <c r="F186" s="125">
        <v>1.9762764327253199E-2</v>
      </c>
      <c r="G186" s="36">
        <v>43829</v>
      </c>
      <c r="H186" s="124">
        <v>1.0142</v>
      </c>
      <c r="I186" s="125">
        <v>3.2673239659576501</v>
      </c>
      <c r="J186" s="123" t="s">
        <v>4164</v>
      </c>
      <c r="K186" s="125">
        <v>0.11843663639951101</v>
      </c>
      <c r="L186" s="125">
        <v>0.475435816164819</v>
      </c>
      <c r="M186" s="130">
        <v>0.98242887099175902</v>
      </c>
      <c r="N186" s="137">
        <f t="shared" si="22"/>
        <v>3.9297154839670361</v>
      </c>
      <c r="O186" s="132">
        <f t="shared" si="23"/>
        <v>3.9297154839670362E-2</v>
      </c>
      <c r="P186" s="134">
        <f t="shared" si="24"/>
        <v>212</v>
      </c>
      <c r="Q186" s="134">
        <v>230</v>
      </c>
      <c r="R186" s="134" t="str">
        <f t="shared" si="25"/>
        <v>212/230</v>
      </c>
      <c r="S186" s="131">
        <f t="shared" si="26"/>
        <v>0.92173913043478262</v>
      </c>
      <c r="T186" s="137">
        <f t="shared" si="27"/>
        <v>60</v>
      </c>
      <c r="U186" s="133" t="e">
        <f ca="1">[1]!f_risk_annusharpe(A186,"2019/9/30","2019/12/31",1,1,3)</f>
        <v>#NAME?</v>
      </c>
      <c r="V186" s="134" t="e">
        <f t="shared" ca="1" si="28"/>
        <v>#NAME?</v>
      </c>
      <c r="W186" s="134">
        <f t="shared" si="29"/>
        <v>230</v>
      </c>
      <c r="X186" s="134" t="e">
        <f t="shared" ca="1" si="30"/>
        <v>#NAME?</v>
      </c>
      <c r="Y186" s="131" t="e">
        <f t="shared" ca="1" si="31"/>
        <v>#NAME?</v>
      </c>
      <c r="Z186" s="137" t="e">
        <f t="shared" ca="1" si="32"/>
        <v>#NAME?</v>
      </c>
      <c r="AA186" s="125">
        <v>1.5293885398935601</v>
      </c>
      <c r="AB186" s="125">
        <v>3.2673239659576501</v>
      </c>
      <c r="AC186" s="123" t="s">
        <v>4164</v>
      </c>
      <c r="AD186" s="125">
        <v>7.4536226294783701</v>
      </c>
      <c r="AE186" s="123" t="s">
        <v>6998</v>
      </c>
      <c r="AF186" s="125">
        <v>8.4258944954274497</v>
      </c>
      <c r="AG186" s="123" t="s">
        <v>6999</v>
      </c>
      <c r="AH186" s="125">
        <v>9.0764498624000094</v>
      </c>
      <c r="AI186" s="123" t="s">
        <v>163</v>
      </c>
      <c r="AJ186" s="123" t="s">
        <v>166</v>
      </c>
      <c r="AK186" s="124">
        <v>10.412043192300001</v>
      </c>
      <c r="AL186" s="123" t="s">
        <v>159</v>
      </c>
      <c r="AM186" s="36">
        <v>42481</v>
      </c>
      <c r="AN186" s="123" t="s">
        <v>3636</v>
      </c>
      <c r="AO186" s="123" t="s">
        <v>1450</v>
      </c>
      <c r="AP186" s="123" t="s">
        <v>570</v>
      </c>
      <c r="AQ186" s="123" t="s">
        <v>241</v>
      </c>
    </row>
    <row r="187" spans="1:43">
      <c r="A187" s="123" t="s">
        <v>4165</v>
      </c>
      <c r="B187" s="123" t="s">
        <v>4166</v>
      </c>
      <c r="C187" s="36">
        <v>43830</v>
      </c>
      <c r="D187" s="124">
        <v>1.0474000000000001</v>
      </c>
      <c r="E187" s="124">
        <v>1.0973999999999999</v>
      </c>
      <c r="F187" s="125">
        <v>6.6903582399727393E-2</v>
      </c>
      <c r="G187" s="36">
        <v>43829</v>
      </c>
      <c r="H187" s="124">
        <v>1.0467</v>
      </c>
      <c r="I187" s="125">
        <v>3.2098408641534402</v>
      </c>
      <c r="J187" s="123" t="s">
        <v>4167</v>
      </c>
      <c r="K187" s="125">
        <v>0.34489365778886499</v>
      </c>
      <c r="L187" s="125">
        <v>1.0440015896916901</v>
      </c>
      <c r="M187" s="130">
        <v>1.5393153229745</v>
      </c>
      <c r="N187" s="137">
        <f t="shared" si="22"/>
        <v>6.1572612918980001</v>
      </c>
      <c r="O187" s="132">
        <f t="shared" si="23"/>
        <v>6.1572612918980002E-2</v>
      </c>
      <c r="P187" s="134">
        <f t="shared" si="24"/>
        <v>172</v>
      </c>
      <c r="Q187" s="134">
        <v>230</v>
      </c>
      <c r="R187" s="134" t="str">
        <f t="shared" si="25"/>
        <v>172/230</v>
      </c>
      <c r="S187" s="131">
        <f t="shared" si="26"/>
        <v>0.74782608695652175</v>
      </c>
      <c r="T187" s="137">
        <f t="shared" si="27"/>
        <v>62.608695652173914</v>
      </c>
      <c r="U187" s="133" t="e">
        <f ca="1">[1]!f_risk_annusharpe(A187,"2019/9/30","2019/12/31",1,1,3)</f>
        <v>#NAME?</v>
      </c>
      <c r="V187" s="134" t="e">
        <f t="shared" ca="1" si="28"/>
        <v>#NAME?</v>
      </c>
      <c r="W187" s="134">
        <f t="shared" si="29"/>
        <v>230</v>
      </c>
      <c r="X187" s="134" t="e">
        <f t="shared" ca="1" si="30"/>
        <v>#NAME?</v>
      </c>
      <c r="Y187" s="131" t="e">
        <f t="shared" ca="1" si="31"/>
        <v>#NAME?</v>
      </c>
      <c r="Z187" s="137" t="e">
        <f t="shared" ca="1" si="32"/>
        <v>#NAME?</v>
      </c>
      <c r="AA187" s="125">
        <v>2.1629515421552399</v>
      </c>
      <c r="AB187" s="125">
        <v>3.2098408641534402</v>
      </c>
      <c r="AC187" s="123" t="s">
        <v>4167</v>
      </c>
      <c r="AD187" s="125">
        <v>4.7260399954211803</v>
      </c>
      <c r="AE187" s="123" t="s">
        <v>7000</v>
      </c>
      <c r="AF187" s="125">
        <v>9.6636776817500891</v>
      </c>
      <c r="AG187" s="123" t="s">
        <v>7001</v>
      </c>
      <c r="AH187" s="125">
        <v>9.7843077272000301</v>
      </c>
      <c r="AI187" s="123" t="s">
        <v>157</v>
      </c>
      <c r="AJ187" s="123" t="s">
        <v>166</v>
      </c>
      <c r="AK187" s="124">
        <v>1.8384282728000001</v>
      </c>
      <c r="AL187" s="123" t="s">
        <v>159</v>
      </c>
      <c r="AM187" s="36">
        <v>42608</v>
      </c>
      <c r="AN187" s="123" t="s">
        <v>3636</v>
      </c>
      <c r="AO187" s="123" t="s">
        <v>4168</v>
      </c>
      <c r="AP187" s="123" t="s">
        <v>427</v>
      </c>
      <c r="AQ187" s="123" t="s">
        <v>276</v>
      </c>
    </row>
    <row r="188" spans="1:43">
      <c r="A188" s="123" t="s">
        <v>4151</v>
      </c>
      <c r="B188" s="123" t="s">
        <v>4152</v>
      </c>
      <c r="C188" s="36">
        <v>43830</v>
      </c>
      <c r="D188" s="124">
        <v>1.0648</v>
      </c>
      <c r="E188" s="124">
        <v>1.0648</v>
      </c>
      <c r="F188" s="125">
        <v>2.8182245185529999E-2</v>
      </c>
      <c r="G188" s="36">
        <v>43829</v>
      </c>
      <c r="H188" s="124">
        <v>1.0645</v>
      </c>
      <c r="I188" s="125">
        <v>3.0385136442810001</v>
      </c>
      <c r="J188" s="123" t="s">
        <v>7002</v>
      </c>
      <c r="K188" s="125">
        <v>0.14107025298599199</v>
      </c>
      <c r="L188" s="125">
        <v>0.37707390648567202</v>
      </c>
      <c r="M188" s="130">
        <v>1.0438413361169001</v>
      </c>
      <c r="N188" s="137">
        <f t="shared" si="22"/>
        <v>4.1753653444676004</v>
      </c>
      <c r="O188" s="132">
        <f t="shared" si="23"/>
        <v>4.1753653444676006E-2</v>
      </c>
      <c r="P188" s="134">
        <f t="shared" si="24"/>
        <v>207</v>
      </c>
      <c r="Q188" s="134">
        <v>230</v>
      </c>
      <c r="R188" s="134" t="str">
        <f t="shared" si="25"/>
        <v>207/230</v>
      </c>
      <c r="S188" s="131">
        <f t="shared" si="26"/>
        <v>0.9</v>
      </c>
      <c r="T188" s="137">
        <f t="shared" si="27"/>
        <v>60</v>
      </c>
      <c r="U188" s="133" t="e">
        <f ca="1">[1]!f_risk_annusharpe(A188,"2019/9/30","2019/12/31",1,1,3)</f>
        <v>#NAME?</v>
      </c>
      <c r="V188" s="134" t="e">
        <f t="shared" ca="1" si="28"/>
        <v>#NAME?</v>
      </c>
      <c r="W188" s="134">
        <f t="shared" si="29"/>
        <v>230</v>
      </c>
      <c r="X188" s="134" t="e">
        <f t="shared" ca="1" si="30"/>
        <v>#NAME?</v>
      </c>
      <c r="Y188" s="131" t="e">
        <f t="shared" ca="1" si="31"/>
        <v>#NAME?</v>
      </c>
      <c r="Z188" s="137" t="e">
        <f t="shared" ca="1" si="32"/>
        <v>#NAME?</v>
      </c>
      <c r="AA188" s="125">
        <v>2.28626320845341</v>
      </c>
      <c r="AB188" s="125">
        <v>3.0385136442810001</v>
      </c>
      <c r="AC188" s="123" t="s">
        <v>7002</v>
      </c>
      <c r="AD188" s="125">
        <v>3.8322769380789699</v>
      </c>
      <c r="AE188" s="123" t="s">
        <v>7003</v>
      </c>
      <c r="AF188" s="126">
        <v>0</v>
      </c>
      <c r="AG188" s="123"/>
      <c r="AH188" s="125">
        <v>6.48</v>
      </c>
      <c r="AI188" s="123" t="s">
        <v>157</v>
      </c>
      <c r="AJ188" s="123" t="s">
        <v>95</v>
      </c>
      <c r="AK188" s="124">
        <v>2.0630237163</v>
      </c>
      <c r="AL188" s="123" t="s">
        <v>159</v>
      </c>
      <c r="AM188" s="36">
        <v>42839</v>
      </c>
      <c r="AN188" s="123" t="s">
        <v>3636</v>
      </c>
      <c r="AO188" s="123" t="s">
        <v>1077</v>
      </c>
      <c r="AP188" s="123" t="s">
        <v>553</v>
      </c>
      <c r="AQ188" s="123" t="s">
        <v>173</v>
      </c>
    </row>
    <row r="189" spans="1:43">
      <c r="A189" s="123" t="s">
        <v>4155</v>
      </c>
      <c r="B189" s="123" t="s">
        <v>4156</v>
      </c>
      <c r="C189" s="36">
        <v>43830</v>
      </c>
      <c r="D189" s="124">
        <v>1.0886</v>
      </c>
      <c r="E189" s="124">
        <v>1.0886</v>
      </c>
      <c r="F189" s="125">
        <v>1.83755972069072E-2</v>
      </c>
      <c r="G189" s="36">
        <v>43829</v>
      </c>
      <c r="H189" s="124">
        <v>1.0884</v>
      </c>
      <c r="I189" s="125">
        <v>2.8242183810333499</v>
      </c>
      <c r="J189" s="123" t="s">
        <v>7004</v>
      </c>
      <c r="K189" s="125">
        <v>0.14719411223551501</v>
      </c>
      <c r="L189" s="125">
        <v>0.33179723502304598</v>
      </c>
      <c r="M189" s="130">
        <v>0.75897815623842901</v>
      </c>
      <c r="N189" s="137">
        <f t="shared" si="22"/>
        <v>3.0359126249537161</v>
      </c>
      <c r="O189" s="132">
        <f t="shared" si="23"/>
        <v>3.0359126249537162E-2</v>
      </c>
      <c r="P189" s="134">
        <f t="shared" si="24"/>
        <v>220</v>
      </c>
      <c r="Q189" s="134">
        <v>230</v>
      </c>
      <c r="R189" s="134" t="str">
        <f t="shared" si="25"/>
        <v>220/230</v>
      </c>
      <c r="S189" s="131">
        <f t="shared" si="26"/>
        <v>0.95652173913043481</v>
      </c>
      <c r="T189" s="137">
        <f t="shared" si="27"/>
        <v>60</v>
      </c>
      <c r="U189" s="133" t="e">
        <f ca="1">[1]!f_risk_annusharpe(A189,"2019/9/30","2019/12/31",1,1,3)</f>
        <v>#NAME?</v>
      </c>
      <c r="V189" s="134" t="e">
        <f t="shared" ca="1" si="28"/>
        <v>#NAME?</v>
      </c>
      <c r="W189" s="134">
        <f t="shared" si="29"/>
        <v>230</v>
      </c>
      <c r="X189" s="134" t="e">
        <f t="shared" ca="1" si="30"/>
        <v>#NAME?</v>
      </c>
      <c r="Y189" s="131" t="e">
        <f t="shared" ca="1" si="31"/>
        <v>#NAME?</v>
      </c>
      <c r="Z189" s="137" t="e">
        <f t="shared" ca="1" si="32"/>
        <v>#NAME?</v>
      </c>
      <c r="AA189" s="125">
        <v>1.6718034930419401</v>
      </c>
      <c r="AB189" s="125">
        <v>2.8242183810333499</v>
      </c>
      <c r="AC189" s="123" t="s">
        <v>7004</v>
      </c>
      <c r="AD189" s="125">
        <v>5.9670982186313504</v>
      </c>
      <c r="AE189" s="123" t="s">
        <v>7005</v>
      </c>
      <c r="AF189" s="125">
        <v>8.8817763552710502</v>
      </c>
      <c r="AG189" s="123" t="s">
        <v>7006</v>
      </c>
      <c r="AH189" s="125">
        <v>8.86</v>
      </c>
      <c r="AI189" s="123" t="s">
        <v>163</v>
      </c>
      <c r="AJ189" s="123" t="s">
        <v>189</v>
      </c>
      <c r="AK189" s="124">
        <v>2.0297056433999998</v>
      </c>
      <c r="AL189" s="123" t="s">
        <v>159</v>
      </c>
      <c r="AM189" s="36">
        <v>42615</v>
      </c>
      <c r="AN189" s="123" t="s">
        <v>3636</v>
      </c>
      <c r="AO189" s="123" t="s">
        <v>1212</v>
      </c>
      <c r="AP189" s="123" t="s">
        <v>270</v>
      </c>
      <c r="AQ189" s="123" t="s">
        <v>247</v>
      </c>
    </row>
    <row r="190" spans="1:43">
      <c r="A190" s="123" t="s">
        <v>4162</v>
      </c>
      <c r="B190" s="123" t="s">
        <v>4163</v>
      </c>
      <c r="C190" s="36">
        <v>43830</v>
      </c>
      <c r="D190" s="124">
        <v>1.1047</v>
      </c>
      <c r="E190" s="124">
        <v>1.1047</v>
      </c>
      <c r="F190" s="125">
        <v>0</v>
      </c>
      <c r="G190" s="36">
        <v>43829</v>
      </c>
      <c r="H190" s="124">
        <v>1.1047</v>
      </c>
      <c r="I190" s="125">
        <v>2.2680985002777199</v>
      </c>
      <c r="J190" s="123" t="s">
        <v>4171</v>
      </c>
      <c r="K190" s="125">
        <v>7.24703324576422E-2</v>
      </c>
      <c r="L190" s="125">
        <v>0.117817654522392</v>
      </c>
      <c r="M190" s="130">
        <v>0.47294224647567901</v>
      </c>
      <c r="N190" s="137">
        <f t="shared" si="22"/>
        <v>1.891768985902716</v>
      </c>
      <c r="O190" s="132">
        <f t="shared" si="23"/>
        <v>1.891768985902716E-2</v>
      </c>
      <c r="P190" s="134">
        <f t="shared" si="24"/>
        <v>224</v>
      </c>
      <c r="Q190" s="134">
        <v>230</v>
      </c>
      <c r="R190" s="134" t="str">
        <f t="shared" si="25"/>
        <v>224/230</v>
      </c>
      <c r="S190" s="131">
        <f t="shared" si="26"/>
        <v>0.97391304347826091</v>
      </c>
      <c r="T190" s="137">
        <f t="shared" si="27"/>
        <v>60</v>
      </c>
      <c r="U190" s="133" t="e">
        <f ca="1">[1]!f_risk_annusharpe(A190,"2019/9/30","2019/12/31",1,1,3)</f>
        <v>#NAME?</v>
      </c>
      <c r="V190" s="134" t="e">
        <f t="shared" ca="1" si="28"/>
        <v>#NAME?</v>
      </c>
      <c r="W190" s="134">
        <f t="shared" si="29"/>
        <v>230</v>
      </c>
      <c r="X190" s="134" t="e">
        <f t="shared" ca="1" si="30"/>
        <v>#NAME?</v>
      </c>
      <c r="Y190" s="131" t="e">
        <f t="shared" ca="1" si="31"/>
        <v>#NAME?</v>
      </c>
      <c r="Z190" s="137" t="e">
        <f t="shared" ca="1" si="32"/>
        <v>#NAME?</v>
      </c>
      <c r="AA190" s="125">
        <v>1.0057602633263301</v>
      </c>
      <c r="AB190" s="125">
        <v>2.2680985002777199</v>
      </c>
      <c r="AC190" s="123" t="s">
        <v>4171</v>
      </c>
      <c r="AD190" s="125">
        <v>8.09197651663405</v>
      </c>
      <c r="AE190" s="123" t="s">
        <v>7007</v>
      </c>
      <c r="AF190" s="125">
        <v>10.084703537618299</v>
      </c>
      <c r="AG190" s="123" t="s">
        <v>7008</v>
      </c>
      <c r="AH190" s="125">
        <v>10.47</v>
      </c>
      <c r="AI190" s="123" t="s">
        <v>157</v>
      </c>
      <c r="AJ190" s="123" t="s">
        <v>166</v>
      </c>
      <c r="AK190" s="124">
        <v>2.0729369601999998</v>
      </c>
      <c r="AL190" s="123" t="s">
        <v>159</v>
      </c>
      <c r="AM190" s="36">
        <v>42704</v>
      </c>
      <c r="AN190" s="123" t="s">
        <v>3636</v>
      </c>
      <c r="AO190" s="123" t="s">
        <v>3030</v>
      </c>
      <c r="AP190" s="123" t="s">
        <v>233</v>
      </c>
      <c r="AQ190" s="123" t="s">
        <v>207</v>
      </c>
    </row>
    <row r="191" spans="1:43">
      <c r="A191" s="123" t="s">
        <v>4169</v>
      </c>
      <c r="B191" s="123" t="s">
        <v>4170</v>
      </c>
      <c r="C191" s="36">
        <v>43830</v>
      </c>
      <c r="D191" s="124">
        <v>1.1758999999999999</v>
      </c>
      <c r="E191" s="124">
        <v>1.5809</v>
      </c>
      <c r="F191" s="125">
        <v>1.7011142298196901E-2</v>
      </c>
      <c r="G191" s="36">
        <v>43829</v>
      </c>
      <c r="H191" s="124">
        <v>1.1757</v>
      </c>
      <c r="I191" s="125">
        <v>1.8889177714236101</v>
      </c>
      <c r="J191" s="123" t="s">
        <v>4172</v>
      </c>
      <c r="K191" s="125">
        <v>0.13625138380311499</v>
      </c>
      <c r="L191" s="125">
        <v>0.34132605171088698</v>
      </c>
      <c r="M191" s="130">
        <v>0.55584060201811902</v>
      </c>
      <c r="N191" s="137">
        <f t="shared" si="22"/>
        <v>2.2233624080724761</v>
      </c>
      <c r="O191" s="132">
        <f t="shared" si="23"/>
        <v>2.2233624080724761E-2</v>
      </c>
      <c r="P191" s="134">
        <f t="shared" si="24"/>
        <v>223</v>
      </c>
      <c r="Q191" s="134">
        <v>230</v>
      </c>
      <c r="R191" s="134" t="str">
        <f t="shared" si="25"/>
        <v>223/230</v>
      </c>
      <c r="S191" s="131">
        <f t="shared" si="26"/>
        <v>0.9695652173913043</v>
      </c>
      <c r="T191" s="137">
        <f t="shared" si="27"/>
        <v>60</v>
      </c>
      <c r="U191" s="133" t="e">
        <f ca="1">[1]!f_risk_annusharpe(A191,"2019/9/30","2019/12/31",1,1,3)</f>
        <v>#NAME?</v>
      </c>
      <c r="V191" s="134" t="e">
        <f t="shared" ca="1" si="28"/>
        <v>#NAME?</v>
      </c>
      <c r="W191" s="134">
        <f t="shared" si="29"/>
        <v>230</v>
      </c>
      <c r="X191" s="134" t="e">
        <f t="shared" ca="1" si="30"/>
        <v>#NAME?</v>
      </c>
      <c r="Y191" s="131" t="e">
        <f t="shared" ca="1" si="31"/>
        <v>#NAME?</v>
      </c>
      <c r="Z191" s="137" t="e">
        <f t="shared" ca="1" si="32"/>
        <v>#NAME?</v>
      </c>
      <c r="AA191" s="125">
        <v>0.909637003346766</v>
      </c>
      <c r="AB191" s="125">
        <v>1.8889177714236101</v>
      </c>
      <c r="AC191" s="123" t="s">
        <v>4172</v>
      </c>
      <c r="AD191" s="125">
        <v>3.3304042179261901</v>
      </c>
      <c r="AE191" s="123" t="s">
        <v>7009</v>
      </c>
      <c r="AF191" s="125">
        <v>5.7464028776978298</v>
      </c>
      <c r="AG191" s="123" t="s">
        <v>7010</v>
      </c>
      <c r="AH191" s="125">
        <v>67.534118289999995</v>
      </c>
      <c r="AI191" s="123" t="s">
        <v>157</v>
      </c>
      <c r="AJ191" s="123" t="s">
        <v>158</v>
      </c>
      <c r="AK191" s="124">
        <v>12.1857766393</v>
      </c>
      <c r="AL191" s="123" t="s">
        <v>159</v>
      </c>
      <c r="AM191" s="36">
        <v>39687</v>
      </c>
      <c r="AN191" s="123" t="s">
        <v>3636</v>
      </c>
      <c r="AO191" s="123" t="s">
        <v>2325</v>
      </c>
      <c r="AP191" s="123" t="s">
        <v>233</v>
      </c>
      <c r="AQ191" s="123" t="s">
        <v>181</v>
      </c>
    </row>
    <row r="192" spans="1:43">
      <c r="A192" s="123" t="s">
        <v>4242</v>
      </c>
      <c r="B192" s="123" t="s">
        <v>4243</v>
      </c>
      <c r="C192" s="36">
        <v>43830</v>
      </c>
      <c r="D192" s="124">
        <v>1.0173000000000001</v>
      </c>
      <c r="E192" s="124">
        <v>1.0173000000000001</v>
      </c>
      <c r="F192" s="125">
        <v>0.79262855444367397</v>
      </c>
      <c r="G192" s="36">
        <v>43829</v>
      </c>
      <c r="H192" s="124">
        <v>1.0093000000000001</v>
      </c>
      <c r="I192" s="125">
        <v>1.69949015295413</v>
      </c>
      <c r="J192" s="123" t="s">
        <v>4177</v>
      </c>
      <c r="K192" s="125">
        <v>2.3749622622522</v>
      </c>
      <c r="L192" s="125">
        <v>5.7374493295915299</v>
      </c>
      <c r="M192" s="130">
        <v>5.8694973462379103</v>
      </c>
      <c r="N192" s="137">
        <f t="shared" si="22"/>
        <v>23.477989384951641</v>
      </c>
      <c r="O192" s="132">
        <f t="shared" si="23"/>
        <v>0.23477989384951642</v>
      </c>
      <c r="P192" s="134">
        <f t="shared" si="24"/>
        <v>30</v>
      </c>
      <c r="Q192" s="134">
        <v>230</v>
      </c>
      <c r="R192" s="134" t="str">
        <f t="shared" si="25"/>
        <v>30/230</v>
      </c>
      <c r="S192" s="131">
        <f t="shared" si="26"/>
        <v>0.13043478260869565</v>
      </c>
      <c r="T192" s="137">
        <f t="shared" si="27"/>
        <v>93.478260869565219</v>
      </c>
      <c r="U192" s="133" t="e">
        <f ca="1">[1]!f_risk_annusharpe(A192,"2019/9/30","2019/12/31",1,1,3)</f>
        <v>#NAME?</v>
      </c>
      <c r="V192" s="134" t="e">
        <f t="shared" ca="1" si="28"/>
        <v>#NAME?</v>
      </c>
      <c r="W192" s="134">
        <f t="shared" si="29"/>
        <v>230</v>
      </c>
      <c r="X192" s="134" t="e">
        <f t="shared" ca="1" si="30"/>
        <v>#NAME?</v>
      </c>
      <c r="Y192" s="131" t="e">
        <f t="shared" ca="1" si="31"/>
        <v>#NAME?</v>
      </c>
      <c r="Z192" s="137" t="e">
        <f t="shared" ca="1" si="32"/>
        <v>#NAME?</v>
      </c>
      <c r="AA192" s="125">
        <v>7.50290605516222</v>
      </c>
      <c r="AB192" s="125">
        <v>1.69949015295413</v>
      </c>
      <c r="AC192" s="123" t="s">
        <v>4177</v>
      </c>
      <c r="AD192" s="126">
        <v>0</v>
      </c>
      <c r="AE192" s="123"/>
      <c r="AF192" s="126">
        <v>0</v>
      </c>
      <c r="AG192" s="123"/>
      <c r="AH192" s="125">
        <v>1.73000000000001</v>
      </c>
      <c r="AI192" s="123" t="s">
        <v>157</v>
      </c>
      <c r="AJ192" s="123" t="s">
        <v>95</v>
      </c>
      <c r="AK192" s="124">
        <v>1.0789567785</v>
      </c>
      <c r="AL192" s="123" t="s">
        <v>159</v>
      </c>
      <c r="AM192" s="36">
        <v>43459</v>
      </c>
      <c r="AN192" s="123" t="s">
        <v>3636</v>
      </c>
      <c r="AO192" s="123" t="s">
        <v>280</v>
      </c>
      <c r="AP192" s="123" t="s">
        <v>200</v>
      </c>
      <c r="AQ192" s="123" t="s">
        <v>185</v>
      </c>
    </row>
    <row r="193" spans="1:43">
      <c r="A193" s="123" t="s">
        <v>4234</v>
      </c>
      <c r="B193" s="123" t="s">
        <v>4235</v>
      </c>
      <c r="C193" s="36">
        <v>43830</v>
      </c>
      <c r="D193" s="124">
        <v>1.498</v>
      </c>
      <c r="E193" s="124">
        <v>1.6439999999999999</v>
      </c>
      <c r="F193" s="125">
        <v>0.20063056774253801</v>
      </c>
      <c r="G193" s="36">
        <v>43829</v>
      </c>
      <c r="H193" s="124">
        <v>1.4950000000000001</v>
      </c>
      <c r="I193" s="125">
        <v>1.49051490514906</v>
      </c>
      <c r="J193" s="123" t="s">
        <v>4178</v>
      </c>
      <c r="K193" s="125">
        <v>0.87542087542086899</v>
      </c>
      <c r="L193" s="125">
        <v>2.25255972696245</v>
      </c>
      <c r="M193" s="130">
        <v>2.1131561008861599</v>
      </c>
      <c r="N193" s="137">
        <f t="shared" si="22"/>
        <v>8.4526244035446396</v>
      </c>
      <c r="O193" s="132">
        <f t="shared" si="23"/>
        <v>8.4526244035446396E-2</v>
      </c>
      <c r="P193" s="134">
        <f t="shared" si="24"/>
        <v>133</v>
      </c>
      <c r="Q193" s="134">
        <v>230</v>
      </c>
      <c r="R193" s="134" t="str">
        <f t="shared" si="25"/>
        <v>133/230</v>
      </c>
      <c r="S193" s="131">
        <f t="shared" si="26"/>
        <v>0.57826086956521738</v>
      </c>
      <c r="T193" s="137">
        <f t="shared" si="27"/>
        <v>71.086956521739125</v>
      </c>
      <c r="U193" s="133" t="e">
        <f ca="1">[1]!f_risk_annusharpe(A193,"2019/9/30","2019/12/31",1,1,3)</f>
        <v>#NAME?</v>
      </c>
      <c r="V193" s="134" t="e">
        <f t="shared" ca="1" si="28"/>
        <v>#NAME?</v>
      </c>
      <c r="W193" s="134">
        <f t="shared" si="29"/>
        <v>230</v>
      </c>
      <c r="X193" s="134" t="e">
        <f t="shared" ca="1" si="30"/>
        <v>#NAME?</v>
      </c>
      <c r="Y193" s="131" t="e">
        <f t="shared" ca="1" si="31"/>
        <v>#NAME?</v>
      </c>
      <c r="Z193" s="137" t="e">
        <f t="shared" ca="1" si="32"/>
        <v>#NAME?</v>
      </c>
      <c r="AA193" s="125">
        <v>3.16804407713499</v>
      </c>
      <c r="AB193" s="125">
        <v>1.49051490514906</v>
      </c>
      <c r="AC193" s="123" t="s">
        <v>4178</v>
      </c>
      <c r="AD193" s="125">
        <v>-1.2734755798319299</v>
      </c>
      <c r="AE193" s="123" t="s">
        <v>7011</v>
      </c>
      <c r="AF193" s="125">
        <v>0.41415731623931801</v>
      </c>
      <c r="AG193" s="123" t="s">
        <v>7012</v>
      </c>
      <c r="AH193" s="125">
        <v>64.478389684000007</v>
      </c>
      <c r="AI193" s="123" t="s">
        <v>157</v>
      </c>
      <c r="AJ193" s="123" t="s">
        <v>158</v>
      </c>
      <c r="AK193" s="124">
        <v>8.2834499027999993</v>
      </c>
      <c r="AL193" s="123" t="s">
        <v>159</v>
      </c>
      <c r="AM193" s="36">
        <v>41578</v>
      </c>
      <c r="AN193" s="123" t="s">
        <v>3636</v>
      </c>
      <c r="AO193" s="123" t="s">
        <v>3671</v>
      </c>
      <c r="AP193" s="123" t="s">
        <v>219</v>
      </c>
      <c r="AQ193" s="123" t="s">
        <v>183</v>
      </c>
    </row>
    <row r="194" spans="1:43">
      <c r="A194" s="123" t="s">
        <v>4179</v>
      </c>
      <c r="B194" s="123" t="s">
        <v>4180</v>
      </c>
      <c r="C194" s="36">
        <v>43830</v>
      </c>
      <c r="D194" s="124">
        <v>1.0074000000000001</v>
      </c>
      <c r="E194" s="124">
        <v>1.0074000000000001</v>
      </c>
      <c r="F194" s="125">
        <v>5.9594755661517299E-2</v>
      </c>
      <c r="G194" s="36">
        <v>43829</v>
      </c>
      <c r="H194" s="124">
        <v>1.0067999999999999</v>
      </c>
      <c r="I194" s="125">
        <v>1.4195107218363101</v>
      </c>
      <c r="J194" s="123" t="s">
        <v>4181</v>
      </c>
      <c r="K194" s="125">
        <v>0.28870084619214798</v>
      </c>
      <c r="L194" s="125">
        <v>0.67959224465322199</v>
      </c>
      <c r="M194" s="130">
        <v>5.7415765718484399</v>
      </c>
      <c r="N194" s="137">
        <f t="shared" si="22"/>
        <v>22.96630628739376</v>
      </c>
      <c r="O194" s="132">
        <f t="shared" si="23"/>
        <v>0.22966306287393759</v>
      </c>
      <c r="P194" s="134">
        <f t="shared" si="24"/>
        <v>32</v>
      </c>
      <c r="Q194" s="134">
        <v>230</v>
      </c>
      <c r="R194" s="134" t="str">
        <f t="shared" si="25"/>
        <v>32/230</v>
      </c>
      <c r="S194" s="131">
        <f t="shared" si="26"/>
        <v>0.1391304347826087</v>
      </c>
      <c r="T194" s="137">
        <f t="shared" si="27"/>
        <v>93.043478260869563</v>
      </c>
      <c r="U194" s="133" t="e">
        <f ca="1">[1]!f_risk_annusharpe(A194,"2019/9/30","2019/12/31",1,1,3)</f>
        <v>#NAME?</v>
      </c>
      <c r="V194" s="134" t="e">
        <f t="shared" ca="1" si="28"/>
        <v>#NAME?</v>
      </c>
      <c r="W194" s="134">
        <f t="shared" si="29"/>
        <v>230</v>
      </c>
      <c r="X194" s="134" t="e">
        <f t="shared" ca="1" si="30"/>
        <v>#NAME?</v>
      </c>
      <c r="Y194" s="131" t="e">
        <f t="shared" ca="1" si="31"/>
        <v>#NAME?</v>
      </c>
      <c r="Z194" s="137" t="e">
        <f t="shared" ca="1" si="32"/>
        <v>#NAME?</v>
      </c>
      <c r="AA194" s="125">
        <v>10.291219619005901</v>
      </c>
      <c r="AB194" s="125">
        <v>1.4195107218363101</v>
      </c>
      <c r="AC194" s="123" t="s">
        <v>4181</v>
      </c>
      <c r="AD194" s="125">
        <v>1.1953792064289299</v>
      </c>
      <c r="AE194" s="123" t="s">
        <v>7013</v>
      </c>
      <c r="AF194" s="126">
        <v>0</v>
      </c>
      <c r="AG194" s="123"/>
      <c r="AH194" s="125">
        <v>0.74000000000000699</v>
      </c>
      <c r="AI194" s="123" t="s">
        <v>157</v>
      </c>
      <c r="AJ194" s="123" t="s">
        <v>95</v>
      </c>
      <c r="AK194" s="124">
        <v>0.52499938909999999</v>
      </c>
      <c r="AL194" s="123" t="s">
        <v>159</v>
      </c>
      <c r="AM194" s="36">
        <v>42915</v>
      </c>
      <c r="AN194" s="123" t="s">
        <v>3636</v>
      </c>
      <c r="AO194" s="123" t="s">
        <v>6453</v>
      </c>
      <c r="AP194" s="123" t="s">
        <v>568</v>
      </c>
      <c r="AQ194" s="123" t="s">
        <v>162</v>
      </c>
    </row>
    <row r="195" spans="1:43">
      <c r="A195" s="123" t="s">
        <v>4237</v>
      </c>
      <c r="B195" s="123" t="s">
        <v>4238</v>
      </c>
      <c r="C195" s="36">
        <v>43830</v>
      </c>
      <c r="D195" s="124">
        <v>1.0763</v>
      </c>
      <c r="E195" s="124">
        <v>1.0763</v>
      </c>
      <c r="F195" s="125">
        <v>0.148878756862384</v>
      </c>
      <c r="G195" s="36">
        <v>43829</v>
      </c>
      <c r="H195" s="124">
        <v>1.0747</v>
      </c>
      <c r="I195" s="125">
        <v>1.1750329009212199</v>
      </c>
      <c r="J195" s="123" t="s">
        <v>7014</v>
      </c>
      <c r="K195" s="125">
        <v>0.54180289584306696</v>
      </c>
      <c r="L195" s="125">
        <v>1.9899554629015599</v>
      </c>
      <c r="M195" s="130">
        <v>2.9755070799847001</v>
      </c>
      <c r="N195" s="137">
        <f t="shared" si="22"/>
        <v>11.9020283199388</v>
      </c>
      <c r="O195" s="132">
        <f t="shared" si="23"/>
        <v>0.11902028319938801</v>
      </c>
      <c r="P195" s="134">
        <f t="shared" si="24"/>
        <v>81</v>
      </c>
      <c r="Q195" s="134">
        <v>230</v>
      </c>
      <c r="R195" s="134" t="str">
        <f t="shared" si="25"/>
        <v>81/230</v>
      </c>
      <c r="S195" s="131">
        <f t="shared" si="26"/>
        <v>0.35217391304347828</v>
      </c>
      <c r="T195" s="137">
        <f t="shared" si="27"/>
        <v>82.391304347826093</v>
      </c>
      <c r="U195" s="133" t="e">
        <f ca="1">[1]!f_risk_annusharpe(A195,"2019/9/30","2019/12/31",1,1,3)</f>
        <v>#NAME?</v>
      </c>
      <c r="V195" s="134" t="e">
        <f t="shared" ca="1" si="28"/>
        <v>#NAME?</v>
      </c>
      <c r="W195" s="134">
        <f t="shared" si="29"/>
        <v>230</v>
      </c>
      <c r="X195" s="134" t="e">
        <f t="shared" ca="1" si="30"/>
        <v>#NAME?</v>
      </c>
      <c r="Y195" s="131" t="e">
        <f t="shared" ca="1" si="31"/>
        <v>#NAME?</v>
      </c>
      <c r="Z195" s="137" t="e">
        <f t="shared" ca="1" si="32"/>
        <v>#NAME?</v>
      </c>
      <c r="AA195" s="125">
        <v>5.9558968300846598</v>
      </c>
      <c r="AB195" s="125">
        <v>1.1750329009212199</v>
      </c>
      <c r="AC195" s="123" t="s">
        <v>7014</v>
      </c>
      <c r="AD195" s="126">
        <v>0</v>
      </c>
      <c r="AE195" s="123"/>
      <c r="AF195" s="126">
        <v>0</v>
      </c>
      <c r="AG195" s="123"/>
      <c r="AH195" s="125">
        <v>7.63</v>
      </c>
      <c r="AI195" s="123" t="s">
        <v>157</v>
      </c>
      <c r="AJ195" s="123" t="s">
        <v>95</v>
      </c>
      <c r="AK195" s="124">
        <v>4.4803326286000003</v>
      </c>
      <c r="AL195" s="123" t="s">
        <v>159</v>
      </c>
      <c r="AM195" s="36">
        <v>43186</v>
      </c>
      <c r="AN195" s="123" t="s">
        <v>3636</v>
      </c>
      <c r="AO195" s="123" t="s">
        <v>316</v>
      </c>
      <c r="AP195" s="123" t="s">
        <v>317</v>
      </c>
      <c r="AQ195" s="123" t="s">
        <v>181</v>
      </c>
    </row>
    <row r="196" spans="1:43">
      <c r="A196" s="123" t="s">
        <v>4175</v>
      </c>
      <c r="B196" s="123" t="s">
        <v>4176</v>
      </c>
      <c r="C196" s="36">
        <v>43830</v>
      </c>
      <c r="D196" s="124">
        <v>1.0311999999999999</v>
      </c>
      <c r="E196" s="124">
        <v>1.0611999999999999</v>
      </c>
      <c r="F196" s="125">
        <v>8.7317215545256899E-2</v>
      </c>
      <c r="G196" s="36">
        <v>43826</v>
      </c>
      <c r="H196" s="124">
        <v>1.0303</v>
      </c>
      <c r="I196" s="125">
        <v>1.0746884571428501</v>
      </c>
      <c r="J196" s="123" t="s">
        <v>4233</v>
      </c>
      <c r="K196" s="125">
        <v>0.194289668845988</v>
      </c>
      <c r="L196" s="125">
        <v>0.29145991305990598</v>
      </c>
      <c r="M196" s="130">
        <v>0.94970311043470501</v>
      </c>
      <c r="N196" s="137">
        <f t="shared" ref="N196:N221" si="33">M196*4</f>
        <v>3.79881244173882</v>
      </c>
      <c r="O196" s="132">
        <f t="shared" ref="O196:O221" si="34">N196/100</f>
        <v>3.7988124417388199E-2</v>
      </c>
      <c r="P196" s="134">
        <f t="shared" ref="P196:P232" si="35">RANK(O196,$O$3:$O$1113,0)</f>
        <v>213</v>
      </c>
      <c r="Q196" s="134">
        <v>230</v>
      </c>
      <c r="R196" s="134" t="str">
        <f t="shared" ref="R196:R232" si="36">P196&amp;"/"&amp;Q196</f>
        <v>213/230</v>
      </c>
      <c r="S196" s="131">
        <f t="shared" ref="S196:S232" si="37">P196/Q196</f>
        <v>0.92608695652173911</v>
      </c>
      <c r="T196" s="137">
        <f t="shared" ref="T196:T232" si="38">IF(S196&gt;0.8,60,60+40/80%*(80%-S196))</f>
        <v>60</v>
      </c>
      <c r="U196" s="133" t="e">
        <f ca="1">[1]!f_risk_annusharpe(A196,"2019/9/30","2019/12/31",1,1,3)</f>
        <v>#NAME?</v>
      </c>
      <c r="V196" s="134" t="e">
        <f t="shared" ref="V196:V232" ca="1" si="39">RANK(U196,$U$3:$U$1230,0)</f>
        <v>#NAME?</v>
      </c>
      <c r="W196" s="134">
        <f t="shared" ref="W196:W232" si="40">Q196</f>
        <v>230</v>
      </c>
      <c r="X196" s="134" t="e">
        <f t="shared" ref="X196:X232" ca="1" si="41">V196&amp;"/"&amp;W196</f>
        <v>#NAME?</v>
      </c>
      <c r="Y196" s="131" t="e">
        <f t="shared" ref="Y196:Y232" ca="1" si="42">V196/W196</f>
        <v>#NAME?</v>
      </c>
      <c r="Z196" s="137" t="e">
        <f t="shared" ref="Z196:Z232" ca="1" si="43">IF(Y196&gt;0.8,60,60+40/80%*(80%-Y196))</f>
        <v>#NAME?</v>
      </c>
      <c r="AA196" s="125">
        <v>1.7335342024539899</v>
      </c>
      <c r="AB196" s="125">
        <v>1.0746884571428501</v>
      </c>
      <c r="AC196" s="123" t="s">
        <v>4233</v>
      </c>
      <c r="AD196" s="125">
        <v>6.4264168471720797</v>
      </c>
      <c r="AE196" s="123" t="s">
        <v>7015</v>
      </c>
      <c r="AF196" s="126">
        <v>0</v>
      </c>
      <c r="AG196" s="123"/>
      <c r="AH196" s="125">
        <v>6.1284228799999996</v>
      </c>
      <c r="AI196" s="123" t="s">
        <v>174</v>
      </c>
      <c r="AJ196" s="123" t="s">
        <v>95</v>
      </c>
      <c r="AK196" s="124">
        <v>2.1772268475000001</v>
      </c>
      <c r="AL196" s="123" t="s">
        <v>159</v>
      </c>
      <c r="AM196" s="36">
        <v>42993</v>
      </c>
      <c r="AN196" s="123" t="s">
        <v>3636</v>
      </c>
      <c r="AO196" s="123" t="s">
        <v>4100</v>
      </c>
      <c r="AP196" s="123" t="s">
        <v>524</v>
      </c>
      <c r="AQ196" s="123" t="s">
        <v>162</v>
      </c>
    </row>
    <row r="197" spans="1:43">
      <c r="A197" s="123" t="s">
        <v>4182</v>
      </c>
      <c r="B197" s="123" t="s">
        <v>4183</v>
      </c>
      <c r="C197" s="36">
        <v>43830</v>
      </c>
      <c r="D197" s="124">
        <v>1.0369999999999999</v>
      </c>
      <c r="E197" s="124">
        <v>1.0369999999999999</v>
      </c>
      <c r="F197" s="125">
        <v>9.6441315459532308E-3</v>
      </c>
      <c r="G197" s="36">
        <v>43829</v>
      </c>
      <c r="H197" s="124">
        <v>1.0368999999999999</v>
      </c>
      <c r="I197" s="126">
        <v>0</v>
      </c>
      <c r="J197" s="123"/>
      <c r="K197" s="125">
        <v>0.12551897267547099</v>
      </c>
      <c r="L197" s="125">
        <v>0.43583535108958299</v>
      </c>
      <c r="M197" s="130">
        <v>1.11154446177846</v>
      </c>
      <c r="N197" s="137">
        <f t="shared" si="33"/>
        <v>4.44617784711384</v>
      </c>
      <c r="O197" s="132">
        <f t="shared" si="34"/>
        <v>4.44617784711384E-2</v>
      </c>
      <c r="P197" s="134">
        <f t="shared" si="35"/>
        <v>200</v>
      </c>
      <c r="Q197" s="134">
        <v>230</v>
      </c>
      <c r="R197" s="134" t="str">
        <f t="shared" si="36"/>
        <v>200/230</v>
      </c>
      <c r="S197" s="131">
        <f t="shared" si="37"/>
        <v>0.86956521739130432</v>
      </c>
      <c r="T197" s="137">
        <f t="shared" si="38"/>
        <v>60</v>
      </c>
      <c r="U197" s="133" t="e">
        <f ca="1">[1]!f_risk_annusharpe(A197,"2019/9/30","2019/12/31",1,1,3)</f>
        <v>#NAME?</v>
      </c>
      <c r="V197" s="134" t="e">
        <f t="shared" ca="1" si="39"/>
        <v>#NAME?</v>
      </c>
      <c r="W197" s="134">
        <f t="shared" si="40"/>
        <v>230</v>
      </c>
      <c r="X197" s="134" t="e">
        <f t="shared" ca="1" si="41"/>
        <v>#NAME?</v>
      </c>
      <c r="Y197" s="131" t="e">
        <f t="shared" ca="1" si="42"/>
        <v>#NAME?</v>
      </c>
      <c r="Z197" s="137" t="e">
        <f t="shared" ca="1" si="43"/>
        <v>#NAME?</v>
      </c>
      <c r="AA197" s="125">
        <v>2.3489932885905902</v>
      </c>
      <c r="AB197" s="126">
        <v>0</v>
      </c>
      <c r="AC197" s="123"/>
      <c r="AD197" s="126">
        <v>0</v>
      </c>
      <c r="AE197" s="123"/>
      <c r="AF197" s="126">
        <v>0</v>
      </c>
      <c r="AG197" s="123"/>
      <c r="AH197" s="125">
        <v>3.69999999999999</v>
      </c>
      <c r="AI197" s="123" t="s">
        <v>309</v>
      </c>
      <c r="AJ197" s="123" t="s">
        <v>95</v>
      </c>
      <c r="AK197" s="124">
        <v>1.8933721503000001</v>
      </c>
      <c r="AL197" s="123" t="s">
        <v>159</v>
      </c>
      <c r="AM197" s="36">
        <v>43496</v>
      </c>
      <c r="AN197" s="123" t="s">
        <v>3636</v>
      </c>
      <c r="AO197" s="123" t="s">
        <v>3096</v>
      </c>
      <c r="AP197" s="123" t="s">
        <v>205</v>
      </c>
      <c r="AQ197" s="123" t="s">
        <v>241</v>
      </c>
    </row>
    <row r="198" spans="1:43">
      <c r="A198" s="123" t="s">
        <v>4191</v>
      </c>
      <c r="B198" s="123" t="s">
        <v>4192</v>
      </c>
      <c r="C198" s="36">
        <v>43830</v>
      </c>
      <c r="D198" s="124">
        <v>0.98899999999999999</v>
      </c>
      <c r="E198" s="124">
        <v>0.98899999999999999</v>
      </c>
      <c r="F198" s="125">
        <v>2.0226537216826299E-2</v>
      </c>
      <c r="G198" s="36">
        <v>43829</v>
      </c>
      <c r="H198" s="124">
        <v>0.98880000000000001</v>
      </c>
      <c r="I198" s="126">
        <v>0</v>
      </c>
      <c r="J198" s="123"/>
      <c r="K198" s="125">
        <v>0.15189873417721</v>
      </c>
      <c r="L198" s="125">
        <v>0.52856271599918503</v>
      </c>
      <c r="M198" s="130">
        <v>-2.0218358269306302E-2</v>
      </c>
      <c r="N198" s="137">
        <f t="shared" si="33"/>
        <v>-8.0873433077225207E-2</v>
      </c>
      <c r="O198" s="132">
        <f t="shared" si="34"/>
        <v>-8.0873433077225212E-4</v>
      </c>
      <c r="P198" s="134">
        <f t="shared" si="35"/>
        <v>227</v>
      </c>
      <c r="Q198" s="134">
        <v>230</v>
      </c>
      <c r="R198" s="134" t="str">
        <f t="shared" si="36"/>
        <v>227/230</v>
      </c>
      <c r="S198" s="131">
        <f t="shared" si="37"/>
        <v>0.9869565217391304</v>
      </c>
      <c r="T198" s="137">
        <f t="shared" si="38"/>
        <v>60</v>
      </c>
      <c r="U198" s="133" t="e">
        <f ca="1">[1]!f_risk_annusharpe(A198,"2019/9/30","2019/12/31",1,1,3)</f>
        <v>#NAME?</v>
      </c>
      <c r="V198" s="134" t="e">
        <f t="shared" ca="1" si="39"/>
        <v>#NAME?</v>
      </c>
      <c r="W198" s="134">
        <f t="shared" si="40"/>
        <v>230</v>
      </c>
      <c r="X198" s="134" t="e">
        <f t="shared" ca="1" si="41"/>
        <v>#NAME?</v>
      </c>
      <c r="Y198" s="131" t="e">
        <f t="shared" ca="1" si="42"/>
        <v>#NAME?</v>
      </c>
      <c r="Z198" s="137" t="e">
        <f t="shared" ca="1" si="43"/>
        <v>#NAME?</v>
      </c>
      <c r="AA198" s="125">
        <v>-0.81235583191254601</v>
      </c>
      <c r="AB198" s="126">
        <v>0</v>
      </c>
      <c r="AC198" s="123"/>
      <c r="AD198" s="126">
        <v>0</v>
      </c>
      <c r="AE198" s="123"/>
      <c r="AF198" s="126">
        <v>0</v>
      </c>
      <c r="AG198" s="123"/>
      <c r="AH198" s="125">
        <v>-1.1000000000000001</v>
      </c>
      <c r="AI198" s="123" t="s">
        <v>157</v>
      </c>
      <c r="AJ198" s="123" t="s">
        <v>95</v>
      </c>
      <c r="AK198" s="124">
        <v>3.4748813837000001</v>
      </c>
      <c r="AL198" s="123" t="s">
        <v>159</v>
      </c>
      <c r="AM198" s="36">
        <v>43550</v>
      </c>
      <c r="AN198" s="123" t="s">
        <v>3636</v>
      </c>
      <c r="AO198" s="123" t="s">
        <v>274</v>
      </c>
      <c r="AP198" s="123" t="s">
        <v>246</v>
      </c>
      <c r="AQ198" s="123" t="s">
        <v>207</v>
      </c>
    </row>
    <row r="199" spans="1:43">
      <c r="A199" s="123" t="s">
        <v>4214</v>
      </c>
      <c r="B199" s="123" t="s">
        <v>4215</v>
      </c>
      <c r="C199" s="36">
        <v>43830</v>
      </c>
      <c r="D199" s="124">
        <v>1.0133000000000001</v>
      </c>
      <c r="E199" s="124">
        <v>1.0133000000000001</v>
      </c>
      <c r="F199" s="125">
        <v>9.8697196999594297E-3</v>
      </c>
      <c r="G199" s="36">
        <v>43829</v>
      </c>
      <c r="H199" s="124">
        <v>1.0132000000000001</v>
      </c>
      <c r="I199" s="126">
        <v>0</v>
      </c>
      <c r="J199" s="123"/>
      <c r="K199" s="125">
        <v>0.60563939634630604</v>
      </c>
      <c r="L199" s="125">
        <v>1.63490471414244</v>
      </c>
      <c r="M199" s="130">
        <v>1.3604081224367399</v>
      </c>
      <c r="N199" s="137">
        <f t="shared" si="33"/>
        <v>5.4416324897469597</v>
      </c>
      <c r="O199" s="132">
        <f t="shared" si="34"/>
        <v>5.4416324897469594E-2</v>
      </c>
      <c r="P199" s="134">
        <f t="shared" si="35"/>
        <v>185</v>
      </c>
      <c r="Q199" s="134">
        <v>230</v>
      </c>
      <c r="R199" s="134" t="str">
        <f t="shared" si="36"/>
        <v>185/230</v>
      </c>
      <c r="S199" s="131">
        <f t="shared" si="37"/>
        <v>0.80434782608695654</v>
      </c>
      <c r="T199" s="137">
        <f t="shared" si="38"/>
        <v>60</v>
      </c>
      <c r="U199" s="133" t="e">
        <f ca="1">[1]!f_risk_annusharpe(A199,"2019/9/30","2019/12/31",1,1,3)</f>
        <v>#NAME?</v>
      </c>
      <c r="V199" s="134" t="e">
        <f t="shared" ca="1" si="39"/>
        <v>#NAME?</v>
      </c>
      <c r="W199" s="134">
        <f t="shared" si="40"/>
        <v>230</v>
      </c>
      <c r="X199" s="134" t="e">
        <f t="shared" ca="1" si="41"/>
        <v>#NAME?</v>
      </c>
      <c r="Y199" s="131" t="e">
        <f t="shared" ca="1" si="42"/>
        <v>#NAME?</v>
      </c>
      <c r="Z199" s="137" t="e">
        <f t="shared" ca="1" si="43"/>
        <v>#NAME?</v>
      </c>
      <c r="AA199" s="126">
        <v>0</v>
      </c>
      <c r="AB199" s="126">
        <v>0</v>
      </c>
      <c r="AC199" s="123"/>
      <c r="AD199" s="126">
        <v>0</v>
      </c>
      <c r="AE199" s="123"/>
      <c r="AF199" s="126">
        <v>0</v>
      </c>
      <c r="AG199" s="123"/>
      <c r="AH199" s="125">
        <v>1.3300000000000101</v>
      </c>
      <c r="AI199" s="123" t="s">
        <v>157</v>
      </c>
      <c r="AJ199" s="123" t="s">
        <v>95</v>
      </c>
      <c r="AK199" s="124">
        <v>4.3947687783999996</v>
      </c>
      <c r="AL199" s="123" t="s">
        <v>159</v>
      </c>
      <c r="AM199" s="36">
        <v>43726</v>
      </c>
      <c r="AN199" s="123" t="s">
        <v>3636</v>
      </c>
      <c r="AO199" s="123" t="s">
        <v>581</v>
      </c>
      <c r="AP199" s="123" t="s">
        <v>464</v>
      </c>
      <c r="AQ199" s="123" t="s">
        <v>185</v>
      </c>
    </row>
    <row r="200" spans="1:43">
      <c r="A200" s="123" t="s">
        <v>4186</v>
      </c>
      <c r="B200" s="123" t="s">
        <v>4187</v>
      </c>
      <c r="C200" s="36">
        <v>43830</v>
      </c>
      <c r="D200" s="124">
        <v>1.0265</v>
      </c>
      <c r="E200" s="124">
        <v>1.0740000000000001</v>
      </c>
      <c r="F200" s="125">
        <v>9.7513408093586607E-2</v>
      </c>
      <c r="G200" s="36">
        <v>43826</v>
      </c>
      <c r="H200" s="124">
        <v>1.0255000000000001</v>
      </c>
      <c r="I200" s="126">
        <v>0</v>
      </c>
      <c r="J200" s="123"/>
      <c r="K200" s="125">
        <v>0.25393084051181197</v>
      </c>
      <c r="L200" s="125">
        <v>0.76865120615621096</v>
      </c>
      <c r="M200" s="130">
        <v>1.8938962093398499</v>
      </c>
      <c r="N200" s="137">
        <f t="shared" si="33"/>
        <v>7.5755848373593997</v>
      </c>
      <c r="O200" s="132">
        <f t="shared" si="34"/>
        <v>7.5755848373594004E-2</v>
      </c>
      <c r="P200" s="134">
        <f t="shared" si="35"/>
        <v>146</v>
      </c>
      <c r="Q200" s="134">
        <v>230</v>
      </c>
      <c r="R200" s="134" t="str">
        <f t="shared" si="36"/>
        <v>146/230</v>
      </c>
      <c r="S200" s="131">
        <f t="shared" si="37"/>
        <v>0.63478260869565217</v>
      </c>
      <c r="T200" s="137">
        <f t="shared" si="38"/>
        <v>68.260869565217391</v>
      </c>
      <c r="U200" s="133" t="e">
        <f ca="1">[1]!f_risk_annusharpe(A200,"2019/9/30","2019/12/31",1,1,3)</f>
        <v>#NAME?</v>
      </c>
      <c r="V200" s="134" t="e">
        <f t="shared" ca="1" si="39"/>
        <v>#NAME?</v>
      </c>
      <c r="W200" s="134">
        <f t="shared" si="40"/>
        <v>230</v>
      </c>
      <c r="X200" s="134" t="e">
        <f t="shared" ca="1" si="41"/>
        <v>#NAME?</v>
      </c>
      <c r="Y200" s="131" t="e">
        <f t="shared" ca="1" si="42"/>
        <v>#NAME?</v>
      </c>
      <c r="Z200" s="137" t="e">
        <f t="shared" ca="1" si="43"/>
        <v>#NAME?</v>
      </c>
      <c r="AA200" s="125">
        <v>3.9265708695218402</v>
      </c>
      <c r="AB200" s="126">
        <v>0</v>
      </c>
      <c r="AC200" s="123"/>
      <c r="AD200" s="126">
        <v>0</v>
      </c>
      <c r="AE200" s="123"/>
      <c r="AF200" s="126">
        <v>0</v>
      </c>
      <c r="AG200" s="123"/>
      <c r="AH200" s="125">
        <v>7.51356829149998</v>
      </c>
      <c r="AI200" s="123" t="s">
        <v>174</v>
      </c>
      <c r="AJ200" s="123" t="s">
        <v>95</v>
      </c>
      <c r="AK200" s="124">
        <v>10.234151076</v>
      </c>
      <c r="AL200" s="123" t="s">
        <v>159</v>
      </c>
      <c r="AM200" s="36">
        <v>43482</v>
      </c>
      <c r="AN200" s="123" t="s">
        <v>3636</v>
      </c>
      <c r="AO200" s="123" t="s">
        <v>4188</v>
      </c>
      <c r="AP200" s="123" t="s">
        <v>1127</v>
      </c>
      <c r="AQ200" s="123" t="s">
        <v>165</v>
      </c>
    </row>
    <row r="201" spans="1:43">
      <c r="A201" s="123" t="s">
        <v>4189</v>
      </c>
      <c r="B201" s="123" t="s">
        <v>4190</v>
      </c>
      <c r="C201" s="36">
        <v>43830</v>
      </c>
      <c r="D201" s="124">
        <v>1.0602</v>
      </c>
      <c r="E201" s="124">
        <v>1.0602</v>
      </c>
      <c r="F201" s="125">
        <v>0.17953321364452501</v>
      </c>
      <c r="G201" s="36">
        <v>43829</v>
      </c>
      <c r="H201" s="124">
        <v>1.0583</v>
      </c>
      <c r="I201" s="126">
        <v>0</v>
      </c>
      <c r="J201" s="123"/>
      <c r="K201" s="125">
        <v>0.702887537993928</v>
      </c>
      <c r="L201" s="125">
        <v>2.0502454519203099</v>
      </c>
      <c r="M201" s="130">
        <v>2.60330978418658</v>
      </c>
      <c r="N201" s="137">
        <f t="shared" si="33"/>
        <v>10.41323913674632</v>
      </c>
      <c r="O201" s="132">
        <f t="shared" si="34"/>
        <v>0.1041323913674632</v>
      </c>
      <c r="P201" s="134">
        <f t="shared" si="35"/>
        <v>107</v>
      </c>
      <c r="Q201" s="134">
        <v>230</v>
      </c>
      <c r="R201" s="134" t="str">
        <f t="shared" si="36"/>
        <v>107/230</v>
      </c>
      <c r="S201" s="131">
        <f t="shared" si="37"/>
        <v>0.4652173913043478</v>
      </c>
      <c r="T201" s="137">
        <f t="shared" si="38"/>
        <v>76.739130434782609</v>
      </c>
      <c r="U201" s="133" t="e">
        <f ca="1">[1]!f_risk_annusharpe(A201,"2019/9/30","2019/12/31",1,1,3)</f>
        <v>#NAME?</v>
      </c>
      <c r="V201" s="134" t="e">
        <f t="shared" ca="1" si="39"/>
        <v>#NAME?</v>
      </c>
      <c r="W201" s="134">
        <f t="shared" si="40"/>
        <v>230</v>
      </c>
      <c r="X201" s="134" t="e">
        <f t="shared" ca="1" si="41"/>
        <v>#NAME?</v>
      </c>
      <c r="Y201" s="131" t="e">
        <f t="shared" ca="1" si="42"/>
        <v>#NAME?</v>
      </c>
      <c r="Z201" s="137" t="e">
        <f t="shared" ca="1" si="43"/>
        <v>#NAME?</v>
      </c>
      <c r="AA201" s="125">
        <v>5.1577068042055201</v>
      </c>
      <c r="AB201" s="126">
        <v>0</v>
      </c>
      <c r="AC201" s="123"/>
      <c r="AD201" s="126">
        <v>0</v>
      </c>
      <c r="AE201" s="123"/>
      <c r="AF201" s="126">
        <v>0</v>
      </c>
      <c r="AG201" s="123"/>
      <c r="AH201" s="125">
        <v>6.02</v>
      </c>
      <c r="AI201" s="123" t="s">
        <v>157</v>
      </c>
      <c r="AJ201" s="123" t="s">
        <v>95</v>
      </c>
      <c r="AK201" s="124">
        <v>1.6072021107000001</v>
      </c>
      <c r="AL201" s="123" t="s">
        <v>159</v>
      </c>
      <c r="AM201" s="36">
        <v>43496</v>
      </c>
      <c r="AN201" s="123" t="s">
        <v>3636</v>
      </c>
      <c r="AO201" s="123" t="s">
        <v>3777</v>
      </c>
      <c r="AP201" s="123" t="s">
        <v>215</v>
      </c>
      <c r="AQ201" s="123" t="s">
        <v>181</v>
      </c>
    </row>
    <row r="202" spans="1:43">
      <c r="A202" s="123" t="s">
        <v>4195</v>
      </c>
      <c r="B202" s="123" t="s">
        <v>4196</v>
      </c>
      <c r="C202" s="36">
        <v>43830</v>
      </c>
      <c r="D202" s="124">
        <v>1.0317000000000001</v>
      </c>
      <c r="E202" s="124">
        <v>1.0317000000000001</v>
      </c>
      <c r="F202" s="125">
        <v>0.145602795573681</v>
      </c>
      <c r="G202" s="36">
        <v>43829</v>
      </c>
      <c r="H202" s="124">
        <v>1.0302</v>
      </c>
      <c r="I202" s="126">
        <v>0</v>
      </c>
      <c r="J202" s="123"/>
      <c r="K202" s="125">
        <v>0.63402262973080104</v>
      </c>
      <c r="L202" s="125">
        <v>1.9567150904239601</v>
      </c>
      <c r="M202" s="130">
        <v>1.9264967397747601</v>
      </c>
      <c r="N202" s="137">
        <f t="shared" si="33"/>
        <v>7.7059869590990404</v>
      </c>
      <c r="O202" s="132">
        <f t="shared" si="34"/>
        <v>7.7059869590990399E-2</v>
      </c>
      <c r="P202" s="134">
        <f t="shared" si="35"/>
        <v>144</v>
      </c>
      <c r="Q202" s="134">
        <v>230</v>
      </c>
      <c r="R202" s="134" t="str">
        <f t="shared" si="36"/>
        <v>144/230</v>
      </c>
      <c r="S202" s="131">
        <f t="shared" si="37"/>
        <v>0.62608695652173918</v>
      </c>
      <c r="T202" s="137">
        <f t="shared" si="38"/>
        <v>68.695652173913047</v>
      </c>
      <c r="U202" s="133" t="e">
        <f ca="1">[1]!f_risk_annusharpe(A202,"2019/9/30","2019/12/31",1,1,3)</f>
        <v>#NAME?</v>
      </c>
      <c r="V202" s="134" t="e">
        <f t="shared" ca="1" si="39"/>
        <v>#NAME?</v>
      </c>
      <c r="W202" s="134">
        <f t="shared" si="40"/>
        <v>230</v>
      </c>
      <c r="X202" s="134" t="e">
        <f t="shared" ca="1" si="41"/>
        <v>#NAME?</v>
      </c>
      <c r="Y202" s="131" t="e">
        <f t="shared" ca="1" si="42"/>
        <v>#NAME?</v>
      </c>
      <c r="Z202" s="137" t="e">
        <f t="shared" ca="1" si="43"/>
        <v>#NAME?</v>
      </c>
      <c r="AA202" s="125">
        <v>2.8511613996610499</v>
      </c>
      <c r="AB202" s="126">
        <v>0</v>
      </c>
      <c r="AC202" s="123"/>
      <c r="AD202" s="126">
        <v>0</v>
      </c>
      <c r="AE202" s="123"/>
      <c r="AF202" s="126">
        <v>0</v>
      </c>
      <c r="AG202" s="123"/>
      <c r="AH202" s="125">
        <v>3.1700000000000101</v>
      </c>
      <c r="AI202" s="123" t="s">
        <v>157</v>
      </c>
      <c r="AJ202" s="123" t="s">
        <v>95</v>
      </c>
      <c r="AK202" s="124">
        <v>1.2174314247</v>
      </c>
      <c r="AL202" s="123" t="s">
        <v>159</v>
      </c>
      <c r="AM202" s="36">
        <v>43606</v>
      </c>
      <c r="AN202" s="123" t="s">
        <v>3636</v>
      </c>
      <c r="AO202" s="123" t="s">
        <v>7016</v>
      </c>
      <c r="AP202" s="123" t="s">
        <v>194</v>
      </c>
      <c r="AQ202" s="123" t="s">
        <v>165</v>
      </c>
    </row>
    <row r="203" spans="1:43">
      <c r="A203" s="123" t="s">
        <v>4210</v>
      </c>
      <c r="B203" s="123" t="s">
        <v>4211</v>
      </c>
      <c r="C203" s="36">
        <v>43830</v>
      </c>
      <c r="D203" s="124">
        <v>1.0714999999999999</v>
      </c>
      <c r="E203" s="124">
        <v>1.0714999999999999</v>
      </c>
      <c r="F203" s="125">
        <v>0.10276532137517599</v>
      </c>
      <c r="G203" s="36">
        <v>43829</v>
      </c>
      <c r="H203" s="124">
        <v>1.0704</v>
      </c>
      <c r="I203" s="126">
        <v>0</v>
      </c>
      <c r="J203" s="123"/>
      <c r="K203" s="125">
        <v>0.80910715965753499</v>
      </c>
      <c r="L203" s="125">
        <v>2.1254288982081602</v>
      </c>
      <c r="M203" s="130">
        <v>3.09823919946118</v>
      </c>
      <c r="N203" s="137">
        <f t="shared" si="33"/>
        <v>12.39295679784472</v>
      </c>
      <c r="O203" s="132">
        <f t="shared" si="34"/>
        <v>0.1239295679784472</v>
      </c>
      <c r="P203" s="134">
        <f t="shared" si="35"/>
        <v>76</v>
      </c>
      <c r="Q203" s="134">
        <v>230</v>
      </c>
      <c r="R203" s="134" t="str">
        <f t="shared" si="36"/>
        <v>76/230</v>
      </c>
      <c r="S203" s="131">
        <f t="shared" si="37"/>
        <v>0.33043478260869563</v>
      </c>
      <c r="T203" s="137">
        <f t="shared" si="38"/>
        <v>83.478260869565219</v>
      </c>
      <c r="U203" s="133" t="e">
        <f ca="1">[1]!f_risk_annusharpe(A203,"2019/9/30","2019/12/31",1,1,3)</f>
        <v>#NAME?</v>
      </c>
      <c r="V203" s="134" t="e">
        <f t="shared" ca="1" si="39"/>
        <v>#NAME?</v>
      </c>
      <c r="W203" s="134">
        <f t="shared" si="40"/>
        <v>230</v>
      </c>
      <c r="X203" s="134" t="e">
        <f t="shared" ca="1" si="41"/>
        <v>#NAME?</v>
      </c>
      <c r="Y203" s="131" t="e">
        <f t="shared" ca="1" si="42"/>
        <v>#NAME?</v>
      </c>
      <c r="Z203" s="137" t="e">
        <f t="shared" ca="1" si="43"/>
        <v>#NAME?</v>
      </c>
      <c r="AA203" s="125">
        <v>5.3381832481321103</v>
      </c>
      <c r="AB203" s="126">
        <v>0</v>
      </c>
      <c r="AC203" s="123"/>
      <c r="AD203" s="126">
        <v>0</v>
      </c>
      <c r="AE203" s="123"/>
      <c r="AF203" s="126">
        <v>0</v>
      </c>
      <c r="AG203" s="123"/>
      <c r="AH203" s="125">
        <v>7.1499999999999897</v>
      </c>
      <c r="AI203" s="123" t="s">
        <v>157</v>
      </c>
      <c r="AJ203" s="123" t="s">
        <v>95</v>
      </c>
      <c r="AK203" s="124">
        <v>3.0319619771999999</v>
      </c>
      <c r="AL203" s="123" t="s">
        <v>159</v>
      </c>
      <c r="AM203" s="36">
        <v>43552</v>
      </c>
      <c r="AN203" s="123" t="s">
        <v>3636</v>
      </c>
      <c r="AO203" s="123" t="s">
        <v>1990</v>
      </c>
      <c r="AP203" s="123" t="s">
        <v>176</v>
      </c>
      <c r="AQ203" s="123" t="s">
        <v>272</v>
      </c>
    </row>
    <row r="204" spans="1:43">
      <c r="A204" s="123" t="s">
        <v>4193</v>
      </c>
      <c r="B204" s="123" t="s">
        <v>4194</v>
      </c>
      <c r="C204" s="36">
        <v>43830</v>
      </c>
      <c r="D204" s="124">
        <v>1.0458000000000001</v>
      </c>
      <c r="E204" s="124">
        <v>1.0458000000000001</v>
      </c>
      <c r="F204" s="125">
        <v>0.153227351082173</v>
      </c>
      <c r="G204" s="36">
        <v>43829</v>
      </c>
      <c r="H204" s="124">
        <v>1.0442</v>
      </c>
      <c r="I204" s="126">
        <v>0</v>
      </c>
      <c r="J204" s="123"/>
      <c r="K204" s="125">
        <v>0.80971659919028005</v>
      </c>
      <c r="L204" s="125">
        <v>1.71172923555729</v>
      </c>
      <c r="M204" s="130">
        <v>1.7315175097276301</v>
      </c>
      <c r="N204" s="137">
        <f t="shared" si="33"/>
        <v>6.9260700389105203</v>
      </c>
      <c r="O204" s="132">
        <f t="shared" si="34"/>
        <v>6.9260700389105201E-2</v>
      </c>
      <c r="P204" s="134">
        <f t="shared" si="35"/>
        <v>154</v>
      </c>
      <c r="Q204" s="134">
        <v>230</v>
      </c>
      <c r="R204" s="134" t="str">
        <f t="shared" si="36"/>
        <v>154/230</v>
      </c>
      <c r="S204" s="131">
        <f t="shared" si="37"/>
        <v>0.66956521739130437</v>
      </c>
      <c r="T204" s="137">
        <f t="shared" si="38"/>
        <v>66.521739130434781</v>
      </c>
      <c r="U204" s="133" t="e">
        <f ca="1">[1]!f_risk_annusharpe(A204,"2019/9/30","2019/12/31",1,1,3)</f>
        <v>#NAME?</v>
      </c>
      <c r="V204" s="134" t="e">
        <f t="shared" ca="1" si="39"/>
        <v>#NAME?</v>
      </c>
      <c r="W204" s="134">
        <f t="shared" si="40"/>
        <v>230</v>
      </c>
      <c r="X204" s="134" t="e">
        <f t="shared" ca="1" si="41"/>
        <v>#NAME?</v>
      </c>
      <c r="Y204" s="131" t="e">
        <f t="shared" ca="1" si="42"/>
        <v>#NAME?</v>
      </c>
      <c r="Z204" s="137" t="e">
        <f t="shared" ca="1" si="43"/>
        <v>#NAME?</v>
      </c>
      <c r="AA204" s="125">
        <v>3.6985622211204898</v>
      </c>
      <c r="AB204" s="126">
        <v>0</v>
      </c>
      <c r="AC204" s="123"/>
      <c r="AD204" s="126">
        <v>0</v>
      </c>
      <c r="AE204" s="123"/>
      <c r="AF204" s="126">
        <v>0</v>
      </c>
      <c r="AG204" s="123"/>
      <c r="AH204" s="125">
        <v>4.5800000000000098</v>
      </c>
      <c r="AI204" s="123" t="s">
        <v>157</v>
      </c>
      <c r="AJ204" s="123" t="s">
        <v>95</v>
      </c>
      <c r="AK204" s="124">
        <v>2.6459435306999999</v>
      </c>
      <c r="AL204" s="123" t="s">
        <v>159</v>
      </c>
      <c r="AM204" s="36">
        <v>43508</v>
      </c>
      <c r="AN204" s="123" t="s">
        <v>3636</v>
      </c>
      <c r="AO204" s="123" t="s">
        <v>232</v>
      </c>
      <c r="AP204" s="123" t="s">
        <v>233</v>
      </c>
      <c r="AQ204" s="123" t="s">
        <v>185</v>
      </c>
    </row>
    <row r="205" spans="1:43">
      <c r="A205" s="123" t="s">
        <v>4197</v>
      </c>
      <c r="B205" s="123" t="s">
        <v>4198</v>
      </c>
      <c r="C205" s="36">
        <v>43830</v>
      </c>
      <c r="D205" s="124">
        <v>1.0424</v>
      </c>
      <c r="E205" s="124">
        <v>1.0424</v>
      </c>
      <c r="F205" s="125">
        <v>6.7197849668803197E-2</v>
      </c>
      <c r="G205" s="36">
        <v>43829</v>
      </c>
      <c r="H205" s="124">
        <v>1.0417000000000001</v>
      </c>
      <c r="I205" s="126">
        <v>0</v>
      </c>
      <c r="J205" s="123"/>
      <c r="K205" s="125">
        <v>0.42389210019267398</v>
      </c>
      <c r="L205" s="125">
        <v>1.3317779721979199</v>
      </c>
      <c r="M205" s="130">
        <v>2.1860601901774301</v>
      </c>
      <c r="N205" s="137">
        <f t="shared" si="33"/>
        <v>8.7442407607097206</v>
      </c>
      <c r="O205" s="132">
        <f t="shared" si="34"/>
        <v>8.7442407607097206E-2</v>
      </c>
      <c r="P205" s="134">
        <f t="shared" si="35"/>
        <v>131</v>
      </c>
      <c r="Q205" s="134">
        <v>230</v>
      </c>
      <c r="R205" s="134" t="str">
        <f t="shared" si="36"/>
        <v>131/230</v>
      </c>
      <c r="S205" s="131">
        <f t="shared" si="37"/>
        <v>0.56956521739130439</v>
      </c>
      <c r="T205" s="137">
        <f t="shared" si="38"/>
        <v>71.521739130434781</v>
      </c>
      <c r="U205" s="133" t="e">
        <f ca="1">[1]!f_risk_annusharpe(A205,"2019/9/30","2019/12/31",1,1,3)</f>
        <v>#NAME?</v>
      </c>
      <c r="V205" s="134" t="e">
        <f t="shared" ca="1" si="39"/>
        <v>#NAME?</v>
      </c>
      <c r="W205" s="134">
        <f t="shared" si="40"/>
        <v>230</v>
      </c>
      <c r="X205" s="134" t="e">
        <f t="shared" ca="1" si="41"/>
        <v>#NAME?</v>
      </c>
      <c r="Y205" s="131" t="e">
        <f t="shared" ca="1" si="42"/>
        <v>#NAME?</v>
      </c>
      <c r="Z205" s="137" t="e">
        <f t="shared" ca="1" si="43"/>
        <v>#NAME?</v>
      </c>
      <c r="AA205" s="125">
        <v>3.8453875273958902</v>
      </c>
      <c r="AB205" s="126">
        <v>0</v>
      </c>
      <c r="AC205" s="123"/>
      <c r="AD205" s="126">
        <v>0</v>
      </c>
      <c r="AE205" s="123"/>
      <c r="AF205" s="126">
        <v>0</v>
      </c>
      <c r="AG205" s="123"/>
      <c r="AH205" s="125">
        <v>4.24</v>
      </c>
      <c r="AI205" s="123" t="s">
        <v>174</v>
      </c>
      <c r="AJ205" s="123" t="s">
        <v>95</v>
      </c>
      <c r="AK205" s="124">
        <v>5.6835611521000002</v>
      </c>
      <c r="AL205" s="123" t="s">
        <v>159</v>
      </c>
      <c r="AM205" s="36">
        <v>43538</v>
      </c>
      <c r="AN205" s="123" t="s">
        <v>3636</v>
      </c>
      <c r="AO205" s="123" t="s">
        <v>4199</v>
      </c>
      <c r="AP205" s="123" t="s">
        <v>202</v>
      </c>
      <c r="AQ205" s="123" t="s">
        <v>165</v>
      </c>
    </row>
    <row r="206" spans="1:43">
      <c r="A206" s="123" t="s">
        <v>4200</v>
      </c>
      <c r="B206" s="123" t="s">
        <v>4201</v>
      </c>
      <c r="C206" s="36">
        <v>43830</v>
      </c>
      <c r="D206" s="124">
        <v>1.0609999999999999</v>
      </c>
      <c r="E206" s="124">
        <v>1.0609999999999999</v>
      </c>
      <c r="F206" s="125">
        <v>0.46397121484706999</v>
      </c>
      <c r="G206" s="36">
        <v>43829</v>
      </c>
      <c r="H206" s="124">
        <v>1.0561</v>
      </c>
      <c r="I206" s="126">
        <v>0</v>
      </c>
      <c r="J206" s="123"/>
      <c r="K206" s="125">
        <v>2.1469144122460802</v>
      </c>
      <c r="L206" s="125">
        <v>7.1176173649671801</v>
      </c>
      <c r="M206" s="130">
        <v>8.5866339166922501</v>
      </c>
      <c r="N206" s="137">
        <f t="shared" si="33"/>
        <v>34.346535666769</v>
      </c>
      <c r="O206" s="132">
        <f t="shared" si="34"/>
        <v>0.34346535666769001</v>
      </c>
      <c r="P206" s="134">
        <f t="shared" si="35"/>
        <v>6</v>
      </c>
      <c r="Q206" s="134">
        <v>230</v>
      </c>
      <c r="R206" s="134" t="str">
        <f t="shared" si="36"/>
        <v>6/230</v>
      </c>
      <c r="S206" s="131">
        <f t="shared" si="37"/>
        <v>2.6086956521739129E-2</v>
      </c>
      <c r="T206" s="137">
        <f t="shared" si="38"/>
        <v>98.695652173913047</v>
      </c>
      <c r="U206" s="133" t="e">
        <f ca="1">[1]!f_risk_annusharpe(A206,"2019/9/30","2019/12/31",1,1,3)</f>
        <v>#NAME?</v>
      </c>
      <c r="V206" s="134" t="e">
        <f t="shared" ca="1" si="39"/>
        <v>#NAME?</v>
      </c>
      <c r="W206" s="134">
        <f t="shared" si="40"/>
        <v>230</v>
      </c>
      <c r="X206" s="134" t="e">
        <f t="shared" ca="1" si="41"/>
        <v>#NAME?</v>
      </c>
      <c r="Y206" s="131" t="e">
        <f t="shared" ca="1" si="42"/>
        <v>#NAME?</v>
      </c>
      <c r="Z206" s="137" t="e">
        <f t="shared" ca="1" si="43"/>
        <v>#NAME?</v>
      </c>
      <c r="AA206" s="126">
        <v>0</v>
      </c>
      <c r="AB206" s="126">
        <v>0</v>
      </c>
      <c r="AC206" s="123"/>
      <c r="AD206" s="126">
        <v>0</v>
      </c>
      <c r="AE206" s="123"/>
      <c r="AF206" s="126">
        <v>0</v>
      </c>
      <c r="AG206" s="123"/>
      <c r="AH206" s="125">
        <v>6.0999999999999899</v>
      </c>
      <c r="AI206" s="123" t="s">
        <v>157</v>
      </c>
      <c r="AJ206" s="123" t="s">
        <v>95</v>
      </c>
      <c r="AK206" s="124">
        <v>6.2935171418999998</v>
      </c>
      <c r="AL206" s="123" t="s">
        <v>159</v>
      </c>
      <c r="AM206" s="36">
        <v>43712</v>
      </c>
      <c r="AN206" s="123" t="s">
        <v>3636</v>
      </c>
      <c r="AO206" s="123" t="s">
        <v>4202</v>
      </c>
      <c r="AP206" s="123" t="s">
        <v>223</v>
      </c>
      <c r="AQ206" s="123" t="s">
        <v>185</v>
      </c>
    </row>
    <row r="207" spans="1:43">
      <c r="A207" s="123" t="s">
        <v>4203</v>
      </c>
      <c r="B207" s="123" t="s">
        <v>4204</v>
      </c>
      <c r="C207" s="36">
        <v>43830</v>
      </c>
      <c r="D207" s="124">
        <v>1.0281</v>
      </c>
      <c r="E207" s="124">
        <v>1.0281</v>
      </c>
      <c r="F207" s="125">
        <v>2.9188558085227401E-2</v>
      </c>
      <c r="G207" s="36">
        <v>43829</v>
      </c>
      <c r="H207" s="124">
        <v>1.0278</v>
      </c>
      <c r="I207" s="126">
        <v>0</v>
      </c>
      <c r="J207" s="123"/>
      <c r="K207" s="125">
        <v>0.107108081791636</v>
      </c>
      <c r="L207" s="125">
        <v>0.27309080269188701</v>
      </c>
      <c r="M207" s="130">
        <v>1.2208329231072099</v>
      </c>
      <c r="N207" s="137">
        <f t="shared" si="33"/>
        <v>4.8833316924288397</v>
      </c>
      <c r="O207" s="132">
        <f t="shared" si="34"/>
        <v>4.8833316924288397E-2</v>
      </c>
      <c r="P207" s="134">
        <f t="shared" si="35"/>
        <v>193</v>
      </c>
      <c r="Q207" s="134">
        <v>230</v>
      </c>
      <c r="R207" s="134" t="str">
        <f t="shared" si="36"/>
        <v>193/230</v>
      </c>
      <c r="S207" s="131">
        <f t="shared" si="37"/>
        <v>0.83913043478260874</v>
      </c>
      <c r="T207" s="137">
        <f t="shared" si="38"/>
        <v>60</v>
      </c>
      <c r="U207" s="133" t="e">
        <f ca="1">[1]!f_risk_annusharpe(A207,"2019/9/30","2019/12/31",1,1,3)</f>
        <v>#NAME?</v>
      </c>
      <c r="V207" s="134" t="e">
        <f t="shared" ca="1" si="39"/>
        <v>#NAME?</v>
      </c>
      <c r="W207" s="134">
        <f t="shared" si="40"/>
        <v>230</v>
      </c>
      <c r="X207" s="134" t="e">
        <f t="shared" ca="1" si="41"/>
        <v>#NAME?</v>
      </c>
      <c r="Y207" s="131" t="e">
        <f t="shared" ca="1" si="42"/>
        <v>#NAME?</v>
      </c>
      <c r="Z207" s="137" t="e">
        <f t="shared" ca="1" si="43"/>
        <v>#NAME?</v>
      </c>
      <c r="AA207" s="125">
        <v>2.6560159760359401</v>
      </c>
      <c r="AB207" s="126">
        <v>0</v>
      </c>
      <c r="AC207" s="123"/>
      <c r="AD207" s="126">
        <v>0</v>
      </c>
      <c r="AE207" s="123"/>
      <c r="AF207" s="126">
        <v>0</v>
      </c>
      <c r="AG207" s="123"/>
      <c r="AH207" s="125">
        <v>2.81</v>
      </c>
      <c r="AI207" s="123" t="s">
        <v>157</v>
      </c>
      <c r="AJ207" s="123" t="s">
        <v>95</v>
      </c>
      <c r="AK207" s="124">
        <v>2.2785787192</v>
      </c>
      <c r="AL207" s="123" t="s">
        <v>159</v>
      </c>
      <c r="AM207" s="36">
        <v>43626</v>
      </c>
      <c r="AN207" s="123" t="s">
        <v>3636</v>
      </c>
      <c r="AO207" s="123" t="s">
        <v>3888</v>
      </c>
      <c r="AP207" s="123" t="s">
        <v>424</v>
      </c>
      <c r="AQ207" s="123" t="s">
        <v>165</v>
      </c>
    </row>
    <row r="208" spans="1:43">
      <c r="A208" s="123" t="s">
        <v>4205</v>
      </c>
      <c r="B208" s="123" t="s">
        <v>4206</v>
      </c>
      <c r="C208" s="36">
        <v>43830</v>
      </c>
      <c r="D208" s="124">
        <v>1.0832999999999999</v>
      </c>
      <c r="E208" s="124">
        <v>1.0832999999999999</v>
      </c>
      <c r="F208" s="125">
        <v>0.222037191229527</v>
      </c>
      <c r="G208" s="36">
        <v>43829</v>
      </c>
      <c r="H208" s="124">
        <v>1.0809</v>
      </c>
      <c r="I208" s="126">
        <v>0</v>
      </c>
      <c r="J208" s="123"/>
      <c r="K208" s="125">
        <v>2.1114148364596099</v>
      </c>
      <c r="L208" s="125">
        <v>6.4877617222058204</v>
      </c>
      <c r="M208" s="130">
        <v>7.0137311073792299</v>
      </c>
      <c r="N208" s="137">
        <f t="shared" si="33"/>
        <v>28.05492442951692</v>
      </c>
      <c r="O208" s="132">
        <f t="shared" si="34"/>
        <v>0.2805492442951692</v>
      </c>
      <c r="P208" s="134">
        <f t="shared" si="35"/>
        <v>18</v>
      </c>
      <c r="Q208" s="134">
        <v>230</v>
      </c>
      <c r="R208" s="134" t="str">
        <f t="shared" si="36"/>
        <v>18/230</v>
      </c>
      <c r="S208" s="131">
        <f t="shared" si="37"/>
        <v>7.8260869565217397E-2</v>
      </c>
      <c r="T208" s="137">
        <f t="shared" si="38"/>
        <v>96.086956521739125</v>
      </c>
      <c r="U208" s="133" t="e">
        <f ca="1">[1]!f_risk_annusharpe(A208,"2019/9/30","2019/12/31",1,1,3)</f>
        <v>#NAME?</v>
      </c>
      <c r="V208" s="134" t="e">
        <f t="shared" ca="1" si="39"/>
        <v>#NAME?</v>
      </c>
      <c r="W208" s="134">
        <f t="shared" si="40"/>
        <v>230</v>
      </c>
      <c r="X208" s="134" t="e">
        <f t="shared" ca="1" si="41"/>
        <v>#NAME?</v>
      </c>
      <c r="Y208" s="131" t="e">
        <f t="shared" ca="1" si="42"/>
        <v>#NAME?</v>
      </c>
      <c r="Z208" s="137" t="e">
        <f t="shared" ca="1" si="43"/>
        <v>#NAME?</v>
      </c>
      <c r="AA208" s="125">
        <v>8.1245633296736095</v>
      </c>
      <c r="AB208" s="126">
        <v>0</v>
      </c>
      <c r="AC208" s="123"/>
      <c r="AD208" s="126">
        <v>0</v>
      </c>
      <c r="AE208" s="123"/>
      <c r="AF208" s="126">
        <v>0</v>
      </c>
      <c r="AG208" s="123"/>
      <c r="AH208" s="125">
        <v>8.3299999999999894</v>
      </c>
      <c r="AI208" s="123" t="s">
        <v>157</v>
      </c>
      <c r="AJ208" s="123" t="s">
        <v>95</v>
      </c>
      <c r="AK208" s="124">
        <v>0.66968050140000002</v>
      </c>
      <c r="AL208" s="123" t="s">
        <v>159</v>
      </c>
      <c r="AM208" s="36">
        <v>43628</v>
      </c>
      <c r="AN208" s="123" t="s">
        <v>3636</v>
      </c>
      <c r="AO208" s="123" t="s">
        <v>4207</v>
      </c>
      <c r="AP208" s="123" t="s">
        <v>343</v>
      </c>
      <c r="AQ208" s="123" t="s">
        <v>183</v>
      </c>
    </row>
    <row r="209" spans="1:43">
      <c r="A209" s="123" t="s">
        <v>4184</v>
      </c>
      <c r="B209" s="123" t="s">
        <v>4185</v>
      </c>
      <c r="C209" s="36">
        <v>43830</v>
      </c>
      <c r="D209" s="124">
        <v>1.0456000000000001</v>
      </c>
      <c r="E209" s="124">
        <v>1.0456000000000001</v>
      </c>
      <c r="F209" s="125">
        <v>0.172446828894426</v>
      </c>
      <c r="G209" s="36">
        <v>43829</v>
      </c>
      <c r="H209" s="124">
        <v>1.0438000000000001</v>
      </c>
      <c r="I209" s="126">
        <v>0</v>
      </c>
      <c r="J209" s="123"/>
      <c r="K209" s="125">
        <v>0.75158990171516904</v>
      </c>
      <c r="L209" s="125">
        <v>1.92026513305391</v>
      </c>
      <c r="M209" s="130">
        <v>2.5701392976260502</v>
      </c>
      <c r="N209" s="137">
        <f t="shared" si="33"/>
        <v>10.280557190504201</v>
      </c>
      <c r="O209" s="132">
        <f t="shared" si="34"/>
        <v>0.10280557190504201</v>
      </c>
      <c r="P209" s="134">
        <f t="shared" si="35"/>
        <v>110</v>
      </c>
      <c r="Q209" s="134">
        <v>230</v>
      </c>
      <c r="R209" s="134" t="str">
        <f t="shared" si="36"/>
        <v>110/230</v>
      </c>
      <c r="S209" s="131">
        <f t="shared" si="37"/>
        <v>0.47826086956521741</v>
      </c>
      <c r="T209" s="137">
        <f t="shared" si="38"/>
        <v>76.086956521739125</v>
      </c>
      <c r="U209" s="133" t="e">
        <f ca="1">[1]!f_risk_annusharpe(A209,"2019/9/30","2019/12/31",1,1,3)</f>
        <v>#NAME?</v>
      </c>
      <c r="V209" s="134" t="e">
        <f t="shared" ca="1" si="39"/>
        <v>#NAME?</v>
      </c>
      <c r="W209" s="134">
        <f t="shared" si="40"/>
        <v>230</v>
      </c>
      <c r="X209" s="134" t="e">
        <f t="shared" ca="1" si="41"/>
        <v>#NAME?</v>
      </c>
      <c r="Y209" s="131" t="e">
        <f t="shared" ca="1" si="42"/>
        <v>#NAME?</v>
      </c>
      <c r="Z209" s="137" t="e">
        <f t="shared" ca="1" si="43"/>
        <v>#NAME?</v>
      </c>
      <c r="AA209" s="125">
        <v>4.1953163926258101</v>
      </c>
      <c r="AB209" s="126">
        <v>0</v>
      </c>
      <c r="AC209" s="123"/>
      <c r="AD209" s="126">
        <v>0</v>
      </c>
      <c r="AE209" s="123"/>
      <c r="AF209" s="126">
        <v>0</v>
      </c>
      <c r="AG209" s="123"/>
      <c r="AH209" s="125">
        <v>4.5600000000000103</v>
      </c>
      <c r="AI209" s="123" t="s">
        <v>157</v>
      </c>
      <c r="AJ209" s="123" t="s">
        <v>95</v>
      </c>
      <c r="AK209" s="124">
        <v>3.7736805857000002</v>
      </c>
      <c r="AL209" s="123" t="s">
        <v>159</v>
      </c>
      <c r="AM209" s="36">
        <v>43627</v>
      </c>
      <c r="AN209" s="123" t="s">
        <v>3636</v>
      </c>
      <c r="AO209" s="123" t="s">
        <v>288</v>
      </c>
      <c r="AP209" s="123" t="s">
        <v>219</v>
      </c>
      <c r="AQ209" s="123" t="s">
        <v>170</v>
      </c>
    </row>
    <row r="210" spans="1:43">
      <c r="A210" s="123" t="s">
        <v>4228</v>
      </c>
      <c r="B210" s="123" t="s">
        <v>4229</v>
      </c>
      <c r="C210" s="36">
        <v>43830</v>
      </c>
      <c r="D210" s="124">
        <v>1.0578000000000001</v>
      </c>
      <c r="E210" s="124">
        <v>1.0578000000000001</v>
      </c>
      <c r="F210" s="125">
        <v>0.35101034057490099</v>
      </c>
      <c r="G210" s="36">
        <v>43829</v>
      </c>
      <c r="H210" s="124">
        <v>1.0541</v>
      </c>
      <c r="I210" s="126">
        <v>0</v>
      </c>
      <c r="J210" s="123"/>
      <c r="K210" s="125">
        <v>1.03151862464185</v>
      </c>
      <c r="L210" s="125">
        <v>2.7289501796639799</v>
      </c>
      <c r="M210" s="130">
        <v>4.0936823459948899</v>
      </c>
      <c r="N210" s="137">
        <f t="shared" si="33"/>
        <v>16.37472938397956</v>
      </c>
      <c r="O210" s="132">
        <f t="shared" si="34"/>
        <v>0.16374729383979558</v>
      </c>
      <c r="P210" s="134">
        <f t="shared" si="35"/>
        <v>55</v>
      </c>
      <c r="Q210" s="134">
        <v>230</v>
      </c>
      <c r="R210" s="134" t="str">
        <f t="shared" si="36"/>
        <v>55/230</v>
      </c>
      <c r="S210" s="131">
        <f t="shared" si="37"/>
        <v>0.2391304347826087</v>
      </c>
      <c r="T210" s="137">
        <f t="shared" si="38"/>
        <v>88.043478260869563</v>
      </c>
      <c r="U210" s="133" t="e">
        <f ca="1">[1]!f_risk_annusharpe(A210,"2019/9/30","2019/12/31",1,1,3)</f>
        <v>#NAME?</v>
      </c>
      <c r="V210" s="134" t="e">
        <f t="shared" ca="1" si="39"/>
        <v>#NAME?</v>
      </c>
      <c r="W210" s="134">
        <f t="shared" si="40"/>
        <v>230</v>
      </c>
      <c r="X210" s="134" t="e">
        <f t="shared" ca="1" si="41"/>
        <v>#NAME?</v>
      </c>
      <c r="Y210" s="131" t="e">
        <f t="shared" ca="1" si="42"/>
        <v>#NAME?</v>
      </c>
      <c r="Z210" s="137" t="e">
        <f t="shared" ca="1" si="43"/>
        <v>#NAME?</v>
      </c>
      <c r="AA210" s="125">
        <v>5.3900567898774598</v>
      </c>
      <c r="AB210" s="126">
        <v>0</v>
      </c>
      <c r="AC210" s="123"/>
      <c r="AD210" s="126">
        <v>0</v>
      </c>
      <c r="AE210" s="123"/>
      <c r="AF210" s="126">
        <v>0</v>
      </c>
      <c r="AG210" s="123"/>
      <c r="AH210" s="125">
        <v>5.78000000000001</v>
      </c>
      <c r="AI210" s="123" t="s">
        <v>157</v>
      </c>
      <c r="AJ210" s="123" t="s">
        <v>95</v>
      </c>
      <c r="AK210" s="124">
        <v>2.0609312891</v>
      </c>
      <c r="AL210" s="123" t="s">
        <v>159</v>
      </c>
      <c r="AM210" s="36">
        <v>43614</v>
      </c>
      <c r="AN210" s="123" t="s">
        <v>3636</v>
      </c>
      <c r="AO210" s="123" t="s">
        <v>1985</v>
      </c>
      <c r="AP210" s="123" t="s">
        <v>239</v>
      </c>
      <c r="AQ210" s="123" t="s">
        <v>185</v>
      </c>
    </row>
    <row r="211" spans="1:43">
      <c r="A211" s="123" t="s">
        <v>4230</v>
      </c>
      <c r="B211" s="123" t="s">
        <v>4231</v>
      </c>
      <c r="C211" s="36">
        <v>43830</v>
      </c>
      <c r="D211" s="124">
        <v>1.0259</v>
      </c>
      <c r="E211" s="124">
        <v>1.0259</v>
      </c>
      <c r="F211" s="125">
        <v>0.26387802971070401</v>
      </c>
      <c r="G211" s="36">
        <v>43829</v>
      </c>
      <c r="H211" s="124">
        <v>1.0232000000000001</v>
      </c>
      <c r="I211" s="126">
        <v>0</v>
      </c>
      <c r="J211" s="123"/>
      <c r="K211" s="125">
        <v>1.0440263961390699</v>
      </c>
      <c r="L211" s="125">
        <v>2.24237592186565</v>
      </c>
      <c r="M211" s="130">
        <v>2.3239577099541302</v>
      </c>
      <c r="N211" s="137">
        <f t="shared" si="33"/>
        <v>9.2958308398165208</v>
      </c>
      <c r="O211" s="132">
        <f t="shared" si="34"/>
        <v>9.2958308398165213E-2</v>
      </c>
      <c r="P211" s="134">
        <f t="shared" si="35"/>
        <v>120</v>
      </c>
      <c r="Q211" s="134">
        <v>230</v>
      </c>
      <c r="R211" s="134" t="str">
        <f t="shared" si="36"/>
        <v>120/230</v>
      </c>
      <c r="S211" s="131">
        <f t="shared" si="37"/>
        <v>0.52173913043478259</v>
      </c>
      <c r="T211" s="137">
        <f t="shared" si="38"/>
        <v>73.913043478260875</v>
      </c>
      <c r="U211" s="133" t="e">
        <f ca="1">[1]!f_risk_annusharpe(A211,"2019/9/30","2019/12/31",1,1,3)</f>
        <v>#NAME?</v>
      </c>
      <c r="V211" s="134" t="e">
        <f t="shared" ca="1" si="39"/>
        <v>#NAME?</v>
      </c>
      <c r="W211" s="134">
        <f t="shared" si="40"/>
        <v>230</v>
      </c>
      <c r="X211" s="134" t="e">
        <f t="shared" ca="1" si="41"/>
        <v>#NAME?</v>
      </c>
      <c r="Y211" s="131" t="e">
        <f t="shared" ca="1" si="42"/>
        <v>#NAME?</v>
      </c>
      <c r="Z211" s="137" t="e">
        <f t="shared" ca="1" si="43"/>
        <v>#NAME?</v>
      </c>
      <c r="AA211" s="126">
        <v>0</v>
      </c>
      <c r="AB211" s="126">
        <v>0</v>
      </c>
      <c r="AC211" s="123"/>
      <c r="AD211" s="126">
        <v>0</v>
      </c>
      <c r="AE211" s="123"/>
      <c r="AF211" s="126">
        <v>0</v>
      </c>
      <c r="AG211" s="123"/>
      <c r="AH211" s="125">
        <v>2.59</v>
      </c>
      <c r="AI211" s="123" t="s">
        <v>157</v>
      </c>
      <c r="AJ211" s="123" t="s">
        <v>95</v>
      </c>
      <c r="AK211" s="124">
        <v>21.866071667500002</v>
      </c>
      <c r="AL211" s="123" t="s">
        <v>159</v>
      </c>
      <c r="AM211" s="36">
        <v>43698</v>
      </c>
      <c r="AN211" s="123" t="s">
        <v>3636</v>
      </c>
      <c r="AO211" s="123" t="s">
        <v>4232</v>
      </c>
      <c r="AP211" s="123" t="s">
        <v>179</v>
      </c>
      <c r="AQ211" s="123" t="s">
        <v>162</v>
      </c>
    </row>
    <row r="212" spans="1:43">
      <c r="A212" s="123" t="s">
        <v>4216</v>
      </c>
      <c r="B212" s="123" t="s">
        <v>4217</v>
      </c>
      <c r="C212" s="36">
        <v>43830</v>
      </c>
      <c r="D212" s="124">
        <v>1.0183</v>
      </c>
      <c r="E212" s="124">
        <v>1.0183</v>
      </c>
      <c r="F212" s="125">
        <v>0.19679228574239899</v>
      </c>
      <c r="G212" s="36">
        <v>43829</v>
      </c>
      <c r="H212" s="124">
        <v>1.0163</v>
      </c>
      <c r="I212" s="126">
        <v>0</v>
      </c>
      <c r="J212" s="123"/>
      <c r="K212" s="125">
        <v>0.55297718969093002</v>
      </c>
      <c r="L212" s="125">
        <v>1.3435509554140199</v>
      </c>
      <c r="M212" s="130">
        <v>1.8401840184018401</v>
      </c>
      <c r="N212" s="137">
        <f t="shared" si="33"/>
        <v>7.3607360736073604</v>
      </c>
      <c r="O212" s="132">
        <f t="shared" si="34"/>
        <v>7.3607360736073602E-2</v>
      </c>
      <c r="P212" s="134">
        <f t="shared" si="35"/>
        <v>149</v>
      </c>
      <c r="Q212" s="134">
        <v>230</v>
      </c>
      <c r="R212" s="134" t="str">
        <f t="shared" si="36"/>
        <v>149/230</v>
      </c>
      <c r="S212" s="131">
        <f t="shared" si="37"/>
        <v>0.64782608695652177</v>
      </c>
      <c r="T212" s="137">
        <f t="shared" si="38"/>
        <v>67.608695652173907</v>
      </c>
      <c r="U212" s="133" t="e">
        <f ca="1">[1]!f_risk_annusharpe(A212,"2019/9/30","2019/12/31",1,1,3)</f>
        <v>#NAME?</v>
      </c>
      <c r="V212" s="134" t="e">
        <f t="shared" ca="1" si="39"/>
        <v>#NAME?</v>
      </c>
      <c r="W212" s="134">
        <f t="shared" si="40"/>
        <v>230</v>
      </c>
      <c r="X212" s="134" t="e">
        <f t="shared" ca="1" si="41"/>
        <v>#NAME?</v>
      </c>
      <c r="Y212" s="131" t="e">
        <f t="shared" ca="1" si="42"/>
        <v>#NAME?</v>
      </c>
      <c r="Z212" s="137" t="e">
        <f t="shared" ca="1" si="43"/>
        <v>#NAME?</v>
      </c>
      <c r="AA212" s="126">
        <v>0</v>
      </c>
      <c r="AB212" s="126">
        <v>0</v>
      </c>
      <c r="AC212" s="123"/>
      <c r="AD212" s="126">
        <v>0</v>
      </c>
      <c r="AE212" s="123"/>
      <c r="AF212" s="126">
        <v>0</v>
      </c>
      <c r="AG212" s="123"/>
      <c r="AH212" s="125">
        <v>1.83</v>
      </c>
      <c r="AI212" s="123" t="s">
        <v>157</v>
      </c>
      <c r="AJ212" s="123" t="s">
        <v>95</v>
      </c>
      <c r="AK212" s="124">
        <v>26.891852972500001</v>
      </c>
      <c r="AL212" s="123" t="s">
        <v>159</v>
      </c>
      <c r="AM212" s="36">
        <v>43735</v>
      </c>
      <c r="AN212" s="123" t="s">
        <v>3636</v>
      </c>
      <c r="AO212" s="123" t="s">
        <v>1256</v>
      </c>
      <c r="AP212" s="123" t="s">
        <v>196</v>
      </c>
      <c r="AQ212" s="123" t="s">
        <v>165</v>
      </c>
    </row>
    <row r="213" spans="1:43">
      <c r="A213" s="123" t="s">
        <v>4218</v>
      </c>
      <c r="B213" s="123" t="s">
        <v>4219</v>
      </c>
      <c r="C213" s="36">
        <v>43830</v>
      </c>
      <c r="D213" s="124">
        <v>1.0612999999999999</v>
      </c>
      <c r="E213" s="124">
        <v>1.0612999999999999</v>
      </c>
      <c r="F213" s="125">
        <v>0.50189393939392601</v>
      </c>
      <c r="G213" s="36">
        <v>43829</v>
      </c>
      <c r="H213" s="124">
        <v>1.056</v>
      </c>
      <c r="I213" s="126">
        <v>0</v>
      </c>
      <c r="J213" s="123"/>
      <c r="K213" s="125">
        <v>1.5792496171515999</v>
      </c>
      <c r="L213" s="125">
        <v>4.2944182389936998</v>
      </c>
      <c r="M213" s="130">
        <v>5.0688050688050597</v>
      </c>
      <c r="N213" s="137">
        <f t="shared" si="33"/>
        <v>20.275220275220239</v>
      </c>
      <c r="O213" s="132">
        <f t="shared" si="34"/>
        <v>0.20275220275220238</v>
      </c>
      <c r="P213" s="134">
        <f t="shared" si="35"/>
        <v>39</v>
      </c>
      <c r="Q213" s="134">
        <v>230</v>
      </c>
      <c r="R213" s="134" t="str">
        <f t="shared" si="36"/>
        <v>39/230</v>
      </c>
      <c r="S213" s="131">
        <f t="shared" si="37"/>
        <v>0.16956521739130434</v>
      </c>
      <c r="T213" s="137">
        <f t="shared" si="38"/>
        <v>91.521739130434781</v>
      </c>
      <c r="U213" s="133" t="e">
        <f ca="1">[1]!f_risk_annusharpe(A213,"2019/9/30","2019/12/31",1,1,3)</f>
        <v>#NAME?</v>
      </c>
      <c r="V213" s="134" t="e">
        <f t="shared" ca="1" si="39"/>
        <v>#NAME?</v>
      </c>
      <c r="W213" s="134">
        <f t="shared" si="40"/>
        <v>230</v>
      </c>
      <c r="X213" s="134" t="e">
        <f t="shared" ca="1" si="41"/>
        <v>#NAME?</v>
      </c>
      <c r="Y213" s="131" t="e">
        <f t="shared" ca="1" si="42"/>
        <v>#NAME?</v>
      </c>
      <c r="Z213" s="137" t="e">
        <f t="shared" ca="1" si="43"/>
        <v>#NAME?</v>
      </c>
      <c r="AA213" s="126">
        <v>0</v>
      </c>
      <c r="AB213" s="126">
        <v>0</v>
      </c>
      <c r="AC213" s="123"/>
      <c r="AD213" s="126">
        <v>0</v>
      </c>
      <c r="AE213" s="123"/>
      <c r="AF213" s="126">
        <v>0</v>
      </c>
      <c r="AG213" s="123"/>
      <c r="AH213" s="125">
        <v>6.1299999999999901</v>
      </c>
      <c r="AI213" s="123" t="s">
        <v>157</v>
      </c>
      <c r="AJ213" s="123" t="s">
        <v>95</v>
      </c>
      <c r="AK213" s="124">
        <v>4.5441265503999997</v>
      </c>
      <c r="AL213" s="123" t="s">
        <v>159</v>
      </c>
      <c r="AM213" s="36">
        <v>43657</v>
      </c>
      <c r="AN213" s="123" t="s">
        <v>3636</v>
      </c>
      <c r="AO213" s="123" t="s">
        <v>4220</v>
      </c>
      <c r="AP213" s="123" t="s">
        <v>266</v>
      </c>
      <c r="AQ213" s="123" t="s">
        <v>173</v>
      </c>
    </row>
    <row r="214" spans="1:43">
      <c r="A214" s="123" t="s">
        <v>4225</v>
      </c>
      <c r="B214" s="123" t="s">
        <v>4226</v>
      </c>
      <c r="C214" s="36">
        <v>43830</v>
      </c>
      <c r="D214" s="124">
        <v>1.0417000000000001</v>
      </c>
      <c r="E214" s="124">
        <v>1.0417000000000001</v>
      </c>
      <c r="F214" s="125">
        <v>0.39514263685427797</v>
      </c>
      <c r="G214" s="36">
        <v>43829</v>
      </c>
      <c r="H214" s="124">
        <v>1.0376000000000001</v>
      </c>
      <c r="I214" s="126">
        <v>0</v>
      </c>
      <c r="J214" s="123"/>
      <c r="K214" s="125">
        <v>1.2932711007390201</v>
      </c>
      <c r="L214" s="125">
        <v>4.15958404159585</v>
      </c>
      <c r="M214" s="130">
        <v>4.1700000000000097</v>
      </c>
      <c r="N214" s="137">
        <f t="shared" si="33"/>
        <v>16.680000000000039</v>
      </c>
      <c r="O214" s="132">
        <f t="shared" si="34"/>
        <v>0.16680000000000039</v>
      </c>
      <c r="P214" s="134">
        <f t="shared" si="35"/>
        <v>54</v>
      </c>
      <c r="Q214" s="134">
        <v>230</v>
      </c>
      <c r="R214" s="134" t="str">
        <f t="shared" si="36"/>
        <v>54/230</v>
      </c>
      <c r="S214" s="131">
        <f t="shared" si="37"/>
        <v>0.23478260869565218</v>
      </c>
      <c r="T214" s="137">
        <f t="shared" si="38"/>
        <v>88.260869565217391</v>
      </c>
      <c r="U214" s="133" t="e">
        <f ca="1">[1]!f_risk_annusharpe(A214,"2019/9/30","2019/12/31",1,1,3)</f>
        <v>#NAME?</v>
      </c>
      <c r="V214" s="134" t="e">
        <f t="shared" ca="1" si="39"/>
        <v>#NAME?</v>
      </c>
      <c r="W214" s="134">
        <f t="shared" si="40"/>
        <v>230</v>
      </c>
      <c r="X214" s="134" t="e">
        <f t="shared" ca="1" si="41"/>
        <v>#NAME?</v>
      </c>
      <c r="Y214" s="131" t="e">
        <f t="shared" ca="1" si="42"/>
        <v>#NAME?</v>
      </c>
      <c r="Z214" s="137" t="e">
        <f t="shared" ca="1" si="43"/>
        <v>#NAME?</v>
      </c>
      <c r="AA214" s="126">
        <v>0</v>
      </c>
      <c r="AB214" s="126">
        <v>0</v>
      </c>
      <c r="AC214" s="123"/>
      <c r="AD214" s="126">
        <v>0</v>
      </c>
      <c r="AE214" s="123"/>
      <c r="AF214" s="126">
        <v>0</v>
      </c>
      <c r="AG214" s="123"/>
      <c r="AH214" s="125">
        <v>4.1700000000000097</v>
      </c>
      <c r="AI214" s="123" t="s">
        <v>157</v>
      </c>
      <c r="AJ214" s="123" t="s">
        <v>95</v>
      </c>
      <c r="AK214" s="124">
        <v>8.2812383186999998</v>
      </c>
      <c r="AL214" s="123" t="s">
        <v>159</v>
      </c>
      <c r="AM214" s="36">
        <v>43684</v>
      </c>
      <c r="AN214" s="123" t="s">
        <v>3636</v>
      </c>
      <c r="AO214" s="123" t="s">
        <v>4227</v>
      </c>
      <c r="AP214" s="123" t="s">
        <v>268</v>
      </c>
      <c r="AQ214" s="123" t="s">
        <v>185</v>
      </c>
    </row>
    <row r="215" spans="1:43">
      <c r="A215" s="123" t="s">
        <v>4212</v>
      </c>
      <c r="B215" s="123" t="s">
        <v>4213</v>
      </c>
      <c r="C215" s="36">
        <v>43830</v>
      </c>
      <c r="D215" s="124">
        <v>1.0133000000000001</v>
      </c>
      <c r="E215" s="124">
        <v>1.0133000000000001</v>
      </c>
      <c r="F215" s="125">
        <v>1.9741387819583501E-2</v>
      </c>
      <c r="G215" s="36">
        <v>43829</v>
      </c>
      <c r="H215" s="124">
        <v>1.0130999999999999</v>
      </c>
      <c r="I215" s="126">
        <v>0</v>
      </c>
      <c r="J215" s="123"/>
      <c r="K215" s="125">
        <v>0.23741220694432499</v>
      </c>
      <c r="L215" s="125">
        <v>0.91624340205159804</v>
      </c>
      <c r="M215" s="130">
        <v>1.31986801319869</v>
      </c>
      <c r="N215" s="137">
        <f t="shared" si="33"/>
        <v>5.2794720527947598</v>
      </c>
      <c r="O215" s="132">
        <f t="shared" si="34"/>
        <v>5.2794720527947599E-2</v>
      </c>
      <c r="P215" s="134">
        <f t="shared" si="35"/>
        <v>190</v>
      </c>
      <c r="Q215" s="134">
        <v>230</v>
      </c>
      <c r="R215" s="134" t="str">
        <f t="shared" si="36"/>
        <v>190/230</v>
      </c>
      <c r="S215" s="131">
        <f t="shared" si="37"/>
        <v>0.82608695652173914</v>
      </c>
      <c r="T215" s="137">
        <f t="shared" si="38"/>
        <v>60</v>
      </c>
      <c r="U215" s="133" t="e">
        <f ca="1">[1]!f_risk_annusharpe(A215,"2019/9/30","2019/12/31",1,1,3)</f>
        <v>#NAME?</v>
      </c>
      <c r="V215" s="134" t="e">
        <f t="shared" ca="1" si="39"/>
        <v>#NAME?</v>
      </c>
      <c r="W215" s="134">
        <f t="shared" si="40"/>
        <v>230</v>
      </c>
      <c r="X215" s="134" t="e">
        <f t="shared" ca="1" si="41"/>
        <v>#NAME?</v>
      </c>
      <c r="Y215" s="131" t="e">
        <f t="shared" ca="1" si="42"/>
        <v>#NAME?</v>
      </c>
      <c r="Z215" s="137" t="e">
        <f t="shared" ca="1" si="43"/>
        <v>#NAME?</v>
      </c>
      <c r="AA215" s="126">
        <v>0</v>
      </c>
      <c r="AB215" s="126">
        <v>0</v>
      </c>
      <c r="AC215" s="123"/>
      <c r="AD215" s="126">
        <v>0</v>
      </c>
      <c r="AE215" s="123"/>
      <c r="AF215" s="126">
        <v>0</v>
      </c>
      <c r="AG215" s="123"/>
      <c r="AH215" s="125">
        <v>1.3300000000000101</v>
      </c>
      <c r="AI215" s="123" t="s">
        <v>174</v>
      </c>
      <c r="AJ215" s="123" t="s">
        <v>95</v>
      </c>
      <c r="AK215" s="124">
        <v>2.1000800000000002</v>
      </c>
      <c r="AL215" s="123" t="s">
        <v>159</v>
      </c>
      <c r="AM215" s="36">
        <v>43734</v>
      </c>
      <c r="AN215" s="123" t="s">
        <v>3636</v>
      </c>
      <c r="AO215" s="123" t="s">
        <v>763</v>
      </c>
      <c r="AP215" s="123" t="s">
        <v>240</v>
      </c>
      <c r="AQ215" s="123" t="s">
        <v>229</v>
      </c>
    </row>
    <row r="216" spans="1:43">
      <c r="A216" s="123" t="s">
        <v>4221</v>
      </c>
      <c r="B216" s="123" t="s">
        <v>4222</v>
      </c>
      <c r="C216" s="36">
        <v>43830</v>
      </c>
      <c r="D216" s="124">
        <v>1.0903</v>
      </c>
      <c r="E216" s="124">
        <v>1.0903</v>
      </c>
      <c r="F216" s="125">
        <v>0.18377285674905799</v>
      </c>
      <c r="G216" s="36">
        <v>43829</v>
      </c>
      <c r="H216" s="124">
        <v>1.0883</v>
      </c>
      <c r="I216" s="126">
        <v>0</v>
      </c>
      <c r="J216" s="123"/>
      <c r="K216" s="125">
        <v>0.52553936935276002</v>
      </c>
      <c r="L216" s="125">
        <v>2.04024333177352</v>
      </c>
      <c r="M216" s="130">
        <v>3.3165924381692502</v>
      </c>
      <c r="N216" s="137">
        <f t="shared" si="33"/>
        <v>13.266369752677001</v>
      </c>
      <c r="O216" s="132">
        <f t="shared" si="34"/>
        <v>0.13266369752677001</v>
      </c>
      <c r="P216" s="134">
        <f t="shared" si="35"/>
        <v>71</v>
      </c>
      <c r="Q216" s="134">
        <v>230</v>
      </c>
      <c r="R216" s="134" t="str">
        <f t="shared" si="36"/>
        <v>71/230</v>
      </c>
      <c r="S216" s="131">
        <f t="shared" si="37"/>
        <v>0.30869565217391304</v>
      </c>
      <c r="T216" s="137">
        <f t="shared" si="38"/>
        <v>84.565217391304344</v>
      </c>
      <c r="U216" s="133" t="e">
        <f ca="1">[1]!f_risk_annusharpe(A216,"2019/9/30","2019/12/31",1,1,3)</f>
        <v>#NAME?</v>
      </c>
      <c r="V216" s="134" t="e">
        <f t="shared" ca="1" si="39"/>
        <v>#NAME?</v>
      </c>
      <c r="W216" s="134">
        <f t="shared" si="40"/>
        <v>230</v>
      </c>
      <c r="X216" s="134" t="e">
        <f t="shared" ca="1" si="41"/>
        <v>#NAME?</v>
      </c>
      <c r="Y216" s="131" t="e">
        <f t="shared" ca="1" si="42"/>
        <v>#NAME?</v>
      </c>
      <c r="Z216" s="137" t="e">
        <f t="shared" ca="1" si="43"/>
        <v>#NAME?</v>
      </c>
      <c r="AA216" s="125">
        <v>6.4642124792500804</v>
      </c>
      <c r="AB216" s="126">
        <v>0</v>
      </c>
      <c r="AC216" s="123"/>
      <c r="AD216" s="126">
        <v>0</v>
      </c>
      <c r="AE216" s="123"/>
      <c r="AF216" s="126">
        <v>0</v>
      </c>
      <c r="AG216" s="123"/>
      <c r="AH216" s="125">
        <v>9.0299999999999994</v>
      </c>
      <c r="AI216" s="123" t="s">
        <v>157</v>
      </c>
      <c r="AJ216" s="123" t="s">
        <v>95</v>
      </c>
      <c r="AK216" s="124">
        <v>0.51961913869999998</v>
      </c>
      <c r="AL216" s="123" t="s">
        <v>159</v>
      </c>
      <c r="AM216" s="36">
        <v>43566</v>
      </c>
      <c r="AN216" s="123" t="s">
        <v>3636</v>
      </c>
      <c r="AO216" s="123" t="s">
        <v>437</v>
      </c>
      <c r="AP216" s="123" t="s">
        <v>343</v>
      </c>
      <c r="AQ216" s="123" t="s">
        <v>173</v>
      </c>
    </row>
    <row r="217" spans="1:43">
      <c r="A217" s="123" t="s">
        <v>4208</v>
      </c>
      <c r="B217" s="123" t="s">
        <v>4209</v>
      </c>
      <c r="C217" s="36">
        <v>43830</v>
      </c>
      <c r="D217" s="124">
        <v>1.0569</v>
      </c>
      <c r="E217" s="124">
        <v>1.0569</v>
      </c>
      <c r="F217" s="125">
        <v>0.22759601706969701</v>
      </c>
      <c r="G217" s="36">
        <v>43829</v>
      </c>
      <c r="H217" s="124">
        <v>1.0545</v>
      </c>
      <c r="I217" s="126">
        <v>0</v>
      </c>
      <c r="J217" s="123"/>
      <c r="K217" s="125">
        <v>0.69550304878047498</v>
      </c>
      <c r="L217" s="125">
        <v>2.44257051468449</v>
      </c>
      <c r="M217" s="130">
        <v>2.6515151515151398</v>
      </c>
      <c r="N217" s="137">
        <f t="shared" si="33"/>
        <v>10.606060606060559</v>
      </c>
      <c r="O217" s="132">
        <f t="shared" si="34"/>
        <v>0.10606060606060559</v>
      </c>
      <c r="P217" s="134">
        <f t="shared" si="35"/>
        <v>106</v>
      </c>
      <c r="Q217" s="134">
        <v>230</v>
      </c>
      <c r="R217" s="134" t="str">
        <f t="shared" si="36"/>
        <v>106/230</v>
      </c>
      <c r="S217" s="131">
        <f t="shared" si="37"/>
        <v>0.46086956521739131</v>
      </c>
      <c r="T217" s="137">
        <f t="shared" si="38"/>
        <v>76.956521739130437</v>
      </c>
      <c r="U217" s="133" t="e">
        <f ca="1">[1]!f_risk_annusharpe(A217,"2019/9/30","2019/12/31",1,1,3)</f>
        <v>#NAME?</v>
      </c>
      <c r="V217" s="134" t="e">
        <f t="shared" ca="1" si="39"/>
        <v>#NAME?</v>
      </c>
      <c r="W217" s="134">
        <f t="shared" si="40"/>
        <v>230</v>
      </c>
      <c r="X217" s="134" t="e">
        <f t="shared" ca="1" si="41"/>
        <v>#NAME?</v>
      </c>
      <c r="Y217" s="131" t="e">
        <f t="shared" ca="1" si="42"/>
        <v>#NAME?</v>
      </c>
      <c r="Z217" s="137" t="e">
        <f t="shared" ca="1" si="43"/>
        <v>#NAME?</v>
      </c>
      <c r="AA217" s="125">
        <v>5.1641791044776202</v>
      </c>
      <c r="AB217" s="126">
        <v>0</v>
      </c>
      <c r="AC217" s="123"/>
      <c r="AD217" s="126">
        <v>0</v>
      </c>
      <c r="AE217" s="123"/>
      <c r="AF217" s="126">
        <v>0</v>
      </c>
      <c r="AG217" s="123"/>
      <c r="AH217" s="125">
        <v>5.69</v>
      </c>
      <c r="AI217" s="123" t="s">
        <v>157</v>
      </c>
      <c r="AJ217" s="123" t="s">
        <v>95</v>
      </c>
      <c r="AK217" s="124">
        <v>2.2009045958</v>
      </c>
      <c r="AL217" s="123" t="s">
        <v>159</v>
      </c>
      <c r="AM217" s="36">
        <v>43570</v>
      </c>
      <c r="AN217" s="123" t="s">
        <v>3636</v>
      </c>
      <c r="AO217" s="123" t="s">
        <v>7017</v>
      </c>
      <c r="AP217" s="123" t="s">
        <v>381</v>
      </c>
      <c r="AQ217" s="123" t="s">
        <v>165</v>
      </c>
    </row>
    <row r="218" spans="1:43">
      <c r="A218" s="123" t="s">
        <v>4223</v>
      </c>
      <c r="B218" s="123" t="s">
        <v>4224</v>
      </c>
      <c r="C218" s="36">
        <v>43830</v>
      </c>
      <c r="D218" s="124">
        <v>1.0386</v>
      </c>
      <c r="E218" s="124">
        <v>1.0386</v>
      </c>
      <c r="F218" s="125">
        <v>0.309059300753319</v>
      </c>
      <c r="G218" s="36">
        <v>43829</v>
      </c>
      <c r="H218" s="124">
        <v>1.0354000000000001</v>
      </c>
      <c r="I218" s="126">
        <v>0</v>
      </c>
      <c r="J218" s="123"/>
      <c r="K218" s="125">
        <v>0.62003487696182502</v>
      </c>
      <c r="L218" s="125">
        <v>1.4951627088830099</v>
      </c>
      <c r="M218" s="130">
        <v>2.2042904939972399</v>
      </c>
      <c r="N218" s="137">
        <f t="shared" si="33"/>
        <v>8.8171619759889595</v>
      </c>
      <c r="O218" s="132">
        <f t="shared" si="34"/>
        <v>8.8171619759889588E-2</v>
      </c>
      <c r="P218" s="134">
        <f t="shared" si="35"/>
        <v>130</v>
      </c>
      <c r="Q218" s="134">
        <v>230</v>
      </c>
      <c r="R218" s="134" t="str">
        <f t="shared" si="36"/>
        <v>130/230</v>
      </c>
      <c r="S218" s="131">
        <f t="shared" si="37"/>
        <v>0.56521739130434778</v>
      </c>
      <c r="T218" s="137">
        <f t="shared" si="38"/>
        <v>71.739130434782609</v>
      </c>
      <c r="U218" s="133" t="e">
        <f ca="1">[1]!f_risk_annusharpe(A218,"2019/9/30","2019/12/31",1,1,3)</f>
        <v>#NAME?</v>
      </c>
      <c r="V218" s="134" t="e">
        <f t="shared" ca="1" si="39"/>
        <v>#NAME?</v>
      </c>
      <c r="W218" s="134">
        <f t="shared" si="40"/>
        <v>230</v>
      </c>
      <c r="X218" s="134" t="e">
        <f t="shared" ca="1" si="41"/>
        <v>#NAME?</v>
      </c>
      <c r="Y218" s="131" t="e">
        <f t="shared" ca="1" si="42"/>
        <v>#NAME?</v>
      </c>
      <c r="Z218" s="137" t="e">
        <f t="shared" ca="1" si="43"/>
        <v>#NAME?</v>
      </c>
      <c r="AA218" s="125">
        <v>3.3638535031847199</v>
      </c>
      <c r="AB218" s="126">
        <v>0</v>
      </c>
      <c r="AC218" s="123"/>
      <c r="AD218" s="126">
        <v>0</v>
      </c>
      <c r="AE218" s="123"/>
      <c r="AF218" s="126">
        <v>0</v>
      </c>
      <c r="AG218" s="123"/>
      <c r="AH218" s="125">
        <v>3.86</v>
      </c>
      <c r="AI218" s="123" t="s">
        <v>157</v>
      </c>
      <c r="AJ218" s="123" t="s">
        <v>95</v>
      </c>
      <c r="AK218" s="124">
        <v>4.1626537279000004</v>
      </c>
      <c r="AL218" s="123" t="s">
        <v>159</v>
      </c>
      <c r="AM218" s="36">
        <v>43544</v>
      </c>
      <c r="AN218" s="123" t="s">
        <v>3636</v>
      </c>
      <c r="AO218" s="123" t="s">
        <v>7018</v>
      </c>
      <c r="AP218" s="123" t="s">
        <v>239</v>
      </c>
      <c r="AQ218" s="123" t="s">
        <v>207</v>
      </c>
    </row>
    <row r="219" spans="1:43">
      <c r="A219" s="123" t="s">
        <v>4173</v>
      </c>
      <c r="B219" s="123" t="s">
        <v>4174</v>
      </c>
      <c r="C219" s="36">
        <v>43830</v>
      </c>
      <c r="D219" s="124">
        <v>0.85499999999999998</v>
      </c>
      <c r="E219" s="124">
        <v>1.27</v>
      </c>
      <c r="F219" s="125">
        <v>-0.116822429906537</v>
      </c>
      <c r="G219" s="36">
        <v>43829</v>
      </c>
      <c r="H219" s="124">
        <v>0.85599999999999998</v>
      </c>
      <c r="I219" s="125">
        <v>-0.116822429906537</v>
      </c>
      <c r="J219" s="123" t="s">
        <v>7019</v>
      </c>
      <c r="K219" s="125">
        <v>-0.233372228704774</v>
      </c>
      <c r="L219" s="125">
        <v>-1.0416666666666601</v>
      </c>
      <c r="M219" s="130">
        <v>-0.34965034965035302</v>
      </c>
      <c r="N219" s="137">
        <f t="shared" si="33"/>
        <v>-1.3986013986014121</v>
      </c>
      <c r="O219" s="132">
        <f t="shared" si="34"/>
        <v>-1.3986013986014121E-2</v>
      </c>
      <c r="P219" s="134">
        <f t="shared" si="35"/>
        <v>229</v>
      </c>
      <c r="Q219" s="134">
        <v>230</v>
      </c>
      <c r="R219" s="134" t="str">
        <f t="shared" si="36"/>
        <v>229/230</v>
      </c>
      <c r="S219" s="131">
        <f t="shared" si="37"/>
        <v>0.9956521739130435</v>
      </c>
      <c r="T219" s="137">
        <f t="shared" si="38"/>
        <v>60</v>
      </c>
      <c r="U219" s="133" t="e">
        <f ca="1">[1]!f_risk_annusharpe(A219,"2019/9/30","2019/12/31",1,1,3)</f>
        <v>#NAME?</v>
      </c>
      <c r="V219" s="134" t="e">
        <f t="shared" ca="1" si="39"/>
        <v>#NAME?</v>
      </c>
      <c r="W219" s="134">
        <f t="shared" si="40"/>
        <v>230</v>
      </c>
      <c r="X219" s="134" t="e">
        <f t="shared" ca="1" si="41"/>
        <v>#NAME?</v>
      </c>
      <c r="Y219" s="131" t="e">
        <f t="shared" ca="1" si="42"/>
        <v>#NAME?</v>
      </c>
      <c r="Z219" s="137" t="e">
        <f t="shared" ca="1" si="43"/>
        <v>#NAME?</v>
      </c>
      <c r="AA219" s="125">
        <v>0.23446658851114599</v>
      </c>
      <c r="AB219" s="125">
        <v>-0.116822429906537</v>
      </c>
      <c r="AC219" s="123" t="s">
        <v>7019</v>
      </c>
      <c r="AD219" s="125">
        <v>-32.937520649916003</v>
      </c>
      <c r="AE219" s="123" t="s">
        <v>7020</v>
      </c>
      <c r="AF219" s="125">
        <v>-30.5915476320788</v>
      </c>
      <c r="AG219" s="123" t="s">
        <v>7021</v>
      </c>
      <c r="AH219" s="125">
        <v>18.922719499999999</v>
      </c>
      <c r="AI219" s="123" t="s">
        <v>157</v>
      </c>
      <c r="AJ219" s="123" t="s">
        <v>186</v>
      </c>
      <c r="AK219" s="124">
        <v>2.7275523459</v>
      </c>
      <c r="AL219" s="123" t="s">
        <v>159</v>
      </c>
      <c r="AM219" s="36">
        <v>41667</v>
      </c>
      <c r="AN219" s="123" t="s">
        <v>3636</v>
      </c>
      <c r="AO219" s="123" t="s">
        <v>243</v>
      </c>
      <c r="AP219" s="123" t="s">
        <v>244</v>
      </c>
      <c r="AQ219" s="123" t="s">
        <v>181</v>
      </c>
    </row>
    <row r="220" spans="1:43">
      <c r="A220" s="123" t="s">
        <v>4244</v>
      </c>
      <c r="B220" s="123" t="s">
        <v>4245</v>
      </c>
      <c r="C220" s="36">
        <v>43830</v>
      </c>
      <c r="D220" s="124">
        <v>0.81410000000000005</v>
      </c>
      <c r="E220" s="124">
        <v>0.81410000000000005</v>
      </c>
      <c r="F220" s="125">
        <v>0.77989601386482799</v>
      </c>
      <c r="G220" s="36">
        <v>43829</v>
      </c>
      <c r="H220" s="124">
        <v>0.80779999999999996</v>
      </c>
      <c r="I220" s="125">
        <v>-0.35495716034270502</v>
      </c>
      <c r="J220" s="123" t="s">
        <v>4241</v>
      </c>
      <c r="K220" s="125">
        <v>1.21845082680592</v>
      </c>
      <c r="L220" s="125">
        <v>3.73343527013252</v>
      </c>
      <c r="M220" s="130">
        <v>3.2335784935328502</v>
      </c>
      <c r="N220" s="137">
        <f t="shared" si="33"/>
        <v>12.934313974131401</v>
      </c>
      <c r="O220" s="132">
        <f t="shared" si="34"/>
        <v>0.12934313974131401</v>
      </c>
      <c r="P220" s="134">
        <f t="shared" si="35"/>
        <v>74</v>
      </c>
      <c r="Q220" s="134">
        <v>230</v>
      </c>
      <c r="R220" s="134" t="str">
        <f t="shared" si="36"/>
        <v>74/230</v>
      </c>
      <c r="S220" s="131">
        <f t="shared" si="37"/>
        <v>0.32173913043478258</v>
      </c>
      <c r="T220" s="137">
        <f t="shared" si="38"/>
        <v>83.913043478260875</v>
      </c>
      <c r="U220" s="133" t="e">
        <f ca="1">[1]!f_risk_annusharpe(A220,"2019/9/30","2019/12/31",1,1,3)</f>
        <v>#NAME?</v>
      </c>
      <c r="V220" s="134" t="e">
        <f t="shared" ca="1" si="39"/>
        <v>#NAME?</v>
      </c>
      <c r="W220" s="134">
        <f t="shared" si="40"/>
        <v>230</v>
      </c>
      <c r="X220" s="134" t="e">
        <f t="shared" ca="1" si="41"/>
        <v>#NAME?</v>
      </c>
      <c r="Y220" s="131" t="e">
        <f t="shared" ca="1" si="42"/>
        <v>#NAME?</v>
      </c>
      <c r="Z220" s="137" t="e">
        <f t="shared" ca="1" si="43"/>
        <v>#NAME?</v>
      </c>
      <c r="AA220" s="125">
        <v>-0.23284313725489</v>
      </c>
      <c r="AB220" s="125">
        <v>-0.35495716034270502</v>
      </c>
      <c r="AC220" s="123" t="s">
        <v>4241</v>
      </c>
      <c r="AD220" s="126">
        <v>0</v>
      </c>
      <c r="AE220" s="123"/>
      <c r="AF220" s="126">
        <v>0</v>
      </c>
      <c r="AG220" s="123"/>
      <c r="AH220" s="125">
        <v>-1.2014563106795999</v>
      </c>
      <c r="AI220" s="123" t="s">
        <v>157</v>
      </c>
      <c r="AJ220" s="123" t="s">
        <v>95</v>
      </c>
      <c r="AK220" s="124">
        <v>1.1394961161999999</v>
      </c>
      <c r="AL220" s="123" t="s">
        <v>159</v>
      </c>
      <c r="AM220" s="36">
        <v>43256</v>
      </c>
      <c r="AN220" s="123" t="s">
        <v>3636</v>
      </c>
      <c r="AO220" s="123" t="s">
        <v>3012</v>
      </c>
      <c r="AP220" s="123" t="s">
        <v>198</v>
      </c>
      <c r="AQ220" s="123" t="s">
        <v>185</v>
      </c>
    </row>
    <row r="221" spans="1:43">
      <c r="A221" s="123" t="s">
        <v>4239</v>
      </c>
      <c r="B221" s="123" t="s">
        <v>4240</v>
      </c>
      <c r="C221" s="36">
        <v>43830</v>
      </c>
      <c r="D221" s="124">
        <v>1.0114000000000001</v>
      </c>
      <c r="E221" s="124">
        <v>1.0609999999999999</v>
      </c>
      <c r="F221" s="125">
        <v>2.9670655721489098E-2</v>
      </c>
      <c r="G221" s="36">
        <v>43829</v>
      </c>
      <c r="H221" s="124">
        <v>1.0111000000000001</v>
      </c>
      <c r="I221" s="125">
        <v>-0.92084639498430099</v>
      </c>
      <c r="J221" s="123" t="s">
        <v>4246</v>
      </c>
      <c r="K221" s="125">
        <v>0.16836684163613</v>
      </c>
      <c r="L221" s="125">
        <v>0.70696007169174702</v>
      </c>
      <c r="M221" s="130">
        <v>1.28179451231726</v>
      </c>
      <c r="N221" s="137">
        <f t="shared" si="33"/>
        <v>5.1271780492690402</v>
      </c>
      <c r="O221" s="132">
        <f t="shared" si="34"/>
        <v>5.1271780492690405E-2</v>
      </c>
      <c r="P221" s="134">
        <f t="shared" si="35"/>
        <v>191</v>
      </c>
      <c r="Q221" s="134">
        <v>230</v>
      </c>
      <c r="R221" s="134" t="str">
        <f t="shared" si="36"/>
        <v>191/230</v>
      </c>
      <c r="S221" s="131">
        <f t="shared" si="37"/>
        <v>0.83043478260869563</v>
      </c>
      <c r="T221" s="137">
        <f t="shared" si="38"/>
        <v>60</v>
      </c>
      <c r="U221" s="133" t="e">
        <f ca="1">[1]!f_risk_annusharpe(A221,"2019/9/30","2019/12/31",1,1,3)</f>
        <v>#NAME?</v>
      </c>
      <c r="V221" s="134" t="e">
        <f t="shared" ca="1" si="39"/>
        <v>#NAME?</v>
      </c>
      <c r="W221" s="134">
        <f t="shared" si="40"/>
        <v>230</v>
      </c>
      <c r="X221" s="134" t="e">
        <f t="shared" ca="1" si="41"/>
        <v>#NAME?</v>
      </c>
      <c r="Y221" s="131" t="e">
        <f t="shared" ca="1" si="42"/>
        <v>#NAME?</v>
      </c>
      <c r="Z221" s="137" t="e">
        <f t="shared" ca="1" si="43"/>
        <v>#NAME?</v>
      </c>
      <c r="AA221" s="125">
        <v>2.5760649087221301</v>
      </c>
      <c r="AB221" s="125">
        <v>-0.92084639498430099</v>
      </c>
      <c r="AC221" s="123" t="s">
        <v>4246</v>
      </c>
      <c r="AD221" s="126">
        <v>0</v>
      </c>
      <c r="AE221" s="123"/>
      <c r="AF221" s="126">
        <v>0</v>
      </c>
      <c r="AG221" s="123"/>
      <c r="AH221" s="125">
        <v>6.0699681600000099</v>
      </c>
      <c r="AI221" s="123" t="s">
        <v>157</v>
      </c>
      <c r="AJ221" s="123" t="s">
        <v>95</v>
      </c>
      <c r="AK221" s="124">
        <v>30.2850619534</v>
      </c>
      <c r="AL221" s="123" t="s">
        <v>159</v>
      </c>
      <c r="AM221" s="36">
        <v>43138</v>
      </c>
      <c r="AN221" s="123" t="s">
        <v>3636</v>
      </c>
      <c r="AO221" s="123" t="s">
        <v>3247</v>
      </c>
      <c r="AP221" s="123" t="s">
        <v>555</v>
      </c>
      <c r="AQ221" s="123" t="s">
        <v>170</v>
      </c>
    </row>
    <row r="222" spans="1:43">
      <c r="A222" s="37" t="s">
        <v>76</v>
      </c>
      <c r="M222" s="37" t="s">
        <v>76</v>
      </c>
      <c r="N222" s="37" t="s">
        <v>20</v>
      </c>
      <c r="O222" s="41">
        <v>5.400000000000027E-2</v>
      </c>
      <c r="P222" s="134">
        <f t="shared" si="35"/>
        <v>187</v>
      </c>
      <c r="Q222" s="134">
        <v>230</v>
      </c>
      <c r="R222" s="134" t="str">
        <f t="shared" si="36"/>
        <v>187/230</v>
      </c>
      <c r="S222" s="131">
        <f t="shared" si="37"/>
        <v>0.81304347826086953</v>
      </c>
      <c r="T222" s="137">
        <f t="shared" si="38"/>
        <v>60</v>
      </c>
      <c r="U222" s="96">
        <v>8.8516874458710539</v>
      </c>
      <c r="V222" s="134" t="e">
        <f t="shared" ca="1" si="39"/>
        <v>#NAME?</v>
      </c>
      <c r="W222" s="134">
        <f t="shared" si="40"/>
        <v>230</v>
      </c>
      <c r="X222" s="134" t="e">
        <f t="shared" ca="1" si="41"/>
        <v>#NAME?</v>
      </c>
      <c r="Y222" s="131" t="e">
        <f t="shared" ca="1" si="42"/>
        <v>#NAME?</v>
      </c>
      <c r="Z222" s="137" t="e">
        <f t="shared" ca="1" si="43"/>
        <v>#NAME?</v>
      </c>
    </row>
    <row r="223" spans="1:43">
      <c r="A223" s="37" t="s">
        <v>77</v>
      </c>
      <c r="M223" s="37" t="s">
        <v>77</v>
      </c>
      <c r="N223" s="37" t="s">
        <v>24</v>
      </c>
      <c r="O223" s="41">
        <v>6.9199999999999998E-2</v>
      </c>
      <c r="P223" s="134">
        <f t="shared" si="35"/>
        <v>155</v>
      </c>
      <c r="Q223" s="134">
        <v>230</v>
      </c>
      <c r="R223" s="134" t="str">
        <f t="shared" si="36"/>
        <v>155/230</v>
      </c>
      <c r="S223" s="131">
        <f t="shared" si="37"/>
        <v>0.67391304347826086</v>
      </c>
      <c r="T223" s="137">
        <f t="shared" si="38"/>
        <v>66.304347826086953</v>
      </c>
      <c r="U223" s="96">
        <v>2.067532312392661</v>
      </c>
      <c r="V223" s="134" t="e">
        <f t="shared" ca="1" si="39"/>
        <v>#NAME?</v>
      </c>
      <c r="W223" s="134">
        <f t="shared" si="40"/>
        <v>230</v>
      </c>
      <c r="X223" s="134" t="e">
        <f t="shared" ca="1" si="41"/>
        <v>#NAME?</v>
      </c>
      <c r="Y223" s="131" t="e">
        <f t="shared" ca="1" si="42"/>
        <v>#NAME?</v>
      </c>
      <c r="Z223" s="137" t="e">
        <f t="shared" ca="1" si="43"/>
        <v>#NAME?</v>
      </c>
    </row>
    <row r="224" spans="1:43">
      <c r="A224" s="37" t="s">
        <v>82</v>
      </c>
      <c r="M224" s="37" t="s">
        <v>82</v>
      </c>
      <c r="N224" s="37" t="s">
        <v>4313</v>
      </c>
      <c r="O224" s="41">
        <v>4.2199999999999994E-2</v>
      </c>
      <c r="P224" s="134">
        <f t="shared" si="35"/>
        <v>206</v>
      </c>
      <c r="Q224" s="134">
        <v>230</v>
      </c>
      <c r="R224" s="134" t="str">
        <f t="shared" si="36"/>
        <v>206/230</v>
      </c>
      <c r="S224" s="131">
        <f t="shared" si="37"/>
        <v>0.89565217391304353</v>
      </c>
      <c r="T224" s="137">
        <f t="shared" si="38"/>
        <v>60</v>
      </c>
      <c r="U224" s="96">
        <v>7.9351420150162095</v>
      </c>
      <c r="V224" s="134" t="e">
        <f t="shared" ca="1" si="39"/>
        <v>#NAME?</v>
      </c>
      <c r="W224" s="134">
        <f t="shared" si="40"/>
        <v>230</v>
      </c>
      <c r="X224" s="134" t="e">
        <f t="shared" ca="1" si="41"/>
        <v>#NAME?</v>
      </c>
      <c r="Y224" s="131" t="e">
        <f t="shared" ca="1" si="42"/>
        <v>#NAME?</v>
      </c>
      <c r="Z224" s="137" t="e">
        <f t="shared" ca="1" si="43"/>
        <v>#NAME?</v>
      </c>
    </row>
    <row r="225" spans="1:26">
      <c r="A225" s="37" t="s">
        <v>78</v>
      </c>
      <c r="M225" s="37" t="s">
        <v>78</v>
      </c>
      <c r="N225" s="37" t="s">
        <v>4314</v>
      </c>
      <c r="O225" s="41">
        <v>3.6499999999999998E-2</v>
      </c>
      <c r="P225" s="134">
        <f t="shared" si="35"/>
        <v>217</v>
      </c>
      <c r="Q225" s="134">
        <v>230</v>
      </c>
      <c r="R225" s="134" t="str">
        <f t="shared" si="36"/>
        <v>217/230</v>
      </c>
      <c r="S225" s="131">
        <f t="shared" si="37"/>
        <v>0.94347826086956521</v>
      </c>
      <c r="T225" s="137">
        <f t="shared" si="38"/>
        <v>60</v>
      </c>
      <c r="U225" s="96">
        <v>5.2110560980029197</v>
      </c>
      <c r="V225" s="134" t="e">
        <f t="shared" ca="1" si="39"/>
        <v>#NAME?</v>
      </c>
      <c r="W225" s="134">
        <f t="shared" si="40"/>
        <v>230</v>
      </c>
      <c r="X225" s="134" t="e">
        <f t="shared" ca="1" si="41"/>
        <v>#NAME?</v>
      </c>
      <c r="Y225" s="131" t="e">
        <f t="shared" ca="1" si="42"/>
        <v>#NAME?</v>
      </c>
      <c r="Z225" s="137" t="e">
        <f t="shared" ca="1" si="43"/>
        <v>#NAME?</v>
      </c>
    </row>
    <row r="226" spans="1:26">
      <c r="A226" s="37" t="s">
        <v>34</v>
      </c>
      <c r="M226" s="37" t="s">
        <v>34</v>
      </c>
      <c r="N226" s="37" t="s">
        <v>4315</v>
      </c>
      <c r="O226" s="41">
        <v>5.8200000000000002E-2</v>
      </c>
      <c r="P226" s="134">
        <f t="shared" si="35"/>
        <v>178</v>
      </c>
      <c r="Q226" s="134">
        <v>230</v>
      </c>
      <c r="R226" s="134" t="str">
        <f t="shared" si="36"/>
        <v>178/230</v>
      </c>
      <c r="S226" s="131">
        <f t="shared" si="37"/>
        <v>0.77391304347826084</v>
      </c>
      <c r="T226" s="137">
        <f t="shared" si="38"/>
        <v>61.304347826086961</v>
      </c>
      <c r="U226" s="96">
        <v>7.9351420150162095</v>
      </c>
      <c r="V226" s="134" t="e">
        <f t="shared" ca="1" si="39"/>
        <v>#NAME?</v>
      </c>
      <c r="W226" s="134">
        <f t="shared" si="40"/>
        <v>230</v>
      </c>
      <c r="X226" s="134" t="e">
        <f t="shared" ca="1" si="41"/>
        <v>#NAME?</v>
      </c>
      <c r="Y226" s="131" t="e">
        <f t="shared" ca="1" si="42"/>
        <v>#NAME?</v>
      </c>
      <c r="Z226" s="137" t="e">
        <f t="shared" ca="1" si="43"/>
        <v>#NAME?</v>
      </c>
    </row>
    <row r="227" spans="1:26">
      <c r="A227" s="37" t="s">
        <v>36</v>
      </c>
      <c r="M227" s="37" t="s">
        <v>36</v>
      </c>
      <c r="N227" s="37" t="s">
        <v>4317</v>
      </c>
      <c r="O227" s="41">
        <v>5.5500000000000001E-2</v>
      </c>
      <c r="P227" s="134">
        <f t="shared" si="35"/>
        <v>183</v>
      </c>
      <c r="Q227" s="134">
        <v>230</v>
      </c>
      <c r="R227" s="134" t="str">
        <f t="shared" si="36"/>
        <v>183/230</v>
      </c>
      <c r="S227" s="131">
        <f t="shared" si="37"/>
        <v>0.79565217391304344</v>
      </c>
      <c r="T227" s="137">
        <f t="shared" si="38"/>
        <v>60.217391304347828</v>
      </c>
      <c r="U227" s="96">
        <v>3.917819403759407</v>
      </c>
      <c r="V227" s="134" t="e">
        <f t="shared" ca="1" si="39"/>
        <v>#NAME?</v>
      </c>
      <c r="W227" s="134">
        <f t="shared" si="40"/>
        <v>230</v>
      </c>
      <c r="X227" s="134" t="e">
        <f t="shared" ca="1" si="41"/>
        <v>#NAME?</v>
      </c>
      <c r="Y227" s="131" t="e">
        <f t="shared" ca="1" si="42"/>
        <v>#NAME?</v>
      </c>
      <c r="Z227" s="137" t="e">
        <f t="shared" ca="1" si="43"/>
        <v>#NAME?</v>
      </c>
    </row>
    <row r="228" spans="1:26">
      <c r="A228" s="37" t="s">
        <v>38</v>
      </c>
      <c r="M228" s="37" t="s">
        <v>38</v>
      </c>
      <c r="N228" s="37" t="s">
        <v>39</v>
      </c>
      <c r="O228" s="41">
        <v>5.8799999999999741E-2</v>
      </c>
      <c r="P228" s="134">
        <f t="shared" si="35"/>
        <v>174</v>
      </c>
      <c r="Q228" s="134">
        <v>230</v>
      </c>
      <c r="R228" s="134" t="str">
        <f t="shared" si="36"/>
        <v>174/230</v>
      </c>
      <c r="S228" s="131">
        <f t="shared" si="37"/>
        <v>0.75652173913043474</v>
      </c>
      <c r="T228" s="137">
        <f t="shared" si="38"/>
        <v>62.173913043478265</v>
      </c>
      <c r="U228" s="96">
        <v>8.3739417551865323</v>
      </c>
      <c r="V228" s="134" t="e">
        <f t="shared" ca="1" si="39"/>
        <v>#NAME?</v>
      </c>
      <c r="W228" s="134">
        <f t="shared" si="40"/>
        <v>230</v>
      </c>
      <c r="X228" s="134" t="e">
        <f t="shared" ca="1" si="41"/>
        <v>#NAME?</v>
      </c>
      <c r="Y228" s="131" t="e">
        <f t="shared" ca="1" si="42"/>
        <v>#NAME?</v>
      </c>
      <c r="Z228" s="137" t="e">
        <f t="shared" ca="1" si="43"/>
        <v>#NAME?</v>
      </c>
    </row>
    <row r="229" spans="1:26">
      <c r="A229" s="37" t="s">
        <v>304</v>
      </c>
      <c r="M229" s="37" t="s">
        <v>304</v>
      </c>
      <c r="N229" s="37" t="s">
        <v>30</v>
      </c>
      <c r="O229" s="41">
        <v>4.8000000000000001E-2</v>
      </c>
      <c r="P229" s="134">
        <f t="shared" si="35"/>
        <v>195</v>
      </c>
      <c r="Q229" s="134">
        <v>230</v>
      </c>
      <c r="R229" s="134" t="str">
        <f t="shared" si="36"/>
        <v>195/230</v>
      </c>
      <c r="S229" s="131">
        <f t="shared" si="37"/>
        <v>0.84782608695652173</v>
      </c>
      <c r="T229" s="137">
        <f t="shared" si="38"/>
        <v>60</v>
      </c>
      <c r="U229" s="96">
        <v>6.9513545499854068</v>
      </c>
      <c r="V229" s="134" t="e">
        <f t="shared" ca="1" si="39"/>
        <v>#NAME?</v>
      </c>
      <c r="W229" s="134">
        <f t="shared" si="40"/>
        <v>230</v>
      </c>
      <c r="X229" s="134" t="e">
        <f t="shared" ca="1" si="41"/>
        <v>#NAME?</v>
      </c>
      <c r="Y229" s="131" t="e">
        <f t="shared" ca="1" si="42"/>
        <v>#NAME?</v>
      </c>
      <c r="Z229" s="137" t="e">
        <f t="shared" ca="1" si="43"/>
        <v>#NAME?</v>
      </c>
    </row>
    <row r="230" spans="1:26">
      <c r="A230" s="37" t="s">
        <v>83</v>
      </c>
      <c r="M230" s="37" t="s">
        <v>83</v>
      </c>
      <c r="N230" s="37" t="s">
        <v>32</v>
      </c>
      <c r="O230" s="41">
        <v>5.57E-2</v>
      </c>
      <c r="P230" s="134">
        <f t="shared" si="35"/>
        <v>182</v>
      </c>
      <c r="Q230" s="134">
        <v>230</v>
      </c>
      <c r="R230" s="134" t="str">
        <f t="shared" si="36"/>
        <v>182/230</v>
      </c>
      <c r="S230" s="131">
        <f t="shared" si="37"/>
        <v>0.79130434782608694</v>
      </c>
      <c r="T230" s="137">
        <f t="shared" si="38"/>
        <v>60.434782608695656</v>
      </c>
      <c r="U230" s="96">
        <v>8.9994627951744235</v>
      </c>
      <c r="V230" s="134" t="e">
        <f t="shared" ca="1" si="39"/>
        <v>#NAME?</v>
      </c>
      <c r="W230" s="134">
        <f t="shared" si="40"/>
        <v>230</v>
      </c>
      <c r="X230" s="134" t="e">
        <f t="shared" ca="1" si="41"/>
        <v>#NAME?</v>
      </c>
      <c r="Y230" s="131" t="e">
        <f t="shared" ca="1" si="42"/>
        <v>#NAME?</v>
      </c>
      <c r="Z230" s="137" t="e">
        <f t="shared" ca="1" si="43"/>
        <v>#NAME?</v>
      </c>
    </row>
    <row r="231" spans="1:26">
      <c r="A231" s="37" t="s">
        <v>35</v>
      </c>
      <c r="M231" s="37" t="s">
        <v>35</v>
      </c>
      <c r="N231" s="37" t="s">
        <v>4319</v>
      </c>
      <c r="O231" s="41">
        <v>5.8400000000000674E-2</v>
      </c>
      <c r="P231" s="134">
        <f t="shared" si="35"/>
        <v>176</v>
      </c>
      <c r="Q231" s="134">
        <v>230</v>
      </c>
      <c r="R231" s="134" t="str">
        <f t="shared" si="36"/>
        <v>176/230</v>
      </c>
      <c r="S231" s="131">
        <f t="shared" si="37"/>
        <v>0.76521739130434785</v>
      </c>
      <c r="T231" s="137">
        <f t="shared" si="38"/>
        <v>61.739130434782609</v>
      </c>
      <c r="U231" s="96">
        <v>4.6842353173038767</v>
      </c>
      <c r="V231" s="134" t="e">
        <f t="shared" ca="1" si="39"/>
        <v>#NAME?</v>
      </c>
      <c r="W231" s="134">
        <f t="shared" si="40"/>
        <v>230</v>
      </c>
      <c r="X231" s="134" t="e">
        <f t="shared" ca="1" si="41"/>
        <v>#NAME?</v>
      </c>
      <c r="Y231" s="131" t="e">
        <f t="shared" ca="1" si="42"/>
        <v>#NAME?</v>
      </c>
      <c r="Z231" s="137" t="e">
        <f t="shared" ca="1" si="43"/>
        <v>#NAME?</v>
      </c>
    </row>
    <row r="232" spans="1:26">
      <c r="A232" s="37" t="s">
        <v>75</v>
      </c>
      <c r="M232" s="37" t="s">
        <v>75</v>
      </c>
      <c r="N232" s="37" t="s">
        <v>27</v>
      </c>
      <c r="O232" s="41">
        <v>7.4799999999999756E-2</v>
      </c>
      <c r="P232" s="134">
        <f t="shared" si="35"/>
        <v>147</v>
      </c>
      <c r="Q232" s="134">
        <v>230</v>
      </c>
      <c r="R232" s="134" t="str">
        <f t="shared" si="36"/>
        <v>147/230</v>
      </c>
      <c r="S232" s="131">
        <f t="shared" si="37"/>
        <v>0.63913043478260867</v>
      </c>
      <c r="T232" s="137">
        <f t="shared" si="38"/>
        <v>68.043478260869563</v>
      </c>
      <c r="U232" s="96">
        <v>32.588378316570193</v>
      </c>
      <c r="V232" s="134" t="e">
        <f t="shared" ca="1" si="39"/>
        <v>#NAME?</v>
      </c>
      <c r="W232" s="134">
        <f t="shared" si="40"/>
        <v>230</v>
      </c>
      <c r="X232" s="134" t="e">
        <f t="shared" ca="1" si="41"/>
        <v>#NAME?</v>
      </c>
      <c r="Y232" s="131" t="e">
        <f t="shared" ca="1" si="42"/>
        <v>#NAME?</v>
      </c>
      <c r="Z232" s="137" t="e">
        <f t="shared" ca="1" si="43"/>
        <v>#NAME?</v>
      </c>
    </row>
  </sheetData>
  <mergeCells count="9">
    <mergeCell ref="AF1:AG1"/>
    <mergeCell ref="AI1:AQ1"/>
    <mergeCell ref="M1:V1"/>
    <mergeCell ref="A1:B1"/>
    <mergeCell ref="C1:F1"/>
    <mergeCell ref="G1:H1"/>
    <mergeCell ref="I1:J1"/>
    <mergeCell ref="AB1:AC1"/>
    <mergeCell ref="AD1:AE1"/>
  </mergeCells>
  <phoneticPr fontId="7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Q1126"/>
  <sheetViews>
    <sheetView zoomScale="90" zoomScaleNormal="90" workbookViewId="0">
      <pane xSplit="17" ySplit="2" topLeftCell="R1109" activePane="bottomRight" state="frozen"/>
      <selection activeCell="N1128" sqref="A1128:N1128"/>
      <selection pane="topRight" activeCell="N1128" sqref="A1128:N1128"/>
      <selection pane="bottomLeft" activeCell="N1128" sqref="A1128:N1128"/>
      <selection pane="bottomRight" activeCell="N1128" sqref="A1128:N1128"/>
    </sheetView>
  </sheetViews>
  <sheetFormatPr defaultRowHeight="14.4"/>
  <cols>
    <col min="3" max="3" width="11.109375" customWidth="1"/>
    <col min="7" max="7" width="14.44140625" customWidth="1"/>
    <col min="12" max="12" width="12.6640625" customWidth="1"/>
    <col min="14" max="14" width="11.21875" customWidth="1"/>
    <col min="24" max="24" width="12.44140625" customWidth="1"/>
  </cols>
  <sheetData>
    <row r="1" spans="1:43" ht="28.8">
      <c r="A1" s="249"/>
      <c r="B1" s="249"/>
      <c r="C1" s="249" t="s">
        <v>131</v>
      </c>
      <c r="D1" s="249" t="s">
        <v>131</v>
      </c>
      <c r="E1" s="249" t="s">
        <v>131</v>
      </c>
      <c r="F1" s="249" t="s">
        <v>131</v>
      </c>
      <c r="G1" s="249" t="s">
        <v>132</v>
      </c>
      <c r="H1" s="249" t="s">
        <v>132</v>
      </c>
      <c r="I1" s="249" t="s">
        <v>88</v>
      </c>
      <c r="J1" s="249" t="s">
        <v>88</v>
      </c>
      <c r="K1" s="120" t="s">
        <v>133</v>
      </c>
      <c r="L1" s="120" t="s">
        <v>134</v>
      </c>
      <c r="M1" s="250" t="s">
        <v>135</v>
      </c>
      <c r="N1" s="251"/>
      <c r="O1" s="251"/>
      <c r="P1" s="251"/>
      <c r="Q1" s="251"/>
      <c r="R1" s="251"/>
      <c r="S1" s="251"/>
      <c r="T1" s="251"/>
      <c r="U1" s="251"/>
      <c r="V1" s="252"/>
      <c r="W1" s="135"/>
      <c r="X1" s="135"/>
      <c r="Y1" s="135"/>
      <c r="Z1" s="135"/>
      <c r="AA1" s="120" t="s">
        <v>136</v>
      </c>
      <c r="AB1" s="249" t="s">
        <v>137</v>
      </c>
      <c r="AC1" s="249" t="s">
        <v>137</v>
      </c>
      <c r="AD1" s="249" t="s">
        <v>138</v>
      </c>
      <c r="AE1" s="249" t="s">
        <v>138</v>
      </c>
      <c r="AF1" s="249" t="s">
        <v>139</v>
      </c>
      <c r="AG1" s="249" t="s">
        <v>139</v>
      </c>
      <c r="AH1" s="120" t="s">
        <v>89</v>
      </c>
      <c r="AI1" s="249"/>
      <c r="AJ1" s="249"/>
      <c r="AK1" s="249"/>
      <c r="AL1" s="249"/>
      <c r="AM1" s="249"/>
      <c r="AN1" s="249"/>
      <c r="AO1" s="249"/>
      <c r="AP1" s="249"/>
      <c r="AQ1" s="249"/>
    </row>
    <row r="2" spans="1:43">
      <c r="A2" s="122" t="s">
        <v>140</v>
      </c>
      <c r="B2" s="122" t="s">
        <v>141</v>
      </c>
      <c r="C2" s="122" t="s">
        <v>142</v>
      </c>
      <c r="D2" s="122" t="s">
        <v>143</v>
      </c>
      <c r="E2" s="122" t="s">
        <v>144</v>
      </c>
      <c r="F2" s="122" t="s">
        <v>145</v>
      </c>
      <c r="G2" s="122" t="s">
        <v>142</v>
      </c>
      <c r="H2" s="122" t="s">
        <v>143</v>
      </c>
      <c r="I2" s="122" t="s">
        <v>146</v>
      </c>
      <c r="J2" s="122" t="s">
        <v>147</v>
      </c>
      <c r="K2" s="122" t="s">
        <v>146</v>
      </c>
      <c r="L2" s="122" t="s">
        <v>146</v>
      </c>
      <c r="M2" s="136" t="s">
        <v>146</v>
      </c>
      <c r="N2" s="136" t="s">
        <v>12698</v>
      </c>
      <c r="O2" s="129" t="s">
        <v>12701</v>
      </c>
      <c r="P2" s="129" t="s">
        <v>12700</v>
      </c>
      <c r="Q2" s="129" t="s">
        <v>12707</v>
      </c>
      <c r="R2" s="129" t="s">
        <v>12705</v>
      </c>
      <c r="S2" s="129" t="s">
        <v>12706</v>
      </c>
      <c r="T2" s="136" t="s">
        <v>4562</v>
      </c>
      <c r="U2" s="129" t="s">
        <v>12699</v>
      </c>
      <c r="V2" s="129" t="s">
        <v>12700</v>
      </c>
      <c r="W2" s="129" t="s">
        <v>12707</v>
      </c>
      <c r="X2" s="129" t="s">
        <v>12705</v>
      </c>
      <c r="Y2" s="129" t="s">
        <v>12706</v>
      </c>
      <c r="Z2" s="129" t="s">
        <v>4562</v>
      </c>
      <c r="AA2" s="122" t="s">
        <v>146</v>
      </c>
      <c r="AB2" s="122" t="s">
        <v>146</v>
      </c>
      <c r="AC2" s="122" t="s">
        <v>147</v>
      </c>
      <c r="AD2" s="122" t="s">
        <v>146</v>
      </c>
      <c r="AE2" s="122" t="s">
        <v>147</v>
      </c>
      <c r="AF2" s="122" t="s">
        <v>146</v>
      </c>
      <c r="AG2" s="122" t="s">
        <v>147</v>
      </c>
      <c r="AH2" s="122" t="s">
        <v>146</v>
      </c>
      <c r="AI2" s="122" t="s">
        <v>148</v>
      </c>
      <c r="AJ2" s="122" t="s">
        <v>149</v>
      </c>
      <c r="AK2" s="122" t="s">
        <v>150</v>
      </c>
      <c r="AL2" s="122" t="s">
        <v>151</v>
      </c>
      <c r="AM2" s="122" t="s">
        <v>152</v>
      </c>
      <c r="AN2" s="122" t="s">
        <v>153</v>
      </c>
      <c r="AO2" s="122" t="s">
        <v>154</v>
      </c>
      <c r="AP2" s="122" t="s">
        <v>155</v>
      </c>
      <c r="AQ2" s="122" t="s">
        <v>156</v>
      </c>
    </row>
    <row r="3" spans="1:43">
      <c r="A3" s="123" t="s">
        <v>7022</v>
      </c>
      <c r="B3" s="123" t="s">
        <v>7023</v>
      </c>
      <c r="C3" s="36">
        <v>43830</v>
      </c>
      <c r="D3" s="124">
        <v>1.8453999999999999</v>
      </c>
      <c r="E3" s="124">
        <v>1.8904000000000001</v>
      </c>
      <c r="F3" s="125">
        <v>0.408074432776525</v>
      </c>
      <c r="G3" s="36">
        <v>43829</v>
      </c>
      <c r="H3" s="124">
        <v>1.8379000000000001</v>
      </c>
      <c r="I3" s="125">
        <v>110.37391700866399</v>
      </c>
      <c r="J3" s="123" t="s">
        <v>9268</v>
      </c>
      <c r="K3" s="125">
        <v>-0.99785407725322905</v>
      </c>
      <c r="L3" s="125">
        <v>12.778830287844499</v>
      </c>
      <c r="M3" s="130">
        <v>24.068844964367301</v>
      </c>
      <c r="N3" s="137">
        <f>M3*4</f>
        <v>96.275379857469204</v>
      </c>
      <c r="O3" s="132">
        <f>N3/100</f>
        <v>0.96275379857469201</v>
      </c>
      <c r="P3" s="134">
        <f>RANK(O3,$O$3:$O$2000,0)</f>
        <v>4</v>
      </c>
      <c r="Q3" s="134">
        <v>1124</v>
      </c>
      <c r="R3" s="134" t="str">
        <f>P3&amp;"/"&amp;Q3</f>
        <v>4/1124</v>
      </c>
      <c r="S3" s="132">
        <f>P3/Q3</f>
        <v>3.5587188612099642E-3</v>
      </c>
      <c r="T3" s="137">
        <f>IF(S3&gt;0.8,60,60+40/80%*(80%-S3))</f>
        <v>99.822064056939496</v>
      </c>
      <c r="U3" s="133" t="e">
        <f ca="1">[1]!f_risk_annusharpe(A3,"2019/9/30","2019/12/31",1,1,3)</f>
        <v>#NAME?</v>
      </c>
      <c r="V3" s="134" t="e">
        <f ca="1">RANK(U3,$U$3:$U$1230,0)</f>
        <v>#NAME?</v>
      </c>
      <c r="W3" s="134">
        <f>Q3</f>
        <v>1124</v>
      </c>
      <c r="X3" s="134" t="e">
        <f ca="1">V3&amp;"/"&amp;W3</f>
        <v>#NAME?</v>
      </c>
      <c r="Y3" s="132" t="e">
        <f ca="1">V3/W3</f>
        <v>#NAME?</v>
      </c>
      <c r="Z3" s="137" t="e">
        <f ca="1">IF(Y3&gt;0.8,60,60+40/80%*(80%-Y3))</f>
        <v>#NAME?</v>
      </c>
      <c r="AA3" s="125">
        <v>55.245225877008501</v>
      </c>
      <c r="AB3" s="125">
        <v>110.37391700866399</v>
      </c>
      <c r="AC3" s="123" t="s">
        <v>9268</v>
      </c>
      <c r="AD3" s="125">
        <v>44.633658046106397</v>
      </c>
      <c r="AE3" s="123" t="s">
        <v>9269</v>
      </c>
      <c r="AF3" s="125">
        <v>94.416717896436793</v>
      </c>
      <c r="AG3" s="123" t="s">
        <v>9270</v>
      </c>
      <c r="AH3" s="125">
        <v>92.608642419999995</v>
      </c>
      <c r="AI3" s="123" t="s">
        <v>157</v>
      </c>
      <c r="AJ3" s="123" t="s">
        <v>197</v>
      </c>
      <c r="AK3" s="124">
        <v>24.6924009922</v>
      </c>
      <c r="AL3" s="123" t="s">
        <v>159</v>
      </c>
      <c r="AM3" s="36">
        <v>42606</v>
      </c>
      <c r="AN3" s="123" t="s">
        <v>9271</v>
      </c>
      <c r="AO3" s="123" t="s">
        <v>322</v>
      </c>
      <c r="AP3" s="123" t="s">
        <v>261</v>
      </c>
      <c r="AQ3" s="123" t="s">
        <v>162</v>
      </c>
    </row>
    <row r="4" spans="1:43">
      <c r="A4" s="123" t="s">
        <v>7024</v>
      </c>
      <c r="B4" s="123" t="s">
        <v>7025</v>
      </c>
      <c r="C4" s="36">
        <v>43830</v>
      </c>
      <c r="D4" s="124">
        <v>2.0169999999999999</v>
      </c>
      <c r="E4" s="124">
        <v>2.0169999999999999</v>
      </c>
      <c r="F4" s="125">
        <v>0.74925074925075597</v>
      </c>
      <c r="G4" s="36">
        <v>43829</v>
      </c>
      <c r="H4" s="124">
        <v>2.0019999999999998</v>
      </c>
      <c r="I4" s="125">
        <v>101.7</v>
      </c>
      <c r="J4" s="123" t="s">
        <v>9272</v>
      </c>
      <c r="K4" s="125">
        <v>2.1783181357649402</v>
      </c>
      <c r="L4" s="125">
        <v>9.7985846488840505</v>
      </c>
      <c r="M4" s="130">
        <v>18.856806128462001</v>
      </c>
      <c r="N4" s="137">
        <f t="shared" ref="N4:N67" si="0">M4*4</f>
        <v>75.427224513848003</v>
      </c>
      <c r="O4" s="132">
        <f t="shared" ref="O4:O67" si="1">N4/100</f>
        <v>0.75427224513848001</v>
      </c>
      <c r="P4" s="134">
        <f t="shared" ref="P4:P67" si="2">RANK(O4,$O$3:$O$2000,0)</f>
        <v>14</v>
      </c>
      <c r="Q4" s="134">
        <v>1124</v>
      </c>
      <c r="R4" s="134" t="str">
        <f t="shared" ref="R4:R67" si="3">P4&amp;"/"&amp;Q4</f>
        <v>14/1124</v>
      </c>
      <c r="S4" s="132">
        <f t="shared" ref="S4:S67" si="4">P4/Q4</f>
        <v>1.2455516014234875E-2</v>
      </c>
      <c r="T4" s="137">
        <f t="shared" ref="T4:T67" si="5">IF(S4&gt;0.8,60,60+40/80%*(80%-S4))</f>
        <v>99.377224199288264</v>
      </c>
      <c r="U4" s="133" t="e">
        <f ca="1">[1]!f_risk_annusharpe(A4,"2019/9/30","2019/12/31",1,1,3)</f>
        <v>#NAME?</v>
      </c>
      <c r="V4" s="134" t="e">
        <f t="shared" ref="V4:V67" ca="1" si="6">RANK(U4,$U$3:$U$1230,0)</f>
        <v>#NAME?</v>
      </c>
      <c r="W4" s="134">
        <f t="shared" ref="W4:W67" si="7">Q4</f>
        <v>1124</v>
      </c>
      <c r="X4" s="134" t="e">
        <f t="shared" ref="X4:X67" ca="1" si="8">V4&amp;"/"&amp;W4</f>
        <v>#NAME?</v>
      </c>
      <c r="Y4" s="132" t="e">
        <f t="shared" ref="Y4:Y67" ca="1" si="9">V4/W4</f>
        <v>#NAME?</v>
      </c>
      <c r="Z4" s="137" t="e">
        <f t="shared" ref="Z4:Z67" ca="1" si="10">IF(Y4&gt;0.8,60,60+40/80%*(80%-Y4))</f>
        <v>#NAME?</v>
      </c>
      <c r="AA4" s="125">
        <v>60.079365079365097</v>
      </c>
      <c r="AB4" s="125">
        <v>101.7</v>
      </c>
      <c r="AC4" s="123" t="s">
        <v>9272</v>
      </c>
      <c r="AD4" s="125">
        <v>103.32661290322601</v>
      </c>
      <c r="AE4" s="123" t="s">
        <v>9273</v>
      </c>
      <c r="AF4" s="125">
        <v>95.445736434108497</v>
      </c>
      <c r="AG4" s="123" t="s">
        <v>9274</v>
      </c>
      <c r="AH4" s="125">
        <v>101.7</v>
      </c>
      <c r="AI4" s="123" t="s">
        <v>163</v>
      </c>
      <c r="AJ4" s="123" t="s">
        <v>166</v>
      </c>
      <c r="AK4" s="124">
        <v>100.0327042266</v>
      </c>
      <c r="AL4" s="123" t="s">
        <v>159</v>
      </c>
      <c r="AM4" s="36">
        <v>42139</v>
      </c>
      <c r="AN4" s="123" t="s">
        <v>9271</v>
      </c>
      <c r="AO4" s="123" t="s">
        <v>323</v>
      </c>
      <c r="AP4" s="123" t="s">
        <v>228</v>
      </c>
      <c r="AQ4" s="123" t="s">
        <v>162</v>
      </c>
    </row>
    <row r="5" spans="1:43">
      <c r="A5" s="123" t="s">
        <v>7026</v>
      </c>
      <c r="B5" s="123" t="s">
        <v>7027</v>
      </c>
      <c r="C5" s="36">
        <v>43830</v>
      </c>
      <c r="D5" s="124">
        <v>1.468</v>
      </c>
      <c r="E5" s="124">
        <v>2.2690000000000001</v>
      </c>
      <c r="F5" s="125">
        <v>0.61686086360520498</v>
      </c>
      <c r="G5" s="36">
        <v>43829</v>
      </c>
      <c r="H5" s="124">
        <v>1.4590000000000001</v>
      </c>
      <c r="I5" s="125">
        <v>95.212765957446805</v>
      </c>
      <c r="J5" s="123" t="s">
        <v>9275</v>
      </c>
      <c r="K5" s="125">
        <v>1.0323468685478301</v>
      </c>
      <c r="L5" s="125">
        <v>10.1275318829707</v>
      </c>
      <c r="M5" s="130">
        <v>11.805026656511799</v>
      </c>
      <c r="N5" s="137">
        <f t="shared" si="0"/>
        <v>47.220106626047198</v>
      </c>
      <c r="O5" s="132">
        <f t="shared" si="1"/>
        <v>0.47220106626047198</v>
      </c>
      <c r="P5" s="134">
        <f t="shared" si="2"/>
        <v>223</v>
      </c>
      <c r="Q5" s="134">
        <v>1124</v>
      </c>
      <c r="R5" s="134" t="str">
        <f t="shared" si="3"/>
        <v>223/1124</v>
      </c>
      <c r="S5" s="132">
        <f t="shared" si="4"/>
        <v>0.19839857651245552</v>
      </c>
      <c r="T5" s="137">
        <f t="shared" si="5"/>
        <v>90.080071174377224</v>
      </c>
      <c r="U5" s="133" t="e">
        <f ca="1">[1]!f_risk_annusharpe(A5,"2019/9/30","2019/12/31",1,1,3)</f>
        <v>#NAME?</v>
      </c>
      <c r="V5" s="134" t="e">
        <f t="shared" ca="1" si="6"/>
        <v>#NAME?</v>
      </c>
      <c r="W5" s="134">
        <f t="shared" si="7"/>
        <v>1124</v>
      </c>
      <c r="X5" s="134" t="e">
        <f t="shared" ca="1" si="8"/>
        <v>#NAME?</v>
      </c>
      <c r="Y5" s="132" t="e">
        <f t="shared" ca="1" si="9"/>
        <v>#NAME?</v>
      </c>
      <c r="Z5" s="137" t="e">
        <f t="shared" ca="1" si="10"/>
        <v>#NAME?</v>
      </c>
      <c r="AA5" s="125">
        <v>29.225352112676099</v>
      </c>
      <c r="AB5" s="125">
        <v>95.212765957446805</v>
      </c>
      <c r="AC5" s="123" t="s">
        <v>9275</v>
      </c>
      <c r="AD5" s="125">
        <v>57.005347593582897</v>
      </c>
      <c r="AE5" s="123" t="s">
        <v>9276</v>
      </c>
      <c r="AF5" s="125">
        <v>49.948927477017399</v>
      </c>
      <c r="AG5" s="123" t="s">
        <v>9277</v>
      </c>
      <c r="AH5" s="125">
        <v>171.5581268</v>
      </c>
      <c r="AI5" s="123" t="s">
        <v>157</v>
      </c>
      <c r="AJ5" s="123" t="s">
        <v>166</v>
      </c>
      <c r="AK5" s="124">
        <v>8.2274062743999998</v>
      </c>
      <c r="AL5" s="123" t="s">
        <v>159</v>
      </c>
      <c r="AM5" s="36">
        <v>40855</v>
      </c>
      <c r="AN5" s="123" t="s">
        <v>9271</v>
      </c>
      <c r="AO5" s="123" t="s">
        <v>9278</v>
      </c>
      <c r="AP5" s="123" t="s">
        <v>195</v>
      </c>
      <c r="AQ5" s="123" t="s">
        <v>181</v>
      </c>
    </row>
    <row r="6" spans="1:43">
      <c r="A6" s="123" t="s">
        <v>7028</v>
      </c>
      <c r="B6" s="123" t="s">
        <v>7029</v>
      </c>
      <c r="C6" s="36">
        <v>43830</v>
      </c>
      <c r="D6" s="124">
        <v>1.2569999999999999</v>
      </c>
      <c r="E6" s="124">
        <v>1.2569999999999999</v>
      </c>
      <c r="F6" s="125">
        <v>0.80192461908578905</v>
      </c>
      <c r="G6" s="36">
        <v>43829</v>
      </c>
      <c r="H6" s="124">
        <v>1.2470000000000001</v>
      </c>
      <c r="I6" s="125">
        <v>92.496171516079599</v>
      </c>
      <c r="J6" s="123" t="s">
        <v>9279</v>
      </c>
      <c r="K6" s="125">
        <v>1.28928283642222</v>
      </c>
      <c r="L6" s="125">
        <v>8.4555651423640992</v>
      </c>
      <c r="M6" s="130">
        <v>18.361581920903902</v>
      </c>
      <c r="N6" s="137">
        <f t="shared" si="0"/>
        <v>73.446327683615607</v>
      </c>
      <c r="O6" s="132">
        <f t="shared" si="1"/>
        <v>0.73446327683615609</v>
      </c>
      <c r="P6" s="134">
        <f t="shared" si="2"/>
        <v>21</v>
      </c>
      <c r="Q6" s="134">
        <v>1124</v>
      </c>
      <c r="R6" s="134" t="str">
        <f t="shared" si="3"/>
        <v>21/1124</v>
      </c>
      <c r="S6" s="132">
        <f t="shared" si="4"/>
        <v>1.8683274021352312E-2</v>
      </c>
      <c r="T6" s="137">
        <f t="shared" si="5"/>
        <v>99.065836298932396</v>
      </c>
      <c r="U6" s="133" t="e">
        <f ca="1">[1]!f_risk_annusharpe(A6,"2019/9/30","2019/12/31",1,1,3)</f>
        <v>#NAME?</v>
      </c>
      <c r="V6" s="134" t="e">
        <f t="shared" ca="1" si="6"/>
        <v>#NAME?</v>
      </c>
      <c r="W6" s="134">
        <f t="shared" si="7"/>
        <v>1124</v>
      </c>
      <c r="X6" s="134" t="e">
        <f t="shared" ca="1" si="8"/>
        <v>#NAME?</v>
      </c>
      <c r="Y6" s="132" t="e">
        <f t="shared" ca="1" si="9"/>
        <v>#NAME?</v>
      </c>
      <c r="Z6" s="137" t="e">
        <f t="shared" ca="1" si="10"/>
        <v>#NAME?</v>
      </c>
      <c r="AA6" s="125">
        <v>44.482758620689602</v>
      </c>
      <c r="AB6" s="125">
        <v>92.496171516079599</v>
      </c>
      <c r="AC6" s="123" t="s">
        <v>9279</v>
      </c>
      <c r="AD6" s="125">
        <v>66.050198150594397</v>
      </c>
      <c r="AE6" s="123" t="s">
        <v>9280</v>
      </c>
      <c r="AF6" s="125">
        <v>33.581296493092502</v>
      </c>
      <c r="AG6" s="123" t="s">
        <v>9281</v>
      </c>
      <c r="AH6" s="125">
        <v>25.7</v>
      </c>
      <c r="AI6" s="123" t="s">
        <v>157</v>
      </c>
      <c r="AJ6" s="123" t="s">
        <v>189</v>
      </c>
      <c r="AK6" s="124">
        <v>7.2520547218999996</v>
      </c>
      <c r="AL6" s="123" t="s">
        <v>159</v>
      </c>
      <c r="AM6" s="36">
        <v>42598</v>
      </c>
      <c r="AN6" s="123" t="s">
        <v>9271</v>
      </c>
      <c r="AO6" s="123" t="s">
        <v>9282</v>
      </c>
      <c r="AP6" s="123" t="s">
        <v>266</v>
      </c>
      <c r="AQ6" s="123" t="s">
        <v>173</v>
      </c>
    </row>
    <row r="7" spans="1:43">
      <c r="A7" s="123" t="s">
        <v>7030</v>
      </c>
      <c r="B7" s="123" t="s">
        <v>7031</v>
      </c>
      <c r="C7" s="36">
        <v>43830</v>
      </c>
      <c r="D7" s="124">
        <v>1.7118</v>
      </c>
      <c r="E7" s="124">
        <v>1.7118</v>
      </c>
      <c r="F7" s="125">
        <v>0.72966929504530798</v>
      </c>
      <c r="G7" s="36">
        <v>43829</v>
      </c>
      <c r="H7" s="124">
        <v>1.6994</v>
      </c>
      <c r="I7" s="125">
        <v>92.185921185584405</v>
      </c>
      <c r="J7" s="123" t="s">
        <v>9283</v>
      </c>
      <c r="K7" s="125">
        <v>1.98999046711154</v>
      </c>
      <c r="L7" s="125">
        <v>9.9210171450587605</v>
      </c>
      <c r="M7" s="130">
        <v>17.5202526431416</v>
      </c>
      <c r="N7" s="137">
        <f t="shared" si="0"/>
        <v>70.081010572566399</v>
      </c>
      <c r="O7" s="132">
        <f t="shared" si="1"/>
        <v>0.70081010572566393</v>
      </c>
      <c r="P7" s="134">
        <f t="shared" si="2"/>
        <v>26</v>
      </c>
      <c r="Q7" s="134">
        <v>1124</v>
      </c>
      <c r="R7" s="134" t="str">
        <f t="shared" si="3"/>
        <v>26/1124</v>
      </c>
      <c r="S7" s="132">
        <f t="shared" si="4"/>
        <v>2.3131672597864767E-2</v>
      </c>
      <c r="T7" s="137">
        <f t="shared" si="5"/>
        <v>98.843416370106766</v>
      </c>
      <c r="U7" s="133" t="e">
        <f ca="1">[1]!f_risk_annusharpe(A7,"2019/9/30","2019/12/31",1,1,3)</f>
        <v>#NAME?</v>
      </c>
      <c r="V7" s="134" t="e">
        <f t="shared" ca="1" si="6"/>
        <v>#NAME?</v>
      </c>
      <c r="W7" s="134">
        <f t="shared" si="7"/>
        <v>1124</v>
      </c>
      <c r="X7" s="134" t="e">
        <f t="shared" ca="1" si="8"/>
        <v>#NAME?</v>
      </c>
      <c r="Y7" s="132" t="e">
        <f t="shared" ca="1" si="9"/>
        <v>#NAME?</v>
      </c>
      <c r="Z7" s="137" t="e">
        <f t="shared" ca="1" si="10"/>
        <v>#NAME?</v>
      </c>
      <c r="AA7" s="125">
        <v>41.9402985074627</v>
      </c>
      <c r="AB7" s="125">
        <v>92.185921185584405</v>
      </c>
      <c r="AC7" s="123" t="s">
        <v>9283</v>
      </c>
      <c r="AD7" s="125">
        <v>57.132366440242301</v>
      </c>
      <c r="AE7" s="123" t="s">
        <v>9284</v>
      </c>
      <c r="AF7" s="125">
        <v>70.838323353293404</v>
      </c>
      <c r="AG7" s="123" t="s">
        <v>9285</v>
      </c>
      <c r="AH7" s="125">
        <v>71.180000000000007</v>
      </c>
      <c r="AI7" s="123" t="s">
        <v>157</v>
      </c>
      <c r="AJ7" s="123" t="s">
        <v>197</v>
      </c>
      <c r="AK7" s="124">
        <v>1.7509994724</v>
      </c>
      <c r="AL7" s="123" t="s">
        <v>159</v>
      </c>
      <c r="AM7" s="36">
        <v>42719</v>
      </c>
      <c r="AN7" s="123" t="s">
        <v>9271</v>
      </c>
      <c r="AO7" s="123" t="s">
        <v>324</v>
      </c>
      <c r="AP7" s="123" t="s">
        <v>167</v>
      </c>
      <c r="AQ7" s="123" t="s">
        <v>170</v>
      </c>
    </row>
    <row r="8" spans="1:43">
      <c r="A8" s="123" t="s">
        <v>7032</v>
      </c>
      <c r="B8" s="123" t="s">
        <v>7033</v>
      </c>
      <c r="C8" s="36">
        <v>43830</v>
      </c>
      <c r="D8" s="124">
        <v>2.4727999999999999</v>
      </c>
      <c r="E8" s="124">
        <v>2.4727999999999999</v>
      </c>
      <c r="F8" s="125">
        <v>0.23916656532490199</v>
      </c>
      <c r="G8" s="36">
        <v>43829</v>
      </c>
      <c r="H8" s="124">
        <v>2.4668999999999999</v>
      </c>
      <c r="I8" s="125">
        <v>90.435117443203694</v>
      </c>
      <c r="J8" s="123" t="s">
        <v>9286</v>
      </c>
      <c r="K8" s="125">
        <v>2.5419863155712101</v>
      </c>
      <c r="L8" s="125">
        <v>5.5399061032863797</v>
      </c>
      <c r="M8" s="130">
        <v>8.3800841514726407</v>
      </c>
      <c r="N8" s="137">
        <f t="shared" si="0"/>
        <v>33.520336605890563</v>
      </c>
      <c r="O8" s="132">
        <f t="shared" si="1"/>
        <v>0.33520336605890561</v>
      </c>
      <c r="P8" s="134">
        <f t="shared" si="2"/>
        <v>468</v>
      </c>
      <c r="Q8" s="134">
        <v>1124</v>
      </c>
      <c r="R8" s="134" t="str">
        <f t="shared" si="3"/>
        <v>468/1124</v>
      </c>
      <c r="S8" s="132">
        <f t="shared" si="4"/>
        <v>0.41637010676156583</v>
      </c>
      <c r="T8" s="137">
        <f t="shared" si="5"/>
        <v>79.181494661921704</v>
      </c>
      <c r="U8" s="133" t="e">
        <f ca="1">[1]!f_risk_annusharpe(A8,"2019/9/30","2019/12/31",1,1,3)</f>
        <v>#NAME?</v>
      </c>
      <c r="V8" s="134" t="e">
        <f t="shared" ca="1" si="6"/>
        <v>#NAME?</v>
      </c>
      <c r="W8" s="134">
        <f t="shared" si="7"/>
        <v>1124</v>
      </c>
      <c r="X8" s="134" t="e">
        <f t="shared" ca="1" si="8"/>
        <v>#NAME?</v>
      </c>
      <c r="Y8" s="132" t="e">
        <f t="shared" ca="1" si="9"/>
        <v>#NAME?</v>
      </c>
      <c r="Z8" s="137" t="e">
        <f t="shared" ca="1" si="10"/>
        <v>#NAME?</v>
      </c>
      <c r="AA8" s="125">
        <v>22.125642038719899</v>
      </c>
      <c r="AB8" s="125">
        <v>90.435117443203694</v>
      </c>
      <c r="AC8" s="123" t="s">
        <v>9286</v>
      </c>
      <c r="AD8" s="125">
        <v>67.920684503599105</v>
      </c>
      <c r="AE8" s="123" t="s">
        <v>9287</v>
      </c>
      <c r="AF8" s="126">
        <v>0</v>
      </c>
      <c r="AG8" s="123"/>
      <c r="AH8" s="125">
        <v>147.28</v>
      </c>
      <c r="AI8" s="123" t="s">
        <v>163</v>
      </c>
      <c r="AJ8" s="123" t="s">
        <v>95</v>
      </c>
      <c r="AK8" s="124">
        <v>1.9760291105000001</v>
      </c>
      <c r="AL8" s="123" t="s">
        <v>159</v>
      </c>
      <c r="AM8" s="36">
        <v>42748</v>
      </c>
      <c r="AN8" s="123" t="s">
        <v>9271</v>
      </c>
      <c r="AO8" s="123" t="s">
        <v>9288</v>
      </c>
      <c r="AP8" s="123" t="s">
        <v>317</v>
      </c>
      <c r="AQ8" s="123" t="s">
        <v>177</v>
      </c>
    </row>
    <row r="9" spans="1:43">
      <c r="A9" s="123" t="s">
        <v>7034</v>
      </c>
      <c r="B9" s="123" t="s">
        <v>7035</v>
      </c>
      <c r="C9" s="36">
        <v>43830</v>
      </c>
      <c r="D9" s="124">
        <v>2.9239999999999999</v>
      </c>
      <c r="E9" s="124">
        <v>2.9239999999999999</v>
      </c>
      <c r="F9" s="125">
        <v>0.27434842249657099</v>
      </c>
      <c r="G9" s="36">
        <v>43829</v>
      </c>
      <c r="H9" s="124">
        <v>2.9159999999999999</v>
      </c>
      <c r="I9" s="125">
        <v>89.870129870129901</v>
      </c>
      <c r="J9" s="123" t="s">
        <v>9289</v>
      </c>
      <c r="K9" s="125">
        <v>1.03662750518313</v>
      </c>
      <c r="L9" s="125">
        <v>12.6782273603083</v>
      </c>
      <c r="M9" s="130">
        <v>21.428571428571399</v>
      </c>
      <c r="N9" s="137">
        <f t="shared" si="0"/>
        <v>85.714285714285595</v>
      </c>
      <c r="O9" s="132">
        <f t="shared" si="1"/>
        <v>0.85714285714285599</v>
      </c>
      <c r="P9" s="134">
        <f t="shared" si="2"/>
        <v>9</v>
      </c>
      <c r="Q9" s="134">
        <v>1124</v>
      </c>
      <c r="R9" s="134" t="str">
        <f t="shared" si="3"/>
        <v>9/1124</v>
      </c>
      <c r="S9" s="132">
        <f t="shared" si="4"/>
        <v>8.0071174377224202E-3</v>
      </c>
      <c r="T9" s="137">
        <f t="shared" si="5"/>
        <v>99.59964412811388</v>
      </c>
      <c r="U9" s="133" t="e">
        <f ca="1">[1]!f_risk_annusharpe(A9,"2019/9/30","2019/12/31",1,1,3)</f>
        <v>#NAME?</v>
      </c>
      <c r="V9" s="134" t="e">
        <f t="shared" ca="1" si="6"/>
        <v>#NAME?</v>
      </c>
      <c r="W9" s="134">
        <f t="shared" si="7"/>
        <v>1124</v>
      </c>
      <c r="X9" s="134" t="e">
        <f t="shared" ca="1" si="8"/>
        <v>#NAME?</v>
      </c>
      <c r="Y9" s="132" t="e">
        <f t="shared" ca="1" si="9"/>
        <v>#NAME?</v>
      </c>
      <c r="Z9" s="137" t="e">
        <f t="shared" ca="1" si="10"/>
        <v>#NAME?</v>
      </c>
      <c r="AA9" s="125">
        <v>50.643997939206599</v>
      </c>
      <c r="AB9" s="125">
        <v>89.870129870129901</v>
      </c>
      <c r="AC9" s="123" t="s">
        <v>9289</v>
      </c>
      <c r="AD9" s="125">
        <v>28.077091546211101</v>
      </c>
      <c r="AE9" s="123" t="s">
        <v>9290</v>
      </c>
      <c r="AF9" s="125">
        <v>47.527749747729601</v>
      </c>
      <c r="AG9" s="123" t="s">
        <v>9291</v>
      </c>
      <c r="AH9" s="125">
        <v>192.4</v>
      </c>
      <c r="AI9" s="123" t="s">
        <v>157</v>
      </c>
      <c r="AJ9" s="123" t="s">
        <v>189</v>
      </c>
      <c r="AK9" s="124">
        <v>20.710067893600002</v>
      </c>
      <c r="AL9" s="123" t="s">
        <v>159</v>
      </c>
      <c r="AM9" s="36">
        <v>41606</v>
      </c>
      <c r="AN9" s="123" t="s">
        <v>9271</v>
      </c>
      <c r="AO9" s="123" t="s">
        <v>9292</v>
      </c>
      <c r="AP9" s="123" t="s">
        <v>167</v>
      </c>
      <c r="AQ9" s="123" t="s">
        <v>162</v>
      </c>
    </row>
    <row r="10" spans="1:43">
      <c r="A10" s="123" t="s">
        <v>7036</v>
      </c>
      <c r="B10" s="123" t="s">
        <v>7037</v>
      </c>
      <c r="C10" s="36">
        <v>43830</v>
      </c>
      <c r="D10" s="124">
        <v>1.7343999999999999</v>
      </c>
      <c r="E10" s="124">
        <v>1.7343999999999999</v>
      </c>
      <c r="F10" s="125">
        <v>0.90173948455406605</v>
      </c>
      <c r="G10" s="36">
        <v>43829</v>
      </c>
      <c r="H10" s="124">
        <v>1.7189000000000001</v>
      </c>
      <c r="I10" s="125">
        <v>89.221034257036905</v>
      </c>
      <c r="J10" s="123" t="s">
        <v>9293</v>
      </c>
      <c r="K10" s="125">
        <v>1.92160780396074</v>
      </c>
      <c r="L10" s="125">
        <v>6.09897840582369</v>
      </c>
      <c r="M10" s="130">
        <v>10.2116032280612</v>
      </c>
      <c r="N10" s="137">
        <f t="shared" si="0"/>
        <v>40.846412912244801</v>
      </c>
      <c r="O10" s="132">
        <f t="shared" si="1"/>
        <v>0.40846412912244801</v>
      </c>
      <c r="P10" s="134">
        <f t="shared" si="2"/>
        <v>326</v>
      </c>
      <c r="Q10" s="134">
        <v>1124</v>
      </c>
      <c r="R10" s="134" t="str">
        <f t="shared" si="3"/>
        <v>326/1124</v>
      </c>
      <c r="S10" s="132">
        <f t="shared" si="4"/>
        <v>0.29003558718861211</v>
      </c>
      <c r="T10" s="137">
        <f t="shared" si="5"/>
        <v>85.4982206405694</v>
      </c>
      <c r="U10" s="133" t="e">
        <f ca="1">[1]!f_risk_annusharpe(A10,"2019/9/30","2019/12/31",1,1,3)</f>
        <v>#NAME?</v>
      </c>
      <c r="V10" s="134" t="e">
        <f t="shared" ca="1" si="6"/>
        <v>#NAME?</v>
      </c>
      <c r="W10" s="134">
        <f t="shared" si="7"/>
        <v>1124</v>
      </c>
      <c r="X10" s="134" t="e">
        <f t="shared" ca="1" si="8"/>
        <v>#NAME?</v>
      </c>
      <c r="Y10" s="132" t="e">
        <f t="shared" ca="1" si="9"/>
        <v>#NAME?</v>
      </c>
      <c r="Z10" s="137" t="e">
        <f t="shared" ca="1" si="10"/>
        <v>#NAME?</v>
      </c>
      <c r="AA10" s="125">
        <v>38.5856971634039</v>
      </c>
      <c r="AB10" s="125">
        <v>89.221034257036905</v>
      </c>
      <c r="AC10" s="123" t="s">
        <v>9293</v>
      </c>
      <c r="AD10" s="125">
        <v>73.474694938987795</v>
      </c>
      <c r="AE10" s="123" t="s">
        <v>9294</v>
      </c>
      <c r="AF10" s="126">
        <v>0</v>
      </c>
      <c r="AG10" s="123"/>
      <c r="AH10" s="125">
        <v>73.44</v>
      </c>
      <c r="AI10" s="123" t="s">
        <v>157</v>
      </c>
      <c r="AJ10" s="123" t="s">
        <v>95</v>
      </c>
      <c r="AK10" s="124">
        <v>10.772430288400001</v>
      </c>
      <c r="AL10" s="123" t="s">
        <v>159</v>
      </c>
      <c r="AM10" s="36">
        <v>42919</v>
      </c>
      <c r="AN10" s="123" t="s">
        <v>9271</v>
      </c>
      <c r="AO10" s="123" t="s">
        <v>9295</v>
      </c>
      <c r="AP10" s="123" t="s">
        <v>238</v>
      </c>
      <c r="AQ10" s="123" t="s">
        <v>185</v>
      </c>
    </row>
    <row r="11" spans="1:43">
      <c r="A11" s="123" t="s">
        <v>7038</v>
      </c>
      <c r="B11" s="123" t="s">
        <v>7039</v>
      </c>
      <c r="C11" s="36">
        <v>43830</v>
      </c>
      <c r="D11" s="124">
        <v>1.6240000000000001</v>
      </c>
      <c r="E11" s="124">
        <v>1.6240000000000001</v>
      </c>
      <c r="F11" s="125">
        <v>2.2026431718061801</v>
      </c>
      <c r="G11" s="36">
        <v>43829</v>
      </c>
      <c r="H11" s="124">
        <v>1.589</v>
      </c>
      <c r="I11" s="125">
        <v>86.881472957422304</v>
      </c>
      <c r="J11" s="123" t="s">
        <v>9296</v>
      </c>
      <c r="K11" s="125">
        <v>3.11111111111112</v>
      </c>
      <c r="L11" s="125">
        <v>6.2827225130890101</v>
      </c>
      <c r="M11" s="130">
        <v>14.6083274523642</v>
      </c>
      <c r="N11" s="137">
        <f t="shared" si="0"/>
        <v>58.433309809456802</v>
      </c>
      <c r="O11" s="132">
        <f t="shared" si="1"/>
        <v>0.58433309809456802</v>
      </c>
      <c r="P11" s="134">
        <f t="shared" si="2"/>
        <v>82</v>
      </c>
      <c r="Q11" s="134">
        <v>1124</v>
      </c>
      <c r="R11" s="134" t="str">
        <f t="shared" si="3"/>
        <v>82/1124</v>
      </c>
      <c r="S11" s="132">
        <f t="shared" si="4"/>
        <v>7.2953736654804271E-2</v>
      </c>
      <c r="T11" s="137">
        <f t="shared" si="5"/>
        <v>96.35231316725978</v>
      </c>
      <c r="U11" s="133" t="e">
        <f ca="1">[1]!f_risk_annusharpe(A11,"2019/9/30","2019/12/31",1,1,3)</f>
        <v>#NAME?</v>
      </c>
      <c r="V11" s="134" t="e">
        <f t="shared" ca="1" si="6"/>
        <v>#NAME?</v>
      </c>
      <c r="W11" s="134">
        <f t="shared" si="7"/>
        <v>1124</v>
      </c>
      <c r="X11" s="134" t="e">
        <f t="shared" ca="1" si="8"/>
        <v>#NAME?</v>
      </c>
      <c r="Y11" s="132" t="e">
        <f t="shared" ca="1" si="9"/>
        <v>#NAME?</v>
      </c>
      <c r="Z11" s="137" t="e">
        <f t="shared" ca="1" si="10"/>
        <v>#NAME?</v>
      </c>
      <c r="AA11" s="125">
        <v>24.731182795698899</v>
      </c>
      <c r="AB11" s="125">
        <v>86.881472957422304</v>
      </c>
      <c r="AC11" s="123" t="s">
        <v>9296</v>
      </c>
      <c r="AD11" s="125">
        <v>56.304138594802701</v>
      </c>
      <c r="AE11" s="123" t="s">
        <v>9297</v>
      </c>
      <c r="AF11" s="125">
        <v>44.099378881987597</v>
      </c>
      <c r="AG11" s="123" t="s">
        <v>9298</v>
      </c>
      <c r="AH11" s="125">
        <v>62.4</v>
      </c>
      <c r="AI11" s="123" t="s">
        <v>157</v>
      </c>
      <c r="AJ11" s="123" t="s">
        <v>189</v>
      </c>
      <c r="AK11" s="124">
        <v>1.330053299</v>
      </c>
      <c r="AL11" s="123" t="s">
        <v>159</v>
      </c>
      <c r="AM11" s="36">
        <v>41998</v>
      </c>
      <c r="AN11" s="123" t="s">
        <v>9271</v>
      </c>
      <c r="AO11" s="123" t="s">
        <v>9299</v>
      </c>
      <c r="AP11" s="123" t="s">
        <v>325</v>
      </c>
      <c r="AQ11" s="123" t="s">
        <v>162</v>
      </c>
    </row>
    <row r="12" spans="1:43">
      <c r="A12" s="123" t="s">
        <v>7040</v>
      </c>
      <c r="B12" s="123" t="s">
        <v>7041</v>
      </c>
      <c r="C12" s="36">
        <v>43830</v>
      </c>
      <c r="D12" s="124">
        <v>1.4533</v>
      </c>
      <c r="E12" s="124">
        <v>1.4782999999999999</v>
      </c>
      <c r="F12" s="125">
        <v>0</v>
      </c>
      <c r="G12" s="36">
        <v>43829</v>
      </c>
      <c r="H12" s="124">
        <v>1.4533</v>
      </c>
      <c r="I12" s="125">
        <v>85.511871330099595</v>
      </c>
      <c r="J12" s="123" t="s">
        <v>9300</v>
      </c>
      <c r="K12" s="125">
        <v>1.6151587190602801</v>
      </c>
      <c r="L12" s="125">
        <v>13.912839002978499</v>
      </c>
      <c r="M12" s="130">
        <v>24.054630815194201</v>
      </c>
      <c r="N12" s="137">
        <f t="shared" si="0"/>
        <v>96.218523260776806</v>
      </c>
      <c r="O12" s="132">
        <f t="shared" si="1"/>
        <v>0.962185232607768</v>
      </c>
      <c r="P12" s="134">
        <f t="shared" si="2"/>
        <v>5</v>
      </c>
      <c r="Q12" s="134">
        <v>1124</v>
      </c>
      <c r="R12" s="134" t="str">
        <f t="shared" si="3"/>
        <v>5/1124</v>
      </c>
      <c r="S12" s="132">
        <f t="shared" si="4"/>
        <v>4.4483985765124559E-3</v>
      </c>
      <c r="T12" s="137">
        <f t="shared" si="5"/>
        <v>99.777580071174384</v>
      </c>
      <c r="U12" s="133" t="e">
        <f ca="1">[1]!f_risk_annusharpe(A12,"2019/9/30","2019/12/31",1,1,3)</f>
        <v>#NAME?</v>
      </c>
      <c r="V12" s="134" t="e">
        <f t="shared" ca="1" si="6"/>
        <v>#NAME?</v>
      </c>
      <c r="W12" s="134">
        <f t="shared" si="7"/>
        <v>1124</v>
      </c>
      <c r="X12" s="134" t="e">
        <f t="shared" ca="1" si="8"/>
        <v>#NAME?</v>
      </c>
      <c r="Y12" s="132" t="e">
        <f t="shared" ca="1" si="9"/>
        <v>#NAME?</v>
      </c>
      <c r="Z12" s="137" t="e">
        <f t="shared" ca="1" si="10"/>
        <v>#NAME?</v>
      </c>
      <c r="AA12" s="125">
        <v>40.0771084337349</v>
      </c>
      <c r="AB12" s="125">
        <v>85.511871330099595</v>
      </c>
      <c r="AC12" s="123" t="s">
        <v>9300</v>
      </c>
      <c r="AD12" s="125">
        <v>39.151666028341602</v>
      </c>
      <c r="AE12" s="123" t="s">
        <v>9301</v>
      </c>
      <c r="AF12" s="126">
        <v>0</v>
      </c>
      <c r="AG12" s="123"/>
      <c r="AH12" s="125">
        <v>44.635748407643298</v>
      </c>
      <c r="AI12" s="123" t="s">
        <v>157</v>
      </c>
      <c r="AJ12" s="123" t="s">
        <v>95</v>
      </c>
      <c r="AK12" s="124">
        <v>2.0457843407</v>
      </c>
      <c r="AL12" s="123" t="s">
        <v>159</v>
      </c>
      <c r="AM12" s="36">
        <v>42980</v>
      </c>
      <c r="AN12" s="123" t="s">
        <v>9271</v>
      </c>
      <c r="AO12" s="123" t="s">
        <v>9302</v>
      </c>
      <c r="AP12" s="123" t="s">
        <v>193</v>
      </c>
      <c r="AQ12" s="123" t="s">
        <v>185</v>
      </c>
    </row>
    <row r="13" spans="1:43">
      <c r="A13" s="123" t="s">
        <v>7042</v>
      </c>
      <c r="B13" s="123" t="s">
        <v>7043</v>
      </c>
      <c r="C13" s="36">
        <v>43830</v>
      </c>
      <c r="D13" s="124">
        <v>1.8080000000000001</v>
      </c>
      <c r="E13" s="124">
        <v>1.8380000000000001</v>
      </c>
      <c r="F13" s="125">
        <v>1.11856823266219</v>
      </c>
      <c r="G13" s="36">
        <v>43829</v>
      </c>
      <c r="H13" s="124">
        <v>1.788</v>
      </c>
      <c r="I13" s="125">
        <v>84.678243105209404</v>
      </c>
      <c r="J13" s="123" t="s">
        <v>9303</v>
      </c>
      <c r="K13" s="125">
        <v>2.6689381033503801</v>
      </c>
      <c r="L13" s="125">
        <v>8.0693365212193608</v>
      </c>
      <c r="M13" s="130">
        <v>11.330049261083699</v>
      </c>
      <c r="N13" s="137">
        <f t="shared" si="0"/>
        <v>45.320197044334797</v>
      </c>
      <c r="O13" s="132">
        <f t="shared" si="1"/>
        <v>0.45320197044334798</v>
      </c>
      <c r="P13" s="134">
        <f t="shared" si="2"/>
        <v>252</v>
      </c>
      <c r="Q13" s="134">
        <v>1124</v>
      </c>
      <c r="R13" s="134" t="str">
        <f t="shared" si="3"/>
        <v>252/1124</v>
      </c>
      <c r="S13" s="132">
        <f t="shared" si="4"/>
        <v>0.22419928825622776</v>
      </c>
      <c r="T13" s="137">
        <f t="shared" si="5"/>
        <v>88.790035587188612</v>
      </c>
      <c r="U13" s="133" t="e">
        <f ca="1">[1]!f_risk_annusharpe(A13,"2019/9/30","2019/12/31",1,1,3)</f>
        <v>#NAME?</v>
      </c>
      <c r="V13" s="134" t="e">
        <f t="shared" ca="1" si="6"/>
        <v>#NAME?</v>
      </c>
      <c r="W13" s="134">
        <f t="shared" si="7"/>
        <v>1124</v>
      </c>
      <c r="X13" s="134" t="e">
        <f t="shared" ca="1" si="8"/>
        <v>#NAME?</v>
      </c>
      <c r="Y13" s="132" t="e">
        <f t="shared" ca="1" si="9"/>
        <v>#NAME?</v>
      </c>
      <c r="Z13" s="137" t="e">
        <f t="shared" ca="1" si="10"/>
        <v>#NAME?</v>
      </c>
      <c r="AA13" s="125">
        <v>30.635838150289</v>
      </c>
      <c r="AB13" s="125">
        <v>84.678243105209404</v>
      </c>
      <c r="AC13" s="123" t="s">
        <v>9303</v>
      </c>
      <c r="AD13" s="125">
        <v>43.949044585987302</v>
      </c>
      <c r="AE13" s="123" t="s">
        <v>9304</v>
      </c>
      <c r="AF13" s="125">
        <v>71.699905033238394</v>
      </c>
      <c r="AG13" s="123" t="s">
        <v>9305</v>
      </c>
      <c r="AH13" s="125">
        <v>85.990406399999998</v>
      </c>
      <c r="AI13" s="123" t="s">
        <v>157</v>
      </c>
      <c r="AJ13" s="123" t="s">
        <v>166</v>
      </c>
      <c r="AK13" s="124">
        <v>16.096070173699999</v>
      </c>
      <c r="AL13" s="123" t="s">
        <v>159</v>
      </c>
      <c r="AM13" s="36">
        <v>42403</v>
      </c>
      <c r="AN13" s="123" t="s">
        <v>9271</v>
      </c>
      <c r="AO13" s="123" t="s">
        <v>9306</v>
      </c>
      <c r="AP13" s="123" t="s">
        <v>325</v>
      </c>
      <c r="AQ13" s="123" t="s">
        <v>162</v>
      </c>
    </row>
    <row r="14" spans="1:43">
      <c r="A14" s="123" t="s">
        <v>7044</v>
      </c>
      <c r="B14" s="123" t="s">
        <v>7045</v>
      </c>
      <c r="C14" s="36">
        <v>43830</v>
      </c>
      <c r="D14" s="124">
        <v>0.94299999999999995</v>
      </c>
      <c r="E14" s="124">
        <v>0.94299999999999995</v>
      </c>
      <c r="F14" s="125">
        <v>-0.52742616033755296</v>
      </c>
      <c r="G14" s="36">
        <v>43829</v>
      </c>
      <c r="H14" s="124">
        <v>0.94799999999999995</v>
      </c>
      <c r="I14" s="125">
        <v>84.1796875</v>
      </c>
      <c r="J14" s="123" t="s">
        <v>9307</v>
      </c>
      <c r="K14" s="125">
        <v>0.74786324786323699</v>
      </c>
      <c r="L14" s="125">
        <v>10.421545667447299</v>
      </c>
      <c r="M14" s="130">
        <v>16.4197530864197</v>
      </c>
      <c r="N14" s="137">
        <f t="shared" si="0"/>
        <v>65.6790123456788</v>
      </c>
      <c r="O14" s="132">
        <f t="shared" si="1"/>
        <v>0.656790123456788</v>
      </c>
      <c r="P14" s="134">
        <f t="shared" si="2"/>
        <v>36</v>
      </c>
      <c r="Q14" s="134">
        <v>1124</v>
      </c>
      <c r="R14" s="134" t="str">
        <f t="shared" si="3"/>
        <v>36/1124</v>
      </c>
      <c r="S14" s="132">
        <f t="shared" si="4"/>
        <v>3.2028469750889681E-2</v>
      </c>
      <c r="T14" s="137">
        <f t="shared" si="5"/>
        <v>98.39857651245552</v>
      </c>
      <c r="U14" s="133" t="e">
        <f ca="1">[1]!f_risk_annusharpe(A14,"2019/9/30","2019/12/31",1,1,3)</f>
        <v>#NAME?</v>
      </c>
      <c r="V14" s="134" t="e">
        <f t="shared" ca="1" si="6"/>
        <v>#NAME?</v>
      </c>
      <c r="W14" s="134">
        <f t="shared" si="7"/>
        <v>1124</v>
      </c>
      <c r="X14" s="134" t="e">
        <f t="shared" ca="1" si="8"/>
        <v>#NAME?</v>
      </c>
      <c r="Y14" s="132" t="e">
        <f t="shared" ca="1" si="9"/>
        <v>#NAME?</v>
      </c>
      <c r="Z14" s="137" t="e">
        <f t="shared" ca="1" si="10"/>
        <v>#NAME?</v>
      </c>
      <c r="AA14" s="125">
        <v>39.085545722713803</v>
      </c>
      <c r="AB14" s="125">
        <v>84.1796875</v>
      </c>
      <c r="AC14" s="123" t="s">
        <v>9307</v>
      </c>
      <c r="AD14" s="125">
        <v>10.6807511737089</v>
      </c>
      <c r="AE14" s="123" t="s">
        <v>9308</v>
      </c>
      <c r="AF14" s="125">
        <v>7.8947368421052602</v>
      </c>
      <c r="AG14" s="123" t="s">
        <v>9309</v>
      </c>
      <c r="AH14" s="125">
        <v>-5.7</v>
      </c>
      <c r="AI14" s="123" t="s">
        <v>157</v>
      </c>
      <c r="AJ14" s="123" t="s">
        <v>158</v>
      </c>
      <c r="AK14" s="124">
        <v>1.7180196164999999</v>
      </c>
      <c r="AL14" s="123" t="s">
        <v>159</v>
      </c>
      <c r="AM14" s="36">
        <v>42356</v>
      </c>
      <c r="AN14" s="123" t="s">
        <v>9271</v>
      </c>
      <c r="AO14" s="123" t="s">
        <v>332</v>
      </c>
      <c r="AP14" s="123" t="s">
        <v>244</v>
      </c>
      <c r="AQ14" s="123" t="s">
        <v>162</v>
      </c>
    </row>
    <row r="15" spans="1:43">
      <c r="A15" s="123" t="s">
        <v>7046</v>
      </c>
      <c r="B15" s="123" t="s">
        <v>7047</v>
      </c>
      <c r="C15" s="36">
        <v>43830</v>
      </c>
      <c r="D15" s="124">
        <v>1.2779</v>
      </c>
      <c r="E15" s="124">
        <v>1.2779</v>
      </c>
      <c r="F15" s="125">
        <v>0.35338463954766403</v>
      </c>
      <c r="G15" s="36">
        <v>43829</v>
      </c>
      <c r="H15" s="124">
        <v>1.2734000000000001</v>
      </c>
      <c r="I15" s="125">
        <v>83.474515434314398</v>
      </c>
      <c r="J15" s="123" t="s">
        <v>9310</v>
      </c>
      <c r="K15" s="125">
        <v>5.1942706618373302</v>
      </c>
      <c r="L15" s="125">
        <v>5.4198977066490803</v>
      </c>
      <c r="M15" s="130">
        <v>10.0878704341833</v>
      </c>
      <c r="N15" s="137">
        <f t="shared" si="0"/>
        <v>40.351481736733199</v>
      </c>
      <c r="O15" s="132">
        <f t="shared" si="1"/>
        <v>0.40351481736733197</v>
      </c>
      <c r="P15" s="134">
        <f t="shared" si="2"/>
        <v>336</v>
      </c>
      <c r="Q15" s="134">
        <v>1124</v>
      </c>
      <c r="R15" s="134" t="str">
        <f t="shared" si="3"/>
        <v>336/1124</v>
      </c>
      <c r="S15" s="132">
        <f t="shared" si="4"/>
        <v>0.29893238434163699</v>
      </c>
      <c r="T15" s="137">
        <f t="shared" si="5"/>
        <v>85.053380782918154</v>
      </c>
      <c r="U15" s="133" t="e">
        <f ca="1">[1]!f_risk_annusharpe(A15,"2019/9/30","2019/12/31",1,1,3)</f>
        <v>#NAME?</v>
      </c>
      <c r="V15" s="134" t="e">
        <f t="shared" ca="1" si="6"/>
        <v>#NAME?</v>
      </c>
      <c r="W15" s="134">
        <f t="shared" si="7"/>
        <v>1124</v>
      </c>
      <c r="X15" s="134" t="e">
        <f t="shared" ca="1" si="8"/>
        <v>#NAME?</v>
      </c>
      <c r="Y15" s="132" t="e">
        <f t="shared" ca="1" si="9"/>
        <v>#NAME?</v>
      </c>
      <c r="Z15" s="137" t="e">
        <f t="shared" ca="1" si="10"/>
        <v>#NAME?</v>
      </c>
      <c r="AA15" s="125">
        <v>21.948659223208299</v>
      </c>
      <c r="AB15" s="125">
        <v>83.474515434314398</v>
      </c>
      <c r="AC15" s="123" t="s">
        <v>9310</v>
      </c>
      <c r="AD15" s="126">
        <v>0</v>
      </c>
      <c r="AE15" s="123"/>
      <c r="AF15" s="126">
        <v>0</v>
      </c>
      <c r="AG15" s="123"/>
      <c r="AH15" s="125">
        <v>27.79</v>
      </c>
      <c r="AI15" s="123" t="s">
        <v>174</v>
      </c>
      <c r="AJ15" s="123" t="s">
        <v>95</v>
      </c>
      <c r="AK15" s="124">
        <v>3.5214380384999999</v>
      </c>
      <c r="AL15" s="123" t="s">
        <v>159</v>
      </c>
      <c r="AM15" s="36">
        <v>43229</v>
      </c>
      <c r="AN15" s="123" t="s">
        <v>9271</v>
      </c>
      <c r="AO15" s="123" t="s">
        <v>345</v>
      </c>
      <c r="AP15" s="123" t="s">
        <v>175</v>
      </c>
      <c r="AQ15" s="123" t="s">
        <v>162</v>
      </c>
    </row>
    <row r="16" spans="1:43">
      <c r="A16" s="123" t="s">
        <v>7048</v>
      </c>
      <c r="B16" s="123" t="s">
        <v>7049</v>
      </c>
      <c r="C16" s="36">
        <v>43830</v>
      </c>
      <c r="D16" s="124">
        <v>1.431</v>
      </c>
      <c r="E16" s="124">
        <v>1.431</v>
      </c>
      <c r="F16" s="125">
        <v>0.56219255094870002</v>
      </c>
      <c r="G16" s="36">
        <v>43829</v>
      </c>
      <c r="H16" s="124">
        <v>1.423</v>
      </c>
      <c r="I16" s="125">
        <v>82.525510204081598</v>
      </c>
      <c r="J16" s="123" t="s">
        <v>9311</v>
      </c>
      <c r="K16" s="125">
        <v>0.84566596194503196</v>
      </c>
      <c r="L16" s="125">
        <v>6.55249441548772</v>
      </c>
      <c r="M16" s="130">
        <v>8.0000000000000107</v>
      </c>
      <c r="N16" s="137">
        <f t="shared" si="0"/>
        <v>32.000000000000043</v>
      </c>
      <c r="O16" s="132">
        <f t="shared" si="1"/>
        <v>0.32000000000000045</v>
      </c>
      <c r="P16" s="134">
        <f t="shared" si="2"/>
        <v>500</v>
      </c>
      <c r="Q16" s="134">
        <v>1124</v>
      </c>
      <c r="R16" s="134" t="str">
        <f t="shared" si="3"/>
        <v>500/1124</v>
      </c>
      <c r="S16" s="132">
        <f t="shared" si="4"/>
        <v>0.44483985765124556</v>
      </c>
      <c r="T16" s="137">
        <f t="shared" si="5"/>
        <v>77.758007117437728</v>
      </c>
      <c r="U16" s="133" t="e">
        <f ca="1">[1]!f_risk_annusharpe(A16,"2019/9/30","2019/12/31",1,1,3)</f>
        <v>#NAME?</v>
      </c>
      <c r="V16" s="134" t="e">
        <f t="shared" ca="1" si="6"/>
        <v>#NAME?</v>
      </c>
      <c r="W16" s="134">
        <f t="shared" si="7"/>
        <v>1124</v>
      </c>
      <c r="X16" s="134" t="e">
        <f t="shared" ca="1" si="8"/>
        <v>#NAME?</v>
      </c>
      <c r="Y16" s="132" t="e">
        <f t="shared" ca="1" si="9"/>
        <v>#NAME?</v>
      </c>
      <c r="Z16" s="137" t="e">
        <f t="shared" ca="1" si="10"/>
        <v>#NAME?</v>
      </c>
      <c r="AA16" s="125">
        <v>15.5896607431341</v>
      </c>
      <c r="AB16" s="125">
        <v>82.525510204081598</v>
      </c>
      <c r="AC16" s="123" t="s">
        <v>9311</v>
      </c>
      <c r="AD16" s="125">
        <v>77.3234200743494</v>
      </c>
      <c r="AE16" s="123" t="s">
        <v>9312</v>
      </c>
      <c r="AF16" s="125">
        <v>43.819095477386902</v>
      </c>
      <c r="AG16" s="123" t="s">
        <v>9313</v>
      </c>
      <c r="AH16" s="125">
        <v>43.1</v>
      </c>
      <c r="AI16" s="123" t="s">
        <v>157</v>
      </c>
      <c r="AJ16" s="123" t="s">
        <v>189</v>
      </c>
      <c r="AK16" s="124">
        <v>4.4354476879</v>
      </c>
      <c r="AL16" s="123" t="s">
        <v>159</v>
      </c>
      <c r="AM16" s="36">
        <v>42257</v>
      </c>
      <c r="AN16" s="123" t="s">
        <v>9271</v>
      </c>
      <c r="AO16" s="123" t="s">
        <v>327</v>
      </c>
      <c r="AP16" s="123" t="s">
        <v>171</v>
      </c>
      <c r="AQ16" s="123" t="s">
        <v>173</v>
      </c>
    </row>
    <row r="17" spans="1:43">
      <c r="A17" s="123" t="s">
        <v>7050</v>
      </c>
      <c r="B17" s="123" t="s">
        <v>7051</v>
      </c>
      <c r="C17" s="36">
        <v>43830</v>
      </c>
      <c r="D17" s="124">
        <v>1.365</v>
      </c>
      <c r="E17" s="124">
        <v>3.7669999999999999</v>
      </c>
      <c r="F17" s="125">
        <v>0.36764705882351301</v>
      </c>
      <c r="G17" s="36">
        <v>43829</v>
      </c>
      <c r="H17" s="124">
        <v>1.36</v>
      </c>
      <c r="I17" s="125">
        <v>80.752764687217805</v>
      </c>
      <c r="J17" s="123" t="s">
        <v>9314</v>
      </c>
      <c r="K17" s="125">
        <v>2.0942408376963302</v>
      </c>
      <c r="L17" s="125">
        <v>8.5873236922497593</v>
      </c>
      <c r="M17" s="130">
        <v>17.8820411111748</v>
      </c>
      <c r="N17" s="137">
        <f t="shared" si="0"/>
        <v>71.5281644446992</v>
      </c>
      <c r="O17" s="132">
        <f t="shared" si="1"/>
        <v>0.71528164444699205</v>
      </c>
      <c r="P17" s="134">
        <f t="shared" si="2"/>
        <v>24</v>
      </c>
      <c r="Q17" s="134">
        <v>1124</v>
      </c>
      <c r="R17" s="134" t="str">
        <f t="shared" si="3"/>
        <v>24/1124</v>
      </c>
      <c r="S17" s="132">
        <f t="shared" si="4"/>
        <v>2.1352313167259787E-2</v>
      </c>
      <c r="T17" s="137">
        <f t="shared" si="5"/>
        <v>98.932384341637004</v>
      </c>
      <c r="U17" s="133" t="e">
        <f ca="1">[1]!f_risk_annusharpe(A17,"2019/9/30","2019/12/31",1,1,3)</f>
        <v>#NAME?</v>
      </c>
      <c r="V17" s="134" t="e">
        <f t="shared" ca="1" si="6"/>
        <v>#NAME?</v>
      </c>
      <c r="W17" s="134">
        <f t="shared" si="7"/>
        <v>1124</v>
      </c>
      <c r="X17" s="134" t="e">
        <f t="shared" ca="1" si="8"/>
        <v>#NAME?</v>
      </c>
      <c r="Y17" s="132" t="e">
        <f t="shared" ca="1" si="9"/>
        <v>#NAME?</v>
      </c>
      <c r="Z17" s="137" t="e">
        <f t="shared" ca="1" si="10"/>
        <v>#NAME?</v>
      </c>
      <c r="AA17" s="125">
        <v>43.352910767207902</v>
      </c>
      <c r="AB17" s="125">
        <v>80.752764687217805</v>
      </c>
      <c r="AC17" s="123" t="s">
        <v>9314</v>
      </c>
      <c r="AD17" s="125">
        <v>57.357333728172499</v>
      </c>
      <c r="AE17" s="123" t="s">
        <v>9315</v>
      </c>
      <c r="AF17" s="125">
        <v>87.373486607901398</v>
      </c>
      <c r="AG17" s="123" t="s">
        <v>9316</v>
      </c>
      <c r="AH17" s="125">
        <v>633.54922550000003</v>
      </c>
      <c r="AI17" s="123" t="s">
        <v>163</v>
      </c>
      <c r="AJ17" s="123" t="s">
        <v>166</v>
      </c>
      <c r="AK17" s="124">
        <v>4.8706633718000001</v>
      </c>
      <c r="AL17" s="123" t="s">
        <v>159</v>
      </c>
      <c r="AM17" s="36">
        <v>37537</v>
      </c>
      <c r="AN17" s="123" t="s">
        <v>9271</v>
      </c>
      <c r="AO17" s="123" t="s">
        <v>9317</v>
      </c>
      <c r="AP17" s="123" t="s">
        <v>223</v>
      </c>
      <c r="AQ17" s="123" t="s">
        <v>173</v>
      </c>
    </row>
    <row r="18" spans="1:43">
      <c r="A18" s="123" t="s">
        <v>7052</v>
      </c>
      <c r="B18" s="123" t="s">
        <v>7053</v>
      </c>
      <c r="C18" s="36">
        <v>43830</v>
      </c>
      <c r="D18" s="124">
        <v>1.3440000000000001</v>
      </c>
      <c r="E18" s="124">
        <v>1.3440000000000001</v>
      </c>
      <c r="F18" s="125">
        <v>0.14903129657228001</v>
      </c>
      <c r="G18" s="36">
        <v>43829</v>
      </c>
      <c r="H18" s="124">
        <v>1.3420000000000001</v>
      </c>
      <c r="I18" s="125">
        <v>80.402684563758399</v>
      </c>
      <c r="J18" s="123" t="s">
        <v>9318</v>
      </c>
      <c r="K18" s="125">
        <v>4.1053446940356402</v>
      </c>
      <c r="L18" s="125">
        <v>7.0063694267515997</v>
      </c>
      <c r="M18" s="130">
        <v>7.2625698324022503</v>
      </c>
      <c r="N18" s="137">
        <f t="shared" si="0"/>
        <v>29.050279329609001</v>
      </c>
      <c r="O18" s="132">
        <f t="shared" si="1"/>
        <v>0.29050279329609002</v>
      </c>
      <c r="P18" s="134">
        <f t="shared" si="2"/>
        <v>576</v>
      </c>
      <c r="Q18" s="134">
        <v>1124</v>
      </c>
      <c r="R18" s="134" t="str">
        <f t="shared" si="3"/>
        <v>576/1124</v>
      </c>
      <c r="S18" s="132">
        <f t="shared" si="4"/>
        <v>0.51245551601423489</v>
      </c>
      <c r="T18" s="137">
        <f t="shared" si="5"/>
        <v>74.377224199288264</v>
      </c>
      <c r="U18" s="133" t="e">
        <f ca="1">[1]!f_risk_annusharpe(A18,"2019/9/30","2019/12/31",1,1,3)</f>
        <v>#NAME?</v>
      </c>
      <c r="V18" s="134" t="e">
        <f t="shared" ca="1" si="6"/>
        <v>#NAME?</v>
      </c>
      <c r="W18" s="134">
        <f t="shared" si="7"/>
        <v>1124</v>
      </c>
      <c r="X18" s="134" t="e">
        <f t="shared" ca="1" si="8"/>
        <v>#NAME?</v>
      </c>
      <c r="Y18" s="132" t="e">
        <f t="shared" ca="1" si="9"/>
        <v>#NAME?</v>
      </c>
      <c r="Z18" s="137" t="e">
        <f t="shared" ca="1" si="10"/>
        <v>#NAME?</v>
      </c>
      <c r="AA18" s="125">
        <v>13.801862828111799</v>
      </c>
      <c r="AB18" s="125">
        <v>80.402684563758399</v>
      </c>
      <c r="AC18" s="123" t="s">
        <v>9318</v>
      </c>
      <c r="AD18" s="126">
        <v>0</v>
      </c>
      <c r="AE18" s="123"/>
      <c r="AF18" s="126">
        <v>0</v>
      </c>
      <c r="AG18" s="123"/>
      <c r="AH18" s="125">
        <v>34.4</v>
      </c>
      <c r="AI18" s="123" t="s">
        <v>157</v>
      </c>
      <c r="AJ18" s="123" t="s">
        <v>95</v>
      </c>
      <c r="AK18" s="124">
        <v>4.7864370011000004</v>
      </c>
      <c r="AL18" s="123" t="s">
        <v>159</v>
      </c>
      <c r="AM18" s="36">
        <v>43110</v>
      </c>
      <c r="AN18" s="123" t="s">
        <v>9271</v>
      </c>
      <c r="AO18" s="123" t="s">
        <v>9319</v>
      </c>
      <c r="AP18" s="123" t="s">
        <v>167</v>
      </c>
      <c r="AQ18" s="123" t="s">
        <v>165</v>
      </c>
    </row>
    <row r="19" spans="1:43">
      <c r="A19" s="123" t="s">
        <v>7054</v>
      </c>
      <c r="B19" s="123" t="s">
        <v>7055</v>
      </c>
      <c r="C19" s="36">
        <v>43830</v>
      </c>
      <c r="D19" s="124">
        <v>1.452</v>
      </c>
      <c r="E19" s="124">
        <v>1.69</v>
      </c>
      <c r="F19" s="125">
        <v>0.4149377593361</v>
      </c>
      <c r="G19" s="36">
        <v>43829</v>
      </c>
      <c r="H19" s="124">
        <v>1.446</v>
      </c>
      <c r="I19" s="125">
        <v>79.681617604558397</v>
      </c>
      <c r="J19" s="123" t="s">
        <v>9320</v>
      </c>
      <c r="K19" s="125">
        <v>2.1097046413502101</v>
      </c>
      <c r="L19" s="125">
        <v>9.1144516179465196</v>
      </c>
      <c r="M19" s="130">
        <v>17.954742836993098</v>
      </c>
      <c r="N19" s="137">
        <f t="shared" si="0"/>
        <v>71.818971347972393</v>
      </c>
      <c r="O19" s="132">
        <f t="shared" si="1"/>
        <v>0.71818971347972393</v>
      </c>
      <c r="P19" s="134">
        <f t="shared" si="2"/>
        <v>23</v>
      </c>
      <c r="Q19" s="134">
        <v>1124</v>
      </c>
      <c r="R19" s="134" t="str">
        <f t="shared" si="3"/>
        <v>23/1124</v>
      </c>
      <c r="S19" s="132">
        <f t="shared" si="4"/>
        <v>2.0462633451957295E-2</v>
      </c>
      <c r="T19" s="137">
        <f t="shared" si="5"/>
        <v>98.976868327402144</v>
      </c>
      <c r="U19" s="133" t="e">
        <f ca="1">[1]!f_risk_annusharpe(A19,"2019/9/30","2019/12/31",1,1,3)</f>
        <v>#NAME?</v>
      </c>
      <c r="V19" s="134" t="e">
        <f t="shared" ca="1" si="6"/>
        <v>#NAME?</v>
      </c>
      <c r="W19" s="134">
        <f t="shared" si="7"/>
        <v>1124</v>
      </c>
      <c r="X19" s="134" t="e">
        <f t="shared" ca="1" si="8"/>
        <v>#NAME?</v>
      </c>
      <c r="Y19" s="132" t="e">
        <f t="shared" ca="1" si="9"/>
        <v>#NAME?</v>
      </c>
      <c r="Z19" s="137" t="e">
        <f t="shared" ca="1" si="10"/>
        <v>#NAME?</v>
      </c>
      <c r="AA19" s="125">
        <v>40.794045525970802</v>
      </c>
      <c r="AB19" s="125">
        <v>79.681617604558397</v>
      </c>
      <c r="AC19" s="123" t="s">
        <v>9320</v>
      </c>
      <c r="AD19" s="125">
        <v>56.8139312555654</v>
      </c>
      <c r="AE19" s="123" t="s">
        <v>9321</v>
      </c>
      <c r="AF19" s="125">
        <v>53.666705759162298</v>
      </c>
      <c r="AG19" s="123" t="s">
        <v>9322</v>
      </c>
      <c r="AH19" s="125">
        <v>76.102044800000002</v>
      </c>
      <c r="AI19" s="123" t="s">
        <v>157</v>
      </c>
      <c r="AJ19" s="123" t="s">
        <v>166</v>
      </c>
      <c r="AK19" s="124">
        <v>9.2060780229999999</v>
      </c>
      <c r="AL19" s="123" t="s">
        <v>159</v>
      </c>
      <c r="AM19" s="36">
        <v>41990</v>
      </c>
      <c r="AN19" s="123" t="s">
        <v>9271</v>
      </c>
      <c r="AO19" s="123" t="s">
        <v>9317</v>
      </c>
      <c r="AP19" s="123" t="s">
        <v>223</v>
      </c>
      <c r="AQ19" s="123" t="s">
        <v>181</v>
      </c>
    </row>
    <row r="20" spans="1:43">
      <c r="A20" s="123" t="s">
        <v>7056</v>
      </c>
      <c r="B20" s="123" t="s">
        <v>7057</v>
      </c>
      <c r="C20" s="36">
        <v>43830</v>
      </c>
      <c r="D20" s="124">
        <v>1.5488999999999999</v>
      </c>
      <c r="E20" s="124">
        <v>1.7089000000000001</v>
      </c>
      <c r="F20" s="125">
        <v>-0.18044725140170101</v>
      </c>
      <c r="G20" s="36">
        <v>43829</v>
      </c>
      <c r="H20" s="124">
        <v>1.5517000000000001</v>
      </c>
      <c r="I20" s="125">
        <v>79.680846182885901</v>
      </c>
      <c r="J20" s="123" t="s">
        <v>9323</v>
      </c>
      <c r="K20" s="125">
        <v>2.68496420047732</v>
      </c>
      <c r="L20" s="125">
        <v>12.2681528764251</v>
      </c>
      <c r="M20" s="130">
        <v>15.858851119075</v>
      </c>
      <c r="N20" s="137">
        <f t="shared" si="0"/>
        <v>63.4354044763</v>
      </c>
      <c r="O20" s="132">
        <f t="shared" si="1"/>
        <v>0.63435404476300006</v>
      </c>
      <c r="P20" s="134">
        <f t="shared" si="2"/>
        <v>46</v>
      </c>
      <c r="Q20" s="134">
        <v>1124</v>
      </c>
      <c r="R20" s="134" t="str">
        <f t="shared" si="3"/>
        <v>46/1124</v>
      </c>
      <c r="S20" s="132">
        <f t="shared" si="4"/>
        <v>4.0925266903914591E-2</v>
      </c>
      <c r="T20" s="137">
        <f t="shared" si="5"/>
        <v>97.953736654804274</v>
      </c>
      <c r="U20" s="133" t="e">
        <f ca="1">[1]!f_risk_annusharpe(A20,"2019/9/30","2019/12/31",1,1,3)</f>
        <v>#NAME?</v>
      </c>
      <c r="V20" s="134" t="e">
        <f t="shared" ca="1" si="6"/>
        <v>#NAME?</v>
      </c>
      <c r="W20" s="134">
        <f t="shared" si="7"/>
        <v>1124</v>
      </c>
      <c r="X20" s="134" t="e">
        <f t="shared" ca="1" si="8"/>
        <v>#NAME?</v>
      </c>
      <c r="Y20" s="132" t="e">
        <f t="shared" ca="1" si="9"/>
        <v>#NAME?</v>
      </c>
      <c r="Z20" s="137" t="e">
        <f t="shared" ca="1" si="10"/>
        <v>#NAME?</v>
      </c>
      <c r="AA20" s="125">
        <v>24.7587410222805</v>
      </c>
      <c r="AB20" s="125">
        <v>79.680846182885901</v>
      </c>
      <c r="AC20" s="123" t="s">
        <v>9323</v>
      </c>
      <c r="AD20" s="126">
        <v>0</v>
      </c>
      <c r="AE20" s="123"/>
      <c r="AF20" s="126">
        <v>0</v>
      </c>
      <c r="AG20" s="123"/>
      <c r="AH20" s="125">
        <v>71.343654920000006</v>
      </c>
      <c r="AI20" s="123" t="s">
        <v>157</v>
      </c>
      <c r="AJ20" s="123" t="s">
        <v>95</v>
      </c>
      <c r="AK20" s="124">
        <v>23.2684764123</v>
      </c>
      <c r="AL20" s="123" t="s">
        <v>159</v>
      </c>
      <c r="AM20" s="36">
        <v>43251</v>
      </c>
      <c r="AN20" s="123" t="s">
        <v>9271</v>
      </c>
      <c r="AO20" s="123" t="s">
        <v>346</v>
      </c>
      <c r="AP20" s="123" t="s">
        <v>347</v>
      </c>
      <c r="AQ20" s="123" t="s">
        <v>207</v>
      </c>
    </row>
    <row r="21" spans="1:43">
      <c r="A21" s="123" t="s">
        <v>7058</v>
      </c>
      <c r="B21" s="123" t="s">
        <v>7059</v>
      </c>
      <c r="C21" s="36">
        <v>43830</v>
      </c>
      <c r="D21" s="124">
        <v>1.8560000000000001</v>
      </c>
      <c r="E21" s="124">
        <v>1.8560000000000001</v>
      </c>
      <c r="F21" s="125">
        <v>0.97932535364526696</v>
      </c>
      <c r="G21" s="36">
        <v>43829</v>
      </c>
      <c r="H21" s="124">
        <v>1.8380000000000001</v>
      </c>
      <c r="I21" s="125">
        <v>79.4970986460348</v>
      </c>
      <c r="J21" s="123" t="s">
        <v>9324</v>
      </c>
      <c r="K21" s="125">
        <v>5.9965733866362196</v>
      </c>
      <c r="L21" s="125">
        <v>4.7404063205417604</v>
      </c>
      <c r="M21" s="130">
        <v>11.2043139604554</v>
      </c>
      <c r="N21" s="137">
        <f t="shared" si="0"/>
        <v>44.817255841821598</v>
      </c>
      <c r="O21" s="132">
        <f t="shared" si="1"/>
        <v>0.44817255841821596</v>
      </c>
      <c r="P21" s="134">
        <f t="shared" si="2"/>
        <v>264</v>
      </c>
      <c r="Q21" s="134">
        <v>1124</v>
      </c>
      <c r="R21" s="134" t="str">
        <f t="shared" si="3"/>
        <v>264/1124</v>
      </c>
      <c r="S21" s="132">
        <f t="shared" si="4"/>
        <v>0.23487544483985764</v>
      </c>
      <c r="T21" s="137">
        <f t="shared" si="5"/>
        <v>88.256227758007114</v>
      </c>
      <c r="U21" s="133" t="e">
        <f ca="1">[1]!f_risk_annusharpe(A21,"2019/9/30","2019/12/31",1,1,3)</f>
        <v>#NAME?</v>
      </c>
      <c r="V21" s="134" t="e">
        <f t="shared" ca="1" si="6"/>
        <v>#NAME?</v>
      </c>
      <c r="W21" s="134">
        <f t="shared" si="7"/>
        <v>1124</v>
      </c>
      <c r="X21" s="134" t="e">
        <f t="shared" ca="1" si="8"/>
        <v>#NAME?</v>
      </c>
      <c r="Y21" s="132" t="e">
        <f t="shared" ca="1" si="9"/>
        <v>#NAME?</v>
      </c>
      <c r="Z21" s="137" t="e">
        <f t="shared" ca="1" si="10"/>
        <v>#NAME?</v>
      </c>
      <c r="AA21" s="125">
        <v>16.5097300690521</v>
      </c>
      <c r="AB21" s="125">
        <v>79.4970986460348</v>
      </c>
      <c r="AC21" s="123" t="s">
        <v>9324</v>
      </c>
      <c r="AD21" s="125">
        <v>36.671575846833598</v>
      </c>
      <c r="AE21" s="123" t="s">
        <v>9325</v>
      </c>
      <c r="AF21" s="125">
        <v>81.25</v>
      </c>
      <c r="AG21" s="123" t="s">
        <v>9326</v>
      </c>
      <c r="AH21" s="125">
        <v>85.6</v>
      </c>
      <c r="AI21" s="123" t="s">
        <v>157</v>
      </c>
      <c r="AJ21" s="123" t="s">
        <v>166</v>
      </c>
      <c r="AK21" s="124">
        <v>3.8456130187999999</v>
      </c>
      <c r="AL21" s="123" t="s">
        <v>159</v>
      </c>
      <c r="AM21" s="36">
        <v>42312</v>
      </c>
      <c r="AN21" s="123" t="s">
        <v>9271</v>
      </c>
      <c r="AO21" s="123" t="s">
        <v>9327</v>
      </c>
      <c r="AP21" s="123" t="s">
        <v>223</v>
      </c>
      <c r="AQ21" s="123" t="s">
        <v>185</v>
      </c>
    </row>
    <row r="22" spans="1:43">
      <c r="A22" s="123" t="s">
        <v>7060</v>
      </c>
      <c r="B22" s="123" t="s">
        <v>7061</v>
      </c>
      <c r="C22" s="36">
        <v>43830</v>
      </c>
      <c r="D22" s="124">
        <v>1.728</v>
      </c>
      <c r="E22" s="124">
        <v>1.728</v>
      </c>
      <c r="F22" s="125">
        <v>-0.115606936416185</v>
      </c>
      <c r="G22" s="36">
        <v>43829</v>
      </c>
      <c r="H22" s="124">
        <v>1.73</v>
      </c>
      <c r="I22" s="125">
        <v>78.697001034126203</v>
      </c>
      <c r="J22" s="123" t="s">
        <v>9328</v>
      </c>
      <c r="K22" s="125">
        <v>0.29019152640742302</v>
      </c>
      <c r="L22" s="125">
        <v>10.274409700063799</v>
      </c>
      <c r="M22" s="130">
        <v>18.5998627316404</v>
      </c>
      <c r="N22" s="137">
        <f t="shared" si="0"/>
        <v>74.399450926561599</v>
      </c>
      <c r="O22" s="132">
        <f t="shared" si="1"/>
        <v>0.74399450926561594</v>
      </c>
      <c r="P22" s="134">
        <f t="shared" si="2"/>
        <v>17</v>
      </c>
      <c r="Q22" s="134">
        <v>1124</v>
      </c>
      <c r="R22" s="134" t="str">
        <f t="shared" si="3"/>
        <v>17/1124</v>
      </c>
      <c r="S22" s="132">
        <f t="shared" si="4"/>
        <v>1.5124555160142349E-2</v>
      </c>
      <c r="T22" s="137">
        <f t="shared" si="5"/>
        <v>99.243772241992886</v>
      </c>
      <c r="U22" s="133" t="e">
        <f ca="1">[1]!f_risk_annusharpe(A22,"2019/9/30","2019/12/31",1,1,3)</f>
        <v>#NAME?</v>
      </c>
      <c r="V22" s="134" t="e">
        <f t="shared" ca="1" si="6"/>
        <v>#NAME?</v>
      </c>
      <c r="W22" s="134">
        <f t="shared" si="7"/>
        <v>1124</v>
      </c>
      <c r="X22" s="134" t="e">
        <f t="shared" ca="1" si="8"/>
        <v>#NAME?</v>
      </c>
      <c r="Y22" s="132" t="e">
        <f t="shared" ca="1" si="9"/>
        <v>#NAME?</v>
      </c>
      <c r="Z22" s="137" t="e">
        <f t="shared" ca="1" si="10"/>
        <v>#NAME?</v>
      </c>
      <c r="AA22" s="125">
        <v>48.0719794344473</v>
      </c>
      <c r="AB22" s="125">
        <v>78.697001034126203</v>
      </c>
      <c r="AC22" s="123" t="s">
        <v>9328</v>
      </c>
      <c r="AD22" s="125">
        <v>42.4567188788129</v>
      </c>
      <c r="AE22" s="123" t="s">
        <v>9329</v>
      </c>
      <c r="AF22" s="125">
        <v>79.067357512953393</v>
      </c>
      <c r="AG22" s="123" t="s">
        <v>9330</v>
      </c>
      <c r="AH22" s="125">
        <v>72.8</v>
      </c>
      <c r="AI22" s="123" t="s">
        <v>157</v>
      </c>
      <c r="AJ22" s="123" t="s">
        <v>166</v>
      </c>
      <c r="AK22" s="124">
        <v>1.2128623993000001</v>
      </c>
      <c r="AL22" s="123" t="s">
        <v>159</v>
      </c>
      <c r="AM22" s="36">
        <v>42537</v>
      </c>
      <c r="AN22" s="123" t="s">
        <v>9271</v>
      </c>
      <c r="AO22" s="123" t="s">
        <v>9331</v>
      </c>
      <c r="AP22" s="123" t="s">
        <v>223</v>
      </c>
      <c r="AQ22" s="123" t="s">
        <v>181</v>
      </c>
    </row>
    <row r="23" spans="1:43">
      <c r="A23" s="123" t="s">
        <v>7062</v>
      </c>
      <c r="B23" s="123" t="s">
        <v>7063</v>
      </c>
      <c r="C23" s="36">
        <v>43830</v>
      </c>
      <c r="D23" s="124">
        <v>2.0489999999999999</v>
      </c>
      <c r="E23" s="124">
        <v>2.1240000000000001</v>
      </c>
      <c r="F23" s="125">
        <v>0.44117647058823201</v>
      </c>
      <c r="G23" s="36">
        <v>43829</v>
      </c>
      <c r="H23" s="124">
        <v>2.04</v>
      </c>
      <c r="I23" s="125">
        <v>78.639930252833494</v>
      </c>
      <c r="J23" s="123" t="s">
        <v>9332</v>
      </c>
      <c r="K23" s="125">
        <v>1.3854527461652599</v>
      </c>
      <c r="L23" s="125">
        <v>7.7287066246056702</v>
      </c>
      <c r="M23" s="130">
        <v>13.580931263858099</v>
      </c>
      <c r="N23" s="137">
        <f t="shared" si="0"/>
        <v>54.323725055432398</v>
      </c>
      <c r="O23" s="132">
        <f t="shared" si="1"/>
        <v>0.54323725055432392</v>
      </c>
      <c r="P23" s="134">
        <f t="shared" si="2"/>
        <v>122</v>
      </c>
      <c r="Q23" s="134">
        <v>1124</v>
      </c>
      <c r="R23" s="134" t="str">
        <f t="shared" si="3"/>
        <v>122/1124</v>
      </c>
      <c r="S23" s="132">
        <f t="shared" si="4"/>
        <v>0.10854092526690391</v>
      </c>
      <c r="T23" s="137">
        <f t="shared" si="5"/>
        <v>94.572953736654796</v>
      </c>
      <c r="U23" s="133" t="e">
        <f ca="1">[1]!f_risk_annusharpe(A23,"2019/9/30","2019/12/31",1,1,3)</f>
        <v>#NAME?</v>
      </c>
      <c r="V23" s="134" t="e">
        <f t="shared" ca="1" si="6"/>
        <v>#NAME?</v>
      </c>
      <c r="W23" s="134">
        <f t="shared" si="7"/>
        <v>1124</v>
      </c>
      <c r="X23" s="134" t="e">
        <f t="shared" ca="1" si="8"/>
        <v>#NAME?</v>
      </c>
      <c r="Y23" s="132" t="e">
        <f t="shared" ca="1" si="9"/>
        <v>#NAME?</v>
      </c>
      <c r="Z23" s="137" t="e">
        <f t="shared" ca="1" si="10"/>
        <v>#NAME?</v>
      </c>
      <c r="AA23" s="125">
        <v>32.707253886010399</v>
      </c>
      <c r="AB23" s="125">
        <v>78.639930252833494</v>
      </c>
      <c r="AC23" s="123" t="s">
        <v>9332</v>
      </c>
      <c r="AD23" s="125">
        <v>43.297080838323403</v>
      </c>
      <c r="AE23" s="123" t="s">
        <v>9333</v>
      </c>
      <c r="AF23" s="125">
        <v>71.613954183266898</v>
      </c>
      <c r="AG23" s="123" t="s">
        <v>9334</v>
      </c>
      <c r="AH23" s="125">
        <v>115.3755125</v>
      </c>
      <c r="AI23" s="123" t="s">
        <v>163</v>
      </c>
      <c r="AJ23" s="123" t="s">
        <v>166</v>
      </c>
      <c r="AK23" s="124">
        <v>4.5818523068000001</v>
      </c>
      <c r="AL23" s="123" t="s">
        <v>159</v>
      </c>
      <c r="AM23" s="36">
        <v>42438</v>
      </c>
      <c r="AN23" s="123" t="s">
        <v>9271</v>
      </c>
      <c r="AO23" s="123" t="s">
        <v>333</v>
      </c>
      <c r="AP23" s="123" t="s">
        <v>228</v>
      </c>
      <c r="AQ23" s="123" t="s">
        <v>181</v>
      </c>
    </row>
    <row r="24" spans="1:43">
      <c r="A24" s="123" t="s">
        <v>7064</v>
      </c>
      <c r="B24" s="123" t="s">
        <v>7065</v>
      </c>
      <c r="C24" s="36">
        <v>43830</v>
      </c>
      <c r="D24" s="124">
        <v>1.482</v>
      </c>
      <c r="E24" s="124">
        <v>1.482</v>
      </c>
      <c r="F24" s="125">
        <v>0.67934782608695699</v>
      </c>
      <c r="G24" s="36">
        <v>43829</v>
      </c>
      <c r="H24" s="124">
        <v>1.472</v>
      </c>
      <c r="I24" s="125">
        <v>77.9111644657863</v>
      </c>
      <c r="J24" s="123" t="s">
        <v>9335</v>
      </c>
      <c r="K24" s="125">
        <v>1.22950819672131</v>
      </c>
      <c r="L24" s="125">
        <v>6.08446671438797</v>
      </c>
      <c r="M24" s="130">
        <v>12.5284738041002</v>
      </c>
      <c r="N24" s="137">
        <f t="shared" si="0"/>
        <v>50.113895216400799</v>
      </c>
      <c r="O24" s="132">
        <f t="shared" si="1"/>
        <v>0.50113895216400794</v>
      </c>
      <c r="P24" s="134">
        <f t="shared" si="2"/>
        <v>185</v>
      </c>
      <c r="Q24" s="134">
        <v>1124</v>
      </c>
      <c r="R24" s="134" t="str">
        <f t="shared" si="3"/>
        <v>185/1124</v>
      </c>
      <c r="S24" s="132">
        <f t="shared" si="4"/>
        <v>0.16459074733096085</v>
      </c>
      <c r="T24" s="137">
        <f t="shared" si="5"/>
        <v>91.770462633451956</v>
      </c>
      <c r="U24" s="133" t="e">
        <f ca="1">[1]!f_risk_annusharpe(A24,"2019/9/30","2019/12/31",1,1,3)</f>
        <v>#NAME?</v>
      </c>
      <c r="V24" s="134" t="e">
        <f t="shared" ca="1" si="6"/>
        <v>#NAME?</v>
      </c>
      <c r="W24" s="134">
        <f t="shared" si="7"/>
        <v>1124</v>
      </c>
      <c r="X24" s="134" t="e">
        <f t="shared" ca="1" si="8"/>
        <v>#NAME?</v>
      </c>
      <c r="Y24" s="132" t="e">
        <f t="shared" ca="1" si="9"/>
        <v>#NAME?</v>
      </c>
      <c r="Z24" s="137" t="e">
        <f t="shared" ca="1" si="10"/>
        <v>#NAME?</v>
      </c>
      <c r="AA24" s="125">
        <v>32.085561497326204</v>
      </c>
      <c r="AB24" s="125">
        <v>77.9111644657863</v>
      </c>
      <c r="AC24" s="123" t="s">
        <v>9335</v>
      </c>
      <c r="AD24" s="125">
        <v>35.095715587967199</v>
      </c>
      <c r="AE24" s="123" t="s">
        <v>9336</v>
      </c>
      <c r="AF24" s="125">
        <v>34.972677595628397</v>
      </c>
      <c r="AG24" s="123" t="s">
        <v>9337</v>
      </c>
      <c r="AH24" s="125">
        <v>48.2</v>
      </c>
      <c r="AI24" s="123" t="s">
        <v>157</v>
      </c>
      <c r="AJ24" s="123" t="s">
        <v>158</v>
      </c>
      <c r="AK24" s="124">
        <v>2.8213751203999999</v>
      </c>
      <c r="AL24" s="123" t="s">
        <v>159</v>
      </c>
      <c r="AM24" s="36">
        <v>42144</v>
      </c>
      <c r="AN24" s="123" t="s">
        <v>9271</v>
      </c>
      <c r="AO24" s="123" t="s">
        <v>330</v>
      </c>
      <c r="AP24" s="123" t="s">
        <v>331</v>
      </c>
      <c r="AQ24" s="123" t="s">
        <v>181</v>
      </c>
    </row>
    <row r="25" spans="1:43">
      <c r="A25" s="123" t="s">
        <v>7066</v>
      </c>
      <c r="B25" s="123" t="s">
        <v>7067</v>
      </c>
      <c r="C25" s="36">
        <v>43830</v>
      </c>
      <c r="D25" s="124">
        <v>1.4149</v>
      </c>
      <c r="E25" s="124">
        <v>1.4149</v>
      </c>
      <c r="F25" s="125">
        <v>0.41161024767582299</v>
      </c>
      <c r="G25" s="36">
        <v>43829</v>
      </c>
      <c r="H25" s="124">
        <v>1.4091</v>
      </c>
      <c r="I25" s="125">
        <v>77.639673571876997</v>
      </c>
      <c r="J25" s="123" t="s">
        <v>9338</v>
      </c>
      <c r="K25" s="125">
        <v>2.70015242795965</v>
      </c>
      <c r="L25" s="125">
        <v>10.4269101693592</v>
      </c>
      <c r="M25" s="130">
        <v>18.490913658822599</v>
      </c>
      <c r="N25" s="137">
        <f t="shared" si="0"/>
        <v>73.963654635290396</v>
      </c>
      <c r="O25" s="132">
        <f t="shared" si="1"/>
        <v>0.73963654635290399</v>
      </c>
      <c r="P25" s="134">
        <f t="shared" si="2"/>
        <v>18</v>
      </c>
      <c r="Q25" s="134">
        <v>1124</v>
      </c>
      <c r="R25" s="134" t="str">
        <f t="shared" si="3"/>
        <v>18/1124</v>
      </c>
      <c r="S25" s="132">
        <f t="shared" si="4"/>
        <v>1.601423487544484E-2</v>
      </c>
      <c r="T25" s="137">
        <f t="shared" si="5"/>
        <v>99.19928825622776</v>
      </c>
      <c r="U25" s="133" t="e">
        <f ca="1">[1]!f_risk_annusharpe(A25,"2019/9/30","2019/12/31",1,1,3)</f>
        <v>#NAME?</v>
      </c>
      <c r="V25" s="134" t="e">
        <f t="shared" ca="1" si="6"/>
        <v>#NAME?</v>
      </c>
      <c r="W25" s="134">
        <f t="shared" si="7"/>
        <v>1124</v>
      </c>
      <c r="X25" s="134" t="e">
        <f t="shared" ca="1" si="8"/>
        <v>#NAME?</v>
      </c>
      <c r="Y25" s="132" t="e">
        <f t="shared" ca="1" si="9"/>
        <v>#NAME?</v>
      </c>
      <c r="Z25" s="137" t="e">
        <f t="shared" ca="1" si="10"/>
        <v>#NAME?</v>
      </c>
      <c r="AA25" s="125">
        <v>27.837007589447101</v>
      </c>
      <c r="AB25" s="125">
        <v>77.639673571876997</v>
      </c>
      <c r="AC25" s="123" t="s">
        <v>9338</v>
      </c>
      <c r="AD25" s="125">
        <v>48.764588371359501</v>
      </c>
      <c r="AE25" s="123" t="s">
        <v>9339</v>
      </c>
      <c r="AF25" s="126">
        <v>0</v>
      </c>
      <c r="AG25" s="123"/>
      <c r="AH25" s="125">
        <v>41.49</v>
      </c>
      <c r="AI25" s="123" t="s">
        <v>157</v>
      </c>
      <c r="AJ25" s="123" t="s">
        <v>95</v>
      </c>
      <c r="AK25" s="124">
        <v>1.2713137805000001</v>
      </c>
      <c r="AL25" s="123" t="s">
        <v>159</v>
      </c>
      <c r="AM25" s="36">
        <v>42796</v>
      </c>
      <c r="AN25" s="123" t="s">
        <v>9271</v>
      </c>
      <c r="AO25" s="123" t="s">
        <v>342</v>
      </c>
      <c r="AP25" s="123" t="s">
        <v>343</v>
      </c>
      <c r="AQ25" s="123" t="s">
        <v>181</v>
      </c>
    </row>
    <row r="26" spans="1:43">
      <c r="A26" s="123" t="s">
        <v>7068</v>
      </c>
      <c r="B26" s="123" t="s">
        <v>7069</v>
      </c>
      <c r="C26" s="36">
        <v>43830</v>
      </c>
      <c r="D26" s="124">
        <v>1.6400999999999999</v>
      </c>
      <c r="E26" s="124">
        <v>1.6400999999999999</v>
      </c>
      <c r="F26" s="125">
        <v>-0.24329420351560099</v>
      </c>
      <c r="G26" s="36">
        <v>43829</v>
      </c>
      <c r="H26" s="124">
        <v>1.6440999999999999</v>
      </c>
      <c r="I26" s="125">
        <v>76.944654223756601</v>
      </c>
      <c r="J26" s="123" t="s">
        <v>9340</v>
      </c>
      <c r="K26" s="125">
        <v>1.8189719394089801</v>
      </c>
      <c r="L26" s="125">
        <v>8.2788671023965108</v>
      </c>
      <c r="M26" s="130">
        <v>13.4938758563421</v>
      </c>
      <c r="N26" s="137">
        <f t="shared" si="0"/>
        <v>53.975503425368402</v>
      </c>
      <c r="O26" s="132">
        <f t="shared" si="1"/>
        <v>0.53975503425368399</v>
      </c>
      <c r="P26" s="134">
        <f t="shared" si="2"/>
        <v>128</v>
      </c>
      <c r="Q26" s="134">
        <v>1124</v>
      </c>
      <c r="R26" s="134" t="str">
        <f t="shared" si="3"/>
        <v>128/1124</v>
      </c>
      <c r="S26" s="132">
        <f t="shared" si="4"/>
        <v>0.11387900355871886</v>
      </c>
      <c r="T26" s="137">
        <f t="shared" si="5"/>
        <v>94.306049822064068</v>
      </c>
      <c r="U26" s="133" t="e">
        <f ca="1">[1]!f_risk_annusharpe(A26,"2019/9/30","2019/12/31",1,1,3)</f>
        <v>#NAME?</v>
      </c>
      <c r="V26" s="134" t="e">
        <f t="shared" ca="1" si="6"/>
        <v>#NAME?</v>
      </c>
      <c r="W26" s="134">
        <f t="shared" si="7"/>
        <v>1124</v>
      </c>
      <c r="X26" s="134" t="e">
        <f t="shared" ca="1" si="8"/>
        <v>#NAME?</v>
      </c>
      <c r="Y26" s="132" t="e">
        <f t="shared" ca="1" si="9"/>
        <v>#NAME?</v>
      </c>
      <c r="Z26" s="137" t="e">
        <f t="shared" ca="1" si="10"/>
        <v>#NAME?</v>
      </c>
      <c r="AA26" s="125">
        <v>21.750426842847599</v>
      </c>
      <c r="AB26" s="125">
        <v>76.944654223756601</v>
      </c>
      <c r="AC26" s="123" t="s">
        <v>9340</v>
      </c>
      <c r="AD26" s="126">
        <v>0</v>
      </c>
      <c r="AE26" s="123"/>
      <c r="AF26" s="126">
        <v>0</v>
      </c>
      <c r="AG26" s="123"/>
      <c r="AH26" s="125">
        <v>64.010000000000005</v>
      </c>
      <c r="AI26" s="123" t="s">
        <v>157</v>
      </c>
      <c r="AJ26" s="123" t="s">
        <v>95</v>
      </c>
      <c r="AK26" s="124">
        <v>6.3369316717000004</v>
      </c>
      <c r="AL26" s="123" t="s">
        <v>159</v>
      </c>
      <c r="AM26" s="36">
        <v>43286</v>
      </c>
      <c r="AN26" s="123" t="s">
        <v>9271</v>
      </c>
      <c r="AO26" s="123" t="s">
        <v>9341</v>
      </c>
      <c r="AP26" s="123" t="s">
        <v>269</v>
      </c>
      <c r="AQ26" s="123" t="s">
        <v>165</v>
      </c>
    </row>
    <row r="27" spans="1:43">
      <c r="A27" s="123" t="s">
        <v>7070</v>
      </c>
      <c r="B27" s="123" t="s">
        <v>7071</v>
      </c>
      <c r="C27" s="36">
        <v>43830</v>
      </c>
      <c r="D27" s="124">
        <v>1.3557999999999999</v>
      </c>
      <c r="E27" s="124">
        <v>1.3557999999999999</v>
      </c>
      <c r="F27" s="125">
        <v>0.51152791163169298</v>
      </c>
      <c r="G27" s="36">
        <v>43829</v>
      </c>
      <c r="H27" s="124">
        <v>1.3489</v>
      </c>
      <c r="I27" s="125">
        <v>76.928096045935007</v>
      </c>
      <c r="J27" s="123" t="s">
        <v>9342</v>
      </c>
      <c r="K27" s="125">
        <v>1.4744405358880199</v>
      </c>
      <c r="L27" s="125">
        <v>4.8569218870843001</v>
      </c>
      <c r="M27" s="130">
        <v>4.3244075100030601</v>
      </c>
      <c r="N27" s="137">
        <f t="shared" si="0"/>
        <v>17.29763004001224</v>
      </c>
      <c r="O27" s="132">
        <f t="shared" si="1"/>
        <v>0.17297630040012241</v>
      </c>
      <c r="P27" s="134">
        <f t="shared" si="2"/>
        <v>818</v>
      </c>
      <c r="Q27" s="134">
        <v>1124</v>
      </c>
      <c r="R27" s="134" t="str">
        <f t="shared" si="3"/>
        <v>818/1124</v>
      </c>
      <c r="S27" s="132">
        <f t="shared" si="4"/>
        <v>0.72775800711743777</v>
      </c>
      <c r="T27" s="137">
        <f t="shared" si="5"/>
        <v>63.612099644128115</v>
      </c>
      <c r="U27" s="133" t="e">
        <f ca="1">[1]!f_risk_annusharpe(A27,"2019/9/30","2019/12/31",1,1,3)</f>
        <v>#NAME?</v>
      </c>
      <c r="V27" s="134" t="e">
        <f t="shared" ca="1" si="6"/>
        <v>#NAME?</v>
      </c>
      <c r="W27" s="134">
        <f t="shared" si="7"/>
        <v>1124</v>
      </c>
      <c r="X27" s="134" t="e">
        <f t="shared" ca="1" si="8"/>
        <v>#NAME?</v>
      </c>
      <c r="Y27" s="132" t="e">
        <f t="shared" ca="1" si="9"/>
        <v>#NAME?</v>
      </c>
      <c r="Z27" s="137" t="e">
        <f t="shared" ca="1" si="10"/>
        <v>#NAME?</v>
      </c>
      <c r="AA27" s="125">
        <v>28.560591693533102</v>
      </c>
      <c r="AB27" s="125">
        <v>76.928096045935007</v>
      </c>
      <c r="AC27" s="123" t="s">
        <v>9342</v>
      </c>
      <c r="AD27" s="126">
        <v>0</v>
      </c>
      <c r="AE27" s="123"/>
      <c r="AF27" s="126">
        <v>0</v>
      </c>
      <c r="AG27" s="123"/>
      <c r="AH27" s="125">
        <v>35.58</v>
      </c>
      <c r="AI27" s="123" t="s">
        <v>157</v>
      </c>
      <c r="AJ27" s="123" t="s">
        <v>95</v>
      </c>
      <c r="AK27" s="124">
        <v>27.468776293000001</v>
      </c>
      <c r="AL27" s="123" t="s">
        <v>159</v>
      </c>
      <c r="AM27" s="36">
        <v>43192</v>
      </c>
      <c r="AN27" s="123" t="s">
        <v>9271</v>
      </c>
      <c r="AO27" s="123" t="s">
        <v>328</v>
      </c>
      <c r="AP27" s="123" t="s">
        <v>184</v>
      </c>
      <c r="AQ27" s="123" t="s">
        <v>162</v>
      </c>
    </row>
    <row r="28" spans="1:43">
      <c r="A28" s="123" t="s">
        <v>7072</v>
      </c>
      <c r="B28" s="123" t="s">
        <v>7073</v>
      </c>
      <c r="C28" s="36">
        <v>43830</v>
      </c>
      <c r="D28" s="124">
        <v>2.1</v>
      </c>
      <c r="E28" s="124">
        <v>2.1</v>
      </c>
      <c r="F28" s="125">
        <v>0.28653295128940898</v>
      </c>
      <c r="G28" s="36">
        <v>43829</v>
      </c>
      <c r="H28" s="124">
        <v>2.0939999999999999</v>
      </c>
      <c r="I28" s="125">
        <v>76.619007569386</v>
      </c>
      <c r="J28" s="123" t="s">
        <v>9343</v>
      </c>
      <c r="K28" s="125">
        <v>2.3391812865497101</v>
      </c>
      <c r="L28" s="125">
        <v>14.379084967320299</v>
      </c>
      <c r="M28" s="130">
        <v>27.504553734061901</v>
      </c>
      <c r="N28" s="137">
        <f t="shared" si="0"/>
        <v>110.0182149362476</v>
      </c>
      <c r="O28" s="132">
        <f t="shared" si="1"/>
        <v>1.1001821493624759</v>
      </c>
      <c r="P28" s="134">
        <f t="shared" si="2"/>
        <v>1</v>
      </c>
      <c r="Q28" s="134">
        <v>1124</v>
      </c>
      <c r="R28" s="134" t="str">
        <f t="shared" si="3"/>
        <v>1/1124</v>
      </c>
      <c r="S28" s="132">
        <f t="shared" si="4"/>
        <v>8.8967971530249106E-4</v>
      </c>
      <c r="T28" s="137">
        <f t="shared" si="5"/>
        <v>99.955516014234874</v>
      </c>
      <c r="U28" s="133" t="e">
        <f ca="1">[1]!f_risk_annusharpe(A28,"2019/9/30","2019/12/31",1,1,3)</f>
        <v>#NAME?</v>
      </c>
      <c r="V28" s="134" t="e">
        <f t="shared" ca="1" si="6"/>
        <v>#NAME?</v>
      </c>
      <c r="W28" s="134">
        <f t="shared" si="7"/>
        <v>1124</v>
      </c>
      <c r="X28" s="134" t="e">
        <f t="shared" ca="1" si="8"/>
        <v>#NAME?</v>
      </c>
      <c r="Y28" s="132" t="e">
        <f t="shared" ca="1" si="9"/>
        <v>#NAME?</v>
      </c>
      <c r="Z28" s="137" t="e">
        <f t="shared" ca="1" si="10"/>
        <v>#NAME?</v>
      </c>
      <c r="AA28" s="125">
        <v>59.574468085106403</v>
      </c>
      <c r="AB28" s="125">
        <v>76.619007569386</v>
      </c>
      <c r="AC28" s="123" t="s">
        <v>9343</v>
      </c>
      <c r="AD28" s="125">
        <v>52.727272727272698</v>
      </c>
      <c r="AE28" s="123" t="s">
        <v>9344</v>
      </c>
      <c r="AF28" s="125">
        <v>88.0035810205909</v>
      </c>
      <c r="AG28" s="123" t="s">
        <v>9345</v>
      </c>
      <c r="AH28" s="125">
        <v>110</v>
      </c>
      <c r="AI28" s="123" t="s">
        <v>157</v>
      </c>
      <c r="AJ28" s="123" t="s">
        <v>166</v>
      </c>
      <c r="AK28" s="124">
        <v>1.9480918491000001</v>
      </c>
      <c r="AL28" s="123" t="s">
        <v>159</v>
      </c>
      <c r="AM28" s="36">
        <v>42020</v>
      </c>
      <c r="AN28" s="123" t="s">
        <v>9271</v>
      </c>
      <c r="AO28" s="123" t="s">
        <v>9346</v>
      </c>
      <c r="AP28" s="123" t="s">
        <v>325</v>
      </c>
      <c r="AQ28" s="123" t="s">
        <v>181</v>
      </c>
    </row>
    <row r="29" spans="1:43">
      <c r="A29" s="123" t="s">
        <v>7074</v>
      </c>
      <c r="B29" s="123" t="s">
        <v>7075</v>
      </c>
      <c r="C29" s="36">
        <v>43830</v>
      </c>
      <c r="D29" s="124">
        <v>1.5406</v>
      </c>
      <c r="E29" s="124">
        <v>1.5686</v>
      </c>
      <c r="F29" s="125">
        <v>1.7838266384778001</v>
      </c>
      <c r="G29" s="36">
        <v>43829</v>
      </c>
      <c r="H29" s="124">
        <v>1.5136000000000001</v>
      </c>
      <c r="I29" s="125">
        <v>76.379765251396606</v>
      </c>
      <c r="J29" s="123" t="s">
        <v>9347</v>
      </c>
      <c r="K29" s="125">
        <v>2.5494242162018299</v>
      </c>
      <c r="L29" s="125">
        <v>2.7614467106453802</v>
      </c>
      <c r="M29" s="130">
        <v>6.3950006274858904</v>
      </c>
      <c r="N29" s="137">
        <f t="shared" si="0"/>
        <v>25.580002509943562</v>
      </c>
      <c r="O29" s="132">
        <f t="shared" si="1"/>
        <v>0.25580002509943561</v>
      </c>
      <c r="P29" s="134">
        <f t="shared" si="2"/>
        <v>644</v>
      </c>
      <c r="Q29" s="134">
        <v>1124</v>
      </c>
      <c r="R29" s="134" t="str">
        <f t="shared" si="3"/>
        <v>644/1124</v>
      </c>
      <c r="S29" s="132">
        <f t="shared" si="4"/>
        <v>0.57295373665480431</v>
      </c>
      <c r="T29" s="137">
        <f t="shared" si="5"/>
        <v>71.35231316725978</v>
      </c>
      <c r="U29" s="133" t="e">
        <f ca="1">[1]!f_risk_annusharpe(A29,"2019/9/30","2019/12/31",1,1,3)</f>
        <v>#NAME?</v>
      </c>
      <c r="V29" s="134" t="e">
        <f t="shared" ca="1" si="6"/>
        <v>#NAME?</v>
      </c>
      <c r="W29" s="134">
        <f t="shared" si="7"/>
        <v>1124</v>
      </c>
      <c r="X29" s="134" t="e">
        <f t="shared" ca="1" si="8"/>
        <v>#NAME?</v>
      </c>
      <c r="Y29" s="132" t="e">
        <f t="shared" ca="1" si="9"/>
        <v>#NAME?</v>
      </c>
      <c r="Z29" s="137" t="e">
        <f t="shared" ca="1" si="10"/>
        <v>#NAME?</v>
      </c>
      <c r="AA29" s="125">
        <v>32.593132721060002</v>
      </c>
      <c r="AB29" s="125">
        <v>76.379765251396606</v>
      </c>
      <c r="AC29" s="123" t="s">
        <v>9347</v>
      </c>
      <c r="AD29" s="126">
        <v>0</v>
      </c>
      <c r="AE29" s="123"/>
      <c r="AF29" s="126">
        <v>0</v>
      </c>
      <c r="AG29" s="123"/>
      <c r="AH29" s="125">
        <v>57.859889899999999</v>
      </c>
      <c r="AI29" s="123" t="s">
        <v>157</v>
      </c>
      <c r="AJ29" s="123" t="s">
        <v>95</v>
      </c>
      <c r="AK29" s="124">
        <v>4.4411080150000002</v>
      </c>
      <c r="AL29" s="123" t="s">
        <v>159</v>
      </c>
      <c r="AM29" s="36">
        <v>43264</v>
      </c>
      <c r="AN29" s="123" t="s">
        <v>9271</v>
      </c>
      <c r="AO29" s="123" t="s">
        <v>326</v>
      </c>
      <c r="AP29" s="123" t="s">
        <v>196</v>
      </c>
      <c r="AQ29" s="123" t="s">
        <v>165</v>
      </c>
    </row>
    <row r="30" spans="1:43">
      <c r="A30" s="123" t="s">
        <v>7076</v>
      </c>
      <c r="B30" s="123" t="s">
        <v>7077</v>
      </c>
      <c r="C30" s="36">
        <v>43830</v>
      </c>
      <c r="D30" s="124">
        <v>1.3229</v>
      </c>
      <c r="E30" s="124">
        <v>1.3229</v>
      </c>
      <c r="F30" s="125">
        <v>0.63902624572080402</v>
      </c>
      <c r="G30" s="36">
        <v>43829</v>
      </c>
      <c r="H30" s="124">
        <v>1.3145</v>
      </c>
      <c r="I30" s="125">
        <v>75.753952437890206</v>
      </c>
      <c r="J30" s="123" t="s">
        <v>9348</v>
      </c>
      <c r="K30" s="125">
        <v>2.96544209215442</v>
      </c>
      <c r="L30" s="125">
        <v>6.8405750282668398</v>
      </c>
      <c r="M30" s="130">
        <v>10.749267475931401</v>
      </c>
      <c r="N30" s="137">
        <f t="shared" si="0"/>
        <v>42.997069903725603</v>
      </c>
      <c r="O30" s="132">
        <f t="shared" si="1"/>
        <v>0.42997069903725604</v>
      </c>
      <c r="P30" s="134">
        <f t="shared" si="2"/>
        <v>290</v>
      </c>
      <c r="Q30" s="134">
        <v>1124</v>
      </c>
      <c r="R30" s="134" t="str">
        <f t="shared" si="3"/>
        <v>290/1124</v>
      </c>
      <c r="S30" s="132">
        <f t="shared" si="4"/>
        <v>0.25800711743772242</v>
      </c>
      <c r="T30" s="137">
        <f t="shared" si="5"/>
        <v>87.09964412811388</v>
      </c>
      <c r="U30" s="133" t="e">
        <f ca="1">[1]!f_risk_annusharpe(A30,"2019/9/30","2019/12/31",1,1,3)</f>
        <v>#NAME?</v>
      </c>
      <c r="V30" s="134" t="e">
        <f t="shared" ca="1" si="6"/>
        <v>#NAME?</v>
      </c>
      <c r="W30" s="134">
        <f t="shared" si="7"/>
        <v>1124</v>
      </c>
      <c r="X30" s="134" t="e">
        <f t="shared" ca="1" si="8"/>
        <v>#NAME?</v>
      </c>
      <c r="Y30" s="132" t="e">
        <f t="shared" ca="1" si="9"/>
        <v>#NAME?</v>
      </c>
      <c r="Z30" s="137" t="e">
        <f t="shared" ca="1" si="10"/>
        <v>#NAME?</v>
      </c>
      <c r="AA30" s="125">
        <v>18.443907243262601</v>
      </c>
      <c r="AB30" s="125">
        <v>75.753952437890206</v>
      </c>
      <c r="AC30" s="123" t="s">
        <v>9348</v>
      </c>
      <c r="AD30" s="125">
        <v>38.581604860674602</v>
      </c>
      <c r="AE30" s="123" t="s">
        <v>9349</v>
      </c>
      <c r="AF30" s="125">
        <v>36.7055905755916</v>
      </c>
      <c r="AG30" s="123" t="s">
        <v>9350</v>
      </c>
      <c r="AH30" s="125">
        <v>32.29</v>
      </c>
      <c r="AI30" s="123" t="s">
        <v>157</v>
      </c>
      <c r="AJ30" s="123" t="s">
        <v>189</v>
      </c>
      <c r="AK30" s="124">
        <v>3.9516192550000002</v>
      </c>
      <c r="AL30" s="123" t="s">
        <v>159</v>
      </c>
      <c r="AM30" s="36">
        <v>42626</v>
      </c>
      <c r="AN30" s="123" t="s">
        <v>9271</v>
      </c>
      <c r="AO30" s="123" t="s">
        <v>335</v>
      </c>
      <c r="AP30" s="123" t="s">
        <v>228</v>
      </c>
      <c r="AQ30" s="123" t="s">
        <v>162</v>
      </c>
    </row>
    <row r="31" spans="1:43">
      <c r="A31" s="123" t="s">
        <v>7078</v>
      </c>
      <c r="B31" s="123" t="s">
        <v>7079</v>
      </c>
      <c r="C31" s="36">
        <v>43830</v>
      </c>
      <c r="D31" s="124">
        <v>2.2320000000000002</v>
      </c>
      <c r="E31" s="124">
        <v>2.3319999999999999</v>
      </c>
      <c r="F31" s="125">
        <v>0.31460674157304602</v>
      </c>
      <c r="G31" s="36">
        <v>43829</v>
      </c>
      <c r="H31" s="124">
        <v>2.2250000000000001</v>
      </c>
      <c r="I31" s="125">
        <v>75.333857030636295</v>
      </c>
      <c r="J31" s="123" t="s">
        <v>9351</v>
      </c>
      <c r="K31" s="125">
        <v>-0.40160642570279298</v>
      </c>
      <c r="L31" s="125">
        <v>9.6805896805896907</v>
      </c>
      <c r="M31" s="130">
        <v>15.170278637770901</v>
      </c>
      <c r="N31" s="137">
        <f t="shared" si="0"/>
        <v>60.681114551083603</v>
      </c>
      <c r="O31" s="132">
        <f t="shared" si="1"/>
        <v>0.60681114551083604</v>
      </c>
      <c r="P31" s="134">
        <f t="shared" si="2"/>
        <v>61</v>
      </c>
      <c r="Q31" s="134">
        <v>1124</v>
      </c>
      <c r="R31" s="134" t="str">
        <f t="shared" si="3"/>
        <v>61/1124</v>
      </c>
      <c r="S31" s="132">
        <f t="shared" si="4"/>
        <v>5.4270462633451956E-2</v>
      </c>
      <c r="T31" s="137">
        <f t="shared" si="5"/>
        <v>97.286476868327412</v>
      </c>
      <c r="U31" s="133" t="e">
        <f ca="1">[1]!f_risk_annusharpe(A31,"2019/9/30","2019/12/31",1,1,3)</f>
        <v>#NAME?</v>
      </c>
      <c r="V31" s="134" t="e">
        <f t="shared" ca="1" si="6"/>
        <v>#NAME?</v>
      </c>
      <c r="W31" s="134">
        <f t="shared" si="7"/>
        <v>1124</v>
      </c>
      <c r="X31" s="134" t="e">
        <f t="shared" ca="1" si="8"/>
        <v>#NAME?</v>
      </c>
      <c r="Y31" s="132" t="e">
        <f t="shared" ca="1" si="9"/>
        <v>#NAME?</v>
      </c>
      <c r="Z31" s="137" t="e">
        <f t="shared" ca="1" si="10"/>
        <v>#NAME?</v>
      </c>
      <c r="AA31" s="125">
        <v>28.423475258918302</v>
      </c>
      <c r="AB31" s="125">
        <v>75.333857030636295</v>
      </c>
      <c r="AC31" s="123" t="s">
        <v>9351</v>
      </c>
      <c r="AD31" s="125">
        <v>22.1006564551422</v>
      </c>
      <c r="AE31" s="123" t="s">
        <v>9352</v>
      </c>
      <c r="AF31" s="125">
        <v>35.190793458510001</v>
      </c>
      <c r="AG31" s="123" t="s">
        <v>9353</v>
      </c>
      <c r="AH31" s="125">
        <v>144.04821920000001</v>
      </c>
      <c r="AI31" s="123" t="s">
        <v>157</v>
      </c>
      <c r="AJ31" s="123" t="s">
        <v>158</v>
      </c>
      <c r="AK31" s="124">
        <v>0.76989758210000003</v>
      </c>
      <c r="AL31" s="123" t="s">
        <v>159</v>
      </c>
      <c r="AM31" s="36">
        <v>41058</v>
      </c>
      <c r="AN31" s="123" t="s">
        <v>9271</v>
      </c>
      <c r="AO31" s="123" t="s">
        <v>9354</v>
      </c>
      <c r="AP31" s="123" t="s">
        <v>268</v>
      </c>
      <c r="AQ31" s="123" t="s">
        <v>185</v>
      </c>
    </row>
    <row r="32" spans="1:43">
      <c r="A32" s="123" t="s">
        <v>7080</v>
      </c>
      <c r="B32" s="123" t="s">
        <v>7081</v>
      </c>
      <c r="C32" s="36">
        <v>43830</v>
      </c>
      <c r="D32" s="124">
        <v>1.4174</v>
      </c>
      <c r="E32" s="124">
        <v>1.4174</v>
      </c>
      <c r="F32" s="125">
        <v>-0.21120811039144699</v>
      </c>
      <c r="G32" s="36">
        <v>43829</v>
      </c>
      <c r="H32" s="124">
        <v>1.4204000000000001</v>
      </c>
      <c r="I32" s="125">
        <v>74.814997533300499</v>
      </c>
      <c r="J32" s="123" t="s">
        <v>9355</v>
      </c>
      <c r="K32" s="125">
        <v>2.5021695111368198</v>
      </c>
      <c r="L32" s="125">
        <v>11.950082931837899</v>
      </c>
      <c r="M32" s="130">
        <v>15.0487012987013</v>
      </c>
      <c r="N32" s="137">
        <f t="shared" si="0"/>
        <v>60.194805194805198</v>
      </c>
      <c r="O32" s="132">
        <f t="shared" si="1"/>
        <v>0.60194805194805201</v>
      </c>
      <c r="P32" s="134">
        <f t="shared" si="2"/>
        <v>70</v>
      </c>
      <c r="Q32" s="134">
        <v>1124</v>
      </c>
      <c r="R32" s="134" t="str">
        <f t="shared" si="3"/>
        <v>70/1124</v>
      </c>
      <c r="S32" s="132">
        <f t="shared" si="4"/>
        <v>6.2277580071174378E-2</v>
      </c>
      <c r="T32" s="137">
        <f t="shared" si="5"/>
        <v>96.886120996441292</v>
      </c>
      <c r="U32" s="133" t="e">
        <f ca="1">[1]!f_risk_annusharpe(A32,"2019/9/30","2019/12/31",1,1,3)</f>
        <v>#NAME?</v>
      </c>
      <c r="V32" s="134" t="e">
        <f t="shared" ca="1" si="6"/>
        <v>#NAME?</v>
      </c>
      <c r="W32" s="134">
        <f t="shared" si="7"/>
        <v>1124</v>
      </c>
      <c r="X32" s="134" t="e">
        <f t="shared" ca="1" si="8"/>
        <v>#NAME?</v>
      </c>
      <c r="Y32" s="132" t="e">
        <f t="shared" ca="1" si="9"/>
        <v>#NAME?</v>
      </c>
      <c r="Z32" s="137" t="e">
        <f t="shared" ca="1" si="10"/>
        <v>#NAME?</v>
      </c>
      <c r="AA32" s="125">
        <v>28.971792538671501</v>
      </c>
      <c r="AB32" s="125">
        <v>74.814997533300499</v>
      </c>
      <c r="AC32" s="123" t="s">
        <v>9355</v>
      </c>
      <c r="AD32" s="126">
        <v>0</v>
      </c>
      <c r="AE32" s="123"/>
      <c r="AF32" s="126">
        <v>0</v>
      </c>
      <c r="AG32" s="123"/>
      <c r="AH32" s="125">
        <v>41.74</v>
      </c>
      <c r="AI32" s="123" t="s">
        <v>157</v>
      </c>
      <c r="AJ32" s="123" t="s">
        <v>95</v>
      </c>
      <c r="AK32" s="124">
        <v>1.7682298243000001</v>
      </c>
      <c r="AL32" s="123" t="s">
        <v>159</v>
      </c>
      <c r="AM32" s="36">
        <v>43144</v>
      </c>
      <c r="AN32" s="123" t="s">
        <v>9271</v>
      </c>
      <c r="AO32" s="123" t="s">
        <v>358</v>
      </c>
      <c r="AP32" s="123" t="s">
        <v>314</v>
      </c>
      <c r="AQ32" s="123" t="s">
        <v>173</v>
      </c>
    </row>
    <row r="33" spans="1:43">
      <c r="A33" s="123" t="s">
        <v>7082</v>
      </c>
      <c r="B33" s="123" t="s">
        <v>7083</v>
      </c>
      <c r="C33" s="36">
        <v>43830</v>
      </c>
      <c r="D33" s="124">
        <v>1.8180000000000001</v>
      </c>
      <c r="E33" s="124">
        <v>1.8180000000000001</v>
      </c>
      <c r="F33" s="125">
        <v>0.553097345132744</v>
      </c>
      <c r="G33" s="36">
        <v>43829</v>
      </c>
      <c r="H33" s="124">
        <v>1.8080000000000001</v>
      </c>
      <c r="I33" s="125">
        <v>74.472168905950099</v>
      </c>
      <c r="J33" s="123" t="s">
        <v>9356</v>
      </c>
      <c r="K33" s="125">
        <v>0.88790233074361902</v>
      </c>
      <c r="L33" s="125">
        <v>6.3157894736842204</v>
      </c>
      <c r="M33" s="130">
        <v>7.9572446555819596</v>
      </c>
      <c r="N33" s="137">
        <f t="shared" si="0"/>
        <v>31.828978622327838</v>
      </c>
      <c r="O33" s="132">
        <f t="shared" si="1"/>
        <v>0.31828978622327836</v>
      </c>
      <c r="P33" s="134">
        <f t="shared" si="2"/>
        <v>505</v>
      </c>
      <c r="Q33" s="134">
        <v>1124</v>
      </c>
      <c r="R33" s="134" t="str">
        <f t="shared" si="3"/>
        <v>505/1124</v>
      </c>
      <c r="S33" s="132">
        <f t="shared" si="4"/>
        <v>0.44928825622775803</v>
      </c>
      <c r="T33" s="137">
        <f t="shared" si="5"/>
        <v>77.535587188612098</v>
      </c>
      <c r="U33" s="133" t="e">
        <f ca="1">[1]!f_risk_annusharpe(A33,"2019/9/30","2019/12/31",1,1,3)</f>
        <v>#NAME?</v>
      </c>
      <c r="V33" s="134" t="e">
        <f t="shared" ca="1" si="6"/>
        <v>#NAME?</v>
      </c>
      <c r="W33" s="134">
        <f t="shared" si="7"/>
        <v>1124</v>
      </c>
      <c r="X33" s="134" t="e">
        <f t="shared" ca="1" si="8"/>
        <v>#NAME?</v>
      </c>
      <c r="Y33" s="132" t="e">
        <f t="shared" ca="1" si="9"/>
        <v>#NAME?</v>
      </c>
      <c r="Z33" s="137" t="e">
        <f t="shared" ca="1" si="10"/>
        <v>#NAME?</v>
      </c>
      <c r="AA33" s="125">
        <v>17.8988326848249</v>
      </c>
      <c r="AB33" s="125">
        <v>74.472168905950099</v>
      </c>
      <c r="AC33" s="123" t="s">
        <v>9356</v>
      </c>
      <c r="AD33" s="125">
        <v>24.948453608247402</v>
      </c>
      <c r="AE33" s="123" t="s">
        <v>9357</v>
      </c>
      <c r="AF33" s="125">
        <v>68.3333333333333</v>
      </c>
      <c r="AG33" s="123" t="s">
        <v>9358</v>
      </c>
      <c r="AH33" s="125">
        <v>81.8</v>
      </c>
      <c r="AI33" s="123" t="s">
        <v>157</v>
      </c>
      <c r="AJ33" s="123" t="s">
        <v>166</v>
      </c>
      <c r="AK33" s="124">
        <v>5.6405680397999998</v>
      </c>
      <c r="AL33" s="123" t="s">
        <v>159</v>
      </c>
      <c r="AM33" s="36">
        <v>42132</v>
      </c>
      <c r="AN33" s="123" t="s">
        <v>9271</v>
      </c>
      <c r="AO33" s="123" t="s">
        <v>327</v>
      </c>
      <c r="AP33" s="123" t="s">
        <v>171</v>
      </c>
      <c r="AQ33" s="123" t="s">
        <v>162</v>
      </c>
    </row>
    <row r="34" spans="1:43">
      <c r="A34" s="123" t="s">
        <v>7084</v>
      </c>
      <c r="B34" s="123" t="s">
        <v>7085</v>
      </c>
      <c r="C34" s="36">
        <v>43830</v>
      </c>
      <c r="D34" s="124">
        <v>1.3859999999999999</v>
      </c>
      <c r="E34" s="124">
        <v>1.577</v>
      </c>
      <c r="F34" s="125">
        <v>0.79999999999998395</v>
      </c>
      <c r="G34" s="36">
        <v>43829</v>
      </c>
      <c r="H34" s="124">
        <v>1.375</v>
      </c>
      <c r="I34" s="125">
        <v>74.120603015075304</v>
      </c>
      <c r="J34" s="123" t="s">
        <v>9359</v>
      </c>
      <c r="K34" s="125">
        <v>2.9717682020802298</v>
      </c>
      <c r="L34" s="125">
        <v>13.1428571428571</v>
      </c>
      <c r="M34" s="130">
        <v>16.6666666666667</v>
      </c>
      <c r="N34" s="137">
        <f t="shared" si="0"/>
        <v>66.666666666666799</v>
      </c>
      <c r="O34" s="132">
        <f t="shared" si="1"/>
        <v>0.66666666666666796</v>
      </c>
      <c r="P34" s="134">
        <f t="shared" si="2"/>
        <v>32</v>
      </c>
      <c r="Q34" s="134">
        <v>1124</v>
      </c>
      <c r="R34" s="134" t="str">
        <f t="shared" si="3"/>
        <v>32/1124</v>
      </c>
      <c r="S34" s="132">
        <f t="shared" si="4"/>
        <v>2.8469750889679714E-2</v>
      </c>
      <c r="T34" s="137">
        <f t="shared" si="5"/>
        <v>98.576512455516024</v>
      </c>
      <c r="U34" s="133" t="e">
        <f ca="1">[1]!f_risk_annusharpe(A34,"2019/9/30","2019/12/31",1,1,3)</f>
        <v>#NAME?</v>
      </c>
      <c r="V34" s="134" t="e">
        <f t="shared" ca="1" si="6"/>
        <v>#NAME?</v>
      </c>
      <c r="W34" s="134">
        <f t="shared" si="7"/>
        <v>1124</v>
      </c>
      <c r="X34" s="134" t="e">
        <f t="shared" ca="1" si="8"/>
        <v>#NAME?</v>
      </c>
      <c r="Y34" s="132" t="e">
        <f t="shared" ca="1" si="9"/>
        <v>#NAME?</v>
      </c>
      <c r="Z34" s="137" t="e">
        <f t="shared" ca="1" si="10"/>
        <v>#NAME?</v>
      </c>
      <c r="AA34" s="125">
        <v>34.6938775510204</v>
      </c>
      <c r="AB34" s="125">
        <v>74.120603015075304</v>
      </c>
      <c r="AC34" s="123" t="s">
        <v>9359</v>
      </c>
      <c r="AD34" s="125">
        <v>26.1146496815287</v>
      </c>
      <c r="AE34" s="123" t="s">
        <v>9360</v>
      </c>
      <c r="AF34" s="125">
        <v>48.117619237749501</v>
      </c>
      <c r="AG34" s="123" t="s">
        <v>9361</v>
      </c>
      <c r="AH34" s="125">
        <v>63.2256164</v>
      </c>
      <c r="AI34" s="123" t="s">
        <v>157</v>
      </c>
      <c r="AJ34" s="123" t="s">
        <v>166</v>
      </c>
      <c r="AK34" s="124">
        <v>3.0200931200999999</v>
      </c>
      <c r="AL34" s="123" t="s">
        <v>159</v>
      </c>
      <c r="AM34" s="36">
        <v>42488</v>
      </c>
      <c r="AN34" s="123" t="s">
        <v>9271</v>
      </c>
      <c r="AO34" s="123" t="s">
        <v>9362</v>
      </c>
      <c r="AP34" s="123" t="s">
        <v>198</v>
      </c>
      <c r="AQ34" s="123" t="s">
        <v>162</v>
      </c>
    </row>
    <row r="35" spans="1:43">
      <c r="A35" s="123" t="s">
        <v>7086</v>
      </c>
      <c r="B35" s="123" t="s">
        <v>7087</v>
      </c>
      <c r="C35" s="36">
        <v>43830</v>
      </c>
      <c r="D35" s="124">
        <v>1.5229999999999999</v>
      </c>
      <c r="E35" s="124">
        <v>2.86</v>
      </c>
      <c r="F35" s="125">
        <v>-0.327225130890065</v>
      </c>
      <c r="G35" s="36">
        <v>43829</v>
      </c>
      <c r="H35" s="124">
        <v>1.528</v>
      </c>
      <c r="I35" s="125">
        <v>74.073984150282399</v>
      </c>
      <c r="J35" s="123" t="s">
        <v>9363</v>
      </c>
      <c r="K35" s="125">
        <v>-0.18935065987256</v>
      </c>
      <c r="L35" s="125">
        <v>10.1820246046201</v>
      </c>
      <c r="M35" s="130">
        <v>16.8399431530035</v>
      </c>
      <c r="N35" s="137">
        <f t="shared" si="0"/>
        <v>67.359772612013998</v>
      </c>
      <c r="O35" s="132">
        <f t="shared" si="1"/>
        <v>0.67359772612014002</v>
      </c>
      <c r="P35" s="134">
        <f t="shared" si="2"/>
        <v>30</v>
      </c>
      <c r="Q35" s="134">
        <v>1124</v>
      </c>
      <c r="R35" s="134" t="str">
        <f t="shared" si="3"/>
        <v>30/1124</v>
      </c>
      <c r="S35" s="132">
        <f t="shared" si="4"/>
        <v>2.6690391459074734E-2</v>
      </c>
      <c r="T35" s="137">
        <f t="shared" si="5"/>
        <v>98.665480427046276</v>
      </c>
      <c r="U35" s="133" t="e">
        <f ca="1">[1]!f_risk_annusharpe(A35,"2019/9/30","2019/12/31",1,1,3)</f>
        <v>#NAME?</v>
      </c>
      <c r="V35" s="134" t="e">
        <f t="shared" ca="1" si="6"/>
        <v>#NAME?</v>
      </c>
      <c r="W35" s="134">
        <f t="shared" si="7"/>
        <v>1124</v>
      </c>
      <c r="X35" s="134" t="e">
        <f t="shared" ca="1" si="8"/>
        <v>#NAME?</v>
      </c>
      <c r="Y35" s="132" t="e">
        <f t="shared" ca="1" si="9"/>
        <v>#NAME?</v>
      </c>
      <c r="Z35" s="137" t="e">
        <f t="shared" ca="1" si="10"/>
        <v>#NAME?</v>
      </c>
      <c r="AA35" s="125">
        <v>35.830470451853898</v>
      </c>
      <c r="AB35" s="125">
        <v>74.073984150282399</v>
      </c>
      <c r="AC35" s="123" t="s">
        <v>9363</v>
      </c>
      <c r="AD35" s="125">
        <v>47.513705342012003</v>
      </c>
      <c r="AE35" s="123" t="s">
        <v>9364</v>
      </c>
      <c r="AF35" s="125">
        <v>80.279546656553904</v>
      </c>
      <c r="AG35" s="123" t="s">
        <v>9365</v>
      </c>
      <c r="AH35" s="125">
        <v>308.29634870000001</v>
      </c>
      <c r="AI35" s="123" t="s">
        <v>157</v>
      </c>
      <c r="AJ35" s="123" t="s">
        <v>197</v>
      </c>
      <c r="AK35" s="124">
        <v>1.1468605399</v>
      </c>
      <c r="AL35" s="123" t="s">
        <v>159</v>
      </c>
      <c r="AM35" s="36">
        <v>39659</v>
      </c>
      <c r="AN35" s="123" t="s">
        <v>9271</v>
      </c>
      <c r="AO35" s="123" t="s">
        <v>353</v>
      </c>
      <c r="AP35" s="123" t="s">
        <v>354</v>
      </c>
      <c r="AQ35" s="123" t="s">
        <v>181</v>
      </c>
    </row>
    <row r="36" spans="1:43">
      <c r="A36" s="123" t="s">
        <v>7088</v>
      </c>
      <c r="B36" s="123" t="s">
        <v>7089</v>
      </c>
      <c r="C36" s="36">
        <v>43830</v>
      </c>
      <c r="D36" s="124">
        <v>1.3454999999999999</v>
      </c>
      <c r="E36" s="124">
        <v>1.3454999999999999</v>
      </c>
      <c r="F36" s="125">
        <v>6.6934404283794505E-2</v>
      </c>
      <c r="G36" s="36">
        <v>43829</v>
      </c>
      <c r="H36" s="124">
        <v>1.3446</v>
      </c>
      <c r="I36" s="125">
        <v>74.0620957309185</v>
      </c>
      <c r="J36" s="123" t="s">
        <v>9366</v>
      </c>
      <c r="K36" s="125">
        <v>3.4761208951780298</v>
      </c>
      <c r="L36" s="125">
        <v>9.8636400751204398</v>
      </c>
      <c r="M36" s="130">
        <v>13.228982580156501</v>
      </c>
      <c r="N36" s="137">
        <f t="shared" si="0"/>
        <v>52.915930320626003</v>
      </c>
      <c r="O36" s="132">
        <f t="shared" si="1"/>
        <v>0.52915930320626003</v>
      </c>
      <c r="P36" s="134">
        <f t="shared" si="2"/>
        <v>147</v>
      </c>
      <c r="Q36" s="134">
        <v>1124</v>
      </c>
      <c r="R36" s="134" t="str">
        <f t="shared" si="3"/>
        <v>147/1124</v>
      </c>
      <c r="S36" s="132">
        <f t="shared" si="4"/>
        <v>0.13078291814946619</v>
      </c>
      <c r="T36" s="137">
        <f t="shared" si="5"/>
        <v>93.460854092526688</v>
      </c>
      <c r="U36" s="133" t="e">
        <f ca="1">[1]!f_risk_annusharpe(A36,"2019/9/30","2019/12/31",1,1,3)</f>
        <v>#NAME?</v>
      </c>
      <c r="V36" s="134" t="e">
        <f t="shared" ca="1" si="6"/>
        <v>#NAME?</v>
      </c>
      <c r="W36" s="134">
        <f t="shared" si="7"/>
        <v>1124</v>
      </c>
      <c r="X36" s="134" t="e">
        <f t="shared" ca="1" si="8"/>
        <v>#NAME?</v>
      </c>
      <c r="Y36" s="132" t="e">
        <f t="shared" ca="1" si="9"/>
        <v>#NAME?</v>
      </c>
      <c r="Z36" s="137" t="e">
        <f t="shared" ca="1" si="10"/>
        <v>#NAME?</v>
      </c>
      <c r="AA36" s="125">
        <v>28.534581581964101</v>
      </c>
      <c r="AB36" s="125">
        <v>74.0620957309185</v>
      </c>
      <c r="AC36" s="123" t="s">
        <v>9366</v>
      </c>
      <c r="AD36" s="126">
        <v>0</v>
      </c>
      <c r="AE36" s="123"/>
      <c r="AF36" s="126">
        <v>0</v>
      </c>
      <c r="AG36" s="123"/>
      <c r="AH36" s="125">
        <v>34.549999999999997</v>
      </c>
      <c r="AI36" s="123" t="s">
        <v>163</v>
      </c>
      <c r="AJ36" s="123" t="s">
        <v>95</v>
      </c>
      <c r="AK36" s="124">
        <v>1.2030064915000001</v>
      </c>
      <c r="AL36" s="123" t="s">
        <v>159</v>
      </c>
      <c r="AM36" s="36">
        <v>43194</v>
      </c>
      <c r="AN36" s="123" t="s">
        <v>9271</v>
      </c>
      <c r="AO36" s="123" t="s">
        <v>350</v>
      </c>
      <c r="AP36" s="123" t="s">
        <v>246</v>
      </c>
      <c r="AQ36" s="123" t="s">
        <v>207</v>
      </c>
    </row>
    <row r="37" spans="1:43">
      <c r="A37" s="123" t="s">
        <v>7090</v>
      </c>
      <c r="B37" s="123" t="s">
        <v>7091</v>
      </c>
      <c r="C37" s="36">
        <v>43830</v>
      </c>
      <c r="D37" s="124">
        <v>1.954</v>
      </c>
      <c r="E37" s="124">
        <v>2.8490000000000002</v>
      </c>
      <c r="F37" s="125">
        <v>1.1910926980838901</v>
      </c>
      <c r="G37" s="36">
        <v>43829</v>
      </c>
      <c r="H37" s="124">
        <v>1.931</v>
      </c>
      <c r="I37" s="125">
        <v>73.534635879218499</v>
      </c>
      <c r="J37" s="123" t="s">
        <v>9367</v>
      </c>
      <c r="K37" s="125">
        <v>4.1577825159914701</v>
      </c>
      <c r="L37" s="125">
        <v>7.8961899503037003</v>
      </c>
      <c r="M37" s="130">
        <v>9.2230296254890902</v>
      </c>
      <c r="N37" s="137">
        <f t="shared" si="0"/>
        <v>36.892118501956361</v>
      </c>
      <c r="O37" s="132">
        <f t="shared" si="1"/>
        <v>0.36892118501956361</v>
      </c>
      <c r="P37" s="134">
        <f t="shared" si="2"/>
        <v>398</v>
      </c>
      <c r="Q37" s="134">
        <v>1124</v>
      </c>
      <c r="R37" s="134" t="str">
        <f t="shared" si="3"/>
        <v>398/1124</v>
      </c>
      <c r="S37" s="132">
        <f t="shared" si="4"/>
        <v>0.35409252669039148</v>
      </c>
      <c r="T37" s="137">
        <f t="shared" si="5"/>
        <v>82.295373665480426</v>
      </c>
      <c r="U37" s="133" t="e">
        <f ca="1">[1]!f_risk_annusharpe(A37,"2019/9/30","2019/12/31",1,1,3)</f>
        <v>#NAME?</v>
      </c>
      <c r="V37" s="134" t="e">
        <f t="shared" ca="1" si="6"/>
        <v>#NAME?</v>
      </c>
      <c r="W37" s="134">
        <f t="shared" si="7"/>
        <v>1124</v>
      </c>
      <c r="X37" s="134" t="e">
        <f t="shared" ca="1" si="8"/>
        <v>#NAME?</v>
      </c>
      <c r="Y37" s="132" t="e">
        <f t="shared" ca="1" si="9"/>
        <v>#NAME?</v>
      </c>
      <c r="Z37" s="137" t="e">
        <f t="shared" ca="1" si="10"/>
        <v>#NAME?</v>
      </c>
      <c r="AA37" s="125">
        <v>21.8204488778055</v>
      </c>
      <c r="AB37" s="125">
        <v>73.534635879218499</v>
      </c>
      <c r="AC37" s="123" t="s">
        <v>9367</v>
      </c>
      <c r="AD37" s="125">
        <v>27.130774235523798</v>
      </c>
      <c r="AE37" s="123" t="s">
        <v>9368</v>
      </c>
      <c r="AF37" s="125">
        <v>51.590380139643102</v>
      </c>
      <c r="AG37" s="123" t="s">
        <v>9369</v>
      </c>
      <c r="AH37" s="125">
        <v>239.25152600000001</v>
      </c>
      <c r="AI37" s="123" t="s">
        <v>157</v>
      </c>
      <c r="AJ37" s="123" t="s">
        <v>166</v>
      </c>
      <c r="AK37" s="124">
        <v>3.5307328687999999</v>
      </c>
      <c r="AL37" s="123" t="s">
        <v>159</v>
      </c>
      <c r="AM37" s="36">
        <v>41620</v>
      </c>
      <c r="AN37" s="123" t="s">
        <v>9271</v>
      </c>
      <c r="AO37" s="123" t="s">
        <v>344</v>
      </c>
      <c r="AP37" s="123" t="s">
        <v>231</v>
      </c>
      <c r="AQ37" s="123" t="s">
        <v>181</v>
      </c>
    </row>
    <row r="38" spans="1:43">
      <c r="A38" s="123" t="s">
        <v>7092</v>
      </c>
      <c r="B38" s="123" t="s">
        <v>7093</v>
      </c>
      <c r="C38" s="36">
        <v>43830</v>
      </c>
      <c r="D38" s="124">
        <v>1.353</v>
      </c>
      <c r="E38" s="124">
        <v>1.353</v>
      </c>
      <c r="F38" s="125">
        <v>1.0455563853622101</v>
      </c>
      <c r="G38" s="36">
        <v>43829</v>
      </c>
      <c r="H38" s="124">
        <v>1.339</v>
      </c>
      <c r="I38" s="125">
        <v>73.017902813299202</v>
      </c>
      <c r="J38" s="123" t="s">
        <v>9370</v>
      </c>
      <c r="K38" s="125">
        <v>2.73348519362187</v>
      </c>
      <c r="L38" s="125">
        <v>5.3738317757009302</v>
      </c>
      <c r="M38" s="130">
        <v>9.2891760904684997</v>
      </c>
      <c r="N38" s="137">
        <f t="shared" si="0"/>
        <v>37.156704361873999</v>
      </c>
      <c r="O38" s="132">
        <f t="shared" si="1"/>
        <v>0.37156704361873999</v>
      </c>
      <c r="P38" s="134">
        <f t="shared" si="2"/>
        <v>390</v>
      </c>
      <c r="Q38" s="134">
        <v>1124</v>
      </c>
      <c r="R38" s="134" t="str">
        <f t="shared" si="3"/>
        <v>390/1124</v>
      </c>
      <c r="S38" s="132">
        <f t="shared" si="4"/>
        <v>0.34697508896797152</v>
      </c>
      <c r="T38" s="137">
        <f t="shared" si="5"/>
        <v>82.65124555160142</v>
      </c>
      <c r="U38" s="133" t="e">
        <f ca="1">[1]!f_risk_annusharpe(A38,"2019/9/30","2019/12/31",1,1,3)</f>
        <v>#NAME?</v>
      </c>
      <c r="V38" s="134" t="e">
        <f t="shared" ca="1" si="6"/>
        <v>#NAME?</v>
      </c>
      <c r="W38" s="134">
        <f t="shared" si="7"/>
        <v>1124</v>
      </c>
      <c r="X38" s="134" t="e">
        <f t="shared" ca="1" si="8"/>
        <v>#NAME?</v>
      </c>
      <c r="Y38" s="132" t="e">
        <f t="shared" ca="1" si="9"/>
        <v>#NAME?</v>
      </c>
      <c r="Z38" s="137" t="e">
        <f t="shared" ca="1" si="10"/>
        <v>#NAME?</v>
      </c>
      <c r="AA38" s="125">
        <v>25.2777777777778</v>
      </c>
      <c r="AB38" s="125">
        <v>73.017902813299202</v>
      </c>
      <c r="AC38" s="123" t="s">
        <v>9370</v>
      </c>
      <c r="AD38" s="125">
        <v>33.431952662721898</v>
      </c>
      <c r="AE38" s="123" t="s">
        <v>9371</v>
      </c>
      <c r="AF38" s="125">
        <v>75.714285714285694</v>
      </c>
      <c r="AG38" s="123" t="s">
        <v>9372</v>
      </c>
      <c r="AH38" s="125">
        <v>35.299999999999997</v>
      </c>
      <c r="AI38" s="123" t="s">
        <v>157</v>
      </c>
      <c r="AJ38" s="123" t="s">
        <v>166</v>
      </c>
      <c r="AK38" s="124">
        <v>7.4969308796999998</v>
      </c>
      <c r="AL38" s="123" t="s">
        <v>159</v>
      </c>
      <c r="AM38" s="36">
        <v>42143</v>
      </c>
      <c r="AN38" s="123" t="s">
        <v>9271</v>
      </c>
      <c r="AO38" s="123" t="s">
        <v>336</v>
      </c>
      <c r="AP38" s="123" t="s">
        <v>175</v>
      </c>
      <c r="AQ38" s="123" t="s">
        <v>181</v>
      </c>
    </row>
    <row r="39" spans="1:43">
      <c r="A39" s="123" t="s">
        <v>7094</v>
      </c>
      <c r="B39" s="123" t="s">
        <v>7095</v>
      </c>
      <c r="C39" s="36">
        <v>43830</v>
      </c>
      <c r="D39" s="124">
        <v>1.569</v>
      </c>
      <c r="E39" s="124">
        <v>1.9690000000000001</v>
      </c>
      <c r="F39" s="125">
        <v>0.191570881226057</v>
      </c>
      <c r="G39" s="36">
        <v>43829</v>
      </c>
      <c r="H39" s="124">
        <v>1.5660000000000001</v>
      </c>
      <c r="I39" s="125">
        <v>72.987872105843394</v>
      </c>
      <c r="J39" s="123" t="s">
        <v>9373</v>
      </c>
      <c r="K39" s="125">
        <v>1.2911555842478999</v>
      </c>
      <c r="L39" s="125">
        <v>6.7346938775510097</v>
      </c>
      <c r="M39" s="130">
        <v>9.7202797202797306</v>
      </c>
      <c r="N39" s="137">
        <f t="shared" si="0"/>
        <v>38.881118881118923</v>
      </c>
      <c r="O39" s="132">
        <f t="shared" si="1"/>
        <v>0.3888111888111892</v>
      </c>
      <c r="P39" s="134">
        <f t="shared" si="2"/>
        <v>357</v>
      </c>
      <c r="Q39" s="134">
        <v>1124</v>
      </c>
      <c r="R39" s="134" t="str">
        <f t="shared" si="3"/>
        <v>357/1124</v>
      </c>
      <c r="S39" s="132">
        <f t="shared" si="4"/>
        <v>0.31761565836298933</v>
      </c>
      <c r="T39" s="137">
        <f t="shared" si="5"/>
        <v>84.119217081850536</v>
      </c>
      <c r="U39" s="133" t="e">
        <f ca="1">[1]!f_risk_annusharpe(A39,"2019/9/30","2019/12/31",1,1,3)</f>
        <v>#NAME?</v>
      </c>
      <c r="V39" s="134" t="e">
        <f t="shared" ca="1" si="6"/>
        <v>#NAME?</v>
      </c>
      <c r="W39" s="134">
        <f t="shared" si="7"/>
        <v>1124</v>
      </c>
      <c r="X39" s="134" t="e">
        <f t="shared" ca="1" si="8"/>
        <v>#NAME?</v>
      </c>
      <c r="Y39" s="132" t="e">
        <f t="shared" ca="1" si="9"/>
        <v>#NAME?</v>
      </c>
      <c r="Z39" s="137" t="e">
        <f t="shared" ca="1" si="10"/>
        <v>#NAME?</v>
      </c>
      <c r="AA39" s="125">
        <v>17.528089887640501</v>
      </c>
      <c r="AB39" s="125">
        <v>72.987872105843394</v>
      </c>
      <c r="AC39" s="123" t="s">
        <v>9373</v>
      </c>
      <c r="AD39" s="125">
        <v>55.527515576102402</v>
      </c>
      <c r="AE39" s="123" t="s">
        <v>9374</v>
      </c>
      <c r="AF39" s="125">
        <v>93.343666578249298</v>
      </c>
      <c r="AG39" s="123" t="s">
        <v>9375</v>
      </c>
      <c r="AH39" s="125">
        <v>118.6716869</v>
      </c>
      <c r="AI39" s="123" t="s">
        <v>174</v>
      </c>
      <c r="AJ39" s="123" t="s">
        <v>197</v>
      </c>
      <c r="AK39" s="124">
        <v>2.4105927629999999</v>
      </c>
      <c r="AL39" s="123" t="s">
        <v>159</v>
      </c>
      <c r="AM39" s="36">
        <v>42479</v>
      </c>
      <c r="AN39" s="123" t="s">
        <v>9271</v>
      </c>
      <c r="AO39" s="123" t="s">
        <v>9376</v>
      </c>
      <c r="AP39" s="123" t="s">
        <v>171</v>
      </c>
      <c r="AQ39" s="123" t="s">
        <v>181</v>
      </c>
    </row>
    <row r="40" spans="1:43">
      <c r="A40" s="123" t="s">
        <v>7096</v>
      </c>
      <c r="B40" s="123" t="s">
        <v>7097</v>
      </c>
      <c r="C40" s="36">
        <v>43830</v>
      </c>
      <c r="D40" s="124">
        <v>1.252</v>
      </c>
      <c r="E40" s="124">
        <v>1.252</v>
      </c>
      <c r="F40" s="125">
        <v>1.13085621970921</v>
      </c>
      <c r="G40" s="36">
        <v>43829</v>
      </c>
      <c r="H40" s="124">
        <v>1.238</v>
      </c>
      <c r="I40" s="125">
        <v>72.9281767955801</v>
      </c>
      <c r="J40" s="123" t="s">
        <v>9377</v>
      </c>
      <c r="K40" s="125">
        <v>-0.55599682287528995</v>
      </c>
      <c r="L40" s="125">
        <v>6.91716481639624</v>
      </c>
      <c r="M40" s="130">
        <v>5.6540084388185603</v>
      </c>
      <c r="N40" s="137">
        <f t="shared" si="0"/>
        <v>22.616033755274241</v>
      </c>
      <c r="O40" s="132">
        <f t="shared" si="1"/>
        <v>0.22616033755274242</v>
      </c>
      <c r="P40" s="134">
        <f t="shared" si="2"/>
        <v>709</v>
      </c>
      <c r="Q40" s="134">
        <v>1124</v>
      </c>
      <c r="R40" s="134" t="str">
        <f t="shared" si="3"/>
        <v>709/1124</v>
      </c>
      <c r="S40" s="132">
        <f t="shared" si="4"/>
        <v>0.63078291814946619</v>
      </c>
      <c r="T40" s="137">
        <f t="shared" si="5"/>
        <v>68.460854092526688</v>
      </c>
      <c r="U40" s="133" t="e">
        <f ca="1">[1]!f_risk_annusharpe(A40,"2019/9/30","2019/12/31",1,1,3)</f>
        <v>#NAME?</v>
      </c>
      <c r="V40" s="134" t="e">
        <f t="shared" ca="1" si="6"/>
        <v>#NAME?</v>
      </c>
      <c r="W40" s="134">
        <f t="shared" si="7"/>
        <v>1124</v>
      </c>
      <c r="X40" s="134" t="e">
        <f t="shared" ca="1" si="8"/>
        <v>#NAME?</v>
      </c>
      <c r="Y40" s="132" t="e">
        <f t="shared" ca="1" si="9"/>
        <v>#NAME?</v>
      </c>
      <c r="Z40" s="137" t="e">
        <f t="shared" ca="1" si="10"/>
        <v>#NAME?</v>
      </c>
      <c r="AA40" s="125">
        <v>37.280701754386001</v>
      </c>
      <c r="AB40" s="125">
        <v>72.9281767955801</v>
      </c>
      <c r="AC40" s="123" t="s">
        <v>9377</v>
      </c>
      <c r="AD40" s="125">
        <v>33.049946865037199</v>
      </c>
      <c r="AE40" s="123" t="s">
        <v>9378</v>
      </c>
      <c r="AF40" s="125">
        <v>53.243574051407599</v>
      </c>
      <c r="AG40" s="123" t="s">
        <v>9379</v>
      </c>
      <c r="AH40" s="125">
        <v>25.2</v>
      </c>
      <c r="AI40" s="123" t="s">
        <v>157</v>
      </c>
      <c r="AJ40" s="123" t="s">
        <v>166</v>
      </c>
      <c r="AK40" s="124">
        <v>19.5550642973</v>
      </c>
      <c r="AL40" s="123" t="s">
        <v>159</v>
      </c>
      <c r="AM40" s="36">
        <v>42184</v>
      </c>
      <c r="AN40" s="123" t="s">
        <v>9271</v>
      </c>
      <c r="AO40" s="123" t="s">
        <v>9380</v>
      </c>
      <c r="AP40" s="123" t="s">
        <v>341</v>
      </c>
      <c r="AQ40" s="123" t="s">
        <v>162</v>
      </c>
    </row>
    <row r="41" spans="1:43">
      <c r="A41" s="123" t="s">
        <v>7098</v>
      </c>
      <c r="B41" s="123" t="s">
        <v>7099</v>
      </c>
      <c r="C41" s="36">
        <v>43830</v>
      </c>
      <c r="D41" s="124">
        <v>1.4066000000000001</v>
      </c>
      <c r="E41" s="124">
        <v>1.7326999999999999</v>
      </c>
      <c r="F41" s="125">
        <v>0.54324517512508597</v>
      </c>
      <c r="G41" s="36">
        <v>43829</v>
      </c>
      <c r="H41" s="124">
        <v>1.399</v>
      </c>
      <c r="I41" s="125">
        <v>72.497991066912704</v>
      </c>
      <c r="J41" s="123" t="s">
        <v>9381</v>
      </c>
      <c r="K41" s="125">
        <v>2.65654648956356</v>
      </c>
      <c r="L41" s="125">
        <v>6.1681100794569899</v>
      </c>
      <c r="M41" s="130">
        <v>9.0223331912459503</v>
      </c>
      <c r="N41" s="137">
        <f t="shared" si="0"/>
        <v>36.089332764983801</v>
      </c>
      <c r="O41" s="132">
        <f t="shared" si="1"/>
        <v>0.360893327649838</v>
      </c>
      <c r="P41" s="134">
        <f t="shared" si="2"/>
        <v>415</v>
      </c>
      <c r="Q41" s="134">
        <v>1124</v>
      </c>
      <c r="R41" s="134" t="str">
        <f t="shared" si="3"/>
        <v>415/1124</v>
      </c>
      <c r="S41" s="132">
        <f t="shared" si="4"/>
        <v>0.36921708185053381</v>
      </c>
      <c r="T41" s="137">
        <f t="shared" si="5"/>
        <v>81.539145907473312</v>
      </c>
      <c r="U41" s="133" t="e">
        <f ca="1">[1]!f_risk_annusharpe(A41,"2019/9/30","2019/12/31",1,1,3)</f>
        <v>#NAME?</v>
      </c>
      <c r="V41" s="134" t="e">
        <f t="shared" ca="1" si="6"/>
        <v>#NAME?</v>
      </c>
      <c r="W41" s="134">
        <f t="shared" si="7"/>
        <v>1124</v>
      </c>
      <c r="X41" s="134" t="e">
        <f t="shared" ca="1" si="8"/>
        <v>#NAME?</v>
      </c>
      <c r="Y41" s="132" t="e">
        <f t="shared" ca="1" si="9"/>
        <v>#NAME?</v>
      </c>
      <c r="Z41" s="137" t="e">
        <f t="shared" ca="1" si="10"/>
        <v>#NAME?</v>
      </c>
      <c r="AA41" s="125">
        <v>15.4497874905729</v>
      </c>
      <c r="AB41" s="125">
        <v>72.497991066912704</v>
      </c>
      <c r="AC41" s="123" t="s">
        <v>9381</v>
      </c>
      <c r="AD41" s="125">
        <v>22.8823016696509</v>
      </c>
      <c r="AE41" s="123" t="s">
        <v>9382</v>
      </c>
      <c r="AF41" s="125">
        <v>81.447593424877198</v>
      </c>
      <c r="AG41" s="123" t="s">
        <v>9383</v>
      </c>
      <c r="AH41" s="125">
        <v>81.030263959999999</v>
      </c>
      <c r="AI41" s="123" t="s">
        <v>157</v>
      </c>
      <c r="AJ41" s="123" t="s">
        <v>197</v>
      </c>
      <c r="AK41" s="124">
        <v>45.205299869199997</v>
      </c>
      <c r="AL41" s="123" t="s">
        <v>159</v>
      </c>
      <c r="AM41" s="36">
        <v>42726</v>
      </c>
      <c r="AN41" s="123" t="s">
        <v>9271</v>
      </c>
      <c r="AO41" s="123" t="s">
        <v>9341</v>
      </c>
      <c r="AP41" s="123" t="s">
        <v>269</v>
      </c>
      <c r="AQ41" s="123" t="s">
        <v>338</v>
      </c>
    </row>
    <row r="42" spans="1:43">
      <c r="A42" s="123" t="s">
        <v>7100</v>
      </c>
      <c r="B42" s="123" t="s">
        <v>7101</v>
      </c>
      <c r="C42" s="36">
        <v>43830</v>
      </c>
      <c r="D42" s="124">
        <v>1.2589999999999999</v>
      </c>
      <c r="E42" s="124">
        <v>1.3540000000000001</v>
      </c>
      <c r="F42" s="125">
        <v>0.47885075818037098</v>
      </c>
      <c r="G42" s="36">
        <v>43829</v>
      </c>
      <c r="H42" s="124">
        <v>1.2529999999999999</v>
      </c>
      <c r="I42" s="125">
        <v>72.459774173027995</v>
      </c>
      <c r="J42" s="123" t="s">
        <v>9384</v>
      </c>
      <c r="K42" s="125">
        <v>2.3577235772357601</v>
      </c>
      <c r="L42" s="125">
        <v>2.6917050594355598</v>
      </c>
      <c r="M42" s="130">
        <v>4.6550543664738004</v>
      </c>
      <c r="N42" s="137">
        <f t="shared" si="0"/>
        <v>18.620217465895202</v>
      </c>
      <c r="O42" s="132">
        <f t="shared" si="1"/>
        <v>0.18620217465895203</v>
      </c>
      <c r="P42" s="134">
        <f t="shared" si="2"/>
        <v>790</v>
      </c>
      <c r="Q42" s="134">
        <v>1124</v>
      </c>
      <c r="R42" s="134" t="str">
        <f t="shared" si="3"/>
        <v>790/1124</v>
      </c>
      <c r="S42" s="132">
        <f t="shared" si="4"/>
        <v>0.70284697508896798</v>
      </c>
      <c r="T42" s="137">
        <f t="shared" si="5"/>
        <v>64.857651245551608</v>
      </c>
      <c r="U42" s="133" t="e">
        <f ca="1">[1]!f_risk_annusharpe(A42,"2019/9/30","2019/12/31",1,1,3)</f>
        <v>#NAME?</v>
      </c>
      <c r="V42" s="134" t="e">
        <f t="shared" ca="1" si="6"/>
        <v>#NAME?</v>
      </c>
      <c r="W42" s="134">
        <f t="shared" si="7"/>
        <v>1124</v>
      </c>
      <c r="X42" s="134" t="e">
        <f t="shared" ca="1" si="8"/>
        <v>#NAME?</v>
      </c>
      <c r="Y42" s="132" t="e">
        <f t="shared" ca="1" si="9"/>
        <v>#NAME?</v>
      </c>
      <c r="Z42" s="137" t="e">
        <f t="shared" ca="1" si="10"/>
        <v>#NAME?</v>
      </c>
      <c r="AA42" s="125">
        <v>21.029805803571399</v>
      </c>
      <c r="AB42" s="125">
        <v>72.459774173027995</v>
      </c>
      <c r="AC42" s="123" t="s">
        <v>9384</v>
      </c>
      <c r="AD42" s="125">
        <v>40.179299379524302</v>
      </c>
      <c r="AE42" s="123" t="s">
        <v>9385</v>
      </c>
      <c r="AF42" s="125">
        <v>36.371612173038201</v>
      </c>
      <c r="AG42" s="123" t="s">
        <v>9386</v>
      </c>
      <c r="AH42" s="125">
        <v>35.553382499999998</v>
      </c>
      <c r="AI42" s="123" t="s">
        <v>157</v>
      </c>
      <c r="AJ42" s="123" t="s">
        <v>189</v>
      </c>
      <c r="AK42" s="124">
        <v>2.4631194516999999</v>
      </c>
      <c r="AL42" s="123" t="s">
        <v>159</v>
      </c>
      <c r="AM42" s="36">
        <v>42607</v>
      </c>
      <c r="AN42" s="123" t="s">
        <v>9271</v>
      </c>
      <c r="AO42" s="123" t="s">
        <v>9387</v>
      </c>
      <c r="AP42" s="123" t="s">
        <v>329</v>
      </c>
      <c r="AQ42" s="123" t="s">
        <v>183</v>
      </c>
    </row>
    <row r="43" spans="1:43">
      <c r="A43" s="123" t="s">
        <v>7102</v>
      </c>
      <c r="B43" s="123" t="s">
        <v>7103</v>
      </c>
      <c r="C43" s="36">
        <v>43830</v>
      </c>
      <c r="D43" s="124">
        <v>1.6617</v>
      </c>
      <c r="E43" s="124">
        <v>1.6617</v>
      </c>
      <c r="F43" s="125">
        <v>0.72129955146078495</v>
      </c>
      <c r="G43" s="36">
        <v>43829</v>
      </c>
      <c r="H43" s="124">
        <v>1.6497999999999999</v>
      </c>
      <c r="I43" s="125">
        <v>71.769691957825103</v>
      </c>
      <c r="J43" s="123" t="s">
        <v>9388</v>
      </c>
      <c r="K43" s="125">
        <v>1.98858405450193</v>
      </c>
      <c r="L43" s="125">
        <v>10.905693118867999</v>
      </c>
      <c r="M43" s="130">
        <v>15.9838067983528</v>
      </c>
      <c r="N43" s="137">
        <f t="shared" si="0"/>
        <v>63.935227193411201</v>
      </c>
      <c r="O43" s="132">
        <f t="shared" si="1"/>
        <v>0.63935227193411204</v>
      </c>
      <c r="P43" s="134">
        <f t="shared" si="2"/>
        <v>43</v>
      </c>
      <c r="Q43" s="134">
        <v>1124</v>
      </c>
      <c r="R43" s="134" t="str">
        <f t="shared" si="3"/>
        <v>43/1124</v>
      </c>
      <c r="S43" s="132">
        <f t="shared" si="4"/>
        <v>3.8256227758007119E-2</v>
      </c>
      <c r="T43" s="137">
        <f t="shared" si="5"/>
        <v>98.087188612099652</v>
      </c>
      <c r="U43" s="133" t="e">
        <f ca="1">[1]!f_risk_annusharpe(A43,"2019/9/30","2019/12/31",1,1,3)</f>
        <v>#NAME?</v>
      </c>
      <c r="V43" s="134" t="e">
        <f t="shared" ca="1" si="6"/>
        <v>#NAME?</v>
      </c>
      <c r="W43" s="134">
        <f t="shared" si="7"/>
        <v>1124</v>
      </c>
      <c r="X43" s="134" t="e">
        <f t="shared" ca="1" si="8"/>
        <v>#NAME?</v>
      </c>
      <c r="Y43" s="132" t="e">
        <f t="shared" ca="1" si="9"/>
        <v>#NAME?</v>
      </c>
      <c r="Z43" s="137" t="e">
        <f t="shared" ca="1" si="10"/>
        <v>#NAME?</v>
      </c>
      <c r="AA43" s="125">
        <v>26.086956521739101</v>
      </c>
      <c r="AB43" s="125">
        <v>71.769691957825103</v>
      </c>
      <c r="AC43" s="123" t="s">
        <v>9388</v>
      </c>
      <c r="AD43" s="126">
        <v>0</v>
      </c>
      <c r="AE43" s="123"/>
      <c r="AF43" s="126">
        <v>0</v>
      </c>
      <c r="AG43" s="123"/>
      <c r="AH43" s="125">
        <v>66.17</v>
      </c>
      <c r="AI43" s="123" t="s">
        <v>157</v>
      </c>
      <c r="AJ43" s="123" t="s">
        <v>95</v>
      </c>
      <c r="AK43" s="124">
        <v>3.1347265558999999</v>
      </c>
      <c r="AL43" s="123" t="s">
        <v>159</v>
      </c>
      <c r="AM43" s="36">
        <v>43410</v>
      </c>
      <c r="AN43" s="123" t="s">
        <v>9271</v>
      </c>
      <c r="AO43" s="123" t="s">
        <v>9389</v>
      </c>
      <c r="AP43" s="123" t="s">
        <v>347</v>
      </c>
      <c r="AQ43" s="123" t="s">
        <v>170</v>
      </c>
    </row>
    <row r="44" spans="1:43">
      <c r="A44" s="123" t="s">
        <v>7104</v>
      </c>
      <c r="B44" s="123" t="s">
        <v>7105</v>
      </c>
      <c r="C44" s="36">
        <v>43830</v>
      </c>
      <c r="D44" s="124">
        <v>1.8180000000000001</v>
      </c>
      <c r="E44" s="124">
        <v>1.8180000000000001</v>
      </c>
      <c r="F44" s="125">
        <v>0.60874377421140702</v>
      </c>
      <c r="G44" s="36">
        <v>43829</v>
      </c>
      <c r="H44" s="124">
        <v>1.8069999999999999</v>
      </c>
      <c r="I44" s="125">
        <v>71.671388101982998</v>
      </c>
      <c r="J44" s="123" t="s">
        <v>9390</v>
      </c>
      <c r="K44" s="125">
        <v>2.7699265121537699</v>
      </c>
      <c r="L44" s="125">
        <v>12.360939431396799</v>
      </c>
      <c r="M44" s="130">
        <v>16.463805253042899</v>
      </c>
      <c r="N44" s="137">
        <f t="shared" si="0"/>
        <v>65.855221012171597</v>
      </c>
      <c r="O44" s="132">
        <f t="shared" si="1"/>
        <v>0.65855221012171594</v>
      </c>
      <c r="P44" s="134">
        <f t="shared" si="2"/>
        <v>35</v>
      </c>
      <c r="Q44" s="134">
        <v>1124</v>
      </c>
      <c r="R44" s="134" t="str">
        <f t="shared" si="3"/>
        <v>35/1124</v>
      </c>
      <c r="S44" s="132">
        <f t="shared" si="4"/>
        <v>3.1138790035587189E-2</v>
      </c>
      <c r="T44" s="137">
        <f t="shared" si="5"/>
        <v>98.443060498220646</v>
      </c>
      <c r="U44" s="133" t="e">
        <f ca="1">[1]!f_risk_annusharpe(A44,"2019/9/30","2019/12/31",1,1,3)</f>
        <v>#NAME?</v>
      </c>
      <c r="V44" s="134" t="e">
        <f t="shared" ca="1" si="6"/>
        <v>#NAME?</v>
      </c>
      <c r="W44" s="134">
        <f t="shared" si="7"/>
        <v>1124</v>
      </c>
      <c r="X44" s="134" t="e">
        <f t="shared" ca="1" si="8"/>
        <v>#NAME?</v>
      </c>
      <c r="Y44" s="132" t="e">
        <f t="shared" ca="1" si="9"/>
        <v>#NAME?</v>
      </c>
      <c r="Z44" s="137" t="e">
        <f t="shared" ca="1" si="10"/>
        <v>#NAME?</v>
      </c>
      <c r="AA44" s="125">
        <v>31.739130434782599</v>
      </c>
      <c r="AB44" s="125">
        <v>71.671388101982998</v>
      </c>
      <c r="AC44" s="123" t="s">
        <v>9390</v>
      </c>
      <c r="AD44" s="125">
        <v>74.975938402309893</v>
      </c>
      <c r="AE44" s="123" t="s">
        <v>9391</v>
      </c>
      <c r="AF44" s="125">
        <v>68.645640074211499</v>
      </c>
      <c r="AG44" s="123" t="s">
        <v>9392</v>
      </c>
      <c r="AH44" s="125">
        <v>81.8</v>
      </c>
      <c r="AI44" s="123" t="s">
        <v>157</v>
      </c>
      <c r="AJ44" s="123" t="s">
        <v>166</v>
      </c>
      <c r="AK44" s="124">
        <v>1.0344095322</v>
      </c>
      <c r="AL44" s="123" t="s">
        <v>159</v>
      </c>
      <c r="AM44" s="36">
        <v>42319</v>
      </c>
      <c r="AN44" s="123" t="s">
        <v>9271</v>
      </c>
      <c r="AO44" s="123" t="s">
        <v>368</v>
      </c>
      <c r="AP44" s="123" t="s">
        <v>369</v>
      </c>
      <c r="AQ44" s="123" t="s">
        <v>183</v>
      </c>
    </row>
    <row r="45" spans="1:43">
      <c r="A45" s="123" t="s">
        <v>7106</v>
      </c>
      <c r="B45" s="123" t="s">
        <v>7107</v>
      </c>
      <c r="C45" s="36">
        <v>43830</v>
      </c>
      <c r="D45" s="124">
        <v>2.234</v>
      </c>
      <c r="E45" s="124">
        <v>2.234</v>
      </c>
      <c r="F45" s="125">
        <v>0.58532192705987796</v>
      </c>
      <c r="G45" s="36">
        <v>43829</v>
      </c>
      <c r="H45" s="124">
        <v>2.2210000000000001</v>
      </c>
      <c r="I45" s="125">
        <v>71.319018404907993</v>
      </c>
      <c r="J45" s="123" t="s">
        <v>9393</v>
      </c>
      <c r="K45" s="125">
        <v>0.81227436823103705</v>
      </c>
      <c r="L45" s="125">
        <v>5.0799623706491097</v>
      </c>
      <c r="M45" s="130">
        <v>9.5635115252574696</v>
      </c>
      <c r="N45" s="137">
        <f t="shared" si="0"/>
        <v>38.254046101029878</v>
      </c>
      <c r="O45" s="132">
        <f t="shared" si="1"/>
        <v>0.38254046101029876</v>
      </c>
      <c r="P45" s="134">
        <f t="shared" si="2"/>
        <v>371</v>
      </c>
      <c r="Q45" s="134">
        <v>1124</v>
      </c>
      <c r="R45" s="134" t="str">
        <f t="shared" si="3"/>
        <v>371/1124</v>
      </c>
      <c r="S45" s="132">
        <f t="shared" si="4"/>
        <v>0.33007117437722422</v>
      </c>
      <c r="T45" s="137">
        <f t="shared" si="5"/>
        <v>83.4964412811388</v>
      </c>
      <c r="U45" s="133" t="e">
        <f ca="1">[1]!f_risk_annusharpe(A45,"2019/9/30","2019/12/31",1,1,3)</f>
        <v>#NAME?</v>
      </c>
      <c r="V45" s="134" t="e">
        <f t="shared" ca="1" si="6"/>
        <v>#NAME?</v>
      </c>
      <c r="W45" s="134">
        <f t="shared" si="7"/>
        <v>1124</v>
      </c>
      <c r="X45" s="134" t="e">
        <f t="shared" ca="1" si="8"/>
        <v>#NAME?</v>
      </c>
      <c r="Y45" s="132" t="e">
        <f t="shared" ca="1" si="9"/>
        <v>#NAME?</v>
      </c>
      <c r="Z45" s="137" t="e">
        <f t="shared" ca="1" si="10"/>
        <v>#NAME?</v>
      </c>
      <c r="AA45" s="125">
        <v>29.808251016850701</v>
      </c>
      <c r="AB45" s="125">
        <v>71.319018404907993</v>
      </c>
      <c r="AC45" s="123" t="s">
        <v>9393</v>
      </c>
      <c r="AD45" s="125">
        <v>83.114754098360606</v>
      </c>
      <c r="AE45" s="123" t="s">
        <v>9394</v>
      </c>
      <c r="AF45" s="125">
        <v>99.108734402851994</v>
      </c>
      <c r="AG45" s="123" t="s">
        <v>9395</v>
      </c>
      <c r="AH45" s="125">
        <v>123.4</v>
      </c>
      <c r="AI45" s="123" t="s">
        <v>163</v>
      </c>
      <c r="AJ45" s="123" t="s">
        <v>197</v>
      </c>
      <c r="AK45" s="124">
        <v>5.5637874010999999</v>
      </c>
      <c r="AL45" s="123" t="s">
        <v>159</v>
      </c>
      <c r="AM45" s="36">
        <v>42220</v>
      </c>
      <c r="AN45" s="123" t="s">
        <v>9271</v>
      </c>
      <c r="AO45" s="123" t="s">
        <v>328</v>
      </c>
      <c r="AP45" s="123" t="s">
        <v>249</v>
      </c>
      <c r="AQ45" s="123" t="s">
        <v>181</v>
      </c>
    </row>
    <row r="46" spans="1:43">
      <c r="A46" s="123" t="s">
        <v>7108</v>
      </c>
      <c r="B46" s="123" t="s">
        <v>7109</v>
      </c>
      <c r="C46" s="36">
        <v>43830</v>
      </c>
      <c r="D46" s="124">
        <v>0.84389999999999998</v>
      </c>
      <c r="E46" s="124">
        <v>0.84389999999999998</v>
      </c>
      <c r="F46" s="125">
        <v>0.27328897338402702</v>
      </c>
      <c r="G46" s="36">
        <v>43829</v>
      </c>
      <c r="H46" s="124">
        <v>0.84160000000000001</v>
      </c>
      <c r="I46" s="125">
        <v>71.280698193626904</v>
      </c>
      <c r="J46" s="123" t="s">
        <v>9396</v>
      </c>
      <c r="K46" s="125">
        <v>-0.41302808590984902</v>
      </c>
      <c r="L46" s="125">
        <v>4.81927710843373</v>
      </c>
      <c r="M46" s="130">
        <v>11.523721421963799</v>
      </c>
      <c r="N46" s="137">
        <f t="shared" si="0"/>
        <v>46.094885687855196</v>
      </c>
      <c r="O46" s="132">
        <f t="shared" si="1"/>
        <v>0.46094885687855197</v>
      </c>
      <c r="P46" s="134">
        <f t="shared" si="2"/>
        <v>238</v>
      </c>
      <c r="Q46" s="134">
        <v>1124</v>
      </c>
      <c r="R46" s="134" t="str">
        <f t="shared" si="3"/>
        <v>238/1124</v>
      </c>
      <c r="S46" s="132">
        <f t="shared" si="4"/>
        <v>0.21174377224199289</v>
      </c>
      <c r="T46" s="137">
        <f t="shared" si="5"/>
        <v>89.412811387900348</v>
      </c>
      <c r="U46" s="133" t="e">
        <f ca="1">[1]!f_risk_annusharpe(A46,"2019/9/30","2019/12/31",1,1,3)</f>
        <v>#NAME?</v>
      </c>
      <c r="V46" s="134" t="e">
        <f t="shared" ca="1" si="6"/>
        <v>#NAME?</v>
      </c>
      <c r="W46" s="134">
        <f t="shared" si="7"/>
        <v>1124</v>
      </c>
      <c r="X46" s="134" t="e">
        <f t="shared" ca="1" si="8"/>
        <v>#NAME?</v>
      </c>
      <c r="Y46" s="132" t="e">
        <f t="shared" ca="1" si="9"/>
        <v>#NAME?</v>
      </c>
      <c r="Z46" s="137" t="e">
        <f t="shared" ca="1" si="10"/>
        <v>#NAME?</v>
      </c>
      <c r="AA46" s="125">
        <v>38.027477919528899</v>
      </c>
      <c r="AB46" s="125">
        <v>71.280698193626904</v>
      </c>
      <c r="AC46" s="123" t="s">
        <v>9396</v>
      </c>
      <c r="AD46" s="125">
        <v>24.542502951593899</v>
      </c>
      <c r="AE46" s="123" t="s">
        <v>9397</v>
      </c>
      <c r="AF46" s="125">
        <v>46.5358569196041</v>
      </c>
      <c r="AG46" s="123" t="s">
        <v>9398</v>
      </c>
      <c r="AH46" s="125">
        <v>-15.61</v>
      </c>
      <c r="AI46" s="123" t="s">
        <v>157</v>
      </c>
      <c r="AJ46" s="123" t="s">
        <v>189</v>
      </c>
      <c r="AK46" s="124">
        <v>11.4150622746</v>
      </c>
      <c r="AL46" s="123" t="s">
        <v>159</v>
      </c>
      <c r="AM46" s="36">
        <v>42153</v>
      </c>
      <c r="AN46" s="123" t="s">
        <v>9271</v>
      </c>
      <c r="AO46" s="123" t="s">
        <v>9399</v>
      </c>
      <c r="AP46" s="123" t="s">
        <v>239</v>
      </c>
      <c r="AQ46" s="123" t="s">
        <v>272</v>
      </c>
    </row>
    <row r="47" spans="1:43">
      <c r="A47" s="123" t="s">
        <v>7110</v>
      </c>
      <c r="B47" s="123" t="s">
        <v>7111</v>
      </c>
      <c r="C47" s="36">
        <v>43830</v>
      </c>
      <c r="D47" s="124">
        <v>2.0150000000000001</v>
      </c>
      <c r="E47" s="124">
        <v>2.0150000000000001</v>
      </c>
      <c r="F47" s="125">
        <v>0</v>
      </c>
      <c r="G47" s="36">
        <v>43829</v>
      </c>
      <c r="H47" s="124">
        <v>2.0150000000000001</v>
      </c>
      <c r="I47" s="125">
        <v>71.197960917587096</v>
      </c>
      <c r="J47" s="123" t="s">
        <v>9400</v>
      </c>
      <c r="K47" s="125">
        <v>0.80040020010005097</v>
      </c>
      <c r="L47" s="125">
        <v>9.3326098752034792</v>
      </c>
      <c r="M47" s="130">
        <v>15.1428571428571</v>
      </c>
      <c r="N47" s="137">
        <f t="shared" si="0"/>
        <v>60.571428571428399</v>
      </c>
      <c r="O47" s="132">
        <f t="shared" si="1"/>
        <v>0.60571428571428398</v>
      </c>
      <c r="P47" s="134">
        <f t="shared" si="2"/>
        <v>64</v>
      </c>
      <c r="Q47" s="134">
        <v>1124</v>
      </c>
      <c r="R47" s="134" t="str">
        <f t="shared" si="3"/>
        <v>64/1124</v>
      </c>
      <c r="S47" s="132">
        <f t="shared" si="4"/>
        <v>5.6939501779359428E-2</v>
      </c>
      <c r="T47" s="137">
        <f t="shared" si="5"/>
        <v>97.15302491103202</v>
      </c>
      <c r="U47" s="133" t="e">
        <f ca="1">[1]!f_risk_annusharpe(A47,"2019/9/30","2019/12/31",1,1,3)</f>
        <v>#NAME?</v>
      </c>
      <c r="V47" s="134" t="e">
        <f t="shared" ca="1" si="6"/>
        <v>#NAME?</v>
      </c>
      <c r="W47" s="134">
        <f t="shared" si="7"/>
        <v>1124</v>
      </c>
      <c r="X47" s="134" t="e">
        <f t="shared" ca="1" si="8"/>
        <v>#NAME?</v>
      </c>
      <c r="Y47" s="132" t="e">
        <f t="shared" ca="1" si="9"/>
        <v>#NAME?</v>
      </c>
      <c r="Z47" s="137" t="e">
        <f t="shared" ca="1" si="10"/>
        <v>#NAME?</v>
      </c>
      <c r="AA47" s="125">
        <v>43.518518518518498</v>
      </c>
      <c r="AB47" s="125">
        <v>71.197960917587096</v>
      </c>
      <c r="AC47" s="123" t="s">
        <v>9400</v>
      </c>
      <c r="AD47" s="125">
        <v>26.4115432873275</v>
      </c>
      <c r="AE47" s="123" t="s">
        <v>9401</v>
      </c>
      <c r="AF47" s="125">
        <v>36.795655125594003</v>
      </c>
      <c r="AG47" s="123" t="s">
        <v>9402</v>
      </c>
      <c r="AH47" s="125">
        <v>101.5</v>
      </c>
      <c r="AI47" s="123" t="s">
        <v>157</v>
      </c>
      <c r="AJ47" s="123" t="s">
        <v>158</v>
      </c>
      <c r="AK47" s="124">
        <v>24.157409995199998</v>
      </c>
      <c r="AL47" s="123" t="s">
        <v>159</v>
      </c>
      <c r="AM47" s="36">
        <v>41864</v>
      </c>
      <c r="AN47" s="123" t="s">
        <v>9271</v>
      </c>
      <c r="AO47" s="123" t="s">
        <v>9331</v>
      </c>
      <c r="AP47" s="123" t="s">
        <v>223</v>
      </c>
      <c r="AQ47" s="123" t="s">
        <v>173</v>
      </c>
    </row>
    <row r="48" spans="1:43">
      <c r="A48" s="123" t="s">
        <v>7112</v>
      </c>
      <c r="B48" s="123" t="s">
        <v>7113</v>
      </c>
      <c r="C48" s="36">
        <v>43830</v>
      </c>
      <c r="D48" s="124">
        <v>2.4430000000000001</v>
      </c>
      <c r="E48" s="124">
        <v>2.9140000000000001</v>
      </c>
      <c r="F48" s="125">
        <v>1.1175496688741799</v>
      </c>
      <c r="G48" s="36">
        <v>43829</v>
      </c>
      <c r="H48" s="124">
        <v>2.4159999999999999</v>
      </c>
      <c r="I48" s="125">
        <v>70.958712386284105</v>
      </c>
      <c r="J48" s="123" t="s">
        <v>9403</v>
      </c>
      <c r="K48" s="125">
        <v>-0.28571428571428997</v>
      </c>
      <c r="L48" s="125">
        <v>6.4024390243902696</v>
      </c>
      <c r="M48" s="130">
        <v>6.1712299000434596</v>
      </c>
      <c r="N48" s="137">
        <f t="shared" si="0"/>
        <v>24.684919600173838</v>
      </c>
      <c r="O48" s="132">
        <f t="shared" si="1"/>
        <v>0.24684919600173838</v>
      </c>
      <c r="P48" s="134">
        <f t="shared" si="2"/>
        <v>668</v>
      </c>
      <c r="Q48" s="134">
        <v>1124</v>
      </c>
      <c r="R48" s="134" t="str">
        <f t="shared" si="3"/>
        <v>668/1124</v>
      </c>
      <c r="S48" s="132">
        <f t="shared" si="4"/>
        <v>0.59430604982206403</v>
      </c>
      <c r="T48" s="137">
        <f t="shared" si="5"/>
        <v>70.284697508896798</v>
      </c>
      <c r="U48" s="133" t="e">
        <f ca="1">[1]!f_risk_annusharpe(A48,"2019/9/30","2019/12/31",1,1,3)</f>
        <v>#NAME?</v>
      </c>
      <c r="V48" s="134" t="e">
        <f t="shared" ca="1" si="6"/>
        <v>#NAME?</v>
      </c>
      <c r="W48" s="134">
        <f t="shared" si="7"/>
        <v>1124</v>
      </c>
      <c r="X48" s="134" t="e">
        <f t="shared" ca="1" si="8"/>
        <v>#NAME?</v>
      </c>
      <c r="Y48" s="132" t="e">
        <f t="shared" ca="1" si="9"/>
        <v>#NAME?</v>
      </c>
      <c r="Z48" s="137" t="e">
        <f t="shared" ca="1" si="10"/>
        <v>#NAME?</v>
      </c>
      <c r="AA48" s="125">
        <v>36.176142697881801</v>
      </c>
      <c r="AB48" s="125">
        <v>70.958712386284105</v>
      </c>
      <c r="AC48" s="123" t="s">
        <v>9403</v>
      </c>
      <c r="AD48" s="125">
        <v>35.121681415929203</v>
      </c>
      <c r="AE48" s="123" t="s">
        <v>9404</v>
      </c>
      <c r="AF48" s="125">
        <v>57.560663998617002</v>
      </c>
      <c r="AG48" s="123" t="s">
        <v>9405</v>
      </c>
      <c r="AH48" s="125">
        <v>223.1409846</v>
      </c>
      <c r="AI48" s="123" t="s">
        <v>157</v>
      </c>
      <c r="AJ48" s="123" t="s">
        <v>166</v>
      </c>
      <c r="AK48" s="124">
        <v>17.179242483900001</v>
      </c>
      <c r="AL48" s="123" t="s">
        <v>159</v>
      </c>
      <c r="AM48" s="36">
        <v>40878</v>
      </c>
      <c r="AN48" s="123" t="s">
        <v>9271</v>
      </c>
      <c r="AO48" s="123" t="s">
        <v>9380</v>
      </c>
      <c r="AP48" s="123" t="s">
        <v>341</v>
      </c>
      <c r="AQ48" s="123" t="s">
        <v>162</v>
      </c>
    </row>
    <row r="49" spans="1:43">
      <c r="A49" s="123" t="s">
        <v>7114</v>
      </c>
      <c r="B49" s="123" t="s">
        <v>7115</v>
      </c>
      <c r="C49" s="36">
        <v>43830</v>
      </c>
      <c r="D49" s="124">
        <v>1.1688000000000001</v>
      </c>
      <c r="E49" s="124">
        <v>2.4148000000000001</v>
      </c>
      <c r="F49" s="125">
        <v>0</v>
      </c>
      <c r="G49" s="36">
        <v>43829</v>
      </c>
      <c r="H49" s="124">
        <v>1.1688000000000001</v>
      </c>
      <c r="I49" s="125">
        <v>70.605667289554106</v>
      </c>
      <c r="J49" s="123" t="s">
        <v>9406</v>
      </c>
      <c r="K49" s="125">
        <v>0.291745323494075</v>
      </c>
      <c r="L49" s="125">
        <v>14.3870262648182</v>
      </c>
      <c r="M49" s="130">
        <v>16.5291921224098</v>
      </c>
      <c r="N49" s="137">
        <f t="shared" si="0"/>
        <v>66.116768489639199</v>
      </c>
      <c r="O49" s="132">
        <f t="shared" si="1"/>
        <v>0.66116768489639199</v>
      </c>
      <c r="P49" s="134">
        <f t="shared" si="2"/>
        <v>33</v>
      </c>
      <c r="Q49" s="134">
        <v>1124</v>
      </c>
      <c r="R49" s="134" t="str">
        <f t="shared" si="3"/>
        <v>33/1124</v>
      </c>
      <c r="S49" s="132">
        <f t="shared" si="4"/>
        <v>2.9359430604982206E-2</v>
      </c>
      <c r="T49" s="137">
        <f t="shared" si="5"/>
        <v>98.532028469750884</v>
      </c>
      <c r="U49" s="133" t="e">
        <f ca="1">[1]!f_risk_annusharpe(A49,"2019/9/30","2019/12/31",1,1,3)</f>
        <v>#NAME?</v>
      </c>
      <c r="V49" s="134" t="e">
        <f t="shared" ca="1" si="6"/>
        <v>#NAME?</v>
      </c>
      <c r="W49" s="134">
        <f t="shared" si="7"/>
        <v>1124</v>
      </c>
      <c r="X49" s="134" t="e">
        <f t="shared" ca="1" si="8"/>
        <v>#NAME?</v>
      </c>
      <c r="Y49" s="132" t="e">
        <f t="shared" ca="1" si="9"/>
        <v>#NAME?</v>
      </c>
      <c r="Z49" s="137" t="e">
        <f t="shared" ca="1" si="10"/>
        <v>#NAME?</v>
      </c>
      <c r="AA49" s="125">
        <v>38.429063576606502</v>
      </c>
      <c r="AB49" s="125">
        <v>70.605667289554106</v>
      </c>
      <c r="AC49" s="123" t="s">
        <v>9406</v>
      </c>
      <c r="AD49" s="125">
        <v>31.036326617503899</v>
      </c>
      <c r="AE49" s="123" t="s">
        <v>9407</v>
      </c>
      <c r="AF49" s="125">
        <v>31.037760572507501</v>
      </c>
      <c r="AG49" s="123" t="s">
        <v>9408</v>
      </c>
      <c r="AH49" s="125">
        <v>207.67175624000001</v>
      </c>
      <c r="AI49" s="123" t="s">
        <v>157</v>
      </c>
      <c r="AJ49" s="123" t="s">
        <v>158</v>
      </c>
      <c r="AK49" s="124">
        <v>10.943382940299999</v>
      </c>
      <c r="AL49" s="123" t="s">
        <v>159</v>
      </c>
      <c r="AM49" s="36">
        <v>39889</v>
      </c>
      <c r="AN49" s="123" t="s">
        <v>9271</v>
      </c>
      <c r="AO49" s="123" t="s">
        <v>9409</v>
      </c>
      <c r="AP49" s="123" t="s">
        <v>223</v>
      </c>
      <c r="AQ49" s="123" t="s">
        <v>185</v>
      </c>
    </row>
    <row r="50" spans="1:43">
      <c r="A50" s="123" t="s">
        <v>7116</v>
      </c>
      <c r="B50" s="123" t="s">
        <v>7117</v>
      </c>
      <c r="C50" s="36">
        <v>43830</v>
      </c>
      <c r="D50" s="124">
        <v>2.629</v>
      </c>
      <c r="E50" s="124">
        <v>7.133</v>
      </c>
      <c r="F50" s="125">
        <v>0.57383320581484598</v>
      </c>
      <c r="G50" s="36">
        <v>43829</v>
      </c>
      <c r="H50" s="124">
        <v>2.6139999999999999</v>
      </c>
      <c r="I50" s="125">
        <v>70.573545489052904</v>
      </c>
      <c r="J50" s="123" t="s">
        <v>9410</v>
      </c>
      <c r="K50" s="125">
        <v>1.9387359441644001</v>
      </c>
      <c r="L50" s="125">
        <v>6.7397843127050496</v>
      </c>
      <c r="M50" s="130">
        <v>10.1844462540623</v>
      </c>
      <c r="N50" s="137">
        <f t="shared" si="0"/>
        <v>40.737785016249198</v>
      </c>
      <c r="O50" s="132">
        <f t="shared" si="1"/>
        <v>0.40737785016249201</v>
      </c>
      <c r="P50" s="134">
        <f t="shared" si="2"/>
        <v>328</v>
      </c>
      <c r="Q50" s="134">
        <v>1124</v>
      </c>
      <c r="R50" s="134" t="str">
        <f t="shared" si="3"/>
        <v>328/1124</v>
      </c>
      <c r="S50" s="132">
        <f t="shared" si="4"/>
        <v>0.29181494661921709</v>
      </c>
      <c r="T50" s="137">
        <f t="shared" si="5"/>
        <v>85.409252669039148</v>
      </c>
      <c r="U50" s="133" t="e">
        <f ca="1">[1]!f_risk_annusharpe(A50,"2019/9/30","2019/12/31",1,1,3)</f>
        <v>#NAME?</v>
      </c>
      <c r="V50" s="134" t="e">
        <f t="shared" ca="1" si="6"/>
        <v>#NAME?</v>
      </c>
      <c r="W50" s="134">
        <f t="shared" si="7"/>
        <v>1124</v>
      </c>
      <c r="X50" s="134" t="e">
        <f t="shared" ca="1" si="8"/>
        <v>#NAME?</v>
      </c>
      <c r="Y50" s="132" t="e">
        <f t="shared" ca="1" si="9"/>
        <v>#NAME?</v>
      </c>
      <c r="Z50" s="137" t="e">
        <f t="shared" ca="1" si="10"/>
        <v>#NAME?</v>
      </c>
      <c r="AA50" s="125">
        <v>18.577391860296299</v>
      </c>
      <c r="AB50" s="125">
        <v>70.573545489052904</v>
      </c>
      <c r="AC50" s="123" t="s">
        <v>9410</v>
      </c>
      <c r="AD50" s="125">
        <v>30.3751424838334</v>
      </c>
      <c r="AE50" s="123" t="s">
        <v>9411</v>
      </c>
      <c r="AF50" s="125">
        <v>65.551305124011193</v>
      </c>
      <c r="AG50" s="123" t="s">
        <v>9412</v>
      </c>
      <c r="AH50" s="125">
        <v>211.17154176974299</v>
      </c>
      <c r="AI50" s="123" t="s">
        <v>157</v>
      </c>
      <c r="AJ50" s="123" t="s">
        <v>166</v>
      </c>
      <c r="AK50" s="124">
        <v>28.585671513600001</v>
      </c>
      <c r="AL50" s="123" t="s">
        <v>159</v>
      </c>
      <c r="AM50" s="36">
        <v>41733</v>
      </c>
      <c r="AN50" s="123" t="s">
        <v>9271</v>
      </c>
      <c r="AO50" s="123" t="s">
        <v>348</v>
      </c>
      <c r="AP50" s="123" t="s">
        <v>240</v>
      </c>
      <c r="AQ50" s="123" t="s">
        <v>181</v>
      </c>
    </row>
    <row r="51" spans="1:43">
      <c r="A51" s="123" t="s">
        <v>7118</v>
      </c>
      <c r="B51" s="123" t="s">
        <v>7119</v>
      </c>
      <c r="C51" s="36">
        <v>43830</v>
      </c>
      <c r="D51" s="124">
        <v>1.2611000000000001</v>
      </c>
      <c r="E51" s="124">
        <v>1.2611000000000001</v>
      </c>
      <c r="F51" s="125">
        <v>0.36609629924394399</v>
      </c>
      <c r="G51" s="36">
        <v>43829</v>
      </c>
      <c r="H51" s="124">
        <v>1.2565</v>
      </c>
      <c r="I51" s="125">
        <v>70.511087074094107</v>
      </c>
      <c r="J51" s="123" t="s">
        <v>9413</v>
      </c>
      <c r="K51" s="125">
        <v>-2.2251511862304199</v>
      </c>
      <c r="L51" s="125">
        <v>5.1354731137974197</v>
      </c>
      <c r="M51" s="130">
        <v>9.2807625649913508</v>
      </c>
      <c r="N51" s="137">
        <f t="shared" si="0"/>
        <v>37.123050259965403</v>
      </c>
      <c r="O51" s="132">
        <f t="shared" si="1"/>
        <v>0.37123050259965401</v>
      </c>
      <c r="P51" s="134">
        <f t="shared" si="2"/>
        <v>391</v>
      </c>
      <c r="Q51" s="134">
        <v>1124</v>
      </c>
      <c r="R51" s="134" t="str">
        <f t="shared" si="3"/>
        <v>391/1124</v>
      </c>
      <c r="S51" s="132">
        <f t="shared" si="4"/>
        <v>0.34786476868327404</v>
      </c>
      <c r="T51" s="137">
        <f t="shared" si="5"/>
        <v>82.606761565836308</v>
      </c>
      <c r="U51" s="133" t="e">
        <f ca="1">[1]!f_risk_annusharpe(A51,"2019/9/30","2019/12/31",1,1,3)</f>
        <v>#NAME?</v>
      </c>
      <c r="V51" s="134" t="e">
        <f t="shared" ca="1" si="6"/>
        <v>#NAME?</v>
      </c>
      <c r="W51" s="134">
        <f t="shared" si="7"/>
        <v>1124</v>
      </c>
      <c r="X51" s="134" t="e">
        <f t="shared" ca="1" si="8"/>
        <v>#NAME?</v>
      </c>
      <c r="Y51" s="132" t="e">
        <f t="shared" ca="1" si="9"/>
        <v>#NAME?</v>
      </c>
      <c r="Z51" s="137" t="e">
        <f t="shared" ca="1" si="10"/>
        <v>#NAME?</v>
      </c>
      <c r="AA51" s="125">
        <v>23.070166878110701</v>
      </c>
      <c r="AB51" s="125">
        <v>70.511087074094107</v>
      </c>
      <c r="AC51" s="123" t="s">
        <v>9413</v>
      </c>
      <c r="AD51" s="125">
        <v>-0.110891089108899</v>
      </c>
      <c r="AE51" s="123" t="s">
        <v>9414</v>
      </c>
      <c r="AF51" s="125">
        <v>21.469851666345601</v>
      </c>
      <c r="AG51" s="123" t="s">
        <v>9415</v>
      </c>
      <c r="AH51" s="125">
        <v>26.11</v>
      </c>
      <c r="AI51" s="123" t="s">
        <v>157</v>
      </c>
      <c r="AJ51" s="123" t="s">
        <v>189</v>
      </c>
      <c r="AK51" s="124">
        <v>1.6352546619999999</v>
      </c>
      <c r="AL51" s="123" t="s">
        <v>159</v>
      </c>
      <c r="AM51" s="36">
        <v>41893</v>
      </c>
      <c r="AN51" s="123" t="s">
        <v>9271</v>
      </c>
      <c r="AO51" s="123" t="s">
        <v>9416</v>
      </c>
      <c r="AP51" s="123" t="s">
        <v>340</v>
      </c>
      <c r="AQ51" s="123" t="s">
        <v>207</v>
      </c>
    </row>
    <row r="52" spans="1:43">
      <c r="A52" s="123" t="s">
        <v>7120</v>
      </c>
      <c r="B52" s="123" t="s">
        <v>7121</v>
      </c>
      <c r="C52" s="36">
        <v>43830</v>
      </c>
      <c r="D52" s="124">
        <v>1.355</v>
      </c>
      <c r="E52" s="124">
        <v>1.355</v>
      </c>
      <c r="F52" s="125">
        <v>0.81845238095237305</v>
      </c>
      <c r="G52" s="36">
        <v>43829</v>
      </c>
      <c r="H52" s="124">
        <v>1.3440000000000001</v>
      </c>
      <c r="I52" s="125">
        <v>70.440251572327</v>
      </c>
      <c r="J52" s="123" t="s">
        <v>9417</v>
      </c>
      <c r="K52" s="125">
        <v>1.95635816403311</v>
      </c>
      <c r="L52" s="125">
        <v>6.9455406471981096</v>
      </c>
      <c r="M52" s="130">
        <v>11.706512778235799</v>
      </c>
      <c r="N52" s="137">
        <f t="shared" si="0"/>
        <v>46.826051112943198</v>
      </c>
      <c r="O52" s="132">
        <f t="shared" si="1"/>
        <v>0.46826051112943196</v>
      </c>
      <c r="P52" s="134">
        <f t="shared" si="2"/>
        <v>226</v>
      </c>
      <c r="Q52" s="134">
        <v>1124</v>
      </c>
      <c r="R52" s="134" t="str">
        <f t="shared" si="3"/>
        <v>226/1124</v>
      </c>
      <c r="S52" s="132">
        <f t="shared" si="4"/>
        <v>0.20106761565836298</v>
      </c>
      <c r="T52" s="137">
        <f t="shared" si="5"/>
        <v>89.94661921708186</v>
      </c>
      <c r="U52" s="133" t="e">
        <f ca="1">[1]!f_risk_annusharpe(A52,"2019/9/30","2019/12/31",1,1,3)</f>
        <v>#NAME?</v>
      </c>
      <c r="V52" s="134" t="e">
        <f t="shared" ca="1" si="6"/>
        <v>#NAME?</v>
      </c>
      <c r="W52" s="134">
        <f t="shared" si="7"/>
        <v>1124</v>
      </c>
      <c r="X52" s="134" t="e">
        <f t="shared" ca="1" si="8"/>
        <v>#NAME?</v>
      </c>
      <c r="Y52" s="132" t="e">
        <f t="shared" ca="1" si="9"/>
        <v>#NAME?</v>
      </c>
      <c r="Z52" s="137" t="e">
        <f t="shared" ca="1" si="10"/>
        <v>#NAME?</v>
      </c>
      <c r="AA52" s="125">
        <v>26.046511627907002</v>
      </c>
      <c r="AB52" s="125">
        <v>70.440251572327</v>
      </c>
      <c r="AC52" s="123" t="s">
        <v>9417</v>
      </c>
      <c r="AD52" s="125">
        <v>39.8348813209494</v>
      </c>
      <c r="AE52" s="123" t="s">
        <v>9418</v>
      </c>
      <c r="AF52" s="125">
        <v>58.665105386416897</v>
      </c>
      <c r="AG52" s="123" t="s">
        <v>9419</v>
      </c>
      <c r="AH52" s="125">
        <v>35.5</v>
      </c>
      <c r="AI52" s="123" t="s">
        <v>157</v>
      </c>
      <c r="AJ52" s="123" t="s">
        <v>166</v>
      </c>
      <c r="AK52" s="124">
        <v>0.92972517499999996</v>
      </c>
      <c r="AL52" s="123" t="s">
        <v>159</v>
      </c>
      <c r="AM52" s="36">
        <v>42355</v>
      </c>
      <c r="AN52" s="123" t="s">
        <v>9271</v>
      </c>
      <c r="AO52" s="123" t="s">
        <v>349</v>
      </c>
      <c r="AP52" s="123" t="s">
        <v>161</v>
      </c>
      <c r="AQ52" s="123" t="s">
        <v>181</v>
      </c>
    </row>
    <row r="53" spans="1:43">
      <c r="A53" s="123" t="s">
        <v>7122</v>
      </c>
      <c r="B53" s="123" t="s">
        <v>7123</v>
      </c>
      <c r="C53" s="36">
        <v>43830</v>
      </c>
      <c r="D53" s="124">
        <v>1.6716</v>
      </c>
      <c r="E53" s="124">
        <v>1.7456</v>
      </c>
      <c r="F53" s="125">
        <v>0.20381249250688899</v>
      </c>
      <c r="G53" s="36">
        <v>43829</v>
      </c>
      <c r="H53" s="124">
        <v>1.6681999999999999</v>
      </c>
      <c r="I53" s="125">
        <v>70.305298678071495</v>
      </c>
      <c r="J53" s="123" t="s">
        <v>9420</v>
      </c>
      <c r="K53" s="125">
        <v>2.3324150596877899</v>
      </c>
      <c r="L53" s="125">
        <v>10.212933962202399</v>
      </c>
      <c r="M53" s="130">
        <v>12.6642562111426</v>
      </c>
      <c r="N53" s="137">
        <f t="shared" si="0"/>
        <v>50.657024844570401</v>
      </c>
      <c r="O53" s="132">
        <f t="shared" si="1"/>
        <v>0.50657024844570397</v>
      </c>
      <c r="P53" s="134">
        <f t="shared" si="2"/>
        <v>175</v>
      </c>
      <c r="Q53" s="134">
        <v>1124</v>
      </c>
      <c r="R53" s="134" t="str">
        <f t="shared" si="3"/>
        <v>175/1124</v>
      </c>
      <c r="S53" s="132">
        <f t="shared" si="4"/>
        <v>0.15569395017793594</v>
      </c>
      <c r="T53" s="137">
        <f t="shared" si="5"/>
        <v>92.215302491103202</v>
      </c>
      <c r="U53" s="133" t="e">
        <f ca="1">[1]!f_risk_annusharpe(A53,"2019/9/30","2019/12/31",1,1,3)</f>
        <v>#NAME?</v>
      </c>
      <c r="V53" s="134" t="e">
        <f t="shared" ca="1" si="6"/>
        <v>#NAME?</v>
      </c>
      <c r="W53" s="134">
        <f t="shared" si="7"/>
        <v>1124</v>
      </c>
      <c r="X53" s="134" t="e">
        <f t="shared" ca="1" si="8"/>
        <v>#NAME?</v>
      </c>
      <c r="Y53" s="132" t="e">
        <f t="shared" ca="1" si="9"/>
        <v>#NAME?</v>
      </c>
      <c r="Z53" s="137" t="e">
        <f t="shared" ca="1" si="10"/>
        <v>#NAME?</v>
      </c>
      <c r="AA53" s="125">
        <v>18.789054107783102</v>
      </c>
      <c r="AB53" s="125">
        <v>70.305298678071495</v>
      </c>
      <c r="AC53" s="123" t="s">
        <v>9420</v>
      </c>
      <c r="AD53" s="125">
        <v>63.7477488598131</v>
      </c>
      <c r="AE53" s="123" t="s">
        <v>9421</v>
      </c>
      <c r="AF53" s="125">
        <v>69.448831025144997</v>
      </c>
      <c r="AG53" s="123" t="s">
        <v>9422</v>
      </c>
      <c r="AH53" s="125">
        <v>75.21009128</v>
      </c>
      <c r="AI53" s="123" t="s">
        <v>157</v>
      </c>
      <c r="AJ53" s="123" t="s">
        <v>197</v>
      </c>
      <c r="AK53" s="124">
        <v>5.2367822292000001</v>
      </c>
      <c r="AL53" s="123" t="s">
        <v>159</v>
      </c>
      <c r="AM53" s="36">
        <v>42457</v>
      </c>
      <c r="AN53" s="123" t="s">
        <v>9271</v>
      </c>
      <c r="AO53" s="123" t="s">
        <v>9423</v>
      </c>
      <c r="AP53" s="123" t="s">
        <v>171</v>
      </c>
      <c r="AQ53" s="123" t="s">
        <v>162</v>
      </c>
    </row>
    <row r="54" spans="1:43">
      <c r="A54" s="123" t="s">
        <v>7124</v>
      </c>
      <c r="B54" s="123" t="s">
        <v>7125</v>
      </c>
      <c r="C54" s="36">
        <v>43830</v>
      </c>
      <c r="D54" s="124">
        <v>1.734</v>
      </c>
      <c r="E54" s="124">
        <v>1.859</v>
      </c>
      <c r="F54" s="125">
        <v>0.17331022530328699</v>
      </c>
      <c r="G54" s="36">
        <v>43829</v>
      </c>
      <c r="H54" s="124">
        <v>1.7310000000000001</v>
      </c>
      <c r="I54" s="125">
        <v>70.166830225711493</v>
      </c>
      <c r="J54" s="123" t="s">
        <v>9424</v>
      </c>
      <c r="K54" s="125">
        <v>0.696864111498257</v>
      </c>
      <c r="L54" s="125">
        <v>9.19395465994962</v>
      </c>
      <c r="M54" s="130">
        <v>12.3056994818653</v>
      </c>
      <c r="N54" s="137">
        <f t="shared" si="0"/>
        <v>49.222797927461201</v>
      </c>
      <c r="O54" s="132">
        <f t="shared" si="1"/>
        <v>0.49222797927461204</v>
      </c>
      <c r="P54" s="134">
        <f t="shared" si="2"/>
        <v>196</v>
      </c>
      <c r="Q54" s="134">
        <v>1124</v>
      </c>
      <c r="R54" s="134" t="str">
        <f t="shared" si="3"/>
        <v>196/1124</v>
      </c>
      <c r="S54" s="132">
        <f t="shared" si="4"/>
        <v>0.17437722419928825</v>
      </c>
      <c r="T54" s="137">
        <f t="shared" si="5"/>
        <v>91.281138790035584</v>
      </c>
      <c r="U54" s="133" t="e">
        <f ca="1">[1]!f_risk_annusharpe(A54,"2019/9/30","2019/12/31",1,1,3)</f>
        <v>#NAME?</v>
      </c>
      <c r="V54" s="134" t="e">
        <f t="shared" ca="1" si="6"/>
        <v>#NAME?</v>
      </c>
      <c r="W54" s="134">
        <f t="shared" si="7"/>
        <v>1124</v>
      </c>
      <c r="X54" s="134" t="e">
        <f t="shared" ca="1" si="8"/>
        <v>#NAME?</v>
      </c>
      <c r="Y54" s="132" t="e">
        <f t="shared" ca="1" si="9"/>
        <v>#NAME?</v>
      </c>
      <c r="Z54" s="137" t="e">
        <f t="shared" ca="1" si="10"/>
        <v>#NAME?</v>
      </c>
      <c r="AA54" s="125">
        <v>17.1621621621622</v>
      </c>
      <c r="AB54" s="125">
        <v>70.166830225711493</v>
      </c>
      <c r="AC54" s="123" t="s">
        <v>9424</v>
      </c>
      <c r="AD54" s="125">
        <v>53.6351567567568</v>
      </c>
      <c r="AE54" s="123" t="s">
        <v>9425</v>
      </c>
      <c r="AF54" s="125">
        <v>95.4226766430738</v>
      </c>
      <c r="AG54" s="123" t="s">
        <v>9426</v>
      </c>
      <c r="AH54" s="125">
        <v>93.273027200000001</v>
      </c>
      <c r="AI54" s="123" t="s">
        <v>157</v>
      </c>
      <c r="AJ54" s="123" t="s">
        <v>197</v>
      </c>
      <c r="AK54" s="124">
        <v>10.1121260912</v>
      </c>
      <c r="AL54" s="123" t="s">
        <v>159</v>
      </c>
      <c r="AM54" s="36">
        <v>42090</v>
      </c>
      <c r="AN54" s="123" t="s">
        <v>9271</v>
      </c>
      <c r="AO54" s="123" t="s">
        <v>361</v>
      </c>
      <c r="AP54" s="123" t="s">
        <v>171</v>
      </c>
      <c r="AQ54" s="123" t="s">
        <v>181</v>
      </c>
    </row>
    <row r="55" spans="1:43">
      <c r="A55" s="123" t="s">
        <v>7126</v>
      </c>
      <c r="B55" s="123" t="s">
        <v>7127</v>
      </c>
      <c r="C55" s="36">
        <v>43830</v>
      </c>
      <c r="D55" s="124">
        <v>1.7290000000000001</v>
      </c>
      <c r="E55" s="124">
        <v>1.9390000000000001</v>
      </c>
      <c r="F55" s="125">
        <v>0.52325581395349996</v>
      </c>
      <c r="G55" s="36">
        <v>43829</v>
      </c>
      <c r="H55" s="124">
        <v>1.72</v>
      </c>
      <c r="I55" s="125">
        <v>69.676153091266002</v>
      </c>
      <c r="J55" s="123" t="s">
        <v>9427</v>
      </c>
      <c r="K55" s="125">
        <v>2.6112759643916998</v>
      </c>
      <c r="L55" s="125">
        <v>4.59770114942528</v>
      </c>
      <c r="M55" s="130">
        <v>6.2692071296865404</v>
      </c>
      <c r="N55" s="137">
        <f t="shared" si="0"/>
        <v>25.076828518746161</v>
      </c>
      <c r="O55" s="132">
        <f t="shared" si="1"/>
        <v>0.25076828518746164</v>
      </c>
      <c r="P55" s="134">
        <f t="shared" si="2"/>
        <v>656</v>
      </c>
      <c r="Q55" s="134">
        <v>1124</v>
      </c>
      <c r="R55" s="134" t="str">
        <f t="shared" si="3"/>
        <v>656/1124</v>
      </c>
      <c r="S55" s="132">
        <f t="shared" si="4"/>
        <v>0.58362989323843417</v>
      </c>
      <c r="T55" s="137">
        <f t="shared" si="5"/>
        <v>70.818505338078296</v>
      </c>
      <c r="U55" s="133" t="e">
        <f ca="1">[1]!f_risk_annusharpe(A55,"2019/9/30","2019/12/31",1,1,3)</f>
        <v>#NAME?</v>
      </c>
      <c r="V55" s="134" t="e">
        <f t="shared" ca="1" si="6"/>
        <v>#NAME?</v>
      </c>
      <c r="W55" s="134">
        <f t="shared" si="7"/>
        <v>1124</v>
      </c>
      <c r="X55" s="134" t="e">
        <f t="shared" ca="1" si="8"/>
        <v>#NAME?</v>
      </c>
      <c r="Y55" s="132" t="e">
        <f t="shared" ca="1" si="9"/>
        <v>#NAME?</v>
      </c>
      <c r="Z55" s="137" t="e">
        <f t="shared" ca="1" si="10"/>
        <v>#NAME?</v>
      </c>
      <c r="AA55" s="125">
        <v>18.587105624142701</v>
      </c>
      <c r="AB55" s="125">
        <v>69.676153091266002</v>
      </c>
      <c r="AC55" s="123" t="s">
        <v>9427</v>
      </c>
      <c r="AD55" s="125">
        <v>24.837545126353799</v>
      </c>
      <c r="AE55" s="123" t="s">
        <v>9428</v>
      </c>
      <c r="AF55" s="125">
        <v>68.875727348295896</v>
      </c>
      <c r="AG55" s="123" t="s">
        <v>9429</v>
      </c>
      <c r="AH55" s="125">
        <v>103.1575</v>
      </c>
      <c r="AI55" s="123" t="s">
        <v>157</v>
      </c>
      <c r="AJ55" s="123" t="s">
        <v>166</v>
      </c>
      <c r="AK55" s="124">
        <v>3.9253906211</v>
      </c>
      <c r="AL55" s="123" t="s">
        <v>159</v>
      </c>
      <c r="AM55" s="36">
        <v>41528</v>
      </c>
      <c r="AN55" s="123" t="s">
        <v>9271</v>
      </c>
      <c r="AO55" s="123" t="s">
        <v>339</v>
      </c>
      <c r="AP55" s="123" t="s">
        <v>261</v>
      </c>
      <c r="AQ55" s="123" t="s">
        <v>185</v>
      </c>
    </row>
    <row r="56" spans="1:43">
      <c r="A56" s="123" t="s">
        <v>7128</v>
      </c>
      <c r="B56" s="123" t="s">
        <v>7129</v>
      </c>
      <c r="C56" s="36">
        <v>43830</v>
      </c>
      <c r="D56" s="124">
        <v>3.5649999999999999</v>
      </c>
      <c r="E56" s="124">
        <v>3.5649999999999999</v>
      </c>
      <c r="F56" s="125">
        <v>-0.391170718077682</v>
      </c>
      <c r="G56" s="36">
        <v>43829</v>
      </c>
      <c r="H56" s="124">
        <v>3.5790000000000002</v>
      </c>
      <c r="I56" s="125">
        <v>69.600380589914394</v>
      </c>
      <c r="J56" s="123" t="s">
        <v>9430</v>
      </c>
      <c r="K56" s="125">
        <v>1.4802163393111301</v>
      </c>
      <c r="L56" s="125">
        <v>9.8951911220715107</v>
      </c>
      <c r="M56" s="130">
        <v>16.275277234181299</v>
      </c>
      <c r="N56" s="137">
        <f t="shared" si="0"/>
        <v>65.101108936725197</v>
      </c>
      <c r="O56" s="132">
        <f t="shared" si="1"/>
        <v>0.65101108936725194</v>
      </c>
      <c r="P56" s="134">
        <f t="shared" si="2"/>
        <v>39</v>
      </c>
      <c r="Q56" s="134">
        <v>1124</v>
      </c>
      <c r="R56" s="134" t="str">
        <f t="shared" si="3"/>
        <v>39/1124</v>
      </c>
      <c r="S56" s="132">
        <f t="shared" si="4"/>
        <v>3.4697508896797152E-2</v>
      </c>
      <c r="T56" s="137">
        <f t="shared" si="5"/>
        <v>98.265124555160156</v>
      </c>
      <c r="U56" s="133" t="e">
        <f ca="1">[1]!f_risk_annusharpe(A56,"2019/9/30","2019/12/31",1,1,3)</f>
        <v>#NAME?</v>
      </c>
      <c r="V56" s="134" t="e">
        <f t="shared" ca="1" si="6"/>
        <v>#NAME?</v>
      </c>
      <c r="W56" s="134">
        <f t="shared" si="7"/>
        <v>1124</v>
      </c>
      <c r="X56" s="134" t="e">
        <f t="shared" ca="1" si="8"/>
        <v>#NAME?</v>
      </c>
      <c r="Y56" s="132" t="e">
        <f t="shared" ca="1" si="9"/>
        <v>#NAME?</v>
      </c>
      <c r="Z56" s="137" t="e">
        <f t="shared" ca="1" si="10"/>
        <v>#NAME?</v>
      </c>
      <c r="AA56" s="125">
        <v>31.162619573215601</v>
      </c>
      <c r="AB56" s="125">
        <v>69.600380589914394</v>
      </c>
      <c r="AC56" s="123" t="s">
        <v>9430</v>
      </c>
      <c r="AD56" s="125">
        <v>44.448946515397097</v>
      </c>
      <c r="AE56" s="123" t="s">
        <v>9431</v>
      </c>
      <c r="AF56" s="125">
        <v>65.582907570831395</v>
      </c>
      <c r="AG56" s="123" t="s">
        <v>9432</v>
      </c>
      <c r="AH56" s="125">
        <v>59.650694133452703</v>
      </c>
      <c r="AI56" s="123" t="s">
        <v>157</v>
      </c>
      <c r="AJ56" s="123" t="s">
        <v>166</v>
      </c>
      <c r="AK56" s="124">
        <v>1.4029896395999999</v>
      </c>
      <c r="AL56" s="123" t="s">
        <v>159</v>
      </c>
      <c r="AM56" s="36">
        <v>42138</v>
      </c>
      <c r="AN56" s="123" t="s">
        <v>9271</v>
      </c>
      <c r="AO56" s="123" t="s">
        <v>332</v>
      </c>
      <c r="AP56" s="123" t="s">
        <v>244</v>
      </c>
      <c r="AQ56" s="123" t="s">
        <v>162</v>
      </c>
    </row>
    <row r="57" spans="1:43">
      <c r="A57" s="123" t="s">
        <v>7130</v>
      </c>
      <c r="B57" s="123" t="s">
        <v>7131</v>
      </c>
      <c r="C57" s="36">
        <v>43830</v>
      </c>
      <c r="D57" s="124">
        <v>1.3140000000000001</v>
      </c>
      <c r="E57" s="124">
        <v>1.3140000000000001</v>
      </c>
      <c r="F57" s="125">
        <v>0.22883295194508901</v>
      </c>
      <c r="G57" s="36">
        <v>43829</v>
      </c>
      <c r="H57" s="124">
        <v>1.3109999999999999</v>
      </c>
      <c r="I57" s="125">
        <v>69.111969111969103</v>
      </c>
      <c r="J57" s="123" t="s">
        <v>9433</v>
      </c>
      <c r="K57" s="125">
        <v>1.6241299303944401</v>
      </c>
      <c r="L57" s="125">
        <v>8.3264633140972801</v>
      </c>
      <c r="M57" s="130">
        <v>10.327455919395501</v>
      </c>
      <c r="N57" s="137">
        <f t="shared" si="0"/>
        <v>41.309823677582003</v>
      </c>
      <c r="O57" s="132">
        <f t="shared" si="1"/>
        <v>0.41309823677582003</v>
      </c>
      <c r="P57" s="134">
        <f t="shared" si="2"/>
        <v>316</v>
      </c>
      <c r="Q57" s="134">
        <v>1124</v>
      </c>
      <c r="R57" s="134" t="str">
        <f t="shared" si="3"/>
        <v>316/1124</v>
      </c>
      <c r="S57" s="132">
        <f t="shared" si="4"/>
        <v>0.28113879003558717</v>
      </c>
      <c r="T57" s="137">
        <f t="shared" si="5"/>
        <v>85.943060498220646</v>
      </c>
      <c r="U57" s="133" t="e">
        <f ca="1">[1]!f_risk_annusharpe(A57,"2019/9/30","2019/12/31",1,1,3)</f>
        <v>#NAME?</v>
      </c>
      <c r="V57" s="134" t="e">
        <f t="shared" ca="1" si="6"/>
        <v>#NAME?</v>
      </c>
      <c r="W57" s="134">
        <f t="shared" si="7"/>
        <v>1124</v>
      </c>
      <c r="X57" s="134" t="e">
        <f t="shared" ca="1" si="8"/>
        <v>#NAME?</v>
      </c>
      <c r="Y57" s="132" t="e">
        <f t="shared" ca="1" si="9"/>
        <v>#NAME?</v>
      </c>
      <c r="Z57" s="137" t="e">
        <f t="shared" ca="1" si="10"/>
        <v>#NAME?</v>
      </c>
      <c r="AA57" s="125">
        <v>29.8418972332016</v>
      </c>
      <c r="AB57" s="125">
        <v>69.111969111969103</v>
      </c>
      <c r="AC57" s="123" t="s">
        <v>9433</v>
      </c>
      <c r="AD57" s="125">
        <v>30.486593843098301</v>
      </c>
      <c r="AE57" s="123" t="s">
        <v>9434</v>
      </c>
      <c r="AF57" s="125">
        <v>67.816091954022994</v>
      </c>
      <c r="AG57" s="123" t="s">
        <v>9435</v>
      </c>
      <c r="AH57" s="125">
        <v>31.4</v>
      </c>
      <c r="AI57" s="123" t="s">
        <v>157</v>
      </c>
      <c r="AJ57" s="123" t="s">
        <v>166</v>
      </c>
      <c r="AK57" s="124">
        <v>0.50819520169999999</v>
      </c>
      <c r="AL57" s="123" t="s">
        <v>159</v>
      </c>
      <c r="AM57" s="36">
        <v>42319</v>
      </c>
      <c r="AN57" s="123" t="s">
        <v>9271</v>
      </c>
      <c r="AO57" s="123" t="s">
        <v>359</v>
      </c>
      <c r="AP57" s="123" t="s">
        <v>286</v>
      </c>
      <c r="AQ57" s="123" t="s">
        <v>173</v>
      </c>
    </row>
    <row r="58" spans="1:43">
      <c r="A58" s="123" t="s">
        <v>7132</v>
      </c>
      <c r="B58" s="123" t="s">
        <v>7133</v>
      </c>
      <c r="C58" s="36">
        <v>43830</v>
      </c>
      <c r="D58" s="124">
        <v>1.1914</v>
      </c>
      <c r="E58" s="124">
        <v>1.2234</v>
      </c>
      <c r="F58" s="125">
        <v>0.16815200941651301</v>
      </c>
      <c r="G58" s="36">
        <v>43829</v>
      </c>
      <c r="H58" s="124">
        <v>1.1894</v>
      </c>
      <c r="I58" s="125">
        <v>68.873139617292694</v>
      </c>
      <c r="J58" s="123" t="s">
        <v>9436</v>
      </c>
      <c r="K58" s="125">
        <v>2.2485410230003402</v>
      </c>
      <c r="L58" s="125">
        <v>11.397849462365601</v>
      </c>
      <c r="M58" s="130">
        <v>18.4529727580036</v>
      </c>
      <c r="N58" s="137">
        <f t="shared" si="0"/>
        <v>73.811891032014401</v>
      </c>
      <c r="O58" s="132">
        <f t="shared" si="1"/>
        <v>0.73811891032014398</v>
      </c>
      <c r="P58" s="134">
        <f t="shared" si="2"/>
        <v>19</v>
      </c>
      <c r="Q58" s="134">
        <v>1124</v>
      </c>
      <c r="R58" s="134" t="str">
        <f t="shared" si="3"/>
        <v>19/1124</v>
      </c>
      <c r="S58" s="132">
        <f t="shared" si="4"/>
        <v>1.6903914590747332E-2</v>
      </c>
      <c r="T58" s="137">
        <f t="shared" si="5"/>
        <v>99.154804270462634</v>
      </c>
      <c r="U58" s="133" t="e">
        <f ca="1">[1]!f_risk_annusharpe(A58,"2019/9/30","2019/12/31",1,1,3)</f>
        <v>#NAME?</v>
      </c>
      <c r="V58" s="134" t="e">
        <f t="shared" ca="1" si="6"/>
        <v>#NAME?</v>
      </c>
      <c r="W58" s="134">
        <f t="shared" si="7"/>
        <v>1124</v>
      </c>
      <c r="X58" s="134" t="e">
        <f t="shared" ca="1" si="8"/>
        <v>#NAME?</v>
      </c>
      <c r="Y58" s="132" t="e">
        <f t="shared" ca="1" si="9"/>
        <v>#NAME?</v>
      </c>
      <c r="Z58" s="137" t="e">
        <f t="shared" ca="1" si="10"/>
        <v>#NAME?</v>
      </c>
      <c r="AA58" s="125">
        <v>41.161137440758303</v>
      </c>
      <c r="AB58" s="125">
        <v>68.873139617292694</v>
      </c>
      <c r="AC58" s="123" t="s">
        <v>9436</v>
      </c>
      <c r="AD58" s="125">
        <v>21.089541620083299</v>
      </c>
      <c r="AE58" s="123" t="s">
        <v>9437</v>
      </c>
      <c r="AF58" s="126">
        <v>0</v>
      </c>
      <c r="AG58" s="123"/>
      <c r="AH58" s="125">
        <v>17.785467128027701</v>
      </c>
      <c r="AI58" s="123" t="s">
        <v>157</v>
      </c>
      <c r="AJ58" s="123" t="s">
        <v>95</v>
      </c>
      <c r="AK58" s="124">
        <v>1.3074975171000001</v>
      </c>
      <c r="AL58" s="123" t="s">
        <v>159</v>
      </c>
      <c r="AM58" s="36">
        <v>42896</v>
      </c>
      <c r="AN58" s="123" t="s">
        <v>9271</v>
      </c>
      <c r="AO58" s="123" t="s">
        <v>9438</v>
      </c>
      <c r="AP58" s="123" t="s">
        <v>193</v>
      </c>
      <c r="AQ58" s="123" t="s">
        <v>185</v>
      </c>
    </row>
    <row r="59" spans="1:43">
      <c r="A59" s="123" t="s">
        <v>7134</v>
      </c>
      <c r="B59" s="123" t="s">
        <v>7135</v>
      </c>
      <c r="C59" s="36">
        <v>43830</v>
      </c>
      <c r="D59" s="124">
        <v>1.05</v>
      </c>
      <c r="E59" s="124">
        <v>1.05</v>
      </c>
      <c r="F59" s="125">
        <v>0.767754318618043</v>
      </c>
      <c r="G59" s="36">
        <v>43829</v>
      </c>
      <c r="H59" s="124">
        <v>1.042</v>
      </c>
      <c r="I59" s="125">
        <v>68.810289389067506</v>
      </c>
      <c r="J59" s="123" t="s">
        <v>9439</v>
      </c>
      <c r="K59" s="125">
        <v>2.4390243902439201</v>
      </c>
      <c r="L59" s="125">
        <v>7.5819672131147602</v>
      </c>
      <c r="M59" s="130">
        <v>14.254624591947801</v>
      </c>
      <c r="N59" s="137">
        <f t="shared" si="0"/>
        <v>57.018498367791203</v>
      </c>
      <c r="O59" s="132">
        <f t="shared" si="1"/>
        <v>0.57018498367791204</v>
      </c>
      <c r="P59" s="134">
        <f t="shared" si="2"/>
        <v>97</v>
      </c>
      <c r="Q59" s="134">
        <v>1124</v>
      </c>
      <c r="R59" s="134" t="str">
        <f t="shared" si="3"/>
        <v>97/1124</v>
      </c>
      <c r="S59" s="132">
        <f t="shared" si="4"/>
        <v>8.6298932384341637E-2</v>
      </c>
      <c r="T59" s="137">
        <f t="shared" si="5"/>
        <v>95.685053380782932</v>
      </c>
      <c r="U59" s="133" t="e">
        <f ca="1">[1]!f_risk_annusharpe(A59,"2019/9/30","2019/12/31",1,1,3)</f>
        <v>#NAME?</v>
      </c>
      <c r="V59" s="134" t="e">
        <f t="shared" ca="1" si="6"/>
        <v>#NAME?</v>
      </c>
      <c r="W59" s="134">
        <f t="shared" si="7"/>
        <v>1124</v>
      </c>
      <c r="X59" s="134" t="e">
        <f t="shared" ca="1" si="8"/>
        <v>#NAME?</v>
      </c>
      <c r="Y59" s="132" t="e">
        <f t="shared" ca="1" si="9"/>
        <v>#NAME?</v>
      </c>
      <c r="Z59" s="137" t="e">
        <f t="shared" ca="1" si="10"/>
        <v>#NAME?</v>
      </c>
      <c r="AA59" s="125">
        <v>27.892813641900101</v>
      </c>
      <c r="AB59" s="125">
        <v>68.810289389067506</v>
      </c>
      <c r="AC59" s="123" t="s">
        <v>9439</v>
      </c>
      <c r="AD59" s="125">
        <v>32.911392405063303</v>
      </c>
      <c r="AE59" s="123" t="s">
        <v>9440</v>
      </c>
      <c r="AF59" s="125">
        <v>7.5819672131147602</v>
      </c>
      <c r="AG59" s="123" t="s">
        <v>9441</v>
      </c>
      <c r="AH59" s="125">
        <v>5</v>
      </c>
      <c r="AI59" s="123" t="s">
        <v>157</v>
      </c>
      <c r="AJ59" s="123" t="s">
        <v>186</v>
      </c>
      <c r="AK59" s="124">
        <v>1.4399805633</v>
      </c>
      <c r="AL59" s="123" t="s">
        <v>159</v>
      </c>
      <c r="AM59" s="36">
        <v>42549</v>
      </c>
      <c r="AN59" s="123" t="s">
        <v>9271</v>
      </c>
      <c r="AO59" s="123" t="s">
        <v>9442</v>
      </c>
      <c r="AP59" s="123" t="s">
        <v>244</v>
      </c>
      <c r="AQ59" s="123" t="s">
        <v>181</v>
      </c>
    </row>
    <row r="60" spans="1:43">
      <c r="A60" s="123" t="s">
        <v>7136</v>
      </c>
      <c r="B60" s="123" t="s">
        <v>7137</v>
      </c>
      <c r="C60" s="36">
        <v>43830</v>
      </c>
      <c r="D60" s="124">
        <v>1.2649999999999999</v>
      </c>
      <c r="E60" s="124">
        <v>1.2649999999999999</v>
      </c>
      <c r="F60" s="125">
        <v>0.23771790808240001</v>
      </c>
      <c r="G60" s="36">
        <v>43829</v>
      </c>
      <c r="H60" s="124">
        <v>1.262</v>
      </c>
      <c r="I60" s="125">
        <v>68.6666666666667</v>
      </c>
      <c r="J60" s="123" t="s">
        <v>9443</v>
      </c>
      <c r="K60" s="125">
        <v>3.7735849056603601</v>
      </c>
      <c r="L60" s="125">
        <v>6.8412162162162096</v>
      </c>
      <c r="M60" s="130">
        <v>4.5454545454545396</v>
      </c>
      <c r="N60" s="137">
        <f t="shared" si="0"/>
        <v>18.181818181818159</v>
      </c>
      <c r="O60" s="132">
        <f t="shared" si="1"/>
        <v>0.18181818181818157</v>
      </c>
      <c r="P60" s="134">
        <f t="shared" si="2"/>
        <v>799</v>
      </c>
      <c r="Q60" s="134">
        <v>1124</v>
      </c>
      <c r="R60" s="134" t="str">
        <f t="shared" si="3"/>
        <v>799/1124</v>
      </c>
      <c r="S60" s="132">
        <f t="shared" si="4"/>
        <v>0.71085409252669041</v>
      </c>
      <c r="T60" s="137">
        <f t="shared" si="5"/>
        <v>64.457295373665488</v>
      </c>
      <c r="U60" s="133" t="e">
        <f ca="1">[1]!f_risk_annusharpe(A60,"2019/9/30","2019/12/31",1,1,3)</f>
        <v>#NAME?</v>
      </c>
      <c r="V60" s="134" t="e">
        <f t="shared" ca="1" si="6"/>
        <v>#NAME?</v>
      </c>
      <c r="W60" s="134">
        <f t="shared" si="7"/>
        <v>1124</v>
      </c>
      <c r="X60" s="134" t="e">
        <f t="shared" ca="1" si="8"/>
        <v>#NAME?</v>
      </c>
      <c r="Y60" s="132" t="e">
        <f t="shared" ca="1" si="9"/>
        <v>#NAME?</v>
      </c>
      <c r="Z60" s="137" t="e">
        <f t="shared" ca="1" si="10"/>
        <v>#NAME?</v>
      </c>
      <c r="AA60" s="125">
        <v>10.191637630661999</v>
      </c>
      <c r="AB60" s="125">
        <v>68.6666666666667</v>
      </c>
      <c r="AC60" s="123" t="s">
        <v>9443</v>
      </c>
      <c r="AD60" s="125">
        <v>25.123639960435199</v>
      </c>
      <c r="AE60" s="123" t="s">
        <v>9444</v>
      </c>
      <c r="AF60" s="126">
        <v>0</v>
      </c>
      <c r="AG60" s="123"/>
      <c r="AH60" s="125">
        <v>26.5</v>
      </c>
      <c r="AI60" s="123" t="s">
        <v>157</v>
      </c>
      <c r="AJ60" s="123" t="s">
        <v>95</v>
      </c>
      <c r="AK60" s="124">
        <v>9.6353171289000006</v>
      </c>
      <c r="AL60" s="123" t="s">
        <v>159</v>
      </c>
      <c r="AM60" s="36">
        <v>43061</v>
      </c>
      <c r="AN60" s="123" t="s">
        <v>9271</v>
      </c>
      <c r="AO60" s="123" t="s">
        <v>9319</v>
      </c>
      <c r="AP60" s="123" t="s">
        <v>167</v>
      </c>
      <c r="AQ60" s="123" t="s">
        <v>181</v>
      </c>
    </row>
    <row r="61" spans="1:43">
      <c r="A61" s="123" t="s">
        <v>7138</v>
      </c>
      <c r="B61" s="123" t="s">
        <v>7139</v>
      </c>
      <c r="C61" s="36">
        <v>43830</v>
      </c>
      <c r="D61" s="124">
        <v>1.986</v>
      </c>
      <c r="E61" s="124">
        <v>2.5990000000000002</v>
      </c>
      <c r="F61" s="125">
        <v>0.35371399696816003</v>
      </c>
      <c r="G61" s="36">
        <v>43829</v>
      </c>
      <c r="H61" s="124">
        <v>1.9790000000000001</v>
      </c>
      <c r="I61" s="125">
        <v>68.590831918505998</v>
      </c>
      <c r="J61" s="123" t="s">
        <v>9445</v>
      </c>
      <c r="K61" s="125">
        <v>2.0030816640986</v>
      </c>
      <c r="L61" s="125">
        <v>10.4560622914349</v>
      </c>
      <c r="M61" s="130">
        <v>11.0738255033557</v>
      </c>
      <c r="N61" s="137">
        <f t="shared" si="0"/>
        <v>44.295302013422798</v>
      </c>
      <c r="O61" s="132">
        <f t="shared" si="1"/>
        <v>0.44295302013422799</v>
      </c>
      <c r="P61" s="134">
        <f t="shared" si="2"/>
        <v>271</v>
      </c>
      <c r="Q61" s="134">
        <v>1124</v>
      </c>
      <c r="R61" s="134" t="str">
        <f t="shared" si="3"/>
        <v>271/1124</v>
      </c>
      <c r="S61" s="132">
        <f t="shared" si="4"/>
        <v>0.24110320284697509</v>
      </c>
      <c r="T61" s="137">
        <f t="shared" si="5"/>
        <v>87.944839857651246</v>
      </c>
      <c r="U61" s="133" t="e">
        <f ca="1">[1]!f_risk_annusharpe(A61,"2019/9/30","2019/12/31",1,1,3)</f>
        <v>#NAME?</v>
      </c>
      <c r="V61" s="134" t="e">
        <f t="shared" ca="1" si="6"/>
        <v>#NAME?</v>
      </c>
      <c r="W61" s="134">
        <f t="shared" si="7"/>
        <v>1124</v>
      </c>
      <c r="X61" s="134" t="e">
        <f t="shared" ca="1" si="8"/>
        <v>#NAME?</v>
      </c>
      <c r="Y61" s="132" t="e">
        <f t="shared" ca="1" si="9"/>
        <v>#NAME?</v>
      </c>
      <c r="Z61" s="137" t="e">
        <f t="shared" ca="1" si="10"/>
        <v>#NAME?</v>
      </c>
      <c r="AA61" s="125">
        <v>41.051136363636402</v>
      </c>
      <c r="AB61" s="125">
        <v>68.590831918505998</v>
      </c>
      <c r="AC61" s="123" t="s">
        <v>9445</v>
      </c>
      <c r="AD61" s="125">
        <v>24.514106583072099</v>
      </c>
      <c r="AE61" s="123" t="s">
        <v>9446</v>
      </c>
      <c r="AF61" s="125">
        <v>40.951029098651503</v>
      </c>
      <c r="AG61" s="123" t="s">
        <v>9447</v>
      </c>
      <c r="AH61" s="125">
        <v>207.54242719999999</v>
      </c>
      <c r="AI61" s="123" t="s">
        <v>157</v>
      </c>
      <c r="AJ61" s="123" t="s">
        <v>166</v>
      </c>
      <c r="AK61" s="124">
        <v>2.3586595619000001</v>
      </c>
      <c r="AL61" s="123" t="s">
        <v>159</v>
      </c>
      <c r="AM61" s="36">
        <v>40169</v>
      </c>
      <c r="AN61" s="123" t="s">
        <v>9271</v>
      </c>
      <c r="AO61" s="123" t="s">
        <v>371</v>
      </c>
      <c r="AP61" s="123" t="s">
        <v>228</v>
      </c>
      <c r="AQ61" s="123" t="s">
        <v>162</v>
      </c>
    </row>
    <row r="62" spans="1:43">
      <c r="A62" s="123" t="s">
        <v>7140</v>
      </c>
      <c r="B62" s="123" t="s">
        <v>7141</v>
      </c>
      <c r="C62" s="36">
        <v>43830</v>
      </c>
      <c r="D62" s="124">
        <v>1.1648000000000001</v>
      </c>
      <c r="E62" s="124">
        <v>1.4598</v>
      </c>
      <c r="F62" s="125">
        <v>0.61328496156173495</v>
      </c>
      <c r="G62" s="36">
        <v>43829</v>
      </c>
      <c r="H62" s="124">
        <v>1.1577</v>
      </c>
      <c r="I62" s="125">
        <v>68.281362666672393</v>
      </c>
      <c r="J62" s="123" t="s">
        <v>9448</v>
      </c>
      <c r="K62" s="125">
        <v>2.1216903384183801</v>
      </c>
      <c r="L62" s="125">
        <v>3.11617116006461</v>
      </c>
      <c r="M62" s="130">
        <v>4.3566512771197496</v>
      </c>
      <c r="N62" s="137">
        <f t="shared" si="0"/>
        <v>17.426605108478999</v>
      </c>
      <c r="O62" s="132">
        <f t="shared" si="1"/>
        <v>0.17426605108478999</v>
      </c>
      <c r="P62" s="134">
        <f t="shared" si="2"/>
        <v>812</v>
      </c>
      <c r="Q62" s="134">
        <v>1124</v>
      </c>
      <c r="R62" s="134" t="str">
        <f t="shared" si="3"/>
        <v>812/1124</v>
      </c>
      <c r="S62" s="132">
        <f t="shared" si="4"/>
        <v>0.72241992882562278</v>
      </c>
      <c r="T62" s="137">
        <f t="shared" si="5"/>
        <v>63.879003558718864</v>
      </c>
      <c r="U62" s="133" t="e">
        <f ca="1">[1]!f_risk_annusharpe(A62,"2019/9/30","2019/12/31",1,1,3)</f>
        <v>#NAME?</v>
      </c>
      <c r="V62" s="134" t="e">
        <f t="shared" ca="1" si="6"/>
        <v>#NAME?</v>
      </c>
      <c r="W62" s="134">
        <f t="shared" si="7"/>
        <v>1124</v>
      </c>
      <c r="X62" s="134" t="e">
        <f t="shared" ca="1" si="8"/>
        <v>#NAME?</v>
      </c>
      <c r="Y62" s="132" t="e">
        <f t="shared" ca="1" si="9"/>
        <v>#NAME?</v>
      </c>
      <c r="Z62" s="137" t="e">
        <f t="shared" ca="1" si="10"/>
        <v>#NAME?</v>
      </c>
      <c r="AA62" s="125">
        <v>15.468702107553799</v>
      </c>
      <c r="AB62" s="125">
        <v>68.281362666672393</v>
      </c>
      <c r="AC62" s="123" t="s">
        <v>9448</v>
      </c>
      <c r="AD62" s="125">
        <v>20.187606530631498</v>
      </c>
      <c r="AE62" s="123" t="s">
        <v>9449</v>
      </c>
      <c r="AF62" s="125">
        <v>33.583850851497502</v>
      </c>
      <c r="AG62" s="123" t="s">
        <v>9450</v>
      </c>
      <c r="AH62" s="125">
        <v>51.073278719999998</v>
      </c>
      <c r="AI62" s="123" t="s">
        <v>163</v>
      </c>
      <c r="AJ62" s="123" t="s">
        <v>166</v>
      </c>
      <c r="AK62" s="124">
        <v>1.5867718645</v>
      </c>
      <c r="AL62" s="123" t="s">
        <v>159</v>
      </c>
      <c r="AM62" s="36">
        <v>42030</v>
      </c>
      <c r="AN62" s="123" t="s">
        <v>9271</v>
      </c>
      <c r="AO62" s="123" t="s">
        <v>337</v>
      </c>
      <c r="AP62" s="123" t="s">
        <v>182</v>
      </c>
      <c r="AQ62" s="123" t="s">
        <v>181</v>
      </c>
    </row>
    <row r="63" spans="1:43">
      <c r="A63" s="123" t="s">
        <v>7142</v>
      </c>
      <c r="B63" s="123" t="s">
        <v>7143</v>
      </c>
      <c r="C63" s="36">
        <v>43830</v>
      </c>
      <c r="D63" s="124">
        <v>1.714</v>
      </c>
      <c r="E63" s="124">
        <v>1.714</v>
      </c>
      <c r="F63" s="125">
        <v>0.18704699555762599</v>
      </c>
      <c r="G63" s="36">
        <v>43829</v>
      </c>
      <c r="H63" s="124">
        <v>1.7108000000000001</v>
      </c>
      <c r="I63" s="125">
        <v>68.006273279749095</v>
      </c>
      <c r="J63" s="123" t="s">
        <v>9451</v>
      </c>
      <c r="K63" s="125">
        <v>2.3956030826214199</v>
      </c>
      <c r="L63" s="125">
        <v>9.8647522594705404</v>
      </c>
      <c r="M63" s="130">
        <v>10.7092106962925</v>
      </c>
      <c r="N63" s="137">
        <f t="shared" si="0"/>
        <v>42.836842785169999</v>
      </c>
      <c r="O63" s="132">
        <f t="shared" si="1"/>
        <v>0.42836842785169998</v>
      </c>
      <c r="P63" s="134">
        <f t="shared" si="2"/>
        <v>293</v>
      </c>
      <c r="Q63" s="134">
        <v>1124</v>
      </c>
      <c r="R63" s="134" t="str">
        <f t="shared" si="3"/>
        <v>293/1124</v>
      </c>
      <c r="S63" s="132">
        <f t="shared" si="4"/>
        <v>0.26067615658362991</v>
      </c>
      <c r="T63" s="137">
        <f t="shared" si="5"/>
        <v>86.966192170818502</v>
      </c>
      <c r="U63" s="133" t="e">
        <f ca="1">[1]!f_risk_annusharpe(A63,"2019/9/30","2019/12/31",1,1,3)</f>
        <v>#NAME?</v>
      </c>
      <c r="V63" s="134" t="e">
        <f t="shared" ca="1" si="6"/>
        <v>#NAME?</v>
      </c>
      <c r="W63" s="134">
        <f t="shared" si="7"/>
        <v>1124</v>
      </c>
      <c r="X63" s="134" t="e">
        <f t="shared" ca="1" si="8"/>
        <v>#NAME?</v>
      </c>
      <c r="Y63" s="132" t="e">
        <f t="shared" ca="1" si="9"/>
        <v>#NAME?</v>
      </c>
      <c r="Z63" s="137" t="e">
        <f t="shared" ca="1" si="10"/>
        <v>#NAME?</v>
      </c>
      <c r="AA63" s="125">
        <v>16.9886014606511</v>
      </c>
      <c r="AB63" s="125">
        <v>68.006273279749095</v>
      </c>
      <c r="AC63" s="123" t="s">
        <v>9451</v>
      </c>
      <c r="AD63" s="126">
        <v>0</v>
      </c>
      <c r="AE63" s="123"/>
      <c r="AF63" s="126">
        <v>0</v>
      </c>
      <c r="AG63" s="123"/>
      <c r="AH63" s="125">
        <v>71.400000000000006</v>
      </c>
      <c r="AI63" s="123" t="s">
        <v>157</v>
      </c>
      <c r="AJ63" s="123" t="s">
        <v>95</v>
      </c>
      <c r="AK63" s="124">
        <v>6.6085452236000002</v>
      </c>
      <c r="AL63" s="123" t="s">
        <v>159</v>
      </c>
      <c r="AM63" s="36">
        <v>43362</v>
      </c>
      <c r="AN63" s="123" t="s">
        <v>9271</v>
      </c>
      <c r="AO63" s="123" t="s">
        <v>361</v>
      </c>
      <c r="AP63" s="123" t="s">
        <v>171</v>
      </c>
      <c r="AQ63" s="123" t="s">
        <v>173</v>
      </c>
    </row>
    <row r="64" spans="1:43">
      <c r="A64" s="123" t="s">
        <v>7144</v>
      </c>
      <c r="B64" s="123" t="s">
        <v>7145</v>
      </c>
      <c r="C64" s="36">
        <v>43830</v>
      </c>
      <c r="D64" s="124">
        <v>1.5388999999999999</v>
      </c>
      <c r="E64" s="124">
        <v>1.5388999999999999</v>
      </c>
      <c r="F64" s="125">
        <v>1.7387280179822799</v>
      </c>
      <c r="G64" s="36">
        <v>43829</v>
      </c>
      <c r="H64" s="124">
        <v>1.5125999999999999</v>
      </c>
      <c r="I64" s="125">
        <v>67.581400413808097</v>
      </c>
      <c r="J64" s="123" t="s">
        <v>9452</v>
      </c>
      <c r="K64" s="125">
        <v>2.0626077729141699</v>
      </c>
      <c r="L64" s="125">
        <v>1.5708534090159101</v>
      </c>
      <c r="M64" s="130">
        <v>2.7714705489515099</v>
      </c>
      <c r="N64" s="137">
        <f t="shared" si="0"/>
        <v>11.08588219580604</v>
      </c>
      <c r="O64" s="132">
        <f t="shared" si="1"/>
        <v>0.11085882195806039</v>
      </c>
      <c r="P64" s="134">
        <f t="shared" si="2"/>
        <v>986</v>
      </c>
      <c r="Q64" s="134">
        <v>1124</v>
      </c>
      <c r="R64" s="134" t="str">
        <f t="shared" si="3"/>
        <v>986/1124</v>
      </c>
      <c r="S64" s="132">
        <f t="shared" si="4"/>
        <v>0.87722419928825623</v>
      </c>
      <c r="T64" s="137">
        <f t="shared" si="5"/>
        <v>60</v>
      </c>
      <c r="U64" s="133" t="e">
        <f ca="1">[1]!f_risk_annusharpe(A64,"2019/9/30","2019/12/31",1,1,3)</f>
        <v>#NAME?</v>
      </c>
      <c r="V64" s="134" t="e">
        <f t="shared" ca="1" si="6"/>
        <v>#NAME?</v>
      </c>
      <c r="W64" s="134">
        <f t="shared" si="7"/>
        <v>1124</v>
      </c>
      <c r="X64" s="134" t="e">
        <f t="shared" ca="1" si="8"/>
        <v>#NAME?</v>
      </c>
      <c r="Y64" s="132" t="e">
        <f t="shared" ca="1" si="9"/>
        <v>#NAME?</v>
      </c>
      <c r="Z64" s="137" t="e">
        <f t="shared" ca="1" si="10"/>
        <v>#NAME?</v>
      </c>
      <c r="AA64" s="125">
        <v>21.2400535728354</v>
      </c>
      <c r="AB64" s="125">
        <v>67.581400413808097</v>
      </c>
      <c r="AC64" s="123" t="s">
        <v>9452</v>
      </c>
      <c r="AD64" s="125">
        <v>47.446584267509799</v>
      </c>
      <c r="AE64" s="123" t="s">
        <v>9453</v>
      </c>
      <c r="AF64" s="126">
        <v>0</v>
      </c>
      <c r="AG64" s="123"/>
      <c r="AH64" s="125">
        <v>53.89</v>
      </c>
      <c r="AI64" s="123" t="s">
        <v>157</v>
      </c>
      <c r="AJ64" s="123" t="s">
        <v>95</v>
      </c>
      <c r="AK64" s="124">
        <v>5.7015231230000003</v>
      </c>
      <c r="AL64" s="123" t="s">
        <v>159</v>
      </c>
      <c r="AM64" s="36">
        <v>42963</v>
      </c>
      <c r="AN64" s="123" t="s">
        <v>9271</v>
      </c>
      <c r="AO64" s="123" t="s">
        <v>334</v>
      </c>
      <c r="AP64" s="123" t="s">
        <v>331</v>
      </c>
      <c r="AQ64" s="123" t="s">
        <v>185</v>
      </c>
    </row>
    <row r="65" spans="1:43">
      <c r="A65" s="123" t="s">
        <v>7146</v>
      </c>
      <c r="B65" s="123" t="s">
        <v>7147</v>
      </c>
      <c r="C65" s="36">
        <v>43830</v>
      </c>
      <c r="D65" s="124">
        <v>1.524</v>
      </c>
      <c r="E65" s="124">
        <v>1.5449999999999999</v>
      </c>
      <c r="F65" s="125">
        <v>0.131406044678059</v>
      </c>
      <c r="G65" s="36">
        <v>43829</v>
      </c>
      <c r="H65" s="124">
        <v>1.522</v>
      </c>
      <c r="I65" s="125">
        <v>67.472527472527503</v>
      </c>
      <c r="J65" s="123" t="s">
        <v>9454</v>
      </c>
      <c r="K65" s="125">
        <v>2.5572005383579999</v>
      </c>
      <c r="L65" s="125">
        <v>13.056379821958499</v>
      </c>
      <c r="M65" s="130">
        <v>15.8054711246201</v>
      </c>
      <c r="N65" s="137">
        <f t="shared" si="0"/>
        <v>63.221884498480399</v>
      </c>
      <c r="O65" s="132">
        <f t="shared" si="1"/>
        <v>0.63221884498480396</v>
      </c>
      <c r="P65" s="134">
        <f t="shared" si="2"/>
        <v>49</v>
      </c>
      <c r="Q65" s="134">
        <v>1124</v>
      </c>
      <c r="R65" s="134" t="str">
        <f t="shared" si="3"/>
        <v>49/1124</v>
      </c>
      <c r="S65" s="132">
        <f t="shared" si="4"/>
        <v>4.3594306049822062E-2</v>
      </c>
      <c r="T65" s="137">
        <f t="shared" si="5"/>
        <v>97.820284697508896</v>
      </c>
      <c r="U65" s="133" t="e">
        <f ca="1">[1]!f_risk_annusharpe(A65,"2019/9/30","2019/12/31",1,1,3)</f>
        <v>#NAME?</v>
      </c>
      <c r="V65" s="134" t="e">
        <f t="shared" ca="1" si="6"/>
        <v>#NAME?</v>
      </c>
      <c r="W65" s="134">
        <f t="shared" si="7"/>
        <v>1124</v>
      </c>
      <c r="X65" s="134" t="e">
        <f t="shared" ca="1" si="8"/>
        <v>#NAME?</v>
      </c>
      <c r="Y65" s="132" t="e">
        <f t="shared" ca="1" si="9"/>
        <v>#NAME?</v>
      </c>
      <c r="Z65" s="137" t="e">
        <f t="shared" ca="1" si="10"/>
        <v>#NAME?</v>
      </c>
      <c r="AA65" s="125">
        <v>33.216783216783199</v>
      </c>
      <c r="AB65" s="125">
        <v>67.472527472527503</v>
      </c>
      <c r="AC65" s="123" t="s">
        <v>9454</v>
      </c>
      <c r="AD65" s="125">
        <v>23.002421307506001</v>
      </c>
      <c r="AE65" s="123" t="s">
        <v>9455</v>
      </c>
      <c r="AF65" s="125">
        <v>48.249027237354099</v>
      </c>
      <c r="AG65" s="123" t="s">
        <v>9456</v>
      </c>
      <c r="AH65" s="125">
        <v>55.486252399999998</v>
      </c>
      <c r="AI65" s="123" t="s">
        <v>157</v>
      </c>
      <c r="AJ65" s="123" t="s">
        <v>166</v>
      </c>
      <c r="AK65" s="124">
        <v>1.1738833154999999</v>
      </c>
      <c r="AL65" s="123" t="s">
        <v>159</v>
      </c>
      <c r="AM65" s="36">
        <v>42143</v>
      </c>
      <c r="AN65" s="123" t="s">
        <v>9271</v>
      </c>
      <c r="AO65" s="123" t="s">
        <v>455</v>
      </c>
      <c r="AP65" s="123" t="s">
        <v>193</v>
      </c>
      <c r="AQ65" s="123" t="s">
        <v>185</v>
      </c>
    </row>
    <row r="66" spans="1:43">
      <c r="A66" s="123" t="s">
        <v>7148</v>
      </c>
      <c r="B66" s="123" t="s">
        <v>7149</v>
      </c>
      <c r="C66" s="36">
        <v>43830</v>
      </c>
      <c r="D66" s="124">
        <v>1.7575000000000001</v>
      </c>
      <c r="E66" s="124">
        <v>1.7575000000000001</v>
      </c>
      <c r="F66" s="125">
        <v>1.4488570768875599</v>
      </c>
      <c r="G66" s="36">
        <v>43829</v>
      </c>
      <c r="H66" s="124">
        <v>1.7323999999999999</v>
      </c>
      <c r="I66" s="125">
        <v>67.333142911549103</v>
      </c>
      <c r="J66" s="123" t="s">
        <v>9457</v>
      </c>
      <c r="K66" s="125">
        <v>1.9668136458575101</v>
      </c>
      <c r="L66" s="125">
        <v>3.52851083883129</v>
      </c>
      <c r="M66" s="130">
        <v>6.9103960094896397</v>
      </c>
      <c r="N66" s="137">
        <f t="shared" si="0"/>
        <v>27.641584037958559</v>
      </c>
      <c r="O66" s="132">
        <f t="shared" si="1"/>
        <v>0.27641584037958561</v>
      </c>
      <c r="P66" s="134">
        <f t="shared" si="2"/>
        <v>607</v>
      </c>
      <c r="Q66" s="134">
        <v>1124</v>
      </c>
      <c r="R66" s="134" t="str">
        <f t="shared" si="3"/>
        <v>607/1124</v>
      </c>
      <c r="S66" s="132">
        <f t="shared" si="4"/>
        <v>0.54003558718861211</v>
      </c>
      <c r="T66" s="137">
        <f t="shared" si="5"/>
        <v>72.9982206405694</v>
      </c>
      <c r="U66" s="133" t="e">
        <f ca="1">[1]!f_risk_annusharpe(A66,"2019/9/30","2019/12/31",1,1,3)</f>
        <v>#NAME?</v>
      </c>
      <c r="V66" s="134" t="e">
        <f t="shared" ca="1" si="6"/>
        <v>#NAME?</v>
      </c>
      <c r="W66" s="134">
        <f t="shared" si="7"/>
        <v>1124</v>
      </c>
      <c r="X66" s="134" t="e">
        <f t="shared" ca="1" si="8"/>
        <v>#NAME?</v>
      </c>
      <c r="Y66" s="132" t="e">
        <f t="shared" ca="1" si="9"/>
        <v>#NAME?</v>
      </c>
      <c r="Z66" s="137" t="e">
        <f t="shared" ca="1" si="10"/>
        <v>#NAME?</v>
      </c>
      <c r="AA66" s="125">
        <v>27.892592053558399</v>
      </c>
      <c r="AB66" s="125">
        <v>67.333142911549103</v>
      </c>
      <c r="AC66" s="123" t="s">
        <v>9457</v>
      </c>
      <c r="AD66" s="125">
        <v>72.642436149312402</v>
      </c>
      <c r="AE66" s="123" t="s">
        <v>9458</v>
      </c>
      <c r="AF66" s="126">
        <v>0</v>
      </c>
      <c r="AG66" s="123"/>
      <c r="AH66" s="125">
        <v>75.75</v>
      </c>
      <c r="AI66" s="123" t="s">
        <v>163</v>
      </c>
      <c r="AJ66" s="123" t="s">
        <v>95</v>
      </c>
      <c r="AK66" s="124">
        <v>15.4348713787</v>
      </c>
      <c r="AL66" s="123" t="s">
        <v>159</v>
      </c>
      <c r="AM66" s="36">
        <v>43055</v>
      </c>
      <c r="AN66" s="123" t="s">
        <v>9271</v>
      </c>
      <c r="AO66" s="123" t="s">
        <v>328</v>
      </c>
      <c r="AP66" s="123" t="s">
        <v>249</v>
      </c>
      <c r="AQ66" s="123" t="s">
        <v>181</v>
      </c>
    </row>
    <row r="67" spans="1:43">
      <c r="A67" s="123" t="s">
        <v>7150</v>
      </c>
      <c r="B67" s="123" t="s">
        <v>7151</v>
      </c>
      <c r="C67" s="36">
        <v>43830</v>
      </c>
      <c r="D67" s="124">
        <v>1.7310000000000001</v>
      </c>
      <c r="E67" s="124">
        <v>1.7310000000000001</v>
      </c>
      <c r="F67" s="125">
        <v>0</v>
      </c>
      <c r="G67" s="36">
        <v>43829</v>
      </c>
      <c r="H67" s="124">
        <v>1.7310000000000001</v>
      </c>
      <c r="I67" s="125">
        <v>66.923818707810995</v>
      </c>
      <c r="J67" s="123" t="s">
        <v>9459</v>
      </c>
      <c r="K67" s="125">
        <v>3.5906642728904901</v>
      </c>
      <c r="L67" s="125">
        <v>12.915851272015701</v>
      </c>
      <c r="M67" s="130">
        <v>16.330645161290299</v>
      </c>
      <c r="N67" s="137">
        <f t="shared" si="0"/>
        <v>65.322580645161196</v>
      </c>
      <c r="O67" s="132">
        <f t="shared" si="1"/>
        <v>0.65322580645161199</v>
      </c>
      <c r="P67" s="134">
        <f t="shared" si="2"/>
        <v>37</v>
      </c>
      <c r="Q67" s="134">
        <v>1124</v>
      </c>
      <c r="R67" s="134" t="str">
        <f t="shared" si="3"/>
        <v>37/1124</v>
      </c>
      <c r="S67" s="132">
        <f t="shared" si="4"/>
        <v>3.2918149466192169E-2</v>
      </c>
      <c r="T67" s="137">
        <f t="shared" si="5"/>
        <v>98.354092526690394</v>
      </c>
      <c r="U67" s="133" t="e">
        <f ca="1">[1]!f_risk_annusharpe(A67,"2019/9/30","2019/12/31",1,1,3)</f>
        <v>#NAME?</v>
      </c>
      <c r="V67" s="134" t="e">
        <f t="shared" ca="1" si="6"/>
        <v>#NAME?</v>
      </c>
      <c r="W67" s="134">
        <f t="shared" si="7"/>
        <v>1124</v>
      </c>
      <c r="X67" s="134" t="e">
        <f t="shared" ca="1" si="8"/>
        <v>#NAME?</v>
      </c>
      <c r="Y67" s="132" t="e">
        <f t="shared" ca="1" si="9"/>
        <v>#NAME?</v>
      </c>
      <c r="Z67" s="137" t="e">
        <f t="shared" ca="1" si="10"/>
        <v>#NAME?</v>
      </c>
      <c r="AA67" s="125">
        <v>29.468960359012701</v>
      </c>
      <c r="AB67" s="125">
        <v>66.923818707810995</v>
      </c>
      <c r="AC67" s="123" t="s">
        <v>9459</v>
      </c>
      <c r="AD67" s="125">
        <v>67.408123791102497</v>
      </c>
      <c r="AE67" s="123" t="s">
        <v>9460</v>
      </c>
      <c r="AF67" s="126">
        <v>0</v>
      </c>
      <c r="AG67" s="123"/>
      <c r="AH67" s="125">
        <v>73.099999999999994</v>
      </c>
      <c r="AI67" s="123" t="s">
        <v>157</v>
      </c>
      <c r="AJ67" s="123" t="s">
        <v>95</v>
      </c>
      <c r="AK67" s="124">
        <v>3.8994524974</v>
      </c>
      <c r="AL67" s="123" t="s">
        <v>159</v>
      </c>
      <c r="AM67" s="36">
        <v>42951</v>
      </c>
      <c r="AN67" s="123" t="s">
        <v>9271</v>
      </c>
      <c r="AO67" s="123" t="s">
        <v>384</v>
      </c>
      <c r="AP67" s="123" t="s">
        <v>369</v>
      </c>
      <c r="AQ67" s="123" t="s">
        <v>162</v>
      </c>
    </row>
    <row r="68" spans="1:43">
      <c r="A68" s="123" t="s">
        <v>7152</v>
      </c>
      <c r="B68" s="123" t="s">
        <v>7153</v>
      </c>
      <c r="C68" s="36">
        <v>43830</v>
      </c>
      <c r="D68" s="124">
        <v>1.125</v>
      </c>
      <c r="E68" s="124">
        <v>1.125</v>
      </c>
      <c r="F68" s="125">
        <v>8.8967971530239304E-2</v>
      </c>
      <c r="G68" s="36">
        <v>43829</v>
      </c>
      <c r="H68" s="124">
        <v>1.1240000000000001</v>
      </c>
      <c r="I68" s="125">
        <v>66.913946587537097</v>
      </c>
      <c r="J68" s="123" t="s">
        <v>9461</v>
      </c>
      <c r="K68" s="125">
        <v>-8.8809946714022203E-2</v>
      </c>
      <c r="L68" s="125">
        <v>7.2449952335557803</v>
      </c>
      <c r="M68" s="130">
        <v>11.275964391691399</v>
      </c>
      <c r="N68" s="137">
        <f t="shared" ref="N68:N131" si="11">M68*4</f>
        <v>45.103857566765598</v>
      </c>
      <c r="O68" s="132">
        <f t="shared" ref="O68:O131" si="12">N68/100</f>
        <v>0.45103857566765598</v>
      </c>
      <c r="P68" s="134">
        <f t="shared" ref="P68:P131" si="13">RANK(O68,$O$3:$O$2000,0)</f>
        <v>261</v>
      </c>
      <c r="Q68" s="134">
        <v>1124</v>
      </c>
      <c r="R68" s="134" t="str">
        <f t="shared" ref="R68:R131" si="14">P68&amp;"/"&amp;Q68</f>
        <v>261/1124</v>
      </c>
      <c r="S68" s="132">
        <f t="shared" ref="S68:S131" si="15">P68/Q68</f>
        <v>0.23220640569395018</v>
      </c>
      <c r="T68" s="137">
        <f t="shared" ref="T68:T131" si="16">IF(S68&gt;0.8,60,60+40/80%*(80%-S68))</f>
        <v>88.389679715302492</v>
      </c>
      <c r="U68" s="133" t="e">
        <f ca="1">[1]!f_risk_annusharpe(A68,"2019/9/30","2019/12/31",1,1,3)</f>
        <v>#NAME?</v>
      </c>
      <c r="V68" s="134" t="e">
        <f t="shared" ref="V68:V131" ca="1" si="17">RANK(U68,$U$3:$U$1230,0)</f>
        <v>#NAME?</v>
      </c>
      <c r="W68" s="134">
        <f t="shared" ref="W68:W131" si="18">Q68</f>
        <v>1124</v>
      </c>
      <c r="X68" s="134" t="e">
        <f t="shared" ref="X68:X131" ca="1" si="19">V68&amp;"/"&amp;W68</f>
        <v>#NAME?</v>
      </c>
      <c r="Y68" s="132" t="e">
        <f t="shared" ref="Y68:Y131" ca="1" si="20">V68/W68</f>
        <v>#NAME?</v>
      </c>
      <c r="Z68" s="137" t="e">
        <f t="shared" ref="Z68:Z131" ca="1" si="21">IF(Y68&gt;0.8,60,60+40/80%*(80%-Y68))</f>
        <v>#NAME?</v>
      </c>
      <c r="AA68" s="125">
        <v>22.682660850599799</v>
      </c>
      <c r="AB68" s="125">
        <v>66.913946587537097</v>
      </c>
      <c r="AC68" s="123" t="s">
        <v>9461</v>
      </c>
      <c r="AD68" s="125">
        <v>16.822429906542101</v>
      </c>
      <c r="AE68" s="123" t="s">
        <v>9462</v>
      </c>
      <c r="AF68" s="125">
        <v>37.3626373626374</v>
      </c>
      <c r="AG68" s="123" t="s">
        <v>9463</v>
      </c>
      <c r="AH68" s="125">
        <v>12.5</v>
      </c>
      <c r="AI68" s="123" t="s">
        <v>157</v>
      </c>
      <c r="AJ68" s="123" t="s">
        <v>166</v>
      </c>
      <c r="AK68" s="124">
        <v>1.8125732379999999</v>
      </c>
      <c r="AL68" s="123" t="s">
        <v>159</v>
      </c>
      <c r="AM68" s="36">
        <v>42144</v>
      </c>
      <c r="AN68" s="123" t="s">
        <v>9271</v>
      </c>
      <c r="AO68" s="123" t="s">
        <v>9464</v>
      </c>
      <c r="AP68" s="123" t="s">
        <v>286</v>
      </c>
      <c r="AQ68" s="123" t="s">
        <v>162</v>
      </c>
    </row>
    <row r="69" spans="1:43">
      <c r="A69" s="123" t="s">
        <v>7154</v>
      </c>
      <c r="B69" s="123" t="s">
        <v>7155</v>
      </c>
      <c r="C69" s="36">
        <v>43830</v>
      </c>
      <c r="D69" s="124">
        <v>1.633</v>
      </c>
      <c r="E69" s="124">
        <v>1.633</v>
      </c>
      <c r="F69" s="125">
        <v>0.61614294516327806</v>
      </c>
      <c r="G69" s="36">
        <v>43829</v>
      </c>
      <c r="H69" s="124">
        <v>1.623</v>
      </c>
      <c r="I69" s="125">
        <v>66.802860061287006</v>
      </c>
      <c r="J69" s="123" t="s">
        <v>9465</v>
      </c>
      <c r="K69" s="125">
        <v>3.0283911671924302</v>
      </c>
      <c r="L69" s="125">
        <v>6.5231572080887199</v>
      </c>
      <c r="M69" s="130">
        <v>12.002743484225</v>
      </c>
      <c r="N69" s="137">
        <f t="shared" si="11"/>
        <v>48.010973936900001</v>
      </c>
      <c r="O69" s="132">
        <f t="shared" si="12"/>
        <v>0.48010973936900003</v>
      </c>
      <c r="P69" s="134">
        <f t="shared" si="13"/>
        <v>211</v>
      </c>
      <c r="Q69" s="134">
        <v>1124</v>
      </c>
      <c r="R69" s="134" t="str">
        <f t="shared" si="14"/>
        <v>211/1124</v>
      </c>
      <c r="S69" s="132">
        <f t="shared" si="15"/>
        <v>0.18772241992882563</v>
      </c>
      <c r="T69" s="137">
        <f t="shared" si="16"/>
        <v>90.613879003558722</v>
      </c>
      <c r="U69" s="133" t="e">
        <f ca="1">[1]!f_risk_annusharpe(A69,"2019/9/30","2019/12/31",1,1,3)</f>
        <v>#NAME?</v>
      </c>
      <c r="V69" s="134" t="e">
        <f t="shared" ca="1" si="17"/>
        <v>#NAME?</v>
      </c>
      <c r="W69" s="134">
        <f t="shared" si="18"/>
        <v>1124</v>
      </c>
      <c r="X69" s="134" t="e">
        <f t="shared" ca="1" si="19"/>
        <v>#NAME?</v>
      </c>
      <c r="Y69" s="132" t="e">
        <f t="shared" ca="1" si="20"/>
        <v>#NAME?</v>
      </c>
      <c r="Z69" s="137" t="e">
        <f t="shared" ca="1" si="21"/>
        <v>#NAME?</v>
      </c>
      <c r="AA69" s="125">
        <v>23.805913570887</v>
      </c>
      <c r="AB69" s="125">
        <v>66.802860061287006</v>
      </c>
      <c r="AC69" s="123" t="s">
        <v>9465</v>
      </c>
      <c r="AD69" s="125">
        <v>11.2397820163488</v>
      </c>
      <c r="AE69" s="123" t="s">
        <v>9466</v>
      </c>
      <c r="AF69" s="125">
        <v>46.326164874551999</v>
      </c>
      <c r="AG69" s="123" t="s">
        <v>9467</v>
      </c>
      <c r="AH69" s="125">
        <v>63.3</v>
      </c>
      <c r="AI69" s="123" t="s">
        <v>157</v>
      </c>
      <c r="AJ69" s="123" t="s">
        <v>189</v>
      </c>
      <c r="AK69" s="124">
        <v>1.6575348676999999</v>
      </c>
      <c r="AL69" s="123" t="s">
        <v>159</v>
      </c>
      <c r="AM69" s="36">
        <v>42398</v>
      </c>
      <c r="AN69" s="123" t="s">
        <v>9271</v>
      </c>
      <c r="AO69" s="123" t="s">
        <v>355</v>
      </c>
      <c r="AP69" s="123" t="s">
        <v>261</v>
      </c>
      <c r="AQ69" s="123" t="s">
        <v>185</v>
      </c>
    </row>
    <row r="70" spans="1:43">
      <c r="A70" s="123" t="s">
        <v>7156</v>
      </c>
      <c r="B70" s="123" t="s">
        <v>7157</v>
      </c>
      <c r="C70" s="36">
        <v>43830</v>
      </c>
      <c r="D70" s="124">
        <v>1.7930999999999999</v>
      </c>
      <c r="E70" s="124">
        <v>1.7930999999999999</v>
      </c>
      <c r="F70" s="125">
        <v>1.8691057834336999</v>
      </c>
      <c r="G70" s="36">
        <v>43826</v>
      </c>
      <c r="H70" s="124">
        <v>1.7602</v>
      </c>
      <c r="I70" s="125">
        <v>66.397550111358598</v>
      </c>
      <c r="J70" s="123" t="s">
        <v>9468</v>
      </c>
      <c r="K70" s="125">
        <v>1.9617877857386501</v>
      </c>
      <c r="L70" s="125">
        <v>5.0562456058120402</v>
      </c>
      <c r="M70" s="130">
        <v>7.7454632856627796</v>
      </c>
      <c r="N70" s="137">
        <f t="shared" si="11"/>
        <v>30.981853142651119</v>
      </c>
      <c r="O70" s="132">
        <f t="shared" si="12"/>
        <v>0.30981853142651117</v>
      </c>
      <c r="P70" s="134">
        <f t="shared" si="13"/>
        <v>530</v>
      </c>
      <c r="Q70" s="134">
        <v>1124</v>
      </c>
      <c r="R70" s="134" t="str">
        <f t="shared" si="14"/>
        <v>530/1124</v>
      </c>
      <c r="S70" s="132">
        <f t="shared" si="15"/>
        <v>0.47153024911032027</v>
      </c>
      <c r="T70" s="137">
        <f t="shared" si="16"/>
        <v>76.42348754448399</v>
      </c>
      <c r="U70" s="133" t="e">
        <f ca="1">[1]!f_risk_annusharpe(A70,"2019/9/30","2019/12/31",1,1,3)</f>
        <v>#NAME?</v>
      </c>
      <c r="V70" s="134" t="e">
        <f t="shared" ca="1" si="17"/>
        <v>#NAME?</v>
      </c>
      <c r="W70" s="134">
        <f t="shared" si="18"/>
        <v>1124</v>
      </c>
      <c r="X70" s="134" t="e">
        <f t="shared" ca="1" si="19"/>
        <v>#NAME?</v>
      </c>
      <c r="Y70" s="132" t="e">
        <f t="shared" ca="1" si="20"/>
        <v>#NAME?</v>
      </c>
      <c r="Z70" s="137" t="e">
        <f t="shared" ca="1" si="21"/>
        <v>#NAME?</v>
      </c>
      <c r="AA70" s="125">
        <v>19.595811378643401</v>
      </c>
      <c r="AB70" s="125">
        <v>66.397550111358598</v>
      </c>
      <c r="AC70" s="123" t="s">
        <v>9468</v>
      </c>
      <c r="AD70" s="125">
        <v>33.673773669300701</v>
      </c>
      <c r="AE70" s="123" t="s">
        <v>9469</v>
      </c>
      <c r="AF70" s="126">
        <v>0</v>
      </c>
      <c r="AG70" s="123"/>
      <c r="AH70" s="125">
        <v>79.31</v>
      </c>
      <c r="AI70" s="123" t="s">
        <v>174</v>
      </c>
      <c r="AJ70" s="123" t="s">
        <v>95</v>
      </c>
      <c r="AK70" s="124">
        <v>3.5190289305000002</v>
      </c>
      <c r="AL70" s="123" t="s">
        <v>159</v>
      </c>
      <c r="AM70" s="36">
        <v>42825</v>
      </c>
      <c r="AN70" s="123" t="s">
        <v>9271</v>
      </c>
      <c r="AO70" s="123" t="s">
        <v>351</v>
      </c>
      <c r="AP70" s="123" t="s">
        <v>238</v>
      </c>
      <c r="AQ70" s="123" t="s">
        <v>183</v>
      </c>
    </row>
    <row r="71" spans="1:43">
      <c r="A71" s="123" t="s">
        <v>7158</v>
      </c>
      <c r="B71" s="123" t="s">
        <v>7159</v>
      </c>
      <c r="C71" s="36">
        <v>43830</v>
      </c>
      <c r="D71" s="124">
        <v>1.427</v>
      </c>
      <c r="E71" s="124">
        <v>1.6819999999999999</v>
      </c>
      <c r="F71" s="125">
        <v>0.70571630204657099</v>
      </c>
      <c r="G71" s="36">
        <v>43829</v>
      </c>
      <c r="H71" s="124">
        <v>1.417</v>
      </c>
      <c r="I71" s="125">
        <v>66.317016317016297</v>
      </c>
      <c r="J71" s="123" t="s">
        <v>9470</v>
      </c>
      <c r="K71" s="125">
        <v>2.2939068100358502</v>
      </c>
      <c r="L71" s="125">
        <v>7.6168929110105603</v>
      </c>
      <c r="M71" s="130">
        <v>11.5715402658327</v>
      </c>
      <c r="N71" s="137">
        <f t="shared" si="11"/>
        <v>46.286161063330802</v>
      </c>
      <c r="O71" s="132">
        <f t="shared" si="12"/>
        <v>0.462861610633308</v>
      </c>
      <c r="P71" s="134">
        <f t="shared" si="13"/>
        <v>236</v>
      </c>
      <c r="Q71" s="134">
        <v>1124</v>
      </c>
      <c r="R71" s="134" t="str">
        <f t="shared" si="14"/>
        <v>236/1124</v>
      </c>
      <c r="S71" s="132">
        <f t="shared" si="15"/>
        <v>0.20996441281138789</v>
      </c>
      <c r="T71" s="137">
        <f t="shared" si="16"/>
        <v>89.5017793594306</v>
      </c>
      <c r="U71" s="133" t="e">
        <f ca="1">[1]!f_risk_annusharpe(A71,"2019/9/30","2019/12/31",1,1,3)</f>
        <v>#NAME?</v>
      </c>
      <c r="V71" s="134" t="e">
        <f t="shared" ca="1" si="17"/>
        <v>#NAME?</v>
      </c>
      <c r="W71" s="134">
        <f t="shared" si="18"/>
        <v>1124</v>
      </c>
      <c r="X71" s="134" t="e">
        <f t="shared" ca="1" si="19"/>
        <v>#NAME?</v>
      </c>
      <c r="Y71" s="132" t="e">
        <f t="shared" ca="1" si="20"/>
        <v>#NAME?</v>
      </c>
      <c r="Z71" s="137" t="e">
        <f t="shared" ca="1" si="21"/>
        <v>#NAME?</v>
      </c>
      <c r="AA71" s="125">
        <v>27.752909579230099</v>
      </c>
      <c r="AB71" s="125">
        <v>66.317016317016297</v>
      </c>
      <c r="AC71" s="123" t="s">
        <v>9470</v>
      </c>
      <c r="AD71" s="125">
        <v>8.6824067022086808</v>
      </c>
      <c r="AE71" s="123" t="s">
        <v>9471</v>
      </c>
      <c r="AF71" s="125">
        <v>9.8691917481625896E-2</v>
      </c>
      <c r="AG71" s="123" t="s">
        <v>9472</v>
      </c>
      <c r="AH71" s="125">
        <v>73.628655300000005</v>
      </c>
      <c r="AI71" s="123" t="s">
        <v>157</v>
      </c>
      <c r="AJ71" s="123" t="s">
        <v>186</v>
      </c>
      <c r="AK71" s="124">
        <v>5.1392157596999999</v>
      </c>
      <c r="AL71" s="123" t="s">
        <v>159</v>
      </c>
      <c r="AM71" s="36">
        <v>41716</v>
      </c>
      <c r="AN71" s="123" t="s">
        <v>9271</v>
      </c>
      <c r="AO71" s="123" t="s">
        <v>9442</v>
      </c>
      <c r="AP71" s="123" t="s">
        <v>244</v>
      </c>
      <c r="AQ71" s="123" t="s">
        <v>162</v>
      </c>
    </row>
    <row r="72" spans="1:43">
      <c r="A72" s="123" t="s">
        <v>7160</v>
      </c>
      <c r="B72" s="123" t="s">
        <v>7161</v>
      </c>
      <c r="C72" s="36">
        <v>43830</v>
      </c>
      <c r="D72" s="124">
        <v>1.397</v>
      </c>
      <c r="E72" s="124">
        <v>1.397</v>
      </c>
      <c r="F72" s="125">
        <v>1.0853835021707801</v>
      </c>
      <c r="G72" s="36">
        <v>43829</v>
      </c>
      <c r="H72" s="124">
        <v>1.3819999999999999</v>
      </c>
      <c r="I72" s="125">
        <v>66.111771700356698</v>
      </c>
      <c r="J72" s="123" t="s">
        <v>9473</v>
      </c>
      <c r="K72" s="125">
        <v>2.9476787030213698</v>
      </c>
      <c r="L72" s="125">
        <v>4.4095665171898304</v>
      </c>
      <c r="M72" s="130">
        <v>6.4786585365853604</v>
      </c>
      <c r="N72" s="137">
        <f t="shared" si="11"/>
        <v>25.914634146341442</v>
      </c>
      <c r="O72" s="132">
        <f t="shared" si="12"/>
        <v>0.25914634146341442</v>
      </c>
      <c r="P72" s="134">
        <f t="shared" si="13"/>
        <v>638</v>
      </c>
      <c r="Q72" s="134">
        <v>1124</v>
      </c>
      <c r="R72" s="134" t="str">
        <f t="shared" si="14"/>
        <v>638/1124</v>
      </c>
      <c r="S72" s="132">
        <f t="shared" si="15"/>
        <v>0.56761565836298933</v>
      </c>
      <c r="T72" s="137">
        <f t="shared" si="16"/>
        <v>71.619217081850536</v>
      </c>
      <c r="U72" s="133" t="e">
        <f ca="1">[1]!f_risk_annusharpe(A72,"2019/9/30","2019/12/31",1,1,3)</f>
        <v>#NAME?</v>
      </c>
      <c r="V72" s="134" t="e">
        <f t="shared" ca="1" si="17"/>
        <v>#NAME?</v>
      </c>
      <c r="W72" s="134">
        <f t="shared" si="18"/>
        <v>1124</v>
      </c>
      <c r="X72" s="134" t="e">
        <f t="shared" ca="1" si="19"/>
        <v>#NAME?</v>
      </c>
      <c r="Y72" s="132" t="e">
        <f t="shared" ca="1" si="20"/>
        <v>#NAME?</v>
      </c>
      <c r="Z72" s="137" t="e">
        <f t="shared" ca="1" si="21"/>
        <v>#NAME?</v>
      </c>
      <c r="AA72" s="125">
        <v>16.903765690376598</v>
      </c>
      <c r="AB72" s="125">
        <v>66.111771700356698</v>
      </c>
      <c r="AC72" s="123" t="s">
        <v>9473</v>
      </c>
      <c r="AD72" s="125">
        <v>34.715525554484103</v>
      </c>
      <c r="AE72" s="123" t="s">
        <v>9474</v>
      </c>
      <c r="AF72" s="126">
        <v>0</v>
      </c>
      <c r="AG72" s="123"/>
      <c r="AH72" s="125">
        <v>39.700000000000003</v>
      </c>
      <c r="AI72" s="123" t="s">
        <v>157</v>
      </c>
      <c r="AJ72" s="123" t="s">
        <v>95</v>
      </c>
      <c r="AK72" s="124">
        <v>6.0518254114000003</v>
      </c>
      <c r="AL72" s="123" t="s">
        <v>159</v>
      </c>
      <c r="AM72" s="36">
        <v>43005</v>
      </c>
      <c r="AN72" s="123" t="s">
        <v>9271</v>
      </c>
      <c r="AO72" s="123" t="s">
        <v>9475</v>
      </c>
      <c r="AP72" s="123" t="s">
        <v>167</v>
      </c>
      <c r="AQ72" s="123" t="s">
        <v>181</v>
      </c>
    </row>
    <row r="73" spans="1:43">
      <c r="A73" s="123" t="s">
        <v>7162</v>
      </c>
      <c r="B73" s="123" t="s">
        <v>7163</v>
      </c>
      <c r="C73" s="36">
        <v>43830</v>
      </c>
      <c r="D73" s="124">
        <v>1.4690000000000001</v>
      </c>
      <c r="E73" s="124">
        <v>1.4690000000000001</v>
      </c>
      <c r="F73" s="125">
        <v>0.68540095956134395</v>
      </c>
      <c r="G73" s="36">
        <v>43829</v>
      </c>
      <c r="H73" s="124">
        <v>1.4590000000000001</v>
      </c>
      <c r="I73" s="125">
        <v>65.988700564971793</v>
      </c>
      <c r="J73" s="123" t="s">
        <v>9476</v>
      </c>
      <c r="K73" s="125">
        <v>2.0847810979847101</v>
      </c>
      <c r="L73" s="125">
        <v>6.1416184971098398</v>
      </c>
      <c r="M73" s="130">
        <v>12.3947972456006</v>
      </c>
      <c r="N73" s="137">
        <f t="shared" si="11"/>
        <v>49.5791889824024</v>
      </c>
      <c r="O73" s="132">
        <f t="shared" si="12"/>
        <v>0.495791889824024</v>
      </c>
      <c r="P73" s="134">
        <f t="shared" si="13"/>
        <v>193</v>
      </c>
      <c r="Q73" s="134">
        <v>1124</v>
      </c>
      <c r="R73" s="134" t="str">
        <f t="shared" si="14"/>
        <v>193/1124</v>
      </c>
      <c r="S73" s="132">
        <f t="shared" si="15"/>
        <v>0.17170818505338079</v>
      </c>
      <c r="T73" s="137">
        <f t="shared" si="16"/>
        <v>91.414590747330962</v>
      </c>
      <c r="U73" s="133" t="e">
        <f ca="1">[1]!f_risk_annusharpe(A73,"2019/9/30","2019/12/31",1,1,3)</f>
        <v>#NAME?</v>
      </c>
      <c r="V73" s="134" t="e">
        <f t="shared" ca="1" si="17"/>
        <v>#NAME?</v>
      </c>
      <c r="W73" s="134">
        <f t="shared" si="18"/>
        <v>1124</v>
      </c>
      <c r="X73" s="134" t="e">
        <f t="shared" ca="1" si="19"/>
        <v>#NAME?</v>
      </c>
      <c r="Y73" s="132" t="e">
        <f t="shared" ca="1" si="20"/>
        <v>#NAME?</v>
      </c>
      <c r="Z73" s="137" t="e">
        <f t="shared" ca="1" si="21"/>
        <v>#NAME?</v>
      </c>
      <c r="AA73" s="125">
        <v>22.928870292887002</v>
      </c>
      <c r="AB73" s="125">
        <v>65.988700564971793</v>
      </c>
      <c r="AC73" s="123" t="s">
        <v>9476</v>
      </c>
      <c r="AD73" s="125">
        <v>32.223222322232203</v>
      </c>
      <c r="AE73" s="123" t="s">
        <v>9477</v>
      </c>
      <c r="AF73" s="125">
        <v>65.056179775280896</v>
      </c>
      <c r="AG73" s="123" t="s">
        <v>9478</v>
      </c>
      <c r="AH73" s="125">
        <v>46.9</v>
      </c>
      <c r="AI73" s="123" t="s">
        <v>157</v>
      </c>
      <c r="AJ73" s="123" t="s">
        <v>166</v>
      </c>
      <c r="AK73" s="124">
        <v>2.0660358402000001</v>
      </c>
      <c r="AL73" s="123" t="s">
        <v>159</v>
      </c>
      <c r="AM73" s="36">
        <v>42194</v>
      </c>
      <c r="AN73" s="123" t="s">
        <v>9271</v>
      </c>
      <c r="AO73" s="123" t="s">
        <v>356</v>
      </c>
      <c r="AP73" s="123" t="s">
        <v>210</v>
      </c>
      <c r="AQ73" s="123" t="s">
        <v>185</v>
      </c>
    </row>
    <row r="74" spans="1:43">
      <c r="A74" s="123" t="s">
        <v>7164</v>
      </c>
      <c r="B74" s="123" t="s">
        <v>7165</v>
      </c>
      <c r="C74" s="36">
        <v>43830</v>
      </c>
      <c r="D74" s="124">
        <v>1.024</v>
      </c>
      <c r="E74" s="124">
        <v>1.1240000000000001</v>
      </c>
      <c r="F74" s="125">
        <v>0.78740157480315598</v>
      </c>
      <c r="G74" s="36">
        <v>43829</v>
      </c>
      <c r="H74" s="124">
        <v>1.016</v>
      </c>
      <c r="I74" s="125">
        <v>65.964343598055095</v>
      </c>
      <c r="J74" s="123" t="s">
        <v>9479</v>
      </c>
      <c r="K74" s="125">
        <v>1.9920318725099699</v>
      </c>
      <c r="L74" s="125">
        <v>9.1684434968017197</v>
      </c>
      <c r="M74" s="130">
        <v>10.7027027027027</v>
      </c>
      <c r="N74" s="137">
        <f t="shared" si="11"/>
        <v>42.8108108108108</v>
      </c>
      <c r="O74" s="132">
        <f t="shared" si="12"/>
        <v>0.42810810810810801</v>
      </c>
      <c r="P74" s="134">
        <f t="shared" si="13"/>
        <v>294</v>
      </c>
      <c r="Q74" s="134">
        <v>1124</v>
      </c>
      <c r="R74" s="134" t="str">
        <f t="shared" si="14"/>
        <v>294/1124</v>
      </c>
      <c r="S74" s="132">
        <f t="shared" si="15"/>
        <v>0.26156583629893237</v>
      </c>
      <c r="T74" s="137">
        <f t="shared" si="16"/>
        <v>86.921708185053376</v>
      </c>
      <c r="U74" s="133" t="e">
        <f ca="1">[1]!f_risk_annusharpe(A74,"2019/9/30","2019/12/31",1,1,3)</f>
        <v>#NAME?</v>
      </c>
      <c r="V74" s="134" t="e">
        <f t="shared" ca="1" si="17"/>
        <v>#NAME?</v>
      </c>
      <c r="W74" s="134">
        <f t="shared" si="18"/>
        <v>1124</v>
      </c>
      <c r="X74" s="134" t="e">
        <f t="shared" ca="1" si="19"/>
        <v>#NAME?</v>
      </c>
      <c r="Y74" s="132" t="e">
        <f t="shared" ca="1" si="20"/>
        <v>#NAME?</v>
      </c>
      <c r="Z74" s="137" t="e">
        <f t="shared" ca="1" si="21"/>
        <v>#NAME?</v>
      </c>
      <c r="AA74" s="125">
        <v>14.413407821229001</v>
      </c>
      <c r="AB74" s="125">
        <v>65.964343598055095</v>
      </c>
      <c r="AC74" s="123" t="s">
        <v>9479</v>
      </c>
      <c r="AD74" s="125">
        <v>7.2251308900523696</v>
      </c>
      <c r="AE74" s="123" t="s">
        <v>9480</v>
      </c>
      <c r="AF74" s="125">
        <v>20.187793427230002</v>
      </c>
      <c r="AG74" s="123" t="s">
        <v>9481</v>
      </c>
      <c r="AH74" s="125">
        <v>12.3610624</v>
      </c>
      <c r="AI74" s="123" t="s">
        <v>157</v>
      </c>
      <c r="AJ74" s="123" t="s">
        <v>158</v>
      </c>
      <c r="AK74" s="124">
        <v>5.5611180920000001</v>
      </c>
      <c r="AL74" s="123" t="s">
        <v>159</v>
      </c>
      <c r="AM74" s="36">
        <v>40287</v>
      </c>
      <c r="AN74" s="123" t="s">
        <v>9271</v>
      </c>
      <c r="AO74" s="123" t="s">
        <v>9482</v>
      </c>
      <c r="AP74" s="123" t="s">
        <v>261</v>
      </c>
      <c r="AQ74" s="123" t="s">
        <v>181</v>
      </c>
    </row>
    <row r="75" spans="1:43">
      <c r="A75" s="123" t="s">
        <v>7166</v>
      </c>
      <c r="B75" s="123" t="s">
        <v>7167</v>
      </c>
      <c r="C75" s="36">
        <v>43830</v>
      </c>
      <c r="D75" s="124">
        <v>1.1869000000000001</v>
      </c>
      <c r="E75" s="124">
        <v>1.4069</v>
      </c>
      <c r="F75" s="125">
        <v>0.30423392208232097</v>
      </c>
      <c r="G75" s="36">
        <v>43829</v>
      </c>
      <c r="H75" s="124">
        <v>1.1833</v>
      </c>
      <c r="I75" s="125">
        <v>65.837641469889604</v>
      </c>
      <c r="J75" s="123" t="s">
        <v>9483</v>
      </c>
      <c r="K75" s="125">
        <v>4.5174357168017103</v>
      </c>
      <c r="L75" s="125">
        <v>3.60509776536315</v>
      </c>
      <c r="M75" s="130">
        <v>4.8313018901254203</v>
      </c>
      <c r="N75" s="137">
        <f t="shared" si="11"/>
        <v>19.325207560501681</v>
      </c>
      <c r="O75" s="132">
        <f t="shared" si="12"/>
        <v>0.19325207560501681</v>
      </c>
      <c r="P75" s="134">
        <f t="shared" si="13"/>
        <v>779</v>
      </c>
      <c r="Q75" s="134">
        <v>1124</v>
      </c>
      <c r="R75" s="134" t="str">
        <f t="shared" si="14"/>
        <v>779/1124</v>
      </c>
      <c r="S75" s="132">
        <f t="shared" si="15"/>
        <v>0.69306049822064053</v>
      </c>
      <c r="T75" s="137">
        <f t="shared" si="16"/>
        <v>65.34697508896798</v>
      </c>
      <c r="U75" s="133" t="e">
        <f ca="1">[1]!f_risk_annusharpe(A75,"2019/9/30","2019/12/31",1,1,3)</f>
        <v>#NAME?</v>
      </c>
      <c r="V75" s="134" t="e">
        <f t="shared" ca="1" si="17"/>
        <v>#NAME?</v>
      </c>
      <c r="W75" s="134">
        <f t="shared" si="18"/>
        <v>1124</v>
      </c>
      <c r="X75" s="134" t="e">
        <f t="shared" ca="1" si="19"/>
        <v>#NAME?</v>
      </c>
      <c r="Y75" s="132" t="e">
        <f t="shared" ca="1" si="20"/>
        <v>#NAME?</v>
      </c>
      <c r="Z75" s="137" t="e">
        <f t="shared" ca="1" si="21"/>
        <v>#NAME?</v>
      </c>
      <c r="AA75" s="125">
        <v>11.2162668665667</v>
      </c>
      <c r="AB75" s="125">
        <v>65.837641469889604</v>
      </c>
      <c r="AC75" s="123" t="s">
        <v>9483</v>
      </c>
      <c r="AD75" s="125">
        <v>28.400712445589399</v>
      </c>
      <c r="AE75" s="123" t="s">
        <v>9484</v>
      </c>
      <c r="AF75" s="126">
        <v>0</v>
      </c>
      <c r="AG75" s="123"/>
      <c r="AH75" s="125">
        <v>44.540681999999997</v>
      </c>
      <c r="AI75" s="123" t="s">
        <v>157</v>
      </c>
      <c r="AJ75" s="123" t="s">
        <v>95</v>
      </c>
      <c r="AK75" s="124">
        <v>14.3618139661</v>
      </c>
      <c r="AL75" s="123" t="s">
        <v>159</v>
      </c>
      <c r="AM75" s="36">
        <v>42984</v>
      </c>
      <c r="AN75" s="123" t="s">
        <v>9271</v>
      </c>
      <c r="AO75" s="123" t="s">
        <v>345</v>
      </c>
      <c r="AP75" s="123" t="s">
        <v>175</v>
      </c>
      <c r="AQ75" s="123" t="s">
        <v>162</v>
      </c>
    </row>
    <row r="76" spans="1:43">
      <c r="A76" s="123" t="s">
        <v>7168</v>
      </c>
      <c r="B76" s="123" t="s">
        <v>7169</v>
      </c>
      <c r="C76" s="36">
        <v>43830</v>
      </c>
      <c r="D76" s="124">
        <v>1.5103</v>
      </c>
      <c r="E76" s="124">
        <v>1.5103</v>
      </c>
      <c r="F76" s="125">
        <v>3.97429952970745E-2</v>
      </c>
      <c r="G76" s="36">
        <v>43829</v>
      </c>
      <c r="H76" s="124">
        <v>1.5097</v>
      </c>
      <c r="I76" s="125">
        <v>65.548613394716696</v>
      </c>
      <c r="J76" s="123" t="s">
        <v>9485</v>
      </c>
      <c r="K76" s="125">
        <v>1.7516674526712901</v>
      </c>
      <c r="L76" s="125">
        <v>7.5099658314350703</v>
      </c>
      <c r="M76" s="130">
        <v>13.3858858858859</v>
      </c>
      <c r="N76" s="137">
        <f t="shared" si="11"/>
        <v>53.543543543543599</v>
      </c>
      <c r="O76" s="132">
        <f t="shared" si="12"/>
        <v>0.53543543543543604</v>
      </c>
      <c r="P76" s="134">
        <f t="shared" si="13"/>
        <v>136</v>
      </c>
      <c r="Q76" s="134">
        <v>1124</v>
      </c>
      <c r="R76" s="134" t="str">
        <f t="shared" si="14"/>
        <v>136/1124</v>
      </c>
      <c r="S76" s="132">
        <f t="shared" si="15"/>
        <v>0.12099644128113879</v>
      </c>
      <c r="T76" s="137">
        <f t="shared" si="16"/>
        <v>93.95017793594306</v>
      </c>
      <c r="U76" s="133" t="e">
        <f ca="1">[1]!f_risk_annusharpe(A76,"2019/9/30","2019/12/31",1,1,3)</f>
        <v>#NAME?</v>
      </c>
      <c r="V76" s="134" t="e">
        <f t="shared" ca="1" si="17"/>
        <v>#NAME?</v>
      </c>
      <c r="W76" s="134">
        <f t="shared" si="18"/>
        <v>1124</v>
      </c>
      <c r="X76" s="134" t="e">
        <f t="shared" ca="1" si="19"/>
        <v>#NAME?</v>
      </c>
      <c r="Y76" s="132" t="e">
        <f t="shared" ca="1" si="20"/>
        <v>#NAME?</v>
      </c>
      <c r="Z76" s="137" t="e">
        <f t="shared" ca="1" si="21"/>
        <v>#NAME?</v>
      </c>
      <c r="AA76" s="125">
        <v>33.998757874190403</v>
      </c>
      <c r="AB76" s="125">
        <v>65.548613394716696</v>
      </c>
      <c r="AC76" s="123" t="s">
        <v>9485</v>
      </c>
      <c r="AD76" s="126">
        <v>0</v>
      </c>
      <c r="AE76" s="123"/>
      <c r="AF76" s="126">
        <v>0</v>
      </c>
      <c r="AG76" s="123"/>
      <c r="AH76" s="125">
        <v>51.03</v>
      </c>
      <c r="AI76" s="123" t="s">
        <v>157</v>
      </c>
      <c r="AJ76" s="123" t="s">
        <v>95</v>
      </c>
      <c r="AK76" s="124">
        <v>1.1222506160000001</v>
      </c>
      <c r="AL76" s="123" t="s">
        <v>159</v>
      </c>
      <c r="AM76" s="36">
        <v>43320</v>
      </c>
      <c r="AN76" s="123" t="s">
        <v>9271</v>
      </c>
      <c r="AO76" s="123" t="s">
        <v>9486</v>
      </c>
      <c r="AP76" s="123" t="s">
        <v>238</v>
      </c>
      <c r="AQ76" s="123" t="s">
        <v>185</v>
      </c>
    </row>
    <row r="77" spans="1:43">
      <c r="A77" s="123" t="s">
        <v>7170</v>
      </c>
      <c r="B77" s="123" t="s">
        <v>7171</v>
      </c>
      <c r="C77" s="36">
        <v>43830</v>
      </c>
      <c r="D77" s="124">
        <v>0.65700000000000003</v>
      </c>
      <c r="E77" s="124">
        <v>0.65700000000000003</v>
      </c>
      <c r="F77" s="125">
        <v>0.76687116564417201</v>
      </c>
      <c r="G77" s="36">
        <v>43829</v>
      </c>
      <c r="H77" s="124">
        <v>0.65200000000000002</v>
      </c>
      <c r="I77" s="125">
        <v>65.491183879093199</v>
      </c>
      <c r="J77" s="123" t="s">
        <v>9487</v>
      </c>
      <c r="K77" s="125">
        <v>3.3018867924528301</v>
      </c>
      <c r="L77" s="125">
        <v>10.2348993288591</v>
      </c>
      <c r="M77" s="130">
        <v>16.283185840708001</v>
      </c>
      <c r="N77" s="137">
        <f t="shared" si="11"/>
        <v>65.132743362832002</v>
      </c>
      <c r="O77" s="132">
        <f t="shared" si="12"/>
        <v>0.65132743362832002</v>
      </c>
      <c r="P77" s="134">
        <f t="shared" si="13"/>
        <v>38</v>
      </c>
      <c r="Q77" s="134">
        <v>1124</v>
      </c>
      <c r="R77" s="134" t="str">
        <f t="shared" si="14"/>
        <v>38/1124</v>
      </c>
      <c r="S77" s="132">
        <f t="shared" si="15"/>
        <v>3.3807829181494664E-2</v>
      </c>
      <c r="T77" s="137">
        <f t="shared" si="16"/>
        <v>98.309608540925268</v>
      </c>
      <c r="U77" s="133" t="e">
        <f ca="1">[1]!f_risk_annusharpe(A77,"2019/9/30","2019/12/31",1,1,3)</f>
        <v>#NAME?</v>
      </c>
      <c r="V77" s="134" t="e">
        <f t="shared" ca="1" si="17"/>
        <v>#NAME?</v>
      </c>
      <c r="W77" s="134">
        <f t="shared" si="18"/>
        <v>1124</v>
      </c>
      <c r="X77" s="134" t="e">
        <f t="shared" ca="1" si="19"/>
        <v>#NAME?</v>
      </c>
      <c r="Y77" s="132" t="e">
        <f t="shared" ca="1" si="20"/>
        <v>#NAME?</v>
      </c>
      <c r="Z77" s="137" t="e">
        <f t="shared" ca="1" si="21"/>
        <v>#NAME?</v>
      </c>
      <c r="AA77" s="125">
        <v>22.118959107806699</v>
      </c>
      <c r="AB77" s="125">
        <v>65.491183879093199</v>
      </c>
      <c r="AC77" s="123" t="s">
        <v>9487</v>
      </c>
      <c r="AD77" s="125">
        <v>14.860139860139901</v>
      </c>
      <c r="AE77" s="123" t="s">
        <v>9488</v>
      </c>
      <c r="AF77" s="125">
        <v>19.237749546279499</v>
      </c>
      <c r="AG77" s="123" t="s">
        <v>9489</v>
      </c>
      <c r="AH77" s="125">
        <v>-34.299999999999997</v>
      </c>
      <c r="AI77" s="123" t="s">
        <v>157</v>
      </c>
      <c r="AJ77" s="123" t="s">
        <v>158</v>
      </c>
      <c r="AK77" s="124">
        <v>4.1651352776000001</v>
      </c>
      <c r="AL77" s="123" t="s">
        <v>159</v>
      </c>
      <c r="AM77" s="36">
        <v>42164</v>
      </c>
      <c r="AN77" s="123" t="s">
        <v>9271</v>
      </c>
      <c r="AO77" s="123" t="s">
        <v>375</v>
      </c>
      <c r="AP77" s="123" t="s">
        <v>268</v>
      </c>
      <c r="AQ77" s="123" t="s">
        <v>229</v>
      </c>
    </row>
    <row r="78" spans="1:43">
      <c r="A78" s="123" t="s">
        <v>7172</v>
      </c>
      <c r="B78" s="123" t="s">
        <v>7173</v>
      </c>
      <c r="C78" s="36">
        <v>43830</v>
      </c>
      <c r="D78" s="124">
        <v>1.3919999999999999</v>
      </c>
      <c r="E78" s="124">
        <v>1.752</v>
      </c>
      <c r="F78" s="125">
        <v>7.1890726096331001E-2</v>
      </c>
      <c r="G78" s="36">
        <v>43829</v>
      </c>
      <c r="H78" s="124">
        <v>1.391</v>
      </c>
      <c r="I78" s="125">
        <v>65.489113278986906</v>
      </c>
      <c r="J78" s="123" t="s">
        <v>9490</v>
      </c>
      <c r="K78" s="125">
        <v>2.0527859237536501</v>
      </c>
      <c r="L78" s="125">
        <v>9.6927084095735605</v>
      </c>
      <c r="M78" s="130">
        <v>11.201883884085399</v>
      </c>
      <c r="N78" s="137">
        <f t="shared" si="11"/>
        <v>44.807535536341597</v>
      </c>
      <c r="O78" s="132">
        <f t="shared" si="12"/>
        <v>0.44807535536341597</v>
      </c>
      <c r="P78" s="134">
        <f t="shared" si="13"/>
        <v>265</v>
      </c>
      <c r="Q78" s="134">
        <v>1124</v>
      </c>
      <c r="R78" s="134" t="str">
        <f t="shared" si="14"/>
        <v>265/1124</v>
      </c>
      <c r="S78" s="132">
        <f t="shared" si="15"/>
        <v>0.23576512455516013</v>
      </c>
      <c r="T78" s="137">
        <f t="shared" si="16"/>
        <v>88.211743772241988</v>
      </c>
      <c r="U78" s="133" t="e">
        <f ca="1">[1]!f_risk_annusharpe(A78,"2019/9/30","2019/12/31",1,1,3)</f>
        <v>#NAME?</v>
      </c>
      <c r="V78" s="134" t="e">
        <f t="shared" ca="1" si="17"/>
        <v>#NAME?</v>
      </c>
      <c r="W78" s="134">
        <f t="shared" si="18"/>
        <v>1124</v>
      </c>
      <c r="X78" s="134" t="e">
        <f t="shared" ca="1" si="19"/>
        <v>#NAME?</v>
      </c>
      <c r="Y78" s="132" t="e">
        <f t="shared" ca="1" si="20"/>
        <v>#NAME?</v>
      </c>
      <c r="Z78" s="137" t="e">
        <f t="shared" ca="1" si="21"/>
        <v>#NAME?</v>
      </c>
      <c r="AA78" s="125">
        <v>15.340037916193101</v>
      </c>
      <c r="AB78" s="125">
        <v>65.489113278986906</v>
      </c>
      <c r="AC78" s="123" t="s">
        <v>9490</v>
      </c>
      <c r="AD78" s="125">
        <v>52.747650752977897</v>
      </c>
      <c r="AE78" s="123" t="s">
        <v>9491</v>
      </c>
      <c r="AF78" s="125">
        <v>68.802208639927599</v>
      </c>
      <c r="AG78" s="123" t="s">
        <v>9492</v>
      </c>
      <c r="AH78" s="125">
        <v>85.632665599999996</v>
      </c>
      <c r="AI78" s="123" t="s">
        <v>157</v>
      </c>
      <c r="AJ78" s="123" t="s">
        <v>166</v>
      </c>
      <c r="AK78" s="124">
        <v>18.8367667586</v>
      </c>
      <c r="AL78" s="123" t="s">
        <v>159</v>
      </c>
      <c r="AM78" s="36">
        <v>42171</v>
      </c>
      <c r="AN78" s="123" t="s">
        <v>9271</v>
      </c>
      <c r="AO78" s="123" t="s">
        <v>361</v>
      </c>
      <c r="AP78" s="123" t="s">
        <v>171</v>
      </c>
      <c r="AQ78" s="123" t="s">
        <v>173</v>
      </c>
    </row>
    <row r="79" spans="1:43">
      <c r="A79" s="123" t="s">
        <v>7174</v>
      </c>
      <c r="B79" s="123" t="s">
        <v>7175</v>
      </c>
      <c r="C79" s="36">
        <v>43830</v>
      </c>
      <c r="D79" s="124">
        <v>1.274</v>
      </c>
      <c r="E79" s="124">
        <v>1.274</v>
      </c>
      <c r="F79" s="125">
        <v>0.87094220110848197</v>
      </c>
      <c r="G79" s="36">
        <v>43829</v>
      </c>
      <c r="H79" s="124">
        <v>1.2629999999999999</v>
      </c>
      <c r="I79" s="125">
        <v>65.454545454545496</v>
      </c>
      <c r="J79" s="123" t="s">
        <v>9493</v>
      </c>
      <c r="K79" s="125">
        <v>2.0016012810248101</v>
      </c>
      <c r="L79" s="125">
        <v>7.5105485232067499</v>
      </c>
      <c r="M79" s="130">
        <v>11.8525021949078</v>
      </c>
      <c r="N79" s="137">
        <f t="shared" si="11"/>
        <v>47.410008779631198</v>
      </c>
      <c r="O79" s="132">
        <f t="shared" si="12"/>
        <v>0.47410008779631196</v>
      </c>
      <c r="P79" s="134">
        <f t="shared" si="13"/>
        <v>221</v>
      </c>
      <c r="Q79" s="134">
        <v>1124</v>
      </c>
      <c r="R79" s="134" t="str">
        <f t="shared" si="14"/>
        <v>221/1124</v>
      </c>
      <c r="S79" s="132">
        <f t="shared" si="15"/>
        <v>0.19661921708185054</v>
      </c>
      <c r="T79" s="137">
        <f t="shared" si="16"/>
        <v>90.169039145907476</v>
      </c>
      <c r="U79" s="133" t="e">
        <f ca="1">[1]!f_risk_annusharpe(A79,"2019/9/30","2019/12/31",1,1,3)</f>
        <v>#NAME?</v>
      </c>
      <c r="V79" s="134" t="e">
        <f t="shared" ca="1" si="17"/>
        <v>#NAME?</v>
      </c>
      <c r="W79" s="134">
        <f t="shared" si="18"/>
        <v>1124</v>
      </c>
      <c r="X79" s="134" t="e">
        <f t="shared" ca="1" si="19"/>
        <v>#NAME?</v>
      </c>
      <c r="Y79" s="132" t="e">
        <f t="shared" ca="1" si="20"/>
        <v>#NAME?</v>
      </c>
      <c r="Z79" s="137" t="e">
        <f t="shared" ca="1" si="21"/>
        <v>#NAME?</v>
      </c>
      <c r="AA79" s="125">
        <v>31.069958847736601</v>
      </c>
      <c r="AB79" s="125">
        <v>65.454545454545496</v>
      </c>
      <c r="AC79" s="123" t="s">
        <v>9493</v>
      </c>
      <c r="AD79" s="125">
        <v>28.947368421052602</v>
      </c>
      <c r="AE79" s="123" t="s">
        <v>9494</v>
      </c>
      <c r="AF79" s="126">
        <v>0</v>
      </c>
      <c r="AG79" s="123"/>
      <c r="AH79" s="125">
        <v>27.4</v>
      </c>
      <c r="AI79" s="123" t="s">
        <v>157</v>
      </c>
      <c r="AJ79" s="123" t="s">
        <v>95</v>
      </c>
      <c r="AK79" s="124">
        <v>0.86973929989999998</v>
      </c>
      <c r="AL79" s="123" t="s">
        <v>159</v>
      </c>
      <c r="AM79" s="36">
        <v>42970</v>
      </c>
      <c r="AN79" s="123" t="s">
        <v>9271</v>
      </c>
      <c r="AO79" s="123" t="s">
        <v>9495</v>
      </c>
      <c r="AP79" s="123" t="s">
        <v>228</v>
      </c>
      <c r="AQ79" s="123" t="s">
        <v>162</v>
      </c>
    </row>
    <row r="80" spans="1:43">
      <c r="A80" s="123" t="s">
        <v>7176</v>
      </c>
      <c r="B80" s="123" t="s">
        <v>7177</v>
      </c>
      <c r="C80" s="36">
        <v>43830</v>
      </c>
      <c r="D80" s="124">
        <v>1.4630000000000001</v>
      </c>
      <c r="E80" s="124">
        <v>1.4630000000000001</v>
      </c>
      <c r="F80" s="125">
        <v>0.480769230769239</v>
      </c>
      <c r="G80" s="36">
        <v>43829</v>
      </c>
      <c r="H80" s="124">
        <v>1.456</v>
      </c>
      <c r="I80" s="125">
        <v>65.124153498871294</v>
      </c>
      <c r="J80" s="123" t="s">
        <v>9496</v>
      </c>
      <c r="K80" s="125">
        <v>0.75757575757576601</v>
      </c>
      <c r="L80" s="125">
        <v>5.8610709117221598</v>
      </c>
      <c r="M80" s="130">
        <v>11.9357306809487</v>
      </c>
      <c r="N80" s="137">
        <f t="shared" si="11"/>
        <v>47.742922723794798</v>
      </c>
      <c r="O80" s="132">
        <f t="shared" si="12"/>
        <v>0.47742922723794801</v>
      </c>
      <c r="P80" s="134">
        <f t="shared" si="13"/>
        <v>215</v>
      </c>
      <c r="Q80" s="134">
        <v>1124</v>
      </c>
      <c r="R80" s="134" t="str">
        <f t="shared" si="14"/>
        <v>215/1124</v>
      </c>
      <c r="S80" s="132">
        <f t="shared" si="15"/>
        <v>0.19128113879003558</v>
      </c>
      <c r="T80" s="137">
        <f t="shared" si="16"/>
        <v>90.435943060498218</v>
      </c>
      <c r="U80" s="133" t="e">
        <f ca="1">[1]!f_risk_annusharpe(A80,"2019/9/30","2019/12/31",1,1,3)</f>
        <v>#NAME?</v>
      </c>
      <c r="V80" s="134" t="e">
        <f t="shared" ca="1" si="17"/>
        <v>#NAME?</v>
      </c>
      <c r="W80" s="134">
        <f t="shared" si="18"/>
        <v>1124</v>
      </c>
      <c r="X80" s="134" t="e">
        <f t="shared" ca="1" si="19"/>
        <v>#NAME?</v>
      </c>
      <c r="Y80" s="132" t="e">
        <f t="shared" ca="1" si="20"/>
        <v>#NAME?</v>
      </c>
      <c r="Z80" s="137" t="e">
        <f t="shared" ca="1" si="21"/>
        <v>#NAME?</v>
      </c>
      <c r="AA80" s="125">
        <v>31.093189964157698</v>
      </c>
      <c r="AB80" s="125">
        <v>65.124153498871294</v>
      </c>
      <c r="AC80" s="123" t="s">
        <v>9496</v>
      </c>
      <c r="AD80" s="125">
        <v>6.6326530612244898</v>
      </c>
      <c r="AE80" s="123" t="s">
        <v>9497</v>
      </c>
      <c r="AF80" s="125">
        <v>42.315175097276303</v>
      </c>
      <c r="AG80" s="123" t="s">
        <v>9498</v>
      </c>
      <c r="AH80" s="125">
        <v>46.3</v>
      </c>
      <c r="AI80" s="123" t="s">
        <v>157</v>
      </c>
      <c r="AJ80" s="123" t="s">
        <v>158</v>
      </c>
      <c r="AK80" s="124">
        <v>2.8426325283999998</v>
      </c>
      <c r="AL80" s="123" t="s">
        <v>159</v>
      </c>
      <c r="AM80" s="36">
        <v>41409</v>
      </c>
      <c r="AN80" s="123" t="s">
        <v>9271</v>
      </c>
      <c r="AO80" s="123" t="s">
        <v>360</v>
      </c>
      <c r="AP80" s="123" t="s">
        <v>210</v>
      </c>
      <c r="AQ80" s="123" t="s">
        <v>185</v>
      </c>
    </row>
    <row r="81" spans="1:43">
      <c r="A81" s="123" t="s">
        <v>7178</v>
      </c>
      <c r="B81" s="123" t="s">
        <v>7179</v>
      </c>
      <c r="C81" s="36">
        <v>43830</v>
      </c>
      <c r="D81" s="124">
        <v>1.637</v>
      </c>
      <c r="E81" s="124">
        <v>2.3079999999999998</v>
      </c>
      <c r="F81" s="125">
        <v>-6.10500610500554E-2</v>
      </c>
      <c r="G81" s="36">
        <v>43829</v>
      </c>
      <c r="H81" s="124">
        <v>1.6379999999999999</v>
      </c>
      <c r="I81" s="125">
        <v>65.098677675553304</v>
      </c>
      <c r="J81" s="123" t="s">
        <v>9499</v>
      </c>
      <c r="K81" s="125">
        <v>1.28486545130046</v>
      </c>
      <c r="L81" s="125">
        <v>7.6328816407496296</v>
      </c>
      <c r="M81" s="130">
        <v>13.4749023551738</v>
      </c>
      <c r="N81" s="137">
        <f t="shared" si="11"/>
        <v>53.899609420695199</v>
      </c>
      <c r="O81" s="132">
        <f t="shared" si="12"/>
        <v>0.53899609420695205</v>
      </c>
      <c r="P81" s="134">
        <f t="shared" si="13"/>
        <v>130</v>
      </c>
      <c r="Q81" s="134">
        <v>1124</v>
      </c>
      <c r="R81" s="134" t="str">
        <f t="shared" si="14"/>
        <v>130/1124</v>
      </c>
      <c r="S81" s="132">
        <f t="shared" si="15"/>
        <v>0.11565836298932385</v>
      </c>
      <c r="T81" s="137">
        <f t="shared" si="16"/>
        <v>94.217081850533816</v>
      </c>
      <c r="U81" s="133" t="e">
        <f ca="1">[1]!f_risk_annusharpe(A81,"2019/9/30","2019/12/31",1,1,3)</f>
        <v>#NAME?</v>
      </c>
      <c r="V81" s="134" t="e">
        <f t="shared" ca="1" si="17"/>
        <v>#NAME?</v>
      </c>
      <c r="W81" s="134">
        <f t="shared" si="18"/>
        <v>1124</v>
      </c>
      <c r="X81" s="134" t="e">
        <f t="shared" ca="1" si="19"/>
        <v>#NAME?</v>
      </c>
      <c r="Y81" s="132" t="e">
        <f t="shared" ca="1" si="20"/>
        <v>#NAME?</v>
      </c>
      <c r="Z81" s="137" t="e">
        <f t="shared" ca="1" si="21"/>
        <v>#NAME?</v>
      </c>
      <c r="AA81" s="125">
        <v>33.941475969373002</v>
      </c>
      <c r="AB81" s="125">
        <v>65.098677675553304</v>
      </c>
      <c r="AC81" s="123" t="s">
        <v>9499</v>
      </c>
      <c r="AD81" s="125">
        <v>35.833304726002503</v>
      </c>
      <c r="AE81" s="123" t="s">
        <v>9500</v>
      </c>
      <c r="AF81" s="125">
        <v>45.717109715199598</v>
      </c>
      <c r="AG81" s="123" t="s">
        <v>9501</v>
      </c>
      <c r="AH81" s="125">
        <v>152.4142684</v>
      </c>
      <c r="AI81" s="123" t="s">
        <v>157</v>
      </c>
      <c r="AJ81" s="123" t="s">
        <v>166</v>
      </c>
      <c r="AK81" s="124">
        <v>3.8167259774</v>
      </c>
      <c r="AL81" s="123" t="s">
        <v>159</v>
      </c>
      <c r="AM81" s="36">
        <v>41814</v>
      </c>
      <c r="AN81" s="123" t="s">
        <v>9271</v>
      </c>
      <c r="AO81" s="123" t="s">
        <v>9502</v>
      </c>
      <c r="AP81" s="123" t="s">
        <v>193</v>
      </c>
      <c r="AQ81" s="123" t="s">
        <v>185</v>
      </c>
    </row>
    <row r="82" spans="1:43">
      <c r="A82" s="123" t="s">
        <v>7180</v>
      </c>
      <c r="B82" s="123" t="s">
        <v>7181</v>
      </c>
      <c r="C82" s="36">
        <v>43830</v>
      </c>
      <c r="D82" s="124">
        <v>1.2676000000000001</v>
      </c>
      <c r="E82" s="124">
        <v>1.2676000000000001</v>
      </c>
      <c r="F82" s="125">
        <v>0.13429180819970299</v>
      </c>
      <c r="G82" s="36">
        <v>43829</v>
      </c>
      <c r="H82" s="124">
        <v>1.2659</v>
      </c>
      <c r="I82" s="125">
        <v>64.644759059618096</v>
      </c>
      <c r="J82" s="123" t="s">
        <v>9503</v>
      </c>
      <c r="K82" s="125">
        <v>3.86758439855786</v>
      </c>
      <c r="L82" s="125">
        <v>13.614770995787399</v>
      </c>
      <c r="M82" s="130">
        <v>15.3622133236258</v>
      </c>
      <c r="N82" s="137">
        <f t="shared" si="11"/>
        <v>61.448853294503202</v>
      </c>
      <c r="O82" s="132">
        <f t="shared" si="12"/>
        <v>0.61448853294503203</v>
      </c>
      <c r="P82" s="134">
        <f t="shared" si="13"/>
        <v>58</v>
      </c>
      <c r="Q82" s="134">
        <v>1124</v>
      </c>
      <c r="R82" s="134" t="str">
        <f t="shared" si="14"/>
        <v>58/1124</v>
      </c>
      <c r="S82" s="132">
        <f t="shared" si="15"/>
        <v>5.1601423487544484E-2</v>
      </c>
      <c r="T82" s="137">
        <f t="shared" si="16"/>
        <v>97.419928825622776</v>
      </c>
      <c r="U82" s="133" t="e">
        <f ca="1">[1]!f_risk_annusharpe(A82,"2019/9/30","2019/12/31",1,1,3)</f>
        <v>#NAME?</v>
      </c>
      <c r="V82" s="134" t="e">
        <f t="shared" ca="1" si="17"/>
        <v>#NAME?</v>
      </c>
      <c r="W82" s="134">
        <f t="shared" si="18"/>
        <v>1124</v>
      </c>
      <c r="X82" s="134" t="e">
        <f t="shared" ca="1" si="19"/>
        <v>#NAME?</v>
      </c>
      <c r="Y82" s="132" t="e">
        <f t="shared" ca="1" si="20"/>
        <v>#NAME?</v>
      </c>
      <c r="Z82" s="137" t="e">
        <f t="shared" ca="1" si="21"/>
        <v>#NAME?</v>
      </c>
      <c r="AA82" s="125">
        <v>31.575669503840601</v>
      </c>
      <c r="AB82" s="125">
        <v>64.644759059618096</v>
      </c>
      <c r="AC82" s="123" t="s">
        <v>9503</v>
      </c>
      <c r="AD82" s="126">
        <v>0</v>
      </c>
      <c r="AE82" s="123"/>
      <c r="AF82" s="126">
        <v>0</v>
      </c>
      <c r="AG82" s="123"/>
      <c r="AH82" s="125">
        <v>26.76</v>
      </c>
      <c r="AI82" s="123" t="s">
        <v>157</v>
      </c>
      <c r="AJ82" s="123" t="s">
        <v>95</v>
      </c>
      <c r="AK82" s="124">
        <v>1.3847496667000001</v>
      </c>
      <c r="AL82" s="123" t="s">
        <v>159</v>
      </c>
      <c r="AM82" s="36">
        <v>43132</v>
      </c>
      <c r="AN82" s="123" t="s">
        <v>9271</v>
      </c>
      <c r="AO82" s="123" t="s">
        <v>395</v>
      </c>
      <c r="AP82" s="123" t="s">
        <v>314</v>
      </c>
      <c r="AQ82" s="123" t="s">
        <v>177</v>
      </c>
    </row>
    <row r="83" spans="1:43">
      <c r="A83" s="123" t="s">
        <v>7182</v>
      </c>
      <c r="B83" s="123" t="s">
        <v>7183</v>
      </c>
      <c r="C83" s="36">
        <v>43830</v>
      </c>
      <c r="D83" s="124">
        <v>1.1279999999999999</v>
      </c>
      <c r="E83" s="124">
        <v>2.4660000000000002</v>
      </c>
      <c r="F83" s="125">
        <v>-0.44130626654900701</v>
      </c>
      <c r="G83" s="36">
        <v>43829</v>
      </c>
      <c r="H83" s="124">
        <v>1.133</v>
      </c>
      <c r="I83" s="125">
        <v>64.2833947294626</v>
      </c>
      <c r="J83" s="123" t="s">
        <v>9504</v>
      </c>
      <c r="K83" s="125">
        <v>1.3477149511536499</v>
      </c>
      <c r="L83" s="125">
        <v>7.9233979974571902</v>
      </c>
      <c r="M83" s="130">
        <v>11.635528297705299</v>
      </c>
      <c r="N83" s="137">
        <f t="shared" si="11"/>
        <v>46.542113190821198</v>
      </c>
      <c r="O83" s="132">
        <f t="shared" si="12"/>
        <v>0.46542113190821199</v>
      </c>
      <c r="P83" s="134">
        <f t="shared" si="13"/>
        <v>230</v>
      </c>
      <c r="Q83" s="134">
        <v>1124</v>
      </c>
      <c r="R83" s="134" t="str">
        <f t="shared" si="14"/>
        <v>230/1124</v>
      </c>
      <c r="S83" s="132">
        <f t="shared" si="15"/>
        <v>0.20462633451957296</v>
      </c>
      <c r="T83" s="137">
        <f t="shared" si="16"/>
        <v>89.768683274021356</v>
      </c>
      <c r="U83" s="133" t="e">
        <f ca="1">[1]!f_risk_annusharpe(A83,"2019/9/30","2019/12/31",1,1,3)</f>
        <v>#NAME?</v>
      </c>
      <c r="V83" s="134" t="e">
        <f t="shared" ca="1" si="17"/>
        <v>#NAME?</v>
      </c>
      <c r="W83" s="134">
        <f t="shared" si="18"/>
        <v>1124</v>
      </c>
      <c r="X83" s="134" t="e">
        <f t="shared" ca="1" si="19"/>
        <v>#NAME?</v>
      </c>
      <c r="Y83" s="132" t="e">
        <f t="shared" ca="1" si="20"/>
        <v>#NAME?</v>
      </c>
      <c r="Z83" s="137" t="e">
        <f t="shared" ca="1" si="21"/>
        <v>#NAME?</v>
      </c>
      <c r="AA83" s="125">
        <v>28.445511323228502</v>
      </c>
      <c r="AB83" s="125">
        <v>64.2833947294626</v>
      </c>
      <c r="AC83" s="123" t="s">
        <v>9504</v>
      </c>
      <c r="AD83" s="125">
        <v>36.223081267916001</v>
      </c>
      <c r="AE83" s="123" t="s">
        <v>9505</v>
      </c>
      <c r="AF83" s="125">
        <v>52.749844383971798</v>
      </c>
      <c r="AG83" s="123" t="s">
        <v>9506</v>
      </c>
      <c r="AH83" s="125">
        <v>220.54139119999999</v>
      </c>
      <c r="AI83" s="123" t="s">
        <v>157</v>
      </c>
      <c r="AJ83" s="123" t="s">
        <v>166</v>
      </c>
      <c r="AK83" s="124">
        <v>8.8646115030000008</v>
      </c>
      <c r="AL83" s="123" t="s">
        <v>159</v>
      </c>
      <c r="AM83" s="36">
        <v>41619</v>
      </c>
      <c r="AN83" s="123" t="s">
        <v>9271</v>
      </c>
      <c r="AO83" s="123" t="s">
        <v>332</v>
      </c>
      <c r="AP83" s="123" t="s">
        <v>244</v>
      </c>
      <c r="AQ83" s="123" t="s">
        <v>181</v>
      </c>
    </row>
    <row r="84" spans="1:43">
      <c r="A84" s="123" t="s">
        <v>7184</v>
      </c>
      <c r="B84" s="123" t="s">
        <v>7185</v>
      </c>
      <c r="C84" s="36">
        <v>43830</v>
      </c>
      <c r="D84" s="124">
        <v>1.2766</v>
      </c>
      <c r="E84" s="124">
        <v>1.2766</v>
      </c>
      <c r="F84" s="125">
        <v>0.290674836986412</v>
      </c>
      <c r="G84" s="36">
        <v>43829</v>
      </c>
      <c r="H84" s="124">
        <v>1.2728999999999999</v>
      </c>
      <c r="I84" s="125">
        <v>64.171810699588505</v>
      </c>
      <c r="J84" s="123" t="s">
        <v>9508</v>
      </c>
      <c r="K84" s="125">
        <v>1.9567127226259899</v>
      </c>
      <c r="L84" s="125">
        <v>9.2511767222935308</v>
      </c>
      <c r="M84" s="130">
        <v>12.485681557846499</v>
      </c>
      <c r="N84" s="137">
        <f t="shared" si="11"/>
        <v>49.942726231385997</v>
      </c>
      <c r="O84" s="132">
        <f t="shared" si="12"/>
        <v>0.49942726231385998</v>
      </c>
      <c r="P84" s="134">
        <f t="shared" si="13"/>
        <v>189</v>
      </c>
      <c r="Q84" s="134">
        <v>1124</v>
      </c>
      <c r="R84" s="134" t="str">
        <f t="shared" si="14"/>
        <v>189/1124</v>
      </c>
      <c r="S84" s="132">
        <f t="shared" si="15"/>
        <v>0.16814946619217083</v>
      </c>
      <c r="T84" s="137">
        <f t="shared" si="16"/>
        <v>91.592526690391452</v>
      </c>
      <c r="U84" s="133" t="e">
        <f ca="1">[1]!f_risk_annusharpe(A84,"2019/9/30","2019/12/31",1,1,3)</f>
        <v>#NAME?</v>
      </c>
      <c r="V84" s="134" t="e">
        <f t="shared" ca="1" si="17"/>
        <v>#NAME?</v>
      </c>
      <c r="W84" s="134">
        <f t="shared" si="18"/>
        <v>1124</v>
      </c>
      <c r="X84" s="134" t="e">
        <f t="shared" ca="1" si="19"/>
        <v>#NAME?</v>
      </c>
      <c r="Y84" s="132" t="e">
        <f t="shared" ca="1" si="20"/>
        <v>#NAME?</v>
      </c>
      <c r="Z84" s="137" t="e">
        <f t="shared" ca="1" si="21"/>
        <v>#NAME?</v>
      </c>
      <c r="AA84" s="125">
        <v>28.018451664661001</v>
      </c>
      <c r="AB84" s="125">
        <v>64.171810699588505</v>
      </c>
      <c r="AC84" s="123" t="s">
        <v>9508</v>
      </c>
      <c r="AD84" s="125">
        <v>27.3924758008183</v>
      </c>
      <c r="AE84" s="123" t="s">
        <v>9509</v>
      </c>
      <c r="AF84" s="126">
        <v>0</v>
      </c>
      <c r="AG84" s="123"/>
      <c r="AH84" s="125">
        <v>27.66</v>
      </c>
      <c r="AI84" s="123" t="s">
        <v>157</v>
      </c>
      <c r="AJ84" s="123" t="s">
        <v>95</v>
      </c>
      <c r="AK84" s="124">
        <v>1.3242173639999999</v>
      </c>
      <c r="AL84" s="123" t="s">
        <v>159</v>
      </c>
      <c r="AM84" s="36">
        <v>43070</v>
      </c>
      <c r="AN84" s="123" t="s">
        <v>9271</v>
      </c>
      <c r="AO84" s="123" t="s">
        <v>374</v>
      </c>
      <c r="AP84" s="123" t="s">
        <v>161</v>
      </c>
      <c r="AQ84" s="123" t="s">
        <v>181</v>
      </c>
    </row>
    <row r="85" spans="1:43">
      <c r="A85" s="123" t="s">
        <v>7186</v>
      </c>
      <c r="B85" s="123" t="s">
        <v>7187</v>
      </c>
      <c r="C85" s="36">
        <v>43830</v>
      </c>
      <c r="D85" s="124">
        <v>1.1409</v>
      </c>
      <c r="E85" s="124">
        <v>1.1409</v>
      </c>
      <c r="F85" s="125">
        <v>0.57299012693934703</v>
      </c>
      <c r="G85" s="36">
        <v>43829</v>
      </c>
      <c r="H85" s="124">
        <v>1.1344000000000001</v>
      </c>
      <c r="I85" s="125">
        <v>64.111047180667398</v>
      </c>
      <c r="J85" s="123" t="s">
        <v>9510</v>
      </c>
      <c r="K85" s="125">
        <v>1.8387931803980999</v>
      </c>
      <c r="L85" s="125">
        <v>3.62397820163488</v>
      </c>
      <c r="M85" s="130">
        <v>7.5813295615275802</v>
      </c>
      <c r="N85" s="137">
        <f t="shared" si="11"/>
        <v>30.325318246110321</v>
      </c>
      <c r="O85" s="132">
        <f t="shared" si="12"/>
        <v>0.30325318246110322</v>
      </c>
      <c r="P85" s="134">
        <f t="shared" si="13"/>
        <v>546</v>
      </c>
      <c r="Q85" s="134">
        <v>1124</v>
      </c>
      <c r="R85" s="134" t="str">
        <f t="shared" si="14"/>
        <v>546/1124</v>
      </c>
      <c r="S85" s="132">
        <f t="shared" si="15"/>
        <v>0.48576512455516013</v>
      </c>
      <c r="T85" s="137">
        <f t="shared" si="16"/>
        <v>75.711743772241988</v>
      </c>
      <c r="U85" s="133" t="e">
        <f ca="1">[1]!f_risk_annusharpe(A85,"2019/9/30","2019/12/31",1,1,3)</f>
        <v>#NAME?</v>
      </c>
      <c r="V85" s="134" t="e">
        <f t="shared" ca="1" si="17"/>
        <v>#NAME?</v>
      </c>
      <c r="W85" s="134">
        <f t="shared" si="18"/>
        <v>1124</v>
      </c>
      <c r="X85" s="134" t="e">
        <f t="shared" ca="1" si="19"/>
        <v>#NAME?</v>
      </c>
      <c r="Y85" s="132" t="e">
        <f t="shared" ca="1" si="20"/>
        <v>#NAME?</v>
      </c>
      <c r="Z85" s="137" t="e">
        <f t="shared" ca="1" si="21"/>
        <v>#NAME?</v>
      </c>
      <c r="AA85" s="125">
        <v>20.513362205556099</v>
      </c>
      <c r="AB85" s="125">
        <v>64.111047180667398</v>
      </c>
      <c r="AC85" s="123" t="s">
        <v>9510</v>
      </c>
      <c r="AD85" s="126">
        <v>0</v>
      </c>
      <c r="AE85" s="123"/>
      <c r="AF85" s="126">
        <v>0</v>
      </c>
      <c r="AG85" s="123"/>
      <c r="AH85" s="125">
        <v>14.09</v>
      </c>
      <c r="AI85" s="123" t="s">
        <v>163</v>
      </c>
      <c r="AJ85" s="123" t="s">
        <v>95</v>
      </c>
      <c r="AK85" s="124">
        <v>1.3070050704</v>
      </c>
      <c r="AL85" s="123" t="s">
        <v>159</v>
      </c>
      <c r="AM85" s="36">
        <v>43185</v>
      </c>
      <c r="AN85" s="123" t="s">
        <v>9271</v>
      </c>
      <c r="AO85" s="123" t="s">
        <v>352</v>
      </c>
      <c r="AP85" s="123" t="s">
        <v>249</v>
      </c>
      <c r="AQ85" s="123" t="s">
        <v>165</v>
      </c>
    </row>
    <row r="86" spans="1:43">
      <c r="A86" s="123" t="s">
        <v>7188</v>
      </c>
      <c r="B86" s="123" t="s">
        <v>7189</v>
      </c>
      <c r="C86" s="36">
        <v>43830</v>
      </c>
      <c r="D86" s="124">
        <v>1.7390000000000001</v>
      </c>
      <c r="E86" s="124">
        <v>1.821</v>
      </c>
      <c r="F86" s="125">
        <v>0.40415704387992202</v>
      </c>
      <c r="G86" s="36">
        <v>43829</v>
      </c>
      <c r="H86" s="124">
        <v>1.732</v>
      </c>
      <c r="I86" s="125">
        <v>64.056603773584897</v>
      </c>
      <c r="J86" s="123" t="s">
        <v>9511</v>
      </c>
      <c r="K86" s="125">
        <v>2.1139166177334201</v>
      </c>
      <c r="L86" s="125">
        <v>7.4783683559950598</v>
      </c>
      <c r="M86" s="130">
        <v>12.556634304207099</v>
      </c>
      <c r="N86" s="137">
        <f t="shared" si="11"/>
        <v>50.226537216828397</v>
      </c>
      <c r="O86" s="132">
        <f t="shared" si="12"/>
        <v>0.50226537216828393</v>
      </c>
      <c r="P86" s="134">
        <f t="shared" si="13"/>
        <v>183</v>
      </c>
      <c r="Q86" s="134">
        <v>1124</v>
      </c>
      <c r="R86" s="134" t="str">
        <f t="shared" si="14"/>
        <v>183/1124</v>
      </c>
      <c r="S86" s="132">
        <f t="shared" si="15"/>
        <v>0.16281138790035588</v>
      </c>
      <c r="T86" s="137">
        <f t="shared" si="16"/>
        <v>91.859430604982208</v>
      </c>
      <c r="U86" s="133" t="e">
        <f ca="1">[1]!f_risk_annusharpe(A86,"2019/9/30","2019/12/31",1,1,3)</f>
        <v>#NAME?</v>
      </c>
      <c r="V86" s="134" t="e">
        <f t="shared" ca="1" si="17"/>
        <v>#NAME?</v>
      </c>
      <c r="W86" s="134">
        <f t="shared" si="18"/>
        <v>1124</v>
      </c>
      <c r="X86" s="134" t="e">
        <f t="shared" ca="1" si="19"/>
        <v>#NAME?</v>
      </c>
      <c r="Y86" s="132" t="e">
        <f t="shared" ca="1" si="20"/>
        <v>#NAME?</v>
      </c>
      <c r="Z86" s="137" t="e">
        <f t="shared" ca="1" si="21"/>
        <v>#NAME?</v>
      </c>
      <c r="AA86" s="125">
        <v>19.028062970568101</v>
      </c>
      <c r="AB86" s="125">
        <v>64.056603773584897</v>
      </c>
      <c r="AC86" s="123" t="s">
        <v>9511</v>
      </c>
      <c r="AD86" s="125">
        <v>18.8653451811347</v>
      </c>
      <c r="AE86" s="123" t="s">
        <v>9512</v>
      </c>
      <c r="AF86" s="125">
        <v>69.990224828934501</v>
      </c>
      <c r="AG86" s="123" t="s">
        <v>9513</v>
      </c>
      <c r="AH86" s="125">
        <v>88.104151999999999</v>
      </c>
      <c r="AI86" s="123" t="s">
        <v>157</v>
      </c>
      <c r="AJ86" s="123" t="s">
        <v>166</v>
      </c>
      <c r="AK86" s="124">
        <v>0.86240062559999997</v>
      </c>
      <c r="AL86" s="123" t="s">
        <v>159</v>
      </c>
      <c r="AM86" s="36">
        <v>41667</v>
      </c>
      <c r="AN86" s="123" t="s">
        <v>9271</v>
      </c>
      <c r="AO86" s="123" t="s">
        <v>370</v>
      </c>
      <c r="AP86" s="123" t="s">
        <v>175</v>
      </c>
      <c r="AQ86" s="123" t="s">
        <v>173</v>
      </c>
    </row>
    <row r="87" spans="1:43">
      <c r="A87" s="123" t="s">
        <v>7190</v>
      </c>
      <c r="B87" s="123" t="s">
        <v>7191</v>
      </c>
      <c r="C87" s="36">
        <v>43830</v>
      </c>
      <c r="D87" s="124">
        <v>2.3239999999999998</v>
      </c>
      <c r="E87" s="124">
        <v>2.16</v>
      </c>
      <c r="F87" s="125">
        <v>0.99956540634506497</v>
      </c>
      <c r="G87" s="36">
        <v>43829</v>
      </c>
      <c r="H87" s="124">
        <v>2.3010000000000002</v>
      </c>
      <c r="I87" s="125">
        <v>64.008468595624507</v>
      </c>
      <c r="J87" s="123" t="s">
        <v>9514</v>
      </c>
      <c r="K87" s="125">
        <v>2.69553689792312</v>
      </c>
      <c r="L87" s="125">
        <v>7.39371534195931</v>
      </c>
      <c r="M87" s="130">
        <v>13.4211810639336</v>
      </c>
      <c r="N87" s="137">
        <f t="shared" si="11"/>
        <v>53.684724255734402</v>
      </c>
      <c r="O87" s="132">
        <f t="shared" si="12"/>
        <v>0.53684724255734406</v>
      </c>
      <c r="P87" s="134">
        <f t="shared" si="13"/>
        <v>134</v>
      </c>
      <c r="Q87" s="134">
        <v>1124</v>
      </c>
      <c r="R87" s="134" t="str">
        <f t="shared" si="14"/>
        <v>134/1124</v>
      </c>
      <c r="S87" s="132">
        <f t="shared" si="15"/>
        <v>0.11921708185053381</v>
      </c>
      <c r="T87" s="137">
        <f t="shared" si="16"/>
        <v>94.039145907473312</v>
      </c>
      <c r="U87" s="133" t="e">
        <f ca="1">[1]!f_risk_annusharpe(A87,"2019/9/30","2019/12/31",1,1,3)</f>
        <v>#NAME?</v>
      </c>
      <c r="V87" s="134" t="e">
        <f t="shared" ca="1" si="17"/>
        <v>#NAME?</v>
      </c>
      <c r="W87" s="134">
        <f t="shared" si="18"/>
        <v>1124</v>
      </c>
      <c r="X87" s="134" t="e">
        <f t="shared" ca="1" si="19"/>
        <v>#NAME?</v>
      </c>
      <c r="Y87" s="132" t="e">
        <f t="shared" ca="1" si="20"/>
        <v>#NAME?</v>
      </c>
      <c r="Z87" s="137" t="e">
        <f t="shared" ca="1" si="21"/>
        <v>#NAME?</v>
      </c>
      <c r="AA87" s="125">
        <v>30.196078431372499</v>
      </c>
      <c r="AB87" s="125">
        <v>64.008468595624507</v>
      </c>
      <c r="AC87" s="123" t="s">
        <v>9514</v>
      </c>
      <c r="AD87" s="125">
        <v>24.8790972595379</v>
      </c>
      <c r="AE87" s="123" t="s">
        <v>9515</v>
      </c>
      <c r="AF87" s="125">
        <v>55.4515050167224</v>
      </c>
      <c r="AG87" s="123" t="s">
        <v>9516</v>
      </c>
      <c r="AH87" s="125">
        <v>131.31165139186299</v>
      </c>
      <c r="AI87" s="123" t="s">
        <v>157</v>
      </c>
      <c r="AJ87" s="123" t="s">
        <v>166</v>
      </c>
      <c r="AK87" s="124">
        <v>3.3498530061</v>
      </c>
      <c r="AL87" s="123" t="s">
        <v>159</v>
      </c>
      <c r="AM87" s="36">
        <v>41631</v>
      </c>
      <c r="AN87" s="123" t="s">
        <v>9271</v>
      </c>
      <c r="AO87" s="123" t="s">
        <v>9517</v>
      </c>
      <c r="AP87" s="123" t="s">
        <v>175</v>
      </c>
      <c r="AQ87" s="123" t="s">
        <v>207</v>
      </c>
    </row>
    <row r="88" spans="1:43">
      <c r="A88" s="123" t="s">
        <v>7192</v>
      </c>
      <c r="B88" s="123" t="s">
        <v>7193</v>
      </c>
      <c r="C88" s="36">
        <v>43830</v>
      </c>
      <c r="D88" s="124">
        <v>1.597</v>
      </c>
      <c r="E88" s="124">
        <v>2.524</v>
      </c>
      <c r="F88" s="125">
        <v>0.63011972274731198</v>
      </c>
      <c r="G88" s="36">
        <v>43829</v>
      </c>
      <c r="H88" s="124">
        <v>1.587</v>
      </c>
      <c r="I88" s="125">
        <v>63.963039014373699</v>
      </c>
      <c r="J88" s="123" t="s">
        <v>9518</v>
      </c>
      <c r="K88" s="125">
        <v>2.1753039027511201</v>
      </c>
      <c r="L88" s="125">
        <v>9.3086926762491302</v>
      </c>
      <c r="M88" s="130">
        <v>12.62341325811</v>
      </c>
      <c r="N88" s="137">
        <f t="shared" si="11"/>
        <v>50.493653032440001</v>
      </c>
      <c r="O88" s="132">
        <f t="shared" si="12"/>
        <v>0.5049365303244</v>
      </c>
      <c r="P88" s="134">
        <f t="shared" si="13"/>
        <v>178</v>
      </c>
      <c r="Q88" s="134">
        <v>1124</v>
      </c>
      <c r="R88" s="134" t="str">
        <f t="shared" si="14"/>
        <v>178/1124</v>
      </c>
      <c r="S88" s="132">
        <f t="shared" si="15"/>
        <v>0.15836298932384341</v>
      </c>
      <c r="T88" s="137">
        <f t="shared" si="16"/>
        <v>92.081850533807824</v>
      </c>
      <c r="U88" s="133" t="e">
        <f ca="1">[1]!f_risk_annusharpe(A88,"2019/9/30","2019/12/31",1,1,3)</f>
        <v>#NAME?</v>
      </c>
      <c r="V88" s="134" t="e">
        <f t="shared" ca="1" si="17"/>
        <v>#NAME?</v>
      </c>
      <c r="W88" s="134">
        <f t="shared" si="18"/>
        <v>1124</v>
      </c>
      <c r="X88" s="134" t="e">
        <f t="shared" ca="1" si="19"/>
        <v>#NAME?</v>
      </c>
      <c r="Y88" s="132" t="e">
        <f t="shared" ca="1" si="20"/>
        <v>#NAME?</v>
      </c>
      <c r="Z88" s="137" t="e">
        <f t="shared" ca="1" si="21"/>
        <v>#NAME?</v>
      </c>
      <c r="AA88" s="125">
        <v>27.454110135674402</v>
      </c>
      <c r="AB88" s="125">
        <v>63.963039014373699</v>
      </c>
      <c r="AC88" s="123" t="s">
        <v>9518</v>
      </c>
      <c r="AD88" s="125">
        <v>41.202475685234297</v>
      </c>
      <c r="AE88" s="123" t="s">
        <v>9519</v>
      </c>
      <c r="AF88" s="125">
        <v>60.6710193869677</v>
      </c>
      <c r="AG88" s="123" t="s">
        <v>9520</v>
      </c>
      <c r="AH88" s="125">
        <v>210.3453294</v>
      </c>
      <c r="AI88" s="123" t="s">
        <v>157</v>
      </c>
      <c r="AJ88" s="123" t="s">
        <v>197</v>
      </c>
      <c r="AK88" s="124">
        <v>5.9833864904</v>
      </c>
      <c r="AL88" s="123" t="s">
        <v>159</v>
      </c>
      <c r="AM88" s="36">
        <v>40359</v>
      </c>
      <c r="AN88" s="123" t="s">
        <v>9271</v>
      </c>
      <c r="AO88" s="123" t="s">
        <v>9521</v>
      </c>
      <c r="AP88" s="123" t="s">
        <v>266</v>
      </c>
      <c r="AQ88" s="123" t="s">
        <v>181</v>
      </c>
    </row>
    <row r="89" spans="1:43">
      <c r="A89" s="123" t="s">
        <v>7194</v>
      </c>
      <c r="B89" s="123" t="s">
        <v>7195</v>
      </c>
      <c r="C89" s="36">
        <v>43830</v>
      </c>
      <c r="D89" s="124">
        <v>1.7410000000000001</v>
      </c>
      <c r="E89" s="124">
        <v>1.7609999999999999</v>
      </c>
      <c r="F89" s="125">
        <v>0.69404279930595103</v>
      </c>
      <c r="G89" s="36">
        <v>43829</v>
      </c>
      <c r="H89" s="124">
        <v>1.7290000000000001</v>
      </c>
      <c r="I89" s="125">
        <v>63.935969868173203</v>
      </c>
      <c r="J89" s="123" t="s">
        <v>9522</v>
      </c>
      <c r="K89" s="125">
        <v>1.2798138452588701</v>
      </c>
      <c r="L89" s="125">
        <v>6.2233068944478296</v>
      </c>
      <c r="M89" s="130">
        <v>9.7038437303087601</v>
      </c>
      <c r="N89" s="137">
        <f t="shared" si="11"/>
        <v>38.815374921235041</v>
      </c>
      <c r="O89" s="132">
        <f t="shared" si="12"/>
        <v>0.38815374921235041</v>
      </c>
      <c r="P89" s="134">
        <f t="shared" si="13"/>
        <v>358</v>
      </c>
      <c r="Q89" s="134">
        <v>1124</v>
      </c>
      <c r="R89" s="134" t="str">
        <f t="shared" si="14"/>
        <v>358/1124</v>
      </c>
      <c r="S89" s="132">
        <f t="shared" si="15"/>
        <v>0.31850533807829179</v>
      </c>
      <c r="T89" s="137">
        <f t="shared" si="16"/>
        <v>84.07473309608541</v>
      </c>
      <c r="U89" s="133" t="e">
        <f ca="1">[1]!f_risk_annusharpe(A89,"2019/9/30","2019/12/31",1,1,3)</f>
        <v>#NAME?</v>
      </c>
      <c r="V89" s="134" t="e">
        <f t="shared" ca="1" si="17"/>
        <v>#NAME?</v>
      </c>
      <c r="W89" s="134">
        <f t="shared" si="18"/>
        <v>1124</v>
      </c>
      <c r="X89" s="134" t="e">
        <f t="shared" ca="1" si="19"/>
        <v>#NAME?</v>
      </c>
      <c r="Y89" s="132" t="e">
        <f t="shared" ca="1" si="20"/>
        <v>#NAME?</v>
      </c>
      <c r="Z89" s="137" t="e">
        <f t="shared" ca="1" si="21"/>
        <v>#NAME?</v>
      </c>
      <c r="AA89" s="125">
        <v>31.000752445447699</v>
      </c>
      <c r="AB89" s="125">
        <v>63.935969868173203</v>
      </c>
      <c r="AC89" s="123" t="s">
        <v>9522</v>
      </c>
      <c r="AD89" s="125">
        <v>23.7384506041222</v>
      </c>
      <c r="AE89" s="123" t="s">
        <v>9523</v>
      </c>
      <c r="AF89" s="125">
        <v>53.798586572438197</v>
      </c>
      <c r="AG89" s="123" t="s">
        <v>9524</v>
      </c>
      <c r="AH89" s="125">
        <v>77.203332500000002</v>
      </c>
      <c r="AI89" s="123" t="s">
        <v>157</v>
      </c>
      <c r="AJ89" s="123" t="s">
        <v>166</v>
      </c>
      <c r="AK89" s="124">
        <v>3.4672672942</v>
      </c>
      <c r="AL89" s="123" t="s">
        <v>159</v>
      </c>
      <c r="AM89" s="36">
        <v>40220</v>
      </c>
      <c r="AN89" s="123" t="s">
        <v>9271</v>
      </c>
      <c r="AO89" s="123" t="s">
        <v>364</v>
      </c>
      <c r="AP89" s="123" t="s">
        <v>196</v>
      </c>
      <c r="AQ89" s="123" t="s">
        <v>165</v>
      </c>
    </row>
    <row r="90" spans="1:43">
      <c r="A90" s="123" t="s">
        <v>7196</v>
      </c>
      <c r="B90" s="123" t="s">
        <v>7197</v>
      </c>
      <c r="C90" s="36">
        <v>43830</v>
      </c>
      <c r="D90" s="124">
        <v>1.5828</v>
      </c>
      <c r="E90" s="124">
        <v>1.8807</v>
      </c>
      <c r="F90" s="125">
        <v>0.59743231219015402</v>
      </c>
      <c r="G90" s="36">
        <v>43829</v>
      </c>
      <c r="H90" s="124">
        <v>1.5733999999999999</v>
      </c>
      <c r="I90" s="125">
        <v>63.901832867350102</v>
      </c>
      <c r="J90" s="123" t="s">
        <v>9525</v>
      </c>
      <c r="K90" s="125">
        <v>1.65050414231584</v>
      </c>
      <c r="L90" s="125">
        <v>6.0786810535486797</v>
      </c>
      <c r="M90" s="130">
        <v>8.5820127598271103</v>
      </c>
      <c r="N90" s="137">
        <f t="shared" si="11"/>
        <v>34.328051039308441</v>
      </c>
      <c r="O90" s="132">
        <f t="shared" si="12"/>
        <v>0.34328051039308444</v>
      </c>
      <c r="P90" s="134">
        <f t="shared" si="13"/>
        <v>449</v>
      </c>
      <c r="Q90" s="134">
        <v>1124</v>
      </c>
      <c r="R90" s="134" t="str">
        <f t="shared" si="14"/>
        <v>449/1124</v>
      </c>
      <c r="S90" s="132">
        <f t="shared" si="15"/>
        <v>0.39946619217081852</v>
      </c>
      <c r="T90" s="137">
        <f t="shared" si="16"/>
        <v>80.026690391459084</v>
      </c>
      <c r="U90" s="133" t="e">
        <f ca="1">[1]!f_risk_annusharpe(A90,"2019/9/30","2019/12/31",1,1,3)</f>
        <v>#NAME?</v>
      </c>
      <c r="V90" s="134" t="e">
        <f t="shared" ca="1" si="17"/>
        <v>#NAME?</v>
      </c>
      <c r="W90" s="134">
        <f t="shared" si="18"/>
        <v>1124</v>
      </c>
      <c r="X90" s="134" t="e">
        <f t="shared" ca="1" si="19"/>
        <v>#NAME?</v>
      </c>
      <c r="Y90" s="132" t="e">
        <f t="shared" ca="1" si="20"/>
        <v>#NAME?</v>
      </c>
      <c r="Z90" s="137" t="e">
        <f t="shared" ca="1" si="21"/>
        <v>#NAME?</v>
      </c>
      <c r="AA90" s="125">
        <v>26.969356650088201</v>
      </c>
      <c r="AB90" s="125">
        <v>63.901832867350102</v>
      </c>
      <c r="AC90" s="123" t="s">
        <v>9525</v>
      </c>
      <c r="AD90" s="125">
        <v>24.102242433746301</v>
      </c>
      <c r="AE90" s="123" t="s">
        <v>9526</v>
      </c>
      <c r="AF90" s="125">
        <v>32.120200333889798</v>
      </c>
      <c r="AG90" s="123" t="s">
        <v>9527</v>
      </c>
      <c r="AH90" s="125">
        <v>105.42828812</v>
      </c>
      <c r="AI90" s="123" t="s">
        <v>157</v>
      </c>
      <c r="AJ90" s="123" t="s">
        <v>158</v>
      </c>
      <c r="AK90" s="124">
        <v>1.5495045226999999</v>
      </c>
      <c r="AL90" s="123" t="s">
        <v>159</v>
      </c>
      <c r="AM90" s="36">
        <v>40787</v>
      </c>
      <c r="AN90" s="123" t="s">
        <v>9271</v>
      </c>
      <c r="AO90" s="123" t="s">
        <v>9528</v>
      </c>
      <c r="AP90" s="123" t="s">
        <v>215</v>
      </c>
      <c r="AQ90" s="123" t="s">
        <v>173</v>
      </c>
    </row>
    <row r="91" spans="1:43">
      <c r="A91" s="123" t="s">
        <v>7198</v>
      </c>
      <c r="B91" s="123" t="s">
        <v>7199</v>
      </c>
      <c r="C91" s="36">
        <v>43830</v>
      </c>
      <c r="D91" s="124">
        <v>1.41</v>
      </c>
      <c r="E91" s="124">
        <v>1.41</v>
      </c>
      <c r="F91" s="125">
        <v>0.21321961620468299</v>
      </c>
      <c r="G91" s="36">
        <v>43829</v>
      </c>
      <c r="H91" s="124">
        <v>1.407</v>
      </c>
      <c r="I91" s="125">
        <v>63.763066202090599</v>
      </c>
      <c r="J91" s="123" t="s">
        <v>9529</v>
      </c>
      <c r="K91" s="125">
        <v>2.0260492040521001</v>
      </c>
      <c r="L91" s="125">
        <v>6.3348416289592597</v>
      </c>
      <c r="M91" s="130">
        <v>12.8</v>
      </c>
      <c r="N91" s="137">
        <f t="shared" si="11"/>
        <v>51.2</v>
      </c>
      <c r="O91" s="132">
        <f t="shared" si="12"/>
        <v>0.51200000000000001</v>
      </c>
      <c r="P91" s="134">
        <f t="shared" si="13"/>
        <v>173</v>
      </c>
      <c r="Q91" s="134">
        <v>1124</v>
      </c>
      <c r="R91" s="134" t="str">
        <f t="shared" si="14"/>
        <v>173/1124</v>
      </c>
      <c r="S91" s="132">
        <f t="shared" si="15"/>
        <v>0.15391459074733096</v>
      </c>
      <c r="T91" s="137">
        <f t="shared" si="16"/>
        <v>92.304270462633454</v>
      </c>
      <c r="U91" s="133" t="e">
        <f ca="1">[1]!f_risk_annusharpe(A91,"2019/9/30","2019/12/31",1,1,3)</f>
        <v>#NAME?</v>
      </c>
      <c r="V91" s="134" t="e">
        <f t="shared" ca="1" si="17"/>
        <v>#NAME?</v>
      </c>
      <c r="W91" s="134">
        <f t="shared" si="18"/>
        <v>1124</v>
      </c>
      <c r="X91" s="134" t="e">
        <f t="shared" ca="1" si="19"/>
        <v>#NAME?</v>
      </c>
      <c r="Y91" s="132" t="e">
        <f t="shared" ca="1" si="20"/>
        <v>#NAME?</v>
      </c>
      <c r="Z91" s="137" t="e">
        <f t="shared" ca="1" si="21"/>
        <v>#NAME?</v>
      </c>
      <c r="AA91" s="125">
        <v>23.792800702370499</v>
      </c>
      <c r="AB91" s="125">
        <v>63.763066202090599</v>
      </c>
      <c r="AC91" s="123" t="s">
        <v>9529</v>
      </c>
      <c r="AD91" s="125">
        <v>35.186960690316397</v>
      </c>
      <c r="AE91" s="123" t="s">
        <v>9530</v>
      </c>
      <c r="AF91" s="125">
        <v>41.4242728184554</v>
      </c>
      <c r="AG91" s="123" t="s">
        <v>9531</v>
      </c>
      <c r="AH91" s="125">
        <v>41</v>
      </c>
      <c r="AI91" s="123" t="s">
        <v>157</v>
      </c>
      <c r="AJ91" s="123" t="s">
        <v>197</v>
      </c>
      <c r="AK91" s="124">
        <v>8.0519282351000001</v>
      </c>
      <c r="AL91" s="123" t="s">
        <v>159</v>
      </c>
      <c r="AM91" s="36">
        <v>42705</v>
      </c>
      <c r="AN91" s="123" t="s">
        <v>9271</v>
      </c>
      <c r="AO91" s="123" t="s">
        <v>9532</v>
      </c>
      <c r="AP91" s="123" t="s">
        <v>164</v>
      </c>
      <c r="AQ91" s="123" t="s">
        <v>162</v>
      </c>
    </row>
    <row r="92" spans="1:43">
      <c r="A92" s="123" t="s">
        <v>7200</v>
      </c>
      <c r="B92" s="123" t="s">
        <v>7201</v>
      </c>
      <c r="C92" s="36">
        <v>43830</v>
      </c>
      <c r="D92" s="124">
        <v>1.978</v>
      </c>
      <c r="E92" s="124">
        <v>1.978</v>
      </c>
      <c r="F92" s="125">
        <v>0.81549439347604602</v>
      </c>
      <c r="G92" s="36">
        <v>43829</v>
      </c>
      <c r="H92" s="124">
        <v>1.962</v>
      </c>
      <c r="I92" s="125">
        <v>63.3360858794385</v>
      </c>
      <c r="J92" s="123" t="s">
        <v>9533</v>
      </c>
      <c r="K92" s="125">
        <v>2.0639834881321</v>
      </c>
      <c r="L92" s="125">
        <v>9.5238095238095202</v>
      </c>
      <c r="M92" s="130">
        <v>10.2564102564103</v>
      </c>
      <c r="N92" s="137">
        <f t="shared" si="11"/>
        <v>41.0256410256412</v>
      </c>
      <c r="O92" s="132">
        <f t="shared" si="12"/>
        <v>0.41025641025641202</v>
      </c>
      <c r="P92" s="134">
        <f t="shared" si="13"/>
        <v>322</v>
      </c>
      <c r="Q92" s="134">
        <v>1124</v>
      </c>
      <c r="R92" s="134" t="str">
        <f t="shared" si="14"/>
        <v>322/1124</v>
      </c>
      <c r="S92" s="132">
        <f t="shared" si="15"/>
        <v>0.28647686832740216</v>
      </c>
      <c r="T92" s="137">
        <f t="shared" si="16"/>
        <v>85.67615658362989</v>
      </c>
      <c r="U92" s="133" t="e">
        <f ca="1">[1]!f_risk_annusharpe(A92,"2019/9/30","2019/12/31",1,1,3)</f>
        <v>#NAME?</v>
      </c>
      <c r="V92" s="134" t="e">
        <f t="shared" ca="1" si="17"/>
        <v>#NAME?</v>
      </c>
      <c r="W92" s="134">
        <f t="shared" si="18"/>
        <v>1124</v>
      </c>
      <c r="X92" s="134" t="e">
        <f t="shared" ca="1" si="19"/>
        <v>#NAME?</v>
      </c>
      <c r="Y92" s="132" t="e">
        <f t="shared" ca="1" si="20"/>
        <v>#NAME?</v>
      </c>
      <c r="Z92" s="137" t="e">
        <f t="shared" ca="1" si="21"/>
        <v>#NAME?</v>
      </c>
      <c r="AA92" s="125">
        <v>28.358208955223901</v>
      </c>
      <c r="AB92" s="125">
        <v>63.3360858794385</v>
      </c>
      <c r="AC92" s="123" t="s">
        <v>9533</v>
      </c>
      <c r="AD92" s="125">
        <v>22.3252937538652</v>
      </c>
      <c r="AE92" s="123" t="s">
        <v>9534</v>
      </c>
      <c r="AF92" s="125">
        <v>60.943856794141603</v>
      </c>
      <c r="AG92" s="123" t="s">
        <v>9535</v>
      </c>
      <c r="AH92" s="125">
        <v>97.8</v>
      </c>
      <c r="AI92" s="123" t="s">
        <v>157</v>
      </c>
      <c r="AJ92" s="123" t="s">
        <v>166</v>
      </c>
      <c r="AK92" s="124">
        <v>15.9941684242</v>
      </c>
      <c r="AL92" s="123" t="s">
        <v>159</v>
      </c>
      <c r="AM92" s="36">
        <v>42047</v>
      </c>
      <c r="AN92" s="123" t="s">
        <v>9271</v>
      </c>
      <c r="AO92" s="123" t="s">
        <v>377</v>
      </c>
      <c r="AP92" s="123" t="s">
        <v>167</v>
      </c>
      <c r="AQ92" s="123" t="s">
        <v>162</v>
      </c>
    </row>
    <row r="93" spans="1:43">
      <c r="A93" s="123" t="s">
        <v>7202</v>
      </c>
      <c r="B93" s="123" t="s">
        <v>7203</v>
      </c>
      <c r="C93" s="36">
        <v>43830</v>
      </c>
      <c r="D93" s="124">
        <v>1.0483</v>
      </c>
      <c r="E93" s="124">
        <v>1.0483</v>
      </c>
      <c r="F93" s="125">
        <v>0.50814956855226101</v>
      </c>
      <c r="G93" s="36">
        <v>43829</v>
      </c>
      <c r="H93" s="124">
        <v>1.0429999999999999</v>
      </c>
      <c r="I93" s="125">
        <v>63.286604361370699</v>
      </c>
      <c r="J93" s="123" t="s">
        <v>9536</v>
      </c>
      <c r="K93" s="125">
        <v>1.5499370338080001</v>
      </c>
      <c r="L93" s="125">
        <v>5.9423951490651801</v>
      </c>
      <c r="M93" s="130">
        <v>10.533530156052301</v>
      </c>
      <c r="N93" s="137">
        <f t="shared" si="11"/>
        <v>42.134120624209203</v>
      </c>
      <c r="O93" s="132">
        <f t="shared" si="12"/>
        <v>0.42134120624209204</v>
      </c>
      <c r="P93" s="134">
        <f t="shared" si="13"/>
        <v>300</v>
      </c>
      <c r="Q93" s="134">
        <v>1124</v>
      </c>
      <c r="R93" s="134" t="str">
        <f t="shared" si="14"/>
        <v>300/1124</v>
      </c>
      <c r="S93" s="132">
        <f t="shared" si="15"/>
        <v>0.2669039145907473</v>
      </c>
      <c r="T93" s="137">
        <f t="shared" si="16"/>
        <v>86.654804270462648</v>
      </c>
      <c r="U93" s="133" t="e">
        <f ca="1">[1]!f_risk_annusharpe(A93,"2019/9/30","2019/12/31",1,1,3)</f>
        <v>#NAME?</v>
      </c>
      <c r="V93" s="134" t="e">
        <f t="shared" ca="1" si="17"/>
        <v>#NAME?</v>
      </c>
      <c r="W93" s="134">
        <f t="shared" si="18"/>
        <v>1124</v>
      </c>
      <c r="X93" s="134" t="e">
        <f t="shared" ca="1" si="19"/>
        <v>#NAME?</v>
      </c>
      <c r="Y93" s="132" t="e">
        <f t="shared" ca="1" si="20"/>
        <v>#NAME?</v>
      </c>
      <c r="Z93" s="137" t="e">
        <f t="shared" ca="1" si="21"/>
        <v>#NAME?</v>
      </c>
      <c r="AA93" s="125">
        <v>20.674571198342299</v>
      </c>
      <c r="AB93" s="125">
        <v>63.286604361370699</v>
      </c>
      <c r="AC93" s="123" t="s">
        <v>9536</v>
      </c>
      <c r="AD93" s="125">
        <v>2.8854647168515202</v>
      </c>
      <c r="AE93" s="123" t="s">
        <v>9537</v>
      </c>
      <c r="AF93" s="126">
        <v>0</v>
      </c>
      <c r="AG93" s="123"/>
      <c r="AH93" s="125">
        <v>4.83</v>
      </c>
      <c r="AI93" s="123" t="s">
        <v>157</v>
      </c>
      <c r="AJ93" s="123" t="s">
        <v>95</v>
      </c>
      <c r="AK93" s="124">
        <v>1.3046931450999999</v>
      </c>
      <c r="AL93" s="123" t="s">
        <v>159</v>
      </c>
      <c r="AM93" s="36">
        <v>43006</v>
      </c>
      <c r="AN93" s="123" t="s">
        <v>9271</v>
      </c>
      <c r="AO93" s="123" t="s">
        <v>9538</v>
      </c>
      <c r="AP93" s="123" t="s">
        <v>269</v>
      </c>
      <c r="AQ93" s="123" t="s">
        <v>181</v>
      </c>
    </row>
    <row r="94" spans="1:43">
      <c r="A94" s="123" t="s">
        <v>7204</v>
      </c>
      <c r="B94" s="123" t="s">
        <v>7205</v>
      </c>
      <c r="C94" s="36">
        <v>43830</v>
      </c>
      <c r="D94" s="124">
        <v>0.83099999999999996</v>
      </c>
      <c r="E94" s="124">
        <v>0.83099999999999996</v>
      </c>
      <c r="F94" s="125">
        <v>1.2180267965895299</v>
      </c>
      <c r="G94" s="36">
        <v>43829</v>
      </c>
      <c r="H94" s="124">
        <v>0.82099999999999995</v>
      </c>
      <c r="I94" s="125">
        <v>63.2612966601179</v>
      </c>
      <c r="J94" s="123" t="s">
        <v>9539</v>
      </c>
      <c r="K94" s="125">
        <v>3.3582089552238701</v>
      </c>
      <c r="L94" s="125">
        <v>14.937759336099599</v>
      </c>
      <c r="M94" s="130">
        <v>22.928994082840202</v>
      </c>
      <c r="N94" s="137">
        <f t="shared" si="11"/>
        <v>91.715976331360807</v>
      </c>
      <c r="O94" s="132">
        <f t="shared" si="12"/>
        <v>0.91715976331360805</v>
      </c>
      <c r="P94" s="134">
        <f t="shared" si="13"/>
        <v>8</v>
      </c>
      <c r="Q94" s="134">
        <v>1124</v>
      </c>
      <c r="R94" s="134" t="str">
        <f t="shared" si="14"/>
        <v>8/1124</v>
      </c>
      <c r="S94" s="132">
        <f t="shared" si="15"/>
        <v>7.1174377224199285E-3</v>
      </c>
      <c r="T94" s="137">
        <f t="shared" si="16"/>
        <v>99.644128113879006</v>
      </c>
      <c r="U94" s="133" t="e">
        <f ca="1">[1]!f_risk_annusharpe(A94,"2019/9/30","2019/12/31",1,1,3)</f>
        <v>#NAME?</v>
      </c>
      <c r="V94" s="134" t="e">
        <f t="shared" ca="1" si="17"/>
        <v>#NAME?</v>
      </c>
      <c r="W94" s="134">
        <f t="shared" si="18"/>
        <v>1124</v>
      </c>
      <c r="X94" s="134" t="e">
        <f t="shared" ca="1" si="19"/>
        <v>#NAME?</v>
      </c>
      <c r="Y94" s="132" t="e">
        <f t="shared" ca="1" si="20"/>
        <v>#NAME?</v>
      </c>
      <c r="Z94" s="137" t="e">
        <f t="shared" ca="1" si="21"/>
        <v>#NAME?</v>
      </c>
      <c r="AA94" s="125">
        <v>35.562805872756897</v>
      </c>
      <c r="AB94" s="125">
        <v>63.2612966601179</v>
      </c>
      <c r="AC94" s="123" t="s">
        <v>9539</v>
      </c>
      <c r="AD94" s="125">
        <v>11.394101876675601</v>
      </c>
      <c r="AE94" s="123" t="s">
        <v>9540</v>
      </c>
      <c r="AF94" s="125">
        <v>0.97205346294046302</v>
      </c>
      <c r="AG94" s="123" t="s">
        <v>9541</v>
      </c>
      <c r="AH94" s="125">
        <v>-16.899999999999999</v>
      </c>
      <c r="AI94" s="123" t="s">
        <v>157</v>
      </c>
      <c r="AJ94" s="123" t="s">
        <v>158</v>
      </c>
      <c r="AK94" s="124">
        <v>0.97901356559999997</v>
      </c>
      <c r="AL94" s="123" t="s">
        <v>159</v>
      </c>
      <c r="AM94" s="36">
        <v>42304</v>
      </c>
      <c r="AN94" s="123" t="s">
        <v>9271</v>
      </c>
      <c r="AO94" s="123" t="s">
        <v>9542</v>
      </c>
      <c r="AP94" s="123" t="s">
        <v>278</v>
      </c>
      <c r="AQ94" s="123" t="s">
        <v>162</v>
      </c>
    </row>
    <row r="95" spans="1:43">
      <c r="A95" s="123" t="s">
        <v>7206</v>
      </c>
      <c r="B95" s="123" t="s">
        <v>7207</v>
      </c>
      <c r="C95" s="36">
        <v>43830</v>
      </c>
      <c r="D95" s="124">
        <v>1.448</v>
      </c>
      <c r="E95" s="124">
        <v>1.5980000000000001</v>
      </c>
      <c r="F95" s="125">
        <v>1.0467550593161199</v>
      </c>
      <c r="G95" s="36">
        <v>43829</v>
      </c>
      <c r="H95" s="124">
        <v>1.4330000000000001</v>
      </c>
      <c r="I95" s="125">
        <v>63.063063063063098</v>
      </c>
      <c r="J95" s="123" t="s">
        <v>9543</v>
      </c>
      <c r="K95" s="125">
        <v>6.0805860805860696</v>
      </c>
      <c r="L95" s="125">
        <v>6.3142437591776703</v>
      </c>
      <c r="M95" s="130">
        <v>13.125</v>
      </c>
      <c r="N95" s="137">
        <f t="shared" si="11"/>
        <v>52.5</v>
      </c>
      <c r="O95" s="132">
        <f t="shared" si="12"/>
        <v>0.52500000000000002</v>
      </c>
      <c r="P95" s="134">
        <f t="shared" si="13"/>
        <v>153</v>
      </c>
      <c r="Q95" s="134">
        <v>1124</v>
      </c>
      <c r="R95" s="134" t="str">
        <f t="shared" si="14"/>
        <v>153/1124</v>
      </c>
      <c r="S95" s="132">
        <f t="shared" si="15"/>
        <v>0.13612099644128114</v>
      </c>
      <c r="T95" s="137">
        <f t="shared" si="16"/>
        <v>93.193950177935946</v>
      </c>
      <c r="U95" s="133" t="e">
        <f ca="1">[1]!f_risk_annusharpe(A95,"2019/9/30","2019/12/31",1,1,3)</f>
        <v>#NAME?</v>
      </c>
      <c r="V95" s="134" t="e">
        <f t="shared" ca="1" si="17"/>
        <v>#NAME?</v>
      </c>
      <c r="W95" s="134">
        <f t="shared" si="18"/>
        <v>1124</v>
      </c>
      <c r="X95" s="134" t="e">
        <f t="shared" ca="1" si="19"/>
        <v>#NAME?</v>
      </c>
      <c r="Y95" s="132" t="e">
        <f t="shared" ca="1" si="20"/>
        <v>#NAME?</v>
      </c>
      <c r="Z95" s="137" t="e">
        <f t="shared" ca="1" si="21"/>
        <v>#NAME?</v>
      </c>
      <c r="AA95" s="125">
        <v>13.2134480062549</v>
      </c>
      <c r="AB95" s="125">
        <v>63.063063063063098</v>
      </c>
      <c r="AC95" s="123" t="s">
        <v>9543</v>
      </c>
      <c r="AD95" s="125">
        <v>22.400676246830098</v>
      </c>
      <c r="AE95" s="123" t="s">
        <v>9544</v>
      </c>
      <c r="AF95" s="125">
        <v>58.598028477546499</v>
      </c>
      <c r="AG95" s="123" t="s">
        <v>9545</v>
      </c>
      <c r="AH95" s="125">
        <v>65.099077600000001</v>
      </c>
      <c r="AI95" s="123" t="s">
        <v>157</v>
      </c>
      <c r="AJ95" s="123" t="s">
        <v>166</v>
      </c>
      <c r="AK95" s="124">
        <v>1.0850404851</v>
      </c>
      <c r="AL95" s="123" t="s">
        <v>159</v>
      </c>
      <c r="AM95" s="36">
        <v>42241</v>
      </c>
      <c r="AN95" s="123" t="s">
        <v>9271</v>
      </c>
      <c r="AO95" s="123" t="s">
        <v>9327</v>
      </c>
      <c r="AP95" s="123" t="s">
        <v>223</v>
      </c>
      <c r="AQ95" s="123" t="s">
        <v>162</v>
      </c>
    </row>
    <row r="96" spans="1:43">
      <c r="A96" s="123" t="s">
        <v>7208</v>
      </c>
      <c r="B96" s="123" t="s">
        <v>7209</v>
      </c>
      <c r="C96" s="36">
        <v>43830</v>
      </c>
      <c r="D96" s="124">
        <v>1.4259999999999999</v>
      </c>
      <c r="E96" s="124">
        <v>1.4259999999999999</v>
      </c>
      <c r="F96" s="125">
        <v>1.42247510668563</v>
      </c>
      <c r="G96" s="36">
        <v>43829</v>
      </c>
      <c r="H96" s="124">
        <v>1.4059999999999999</v>
      </c>
      <c r="I96" s="125">
        <v>62.785388127853899</v>
      </c>
      <c r="J96" s="123" t="s">
        <v>9546</v>
      </c>
      <c r="K96" s="125">
        <v>2.2222222222222201</v>
      </c>
      <c r="L96" s="125">
        <v>6.2593144560357601</v>
      </c>
      <c r="M96" s="130">
        <v>11.2324492979719</v>
      </c>
      <c r="N96" s="137">
        <f t="shared" si="11"/>
        <v>44.929797191887602</v>
      </c>
      <c r="O96" s="132">
        <f t="shared" si="12"/>
        <v>0.44929797191887599</v>
      </c>
      <c r="P96" s="134">
        <f t="shared" si="13"/>
        <v>262</v>
      </c>
      <c r="Q96" s="134">
        <v>1124</v>
      </c>
      <c r="R96" s="134" t="str">
        <f t="shared" si="14"/>
        <v>262/1124</v>
      </c>
      <c r="S96" s="132">
        <f t="shared" si="15"/>
        <v>0.23309608540925267</v>
      </c>
      <c r="T96" s="137">
        <f t="shared" si="16"/>
        <v>88.345195729537366</v>
      </c>
      <c r="U96" s="133" t="e">
        <f ca="1">[1]!f_risk_annusharpe(A96,"2019/9/30","2019/12/31",1,1,3)</f>
        <v>#NAME?</v>
      </c>
      <c r="V96" s="134" t="e">
        <f t="shared" ca="1" si="17"/>
        <v>#NAME?</v>
      </c>
      <c r="W96" s="134">
        <f t="shared" si="18"/>
        <v>1124</v>
      </c>
      <c r="X96" s="134" t="e">
        <f t="shared" ca="1" si="19"/>
        <v>#NAME?</v>
      </c>
      <c r="Y96" s="132" t="e">
        <f t="shared" ca="1" si="20"/>
        <v>#NAME?</v>
      </c>
      <c r="Z96" s="137" t="e">
        <f t="shared" ca="1" si="21"/>
        <v>#NAME?</v>
      </c>
      <c r="AA96" s="125">
        <v>27.7777777777778</v>
      </c>
      <c r="AB96" s="125">
        <v>62.785388127853899</v>
      </c>
      <c r="AC96" s="123" t="s">
        <v>9546</v>
      </c>
      <c r="AD96" s="125">
        <v>31.671283471837501</v>
      </c>
      <c r="AE96" s="123" t="s">
        <v>9547</v>
      </c>
      <c r="AF96" s="125">
        <v>42.742742742742699</v>
      </c>
      <c r="AG96" s="123" t="s">
        <v>9548</v>
      </c>
      <c r="AH96" s="125">
        <v>42.6</v>
      </c>
      <c r="AI96" s="123" t="s">
        <v>157</v>
      </c>
      <c r="AJ96" s="123" t="s">
        <v>189</v>
      </c>
      <c r="AK96" s="124">
        <v>2.3833786532999999</v>
      </c>
      <c r="AL96" s="123" t="s">
        <v>159</v>
      </c>
      <c r="AM96" s="36">
        <v>42585</v>
      </c>
      <c r="AN96" s="123" t="s">
        <v>9271</v>
      </c>
      <c r="AO96" s="123" t="s">
        <v>366</v>
      </c>
      <c r="AP96" s="123" t="s">
        <v>179</v>
      </c>
      <c r="AQ96" s="123" t="s">
        <v>162</v>
      </c>
    </row>
    <row r="97" spans="1:43">
      <c r="A97" s="123" t="s">
        <v>7210</v>
      </c>
      <c r="B97" s="123" t="s">
        <v>7211</v>
      </c>
      <c r="C97" s="36">
        <v>43830</v>
      </c>
      <c r="D97" s="124">
        <v>1.802</v>
      </c>
      <c r="E97" s="124">
        <v>1.579</v>
      </c>
      <c r="F97" s="125">
        <v>0.89585666293393795</v>
      </c>
      <c r="G97" s="36">
        <v>43829</v>
      </c>
      <c r="H97" s="124">
        <v>1.786</v>
      </c>
      <c r="I97" s="125">
        <v>62.782363293792599</v>
      </c>
      <c r="J97" s="123" t="s">
        <v>9549</v>
      </c>
      <c r="K97" s="125">
        <v>2.8538812785388199</v>
      </c>
      <c r="L97" s="125">
        <v>8.2282739737107207</v>
      </c>
      <c r="M97" s="130">
        <v>13.048981283706601</v>
      </c>
      <c r="N97" s="137">
        <f t="shared" si="11"/>
        <v>52.195925134826403</v>
      </c>
      <c r="O97" s="132">
        <f t="shared" si="12"/>
        <v>0.52195925134826404</v>
      </c>
      <c r="P97" s="134">
        <f t="shared" si="13"/>
        <v>162</v>
      </c>
      <c r="Q97" s="134">
        <v>1124</v>
      </c>
      <c r="R97" s="134" t="str">
        <f t="shared" si="14"/>
        <v>162/1124</v>
      </c>
      <c r="S97" s="132">
        <f t="shared" si="15"/>
        <v>0.14412811387900357</v>
      </c>
      <c r="T97" s="137">
        <f t="shared" si="16"/>
        <v>92.793594306049826</v>
      </c>
      <c r="U97" s="133" t="e">
        <f ca="1">[1]!f_risk_annusharpe(A97,"2019/9/30","2019/12/31",1,1,3)</f>
        <v>#NAME?</v>
      </c>
      <c r="V97" s="134" t="e">
        <f t="shared" ca="1" si="17"/>
        <v>#NAME?</v>
      </c>
      <c r="W97" s="134">
        <f t="shared" si="18"/>
        <v>1124</v>
      </c>
      <c r="X97" s="134" t="e">
        <f t="shared" ca="1" si="19"/>
        <v>#NAME?</v>
      </c>
      <c r="Y97" s="132" t="e">
        <f t="shared" ca="1" si="20"/>
        <v>#NAME?</v>
      </c>
      <c r="Z97" s="137" t="e">
        <f t="shared" ca="1" si="21"/>
        <v>#NAME?</v>
      </c>
      <c r="AA97" s="125">
        <v>23.678844314501301</v>
      </c>
      <c r="AB97" s="125">
        <v>62.782363293792599</v>
      </c>
      <c r="AC97" s="123" t="s">
        <v>9549</v>
      </c>
      <c r="AD97" s="125">
        <v>22.339575413834702</v>
      </c>
      <c r="AE97" s="123" t="s">
        <v>9550</v>
      </c>
      <c r="AF97" s="125">
        <v>43.256830405568003</v>
      </c>
      <c r="AG97" s="123" t="s">
        <v>9551</v>
      </c>
      <c r="AH97" s="125">
        <v>99.760698890258894</v>
      </c>
      <c r="AI97" s="123" t="s">
        <v>157</v>
      </c>
      <c r="AJ97" s="123" t="s">
        <v>189</v>
      </c>
      <c r="AK97" s="124">
        <v>3.4310018864999998</v>
      </c>
      <c r="AL97" s="123" t="s">
        <v>159</v>
      </c>
      <c r="AM97" s="36">
        <v>41800</v>
      </c>
      <c r="AN97" s="123" t="s">
        <v>9271</v>
      </c>
      <c r="AO97" s="123" t="s">
        <v>9552</v>
      </c>
      <c r="AP97" s="123" t="s">
        <v>175</v>
      </c>
      <c r="AQ97" s="123" t="s">
        <v>162</v>
      </c>
    </row>
    <row r="98" spans="1:43">
      <c r="A98" s="123" t="s">
        <v>7212</v>
      </c>
      <c r="B98" s="123" t="s">
        <v>7213</v>
      </c>
      <c r="C98" s="36">
        <v>43830</v>
      </c>
      <c r="D98" s="124">
        <v>0.98799999999999999</v>
      </c>
      <c r="E98" s="124">
        <v>0.98799999999999999</v>
      </c>
      <c r="F98" s="125">
        <v>1.4373716632443501</v>
      </c>
      <c r="G98" s="36">
        <v>43829</v>
      </c>
      <c r="H98" s="124">
        <v>0.97399999999999998</v>
      </c>
      <c r="I98" s="125">
        <v>62.7677100494234</v>
      </c>
      <c r="J98" s="123" t="s">
        <v>9553</v>
      </c>
      <c r="K98" s="125">
        <v>3.239289446186</v>
      </c>
      <c r="L98" s="125">
        <v>4.2194092827004299</v>
      </c>
      <c r="M98" s="130">
        <v>8.6908690869086893</v>
      </c>
      <c r="N98" s="137">
        <f t="shared" si="11"/>
        <v>34.763476347634757</v>
      </c>
      <c r="O98" s="132">
        <f t="shared" si="12"/>
        <v>0.34763476347634759</v>
      </c>
      <c r="P98" s="134">
        <f t="shared" si="13"/>
        <v>443</v>
      </c>
      <c r="Q98" s="134">
        <v>1124</v>
      </c>
      <c r="R98" s="134" t="str">
        <f t="shared" si="14"/>
        <v>443/1124</v>
      </c>
      <c r="S98" s="132">
        <f t="shared" si="15"/>
        <v>0.39412811387900354</v>
      </c>
      <c r="T98" s="137">
        <f t="shared" si="16"/>
        <v>80.293594306049826</v>
      </c>
      <c r="U98" s="133" t="e">
        <f ca="1">[1]!f_risk_annusharpe(A98,"2019/9/30","2019/12/31",1,1,3)</f>
        <v>#NAME?</v>
      </c>
      <c r="V98" s="134" t="e">
        <f t="shared" ca="1" si="17"/>
        <v>#NAME?</v>
      </c>
      <c r="W98" s="134">
        <f t="shared" si="18"/>
        <v>1124</v>
      </c>
      <c r="X98" s="134" t="e">
        <f t="shared" ca="1" si="19"/>
        <v>#NAME?</v>
      </c>
      <c r="Y98" s="132" t="e">
        <f t="shared" ca="1" si="20"/>
        <v>#NAME?</v>
      </c>
      <c r="Z98" s="137" t="e">
        <f t="shared" ca="1" si="21"/>
        <v>#NAME?</v>
      </c>
      <c r="AA98" s="125">
        <v>16.7848699763593</v>
      </c>
      <c r="AB98" s="125">
        <v>62.7677100494234</v>
      </c>
      <c r="AC98" s="123" t="s">
        <v>9553</v>
      </c>
      <c r="AD98" s="125">
        <v>14.617169373549901</v>
      </c>
      <c r="AE98" s="123" t="s">
        <v>9554</v>
      </c>
      <c r="AF98" s="125">
        <v>46.805349182763699</v>
      </c>
      <c r="AG98" s="123" t="s">
        <v>9555</v>
      </c>
      <c r="AH98" s="125">
        <v>-1.2</v>
      </c>
      <c r="AI98" s="123" t="s">
        <v>157</v>
      </c>
      <c r="AJ98" s="123" t="s">
        <v>189</v>
      </c>
      <c r="AK98" s="124">
        <v>5.8473846959999998</v>
      </c>
      <c r="AL98" s="123" t="s">
        <v>159</v>
      </c>
      <c r="AM98" s="36">
        <v>42173</v>
      </c>
      <c r="AN98" s="123" t="s">
        <v>9271</v>
      </c>
      <c r="AO98" s="123" t="s">
        <v>357</v>
      </c>
      <c r="AP98" s="123" t="s">
        <v>331</v>
      </c>
      <c r="AQ98" s="123" t="s">
        <v>185</v>
      </c>
    </row>
    <row r="99" spans="1:43">
      <c r="A99" s="123" t="s">
        <v>7214</v>
      </c>
      <c r="B99" s="123" t="s">
        <v>7215</v>
      </c>
      <c r="C99" s="36">
        <v>43830</v>
      </c>
      <c r="D99" s="124">
        <v>1.462</v>
      </c>
      <c r="E99" s="124">
        <v>1.462</v>
      </c>
      <c r="F99" s="125">
        <v>0.68870523415978002</v>
      </c>
      <c r="G99" s="36">
        <v>43829</v>
      </c>
      <c r="H99" s="124">
        <v>1.452</v>
      </c>
      <c r="I99" s="125">
        <v>62.625139043381502</v>
      </c>
      <c r="J99" s="123" t="s">
        <v>9556</v>
      </c>
      <c r="K99" s="125">
        <v>2.81293952180028</v>
      </c>
      <c r="L99" s="125">
        <v>11.6883116883117</v>
      </c>
      <c r="M99" s="130">
        <v>11.6883116883117</v>
      </c>
      <c r="N99" s="137">
        <f t="shared" si="11"/>
        <v>46.753246753246799</v>
      </c>
      <c r="O99" s="132">
        <f t="shared" si="12"/>
        <v>0.46753246753246797</v>
      </c>
      <c r="P99" s="134">
        <f t="shared" si="13"/>
        <v>227</v>
      </c>
      <c r="Q99" s="134">
        <v>1124</v>
      </c>
      <c r="R99" s="134" t="str">
        <f t="shared" si="14"/>
        <v>227/1124</v>
      </c>
      <c r="S99" s="132">
        <f t="shared" si="15"/>
        <v>0.20195729537366547</v>
      </c>
      <c r="T99" s="137">
        <f t="shared" si="16"/>
        <v>89.90213523131672</v>
      </c>
      <c r="U99" s="133" t="e">
        <f ca="1">[1]!f_risk_annusharpe(A99,"2019/9/30","2019/12/31",1,1,3)</f>
        <v>#NAME?</v>
      </c>
      <c r="V99" s="134" t="e">
        <f t="shared" ca="1" si="17"/>
        <v>#NAME?</v>
      </c>
      <c r="W99" s="134">
        <f t="shared" si="18"/>
        <v>1124</v>
      </c>
      <c r="X99" s="134" t="e">
        <f t="shared" ca="1" si="19"/>
        <v>#NAME?</v>
      </c>
      <c r="Y99" s="132" t="e">
        <f t="shared" ca="1" si="20"/>
        <v>#NAME?</v>
      </c>
      <c r="Z99" s="137" t="e">
        <f t="shared" ca="1" si="21"/>
        <v>#NAME?</v>
      </c>
      <c r="AA99" s="125">
        <v>23.8983050847458</v>
      </c>
      <c r="AB99" s="125">
        <v>62.625139043381502</v>
      </c>
      <c r="AC99" s="123" t="s">
        <v>9556</v>
      </c>
      <c r="AD99" s="125">
        <v>5.71221981200289</v>
      </c>
      <c r="AE99" s="123" t="s">
        <v>9557</v>
      </c>
      <c r="AF99" s="125">
        <v>5.2555795536357097</v>
      </c>
      <c r="AG99" s="123" t="s">
        <v>9558</v>
      </c>
      <c r="AH99" s="125">
        <v>46.2</v>
      </c>
      <c r="AI99" s="123" t="s">
        <v>157</v>
      </c>
      <c r="AJ99" s="123" t="s">
        <v>158</v>
      </c>
      <c r="AK99" s="124">
        <v>1.5056610099000001</v>
      </c>
      <c r="AL99" s="123" t="s">
        <v>159</v>
      </c>
      <c r="AM99" s="36">
        <v>41779</v>
      </c>
      <c r="AN99" s="123" t="s">
        <v>9271</v>
      </c>
      <c r="AO99" s="123" t="s">
        <v>9559</v>
      </c>
      <c r="AP99" s="123" t="s">
        <v>194</v>
      </c>
      <c r="AQ99" s="123" t="s">
        <v>207</v>
      </c>
    </row>
    <row r="100" spans="1:43">
      <c r="A100" s="123" t="s">
        <v>7216</v>
      </c>
      <c r="B100" s="123" t="s">
        <v>7217</v>
      </c>
      <c r="C100" s="36">
        <v>43830</v>
      </c>
      <c r="D100" s="124">
        <v>1.21</v>
      </c>
      <c r="E100" s="124">
        <v>1.21</v>
      </c>
      <c r="F100" s="125">
        <v>1.17056856187291</v>
      </c>
      <c r="G100" s="36">
        <v>43829</v>
      </c>
      <c r="H100" s="124">
        <v>1.196</v>
      </c>
      <c r="I100" s="125">
        <v>62.416107382550301</v>
      </c>
      <c r="J100" s="123" t="s">
        <v>9560</v>
      </c>
      <c r="K100" s="125">
        <v>4.1308089500860596</v>
      </c>
      <c r="L100" s="125">
        <v>6.0473269062226098</v>
      </c>
      <c r="M100" s="130">
        <v>9.0090090090090005</v>
      </c>
      <c r="N100" s="137">
        <f t="shared" si="11"/>
        <v>36.036036036036002</v>
      </c>
      <c r="O100" s="132">
        <f t="shared" si="12"/>
        <v>0.36036036036036001</v>
      </c>
      <c r="P100" s="134">
        <f t="shared" si="13"/>
        <v>418</v>
      </c>
      <c r="Q100" s="134">
        <v>1124</v>
      </c>
      <c r="R100" s="134" t="str">
        <f t="shared" si="14"/>
        <v>418/1124</v>
      </c>
      <c r="S100" s="132">
        <f t="shared" si="15"/>
        <v>0.37188612099644131</v>
      </c>
      <c r="T100" s="137">
        <f t="shared" si="16"/>
        <v>81.405693950177934</v>
      </c>
      <c r="U100" s="133" t="e">
        <f ca="1">[1]!f_risk_annusharpe(A100,"2019/9/30","2019/12/31",1,1,3)</f>
        <v>#NAME?</v>
      </c>
      <c r="V100" s="134" t="e">
        <f t="shared" ca="1" si="17"/>
        <v>#NAME?</v>
      </c>
      <c r="W100" s="134">
        <f t="shared" si="18"/>
        <v>1124</v>
      </c>
      <c r="X100" s="134" t="e">
        <f t="shared" ca="1" si="19"/>
        <v>#NAME?</v>
      </c>
      <c r="Y100" s="132" t="e">
        <f t="shared" ca="1" si="20"/>
        <v>#NAME?</v>
      </c>
      <c r="Z100" s="137" t="e">
        <f t="shared" ca="1" si="21"/>
        <v>#NAME?</v>
      </c>
      <c r="AA100" s="125">
        <v>19.094488188976399</v>
      </c>
      <c r="AB100" s="125">
        <v>62.416107382550301</v>
      </c>
      <c r="AC100" s="123" t="s">
        <v>9560</v>
      </c>
      <c r="AD100" s="125">
        <v>26.4367816091954</v>
      </c>
      <c r="AE100" s="123" t="s">
        <v>9561</v>
      </c>
      <c r="AF100" s="125">
        <v>61.764705882352899</v>
      </c>
      <c r="AG100" s="123" t="s">
        <v>9562</v>
      </c>
      <c r="AH100" s="125">
        <v>21</v>
      </c>
      <c r="AI100" s="123" t="s">
        <v>174</v>
      </c>
      <c r="AJ100" s="123" t="s">
        <v>197</v>
      </c>
      <c r="AK100" s="124">
        <v>10.7201533657</v>
      </c>
      <c r="AL100" s="123" t="s">
        <v>159</v>
      </c>
      <c r="AM100" s="36">
        <v>42081</v>
      </c>
      <c r="AN100" s="123" t="s">
        <v>9271</v>
      </c>
      <c r="AO100" s="123" t="s">
        <v>367</v>
      </c>
      <c r="AP100" s="123" t="s">
        <v>217</v>
      </c>
      <c r="AQ100" s="123" t="s">
        <v>162</v>
      </c>
    </row>
    <row r="101" spans="1:43">
      <c r="A101" s="123" t="s">
        <v>7218</v>
      </c>
      <c r="B101" s="123" t="s">
        <v>7219</v>
      </c>
      <c r="C101" s="36">
        <v>43830</v>
      </c>
      <c r="D101" s="124">
        <v>1.84</v>
      </c>
      <c r="E101" s="124">
        <v>1.84</v>
      </c>
      <c r="F101" s="125">
        <v>1.0989010989011001</v>
      </c>
      <c r="G101" s="36">
        <v>43829</v>
      </c>
      <c r="H101" s="124">
        <v>1.82</v>
      </c>
      <c r="I101" s="125">
        <v>62.257495590828903</v>
      </c>
      <c r="J101" s="123" t="s">
        <v>9563</v>
      </c>
      <c r="K101" s="125">
        <v>2.3928770172509801</v>
      </c>
      <c r="L101" s="125">
        <v>7.0389761489237896</v>
      </c>
      <c r="M101" s="130">
        <v>10.9770808202654</v>
      </c>
      <c r="N101" s="137">
        <f t="shared" si="11"/>
        <v>43.908323281061598</v>
      </c>
      <c r="O101" s="132">
        <f t="shared" si="12"/>
        <v>0.43908323281061601</v>
      </c>
      <c r="P101" s="134">
        <f t="shared" si="13"/>
        <v>278</v>
      </c>
      <c r="Q101" s="134">
        <v>1124</v>
      </c>
      <c r="R101" s="134" t="str">
        <f t="shared" si="14"/>
        <v>278/1124</v>
      </c>
      <c r="S101" s="132">
        <f t="shared" si="15"/>
        <v>0.24733096085409254</v>
      </c>
      <c r="T101" s="137">
        <f t="shared" si="16"/>
        <v>87.633451957295378</v>
      </c>
      <c r="U101" s="133" t="e">
        <f ca="1">[1]!f_risk_annusharpe(A101,"2019/9/30","2019/12/31",1,1,3)</f>
        <v>#NAME?</v>
      </c>
      <c r="V101" s="134" t="e">
        <f t="shared" ca="1" si="17"/>
        <v>#NAME?</v>
      </c>
      <c r="W101" s="134">
        <f t="shared" si="18"/>
        <v>1124</v>
      </c>
      <c r="X101" s="134" t="e">
        <f t="shared" ca="1" si="19"/>
        <v>#NAME?</v>
      </c>
      <c r="Y101" s="132" t="e">
        <f t="shared" ca="1" si="20"/>
        <v>#NAME?</v>
      </c>
      <c r="Z101" s="137" t="e">
        <f t="shared" ca="1" si="21"/>
        <v>#NAME?</v>
      </c>
      <c r="AA101" s="125">
        <v>16.382036685641999</v>
      </c>
      <c r="AB101" s="125">
        <v>62.257495590828903</v>
      </c>
      <c r="AC101" s="123" t="s">
        <v>9563</v>
      </c>
      <c r="AD101" s="125">
        <v>41.865844255975297</v>
      </c>
      <c r="AE101" s="123" t="s">
        <v>9564</v>
      </c>
      <c r="AF101" s="125">
        <v>58.620689655172399</v>
      </c>
      <c r="AG101" s="123" t="s">
        <v>9565</v>
      </c>
      <c r="AH101" s="125">
        <v>84</v>
      </c>
      <c r="AI101" s="123" t="s">
        <v>157</v>
      </c>
      <c r="AJ101" s="123" t="s">
        <v>166</v>
      </c>
      <c r="AK101" s="124">
        <v>3.1904303569999999</v>
      </c>
      <c r="AL101" s="123" t="s">
        <v>159</v>
      </c>
      <c r="AM101" s="36">
        <v>42184</v>
      </c>
      <c r="AN101" s="123" t="s">
        <v>9271</v>
      </c>
      <c r="AO101" s="123" t="s">
        <v>9566</v>
      </c>
      <c r="AP101" s="123" t="s">
        <v>228</v>
      </c>
      <c r="AQ101" s="123" t="s">
        <v>181</v>
      </c>
    </row>
    <row r="102" spans="1:43">
      <c r="A102" s="123" t="s">
        <v>7220</v>
      </c>
      <c r="B102" s="123" t="s">
        <v>7221</v>
      </c>
      <c r="C102" s="36">
        <v>43830</v>
      </c>
      <c r="D102" s="124">
        <v>2.1709999999999998</v>
      </c>
      <c r="E102" s="124">
        <v>2.1709999999999998</v>
      </c>
      <c r="F102" s="125">
        <v>0.46274872744098999</v>
      </c>
      <c r="G102" s="36">
        <v>43829</v>
      </c>
      <c r="H102" s="124">
        <v>2.161</v>
      </c>
      <c r="I102" s="125">
        <v>62.014925373134297</v>
      </c>
      <c r="J102" s="123" t="s">
        <v>9567</v>
      </c>
      <c r="K102" s="125">
        <v>2.4539877300613302</v>
      </c>
      <c r="L102" s="125">
        <v>2.64775413711582</v>
      </c>
      <c r="M102" s="130">
        <v>3.82592061214728</v>
      </c>
      <c r="N102" s="137">
        <f t="shared" si="11"/>
        <v>15.30368244858912</v>
      </c>
      <c r="O102" s="132">
        <f t="shared" si="12"/>
        <v>0.1530368244858912</v>
      </c>
      <c r="P102" s="134">
        <f t="shared" si="13"/>
        <v>865</v>
      </c>
      <c r="Q102" s="134">
        <v>1124</v>
      </c>
      <c r="R102" s="134" t="str">
        <f t="shared" si="14"/>
        <v>865/1124</v>
      </c>
      <c r="S102" s="132">
        <f t="shared" si="15"/>
        <v>0.7695729537366548</v>
      </c>
      <c r="T102" s="137">
        <f t="shared" si="16"/>
        <v>61.521352313167263</v>
      </c>
      <c r="U102" s="133" t="e">
        <f ca="1">[1]!f_risk_annusharpe(A102,"2019/9/30","2019/12/31",1,1,3)</f>
        <v>#NAME?</v>
      </c>
      <c r="V102" s="134" t="e">
        <f t="shared" ca="1" si="17"/>
        <v>#NAME?</v>
      </c>
      <c r="W102" s="134">
        <f t="shared" si="18"/>
        <v>1124</v>
      </c>
      <c r="X102" s="134" t="e">
        <f t="shared" ca="1" si="19"/>
        <v>#NAME?</v>
      </c>
      <c r="Y102" s="132" t="e">
        <f t="shared" ca="1" si="20"/>
        <v>#NAME?</v>
      </c>
      <c r="Z102" s="137" t="e">
        <f t="shared" ca="1" si="21"/>
        <v>#NAME?</v>
      </c>
      <c r="AA102" s="125">
        <v>10.2030456852792</v>
      </c>
      <c r="AB102" s="125">
        <v>62.014925373134297</v>
      </c>
      <c r="AC102" s="123" t="s">
        <v>9567</v>
      </c>
      <c r="AD102" s="125">
        <v>13.308977035490599</v>
      </c>
      <c r="AE102" s="123" t="s">
        <v>9568</v>
      </c>
      <c r="AF102" s="125">
        <v>59.397944199706302</v>
      </c>
      <c r="AG102" s="123" t="s">
        <v>9569</v>
      </c>
      <c r="AH102" s="125">
        <v>117.1</v>
      </c>
      <c r="AI102" s="123" t="s">
        <v>157</v>
      </c>
      <c r="AJ102" s="123" t="s">
        <v>166</v>
      </c>
      <c r="AK102" s="124">
        <v>7.9311373515000003</v>
      </c>
      <c r="AL102" s="123" t="s">
        <v>159</v>
      </c>
      <c r="AM102" s="36">
        <v>41710</v>
      </c>
      <c r="AN102" s="123" t="s">
        <v>9271</v>
      </c>
      <c r="AO102" s="123" t="s">
        <v>9570</v>
      </c>
      <c r="AP102" s="123" t="s">
        <v>261</v>
      </c>
      <c r="AQ102" s="123" t="s">
        <v>185</v>
      </c>
    </row>
    <row r="103" spans="1:43">
      <c r="A103" s="123" t="s">
        <v>7222</v>
      </c>
      <c r="B103" s="123" t="s">
        <v>7223</v>
      </c>
      <c r="C103" s="36">
        <v>43830</v>
      </c>
      <c r="D103" s="124">
        <v>0.91500000000000004</v>
      </c>
      <c r="E103" s="124">
        <v>0.91500000000000004</v>
      </c>
      <c r="F103" s="125">
        <v>0.109409190371991</v>
      </c>
      <c r="G103" s="36">
        <v>43829</v>
      </c>
      <c r="H103" s="124">
        <v>0.91400000000000003</v>
      </c>
      <c r="I103" s="125">
        <v>61.946902654867301</v>
      </c>
      <c r="J103" s="123" t="s">
        <v>9571</v>
      </c>
      <c r="K103" s="125">
        <v>1.6666666666666701</v>
      </c>
      <c r="L103" s="125">
        <v>8.66983372921616</v>
      </c>
      <c r="M103" s="130">
        <v>13.523573200992599</v>
      </c>
      <c r="N103" s="137">
        <f t="shared" si="11"/>
        <v>54.094292803970397</v>
      </c>
      <c r="O103" s="132">
        <f t="shared" si="12"/>
        <v>0.54094292803970401</v>
      </c>
      <c r="P103" s="134">
        <f t="shared" si="13"/>
        <v>126</v>
      </c>
      <c r="Q103" s="134">
        <v>1124</v>
      </c>
      <c r="R103" s="134" t="str">
        <f t="shared" si="14"/>
        <v>126/1124</v>
      </c>
      <c r="S103" s="132">
        <f t="shared" si="15"/>
        <v>0.11209964412811388</v>
      </c>
      <c r="T103" s="137">
        <f t="shared" si="16"/>
        <v>94.395017793594306</v>
      </c>
      <c r="U103" s="133" t="e">
        <f ca="1">[1]!f_risk_annusharpe(A103,"2019/9/30","2019/12/31",1,1,3)</f>
        <v>#NAME?</v>
      </c>
      <c r="V103" s="134" t="e">
        <f t="shared" ca="1" si="17"/>
        <v>#NAME?</v>
      </c>
      <c r="W103" s="134">
        <f t="shared" si="18"/>
        <v>1124</v>
      </c>
      <c r="X103" s="134" t="e">
        <f t="shared" ca="1" si="19"/>
        <v>#NAME?</v>
      </c>
      <c r="Y103" s="132" t="e">
        <f t="shared" ca="1" si="20"/>
        <v>#NAME?</v>
      </c>
      <c r="Z103" s="137" t="e">
        <f t="shared" ca="1" si="21"/>
        <v>#NAME?</v>
      </c>
      <c r="AA103" s="125">
        <v>31.2769010043042</v>
      </c>
      <c r="AB103" s="125">
        <v>61.946902654867301</v>
      </c>
      <c r="AC103" s="123" t="s">
        <v>9571</v>
      </c>
      <c r="AD103" s="125">
        <v>-0.109170305676856</v>
      </c>
      <c r="AE103" s="123" t="s">
        <v>9572</v>
      </c>
      <c r="AF103" s="125">
        <v>2.3489932885906102</v>
      </c>
      <c r="AG103" s="123" t="s">
        <v>9573</v>
      </c>
      <c r="AH103" s="125">
        <v>-8.5</v>
      </c>
      <c r="AI103" s="123" t="s">
        <v>157</v>
      </c>
      <c r="AJ103" s="123" t="s">
        <v>158</v>
      </c>
      <c r="AK103" s="124">
        <v>8.6540879790999998</v>
      </c>
      <c r="AL103" s="123" t="s">
        <v>159</v>
      </c>
      <c r="AM103" s="36">
        <v>42094</v>
      </c>
      <c r="AN103" s="123" t="s">
        <v>9271</v>
      </c>
      <c r="AO103" s="123" t="s">
        <v>9502</v>
      </c>
      <c r="AP103" s="123" t="s">
        <v>193</v>
      </c>
      <c r="AQ103" s="123" t="s">
        <v>185</v>
      </c>
    </row>
    <row r="104" spans="1:43">
      <c r="A104" s="123" t="s">
        <v>7224</v>
      </c>
      <c r="B104" s="123" t="s">
        <v>7225</v>
      </c>
      <c r="C104" s="36">
        <v>43830</v>
      </c>
      <c r="D104" s="124">
        <v>1.4842</v>
      </c>
      <c r="E104" s="124">
        <v>1.9559</v>
      </c>
      <c r="F104" s="125">
        <v>-0.26207916134668502</v>
      </c>
      <c r="G104" s="36">
        <v>43829</v>
      </c>
      <c r="H104" s="124">
        <v>1.4881</v>
      </c>
      <c r="I104" s="125">
        <v>61.800937534067401</v>
      </c>
      <c r="J104" s="123" t="s">
        <v>9574</v>
      </c>
      <c r="K104" s="125">
        <v>2.5283227410886999</v>
      </c>
      <c r="L104" s="125">
        <v>10.9101778508444</v>
      </c>
      <c r="M104" s="130">
        <v>11.334483534618601</v>
      </c>
      <c r="N104" s="137">
        <f t="shared" si="11"/>
        <v>45.337934138474402</v>
      </c>
      <c r="O104" s="132">
        <f t="shared" si="12"/>
        <v>0.45337934138474401</v>
      </c>
      <c r="P104" s="134">
        <f t="shared" si="13"/>
        <v>251</v>
      </c>
      <c r="Q104" s="134">
        <v>1124</v>
      </c>
      <c r="R104" s="134" t="str">
        <f t="shared" si="14"/>
        <v>251/1124</v>
      </c>
      <c r="S104" s="132">
        <f t="shared" si="15"/>
        <v>0.22330960854092527</v>
      </c>
      <c r="T104" s="137">
        <f t="shared" si="16"/>
        <v>88.834519572953738</v>
      </c>
      <c r="U104" s="133" t="e">
        <f ca="1">[1]!f_risk_annusharpe(A104,"2019/9/30","2019/12/31",1,1,3)</f>
        <v>#NAME?</v>
      </c>
      <c r="V104" s="134" t="e">
        <f t="shared" ca="1" si="17"/>
        <v>#NAME?</v>
      </c>
      <c r="W104" s="134">
        <f t="shared" si="18"/>
        <v>1124</v>
      </c>
      <c r="X104" s="134" t="e">
        <f t="shared" ca="1" si="19"/>
        <v>#NAME?</v>
      </c>
      <c r="Y104" s="132" t="e">
        <f t="shared" ca="1" si="20"/>
        <v>#NAME?</v>
      </c>
      <c r="Z104" s="137" t="e">
        <f t="shared" ca="1" si="21"/>
        <v>#NAME?</v>
      </c>
      <c r="AA104" s="125">
        <v>18.131168417701399</v>
      </c>
      <c r="AB104" s="125">
        <v>61.800937534067401</v>
      </c>
      <c r="AC104" s="123" t="s">
        <v>9574</v>
      </c>
      <c r="AD104" s="126">
        <v>0</v>
      </c>
      <c r="AE104" s="123"/>
      <c r="AF104" s="126">
        <v>0</v>
      </c>
      <c r="AG104" s="123"/>
      <c r="AH104" s="125">
        <v>48.42</v>
      </c>
      <c r="AI104" s="123" t="s">
        <v>163</v>
      </c>
      <c r="AJ104" s="123" t="s">
        <v>95</v>
      </c>
      <c r="AK104" s="124">
        <v>0.58165610369999998</v>
      </c>
      <c r="AL104" s="123" t="s">
        <v>159</v>
      </c>
      <c r="AM104" s="36">
        <v>43327</v>
      </c>
      <c r="AN104" s="123" t="s">
        <v>9271</v>
      </c>
      <c r="AO104" s="123" t="s">
        <v>358</v>
      </c>
      <c r="AP104" s="123" t="s">
        <v>314</v>
      </c>
      <c r="AQ104" s="123" t="s">
        <v>162</v>
      </c>
    </row>
    <row r="105" spans="1:43">
      <c r="A105" s="123" t="s">
        <v>7226</v>
      </c>
      <c r="B105" s="123" t="s">
        <v>7227</v>
      </c>
      <c r="C105" s="36">
        <v>43830</v>
      </c>
      <c r="D105" s="124">
        <v>1.4196</v>
      </c>
      <c r="E105" s="124">
        <v>1.4196</v>
      </c>
      <c r="F105" s="125">
        <v>9.8716683119452003E-2</v>
      </c>
      <c r="G105" s="36">
        <v>43829</v>
      </c>
      <c r="H105" s="124">
        <v>1.4181999999999999</v>
      </c>
      <c r="I105" s="125">
        <v>61.391541609822603</v>
      </c>
      <c r="J105" s="123" t="s">
        <v>9575</v>
      </c>
      <c r="K105" s="125">
        <v>2.0194035213798101</v>
      </c>
      <c r="L105" s="125">
        <v>6.6246056782334399</v>
      </c>
      <c r="M105" s="130">
        <v>9.1328413284132903</v>
      </c>
      <c r="N105" s="137">
        <f t="shared" si="11"/>
        <v>36.531365313653161</v>
      </c>
      <c r="O105" s="132">
        <f t="shared" si="12"/>
        <v>0.36531365313653164</v>
      </c>
      <c r="P105" s="134">
        <f t="shared" si="13"/>
        <v>409</v>
      </c>
      <c r="Q105" s="134">
        <v>1124</v>
      </c>
      <c r="R105" s="134" t="str">
        <f t="shared" si="14"/>
        <v>409/1124</v>
      </c>
      <c r="S105" s="132">
        <f t="shared" si="15"/>
        <v>0.36387900355871888</v>
      </c>
      <c r="T105" s="137">
        <f t="shared" si="16"/>
        <v>81.806049822064054</v>
      </c>
      <c r="U105" s="133" t="e">
        <f ca="1">[1]!f_risk_annusharpe(A105,"2019/9/30","2019/12/31",1,1,3)</f>
        <v>#NAME?</v>
      </c>
      <c r="V105" s="134" t="e">
        <f t="shared" ca="1" si="17"/>
        <v>#NAME?</v>
      </c>
      <c r="W105" s="134">
        <f t="shared" si="18"/>
        <v>1124</v>
      </c>
      <c r="X105" s="134" t="e">
        <f t="shared" ca="1" si="19"/>
        <v>#NAME?</v>
      </c>
      <c r="Y105" s="132" t="e">
        <f t="shared" ca="1" si="20"/>
        <v>#NAME?</v>
      </c>
      <c r="Z105" s="137" t="e">
        <f t="shared" ca="1" si="21"/>
        <v>#NAME?</v>
      </c>
      <c r="AA105" s="125">
        <v>18.804920913884001</v>
      </c>
      <c r="AB105" s="125">
        <v>61.391541609822603</v>
      </c>
      <c r="AC105" s="123" t="s">
        <v>9575</v>
      </c>
      <c r="AD105" s="125">
        <v>27.5815583715287</v>
      </c>
      <c r="AE105" s="123" t="s">
        <v>9576</v>
      </c>
      <c r="AF105" s="126">
        <v>0</v>
      </c>
      <c r="AG105" s="123"/>
      <c r="AH105" s="125">
        <v>41.96</v>
      </c>
      <c r="AI105" s="123" t="s">
        <v>157</v>
      </c>
      <c r="AJ105" s="123" t="s">
        <v>95</v>
      </c>
      <c r="AK105" s="124">
        <v>2.0253484255999998</v>
      </c>
      <c r="AL105" s="123" t="s">
        <v>159</v>
      </c>
      <c r="AM105" s="36">
        <v>42803</v>
      </c>
      <c r="AN105" s="123" t="s">
        <v>9271</v>
      </c>
      <c r="AO105" s="123" t="s">
        <v>9577</v>
      </c>
      <c r="AP105" s="123" t="s">
        <v>372</v>
      </c>
      <c r="AQ105" s="123" t="s">
        <v>177</v>
      </c>
    </row>
    <row r="106" spans="1:43">
      <c r="A106" s="123" t="s">
        <v>7228</v>
      </c>
      <c r="B106" s="123" t="s">
        <v>7229</v>
      </c>
      <c r="C106" s="36">
        <v>43830</v>
      </c>
      <c r="D106" s="124">
        <v>0.86</v>
      </c>
      <c r="E106" s="124">
        <v>0.86</v>
      </c>
      <c r="F106" s="125">
        <v>0.23310023310023301</v>
      </c>
      <c r="G106" s="36">
        <v>43829</v>
      </c>
      <c r="H106" s="124">
        <v>0.85799999999999998</v>
      </c>
      <c r="I106" s="125">
        <v>61.350844277673502</v>
      </c>
      <c r="J106" s="123" t="s">
        <v>9578</v>
      </c>
      <c r="K106" s="125">
        <v>0.467289719626169</v>
      </c>
      <c r="L106" s="125">
        <v>7.6345431789737104</v>
      </c>
      <c r="M106" s="130">
        <v>14.513981358189101</v>
      </c>
      <c r="N106" s="137">
        <f t="shared" si="11"/>
        <v>58.055925432756403</v>
      </c>
      <c r="O106" s="132">
        <f t="shared" si="12"/>
        <v>0.58055925432756406</v>
      </c>
      <c r="P106" s="134">
        <f t="shared" si="13"/>
        <v>85</v>
      </c>
      <c r="Q106" s="134">
        <v>1124</v>
      </c>
      <c r="R106" s="134" t="str">
        <f t="shared" si="14"/>
        <v>85/1124</v>
      </c>
      <c r="S106" s="132">
        <f t="shared" si="15"/>
        <v>7.562277580071175E-2</v>
      </c>
      <c r="T106" s="137">
        <f t="shared" si="16"/>
        <v>96.218861209964416</v>
      </c>
      <c r="U106" s="133" t="e">
        <f ca="1">[1]!f_risk_annusharpe(A106,"2019/9/30","2019/12/31",1,1,3)</f>
        <v>#NAME?</v>
      </c>
      <c r="V106" s="134" t="e">
        <f t="shared" ca="1" si="17"/>
        <v>#NAME?</v>
      </c>
      <c r="W106" s="134">
        <f t="shared" si="18"/>
        <v>1124</v>
      </c>
      <c r="X106" s="134" t="e">
        <f t="shared" ca="1" si="19"/>
        <v>#NAME?</v>
      </c>
      <c r="Y106" s="132" t="e">
        <f t="shared" ca="1" si="20"/>
        <v>#NAME?</v>
      </c>
      <c r="Z106" s="137" t="e">
        <f t="shared" ca="1" si="21"/>
        <v>#NAME?</v>
      </c>
      <c r="AA106" s="125">
        <v>30.699088145896599</v>
      </c>
      <c r="AB106" s="125">
        <v>61.350844277673502</v>
      </c>
      <c r="AC106" s="123" t="s">
        <v>9578</v>
      </c>
      <c r="AD106" s="125">
        <v>8.0402010050251196</v>
      </c>
      <c r="AE106" s="123" t="s">
        <v>9579</v>
      </c>
      <c r="AF106" s="125">
        <v>33.748055987558303</v>
      </c>
      <c r="AG106" s="123" t="s">
        <v>9580</v>
      </c>
      <c r="AH106" s="125">
        <v>-14</v>
      </c>
      <c r="AI106" s="123" t="s">
        <v>157</v>
      </c>
      <c r="AJ106" s="123" t="s">
        <v>189</v>
      </c>
      <c r="AK106" s="124">
        <v>13.5614469904</v>
      </c>
      <c r="AL106" s="123" t="s">
        <v>159</v>
      </c>
      <c r="AM106" s="36">
        <v>42122</v>
      </c>
      <c r="AN106" s="123" t="s">
        <v>9271</v>
      </c>
      <c r="AO106" s="123" t="s">
        <v>9581</v>
      </c>
      <c r="AP106" s="123" t="s">
        <v>195</v>
      </c>
      <c r="AQ106" s="123" t="s">
        <v>181</v>
      </c>
    </row>
    <row r="107" spans="1:43">
      <c r="A107" s="123" t="s">
        <v>7230</v>
      </c>
      <c r="B107" s="123" t="s">
        <v>7231</v>
      </c>
      <c r="C107" s="36">
        <v>43830</v>
      </c>
      <c r="D107" s="124">
        <v>1.3959999999999999</v>
      </c>
      <c r="E107" s="124">
        <v>2.12</v>
      </c>
      <c r="F107" s="125">
        <v>0.72150072150073197</v>
      </c>
      <c r="G107" s="36">
        <v>43829</v>
      </c>
      <c r="H107" s="124">
        <v>1.3859999999999999</v>
      </c>
      <c r="I107" s="125">
        <v>61.321271194611903</v>
      </c>
      <c r="J107" s="123" t="s">
        <v>9582</v>
      </c>
      <c r="K107" s="125">
        <v>2.3460410557184601</v>
      </c>
      <c r="L107" s="125">
        <v>8.3010145050451403</v>
      </c>
      <c r="M107" s="130">
        <v>7.0503426276284102</v>
      </c>
      <c r="N107" s="137">
        <f t="shared" si="11"/>
        <v>28.201370510513641</v>
      </c>
      <c r="O107" s="132">
        <f t="shared" si="12"/>
        <v>0.2820137051051364</v>
      </c>
      <c r="P107" s="134">
        <f t="shared" si="13"/>
        <v>597</v>
      </c>
      <c r="Q107" s="134">
        <v>1124</v>
      </c>
      <c r="R107" s="134" t="str">
        <f t="shared" si="14"/>
        <v>597/1124</v>
      </c>
      <c r="S107" s="132">
        <f t="shared" si="15"/>
        <v>0.53113879003558717</v>
      </c>
      <c r="T107" s="137">
        <f t="shared" si="16"/>
        <v>73.443060498220646</v>
      </c>
      <c r="U107" s="133" t="e">
        <f ca="1">[1]!f_risk_annusharpe(A107,"2019/9/30","2019/12/31",1,1,3)</f>
        <v>#NAME?</v>
      </c>
      <c r="V107" s="134" t="e">
        <f t="shared" ca="1" si="17"/>
        <v>#NAME?</v>
      </c>
      <c r="W107" s="134">
        <f t="shared" si="18"/>
        <v>1124</v>
      </c>
      <c r="X107" s="134" t="e">
        <f t="shared" ca="1" si="19"/>
        <v>#NAME?</v>
      </c>
      <c r="Y107" s="132" t="e">
        <f t="shared" ca="1" si="20"/>
        <v>#NAME?</v>
      </c>
      <c r="Z107" s="137" t="e">
        <f t="shared" ca="1" si="21"/>
        <v>#NAME?</v>
      </c>
      <c r="AA107" s="125">
        <v>21.6479368208336</v>
      </c>
      <c r="AB107" s="125">
        <v>61.321271194611903</v>
      </c>
      <c r="AC107" s="123" t="s">
        <v>9582</v>
      </c>
      <c r="AD107" s="125">
        <v>30.8456047148095</v>
      </c>
      <c r="AE107" s="123" t="s">
        <v>9583</v>
      </c>
      <c r="AF107" s="125">
        <v>68.999774332376703</v>
      </c>
      <c r="AG107" s="123" t="s">
        <v>9584</v>
      </c>
      <c r="AH107" s="125">
        <v>150.43673867458</v>
      </c>
      <c r="AI107" s="123" t="s">
        <v>157</v>
      </c>
      <c r="AJ107" s="123" t="s">
        <v>197</v>
      </c>
      <c r="AK107" s="124">
        <v>4.3555324295000002</v>
      </c>
      <c r="AL107" s="123" t="s">
        <v>159</v>
      </c>
      <c r="AM107" s="36">
        <v>41759</v>
      </c>
      <c r="AN107" s="123" t="s">
        <v>9271</v>
      </c>
      <c r="AO107" s="123" t="s">
        <v>9585</v>
      </c>
      <c r="AP107" s="123" t="s">
        <v>249</v>
      </c>
      <c r="AQ107" s="123" t="s">
        <v>173</v>
      </c>
    </row>
    <row r="108" spans="1:43">
      <c r="A108" s="123" t="s">
        <v>7232</v>
      </c>
      <c r="B108" s="123" t="s">
        <v>7233</v>
      </c>
      <c r="C108" s="36">
        <v>43830</v>
      </c>
      <c r="D108" s="124">
        <v>1.256</v>
      </c>
      <c r="E108" s="124">
        <v>1.256</v>
      </c>
      <c r="F108" s="125">
        <v>-7.9554494828949093E-2</v>
      </c>
      <c r="G108" s="36">
        <v>43829</v>
      </c>
      <c r="H108" s="124">
        <v>1.2569999999999999</v>
      </c>
      <c r="I108" s="125">
        <v>61.025641025641001</v>
      </c>
      <c r="J108" s="123" t="s">
        <v>9586</v>
      </c>
      <c r="K108" s="125">
        <v>1.7828200972447299</v>
      </c>
      <c r="L108" s="125">
        <v>9.4076655052264897</v>
      </c>
      <c r="M108" s="130">
        <v>11.1504424778761</v>
      </c>
      <c r="N108" s="137">
        <f t="shared" si="11"/>
        <v>44.601769911504398</v>
      </c>
      <c r="O108" s="132">
        <f t="shared" si="12"/>
        <v>0.44601769911504396</v>
      </c>
      <c r="P108" s="134">
        <f t="shared" si="13"/>
        <v>267</v>
      </c>
      <c r="Q108" s="134">
        <v>1124</v>
      </c>
      <c r="R108" s="134" t="str">
        <f t="shared" si="14"/>
        <v>267/1124</v>
      </c>
      <c r="S108" s="132">
        <f t="shared" si="15"/>
        <v>0.23754448398576514</v>
      </c>
      <c r="T108" s="137">
        <f t="shared" si="16"/>
        <v>88.12277580071175</v>
      </c>
      <c r="U108" s="133" t="e">
        <f ca="1">[1]!f_risk_annusharpe(A108,"2019/9/30","2019/12/31",1,1,3)</f>
        <v>#NAME?</v>
      </c>
      <c r="V108" s="134" t="e">
        <f t="shared" ca="1" si="17"/>
        <v>#NAME?</v>
      </c>
      <c r="W108" s="134">
        <f t="shared" si="18"/>
        <v>1124</v>
      </c>
      <c r="X108" s="134" t="e">
        <f t="shared" ca="1" si="19"/>
        <v>#NAME?</v>
      </c>
      <c r="Y108" s="132" t="e">
        <f t="shared" ca="1" si="20"/>
        <v>#NAME?</v>
      </c>
      <c r="Z108" s="137" t="e">
        <f t="shared" ca="1" si="21"/>
        <v>#NAME?</v>
      </c>
      <c r="AA108" s="125">
        <v>23.500491642084601</v>
      </c>
      <c r="AB108" s="125">
        <v>61.025641025641001</v>
      </c>
      <c r="AC108" s="123" t="s">
        <v>9586</v>
      </c>
      <c r="AD108" s="125">
        <v>25.2243270189432</v>
      </c>
      <c r="AE108" s="123" t="s">
        <v>9587</v>
      </c>
      <c r="AF108" s="125">
        <v>26.485397784491401</v>
      </c>
      <c r="AG108" s="123" t="s">
        <v>9588</v>
      </c>
      <c r="AH108" s="125">
        <v>25.6</v>
      </c>
      <c r="AI108" s="123" t="s">
        <v>157</v>
      </c>
      <c r="AJ108" s="123" t="s">
        <v>189</v>
      </c>
      <c r="AK108" s="124">
        <v>0.59261779150000005</v>
      </c>
      <c r="AL108" s="123" t="s">
        <v>159</v>
      </c>
      <c r="AM108" s="36">
        <v>42521</v>
      </c>
      <c r="AN108" s="123" t="s">
        <v>9271</v>
      </c>
      <c r="AO108" s="123" t="s">
        <v>9589</v>
      </c>
      <c r="AP108" s="123" t="s">
        <v>195</v>
      </c>
      <c r="AQ108" s="123" t="s">
        <v>162</v>
      </c>
    </row>
    <row r="109" spans="1:43">
      <c r="A109" s="123" t="s">
        <v>7234</v>
      </c>
      <c r="B109" s="123" t="s">
        <v>7235</v>
      </c>
      <c r="C109" s="36">
        <v>43830</v>
      </c>
      <c r="D109" s="124">
        <v>1.4358</v>
      </c>
      <c r="E109" s="124">
        <v>1.4358</v>
      </c>
      <c r="F109" s="125">
        <v>7.6671081062234497E-2</v>
      </c>
      <c r="G109" s="36">
        <v>43829</v>
      </c>
      <c r="H109" s="124">
        <v>1.4347000000000001</v>
      </c>
      <c r="I109" s="125">
        <v>60.964125560538101</v>
      </c>
      <c r="J109" s="123" t="s">
        <v>9590</v>
      </c>
      <c r="K109" s="125">
        <v>5.4339844323689297</v>
      </c>
      <c r="L109" s="125">
        <v>13.816884661117699</v>
      </c>
      <c r="M109" s="130">
        <v>8.8469410962019595</v>
      </c>
      <c r="N109" s="137">
        <f t="shared" si="11"/>
        <v>35.387764384807838</v>
      </c>
      <c r="O109" s="132">
        <f t="shared" si="12"/>
        <v>0.3538776438480784</v>
      </c>
      <c r="P109" s="134">
        <f t="shared" si="13"/>
        <v>432</v>
      </c>
      <c r="Q109" s="134">
        <v>1124</v>
      </c>
      <c r="R109" s="134" t="str">
        <f t="shared" si="14"/>
        <v>432/1124</v>
      </c>
      <c r="S109" s="132">
        <f t="shared" si="15"/>
        <v>0.38434163701067614</v>
      </c>
      <c r="T109" s="137">
        <f t="shared" si="16"/>
        <v>80.782918149466198</v>
      </c>
      <c r="U109" s="133" t="e">
        <f ca="1">[1]!f_risk_annusharpe(A109,"2019/9/30","2019/12/31",1,1,3)</f>
        <v>#NAME?</v>
      </c>
      <c r="V109" s="134" t="e">
        <f t="shared" ca="1" si="17"/>
        <v>#NAME?</v>
      </c>
      <c r="W109" s="134">
        <f t="shared" si="18"/>
        <v>1124</v>
      </c>
      <c r="X109" s="134" t="e">
        <f t="shared" ca="1" si="19"/>
        <v>#NAME?</v>
      </c>
      <c r="Y109" s="132" t="e">
        <f t="shared" ca="1" si="20"/>
        <v>#NAME?</v>
      </c>
      <c r="Z109" s="137" t="e">
        <f t="shared" ca="1" si="21"/>
        <v>#NAME?</v>
      </c>
      <c r="AA109" s="125">
        <v>5.0406028239081104</v>
      </c>
      <c r="AB109" s="125">
        <v>60.964125560538101</v>
      </c>
      <c r="AC109" s="123" t="s">
        <v>9590</v>
      </c>
      <c r="AD109" s="125">
        <v>36.056097792096999</v>
      </c>
      <c r="AE109" s="123" t="s">
        <v>9591</v>
      </c>
      <c r="AF109" s="126">
        <v>0</v>
      </c>
      <c r="AG109" s="123"/>
      <c r="AH109" s="125">
        <v>43.58</v>
      </c>
      <c r="AI109" s="123" t="s">
        <v>157</v>
      </c>
      <c r="AJ109" s="123" t="s">
        <v>95</v>
      </c>
      <c r="AK109" s="124">
        <v>1.5663733067000001</v>
      </c>
      <c r="AL109" s="123" t="s">
        <v>159</v>
      </c>
      <c r="AM109" s="36">
        <v>42919</v>
      </c>
      <c r="AN109" s="123" t="s">
        <v>9271</v>
      </c>
      <c r="AO109" s="123" t="s">
        <v>9592</v>
      </c>
      <c r="AP109" s="123" t="s">
        <v>171</v>
      </c>
      <c r="AQ109" s="123" t="s">
        <v>207</v>
      </c>
    </row>
    <row r="110" spans="1:43">
      <c r="A110" s="123" t="s">
        <v>7236</v>
      </c>
      <c r="B110" s="123" t="s">
        <v>7237</v>
      </c>
      <c r="C110" s="36">
        <v>43830</v>
      </c>
      <c r="D110" s="124">
        <v>1.0089999999999999</v>
      </c>
      <c r="E110" s="124">
        <v>1.0089999999999999</v>
      </c>
      <c r="F110" s="125">
        <v>9.9206349206338307E-2</v>
      </c>
      <c r="G110" s="36">
        <v>43829</v>
      </c>
      <c r="H110" s="124">
        <v>1.008</v>
      </c>
      <c r="I110" s="125">
        <v>60.925039872408298</v>
      </c>
      <c r="J110" s="123" t="s">
        <v>9593</v>
      </c>
      <c r="K110" s="125">
        <v>-0.49309664694281202</v>
      </c>
      <c r="L110" s="125">
        <v>6.4345991561181402</v>
      </c>
      <c r="M110" s="130">
        <v>10.7574094401756</v>
      </c>
      <c r="N110" s="137">
        <f t="shared" si="11"/>
        <v>43.0296377607024</v>
      </c>
      <c r="O110" s="132">
        <f t="shared" si="12"/>
        <v>0.43029637760702399</v>
      </c>
      <c r="P110" s="134">
        <f t="shared" si="13"/>
        <v>289</v>
      </c>
      <c r="Q110" s="134">
        <v>1124</v>
      </c>
      <c r="R110" s="134" t="str">
        <f t="shared" si="14"/>
        <v>289/1124</v>
      </c>
      <c r="S110" s="132">
        <f t="shared" si="15"/>
        <v>0.25711743772241991</v>
      </c>
      <c r="T110" s="137">
        <f t="shared" si="16"/>
        <v>87.144128113879006</v>
      </c>
      <c r="U110" s="133" t="e">
        <f ca="1">[1]!f_risk_annusharpe(A110,"2019/9/30","2019/12/31",1,1,3)</f>
        <v>#NAME?</v>
      </c>
      <c r="V110" s="134" t="e">
        <f t="shared" ca="1" si="17"/>
        <v>#NAME?</v>
      </c>
      <c r="W110" s="134">
        <f t="shared" si="18"/>
        <v>1124</v>
      </c>
      <c r="X110" s="134" t="e">
        <f t="shared" ca="1" si="19"/>
        <v>#NAME?</v>
      </c>
      <c r="Y110" s="132" t="e">
        <f t="shared" ca="1" si="20"/>
        <v>#NAME?</v>
      </c>
      <c r="Z110" s="137" t="e">
        <f t="shared" ca="1" si="21"/>
        <v>#NAME?</v>
      </c>
      <c r="AA110" s="125">
        <v>22.600243013365699</v>
      </c>
      <c r="AB110" s="125">
        <v>60.925039872408298</v>
      </c>
      <c r="AC110" s="123" t="s">
        <v>9593</v>
      </c>
      <c r="AD110" s="125">
        <v>11.123348017621099</v>
      </c>
      <c r="AE110" s="123" t="s">
        <v>9594</v>
      </c>
      <c r="AF110" s="125">
        <v>30.361757105943099</v>
      </c>
      <c r="AG110" s="123" t="s">
        <v>9595</v>
      </c>
      <c r="AH110" s="125">
        <v>0.89999999999999003</v>
      </c>
      <c r="AI110" s="123" t="s">
        <v>157</v>
      </c>
      <c r="AJ110" s="123" t="s">
        <v>158</v>
      </c>
      <c r="AK110" s="124">
        <v>0.78516132540000005</v>
      </c>
      <c r="AL110" s="123" t="s">
        <v>159</v>
      </c>
      <c r="AM110" s="36">
        <v>42326</v>
      </c>
      <c r="AN110" s="123" t="s">
        <v>9271</v>
      </c>
      <c r="AO110" s="123" t="s">
        <v>9596</v>
      </c>
      <c r="AP110" s="123" t="s">
        <v>269</v>
      </c>
      <c r="AQ110" s="123" t="s">
        <v>185</v>
      </c>
    </row>
    <row r="111" spans="1:43">
      <c r="A111" s="123" t="s">
        <v>7238</v>
      </c>
      <c r="B111" s="123" t="s">
        <v>7239</v>
      </c>
      <c r="C111" s="36">
        <v>43830</v>
      </c>
      <c r="D111" s="124">
        <v>1.2750999999999999</v>
      </c>
      <c r="E111" s="124">
        <v>1.2750999999999999</v>
      </c>
      <c r="F111" s="125">
        <v>0.283130161226884</v>
      </c>
      <c r="G111" s="36">
        <v>43829</v>
      </c>
      <c r="H111" s="124">
        <v>1.2715000000000001</v>
      </c>
      <c r="I111" s="125">
        <v>60.632401108591601</v>
      </c>
      <c r="J111" s="123" t="s">
        <v>9597</v>
      </c>
      <c r="K111" s="125">
        <v>1.75564599792513</v>
      </c>
      <c r="L111" s="125">
        <v>7.9952570509019898</v>
      </c>
      <c r="M111" s="130">
        <v>14.687893506026301</v>
      </c>
      <c r="N111" s="137">
        <f t="shared" si="11"/>
        <v>58.751574024105203</v>
      </c>
      <c r="O111" s="132">
        <f t="shared" si="12"/>
        <v>0.58751574024105202</v>
      </c>
      <c r="P111" s="134">
        <f t="shared" si="13"/>
        <v>79</v>
      </c>
      <c r="Q111" s="134">
        <v>1124</v>
      </c>
      <c r="R111" s="134" t="str">
        <f t="shared" si="14"/>
        <v>79/1124</v>
      </c>
      <c r="S111" s="132">
        <f t="shared" si="15"/>
        <v>7.0284697508896793E-2</v>
      </c>
      <c r="T111" s="137">
        <f t="shared" si="16"/>
        <v>96.485765124555172</v>
      </c>
      <c r="U111" s="133" t="e">
        <f ca="1">[1]!f_risk_annusharpe(A111,"2019/9/30","2019/12/31",1,1,3)</f>
        <v>#NAME?</v>
      </c>
      <c r="V111" s="134" t="e">
        <f t="shared" ca="1" si="17"/>
        <v>#NAME?</v>
      </c>
      <c r="W111" s="134">
        <f t="shared" si="18"/>
        <v>1124</v>
      </c>
      <c r="X111" s="134" t="e">
        <f t="shared" ca="1" si="19"/>
        <v>#NAME?</v>
      </c>
      <c r="Y111" s="132" t="e">
        <f t="shared" ca="1" si="20"/>
        <v>#NAME?</v>
      </c>
      <c r="Z111" s="137" t="e">
        <f t="shared" ca="1" si="21"/>
        <v>#NAME?</v>
      </c>
      <c r="AA111" s="125">
        <v>24.838457019776801</v>
      </c>
      <c r="AB111" s="125">
        <v>60.632401108591601</v>
      </c>
      <c r="AC111" s="123" t="s">
        <v>9597</v>
      </c>
      <c r="AD111" s="126">
        <v>0</v>
      </c>
      <c r="AE111" s="123"/>
      <c r="AF111" s="126">
        <v>0</v>
      </c>
      <c r="AG111" s="123"/>
      <c r="AH111" s="125">
        <v>27.51</v>
      </c>
      <c r="AI111" s="123" t="s">
        <v>157</v>
      </c>
      <c r="AJ111" s="123" t="s">
        <v>95</v>
      </c>
      <c r="AK111" s="124">
        <v>10.697067157699999</v>
      </c>
      <c r="AL111" s="123" t="s">
        <v>159</v>
      </c>
      <c r="AM111" s="36">
        <v>43185</v>
      </c>
      <c r="AN111" s="123" t="s">
        <v>9271</v>
      </c>
      <c r="AO111" s="123" t="s">
        <v>380</v>
      </c>
      <c r="AP111" s="123" t="s">
        <v>217</v>
      </c>
      <c r="AQ111" s="123" t="s">
        <v>162</v>
      </c>
    </row>
    <row r="112" spans="1:43">
      <c r="A112" s="123" t="s">
        <v>7240</v>
      </c>
      <c r="B112" s="123" t="s">
        <v>7241</v>
      </c>
      <c r="C112" s="36">
        <v>43830</v>
      </c>
      <c r="D112" s="124">
        <v>1.607</v>
      </c>
      <c r="E112" s="124">
        <v>2.2949999999999999</v>
      </c>
      <c r="F112" s="125">
        <v>0.87884494664155499</v>
      </c>
      <c r="G112" s="36">
        <v>43829</v>
      </c>
      <c r="H112" s="124">
        <v>1.593</v>
      </c>
      <c r="I112" s="125">
        <v>60.379241516966097</v>
      </c>
      <c r="J112" s="123" t="s">
        <v>9598</v>
      </c>
      <c r="K112" s="125">
        <v>4.9640757674722398</v>
      </c>
      <c r="L112" s="125">
        <v>4.6223958333333304</v>
      </c>
      <c r="M112" s="130">
        <v>9.7677595628415297</v>
      </c>
      <c r="N112" s="137">
        <f t="shared" si="11"/>
        <v>39.071038251366119</v>
      </c>
      <c r="O112" s="132">
        <f t="shared" si="12"/>
        <v>0.39071038251366119</v>
      </c>
      <c r="P112" s="134">
        <f t="shared" si="13"/>
        <v>355</v>
      </c>
      <c r="Q112" s="134">
        <v>1124</v>
      </c>
      <c r="R112" s="134" t="str">
        <f t="shared" si="14"/>
        <v>355/1124</v>
      </c>
      <c r="S112" s="132">
        <f t="shared" si="15"/>
        <v>0.31583629893238435</v>
      </c>
      <c r="T112" s="137">
        <f t="shared" si="16"/>
        <v>84.208185053380788</v>
      </c>
      <c r="U112" s="133" t="e">
        <f ca="1">[1]!f_risk_annusharpe(A112,"2019/9/30","2019/12/31",1,1,3)</f>
        <v>#NAME?</v>
      </c>
      <c r="V112" s="134" t="e">
        <f t="shared" ca="1" si="17"/>
        <v>#NAME?</v>
      </c>
      <c r="W112" s="134">
        <f t="shared" si="18"/>
        <v>1124</v>
      </c>
      <c r="X112" s="134" t="e">
        <f t="shared" ca="1" si="19"/>
        <v>#NAME?</v>
      </c>
      <c r="Y112" s="132" t="e">
        <f t="shared" ca="1" si="20"/>
        <v>#NAME?</v>
      </c>
      <c r="Z112" s="137" t="e">
        <f t="shared" ca="1" si="21"/>
        <v>#NAME?</v>
      </c>
      <c r="AA112" s="125">
        <v>10.5987611837577</v>
      </c>
      <c r="AB112" s="125">
        <v>60.379241516966097</v>
      </c>
      <c r="AC112" s="123" t="s">
        <v>9598</v>
      </c>
      <c r="AD112" s="125">
        <v>14.785714285714301</v>
      </c>
      <c r="AE112" s="123" t="s">
        <v>9599</v>
      </c>
      <c r="AF112" s="125">
        <v>15.1146131805158</v>
      </c>
      <c r="AG112" s="123" t="s">
        <v>9600</v>
      </c>
      <c r="AH112" s="125">
        <v>141.7254221</v>
      </c>
      <c r="AI112" s="123" t="s">
        <v>157</v>
      </c>
      <c r="AJ112" s="123" t="s">
        <v>158</v>
      </c>
      <c r="AK112" s="124">
        <v>9.0748934188000003</v>
      </c>
      <c r="AL112" s="123" t="s">
        <v>159</v>
      </c>
      <c r="AM112" s="36">
        <v>41739</v>
      </c>
      <c r="AN112" s="123" t="s">
        <v>9271</v>
      </c>
      <c r="AO112" s="123" t="s">
        <v>9327</v>
      </c>
      <c r="AP112" s="123" t="s">
        <v>223</v>
      </c>
      <c r="AQ112" s="123" t="s">
        <v>165</v>
      </c>
    </row>
    <row r="113" spans="1:43">
      <c r="A113" s="123" t="s">
        <v>7242</v>
      </c>
      <c r="B113" s="123" t="s">
        <v>7243</v>
      </c>
      <c r="C113" s="36">
        <v>43830</v>
      </c>
      <c r="D113" s="124">
        <v>1.3839999999999999</v>
      </c>
      <c r="E113" s="124">
        <v>1.3839999999999999</v>
      </c>
      <c r="F113" s="125">
        <v>0.46457607433216902</v>
      </c>
      <c r="G113" s="36">
        <v>43829</v>
      </c>
      <c r="H113" s="124">
        <v>1.3775999999999999</v>
      </c>
      <c r="I113" s="125">
        <v>60.296502200602298</v>
      </c>
      <c r="J113" s="123" t="s">
        <v>9601</v>
      </c>
      <c r="K113" s="125">
        <v>2.4047354790973001</v>
      </c>
      <c r="L113" s="125">
        <v>8.3535582870116496</v>
      </c>
      <c r="M113" s="130">
        <v>11.030886482150001</v>
      </c>
      <c r="N113" s="137">
        <f t="shared" si="11"/>
        <v>44.123545928600002</v>
      </c>
      <c r="O113" s="132">
        <f t="shared" si="12"/>
        <v>0.441235459286</v>
      </c>
      <c r="P113" s="134">
        <f t="shared" si="13"/>
        <v>274</v>
      </c>
      <c r="Q113" s="134">
        <v>1124</v>
      </c>
      <c r="R113" s="134" t="str">
        <f t="shared" si="14"/>
        <v>274/1124</v>
      </c>
      <c r="S113" s="132">
        <f t="shared" si="15"/>
        <v>0.24377224199288255</v>
      </c>
      <c r="T113" s="137">
        <f t="shared" si="16"/>
        <v>87.811387900355882</v>
      </c>
      <c r="U113" s="133" t="e">
        <f ca="1">[1]!f_risk_annusharpe(A113,"2019/9/30","2019/12/31",1,1,3)</f>
        <v>#NAME?</v>
      </c>
      <c r="V113" s="134" t="e">
        <f t="shared" ca="1" si="17"/>
        <v>#NAME?</v>
      </c>
      <c r="W113" s="134">
        <f t="shared" si="18"/>
        <v>1124</v>
      </c>
      <c r="X113" s="134" t="e">
        <f t="shared" ca="1" si="19"/>
        <v>#NAME?</v>
      </c>
      <c r="Y113" s="132" t="e">
        <f t="shared" ca="1" si="20"/>
        <v>#NAME?</v>
      </c>
      <c r="Z113" s="137" t="e">
        <f t="shared" ca="1" si="21"/>
        <v>#NAME?</v>
      </c>
      <c r="AA113" s="125">
        <v>24.819624819624799</v>
      </c>
      <c r="AB113" s="125">
        <v>60.296502200602298</v>
      </c>
      <c r="AC113" s="123" t="s">
        <v>9601</v>
      </c>
      <c r="AD113" s="126">
        <v>0</v>
      </c>
      <c r="AE113" s="123"/>
      <c r="AF113" s="126">
        <v>0</v>
      </c>
      <c r="AG113" s="123"/>
      <c r="AH113" s="125">
        <v>38.4</v>
      </c>
      <c r="AI113" s="123" t="s">
        <v>157</v>
      </c>
      <c r="AJ113" s="123" t="s">
        <v>95</v>
      </c>
      <c r="AK113" s="124">
        <v>6.7714298484000004</v>
      </c>
      <c r="AL113" s="123" t="s">
        <v>159</v>
      </c>
      <c r="AM113" s="36">
        <v>43144</v>
      </c>
      <c r="AN113" s="123" t="s">
        <v>9271</v>
      </c>
      <c r="AO113" s="123" t="s">
        <v>9602</v>
      </c>
      <c r="AP113" s="123" t="s">
        <v>219</v>
      </c>
      <c r="AQ113" s="123" t="s">
        <v>173</v>
      </c>
    </row>
    <row r="114" spans="1:43">
      <c r="A114" s="123" t="s">
        <v>7244</v>
      </c>
      <c r="B114" s="123" t="s">
        <v>7245</v>
      </c>
      <c r="C114" s="36">
        <v>43830</v>
      </c>
      <c r="D114" s="124">
        <v>1.5640000000000001</v>
      </c>
      <c r="E114" s="124">
        <v>2.5619999999999998</v>
      </c>
      <c r="F114" s="125">
        <v>0.70830650354154001</v>
      </c>
      <c r="G114" s="36">
        <v>43829</v>
      </c>
      <c r="H114" s="124">
        <v>1.5529999999999999</v>
      </c>
      <c r="I114" s="125">
        <v>60.245901639344297</v>
      </c>
      <c r="J114" s="123" t="s">
        <v>9603</v>
      </c>
      <c r="K114" s="125">
        <v>2.55737704918034</v>
      </c>
      <c r="L114" s="125">
        <v>8.0110497237569103</v>
      </c>
      <c r="M114" s="130">
        <v>15.680473372781099</v>
      </c>
      <c r="N114" s="137">
        <f t="shared" si="11"/>
        <v>62.721893491124398</v>
      </c>
      <c r="O114" s="132">
        <f t="shared" si="12"/>
        <v>0.62721893491124403</v>
      </c>
      <c r="P114" s="134">
        <f t="shared" si="13"/>
        <v>53</v>
      </c>
      <c r="Q114" s="134">
        <v>1124</v>
      </c>
      <c r="R114" s="134" t="str">
        <f t="shared" si="14"/>
        <v>53/1124</v>
      </c>
      <c r="S114" s="132">
        <f t="shared" si="15"/>
        <v>4.7153024911032029E-2</v>
      </c>
      <c r="T114" s="137">
        <f t="shared" si="16"/>
        <v>97.642348754448392</v>
      </c>
      <c r="U114" s="133" t="e">
        <f ca="1">[1]!f_risk_annusharpe(A114,"2019/9/30","2019/12/31",1,1,3)</f>
        <v>#NAME?</v>
      </c>
      <c r="V114" s="134" t="e">
        <f t="shared" ca="1" si="17"/>
        <v>#NAME?</v>
      </c>
      <c r="W114" s="134">
        <f t="shared" si="18"/>
        <v>1124</v>
      </c>
      <c r="X114" s="134" t="e">
        <f t="shared" ca="1" si="19"/>
        <v>#NAME?</v>
      </c>
      <c r="Y114" s="132" t="e">
        <f t="shared" ca="1" si="20"/>
        <v>#NAME?</v>
      </c>
      <c r="Z114" s="137" t="e">
        <f t="shared" ca="1" si="21"/>
        <v>#NAME?</v>
      </c>
      <c r="AA114" s="125">
        <v>25.5216693418941</v>
      </c>
      <c r="AB114" s="125">
        <v>60.245901639344297</v>
      </c>
      <c r="AC114" s="123" t="s">
        <v>9603</v>
      </c>
      <c r="AD114" s="125">
        <v>18.935361216730001</v>
      </c>
      <c r="AE114" s="123" t="s">
        <v>9604</v>
      </c>
      <c r="AF114" s="125">
        <v>34.9439171699741</v>
      </c>
      <c r="AG114" s="123" t="s">
        <v>9605</v>
      </c>
      <c r="AH114" s="125">
        <v>187.34558720000001</v>
      </c>
      <c r="AI114" s="123" t="s">
        <v>157</v>
      </c>
      <c r="AJ114" s="123" t="s">
        <v>166</v>
      </c>
      <c r="AK114" s="124">
        <v>3.3763961060000001</v>
      </c>
      <c r="AL114" s="123" t="s">
        <v>159</v>
      </c>
      <c r="AM114" s="36">
        <v>41625</v>
      </c>
      <c r="AN114" s="123" t="s">
        <v>9271</v>
      </c>
      <c r="AO114" s="123" t="s">
        <v>351</v>
      </c>
      <c r="AP114" s="123" t="s">
        <v>238</v>
      </c>
      <c r="AQ114" s="123" t="s">
        <v>204</v>
      </c>
    </row>
    <row r="115" spans="1:43">
      <c r="A115" s="123" t="s">
        <v>7246</v>
      </c>
      <c r="B115" s="123" t="s">
        <v>7247</v>
      </c>
      <c r="C115" s="36">
        <v>43830</v>
      </c>
      <c r="D115" s="124">
        <v>1.5109999999999999</v>
      </c>
      <c r="E115" s="124">
        <v>1.5109999999999999</v>
      </c>
      <c r="F115" s="125">
        <v>0.39867109634551501</v>
      </c>
      <c r="G115" s="36">
        <v>43829</v>
      </c>
      <c r="H115" s="124">
        <v>1.5049999999999999</v>
      </c>
      <c r="I115" s="125">
        <v>60.233297985153797</v>
      </c>
      <c r="J115" s="123" t="s">
        <v>9606</v>
      </c>
      <c r="K115" s="125">
        <v>4.7124047124046999</v>
      </c>
      <c r="L115" s="125">
        <v>11.3485630066323</v>
      </c>
      <c r="M115" s="130">
        <v>10.695970695970701</v>
      </c>
      <c r="N115" s="137">
        <f t="shared" si="11"/>
        <v>42.783882783882802</v>
      </c>
      <c r="O115" s="132">
        <f t="shared" si="12"/>
        <v>0.42783882783882804</v>
      </c>
      <c r="P115" s="134">
        <f t="shared" si="13"/>
        <v>296</v>
      </c>
      <c r="Q115" s="134">
        <v>1124</v>
      </c>
      <c r="R115" s="134" t="str">
        <f t="shared" si="14"/>
        <v>296/1124</v>
      </c>
      <c r="S115" s="132">
        <f t="shared" si="15"/>
        <v>0.26334519572953735</v>
      </c>
      <c r="T115" s="137">
        <f t="shared" si="16"/>
        <v>86.832740213523124</v>
      </c>
      <c r="U115" s="133" t="e">
        <f ca="1">[1]!f_risk_annusharpe(A115,"2019/9/30","2019/12/31",1,1,3)</f>
        <v>#NAME?</v>
      </c>
      <c r="V115" s="134" t="e">
        <f t="shared" ca="1" si="17"/>
        <v>#NAME?</v>
      </c>
      <c r="W115" s="134">
        <f t="shared" si="18"/>
        <v>1124</v>
      </c>
      <c r="X115" s="134" t="e">
        <f t="shared" ca="1" si="19"/>
        <v>#NAME?</v>
      </c>
      <c r="Y115" s="132" t="e">
        <f t="shared" ca="1" si="20"/>
        <v>#NAME?</v>
      </c>
      <c r="Z115" s="137" t="e">
        <f t="shared" ca="1" si="21"/>
        <v>#NAME?</v>
      </c>
      <c r="AA115" s="125">
        <v>23.751023751023698</v>
      </c>
      <c r="AB115" s="125">
        <v>60.233297985153797</v>
      </c>
      <c r="AC115" s="123" t="s">
        <v>9606</v>
      </c>
      <c r="AD115" s="125">
        <v>37.739288969918</v>
      </c>
      <c r="AE115" s="123" t="s">
        <v>9607</v>
      </c>
      <c r="AF115" s="126">
        <v>0</v>
      </c>
      <c r="AG115" s="123"/>
      <c r="AH115" s="125">
        <v>51.1</v>
      </c>
      <c r="AI115" s="123" t="s">
        <v>157</v>
      </c>
      <c r="AJ115" s="123" t="s">
        <v>95</v>
      </c>
      <c r="AK115" s="124">
        <v>2.3944429446000002</v>
      </c>
      <c r="AL115" s="123" t="s">
        <v>159</v>
      </c>
      <c r="AM115" s="36">
        <v>42888</v>
      </c>
      <c r="AN115" s="123" t="s">
        <v>9271</v>
      </c>
      <c r="AO115" s="123" t="s">
        <v>9608</v>
      </c>
      <c r="AP115" s="123" t="s">
        <v>167</v>
      </c>
      <c r="AQ115" s="123" t="s">
        <v>181</v>
      </c>
    </row>
    <row r="116" spans="1:43">
      <c r="A116" s="123" t="s">
        <v>7248</v>
      </c>
      <c r="B116" s="123" t="s">
        <v>7249</v>
      </c>
      <c r="C116" s="36">
        <v>43830</v>
      </c>
      <c r="D116" s="124">
        <v>1.492</v>
      </c>
      <c r="E116" s="124">
        <v>1.492</v>
      </c>
      <c r="F116" s="125">
        <v>1.0429364756874</v>
      </c>
      <c r="G116" s="36">
        <v>43829</v>
      </c>
      <c r="H116" s="124">
        <v>1.4765999999999999</v>
      </c>
      <c r="I116" s="125">
        <v>60.103015344994098</v>
      </c>
      <c r="J116" s="123" t="s">
        <v>9609</v>
      </c>
      <c r="K116" s="125">
        <v>4.3575575295516602</v>
      </c>
      <c r="L116" s="125">
        <v>7.5858090568214598</v>
      </c>
      <c r="M116" s="130">
        <v>15.6858184073816</v>
      </c>
      <c r="N116" s="137">
        <f t="shared" si="11"/>
        <v>62.743273629526399</v>
      </c>
      <c r="O116" s="132">
        <f t="shared" si="12"/>
        <v>0.62743273629526397</v>
      </c>
      <c r="P116" s="134">
        <f t="shared" si="13"/>
        <v>52</v>
      </c>
      <c r="Q116" s="134">
        <v>1124</v>
      </c>
      <c r="R116" s="134" t="str">
        <f t="shared" si="14"/>
        <v>52/1124</v>
      </c>
      <c r="S116" s="132">
        <f t="shared" si="15"/>
        <v>4.6263345195729534E-2</v>
      </c>
      <c r="T116" s="137">
        <f t="shared" si="16"/>
        <v>97.686832740213532</v>
      </c>
      <c r="U116" s="133" t="e">
        <f ca="1">[1]!f_risk_annusharpe(A116,"2019/9/30","2019/12/31",1,1,3)</f>
        <v>#NAME?</v>
      </c>
      <c r="V116" s="134" t="e">
        <f t="shared" ca="1" si="17"/>
        <v>#NAME?</v>
      </c>
      <c r="W116" s="134">
        <f t="shared" si="18"/>
        <v>1124</v>
      </c>
      <c r="X116" s="134" t="e">
        <f t="shared" ca="1" si="19"/>
        <v>#NAME?</v>
      </c>
      <c r="Y116" s="132" t="e">
        <f t="shared" ca="1" si="20"/>
        <v>#NAME?</v>
      </c>
      <c r="Z116" s="137" t="e">
        <f t="shared" ca="1" si="21"/>
        <v>#NAME?</v>
      </c>
      <c r="AA116" s="125">
        <v>23.5303858254678</v>
      </c>
      <c r="AB116" s="125">
        <v>60.103015344994098</v>
      </c>
      <c r="AC116" s="123" t="s">
        <v>9609</v>
      </c>
      <c r="AD116" s="125">
        <v>24.884908345191199</v>
      </c>
      <c r="AE116" s="123" t="s">
        <v>9610</v>
      </c>
      <c r="AF116" s="126">
        <v>0</v>
      </c>
      <c r="AG116" s="123"/>
      <c r="AH116" s="125">
        <v>49.2</v>
      </c>
      <c r="AI116" s="123" t="s">
        <v>157</v>
      </c>
      <c r="AJ116" s="123" t="s">
        <v>95</v>
      </c>
      <c r="AK116" s="124">
        <v>3.5112873415000001</v>
      </c>
      <c r="AL116" s="123" t="s">
        <v>159</v>
      </c>
      <c r="AM116" s="36">
        <v>42821</v>
      </c>
      <c r="AN116" s="123" t="s">
        <v>9271</v>
      </c>
      <c r="AO116" s="123" t="s">
        <v>9611</v>
      </c>
      <c r="AP116" s="123" t="s">
        <v>200</v>
      </c>
      <c r="AQ116" s="123" t="s">
        <v>181</v>
      </c>
    </row>
    <row r="117" spans="1:43">
      <c r="A117" s="123" t="s">
        <v>7250</v>
      </c>
      <c r="B117" s="123" t="s">
        <v>7251</v>
      </c>
      <c r="C117" s="36">
        <v>43830</v>
      </c>
      <c r="D117" s="124">
        <v>1.5269999999999999</v>
      </c>
      <c r="E117" s="124">
        <v>1.5269999999999999</v>
      </c>
      <c r="F117" s="125">
        <v>0.13114754098360701</v>
      </c>
      <c r="G117" s="36">
        <v>43829</v>
      </c>
      <c r="H117" s="124">
        <v>1.5249999999999999</v>
      </c>
      <c r="I117" s="125">
        <v>60.062893081760997</v>
      </c>
      <c r="J117" s="123" t="s">
        <v>9612</v>
      </c>
      <c r="K117" s="125">
        <v>0.39447731755424098</v>
      </c>
      <c r="L117" s="125">
        <v>4.9484536082474104</v>
      </c>
      <c r="M117" s="130">
        <v>8.9935760171306107</v>
      </c>
      <c r="N117" s="137">
        <f t="shared" si="11"/>
        <v>35.974304068522443</v>
      </c>
      <c r="O117" s="132">
        <f t="shared" si="12"/>
        <v>0.35974304068522445</v>
      </c>
      <c r="P117" s="134">
        <f t="shared" si="13"/>
        <v>419</v>
      </c>
      <c r="Q117" s="134">
        <v>1124</v>
      </c>
      <c r="R117" s="134" t="str">
        <f t="shared" si="14"/>
        <v>419/1124</v>
      </c>
      <c r="S117" s="132">
        <f t="shared" si="15"/>
        <v>0.37277580071174377</v>
      </c>
      <c r="T117" s="137">
        <f t="shared" si="16"/>
        <v>81.361209964412808</v>
      </c>
      <c r="U117" s="133" t="e">
        <f ca="1">[1]!f_risk_annusharpe(A117,"2019/9/30","2019/12/31",1,1,3)</f>
        <v>#NAME?</v>
      </c>
      <c r="V117" s="134" t="e">
        <f t="shared" ca="1" si="17"/>
        <v>#NAME?</v>
      </c>
      <c r="W117" s="134">
        <f t="shared" si="18"/>
        <v>1124</v>
      </c>
      <c r="X117" s="134" t="e">
        <f t="shared" ca="1" si="19"/>
        <v>#NAME?</v>
      </c>
      <c r="Y117" s="132" t="e">
        <f t="shared" ca="1" si="20"/>
        <v>#NAME?</v>
      </c>
      <c r="Z117" s="137" t="e">
        <f t="shared" ca="1" si="21"/>
        <v>#NAME?</v>
      </c>
      <c r="AA117" s="125">
        <v>25.782537067545299</v>
      </c>
      <c r="AB117" s="125">
        <v>60.062893081760997</v>
      </c>
      <c r="AC117" s="123" t="s">
        <v>9612</v>
      </c>
      <c r="AD117" s="125">
        <v>16.2985529322163</v>
      </c>
      <c r="AE117" s="123" t="s">
        <v>9613</v>
      </c>
      <c r="AF117" s="125">
        <v>55.816326530612201</v>
      </c>
      <c r="AG117" s="123" t="s">
        <v>9614</v>
      </c>
      <c r="AH117" s="125">
        <v>52.7</v>
      </c>
      <c r="AI117" s="123" t="s">
        <v>157</v>
      </c>
      <c r="AJ117" s="123" t="s">
        <v>166</v>
      </c>
      <c r="AK117" s="124">
        <v>0.84090731340000002</v>
      </c>
      <c r="AL117" s="123" t="s">
        <v>159</v>
      </c>
      <c r="AM117" s="36">
        <v>42440</v>
      </c>
      <c r="AN117" s="123" t="s">
        <v>9271</v>
      </c>
      <c r="AO117" s="123" t="s">
        <v>160</v>
      </c>
      <c r="AP117" s="123" t="s">
        <v>161</v>
      </c>
      <c r="AQ117" s="123" t="s">
        <v>181</v>
      </c>
    </row>
    <row r="118" spans="1:43">
      <c r="A118" s="123" t="s">
        <v>7252</v>
      </c>
      <c r="B118" s="123" t="s">
        <v>7253</v>
      </c>
      <c r="C118" s="36">
        <v>43830</v>
      </c>
      <c r="D118" s="124">
        <v>1.1779999999999999</v>
      </c>
      <c r="E118" s="124">
        <v>1.1779999999999999</v>
      </c>
      <c r="F118" s="125">
        <v>1.1158798283261699</v>
      </c>
      <c r="G118" s="36">
        <v>43829</v>
      </c>
      <c r="H118" s="124">
        <v>1.165</v>
      </c>
      <c r="I118" s="125">
        <v>60.054347826087003</v>
      </c>
      <c r="J118" s="123" t="s">
        <v>9615</v>
      </c>
      <c r="K118" s="125">
        <v>3.6059806508355301</v>
      </c>
      <c r="L118" s="125">
        <v>8.6715867158671394</v>
      </c>
      <c r="M118" s="130">
        <v>13.2692307692308</v>
      </c>
      <c r="N118" s="137">
        <f t="shared" si="11"/>
        <v>53.076923076923201</v>
      </c>
      <c r="O118" s="132">
        <f t="shared" si="12"/>
        <v>0.53076923076923199</v>
      </c>
      <c r="P118" s="134">
        <f t="shared" si="13"/>
        <v>141</v>
      </c>
      <c r="Q118" s="134">
        <v>1124</v>
      </c>
      <c r="R118" s="134" t="str">
        <f t="shared" si="14"/>
        <v>141/1124</v>
      </c>
      <c r="S118" s="132">
        <f t="shared" si="15"/>
        <v>0.12544483985765126</v>
      </c>
      <c r="T118" s="137">
        <f t="shared" si="16"/>
        <v>93.727758007117444</v>
      </c>
      <c r="U118" s="133" t="e">
        <f ca="1">[1]!f_risk_annusharpe(A118,"2019/9/30","2019/12/31",1,1,3)</f>
        <v>#NAME?</v>
      </c>
      <c r="V118" s="134" t="e">
        <f t="shared" ca="1" si="17"/>
        <v>#NAME?</v>
      </c>
      <c r="W118" s="134">
        <f t="shared" si="18"/>
        <v>1124</v>
      </c>
      <c r="X118" s="134" t="e">
        <f t="shared" ca="1" si="19"/>
        <v>#NAME?</v>
      </c>
      <c r="Y118" s="132" t="e">
        <f t="shared" ca="1" si="20"/>
        <v>#NAME?</v>
      </c>
      <c r="Z118" s="137" t="e">
        <f t="shared" ca="1" si="21"/>
        <v>#NAME?</v>
      </c>
      <c r="AA118" s="125">
        <v>29.308452250274399</v>
      </c>
      <c r="AB118" s="125">
        <v>60.054347826087003</v>
      </c>
      <c r="AC118" s="123" t="s">
        <v>9615</v>
      </c>
      <c r="AD118" s="125">
        <v>22.453222453222502</v>
      </c>
      <c r="AE118" s="123" t="s">
        <v>9616</v>
      </c>
      <c r="AF118" s="125">
        <v>22.580645161290299</v>
      </c>
      <c r="AG118" s="123" t="s">
        <v>9617</v>
      </c>
      <c r="AH118" s="125">
        <v>17.8</v>
      </c>
      <c r="AI118" s="123" t="s">
        <v>163</v>
      </c>
      <c r="AJ118" s="123" t="s">
        <v>158</v>
      </c>
      <c r="AK118" s="124">
        <v>2.5308208540999999</v>
      </c>
      <c r="AL118" s="123" t="s">
        <v>159</v>
      </c>
      <c r="AM118" s="36">
        <v>42599</v>
      </c>
      <c r="AN118" s="123" t="s">
        <v>9271</v>
      </c>
      <c r="AO118" s="123" t="s">
        <v>9618</v>
      </c>
      <c r="AP118" s="123" t="s">
        <v>325</v>
      </c>
      <c r="AQ118" s="123" t="s">
        <v>162</v>
      </c>
    </row>
    <row r="119" spans="1:43">
      <c r="A119" s="123" t="s">
        <v>7254</v>
      </c>
      <c r="B119" s="123" t="s">
        <v>7255</v>
      </c>
      <c r="C119" s="36">
        <v>43830</v>
      </c>
      <c r="D119" s="124">
        <v>0.78700000000000003</v>
      </c>
      <c r="E119" s="124">
        <v>0.78700000000000003</v>
      </c>
      <c r="F119" s="125">
        <v>0.25477707006369399</v>
      </c>
      <c r="G119" s="36">
        <v>43829</v>
      </c>
      <c r="H119" s="124">
        <v>0.78500000000000003</v>
      </c>
      <c r="I119" s="125">
        <v>59.959349593496</v>
      </c>
      <c r="J119" s="123" t="s">
        <v>9619</v>
      </c>
      <c r="K119" s="125">
        <v>1.6795865633075</v>
      </c>
      <c r="L119" s="125">
        <v>11.7897727272727</v>
      </c>
      <c r="M119" s="130">
        <v>14.223512336719899</v>
      </c>
      <c r="N119" s="137">
        <f t="shared" si="11"/>
        <v>56.894049346879598</v>
      </c>
      <c r="O119" s="132">
        <f t="shared" si="12"/>
        <v>0.56894049346879594</v>
      </c>
      <c r="P119" s="134">
        <f t="shared" si="13"/>
        <v>98</v>
      </c>
      <c r="Q119" s="134">
        <v>1124</v>
      </c>
      <c r="R119" s="134" t="str">
        <f t="shared" si="14"/>
        <v>98/1124</v>
      </c>
      <c r="S119" s="132">
        <f t="shared" si="15"/>
        <v>8.7188612099644125E-2</v>
      </c>
      <c r="T119" s="137">
        <f t="shared" si="16"/>
        <v>95.640569395017792</v>
      </c>
      <c r="U119" s="133" t="e">
        <f ca="1">[1]!f_risk_annusharpe(A119,"2019/9/30","2019/12/31",1,1,3)</f>
        <v>#NAME?</v>
      </c>
      <c r="V119" s="134" t="e">
        <f t="shared" ca="1" si="17"/>
        <v>#NAME?</v>
      </c>
      <c r="W119" s="134">
        <f t="shared" si="18"/>
        <v>1124</v>
      </c>
      <c r="X119" s="134" t="e">
        <f t="shared" ca="1" si="19"/>
        <v>#NAME?</v>
      </c>
      <c r="Y119" s="132" t="e">
        <f t="shared" ca="1" si="20"/>
        <v>#NAME?</v>
      </c>
      <c r="Z119" s="137" t="e">
        <f t="shared" ca="1" si="21"/>
        <v>#NAME?</v>
      </c>
      <c r="AA119" s="125">
        <v>27.5526742301459</v>
      </c>
      <c r="AB119" s="125">
        <v>59.959349593496</v>
      </c>
      <c r="AC119" s="123" t="s">
        <v>9619</v>
      </c>
      <c r="AD119" s="125">
        <v>4.9333333333333398</v>
      </c>
      <c r="AE119" s="123" t="s">
        <v>9620</v>
      </c>
      <c r="AF119" s="125">
        <v>4.7936085219707101</v>
      </c>
      <c r="AG119" s="123" t="s">
        <v>9621</v>
      </c>
      <c r="AH119" s="125">
        <v>-21.3</v>
      </c>
      <c r="AI119" s="123" t="s">
        <v>157</v>
      </c>
      <c r="AJ119" s="123" t="s">
        <v>158</v>
      </c>
      <c r="AK119" s="124">
        <v>3.2276717416</v>
      </c>
      <c r="AL119" s="123" t="s">
        <v>159</v>
      </c>
      <c r="AM119" s="36">
        <v>42212</v>
      </c>
      <c r="AN119" s="123" t="s">
        <v>9271</v>
      </c>
      <c r="AO119" s="123" t="s">
        <v>9622</v>
      </c>
      <c r="AP119" s="123" t="s">
        <v>261</v>
      </c>
      <c r="AQ119" s="123" t="s">
        <v>162</v>
      </c>
    </row>
    <row r="120" spans="1:43">
      <c r="A120" s="123" t="s">
        <v>7256</v>
      </c>
      <c r="B120" s="123" t="s">
        <v>7257</v>
      </c>
      <c r="C120" s="36">
        <v>43830</v>
      </c>
      <c r="D120" s="124">
        <v>1.2714000000000001</v>
      </c>
      <c r="E120" s="124">
        <v>1.2714000000000001</v>
      </c>
      <c r="F120" s="125">
        <v>0.35519772673456201</v>
      </c>
      <c r="G120" s="36">
        <v>43829</v>
      </c>
      <c r="H120" s="124">
        <v>1.2668999999999999</v>
      </c>
      <c r="I120" s="125">
        <v>59.924528301886802</v>
      </c>
      <c r="J120" s="123" t="s">
        <v>9623</v>
      </c>
      <c r="K120" s="125">
        <v>0.44240796334334398</v>
      </c>
      <c r="L120" s="125">
        <v>7.9561857858537897</v>
      </c>
      <c r="M120" s="130">
        <v>14.695534506089301</v>
      </c>
      <c r="N120" s="137">
        <f t="shared" si="11"/>
        <v>58.782138024357202</v>
      </c>
      <c r="O120" s="132">
        <f t="shared" si="12"/>
        <v>0.587821380243572</v>
      </c>
      <c r="P120" s="134">
        <f t="shared" si="13"/>
        <v>78</v>
      </c>
      <c r="Q120" s="134">
        <v>1124</v>
      </c>
      <c r="R120" s="134" t="str">
        <f t="shared" si="14"/>
        <v>78/1124</v>
      </c>
      <c r="S120" s="132">
        <f t="shared" si="15"/>
        <v>6.9395017793594305E-2</v>
      </c>
      <c r="T120" s="137">
        <f t="shared" si="16"/>
        <v>96.530249110320284</v>
      </c>
      <c r="U120" s="133" t="e">
        <f ca="1">[1]!f_risk_annusharpe(A120,"2019/9/30","2019/12/31",1,1,3)</f>
        <v>#NAME?</v>
      </c>
      <c r="V120" s="134" t="e">
        <f t="shared" ca="1" si="17"/>
        <v>#NAME?</v>
      </c>
      <c r="W120" s="134">
        <f t="shared" si="18"/>
        <v>1124</v>
      </c>
      <c r="X120" s="134" t="e">
        <f t="shared" ca="1" si="19"/>
        <v>#NAME?</v>
      </c>
      <c r="Y120" s="132" t="e">
        <f t="shared" ca="1" si="20"/>
        <v>#NAME?</v>
      </c>
      <c r="Z120" s="137" t="e">
        <f t="shared" ca="1" si="21"/>
        <v>#NAME?</v>
      </c>
      <c r="AA120" s="125">
        <v>38.587311968606897</v>
      </c>
      <c r="AB120" s="125">
        <v>59.924528301886802</v>
      </c>
      <c r="AC120" s="123" t="s">
        <v>9623</v>
      </c>
      <c r="AD120" s="126">
        <v>0</v>
      </c>
      <c r="AE120" s="123"/>
      <c r="AF120" s="126">
        <v>0</v>
      </c>
      <c r="AG120" s="123"/>
      <c r="AH120" s="125">
        <v>27.14</v>
      </c>
      <c r="AI120" s="123" t="s">
        <v>157</v>
      </c>
      <c r="AJ120" s="123" t="s">
        <v>95</v>
      </c>
      <c r="AK120" s="124">
        <v>3.0935673543000002</v>
      </c>
      <c r="AL120" s="123" t="s">
        <v>159</v>
      </c>
      <c r="AM120" s="36">
        <v>43266</v>
      </c>
      <c r="AN120" s="123" t="s">
        <v>9271</v>
      </c>
      <c r="AO120" s="123" t="s">
        <v>9624</v>
      </c>
      <c r="AP120" s="123" t="s">
        <v>325</v>
      </c>
      <c r="AQ120" s="123" t="s">
        <v>181</v>
      </c>
    </row>
    <row r="121" spans="1:43">
      <c r="A121" s="123" t="s">
        <v>7258</v>
      </c>
      <c r="B121" s="123" t="s">
        <v>7259</v>
      </c>
      <c r="C121" s="36">
        <v>43830</v>
      </c>
      <c r="D121" s="124">
        <v>1.3029999999999999</v>
      </c>
      <c r="E121" s="124">
        <v>1.3029999999999999</v>
      </c>
      <c r="F121" s="125">
        <v>0.38520801232664797</v>
      </c>
      <c r="G121" s="36">
        <v>43829</v>
      </c>
      <c r="H121" s="124">
        <v>1.298</v>
      </c>
      <c r="I121" s="125">
        <v>59.877300613496899</v>
      </c>
      <c r="J121" s="123" t="s">
        <v>9625</v>
      </c>
      <c r="K121" s="125">
        <v>2.7602523659305902</v>
      </c>
      <c r="L121" s="125">
        <v>4.6586345381526</v>
      </c>
      <c r="M121" s="130">
        <v>3.08544303797468</v>
      </c>
      <c r="N121" s="137">
        <f t="shared" si="11"/>
        <v>12.34177215189872</v>
      </c>
      <c r="O121" s="132">
        <f t="shared" si="12"/>
        <v>0.12341772151898719</v>
      </c>
      <c r="P121" s="134">
        <f t="shared" si="13"/>
        <v>945</v>
      </c>
      <c r="Q121" s="134">
        <v>1124</v>
      </c>
      <c r="R121" s="134" t="str">
        <f t="shared" si="14"/>
        <v>945/1124</v>
      </c>
      <c r="S121" s="132">
        <f t="shared" si="15"/>
        <v>0.84074733096085408</v>
      </c>
      <c r="T121" s="137">
        <f t="shared" si="16"/>
        <v>60</v>
      </c>
      <c r="U121" s="133" t="e">
        <f ca="1">[1]!f_risk_annusharpe(A121,"2019/9/30","2019/12/31",1,1,3)</f>
        <v>#NAME?</v>
      </c>
      <c r="V121" s="134" t="e">
        <f t="shared" ca="1" si="17"/>
        <v>#NAME?</v>
      </c>
      <c r="W121" s="134">
        <f t="shared" si="18"/>
        <v>1124</v>
      </c>
      <c r="X121" s="134" t="e">
        <f t="shared" ca="1" si="19"/>
        <v>#NAME?</v>
      </c>
      <c r="Y121" s="132" t="e">
        <f t="shared" ca="1" si="20"/>
        <v>#NAME?</v>
      </c>
      <c r="Z121" s="137" t="e">
        <f t="shared" ca="1" si="21"/>
        <v>#NAME?</v>
      </c>
      <c r="AA121" s="125">
        <v>13.4029590948651</v>
      </c>
      <c r="AB121" s="125">
        <v>59.877300613496899</v>
      </c>
      <c r="AC121" s="123" t="s">
        <v>9625</v>
      </c>
      <c r="AD121" s="125">
        <v>18.346957311535</v>
      </c>
      <c r="AE121" s="123" t="s">
        <v>9626</v>
      </c>
      <c r="AF121" s="126">
        <v>0</v>
      </c>
      <c r="AG121" s="123"/>
      <c r="AH121" s="125">
        <v>30.3</v>
      </c>
      <c r="AI121" s="123" t="s">
        <v>157</v>
      </c>
      <c r="AJ121" s="123" t="s">
        <v>95</v>
      </c>
      <c r="AK121" s="124">
        <v>2.4365734803999999</v>
      </c>
      <c r="AL121" s="123" t="s">
        <v>159</v>
      </c>
      <c r="AM121" s="36">
        <v>42895</v>
      </c>
      <c r="AN121" s="123" t="s">
        <v>9271</v>
      </c>
      <c r="AO121" s="123" t="s">
        <v>9627</v>
      </c>
      <c r="AP121" s="123" t="s">
        <v>261</v>
      </c>
      <c r="AQ121" s="123" t="s">
        <v>162</v>
      </c>
    </row>
    <row r="122" spans="1:43">
      <c r="A122" s="123" t="s">
        <v>7260</v>
      </c>
      <c r="B122" s="123" t="s">
        <v>7261</v>
      </c>
      <c r="C122" s="36">
        <v>43830</v>
      </c>
      <c r="D122" s="124">
        <v>1.4159999999999999</v>
      </c>
      <c r="E122" s="124">
        <v>1.966</v>
      </c>
      <c r="F122" s="125">
        <v>0.782918149466175</v>
      </c>
      <c r="G122" s="36">
        <v>43829</v>
      </c>
      <c r="H122" s="124">
        <v>1.405</v>
      </c>
      <c r="I122" s="125">
        <v>59.819413092550803</v>
      </c>
      <c r="J122" s="123" t="s">
        <v>9628</v>
      </c>
      <c r="K122" s="125">
        <v>1.1428571428571399</v>
      </c>
      <c r="L122" s="125">
        <v>6.7068575734740001</v>
      </c>
      <c r="M122" s="130">
        <v>12.5596184419714</v>
      </c>
      <c r="N122" s="137">
        <f t="shared" si="11"/>
        <v>50.238473767885601</v>
      </c>
      <c r="O122" s="132">
        <f t="shared" si="12"/>
        <v>0.50238473767885605</v>
      </c>
      <c r="P122" s="134">
        <f t="shared" si="13"/>
        <v>182</v>
      </c>
      <c r="Q122" s="134">
        <v>1124</v>
      </c>
      <c r="R122" s="134" t="str">
        <f t="shared" si="14"/>
        <v>182/1124</v>
      </c>
      <c r="S122" s="132">
        <f t="shared" si="15"/>
        <v>0.16192170818505339</v>
      </c>
      <c r="T122" s="137">
        <f t="shared" si="16"/>
        <v>91.903914590747334</v>
      </c>
      <c r="U122" s="133" t="e">
        <f ca="1">[1]!f_risk_annusharpe(A122,"2019/9/30","2019/12/31",1,1,3)</f>
        <v>#NAME?</v>
      </c>
      <c r="V122" s="134" t="e">
        <f t="shared" ca="1" si="17"/>
        <v>#NAME?</v>
      </c>
      <c r="W122" s="134">
        <f t="shared" si="18"/>
        <v>1124</v>
      </c>
      <c r="X122" s="134" t="e">
        <f t="shared" ca="1" si="19"/>
        <v>#NAME?</v>
      </c>
      <c r="Y122" s="132" t="e">
        <f t="shared" ca="1" si="20"/>
        <v>#NAME?</v>
      </c>
      <c r="Z122" s="137" t="e">
        <f t="shared" ca="1" si="21"/>
        <v>#NAME?</v>
      </c>
      <c r="AA122" s="125">
        <v>28.144796380090501</v>
      </c>
      <c r="AB122" s="125">
        <v>59.819413092550803</v>
      </c>
      <c r="AC122" s="123" t="s">
        <v>9628</v>
      </c>
      <c r="AD122" s="125">
        <v>19.4936708860759</v>
      </c>
      <c r="AE122" s="123" t="s">
        <v>9629</v>
      </c>
      <c r="AF122" s="125">
        <v>26.473181456953601</v>
      </c>
      <c r="AG122" s="123" t="s">
        <v>9630</v>
      </c>
      <c r="AH122" s="125">
        <v>110.0719544</v>
      </c>
      <c r="AI122" s="123" t="s">
        <v>157</v>
      </c>
      <c r="AJ122" s="123" t="s">
        <v>158</v>
      </c>
      <c r="AK122" s="124">
        <v>2.8639844446999998</v>
      </c>
      <c r="AL122" s="123" t="s">
        <v>159</v>
      </c>
      <c r="AM122" s="36">
        <v>41795</v>
      </c>
      <c r="AN122" s="123" t="s">
        <v>9271</v>
      </c>
      <c r="AO122" s="123" t="s">
        <v>9631</v>
      </c>
      <c r="AP122" s="123" t="s">
        <v>244</v>
      </c>
      <c r="AQ122" s="123" t="s">
        <v>181</v>
      </c>
    </row>
    <row r="123" spans="1:43">
      <c r="A123" s="123" t="s">
        <v>7262</v>
      </c>
      <c r="B123" s="123" t="s">
        <v>7263</v>
      </c>
      <c r="C123" s="36">
        <v>43830</v>
      </c>
      <c r="D123" s="124">
        <v>1.1797</v>
      </c>
      <c r="E123" s="124">
        <v>1.3197000000000001</v>
      </c>
      <c r="F123" s="125">
        <v>0.391456046293918</v>
      </c>
      <c r="G123" s="36">
        <v>43829</v>
      </c>
      <c r="H123" s="124">
        <v>1.1751</v>
      </c>
      <c r="I123" s="125">
        <v>59.770949518420402</v>
      </c>
      <c r="J123" s="123" t="s">
        <v>9632</v>
      </c>
      <c r="K123" s="125">
        <v>1.8123759385518201</v>
      </c>
      <c r="L123" s="125">
        <v>5.0677084712492002</v>
      </c>
      <c r="M123" s="130">
        <v>5.8786780394171601</v>
      </c>
      <c r="N123" s="137">
        <f t="shared" si="11"/>
        <v>23.51471215766864</v>
      </c>
      <c r="O123" s="132">
        <f t="shared" si="12"/>
        <v>0.23514712157668641</v>
      </c>
      <c r="P123" s="134">
        <f t="shared" si="13"/>
        <v>692</v>
      </c>
      <c r="Q123" s="134">
        <v>1124</v>
      </c>
      <c r="R123" s="134" t="str">
        <f t="shared" si="14"/>
        <v>692/1124</v>
      </c>
      <c r="S123" s="132">
        <f t="shared" si="15"/>
        <v>0.61565836298932386</v>
      </c>
      <c r="T123" s="137">
        <f t="shared" si="16"/>
        <v>69.217081850533816</v>
      </c>
      <c r="U123" s="133" t="e">
        <f ca="1">[1]!f_risk_annusharpe(A123,"2019/9/30","2019/12/31",1,1,3)</f>
        <v>#NAME?</v>
      </c>
      <c r="V123" s="134" t="e">
        <f t="shared" ca="1" si="17"/>
        <v>#NAME?</v>
      </c>
      <c r="W123" s="134">
        <f t="shared" si="18"/>
        <v>1124</v>
      </c>
      <c r="X123" s="134" t="e">
        <f t="shared" ca="1" si="19"/>
        <v>#NAME?</v>
      </c>
      <c r="Y123" s="132" t="e">
        <f t="shared" ca="1" si="20"/>
        <v>#NAME?</v>
      </c>
      <c r="Z123" s="137" t="e">
        <f t="shared" ca="1" si="21"/>
        <v>#NAME?</v>
      </c>
      <c r="AA123" s="125">
        <v>24.0472524490559</v>
      </c>
      <c r="AB123" s="125">
        <v>59.770949518420402</v>
      </c>
      <c r="AC123" s="123" t="s">
        <v>9632</v>
      </c>
      <c r="AD123" s="126">
        <v>0</v>
      </c>
      <c r="AE123" s="123"/>
      <c r="AF123" s="126">
        <v>0</v>
      </c>
      <c r="AG123" s="123"/>
      <c r="AH123" s="125">
        <v>32.70575067</v>
      </c>
      <c r="AI123" s="123" t="s">
        <v>157</v>
      </c>
      <c r="AJ123" s="123" t="s">
        <v>95</v>
      </c>
      <c r="AK123" s="124">
        <v>24.312467439999999</v>
      </c>
      <c r="AL123" s="123" t="s">
        <v>159</v>
      </c>
      <c r="AM123" s="36">
        <v>43224</v>
      </c>
      <c r="AN123" s="123" t="s">
        <v>9271</v>
      </c>
      <c r="AO123" s="123" t="s">
        <v>9633</v>
      </c>
      <c r="AP123" s="123" t="s">
        <v>164</v>
      </c>
      <c r="AQ123" s="123" t="s">
        <v>165</v>
      </c>
    </row>
    <row r="124" spans="1:43">
      <c r="A124" s="123" t="s">
        <v>7264</v>
      </c>
      <c r="B124" s="123" t="s">
        <v>7265</v>
      </c>
      <c r="C124" s="36">
        <v>43830</v>
      </c>
      <c r="D124" s="124">
        <v>1.4810000000000001</v>
      </c>
      <c r="E124" s="124">
        <v>1.4810000000000001</v>
      </c>
      <c r="F124" s="125">
        <v>0.61141304347826897</v>
      </c>
      <c r="G124" s="36">
        <v>43829</v>
      </c>
      <c r="H124" s="124">
        <v>1.472</v>
      </c>
      <c r="I124" s="125">
        <v>59.590517241379303</v>
      </c>
      <c r="J124" s="123" t="s">
        <v>9634</v>
      </c>
      <c r="K124" s="125">
        <v>3.3496161898115902</v>
      </c>
      <c r="L124" s="125">
        <v>7.2411296162201397</v>
      </c>
      <c r="M124" s="130">
        <v>10.439970171513799</v>
      </c>
      <c r="N124" s="137">
        <f t="shared" si="11"/>
        <v>41.759880686055197</v>
      </c>
      <c r="O124" s="132">
        <f t="shared" si="12"/>
        <v>0.41759880686055195</v>
      </c>
      <c r="P124" s="134">
        <f t="shared" si="13"/>
        <v>304</v>
      </c>
      <c r="Q124" s="134">
        <v>1124</v>
      </c>
      <c r="R124" s="134" t="str">
        <f t="shared" si="14"/>
        <v>304/1124</v>
      </c>
      <c r="S124" s="132">
        <f t="shared" si="15"/>
        <v>0.27046263345195731</v>
      </c>
      <c r="T124" s="137">
        <f t="shared" si="16"/>
        <v>86.476868327402144</v>
      </c>
      <c r="U124" s="133" t="e">
        <f ca="1">[1]!f_risk_annusharpe(A124,"2019/9/30","2019/12/31",1,1,3)</f>
        <v>#NAME?</v>
      </c>
      <c r="V124" s="134" t="e">
        <f t="shared" ca="1" si="17"/>
        <v>#NAME?</v>
      </c>
      <c r="W124" s="134">
        <f t="shared" si="18"/>
        <v>1124</v>
      </c>
      <c r="X124" s="134" t="e">
        <f t="shared" ca="1" si="19"/>
        <v>#NAME?</v>
      </c>
      <c r="Y124" s="132" t="e">
        <f t="shared" ca="1" si="20"/>
        <v>#NAME?</v>
      </c>
      <c r="Z124" s="137" t="e">
        <f t="shared" ca="1" si="21"/>
        <v>#NAME?</v>
      </c>
      <c r="AA124" s="125">
        <v>18.5748598879103</v>
      </c>
      <c r="AB124" s="125">
        <v>59.590517241379303</v>
      </c>
      <c r="AC124" s="123" t="s">
        <v>9634</v>
      </c>
      <c r="AD124" s="125">
        <v>37.129629629629598</v>
      </c>
      <c r="AE124" s="123" t="s">
        <v>9635</v>
      </c>
      <c r="AF124" s="126">
        <v>0</v>
      </c>
      <c r="AG124" s="123"/>
      <c r="AH124" s="125">
        <v>48.1</v>
      </c>
      <c r="AI124" s="123" t="s">
        <v>157</v>
      </c>
      <c r="AJ124" s="123" t="s">
        <v>95</v>
      </c>
      <c r="AK124" s="124">
        <v>2.704808082</v>
      </c>
      <c r="AL124" s="123" t="s">
        <v>159</v>
      </c>
      <c r="AM124" s="36">
        <v>42746</v>
      </c>
      <c r="AN124" s="123" t="s">
        <v>9271</v>
      </c>
      <c r="AO124" s="123" t="s">
        <v>9636</v>
      </c>
      <c r="AP124" s="123" t="s">
        <v>378</v>
      </c>
      <c r="AQ124" s="123" t="s">
        <v>181</v>
      </c>
    </row>
    <row r="125" spans="1:43">
      <c r="A125" s="123" t="s">
        <v>7266</v>
      </c>
      <c r="B125" s="123" t="s">
        <v>7267</v>
      </c>
      <c r="C125" s="36">
        <v>43830</v>
      </c>
      <c r="D125" s="124">
        <v>1.0660000000000001</v>
      </c>
      <c r="E125" s="124">
        <v>1.0660000000000001</v>
      </c>
      <c r="F125" s="125">
        <v>0.28222013170273902</v>
      </c>
      <c r="G125" s="36">
        <v>43829</v>
      </c>
      <c r="H125" s="124">
        <v>1.0629999999999999</v>
      </c>
      <c r="I125" s="125">
        <v>59.580838323353298</v>
      </c>
      <c r="J125" s="123" t="s">
        <v>9637</v>
      </c>
      <c r="K125" s="125">
        <v>0.47125353440151901</v>
      </c>
      <c r="L125" s="125">
        <v>10.8108108108108</v>
      </c>
      <c r="M125" s="130">
        <v>12.8042328042328</v>
      </c>
      <c r="N125" s="137">
        <f t="shared" si="11"/>
        <v>51.216931216931201</v>
      </c>
      <c r="O125" s="132">
        <f t="shared" si="12"/>
        <v>0.51216931216931205</v>
      </c>
      <c r="P125" s="134">
        <f t="shared" si="13"/>
        <v>172</v>
      </c>
      <c r="Q125" s="134">
        <v>1124</v>
      </c>
      <c r="R125" s="134" t="str">
        <f t="shared" si="14"/>
        <v>172/1124</v>
      </c>
      <c r="S125" s="132">
        <f t="shared" si="15"/>
        <v>0.15302491103202848</v>
      </c>
      <c r="T125" s="137">
        <f t="shared" si="16"/>
        <v>92.34875444839858</v>
      </c>
      <c r="U125" s="133" t="e">
        <f ca="1">[1]!f_risk_annusharpe(A125,"2019/9/30","2019/12/31",1,1,3)</f>
        <v>#NAME?</v>
      </c>
      <c r="V125" s="134" t="e">
        <f t="shared" ca="1" si="17"/>
        <v>#NAME?</v>
      </c>
      <c r="W125" s="134">
        <f t="shared" si="18"/>
        <v>1124</v>
      </c>
      <c r="X125" s="134" t="e">
        <f t="shared" ca="1" si="19"/>
        <v>#NAME?</v>
      </c>
      <c r="Y125" s="132" t="e">
        <f t="shared" ca="1" si="20"/>
        <v>#NAME?</v>
      </c>
      <c r="Z125" s="137" t="e">
        <f t="shared" ca="1" si="21"/>
        <v>#NAME?</v>
      </c>
      <c r="AA125" s="125">
        <v>31.2807881773399</v>
      </c>
      <c r="AB125" s="125">
        <v>59.580838323353298</v>
      </c>
      <c r="AC125" s="123" t="s">
        <v>9637</v>
      </c>
      <c r="AD125" s="125">
        <v>-3.0909090909090899</v>
      </c>
      <c r="AE125" s="123" t="s">
        <v>9638</v>
      </c>
      <c r="AF125" s="125">
        <v>22.669735327963199</v>
      </c>
      <c r="AG125" s="123" t="s">
        <v>9639</v>
      </c>
      <c r="AH125" s="125">
        <v>6.6000000000000103</v>
      </c>
      <c r="AI125" s="123" t="s">
        <v>157</v>
      </c>
      <c r="AJ125" s="123" t="s">
        <v>158</v>
      </c>
      <c r="AK125" s="124">
        <v>0.66767555550000002</v>
      </c>
      <c r="AL125" s="123" t="s">
        <v>159</v>
      </c>
      <c r="AM125" s="36">
        <v>42361</v>
      </c>
      <c r="AN125" s="123" t="s">
        <v>9271</v>
      </c>
      <c r="AO125" s="123" t="s">
        <v>400</v>
      </c>
      <c r="AP125" s="123" t="s">
        <v>210</v>
      </c>
      <c r="AQ125" s="123" t="s">
        <v>185</v>
      </c>
    </row>
    <row r="126" spans="1:43">
      <c r="A126" s="123" t="s">
        <v>7268</v>
      </c>
      <c r="B126" s="123" t="s">
        <v>7269</v>
      </c>
      <c r="C126" s="36">
        <v>43830</v>
      </c>
      <c r="D126" s="124">
        <v>1.4797</v>
      </c>
      <c r="E126" s="124">
        <v>1.4797</v>
      </c>
      <c r="F126" s="125">
        <v>0.63932530776032603</v>
      </c>
      <c r="G126" s="36">
        <v>43829</v>
      </c>
      <c r="H126" s="124">
        <v>1.4702999999999999</v>
      </c>
      <c r="I126" s="125">
        <v>59.553590683631697</v>
      </c>
      <c r="J126" s="123" t="s">
        <v>9640</v>
      </c>
      <c r="K126" s="125">
        <v>3.6422217552707199</v>
      </c>
      <c r="L126" s="125">
        <v>7.9994161010145204</v>
      </c>
      <c r="M126" s="130">
        <v>13.674425750941101</v>
      </c>
      <c r="N126" s="137">
        <f t="shared" si="11"/>
        <v>54.697703003764403</v>
      </c>
      <c r="O126" s="132">
        <f t="shared" si="12"/>
        <v>0.54697703003764397</v>
      </c>
      <c r="P126" s="134">
        <f t="shared" si="13"/>
        <v>119</v>
      </c>
      <c r="Q126" s="134">
        <v>1124</v>
      </c>
      <c r="R126" s="134" t="str">
        <f t="shared" si="14"/>
        <v>119/1124</v>
      </c>
      <c r="S126" s="132">
        <f t="shared" si="15"/>
        <v>0.10587188612099645</v>
      </c>
      <c r="T126" s="137">
        <f t="shared" si="16"/>
        <v>94.706405693950188</v>
      </c>
      <c r="U126" s="133" t="e">
        <f ca="1">[1]!f_risk_annusharpe(A126,"2019/9/30","2019/12/31",1,1,3)</f>
        <v>#NAME?</v>
      </c>
      <c r="V126" s="134" t="e">
        <f t="shared" ca="1" si="17"/>
        <v>#NAME?</v>
      </c>
      <c r="W126" s="134">
        <f t="shared" si="18"/>
        <v>1124</v>
      </c>
      <c r="X126" s="134" t="e">
        <f t="shared" ca="1" si="19"/>
        <v>#NAME?</v>
      </c>
      <c r="Y126" s="132" t="e">
        <f t="shared" ca="1" si="20"/>
        <v>#NAME?</v>
      </c>
      <c r="Z126" s="137" t="e">
        <f t="shared" ca="1" si="21"/>
        <v>#NAME?</v>
      </c>
      <c r="AA126" s="125">
        <v>31.669336180815101</v>
      </c>
      <c r="AB126" s="125">
        <v>59.553590683631697</v>
      </c>
      <c r="AC126" s="123" t="s">
        <v>9640</v>
      </c>
      <c r="AD126" s="125">
        <v>44.926542605289001</v>
      </c>
      <c r="AE126" s="123" t="s">
        <v>9641</v>
      </c>
      <c r="AF126" s="125">
        <v>42.966183574879203</v>
      </c>
      <c r="AG126" s="123" t="s">
        <v>9642</v>
      </c>
      <c r="AH126" s="125">
        <v>47.97</v>
      </c>
      <c r="AI126" s="123" t="s">
        <v>157</v>
      </c>
      <c r="AJ126" s="123" t="s">
        <v>197</v>
      </c>
      <c r="AK126" s="124">
        <v>2.1177001289000001</v>
      </c>
      <c r="AL126" s="123" t="s">
        <v>159</v>
      </c>
      <c r="AM126" s="36">
        <v>42704</v>
      </c>
      <c r="AN126" s="123" t="s">
        <v>9271</v>
      </c>
      <c r="AO126" s="123" t="s">
        <v>9643</v>
      </c>
      <c r="AP126" s="123" t="s">
        <v>385</v>
      </c>
      <c r="AQ126" s="123" t="s">
        <v>213</v>
      </c>
    </row>
    <row r="127" spans="1:43">
      <c r="A127" s="123" t="s">
        <v>7270</v>
      </c>
      <c r="B127" s="123" t="s">
        <v>7271</v>
      </c>
      <c r="C127" s="36">
        <v>43830</v>
      </c>
      <c r="D127" s="124">
        <v>1.2845</v>
      </c>
      <c r="E127" s="124">
        <v>1.2845</v>
      </c>
      <c r="F127" s="125">
        <v>0.437876299945269</v>
      </c>
      <c r="G127" s="36">
        <v>43829</v>
      </c>
      <c r="H127" s="124">
        <v>1.2788999999999999</v>
      </c>
      <c r="I127" s="125">
        <v>59.5255837059116</v>
      </c>
      <c r="J127" s="123" t="s">
        <v>9644</v>
      </c>
      <c r="K127" s="125">
        <v>2.3505976095617598</v>
      </c>
      <c r="L127" s="125">
        <v>8.4057726390412597</v>
      </c>
      <c r="M127" s="130">
        <v>12.4190442849641</v>
      </c>
      <c r="N127" s="137">
        <f t="shared" si="11"/>
        <v>49.676177139856399</v>
      </c>
      <c r="O127" s="132">
        <f t="shared" si="12"/>
        <v>0.49676177139856398</v>
      </c>
      <c r="P127" s="134">
        <f t="shared" si="13"/>
        <v>191</v>
      </c>
      <c r="Q127" s="134">
        <v>1124</v>
      </c>
      <c r="R127" s="134" t="str">
        <f t="shared" si="14"/>
        <v>191/1124</v>
      </c>
      <c r="S127" s="132">
        <f t="shared" si="15"/>
        <v>0.16992882562277581</v>
      </c>
      <c r="T127" s="137">
        <f t="shared" si="16"/>
        <v>91.503558718861214</v>
      </c>
      <c r="U127" s="133" t="e">
        <f ca="1">[1]!f_risk_annusharpe(A127,"2019/9/30","2019/12/31",1,1,3)</f>
        <v>#NAME?</v>
      </c>
      <c r="V127" s="134" t="e">
        <f t="shared" ca="1" si="17"/>
        <v>#NAME?</v>
      </c>
      <c r="W127" s="134">
        <f t="shared" si="18"/>
        <v>1124</v>
      </c>
      <c r="X127" s="134" t="e">
        <f t="shared" ca="1" si="19"/>
        <v>#NAME?</v>
      </c>
      <c r="Y127" s="132" t="e">
        <f t="shared" ca="1" si="20"/>
        <v>#NAME?</v>
      </c>
      <c r="Z127" s="137" t="e">
        <f t="shared" ca="1" si="21"/>
        <v>#NAME?</v>
      </c>
      <c r="AA127" s="125">
        <v>29.9312158608133</v>
      </c>
      <c r="AB127" s="125">
        <v>59.5255837059116</v>
      </c>
      <c r="AC127" s="123" t="s">
        <v>9644</v>
      </c>
      <c r="AD127" s="125">
        <v>23.260723539007799</v>
      </c>
      <c r="AE127" s="123" t="s">
        <v>9645</v>
      </c>
      <c r="AF127" s="125">
        <v>27.0524233432245</v>
      </c>
      <c r="AG127" s="123" t="s">
        <v>9646</v>
      </c>
      <c r="AH127" s="125">
        <v>28.45</v>
      </c>
      <c r="AI127" s="123" t="s">
        <v>157</v>
      </c>
      <c r="AJ127" s="123" t="s">
        <v>158</v>
      </c>
      <c r="AK127" s="124">
        <v>1.5883743209000001</v>
      </c>
      <c r="AL127" s="123" t="s">
        <v>159</v>
      </c>
      <c r="AM127" s="36">
        <v>42353</v>
      </c>
      <c r="AN127" s="123" t="s">
        <v>9271</v>
      </c>
      <c r="AO127" s="123" t="s">
        <v>386</v>
      </c>
      <c r="AP127" s="123" t="s">
        <v>215</v>
      </c>
      <c r="AQ127" s="123" t="s">
        <v>162</v>
      </c>
    </row>
    <row r="128" spans="1:43">
      <c r="A128" s="123" t="s">
        <v>7272</v>
      </c>
      <c r="B128" s="123" t="s">
        <v>7273</v>
      </c>
      <c r="C128" s="36">
        <v>43830</v>
      </c>
      <c r="D128" s="124">
        <v>1.5098</v>
      </c>
      <c r="E128" s="124">
        <v>3.0870000000000002</v>
      </c>
      <c r="F128" s="125">
        <v>0.86178101409579599</v>
      </c>
      <c r="G128" s="36">
        <v>43829</v>
      </c>
      <c r="H128" s="124">
        <v>1.4968999999999999</v>
      </c>
      <c r="I128" s="125">
        <v>59.127318244393898</v>
      </c>
      <c r="J128" s="123" t="s">
        <v>9647</v>
      </c>
      <c r="K128" s="125">
        <v>3.0439530439530298</v>
      </c>
      <c r="L128" s="125">
        <v>4.8545034726584602</v>
      </c>
      <c r="M128" s="130">
        <v>6.8657980961784402</v>
      </c>
      <c r="N128" s="137">
        <f t="shared" si="11"/>
        <v>27.463192384713761</v>
      </c>
      <c r="O128" s="132">
        <f t="shared" si="12"/>
        <v>0.27463192384713758</v>
      </c>
      <c r="P128" s="134">
        <f t="shared" si="13"/>
        <v>610</v>
      </c>
      <c r="Q128" s="134">
        <v>1124</v>
      </c>
      <c r="R128" s="134" t="str">
        <f t="shared" si="14"/>
        <v>610/1124</v>
      </c>
      <c r="S128" s="132">
        <f t="shared" si="15"/>
        <v>0.54270462633451955</v>
      </c>
      <c r="T128" s="137">
        <f t="shared" si="16"/>
        <v>72.864768683274022</v>
      </c>
      <c r="U128" s="133" t="e">
        <f ca="1">[1]!f_risk_annusharpe(A128,"2019/9/30","2019/12/31",1,1,3)</f>
        <v>#NAME?</v>
      </c>
      <c r="V128" s="134" t="e">
        <f t="shared" ca="1" si="17"/>
        <v>#NAME?</v>
      </c>
      <c r="W128" s="134">
        <f t="shared" si="18"/>
        <v>1124</v>
      </c>
      <c r="X128" s="134" t="e">
        <f t="shared" ca="1" si="19"/>
        <v>#NAME?</v>
      </c>
      <c r="Y128" s="132" t="e">
        <f t="shared" ca="1" si="20"/>
        <v>#NAME?</v>
      </c>
      <c r="Z128" s="137" t="e">
        <f t="shared" ca="1" si="21"/>
        <v>#NAME?</v>
      </c>
      <c r="AA128" s="125">
        <v>17.0024798512089</v>
      </c>
      <c r="AB128" s="125">
        <v>59.127318244393898</v>
      </c>
      <c r="AC128" s="123" t="s">
        <v>9647</v>
      </c>
      <c r="AD128" s="125">
        <v>29.961820309291099</v>
      </c>
      <c r="AE128" s="123" t="s">
        <v>9648</v>
      </c>
      <c r="AF128" s="125">
        <v>55.573413242088698</v>
      </c>
      <c r="AG128" s="123" t="s">
        <v>9649</v>
      </c>
      <c r="AH128" s="125">
        <v>406.87111285999998</v>
      </c>
      <c r="AI128" s="123" t="s">
        <v>157</v>
      </c>
      <c r="AJ128" s="123" t="s">
        <v>166</v>
      </c>
      <c r="AK128" s="124">
        <v>45.513311466300003</v>
      </c>
      <c r="AL128" s="123" t="s">
        <v>159</v>
      </c>
      <c r="AM128" s="36">
        <v>39654</v>
      </c>
      <c r="AN128" s="123" t="s">
        <v>9271</v>
      </c>
      <c r="AO128" s="123" t="s">
        <v>9650</v>
      </c>
      <c r="AP128" s="123" t="s">
        <v>217</v>
      </c>
      <c r="AQ128" s="123" t="s">
        <v>181</v>
      </c>
    </row>
    <row r="129" spans="1:43">
      <c r="A129" s="123" t="s">
        <v>7274</v>
      </c>
      <c r="B129" s="123" t="s">
        <v>7275</v>
      </c>
      <c r="C129" s="36">
        <v>43830</v>
      </c>
      <c r="D129" s="124">
        <v>1.2509999999999999</v>
      </c>
      <c r="E129" s="124">
        <v>1.276</v>
      </c>
      <c r="F129" s="125">
        <v>0.88709677419354305</v>
      </c>
      <c r="G129" s="36">
        <v>43829</v>
      </c>
      <c r="H129" s="124">
        <v>1.24</v>
      </c>
      <c r="I129" s="125">
        <v>58.9580686149936</v>
      </c>
      <c r="J129" s="123" t="s">
        <v>9651</v>
      </c>
      <c r="K129" s="125">
        <v>1.7073170731707199</v>
      </c>
      <c r="L129" s="125">
        <v>3.5596026490066199</v>
      </c>
      <c r="M129" s="130">
        <v>10.1232394366197</v>
      </c>
      <c r="N129" s="137">
        <f t="shared" si="11"/>
        <v>40.492957746478801</v>
      </c>
      <c r="O129" s="132">
        <f t="shared" si="12"/>
        <v>0.40492957746478803</v>
      </c>
      <c r="P129" s="134">
        <f t="shared" si="13"/>
        <v>331</v>
      </c>
      <c r="Q129" s="134">
        <v>1124</v>
      </c>
      <c r="R129" s="134" t="str">
        <f t="shared" si="14"/>
        <v>331/1124</v>
      </c>
      <c r="S129" s="132">
        <f t="shared" si="15"/>
        <v>0.29448398576512458</v>
      </c>
      <c r="T129" s="137">
        <f t="shared" si="16"/>
        <v>85.27580071174377</v>
      </c>
      <c r="U129" s="133" t="e">
        <f ca="1">[1]!f_risk_annusharpe(A129,"2019/9/30","2019/12/31",1,1,3)</f>
        <v>#NAME?</v>
      </c>
      <c r="V129" s="134" t="e">
        <f t="shared" ca="1" si="17"/>
        <v>#NAME?</v>
      </c>
      <c r="W129" s="134">
        <f t="shared" si="18"/>
        <v>1124</v>
      </c>
      <c r="X129" s="134" t="e">
        <f t="shared" ca="1" si="19"/>
        <v>#NAME?</v>
      </c>
      <c r="Y129" s="132" t="e">
        <f t="shared" ca="1" si="20"/>
        <v>#NAME?</v>
      </c>
      <c r="Z129" s="137" t="e">
        <f t="shared" ca="1" si="21"/>
        <v>#NAME?</v>
      </c>
      <c r="AA129" s="125">
        <v>22.888015717092301</v>
      </c>
      <c r="AB129" s="125">
        <v>58.9580686149936</v>
      </c>
      <c r="AC129" s="123" t="s">
        <v>9651</v>
      </c>
      <c r="AD129" s="125">
        <v>16.480446927374299</v>
      </c>
      <c r="AE129" s="123" t="s">
        <v>9652</v>
      </c>
      <c r="AF129" s="125">
        <v>11.8962432915921</v>
      </c>
      <c r="AG129" s="123" t="s">
        <v>9653</v>
      </c>
      <c r="AH129" s="125">
        <v>28.098521900000001</v>
      </c>
      <c r="AI129" s="123" t="s">
        <v>157</v>
      </c>
      <c r="AJ129" s="123" t="s">
        <v>158</v>
      </c>
      <c r="AK129" s="124">
        <v>1.3974202853</v>
      </c>
      <c r="AL129" s="123" t="s">
        <v>159</v>
      </c>
      <c r="AM129" s="36">
        <v>40459</v>
      </c>
      <c r="AN129" s="123" t="s">
        <v>9271</v>
      </c>
      <c r="AO129" s="123" t="s">
        <v>9654</v>
      </c>
      <c r="AP129" s="123" t="s">
        <v>269</v>
      </c>
      <c r="AQ129" s="123" t="s">
        <v>162</v>
      </c>
    </row>
    <row r="130" spans="1:43">
      <c r="A130" s="123" t="s">
        <v>7276</v>
      </c>
      <c r="B130" s="123" t="s">
        <v>7277</v>
      </c>
      <c r="C130" s="36">
        <v>43830</v>
      </c>
      <c r="D130" s="124">
        <v>2.048</v>
      </c>
      <c r="E130" s="124">
        <v>2.048</v>
      </c>
      <c r="F130" s="125">
        <v>0.29382957884428201</v>
      </c>
      <c r="G130" s="36">
        <v>43829</v>
      </c>
      <c r="H130" s="124">
        <v>2.0419999999999998</v>
      </c>
      <c r="I130" s="125">
        <v>58.882854926299501</v>
      </c>
      <c r="J130" s="123" t="s">
        <v>9656</v>
      </c>
      <c r="K130" s="125">
        <v>2.19560878243513</v>
      </c>
      <c r="L130" s="125">
        <v>8.0168776371308095</v>
      </c>
      <c r="M130" s="130">
        <v>8.5896076352067894</v>
      </c>
      <c r="N130" s="137">
        <f t="shared" si="11"/>
        <v>34.358430540827158</v>
      </c>
      <c r="O130" s="132">
        <f t="shared" si="12"/>
        <v>0.34358430540827156</v>
      </c>
      <c r="P130" s="134">
        <f t="shared" si="13"/>
        <v>448</v>
      </c>
      <c r="Q130" s="134">
        <v>1124</v>
      </c>
      <c r="R130" s="134" t="str">
        <f t="shared" si="14"/>
        <v>448/1124</v>
      </c>
      <c r="S130" s="132">
        <f t="shared" si="15"/>
        <v>0.39857651245551601</v>
      </c>
      <c r="T130" s="137">
        <f t="shared" si="16"/>
        <v>80.071174377224196</v>
      </c>
      <c r="U130" s="133" t="e">
        <f ca="1">[1]!f_risk_annusharpe(A130,"2019/9/30","2019/12/31",1,1,3)</f>
        <v>#NAME?</v>
      </c>
      <c r="V130" s="134" t="e">
        <f t="shared" ca="1" si="17"/>
        <v>#NAME?</v>
      </c>
      <c r="W130" s="134">
        <f t="shared" si="18"/>
        <v>1124</v>
      </c>
      <c r="X130" s="134" t="e">
        <f t="shared" ca="1" si="19"/>
        <v>#NAME?</v>
      </c>
      <c r="Y130" s="132" t="e">
        <f t="shared" ca="1" si="20"/>
        <v>#NAME?</v>
      </c>
      <c r="Z130" s="137" t="e">
        <f t="shared" ca="1" si="21"/>
        <v>#NAME?</v>
      </c>
      <c r="AA130" s="125">
        <v>22.414823670053799</v>
      </c>
      <c r="AB130" s="125">
        <v>58.882854926299501</v>
      </c>
      <c r="AC130" s="123" t="s">
        <v>9656</v>
      </c>
      <c r="AD130" s="125">
        <v>63.447725458898702</v>
      </c>
      <c r="AE130" s="123" t="s">
        <v>9657</v>
      </c>
      <c r="AF130" s="125">
        <v>83.184257602862203</v>
      </c>
      <c r="AG130" s="123" t="s">
        <v>9658</v>
      </c>
      <c r="AH130" s="125">
        <v>104.8</v>
      </c>
      <c r="AI130" s="123" t="s">
        <v>163</v>
      </c>
      <c r="AJ130" s="123" t="s">
        <v>197</v>
      </c>
      <c r="AK130" s="124">
        <v>1.6103112239999999</v>
      </c>
      <c r="AL130" s="123" t="s">
        <v>159</v>
      </c>
      <c r="AM130" s="36">
        <v>42111</v>
      </c>
      <c r="AN130" s="123" t="s">
        <v>9271</v>
      </c>
      <c r="AO130" s="123" t="s">
        <v>172</v>
      </c>
      <c r="AP130" s="123" t="s">
        <v>167</v>
      </c>
      <c r="AQ130" s="123" t="s">
        <v>272</v>
      </c>
    </row>
    <row r="131" spans="1:43">
      <c r="A131" s="123" t="s">
        <v>7278</v>
      </c>
      <c r="B131" s="123" t="s">
        <v>7279</v>
      </c>
      <c r="C131" s="36">
        <v>43830</v>
      </c>
      <c r="D131" s="124">
        <v>1.333</v>
      </c>
      <c r="E131" s="124">
        <v>1.333</v>
      </c>
      <c r="F131" s="125">
        <v>0.58859040144884001</v>
      </c>
      <c r="G131" s="36">
        <v>43829</v>
      </c>
      <c r="H131" s="124">
        <v>1.3251999999999999</v>
      </c>
      <c r="I131" s="125">
        <v>58.784991066110798</v>
      </c>
      <c r="J131" s="123" t="s">
        <v>9659</v>
      </c>
      <c r="K131" s="125">
        <v>1.16111406238141</v>
      </c>
      <c r="L131" s="125">
        <v>6.64</v>
      </c>
      <c r="M131" s="130">
        <v>10.723482016778799</v>
      </c>
      <c r="N131" s="137">
        <f t="shared" si="11"/>
        <v>42.893928067115198</v>
      </c>
      <c r="O131" s="132">
        <f t="shared" si="12"/>
        <v>0.428939280671152</v>
      </c>
      <c r="P131" s="134">
        <f t="shared" si="13"/>
        <v>292</v>
      </c>
      <c r="Q131" s="134">
        <v>1124</v>
      </c>
      <c r="R131" s="134" t="str">
        <f t="shared" si="14"/>
        <v>292/1124</v>
      </c>
      <c r="S131" s="132">
        <f t="shared" si="15"/>
        <v>0.2597864768683274</v>
      </c>
      <c r="T131" s="137">
        <f t="shared" si="16"/>
        <v>87.010676156583628</v>
      </c>
      <c r="U131" s="133" t="e">
        <f ca="1">[1]!f_risk_annusharpe(A131,"2019/9/30","2019/12/31",1,1,3)</f>
        <v>#NAME?</v>
      </c>
      <c r="V131" s="134" t="e">
        <f t="shared" ca="1" si="17"/>
        <v>#NAME?</v>
      </c>
      <c r="W131" s="134">
        <f t="shared" si="18"/>
        <v>1124</v>
      </c>
      <c r="X131" s="134" t="e">
        <f t="shared" ca="1" si="19"/>
        <v>#NAME?</v>
      </c>
      <c r="Y131" s="132" t="e">
        <f t="shared" ca="1" si="20"/>
        <v>#NAME?</v>
      </c>
      <c r="Z131" s="137" t="e">
        <f t="shared" ca="1" si="21"/>
        <v>#NAME?</v>
      </c>
      <c r="AA131" s="125">
        <v>24.6143778629522</v>
      </c>
      <c r="AB131" s="125">
        <v>58.784991066110798</v>
      </c>
      <c r="AC131" s="123" t="s">
        <v>9659</v>
      </c>
      <c r="AD131" s="125">
        <v>18.0900070871722</v>
      </c>
      <c r="AE131" s="123" t="s">
        <v>9660</v>
      </c>
      <c r="AF131" s="126">
        <v>0</v>
      </c>
      <c r="AG131" s="123"/>
      <c r="AH131" s="125">
        <v>33.299999999999997</v>
      </c>
      <c r="AI131" s="123" t="s">
        <v>157</v>
      </c>
      <c r="AJ131" s="123" t="s">
        <v>95</v>
      </c>
      <c r="AK131" s="124">
        <v>1.4277053281000001</v>
      </c>
      <c r="AL131" s="123" t="s">
        <v>159</v>
      </c>
      <c r="AM131" s="36">
        <v>42802</v>
      </c>
      <c r="AN131" s="123" t="s">
        <v>9271</v>
      </c>
      <c r="AO131" s="123" t="s">
        <v>364</v>
      </c>
      <c r="AP131" s="123" t="s">
        <v>196</v>
      </c>
      <c r="AQ131" s="123" t="s">
        <v>165</v>
      </c>
    </row>
    <row r="132" spans="1:43">
      <c r="A132" s="123" t="s">
        <v>7280</v>
      </c>
      <c r="B132" s="123" t="s">
        <v>7281</v>
      </c>
      <c r="C132" s="36">
        <v>43830</v>
      </c>
      <c r="D132" s="124">
        <v>1.6679999999999999</v>
      </c>
      <c r="E132" s="124">
        <v>1.6679999999999999</v>
      </c>
      <c r="F132" s="125">
        <v>0.66385033192515996</v>
      </c>
      <c r="G132" s="36">
        <v>43829</v>
      </c>
      <c r="H132" s="124">
        <v>1.657</v>
      </c>
      <c r="I132" s="125">
        <v>58.705994291151299</v>
      </c>
      <c r="J132" s="123" t="s">
        <v>9661</v>
      </c>
      <c r="K132" s="125">
        <v>2.9629629629629499</v>
      </c>
      <c r="L132" s="125">
        <v>10.610079575596799</v>
      </c>
      <c r="M132" s="130">
        <v>18.888096935139</v>
      </c>
      <c r="N132" s="137">
        <f t="shared" ref="N132:N195" si="22">M132*4</f>
        <v>75.552387740556</v>
      </c>
      <c r="O132" s="132">
        <f t="shared" ref="O132:O195" si="23">N132/100</f>
        <v>0.75552387740556004</v>
      </c>
      <c r="P132" s="134">
        <f t="shared" ref="P132:P195" si="24">RANK(O132,$O$3:$O$2000,0)</f>
        <v>13</v>
      </c>
      <c r="Q132" s="134">
        <v>1124</v>
      </c>
      <c r="R132" s="134" t="str">
        <f t="shared" ref="R132:R195" si="25">P132&amp;"/"&amp;Q132</f>
        <v>13/1124</v>
      </c>
      <c r="S132" s="132">
        <f t="shared" ref="S132:S195" si="26">P132/Q132</f>
        <v>1.1565836298932384E-2</v>
      </c>
      <c r="T132" s="137">
        <f t="shared" ref="T132:T195" si="27">IF(S132&gt;0.8,60,60+40/80%*(80%-S132))</f>
        <v>99.421708185053376</v>
      </c>
      <c r="U132" s="133" t="e">
        <f ca="1">[1]!f_risk_annusharpe(A132,"2019/9/30","2019/12/31",1,1,3)</f>
        <v>#NAME?</v>
      </c>
      <c r="V132" s="134" t="e">
        <f t="shared" ref="V132:V195" ca="1" si="28">RANK(U132,$U$3:$U$1230,0)</f>
        <v>#NAME?</v>
      </c>
      <c r="W132" s="134">
        <f t="shared" ref="W132:W195" si="29">Q132</f>
        <v>1124</v>
      </c>
      <c r="X132" s="134" t="e">
        <f t="shared" ref="X132:X195" ca="1" si="30">V132&amp;"/"&amp;W132</f>
        <v>#NAME?</v>
      </c>
      <c r="Y132" s="132" t="e">
        <f t="shared" ref="Y132:Y195" ca="1" si="31">V132/W132</f>
        <v>#NAME?</v>
      </c>
      <c r="Z132" s="137" t="e">
        <f t="shared" ref="Z132:Z195" ca="1" si="32">IF(Y132&gt;0.8,60,60+40/80%*(80%-Y132))</f>
        <v>#NAME?</v>
      </c>
      <c r="AA132" s="125">
        <v>31.0290652003142</v>
      </c>
      <c r="AB132" s="125">
        <v>58.705994291151299</v>
      </c>
      <c r="AC132" s="123" t="s">
        <v>9661</v>
      </c>
      <c r="AD132" s="125">
        <v>28.803088803088801</v>
      </c>
      <c r="AE132" s="123" t="s">
        <v>9662</v>
      </c>
      <c r="AF132" s="125">
        <v>65.476190476190496</v>
      </c>
      <c r="AG132" s="123" t="s">
        <v>9663</v>
      </c>
      <c r="AH132" s="125">
        <v>66.8</v>
      </c>
      <c r="AI132" s="123" t="s">
        <v>157</v>
      </c>
      <c r="AJ132" s="123" t="s">
        <v>166</v>
      </c>
      <c r="AK132" s="124">
        <v>2.4990054101000001</v>
      </c>
      <c r="AL132" s="123" t="s">
        <v>159</v>
      </c>
      <c r="AM132" s="36">
        <v>42090</v>
      </c>
      <c r="AN132" s="123" t="s">
        <v>9271</v>
      </c>
      <c r="AO132" s="123" t="s">
        <v>9664</v>
      </c>
      <c r="AP132" s="123" t="s">
        <v>171</v>
      </c>
      <c r="AQ132" s="123" t="s">
        <v>207</v>
      </c>
    </row>
    <row r="133" spans="1:43">
      <c r="A133" s="123" t="s">
        <v>7282</v>
      </c>
      <c r="B133" s="123" t="s">
        <v>7283</v>
      </c>
      <c r="C133" s="36">
        <v>43830</v>
      </c>
      <c r="D133" s="124">
        <v>1.81</v>
      </c>
      <c r="E133" s="124">
        <v>2.0499999999999998</v>
      </c>
      <c r="F133" s="125">
        <v>1.85706246482837</v>
      </c>
      <c r="G133" s="36">
        <v>43829</v>
      </c>
      <c r="H133" s="124">
        <v>1.7769999999999999</v>
      </c>
      <c r="I133" s="125">
        <v>58.452888208269599</v>
      </c>
      <c r="J133" s="123" t="s">
        <v>9665</v>
      </c>
      <c r="K133" s="125">
        <v>2.2829781081682001</v>
      </c>
      <c r="L133" s="125">
        <v>2.28297249960614</v>
      </c>
      <c r="M133" s="130">
        <v>5.1257454984834796</v>
      </c>
      <c r="N133" s="137">
        <f t="shared" si="22"/>
        <v>20.502981993933918</v>
      </c>
      <c r="O133" s="132">
        <f t="shared" si="23"/>
        <v>0.20502981993933919</v>
      </c>
      <c r="P133" s="134">
        <f t="shared" si="24"/>
        <v>752</v>
      </c>
      <c r="Q133" s="134">
        <v>1124</v>
      </c>
      <c r="R133" s="134" t="str">
        <f t="shared" si="25"/>
        <v>752/1124</v>
      </c>
      <c r="S133" s="132">
        <f t="shared" si="26"/>
        <v>0.66903914590747326</v>
      </c>
      <c r="T133" s="137">
        <f t="shared" si="27"/>
        <v>66.54804270462634</v>
      </c>
      <c r="U133" s="133" t="e">
        <f ca="1">[1]!f_risk_annusharpe(A133,"2019/9/30","2019/12/31",1,1,3)</f>
        <v>#NAME?</v>
      </c>
      <c r="V133" s="134" t="e">
        <f t="shared" ca="1" si="28"/>
        <v>#NAME?</v>
      </c>
      <c r="W133" s="134">
        <f t="shared" si="29"/>
        <v>1124</v>
      </c>
      <c r="X133" s="134" t="e">
        <f t="shared" ca="1" si="30"/>
        <v>#NAME?</v>
      </c>
      <c r="Y133" s="132" t="e">
        <f t="shared" ca="1" si="31"/>
        <v>#NAME?</v>
      </c>
      <c r="Z133" s="137" t="e">
        <f t="shared" ca="1" si="32"/>
        <v>#NAME?</v>
      </c>
      <c r="AA133" s="125">
        <v>17.062706114824898</v>
      </c>
      <c r="AB133" s="125">
        <v>58.452888208269599</v>
      </c>
      <c r="AC133" s="123" t="s">
        <v>9665</v>
      </c>
      <c r="AD133" s="125">
        <v>43.210707266436003</v>
      </c>
      <c r="AE133" s="123" t="s">
        <v>9666</v>
      </c>
      <c r="AF133" s="125">
        <v>90.727623963133695</v>
      </c>
      <c r="AG133" s="123" t="s">
        <v>9667</v>
      </c>
      <c r="AH133" s="125">
        <v>106.93947199999999</v>
      </c>
      <c r="AI133" s="123" t="s">
        <v>157</v>
      </c>
      <c r="AJ133" s="123" t="s">
        <v>197</v>
      </c>
      <c r="AK133" s="124">
        <v>6.7909758834999998</v>
      </c>
      <c r="AL133" s="123" t="s">
        <v>159</v>
      </c>
      <c r="AM133" s="36">
        <v>41990</v>
      </c>
      <c r="AN133" s="123" t="s">
        <v>9271</v>
      </c>
      <c r="AO133" s="123" t="s">
        <v>9668</v>
      </c>
      <c r="AP133" s="123" t="s">
        <v>286</v>
      </c>
      <c r="AQ133" s="123" t="s">
        <v>170</v>
      </c>
    </row>
    <row r="134" spans="1:43">
      <c r="A134" s="123" t="s">
        <v>7284</v>
      </c>
      <c r="B134" s="123" t="s">
        <v>7285</v>
      </c>
      <c r="C134" s="36">
        <v>43830</v>
      </c>
      <c r="D134" s="124">
        <v>1.7310000000000001</v>
      </c>
      <c r="E134" s="124">
        <v>1.7310000000000001</v>
      </c>
      <c r="F134" s="125">
        <v>0.58105752469494498</v>
      </c>
      <c r="G134" s="36">
        <v>43829</v>
      </c>
      <c r="H134" s="124">
        <v>1.7210000000000001</v>
      </c>
      <c r="I134" s="125">
        <v>58.3714547118024</v>
      </c>
      <c r="J134" s="123" t="s">
        <v>9669</v>
      </c>
      <c r="K134" s="125">
        <v>0.99183197199534001</v>
      </c>
      <c r="L134" s="125">
        <v>6.8518518518518503</v>
      </c>
      <c r="M134" s="130">
        <v>9.4184576485461395</v>
      </c>
      <c r="N134" s="137">
        <f t="shared" si="22"/>
        <v>37.673830594184558</v>
      </c>
      <c r="O134" s="132">
        <f t="shared" si="23"/>
        <v>0.3767383059418456</v>
      </c>
      <c r="P134" s="134">
        <f t="shared" si="24"/>
        <v>379</v>
      </c>
      <c r="Q134" s="134">
        <v>1124</v>
      </c>
      <c r="R134" s="134" t="str">
        <f t="shared" si="25"/>
        <v>379/1124</v>
      </c>
      <c r="S134" s="132">
        <f t="shared" si="26"/>
        <v>0.33718861209964412</v>
      </c>
      <c r="T134" s="137">
        <f t="shared" si="27"/>
        <v>83.140569395017792</v>
      </c>
      <c r="U134" s="133" t="e">
        <f ca="1">[1]!f_risk_annusharpe(A134,"2019/9/30","2019/12/31",1,1,3)</f>
        <v>#NAME?</v>
      </c>
      <c r="V134" s="134" t="e">
        <f t="shared" ca="1" si="28"/>
        <v>#NAME?</v>
      </c>
      <c r="W134" s="134">
        <f t="shared" si="29"/>
        <v>1124</v>
      </c>
      <c r="X134" s="134" t="e">
        <f t="shared" ca="1" si="30"/>
        <v>#NAME?</v>
      </c>
      <c r="Y134" s="132" t="e">
        <f t="shared" ca="1" si="31"/>
        <v>#NAME?</v>
      </c>
      <c r="Z134" s="137" t="e">
        <f t="shared" ca="1" si="32"/>
        <v>#NAME?</v>
      </c>
      <c r="AA134" s="125">
        <v>32.0366132723112</v>
      </c>
      <c r="AB134" s="125">
        <v>58.3714547118024</v>
      </c>
      <c r="AC134" s="123" t="s">
        <v>9669</v>
      </c>
      <c r="AD134" s="125">
        <v>22.159491884262501</v>
      </c>
      <c r="AE134" s="123" t="s">
        <v>9670</v>
      </c>
      <c r="AF134" s="125">
        <v>61.173184357541899</v>
      </c>
      <c r="AG134" s="123" t="s">
        <v>9671</v>
      </c>
      <c r="AH134" s="125">
        <v>73.099999999999994</v>
      </c>
      <c r="AI134" s="123" t="s">
        <v>157</v>
      </c>
      <c r="AJ134" s="123" t="s">
        <v>166</v>
      </c>
      <c r="AK134" s="124">
        <v>1.9878603895</v>
      </c>
      <c r="AL134" s="123" t="s">
        <v>159</v>
      </c>
      <c r="AM134" s="36">
        <v>42452</v>
      </c>
      <c r="AN134" s="123" t="s">
        <v>9271</v>
      </c>
      <c r="AO134" s="123" t="s">
        <v>382</v>
      </c>
      <c r="AP134" s="123" t="s">
        <v>200</v>
      </c>
      <c r="AQ134" s="123" t="s">
        <v>170</v>
      </c>
    </row>
    <row r="135" spans="1:43">
      <c r="A135" s="123" t="s">
        <v>7286</v>
      </c>
      <c r="B135" s="123" t="s">
        <v>7287</v>
      </c>
      <c r="C135" s="36">
        <v>43830</v>
      </c>
      <c r="D135" s="124">
        <v>0.94499999999999995</v>
      </c>
      <c r="E135" s="124">
        <v>1.155</v>
      </c>
      <c r="F135" s="125">
        <v>0.85378868729987401</v>
      </c>
      <c r="G135" s="36">
        <v>43829</v>
      </c>
      <c r="H135" s="124">
        <v>0.93700000000000006</v>
      </c>
      <c r="I135" s="125">
        <v>58.291457286432198</v>
      </c>
      <c r="J135" s="123" t="s">
        <v>9672</v>
      </c>
      <c r="K135" s="125">
        <v>0.63897763578273803</v>
      </c>
      <c r="L135" s="125">
        <v>2.8291621327529799</v>
      </c>
      <c r="M135" s="130">
        <v>7.0215175537938697</v>
      </c>
      <c r="N135" s="137">
        <f t="shared" si="22"/>
        <v>28.086070215175479</v>
      </c>
      <c r="O135" s="132">
        <f t="shared" si="23"/>
        <v>0.28086070215175479</v>
      </c>
      <c r="P135" s="134">
        <f t="shared" si="24"/>
        <v>598</v>
      </c>
      <c r="Q135" s="134">
        <v>1124</v>
      </c>
      <c r="R135" s="134" t="str">
        <f t="shared" si="25"/>
        <v>598/1124</v>
      </c>
      <c r="S135" s="132">
        <f t="shared" si="26"/>
        <v>0.53202846975088969</v>
      </c>
      <c r="T135" s="137">
        <f t="shared" si="27"/>
        <v>73.39857651245552</v>
      </c>
      <c r="U135" s="133" t="e">
        <f ca="1">[1]!f_risk_annusharpe(A135,"2019/9/30","2019/12/31",1,1,3)</f>
        <v>#NAME?</v>
      </c>
      <c r="V135" s="134" t="e">
        <f t="shared" ca="1" si="28"/>
        <v>#NAME?</v>
      </c>
      <c r="W135" s="134">
        <f t="shared" si="29"/>
        <v>1124</v>
      </c>
      <c r="X135" s="134" t="e">
        <f t="shared" ca="1" si="30"/>
        <v>#NAME?</v>
      </c>
      <c r="Y135" s="132" t="e">
        <f t="shared" ca="1" si="31"/>
        <v>#NAME?</v>
      </c>
      <c r="Z135" s="137" t="e">
        <f t="shared" ca="1" si="32"/>
        <v>#NAME?</v>
      </c>
      <c r="AA135" s="125">
        <v>27.875507442489798</v>
      </c>
      <c r="AB135" s="125">
        <v>58.291457286432198</v>
      </c>
      <c r="AC135" s="123" t="s">
        <v>9672</v>
      </c>
      <c r="AD135" s="125">
        <v>30.165289256198299</v>
      </c>
      <c r="AE135" s="123" t="s">
        <v>9673</v>
      </c>
      <c r="AF135" s="125">
        <v>18.867924528301899</v>
      </c>
      <c r="AG135" s="123" t="s">
        <v>9674</v>
      </c>
      <c r="AH135" s="125">
        <v>17.213263999999999</v>
      </c>
      <c r="AI135" s="123" t="s">
        <v>157</v>
      </c>
      <c r="AJ135" s="123" t="s">
        <v>158</v>
      </c>
      <c r="AK135" s="124">
        <v>2.7846938668000001</v>
      </c>
      <c r="AL135" s="123" t="s">
        <v>159</v>
      </c>
      <c r="AM135" s="36">
        <v>41996</v>
      </c>
      <c r="AN135" s="123" t="s">
        <v>9271</v>
      </c>
      <c r="AO135" s="123" t="s">
        <v>365</v>
      </c>
      <c r="AP135" s="123" t="s">
        <v>196</v>
      </c>
      <c r="AQ135" s="123" t="s">
        <v>165</v>
      </c>
    </row>
    <row r="136" spans="1:43">
      <c r="A136" s="123" t="s">
        <v>7288</v>
      </c>
      <c r="B136" s="123" t="s">
        <v>7289</v>
      </c>
      <c r="C136" s="36">
        <v>43830</v>
      </c>
      <c r="D136" s="124">
        <v>1.1729000000000001</v>
      </c>
      <c r="E136" s="124">
        <v>1.1729000000000001</v>
      </c>
      <c r="F136" s="125">
        <v>0.50556983718937598</v>
      </c>
      <c r="G136" s="36">
        <v>43829</v>
      </c>
      <c r="H136" s="124">
        <v>1.167</v>
      </c>
      <c r="I136" s="125">
        <v>58.243389098758797</v>
      </c>
      <c r="J136" s="123" t="s">
        <v>9675</v>
      </c>
      <c r="K136" s="125">
        <v>0.58314038247149802</v>
      </c>
      <c r="L136" s="125">
        <v>8.9347079037800707</v>
      </c>
      <c r="M136" s="130">
        <v>13.510113229459</v>
      </c>
      <c r="N136" s="137">
        <f t="shared" si="22"/>
        <v>54.040452917835999</v>
      </c>
      <c r="O136" s="132">
        <f t="shared" si="23"/>
        <v>0.54040452917836002</v>
      </c>
      <c r="P136" s="134">
        <f t="shared" si="24"/>
        <v>127</v>
      </c>
      <c r="Q136" s="134">
        <v>1124</v>
      </c>
      <c r="R136" s="134" t="str">
        <f t="shared" si="25"/>
        <v>127/1124</v>
      </c>
      <c r="S136" s="132">
        <f t="shared" si="26"/>
        <v>0.11298932384341637</v>
      </c>
      <c r="T136" s="137">
        <f t="shared" si="27"/>
        <v>94.35053380782918</v>
      </c>
      <c r="U136" s="133" t="e">
        <f ca="1">[1]!f_risk_annusharpe(A136,"2019/9/30","2019/12/31",1,1,3)</f>
        <v>#NAME?</v>
      </c>
      <c r="V136" s="134" t="e">
        <f t="shared" ca="1" si="28"/>
        <v>#NAME?</v>
      </c>
      <c r="W136" s="134">
        <f t="shared" si="29"/>
        <v>1124</v>
      </c>
      <c r="X136" s="134" t="e">
        <f t="shared" ca="1" si="30"/>
        <v>#NAME?</v>
      </c>
      <c r="Y136" s="132" t="e">
        <f t="shared" ca="1" si="31"/>
        <v>#NAME?</v>
      </c>
      <c r="Z136" s="137" t="e">
        <f t="shared" ca="1" si="32"/>
        <v>#NAME?</v>
      </c>
      <c r="AA136" s="125">
        <v>27.600087032201898</v>
      </c>
      <c r="AB136" s="125">
        <v>58.243389098758797</v>
      </c>
      <c r="AC136" s="123" t="s">
        <v>9675</v>
      </c>
      <c r="AD136" s="126">
        <v>0</v>
      </c>
      <c r="AE136" s="123"/>
      <c r="AF136" s="126">
        <v>0</v>
      </c>
      <c r="AG136" s="123"/>
      <c r="AH136" s="125">
        <v>17.29</v>
      </c>
      <c r="AI136" s="123" t="s">
        <v>157</v>
      </c>
      <c r="AJ136" s="123" t="s">
        <v>95</v>
      </c>
      <c r="AK136" s="124">
        <v>5.8943743875000001</v>
      </c>
      <c r="AL136" s="123" t="s">
        <v>159</v>
      </c>
      <c r="AM136" s="36">
        <v>43192</v>
      </c>
      <c r="AN136" s="123" t="s">
        <v>9271</v>
      </c>
      <c r="AO136" s="123" t="s">
        <v>390</v>
      </c>
      <c r="AP136" s="123" t="s">
        <v>210</v>
      </c>
      <c r="AQ136" s="123" t="s">
        <v>181</v>
      </c>
    </row>
    <row r="137" spans="1:43">
      <c r="A137" s="123" t="s">
        <v>7290</v>
      </c>
      <c r="B137" s="123" t="s">
        <v>7291</v>
      </c>
      <c r="C137" s="36">
        <v>43830</v>
      </c>
      <c r="D137" s="124">
        <v>1.2771999999999999</v>
      </c>
      <c r="E137" s="124">
        <v>1.2771999999999999</v>
      </c>
      <c r="F137" s="125">
        <v>0.77323654726209601</v>
      </c>
      <c r="G137" s="36">
        <v>43829</v>
      </c>
      <c r="H137" s="124">
        <v>1.2674000000000001</v>
      </c>
      <c r="I137" s="125">
        <v>58.186772355709699</v>
      </c>
      <c r="J137" s="123" t="s">
        <v>9676</v>
      </c>
      <c r="K137" s="125">
        <v>3.0581780037117601</v>
      </c>
      <c r="L137" s="125">
        <v>7.9171947613012197</v>
      </c>
      <c r="M137" s="130">
        <v>14.7941758044221</v>
      </c>
      <c r="N137" s="137">
        <f t="shared" si="22"/>
        <v>59.176703217688399</v>
      </c>
      <c r="O137" s="132">
        <f t="shared" si="23"/>
        <v>0.59176703217688398</v>
      </c>
      <c r="P137" s="134">
        <f t="shared" si="24"/>
        <v>74</v>
      </c>
      <c r="Q137" s="134">
        <v>1124</v>
      </c>
      <c r="R137" s="134" t="str">
        <f t="shared" si="25"/>
        <v>74/1124</v>
      </c>
      <c r="S137" s="132">
        <f t="shared" si="26"/>
        <v>6.5836298932384338E-2</v>
      </c>
      <c r="T137" s="137">
        <f t="shared" si="27"/>
        <v>96.708185053380788</v>
      </c>
      <c r="U137" s="133" t="e">
        <f ca="1">[1]!f_risk_annusharpe(A137,"2019/9/30","2019/12/31",1,1,3)</f>
        <v>#NAME?</v>
      </c>
      <c r="V137" s="134" t="e">
        <f t="shared" ca="1" si="28"/>
        <v>#NAME?</v>
      </c>
      <c r="W137" s="134">
        <f t="shared" si="29"/>
        <v>1124</v>
      </c>
      <c r="X137" s="134" t="e">
        <f t="shared" ca="1" si="30"/>
        <v>#NAME?</v>
      </c>
      <c r="Y137" s="132" t="e">
        <f t="shared" ca="1" si="31"/>
        <v>#NAME?</v>
      </c>
      <c r="Z137" s="137" t="e">
        <f t="shared" ca="1" si="32"/>
        <v>#NAME?</v>
      </c>
      <c r="AA137" s="125">
        <v>25.068546807677201</v>
      </c>
      <c r="AB137" s="125">
        <v>58.186772355709699</v>
      </c>
      <c r="AC137" s="123" t="s">
        <v>9676</v>
      </c>
      <c r="AD137" s="125">
        <v>25.535679182229199</v>
      </c>
      <c r="AE137" s="123" t="s">
        <v>9677</v>
      </c>
      <c r="AF137" s="126">
        <v>0</v>
      </c>
      <c r="AG137" s="123"/>
      <c r="AH137" s="125">
        <v>27.72</v>
      </c>
      <c r="AI137" s="123" t="s">
        <v>157</v>
      </c>
      <c r="AJ137" s="123" t="s">
        <v>95</v>
      </c>
      <c r="AK137" s="124">
        <v>2.8131284624999999</v>
      </c>
      <c r="AL137" s="123" t="s">
        <v>159</v>
      </c>
      <c r="AM137" s="36">
        <v>43017</v>
      </c>
      <c r="AN137" s="123" t="s">
        <v>9271</v>
      </c>
      <c r="AO137" s="123" t="s">
        <v>9678</v>
      </c>
      <c r="AP137" s="123" t="s">
        <v>175</v>
      </c>
      <c r="AQ137" s="123" t="s">
        <v>181</v>
      </c>
    </row>
    <row r="138" spans="1:43">
      <c r="A138" s="123" t="s">
        <v>7292</v>
      </c>
      <c r="B138" s="123" t="s">
        <v>7293</v>
      </c>
      <c r="C138" s="36">
        <v>43830</v>
      </c>
      <c r="D138" s="124">
        <v>2.847</v>
      </c>
      <c r="E138" s="124">
        <v>2.847</v>
      </c>
      <c r="F138" s="125">
        <v>1.9334049409237299</v>
      </c>
      <c r="G138" s="36">
        <v>43826</v>
      </c>
      <c r="H138" s="124">
        <v>2.7930000000000001</v>
      </c>
      <c r="I138" s="125">
        <v>58.1666666666667</v>
      </c>
      <c r="J138" s="123" t="s">
        <v>9679</v>
      </c>
      <c r="K138" s="125">
        <v>2.4100719424460402</v>
      </c>
      <c r="L138" s="125">
        <v>7.6777609682299497</v>
      </c>
      <c r="M138" s="130">
        <v>12.841854934601701</v>
      </c>
      <c r="N138" s="137">
        <f t="shared" si="22"/>
        <v>51.367419738406802</v>
      </c>
      <c r="O138" s="132">
        <f t="shared" si="23"/>
        <v>0.51367419738406805</v>
      </c>
      <c r="P138" s="134">
        <f t="shared" si="24"/>
        <v>169</v>
      </c>
      <c r="Q138" s="134">
        <v>1124</v>
      </c>
      <c r="R138" s="134" t="str">
        <f t="shared" si="25"/>
        <v>169/1124</v>
      </c>
      <c r="S138" s="132">
        <f t="shared" si="26"/>
        <v>0.15035587188612098</v>
      </c>
      <c r="T138" s="137">
        <f t="shared" si="27"/>
        <v>92.482206405693944</v>
      </c>
      <c r="U138" s="133" t="e">
        <f ca="1">[1]!f_risk_annusharpe(A138,"2019/9/30","2019/12/31",1,1,3)</f>
        <v>#NAME?</v>
      </c>
      <c r="V138" s="134" t="e">
        <f t="shared" ca="1" si="28"/>
        <v>#NAME?</v>
      </c>
      <c r="W138" s="134">
        <f t="shared" si="29"/>
        <v>1124</v>
      </c>
      <c r="X138" s="134" t="e">
        <f t="shared" ca="1" si="30"/>
        <v>#NAME?</v>
      </c>
      <c r="Y138" s="132" t="e">
        <f t="shared" ca="1" si="31"/>
        <v>#NAME?</v>
      </c>
      <c r="Z138" s="137" t="e">
        <f t="shared" ca="1" si="32"/>
        <v>#NAME?</v>
      </c>
      <c r="AA138" s="125">
        <v>20.943075615972798</v>
      </c>
      <c r="AB138" s="125">
        <v>58.1666666666667</v>
      </c>
      <c r="AC138" s="123" t="s">
        <v>9679</v>
      </c>
      <c r="AD138" s="125">
        <v>31.6831221118012</v>
      </c>
      <c r="AE138" s="123" t="s">
        <v>9680</v>
      </c>
      <c r="AF138" s="125">
        <v>107.446014285714</v>
      </c>
      <c r="AG138" s="123" t="s">
        <v>9681</v>
      </c>
      <c r="AH138" s="125">
        <v>218.0147399</v>
      </c>
      <c r="AI138" s="123" t="s">
        <v>174</v>
      </c>
      <c r="AJ138" s="123" t="s">
        <v>197</v>
      </c>
      <c r="AK138" s="124">
        <v>9.5537211354</v>
      </c>
      <c r="AL138" s="123" t="s">
        <v>159</v>
      </c>
      <c r="AM138" s="36">
        <v>42025</v>
      </c>
      <c r="AN138" s="123" t="s">
        <v>9271</v>
      </c>
      <c r="AO138" s="123" t="s">
        <v>9682</v>
      </c>
      <c r="AP138" s="123" t="s">
        <v>188</v>
      </c>
      <c r="AQ138" s="123" t="s">
        <v>165</v>
      </c>
    </row>
    <row r="139" spans="1:43">
      <c r="A139" s="123" t="s">
        <v>7294</v>
      </c>
      <c r="B139" s="123" t="s">
        <v>7295</v>
      </c>
      <c r="C139" s="36">
        <v>43830</v>
      </c>
      <c r="D139" s="124">
        <v>1.6819999999999999</v>
      </c>
      <c r="E139" s="124">
        <v>1.6819999999999999</v>
      </c>
      <c r="F139" s="125">
        <v>0.41791044776118802</v>
      </c>
      <c r="G139" s="36">
        <v>43829</v>
      </c>
      <c r="H139" s="124">
        <v>1.675</v>
      </c>
      <c r="I139" s="125">
        <v>58.082706766917298</v>
      </c>
      <c r="J139" s="123" t="s">
        <v>9683</v>
      </c>
      <c r="K139" s="125">
        <v>2.3114355231143602</v>
      </c>
      <c r="L139" s="125">
        <v>8.2368082368082298</v>
      </c>
      <c r="M139" s="130">
        <v>14.1887304820095</v>
      </c>
      <c r="N139" s="137">
        <f t="shared" si="22"/>
        <v>56.754921928038002</v>
      </c>
      <c r="O139" s="132">
        <f t="shared" si="23"/>
        <v>0.56754921928038005</v>
      </c>
      <c r="P139" s="134">
        <f t="shared" si="24"/>
        <v>100</v>
      </c>
      <c r="Q139" s="134">
        <v>1124</v>
      </c>
      <c r="R139" s="134" t="str">
        <f t="shared" si="25"/>
        <v>100/1124</v>
      </c>
      <c r="S139" s="132">
        <f t="shared" si="26"/>
        <v>8.8967971530249115E-2</v>
      </c>
      <c r="T139" s="137">
        <f t="shared" si="27"/>
        <v>95.55160142348754</v>
      </c>
      <c r="U139" s="133" t="e">
        <f ca="1">[1]!f_risk_annusharpe(A139,"2019/9/30","2019/12/31",1,1,3)</f>
        <v>#NAME?</v>
      </c>
      <c r="V139" s="134" t="e">
        <f t="shared" ca="1" si="28"/>
        <v>#NAME?</v>
      </c>
      <c r="W139" s="134">
        <f t="shared" si="29"/>
        <v>1124</v>
      </c>
      <c r="X139" s="134" t="e">
        <f t="shared" ca="1" si="30"/>
        <v>#NAME?</v>
      </c>
      <c r="Y139" s="132" t="e">
        <f t="shared" ca="1" si="31"/>
        <v>#NAME?</v>
      </c>
      <c r="Z139" s="137" t="e">
        <f t="shared" ca="1" si="32"/>
        <v>#NAME?</v>
      </c>
      <c r="AA139" s="125">
        <v>27.327781983346</v>
      </c>
      <c r="AB139" s="125">
        <v>58.082706766917298</v>
      </c>
      <c r="AC139" s="123" t="s">
        <v>9683</v>
      </c>
      <c r="AD139" s="125">
        <v>-2.5492468134414898</v>
      </c>
      <c r="AE139" s="123" t="s">
        <v>9684</v>
      </c>
      <c r="AF139" s="125">
        <v>24.224519940915801</v>
      </c>
      <c r="AG139" s="123" t="s">
        <v>9685</v>
      </c>
      <c r="AH139" s="125">
        <v>68.2</v>
      </c>
      <c r="AI139" s="123" t="s">
        <v>157</v>
      </c>
      <c r="AJ139" s="123" t="s">
        <v>158</v>
      </c>
      <c r="AK139" s="124">
        <v>5.3830443969999999</v>
      </c>
      <c r="AL139" s="123" t="s">
        <v>159</v>
      </c>
      <c r="AM139" s="36">
        <v>41603</v>
      </c>
      <c r="AN139" s="123" t="s">
        <v>9271</v>
      </c>
      <c r="AO139" s="123" t="s">
        <v>388</v>
      </c>
      <c r="AP139" s="123" t="s">
        <v>210</v>
      </c>
      <c r="AQ139" s="123" t="s">
        <v>181</v>
      </c>
    </row>
    <row r="140" spans="1:43">
      <c r="A140" s="123" t="s">
        <v>7296</v>
      </c>
      <c r="B140" s="123" t="s">
        <v>7297</v>
      </c>
      <c r="C140" s="36">
        <v>43830</v>
      </c>
      <c r="D140" s="124">
        <v>1.1138999999999999</v>
      </c>
      <c r="E140" s="124">
        <v>1.2439</v>
      </c>
      <c r="F140" s="125">
        <v>0.47808046184375302</v>
      </c>
      <c r="G140" s="36">
        <v>43829</v>
      </c>
      <c r="H140" s="124">
        <v>1.1086</v>
      </c>
      <c r="I140" s="125">
        <v>57.833465232292497</v>
      </c>
      <c r="J140" s="123" t="s">
        <v>9686</v>
      </c>
      <c r="K140" s="125">
        <v>2.36169821723947</v>
      </c>
      <c r="L140" s="125">
        <v>4.9858934307026699</v>
      </c>
      <c r="M140" s="130">
        <v>3.6282751232445198</v>
      </c>
      <c r="N140" s="137">
        <f t="shared" si="22"/>
        <v>14.513100492978079</v>
      </c>
      <c r="O140" s="132">
        <f t="shared" si="23"/>
        <v>0.14513100492978079</v>
      </c>
      <c r="P140" s="134">
        <f t="shared" si="24"/>
        <v>887</v>
      </c>
      <c r="Q140" s="134">
        <v>1124</v>
      </c>
      <c r="R140" s="134" t="str">
        <f t="shared" si="25"/>
        <v>887/1124</v>
      </c>
      <c r="S140" s="132">
        <f t="shared" si="26"/>
        <v>0.78914590747330959</v>
      </c>
      <c r="T140" s="137">
        <f t="shared" si="27"/>
        <v>60.542704626334526</v>
      </c>
      <c r="U140" s="133" t="e">
        <f ca="1">[1]!f_risk_annusharpe(A140,"2019/9/30","2019/12/31",1,1,3)</f>
        <v>#NAME?</v>
      </c>
      <c r="V140" s="134" t="e">
        <f t="shared" ca="1" si="28"/>
        <v>#NAME?</v>
      </c>
      <c r="W140" s="134">
        <f t="shared" si="29"/>
        <v>1124</v>
      </c>
      <c r="X140" s="134" t="e">
        <f t="shared" ca="1" si="30"/>
        <v>#NAME?</v>
      </c>
      <c r="Y140" s="132" t="e">
        <f t="shared" ca="1" si="31"/>
        <v>#NAME?</v>
      </c>
      <c r="Z140" s="137" t="e">
        <f t="shared" ca="1" si="32"/>
        <v>#NAME?</v>
      </c>
      <c r="AA140" s="125">
        <v>9.3301713795832093</v>
      </c>
      <c r="AB140" s="125">
        <v>57.833465232292497</v>
      </c>
      <c r="AC140" s="123" t="s">
        <v>9686</v>
      </c>
      <c r="AD140" s="126">
        <v>0</v>
      </c>
      <c r="AE140" s="123"/>
      <c r="AF140" s="126">
        <v>0</v>
      </c>
      <c r="AG140" s="123"/>
      <c r="AH140" s="125">
        <v>24.341203910000001</v>
      </c>
      <c r="AI140" s="123" t="s">
        <v>157</v>
      </c>
      <c r="AJ140" s="123" t="s">
        <v>95</v>
      </c>
      <c r="AK140" s="124">
        <v>12.467455446000001</v>
      </c>
      <c r="AL140" s="123" t="s">
        <v>159</v>
      </c>
      <c r="AM140" s="36">
        <v>43139</v>
      </c>
      <c r="AN140" s="123" t="s">
        <v>9271</v>
      </c>
      <c r="AO140" s="123" t="s">
        <v>9687</v>
      </c>
      <c r="AP140" s="123" t="s">
        <v>269</v>
      </c>
      <c r="AQ140" s="123" t="s">
        <v>173</v>
      </c>
    </row>
    <row r="141" spans="1:43">
      <c r="A141" s="123" t="s">
        <v>7298</v>
      </c>
      <c r="B141" s="123" t="s">
        <v>7299</v>
      </c>
      <c r="C141" s="36">
        <v>43830</v>
      </c>
      <c r="D141" s="124">
        <v>2.008</v>
      </c>
      <c r="E141" s="124">
        <v>2.008</v>
      </c>
      <c r="F141" s="125">
        <v>0.75263421976918699</v>
      </c>
      <c r="G141" s="36">
        <v>43829</v>
      </c>
      <c r="H141" s="124">
        <v>1.9930000000000001</v>
      </c>
      <c r="I141" s="125">
        <v>57.737627651217601</v>
      </c>
      <c r="J141" s="123" t="s">
        <v>9688</v>
      </c>
      <c r="K141" s="125">
        <v>0.95525389643036196</v>
      </c>
      <c r="L141" s="125">
        <v>8.6580086580086508</v>
      </c>
      <c r="M141" s="130">
        <v>14.090909090909101</v>
      </c>
      <c r="N141" s="137">
        <f t="shared" si="22"/>
        <v>56.363636363636402</v>
      </c>
      <c r="O141" s="132">
        <f t="shared" si="23"/>
        <v>0.56363636363636405</v>
      </c>
      <c r="P141" s="134">
        <f t="shared" si="24"/>
        <v>109</v>
      </c>
      <c r="Q141" s="134">
        <v>1124</v>
      </c>
      <c r="R141" s="134" t="str">
        <f t="shared" si="25"/>
        <v>109/1124</v>
      </c>
      <c r="S141" s="132">
        <f t="shared" si="26"/>
        <v>9.6975088967971523E-2</v>
      </c>
      <c r="T141" s="137">
        <f t="shared" si="27"/>
        <v>95.15124555160142</v>
      </c>
      <c r="U141" s="133" t="e">
        <f ca="1">[1]!f_risk_annusharpe(A141,"2019/9/30","2019/12/31",1,1,3)</f>
        <v>#NAME?</v>
      </c>
      <c r="V141" s="134" t="e">
        <f t="shared" ca="1" si="28"/>
        <v>#NAME?</v>
      </c>
      <c r="W141" s="134">
        <f t="shared" si="29"/>
        <v>1124</v>
      </c>
      <c r="X141" s="134" t="e">
        <f t="shared" ca="1" si="30"/>
        <v>#NAME?</v>
      </c>
      <c r="Y141" s="132" t="e">
        <f t="shared" ca="1" si="31"/>
        <v>#NAME?</v>
      </c>
      <c r="Z141" s="137" t="e">
        <f t="shared" ca="1" si="32"/>
        <v>#NAME?</v>
      </c>
      <c r="AA141" s="125">
        <v>26.607818411097099</v>
      </c>
      <c r="AB141" s="125">
        <v>57.737627651217601</v>
      </c>
      <c r="AC141" s="123" t="s">
        <v>9688</v>
      </c>
      <c r="AD141" s="125">
        <v>40.321453529000699</v>
      </c>
      <c r="AE141" s="123" t="s">
        <v>9689</v>
      </c>
      <c r="AF141" s="125">
        <v>105.527123848516</v>
      </c>
      <c r="AG141" s="123" t="s">
        <v>9690</v>
      </c>
      <c r="AH141" s="125">
        <v>100.8</v>
      </c>
      <c r="AI141" s="123" t="s">
        <v>163</v>
      </c>
      <c r="AJ141" s="123" t="s">
        <v>197</v>
      </c>
      <c r="AK141" s="124">
        <v>41.699242764399997</v>
      </c>
      <c r="AL141" s="123" t="s">
        <v>159</v>
      </c>
      <c r="AM141" s="36">
        <v>42685</v>
      </c>
      <c r="AN141" s="123" t="s">
        <v>9271</v>
      </c>
      <c r="AO141" s="123" t="s">
        <v>9691</v>
      </c>
      <c r="AP141" s="123" t="s">
        <v>266</v>
      </c>
      <c r="AQ141" s="123" t="s">
        <v>247</v>
      </c>
    </row>
    <row r="142" spans="1:43">
      <c r="A142" s="123" t="s">
        <v>7300</v>
      </c>
      <c r="B142" s="123" t="s">
        <v>7301</v>
      </c>
      <c r="C142" s="36">
        <v>43830</v>
      </c>
      <c r="D142" s="124">
        <v>1.2029000000000001</v>
      </c>
      <c r="E142" s="124">
        <v>1.2329000000000001</v>
      </c>
      <c r="F142" s="125">
        <v>0.367125573633725</v>
      </c>
      <c r="G142" s="36">
        <v>43829</v>
      </c>
      <c r="H142" s="124">
        <v>1.1984999999999999</v>
      </c>
      <c r="I142" s="125">
        <v>57.548369601730499</v>
      </c>
      <c r="J142" s="123" t="s">
        <v>9693</v>
      </c>
      <c r="K142" s="125">
        <v>2.45294267949921</v>
      </c>
      <c r="L142" s="125">
        <v>5.9637428665793397</v>
      </c>
      <c r="M142" s="130">
        <v>7.9415298834717003</v>
      </c>
      <c r="N142" s="137">
        <f t="shared" si="22"/>
        <v>31.766119533886801</v>
      </c>
      <c r="O142" s="132">
        <f t="shared" si="23"/>
        <v>0.317661195338868</v>
      </c>
      <c r="P142" s="134">
        <f t="shared" si="24"/>
        <v>507</v>
      </c>
      <c r="Q142" s="134">
        <v>1124</v>
      </c>
      <c r="R142" s="134" t="str">
        <f t="shared" si="25"/>
        <v>507/1124</v>
      </c>
      <c r="S142" s="132">
        <f t="shared" si="26"/>
        <v>0.45106761565836301</v>
      </c>
      <c r="T142" s="137">
        <f t="shared" si="27"/>
        <v>77.44661921708186</v>
      </c>
      <c r="U142" s="133" t="e">
        <f ca="1">[1]!f_risk_annusharpe(A142,"2019/9/30","2019/12/31",1,1,3)</f>
        <v>#NAME?</v>
      </c>
      <c r="V142" s="134" t="e">
        <f t="shared" ca="1" si="28"/>
        <v>#NAME?</v>
      </c>
      <c r="W142" s="134">
        <f t="shared" si="29"/>
        <v>1124</v>
      </c>
      <c r="X142" s="134" t="e">
        <f t="shared" ca="1" si="30"/>
        <v>#NAME?</v>
      </c>
      <c r="Y142" s="132" t="e">
        <f t="shared" ca="1" si="31"/>
        <v>#NAME?</v>
      </c>
      <c r="Z142" s="137" t="e">
        <f t="shared" ca="1" si="32"/>
        <v>#NAME?</v>
      </c>
      <c r="AA142" s="125">
        <v>16.775689587852501</v>
      </c>
      <c r="AB142" s="125">
        <v>57.548369601730499</v>
      </c>
      <c r="AC142" s="123" t="s">
        <v>9693</v>
      </c>
      <c r="AD142" s="125">
        <v>22.2524325335703</v>
      </c>
      <c r="AE142" s="123" t="s">
        <v>9694</v>
      </c>
      <c r="AF142" s="126">
        <v>0</v>
      </c>
      <c r="AG142" s="123"/>
      <c r="AH142" s="125">
        <v>23.817263669999999</v>
      </c>
      <c r="AI142" s="123" t="s">
        <v>157</v>
      </c>
      <c r="AJ142" s="123" t="s">
        <v>95</v>
      </c>
      <c r="AK142" s="124">
        <v>1.8211064643999999</v>
      </c>
      <c r="AL142" s="123" t="s">
        <v>159</v>
      </c>
      <c r="AM142" s="36">
        <v>43061</v>
      </c>
      <c r="AN142" s="123" t="s">
        <v>9271</v>
      </c>
      <c r="AO142" s="123" t="s">
        <v>3631</v>
      </c>
      <c r="AP142" s="123" t="s">
        <v>317</v>
      </c>
      <c r="AQ142" s="123" t="s">
        <v>241</v>
      </c>
    </row>
    <row r="143" spans="1:43">
      <c r="A143" s="123" t="s">
        <v>7302</v>
      </c>
      <c r="B143" s="123" t="s">
        <v>7303</v>
      </c>
      <c r="C143" s="36">
        <v>43830</v>
      </c>
      <c r="D143" s="124">
        <v>1.139</v>
      </c>
      <c r="E143" s="124">
        <v>1.679</v>
      </c>
      <c r="F143" s="125">
        <v>2.1524663677130098</v>
      </c>
      <c r="G143" s="36">
        <v>43829</v>
      </c>
      <c r="H143" s="124">
        <v>1.115</v>
      </c>
      <c r="I143" s="125">
        <v>57.538035961272499</v>
      </c>
      <c r="J143" s="123" t="s">
        <v>9695</v>
      </c>
      <c r="K143" s="125">
        <v>1.51515151515151</v>
      </c>
      <c r="L143" s="125">
        <v>1.33451957295373</v>
      </c>
      <c r="M143" s="130">
        <v>5.9534883720930303</v>
      </c>
      <c r="N143" s="137">
        <f t="shared" si="22"/>
        <v>23.813953488372121</v>
      </c>
      <c r="O143" s="132">
        <f t="shared" si="23"/>
        <v>0.23813953488372122</v>
      </c>
      <c r="P143" s="134">
        <f t="shared" si="24"/>
        <v>685</v>
      </c>
      <c r="Q143" s="134">
        <v>1124</v>
      </c>
      <c r="R143" s="134" t="str">
        <f t="shared" si="25"/>
        <v>685/1124</v>
      </c>
      <c r="S143" s="132">
        <f t="shared" si="26"/>
        <v>0.60943060498220636</v>
      </c>
      <c r="T143" s="137">
        <f t="shared" si="27"/>
        <v>69.528469750889684</v>
      </c>
      <c r="U143" s="133" t="e">
        <f ca="1">[1]!f_risk_annusharpe(A143,"2019/9/30","2019/12/31",1,1,3)</f>
        <v>#NAME?</v>
      </c>
      <c r="V143" s="134" t="e">
        <f t="shared" ca="1" si="28"/>
        <v>#NAME?</v>
      </c>
      <c r="W143" s="134">
        <f t="shared" si="29"/>
        <v>1124</v>
      </c>
      <c r="X143" s="134" t="e">
        <f t="shared" ca="1" si="30"/>
        <v>#NAME?</v>
      </c>
      <c r="Y143" s="132" t="e">
        <f t="shared" ca="1" si="31"/>
        <v>#NAME?</v>
      </c>
      <c r="Z143" s="137" t="e">
        <f t="shared" ca="1" si="32"/>
        <v>#NAME?</v>
      </c>
      <c r="AA143" s="125">
        <v>15.7520325203252</v>
      </c>
      <c r="AB143" s="125">
        <v>57.538035961272499</v>
      </c>
      <c r="AC143" s="123" t="s">
        <v>9695</v>
      </c>
      <c r="AD143" s="125">
        <v>24.617067833697998</v>
      </c>
      <c r="AE143" s="123" t="s">
        <v>9696</v>
      </c>
      <c r="AF143" s="125">
        <v>17.1810699588478</v>
      </c>
      <c r="AG143" s="123" t="s">
        <v>9697</v>
      </c>
      <c r="AH143" s="125">
        <v>80.537081099999995</v>
      </c>
      <c r="AI143" s="123" t="s">
        <v>157</v>
      </c>
      <c r="AJ143" s="123" t="s">
        <v>158</v>
      </c>
      <c r="AK143" s="124">
        <v>0.89817072360000005</v>
      </c>
      <c r="AL143" s="123" t="s">
        <v>159</v>
      </c>
      <c r="AM143" s="36">
        <v>40263</v>
      </c>
      <c r="AN143" s="123" t="s">
        <v>9271</v>
      </c>
      <c r="AO143" s="123" t="s">
        <v>9698</v>
      </c>
      <c r="AP143" s="123" t="s">
        <v>236</v>
      </c>
      <c r="AQ143" s="123" t="s">
        <v>181</v>
      </c>
    </row>
    <row r="144" spans="1:43">
      <c r="A144" s="123" t="s">
        <v>7304</v>
      </c>
      <c r="B144" s="123" t="s">
        <v>7305</v>
      </c>
      <c r="C144" s="36">
        <v>43830</v>
      </c>
      <c r="D144" s="124">
        <v>1.3617999999999999</v>
      </c>
      <c r="E144" s="124">
        <v>1.4316</v>
      </c>
      <c r="F144" s="125">
        <v>0.294594196494329</v>
      </c>
      <c r="G144" s="36">
        <v>43829</v>
      </c>
      <c r="H144" s="124">
        <v>1.3577999999999999</v>
      </c>
      <c r="I144" s="125">
        <v>57.447875466778598</v>
      </c>
      <c r="J144" s="123" t="s">
        <v>9699</v>
      </c>
      <c r="K144" s="125">
        <v>3.5353151372310498</v>
      </c>
      <c r="L144" s="125">
        <v>7.6947186327342996</v>
      </c>
      <c r="M144" s="130">
        <v>5.9848795323313402</v>
      </c>
      <c r="N144" s="137">
        <f t="shared" si="22"/>
        <v>23.939518129325361</v>
      </c>
      <c r="O144" s="132">
        <f t="shared" si="23"/>
        <v>0.2393951812932536</v>
      </c>
      <c r="P144" s="134">
        <f t="shared" si="24"/>
        <v>684</v>
      </c>
      <c r="Q144" s="134">
        <v>1124</v>
      </c>
      <c r="R144" s="134" t="str">
        <f t="shared" si="25"/>
        <v>684/1124</v>
      </c>
      <c r="S144" s="132">
        <f t="shared" si="26"/>
        <v>0.60854092526690395</v>
      </c>
      <c r="T144" s="137">
        <f t="shared" si="27"/>
        <v>69.57295373665481</v>
      </c>
      <c r="U144" s="133" t="e">
        <f ca="1">[1]!f_risk_annusharpe(A144,"2019/9/30","2019/12/31",1,1,3)</f>
        <v>#NAME?</v>
      </c>
      <c r="V144" s="134" t="e">
        <f t="shared" ca="1" si="28"/>
        <v>#NAME?</v>
      </c>
      <c r="W144" s="134">
        <f t="shared" si="29"/>
        <v>1124</v>
      </c>
      <c r="X144" s="134" t="e">
        <f t="shared" ca="1" si="30"/>
        <v>#NAME?</v>
      </c>
      <c r="Y144" s="132" t="e">
        <f t="shared" ca="1" si="31"/>
        <v>#NAME?</v>
      </c>
      <c r="Z144" s="137" t="e">
        <f t="shared" ca="1" si="32"/>
        <v>#NAME?</v>
      </c>
      <c r="AA144" s="125">
        <v>8.3383302426330292</v>
      </c>
      <c r="AB144" s="125">
        <v>57.447875466778598</v>
      </c>
      <c r="AC144" s="123" t="s">
        <v>9699</v>
      </c>
      <c r="AD144" s="125">
        <v>17.7903613524992</v>
      </c>
      <c r="AE144" s="123" t="s">
        <v>9700</v>
      </c>
      <c r="AF144" s="126">
        <v>0</v>
      </c>
      <c r="AG144" s="123"/>
      <c r="AH144" s="125">
        <v>44.222518440000002</v>
      </c>
      <c r="AI144" s="123" t="s">
        <v>157</v>
      </c>
      <c r="AJ144" s="123" t="s">
        <v>95</v>
      </c>
      <c r="AK144" s="124">
        <v>6.9774245784</v>
      </c>
      <c r="AL144" s="123" t="s">
        <v>159</v>
      </c>
      <c r="AM144" s="36">
        <v>42814</v>
      </c>
      <c r="AN144" s="123" t="s">
        <v>9271</v>
      </c>
      <c r="AO144" s="123" t="s">
        <v>9701</v>
      </c>
      <c r="AP144" s="123" t="s">
        <v>238</v>
      </c>
      <c r="AQ144" s="123" t="s">
        <v>162</v>
      </c>
    </row>
    <row r="145" spans="1:43">
      <c r="A145" s="123" t="s">
        <v>7306</v>
      </c>
      <c r="B145" s="123" t="s">
        <v>7307</v>
      </c>
      <c r="C145" s="36">
        <v>43830</v>
      </c>
      <c r="D145" s="124">
        <v>1.347</v>
      </c>
      <c r="E145" s="124">
        <v>1.4670000000000001</v>
      </c>
      <c r="F145" s="125">
        <v>0.37257824143069002</v>
      </c>
      <c r="G145" s="36">
        <v>43829</v>
      </c>
      <c r="H145" s="124">
        <v>1.3420000000000001</v>
      </c>
      <c r="I145" s="125">
        <v>57.359813084112098</v>
      </c>
      <c r="J145" s="123" t="s">
        <v>9702</v>
      </c>
      <c r="K145" s="125">
        <v>0.74794315632012798</v>
      </c>
      <c r="L145" s="125">
        <v>8.2797427652733102</v>
      </c>
      <c r="M145" s="130">
        <v>15.424164524421601</v>
      </c>
      <c r="N145" s="137">
        <f t="shared" si="22"/>
        <v>61.696658097686402</v>
      </c>
      <c r="O145" s="132">
        <f t="shared" si="23"/>
        <v>0.61696658097686408</v>
      </c>
      <c r="P145" s="134">
        <f t="shared" si="24"/>
        <v>56</v>
      </c>
      <c r="Q145" s="134">
        <v>1124</v>
      </c>
      <c r="R145" s="134" t="str">
        <f t="shared" si="25"/>
        <v>56/1124</v>
      </c>
      <c r="S145" s="132">
        <f t="shared" si="26"/>
        <v>4.9822064056939501E-2</v>
      </c>
      <c r="T145" s="137">
        <f t="shared" si="27"/>
        <v>97.508896797153028</v>
      </c>
      <c r="U145" s="133" t="e">
        <f ca="1">[1]!f_risk_annusharpe(A145,"2019/9/30","2019/12/31",1,1,3)</f>
        <v>#NAME?</v>
      </c>
      <c r="V145" s="134" t="e">
        <f t="shared" ca="1" si="28"/>
        <v>#NAME?</v>
      </c>
      <c r="W145" s="134">
        <f t="shared" si="29"/>
        <v>1124</v>
      </c>
      <c r="X145" s="134" t="e">
        <f t="shared" ca="1" si="30"/>
        <v>#NAME?</v>
      </c>
      <c r="Y145" s="132" t="e">
        <f t="shared" ca="1" si="31"/>
        <v>#NAME?</v>
      </c>
      <c r="Z145" s="137" t="e">
        <f t="shared" ca="1" si="32"/>
        <v>#NAME?</v>
      </c>
      <c r="AA145" s="125">
        <v>35.786290322580697</v>
      </c>
      <c r="AB145" s="125">
        <v>57.359813084112098</v>
      </c>
      <c r="AC145" s="123" t="s">
        <v>9702</v>
      </c>
      <c r="AD145" s="125">
        <v>29.081998878343398</v>
      </c>
      <c r="AE145" s="123" t="s">
        <v>9703</v>
      </c>
      <c r="AF145" s="125">
        <v>36.5018583029197</v>
      </c>
      <c r="AG145" s="123" t="s">
        <v>9704</v>
      </c>
      <c r="AH145" s="125">
        <v>49.606036699999997</v>
      </c>
      <c r="AI145" s="123" t="s">
        <v>157</v>
      </c>
      <c r="AJ145" s="123" t="s">
        <v>189</v>
      </c>
      <c r="AK145" s="124">
        <v>6.6076394120000002</v>
      </c>
      <c r="AL145" s="123" t="s">
        <v>159</v>
      </c>
      <c r="AM145" s="36">
        <v>42184</v>
      </c>
      <c r="AN145" s="123" t="s">
        <v>9271</v>
      </c>
      <c r="AO145" s="123" t="s">
        <v>9306</v>
      </c>
      <c r="AP145" s="123" t="s">
        <v>325</v>
      </c>
      <c r="AQ145" s="123" t="s">
        <v>181</v>
      </c>
    </row>
    <row r="146" spans="1:43">
      <c r="A146" s="123" t="s">
        <v>7308</v>
      </c>
      <c r="B146" s="123" t="s">
        <v>7309</v>
      </c>
      <c r="C146" s="36">
        <v>43830</v>
      </c>
      <c r="D146" s="124">
        <v>1.3956</v>
      </c>
      <c r="E146" s="124">
        <v>2.1956000000000002</v>
      </c>
      <c r="F146" s="125">
        <v>0.87459342247921401</v>
      </c>
      <c r="G146" s="36">
        <v>43829</v>
      </c>
      <c r="H146" s="124">
        <v>1.3835</v>
      </c>
      <c r="I146" s="125">
        <v>57.339346110484797</v>
      </c>
      <c r="J146" s="123" t="s">
        <v>9705</v>
      </c>
      <c r="K146" s="125">
        <v>1.05720492396813</v>
      </c>
      <c r="L146" s="125">
        <v>8.3203973921142609</v>
      </c>
      <c r="M146" s="130">
        <v>6.0325178544294102</v>
      </c>
      <c r="N146" s="137">
        <f t="shared" si="22"/>
        <v>24.130071417717641</v>
      </c>
      <c r="O146" s="132">
        <f t="shared" si="23"/>
        <v>0.24130071417717641</v>
      </c>
      <c r="P146" s="134">
        <f t="shared" si="24"/>
        <v>676</v>
      </c>
      <c r="Q146" s="134">
        <v>1124</v>
      </c>
      <c r="R146" s="134" t="str">
        <f t="shared" si="25"/>
        <v>676/1124</v>
      </c>
      <c r="S146" s="132">
        <f t="shared" si="26"/>
        <v>0.60142348754448394</v>
      </c>
      <c r="T146" s="137">
        <f t="shared" si="27"/>
        <v>69.928825622775804</v>
      </c>
      <c r="U146" s="133" t="e">
        <f ca="1">[1]!f_risk_annusharpe(A146,"2019/9/30","2019/12/31",1,1,3)</f>
        <v>#NAME?</v>
      </c>
      <c r="V146" s="134" t="e">
        <f t="shared" ca="1" si="28"/>
        <v>#NAME?</v>
      </c>
      <c r="W146" s="134">
        <f t="shared" si="29"/>
        <v>1124</v>
      </c>
      <c r="X146" s="134" t="e">
        <f t="shared" ca="1" si="30"/>
        <v>#NAME?</v>
      </c>
      <c r="Y146" s="132" t="e">
        <f t="shared" ca="1" si="31"/>
        <v>#NAME?</v>
      </c>
      <c r="Z146" s="137" t="e">
        <f t="shared" ca="1" si="32"/>
        <v>#NAME?</v>
      </c>
      <c r="AA146" s="125">
        <v>23.976192591276501</v>
      </c>
      <c r="AB146" s="125">
        <v>57.339346110484797</v>
      </c>
      <c r="AC146" s="123" t="s">
        <v>9705</v>
      </c>
      <c r="AD146" s="125">
        <v>19.7323266986959</v>
      </c>
      <c r="AE146" s="123" t="s">
        <v>9706</v>
      </c>
      <c r="AF146" s="125">
        <v>34.360258014826201</v>
      </c>
      <c r="AG146" s="123" t="s">
        <v>9707</v>
      </c>
      <c r="AH146" s="125">
        <v>141.85789868000001</v>
      </c>
      <c r="AI146" s="123" t="s">
        <v>157</v>
      </c>
      <c r="AJ146" s="123" t="s">
        <v>158</v>
      </c>
      <c r="AK146" s="124">
        <v>0.73310317329999997</v>
      </c>
      <c r="AL146" s="123" t="s">
        <v>159</v>
      </c>
      <c r="AM146" s="36">
        <v>40009</v>
      </c>
      <c r="AN146" s="123" t="s">
        <v>9271</v>
      </c>
      <c r="AO146" s="123" t="s">
        <v>391</v>
      </c>
      <c r="AP146" s="123" t="s">
        <v>263</v>
      </c>
      <c r="AQ146" s="123" t="s">
        <v>229</v>
      </c>
    </row>
    <row r="147" spans="1:43">
      <c r="A147" s="123" t="s">
        <v>7310</v>
      </c>
      <c r="B147" s="123" t="s">
        <v>7311</v>
      </c>
      <c r="C147" s="36">
        <v>43830</v>
      </c>
      <c r="D147" s="124">
        <v>1.8809</v>
      </c>
      <c r="E147" s="124">
        <v>1.8809</v>
      </c>
      <c r="F147" s="125">
        <v>0.56675399668502102</v>
      </c>
      <c r="G147" s="36">
        <v>43829</v>
      </c>
      <c r="H147" s="124">
        <v>1.8703000000000001</v>
      </c>
      <c r="I147" s="125">
        <v>57.0688935281837</v>
      </c>
      <c r="J147" s="123" t="s">
        <v>9708</v>
      </c>
      <c r="K147" s="125">
        <v>2.6355996944232198</v>
      </c>
      <c r="L147" s="125">
        <v>10.0585137507314</v>
      </c>
      <c r="M147" s="130">
        <v>14.1461342395922</v>
      </c>
      <c r="N147" s="137">
        <f t="shared" si="22"/>
        <v>56.584536958368801</v>
      </c>
      <c r="O147" s="132">
        <f t="shared" si="23"/>
        <v>0.56584536958368803</v>
      </c>
      <c r="P147" s="134">
        <f t="shared" si="24"/>
        <v>106</v>
      </c>
      <c r="Q147" s="134">
        <v>1124</v>
      </c>
      <c r="R147" s="134" t="str">
        <f t="shared" si="25"/>
        <v>106/1124</v>
      </c>
      <c r="S147" s="132">
        <f t="shared" si="26"/>
        <v>9.4306049822064059E-2</v>
      </c>
      <c r="T147" s="137">
        <f t="shared" si="27"/>
        <v>95.284697508896798</v>
      </c>
      <c r="U147" s="133" t="e">
        <f ca="1">[1]!f_risk_annusharpe(A147,"2019/9/30","2019/12/31",1,1,3)</f>
        <v>#NAME?</v>
      </c>
      <c r="V147" s="134" t="e">
        <f t="shared" ca="1" si="28"/>
        <v>#NAME?</v>
      </c>
      <c r="W147" s="134">
        <f t="shared" si="29"/>
        <v>1124</v>
      </c>
      <c r="X147" s="134" t="e">
        <f t="shared" ca="1" si="30"/>
        <v>#NAME?</v>
      </c>
      <c r="Y147" s="132" t="e">
        <f t="shared" ca="1" si="31"/>
        <v>#NAME?</v>
      </c>
      <c r="Z147" s="137" t="e">
        <f t="shared" ca="1" si="32"/>
        <v>#NAME?</v>
      </c>
      <c r="AA147" s="125">
        <v>18.132144202989601</v>
      </c>
      <c r="AB147" s="125">
        <v>57.0688935281837</v>
      </c>
      <c r="AC147" s="123" t="s">
        <v>9708</v>
      </c>
      <c r="AD147" s="125">
        <v>23.426734037666499</v>
      </c>
      <c r="AE147" s="123" t="s">
        <v>9709</v>
      </c>
      <c r="AF147" s="125">
        <v>73.514760147601507</v>
      </c>
      <c r="AG147" s="123" t="s">
        <v>9710</v>
      </c>
      <c r="AH147" s="125">
        <v>88.09</v>
      </c>
      <c r="AI147" s="123" t="s">
        <v>157</v>
      </c>
      <c r="AJ147" s="123" t="s">
        <v>166</v>
      </c>
      <c r="AK147" s="124">
        <v>0.87869748240000001</v>
      </c>
      <c r="AL147" s="123" t="s">
        <v>159</v>
      </c>
      <c r="AM147" s="36">
        <v>42144</v>
      </c>
      <c r="AN147" s="123" t="s">
        <v>9271</v>
      </c>
      <c r="AO147" s="123" t="s">
        <v>9711</v>
      </c>
      <c r="AP147" s="123" t="s">
        <v>381</v>
      </c>
      <c r="AQ147" s="123" t="s">
        <v>409</v>
      </c>
    </row>
    <row r="148" spans="1:43">
      <c r="A148" s="123" t="s">
        <v>7312</v>
      </c>
      <c r="B148" s="123" t="s">
        <v>7313</v>
      </c>
      <c r="C148" s="36">
        <v>43830</v>
      </c>
      <c r="D148" s="124">
        <v>0.97699999999999998</v>
      </c>
      <c r="E148" s="124">
        <v>0.97699999999999998</v>
      </c>
      <c r="F148" s="125">
        <v>0.92975206611570305</v>
      </c>
      <c r="G148" s="36">
        <v>43829</v>
      </c>
      <c r="H148" s="124">
        <v>0.96799999999999997</v>
      </c>
      <c r="I148" s="125">
        <v>56.8218298555377</v>
      </c>
      <c r="J148" s="123" t="s">
        <v>9712</v>
      </c>
      <c r="K148" s="125">
        <v>1.1387163561076601</v>
      </c>
      <c r="L148" s="125">
        <v>5.3937432578209199</v>
      </c>
      <c r="M148" s="130">
        <v>8.3148558758314799</v>
      </c>
      <c r="N148" s="137">
        <f t="shared" si="22"/>
        <v>33.25942350332592</v>
      </c>
      <c r="O148" s="132">
        <f t="shared" si="23"/>
        <v>0.33259423503325919</v>
      </c>
      <c r="P148" s="134">
        <f t="shared" si="24"/>
        <v>474</v>
      </c>
      <c r="Q148" s="134">
        <v>1124</v>
      </c>
      <c r="R148" s="134" t="str">
        <f t="shared" si="25"/>
        <v>474/1124</v>
      </c>
      <c r="S148" s="132">
        <f t="shared" si="26"/>
        <v>0.42170818505338076</v>
      </c>
      <c r="T148" s="137">
        <f t="shared" si="27"/>
        <v>78.914590747330962</v>
      </c>
      <c r="U148" s="133" t="e">
        <f ca="1">[1]!f_risk_annusharpe(A148,"2019/9/30","2019/12/31",1,1,3)</f>
        <v>#NAME?</v>
      </c>
      <c r="V148" s="134" t="e">
        <f t="shared" ca="1" si="28"/>
        <v>#NAME?</v>
      </c>
      <c r="W148" s="134">
        <f t="shared" si="29"/>
        <v>1124</v>
      </c>
      <c r="X148" s="134" t="e">
        <f t="shared" ca="1" si="30"/>
        <v>#NAME?</v>
      </c>
      <c r="Y148" s="132" t="e">
        <f t="shared" ca="1" si="31"/>
        <v>#NAME?</v>
      </c>
      <c r="Z148" s="137" t="e">
        <f t="shared" ca="1" si="32"/>
        <v>#NAME?</v>
      </c>
      <c r="AA148" s="125">
        <v>27.048114434330301</v>
      </c>
      <c r="AB148" s="125">
        <v>56.8218298555377</v>
      </c>
      <c r="AC148" s="123" t="s">
        <v>9712</v>
      </c>
      <c r="AD148" s="125">
        <v>29.7476759628154</v>
      </c>
      <c r="AE148" s="123" t="s">
        <v>9713</v>
      </c>
      <c r="AF148" s="125">
        <v>0.51440329218106995</v>
      </c>
      <c r="AG148" s="123" t="s">
        <v>9714</v>
      </c>
      <c r="AH148" s="125">
        <v>-2.2999999999999998</v>
      </c>
      <c r="AI148" s="123" t="s">
        <v>157</v>
      </c>
      <c r="AJ148" s="123" t="s">
        <v>186</v>
      </c>
      <c r="AK148" s="124">
        <v>1.7973641822999999</v>
      </c>
      <c r="AL148" s="123" t="s">
        <v>159</v>
      </c>
      <c r="AM148" s="36">
        <v>42493</v>
      </c>
      <c r="AN148" s="123" t="s">
        <v>9271</v>
      </c>
      <c r="AO148" s="123" t="s">
        <v>379</v>
      </c>
      <c r="AP148" s="123" t="s">
        <v>200</v>
      </c>
      <c r="AQ148" s="123" t="s">
        <v>162</v>
      </c>
    </row>
    <row r="149" spans="1:43">
      <c r="A149" s="123" t="s">
        <v>7314</v>
      </c>
      <c r="B149" s="123" t="s">
        <v>7315</v>
      </c>
      <c r="C149" s="36">
        <v>43830</v>
      </c>
      <c r="D149" s="124">
        <v>1.1463000000000001</v>
      </c>
      <c r="E149" s="124">
        <v>1.1463000000000001</v>
      </c>
      <c r="F149" s="125">
        <v>-1.7444395987786999E-2</v>
      </c>
      <c r="G149" s="36">
        <v>43829</v>
      </c>
      <c r="H149" s="124">
        <v>1.1465000000000001</v>
      </c>
      <c r="I149" s="125">
        <v>56.491467576791798</v>
      </c>
      <c r="J149" s="123" t="s">
        <v>9715</v>
      </c>
      <c r="K149" s="125">
        <v>2.1293656450463301</v>
      </c>
      <c r="L149" s="125">
        <v>6.8711542047361602</v>
      </c>
      <c r="M149" s="130">
        <v>8.8087327954437598</v>
      </c>
      <c r="N149" s="137">
        <f t="shared" si="22"/>
        <v>35.234931181775039</v>
      </c>
      <c r="O149" s="132">
        <f t="shared" si="23"/>
        <v>0.35234931181775037</v>
      </c>
      <c r="P149" s="134">
        <f t="shared" si="24"/>
        <v>435</v>
      </c>
      <c r="Q149" s="134">
        <v>1124</v>
      </c>
      <c r="R149" s="134" t="str">
        <f t="shared" si="25"/>
        <v>435/1124</v>
      </c>
      <c r="S149" s="132">
        <f t="shared" si="26"/>
        <v>0.38701067615658363</v>
      </c>
      <c r="T149" s="137">
        <f t="shared" si="27"/>
        <v>80.64946619217082</v>
      </c>
      <c r="U149" s="133" t="e">
        <f ca="1">[1]!f_risk_annusharpe(A149,"2019/9/30","2019/12/31",1,1,3)</f>
        <v>#NAME?</v>
      </c>
      <c r="V149" s="134" t="e">
        <f t="shared" ca="1" si="28"/>
        <v>#NAME?</v>
      </c>
      <c r="W149" s="134">
        <f t="shared" si="29"/>
        <v>1124</v>
      </c>
      <c r="X149" s="134" t="e">
        <f t="shared" ca="1" si="30"/>
        <v>#NAME?</v>
      </c>
      <c r="Y149" s="132" t="e">
        <f t="shared" ca="1" si="31"/>
        <v>#NAME?</v>
      </c>
      <c r="Z149" s="137" t="e">
        <f t="shared" ca="1" si="32"/>
        <v>#NAME?</v>
      </c>
      <c r="AA149" s="125">
        <v>13.4164440486791</v>
      </c>
      <c r="AB149" s="125">
        <v>56.491467576791798</v>
      </c>
      <c r="AC149" s="123" t="s">
        <v>9715</v>
      </c>
      <c r="AD149" s="126">
        <v>0</v>
      </c>
      <c r="AE149" s="123"/>
      <c r="AF149" s="126">
        <v>0</v>
      </c>
      <c r="AG149" s="123"/>
      <c r="AH149" s="125">
        <v>14.63</v>
      </c>
      <c r="AI149" s="123" t="s">
        <v>157</v>
      </c>
      <c r="AJ149" s="123" t="s">
        <v>95</v>
      </c>
      <c r="AK149" s="124">
        <v>11.955901043300001</v>
      </c>
      <c r="AL149" s="123" t="s">
        <v>159</v>
      </c>
      <c r="AM149" s="36">
        <v>43171</v>
      </c>
      <c r="AN149" s="123" t="s">
        <v>9271</v>
      </c>
      <c r="AO149" s="123" t="s">
        <v>9341</v>
      </c>
      <c r="AP149" s="123" t="s">
        <v>269</v>
      </c>
      <c r="AQ149" s="123" t="s">
        <v>162</v>
      </c>
    </row>
    <row r="150" spans="1:43">
      <c r="A150" s="123" t="s">
        <v>7316</v>
      </c>
      <c r="B150" s="123" t="s">
        <v>7317</v>
      </c>
      <c r="C150" s="36">
        <v>43830</v>
      </c>
      <c r="D150" s="124">
        <v>1.2190000000000001</v>
      </c>
      <c r="E150" s="124">
        <v>1.2190000000000001</v>
      </c>
      <c r="F150" s="125">
        <v>0.91059602649007598</v>
      </c>
      <c r="G150" s="36">
        <v>43829</v>
      </c>
      <c r="H150" s="124">
        <v>1.208</v>
      </c>
      <c r="I150" s="125">
        <v>56.4826700898588</v>
      </c>
      <c r="J150" s="123" t="s">
        <v>9716</v>
      </c>
      <c r="K150" s="125">
        <v>2.5231286795626602</v>
      </c>
      <c r="L150" s="125">
        <v>10.6170598911071</v>
      </c>
      <c r="M150" s="130">
        <v>14.352720450281399</v>
      </c>
      <c r="N150" s="137">
        <f t="shared" si="22"/>
        <v>57.410881801125598</v>
      </c>
      <c r="O150" s="132">
        <f t="shared" si="23"/>
        <v>0.57410881801125602</v>
      </c>
      <c r="P150" s="134">
        <f t="shared" si="24"/>
        <v>94</v>
      </c>
      <c r="Q150" s="134">
        <v>1124</v>
      </c>
      <c r="R150" s="134" t="str">
        <f t="shared" si="25"/>
        <v>94/1124</v>
      </c>
      <c r="S150" s="132">
        <f t="shared" si="26"/>
        <v>8.3629893238434158E-2</v>
      </c>
      <c r="T150" s="137">
        <f t="shared" si="27"/>
        <v>95.818505338078296</v>
      </c>
      <c r="U150" s="133" t="e">
        <f ca="1">[1]!f_risk_annusharpe(A150,"2019/9/30","2019/12/31",1,1,3)</f>
        <v>#NAME?</v>
      </c>
      <c r="V150" s="134" t="e">
        <f t="shared" ca="1" si="28"/>
        <v>#NAME?</v>
      </c>
      <c r="W150" s="134">
        <f t="shared" si="29"/>
        <v>1124</v>
      </c>
      <c r="X150" s="134" t="e">
        <f t="shared" ca="1" si="30"/>
        <v>#NAME?</v>
      </c>
      <c r="Y150" s="132" t="e">
        <f t="shared" ca="1" si="31"/>
        <v>#NAME?</v>
      </c>
      <c r="Z150" s="137" t="e">
        <f t="shared" ca="1" si="32"/>
        <v>#NAME?</v>
      </c>
      <c r="AA150" s="125">
        <v>25.154004106776199</v>
      </c>
      <c r="AB150" s="125">
        <v>56.4826700898588</v>
      </c>
      <c r="AC150" s="123" t="s">
        <v>9716</v>
      </c>
      <c r="AD150" s="125">
        <v>30.096051227321201</v>
      </c>
      <c r="AE150" s="123" t="s">
        <v>9717</v>
      </c>
      <c r="AF150" s="125">
        <v>8.5485307212822903</v>
      </c>
      <c r="AG150" s="123" t="s">
        <v>9718</v>
      </c>
      <c r="AH150" s="125">
        <v>21.9</v>
      </c>
      <c r="AI150" s="123" t="s">
        <v>157</v>
      </c>
      <c r="AJ150" s="123" t="s">
        <v>158</v>
      </c>
      <c r="AK150" s="124">
        <v>0.82233421699999998</v>
      </c>
      <c r="AL150" s="123" t="s">
        <v>159</v>
      </c>
      <c r="AM150" s="36">
        <v>41851</v>
      </c>
      <c r="AN150" s="123" t="s">
        <v>9271</v>
      </c>
      <c r="AO150" s="123" t="s">
        <v>9719</v>
      </c>
      <c r="AP150" s="123" t="s">
        <v>171</v>
      </c>
      <c r="AQ150" s="123" t="s">
        <v>181</v>
      </c>
    </row>
    <row r="151" spans="1:43">
      <c r="A151" s="123" t="s">
        <v>7318</v>
      </c>
      <c r="B151" s="123" t="s">
        <v>7319</v>
      </c>
      <c r="C151" s="36">
        <v>43830</v>
      </c>
      <c r="D151" s="124">
        <v>1.3420000000000001</v>
      </c>
      <c r="E151" s="124">
        <v>2.0470000000000002</v>
      </c>
      <c r="F151" s="125">
        <v>7.4571215510822894E-2</v>
      </c>
      <c r="G151" s="36">
        <v>43829</v>
      </c>
      <c r="H151" s="124">
        <v>1.341</v>
      </c>
      <c r="I151" s="125">
        <v>56.410256410256402</v>
      </c>
      <c r="J151" s="123" t="s">
        <v>9720</v>
      </c>
      <c r="K151" s="125">
        <v>1.89825360668187</v>
      </c>
      <c r="L151" s="125">
        <v>6.3391442155309203</v>
      </c>
      <c r="M151" s="130">
        <v>8.2258064516129199</v>
      </c>
      <c r="N151" s="137">
        <f t="shared" si="22"/>
        <v>32.90322580645168</v>
      </c>
      <c r="O151" s="132">
        <f t="shared" si="23"/>
        <v>0.3290322580645168</v>
      </c>
      <c r="P151" s="134">
        <f t="shared" si="24"/>
        <v>479</v>
      </c>
      <c r="Q151" s="134">
        <v>1124</v>
      </c>
      <c r="R151" s="134" t="str">
        <f t="shared" si="25"/>
        <v>479/1124</v>
      </c>
      <c r="S151" s="132">
        <f t="shared" si="26"/>
        <v>0.42615658362989323</v>
      </c>
      <c r="T151" s="137">
        <f t="shared" si="27"/>
        <v>78.692170818505346</v>
      </c>
      <c r="U151" s="133" t="e">
        <f ca="1">[1]!f_risk_annusharpe(A151,"2019/9/30","2019/12/31",1,1,3)</f>
        <v>#NAME?</v>
      </c>
      <c r="V151" s="134" t="e">
        <f t="shared" ca="1" si="28"/>
        <v>#NAME?</v>
      </c>
      <c r="W151" s="134">
        <f t="shared" si="29"/>
        <v>1124</v>
      </c>
      <c r="X151" s="134" t="e">
        <f t="shared" ca="1" si="30"/>
        <v>#NAME?</v>
      </c>
      <c r="Y151" s="132" t="e">
        <f t="shared" ca="1" si="31"/>
        <v>#NAME?</v>
      </c>
      <c r="Z151" s="137" t="e">
        <f t="shared" ca="1" si="32"/>
        <v>#NAME?</v>
      </c>
      <c r="AA151" s="125">
        <v>15.094339622641501</v>
      </c>
      <c r="AB151" s="125">
        <v>56.410256410256402</v>
      </c>
      <c r="AC151" s="123" t="s">
        <v>9720</v>
      </c>
      <c r="AD151" s="125">
        <v>22</v>
      </c>
      <c r="AE151" s="123" t="s">
        <v>9721</v>
      </c>
      <c r="AF151" s="125">
        <v>27.504840370103999</v>
      </c>
      <c r="AG151" s="123" t="s">
        <v>9722</v>
      </c>
      <c r="AH151" s="125">
        <v>146.1806402</v>
      </c>
      <c r="AI151" s="123" t="s">
        <v>157</v>
      </c>
      <c r="AJ151" s="123" t="s">
        <v>189</v>
      </c>
      <c r="AK151" s="124">
        <v>2.9235946218</v>
      </c>
      <c r="AL151" s="123" t="s">
        <v>159</v>
      </c>
      <c r="AM151" s="36">
        <v>41765</v>
      </c>
      <c r="AN151" s="123" t="s">
        <v>9271</v>
      </c>
      <c r="AO151" s="123" t="s">
        <v>9577</v>
      </c>
      <c r="AP151" s="123" t="s">
        <v>372</v>
      </c>
      <c r="AQ151" s="123" t="s">
        <v>181</v>
      </c>
    </row>
    <row r="152" spans="1:43">
      <c r="A152" s="123" t="s">
        <v>7320</v>
      </c>
      <c r="B152" s="123" t="s">
        <v>7321</v>
      </c>
      <c r="C152" s="36">
        <v>43830</v>
      </c>
      <c r="D152" s="124">
        <v>1.3755999999999999</v>
      </c>
      <c r="E152" s="124">
        <v>1.3755999999999999</v>
      </c>
      <c r="F152" s="125">
        <v>0.85043988269793502</v>
      </c>
      <c r="G152" s="36">
        <v>43829</v>
      </c>
      <c r="H152" s="124">
        <v>1.3640000000000001</v>
      </c>
      <c r="I152" s="125">
        <v>56.389267849022303</v>
      </c>
      <c r="J152" s="123" t="s">
        <v>9723</v>
      </c>
      <c r="K152" s="125">
        <v>1.6778771527829099</v>
      </c>
      <c r="L152" s="125">
        <v>3.8659015403201402</v>
      </c>
      <c r="M152" s="130">
        <v>7.5695964967156701</v>
      </c>
      <c r="N152" s="137">
        <f t="shared" si="22"/>
        <v>30.278385986862681</v>
      </c>
      <c r="O152" s="132">
        <f t="shared" si="23"/>
        <v>0.30278385986862683</v>
      </c>
      <c r="P152" s="134">
        <f t="shared" si="24"/>
        <v>548</v>
      </c>
      <c r="Q152" s="134">
        <v>1124</v>
      </c>
      <c r="R152" s="134" t="str">
        <f t="shared" si="25"/>
        <v>548/1124</v>
      </c>
      <c r="S152" s="132">
        <f t="shared" si="26"/>
        <v>0.48754448398576511</v>
      </c>
      <c r="T152" s="137">
        <f t="shared" si="27"/>
        <v>75.62277580071175</v>
      </c>
      <c r="U152" s="133" t="e">
        <f ca="1">[1]!f_risk_annusharpe(A152,"2019/9/30","2019/12/31",1,1,3)</f>
        <v>#NAME?</v>
      </c>
      <c r="V152" s="134" t="e">
        <f t="shared" ca="1" si="28"/>
        <v>#NAME?</v>
      </c>
      <c r="W152" s="134">
        <f t="shared" si="29"/>
        <v>1124</v>
      </c>
      <c r="X152" s="134" t="e">
        <f t="shared" ca="1" si="30"/>
        <v>#NAME?</v>
      </c>
      <c r="Y152" s="132" t="e">
        <f t="shared" ca="1" si="31"/>
        <v>#NAME?</v>
      </c>
      <c r="Z152" s="137" t="e">
        <f t="shared" ca="1" si="32"/>
        <v>#NAME?</v>
      </c>
      <c r="AA152" s="125">
        <v>17.042457244958701</v>
      </c>
      <c r="AB152" s="125">
        <v>56.389267849022303</v>
      </c>
      <c r="AC152" s="123" t="s">
        <v>9723</v>
      </c>
      <c r="AD152" s="126">
        <v>0</v>
      </c>
      <c r="AE152" s="123"/>
      <c r="AF152" s="126">
        <v>0</v>
      </c>
      <c r="AG152" s="123"/>
      <c r="AH152" s="125">
        <v>37.56</v>
      </c>
      <c r="AI152" s="123" t="s">
        <v>157</v>
      </c>
      <c r="AJ152" s="123" t="s">
        <v>95</v>
      </c>
      <c r="AK152" s="124">
        <v>0.94173592230000003</v>
      </c>
      <c r="AL152" s="123" t="s">
        <v>159</v>
      </c>
      <c r="AM152" s="36">
        <v>43264</v>
      </c>
      <c r="AN152" s="123" t="s">
        <v>9271</v>
      </c>
      <c r="AO152" s="123" t="s">
        <v>373</v>
      </c>
      <c r="AP152" s="123" t="s">
        <v>205</v>
      </c>
      <c r="AQ152" s="123" t="s">
        <v>185</v>
      </c>
    </row>
    <row r="153" spans="1:43">
      <c r="A153" s="123" t="s">
        <v>7322</v>
      </c>
      <c r="B153" s="123" t="s">
        <v>7323</v>
      </c>
      <c r="C153" s="36">
        <v>43830</v>
      </c>
      <c r="D153" s="124">
        <v>1.742</v>
      </c>
      <c r="E153" s="124">
        <v>2.7959999999999998</v>
      </c>
      <c r="F153" s="125">
        <v>-5.7372346528984298E-2</v>
      </c>
      <c r="G153" s="36">
        <v>43829</v>
      </c>
      <c r="H153" s="124">
        <v>1.7430000000000001</v>
      </c>
      <c r="I153" s="125">
        <v>56.233183856502201</v>
      </c>
      <c r="J153" s="123" t="s">
        <v>9724</v>
      </c>
      <c r="K153" s="125">
        <v>1.51515151515151</v>
      </c>
      <c r="L153" s="125">
        <v>9.1478696741854595</v>
      </c>
      <c r="M153" s="130">
        <v>13.485342019543999</v>
      </c>
      <c r="N153" s="137">
        <f t="shared" si="22"/>
        <v>53.941368078175998</v>
      </c>
      <c r="O153" s="132">
        <f t="shared" si="23"/>
        <v>0.53941368078176</v>
      </c>
      <c r="P153" s="134">
        <f t="shared" si="24"/>
        <v>129</v>
      </c>
      <c r="Q153" s="134">
        <v>1124</v>
      </c>
      <c r="R153" s="134" t="str">
        <f t="shared" si="25"/>
        <v>129/1124</v>
      </c>
      <c r="S153" s="132">
        <f t="shared" si="26"/>
        <v>0.11476868327402136</v>
      </c>
      <c r="T153" s="137">
        <f t="shared" si="27"/>
        <v>94.261565836298928</v>
      </c>
      <c r="U153" s="133" t="e">
        <f ca="1">[1]!f_risk_annusharpe(A153,"2019/9/30","2019/12/31",1,1,3)</f>
        <v>#NAME?</v>
      </c>
      <c r="V153" s="134" t="e">
        <f t="shared" ca="1" si="28"/>
        <v>#NAME?</v>
      </c>
      <c r="W153" s="134">
        <f t="shared" si="29"/>
        <v>1124</v>
      </c>
      <c r="X153" s="134" t="e">
        <f t="shared" ca="1" si="30"/>
        <v>#NAME?</v>
      </c>
      <c r="Y153" s="132" t="e">
        <f t="shared" ca="1" si="31"/>
        <v>#NAME?</v>
      </c>
      <c r="Z153" s="137" t="e">
        <f t="shared" ca="1" si="32"/>
        <v>#NAME?</v>
      </c>
      <c r="AA153" s="125">
        <v>27.5256222547584</v>
      </c>
      <c r="AB153" s="125">
        <v>56.233183856502201</v>
      </c>
      <c r="AC153" s="123" t="s">
        <v>9724</v>
      </c>
      <c r="AD153" s="125">
        <v>31.372549019607799</v>
      </c>
      <c r="AE153" s="123" t="s">
        <v>9725</v>
      </c>
      <c r="AF153" s="125">
        <v>44.564315352697101</v>
      </c>
      <c r="AG153" s="123" t="s">
        <v>9726</v>
      </c>
      <c r="AH153" s="125">
        <v>288.73722939999999</v>
      </c>
      <c r="AI153" s="123" t="s">
        <v>157</v>
      </c>
      <c r="AJ153" s="123" t="s">
        <v>166</v>
      </c>
      <c r="AK153" s="124">
        <v>1.2550567415</v>
      </c>
      <c r="AL153" s="123" t="s">
        <v>159</v>
      </c>
      <c r="AM153" s="36">
        <v>40890</v>
      </c>
      <c r="AN153" s="123" t="s">
        <v>9271</v>
      </c>
      <c r="AO153" s="123" t="s">
        <v>405</v>
      </c>
      <c r="AP153" s="123" t="s">
        <v>193</v>
      </c>
      <c r="AQ153" s="123" t="s">
        <v>181</v>
      </c>
    </row>
    <row r="154" spans="1:43">
      <c r="A154" s="123" t="s">
        <v>7324</v>
      </c>
      <c r="B154" s="123" t="s">
        <v>7325</v>
      </c>
      <c r="C154" s="36">
        <v>43830</v>
      </c>
      <c r="D154" s="124">
        <v>0.77900000000000003</v>
      </c>
      <c r="E154" s="124">
        <v>0.77900000000000003</v>
      </c>
      <c r="F154" s="125">
        <v>0.38659793814433002</v>
      </c>
      <c r="G154" s="36">
        <v>43829</v>
      </c>
      <c r="H154" s="124">
        <v>0.77600000000000002</v>
      </c>
      <c r="I154" s="125">
        <v>56.112224448897798</v>
      </c>
      <c r="J154" s="123" t="s">
        <v>9727</v>
      </c>
      <c r="K154" s="125">
        <v>1.5645371577575</v>
      </c>
      <c r="L154" s="125">
        <v>11.126961483594901</v>
      </c>
      <c r="M154" s="130">
        <v>11.925287356321901</v>
      </c>
      <c r="N154" s="137">
        <f t="shared" si="22"/>
        <v>47.701149425287603</v>
      </c>
      <c r="O154" s="132">
        <f t="shared" si="23"/>
        <v>0.47701149425287603</v>
      </c>
      <c r="P154" s="134">
        <f t="shared" si="24"/>
        <v>216</v>
      </c>
      <c r="Q154" s="134">
        <v>1124</v>
      </c>
      <c r="R154" s="134" t="str">
        <f t="shared" si="25"/>
        <v>216/1124</v>
      </c>
      <c r="S154" s="132">
        <f t="shared" si="26"/>
        <v>0.19217081850533807</v>
      </c>
      <c r="T154" s="137">
        <f t="shared" si="27"/>
        <v>90.391459074733092</v>
      </c>
      <c r="U154" s="133" t="e">
        <f ca="1">[1]!f_risk_annusharpe(A154,"2019/9/30","2019/12/31",1,1,3)</f>
        <v>#NAME?</v>
      </c>
      <c r="V154" s="134" t="e">
        <f t="shared" ca="1" si="28"/>
        <v>#NAME?</v>
      </c>
      <c r="W154" s="134">
        <f t="shared" si="29"/>
        <v>1124</v>
      </c>
      <c r="X154" s="134" t="e">
        <f t="shared" ca="1" si="30"/>
        <v>#NAME?</v>
      </c>
      <c r="Y154" s="132" t="e">
        <f t="shared" ca="1" si="31"/>
        <v>#NAME?</v>
      </c>
      <c r="Z154" s="137" t="e">
        <f t="shared" ca="1" si="32"/>
        <v>#NAME?</v>
      </c>
      <c r="AA154" s="125">
        <v>26.872964169381099</v>
      </c>
      <c r="AB154" s="125">
        <v>56.112224448897798</v>
      </c>
      <c r="AC154" s="123" t="s">
        <v>9727</v>
      </c>
      <c r="AD154" s="125">
        <v>42.153284671532802</v>
      </c>
      <c r="AE154" s="123" t="s">
        <v>9728</v>
      </c>
      <c r="AF154" s="125">
        <v>4.7043010752688197</v>
      </c>
      <c r="AG154" s="123" t="s">
        <v>9729</v>
      </c>
      <c r="AH154" s="125">
        <v>-22.1</v>
      </c>
      <c r="AI154" s="123" t="s">
        <v>157</v>
      </c>
      <c r="AJ154" s="123" t="s">
        <v>158</v>
      </c>
      <c r="AK154" s="124">
        <v>25.9810761335</v>
      </c>
      <c r="AL154" s="123" t="s">
        <v>159</v>
      </c>
      <c r="AM154" s="36">
        <v>42138</v>
      </c>
      <c r="AN154" s="123" t="s">
        <v>9271</v>
      </c>
      <c r="AO154" s="123" t="s">
        <v>9730</v>
      </c>
      <c r="AP154" s="123" t="s">
        <v>369</v>
      </c>
      <c r="AQ154" s="123" t="s">
        <v>173</v>
      </c>
    </row>
    <row r="155" spans="1:43">
      <c r="A155" s="123" t="s">
        <v>7326</v>
      </c>
      <c r="B155" s="123" t="s">
        <v>7327</v>
      </c>
      <c r="C155" s="36">
        <v>43830</v>
      </c>
      <c r="D155" s="124">
        <v>1.304</v>
      </c>
      <c r="E155" s="124">
        <v>1.514</v>
      </c>
      <c r="F155" s="125">
        <v>0.38491147036182899</v>
      </c>
      <c r="G155" s="36">
        <v>43829</v>
      </c>
      <c r="H155" s="124">
        <v>1.2989999999999999</v>
      </c>
      <c r="I155" s="125">
        <v>56.018995291709302</v>
      </c>
      <c r="J155" s="123" t="s">
        <v>9731</v>
      </c>
      <c r="K155" s="125">
        <v>2.2745098039215899</v>
      </c>
      <c r="L155" s="125">
        <v>6.3621442452304002</v>
      </c>
      <c r="M155" s="130">
        <v>6.1025132991476498</v>
      </c>
      <c r="N155" s="137">
        <f t="shared" si="22"/>
        <v>24.410053196590599</v>
      </c>
      <c r="O155" s="132">
        <f t="shared" si="23"/>
        <v>0.244100531965906</v>
      </c>
      <c r="P155" s="134">
        <f t="shared" si="24"/>
        <v>673</v>
      </c>
      <c r="Q155" s="134">
        <v>1124</v>
      </c>
      <c r="R155" s="134" t="str">
        <f t="shared" si="25"/>
        <v>673/1124</v>
      </c>
      <c r="S155" s="132">
        <f t="shared" si="26"/>
        <v>0.5987544483985765</v>
      </c>
      <c r="T155" s="137">
        <f t="shared" si="27"/>
        <v>70.062277580071182</v>
      </c>
      <c r="U155" s="133" t="e">
        <f ca="1">[1]!f_risk_annusharpe(A155,"2019/9/30","2019/12/31",1,1,3)</f>
        <v>#NAME?</v>
      </c>
      <c r="V155" s="134" t="e">
        <f t="shared" ca="1" si="28"/>
        <v>#NAME?</v>
      </c>
      <c r="W155" s="134">
        <f t="shared" si="29"/>
        <v>1124</v>
      </c>
      <c r="X155" s="134" t="e">
        <f t="shared" ca="1" si="30"/>
        <v>#NAME?</v>
      </c>
      <c r="Y155" s="132" t="e">
        <f t="shared" ca="1" si="31"/>
        <v>#NAME?</v>
      </c>
      <c r="Z155" s="137" t="e">
        <f t="shared" ca="1" si="32"/>
        <v>#NAME?</v>
      </c>
      <c r="AA155" s="125">
        <v>10.2970755426918</v>
      </c>
      <c r="AB155" s="125">
        <v>56.018995291709302</v>
      </c>
      <c r="AC155" s="123" t="s">
        <v>9731</v>
      </c>
      <c r="AD155" s="125">
        <v>32.779232055749198</v>
      </c>
      <c r="AE155" s="123" t="s">
        <v>9732</v>
      </c>
      <c r="AF155" s="125">
        <v>66.590774207650298</v>
      </c>
      <c r="AG155" s="123" t="s">
        <v>9733</v>
      </c>
      <c r="AH155" s="125">
        <v>52.430558400000002</v>
      </c>
      <c r="AI155" s="123" t="s">
        <v>157</v>
      </c>
      <c r="AJ155" s="123" t="s">
        <v>166</v>
      </c>
      <c r="AK155" s="124">
        <v>7.1883251459000004</v>
      </c>
      <c r="AL155" s="123" t="s">
        <v>159</v>
      </c>
      <c r="AM155" s="36">
        <v>42186</v>
      </c>
      <c r="AN155" s="123" t="s">
        <v>9271</v>
      </c>
      <c r="AO155" s="123" t="s">
        <v>9734</v>
      </c>
      <c r="AP155" s="123" t="s">
        <v>236</v>
      </c>
      <c r="AQ155" s="123" t="s">
        <v>207</v>
      </c>
    </row>
    <row r="156" spans="1:43">
      <c r="A156" s="123" t="s">
        <v>7328</v>
      </c>
      <c r="B156" s="123" t="s">
        <v>7329</v>
      </c>
      <c r="C156" s="36">
        <v>43830</v>
      </c>
      <c r="D156" s="124">
        <v>1.2790999999999999</v>
      </c>
      <c r="E156" s="124">
        <v>1.2790999999999999</v>
      </c>
      <c r="F156" s="125">
        <v>0.79590228526398699</v>
      </c>
      <c r="G156" s="36">
        <v>43829</v>
      </c>
      <c r="H156" s="124">
        <v>1.2689999999999999</v>
      </c>
      <c r="I156" s="125">
        <v>55.949768349183103</v>
      </c>
      <c r="J156" s="123" t="s">
        <v>9735</v>
      </c>
      <c r="K156" s="125">
        <v>3.0534966161778798</v>
      </c>
      <c r="L156" s="125">
        <v>7.2440680808250004</v>
      </c>
      <c r="M156" s="130">
        <v>13.084607903810401</v>
      </c>
      <c r="N156" s="137">
        <f t="shared" si="22"/>
        <v>52.338431615241603</v>
      </c>
      <c r="O156" s="132">
        <f t="shared" si="23"/>
        <v>0.52338431615241598</v>
      </c>
      <c r="P156" s="134">
        <f t="shared" si="24"/>
        <v>157</v>
      </c>
      <c r="Q156" s="134">
        <v>1124</v>
      </c>
      <c r="R156" s="134" t="str">
        <f t="shared" si="25"/>
        <v>157/1124</v>
      </c>
      <c r="S156" s="132">
        <f t="shared" si="26"/>
        <v>0.1396797153024911</v>
      </c>
      <c r="T156" s="137">
        <f t="shared" si="27"/>
        <v>93.016014234875456</v>
      </c>
      <c r="U156" s="133" t="e">
        <f ca="1">[1]!f_risk_annusharpe(A156,"2019/9/30","2019/12/31",1,1,3)</f>
        <v>#NAME?</v>
      </c>
      <c r="V156" s="134" t="e">
        <f t="shared" ca="1" si="28"/>
        <v>#NAME?</v>
      </c>
      <c r="W156" s="134">
        <f t="shared" si="29"/>
        <v>1124</v>
      </c>
      <c r="X156" s="134" t="e">
        <f t="shared" ca="1" si="30"/>
        <v>#NAME?</v>
      </c>
      <c r="Y156" s="132" t="e">
        <f t="shared" ca="1" si="31"/>
        <v>#NAME?</v>
      </c>
      <c r="Z156" s="137" t="e">
        <f t="shared" ca="1" si="32"/>
        <v>#NAME?</v>
      </c>
      <c r="AA156" s="125">
        <v>22.355079395446701</v>
      </c>
      <c r="AB156" s="125">
        <v>55.949768349183103</v>
      </c>
      <c r="AC156" s="123" t="s">
        <v>9735</v>
      </c>
      <c r="AD156" s="126">
        <v>0</v>
      </c>
      <c r="AE156" s="123"/>
      <c r="AF156" s="126">
        <v>0</v>
      </c>
      <c r="AG156" s="123"/>
      <c r="AH156" s="125">
        <v>27.91</v>
      </c>
      <c r="AI156" s="123" t="s">
        <v>157</v>
      </c>
      <c r="AJ156" s="123" t="s">
        <v>95</v>
      </c>
      <c r="AK156" s="124">
        <v>1.2770396907999999</v>
      </c>
      <c r="AL156" s="123" t="s">
        <v>159</v>
      </c>
      <c r="AM156" s="36">
        <v>43138</v>
      </c>
      <c r="AN156" s="123" t="s">
        <v>9271</v>
      </c>
      <c r="AO156" s="123" t="s">
        <v>389</v>
      </c>
      <c r="AP156" s="123" t="s">
        <v>231</v>
      </c>
      <c r="AQ156" s="123" t="s">
        <v>181</v>
      </c>
    </row>
    <row r="157" spans="1:43">
      <c r="A157" s="123" t="s">
        <v>7330</v>
      </c>
      <c r="B157" s="123" t="s">
        <v>7331</v>
      </c>
      <c r="C157" s="36">
        <v>43830</v>
      </c>
      <c r="D157" s="124">
        <v>1.4398</v>
      </c>
      <c r="E157" s="124">
        <v>1.4398</v>
      </c>
      <c r="F157" s="125">
        <v>-0.40810679947430401</v>
      </c>
      <c r="G157" s="36">
        <v>43829</v>
      </c>
      <c r="H157" s="124">
        <v>1.4457</v>
      </c>
      <c r="I157" s="125">
        <v>55.940647676811402</v>
      </c>
      <c r="J157" s="123" t="s">
        <v>9736</v>
      </c>
      <c r="K157" s="125">
        <v>3.12276178197965</v>
      </c>
      <c r="L157" s="125">
        <v>11.1214015590028</v>
      </c>
      <c r="M157" s="130">
        <v>12.8723737848855</v>
      </c>
      <c r="N157" s="137">
        <f t="shared" si="22"/>
        <v>51.489495139542001</v>
      </c>
      <c r="O157" s="132">
        <f t="shared" si="23"/>
        <v>0.51489495139541996</v>
      </c>
      <c r="P157" s="134">
        <f t="shared" si="24"/>
        <v>166</v>
      </c>
      <c r="Q157" s="134">
        <v>1124</v>
      </c>
      <c r="R157" s="134" t="str">
        <f t="shared" si="25"/>
        <v>166/1124</v>
      </c>
      <c r="S157" s="132">
        <f t="shared" si="26"/>
        <v>0.14768683274021352</v>
      </c>
      <c r="T157" s="137">
        <f t="shared" si="27"/>
        <v>92.615658362989322</v>
      </c>
      <c r="U157" s="133" t="e">
        <f ca="1">[1]!f_risk_annusharpe(A157,"2019/9/30","2019/12/31",1,1,3)</f>
        <v>#NAME?</v>
      </c>
      <c r="V157" s="134" t="e">
        <f t="shared" ca="1" si="28"/>
        <v>#NAME?</v>
      </c>
      <c r="W157" s="134">
        <f t="shared" si="29"/>
        <v>1124</v>
      </c>
      <c r="X157" s="134" t="e">
        <f t="shared" ca="1" si="30"/>
        <v>#NAME?</v>
      </c>
      <c r="Y157" s="132" t="e">
        <f t="shared" ca="1" si="31"/>
        <v>#NAME?</v>
      </c>
      <c r="Z157" s="137" t="e">
        <f t="shared" ca="1" si="32"/>
        <v>#NAME?</v>
      </c>
      <c r="AA157" s="125">
        <v>26.7206477732793</v>
      </c>
      <c r="AB157" s="125">
        <v>55.940647676811402</v>
      </c>
      <c r="AC157" s="123" t="s">
        <v>9736</v>
      </c>
      <c r="AD157" s="125">
        <v>-1.1465842773772701</v>
      </c>
      <c r="AE157" s="123" t="s">
        <v>9737</v>
      </c>
      <c r="AF157" s="125">
        <v>2.0049592631951798</v>
      </c>
      <c r="AG157" s="123" t="s">
        <v>9738</v>
      </c>
      <c r="AH157" s="125">
        <v>43.98</v>
      </c>
      <c r="AI157" s="123" t="s">
        <v>157</v>
      </c>
      <c r="AJ157" s="123" t="s">
        <v>158</v>
      </c>
      <c r="AK157" s="124">
        <v>2.227619088</v>
      </c>
      <c r="AL157" s="123" t="s">
        <v>159</v>
      </c>
      <c r="AM157" s="36">
        <v>41583</v>
      </c>
      <c r="AN157" s="123" t="s">
        <v>9271</v>
      </c>
      <c r="AO157" s="123" t="s">
        <v>9739</v>
      </c>
      <c r="AP157" s="123" t="s">
        <v>265</v>
      </c>
      <c r="AQ157" s="123" t="s">
        <v>181</v>
      </c>
    </row>
    <row r="158" spans="1:43">
      <c r="A158" s="123" t="s">
        <v>7332</v>
      </c>
      <c r="B158" s="123" t="s">
        <v>7333</v>
      </c>
      <c r="C158" s="36">
        <v>43830</v>
      </c>
      <c r="D158" s="124">
        <v>0.97099999999999997</v>
      </c>
      <c r="E158" s="124">
        <v>0.97099999999999997</v>
      </c>
      <c r="F158" s="125">
        <v>0.41365046535677402</v>
      </c>
      <c r="G158" s="36">
        <v>43829</v>
      </c>
      <c r="H158" s="124">
        <v>0.96699999999999997</v>
      </c>
      <c r="I158" s="125">
        <v>55.858747993579399</v>
      </c>
      <c r="J158" s="123" t="s">
        <v>9740</v>
      </c>
      <c r="K158" s="125">
        <v>1.6753926701570701</v>
      </c>
      <c r="L158" s="125">
        <v>4.4086021505376296</v>
      </c>
      <c r="M158" s="130">
        <v>6.4692982456140298</v>
      </c>
      <c r="N158" s="137">
        <f t="shared" si="22"/>
        <v>25.877192982456119</v>
      </c>
      <c r="O158" s="132">
        <f t="shared" si="23"/>
        <v>0.25877192982456121</v>
      </c>
      <c r="P158" s="134">
        <f t="shared" si="24"/>
        <v>640</v>
      </c>
      <c r="Q158" s="134">
        <v>1124</v>
      </c>
      <c r="R158" s="134" t="str">
        <f t="shared" si="25"/>
        <v>640/1124</v>
      </c>
      <c r="S158" s="132">
        <f t="shared" si="26"/>
        <v>0.56939501779359436</v>
      </c>
      <c r="T158" s="137">
        <f t="shared" si="27"/>
        <v>71.530249110320284</v>
      </c>
      <c r="U158" s="133" t="e">
        <f ca="1">[1]!f_risk_annusharpe(A158,"2019/9/30","2019/12/31",1,1,3)</f>
        <v>#NAME?</v>
      </c>
      <c r="V158" s="134" t="e">
        <f t="shared" ca="1" si="28"/>
        <v>#NAME?</v>
      </c>
      <c r="W158" s="134">
        <f t="shared" si="29"/>
        <v>1124</v>
      </c>
      <c r="X158" s="134" t="e">
        <f t="shared" ca="1" si="30"/>
        <v>#NAME?</v>
      </c>
      <c r="Y158" s="132" t="e">
        <f t="shared" ca="1" si="31"/>
        <v>#NAME?</v>
      </c>
      <c r="Z158" s="137" t="e">
        <f t="shared" ca="1" si="32"/>
        <v>#NAME?</v>
      </c>
      <c r="AA158" s="125">
        <v>16.706730769230798</v>
      </c>
      <c r="AB158" s="125">
        <v>55.858747993579399</v>
      </c>
      <c r="AC158" s="123" t="s">
        <v>9740</v>
      </c>
      <c r="AD158" s="125">
        <v>-3.57497517378351</v>
      </c>
      <c r="AE158" s="123" t="s">
        <v>9741</v>
      </c>
      <c r="AF158" s="126">
        <v>0</v>
      </c>
      <c r="AG158" s="123"/>
      <c r="AH158" s="125">
        <v>-2.9</v>
      </c>
      <c r="AI158" s="123" t="s">
        <v>157</v>
      </c>
      <c r="AJ158" s="123" t="s">
        <v>95</v>
      </c>
      <c r="AK158" s="124">
        <v>2.3669569626000002</v>
      </c>
      <c r="AL158" s="123" t="s">
        <v>159</v>
      </c>
      <c r="AM158" s="36">
        <v>42993</v>
      </c>
      <c r="AN158" s="123" t="s">
        <v>9271</v>
      </c>
      <c r="AO158" s="123" t="s">
        <v>9742</v>
      </c>
      <c r="AP158" s="123" t="s">
        <v>261</v>
      </c>
      <c r="AQ158" s="123" t="s">
        <v>181</v>
      </c>
    </row>
    <row r="159" spans="1:43">
      <c r="A159" s="123" t="s">
        <v>7334</v>
      </c>
      <c r="B159" s="123" t="s">
        <v>7335</v>
      </c>
      <c r="C159" s="36">
        <v>43830</v>
      </c>
      <c r="D159" s="124">
        <v>1.2254</v>
      </c>
      <c r="E159" s="124">
        <v>1.2254</v>
      </c>
      <c r="F159" s="125">
        <v>0.72332730560579805</v>
      </c>
      <c r="G159" s="36">
        <v>43829</v>
      </c>
      <c r="H159" s="124">
        <v>1.2165999999999999</v>
      </c>
      <c r="I159" s="125">
        <v>55.744789018810401</v>
      </c>
      <c r="J159" s="123" t="s">
        <v>9743</v>
      </c>
      <c r="K159" s="125">
        <v>2.2700717743281702</v>
      </c>
      <c r="L159" s="125">
        <v>8.6058672338916899</v>
      </c>
      <c r="M159" s="130">
        <v>10.306958322081201</v>
      </c>
      <c r="N159" s="137">
        <f t="shared" si="22"/>
        <v>41.227833288324803</v>
      </c>
      <c r="O159" s="132">
        <f t="shared" si="23"/>
        <v>0.412278332883248</v>
      </c>
      <c r="P159" s="134">
        <f t="shared" si="24"/>
        <v>317</v>
      </c>
      <c r="Q159" s="134">
        <v>1124</v>
      </c>
      <c r="R159" s="134" t="str">
        <f t="shared" si="25"/>
        <v>317/1124</v>
      </c>
      <c r="S159" s="132">
        <f t="shared" si="26"/>
        <v>0.28202846975088969</v>
      </c>
      <c r="T159" s="137">
        <f t="shared" si="27"/>
        <v>85.89857651245552</v>
      </c>
      <c r="U159" s="133" t="e">
        <f ca="1">[1]!f_risk_annusharpe(A159,"2019/9/30","2019/12/31",1,1,3)</f>
        <v>#NAME?</v>
      </c>
      <c r="V159" s="134" t="e">
        <f t="shared" ca="1" si="28"/>
        <v>#NAME?</v>
      </c>
      <c r="W159" s="134">
        <f t="shared" si="29"/>
        <v>1124</v>
      </c>
      <c r="X159" s="134" t="e">
        <f t="shared" ca="1" si="30"/>
        <v>#NAME?</v>
      </c>
      <c r="Y159" s="132" t="e">
        <f t="shared" ca="1" si="31"/>
        <v>#NAME?</v>
      </c>
      <c r="Z159" s="137" t="e">
        <f t="shared" ca="1" si="32"/>
        <v>#NAME?</v>
      </c>
      <c r="AA159" s="125">
        <v>14.823838080959501</v>
      </c>
      <c r="AB159" s="125">
        <v>55.744789018810401</v>
      </c>
      <c r="AC159" s="123" t="s">
        <v>9743</v>
      </c>
      <c r="AD159" s="126">
        <v>0</v>
      </c>
      <c r="AE159" s="123"/>
      <c r="AF159" s="126">
        <v>0</v>
      </c>
      <c r="AG159" s="123"/>
      <c r="AH159" s="125">
        <v>22.54</v>
      </c>
      <c r="AI159" s="123" t="s">
        <v>157</v>
      </c>
      <c r="AJ159" s="123" t="s">
        <v>95</v>
      </c>
      <c r="AK159" s="124">
        <v>6.6198887913000002</v>
      </c>
      <c r="AL159" s="123" t="s">
        <v>159</v>
      </c>
      <c r="AM159" s="36">
        <v>43181</v>
      </c>
      <c r="AN159" s="123" t="s">
        <v>9271</v>
      </c>
      <c r="AO159" s="123" t="s">
        <v>9744</v>
      </c>
      <c r="AP159" s="123" t="s">
        <v>404</v>
      </c>
      <c r="AQ159" s="123" t="s">
        <v>177</v>
      </c>
    </row>
    <row r="160" spans="1:43">
      <c r="A160" s="123" t="s">
        <v>7336</v>
      </c>
      <c r="B160" s="123" t="s">
        <v>7337</v>
      </c>
      <c r="C160" s="36">
        <v>43830</v>
      </c>
      <c r="D160" s="124">
        <v>1.1399999999999999</v>
      </c>
      <c r="E160" s="124">
        <v>1.1399999999999999</v>
      </c>
      <c r="F160" s="125">
        <v>0.175746924428823</v>
      </c>
      <c r="G160" s="36">
        <v>43829</v>
      </c>
      <c r="H160" s="124">
        <v>1.1379999999999999</v>
      </c>
      <c r="I160" s="125">
        <v>55.737704918032797</v>
      </c>
      <c r="J160" s="123" t="s">
        <v>9745</v>
      </c>
      <c r="K160" s="125">
        <v>-0.43668122270743398</v>
      </c>
      <c r="L160" s="125">
        <v>8.5714285714285605</v>
      </c>
      <c r="M160" s="130">
        <v>17.043121149897299</v>
      </c>
      <c r="N160" s="137">
        <f t="shared" si="22"/>
        <v>68.172484599589197</v>
      </c>
      <c r="O160" s="132">
        <f t="shared" si="23"/>
        <v>0.681724845995892</v>
      </c>
      <c r="P160" s="134">
        <f t="shared" si="24"/>
        <v>29</v>
      </c>
      <c r="Q160" s="134">
        <v>1124</v>
      </c>
      <c r="R160" s="134" t="str">
        <f t="shared" si="25"/>
        <v>29/1124</v>
      </c>
      <c r="S160" s="132">
        <f t="shared" si="26"/>
        <v>2.5800711743772242E-2</v>
      </c>
      <c r="T160" s="137">
        <f t="shared" si="27"/>
        <v>98.709964412811388</v>
      </c>
      <c r="U160" s="133" t="e">
        <f ca="1">[1]!f_risk_annusharpe(A160,"2019/9/30","2019/12/31",1,1,3)</f>
        <v>#NAME?</v>
      </c>
      <c r="V160" s="134" t="e">
        <f t="shared" ca="1" si="28"/>
        <v>#NAME?</v>
      </c>
      <c r="W160" s="134">
        <f t="shared" si="29"/>
        <v>1124</v>
      </c>
      <c r="X160" s="134" t="e">
        <f t="shared" ca="1" si="30"/>
        <v>#NAME?</v>
      </c>
      <c r="Y160" s="132" t="e">
        <f t="shared" ca="1" si="31"/>
        <v>#NAME?</v>
      </c>
      <c r="Z160" s="137" t="e">
        <f t="shared" ca="1" si="32"/>
        <v>#NAME?</v>
      </c>
      <c r="AA160" s="125">
        <v>28.523111612175899</v>
      </c>
      <c r="AB160" s="125">
        <v>55.737704918032797</v>
      </c>
      <c r="AC160" s="123" t="s">
        <v>9745</v>
      </c>
      <c r="AD160" s="125">
        <v>5.0691244239631299</v>
      </c>
      <c r="AE160" s="123" t="s">
        <v>9746</v>
      </c>
      <c r="AF160" s="125">
        <v>20.126448893572199</v>
      </c>
      <c r="AG160" s="123" t="s">
        <v>9747</v>
      </c>
      <c r="AH160" s="125">
        <v>14</v>
      </c>
      <c r="AI160" s="123" t="s">
        <v>163</v>
      </c>
      <c r="AJ160" s="123" t="s">
        <v>158</v>
      </c>
      <c r="AK160" s="124">
        <v>1.5190031904000001</v>
      </c>
      <c r="AL160" s="123" t="s">
        <v>159</v>
      </c>
      <c r="AM160" s="36">
        <v>42384</v>
      </c>
      <c r="AN160" s="123" t="s">
        <v>9271</v>
      </c>
      <c r="AO160" s="123" t="s">
        <v>403</v>
      </c>
      <c r="AP160" s="123" t="s">
        <v>261</v>
      </c>
      <c r="AQ160" s="123" t="s">
        <v>162</v>
      </c>
    </row>
    <row r="161" spans="1:43">
      <c r="A161" s="123" t="s">
        <v>7338</v>
      </c>
      <c r="B161" s="123" t="s">
        <v>7339</v>
      </c>
      <c r="C161" s="36">
        <v>43830</v>
      </c>
      <c r="D161" s="124">
        <v>2.1459999999999999</v>
      </c>
      <c r="E161" s="124">
        <v>2.5059999999999998</v>
      </c>
      <c r="F161" s="125">
        <v>1.03578154425611</v>
      </c>
      <c r="G161" s="36">
        <v>43829</v>
      </c>
      <c r="H161" s="124">
        <v>2.1240000000000001</v>
      </c>
      <c r="I161" s="125">
        <v>55.732946298983997</v>
      </c>
      <c r="J161" s="123" t="s">
        <v>9748</v>
      </c>
      <c r="K161" s="125">
        <v>1.5137180700094699</v>
      </c>
      <c r="L161" s="125">
        <v>4.6318868844466099</v>
      </c>
      <c r="M161" s="130">
        <v>8.4386053562405205</v>
      </c>
      <c r="N161" s="137">
        <f t="shared" si="22"/>
        <v>33.754421424962082</v>
      </c>
      <c r="O161" s="132">
        <f t="shared" si="23"/>
        <v>0.33754421424962083</v>
      </c>
      <c r="P161" s="134">
        <f t="shared" si="24"/>
        <v>462</v>
      </c>
      <c r="Q161" s="134">
        <v>1124</v>
      </c>
      <c r="R161" s="134" t="str">
        <f t="shared" si="25"/>
        <v>462/1124</v>
      </c>
      <c r="S161" s="132">
        <f t="shared" si="26"/>
        <v>0.4110320284697509</v>
      </c>
      <c r="T161" s="137">
        <f t="shared" si="27"/>
        <v>79.44839857651246</v>
      </c>
      <c r="U161" s="133" t="e">
        <f ca="1">[1]!f_risk_annusharpe(A161,"2019/9/30","2019/12/31",1,1,3)</f>
        <v>#NAME?</v>
      </c>
      <c r="V161" s="134" t="e">
        <f t="shared" ca="1" si="28"/>
        <v>#NAME?</v>
      </c>
      <c r="W161" s="134">
        <f t="shared" si="29"/>
        <v>1124</v>
      </c>
      <c r="X161" s="134" t="e">
        <f t="shared" ca="1" si="30"/>
        <v>#NAME?</v>
      </c>
      <c r="Y161" s="132" t="e">
        <f t="shared" ca="1" si="31"/>
        <v>#NAME?</v>
      </c>
      <c r="Z161" s="137" t="e">
        <f t="shared" ca="1" si="32"/>
        <v>#NAME?</v>
      </c>
      <c r="AA161" s="125">
        <v>19.754464285714299</v>
      </c>
      <c r="AB161" s="125">
        <v>55.732946298983997</v>
      </c>
      <c r="AC161" s="123" t="s">
        <v>9748</v>
      </c>
      <c r="AD161" s="125">
        <v>5.0930460333006904</v>
      </c>
      <c r="AE161" s="123" t="s">
        <v>9749</v>
      </c>
      <c r="AF161" s="125">
        <v>18.076302756209099</v>
      </c>
      <c r="AG161" s="123" t="s">
        <v>9750</v>
      </c>
      <c r="AH161" s="125">
        <v>170.9138298</v>
      </c>
      <c r="AI161" s="123" t="s">
        <v>157</v>
      </c>
      <c r="AJ161" s="123" t="s">
        <v>158</v>
      </c>
      <c r="AK161" s="124">
        <v>3.4982492499000002</v>
      </c>
      <c r="AL161" s="123" t="s">
        <v>159</v>
      </c>
      <c r="AM161" s="36">
        <v>41351</v>
      </c>
      <c r="AN161" s="123" t="s">
        <v>9271</v>
      </c>
      <c r="AO161" s="123" t="s">
        <v>9751</v>
      </c>
      <c r="AP161" s="123" t="s">
        <v>244</v>
      </c>
      <c r="AQ161" s="123" t="s">
        <v>181</v>
      </c>
    </row>
    <row r="162" spans="1:43">
      <c r="A162" s="123" t="s">
        <v>7340</v>
      </c>
      <c r="B162" s="123" t="s">
        <v>7341</v>
      </c>
      <c r="C162" s="36">
        <v>43830</v>
      </c>
      <c r="D162" s="124">
        <v>1.4470000000000001</v>
      </c>
      <c r="E162" s="124">
        <v>1.4470000000000001</v>
      </c>
      <c r="F162" s="125">
        <v>0.62586926286509903</v>
      </c>
      <c r="G162" s="36">
        <v>43829</v>
      </c>
      <c r="H162" s="124">
        <v>1.4379999999999999</v>
      </c>
      <c r="I162" s="125">
        <v>55.424274973147099</v>
      </c>
      <c r="J162" s="123" t="s">
        <v>9752</v>
      </c>
      <c r="K162" s="125">
        <v>2.8429282160625502</v>
      </c>
      <c r="L162" s="125">
        <v>7.5836431226765901</v>
      </c>
      <c r="M162" s="130">
        <v>12.870514820592801</v>
      </c>
      <c r="N162" s="137">
        <f t="shared" si="22"/>
        <v>51.482059282371203</v>
      </c>
      <c r="O162" s="132">
        <f t="shared" si="23"/>
        <v>0.51482059282371206</v>
      </c>
      <c r="P162" s="134">
        <f t="shared" si="24"/>
        <v>167</v>
      </c>
      <c r="Q162" s="134">
        <v>1124</v>
      </c>
      <c r="R162" s="134" t="str">
        <f t="shared" si="25"/>
        <v>167/1124</v>
      </c>
      <c r="S162" s="132">
        <f t="shared" si="26"/>
        <v>0.14857651245551601</v>
      </c>
      <c r="T162" s="137">
        <f t="shared" si="27"/>
        <v>92.571174377224196</v>
      </c>
      <c r="U162" s="133" t="e">
        <f ca="1">[1]!f_risk_annusharpe(A162,"2019/9/30","2019/12/31",1,1,3)</f>
        <v>#NAME?</v>
      </c>
      <c r="V162" s="134" t="e">
        <f t="shared" ca="1" si="28"/>
        <v>#NAME?</v>
      </c>
      <c r="W162" s="134">
        <f t="shared" si="29"/>
        <v>1124</v>
      </c>
      <c r="X162" s="134" t="e">
        <f t="shared" ca="1" si="30"/>
        <v>#NAME?</v>
      </c>
      <c r="Y162" s="132" t="e">
        <f t="shared" ca="1" si="31"/>
        <v>#NAME?</v>
      </c>
      <c r="Z162" s="137" t="e">
        <f t="shared" ca="1" si="32"/>
        <v>#NAME?</v>
      </c>
      <c r="AA162" s="125">
        <v>29.311885612153699</v>
      </c>
      <c r="AB162" s="125">
        <v>55.424274973147099</v>
      </c>
      <c r="AC162" s="123" t="s">
        <v>9752</v>
      </c>
      <c r="AD162" s="125">
        <v>9.2075471698113294</v>
      </c>
      <c r="AE162" s="123" t="s">
        <v>9753</v>
      </c>
      <c r="AF162" s="125">
        <v>38.8675623800384</v>
      </c>
      <c r="AG162" s="123" t="s">
        <v>9754</v>
      </c>
      <c r="AH162" s="125">
        <v>44.7</v>
      </c>
      <c r="AI162" s="123" t="s">
        <v>157</v>
      </c>
      <c r="AJ162" s="123" t="s">
        <v>189</v>
      </c>
      <c r="AK162" s="124">
        <v>1.328735741</v>
      </c>
      <c r="AL162" s="123" t="s">
        <v>159</v>
      </c>
      <c r="AM162" s="36">
        <v>42459</v>
      </c>
      <c r="AN162" s="123" t="s">
        <v>9271</v>
      </c>
      <c r="AO162" s="123" t="s">
        <v>398</v>
      </c>
      <c r="AP162" s="123" t="s">
        <v>286</v>
      </c>
      <c r="AQ162" s="123" t="s">
        <v>185</v>
      </c>
    </row>
    <row r="163" spans="1:43">
      <c r="A163" s="123" t="s">
        <v>7342</v>
      </c>
      <c r="B163" s="123" t="s">
        <v>7343</v>
      </c>
      <c r="C163" s="36">
        <v>43830</v>
      </c>
      <c r="D163" s="124">
        <v>1.407</v>
      </c>
      <c r="E163" s="124">
        <v>2.4089999999999998</v>
      </c>
      <c r="F163" s="125">
        <v>0.63657821328947195</v>
      </c>
      <c r="G163" s="36">
        <v>43829</v>
      </c>
      <c r="H163" s="124">
        <v>1.3980999999999999</v>
      </c>
      <c r="I163" s="125">
        <v>55.400927766732998</v>
      </c>
      <c r="J163" s="123" t="s">
        <v>9755</v>
      </c>
      <c r="K163" s="125">
        <v>1.47122457810472</v>
      </c>
      <c r="L163" s="125">
        <v>8.0894215256971496</v>
      </c>
      <c r="M163" s="130">
        <v>14.1489534317703</v>
      </c>
      <c r="N163" s="137">
        <f t="shared" si="22"/>
        <v>56.5958137270812</v>
      </c>
      <c r="O163" s="132">
        <f t="shared" si="23"/>
        <v>0.56595813727081201</v>
      </c>
      <c r="P163" s="134">
        <f t="shared" si="24"/>
        <v>105</v>
      </c>
      <c r="Q163" s="134">
        <v>1124</v>
      </c>
      <c r="R163" s="134" t="str">
        <f t="shared" si="25"/>
        <v>105/1124</v>
      </c>
      <c r="S163" s="132">
        <f t="shared" si="26"/>
        <v>9.341637010676157E-2</v>
      </c>
      <c r="T163" s="137">
        <f t="shared" si="27"/>
        <v>95.329181494661924</v>
      </c>
      <c r="U163" s="133" t="e">
        <f ca="1">[1]!f_risk_annusharpe(A163,"2019/9/30","2019/12/31",1,1,3)</f>
        <v>#NAME?</v>
      </c>
      <c r="V163" s="134" t="e">
        <f t="shared" ca="1" si="28"/>
        <v>#NAME?</v>
      </c>
      <c r="W163" s="134">
        <f t="shared" si="29"/>
        <v>1124</v>
      </c>
      <c r="X163" s="134" t="e">
        <f t="shared" ca="1" si="30"/>
        <v>#NAME?</v>
      </c>
      <c r="Y163" s="132" t="e">
        <f t="shared" ca="1" si="31"/>
        <v>#NAME?</v>
      </c>
      <c r="Z163" s="137" t="e">
        <f t="shared" ca="1" si="32"/>
        <v>#NAME?</v>
      </c>
      <c r="AA163" s="125">
        <v>29.331740049636899</v>
      </c>
      <c r="AB163" s="125">
        <v>55.400927766732998</v>
      </c>
      <c r="AC163" s="123" t="s">
        <v>9755</v>
      </c>
      <c r="AD163" s="125">
        <v>22.398290247999899</v>
      </c>
      <c r="AE163" s="123" t="s">
        <v>9756</v>
      </c>
      <c r="AF163" s="125">
        <v>57.692165518533898</v>
      </c>
      <c r="AG163" s="123" t="s">
        <v>9757</v>
      </c>
      <c r="AH163" s="125">
        <v>220.28779159999999</v>
      </c>
      <c r="AI163" s="123" t="s">
        <v>157</v>
      </c>
      <c r="AJ163" s="123" t="s">
        <v>166</v>
      </c>
      <c r="AK163" s="124">
        <v>3.3233883082000002</v>
      </c>
      <c r="AL163" s="123" t="s">
        <v>159</v>
      </c>
      <c r="AM163" s="36">
        <v>39906</v>
      </c>
      <c r="AN163" s="123" t="s">
        <v>9271</v>
      </c>
      <c r="AO163" s="123" t="s">
        <v>402</v>
      </c>
      <c r="AP163" s="123" t="s">
        <v>196</v>
      </c>
      <c r="AQ163" s="123" t="s">
        <v>162</v>
      </c>
    </row>
    <row r="164" spans="1:43">
      <c r="A164" s="123" t="s">
        <v>7344</v>
      </c>
      <c r="B164" s="123" t="s">
        <v>7345</v>
      </c>
      <c r="C164" s="36">
        <v>43830</v>
      </c>
      <c r="D164" s="124">
        <v>1.1537999999999999</v>
      </c>
      <c r="E164" s="124">
        <v>1.1537999999999999</v>
      </c>
      <c r="F164" s="125">
        <v>-5.1975051975065502E-2</v>
      </c>
      <c r="G164" s="36">
        <v>43829</v>
      </c>
      <c r="H164" s="124">
        <v>1.1544000000000001</v>
      </c>
      <c r="I164" s="125">
        <v>55.373013735523799</v>
      </c>
      <c r="J164" s="123" t="s">
        <v>9758</v>
      </c>
      <c r="K164" s="125">
        <v>0.94488188976377296</v>
      </c>
      <c r="L164" s="125">
        <v>6.4980616577441399</v>
      </c>
      <c r="M164" s="130">
        <v>8.7874787855930592</v>
      </c>
      <c r="N164" s="137">
        <f t="shared" si="22"/>
        <v>35.149915142372237</v>
      </c>
      <c r="O164" s="132">
        <f t="shared" si="23"/>
        <v>0.35149915142372234</v>
      </c>
      <c r="P164" s="134">
        <f t="shared" si="24"/>
        <v>437</v>
      </c>
      <c r="Q164" s="134">
        <v>1124</v>
      </c>
      <c r="R164" s="134" t="str">
        <f t="shared" si="25"/>
        <v>437/1124</v>
      </c>
      <c r="S164" s="132">
        <f t="shared" si="26"/>
        <v>0.38879003558718861</v>
      </c>
      <c r="T164" s="137">
        <f t="shared" si="27"/>
        <v>80.560498220640568</v>
      </c>
      <c r="U164" s="133" t="e">
        <f ca="1">[1]!f_risk_annusharpe(A164,"2019/9/30","2019/12/31",1,1,3)</f>
        <v>#NAME?</v>
      </c>
      <c r="V164" s="134" t="e">
        <f t="shared" ca="1" si="28"/>
        <v>#NAME?</v>
      </c>
      <c r="W164" s="134">
        <f t="shared" si="29"/>
        <v>1124</v>
      </c>
      <c r="X164" s="134" t="e">
        <f t="shared" ca="1" si="30"/>
        <v>#NAME?</v>
      </c>
      <c r="Y164" s="132" t="e">
        <f t="shared" ca="1" si="31"/>
        <v>#NAME?</v>
      </c>
      <c r="Z164" s="137" t="e">
        <f t="shared" ca="1" si="32"/>
        <v>#NAME?</v>
      </c>
      <c r="AA164" s="125">
        <v>19.440993788819899</v>
      </c>
      <c r="AB164" s="125">
        <v>55.373013735523799</v>
      </c>
      <c r="AC164" s="123" t="s">
        <v>9758</v>
      </c>
      <c r="AD164" s="126">
        <v>0</v>
      </c>
      <c r="AE164" s="123"/>
      <c r="AF164" s="126">
        <v>0</v>
      </c>
      <c r="AG164" s="123"/>
      <c r="AH164" s="125">
        <v>15.38</v>
      </c>
      <c r="AI164" s="123" t="s">
        <v>157</v>
      </c>
      <c r="AJ164" s="123" t="s">
        <v>95</v>
      </c>
      <c r="AK164" s="124">
        <v>1.2862894687999999</v>
      </c>
      <c r="AL164" s="123" t="s">
        <v>159</v>
      </c>
      <c r="AM164" s="36">
        <v>43142</v>
      </c>
      <c r="AN164" s="123" t="s">
        <v>9271</v>
      </c>
      <c r="AO164" s="123" t="s">
        <v>9759</v>
      </c>
      <c r="AP164" s="123" t="s">
        <v>224</v>
      </c>
      <c r="AQ164" s="123" t="s">
        <v>181</v>
      </c>
    </row>
    <row r="165" spans="1:43">
      <c r="A165" s="123" t="s">
        <v>7346</v>
      </c>
      <c r="B165" s="123" t="s">
        <v>7347</v>
      </c>
      <c r="C165" s="36">
        <v>43830</v>
      </c>
      <c r="D165" s="124">
        <v>1.3939999999999999</v>
      </c>
      <c r="E165" s="124">
        <v>1.984</v>
      </c>
      <c r="F165" s="125">
        <v>1.01449275362319</v>
      </c>
      <c r="G165" s="36">
        <v>43829</v>
      </c>
      <c r="H165" s="124">
        <v>1.38</v>
      </c>
      <c r="I165" s="125">
        <v>55.2338530066815</v>
      </c>
      <c r="J165" s="123" t="s">
        <v>9761</v>
      </c>
      <c r="K165" s="125">
        <v>4.5761440360089898</v>
      </c>
      <c r="L165" s="125">
        <v>9.0766823161189301</v>
      </c>
      <c r="M165" s="130">
        <v>15.780730897010001</v>
      </c>
      <c r="N165" s="137">
        <f t="shared" si="22"/>
        <v>63.122923588040003</v>
      </c>
      <c r="O165" s="132">
        <f t="shared" si="23"/>
        <v>0.63122923588040003</v>
      </c>
      <c r="P165" s="134">
        <f t="shared" si="24"/>
        <v>50</v>
      </c>
      <c r="Q165" s="134">
        <v>1124</v>
      </c>
      <c r="R165" s="134" t="str">
        <f t="shared" si="25"/>
        <v>50/1124</v>
      </c>
      <c r="S165" s="132">
        <f t="shared" si="26"/>
        <v>4.4483985765124558E-2</v>
      </c>
      <c r="T165" s="137">
        <f t="shared" si="27"/>
        <v>97.77580071174377</v>
      </c>
      <c r="U165" s="133" t="e">
        <f ca="1">[1]!f_risk_annusharpe(A165,"2019/9/30","2019/12/31",1,1,3)</f>
        <v>#NAME?</v>
      </c>
      <c r="V165" s="134" t="e">
        <f t="shared" ca="1" si="28"/>
        <v>#NAME?</v>
      </c>
      <c r="W165" s="134">
        <f t="shared" si="29"/>
        <v>1124</v>
      </c>
      <c r="X165" s="134" t="e">
        <f t="shared" ca="1" si="30"/>
        <v>#NAME?</v>
      </c>
      <c r="Y165" s="132" t="e">
        <f t="shared" ca="1" si="31"/>
        <v>#NAME?</v>
      </c>
      <c r="Z165" s="137" t="e">
        <f t="shared" ca="1" si="32"/>
        <v>#NAME?</v>
      </c>
      <c r="AA165" s="125">
        <v>15.780730897010001</v>
      </c>
      <c r="AB165" s="125">
        <v>55.2338530066815</v>
      </c>
      <c r="AC165" s="123" t="s">
        <v>9761</v>
      </c>
      <c r="AD165" s="125">
        <v>24.7985675917636</v>
      </c>
      <c r="AE165" s="123" t="s">
        <v>9762</v>
      </c>
      <c r="AF165" s="125">
        <v>37.611056268509401</v>
      </c>
      <c r="AG165" s="123" t="s">
        <v>9763</v>
      </c>
      <c r="AH165" s="125">
        <v>124.472335</v>
      </c>
      <c r="AI165" s="123" t="s">
        <v>157</v>
      </c>
      <c r="AJ165" s="123" t="s">
        <v>189</v>
      </c>
      <c r="AK165" s="124">
        <v>1.821059489</v>
      </c>
      <c r="AL165" s="123" t="s">
        <v>159</v>
      </c>
      <c r="AM165" s="36">
        <v>41080</v>
      </c>
      <c r="AN165" s="123" t="s">
        <v>9271</v>
      </c>
      <c r="AO165" s="123" t="s">
        <v>9764</v>
      </c>
      <c r="AP165" s="123" t="s">
        <v>381</v>
      </c>
      <c r="AQ165" s="123" t="s">
        <v>181</v>
      </c>
    </row>
    <row r="166" spans="1:43">
      <c r="A166" s="123" t="s">
        <v>7348</v>
      </c>
      <c r="B166" s="123" t="s">
        <v>7349</v>
      </c>
      <c r="C166" s="36">
        <v>43830</v>
      </c>
      <c r="D166" s="124">
        <v>1.161</v>
      </c>
      <c r="E166" s="124">
        <v>1.448</v>
      </c>
      <c r="F166" s="125">
        <v>0.17256255392579001</v>
      </c>
      <c r="G166" s="36">
        <v>43829</v>
      </c>
      <c r="H166" s="124">
        <v>1.159</v>
      </c>
      <c r="I166" s="125">
        <v>55.167391537997702</v>
      </c>
      <c r="J166" s="123" t="s">
        <v>9765</v>
      </c>
      <c r="K166" s="125">
        <v>2.0210896309314701</v>
      </c>
      <c r="L166" s="125">
        <v>7.56703410138189</v>
      </c>
      <c r="M166" s="130">
        <v>9.4267430759270994</v>
      </c>
      <c r="N166" s="137">
        <f t="shared" si="22"/>
        <v>37.706972303708397</v>
      </c>
      <c r="O166" s="132">
        <f t="shared" si="23"/>
        <v>0.37706972303708397</v>
      </c>
      <c r="P166" s="134">
        <f t="shared" si="24"/>
        <v>378</v>
      </c>
      <c r="Q166" s="134">
        <v>1124</v>
      </c>
      <c r="R166" s="134" t="str">
        <f t="shared" si="25"/>
        <v>378/1124</v>
      </c>
      <c r="S166" s="132">
        <f t="shared" si="26"/>
        <v>0.33629893238434166</v>
      </c>
      <c r="T166" s="137">
        <f t="shared" si="27"/>
        <v>83.185053380782918</v>
      </c>
      <c r="U166" s="133" t="e">
        <f ca="1">[1]!f_risk_annusharpe(A166,"2019/9/30","2019/12/31",1,1,3)</f>
        <v>#NAME?</v>
      </c>
      <c r="V166" s="134" t="e">
        <f t="shared" ca="1" si="28"/>
        <v>#NAME?</v>
      </c>
      <c r="W166" s="134">
        <f t="shared" si="29"/>
        <v>1124</v>
      </c>
      <c r="X166" s="134" t="e">
        <f t="shared" ca="1" si="30"/>
        <v>#NAME?</v>
      </c>
      <c r="Y166" s="132" t="e">
        <f t="shared" ca="1" si="31"/>
        <v>#NAME?</v>
      </c>
      <c r="Z166" s="137" t="e">
        <f t="shared" ca="1" si="32"/>
        <v>#NAME?</v>
      </c>
      <c r="AA166" s="125">
        <v>23.373288762074601</v>
      </c>
      <c r="AB166" s="125">
        <v>55.167391537997702</v>
      </c>
      <c r="AC166" s="123" t="s">
        <v>9765</v>
      </c>
      <c r="AD166" s="125">
        <v>26.727849483701998</v>
      </c>
      <c r="AE166" s="123" t="s">
        <v>9766</v>
      </c>
      <c r="AF166" s="125">
        <v>53.191343673469397</v>
      </c>
      <c r="AG166" s="123" t="s">
        <v>9767</v>
      </c>
      <c r="AH166" s="125">
        <v>50.127516800000002</v>
      </c>
      <c r="AI166" s="123" t="s">
        <v>163</v>
      </c>
      <c r="AJ166" s="123" t="s">
        <v>197</v>
      </c>
      <c r="AK166" s="124">
        <v>1.7644791259999999</v>
      </c>
      <c r="AL166" s="123" t="s">
        <v>159</v>
      </c>
      <c r="AM166" s="36">
        <v>42662</v>
      </c>
      <c r="AN166" s="123" t="s">
        <v>9271</v>
      </c>
      <c r="AO166" s="123" t="s">
        <v>9768</v>
      </c>
      <c r="AP166" s="123" t="s">
        <v>354</v>
      </c>
      <c r="AQ166" s="123" t="s">
        <v>207</v>
      </c>
    </row>
    <row r="167" spans="1:43">
      <c r="A167" s="123" t="s">
        <v>7350</v>
      </c>
      <c r="B167" s="123" t="s">
        <v>7351</v>
      </c>
      <c r="C167" s="36">
        <v>43830</v>
      </c>
      <c r="D167" s="124">
        <v>0.65900000000000003</v>
      </c>
      <c r="E167" s="124">
        <v>0.65900000000000003</v>
      </c>
      <c r="F167" s="125">
        <v>1.0736196319018401</v>
      </c>
      <c r="G167" s="36">
        <v>43829</v>
      </c>
      <c r="H167" s="124">
        <v>0.65200000000000002</v>
      </c>
      <c r="I167" s="125">
        <v>55.058823529411796</v>
      </c>
      <c r="J167" s="123" t="s">
        <v>9769</v>
      </c>
      <c r="K167" s="125">
        <v>2.80811232449298</v>
      </c>
      <c r="L167" s="125">
        <v>3.6163522012578699</v>
      </c>
      <c r="M167" s="130">
        <v>4.7694753577106601</v>
      </c>
      <c r="N167" s="137">
        <f t="shared" si="22"/>
        <v>19.07790143084264</v>
      </c>
      <c r="O167" s="132">
        <f t="shared" si="23"/>
        <v>0.19077901430842639</v>
      </c>
      <c r="P167" s="134">
        <f t="shared" si="24"/>
        <v>783</v>
      </c>
      <c r="Q167" s="134">
        <v>1124</v>
      </c>
      <c r="R167" s="134" t="str">
        <f t="shared" si="25"/>
        <v>783/1124</v>
      </c>
      <c r="S167" s="132">
        <f t="shared" si="26"/>
        <v>0.69661921708185048</v>
      </c>
      <c r="T167" s="137">
        <f t="shared" si="27"/>
        <v>65.169039145907476</v>
      </c>
      <c r="U167" s="133" t="e">
        <f ca="1">[1]!f_risk_annusharpe(A167,"2019/9/30","2019/12/31",1,1,3)</f>
        <v>#NAME?</v>
      </c>
      <c r="V167" s="134" t="e">
        <f t="shared" ca="1" si="28"/>
        <v>#NAME?</v>
      </c>
      <c r="W167" s="134">
        <f t="shared" si="29"/>
        <v>1124</v>
      </c>
      <c r="X167" s="134" t="e">
        <f t="shared" ca="1" si="30"/>
        <v>#NAME?</v>
      </c>
      <c r="Y167" s="132" t="e">
        <f t="shared" ca="1" si="31"/>
        <v>#NAME?</v>
      </c>
      <c r="Z167" s="137" t="e">
        <f t="shared" ca="1" si="32"/>
        <v>#NAME?</v>
      </c>
      <c r="AA167" s="125">
        <v>13.0360205831904</v>
      </c>
      <c r="AB167" s="125">
        <v>55.058823529411796</v>
      </c>
      <c r="AC167" s="123" t="s">
        <v>9769</v>
      </c>
      <c r="AD167" s="125">
        <v>9.2868988391376508</v>
      </c>
      <c r="AE167" s="123" t="s">
        <v>9770</v>
      </c>
      <c r="AF167" s="125">
        <v>19.168173598553299</v>
      </c>
      <c r="AG167" s="123" t="s">
        <v>9771</v>
      </c>
      <c r="AH167" s="125">
        <v>-34.1</v>
      </c>
      <c r="AI167" s="123" t="s">
        <v>157</v>
      </c>
      <c r="AJ167" s="123" t="s">
        <v>158</v>
      </c>
      <c r="AK167" s="124">
        <v>9.7019791532999999</v>
      </c>
      <c r="AL167" s="123" t="s">
        <v>159</v>
      </c>
      <c r="AM167" s="36">
        <v>42136</v>
      </c>
      <c r="AN167" s="123" t="s">
        <v>9271</v>
      </c>
      <c r="AO167" s="123" t="s">
        <v>376</v>
      </c>
      <c r="AP167" s="123" t="s">
        <v>161</v>
      </c>
      <c r="AQ167" s="123" t="s">
        <v>181</v>
      </c>
    </row>
    <row r="168" spans="1:43">
      <c r="A168" s="123" t="s">
        <v>7352</v>
      </c>
      <c r="B168" s="123" t="s">
        <v>7353</v>
      </c>
      <c r="C168" s="36">
        <v>43830</v>
      </c>
      <c r="D168" s="124">
        <v>1.4379999999999999</v>
      </c>
      <c r="E168" s="124">
        <v>1.7509999999999999</v>
      </c>
      <c r="F168" s="125">
        <v>-0.34650034650035899</v>
      </c>
      <c r="G168" s="36">
        <v>43829</v>
      </c>
      <c r="H168" s="124">
        <v>1.4430000000000001</v>
      </c>
      <c r="I168" s="125">
        <v>54.9568965517241</v>
      </c>
      <c r="J168" s="123" t="s">
        <v>9772</v>
      </c>
      <c r="K168" s="125">
        <v>2.3487544483985698</v>
      </c>
      <c r="L168" s="125">
        <v>11.214230471771099</v>
      </c>
      <c r="M168" s="130">
        <v>15.502008032128501</v>
      </c>
      <c r="N168" s="137">
        <f t="shared" si="22"/>
        <v>62.008032128514003</v>
      </c>
      <c r="O168" s="132">
        <f t="shared" si="23"/>
        <v>0.62008032128514001</v>
      </c>
      <c r="P168" s="134">
        <f t="shared" si="24"/>
        <v>54</v>
      </c>
      <c r="Q168" s="134">
        <v>1124</v>
      </c>
      <c r="R168" s="134" t="str">
        <f t="shared" si="25"/>
        <v>54/1124</v>
      </c>
      <c r="S168" s="132">
        <f t="shared" si="26"/>
        <v>4.8042704626334518E-2</v>
      </c>
      <c r="T168" s="137">
        <f t="shared" si="27"/>
        <v>97.59786476868328</v>
      </c>
      <c r="U168" s="133" t="e">
        <f ca="1">[1]!f_risk_annusharpe(A168,"2019/9/30","2019/12/31",1,1,3)</f>
        <v>#NAME?</v>
      </c>
      <c r="V168" s="134" t="e">
        <f t="shared" ca="1" si="28"/>
        <v>#NAME?</v>
      </c>
      <c r="W168" s="134">
        <f t="shared" si="29"/>
        <v>1124</v>
      </c>
      <c r="X168" s="134" t="e">
        <f t="shared" ca="1" si="30"/>
        <v>#NAME?</v>
      </c>
      <c r="Y168" s="132" t="e">
        <f t="shared" ca="1" si="31"/>
        <v>#NAME?</v>
      </c>
      <c r="Z168" s="137" t="e">
        <f t="shared" ca="1" si="32"/>
        <v>#NAME?</v>
      </c>
      <c r="AA168" s="125">
        <v>22.905982905982899</v>
      </c>
      <c r="AB168" s="125">
        <v>54.9568965517241</v>
      </c>
      <c r="AC168" s="123" t="s">
        <v>9772</v>
      </c>
      <c r="AD168" s="125">
        <v>2.5677603423680502</v>
      </c>
      <c r="AE168" s="123" t="s">
        <v>9773</v>
      </c>
      <c r="AF168" s="125">
        <v>16.398854263565902</v>
      </c>
      <c r="AG168" s="123" t="s">
        <v>9774</v>
      </c>
      <c r="AH168" s="125">
        <v>80.185426399999997</v>
      </c>
      <c r="AI168" s="123" t="s">
        <v>157</v>
      </c>
      <c r="AJ168" s="123" t="s">
        <v>158</v>
      </c>
      <c r="AK168" s="124">
        <v>8.1677593767999994</v>
      </c>
      <c r="AL168" s="123" t="s">
        <v>159</v>
      </c>
      <c r="AM168" s="36">
        <v>41983</v>
      </c>
      <c r="AN168" s="123" t="s">
        <v>9271</v>
      </c>
      <c r="AO168" s="123" t="s">
        <v>9775</v>
      </c>
      <c r="AP168" s="123" t="s">
        <v>240</v>
      </c>
      <c r="AQ168" s="123" t="s">
        <v>185</v>
      </c>
    </row>
    <row r="169" spans="1:43">
      <c r="A169" s="123" t="s">
        <v>7354</v>
      </c>
      <c r="B169" s="123" t="s">
        <v>7355</v>
      </c>
      <c r="C169" s="36">
        <v>43830</v>
      </c>
      <c r="D169" s="124">
        <v>1.4159999999999999</v>
      </c>
      <c r="E169" s="124">
        <v>1.5860000000000001</v>
      </c>
      <c r="F169" s="125">
        <v>-0.14104372355431199</v>
      </c>
      <c r="G169" s="36">
        <v>43829</v>
      </c>
      <c r="H169" s="124">
        <v>1.4179999999999999</v>
      </c>
      <c r="I169" s="125">
        <v>54.923413566739598</v>
      </c>
      <c r="J169" s="123" t="s">
        <v>9776</v>
      </c>
      <c r="K169" s="125">
        <v>2.60869565217391</v>
      </c>
      <c r="L169" s="125">
        <v>6.5462753950338604</v>
      </c>
      <c r="M169" s="130">
        <v>9.25925925925924</v>
      </c>
      <c r="N169" s="137">
        <f t="shared" si="22"/>
        <v>37.03703703703696</v>
      </c>
      <c r="O169" s="132">
        <f t="shared" si="23"/>
        <v>0.37037037037036957</v>
      </c>
      <c r="P169" s="134">
        <f t="shared" si="24"/>
        <v>392</v>
      </c>
      <c r="Q169" s="134">
        <v>1124</v>
      </c>
      <c r="R169" s="134" t="str">
        <f t="shared" si="25"/>
        <v>392/1124</v>
      </c>
      <c r="S169" s="132">
        <f t="shared" si="26"/>
        <v>0.3487544483985765</v>
      </c>
      <c r="T169" s="137">
        <f t="shared" si="27"/>
        <v>82.562277580071182</v>
      </c>
      <c r="U169" s="133" t="e">
        <f ca="1">[1]!f_risk_annusharpe(A169,"2019/9/30","2019/12/31",1,1,3)</f>
        <v>#NAME?</v>
      </c>
      <c r="V169" s="134" t="e">
        <f t="shared" ca="1" si="28"/>
        <v>#NAME?</v>
      </c>
      <c r="W169" s="134">
        <f t="shared" si="29"/>
        <v>1124</v>
      </c>
      <c r="X169" s="134" t="e">
        <f t="shared" ca="1" si="30"/>
        <v>#NAME?</v>
      </c>
      <c r="Y169" s="132" t="e">
        <f t="shared" ca="1" si="31"/>
        <v>#NAME?</v>
      </c>
      <c r="Z169" s="137" t="e">
        <f t="shared" ca="1" si="32"/>
        <v>#NAME?</v>
      </c>
      <c r="AA169" s="125">
        <v>9.6824167312161098</v>
      </c>
      <c r="AB169" s="125">
        <v>54.923413566739598</v>
      </c>
      <c r="AC169" s="123" t="s">
        <v>9776</v>
      </c>
      <c r="AD169" s="125">
        <v>36.523553699450403</v>
      </c>
      <c r="AE169" s="123" t="s">
        <v>9777</v>
      </c>
      <c r="AF169" s="125">
        <v>68.978323692307697</v>
      </c>
      <c r="AG169" s="123" t="s">
        <v>9778</v>
      </c>
      <c r="AH169" s="125">
        <v>64.753865599999997</v>
      </c>
      <c r="AI169" s="123" t="s">
        <v>174</v>
      </c>
      <c r="AJ169" s="123" t="s">
        <v>166</v>
      </c>
      <c r="AK169" s="124">
        <v>1.9406763119999999</v>
      </c>
      <c r="AL169" s="123" t="s">
        <v>159</v>
      </c>
      <c r="AM169" s="36">
        <v>42692</v>
      </c>
      <c r="AN169" s="123" t="s">
        <v>9271</v>
      </c>
      <c r="AO169" s="123" t="s">
        <v>9779</v>
      </c>
      <c r="AP169" s="123" t="s">
        <v>171</v>
      </c>
      <c r="AQ169" s="123" t="s">
        <v>165</v>
      </c>
    </row>
    <row r="170" spans="1:43">
      <c r="A170" s="123" t="s">
        <v>7356</v>
      </c>
      <c r="B170" s="123" t="s">
        <v>7357</v>
      </c>
      <c r="C170" s="36">
        <v>43830</v>
      </c>
      <c r="D170" s="124">
        <v>1.298</v>
      </c>
      <c r="E170" s="124">
        <v>1.3779999999999999</v>
      </c>
      <c r="F170" s="125">
        <v>0.23166023166024299</v>
      </c>
      <c r="G170" s="36">
        <v>43829</v>
      </c>
      <c r="H170" s="124">
        <v>1.2949999999999999</v>
      </c>
      <c r="I170" s="125">
        <v>54.8926014319809</v>
      </c>
      <c r="J170" s="123" t="s">
        <v>9780</v>
      </c>
      <c r="K170" s="125">
        <v>2.2047244094488101</v>
      </c>
      <c r="L170" s="125">
        <v>11.1301369863014</v>
      </c>
      <c r="M170" s="130">
        <v>13.0662020905923</v>
      </c>
      <c r="N170" s="137">
        <f t="shared" si="22"/>
        <v>52.264808362369202</v>
      </c>
      <c r="O170" s="132">
        <f t="shared" si="23"/>
        <v>0.52264808362369197</v>
      </c>
      <c r="P170" s="134">
        <f t="shared" si="24"/>
        <v>159</v>
      </c>
      <c r="Q170" s="134">
        <v>1124</v>
      </c>
      <c r="R170" s="134" t="str">
        <f t="shared" si="25"/>
        <v>159/1124</v>
      </c>
      <c r="S170" s="132">
        <f t="shared" si="26"/>
        <v>0.14145907473309607</v>
      </c>
      <c r="T170" s="137">
        <f t="shared" si="27"/>
        <v>92.927046263345204</v>
      </c>
      <c r="U170" s="133" t="e">
        <f ca="1">[1]!f_risk_annusharpe(A170,"2019/9/30","2019/12/31",1,1,3)</f>
        <v>#NAME?</v>
      </c>
      <c r="V170" s="134" t="e">
        <f t="shared" ca="1" si="28"/>
        <v>#NAME?</v>
      </c>
      <c r="W170" s="134">
        <f t="shared" si="29"/>
        <v>1124</v>
      </c>
      <c r="X170" s="134" t="e">
        <f t="shared" ca="1" si="30"/>
        <v>#NAME?</v>
      </c>
      <c r="Y170" s="132" t="e">
        <f t="shared" ca="1" si="31"/>
        <v>#NAME?</v>
      </c>
      <c r="Z170" s="137" t="e">
        <f t="shared" ca="1" si="32"/>
        <v>#NAME?</v>
      </c>
      <c r="AA170" s="125">
        <v>18.647166361974399</v>
      </c>
      <c r="AB170" s="125">
        <v>54.8926014319809</v>
      </c>
      <c r="AC170" s="123" t="s">
        <v>9780</v>
      </c>
      <c r="AD170" s="125">
        <v>32.313965341488299</v>
      </c>
      <c r="AE170" s="123" t="s">
        <v>9781</v>
      </c>
      <c r="AF170" s="125">
        <v>17.892824704813801</v>
      </c>
      <c r="AG170" s="123" t="s">
        <v>9782</v>
      </c>
      <c r="AH170" s="125">
        <v>39.568618200000003</v>
      </c>
      <c r="AI170" s="123" t="s">
        <v>157</v>
      </c>
      <c r="AJ170" s="123" t="s">
        <v>158</v>
      </c>
      <c r="AK170" s="124">
        <v>0.66409727789999995</v>
      </c>
      <c r="AL170" s="123" t="s">
        <v>159</v>
      </c>
      <c r="AM170" s="36">
        <v>41911</v>
      </c>
      <c r="AN170" s="123" t="s">
        <v>9271</v>
      </c>
      <c r="AO170" s="123" t="s">
        <v>9783</v>
      </c>
      <c r="AP170" s="123" t="s">
        <v>171</v>
      </c>
      <c r="AQ170" s="123" t="s">
        <v>207</v>
      </c>
    </row>
    <row r="171" spans="1:43">
      <c r="A171" s="123" t="s">
        <v>7358</v>
      </c>
      <c r="B171" s="123" t="s">
        <v>7359</v>
      </c>
      <c r="C171" s="36">
        <v>43830</v>
      </c>
      <c r="D171" s="124">
        <v>1.2084999999999999</v>
      </c>
      <c r="E171" s="124">
        <v>1.2084999999999999</v>
      </c>
      <c r="F171" s="125">
        <v>0.76711414992077698</v>
      </c>
      <c r="G171" s="36">
        <v>43829</v>
      </c>
      <c r="H171" s="124">
        <v>1.1993</v>
      </c>
      <c r="I171" s="125">
        <v>54.876329616813997</v>
      </c>
      <c r="J171" s="123" t="s">
        <v>9784</v>
      </c>
      <c r="K171" s="125">
        <v>2.9562105980575901</v>
      </c>
      <c r="L171" s="125">
        <v>9.5548907623968802</v>
      </c>
      <c r="M171" s="130">
        <v>18.179151183258401</v>
      </c>
      <c r="N171" s="137">
        <f t="shared" si="22"/>
        <v>72.716604733033606</v>
      </c>
      <c r="O171" s="132">
        <f t="shared" si="23"/>
        <v>0.72716604733033607</v>
      </c>
      <c r="P171" s="134">
        <f t="shared" si="24"/>
        <v>22</v>
      </c>
      <c r="Q171" s="134">
        <v>1124</v>
      </c>
      <c r="R171" s="134" t="str">
        <f t="shared" si="25"/>
        <v>22/1124</v>
      </c>
      <c r="S171" s="132">
        <f t="shared" si="26"/>
        <v>1.9572953736654804E-2</v>
      </c>
      <c r="T171" s="137">
        <f t="shared" si="27"/>
        <v>99.021352313167256</v>
      </c>
      <c r="U171" s="133" t="e">
        <f ca="1">[1]!f_risk_annusharpe(A171,"2019/9/30","2019/12/31",1,1,3)</f>
        <v>#NAME?</v>
      </c>
      <c r="V171" s="134" t="e">
        <f t="shared" ca="1" si="28"/>
        <v>#NAME?</v>
      </c>
      <c r="W171" s="134">
        <f t="shared" si="29"/>
        <v>1124</v>
      </c>
      <c r="X171" s="134" t="e">
        <f t="shared" ca="1" si="30"/>
        <v>#NAME?</v>
      </c>
      <c r="Y171" s="132" t="e">
        <f t="shared" ca="1" si="31"/>
        <v>#NAME?</v>
      </c>
      <c r="Z171" s="137" t="e">
        <f t="shared" ca="1" si="32"/>
        <v>#NAME?</v>
      </c>
      <c r="AA171" s="125">
        <v>29.3620209805181</v>
      </c>
      <c r="AB171" s="125">
        <v>54.876329616813997</v>
      </c>
      <c r="AC171" s="123" t="s">
        <v>9784</v>
      </c>
      <c r="AD171" s="125">
        <v>14.8764258555133</v>
      </c>
      <c r="AE171" s="123" t="s">
        <v>9785</v>
      </c>
      <c r="AF171" s="125">
        <v>31.3586956521739</v>
      </c>
      <c r="AG171" s="123" t="s">
        <v>9786</v>
      </c>
      <c r="AH171" s="125">
        <v>20.85</v>
      </c>
      <c r="AI171" s="123" t="s">
        <v>157</v>
      </c>
      <c r="AJ171" s="123" t="s">
        <v>189</v>
      </c>
      <c r="AK171" s="124">
        <v>4.0910090965999997</v>
      </c>
      <c r="AL171" s="123" t="s">
        <v>159</v>
      </c>
      <c r="AM171" s="36">
        <v>42102</v>
      </c>
      <c r="AN171" s="123" t="s">
        <v>9271</v>
      </c>
      <c r="AO171" s="123" t="s">
        <v>9787</v>
      </c>
      <c r="AP171" s="123" t="s">
        <v>233</v>
      </c>
      <c r="AQ171" s="123" t="s">
        <v>185</v>
      </c>
    </row>
    <row r="172" spans="1:43">
      <c r="A172" s="123" t="s">
        <v>7360</v>
      </c>
      <c r="B172" s="123" t="s">
        <v>7361</v>
      </c>
      <c r="C172" s="36">
        <v>43830</v>
      </c>
      <c r="D172" s="124">
        <v>1.141</v>
      </c>
      <c r="E172" s="124">
        <v>1.4319999999999999</v>
      </c>
      <c r="F172" s="125">
        <v>0.26362038664324999</v>
      </c>
      <c r="G172" s="36">
        <v>43829</v>
      </c>
      <c r="H172" s="124">
        <v>1.1379999999999999</v>
      </c>
      <c r="I172" s="125">
        <v>54.733504254703497</v>
      </c>
      <c r="J172" s="123" t="s">
        <v>9788</v>
      </c>
      <c r="K172" s="125">
        <v>2.0572450805008899</v>
      </c>
      <c r="L172" s="125">
        <v>7.3180828263811701</v>
      </c>
      <c r="M172" s="130">
        <v>9.0476892902216601</v>
      </c>
      <c r="N172" s="137">
        <f t="shared" si="22"/>
        <v>36.190757160886641</v>
      </c>
      <c r="O172" s="132">
        <f t="shared" si="23"/>
        <v>0.36190757160886639</v>
      </c>
      <c r="P172" s="134">
        <f t="shared" si="24"/>
        <v>414</v>
      </c>
      <c r="Q172" s="134">
        <v>1124</v>
      </c>
      <c r="R172" s="134" t="str">
        <f t="shared" si="25"/>
        <v>414/1124</v>
      </c>
      <c r="S172" s="132">
        <f t="shared" si="26"/>
        <v>0.3683274021352313</v>
      </c>
      <c r="T172" s="137">
        <f t="shared" si="27"/>
        <v>81.583629893238438</v>
      </c>
      <c r="U172" s="133" t="e">
        <f ca="1">[1]!f_risk_annusharpe(A172,"2019/9/30","2019/12/31",1,1,3)</f>
        <v>#NAME?</v>
      </c>
      <c r="V172" s="134" t="e">
        <f t="shared" ca="1" si="28"/>
        <v>#NAME?</v>
      </c>
      <c r="W172" s="134">
        <f t="shared" si="29"/>
        <v>1124</v>
      </c>
      <c r="X172" s="134" t="e">
        <f t="shared" ca="1" si="30"/>
        <v>#NAME?</v>
      </c>
      <c r="Y172" s="132" t="e">
        <f t="shared" ca="1" si="31"/>
        <v>#NAME?</v>
      </c>
      <c r="Z172" s="137" t="e">
        <f t="shared" ca="1" si="32"/>
        <v>#NAME?</v>
      </c>
      <c r="AA172" s="125">
        <v>23.111379377254199</v>
      </c>
      <c r="AB172" s="125">
        <v>54.733504254703497</v>
      </c>
      <c r="AC172" s="123" t="s">
        <v>9788</v>
      </c>
      <c r="AD172" s="125">
        <v>25.4765120447647</v>
      </c>
      <c r="AE172" s="123" t="s">
        <v>9789</v>
      </c>
      <c r="AF172" s="125">
        <v>50.796788606307203</v>
      </c>
      <c r="AG172" s="123" t="s">
        <v>9790</v>
      </c>
      <c r="AH172" s="125">
        <v>48.233243199999997</v>
      </c>
      <c r="AI172" s="123" t="s">
        <v>157</v>
      </c>
      <c r="AJ172" s="123" t="s">
        <v>197</v>
      </c>
      <c r="AK172" s="124">
        <v>1.7890197490999999</v>
      </c>
      <c r="AL172" s="123" t="s">
        <v>159</v>
      </c>
      <c r="AM172" s="36">
        <v>42684</v>
      </c>
      <c r="AN172" s="123" t="s">
        <v>9271</v>
      </c>
      <c r="AO172" s="123" t="s">
        <v>9791</v>
      </c>
      <c r="AP172" s="123" t="s">
        <v>354</v>
      </c>
      <c r="AQ172" s="123" t="s">
        <v>165</v>
      </c>
    </row>
    <row r="173" spans="1:43">
      <c r="A173" s="123" t="s">
        <v>7362</v>
      </c>
      <c r="B173" s="123" t="s">
        <v>7363</v>
      </c>
      <c r="C173" s="36">
        <v>43830</v>
      </c>
      <c r="D173" s="124">
        <v>1.7669999999999999</v>
      </c>
      <c r="E173" s="124">
        <v>1.7669999999999999</v>
      </c>
      <c r="F173" s="125">
        <v>-0.113058224985868</v>
      </c>
      <c r="G173" s="36">
        <v>43829</v>
      </c>
      <c r="H173" s="124">
        <v>1.7689999999999999</v>
      </c>
      <c r="I173" s="125">
        <v>54.7285464098074</v>
      </c>
      <c r="J173" s="123" t="s">
        <v>9792</v>
      </c>
      <c r="K173" s="125">
        <v>1.61012075905692</v>
      </c>
      <c r="L173" s="125">
        <v>7.0260448213203999</v>
      </c>
      <c r="M173" s="130">
        <v>7.6782449725776898</v>
      </c>
      <c r="N173" s="137">
        <f t="shared" si="22"/>
        <v>30.712979890310759</v>
      </c>
      <c r="O173" s="132">
        <f t="shared" si="23"/>
        <v>0.3071297989031076</v>
      </c>
      <c r="P173" s="134">
        <f t="shared" si="24"/>
        <v>537</v>
      </c>
      <c r="Q173" s="134">
        <v>1124</v>
      </c>
      <c r="R173" s="134" t="str">
        <f t="shared" si="25"/>
        <v>537/1124</v>
      </c>
      <c r="S173" s="132">
        <f t="shared" si="26"/>
        <v>0.47775800711743771</v>
      </c>
      <c r="T173" s="137">
        <f t="shared" si="27"/>
        <v>76.112099644128108</v>
      </c>
      <c r="U173" s="133" t="e">
        <f ca="1">[1]!f_risk_annusharpe(A173,"2019/9/30","2019/12/31",1,1,3)</f>
        <v>#NAME?</v>
      </c>
      <c r="V173" s="134" t="e">
        <f t="shared" ca="1" si="28"/>
        <v>#NAME?</v>
      </c>
      <c r="W173" s="134">
        <f t="shared" si="29"/>
        <v>1124</v>
      </c>
      <c r="X173" s="134" t="e">
        <f t="shared" ca="1" si="30"/>
        <v>#NAME?</v>
      </c>
      <c r="Y173" s="132" t="e">
        <f t="shared" ca="1" si="31"/>
        <v>#NAME?</v>
      </c>
      <c r="Z173" s="137" t="e">
        <f t="shared" ca="1" si="32"/>
        <v>#NAME?</v>
      </c>
      <c r="AA173" s="125">
        <v>14.4430051813471</v>
      </c>
      <c r="AB173" s="125">
        <v>54.7285464098074</v>
      </c>
      <c r="AC173" s="123" t="s">
        <v>9792</v>
      </c>
      <c r="AD173" s="125">
        <v>8.4049079754601195</v>
      </c>
      <c r="AE173" s="123" t="s">
        <v>9793</v>
      </c>
      <c r="AF173" s="125">
        <v>10.506566604127601</v>
      </c>
      <c r="AG173" s="123" t="s">
        <v>9794</v>
      </c>
      <c r="AH173" s="125">
        <v>76.7</v>
      </c>
      <c r="AI173" s="123" t="s">
        <v>157</v>
      </c>
      <c r="AJ173" s="123" t="s">
        <v>158</v>
      </c>
      <c r="AK173" s="124">
        <v>0.66687126480000003</v>
      </c>
      <c r="AL173" s="123" t="s">
        <v>159</v>
      </c>
      <c r="AM173" s="36">
        <v>41612</v>
      </c>
      <c r="AN173" s="123" t="s">
        <v>9271</v>
      </c>
      <c r="AO173" s="123" t="s">
        <v>9692</v>
      </c>
      <c r="AP173" s="123" t="s">
        <v>194</v>
      </c>
      <c r="AQ173" s="123" t="s">
        <v>207</v>
      </c>
    </row>
    <row r="174" spans="1:43">
      <c r="A174" s="123" t="s">
        <v>7364</v>
      </c>
      <c r="B174" s="123" t="s">
        <v>7365</v>
      </c>
      <c r="C174" s="36">
        <v>43830</v>
      </c>
      <c r="D174" s="124">
        <v>1.2729999999999999</v>
      </c>
      <c r="E174" s="124">
        <v>1.8660000000000001</v>
      </c>
      <c r="F174" s="125">
        <v>0.15735641227380401</v>
      </c>
      <c r="G174" s="36">
        <v>43829</v>
      </c>
      <c r="H174" s="124">
        <v>1.2709999999999999</v>
      </c>
      <c r="I174" s="125">
        <v>54.429045113555603</v>
      </c>
      <c r="J174" s="123" t="s">
        <v>9795</v>
      </c>
      <c r="K174" s="125">
        <v>3.07692307692307</v>
      </c>
      <c r="L174" s="125">
        <v>6.3492271822303099</v>
      </c>
      <c r="M174" s="130">
        <v>6.5272175206106198</v>
      </c>
      <c r="N174" s="137">
        <f t="shared" si="22"/>
        <v>26.108870082442479</v>
      </c>
      <c r="O174" s="132">
        <f t="shared" si="23"/>
        <v>0.26108870082442481</v>
      </c>
      <c r="P174" s="134">
        <f t="shared" si="24"/>
        <v>634</v>
      </c>
      <c r="Q174" s="134">
        <v>1124</v>
      </c>
      <c r="R174" s="134" t="str">
        <f t="shared" si="25"/>
        <v>634/1124</v>
      </c>
      <c r="S174" s="132">
        <f t="shared" si="26"/>
        <v>0.56405693950177938</v>
      </c>
      <c r="T174" s="137">
        <f t="shared" si="27"/>
        <v>71.79715302491104</v>
      </c>
      <c r="U174" s="133" t="e">
        <f ca="1">[1]!f_risk_annusharpe(A174,"2019/9/30","2019/12/31",1,1,3)</f>
        <v>#NAME?</v>
      </c>
      <c r="V174" s="134" t="e">
        <f t="shared" ca="1" si="28"/>
        <v>#NAME?</v>
      </c>
      <c r="W174" s="134">
        <f t="shared" si="29"/>
        <v>1124</v>
      </c>
      <c r="X174" s="134" t="e">
        <f t="shared" ca="1" si="30"/>
        <v>#NAME?</v>
      </c>
      <c r="Y174" s="132" t="e">
        <f t="shared" ca="1" si="31"/>
        <v>#NAME?</v>
      </c>
      <c r="Z174" s="137" t="e">
        <f t="shared" ca="1" si="32"/>
        <v>#NAME?</v>
      </c>
      <c r="AA174" s="125">
        <v>14.863557174133801</v>
      </c>
      <c r="AB174" s="125">
        <v>54.429045113555603</v>
      </c>
      <c r="AC174" s="123" t="s">
        <v>9795</v>
      </c>
      <c r="AD174" s="125">
        <v>18.8320842477683</v>
      </c>
      <c r="AE174" s="123" t="s">
        <v>9796</v>
      </c>
      <c r="AF174" s="125">
        <v>61.412616870142898</v>
      </c>
      <c r="AG174" s="123" t="s">
        <v>9797</v>
      </c>
      <c r="AH174" s="125">
        <v>101.45225000000001</v>
      </c>
      <c r="AI174" s="123" t="s">
        <v>157</v>
      </c>
      <c r="AJ174" s="123" t="s">
        <v>166</v>
      </c>
      <c r="AK174" s="124">
        <v>4.6786824694</v>
      </c>
      <c r="AL174" s="123" t="s">
        <v>159</v>
      </c>
      <c r="AM174" s="36">
        <v>40043</v>
      </c>
      <c r="AN174" s="123" t="s">
        <v>9271</v>
      </c>
      <c r="AO174" s="123" t="s">
        <v>392</v>
      </c>
      <c r="AP174" s="123" t="s">
        <v>240</v>
      </c>
      <c r="AQ174" s="123" t="s">
        <v>185</v>
      </c>
    </row>
    <row r="175" spans="1:43">
      <c r="A175" s="123" t="s">
        <v>7366</v>
      </c>
      <c r="B175" s="123" t="s">
        <v>7367</v>
      </c>
      <c r="C175" s="36">
        <v>43830</v>
      </c>
      <c r="D175" s="124">
        <v>1.871</v>
      </c>
      <c r="E175" s="124">
        <v>2.246</v>
      </c>
      <c r="F175" s="125">
        <v>0.53734551316497003</v>
      </c>
      <c r="G175" s="36">
        <v>43829</v>
      </c>
      <c r="H175" s="124">
        <v>1.861</v>
      </c>
      <c r="I175" s="125">
        <v>54.3729372937294</v>
      </c>
      <c r="J175" s="123" t="s">
        <v>9798</v>
      </c>
      <c r="K175" s="125">
        <v>1.5192620727075601</v>
      </c>
      <c r="L175" s="125">
        <v>6.5489749430524</v>
      </c>
      <c r="M175" s="130">
        <v>10.383480825958699</v>
      </c>
      <c r="N175" s="137">
        <f t="shared" si="22"/>
        <v>41.533923303834797</v>
      </c>
      <c r="O175" s="132">
        <f t="shared" si="23"/>
        <v>0.41533923303834797</v>
      </c>
      <c r="P175" s="134">
        <f t="shared" si="24"/>
        <v>309</v>
      </c>
      <c r="Q175" s="134">
        <v>1124</v>
      </c>
      <c r="R175" s="134" t="str">
        <f t="shared" si="25"/>
        <v>309/1124</v>
      </c>
      <c r="S175" s="132">
        <f t="shared" si="26"/>
        <v>0.27491103202846973</v>
      </c>
      <c r="T175" s="137">
        <f t="shared" si="27"/>
        <v>86.254448398576514</v>
      </c>
      <c r="U175" s="133" t="e">
        <f ca="1">[1]!f_risk_annusharpe(A175,"2019/9/30","2019/12/31",1,1,3)</f>
        <v>#NAME?</v>
      </c>
      <c r="V175" s="134" t="e">
        <f t="shared" ca="1" si="28"/>
        <v>#NAME?</v>
      </c>
      <c r="W175" s="134">
        <f t="shared" si="29"/>
        <v>1124</v>
      </c>
      <c r="X175" s="134" t="e">
        <f t="shared" ca="1" si="30"/>
        <v>#NAME?</v>
      </c>
      <c r="Y175" s="132" t="e">
        <f t="shared" ca="1" si="31"/>
        <v>#NAME?</v>
      </c>
      <c r="Z175" s="137" t="e">
        <f t="shared" ca="1" si="32"/>
        <v>#NAME?</v>
      </c>
      <c r="AA175" s="125">
        <v>28.502747252747302</v>
      </c>
      <c r="AB175" s="125">
        <v>54.3729372937294</v>
      </c>
      <c r="AC175" s="123" t="s">
        <v>9798</v>
      </c>
      <c r="AD175" s="125">
        <v>17.083854818523101</v>
      </c>
      <c r="AE175" s="123" t="s">
        <v>9799</v>
      </c>
      <c r="AF175" s="125">
        <v>43.812451960030799</v>
      </c>
      <c r="AG175" s="123" t="s">
        <v>9800</v>
      </c>
      <c r="AH175" s="125">
        <v>148.90717530000001</v>
      </c>
      <c r="AI175" s="123" t="s">
        <v>157</v>
      </c>
      <c r="AJ175" s="123" t="s">
        <v>189</v>
      </c>
      <c r="AK175" s="124">
        <v>3.3177965995999998</v>
      </c>
      <c r="AL175" s="123" t="s">
        <v>159</v>
      </c>
      <c r="AM175" s="36">
        <v>41177</v>
      </c>
      <c r="AN175" s="123" t="s">
        <v>9271</v>
      </c>
      <c r="AO175" s="123" t="s">
        <v>396</v>
      </c>
      <c r="AP175" s="123" t="s">
        <v>200</v>
      </c>
      <c r="AQ175" s="123" t="s">
        <v>162</v>
      </c>
    </row>
    <row r="176" spans="1:43">
      <c r="A176" s="123" t="s">
        <v>7368</v>
      </c>
      <c r="B176" s="123" t="s">
        <v>7369</v>
      </c>
      <c r="C176" s="36">
        <v>43830</v>
      </c>
      <c r="D176" s="124">
        <v>1.2551000000000001</v>
      </c>
      <c r="E176" s="124">
        <v>1.2551000000000001</v>
      </c>
      <c r="F176" s="125">
        <v>0.23159239738062001</v>
      </c>
      <c r="G176" s="36">
        <v>43829</v>
      </c>
      <c r="H176" s="124">
        <v>1.2522</v>
      </c>
      <c r="I176" s="125">
        <v>54.246036622833998</v>
      </c>
      <c r="J176" s="123" t="s">
        <v>9801</v>
      </c>
      <c r="K176" s="125">
        <v>1.27491325748407</v>
      </c>
      <c r="L176" s="125">
        <v>7.0904436860068403</v>
      </c>
      <c r="M176" s="130">
        <v>4.8012692050768297</v>
      </c>
      <c r="N176" s="137">
        <f t="shared" si="22"/>
        <v>19.205076820307319</v>
      </c>
      <c r="O176" s="132">
        <f t="shared" si="23"/>
        <v>0.19205076820307318</v>
      </c>
      <c r="P176" s="134">
        <f t="shared" si="24"/>
        <v>780</v>
      </c>
      <c r="Q176" s="134">
        <v>1124</v>
      </c>
      <c r="R176" s="134" t="str">
        <f t="shared" si="25"/>
        <v>780/1124</v>
      </c>
      <c r="S176" s="132">
        <f t="shared" si="26"/>
        <v>0.69395017793594305</v>
      </c>
      <c r="T176" s="137">
        <f t="shared" si="27"/>
        <v>65.302491103202854</v>
      </c>
      <c r="U176" s="133" t="e">
        <f ca="1">[1]!f_risk_annusharpe(A176,"2019/9/30","2019/12/31",1,1,3)</f>
        <v>#NAME?</v>
      </c>
      <c r="V176" s="134" t="e">
        <f t="shared" ca="1" si="28"/>
        <v>#NAME?</v>
      </c>
      <c r="W176" s="134">
        <f t="shared" si="29"/>
        <v>1124</v>
      </c>
      <c r="X176" s="134" t="e">
        <f t="shared" ca="1" si="30"/>
        <v>#NAME?</v>
      </c>
      <c r="Y176" s="132" t="e">
        <f t="shared" ca="1" si="31"/>
        <v>#NAME?</v>
      </c>
      <c r="Z176" s="137" t="e">
        <f t="shared" ca="1" si="32"/>
        <v>#NAME?</v>
      </c>
      <c r="AA176" s="125">
        <v>16.191446028513202</v>
      </c>
      <c r="AB176" s="125">
        <v>54.246036622833998</v>
      </c>
      <c r="AC176" s="123" t="s">
        <v>9801</v>
      </c>
      <c r="AD176" s="125">
        <v>-12.603579137943001</v>
      </c>
      <c r="AE176" s="123" t="s">
        <v>9802</v>
      </c>
      <c r="AF176" s="125">
        <v>28.189153304054798</v>
      </c>
      <c r="AG176" s="123" t="s">
        <v>9803</v>
      </c>
      <c r="AH176" s="125">
        <v>25.51</v>
      </c>
      <c r="AI176" s="123" t="s">
        <v>157</v>
      </c>
      <c r="AJ176" s="123" t="s">
        <v>189</v>
      </c>
      <c r="AK176" s="124">
        <v>6.2025678435999998</v>
      </c>
      <c r="AL176" s="123" t="s">
        <v>159</v>
      </c>
      <c r="AM176" s="36">
        <v>42104</v>
      </c>
      <c r="AN176" s="123" t="s">
        <v>9271</v>
      </c>
      <c r="AO176" s="123" t="s">
        <v>9804</v>
      </c>
      <c r="AP176" s="123" t="s">
        <v>265</v>
      </c>
      <c r="AQ176" s="123" t="s">
        <v>162</v>
      </c>
    </row>
    <row r="177" spans="1:43">
      <c r="A177" s="123" t="s">
        <v>7370</v>
      </c>
      <c r="B177" s="123" t="s">
        <v>7371</v>
      </c>
      <c r="C177" s="36">
        <v>43830</v>
      </c>
      <c r="D177" s="124">
        <v>1.29</v>
      </c>
      <c r="E177" s="124">
        <v>2.915</v>
      </c>
      <c r="F177" s="125">
        <v>0.70257611241218598</v>
      </c>
      <c r="G177" s="36">
        <v>43829</v>
      </c>
      <c r="H177" s="124">
        <v>1.2809999999999999</v>
      </c>
      <c r="I177" s="125">
        <v>53.937927947041203</v>
      </c>
      <c r="J177" s="123" t="s">
        <v>9805</v>
      </c>
      <c r="K177" s="125">
        <v>2.4622716441620498</v>
      </c>
      <c r="L177" s="125">
        <v>10.539831722039899</v>
      </c>
      <c r="M177" s="130">
        <v>12.663741152507001</v>
      </c>
      <c r="N177" s="137">
        <f t="shared" si="22"/>
        <v>50.654964610028003</v>
      </c>
      <c r="O177" s="132">
        <f t="shared" si="23"/>
        <v>0.50654964610028008</v>
      </c>
      <c r="P177" s="134">
        <f t="shared" si="24"/>
        <v>176</v>
      </c>
      <c r="Q177" s="134">
        <v>1124</v>
      </c>
      <c r="R177" s="134" t="str">
        <f t="shared" si="25"/>
        <v>176/1124</v>
      </c>
      <c r="S177" s="132">
        <f t="shared" si="26"/>
        <v>0.15658362989323843</v>
      </c>
      <c r="T177" s="137">
        <f t="shared" si="27"/>
        <v>92.170818505338076</v>
      </c>
      <c r="U177" s="133" t="e">
        <f ca="1">[1]!f_risk_annusharpe(A177,"2019/9/30","2019/12/31",1,1,3)</f>
        <v>#NAME?</v>
      </c>
      <c r="V177" s="134" t="e">
        <f t="shared" ca="1" si="28"/>
        <v>#NAME?</v>
      </c>
      <c r="W177" s="134">
        <f t="shared" si="29"/>
        <v>1124</v>
      </c>
      <c r="X177" s="134" t="e">
        <f t="shared" ca="1" si="30"/>
        <v>#NAME?</v>
      </c>
      <c r="Y177" s="132" t="e">
        <f t="shared" ca="1" si="31"/>
        <v>#NAME?</v>
      </c>
      <c r="Z177" s="137" t="e">
        <f t="shared" ca="1" si="32"/>
        <v>#NAME?</v>
      </c>
      <c r="AA177" s="125">
        <v>24.277440866686401</v>
      </c>
      <c r="AB177" s="125">
        <v>53.937927947041203</v>
      </c>
      <c r="AC177" s="123" t="s">
        <v>9805</v>
      </c>
      <c r="AD177" s="125">
        <v>19.391447314042999</v>
      </c>
      <c r="AE177" s="123" t="s">
        <v>9806</v>
      </c>
      <c r="AF177" s="125">
        <v>33.186164641739197</v>
      </c>
      <c r="AG177" s="123" t="s">
        <v>9807</v>
      </c>
      <c r="AH177" s="125">
        <v>336.84147200000001</v>
      </c>
      <c r="AI177" s="123" t="s">
        <v>157</v>
      </c>
      <c r="AJ177" s="123" t="s">
        <v>189</v>
      </c>
      <c r="AK177" s="124">
        <v>10.6335499204</v>
      </c>
      <c r="AL177" s="123" t="s">
        <v>159</v>
      </c>
      <c r="AM177" s="36">
        <v>38058</v>
      </c>
      <c r="AN177" s="123" t="s">
        <v>9271</v>
      </c>
      <c r="AO177" s="123" t="s">
        <v>9362</v>
      </c>
      <c r="AP177" s="123" t="s">
        <v>198</v>
      </c>
      <c r="AQ177" s="123" t="s">
        <v>185</v>
      </c>
    </row>
    <row r="178" spans="1:43">
      <c r="A178" s="123" t="s">
        <v>7372</v>
      </c>
      <c r="B178" s="123" t="s">
        <v>7373</v>
      </c>
      <c r="C178" s="36">
        <v>43830</v>
      </c>
      <c r="D178" s="124">
        <v>0.877</v>
      </c>
      <c r="E178" s="124">
        <v>1.127</v>
      </c>
      <c r="F178" s="125">
        <v>0.34324942791762098</v>
      </c>
      <c r="G178" s="36">
        <v>43829</v>
      </c>
      <c r="H178" s="124">
        <v>0.874</v>
      </c>
      <c r="I178" s="125">
        <v>53.859649122806999</v>
      </c>
      <c r="J178" s="123" t="s">
        <v>9808</v>
      </c>
      <c r="K178" s="125">
        <v>2.57309941520468</v>
      </c>
      <c r="L178" s="125">
        <v>9.0796019900497509</v>
      </c>
      <c r="M178" s="130">
        <v>14.341590612777001</v>
      </c>
      <c r="N178" s="137">
        <f t="shared" si="22"/>
        <v>57.366362451108003</v>
      </c>
      <c r="O178" s="132">
        <f t="shared" si="23"/>
        <v>0.57366362451107999</v>
      </c>
      <c r="P178" s="134">
        <f t="shared" si="24"/>
        <v>96</v>
      </c>
      <c r="Q178" s="134">
        <v>1124</v>
      </c>
      <c r="R178" s="134" t="str">
        <f t="shared" si="25"/>
        <v>96/1124</v>
      </c>
      <c r="S178" s="132">
        <f t="shared" si="26"/>
        <v>8.5409252669039148E-2</v>
      </c>
      <c r="T178" s="137">
        <f t="shared" si="27"/>
        <v>95.729537366548044</v>
      </c>
      <c r="U178" s="133" t="e">
        <f ca="1">[1]!f_risk_annusharpe(A178,"2019/9/30","2019/12/31",1,1,3)</f>
        <v>#NAME?</v>
      </c>
      <c r="V178" s="134" t="e">
        <f t="shared" ca="1" si="28"/>
        <v>#NAME?</v>
      </c>
      <c r="W178" s="134">
        <f t="shared" si="29"/>
        <v>1124</v>
      </c>
      <c r="X178" s="134" t="e">
        <f t="shared" ca="1" si="30"/>
        <v>#NAME?</v>
      </c>
      <c r="Y178" s="132" t="e">
        <f t="shared" ca="1" si="31"/>
        <v>#NAME?</v>
      </c>
      <c r="Z178" s="137" t="e">
        <f t="shared" ca="1" si="32"/>
        <v>#NAME?</v>
      </c>
      <c r="AA178" s="125">
        <v>27.4709302325581</v>
      </c>
      <c r="AB178" s="125">
        <v>53.859649122806999</v>
      </c>
      <c r="AC178" s="123" t="s">
        <v>9808</v>
      </c>
      <c r="AD178" s="125">
        <v>-2.55555555555557</v>
      </c>
      <c r="AE178" s="123" t="s">
        <v>9809</v>
      </c>
      <c r="AF178" s="125">
        <v>-6.2032085561497396</v>
      </c>
      <c r="AG178" s="123" t="s">
        <v>9810</v>
      </c>
      <c r="AH178" s="125">
        <v>10.950234699999999</v>
      </c>
      <c r="AI178" s="123" t="s">
        <v>157</v>
      </c>
      <c r="AJ178" s="123" t="s">
        <v>186</v>
      </c>
      <c r="AK178" s="124">
        <v>2.0301890522999999</v>
      </c>
      <c r="AL178" s="123" t="s">
        <v>159</v>
      </c>
      <c r="AM178" s="36">
        <v>42184</v>
      </c>
      <c r="AN178" s="123" t="s">
        <v>9271</v>
      </c>
      <c r="AO178" s="123" t="s">
        <v>417</v>
      </c>
      <c r="AP178" s="123" t="s">
        <v>244</v>
      </c>
      <c r="AQ178" s="123" t="s">
        <v>162</v>
      </c>
    </row>
    <row r="179" spans="1:43">
      <c r="A179" s="123" t="s">
        <v>7374</v>
      </c>
      <c r="B179" s="123" t="s">
        <v>7375</v>
      </c>
      <c r="C179" s="36">
        <v>43830</v>
      </c>
      <c r="D179" s="124">
        <v>1.2370000000000001</v>
      </c>
      <c r="E179" s="124">
        <v>1.671</v>
      </c>
      <c r="F179" s="125">
        <v>0.56910569105692399</v>
      </c>
      <c r="G179" s="36">
        <v>43829</v>
      </c>
      <c r="H179" s="124">
        <v>1.23</v>
      </c>
      <c r="I179" s="125">
        <v>53.8060917220592</v>
      </c>
      <c r="J179" s="123" t="s">
        <v>9811</v>
      </c>
      <c r="K179" s="125">
        <v>2.0627062706270798</v>
      </c>
      <c r="L179" s="125">
        <v>5.9983023253008199</v>
      </c>
      <c r="M179" s="130">
        <v>7.9406795930419403</v>
      </c>
      <c r="N179" s="137">
        <f t="shared" si="22"/>
        <v>31.762718372167761</v>
      </c>
      <c r="O179" s="132">
        <f t="shared" si="23"/>
        <v>0.31762718372167759</v>
      </c>
      <c r="P179" s="134">
        <f t="shared" si="24"/>
        <v>508</v>
      </c>
      <c r="Q179" s="134">
        <v>1124</v>
      </c>
      <c r="R179" s="134" t="str">
        <f t="shared" si="25"/>
        <v>508/1124</v>
      </c>
      <c r="S179" s="132">
        <f t="shared" si="26"/>
        <v>0.45195729537366547</v>
      </c>
      <c r="T179" s="137">
        <f t="shared" si="27"/>
        <v>77.40213523131672</v>
      </c>
      <c r="U179" s="133" t="e">
        <f ca="1">[1]!f_risk_annusharpe(A179,"2019/9/30","2019/12/31",1,1,3)</f>
        <v>#NAME?</v>
      </c>
      <c r="V179" s="134" t="e">
        <f t="shared" ca="1" si="28"/>
        <v>#NAME?</v>
      </c>
      <c r="W179" s="134">
        <f t="shared" si="29"/>
        <v>1124</v>
      </c>
      <c r="X179" s="134" t="e">
        <f t="shared" ca="1" si="30"/>
        <v>#NAME?</v>
      </c>
      <c r="Y179" s="132" t="e">
        <f t="shared" ca="1" si="31"/>
        <v>#NAME?</v>
      </c>
      <c r="Z179" s="137" t="e">
        <f t="shared" ca="1" si="32"/>
        <v>#NAME?</v>
      </c>
      <c r="AA179" s="125">
        <v>21.051037822505801</v>
      </c>
      <c r="AB179" s="125">
        <v>53.8060917220592</v>
      </c>
      <c r="AC179" s="123" t="s">
        <v>9811</v>
      </c>
      <c r="AD179" s="125">
        <v>36.6123845570417</v>
      </c>
      <c r="AE179" s="123" t="s">
        <v>9812</v>
      </c>
      <c r="AF179" s="125">
        <v>50.743612889637703</v>
      </c>
      <c r="AG179" s="123" t="s">
        <v>9813</v>
      </c>
      <c r="AH179" s="125">
        <v>78.932668500000005</v>
      </c>
      <c r="AI179" s="123" t="s">
        <v>157</v>
      </c>
      <c r="AJ179" s="123" t="s">
        <v>166</v>
      </c>
      <c r="AK179" s="124">
        <v>55.295267534899999</v>
      </c>
      <c r="AL179" s="123" t="s">
        <v>159</v>
      </c>
      <c r="AM179" s="36">
        <v>42240</v>
      </c>
      <c r="AN179" s="123" t="s">
        <v>9271</v>
      </c>
      <c r="AO179" s="123" t="s">
        <v>9633</v>
      </c>
      <c r="AP179" s="123" t="s">
        <v>164</v>
      </c>
      <c r="AQ179" s="123" t="s">
        <v>162</v>
      </c>
    </row>
    <row r="180" spans="1:43">
      <c r="A180" s="123" t="s">
        <v>7376</v>
      </c>
      <c r="B180" s="123" t="s">
        <v>7377</v>
      </c>
      <c r="C180" s="36">
        <v>43830</v>
      </c>
      <c r="D180" s="124">
        <v>1.3644000000000001</v>
      </c>
      <c r="E180" s="124">
        <v>1.5444</v>
      </c>
      <c r="F180" s="125">
        <v>8.8028169014091801E-2</v>
      </c>
      <c r="G180" s="36">
        <v>43829</v>
      </c>
      <c r="H180" s="124">
        <v>1.3632</v>
      </c>
      <c r="I180" s="125">
        <v>53.771418479439902</v>
      </c>
      <c r="J180" s="123" t="s">
        <v>9814</v>
      </c>
      <c r="K180" s="125">
        <v>2.8571428571428599</v>
      </c>
      <c r="L180" s="125">
        <v>9.6145046512977093</v>
      </c>
      <c r="M180" s="130">
        <v>12.518648877985401</v>
      </c>
      <c r="N180" s="137">
        <f t="shared" si="22"/>
        <v>50.074595511941602</v>
      </c>
      <c r="O180" s="132">
        <f t="shared" si="23"/>
        <v>0.500745955119416</v>
      </c>
      <c r="P180" s="134">
        <f t="shared" si="24"/>
        <v>186</v>
      </c>
      <c r="Q180" s="134">
        <v>1124</v>
      </c>
      <c r="R180" s="134" t="str">
        <f t="shared" si="25"/>
        <v>186/1124</v>
      </c>
      <c r="S180" s="132">
        <f t="shared" si="26"/>
        <v>0.16548042704626334</v>
      </c>
      <c r="T180" s="137">
        <f t="shared" si="27"/>
        <v>91.725978647686844</v>
      </c>
      <c r="U180" s="133" t="e">
        <f ca="1">[1]!f_risk_annusharpe(A180,"2019/9/30","2019/12/31",1,1,3)</f>
        <v>#NAME?</v>
      </c>
      <c r="V180" s="134" t="e">
        <f t="shared" ca="1" si="28"/>
        <v>#NAME?</v>
      </c>
      <c r="W180" s="134">
        <f t="shared" si="29"/>
        <v>1124</v>
      </c>
      <c r="X180" s="134" t="e">
        <f t="shared" ca="1" si="30"/>
        <v>#NAME?</v>
      </c>
      <c r="Y180" s="132" t="e">
        <f t="shared" ca="1" si="31"/>
        <v>#NAME?</v>
      </c>
      <c r="Z180" s="137" t="e">
        <f t="shared" ca="1" si="32"/>
        <v>#NAME?</v>
      </c>
      <c r="AA180" s="125">
        <v>23.594828786557802</v>
      </c>
      <c r="AB180" s="125">
        <v>53.771418479439902</v>
      </c>
      <c r="AC180" s="123" t="s">
        <v>9814</v>
      </c>
      <c r="AD180" s="125">
        <v>31.019656763569198</v>
      </c>
      <c r="AE180" s="123" t="s">
        <v>9815</v>
      </c>
      <c r="AF180" s="125">
        <v>41.8277357708049</v>
      </c>
      <c r="AG180" s="123" t="s">
        <v>9816</v>
      </c>
      <c r="AH180" s="125">
        <v>55.939595480000001</v>
      </c>
      <c r="AI180" s="123" t="s">
        <v>163</v>
      </c>
      <c r="AJ180" s="123" t="s">
        <v>166</v>
      </c>
      <c r="AK180" s="124">
        <v>1.2209624131000001</v>
      </c>
      <c r="AL180" s="123" t="s">
        <v>159</v>
      </c>
      <c r="AM180" s="36">
        <v>42340</v>
      </c>
      <c r="AN180" s="123" t="s">
        <v>9271</v>
      </c>
      <c r="AO180" s="123" t="s">
        <v>9817</v>
      </c>
      <c r="AP180" s="123" t="s">
        <v>418</v>
      </c>
      <c r="AQ180" s="123" t="s">
        <v>204</v>
      </c>
    </row>
    <row r="181" spans="1:43">
      <c r="A181" s="123" t="s">
        <v>7378</v>
      </c>
      <c r="B181" s="123" t="s">
        <v>7379</v>
      </c>
      <c r="C181" s="36">
        <v>43830</v>
      </c>
      <c r="D181" s="124">
        <v>1.4152</v>
      </c>
      <c r="E181" s="124">
        <v>1.4152</v>
      </c>
      <c r="F181" s="125">
        <v>0.41152263374485798</v>
      </c>
      <c r="G181" s="36">
        <v>43829</v>
      </c>
      <c r="H181" s="124">
        <v>1.4094</v>
      </c>
      <c r="I181" s="125">
        <v>53.742531233025503</v>
      </c>
      <c r="J181" s="123" t="s">
        <v>9818</v>
      </c>
      <c r="K181" s="125">
        <v>2.0846858544326601</v>
      </c>
      <c r="L181" s="125">
        <v>9.3240633449208197</v>
      </c>
      <c r="M181" s="130">
        <v>17.2882479695011</v>
      </c>
      <c r="N181" s="137">
        <f t="shared" si="22"/>
        <v>69.1529918780044</v>
      </c>
      <c r="O181" s="132">
        <f t="shared" si="23"/>
        <v>0.691529918780044</v>
      </c>
      <c r="P181" s="134">
        <f t="shared" si="24"/>
        <v>27</v>
      </c>
      <c r="Q181" s="134">
        <v>1124</v>
      </c>
      <c r="R181" s="134" t="str">
        <f t="shared" si="25"/>
        <v>27/1124</v>
      </c>
      <c r="S181" s="132">
        <f t="shared" si="26"/>
        <v>2.4021352313167259E-2</v>
      </c>
      <c r="T181" s="137">
        <f t="shared" si="27"/>
        <v>98.79893238434164</v>
      </c>
      <c r="U181" s="133" t="e">
        <f ca="1">[1]!f_risk_annusharpe(A181,"2019/9/30","2019/12/31",1,1,3)</f>
        <v>#NAME?</v>
      </c>
      <c r="V181" s="134" t="e">
        <f t="shared" ca="1" si="28"/>
        <v>#NAME?</v>
      </c>
      <c r="W181" s="134">
        <f t="shared" si="29"/>
        <v>1124</v>
      </c>
      <c r="X181" s="134" t="e">
        <f t="shared" ca="1" si="30"/>
        <v>#NAME?</v>
      </c>
      <c r="Y181" s="132" t="e">
        <f t="shared" ca="1" si="31"/>
        <v>#NAME?</v>
      </c>
      <c r="Z181" s="137" t="e">
        <f t="shared" ca="1" si="32"/>
        <v>#NAME?</v>
      </c>
      <c r="AA181" s="125">
        <v>31.304509185377601</v>
      </c>
      <c r="AB181" s="125">
        <v>53.742531233025503</v>
      </c>
      <c r="AC181" s="123" t="s">
        <v>9818</v>
      </c>
      <c r="AD181" s="126">
        <v>0</v>
      </c>
      <c r="AE181" s="123"/>
      <c r="AF181" s="126">
        <v>0</v>
      </c>
      <c r="AG181" s="123"/>
      <c r="AH181" s="125">
        <v>41.52</v>
      </c>
      <c r="AI181" s="123" t="s">
        <v>157</v>
      </c>
      <c r="AJ181" s="123" t="s">
        <v>95</v>
      </c>
      <c r="AK181" s="124">
        <v>1.8464448816000001</v>
      </c>
      <c r="AL181" s="123" t="s">
        <v>159</v>
      </c>
      <c r="AM181" s="36">
        <v>43126</v>
      </c>
      <c r="AN181" s="123" t="s">
        <v>9271</v>
      </c>
      <c r="AO181" s="123" t="s">
        <v>3620</v>
      </c>
      <c r="AP181" s="123" t="s">
        <v>217</v>
      </c>
      <c r="AQ181" s="123" t="s">
        <v>165</v>
      </c>
    </row>
    <row r="182" spans="1:43">
      <c r="A182" s="123" t="s">
        <v>7380</v>
      </c>
      <c r="B182" s="123" t="s">
        <v>7381</v>
      </c>
      <c r="C182" s="36">
        <v>43830</v>
      </c>
      <c r="D182" s="124">
        <v>1.153</v>
      </c>
      <c r="E182" s="124">
        <v>1.153</v>
      </c>
      <c r="F182" s="125">
        <v>0.43554006968642101</v>
      </c>
      <c r="G182" s="36">
        <v>43829</v>
      </c>
      <c r="H182" s="124">
        <v>1.1479999999999999</v>
      </c>
      <c r="I182" s="125">
        <v>53.733333333333299</v>
      </c>
      <c r="J182" s="123" t="s">
        <v>9819</v>
      </c>
      <c r="K182" s="125">
        <v>2.4888888888888898</v>
      </c>
      <c r="L182" s="125">
        <v>10.4406130268199</v>
      </c>
      <c r="M182" s="130">
        <v>14.726368159204</v>
      </c>
      <c r="N182" s="137">
        <f t="shared" si="22"/>
        <v>58.905472636816</v>
      </c>
      <c r="O182" s="132">
        <f t="shared" si="23"/>
        <v>0.58905472636816003</v>
      </c>
      <c r="P182" s="134">
        <f t="shared" si="24"/>
        <v>77</v>
      </c>
      <c r="Q182" s="134">
        <v>1124</v>
      </c>
      <c r="R182" s="134" t="str">
        <f t="shared" si="25"/>
        <v>77/1124</v>
      </c>
      <c r="S182" s="132">
        <f t="shared" si="26"/>
        <v>6.8505338078291816E-2</v>
      </c>
      <c r="T182" s="137">
        <f t="shared" si="27"/>
        <v>96.57473309608541</v>
      </c>
      <c r="U182" s="133" t="e">
        <f ca="1">[1]!f_risk_annusharpe(A182,"2019/9/30","2019/12/31",1,1,3)</f>
        <v>#NAME?</v>
      </c>
      <c r="V182" s="134" t="e">
        <f t="shared" ca="1" si="28"/>
        <v>#NAME?</v>
      </c>
      <c r="W182" s="134">
        <f t="shared" si="29"/>
        <v>1124</v>
      </c>
      <c r="X182" s="134" t="e">
        <f t="shared" ca="1" si="30"/>
        <v>#NAME?</v>
      </c>
      <c r="Y182" s="132" t="e">
        <f t="shared" ca="1" si="31"/>
        <v>#NAME?</v>
      </c>
      <c r="Z182" s="137" t="e">
        <f t="shared" ca="1" si="32"/>
        <v>#NAME?</v>
      </c>
      <c r="AA182" s="125">
        <v>20.732984293193699</v>
      </c>
      <c r="AB182" s="125">
        <v>53.733333333333299</v>
      </c>
      <c r="AC182" s="123" t="s">
        <v>9819</v>
      </c>
      <c r="AD182" s="125">
        <v>26.842684268426801</v>
      </c>
      <c r="AE182" s="123" t="s">
        <v>9820</v>
      </c>
      <c r="AF182" s="125">
        <v>57.298772169167798</v>
      </c>
      <c r="AG182" s="123" t="s">
        <v>9821</v>
      </c>
      <c r="AH182" s="125">
        <v>15.3</v>
      </c>
      <c r="AI182" s="123" t="s">
        <v>174</v>
      </c>
      <c r="AJ182" s="123" t="s">
        <v>197</v>
      </c>
      <c r="AK182" s="124">
        <v>7.1751409967999997</v>
      </c>
      <c r="AL182" s="123" t="s">
        <v>159</v>
      </c>
      <c r="AM182" s="36">
        <v>42138</v>
      </c>
      <c r="AN182" s="123" t="s">
        <v>9271</v>
      </c>
      <c r="AO182" s="123" t="s">
        <v>428</v>
      </c>
      <c r="AP182" s="123" t="s">
        <v>195</v>
      </c>
      <c r="AQ182" s="123" t="s">
        <v>165</v>
      </c>
    </row>
    <row r="183" spans="1:43">
      <c r="A183" s="123" t="s">
        <v>7382</v>
      </c>
      <c r="B183" s="123" t="s">
        <v>7383</v>
      </c>
      <c r="C183" s="36">
        <v>43830</v>
      </c>
      <c r="D183" s="124">
        <v>1.143</v>
      </c>
      <c r="E183" s="124">
        <v>1.238</v>
      </c>
      <c r="F183" s="125">
        <v>0.17528483786152499</v>
      </c>
      <c r="G183" s="36">
        <v>43829</v>
      </c>
      <c r="H183" s="124">
        <v>1.141</v>
      </c>
      <c r="I183" s="125">
        <v>53.5972736386138</v>
      </c>
      <c r="J183" s="123" t="s">
        <v>9822</v>
      </c>
      <c r="K183" s="125">
        <v>-0.223527535327118</v>
      </c>
      <c r="L183" s="125">
        <v>9.7356903883373302</v>
      </c>
      <c r="M183" s="130">
        <v>11.8077451351351</v>
      </c>
      <c r="N183" s="137">
        <f t="shared" si="22"/>
        <v>47.230980540540401</v>
      </c>
      <c r="O183" s="132">
        <f t="shared" si="23"/>
        <v>0.47230980540540402</v>
      </c>
      <c r="P183" s="134">
        <f t="shared" si="24"/>
        <v>222</v>
      </c>
      <c r="Q183" s="134">
        <v>1124</v>
      </c>
      <c r="R183" s="134" t="str">
        <f t="shared" si="25"/>
        <v>222/1124</v>
      </c>
      <c r="S183" s="132">
        <f t="shared" si="26"/>
        <v>0.19750889679715303</v>
      </c>
      <c r="T183" s="137">
        <f t="shared" si="27"/>
        <v>90.12455516014235</v>
      </c>
      <c r="U183" s="133" t="e">
        <f ca="1">[1]!f_risk_annusharpe(A183,"2019/9/30","2019/12/31",1,1,3)</f>
        <v>#NAME?</v>
      </c>
      <c r="V183" s="134" t="e">
        <f t="shared" ca="1" si="28"/>
        <v>#NAME?</v>
      </c>
      <c r="W183" s="134">
        <f t="shared" si="29"/>
        <v>1124</v>
      </c>
      <c r="X183" s="134" t="e">
        <f t="shared" ca="1" si="30"/>
        <v>#NAME?</v>
      </c>
      <c r="Y183" s="132" t="e">
        <f t="shared" ca="1" si="31"/>
        <v>#NAME?</v>
      </c>
      <c r="Z183" s="137" t="e">
        <f t="shared" ca="1" si="32"/>
        <v>#NAME?</v>
      </c>
      <c r="AA183" s="125">
        <v>27.6816842592592</v>
      </c>
      <c r="AB183" s="125">
        <v>53.5972736386138</v>
      </c>
      <c r="AC183" s="123" t="s">
        <v>9822</v>
      </c>
      <c r="AD183" s="125">
        <v>24.8557314889336</v>
      </c>
      <c r="AE183" s="123" t="s">
        <v>9823</v>
      </c>
      <c r="AF183" s="126">
        <v>0</v>
      </c>
      <c r="AG183" s="123"/>
      <c r="AH183" s="125">
        <v>24.106597099999998</v>
      </c>
      <c r="AI183" s="123" t="s">
        <v>157</v>
      </c>
      <c r="AJ183" s="123" t="s">
        <v>95</v>
      </c>
      <c r="AK183" s="124">
        <v>0.83443219020000003</v>
      </c>
      <c r="AL183" s="123" t="s">
        <v>159</v>
      </c>
      <c r="AM183" s="36">
        <v>43066</v>
      </c>
      <c r="AN183" s="123" t="s">
        <v>9271</v>
      </c>
      <c r="AO183" s="123" t="s">
        <v>425</v>
      </c>
      <c r="AP183" s="123" t="s">
        <v>200</v>
      </c>
      <c r="AQ183" s="123" t="s">
        <v>181</v>
      </c>
    </row>
    <row r="184" spans="1:43">
      <c r="A184" s="123" t="s">
        <v>7384</v>
      </c>
      <c r="B184" s="123" t="s">
        <v>7385</v>
      </c>
      <c r="C184" s="36">
        <v>43830</v>
      </c>
      <c r="D184" s="124">
        <v>1.327</v>
      </c>
      <c r="E184" s="124">
        <v>1.327</v>
      </c>
      <c r="F184" s="125">
        <v>0.60652009097801396</v>
      </c>
      <c r="G184" s="36">
        <v>43829</v>
      </c>
      <c r="H184" s="124">
        <v>1.319</v>
      </c>
      <c r="I184" s="125">
        <v>53.587962962962997</v>
      </c>
      <c r="J184" s="123" t="s">
        <v>9824</v>
      </c>
      <c r="K184" s="125">
        <v>2.6295436968290802</v>
      </c>
      <c r="L184" s="125">
        <v>9.7601323407774903</v>
      </c>
      <c r="M184" s="130">
        <v>13.8078902229846</v>
      </c>
      <c r="N184" s="137">
        <f t="shared" si="22"/>
        <v>55.2315608919384</v>
      </c>
      <c r="O184" s="132">
        <f t="shared" si="23"/>
        <v>0.55231560891938403</v>
      </c>
      <c r="P184" s="134">
        <f t="shared" si="24"/>
        <v>116</v>
      </c>
      <c r="Q184" s="134">
        <v>1124</v>
      </c>
      <c r="R184" s="134" t="str">
        <f t="shared" si="25"/>
        <v>116/1124</v>
      </c>
      <c r="S184" s="132">
        <f t="shared" si="26"/>
        <v>0.10320284697508897</v>
      </c>
      <c r="T184" s="137">
        <f t="shared" si="27"/>
        <v>94.839857651245552</v>
      </c>
      <c r="U184" s="133" t="e">
        <f ca="1">[1]!f_risk_annusharpe(A184,"2019/9/30","2019/12/31",1,1,3)</f>
        <v>#NAME?</v>
      </c>
      <c r="V184" s="134" t="e">
        <f t="shared" ca="1" si="28"/>
        <v>#NAME?</v>
      </c>
      <c r="W184" s="134">
        <f t="shared" si="29"/>
        <v>1124</v>
      </c>
      <c r="X184" s="134" t="e">
        <f t="shared" ca="1" si="30"/>
        <v>#NAME?</v>
      </c>
      <c r="Y184" s="132" t="e">
        <f t="shared" ca="1" si="31"/>
        <v>#NAME?</v>
      </c>
      <c r="Z184" s="137" t="e">
        <f t="shared" ca="1" si="32"/>
        <v>#NAME?</v>
      </c>
      <c r="AA184" s="125">
        <v>27.351247600767699</v>
      </c>
      <c r="AB184" s="125">
        <v>53.587962962962997</v>
      </c>
      <c r="AC184" s="123" t="s">
        <v>9824</v>
      </c>
      <c r="AD184" s="125">
        <v>29.970617042115599</v>
      </c>
      <c r="AE184" s="123" t="s">
        <v>9825</v>
      </c>
      <c r="AF184" s="125">
        <v>37.512953367875603</v>
      </c>
      <c r="AG184" s="123" t="s">
        <v>9826</v>
      </c>
      <c r="AH184" s="125">
        <v>32.700000000000003</v>
      </c>
      <c r="AI184" s="123" t="s">
        <v>157</v>
      </c>
      <c r="AJ184" s="123" t="s">
        <v>189</v>
      </c>
      <c r="AK184" s="124">
        <v>1.1390776547999999</v>
      </c>
      <c r="AL184" s="123" t="s">
        <v>159</v>
      </c>
      <c r="AM184" s="36">
        <v>42349</v>
      </c>
      <c r="AN184" s="123" t="s">
        <v>9271</v>
      </c>
      <c r="AO184" s="123" t="s">
        <v>9827</v>
      </c>
      <c r="AP184" s="123" t="s">
        <v>325</v>
      </c>
      <c r="AQ184" s="123" t="s">
        <v>162</v>
      </c>
    </row>
    <row r="185" spans="1:43">
      <c r="A185" s="123" t="s">
        <v>7386</v>
      </c>
      <c r="B185" s="123" t="s">
        <v>7387</v>
      </c>
      <c r="C185" s="36">
        <v>43830</v>
      </c>
      <c r="D185" s="124">
        <v>1.454</v>
      </c>
      <c r="E185" s="124">
        <v>1.454</v>
      </c>
      <c r="F185" s="125">
        <v>0.83217753120665805</v>
      </c>
      <c r="G185" s="36">
        <v>43826</v>
      </c>
      <c r="H185" s="124">
        <v>1.4419999999999999</v>
      </c>
      <c r="I185" s="125">
        <v>53.5374868004224</v>
      </c>
      <c r="J185" s="123" t="s">
        <v>9828</v>
      </c>
      <c r="K185" s="125">
        <v>0</v>
      </c>
      <c r="L185" s="125">
        <v>4.3790380473797503</v>
      </c>
      <c r="M185" s="130">
        <v>9.9017384731670504</v>
      </c>
      <c r="N185" s="137">
        <f t="shared" si="22"/>
        <v>39.606953892668201</v>
      </c>
      <c r="O185" s="132">
        <f t="shared" si="23"/>
        <v>0.39606953892668201</v>
      </c>
      <c r="P185" s="134">
        <f t="shared" si="24"/>
        <v>346</v>
      </c>
      <c r="Q185" s="134">
        <v>1124</v>
      </c>
      <c r="R185" s="134" t="str">
        <f t="shared" si="25"/>
        <v>346/1124</v>
      </c>
      <c r="S185" s="132">
        <f t="shared" si="26"/>
        <v>0.30782918149466193</v>
      </c>
      <c r="T185" s="137">
        <f t="shared" si="27"/>
        <v>84.608540925266908</v>
      </c>
      <c r="U185" s="133" t="e">
        <f ca="1">[1]!f_risk_annusharpe(A185,"2019/9/30","2019/12/31",1,1,3)</f>
        <v>#NAME?</v>
      </c>
      <c r="V185" s="134" t="e">
        <f t="shared" ca="1" si="28"/>
        <v>#NAME?</v>
      </c>
      <c r="W185" s="134">
        <f t="shared" si="29"/>
        <v>1124</v>
      </c>
      <c r="X185" s="134" t="e">
        <f t="shared" ca="1" si="30"/>
        <v>#NAME?</v>
      </c>
      <c r="Y185" s="132" t="e">
        <f t="shared" ca="1" si="31"/>
        <v>#NAME?</v>
      </c>
      <c r="Z185" s="137" t="e">
        <f t="shared" ca="1" si="32"/>
        <v>#NAME?</v>
      </c>
      <c r="AA185" s="125">
        <v>16.2270183852918</v>
      </c>
      <c r="AB185" s="125">
        <v>53.5374868004224</v>
      </c>
      <c r="AC185" s="123" t="s">
        <v>9828</v>
      </c>
      <c r="AD185" s="125">
        <v>18.597063621533401</v>
      </c>
      <c r="AE185" s="123" t="s">
        <v>9829</v>
      </c>
      <c r="AF185" s="125">
        <v>52.092050209204999</v>
      </c>
      <c r="AG185" s="123" t="s">
        <v>9830</v>
      </c>
      <c r="AH185" s="125">
        <v>45.4</v>
      </c>
      <c r="AI185" s="123" t="s">
        <v>174</v>
      </c>
      <c r="AJ185" s="123" t="s">
        <v>197</v>
      </c>
      <c r="AK185" s="124">
        <v>1.6425147982999999</v>
      </c>
      <c r="AL185" s="123" t="s">
        <v>159</v>
      </c>
      <c r="AM185" s="36">
        <v>42243</v>
      </c>
      <c r="AN185" s="123" t="s">
        <v>9271</v>
      </c>
      <c r="AO185" s="123" t="s">
        <v>387</v>
      </c>
      <c r="AP185" s="123" t="s">
        <v>269</v>
      </c>
      <c r="AQ185" s="123" t="s">
        <v>181</v>
      </c>
    </row>
    <row r="186" spans="1:43">
      <c r="A186" s="123" t="s">
        <v>7388</v>
      </c>
      <c r="B186" s="123" t="s">
        <v>7389</v>
      </c>
      <c r="C186" s="36">
        <v>43830</v>
      </c>
      <c r="D186" s="124">
        <v>1.3717999999999999</v>
      </c>
      <c r="E186" s="124">
        <v>1.3717999999999999</v>
      </c>
      <c r="F186" s="125">
        <v>0.82316625018373302</v>
      </c>
      <c r="G186" s="36">
        <v>43829</v>
      </c>
      <c r="H186" s="124">
        <v>1.3606</v>
      </c>
      <c r="I186" s="125">
        <v>53.5310576385003</v>
      </c>
      <c r="J186" s="123" t="s">
        <v>9831</v>
      </c>
      <c r="K186" s="125">
        <v>2.6028421839940101</v>
      </c>
      <c r="L186" s="125">
        <v>6.1107673267326703</v>
      </c>
      <c r="M186" s="130">
        <v>11.573810492069899</v>
      </c>
      <c r="N186" s="137">
        <f t="shared" si="22"/>
        <v>46.295241968279598</v>
      </c>
      <c r="O186" s="132">
        <f t="shared" si="23"/>
        <v>0.46295241968279599</v>
      </c>
      <c r="P186" s="134">
        <f t="shared" si="24"/>
        <v>234</v>
      </c>
      <c r="Q186" s="134">
        <v>1124</v>
      </c>
      <c r="R186" s="134" t="str">
        <f t="shared" si="25"/>
        <v>234/1124</v>
      </c>
      <c r="S186" s="132">
        <f t="shared" si="26"/>
        <v>0.20818505338078291</v>
      </c>
      <c r="T186" s="137">
        <f t="shared" si="27"/>
        <v>89.590747330960852</v>
      </c>
      <c r="U186" s="133" t="e">
        <f ca="1">[1]!f_risk_annusharpe(A186,"2019/9/30","2019/12/31",1,1,3)</f>
        <v>#NAME?</v>
      </c>
      <c r="V186" s="134" t="e">
        <f t="shared" ca="1" si="28"/>
        <v>#NAME?</v>
      </c>
      <c r="W186" s="134">
        <f t="shared" si="29"/>
        <v>1124</v>
      </c>
      <c r="X186" s="134" t="e">
        <f t="shared" ca="1" si="30"/>
        <v>#NAME?</v>
      </c>
      <c r="Y186" s="132" t="e">
        <f t="shared" ca="1" si="31"/>
        <v>#NAME?</v>
      </c>
      <c r="Z186" s="137" t="e">
        <f t="shared" ca="1" si="32"/>
        <v>#NAME?</v>
      </c>
      <c r="AA186" s="125">
        <v>19.1729649900095</v>
      </c>
      <c r="AB186" s="125">
        <v>53.5310576385003</v>
      </c>
      <c r="AC186" s="123" t="s">
        <v>9831</v>
      </c>
      <c r="AD186" s="125">
        <v>19.4947735191638</v>
      </c>
      <c r="AE186" s="123" t="s">
        <v>9832</v>
      </c>
      <c r="AF186" s="125">
        <v>36.361829025844898</v>
      </c>
      <c r="AG186" s="123" t="s">
        <v>9833</v>
      </c>
      <c r="AH186" s="125">
        <v>37.18</v>
      </c>
      <c r="AI186" s="123" t="s">
        <v>157</v>
      </c>
      <c r="AJ186" s="123" t="s">
        <v>166</v>
      </c>
      <c r="AK186" s="124">
        <v>0.95543729570000002</v>
      </c>
      <c r="AL186" s="123" t="s">
        <v>159</v>
      </c>
      <c r="AM186" s="36">
        <v>42167</v>
      </c>
      <c r="AN186" s="123" t="s">
        <v>9271</v>
      </c>
      <c r="AO186" s="123" t="s">
        <v>397</v>
      </c>
      <c r="AP186" s="123" t="s">
        <v>236</v>
      </c>
      <c r="AQ186" s="123" t="s">
        <v>192</v>
      </c>
    </row>
    <row r="187" spans="1:43">
      <c r="A187" s="123" t="s">
        <v>7390</v>
      </c>
      <c r="B187" s="123" t="s">
        <v>7391</v>
      </c>
      <c r="C187" s="36">
        <v>43830</v>
      </c>
      <c r="D187" s="124">
        <v>1.9139999999999999</v>
      </c>
      <c r="E187" s="124">
        <v>1.974</v>
      </c>
      <c r="F187" s="125">
        <v>-0.519750519750524</v>
      </c>
      <c r="G187" s="36">
        <v>43829</v>
      </c>
      <c r="H187" s="124">
        <v>1.9239999999999999</v>
      </c>
      <c r="I187" s="125">
        <v>53.488372093023202</v>
      </c>
      <c r="J187" s="123" t="s">
        <v>9834</v>
      </c>
      <c r="K187" s="125">
        <v>-1.5432098765432001</v>
      </c>
      <c r="L187" s="125">
        <v>6.74846625766871</v>
      </c>
      <c r="M187" s="130">
        <v>7.8309859154929597</v>
      </c>
      <c r="N187" s="137">
        <f t="shared" si="22"/>
        <v>31.323943661971839</v>
      </c>
      <c r="O187" s="132">
        <f t="shared" si="23"/>
        <v>0.31323943661971837</v>
      </c>
      <c r="P187" s="134">
        <f t="shared" si="24"/>
        <v>523</v>
      </c>
      <c r="Q187" s="134">
        <v>1124</v>
      </c>
      <c r="R187" s="134" t="str">
        <f t="shared" si="25"/>
        <v>523/1124</v>
      </c>
      <c r="S187" s="132">
        <f t="shared" si="26"/>
        <v>0.46530249110320282</v>
      </c>
      <c r="T187" s="137">
        <f t="shared" si="27"/>
        <v>76.734875444839858</v>
      </c>
      <c r="U187" s="133" t="e">
        <f ca="1">[1]!f_risk_annusharpe(A187,"2019/9/30","2019/12/31",1,1,3)</f>
        <v>#NAME?</v>
      </c>
      <c r="V187" s="134" t="e">
        <f t="shared" ca="1" si="28"/>
        <v>#NAME?</v>
      </c>
      <c r="W187" s="134">
        <f t="shared" si="29"/>
        <v>1124</v>
      </c>
      <c r="X187" s="134" t="e">
        <f t="shared" ca="1" si="30"/>
        <v>#NAME?</v>
      </c>
      <c r="Y187" s="132" t="e">
        <f t="shared" ca="1" si="31"/>
        <v>#NAME?</v>
      </c>
      <c r="Z187" s="137" t="e">
        <f t="shared" ca="1" si="32"/>
        <v>#NAME?</v>
      </c>
      <c r="AA187" s="125">
        <v>28.112449799196799</v>
      </c>
      <c r="AB187" s="125">
        <v>53.488372093023202</v>
      </c>
      <c r="AC187" s="123" t="s">
        <v>9834</v>
      </c>
      <c r="AD187" s="125">
        <v>-2.6944585663447</v>
      </c>
      <c r="AE187" s="123" t="s">
        <v>9835</v>
      </c>
      <c r="AF187" s="125">
        <v>-5.2944087085601099</v>
      </c>
      <c r="AG187" s="123" t="s">
        <v>9836</v>
      </c>
      <c r="AH187" s="125">
        <v>101.859053</v>
      </c>
      <c r="AI187" s="123" t="s">
        <v>157</v>
      </c>
      <c r="AJ187" s="123" t="s">
        <v>158</v>
      </c>
      <c r="AK187" s="124">
        <v>3.1128535132000001</v>
      </c>
      <c r="AL187" s="123" t="s">
        <v>159</v>
      </c>
      <c r="AM187" s="36">
        <v>39968</v>
      </c>
      <c r="AN187" s="123" t="s">
        <v>9271</v>
      </c>
      <c r="AO187" s="123" t="s">
        <v>9837</v>
      </c>
      <c r="AP187" s="123" t="s">
        <v>194</v>
      </c>
      <c r="AQ187" s="123" t="s">
        <v>181</v>
      </c>
    </row>
    <row r="188" spans="1:43">
      <c r="A188" s="123" t="s">
        <v>7392</v>
      </c>
      <c r="B188" s="123" t="s">
        <v>7393</v>
      </c>
      <c r="C188" s="36">
        <v>43830</v>
      </c>
      <c r="D188" s="124">
        <v>1.2262999999999999</v>
      </c>
      <c r="E188" s="124">
        <v>1.2262999999999999</v>
      </c>
      <c r="F188" s="125">
        <v>0.64839133289560202</v>
      </c>
      <c r="G188" s="36">
        <v>43829</v>
      </c>
      <c r="H188" s="124">
        <v>1.2183999999999999</v>
      </c>
      <c r="I188" s="125">
        <v>53.460142660492998</v>
      </c>
      <c r="J188" s="123" t="s">
        <v>9838</v>
      </c>
      <c r="K188" s="125">
        <v>2.6707970529136</v>
      </c>
      <c r="L188" s="125">
        <v>5.7155172413793096</v>
      </c>
      <c r="M188" s="130">
        <v>8.3208197155728101</v>
      </c>
      <c r="N188" s="137">
        <f t="shared" si="22"/>
        <v>33.28327886229124</v>
      </c>
      <c r="O188" s="132">
        <f t="shared" si="23"/>
        <v>0.33283278862291238</v>
      </c>
      <c r="P188" s="134">
        <f t="shared" si="24"/>
        <v>472</v>
      </c>
      <c r="Q188" s="134">
        <v>1124</v>
      </c>
      <c r="R188" s="134" t="str">
        <f t="shared" si="25"/>
        <v>472/1124</v>
      </c>
      <c r="S188" s="132">
        <f t="shared" si="26"/>
        <v>0.41992882562277578</v>
      </c>
      <c r="T188" s="137">
        <f t="shared" si="27"/>
        <v>79.003558718861214</v>
      </c>
      <c r="U188" s="133" t="e">
        <f ca="1">[1]!f_risk_annusharpe(A188,"2019/9/30","2019/12/31",1,1,3)</f>
        <v>#NAME?</v>
      </c>
      <c r="V188" s="134" t="e">
        <f t="shared" ca="1" si="28"/>
        <v>#NAME?</v>
      </c>
      <c r="W188" s="134">
        <f t="shared" si="29"/>
        <v>1124</v>
      </c>
      <c r="X188" s="134" t="e">
        <f t="shared" ca="1" si="30"/>
        <v>#NAME?</v>
      </c>
      <c r="Y188" s="132" t="e">
        <f t="shared" ca="1" si="31"/>
        <v>#NAME?</v>
      </c>
      <c r="Z188" s="137" t="e">
        <f t="shared" ca="1" si="32"/>
        <v>#NAME?</v>
      </c>
      <c r="AA188" s="125">
        <v>13.725308355745099</v>
      </c>
      <c r="AB188" s="125">
        <v>53.460142660492998</v>
      </c>
      <c r="AC188" s="123" t="s">
        <v>9838</v>
      </c>
      <c r="AD188" s="125">
        <v>20.3434739941119</v>
      </c>
      <c r="AE188" s="123" t="s">
        <v>9839</v>
      </c>
      <c r="AF188" s="125">
        <v>22.998996990972898</v>
      </c>
      <c r="AG188" s="123" t="s">
        <v>9840</v>
      </c>
      <c r="AH188" s="125">
        <v>22.63</v>
      </c>
      <c r="AI188" s="123" t="s">
        <v>157</v>
      </c>
      <c r="AJ188" s="123" t="s">
        <v>189</v>
      </c>
      <c r="AK188" s="124">
        <v>1.2895284083</v>
      </c>
      <c r="AL188" s="123" t="s">
        <v>159</v>
      </c>
      <c r="AM188" s="36">
        <v>42416</v>
      </c>
      <c r="AN188" s="123" t="s">
        <v>9271</v>
      </c>
      <c r="AO188" s="123" t="s">
        <v>393</v>
      </c>
      <c r="AP188" s="123" t="s">
        <v>394</v>
      </c>
      <c r="AQ188" s="123" t="s">
        <v>181</v>
      </c>
    </row>
    <row r="189" spans="1:43">
      <c r="A189" s="123" t="s">
        <v>7394</v>
      </c>
      <c r="B189" s="123" t="s">
        <v>7395</v>
      </c>
      <c r="C189" s="36">
        <v>43830</v>
      </c>
      <c r="D189" s="124">
        <v>1.0680000000000001</v>
      </c>
      <c r="E189" s="124">
        <v>1.0680000000000001</v>
      </c>
      <c r="F189" s="125">
        <v>0.75471698113207597</v>
      </c>
      <c r="G189" s="36">
        <v>43829</v>
      </c>
      <c r="H189" s="124">
        <v>1.06</v>
      </c>
      <c r="I189" s="125">
        <v>53.448275862069003</v>
      </c>
      <c r="J189" s="123" t="s">
        <v>9841</v>
      </c>
      <c r="K189" s="125">
        <v>2.10325047801147</v>
      </c>
      <c r="L189" s="125">
        <v>6.2686567164179303</v>
      </c>
      <c r="M189" s="130">
        <v>10.3305785123967</v>
      </c>
      <c r="N189" s="137">
        <f t="shared" si="22"/>
        <v>41.322314049586801</v>
      </c>
      <c r="O189" s="132">
        <f t="shared" si="23"/>
        <v>0.413223140495868</v>
      </c>
      <c r="P189" s="134">
        <f t="shared" si="24"/>
        <v>315</v>
      </c>
      <c r="Q189" s="134">
        <v>1124</v>
      </c>
      <c r="R189" s="134" t="str">
        <f t="shared" si="25"/>
        <v>315/1124</v>
      </c>
      <c r="S189" s="132">
        <f t="shared" si="26"/>
        <v>0.28024911032028471</v>
      </c>
      <c r="T189" s="137">
        <f t="shared" si="27"/>
        <v>85.987544483985772</v>
      </c>
      <c r="U189" s="133" t="e">
        <f ca="1">[1]!f_risk_annusharpe(A189,"2019/9/30","2019/12/31",1,1,3)</f>
        <v>#NAME?</v>
      </c>
      <c r="V189" s="134" t="e">
        <f t="shared" ca="1" si="28"/>
        <v>#NAME?</v>
      </c>
      <c r="W189" s="134">
        <f t="shared" si="29"/>
        <v>1124</v>
      </c>
      <c r="X189" s="134" t="e">
        <f t="shared" ca="1" si="30"/>
        <v>#NAME?</v>
      </c>
      <c r="Y189" s="132" t="e">
        <f t="shared" ca="1" si="31"/>
        <v>#NAME?</v>
      </c>
      <c r="Z189" s="137" t="e">
        <f t="shared" ca="1" si="32"/>
        <v>#NAME?</v>
      </c>
      <c r="AA189" s="125">
        <v>17.233809001097701</v>
      </c>
      <c r="AB189" s="125">
        <v>53.448275862069003</v>
      </c>
      <c r="AC189" s="123" t="s">
        <v>9841</v>
      </c>
      <c r="AD189" s="125">
        <v>6.6933066933067096</v>
      </c>
      <c r="AE189" s="123" t="s">
        <v>9842</v>
      </c>
      <c r="AF189" s="126">
        <v>0</v>
      </c>
      <c r="AG189" s="123"/>
      <c r="AH189" s="125">
        <v>6.8000000000000096</v>
      </c>
      <c r="AI189" s="123" t="s">
        <v>157</v>
      </c>
      <c r="AJ189" s="123" t="s">
        <v>95</v>
      </c>
      <c r="AK189" s="124">
        <v>1.1264632285</v>
      </c>
      <c r="AL189" s="123" t="s">
        <v>159</v>
      </c>
      <c r="AM189" s="36">
        <v>43088</v>
      </c>
      <c r="AN189" s="123" t="s">
        <v>9271</v>
      </c>
      <c r="AO189" s="123" t="s">
        <v>9843</v>
      </c>
      <c r="AP189" s="123" t="s">
        <v>167</v>
      </c>
      <c r="AQ189" s="123" t="s">
        <v>181</v>
      </c>
    </row>
    <row r="190" spans="1:43">
      <c r="A190" s="123" t="s">
        <v>7396</v>
      </c>
      <c r="B190" s="123" t="s">
        <v>7397</v>
      </c>
      <c r="C190" s="36">
        <v>43830</v>
      </c>
      <c r="D190" s="124">
        <v>0.93289999999999995</v>
      </c>
      <c r="E190" s="124">
        <v>0.93289999999999995</v>
      </c>
      <c r="F190" s="125">
        <v>0.43061685865001698</v>
      </c>
      <c r="G190" s="36">
        <v>43829</v>
      </c>
      <c r="H190" s="124">
        <v>0.92889999999999995</v>
      </c>
      <c r="I190" s="125">
        <v>53.235873850197102</v>
      </c>
      <c r="J190" s="123" t="s">
        <v>9844</v>
      </c>
      <c r="K190" s="125">
        <v>2.21321354223732</v>
      </c>
      <c r="L190" s="125">
        <v>7.5513027438321396</v>
      </c>
      <c r="M190" s="130">
        <v>9.4439230408258901</v>
      </c>
      <c r="N190" s="137">
        <f t="shared" si="22"/>
        <v>37.77569216330356</v>
      </c>
      <c r="O190" s="132">
        <f t="shared" si="23"/>
        <v>0.37775692163303559</v>
      </c>
      <c r="P190" s="134">
        <f t="shared" si="24"/>
        <v>376</v>
      </c>
      <c r="Q190" s="134">
        <v>1124</v>
      </c>
      <c r="R190" s="134" t="str">
        <f t="shared" si="25"/>
        <v>376/1124</v>
      </c>
      <c r="S190" s="132">
        <f t="shared" si="26"/>
        <v>0.33451957295373663</v>
      </c>
      <c r="T190" s="137">
        <f t="shared" si="27"/>
        <v>83.27402135231317</v>
      </c>
      <c r="U190" s="133" t="e">
        <f ca="1">[1]!f_risk_annusharpe(A190,"2019/9/30","2019/12/31",1,1,3)</f>
        <v>#NAME?</v>
      </c>
      <c r="V190" s="134" t="e">
        <f t="shared" ca="1" si="28"/>
        <v>#NAME?</v>
      </c>
      <c r="W190" s="134">
        <f t="shared" si="29"/>
        <v>1124</v>
      </c>
      <c r="X190" s="134" t="e">
        <f t="shared" ca="1" si="30"/>
        <v>#NAME?</v>
      </c>
      <c r="Y190" s="132" t="e">
        <f t="shared" ca="1" si="31"/>
        <v>#NAME?</v>
      </c>
      <c r="Z190" s="137" t="e">
        <f t="shared" ca="1" si="32"/>
        <v>#NAME?</v>
      </c>
      <c r="AA190" s="125">
        <v>16.0323383084577</v>
      </c>
      <c r="AB190" s="125">
        <v>53.235873850197102</v>
      </c>
      <c r="AC190" s="123" t="s">
        <v>9844</v>
      </c>
      <c r="AD190" s="125">
        <v>14.4803043318199</v>
      </c>
      <c r="AE190" s="123" t="s">
        <v>9845</v>
      </c>
      <c r="AF190" s="125">
        <v>28.216052776250699</v>
      </c>
      <c r="AG190" s="123" t="s">
        <v>9846</v>
      </c>
      <c r="AH190" s="125">
        <v>-6.71</v>
      </c>
      <c r="AI190" s="123" t="s">
        <v>157</v>
      </c>
      <c r="AJ190" s="123" t="s">
        <v>158</v>
      </c>
      <c r="AK190" s="124">
        <v>3.0831970468000001</v>
      </c>
      <c r="AL190" s="123" t="s">
        <v>159</v>
      </c>
      <c r="AM190" s="36">
        <v>42080</v>
      </c>
      <c r="AN190" s="123" t="s">
        <v>9271</v>
      </c>
      <c r="AO190" s="123" t="s">
        <v>9847</v>
      </c>
      <c r="AP190" s="123" t="s">
        <v>239</v>
      </c>
      <c r="AQ190" s="123" t="s">
        <v>173</v>
      </c>
    </row>
    <row r="191" spans="1:43">
      <c r="A191" s="123" t="s">
        <v>7398</v>
      </c>
      <c r="B191" s="123" t="s">
        <v>7399</v>
      </c>
      <c r="C191" s="36">
        <v>43830</v>
      </c>
      <c r="D191" s="124">
        <v>1.5467</v>
      </c>
      <c r="E191" s="124">
        <v>2.9887000000000001</v>
      </c>
      <c r="F191" s="125">
        <v>0.20082923037054801</v>
      </c>
      <c r="G191" s="36">
        <v>43829</v>
      </c>
      <c r="H191" s="124">
        <v>1.5436000000000001</v>
      </c>
      <c r="I191" s="125">
        <v>53.138589977976999</v>
      </c>
      <c r="J191" s="123" t="s">
        <v>9848</v>
      </c>
      <c r="K191" s="125">
        <v>0.85419926969220195</v>
      </c>
      <c r="L191" s="125">
        <v>12.128444162503101</v>
      </c>
      <c r="M191" s="130">
        <v>14.6297901710196</v>
      </c>
      <c r="N191" s="137">
        <f t="shared" si="22"/>
        <v>58.5191606840784</v>
      </c>
      <c r="O191" s="132">
        <f t="shared" si="23"/>
        <v>0.58519160684078397</v>
      </c>
      <c r="P191" s="134">
        <f t="shared" si="24"/>
        <v>80</v>
      </c>
      <c r="Q191" s="134">
        <v>1124</v>
      </c>
      <c r="R191" s="134" t="str">
        <f t="shared" si="25"/>
        <v>80/1124</v>
      </c>
      <c r="S191" s="132">
        <f t="shared" si="26"/>
        <v>7.1174377224199295E-2</v>
      </c>
      <c r="T191" s="137">
        <f t="shared" si="27"/>
        <v>96.441281138790032</v>
      </c>
      <c r="U191" s="133" t="e">
        <f ca="1">[1]!f_risk_annusharpe(A191,"2019/9/30","2019/12/31",1,1,3)</f>
        <v>#NAME?</v>
      </c>
      <c r="V191" s="134" t="e">
        <f t="shared" ca="1" si="28"/>
        <v>#NAME?</v>
      </c>
      <c r="W191" s="134">
        <f t="shared" si="29"/>
        <v>1124</v>
      </c>
      <c r="X191" s="134" t="e">
        <f t="shared" ca="1" si="30"/>
        <v>#NAME?</v>
      </c>
      <c r="Y191" s="132" t="e">
        <f t="shared" ca="1" si="31"/>
        <v>#NAME?</v>
      </c>
      <c r="Z191" s="137" t="e">
        <f t="shared" ca="1" si="32"/>
        <v>#NAME?</v>
      </c>
      <c r="AA191" s="125">
        <v>25.5744093529268</v>
      </c>
      <c r="AB191" s="125">
        <v>53.138589977976999</v>
      </c>
      <c r="AC191" s="123" t="s">
        <v>9848</v>
      </c>
      <c r="AD191" s="125">
        <v>10.5575238582965</v>
      </c>
      <c r="AE191" s="123" t="s">
        <v>9849</v>
      </c>
      <c r="AF191" s="125">
        <v>9.5933352589873007</v>
      </c>
      <c r="AG191" s="123" t="s">
        <v>9850</v>
      </c>
      <c r="AH191" s="125">
        <v>366.11413068000002</v>
      </c>
      <c r="AI191" s="123" t="s">
        <v>157</v>
      </c>
      <c r="AJ191" s="123" t="s">
        <v>158</v>
      </c>
      <c r="AK191" s="124">
        <v>0.90469563710000001</v>
      </c>
      <c r="AL191" s="123" t="s">
        <v>159</v>
      </c>
      <c r="AM191" s="36">
        <v>37925</v>
      </c>
      <c r="AN191" s="123" t="s">
        <v>9271</v>
      </c>
      <c r="AO191" s="123" t="s">
        <v>9851</v>
      </c>
      <c r="AP191" s="123" t="s">
        <v>233</v>
      </c>
      <c r="AQ191" s="123" t="s">
        <v>181</v>
      </c>
    </row>
    <row r="192" spans="1:43">
      <c r="A192" s="123" t="s">
        <v>7400</v>
      </c>
      <c r="B192" s="123" t="s">
        <v>7401</v>
      </c>
      <c r="C192" s="36">
        <v>43830</v>
      </c>
      <c r="D192" s="124">
        <v>1.2486999999999999</v>
      </c>
      <c r="E192" s="124">
        <v>1.2486999999999999</v>
      </c>
      <c r="F192" s="125">
        <v>0.43432799806963701</v>
      </c>
      <c r="G192" s="36">
        <v>43829</v>
      </c>
      <c r="H192" s="124">
        <v>1.2433000000000001</v>
      </c>
      <c r="I192" s="125">
        <v>53.120784794604504</v>
      </c>
      <c r="J192" s="123" t="s">
        <v>9852</v>
      </c>
      <c r="K192" s="125">
        <v>3.0110542814717101</v>
      </c>
      <c r="L192" s="125">
        <v>9.8724153101627596</v>
      </c>
      <c r="M192" s="130">
        <v>13.2504988209686</v>
      </c>
      <c r="N192" s="137">
        <f t="shared" si="22"/>
        <v>53.0019952838744</v>
      </c>
      <c r="O192" s="132">
        <f t="shared" si="23"/>
        <v>0.53001995283874404</v>
      </c>
      <c r="P192" s="134">
        <f t="shared" si="24"/>
        <v>144</v>
      </c>
      <c r="Q192" s="134">
        <v>1124</v>
      </c>
      <c r="R192" s="134" t="str">
        <f t="shared" si="25"/>
        <v>144/1124</v>
      </c>
      <c r="S192" s="132">
        <f t="shared" si="26"/>
        <v>0.12811387900355872</v>
      </c>
      <c r="T192" s="137">
        <f t="shared" si="27"/>
        <v>93.594306049822066</v>
      </c>
      <c r="U192" s="133" t="e">
        <f ca="1">[1]!f_risk_annusharpe(A192,"2019/9/30","2019/12/31",1,1,3)</f>
        <v>#NAME?</v>
      </c>
      <c r="V192" s="134" t="e">
        <f t="shared" ca="1" si="28"/>
        <v>#NAME?</v>
      </c>
      <c r="W192" s="134">
        <f t="shared" si="29"/>
        <v>1124</v>
      </c>
      <c r="X192" s="134" t="e">
        <f t="shared" ca="1" si="30"/>
        <v>#NAME?</v>
      </c>
      <c r="Y192" s="132" t="e">
        <f t="shared" ca="1" si="31"/>
        <v>#NAME?</v>
      </c>
      <c r="Z192" s="137" t="e">
        <f t="shared" ca="1" si="32"/>
        <v>#NAME?</v>
      </c>
      <c r="AA192" s="125">
        <v>15.695358102473801</v>
      </c>
      <c r="AB192" s="125">
        <v>53.120784794604504</v>
      </c>
      <c r="AC192" s="123" t="s">
        <v>9852</v>
      </c>
      <c r="AD192" s="125">
        <v>9.2954048140043604</v>
      </c>
      <c r="AE192" s="123" t="s">
        <v>9853</v>
      </c>
      <c r="AF192" s="126">
        <v>0</v>
      </c>
      <c r="AG192" s="123"/>
      <c r="AH192" s="125">
        <v>22.772198822831101</v>
      </c>
      <c r="AI192" s="123" t="s">
        <v>157</v>
      </c>
      <c r="AJ192" s="123" t="s">
        <v>95</v>
      </c>
      <c r="AK192" s="124">
        <v>2.4742578770999999</v>
      </c>
      <c r="AL192" s="123" t="s">
        <v>159</v>
      </c>
      <c r="AM192" s="36">
        <v>42739</v>
      </c>
      <c r="AN192" s="123" t="s">
        <v>9271</v>
      </c>
      <c r="AO192" s="123" t="s">
        <v>9854</v>
      </c>
      <c r="AP192" s="123" t="s">
        <v>223</v>
      </c>
      <c r="AQ192" s="123" t="s">
        <v>173</v>
      </c>
    </row>
    <row r="193" spans="1:43">
      <c r="A193" s="123" t="s">
        <v>7402</v>
      </c>
      <c r="B193" s="123" t="s">
        <v>7403</v>
      </c>
      <c r="C193" s="36">
        <v>43830</v>
      </c>
      <c r="D193" s="124">
        <v>1.401</v>
      </c>
      <c r="E193" s="124">
        <v>1.7210000000000001</v>
      </c>
      <c r="F193" s="125">
        <v>0.14295925661186301</v>
      </c>
      <c r="G193" s="36">
        <v>43829</v>
      </c>
      <c r="H193" s="124">
        <v>1.399</v>
      </c>
      <c r="I193" s="125">
        <v>53.114754098360599</v>
      </c>
      <c r="J193" s="123" t="s">
        <v>9855</v>
      </c>
      <c r="K193" s="125">
        <v>-0.35561877667140201</v>
      </c>
      <c r="L193" s="125">
        <v>8.3526682134570809</v>
      </c>
      <c r="M193" s="130">
        <v>10.9263657957245</v>
      </c>
      <c r="N193" s="137">
        <f t="shared" si="22"/>
        <v>43.705463182898001</v>
      </c>
      <c r="O193" s="132">
        <f t="shared" si="23"/>
        <v>0.43705463182898002</v>
      </c>
      <c r="P193" s="134">
        <f t="shared" si="24"/>
        <v>281</v>
      </c>
      <c r="Q193" s="134">
        <v>1124</v>
      </c>
      <c r="R193" s="134" t="str">
        <f t="shared" si="25"/>
        <v>281/1124</v>
      </c>
      <c r="S193" s="132">
        <f t="shared" si="26"/>
        <v>0.25</v>
      </c>
      <c r="T193" s="137">
        <f t="shared" si="27"/>
        <v>87.5</v>
      </c>
      <c r="U193" s="133" t="e">
        <f ca="1">[1]!f_risk_annusharpe(A193,"2019/9/30","2019/12/31",1,1,3)</f>
        <v>#NAME?</v>
      </c>
      <c r="V193" s="134" t="e">
        <f t="shared" ca="1" si="28"/>
        <v>#NAME?</v>
      </c>
      <c r="W193" s="134">
        <f t="shared" si="29"/>
        <v>1124</v>
      </c>
      <c r="X193" s="134" t="e">
        <f t="shared" ca="1" si="30"/>
        <v>#NAME?</v>
      </c>
      <c r="Y193" s="132" t="e">
        <f t="shared" ca="1" si="31"/>
        <v>#NAME?</v>
      </c>
      <c r="Z193" s="137" t="e">
        <f t="shared" ca="1" si="32"/>
        <v>#NAME?</v>
      </c>
      <c r="AA193" s="125">
        <v>23.110720562390199</v>
      </c>
      <c r="AB193" s="125">
        <v>53.114754098360599</v>
      </c>
      <c r="AC193" s="123" t="s">
        <v>9855</v>
      </c>
      <c r="AD193" s="125">
        <v>26.057382922623901</v>
      </c>
      <c r="AE193" s="123" t="s">
        <v>9856</v>
      </c>
      <c r="AF193" s="125">
        <v>37.004166115300599</v>
      </c>
      <c r="AG193" s="123" t="s">
        <v>9857</v>
      </c>
      <c r="AH193" s="125">
        <v>57.850818253968299</v>
      </c>
      <c r="AI193" s="123" t="s">
        <v>157</v>
      </c>
      <c r="AJ193" s="123" t="s">
        <v>166</v>
      </c>
      <c r="AK193" s="124">
        <v>0.74145187550000002</v>
      </c>
      <c r="AL193" s="123" t="s">
        <v>159</v>
      </c>
      <c r="AM193" s="36">
        <v>42067</v>
      </c>
      <c r="AN193" s="123" t="s">
        <v>9271</v>
      </c>
      <c r="AO193" s="123" t="s">
        <v>415</v>
      </c>
      <c r="AP193" s="123" t="s">
        <v>278</v>
      </c>
      <c r="AQ193" s="123" t="s">
        <v>247</v>
      </c>
    </row>
    <row r="194" spans="1:43">
      <c r="A194" s="123" t="s">
        <v>7404</v>
      </c>
      <c r="B194" s="123" t="s">
        <v>7405</v>
      </c>
      <c r="C194" s="36">
        <v>43830</v>
      </c>
      <c r="D194" s="124">
        <v>1.2470000000000001</v>
      </c>
      <c r="E194" s="124">
        <v>1.2470000000000001</v>
      </c>
      <c r="F194" s="125">
        <v>0.233100233100243</v>
      </c>
      <c r="G194" s="36">
        <v>43829</v>
      </c>
      <c r="H194" s="124">
        <v>1.2441</v>
      </c>
      <c r="I194" s="125">
        <v>53.006134969325203</v>
      </c>
      <c r="J194" s="123" t="s">
        <v>9858</v>
      </c>
      <c r="K194" s="125">
        <v>1.2833008447043599</v>
      </c>
      <c r="L194" s="125">
        <v>7.1858346226577403</v>
      </c>
      <c r="M194" s="130">
        <v>4.9221708035338896</v>
      </c>
      <c r="N194" s="137">
        <f t="shared" si="22"/>
        <v>19.688683214135558</v>
      </c>
      <c r="O194" s="132">
        <f t="shared" si="23"/>
        <v>0.19688683214135558</v>
      </c>
      <c r="P194" s="134">
        <f t="shared" si="24"/>
        <v>768</v>
      </c>
      <c r="Q194" s="134">
        <v>1124</v>
      </c>
      <c r="R194" s="134" t="str">
        <f t="shared" si="25"/>
        <v>768/1124</v>
      </c>
      <c r="S194" s="132">
        <f t="shared" si="26"/>
        <v>0.68327402135231319</v>
      </c>
      <c r="T194" s="137">
        <f t="shared" si="27"/>
        <v>65.836298932384338</v>
      </c>
      <c r="U194" s="133" t="e">
        <f ca="1">[1]!f_risk_annusharpe(A194,"2019/9/30","2019/12/31",1,1,3)</f>
        <v>#NAME?</v>
      </c>
      <c r="V194" s="134" t="e">
        <f t="shared" ca="1" si="28"/>
        <v>#NAME?</v>
      </c>
      <c r="W194" s="134">
        <f t="shared" si="29"/>
        <v>1124</v>
      </c>
      <c r="X194" s="134" t="e">
        <f t="shared" ca="1" si="30"/>
        <v>#NAME?</v>
      </c>
      <c r="Y194" s="132" t="e">
        <f t="shared" ca="1" si="31"/>
        <v>#NAME?</v>
      </c>
      <c r="Z194" s="137" t="e">
        <f t="shared" ca="1" si="32"/>
        <v>#NAME?</v>
      </c>
      <c r="AA194" s="125">
        <v>14.729965958229799</v>
      </c>
      <c r="AB194" s="125">
        <v>53.006134969325203</v>
      </c>
      <c r="AC194" s="123" t="s">
        <v>9858</v>
      </c>
      <c r="AD194" s="126">
        <v>0</v>
      </c>
      <c r="AE194" s="123"/>
      <c r="AF194" s="126">
        <v>0</v>
      </c>
      <c r="AG194" s="123"/>
      <c r="AH194" s="125">
        <v>24.7</v>
      </c>
      <c r="AI194" s="123" t="s">
        <v>157</v>
      </c>
      <c r="AJ194" s="123" t="s">
        <v>95</v>
      </c>
      <c r="AK194" s="124">
        <v>0.72300463469999998</v>
      </c>
      <c r="AL194" s="123" t="s">
        <v>159</v>
      </c>
      <c r="AM194" s="36">
        <v>43245</v>
      </c>
      <c r="AN194" s="123" t="s">
        <v>9271</v>
      </c>
      <c r="AO194" s="123" t="s">
        <v>9804</v>
      </c>
      <c r="AP194" s="123" t="s">
        <v>265</v>
      </c>
      <c r="AQ194" s="123" t="s">
        <v>276</v>
      </c>
    </row>
    <row r="195" spans="1:43">
      <c r="A195" s="123" t="s">
        <v>7406</v>
      </c>
      <c r="B195" s="123" t="s">
        <v>7407</v>
      </c>
      <c r="C195" s="36">
        <v>43830</v>
      </c>
      <c r="D195" s="124">
        <v>1.1978</v>
      </c>
      <c r="E195" s="124">
        <v>1.2307999999999999</v>
      </c>
      <c r="F195" s="125">
        <v>0.200769616864649</v>
      </c>
      <c r="G195" s="36">
        <v>43829</v>
      </c>
      <c r="H195" s="124">
        <v>1.1954</v>
      </c>
      <c r="I195" s="125">
        <v>52.683237731038901</v>
      </c>
      <c r="J195" s="123" t="s">
        <v>9859</v>
      </c>
      <c r="K195" s="125">
        <v>1.5945716709075499</v>
      </c>
      <c r="L195" s="125">
        <v>10.692172627298801</v>
      </c>
      <c r="M195" s="130">
        <v>18.6645531999207</v>
      </c>
      <c r="N195" s="137">
        <f t="shared" si="22"/>
        <v>74.658212799682801</v>
      </c>
      <c r="O195" s="132">
        <f t="shared" si="23"/>
        <v>0.74658212799682799</v>
      </c>
      <c r="P195" s="134">
        <f t="shared" si="24"/>
        <v>16</v>
      </c>
      <c r="Q195" s="134">
        <v>1124</v>
      </c>
      <c r="R195" s="134" t="str">
        <f t="shared" si="25"/>
        <v>16/1124</v>
      </c>
      <c r="S195" s="132">
        <f t="shared" si="26"/>
        <v>1.4234875444839857E-2</v>
      </c>
      <c r="T195" s="137">
        <f t="shared" si="27"/>
        <v>99.288256227758012</v>
      </c>
      <c r="U195" s="133" t="e">
        <f ca="1">[1]!f_risk_annusharpe(A195,"2019/9/30","2019/12/31",1,1,3)</f>
        <v>#NAME?</v>
      </c>
      <c r="V195" s="134" t="e">
        <f t="shared" ca="1" si="28"/>
        <v>#NAME?</v>
      </c>
      <c r="W195" s="134">
        <f t="shared" si="29"/>
        <v>1124</v>
      </c>
      <c r="X195" s="134" t="e">
        <f t="shared" ca="1" si="30"/>
        <v>#NAME?</v>
      </c>
      <c r="Y195" s="132" t="e">
        <f t="shared" ca="1" si="31"/>
        <v>#NAME?</v>
      </c>
      <c r="Z195" s="137" t="e">
        <f t="shared" ca="1" si="32"/>
        <v>#NAME?</v>
      </c>
      <c r="AA195" s="125">
        <v>35.589766810052097</v>
      </c>
      <c r="AB195" s="125">
        <v>52.683237731038901</v>
      </c>
      <c r="AC195" s="123" t="s">
        <v>9859</v>
      </c>
      <c r="AD195" s="125">
        <v>19.78</v>
      </c>
      <c r="AE195" s="123" t="s">
        <v>9860</v>
      </c>
      <c r="AF195" s="125">
        <v>23.73274</v>
      </c>
      <c r="AG195" s="123" t="s">
        <v>9861</v>
      </c>
      <c r="AH195" s="125">
        <v>23.73274</v>
      </c>
      <c r="AI195" s="123" t="s">
        <v>157</v>
      </c>
      <c r="AJ195" s="123" t="s">
        <v>189</v>
      </c>
      <c r="AK195" s="124">
        <v>1.0896406218000001</v>
      </c>
      <c r="AL195" s="123" t="s">
        <v>159</v>
      </c>
      <c r="AM195" s="36">
        <v>42368</v>
      </c>
      <c r="AN195" s="123" t="s">
        <v>9271</v>
      </c>
      <c r="AO195" s="123" t="s">
        <v>285</v>
      </c>
      <c r="AP195" s="123" t="s">
        <v>286</v>
      </c>
      <c r="AQ195" s="123" t="s">
        <v>229</v>
      </c>
    </row>
    <row r="196" spans="1:43">
      <c r="A196" s="123" t="s">
        <v>7408</v>
      </c>
      <c r="B196" s="123" t="s">
        <v>7409</v>
      </c>
      <c r="C196" s="36">
        <v>43830</v>
      </c>
      <c r="D196" s="124">
        <v>1.4231</v>
      </c>
      <c r="E196" s="124">
        <v>1.4231</v>
      </c>
      <c r="F196" s="125">
        <v>3.5146914100938099E-2</v>
      </c>
      <c r="G196" s="36">
        <v>43829</v>
      </c>
      <c r="H196" s="124">
        <v>1.4226000000000001</v>
      </c>
      <c r="I196" s="125">
        <v>52.578535434759303</v>
      </c>
      <c r="J196" s="123" t="s">
        <v>9862</v>
      </c>
      <c r="K196" s="125">
        <v>2.58794694348328</v>
      </c>
      <c r="L196" s="125">
        <v>9.5703726516784808</v>
      </c>
      <c r="M196" s="130">
        <v>8.3193789008981494</v>
      </c>
      <c r="N196" s="137">
        <f t="shared" ref="N196:N259" si="33">M196*4</f>
        <v>33.277515603592597</v>
      </c>
      <c r="O196" s="132">
        <f t="shared" ref="O196:O259" si="34">N196/100</f>
        <v>0.332775156035926</v>
      </c>
      <c r="P196" s="134">
        <f t="shared" ref="P196:P259" si="35">RANK(O196,$O$3:$O$2000,0)</f>
        <v>473</v>
      </c>
      <c r="Q196" s="134">
        <v>1124</v>
      </c>
      <c r="R196" s="134" t="str">
        <f t="shared" ref="R196:R259" si="36">P196&amp;"/"&amp;Q196</f>
        <v>473/1124</v>
      </c>
      <c r="S196" s="132">
        <f t="shared" ref="S196:S259" si="37">P196/Q196</f>
        <v>0.4208185053380783</v>
      </c>
      <c r="T196" s="137">
        <f t="shared" ref="T196:T259" si="38">IF(S196&gt;0.8,60,60+40/80%*(80%-S196))</f>
        <v>78.959074733096088</v>
      </c>
      <c r="U196" s="133" t="e">
        <f ca="1">[1]!f_risk_annusharpe(A196,"2019/9/30","2019/12/31",1,1,3)</f>
        <v>#NAME?</v>
      </c>
      <c r="V196" s="134" t="e">
        <f t="shared" ref="V196:V259" ca="1" si="39">RANK(U196,$U$3:$U$1230,0)</f>
        <v>#NAME?</v>
      </c>
      <c r="W196" s="134">
        <f t="shared" ref="W196:W259" si="40">Q196</f>
        <v>1124</v>
      </c>
      <c r="X196" s="134" t="e">
        <f t="shared" ref="X196:X259" ca="1" si="41">V196&amp;"/"&amp;W196</f>
        <v>#NAME?</v>
      </c>
      <c r="Y196" s="132" t="e">
        <f t="shared" ref="Y196:Y259" ca="1" si="42">V196/W196</f>
        <v>#NAME?</v>
      </c>
      <c r="Z196" s="137" t="e">
        <f t="shared" ref="Z196:Z259" ca="1" si="43">IF(Y196&gt;0.8,60,60+40/80%*(80%-Y196))</f>
        <v>#NAME?</v>
      </c>
      <c r="AA196" s="125">
        <v>16.819898210474499</v>
      </c>
      <c r="AB196" s="125">
        <v>52.578535434759303</v>
      </c>
      <c r="AC196" s="123" t="s">
        <v>9862</v>
      </c>
      <c r="AD196" s="125">
        <v>29.797519153593601</v>
      </c>
      <c r="AE196" s="123" t="s">
        <v>9863</v>
      </c>
      <c r="AF196" s="125">
        <v>42.31</v>
      </c>
      <c r="AG196" s="123" t="s">
        <v>9864</v>
      </c>
      <c r="AH196" s="125">
        <v>42.31</v>
      </c>
      <c r="AI196" s="123" t="s">
        <v>157</v>
      </c>
      <c r="AJ196" s="123" t="s">
        <v>189</v>
      </c>
      <c r="AK196" s="124">
        <v>1.2304150978999999</v>
      </c>
      <c r="AL196" s="123" t="s">
        <v>159</v>
      </c>
      <c r="AM196" s="36">
        <v>42734</v>
      </c>
      <c r="AN196" s="123" t="s">
        <v>9271</v>
      </c>
      <c r="AO196" s="123" t="s">
        <v>9865</v>
      </c>
      <c r="AP196" s="123" t="s">
        <v>261</v>
      </c>
      <c r="AQ196" s="123" t="s">
        <v>162</v>
      </c>
    </row>
    <row r="197" spans="1:43">
      <c r="A197" s="123" t="s">
        <v>7410</v>
      </c>
      <c r="B197" s="123" t="s">
        <v>7411</v>
      </c>
      <c r="C197" s="36">
        <v>43830</v>
      </c>
      <c r="D197" s="124">
        <v>0.81699999999999995</v>
      </c>
      <c r="E197" s="124">
        <v>0.81699999999999995</v>
      </c>
      <c r="F197" s="125">
        <v>0.245398773006135</v>
      </c>
      <c r="G197" s="36">
        <v>43829</v>
      </c>
      <c r="H197" s="124">
        <v>0.81499999999999995</v>
      </c>
      <c r="I197" s="125">
        <v>52.425373134328296</v>
      </c>
      <c r="J197" s="123" t="s">
        <v>9866</v>
      </c>
      <c r="K197" s="125">
        <v>2.6381909547738598</v>
      </c>
      <c r="L197" s="125">
        <v>12.3796423658872</v>
      </c>
      <c r="M197" s="130">
        <v>13.157894736842101</v>
      </c>
      <c r="N197" s="137">
        <f t="shared" si="33"/>
        <v>52.631578947368403</v>
      </c>
      <c r="O197" s="132">
        <f t="shared" si="34"/>
        <v>0.52631578947368407</v>
      </c>
      <c r="P197" s="134">
        <f t="shared" si="35"/>
        <v>150</v>
      </c>
      <c r="Q197" s="134">
        <v>1124</v>
      </c>
      <c r="R197" s="134" t="str">
        <f t="shared" si="36"/>
        <v>150/1124</v>
      </c>
      <c r="S197" s="132">
        <f t="shared" si="37"/>
        <v>0.13345195729537365</v>
      </c>
      <c r="T197" s="137">
        <f t="shared" si="38"/>
        <v>93.327402135231324</v>
      </c>
      <c r="U197" s="133" t="e">
        <f ca="1">[1]!f_risk_annusharpe(A197,"2019/9/30","2019/12/31",1,1,3)</f>
        <v>#NAME?</v>
      </c>
      <c r="V197" s="134" t="e">
        <f t="shared" ca="1" si="39"/>
        <v>#NAME?</v>
      </c>
      <c r="W197" s="134">
        <f t="shared" si="40"/>
        <v>1124</v>
      </c>
      <c r="X197" s="134" t="e">
        <f t="shared" ca="1" si="41"/>
        <v>#NAME?</v>
      </c>
      <c r="Y197" s="132" t="e">
        <f t="shared" ca="1" si="42"/>
        <v>#NAME?</v>
      </c>
      <c r="Z197" s="137" t="e">
        <f t="shared" ca="1" si="43"/>
        <v>#NAME?</v>
      </c>
      <c r="AA197" s="125">
        <v>23.227752639517298</v>
      </c>
      <c r="AB197" s="125">
        <v>52.425373134328296</v>
      </c>
      <c r="AC197" s="123" t="s">
        <v>9866</v>
      </c>
      <c r="AD197" s="125">
        <v>-2.7380952380952399</v>
      </c>
      <c r="AE197" s="123" t="s">
        <v>9867</v>
      </c>
      <c r="AF197" s="125">
        <v>-16.3766632548618</v>
      </c>
      <c r="AG197" s="123" t="s">
        <v>9868</v>
      </c>
      <c r="AH197" s="125">
        <v>-18.3</v>
      </c>
      <c r="AI197" s="123" t="s">
        <v>157</v>
      </c>
      <c r="AJ197" s="123" t="s">
        <v>186</v>
      </c>
      <c r="AK197" s="124">
        <v>4.0347676322000003</v>
      </c>
      <c r="AL197" s="123" t="s">
        <v>159</v>
      </c>
      <c r="AM197" s="36">
        <v>42515</v>
      </c>
      <c r="AN197" s="123" t="s">
        <v>9271</v>
      </c>
      <c r="AO197" s="123" t="s">
        <v>455</v>
      </c>
      <c r="AP197" s="123" t="s">
        <v>193</v>
      </c>
      <c r="AQ197" s="123" t="s">
        <v>185</v>
      </c>
    </row>
    <row r="198" spans="1:43">
      <c r="A198" s="123" t="s">
        <v>7412</v>
      </c>
      <c r="B198" s="123" t="s">
        <v>7413</v>
      </c>
      <c r="C198" s="36">
        <v>43830</v>
      </c>
      <c r="D198" s="124">
        <v>1.089</v>
      </c>
      <c r="E198" s="124">
        <v>1.089</v>
      </c>
      <c r="F198" s="125">
        <v>1.1142061281337099</v>
      </c>
      <c r="G198" s="36">
        <v>43829</v>
      </c>
      <c r="H198" s="124">
        <v>1.077</v>
      </c>
      <c r="I198" s="125">
        <v>52.094972067039102</v>
      </c>
      <c r="J198" s="123" t="s">
        <v>9869</v>
      </c>
      <c r="K198" s="125">
        <v>2.6390197926484502</v>
      </c>
      <c r="L198" s="125">
        <v>3.41880341880342</v>
      </c>
      <c r="M198" s="130">
        <v>4.3103448275862002</v>
      </c>
      <c r="N198" s="137">
        <f t="shared" si="33"/>
        <v>17.241379310344801</v>
      </c>
      <c r="O198" s="132">
        <f t="shared" si="34"/>
        <v>0.17241379310344801</v>
      </c>
      <c r="P198" s="134">
        <f t="shared" si="35"/>
        <v>820</v>
      </c>
      <c r="Q198" s="134">
        <v>1124</v>
      </c>
      <c r="R198" s="134" t="str">
        <f t="shared" si="36"/>
        <v>820/1124</v>
      </c>
      <c r="S198" s="132">
        <f t="shared" si="37"/>
        <v>0.72953736654804269</v>
      </c>
      <c r="T198" s="137">
        <f t="shared" si="38"/>
        <v>63.52313167259787</v>
      </c>
      <c r="U198" s="133" t="e">
        <f ca="1">[1]!f_risk_annusharpe(A198,"2019/9/30","2019/12/31",1,1,3)</f>
        <v>#NAME?</v>
      </c>
      <c r="V198" s="134" t="e">
        <f t="shared" ca="1" si="39"/>
        <v>#NAME?</v>
      </c>
      <c r="W198" s="134">
        <f t="shared" si="40"/>
        <v>1124</v>
      </c>
      <c r="X198" s="134" t="e">
        <f t="shared" ca="1" si="41"/>
        <v>#NAME?</v>
      </c>
      <c r="Y198" s="132" t="e">
        <f t="shared" ca="1" si="42"/>
        <v>#NAME?</v>
      </c>
      <c r="Z198" s="137" t="e">
        <f t="shared" ca="1" si="43"/>
        <v>#NAME?</v>
      </c>
      <c r="AA198" s="125">
        <v>13.0841121495327</v>
      </c>
      <c r="AB198" s="125">
        <v>52.094972067039102</v>
      </c>
      <c r="AC198" s="123" t="s">
        <v>9869</v>
      </c>
      <c r="AD198" s="125">
        <v>3.91221374045801</v>
      </c>
      <c r="AE198" s="123" t="s">
        <v>9870</v>
      </c>
      <c r="AF198" s="125">
        <v>44.813829787233999</v>
      </c>
      <c r="AG198" s="123" t="s">
        <v>9871</v>
      </c>
      <c r="AH198" s="125">
        <v>8.9</v>
      </c>
      <c r="AI198" s="123" t="s">
        <v>157</v>
      </c>
      <c r="AJ198" s="123" t="s">
        <v>166</v>
      </c>
      <c r="AK198" s="124">
        <v>10.5791529558</v>
      </c>
      <c r="AL198" s="123" t="s">
        <v>159</v>
      </c>
      <c r="AM198" s="36">
        <v>42115</v>
      </c>
      <c r="AN198" s="123" t="s">
        <v>9271</v>
      </c>
      <c r="AO198" s="123" t="s">
        <v>373</v>
      </c>
      <c r="AP198" s="123" t="s">
        <v>205</v>
      </c>
      <c r="AQ198" s="123" t="s">
        <v>185</v>
      </c>
    </row>
    <row r="199" spans="1:43">
      <c r="A199" s="123" t="s">
        <v>7414</v>
      </c>
      <c r="B199" s="123" t="s">
        <v>7415</v>
      </c>
      <c r="C199" s="36">
        <v>43830</v>
      </c>
      <c r="D199" s="124">
        <v>1.25</v>
      </c>
      <c r="E199" s="124">
        <v>1.44</v>
      </c>
      <c r="F199" s="125">
        <v>0.88781275221952305</v>
      </c>
      <c r="G199" s="36">
        <v>43829</v>
      </c>
      <c r="H199" s="124">
        <v>1.2390000000000001</v>
      </c>
      <c r="I199" s="125">
        <v>52.068126520681297</v>
      </c>
      <c r="J199" s="123" t="s">
        <v>9872</v>
      </c>
      <c r="K199" s="125">
        <v>2.3751023751023701</v>
      </c>
      <c r="L199" s="125">
        <v>8.1314878892733606</v>
      </c>
      <c r="M199" s="130">
        <v>6.7463706233987999</v>
      </c>
      <c r="N199" s="137">
        <f t="shared" si="33"/>
        <v>26.9854824935952</v>
      </c>
      <c r="O199" s="132">
        <f t="shared" si="34"/>
        <v>0.26985482493595198</v>
      </c>
      <c r="P199" s="134">
        <f t="shared" si="35"/>
        <v>620</v>
      </c>
      <c r="Q199" s="134">
        <v>1124</v>
      </c>
      <c r="R199" s="134" t="str">
        <f t="shared" si="36"/>
        <v>620/1124</v>
      </c>
      <c r="S199" s="132">
        <f t="shared" si="37"/>
        <v>0.55160142348754448</v>
      </c>
      <c r="T199" s="137">
        <f t="shared" si="38"/>
        <v>72.419928825622776</v>
      </c>
      <c r="U199" s="133" t="e">
        <f ca="1">[1]!f_risk_annusharpe(A199,"2019/9/30","2019/12/31",1,1,3)</f>
        <v>#NAME?</v>
      </c>
      <c r="V199" s="134" t="e">
        <f t="shared" ca="1" si="39"/>
        <v>#NAME?</v>
      </c>
      <c r="W199" s="134">
        <f t="shared" si="40"/>
        <v>1124</v>
      </c>
      <c r="X199" s="134" t="e">
        <f t="shared" ca="1" si="41"/>
        <v>#NAME?</v>
      </c>
      <c r="Y199" s="132" t="e">
        <f t="shared" ca="1" si="42"/>
        <v>#NAME?</v>
      </c>
      <c r="Z199" s="137" t="e">
        <f t="shared" ca="1" si="43"/>
        <v>#NAME?</v>
      </c>
      <c r="AA199" s="125">
        <v>23.395853899309</v>
      </c>
      <c r="AB199" s="125">
        <v>52.068126520681297</v>
      </c>
      <c r="AC199" s="123" t="s">
        <v>9872</v>
      </c>
      <c r="AD199" s="125">
        <v>15.8480074142725</v>
      </c>
      <c r="AE199" s="123" t="s">
        <v>9873</v>
      </c>
      <c r="AF199" s="125">
        <v>16.3629127358491</v>
      </c>
      <c r="AG199" s="123" t="s">
        <v>9874</v>
      </c>
      <c r="AH199" s="125">
        <v>48.013624999999998</v>
      </c>
      <c r="AI199" s="123" t="s">
        <v>157</v>
      </c>
      <c r="AJ199" s="123" t="s">
        <v>158</v>
      </c>
      <c r="AK199" s="124">
        <v>5.0295012577999998</v>
      </c>
      <c r="AL199" s="123" t="s">
        <v>159</v>
      </c>
      <c r="AM199" s="36">
        <v>42193</v>
      </c>
      <c r="AN199" s="123" t="s">
        <v>9271</v>
      </c>
      <c r="AO199" s="123" t="s">
        <v>420</v>
      </c>
      <c r="AP199" s="123" t="s">
        <v>244</v>
      </c>
      <c r="AQ199" s="123" t="s">
        <v>181</v>
      </c>
    </row>
    <row r="200" spans="1:43">
      <c r="A200" s="123" t="s">
        <v>7416</v>
      </c>
      <c r="B200" s="123" t="s">
        <v>7417</v>
      </c>
      <c r="C200" s="36">
        <v>43830</v>
      </c>
      <c r="D200" s="124">
        <v>1.2470000000000001</v>
      </c>
      <c r="E200" s="124">
        <v>1.2470000000000001</v>
      </c>
      <c r="F200" s="125">
        <v>0.24115755627010599</v>
      </c>
      <c r="G200" s="36">
        <v>43829</v>
      </c>
      <c r="H200" s="124">
        <v>1.244</v>
      </c>
      <c r="I200" s="125">
        <v>51.887941534713804</v>
      </c>
      <c r="J200" s="123" t="s">
        <v>9875</v>
      </c>
      <c r="K200" s="125">
        <v>2.46507806080526</v>
      </c>
      <c r="L200" s="125">
        <v>7.5000000000000204</v>
      </c>
      <c r="M200" s="130">
        <v>12.9528985507246</v>
      </c>
      <c r="N200" s="137">
        <f t="shared" si="33"/>
        <v>51.811594202898398</v>
      </c>
      <c r="O200" s="132">
        <f t="shared" si="34"/>
        <v>0.51811594202898403</v>
      </c>
      <c r="P200" s="134">
        <f t="shared" si="35"/>
        <v>164</v>
      </c>
      <c r="Q200" s="134">
        <v>1124</v>
      </c>
      <c r="R200" s="134" t="str">
        <f t="shared" si="36"/>
        <v>164/1124</v>
      </c>
      <c r="S200" s="132">
        <f t="shared" si="37"/>
        <v>0.14590747330960854</v>
      </c>
      <c r="T200" s="137">
        <f t="shared" si="38"/>
        <v>92.704626334519574</v>
      </c>
      <c r="U200" s="133" t="e">
        <f ca="1">[1]!f_risk_annusharpe(A200,"2019/9/30","2019/12/31",1,1,3)</f>
        <v>#NAME?</v>
      </c>
      <c r="V200" s="134" t="e">
        <f t="shared" ca="1" si="39"/>
        <v>#NAME?</v>
      </c>
      <c r="W200" s="134">
        <f t="shared" si="40"/>
        <v>1124</v>
      </c>
      <c r="X200" s="134" t="e">
        <f t="shared" ca="1" si="41"/>
        <v>#NAME?</v>
      </c>
      <c r="Y200" s="132" t="e">
        <f t="shared" ca="1" si="42"/>
        <v>#NAME?</v>
      </c>
      <c r="Z200" s="137" t="e">
        <f t="shared" ca="1" si="43"/>
        <v>#NAME?</v>
      </c>
      <c r="AA200" s="125">
        <v>20.2507232401157</v>
      </c>
      <c r="AB200" s="125">
        <v>51.887941534713804</v>
      </c>
      <c r="AC200" s="123" t="s">
        <v>9875</v>
      </c>
      <c r="AD200" s="125">
        <v>3.05785123966943</v>
      </c>
      <c r="AE200" s="123" t="s">
        <v>9876</v>
      </c>
      <c r="AF200" s="125">
        <v>21.658536585365901</v>
      </c>
      <c r="AG200" s="123" t="s">
        <v>9877</v>
      </c>
      <c r="AH200" s="125">
        <v>24.7</v>
      </c>
      <c r="AI200" s="123" t="s">
        <v>163</v>
      </c>
      <c r="AJ200" s="123" t="s">
        <v>158</v>
      </c>
      <c r="AK200" s="124">
        <v>1.5949679174</v>
      </c>
      <c r="AL200" s="123" t="s">
        <v>159</v>
      </c>
      <c r="AM200" s="36">
        <v>42690</v>
      </c>
      <c r="AN200" s="123" t="s">
        <v>9271</v>
      </c>
      <c r="AO200" s="123" t="s">
        <v>416</v>
      </c>
      <c r="AP200" s="123" t="s">
        <v>261</v>
      </c>
      <c r="AQ200" s="123" t="s">
        <v>162</v>
      </c>
    </row>
    <row r="201" spans="1:43">
      <c r="A201" s="123" t="s">
        <v>7418</v>
      </c>
      <c r="B201" s="123" t="s">
        <v>7419</v>
      </c>
      <c r="C201" s="36">
        <v>43830</v>
      </c>
      <c r="D201" s="124">
        <v>1.2343</v>
      </c>
      <c r="E201" s="124">
        <v>1.3223</v>
      </c>
      <c r="F201" s="125">
        <v>0.42307379383287302</v>
      </c>
      <c r="G201" s="36">
        <v>43829</v>
      </c>
      <c r="H201" s="124">
        <v>1.2291000000000001</v>
      </c>
      <c r="I201" s="125">
        <v>51.876461178786698</v>
      </c>
      <c r="J201" s="123" t="s">
        <v>9878</v>
      </c>
      <c r="K201" s="125">
        <v>2.2194616977225601</v>
      </c>
      <c r="L201" s="125">
        <v>9.5986503285384206</v>
      </c>
      <c r="M201" s="130">
        <v>14.1813135985199</v>
      </c>
      <c r="N201" s="137">
        <f t="shared" si="33"/>
        <v>56.725254394079599</v>
      </c>
      <c r="O201" s="132">
        <f t="shared" si="34"/>
        <v>0.56725254394079594</v>
      </c>
      <c r="P201" s="134">
        <f t="shared" si="35"/>
        <v>102</v>
      </c>
      <c r="Q201" s="134">
        <v>1124</v>
      </c>
      <c r="R201" s="134" t="str">
        <f t="shared" si="36"/>
        <v>102/1124</v>
      </c>
      <c r="S201" s="132">
        <f t="shared" si="37"/>
        <v>9.0747330960854092E-2</v>
      </c>
      <c r="T201" s="137">
        <f t="shared" si="38"/>
        <v>95.462633451957288</v>
      </c>
      <c r="U201" s="133" t="e">
        <f ca="1">[1]!f_risk_annusharpe(A201,"2019/9/30","2019/12/31",1,1,3)</f>
        <v>#NAME?</v>
      </c>
      <c r="V201" s="134" t="e">
        <f t="shared" ca="1" si="39"/>
        <v>#NAME?</v>
      </c>
      <c r="W201" s="134">
        <f t="shared" si="40"/>
        <v>1124</v>
      </c>
      <c r="X201" s="134" t="e">
        <f t="shared" ca="1" si="41"/>
        <v>#NAME?</v>
      </c>
      <c r="Y201" s="132" t="e">
        <f t="shared" ca="1" si="42"/>
        <v>#NAME?</v>
      </c>
      <c r="Z201" s="137" t="e">
        <f t="shared" ca="1" si="43"/>
        <v>#NAME?</v>
      </c>
      <c r="AA201" s="125">
        <v>22.002569931798</v>
      </c>
      <c r="AB201" s="125">
        <v>51.876461178786698</v>
      </c>
      <c r="AC201" s="123" t="s">
        <v>9878</v>
      </c>
      <c r="AD201" s="125">
        <v>22.499007542675599</v>
      </c>
      <c r="AE201" s="123" t="s">
        <v>9879</v>
      </c>
      <c r="AF201" s="125">
        <v>21.846001974333699</v>
      </c>
      <c r="AG201" s="123" t="s">
        <v>9880</v>
      </c>
      <c r="AH201" s="125">
        <v>34.096697169999999</v>
      </c>
      <c r="AI201" s="123" t="s">
        <v>157</v>
      </c>
      <c r="AJ201" s="123" t="s">
        <v>158</v>
      </c>
      <c r="AK201" s="124">
        <v>0.56052975930000004</v>
      </c>
      <c r="AL201" s="123" t="s">
        <v>159</v>
      </c>
      <c r="AM201" s="36">
        <v>42382</v>
      </c>
      <c r="AN201" s="123" t="s">
        <v>9271</v>
      </c>
      <c r="AO201" s="123" t="s">
        <v>434</v>
      </c>
      <c r="AP201" s="123" t="s">
        <v>217</v>
      </c>
      <c r="AQ201" s="123" t="s">
        <v>162</v>
      </c>
    </row>
    <row r="202" spans="1:43">
      <c r="A202" s="123" t="s">
        <v>7420</v>
      </c>
      <c r="B202" s="123" t="s">
        <v>7421</v>
      </c>
      <c r="C202" s="36">
        <v>43830</v>
      </c>
      <c r="D202" s="124">
        <v>1.345</v>
      </c>
      <c r="E202" s="124">
        <v>1.345</v>
      </c>
      <c r="F202" s="125">
        <v>0.67365269461077104</v>
      </c>
      <c r="G202" s="36">
        <v>43829</v>
      </c>
      <c r="H202" s="124">
        <v>1.3360000000000001</v>
      </c>
      <c r="I202" s="125">
        <v>51.840144502144902</v>
      </c>
      <c r="J202" s="123" t="s">
        <v>9881</v>
      </c>
      <c r="K202" s="125">
        <v>1.387004372079</v>
      </c>
      <c r="L202" s="125">
        <v>4.57160628207121</v>
      </c>
      <c r="M202" s="130">
        <v>6.5937549532414002</v>
      </c>
      <c r="N202" s="137">
        <f t="shared" si="33"/>
        <v>26.375019812965601</v>
      </c>
      <c r="O202" s="132">
        <f t="shared" si="34"/>
        <v>0.263750198129656</v>
      </c>
      <c r="P202" s="134">
        <f t="shared" si="35"/>
        <v>632</v>
      </c>
      <c r="Q202" s="134">
        <v>1124</v>
      </c>
      <c r="R202" s="134" t="str">
        <f t="shared" si="36"/>
        <v>632/1124</v>
      </c>
      <c r="S202" s="132">
        <f t="shared" si="37"/>
        <v>0.56227758007117434</v>
      </c>
      <c r="T202" s="137">
        <f t="shared" si="38"/>
        <v>71.886120996441292</v>
      </c>
      <c r="U202" s="133" t="e">
        <f ca="1">[1]!f_risk_annusharpe(A202,"2019/9/30","2019/12/31",1,1,3)</f>
        <v>#NAME?</v>
      </c>
      <c r="V202" s="134" t="e">
        <f t="shared" ca="1" si="39"/>
        <v>#NAME?</v>
      </c>
      <c r="W202" s="134">
        <f t="shared" si="40"/>
        <v>1124</v>
      </c>
      <c r="X202" s="134" t="e">
        <f t="shared" ca="1" si="41"/>
        <v>#NAME?</v>
      </c>
      <c r="Y202" s="132" t="e">
        <f t="shared" ca="1" si="42"/>
        <v>#NAME?</v>
      </c>
      <c r="Z202" s="137" t="e">
        <f t="shared" ca="1" si="43"/>
        <v>#NAME?</v>
      </c>
      <c r="AA202" s="125">
        <v>12.8923955010911</v>
      </c>
      <c r="AB202" s="125">
        <v>51.840144502144902</v>
      </c>
      <c r="AC202" s="123" t="s">
        <v>9881</v>
      </c>
      <c r="AD202" s="126">
        <v>0</v>
      </c>
      <c r="AE202" s="123"/>
      <c r="AF202" s="126">
        <v>0</v>
      </c>
      <c r="AG202" s="123"/>
      <c r="AH202" s="125">
        <v>34.5</v>
      </c>
      <c r="AI202" s="123" t="s">
        <v>157</v>
      </c>
      <c r="AJ202" s="123" t="s">
        <v>95</v>
      </c>
      <c r="AK202" s="124">
        <v>1.0976182515999999</v>
      </c>
      <c r="AL202" s="123" t="s">
        <v>159</v>
      </c>
      <c r="AM202" s="36">
        <v>43216</v>
      </c>
      <c r="AN202" s="123" t="s">
        <v>9271</v>
      </c>
      <c r="AO202" s="123" t="s">
        <v>9882</v>
      </c>
      <c r="AP202" s="123" t="s">
        <v>269</v>
      </c>
      <c r="AQ202" s="123" t="s">
        <v>181</v>
      </c>
    </row>
    <row r="203" spans="1:43">
      <c r="A203" s="123" t="s">
        <v>7422</v>
      </c>
      <c r="B203" s="123" t="s">
        <v>7423</v>
      </c>
      <c r="C203" s="36">
        <v>43830</v>
      </c>
      <c r="D203" s="124">
        <v>0.99399999999999999</v>
      </c>
      <c r="E203" s="124">
        <v>0.99399999999999999</v>
      </c>
      <c r="F203" s="125">
        <v>0.70921985815602895</v>
      </c>
      <c r="G203" s="36">
        <v>43829</v>
      </c>
      <c r="H203" s="124">
        <v>0.98699999999999999</v>
      </c>
      <c r="I203" s="125">
        <v>51.755725190839698</v>
      </c>
      <c r="J203" s="123" t="s">
        <v>9883</v>
      </c>
      <c r="K203" s="125">
        <v>2.7921406411582201</v>
      </c>
      <c r="L203" s="125">
        <v>5.1851851851851896</v>
      </c>
      <c r="M203" s="130">
        <v>5.8572949946751898</v>
      </c>
      <c r="N203" s="137">
        <f t="shared" si="33"/>
        <v>23.429179978700759</v>
      </c>
      <c r="O203" s="132">
        <f t="shared" si="34"/>
        <v>0.23429179978700759</v>
      </c>
      <c r="P203" s="134">
        <f t="shared" si="35"/>
        <v>694</v>
      </c>
      <c r="Q203" s="134">
        <v>1124</v>
      </c>
      <c r="R203" s="134" t="str">
        <f t="shared" si="36"/>
        <v>694/1124</v>
      </c>
      <c r="S203" s="132">
        <f t="shared" si="37"/>
        <v>0.61743772241992878</v>
      </c>
      <c r="T203" s="137">
        <f t="shared" si="38"/>
        <v>69.128113879003564</v>
      </c>
      <c r="U203" s="133" t="e">
        <f ca="1">[1]!f_risk_annusharpe(A203,"2019/9/30","2019/12/31",1,1,3)</f>
        <v>#NAME?</v>
      </c>
      <c r="V203" s="134" t="e">
        <f t="shared" ca="1" si="39"/>
        <v>#NAME?</v>
      </c>
      <c r="W203" s="134">
        <f t="shared" si="40"/>
        <v>1124</v>
      </c>
      <c r="X203" s="134" t="e">
        <f t="shared" ca="1" si="41"/>
        <v>#NAME?</v>
      </c>
      <c r="Y203" s="132" t="e">
        <f t="shared" ca="1" si="42"/>
        <v>#NAME?</v>
      </c>
      <c r="Z203" s="137" t="e">
        <f t="shared" ca="1" si="43"/>
        <v>#NAME?</v>
      </c>
      <c r="AA203" s="125">
        <v>9.4713656387665193</v>
      </c>
      <c r="AB203" s="125">
        <v>51.755725190839698</v>
      </c>
      <c r="AC203" s="123" t="s">
        <v>9883</v>
      </c>
      <c r="AD203" s="125">
        <v>16.529894490035201</v>
      </c>
      <c r="AE203" s="123" t="s">
        <v>9884</v>
      </c>
      <c r="AF203" s="125">
        <v>48.579970104633801</v>
      </c>
      <c r="AG203" s="123" t="s">
        <v>9885</v>
      </c>
      <c r="AH203" s="125">
        <v>-0.60000000000000098</v>
      </c>
      <c r="AI203" s="123" t="s">
        <v>157</v>
      </c>
      <c r="AJ203" s="123" t="s">
        <v>166</v>
      </c>
      <c r="AK203" s="124">
        <v>101.92487259320001</v>
      </c>
      <c r="AL203" s="123" t="s">
        <v>159</v>
      </c>
      <c r="AM203" s="36">
        <v>42151</v>
      </c>
      <c r="AN203" s="123" t="s">
        <v>9271</v>
      </c>
      <c r="AO203" s="123" t="s">
        <v>9886</v>
      </c>
      <c r="AP203" s="123" t="s">
        <v>167</v>
      </c>
      <c r="AQ203" s="123" t="s">
        <v>181</v>
      </c>
    </row>
    <row r="204" spans="1:43">
      <c r="A204" s="123" t="s">
        <v>7424</v>
      </c>
      <c r="B204" s="123" t="s">
        <v>7425</v>
      </c>
      <c r="C204" s="36">
        <v>43830</v>
      </c>
      <c r="D204" s="124">
        <v>1.466</v>
      </c>
      <c r="E204" s="124">
        <v>1.466</v>
      </c>
      <c r="F204" s="125">
        <v>1.1034482758620701</v>
      </c>
      <c r="G204" s="36">
        <v>43829</v>
      </c>
      <c r="H204" s="124">
        <v>1.45</v>
      </c>
      <c r="I204" s="125">
        <v>51.602895553257497</v>
      </c>
      <c r="J204" s="123" t="s">
        <v>9887</v>
      </c>
      <c r="K204" s="125">
        <v>1.8763029881862301</v>
      </c>
      <c r="L204" s="125">
        <v>5.0896057347670203</v>
      </c>
      <c r="M204" s="130">
        <v>7.9528718703976304</v>
      </c>
      <c r="N204" s="137">
        <f t="shared" si="33"/>
        <v>31.811487481590522</v>
      </c>
      <c r="O204" s="132">
        <f t="shared" si="34"/>
        <v>0.31811487481590522</v>
      </c>
      <c r="P204" s="134">
        <f t="shared" si="35"/>
        <v>506</v>
      </c>
      <c r="Q204" s="134">
        <v>1124</v>
      </c>
      <c r="R204" s="134" t="str">
        <f t="shared" si="36"/>
        <v>506/1124</v>
      </c>
      <c r="S204" s="132">
        <f t="shared" si="37"/>
        <v>0.45017793594306049</v>
      </c>
      <c r="T204" s="137">
        <f t="shared" si="38"/>
        <v>77.491103202846972</v>
      </c>
      <c r="U204" s="133" t="e">
        <f ca="1">[1]!f_risk_annusharpe(A204,"2019/9/30","2019/12/31",1,1,3)</f>
        <v>#NAME?</v>
      </c>
      <c r="V204" s="134" t="e">
        <f t="shared" ca="1" si="39"/>
        <v>#NAME?</v>
      </c>
      <c r="W204" s="134">
        <f t="shared" si="40"/>
        <v>1124</v>
      </c>
      <c r="X204" s="134" t="e">
        <f t="shared" ca="1" si="41"/>
        <v>#NAME?</v>
      </c>
      <c r="Y204" s="132" t="e">
        <f t="shared" ca="1" si="42"/>
        <v>#NAME?</v>
      </c>
      <c r="Z204" s="137" t="e">
        <f t="shared" ca="1" si="43"/>
        <v>#NAME?</v>
      </c>
      <c r="AA204" s="125">
        <v>18.993506493506501</v>
      </c>
      <c r="AB204" s="125">
        <v>51.602895553257497</v>
      </c>
      <c r="AC204" s="123" t="s">
        <v>9887</v>
      </c>
      <c r="AD204" s="125">
        <v>13.7315748642358</v>
      </c>
      <c r="AE204" s="123" t="s">
        <v>9888</v>
      </c>
      <c r="AF204" s="125">
        <v>42.607003891050603</v>
      </c>
      <c r="AG204" s="123" t="s">
        <v>9889</v>
      </c>
      <c r="AH204" s="125">
        <v>46.6</v>
      </c>
      <c r="AI204" s="123" t="s">
        <v>157</v>
      </c>
      <c r="AJ204" s="123" t="s">
        <v>189</v>
      </c>
      <c r="AK204" s="124">
        <v>0.69337978450000004</v>
      </c>
      <c r="AL204" s="123" t="s">
        <v>159</v>
      </c>
      <c r="AM204" s="36">
        <v>42389</v>
      </c>
      <c r="AN204" s="123" t="s">
        <v>9271</v>
      </c>
      <c r="AO204" s="123" t="s">
        <v>399</v>
      </c>
      <c r="AP204" s="123" t="s">
        <v>175</v>
      </c>
      <c r="AQ204" s="123" t="s">
        <v>162</v>
      </c>
    </row>
    <row r="205" spans="1:43">
      <c r="A205" s="123" t="s">
        <v>7426</v>
      </c>
      <c r="B205" s="123" t="s">
        <v>7427</v>
      </c>
      <c r="C205" s="36">
        <v>43830</v>
      </c>
      <c r="D205" s="124">
        <v>1.3364</v>
      </c>
      <c r="E205" s="124">
        <v>1.2911999999999999</v>
      </c>
      <c r="F205" s="125">
        <v>0.25506376594148999</v>
      </c>
      <c r="G205" s="36">
        <v>43829</v>
      </c>
      <c r="H205" s="124">
        <v>1.333</v>
      </c>
      <c r="I205" s="125">
        <v>51.536455380428599</v>
      </c>
      <c r="J205" s="123" t="s">
        <v>9890</v>
      </c>
      <c r="K205" s="125">
        <v>2.4689464806011299</v>
      </c>
      <c r="L205" s="125">
        <v>6.6390041493776</v>
      </c>
      <c r="M205" s="130">
        <v>9.1562525524789908</v>
      </c>
      <c r="N205" s="137">
        <f t="shared" si="33"/>
        <v>36.625010209915963</v>
      </c>
      <c r="O205" s="132">
        <f t="shared" si="34"/>
        <v>0.36625010209915965</v>
      </c>
      <c r="P205" s="134">
        <f t="shared" si="35"/>
        <v>406</v>
      </c>
      <c r="Q205" s="134">
        <v>1124</v>
      </c>
      <c r="R205" s="134" t="str">
        <f t="shared" si="36"/>
        <v>406/1124</v>
      </c>
      <c r="S205" s="132">
        <f t="shared" si="37"/>
        <v>0.36120996441281139</v>
      </c>
      <c r="T205" s="137">
        <f t="shared" si="38"/>
        <v>81.939501779359432</v>
      </c>
      <c r="U205" s="133" t="e">
        <f ca="1">[1]!f_risk_annusharpe(A205,"2019/9/30","2019/12/31",1,1,3)</f>
        <v>#NAME?</v>
      </c>
      <c r="V205" s="134" t="e">
        <f t="shared" ca="1" si="39"/>
        <v>#NAME?</v>
      </c>
      <c r="W205" s="134">
        <f t="shared" si="40"/>
        <v>1124</v>
      </c>
      <c r="X205" s="134" t="e">
        <f t="shared" ca="1" si="41"/>
        <v>#NAME?</v>
      </c>
      <c r="Y205" s="132" t="e">
        <f t="shared" ca="1" si="42"/>
        <v>#NAME?</v>
      </c>
      <c r="Z205" s="137" t="e">
        <f t="shared" ca="1" si="43"/>
        <v>#NAME?</v>
      </c>
      <c r="AA205" s="125">
        <v>22.718089990817301</v>
      </c>
      <c r="AB205" s="125">
        <v>51.536455380428599</v>
      </c>
      <c r="AC205" s="123" t="s">
        <v>9890</v>
      </c>
      <c r="AD205" s="125">
        <v>26.672985781990501</v>
      </c>
      <c r="AE205" s="123" t="s">
        <v>9891</v>
      </c>
      <c r="AF205" s="125">
        <v>20.925984262976598</v>
      </c>
      <c r="AG205" s="123" t="s">
        <v>9892</v>
      </c>
      <c r="AH205" s="125">
        <v>42.661795409836103</v>
      </c>
      <c r="AI205" s="123" t="s">
        <v>157</v>
      </c>
      <c r="AJ205" s="123" t="s">
        <v>158</v>
      </c>
      <c r="AK205" s="124">
        <v>1.9776187917000001</v>
      </c>
      <c r="AL205" s="123" t="s">
        <v>159</v>
      </c>
      <c r="AM205" s="36">
        <v>41267</v>
      </c>
      <c r="AN205" s="123" t="s">
        <v>9271</v>
      </c>
      <c r="AO205" s="123" t="s">
        <v>413</v>
      </c>
      <c r="AP205" s="123" t="s">
        <v>238</v>
      </c>
      <c r="AQ205" s="123" t="s">
        <v>162</v>
      </c>
    </row>
    <row r="206" spans="1:43">
      <c r="A206" s="123" t="s">
        <v>7428</v>
      </c>
      <c r="B206" s="123" t="s">
        <v>7429</v>
      </c>
      <c r="C206" s="36">
        <v>43830</v>
      </c>
      <c r="D206" s="124">
        <v>1.35</v>
      </c>
      <c r="E206" s="124">
        <v>1.47</v>
      </c>
      <c r="F206" s="125">
        <v>0.67114093959732002</v>
      </c>
      <c r="G206" s="36">
        <v>43829</v>
      </c>
      <c r="H206" s="124">
        <v>1.341</v>
      </c>
      <c r="I206" s="125">
        <v>51.515151515151501</v>
      </c>
      <c r="J206" s="123" t="s">
        <v>9894</v>
      </c>
      <c r="K206" s="125">
        <v>2.6615969581749099</v>
      </c>
      <c r="L206" s="125">
        <v>8.2598235765838002</v>
      </c>
      <c r="M206" s="130">
        <v>11.2943116240726</v>
      </c>
      <c r="N206" s="137">
        <f t="shared" si="33"/>
        <v>45.177246496290401</v>
      </c>
      <c r="O206" s="132">
        <f t="shared" si="34"/>
        <v>0.45177246496290402</v>
      </c>
      <c r="P206" s="134">
        <f t="shared" si="35"/>
        <v>256</v>
      </c>
      <c r="Q206" s="134">
        <v>1124</v>
      </c>
      <c r="R206" s="134" t="str">
        <f t="shared" si="36"/>
        <v>256/1124</v>
      </c>
      <c r="S206" s="132">
        <f t="shared" si="37"/>
        <v>0.22775800711743771</v>
      </c>
      <c r="T206" s="137">
        <f t="shared" si="38"/>
        <v>88.612099644128122</v>
      </c>
      <c r="U206" s="133" t="e">
        <f ca="1">[1]!f_risk_annusharpe(A206,"2019/9/30","2019/12/31",1,1,3)</f>
        <v>#NAME?</v>
      </c>
      <c r="V206" s="134" t="e">
        <f t="shared" ca="1" si="39"/>
        <v>#NAME?</v>
      </c>
      <c r="W206" s="134">
        <f t="shared" si="40"/>
        <v>1124</v>
      </c>
      <c r="X206" s="134" t="e">
        <f t="shared" ca="1" si="41"/>
        <v>#NAME?</v>
      </c>
      <c r="Y206" s="132" t="e">
        <f t="shared" ca="1" si="42"/>
        <v>#NAME?</v>
      </c>
      <c r="Z206" s="137" t="e">
        <f t="shared" ca="1" si="43"/>
        <v>#NAME?</v>
      </c>
      <c r="AA206" s="125">
        <v>23.287671232876701</v>
      </c>
      <c r="AB206" s="125">
        <v>51.515151515151501</v>
      </c>
      <c r="AC206" s="123" t="s">
        <v>9894</v>
      </c>
      <c r="AD206" s="125">
        <v>12.781954887217999</v>
      </c>
      <c r="AE206" s="123" t="s">
        <v>9895</v>
      </c>
      <c r="AF206" s="125">
        <v>35.135135135135201</v>
      </c>
      <c r="AG206" s="123" t="s">
        <v>9896</v>
      </c>
      <c r="AH206" s="125">
        <v>51.232399999999998</v>
      </c>
      <c r="AI206" s="123" t="s">
        <v>157</v>
      </c>
      <c r="AJ206" s="123" t="s">
        <v>158</v>
      </c>
      <c r="AK206" s="124">
        <v>5.7318065660000004</v>
      </c>
      <c r="AL206" s="123" t="s">
        <v>159</v>
      </c>
      <c r="AM206" s="36">
        <v>42340</v>
      </c>
      <c r="AN206" s="123" t="s">
        <v>9271</v>
      </c>
      <c r="AO206" s="123" t="s">
        <v>9897</v>
      </c>
      <c r="AP206" s="123" t="s">
        <v>215</v>
      </c>
      <c r="AQ206" s="123" t="s">
        <v>185</v>
      </c>
    </row>
    <row r="207" spans="1:43">
      <c r="A207" s="123" t="s">
        <v>7430</v>
      </c>
      <c r="B207" s="123" t="s">
        <v>7431</v>
      </c>
      <c r="C207" s="36">
        <v>43830</v>
      </c>
      <c r="D207" s="124">
        <v>1.498</v>
      </c>
      <c r="E207" s="124">
        <v>1.667</v>
      </c>
      <c r="F207" s="125">
        <v>0.46948356807511399</v>
      </c>
      <c r="G207" s="36">
        <v>43829</v>
      </c>
      <c r="H207" s="124">
        <v>1.4910000000000001</v>
      </c>
      <c r="I207" s="125">
        <v>51.466127401415598</v>
      </c>
      <c r="J207" s="123" t="s">
        <v>9898</v>
      </c>
      <c r="K207" s="125">
        <v>2.5325119780971899</v>
      </c>
      <c r="L207" s="125">
        <v>6.6951566951567001</v>
      </c>
      <c r="M207" s="130">
        <v>8.6294416243654908</v>
      </c>
      <c r="N207" s="137">
        <f t="shared" si="33"/>
        <v>34.517766497461963</v>
      </c>
      <c r="O207" s="132">
        <f t="shared" si="34"/>
        <v>0.34517766497461966</v>
      </c>
      <c r="P207" s="134">
        <f t="shared" si="35"/>
        <v>445</v>
      </c>
      <c r="Q207" s="134">
        <v>1124</v>
      </c>
      <c r="R207" s="134" t="str">
        <f t="shared" si="36"/>
        <v>445/1124</v>
      </c>
      <c r="S207" s="132">
        <f t="shared" si="37"/>
        <v>0.39590747330960852</v>
      </c>
      <c r="T207" s="137">
        <f t="shared" si="38"/>
        <v>80.204626334519574</v>
      </c>
      <c r="U207" s="133" t="e">
        <f ca="1">[1]!f_risk_annusharpe(A207,"2019/9/30","2019/12/31",1,1,3)</f>
        <v>#NAME?</v>
      </c>
      <c r="V207" s="134" t="e">
        <f t="shared" ca="1" si="39"/>
        <v>#NAME?</v>
      </c>
      <c r="W207" s="134">
        <f t="shared" si="40"/>
        <v>1124</v>
      </c>
      <c r="X207" s="134" t="e">
        <f t="shared" ca="1" si="41"/>
        <v>#NAME?</v>
      </c>
      <c r="Y207" s="132" t="e">
        <f t="shared" ca="1" si="42"/>
        <v>#NAME?</v>
      </c>
      <c r="Z207" s="137" t="e">
        <f t="shared" ca="1" si="43"/>
        <v>#NAME?</v>
      </c>
      <c r="AA207" s="125">
        <v>14.003044140030401</v>
      </c>
      <c r="AB207" s="125">
        <v>51.466127401415598</v>
      </c>
      <c r="AC207" s="123" t="s">
        <v>9898</v>
      </c>
      <c r="AD207" s="125">
        <v>20.514883346741801</v>
      </c>
      <c r="AE207" s="123" t="s">
        <v>9899</v>
      </c>
      <c r="AF207" s="125">
        <v>33.630686886708297</v>
      </c>
      <c r="AG207" s="123" t="s">
        <v>9900</v>
      </c>
      <c r="AH207" s="125">
        <v>75.427784000000003</v>
      </c>
      <c r="AI207" s="123" t="s">
        <v>163</v>
      </c>
      <c r="AJ207" s="123" t="s">
        <v>166</v>
      </c>
      <c r="AK207" s="124">
        <v>0.73267974400000002</v>
      </c>
      <c r="AL207" s="123" t="s">
        <v>159</v>
      </c>
      <c r="AM207" s="36">
        <v>40905</v>
      </c>
      <c r="AN207" s="123" t="s">
        <v>9271</v>
      </c>
      <c r="AO207" s="123" t="s">
        <v>414</v>
      </c>
      <c r="AP207" s="123" t="s">
        <v>169</v>
      </c>
      <c r="AQ207" s="123" t="s">
        <v>247</v>
      </c>
    </row>
    <row r="208" spans="1:43">
      <c r="A208" s="123" t="s">
        <v>7432</v>
      </c>
      <c r="B208" s="123" t="s">
        <v>7433</v>
      </c>
      <c r="C208" s="36">
        <v>43830</v>
      </c>
      <c r="D208" s="124">
        <v>1.2905</v>
      </c>
      <c r="E208" s="124">
        <v>1.3479000000000001</v>
      </c>
      <c r="F208" s="125">
        <v>0.72588198563846695</v>
      </c>
      <c r="G208" s="36">
        <v>43829</v>
      </c>
      <c r="H208" s="124">
        <v>1.2811999999999999</v>
      </c>
      <c r="I208" s="125">
        <v>51.445354861588697</v>
      </c>
      <c r="J208" s="123" t="s">
        <v>9901</v>
      </c>
      <c r="K208" s="125">
        <v>2.9681640469161401</v>
      </c>
      <c r="L208" s="125">
        <v>10.0733798941831</v>
      </c>
      <c r="M208" s="130">
        <v>14.436490722657</v>
      </c>
      <c r="N208" s="137">
        <f t="shared" si="33"/>
        <v>57.745962890628</v>
      </c>
      <c r="O208" s="132">
        <f t="shared" si="34"/>
        <v>0.57745962890628</v>
      </c>
      <c r="P208" s="134">
        <f t="shared" si="35"/>
        <v>88</v>
      </c>
      <c r="Q208" s="134">
        <v>1124</v>
      </c>
      <c r="R208" s="134" t="str">
        <f t="shared" si="36"/>
        <v>88/1124</v>
      </c>
      <c r="S208" s="132">
        <f t="shared" si="37"/>
        <v>7.8291814946619215E-2</v>
      </c>
      <c r="T208" s="137">
        <f t="shared" si="38"/>
        <v>96.085409252669052</v>
      </c>
      <c r="U208" s="133" t="e">
        <f ca="1">[1]!f_risk_annusharpe(A208,"2019/9/30","2019/12/31",1,1,3)</f>
        <v>#NAME?</v>
      </c>
      <c r="V208" s="134" t="e">
        <f t="shared" ca="1" si="39"/>
        <v>#NAME?</v>
      </c>
      <c r="W208" s="134">
        <f t="shared" si="40"/>
        <v>1124</v>
      </c>
      <c r="X208" s="134" t="e">
        <f t="shared" ca="1" si="41"/>
        <v>#NAME?</v>
      </c>
      <c r="Y208" s="132" t="e">
        <f t="shared" ca="1" si="42"/>
        <v>#NAME?</v>
      </c>
      <c r="Z208" s="137" t="e">
        <f t="shared" ca="1" si="43"/>
        <v>#NAME?</v>
      </c>
      <c r="AA208" s="125">
        <v>20.539912747936</v>
      </c>
      <c r="AB208" s="125">
        <v>51.445354861588697</v>
      </c>
      <c r="AC208" s="123" t="s">
        <v>9901</v>
      </c>
      <c r="AD208" s="125">
        <v>33.794975351529303</v>
      </c>
      <c r="AE208" s="123" t="s">
        <v>9902</v>
      </c>
      <c r="AF208" s="126">
        <v>0</v>
      </c>
      <c r="AG208" s="123"/>
      <c r="AH208" s="125">
        <v>36.114971300000001</v>
      </c>
      <c r="AI208" s="123" t="s">
        <v>157</v>
      </c>
      <c r="AJ208" s="123" t="s">
        <v>95</v>
      </c>
      <c r="AK208" s="124">
        <v>1.2576372924999999</v>
      </c>
      <c r="AL208" s="123" t="s">
        <v>159</v>
      </c>
      <c r="AM208" s="36">
        <v>42818</v>
      </c>
      <c r="AN208" s="123" t="s">
        <v>9271</v>
      </c>
      <c r="AO208" s="123" t="s">
        <v>9903</v>
      </c>
      <c r="AP208" s="123" t="s">
        <v>430</v>
      </c>
      <c r="AQ208" s="123" t="s">
        <v>241</v>
      </c>
    </row>
    <row r="209" spans="1:43">
      <c r="A209" s="123" t="s">
        <v>7434</v>
      </c>
      <c r="B209" s="123" t="s">
        <v>7435</v>
      </c>
      <c r="C209" s="36">
        <v>43830</v>
      </c>
      <c r="D209" s="124">
        <v>2.0489999999999999</v>
      </c>
      <c r="E209" s="124">
        <v>2.0489999999999999</v>
      </c>
      <c r="F209" s="125">
        <v>0.19559902200488999</v>
      </c>
      <c r="G209" s="36">
        <v>43829</v>
      </c>
      <c r="H209" s="124">
        <v>2.0449999999999999</v>
      </c>
      <c r="I209" s="125">
        <v>51.441241685144099</v>
      </c>
      <c r="J209" s="123" t="s">
        <v>9904</v>
      </c>
      <c r="K209" s="125">
        <v>1.99104031856645</v>
      </c>
      <c r="L209" s="125">
        <v>7.1092524830109696</v>
      </c>
      <c r="M209" s="130">
        <v>14.4053601340034</v>
      </c>
      <c r="N209" s="137">
        <f t="shared" si="33"/>
        <v>57.621440536013601</v>
      </c>
      <c r="O209" s="132">
        <f t="shared" si="34"/>
        <v>0.57621440536013602</v>
      </c>
      <c r="P209" s="134">
        <f t="shared" si="35"/>
        <v>91</v>
      </c>
      <c r="Q209" s="134">
        <v>1124</v>
      </c>
      <c r="R209" s="134" t="str">
        <f t="shared" si="36"/>
        <v>91/1124</v>
      </c>
      <c r="S209" s="132">
        <f t="shared" si="37"/>
        <v>8.0960854092526693E-2</v>
      </c>
      <c r="T209" s="137">
        <f t="shared" si="38"/>
        <v>95.95195729537366</v>
      </c>
      <c r="U209" s="133" t="e">
        <f ca="1">[1]!f_risk_annusharpe(A209,"2019/9/30","2019/12/31",1,1,3)</f>
        <v>#NAME?</v>
      </c>
      <c r="V209" s="134" t="e">
        <f t="shared" ca="1" si="39"/>
        <v>#NAME?</v>
      </c>
      <c r="W209" s="134">
        <f t="shared" si="40"/>
        <v>1124</v>
      </c>
      <c r="X209" s="134" t="e">
        <f t="shared" ca="1" si="41"/>
        <v>#NAME?</v>
      </c>
      <c r="Y209" s="132" t="e">
        <f t="shared" ca="1" si="42"/>
        <v>#NAME?</v>
      </c>
      <c r="Z209" s="137" t="e">
        <f t="shared" ca="1" si="43"/>
        <v>#NAME?</v>
      </c>
      <c r="AA209" s="125">
        <v>22.621184919209998</v>
      </c>
      <c r="AB209" s="125">
        <v>51.441241685144099</v>
      </c>
      <c r="AC209" s="123" t="s">
        <v>9904</v>
      </c>
      <c r="AD209" s="125">
        <v>19.4055944055944</v>
      </c>
      <c r="AE209" s="123" t="s">
        <v>9905</v>
      </c>
      <c r="AF209" s="125">
        <v>98.932038834951399</v>
      </c>
      <c r="AG209" s="123" t="s">
        <v>9906</v>
      </c>
      <c r="AH209" s="125">
        <v>104.9</v>
      </c>
      <c r="AI209" s="123" t="s">
        <v>174</v>
      </c>
      <c r="AJ209" s="123" t="s">
        <v>197</v>
      </c>
      <c r="AK209" s="124">
        <v>71.591717595600002</v>
      </c>
      <c r="AL209" s="123" t="s">
        <v>159</v>
      </c>
      <c r="AM209" s="36">
        <v>42562</v>
      </c>
      <c r="AN209" s="123" t="s">
        <v>9271</v>
      </c>
      <c r="AO209" s="123" t="s">
        <v>9907</v>
      </c>
      <c r="AP209" s="123" t="s">
        <v>188</v>
      </c>
      <c r="AQ209" s="123" t="s">
        <v>162</v>
      </c>
    </row>
    <row r="210" spans="1:43">
      <c r="A210" s="123" t="s">
        <v>7436</v>
      </c>
      <c r="B210" s="123" t="s">
        <v>7437</v>
      </c>
      <c r="C210" s="36">
        <v>43830</v>
      </c>
      <c r="D210" s="124">
        <v>1.169</v>
      </c>
      <c r="E210" s="124">
        <v>1.169</v>
      </c>
      <c r="F210" s="125">
        <v>0.42955326460482102</v>
      </c>
      <c r="G210" s="36">
        <v>43829</v>
      </c>
      <c r="H210" s="124">
        <v>1.1639999999999999</v>
      </c>
      <c r="I210" s="125">
        <v>51.424870466321302</v>
      </c>
      <c r="J210" s="123" t="s">
        <v>9908</v>
      </c>
      <c r="K210" s="125">
        <v>2.8144239226033401</v>
      </c>
      <c r="L210" s="125">
        <v>7.7419354838709804</v>
      </c>
      <c r="M210" s="130">
        <v>10.387157695939599</v>
      </c>
      <c r="N210" s="137">
        <f t="shared" si="33"/>
        <v>41.548630783758398</v>
      </c>
      <c r="O210" s="132">
        <f t="shared" si="34"/>
        <v>0.415486307837584</v>
      </c>
      <c r="P210" s="134">
        <f t="shared" si="35"/>
        <v>308</v>
      </c>
      <c r="Q210" s="134">
        <v>1124</v>
      </c>
      <c r="R210" s="134" t="str">
        <f t="shared" si="36"/>
        <v>308/1124</v>
      </c>
      <c r="S210" s="132">
        <f t="shared" si="37"/>
        <v>0.27402135231316727</v>
      </c>
      <c r="T210" s="137">
        <f t="shared" si="38"/>
        <v>86.29893238434164</v>
      </c>
      <c r="U210" s="133" t="e">
        <f ca="1">[1]!f_risk_annusharpe(A210,"2019/9/30","2019/12/31",1,1,3)</f>
        <v>#NAME?</v>
      </c>
      <c r="V210" s="134" t="e">
        <f t="shared" ca="1" si="39"/>
        <v>#NAME?</v>
      </c>
      <c r="W210" s="134">
        <f t="shared" si="40"/>
        <v>1124</v>
      </c>
      <c r="X210" s="134" t="e">
        <f t="shared" ca="1" si="41"/>
        <v>#NAME?</v>
      </c>
      <c r="Y210" s="132" t="e">
        <f t="shared" ca="1" si="42"/>
        <v>#NAME?</v>
      </c>
      <c r="Z210" s="137" t="e">
        <f t="shared" ca="1" si="43"/>
        <v>#NAME?</v>
      </c>
      <c r="AA210" s="125">
        <v>18.6802030456853</v>
      </c>
      <c r="AB210" s="125">
        <v>51.424870466321302</v>
      </c>
      <c r="AC210" s="123" t="s">
        <v>9908</v>
      </c>
      <c r="AD210" s="125">
        <v>-4.64926590538336</v>
      </c>
      <c r="AE210" s="123" t="s">
        <v>9909</v>
      </c>
      <c r="AF210" s="125">
        <v>18.6802030456853</v>
      </c>
      <c r="AG210" s="123" t="s">
        <v>9910</v>
      </c>
      <c r="AH210" s="125">
        <v>16.899999999999999</v>
      </c>
      <c r="AI210" s="123" t="s">
        <v>157</v>
      </c>
      <c r="AJ210" s="123" t="s">
        <v>158</v>
      </c>
      <c r="AK210" s="124">
        <v>2.9968719744999999</v>
      </c>
      <c r="AL210" s="123" t="s">
        <v>159</v>
      </c>
      <c r="AM210" s="36">
        <v>42705</v>
      </c>
      <c r="AN210" s="123" t="s">
        <v>9271</v>
      </c>
      <c r="AO210" s="123" t="s">
        <v>3626</v>
      </c>
      <c r="AP210" s="123" t="s">
        <v>240</v>
      </c>
      <c r="AQ210" s="123" t="s">
        <v>162</v>
      </c>
    </row>
    <row r="211" spans="1:43">
      <c r="A211" s="123" t="s">
        <v>7438</v>
      </c>
      <c r="B211" s="123" t="s">
        <v>7439</v>
      </c>
      <c r="C211" s="36">
        <v>43830</v>
      </c>
      <c r="D211" s="124">
        <v>1.4670000000000001</v>
      </c>
      <c r="E211" s="124">
        <v>1.4670000000000001</v>
      </c>
      <c r="F211" s="125">
        <v>0.34199726402189601</v>
      </c>
      <c r="G211" s="36">
        <v>43829</v>
      </c>
      <c r="H211" s="124">
        <v>1.462</v>
      </c>
      <c r="I211" s="125">
        <v>51.393188854489203</v>
      </c>
      <c r="J211" s="123" t="s">
        <v>9911</v>
      </c>
      <c r="K211" s="125">
        <v>1.52249134948097</v>
      </c>
      <c r="L211" s="125">
        <v>6.4586357039187403</v>
      </c>
      <c r="M211" s="130">
        <v>12.1559633027523</v>
      </c>
      <c r="N211" s="137">
        <f t="shared" si="33"/>
        <v>48.623853211009198</v>
      </c>
      <c r="O211" s="132">
        <f t="shared" si="34"/>
        <v>0.48623853211009199</v>
      </c>
      <c r="P211" s="134">
        <f t="shared" si="35"/>
        <v>205</v>
      </c>
      <c r="Q211" s="134">
        <v>1124</v>
      </c>
      <c r="R211" s="134" t="str">
        <f t="shared" si="36"/>
        <v>205/1124</v>
      </c>
      <c r="S211" s="132">
        <f t="shared" si="37"/>
        <v>0.18238434163701067</v>
      </c>
      <c r="T211" s="137">
        <f t="shared" si="38"/>
        <v>90.880782918149464</v>
      </c>
      <c r="U211" s="133" t="e">
        <f ca="1">[1]!f_risk_annusharpe(A211,"2019/9/30","2019/12/31",1,1,3)</f>
        <v>#NAME?</v>
      </c>
      <c r="V211" s="134" t="e">
        <f t="shared" ca="1" si="39"/>
        <v>#NAME?</v>
      </c>
      <c r="W211" s="134">
        <f t="shared" si="40"/>
        <v>1124</v>
      </c>
      <c r="X211" s="134" t="e">
        <f t="shared" ca="1" si="41"/>
        <v>#NAME?</v>
      </c>
      <c r="Y211" s="132" t="e">
        <f t="shared" ca="1" si="42"/>
        <v>#NAME?</v>
      </c>
      <c r="Z211" s="137" t="e">
        <f t="shared" ca="1" si="43"/>
        <v>#NAME?</v>
      </c>
      <c r="AA211" s="125">
        <v>26.356589147286801</v>
      </c>
      <c r="AB211" s="125">
        <v>51.393188854489203</v>
      </c>
      <c r="AC211" s="123" t="s">
        <v>9911</v>
      </c>
      <c r="AD211" s="125">
        <v>32.880434782608702</v>
      </c>
      <c r="AE211" s="123" t="s">
        <v>9912</v>
      </c>
      <c r="AF211" s="125">
        <v>47.585513078470797</v>
      </c>
      <c r="AG211" s="123" t="s">
        <v>9913</v>
      </c>
      <c r="AH211" s="125">
        <v>46.7</v>
      </c>
      <c r="AI211" s="123" t="s">
        <v>157</v>
      </c>
      <c r="AJ211" s="123" t="s">
        <v>197</v>
      </c>
      <c r="AK211" s="124">
        <v>3.1554593237000002</v>
      </c>
      <c r="AL211" s="123" t="s">
        <v>159</v>
      </c>
      <c r="AM211" s="36">
        <v>42690</v>
      </c>
      <c r="AN211" s="123" t="s">
        <v>9271</v>
      </c>
      <c r="AO211" s="123" t="s">
        <v>9914</v>
      </c>
      <c r="AP211" s="123" t="s">
        <v>164</v>
      </c>
      <c r="AQ211" s="123" t="s">
        <v>177</v>
      </c>
    </row>
    <row r="212" spans="1:43">
      <c r="A212" s="123" t="s">
        <v>7440</v>
      </c>
      <c r="B212" s="123" t="s">
        <v>7441</v>
      </c>
      <c r="C212" s="36">
        <v>43830</v>
      </c>
      <c r="D212" s="124">
        <v>0.88100000000000001</v>
      </c>
      <c r="E212" s="124">
        <v>0.88100000000000001</v>
      </c>
      <c r="F212" s="125">
        <v>0.227531285551764</v>
      </c>
      <c r="G212" s="36">
        <v>43829</v>
      </c>
      <c r="H212" s="124">
        <v>0.879</v>
      </c>
      <c r="I212" s="125">
        <v>51.374570446735397</v>
      </c>
      <c r="J212" s="123" t="s">
        <v>9915</v>
      </c>
      <c r="K212" s="125">
        <v>0.45610034207525701</v>
      </c>
      <c r="L212" s="125">
        <v>9.4409937888198705</v>
      </c>
      <c r="M212" s="130">
        <v>7.3081607795371601</v>
      </c>
      <c r="N212" s="137">
        <f t="shared" si="33"/>
        <v>29.232643118148641</v>
      </c>
      <c r="O212" s="132">
        <f t="shared" si="34"/>
        <v>0.29232643118148638</v>
      </c>
      <c r="P212" s="134">
        <f t="shared" si="35"/>
        <v>568</v>
      </c>
      <c r="Q212" s="134">
        <v>1124</v>
      </c>
      <c r="R212" s="134" t="str">
        <f t="shared" si="36"/>
        <v>568/1124</v>
      </c>
      <c r="S212" s="132">
        <f t="shared" si="37"/>
        <v>0.50533807829181498</v>
      </c>
      <c r="T212" s="137">
        <f t="shared" si="38"/>
        <v>74.733096085409258</v>
      </c>
      <c r="U212" s="133" t="e">
        <f ca="1">[1]!f_risk_annusharpe(A212,"2019/9/30","2019/12/31",1,1,3)</f>
        <v>#NAME?</v>
      </c>
      <c r="V212" s="134" t="e">
        <f t="shared" ca="1" si="39"/>
        <v>#NAME?</v>
      </c>
      <c r="W212" s="134">
        <f t="shared" si="40"/>
        <v>1124</v>
      </c>
      <c r="X212" s="134" t="e">
        <f t="shared" ca="1" si="41"/>
        <v>#NAME?</v>
      </c>
      <c r="Y212" s="132" t="e">
        <f t="shared" ca="1" si="42"/>
        <v>#NAME?</v>
      </c>
      <c r="Z212" s="137" t="e">
        <f t="shared" ca="1" si="43"/>
        <v>#NAME?</v>
      </c>
      <c r="AA212" s="125">
        <v>17.6234979973298</v>
      </c>
      <c r="AB212" s="125">
        <v>51.374570446735397</v>
      </c>
      <c r="AC212" s="123" t="s">
        <v>9915</v>
      </c>
      <c r="AD212" s="125">
        <v>5.6354916067146297</v>
      </c>
      <c r="AE212" s="123" t="s">
        <v>9916</v>
      </c>
      <c r="AF212" s="125">
        <v>-6.67372881355932</v>
      </c>
      <c r="AG212" s="123" t="s">
        <v>9917</v>
      </c>
      <c r="AH212" s="125">
        <v>-11.9</v>
      </c>
      <c r="AI212" s="123" t="s">
        <v>157</v>
      </c>
      <c r="AJ212" s="123" t="s">
        <v>186</v>
      </c>
      <c r="AK212" s="124">
        <v>3.3188512966000001</v>
      </c>
      <c r="AL212" s="123" t="s">
        <v>159</v>
      </c>
      <c r="AM212" s="36">
        <v>42578</v>
      </c>
      <c r="AN212" s="123" t="s">
        <v>9271</v>
      </c>
      <c r="AO212" s="123" t="s">
        <v>362</v>
      </c>
      <c r="AP212" s="123" t="s">
        <v>236</v>
      </c>
      <c r="AQ212" s="123" t="s">
        <v>207</v>
      </c>
    </row>
    <row r="213" spans="1:43">
      <c r="A213" s="123" t="s">
        <v>7442</v>
      </c>
      <c r="B213" s="123" t="s">
        <v>7443</v>
      </c>
      <c r="C213" s="36">
        <v>43830</v>
      </c>
      <c r="D213" s="124">
        <v>1.1000000000000001</v>
      </c>
      <c r="E213" s="124">
        <v>1.2030000000000001</v>
      </c>
      <c r="F213" s="125">
        <v>0.45662100456621402</v>
      </c>
      <c r="G213" s="36">
        <v>43829</v>
      </c>
      <c r="H213" s="124">
        <v>1.095</v>
      </c>
      <c r="I213" s="125">
        <v>51.3305981581019</v>
      </c>
      <c r="J213" s="123" t="s">
        <v>9918</v>
      </c>
      <c r="K213" s="125">
        <v>1.75763182238669</v>
      </c>
      <c r="L213" s="125">
        <v>8.9108970138787793</v>
      </c>
      <c r="M213" s="130">
        <v>11.2767824762174</v>
      </c>
      <c r="N213" s="137">
        <f t="shared" si="33"/>
        <v>45.107129904869602</v>
      </c>
      <c r="O213" s="132">
        <f t="shared" si="34"/>
        <v>0.45107129904869603</v>
      </c>
      <c r="P213" s="134">
        <f t="shared" si="35"/>
        <v>259</v>
      </c>
      <c r="Q213" s="134">
        <v>1124</v>
      </c>
      <c r="R213" s="134" t="str">
        <f t="shared" si="36"/>
        <v>259/1124</v>
      </c>
      <c r="S213" s="132">
        <f t="shared" si="37"/>
        <v>0.2304270462633452</v>
      </c>
      <c r="T213" s="137">
        <f t="shared" si="38"/>
        <v>88.478647686832744</v>
      </c>
      <c r="U213" s="133" t="e">
        <f ca="1">[1]!f_risk_annusharpe(A213,"2019/9/30","2019/12/31",1,1,3)</f>
        <v>#NAME?</v>
      </c>
      <c r="V213" s="134" t="e">
        <f t="shared" ca="1" si="39"/>
        <v>#NAME?</v>
      </c>
      <c r="W213" s="134">
        <f t="shared" si="40"/>
        <v>1124</v>
      </c>
      <c r="X213" s="134" t="e">
        <f t="shared" ca="1" si="41"/>
        <v>#NAME?</v>
      </c>
      <c r="Y213" s="132" t="e">
        <f t="shared" ca="1" si="42"/>
        <v>#NAME?</v>
      </c>
      <c r="Z213" s="137" t="e">
        <f t="shared" ca="1" si="43"/>
        <v>#NAME?</v>
      </c>
      <c r="AA213" s="125">
        <v>20.308612895723101</v>
      </c>
      <c r="AB213" s="125">
        <v>51.3305981581019</v>
      </c>
      <c r="AC213" s="123" t="s">
        <v>9918</v>
      </c>
      <c r="AD213" s="125">
        <v>13.572276024351501</v>
      </c>
      <c r="AE213" s="123" t="s">
        <v>9919</v>
      </c>
      <c r="AF213" s="126">
        <v>0</v>
      </c>
      <c r="AG213" s="123"/>
      <c r="AH213" s="125">
        <v>21.323180000000001</v>
      </c>
      <c r="AI213" s="123" t="s">
        <v>163</v>
      </c>
      <c r="AJ213" s="123" t="s">
        <v>95</v>
      </c>
      <c r="AK213" s="124">
        <v>2.3044745968</v>
      </c>
      <c r="AL213" s="123" t="s">
        <v>159</v>
      </c>
      <c r="AM213" s="36">
        <v>42755</v>
      </c>
      <c r="AN213" s="123" t="s">
        <v>9271</v>
      </c>
      <c r="AO213" s="123" t="s">
        <v>9920</v>
      </c>
      <c r="AP213" s="123" t="s">
        <v>430</v>
      </c>
      <c r="AQ213" s="123" t="s">
        <v>177</v>
      </c>
    </row>
    <row r="214" spans="1:43">
      <c r="A214" s="123" t="s">
        <v>7444</v>
      </c>
      <c r="B214" s="123" t="s">
        <v>7445</v>
      </c>
      <c r="C214" s="36">
        <v>43830</v>
      </c>
      <c r="D214" s="124">
        <v>1.1204000000000001</v>
      </c>
      <c r="E214" s="124">
        <v>1.1204000000000001</v>
      </c>
      <c r="F214" s="125">
        <v>0.61966771441402102</v>
      </c>
      <c r="G214" s="36">
        <v>43829</v>
      </c>
      <c r="H214" s="124">
        <v>1.1134999999999999</v>
      </c>
      <c r="I214" s="125">
        <v>51.262319427568499</v>
      </c>
      <c r="J214" s="123" t="s">
        <v>9921</v>
      </c>
      <c r="K214" s="125">
        <v>2.3102912975984</v>
      </c>
      <c r="L214" s="125">
        <v>6.3502610346464099</v>
      </c>
      <c r="M214" s="130">
        <v>13.527206403891</v>
      </c>
      <c r="N214" s="137">
        <f t="shared" si="33"/>
        <v>54.108825615564001</v>
      </c>
      <c r="O214" s="132">
        <f t="shared" si="34"/>
        <v>0.54108825615564005</v>
      </c>
      <c r="P214" s="134">
        <f t="shared" si="35"/>
        <v>125</v>
      </c>
      <c r="Q214" s="134">
        <v>1124</v>
      </c>
      <c r="R214" s="134" t="str">
        <f t="shared" si="36"/>
        <v>125/1124</v>
      </c>
      <c r="S214" s="132">
        <f t="shared" si="37"/>
        <v>0.11120996441281139</v>
      </c>
      <c r="T214" s="137">
        <f t="shared" si="38"/>
        <v>94.439501779359432</v>
      </c>
      <c r="U214" s="133" t="e">
        <f ca="1">[1]!f_risk_annusharpe(A214,"2019/9/30","2019/12/31",1,1,3)</f>
        <v>#NAME?</v>
      </c>
      <c r="V214" s="134" t="e">
        <f t="shared" ca="1" si="39"/>
        <v>#NAME?</v>
      </c>
      <c r="W214" s="134">
        <f t="shared" si="40"/>
        <v>1124</v>
      </c>
      <c r="X214" s="134" t="e">
        <f t="shared" ca="1" si="41"/>
        <v>#NAME?</v>
      </c>
      <c r="Y214" s="132" t="e">
        <f t="shared" ca="1" si="42"/>
        <v>#NAME?</v>
      </c>
      <c r="Z214" s="137" t="e">
        <f t="shared" ca="1" si="43"/>
        <v>#NAME?</v>
      </c>
      <c r="AA214" s="125">
        <v>21.492084146605901</v>
      </c>
      <c r="AB214" s="125">
        <v>51.262319427568499</v>
      </c>
      <c r="AC214" s="123" t="s">
        <v>9921</v>
      </c>
      <c r="AD214" s="125">
        <v>10.799050632911401</v>
      </c>
      <c r="AE214" s="123" t="s">
        <v>9922</v>
      </c>
      <c r="AF214" s="126">
        <v>0</v>
      </c>
      <c r="AG214" s="123"/>
      <c r="AH214" s="125">
        <v>12.04</v>
      </c>
      <c r="AI214" s="123" t="s">
        <v>157</v>
      </c>
      <c r="AJ214" s="123" t="s">
        <v>95</v>
      </c>
      <c r="AK214" s="124">
        <v>15.4290703523</v>
      </c>
      <c r="AL214" s="123" t="s">
        <v>159</v>
      </c>
      <c r="AM214" s="36">
        <v>43054</v>
      </c>
      <c r="AN214" s="123" t="s">
        <v>9271</v>
      </c>
      <c r="AO214" s="123" t="s">
        <v>351</v>
      </c>
      <c r="AP214" s="123" t="s">
        <v>238</v>
      </c>
      <c r="AQ214" s="123" t="s">
        <v>165</v>
      </c>
    </row>
    <row r="215" spans="1:43">
      <c r="A215" s="123" t="s">
        <v>7446</v>
      </c>
      <c r="B215" s="123" t="s">
        <v>7447</v>
      </c>
      <c r="C215" s="36">
        <v>43830</v>
      </c>
      <c r="D215" s="124">
        <v>1.6826000000000001</v>
      </c>
      <c r="E215" s="124">
        <v>1.6826000000000001</v>
      </c>
      <c r="F215" s="125">
        <v>5.9435364041598203E-3</v>
      </c>
      <c r="G215" s="36">
        <v>43829</v>
      </c>
      <c r="H215" s="124">
        <v>1.6825000000000001</v>
      </c>
      <c r="I215" s="125">
        <v>51.258540093491597</v>
      </c>
      <c r="J215" s="123" t="s">
        <v>9923</v>
      </c>
      <c r="K215" s="125">
        <v>2.8735632183908102</v>
      </c>
      <c r="L215" s="125">
        <v>9.5300091133966998</v>
      </c>
      <c r="M215" s="130">
        <v>16.2096829891567</v>
      </c>
      <c r="N215" s="137">
        <f t="shared" si="33"/>
        <v>64.838731956626802</v>
      </c>
      <c r="O215" s="132">
        <f t="shared" si="34"/>
        <v>0.64838731956626805</v>
      </c>
      <c r="P215" s="134">
        <f t="shared" si="35"/>
        <v>41</v>
      </c>
      <c r="Q215" s="134">
        <v>1124</v>
      </c>
      <c r="R215" s="134" t="str">
        <f t="shared" si="36"/>
        <v>41/1124</v>
      </c>
      <c r="S215" s="132">
        <f t="shared" si="37"/>
        <v>3.6476868327402136E-2</v>
      </c>
      <c r="T215" s="137">
        <f t="shared" si="38"/>
        <v>98.176156583629904</v>
      </c>
      <c r="U215" s="133" t="e">
        <f ca="1">[1]!f_risk_annusharpe(A215,"2019/9/30","2019/12/31",1,1,3)</f>
        <v>#NAME?</v>
      </c>
      <c r="V215" s="134" t="e">
        <f t="shared" ca="1" si="39"/>
        <v>#NAME?</v>
      </c>
      <c r="W215" s="134">
        <f t="shared" si="40"/>
        <v>1124</v>
      </c>
      <c r="X215" s="134" t="e">
        <f t="shared" ca="1" si="41"/>
        <v>#NAME?</v>
      </c>
      <c r="Y215" s="132" t="e">
        <f t="shared" ca="1" si="42"/>
        <v>#NAME?</v>
      </c>
      <c r="Z215" s="137" t="e">
        <f t="shared" ca="1" si="43"/>
        <v>#NAME?</v>
      </c>
      <c r="AA215" s="125">
        <v>25.877160170569301</v>
      </c>
      <c r="AB215" s="125">
        <v>51.258540093491597</v>
      </c>
      <c r="AC215" s="123" t="s">
        <v>9923</v>
      </c>
      <c r="AD215" s="125">
        <v>14.0204648641323</v>
      </c>
      <c r="AE215" s="123" t="s">
        <v>9924</v>
      </c>
      <c r="AF215" s="125">
        <v>69.702471003529993</v>
      </c>
      <c r="AG215" s="123" t="s">
        <v>9925</v>
      </c>
      <c r="AH215" s="125">
        <v>68.260000000000005</v>
      </c>
      <c r="AI215" s="123" t="s">
        <v>174</v>
      </c>
      <c r="AJ215" s="123" t="s">
        <v>166</v>
      </c>
      <c r="AK215" s="124">
        <v>23.7983552645</v>
      </c>
      <c r="AL215" s="123" t="s">
        <v>159</v>
      </c>
      <c r="AM215" s="36">
        <v>42674</v>
      </c>
      <c r="AN215" s="123" t="s">
        <v>9271</v>
      </c>
      <c r="AO215" s="123" t="s">
        <v>9926</v>
      </c>
      <c r="AP215" s="123" t="s">
        <v>188</v>
      </c>
      <c r="AQ215" s="123" t="s">
        <v>165</v>
      </c>
    </row>
    <row r="216" spans="1:43">
      <c r="A216" s="123" t="s">
        <v>7448</v>
      </c>
      <c r="B216" s="123" t="s">
        <v>7449</v>
      </c>
      <c r="C216" s="36">
        <v>43830</v>
      </c>
      <c r="D216" s="124">
        <v>1.3462000000000001</v>
      </c>
      <c r="E216" s="124">
        <v>1.3462000000000001</v>
      </c>
      <c r="F216" s="125">
        <v>0.59030112829709502</v>
      </c>
      <c r="G216" s="36">
        <v>43829</v>
      </c>
      <c r="H216" s="124">
        <v>1.3383</v>
      </c>
      <c r="I216" s="125">
        <v>51.1734980348119</v>
      </c>
      <c r="J216" s="123" t="s">
        <v>9927</v>
      </c>
      <c r="K216" s="125">
        <v>1.60766850328327</v>
      </c>
      <c r="L216" s="125">
        <v>7.4724572888392196</v>
      </c>
      <c r="M216" s="130">
        <v>13.3737577901297</v>
      </c>
      <c r="N216" s="137">
        <f t="shared" si="33"/>
        <v>53.495031160518799</v>
      </c>
      <c r="O216" s="132">
        <f t="shared" si="34"/>
        <v>0.53495031160518802</v>
      </c>
      <c r="P216" s="134">
        <f t="shared" si="35"/>
        <v>137</v>
      </c>
      <c r="Q216" s="134">
        <v>1124</v>
      </c>
      <c r="R216" s="134" t="str">
        <f t="shared" si="36"/>
        <v>137/1124</v>
      </c>
      <c r="S216" s="132">
        <f t="shared" si="37"/>
        <v>0.12188612099644128</v>
      </c>
      <c r="T216" s="137">
        <f t="shared" si="38"/>
        <v>93.905693950177948</v>
      </c>
      <c r="U216" s="133" t="e">
        <f ca="1">[1]!f_risk_annusharpe(A216,"2019/9/30","2019/12/31",1,1,3)</f>
        <v>#NAME?</v>
      </c>
      <c r="V216" s="134" t="e">
        <f t="shared" ca="1" si="39"/>
        <v>#NAME?</v>
      </c>
      <c r="W216" s="134">
        <f t="shared" si="40"/>
        <v>1124</v>
      </c>
      <c r="X216" s="134" t="e">
        <f t="shared" ca="1" si="41"/>
        <v>#NAME?</v>
      </c>
      <c r="Y216" s="132" t="e">
        <f t="shared" ca="1" si="42"/>
        <v>#NAME?</v>
      </c>
      <c r="Z216" s="137" t="e">
        <f t="shared" ca="1" si="43"/>
        <v>#NAME?</v>
      </c>
      <c r="AA216" s="125">
        <v>21.202845052669499</v>
      </c>
      <c r="AB216" s="125">
        <v>51.1734980348119</v>
      </c>
      <c r="AC216" s="123" t="s">
        <v>9927</v>
      </c>
      <c r="AD216" s="125">
        <v>28.4541984732824</v>
      </c>
      <c r="AE216" s="123" t="s">
        <v>9928</v>
      </c>
      <c r="AF216" s="125">
        <v>32.630541871921203</v>
      </c>
      <c r="AG216" s="123" t="s">
        <v>9929</v>
      </c>
      <c r="AH216" s="125">
        <v>34.619999999999997</v>
      </c>
      <c r="AI216" s="123" t="s">
        <v>157</v>
      </c>
      <c r="AJ216" s="123" t="s">
        <v>166</v>
      </c>
      <c r="AK216" s="124">
        <v>1.3793932315999999</v>
      </c>
      <c r="AL216" s="123" t="s">
        <v>159</v>
      </c>
      <c r="AM216" s="36">
        <v>42404</v>
      </c>
      <c r="AN216" s="123" t="s">
        <v>9271</v>
      </c>
      <c r="AO216" s="123" t="s">
        <v>419</v>
      </c>
      <c r="AP216" s="123" t="s">
        <v>246</v>
      </c>
      <c r="AQ216" s="123" t="s">
        <v>241</v>
      </c>
    </row>
    <row r="217" spans="1:43">
      <c r="A217" s="123" t="s">
        <v>7450</v>
      </c>
      <c r="B217" s="123" t="s">
        <v>7451</v>
      </c>
      <c r="C217" s="36">
        <v>43830</v>
      </c>
      <c r="D217" s="124">
        <v>1.2937000000000001</v>
      </c>
      <c r="E217" s="124">
        <v>1.2937000000000001</v>
      </c>
      <c r="F217" s="125">
        <v>0.52840158520476599</v>
      </c>
      <c r="G217" s="36">
        <v>43829</v>
      </c>
      <c r="H217" s="124">
        <v>1.2868999999999999</v>
      </c>
      <c r="I217" s="125">
        <v>51.168497312456203</v>
      </c>
      <c r="J217" s="123" t="s">
        <v>9930</v>
      </c>
      <c r="K217" s="125">
        <v>1.3792022568764299</v>
      </c>
      <c r="L217" s="125">
        <v>7.4501661129568202</v>
      </c>
      <c r="M217" s="130">
        <v>13.343262659891399</v>
      </c>
      <c r="N217" s="137">
        <f t="shared" si="33"/>
        <v>53.373050639565598</v>
      </c>
      <c r="O217" s="132">
        <f t="shared" si="34"/>
        <v>0.533730506395656</v>
      </c>
      <c r="P217" s="134">
        <f t="shared" si="35"/>
        <v>139</v>
      </c>
      <c r="Q217" s="134">
        <v>1124</v>
      </c>
      <c r="R217" s="134" t="str">
        <f t="shared" si="36"/>
        <v>139/1124</v>
      </c>
      <c r="S217" s="132">
        <f t="shared" si="37"/>
        <v>0.12366548042704627</v>
      </c>
      <c r="T217" s="137">
        <f t="shared" si="38"/>
        <v>93.816725978647696</v>
      </c>
      <c r="U217" s="133" t="e">
        <f ca="1">[1]!f_risk_annusharpe(A217,"2019/9/30","2019/12/31",1,1,3)</f>
        <v>#NAME?</v>
      </c>
      <c r="V217" s="134" t="e">
        <f t="shared" ca="1" si="39"/>
        <v>#NAME?</v>
      </c>
      <c r="W217" s="134">
        <f t="shared" si="40"/>
        <v>1124</v>
      </c>
      <c r="X217" s="134" t="e">
        <f t="shared" ca="1" si="41"/>
        <v>#NAME?</v>
      </c>
      <c r="Y217" s="132" t="e">
        <f t="shared" ca="1" si="42"/>
        <v>#NAME?</v>
      </c>
      <c r="Z217" s="137" t="e">
        <f t="shared" ca="1" si="43"/>
        <v>#NAME?</v>
      </c>
      <c r="AA217" s="125">
        <v>22.2778827977316</v>
      </c>
      <c r="AB217" s="125">
        <v>51.168497312456203</v>
      </c>
      <c r="AC217" s="123" t="s">
        <v>9930</v>
      </c>
      <c r="AD217" s="125">
        <v>27.571245439305802</v>
      </c>
      <c r="AE217" s="123" t="s">
        <v>9931</v>
      </c>
      <c r="AF217" s="125">
        <v>32.239599304916702</v>
      </c>
      <c r="AG217" s="123" t="s">
        <v>9932</v>
      </c>
      <c r="AH217" s="125">
        <v>29.37</v>
      </c>
      <c r="AI217" s="123" t="s">
        <v>157</v>
      </c>
      <c r="AJ217" s="123" t="s">
        <v>166</v>
      </c>
      <c r="AK217" s="124">
        <v>1.5326814016999999</v>
      </c>
      <c r="AL217" s="123" t="s">
        <v>159</v>
      </c>
      <c r="AM217" s="36">
        <v>42642</v>
      </c>
      <c r="AN217" s="123" t="s">
        <v>9271</v>
      </c>
      <c r="AO217" s="123" t="s">
        <v>419</v>
      </c>
      <c r="AP217" s="123" t="s">
        <v>246</v>
      </c>
      <c r="AQ217" s="123" t="s">
        <v>185</v>
      </c>
    </row>
    <row r="218" spans="1:43">
      <c r="A218" s="123" t="s">
        <v>7452</v>
      </c>
      <c r="B218" s="123" t="s">
        <v>7453</v>
      </c>
      <c r="C218" s="36">
        <v>43830</v>
      </c>
      <c r="D218" s="124">
        <v>1.3580000000000001</v>
      </c>
      <c r="E218" s="124">
        <v>1.5880000000000001</v>
      </c>
      <c r="F218" s="125">
        <v>0.89153046062407004</v>
      </c>
      <c r="G218" s="36">
        <v>43829</v>
      </c>
      <c r="H218" s="124">
        <v>1.3460000000000001</v>
      </c>
      <c r="I218" s="125">
        <v>51.160101994302003</v>
      </c>
      <c r="J218" s="123" t="s">
        <v>9933</v>
      </c>
      <c r="K218" s="125">
        <v>2.2953646529562901</v>
      </c>
      <c r="L218" s="125">
        <v>5.62149130723291</v>
      </c>
      <c r="M218" s="130">
        <v>9.7735085517241398</v>
      </c>
      <c r="N218" s="137">
        <f t="shared" si="33"/>
        <v>39.094034206896559</v>
      </c>
      <c r="O218" s="132">
        <f t="shared" si="34"/>
        <v>0.39094034206896561</v>
      </c>
      <c r="P218" s="134">
        <f t="shared" si="35"/>
        <v>354</v>
      </c>
      <c r="Q218" s="134">
        <v>1124</v>
      </c>
      <c r="R218" s="134" t="str">
        <f t="shared" si="36"/>
        <v>354/1124</v>
      </c>
      <c r="S218" s="132">
        <f t="shared" si="37"/>
        <v>0.31494661921708184</v>
      </c>
      <c r="T218" s="137">
        <f t="shared" si="38"/>
        <v>84.252669039145914</v>
      </c>
      <c r="U218" s="133" t="e">
        <f ca="1">[1]!f_risk_annusharpe(A218,"2019/9/30","2019/12/31",1,1,3)</f>
        <v>#NAME?</v>
      </c>
      <c r="V218" s="134" t="e">
        <f t="shared" ca="1" si="39"/>
        <v>#NAME?</v>
      </c>
      <c r="W218" s="134">
        <f t="shared" si="40"/>
        <v>1124</v>
      </c>
      <c r="X218" s="134" t="e">
        <f t="shared" ca="1" si="41"/>
        <v>#NAME?</v>
      </c>
      <c r="Y218" s="132" t="e">
        <f t="shared" ca="1" si="42"/>
        <v>#NAME?</v>
      </c>
      <c r="Z218" s="137" t="e">
        <f t="shared" ca="1" si="43"/>
        <v>#NAME?</v>
      </c>
      <c r="AA218" s="125">
        <v>20.220232175226599</v>
      </c>
      <c r="AB218" s="125">
        <v>51.160101994302003</v>
      </c>
      <c r="AC218" s="123" t="s">
        <v>9933</v>
      </c>
      <c r="AD218" s="125">
        <v>16.4386155084126</v>
      </c>
      <c r="AE218" s="123" t="s">
        <v>9934</v>
      </c>
      <c r="AF218" s="125">
        <v>38.772090148212698</v>
      </c>
      <c r="AG218" s="123" t="s">
        <v>9935</v>
      </c>
      <c r="AH218" s="125">
        <v>59.1715874</v>
      </c>
      <c r="AI218" s="123" t="s">
        <v>163</v>
      </c>
      <c r="AJ218" s="123" t="s">
        <v>166</v>
      </c>
      <c r="AK218" s="124">
        <v>3.7641112755999999</v>
      </c>
      <c r="AL218" s="123" t="s">
        <v>159</v>
      </c>
      <c r="AM218" s="36">
        <v>42138</v>
      </c>
      <c r="AN218" s="123" t="s">
        <v>9271</v>
      </c>
      <c r="AO218" s="123" t="s">
        <v>406</v>
      </c>
      <c r="AP218" s="123" t="s">
        <v>269</v>
      </c>
      <c r="AQ218" s="123" t="s">
        <v>162</v>
      </c>
    </row>
    <row r="219" spans="1:43">
      <c r="A219" s="123" t="s">
        <v>7454</v>
      </c>
      <c r="B219" s="123" t="s">
        <v>7455</v>
      </c>
      <c r="C219" s="36">
        <v>43830</v>
      </c>
      <c r="D219" s="124">
        <v>0.92</v>
      </c>
      <c r="E219" s="124">
        <v>0.92</v>
      </c>
      <c r="F219" s="125">
        <v>0.54644808743169404</v>
      </c>
      <c r="G219" s="36">
        <v>43829</v>
      </c>
      <c r="H219" s="124">
        <v>0.91500000000000004</v>
      </c>
      <c r="I219" s="125">
        <v>51.067323481116603</v>
      </c>
      <c r="J219" s="123" t="s">
        <v>9936</v>
      </c>
      <c r="K219" s="125">
        <v>2.7932960893854801</v>
      </c>
      <c r="L219" s="125">
        <v>8.8757396449704196</v>
      </c>
      <c r="M219" s="130">
        <v>11.922141119221401</v>
      </c>
      <c r="N219" s="137">
        <f t="shared" si="33"/>
        <v>47.688564476885603</v>
      </c>
      <c r="O219" s="132">
        <f t="shared" si="34"/>
        <v>0.47688564476885603</v>
      </c>
      <c r="P219" s="134">
        <f t="shared" si="35"/>
        <v>217</v>
      </c>
      <c r="Q219" s="134">
        <v>1124</v>
      </c>
      <c r="R219" s="134" t="str">
        <f t="shared" si="36"/>
        <v>217/1124</v>
      </c>
      <c r="S219" s="132">
        <f t="shared" si="37"/>
        <v>0.19306049822064056</v>
      </c>
      <c r="T219" s="137">
        <f t="shared" si="38"/>
        <v>90.34697508896798</v>
      </c>
      <c r="U219" s="133" t="e">
        <f ca="1">[1]!f_risk_annusharpe(A219,"2019/9/30","2019/12/31",1,1,3)</f>
        <v>#NAME?</v>
      </c>
      <c r="V219" s="134" t="e">
        <f t="shared" ca="1" si="39"/>
        <v>#NAME?</v>
      </c>
      <c r="W219" s="134">
        <f t="shared" si="40"/>
        <v>1124</v>
      </c>
      <c r="X219" s="134" t="e">
        <f t="shared" ca="1" si="41"/>
        <v>#NAME?</v>
      </c>
      <c r="Y219" s="132" t="e">
        <f t="shared" ca="1" si="42"/>
        <v>#NAME?</v>
      </c>
      <c r="Z219" s="137" t="e">
        <f t="shared" ca="1" si="43"/>
        <v>#NAME?</v>
      </c>
      <c r="AA219" s="125">
        <v>21.6931216931217</v>
      </c>
      <c r="AB219" s="125">
        <v>51.067323481116603</v>
      </c>
      <c r="AC219" s="123" t="s">
        <v>9936</v>
      </c>
      <c r="AD219" s="125">
        <v>5.3837342497136396</v>
      </c>
      <c r="AE219" s="123" t="s">
        <v>9937</v>
      </c>
      <c r="AF219" s="125">
        <v>-1.1815252416756199</v>
      </c>
      <c r="AG219" s="123" t="s">
        <v>9938</v>
      </c>
      <c r="AH219" s="125">
        <v>-8</v>
      </c>
      <c r="AI219" s="123" t="s">
        <v>157</v>
      </c>
      <c r="AJ219" s="123" t="s">
        <v>186</v>
      </c>
      <c r="AK219" s="124">
        <v>0.93758935740000005</v>
      </c>
      <c r="AL219" s="123" t="s">
        <v>159</v>
      </c>
      <c r="AM219" s="36">
        <v>42678</v>
      </c>
      <c r="AN219" s="123" t="s">
        <v>9271</v>
      </c>
      <c r="AO219" s="123" t="s">
        <v>432</v>
      </c>
      <c r="AP219" s="123" t="s">
        <v>433</v>
      </c>
      <c r="AQ219" s="123" t="s">
        <v>162</v>
      </c>
    </row>
    <row r="220" spans="1:43">
      <c r="A220" s="123" t="s">
        <v>7456</v>
      </c>
      <c r="B220" s="123" t="s">
        <v>7457</v>
      </c>
      <c r="C220" s="36">
        <v>43830</v>
      </c>
      <c r="D220" s="124">
        <v>1.1868000000000001</v>
      </c>
      <c r="E220" s="124">
        <v>1.4381999999999999</v>
      </c>
      <c r="F220" s="125">
        <v>0.27036160865157199</v>
      </c>
      <c r="G220" s="36">
        <v>43829</v>
      </c>
      <c r="H220" s="124">
        <v>1.1836</v>
      </c>
      <c r="I220" s="125">
        <v>51.039193935182901</v>
      </c>
      <c r="J220" s="123" t="s">
        <v>9939</v>
      </c>
      <c r="K220" s="125">
        <v>1.95000429516366</v>
      </c>
      <c r="L220" s="125">
        <v>8.3784256016202097</v>
      </c>
      <c r="M220" s="130">
        <v>10.3058073454031</v>
      </c>
      <c r="N220" s="137">
        <f t="shared" si="33"/>
        <v>41.223229381612398</v>
      </c>
      <c r="O220" s="132">
        <f t="shared" si="34"/>
        <v>0.41223229381612397</v>
      </c>
      <c r="P220" s="134">
        <f t="shared" si="35"/>
        <v>319</v>
      </c>
      <c r="Q220" s="134">
        <v>1124</v>
      </c>
      <c r="R220" s="134" t="str">
        <f t="shared" si="36"/>
        <v>319/1124</v>
      </c>
      <c r="S220" s="132">
        <f t="shared" si="37"/>
        <v>0.28380782918149466</v>
      </c>
      <c r="T220" s="137">
        <f t="shared" si="38"/>
        <v>85.809608540925268</v>
      </c>
      <c r="U220" s="133" t="e">
        <f ca="1">[1]!f_risk_annusharpe(A220,"2019/9/30","2019/12/31",1,1,3)</f>
        <v>#NAME?</v>
      </c>
      <c r="V220" s="134" t="e">
        <f t="shared" ca="1" si="39"/>
        <v>#NAME?</v>
      </c>
      <c r="W220" s="134">
        <f t="shared" si="40"/>
        <v>1124</v>
      </c>
      <c r="X220" s="134" t="e">
        <f t="shared" ca="1" si="41"/>
        <v>#NAME?</v>
      </c>
      <c r="Y220" s="132" t="e">
        <f t="shared" ca="1" si="42"/>
        <v>#NAME?</v>
      </c>
      <c r="Z220" s="137" t="e">
        <f t="shared" ca="1" si="43"/>
        <v>#NAME?</v>
      </c>
      <c r="AA220" s="125">
        <v>21.817584467674699</v>
      </c>
      <c r="AB220" s="125">
        <v>51.039193935182901</v>
      </c>
      <c r="AC220" s="123" t="s">
        <v>9939</v>
      </c>
      <c r="AD220" s="125">
        <v>18.2431248295388</v>
      </c>
      <c r="AE220" s="123" t="s">
        <v>9940</v>
      </c>
      <c r="AF220" s="126">
        <v>0</v>
      </c>
      <c r="AG220" s="123"/>
      <c r="AH220" s="125">
        <v>47.632698079999997</v>
      </c>
      <c r="AI220" s="123" t="s">
        <v>163</v>
      </c>
      <c r="AJ220" s="123" t="s">
        <v>95</v>
      </c>
      <c r="AK220" s="124">
        <v>1.8309908311</v>
      </c>
      <c r="AL220" s="123" t="s">
        <v>159</v>
      </c>
      <c r="AM220" s="36">
        <v>42748</v>
      </c>
      <c r="AN220" s="123" t="s">
        <v>9271</v>
      </c>
      <c r="AO220" s="123" t="s">
        <v>9941</v>
      </c>
      <c r="AP220" s="123" t="s">
        <v>427</v>
      </c>
      <c r="AQ220" s="123" t="s">
        <v>207</v>
      </c>
    </row>
    <row r="221" spans="1:43">
      <c r="A221" s="123" t="s">
        <v>7458</v>
      </c>
      <c r="B221" s="123" t="s">
        <v>7459</v>
      </c>
      <c r="C221" s="36">
        <v>43830</v>
      </c>
      <c r="D221" s="124">
        <v>1.5370999999999999</v>
      </c>
      <c r="E221" s="124">
        <v>1.8980999999999999</v>
      </c>
      <c r="F221" s="125">
        <v>0.33289817232374402</v>
      </c>
      <c r="G221" s="36">
        <v>43829</v>
      </c>
      <c r="H221" s="124">
        <v>1.532</v>
      </c>
      <c r="I221" s="125">
        <v>50.941393925443798</v>
      </c>
      <c r="J221" s="123" t="s">
        <v>9942</v>
      </c>
      <c r="K221" s="125">
        <v>1.87566277836691</v>
      </c>
      <c r="L221" s="125">
        <v>6.9882213137032902</v>
      </c>
      <c r="M221" s="130">
        <v>13.1052079186148</v>
      </c>
      <c r="N221" s="137">
        <f t="shared" si="33"/>
        <v>52.420831674459201</v>
      </c>
      <c r="O221" s="132">
        <f t="shared" si="34"/>
        <v>0.52420831674459201</v>
      </c>
      <c r="P221" s="134">
        <f t="shared" si="35"/>
        <v>155</v>
      </c>
      <c r="Q221" s="134">
        <v>1124</v>
      </c>
      <c r="R221" s="134" t="str">
        <f t="shared" si="36"/>
        <v>155/1124</v>
      </c>
      <c r="S221" s="132">
        <f t="shared" si="37"/>
        <v>0.13790035587188612</v>
      </c>
      <c r="T221" s="137">
        <f t="shared" si="38"/>
        <v>93.104982206405694</v>
      </c>
      <c r="U221" s="133" t="e">
        <f ca="1">[1]!f_risk_annusharpe(A221,"2019/9/30","2019/12/31",1,1,3)</f>
        <v>#NAME?</v>
      </c>
      <c r="V221" s="134" t="e">
        <f t="shared" ca="1" si="39"/>
        <v>#NAME?</v>
      </c>
      <c r="W221" s="134">
        <f t="shared" si="40"/>
        <v>1124</v>
      </c>
      <c r="X221" s="134" t="e">
        <f t="shared" ca="1" si="41"/>
        <v>#NAME?</v>
      </c>
      <c r="Y221" s="132" t="e">
        <f t="shared" ca="1" si="42"/>
        <v>#NAME?</v>
      </c>
      <c r="Z221" s="137" t="e">
        <f t="shared" ca="1" si="43"/>
        <v>#NAME?</v>
      </c>
      <c r="AA221" s="125">
        <v>22.624633076503802</v>
      </c>
      <c r="AB221" s="125">
        <v>50.941393925443798</v>
      </c>
      <c r="AC221" s="123" t="s">
        <v>9942</v>
      </c>
      <c r="AD221" s="125">
        <v>17.779812416107401</v>
      </c>
      <c r="AE221" s="123" t="s">
        <v>9943</v>
      </c>
      <c r="AF221" s="125">
        <v>97.747147741425294</v>
      </c>
      <c r="AG221" s="123" t="s">
        <v>9944</v>
      </c>
      <c r="AH221" s="125">
        <v>100.06078936999999</v>
      </c>
      <c r="AI221" s="123" t="s">
        <v>174</v>
      </c>
      <c r="AJ221" s="123" t="s">
        <v>197</v>
      </c>
      <c r="AK221" s="124">
        <v>58.136098851100002</v>
      </c>
      <c r="AL221" s="123" t="s">
        <v>159</v>
      </c>
      <c r="AM221" s="36">
        <v>42586</v>
      </c>
      <c r="AN221" s="123" t="s">
        <v>9271</v>
      </c>
      <c r="AO221" s="123" t="s">
        <v>9945</v>
      </c>
      <c r="AP221" s="123" t="s">
        <v>188</v>
      </c>
      <c r="AQ221" s="123" t="s">
        <v>185</v>
      </c>
    </row>
    <row r="222" spans="1:43">
      <c r="A222" s="123" t="s">
        <v>7460</v>
      </c>
      <c r="B222" s="123" t="s">
        <v>7461</v>
      </c>
      <c r="C222" s="36">
        <v>43830</v>
      </c>
      <c r="D222" s="124">
        <v>1.2991999999999999</v>
      </c>
      <c r="E222" s="124">
        <v>1.2991999999999999</v>
      </c>
      <c r="F222" s="125">
        <v>1.2232177639267501</v>
      </c>
      <c r="G222" s="36">
        <v>43829</v>
      </c>
      <c r="H222" s="124">
        <v>1.2835000000000001</v>
      </c>
      <c r="I222" s="125">
        <v>50.911836450226502</v>
      </c>
      <c r="J222" s="123" t="s">
        <v>9946</v>
      </c>
      <c r="K222" s="125">
        <v>3.2012074032885902</v>
      </c>
      <c r="L222" s="125">
        <v>3.6375239310784799</v>
      </c>
      <c r="M222" s="130">
        <v>2.7685492801771798</v>
      </c>
      <c r="N222" s="137">
        <f t="shared" si="33"/>
        <v>11.074197120708719</v>
      </c>
      <c r="O222" s="132">
        <f t="shared" si="34"/>
        <v>0.11074197120708719</v>
      </c>
      <c r="P222" s="134">
        <f t="shared" si="35"/>
        <v>987</v>
      </c>
      <c r="Q222" s="134">
        <v>1124</v>
      </c>
      <c r="R222" s="134" t="str">
        <f t="shared" si="36"/>
        <v>987/1124</v>
      </c>
      <c r="S222" s="132">
        <f t="shared" si="37"/>
        <v>0.87811387900355875</v>
      </c>
      <c r="T222" s="137">
        <f t="shared" si="38"/>
        <v>60</v>
      </c>
      <c r="U222" s="133" t="e">
        <f ca="1">[1]!f_risk_annusharpe(A222,"2019/9/30","2019/12/31",1,1,3)</f>
        <v>#NAME?</v>
      </c>
      <c r="V222" s="134" t="e">
        <f t="shared" ca="1" si="39"/>
        <v>#NAME?</v>
      </c>
      <c r="W222" s="134">
        <f t="shared" si="40"/>
        <v>1124</v>
      </c>
      <c r="X222" s="134" t="e">
        <f t="shared" ca="1" si="41"/>
        <v>#NAME?</v>
      </c>
      <c r="Y222" s="132" t="e">
        <f t="shared" ca="1" si="42"/>
        <v>#NAME?</v>
      </c>
      <c r="Z222" s="137" t="e">
        <f t="shared" ca="1" si="43"/>
        <v>#NAME?</v>
      </c>
      <c r="AA222" s="125">
        <v>12.601837406829601</v>
      </c>
      <c r="AB222" s="125">
        <v>50.911836450226502</v>
      </c>
      <c r="AC222" s="123" t="s">
        <v>9946</v>
      </c>
      <c r="AD222" s="126">
        <v>0</v>
      </c>
      <c r="AE222" s="123"/>
      <c r="AF222" s="126">
        <v>0</v>
      </c>
      <c r="AG222" s="123"/>
      <c r="AH222" s="125">
        <v>29.92</v>
      </c>
      <c r="AI222" s="123" t="s">
        <v>157</v>
      </c>
      <c r="AJ222" s="123" t="s">
        <v>95</v>
      </c>
      <c r="AK222" s="124">
        <v>0.56497704410000005</v>
      </c>
      <c r="AL222" s="123" t="s">
        <v>159</v>
      </c>
      <c r="AM222" s="36">
        <v>43119</v>
      </c>
      <c r="AN222" s="123" t="s">
        <v>9271</v>
      </c>
      <c r="AO222" s="123" t="s">
        <v>9376</v>
      </c>
      <c r="AP222" s="123" t="s">
        <v>171</v>
      </c>
      <c r="AQ222" s="123" t="s">
        <v>185</v>
      </c>
    </row>
    <row r="223" spans="1:43">
      <c r="A223" s="123" t="s">
        <v>7462</v>
      </c>
      <c r="B223" s="123" t="s">
        <v>7463</v>
      </c>
      <c r="C223" s="36">
        <v>43830</v>
      </c>
      <c r="D223" s="124">
        <v>1.3340000000000001</v>
      </c>
      <c r="E223" s="124">
        <v>1.3440000000000001</v>
      </c>
      <c r="F223" s="125">
        <v>0.83144368858656603</v>
      </c>
      <c r="G223" s="36">
        <v>43829</v>
      </c>
      <c r="H223" s="124">
        <v>1.323</v>
      </c>
      <c r="I223" s="125">
        <v>50.904977375565601</v>
      </c>
      <c r="J223" s="123" t="s">
        <v>9947</v>
      </c>
      <c r="K223" s="125">
        <v>1.5220700152207101</v>
      </c>
      <c r="L223" s="125">
        <v>7.4074074074074199</v>
      </c>
      <c r="M223" s="130">
        <v>4.9567269866247203</v>
      </c>
      <c r="N223" s="137">
        <f t="shared" si="33"/>
        <v>19.826907946498881</v>
      </c>
      <c r="O223" s="132">
        <f t="shared" si="34"/>
        <v>0.19826907946498881</v>
      </c>
      <c r="P223" s="134">
        <f t="shared" si="35"/>
        <v>767</v>
      </c>
      <c r="Q223" s="134">
        <v>1124</v>
      </c>
      <c r="R223" s="134" t="str">
        <f t="shared" si="36"/>
        <v>767/1124</v>
      </c>
      <c r="S223" s="132">
        <f t="shared" si="37"/>
        <v>0.68238434163701067</v>
      </c>
      <c r="T223" s="137">
        <f t="shared" si="38"/>
        <v>65.880782918149464</v>
      </c>
      <c r="U223" s="133" t="e">
        <f ca="1">[1]!f_risk_annusharpe(A223,"2019/9/30","2019/12/31",1,1,3)</f>
        <v>#NAME?</v>
      </c>
      <c r="V223" s="134" t="e">
        <f t="shared" ca="1" si="39"/>
        <v>#NAME?</v>
      </c>
      <c r="W223" s="134">
        <f t="shared" si="40"/>
        <v>1124</v>
      </c>
      <c r="X223" s="134" t="e">
        <f t="shared" ca="1" si="41"/>
        <v>#NAME?</v>
      </c>
      <c r="Y223" s="132" t="e">
        <f t="shared" ca="1" si="42"/>
        <v>#NAME?</v>
      </c>
      <c r="Z223" s="137" t="e">
        <f t="shared" ca="1" si="43"/>
        <v>#NAME?</v>
      </c>
      <c r="AA223" s="125">
        <v>16.2020905923345</v>
      </c>
      <c r="AB223" s="125">
        <v>50.904977375565601</v>
      </c>
      <c r="AC223" s="123" t="s">
        <v>9947</v>
      </c>
      <c r="AD223" s="125">
        <v>43.595263724434901</v>
      </c>
      <c r="AE223" s="123" t="s">
        <v>9948</v>
      </c>
      <c r="AF223" s="125">
        <v>28.645124546322901</v>
      </c>
      <c r="AG223" s="123" t="s">
        <v>9949</v>
      </c>
      <c r="AH223" s="125">
        <v>34.691445399999999</v>
      </c>
      <c r="AI223" s="123" t="s">
        <v>157</v>
      </c>
      <c r="AJ223" s="123" t="s">
        <v>189</v>
      </c>
      <c r="AK223" s="124">
        <v>2.8488875511999998</v>
      </c>
      <c r="AL223" s="123" t="s">
        <v>159</v>
      </c>
      <c r="AM223" s="36">
        <v>42495</v>
      </c>
      <c r="AN223" s="123" t="s">
        <v>9271</v>
      </c>
      <c r="AO223" s="123" t="s">
        <v>421</v>
      </c>
      <c r="AP223" s="123" t="s">
        <v>266</v>
      </c>
      <c r="AQ223" s="123" t="s">
        <v>162</v>
      </c>
    </row>
    <row r="224" spans="1:43">
      <c r="A224" s="123" t="s">
        <v>7464</v>
      </c>
      <c r="B224" s="123" t="s">
        <v>7465</v>
      </c>
      <c r="C224" s="36">
        <v>43830</v>
      </c>
      <c r="D224" s="124">
        <v>0.8921</v>
      </c>
      <c r="E224" s="124">
        <v>0.8921</v>
      </c>
      <c r="F224" s="125">
        <v>0.54096697847402497</v>
      </c>
      <c r="G224" s="36">
        <v>43829</v>
      </c>
      <c r="H224" s="124">
        <v>0.88729999999999998</v>
      </c>
      <c r="I224" s="125">
        <v>50.7689707622106</v>
      </c>
      <c r="J224" s="123" t="s">
        <v>9950</v>
      </c>
      <c r="K224" s="125">
        <v>0.98483133348426999</v>
      </c>
      <c r="L224" s="125">
        <v>10.778591829132001</v>
      </c>
      <c r="M224" s="130">
        <v>10.353785254824301</v>
      </c>
      <c r="N224" s="137">
        <f t="shared" si="33"/>
        <v>41.415141019297202</v>
      </c>
      <c r="O224" s="132">
        <f t="shared" si="34"/>
        <v>0.41415141019297202</v>
      </c>
      <c r="P224" s="134">
        <f t="shared" si="35"/>
        <v>312</v>
      </c>
      <c r="Q224" s="134">
        <v>1124</v>
      </c>
      <c r="R224" s="134" t="str">
        <f t="shared" si="36"/>
        <v>312/1124</v>
      </c>
      <c r="S224" s="132">
        <f t="shared" si="37"/>
        <v>0.27758007117437722</v>
      </c>
      <c r="T224" s="137">
        <f t="shared" si="38"/>
        <v>86.120996441281136</v>
      </c>
      <c r="U224" s="133" t="e">
        <f ca="1">[1]!f_risk_annusharpe(A224,"2019/9/30","2019/12/31",1,1,3)</f>
        <v>#NAME?</v>
      </c>
      <c r="V224" s="134" t="e">
        <f t="shared" ca="1" si="39"/>
        <v>#NAME?</v>
      </c>
      <c r="W224" s="134">
        <f t="shared" si="40"/>
        <v>1124</v>
      </c>
      <c r="X224" s="134" t="e">
        <f t="shared" ca="1" si="41"/>
        <v>#NAME?</v>
      </c>
      <c r="Y224" s="132" t="e">
        <f t="shared" ca="1" si="42"/>
        <v>#NAME?</v>
      </c>
      <c r="Z224" s="137" t="e">
        <f t="shared" ca="1" si="43"/>
        <v>#NAME?</v>
      </c>
      <c r="AA224" s="125">
        <v>18.851585398348</v>
      </c>
      <c r="AB224" s="125">
        <v>50.7689707622106</v>
      </c>
      <c r="AC224" s="123" t="s">
        <v>9950</v>
      </c>
      <c r="AD224" s="125">
        <v>-7.3912592131215602</v>
      </c>
      <c r="AE224" s="123" t="s">
        <v>9951</v>
      </c>
      <c r="AF224" s="126">
        <v>0</v>
      </c>
      <c r="AG224" s="123"/>
      <c r="AH224" s="125">
        <v>-10.79</v>
      </c>
      <c r="AI224" s="123" t="s">
        <v>157</v>
      </c>
      <c r="AJ224" s="123" t="s">
        <v>95</v>
      </c>
      <c r="AK224" s="124">
        <v>3.6263982965000001</v>
      </c>
      <c r="AL224" s="123" t="s">
        <v>159</v>
      </c>
      <c r="AM224" s="36">
        <v>43007</v>
      </c>
      <c r="AN224" s="123" t="s">
        <v>9271</v>
      </c>
      <c r="AO224" s="123" t="s">
        <v>9952</v>
      </c>
      <c r="AP224" s="123" t="s">
        <v>271</v>
      </c>
      <c r="AQ224" s="123" t="s">
        <v>162</v>
      </c>
    </row>
    <row r="225" spans="1:43">
      <c r="A225" s="123" t="s">
        <v>7466</v>
      </c>
      <c r="B225" s="123" t="s">
        <v>7467</v>
      </c>
      <c r="C225" s="36">
        <v>43830</v>
      </c>
      <c r="D225" s="124">
        <v>2.1259999999999999</v>
      </c>
      <c r="E225" s="124">
        <v>2.5579999999999998</v>
      </c>
      <c r="F225" s="125">
        <v>1.09367570137896</v>
      </c>
      <c r="G225" s="36">
        <v>43829</v>
      </c>
      <c r="H225" s="124">
        <v>2.1030000000000002</v>
      </c>
      <c r="I225" s="125">
        <v>50.6732813607371</v>
      </c>
      <c r="J225" s="123" t="s">
        <v>9953</v>
      </c>
      <c r="K225" s="125">
        <v>1.5281757402101099</v>
      </c>
      <c r="L225" s="125">
        <v>8.1383519837232896</v>
      </c>
      <c r="M225" s="130">
        <v>10.844629822731999</v>
      </c>
      <c r="N225" s="137">
        <f t="shared" si="33"/>
        <v>43.378519290927997</v>
      </c>
      <c r="O225" s="132">
        <f t="shared" si="34"/>
        <v>0.43378519290927997</v>
      </c>
      <c r="P225" s="134">
        <f t="shared" si="35"/>
        <v>285</v>
      </c>
      <c r="Q225" s="134">
        <v>1124</v>
      </c>
      <c r="R225" s="134" t="str">
        <f t="shared" si="36"/>
        <v>285/1124</v>
      </c>
      <c r="S225" s="132">
        <f t="shared" si="37"/>
        <v>0.25355871886120995</v>
      </c>
      <c r="T225" s="137">
        <f t="shared" si="38"/>
        <v>87.322064056939496</v>
      </c>
      <c r="U225" s="133" t="e">
        <f ca="1">[1]!f_risk_annusharpe(A225,"2019/9/30","2019/12/31",1,1,3)</f>
        <v>#NAME?</v>
      </c>
      <c r="V225" s="134" t="e">
        <f t="shared" ca="1" si="39"/>
        <v>#NAME?</v>
      </c>
      <c r="W225" s="134">
        <f t="shared" si="40"/>
        <v>1124</v>
      </c>
      <c r="X225" s="134" t="e">
        <f t="shared" ca="1" si="41"/>
        <v>#NAME?</v>
      </c>
      <c r="Y225" s="132" t="e">
        <f t="shared" ca="1" si="42"/>
        <v>#NAME?</v>
      </c>
      <c r="Z225" s="137" t="e">
        <f t="shared" ca="1" si="43"/>
        <v>#NAME?</v>
      </c>
      <c r="AA225" s="125">
        <v>26.547619047619001</v>
      </c>
      <c r="AB225" s="125">
        <v>50.6732813607371</v>
      </c>
      <c r="AC225" s="123" t="s">
        <v>9953</v>
      </c>
      <c r="AD225" s="125">
        <v>22.536023054754999</v>
      </c>
      <c r="AE225" s="123" t="s">
        <v>9954</v>
      </c>
      <c r="AF225" s="125">
        <v>27.526822176591399</v>
      </c>
      <c r="AG225" s="123" t="s">
        <v>9955</v>
      </c>
      <c r="AH225" s="125">
        <v>24.2111248</v>
      </c>
      <c r="AI225" s="123" t="s">
        <v>157</v>
      </c>
      <c r="AJ225" s="123" t="s">
        <v>189</v>
      </c>
      <c r="AK225" s="124">
        <v>0.91551009660000005</v>
      </c>
      <c r="AL225" s="123" t="s">
        <v>159</v>
      </c>
      <c r="AM225" s="36">
        <v>42325</v>
      </c>
      <c r="AN225" s="123" t="s">
        <v>9271</v>
      </c>
      <c r="AO225" s="123" t="s">
        <v>9956</v>
      </c>
      <c r="AP225" s="123" t="s">
        <v>271</v>
      </c>
      <c r="AQ225" s="123" t="s">
        <v>9957</v>
      </c>
    </row>
    <row r="226" spans="1:43">
      <c r="A226" s="123" t="s">
        <v>7468</v>
      </c>
      <c r="B226" s="123" t="s">
        <v>7469</v>
      </c>
      <c r="C226" s="36">
        <v>43830</v>
      </c>
      <c r="D226" s="124">
        <v>1.2050000000000001</v>
      </c>
      <c r="E226" s="124">
        <v>1.2050000000000001</v>
      </c>
      <c r="F226" s="125">
        <v>0.58430717863106196</v>
      </c>
      <c r="G226" s="36">
        <v>43829</v>
      </c>
      <c r="H226" s="124">
        <v>1.198</v>
      </c>
      <c r="I226" s="125">
        <v>50.625</v>
      </c>
      <c r="J226" s="123" t="s">
        <v>9958</v>
      </c>
      <c r="K226" s="125">
        <v>2.72804774083547</v>
      </c>
      <c r="L226" s="125">
        <v>5.7017543859649296</v>
      </c>
      <c r="M226" s="130">
        <v>9.8450319051960005</v>
      </c>
      <c r="N226" s="137">
        <f t="shared" si="33"/>
        <v>39.380127620784002</v>
      </c>
      <c r="O226" s="132">
        <f t="shared" si="34"/>
        <v>0.39380127620784</v>
      </c>
      <c r="P226" s="134">
        <f t="shared" si="35"/>
        <v>350</v>
      </c>
      <c r="Q226" s="134">
        <v>1124</v>
      </c>
      <c r="R226" s="134" t="str">
        <f t="shared" si="36"/>
        <v>350/1124</v>
      </c>
      <c r="S226" s="132">
        <f t="shared" si="37"/>
        <v>0.31138790035587188</v>
      </c>
      <c r="T226" s="137">
        <f t="shared" si="38"/>
        <v>84.430604982206404</v>
      </c>
      <c r="U226" s="133" t="e">
        <f ca="1">[1]!f_risk_annusharpe(A226,"2019/9/30","2019/12/31",1,1,3)</f>
        <v>#NAME?</v>
      </c>
      <c r="V226" s="134" t="e">
        <f t="shared" ca="1" si="39"/>
        <v>#NAME?</v>
      </c>
      <c r="W226" s="134">
        <f t="shared" si="40"/>
        <v>1124</v>
      </c>
      <c r="X226" s="134" t="e">
        <f t="shared" ca="1" si="41"/>
        <v>#NAME?</v>
      </c>
      <c r="Y226" s="132" t="e">
        <f t="shared" ca="1" si="42"/>
        <v>#NAME?</v>
      </c>
      <c r="Z226" s="137" t="e">
        <f t="shared" ca="1" si="43"/>
        <v>#NAME?</v>
      </c>
      <c r="AA226" s="125">
        <v>18.6023622047244</v>
      </c>
      <c r="AB226" s="125">
        <v>50.625</v>
      </c>
      <c r="AC226" s="123" t="s">
        <v>9958</v>
      </c>
      <c r="AD226" s="125">
        <v>14.7619047619048</v>
      </c>
      <c r="AE226" s="123" t="s">
        <v>9959</v>
      </c>
      <c r="AF226" s="126">
        <v>0</v>
      </c>
      <c r="AG226" s="123"/>
      <c r="AH226" s="125">
        <v>20.5</v>
      </c>
      <c r="AI226" s="123" t="s">
        <v>157</v>
      </c>
      <c r="AJ226" s="123" t="s">
        <v>95</v>
      </c>
      <c r="AK226" s="124">
        <v>1.0120557263000001</v>
      </c>
      <c r="AL226" s="123" t="s">
        <v>159</v>
      </c>
      <c r="AM226" s="36">
        <v>42999</v>
      </c>
      <c r="AN226" s="123" t="s">
        <v>9271</v>
      </c>
      <c r="AO226" s="123" t="s">
        <v>9960</v>
      </c>
      <c r="AP226" s="123" t="s">
        <v>245</v>
      </c>
      <c r="AQ226" s="123" t="s">
        <v>185</v>
      </c>
    </row>
    <row r="227" spans="1:43">
      <c r="A227" s="123" t="s">
        <v>7470</v>
      </c>
      <c r="B227" s="123" t="s">
        <v>7471</v>
      </c>
      <c r="C227" s="36">
        <v>43830</v>
      </c>
      <c r="D227" s="124">
        <v>2.7429999999999999</v>
      </c>
      <c r="E227" s="124">
        <v>2.3769999999999998</v>
      </c>
      <c r="F227" s="125">
        <v>-0.145613396432489</v>
      </c>
      <c r="G227" s="36">
        <v>43829</v>
      </c>
      <c r="H227" s="124">
        <v>2.7469999999999999</v>
      </c>
      <c r="I227" s="125">
        <v>50.548847420417097</v>
      </c>
      <c r="J227" s="123" t="s">
        <v>9962</v>
      </c>
      <c r="K227" s="125">
        <v>0.77149155033063399</v>
      </c>
      <c r="L227" s="125">
        <v>10.1164191087916</v>
      </c>
      <c r="M227" s="130">
        <v>14.625992478061001</v>
      </c>
      <c r="N227" s="137">
        <f t="shared" si="33"/>
        <v>58.503969912244003</v>
      </c>
      <c r="O227" s="132">
        <f t="shared" si="34"/>
        <v>0.58503969912244003</v>
      </c>
      <c r="P227" s="134">
        <f t="shared" si="35"/>
        <v>81</v>
      </c>
      <c r="Q227" s="134">
        <v>1124</v>
      </c>
      <c r="R227" s="134" t="str">
        <f t="shared" si="36"/>
        <v>81/1124</v>
      </c>
      <c r="S227" s="132">
        <f t="shared" si="37"/>
        <v>7.2064056939501783E-2</v>
      </c>
      <c r="T227" s="137">
        <f t="shared" si="38"/>
        <v>96.39679715302492</v>
      </c>
      <c r="U227" s="133" t="e">
        <f ca="1">[1]!f_risk_annusharpe(A227,"2019/9/30","2019/12/31",1,1,3)</f>
        <v>#NAME?</v>
      </c>
      <c r="V227" s="134" t="e">
        <f t="shared" ca="1" si="39"/>
        <v>#NAME?</v>
      </c>
      <c r="W227" s="134">
        <f t="shared" si="40"/>
        <v>1124</v>
      </c>
      <c r="X227" s="134" t="e">
        <f t="shared" ca="1" si="41"/>
        <v>#NAME?</v>
      </c>
      <c r="Y227" s="132" t="e">
        <f t="shared" ca="1" si="42"/>
        <v>#NAME?</v>
      </c>
      <c r="Z227" s="137" t="e">
        <f t="shared" ca="1" si="43"/>
        <v>#NAME?</v>
      </c>
      <c r="AA227" s="125">
        <v>19.0538194444444</v>
      </c>
      <c r="AB227" s="125">
        <v>50.548847420417097</v>
      </c>
      <c r="AC227" s="123" t="s">
        <v>9962</v>
      </c>
      <c r="AD227" s="125">
        <v>38.186397984886597</v>
      </c>
      <c r="AE227" s="123" t="s">
        <v>9963</v>
      </c>
      <c r="AF227" s="125">
        <v>40.955806783144901</v>
      </c>
      <c r="AG227" s="123" t="s">
        <v>9964</v>
      </c>
      <c r="AH227" s="125">
        <v>182.984754988123</v>
      </c>
      <c r="AI227" s="123" t="s">
        <v>157</v>
      </c>
      <c r="AJ227" s="123" t="s">
        <v>189</v>
      </c>
      <c r="AK227" s="124">
        <v>16.196809353599999</v>
      </c>
      <c r="AL227" s="123" t="s">
        <v>159</v>
      </c>
      <c r="AM227" s="36">
        <v>41793</v>
      </c>
      <c r="AN227" s="123" t="s">
        <v>9271</v>
      </c>
      <c r="AO227" s="123" t="s">
        <v>9965</v>
      </c>
      <c r="AP227" s="123" t="s">
        <v>195</v>
      </c>
      <c r="AQ227" s="123" t="s">
        <v>173</v>
      </c>
    </row>
    <row r="228" spans="1:43">
      <c r="A228" s="123" t="s">
        <v>7472</v>
      </c>
      <c r="B228" s="123" t="s">
        <v>7473</v>
      </c>
      <c r="C228" s="36">
        <v>43830</v>
      </c>
      <c r="D228" s="124">
        <v>1.389</v>
      </c>
      <c r="E228" s="124">
        <v>1.389</v>
      </c>
      <c r="F228" s="125">
        <v>0.216450216450225</v>
      </c>
      <c r="G228" s="36">
        <v>43829</v>
      </c>
      <c r="H228" s="124">
        <v>1.3859999999999999</v>
      </c>
      <c r="I228" s="125">
        <v>50.324675324675297</v>
      </c>
      <c r="J228" s="123" t="s">
        <v>9966</v>
      </c>
      <c r="K228" s="125">
        <v>1.9823788546255401</v>
      </c>
      <c r="L228" s="125">
        <v>8.0933852140077907</v>
      </c>
      <c r="M228" s="130">
        <v>9.4562647754137199</v>
      </c>
      <c r="N228" s="137">
        <f t="shared" si="33"/>
        <v>37.82505910165488</v>
      </c>
      <c r="O228" s="132">
        <f t="shared" si="34"/>
        <v>0.37825059101654879</v>
      </c>
      <c r="P228" s="134">
        <f t="shared" si="35"/>
        <v>375</v>
      </c>
      <c r="Q228" s="134">
        <v>1124</v>
      </c>
      <c r="R228" s="134" t="str">
        <f t="shared" si="36"/>
        <v>375/1124</v>
      </c>
      <c r="S228" s="132">
        <f t="shared" si="37"/>
        <v>0.33362989323843417</v>
      </c>
      <c r="T228" s="137">
        <f t="shared" si="38"/>
        <v>83.318505338078296</v>
      </c>
      <c r="U228" s="133" t="e">
        <f ca="1">[1]!f_risk_annusharpe(A228,"2019/9/30","2019/12/31",1,1,3)</f>
        <v>#NAME?</v>
      </c>
      <c r="V228" s="134" t="e">
        <f t="shared" ca="1" si="39"/>
        <v>#NAME?</v>
      </c>
      <c r="W228" s="134">
        <f t="shared" si="40"/>
        <v>1124</v>
      </c>
      <c r="X228" s="134" t="e">
        <f t="shared" ca="1" si="41"/>
        <v>#NAME?</v>
      </c>
      <c r="Y228" s="132" t="e">
        <f t="shared" ca="1" si="42"/>
        <v>#NAME?</v>
      </c>
      <c r="Z228" s="137" t="e">
        <f t="shared" ca="1" si="43"/>
        <v>#NAME?</v>
      </c>
      <c r="AA228" s="125">
        <v>25.361010830324901</v>
      </c>
      <c r="AB228" s="125">
        <v>50.324675324675297</v>
      </c>
      <c r="AC228" s="123" t="s">
        <v>9966</v>
      </c>
      <c r="AD228" s="126">
        <v>0</v>
      </c>
      <c r="AE228" s="123"/>
      <c r="AF228" s="126">
        <v>0</v>
      </c>
      <c r="AG228" s="123"/>
      <c r="AH228" s="125">
        <v>38.9</v>
      </c>
      <c r="AI228" s="123" t="s">
        <v>163</v>
      </c>
      <c r="AJ228" s="123" t="s">
        <v>95</v>
      </c>
      <c r="AK228" s="124">
        <v>2.7545980062000002</v>
      </c>
      <c r="AL228" s="123" t="s">
        <v>159</v>
      </c>
      <c r="AM228" s="36">
        <v>43133</v>
      </c>
      <c r="AN228" s="123" t="s">
        <v>9271</v>
      </c>
      <c r="AO228" s="123" t="s">
        <v>172</v>
      </c>
      <c r="AP228" s="123" t="s">
        <v>167</v>
      </c>
      <c r="AQ228" s="123" t="s">
        <v>207</v>
      </c>
    </row>
    <row r="229" spans="1:43">
      <c r="A229" s="123" t="s">
        <v>7474</v>
      </c>
      <c r="B229" s="123" t="s">
        <v>7475</v>
      </c>
      <c r="C229" s="36">
        <v>43830</v>
      </c>
      <c r="D229" s="124">
        <v>1.4814000000000001</v>
      </c>
      <c r="E229" s="124">
        <v>1.4814000000000001</v>
      </c>
      <c r="F229" s="125">
        <v>0.62491509305801496</v>
      </c>
      <c r="G229" s="36">
        <v>43829</v>
      </c>
      <c r="H229" s="124">
        <v>1.4722</v>
      </c>
      <c r="I229" s="125">
        <v>50.091185410334298</v>
      </c>
      <c r="J229" s="123" t="s">
        <v>9968</v>
      </c>
      <c r="K229" s="125">
        <v>3.0825968965277299</v>
      </c>
      <c r="L229" s="125">
        <v>10.083971167422201</v>
      </c>
      <c r="M229" s="130">
        <v>14.402656575797399</v>
      </c>
      <c r="N229" s="137">
        <f t="shared" si="33"/>
        <v>57.610626303189598</v>
      </c>
      <c r="O229" s="132">
        <f t="shared" si="34"/>
        <v>0.57610626303189594</v>
      </c>
      <c r="P229" s="134">
        <f t="shared" si="35"/>
        <v>93</v>
      </c>
      <c r="Q229" s="134">
        <v>1124</v>
      </c>
      <c r="R229" s="134" t="str">
        <f t="shared" si="36"/>
        <v>93/1124</v>
      </c>
      <c r="S229" s="132">
        <f t="shared" si="37"/>
        <v>8.274021352313167E-2</v>
      </c>
      <c r="T229" s="137">
        <f t="shared" si="38"/>
        <v>95.862989323843422</v>
      </c>
      <c r="U229" s="133" t="e">
        <f ca="1">[1]!f_risk_annusharpe(A229,"2019/9/30","2019/12/31",1,1,3)</f>
        <v>#NAME?</v>
      </c>
      <c r="V229" s="134" t="e">
        <f t="shared" ca="1" si="39"/>
        <v>#NAME?</v>
      </c>
      <c r="W229" s="134">
        <f t="shared" si="40"/>
        <v>1124</v>
      </c>
      <c r="X229" s="134" t="e">
        <f t="shared" ca="1" si="41"/>
        <v>#NAME?</v>
      </c>
      <c r="Y229" s="132" t="e">
        <f t="shared" ca="1" si="42"/>
        <v>#NAME?</v>
      </c>
      <c r="Z229" s="137" t="e">
        <f t="shared" ca="1" si="43"/>
        <v>#NAME?</v>
      </c>
      <c r="AA229" s="125">
        <v>17.134498299992099</v>
      </c>
      <c r="AB229" s="125">
        <v>50.091185410334298</v>
      </c>
      <c r="AC229" s="123" t="s">
        <v>9968</v>
      </c>
      <c r="AD229" s="125">
        <v>40.270807688665798</v>
      </c>
      <c r="AE229" s="123" t="s">
        <v>9969</v>
      </c>
      <c r="AF229" s="126">
        <v>0</v>
      </c>
      <c r="AG229" s="123"/>
      <c r="AH229" s="125">
        <v>48.14</v>
      </c>
      <c r="AI229" s="123" t="s">
        <v>163</v>
      </c>
      <c r="AJ229" s="123" t="s">
        <v>95</v>
      </c>
      <c r="AK229" s="124">
        <v>1.5245023754</v>
      </c>
      <c r="AL229" s="123" t="s">
        <v>159</v>
      </c>
      <c r="AM229" s="36">
        <v>42887</v>
      </c>
      <c r="AN229" s="123" t="s">
        <v>9271</v>
      </c>
      <c r="AO229" s="123" t="s">
        <v>9970</v>
      </c>
      <c r="AP229" s="123" t="s">
        <v>249</v>
      </c>
      <c r="AQ229" s="123" t="s">
        <v>181</v>
      </c>
    </row>
    <row r="230" spans="1:43">
      <c r="A230" s="123" t="s">
        <v>7476</v>
      </c>
      <c r="B230" s="123" t="s">
        <v>7477</v>
      </c>
      <c r="C230" s="36">
        <v>43830</v>
      </c>
      <c r="D230" s="124">
        <v>1.232</v>
      </c>
      <c r="E230" s="124">
        <v>1.232</v>
      </c>
      <c r="F230" s="125">
        <v>0.90090090090089303</v>
      </c>
      <c r="G230" s="36">
        <v>43829</v>
      </c>
      <c r="H230" s="124">
        <v>1.2210000000000001</v>
      </c>
      <c r="I230" s="125">
        <v>50.060901339829499</v>
      </c>
      <c r="J230" s="123" t="s">
        <v>9971</v>
      </c>
      <c r="K230" s="125">
        <v>1.9023986765922201</v>
      </c>
      <c r="L230" s="125">
        <v>4.5840407470288698</v>
      </c>
      <c r="M230" s="130">
        <v>7.5982532751091698</v>
      </c>
      <c r="N230" s="137">
        <f t="shared" si="33"/>
        <v>30.393013100436679</v>
      </c>
      <c r="O230" s="132">
        <f t="shared" si="34"/>
        <v>0.30393013100436678</v>
      </c>
      <c r="P230" s="134">
        <f t="shared" si="35"/>
        <v>544</v>
      </c>
      <c r="Q230" s="134">
        <v>1124</v>
      </c>
      <c r="R230" s="134" t="str">
        <f t="shared" si="36"/>
        <v>544/1124</v>
      </c>
      <c r="S230" s="132">
        <f t="shared" si="37"/>
        <v>0.48398576512455516</v>
      </c>
      <c r="T230" s="137">
        <f t="shared" si="38"/>
        <v>75.80071174377224</v>
      </c>
      <c r="U230" s="133" t="e">
        <f ca="1">[1]!f_risk_annusharpe(A230,"2019/9/30","2019/12/31",1,1,3)</f>
        <v>#NAME?</v>
      </c>
      <c r="V230" s="134" t="e">
        <f t="shared" ca="1" si="39"/>
        <v>#NAME?</v>
      </c>
      <c r="W230" s="134">
        <f t="shared" si="40"/>
        <v>1124</v>
      </c>
      <c r="X230" s="134" t="e">
        <f t="shared" ca="1" si="41"/>
        <v>#NAME?</v>
      </c>
      <c r="Y230" s="132" t="e">
        <f t="shared" ca="1" si="42"/>
        <v>#NAME?</v>
      </c>
      <c r="Z230" s="137" t="e">
        <f t="shared" ca="1" si="43"/>
        <v>#NAME?</v>
      </c>
      <c r="AA230" s="125">
        <v>10.5924596050269</v>
      </c>
      <c r="AB230" s="125">
        <v>50.060901339829499</v>
      </c>
      <c r="AC230" s="123" t="s">
        <v>9971</v>
      </c>
      <c r="AD230" s="125">
        <v>17.5572519083969</v>
      </c>
      <c r="AE230" s="123" t="s">
        <v>9972</v>
      </c>
      <c r="AF230" s="125">
        <v>28.735632183907999</v>
      </c>
      <c r="AG230" s="123" t="s">
        <v>9973</v>
      </c>
      <c r="AH230" s="125">
        <v>23.2</v>
      </c>
      <c r="AI230" s="123" t="s">
        <v>157</v>
      </c>
      <c r="AJ230" s="123" t="s">
        <v>158</v>
      </c>
      <c r="AK230" s="124">
        <v>0.67195396259999995</v>
      </c>
      <c r="AL230" s="123" t="s">
        <v>159</v>
      </c>
      <c r="AM230" s="36">
        <v>42359</v>
      </c>
      <c r="AN230" s="123" t="s">
        <v>9271</v>
      </c>
      <c r="AO230" s="123" t="s">
        <v>9893</v>
      </c>
      <c r="AP230" s="123" t="s">
        <v>343</v>
      </c>
      <c r="AQ230" s="123" t="s">
        <v>162</v>
      </c>
    </row>
    <row r="231" spans="1:43">
      <c r="A231" s="123" t="s">
        <v>7478</v>
      </c>
      <c r="B231" s="123" t="s">
        <v>7479</v>
      </c>
      <c r="C231" s="36">
        <v>43830</v>
      </c>
      <c r="D231" s="124">
        <v>1.268</v>
      </c>
      <c r="E231" s="124">
        <v>1.268</v>
      </c>
      <c r="F231" s="125">
        <v>0.634920634920635</v>
      </c>
      <c r="G231" s="36">
        <v>43829</v>
      </c>
      <c r="H231" s="124">
        <v>1.26</v>
      </c>
      <c r="I231" s="125">
        <v>50.059171597633103</v>
      </c>
      <c r="J231" s="123" t="s">
        <v>9974</v>
      </c>
      <c r="K231" s="125">
        <v>3.00568643379366</v>
      </c>
      <c r="L231" s="125">
        <v>7.6400679117147803</v>
      </c>
      <c r="M231" s="130">
        <v>12.9118432769368</v>
      </c>
      <c r="N231" s="137">
        <f t="shared" si="33"/>
        <v>51.6473731077472</v>
      </c>
      <c r="O231" s="132">
        <f t="shared" si="34"/>
        <v>0.51647373107747196</v>
      </c>
      <c r="P231" s="134">
        <f t="shared" si="35"/>
        <v>165</v>
      </c>
      <c r="Q231" s="134">
        <v>1124</v>
      </c>
      <c r="R231" s="134" t="str">
        <f t="shared" si="36"/>
        <v>165/1124</v>
      </c>
      <c r="S231" s="132">
        <f t="shared" si="37"/>
        <v>0.14679715302491103</v>
      </c>
      <c r="T231" s="137">
        <f t="shared" si="38"/>
        <v>92.660142348754448</v>
      </c>
      <c r="U231" s="133" t="e">
        <f ca="1">[1]!f_risk_annusharpe(A231,"2019/9/30","2019/12/31",1,1,3)</f>
        <v>#NAME?</v>
      </c>
      <c r="V231" s="134" t="e">
        <f t="shared" ca="1" si="39"/>
        <v>#NAME?</v>
      </c>
      <c r="W231" s="134">
        <f t="shared" si="40"/>
        <v>1124</v>
      </c>
      <c r="X231" s="134" t="e">
        <f t="shared" ca="1" si="41"/>
        <v>#NAME?</v>
      </c>
      <c r="Y231" s="132" t="e">
        <f t="shared" ca="1" si="42"/>
        <v>#NAME?</v>
      </c>
      <c r="Z231" s="137" t="e">
        <f t="shared" ca="1" si="43"/>
        <v>#NAME?</v>
      </c>
      <c r="AA231" s="125">
        <v>20.761904761904798</v>
      </c>
      <c r="AB231" s="125">
        <v>50.059171597633103</v>
      </c>
      <c r="AC231" s="123" t="s">
        <v>9974</v>
      </c>
      <c r="AD231" s="125">
        <v>18.837863167760101</v>
      </c>
      <c r="AE231" s="123" t="s">
        <v>9975</v>
      </c>
      <c r="AF231" s="126">
        <v>0</v>
      </c>
      <c r="AG231" s="123"/>
      <c r="AH231" s="125">
        <v>26.8</v>
      </c>
      <c r="AI231" s="123" t="s">
        <v>157</v>
      </c>
      <c r="AJ231" s="123" t="s">
        <v>95</v>
      </c>
      <c r="AK231" s="124">
        <v>3.1964513064000002</v>
      </c>
      <c r="AL231" s="123" t="s">
        <v>159</v>
      </c>
      <c r="AM231" s="36">
        <v>42991</v>
      </c>
      <c r="AN231" s="123" t="s">
        <v>9271</v>
      </c>
      <c r="AO231" s="123" t="s">
        <v>9976</v>
      </c>
      <c r="AP231" s="123" t="s">
        <v>200</v>
      </c>
      <c r="AQ231" s="123" t="s">
        <v>185</v>
      </c>
    </row>
    <row r="232" spans="1:43">
      <c r="A232" s="123" t="s">
        <v>7480</v>
      </c>
      <c r="B232" s="123" t="s">
        <v>7481</v>
      </c>
      <c r="C232" s="36">
        <v>43830</v>
      </c>
      <c r="D232" s="124">
        <v>1.2410000000000001</v>
      </c>
      <c r="E232" s="124">
        <v>1.2410000000000001</v>
      </c>
      <c r="F232" s="125">
        <v>0.35581432961347098</v>
      </c>
      <c r="G232" s="36">
        <v>43829</v>
      </c>
      <c r="H232" s="124">
        <v>1.2365999999999999</v>
      </c>
      <c r="I232" s="125">
        <v>49.933550803431203</v>
      </c>
      <c r="J232" s="123" t="s">
        <v>9977</v>
      </c>
      <c r="K232" s="125">
        <v>2.8595109821798799</v>
      </c>
      <c r="L232" s="125">
        <v>8.1010452961672694</v>
      </c>
      <c r="M232" s="130">
        <v>9.8521731433124007</v>
      </c>
      <c r="N232" s="137">
        <f t="shared" si="33"/>
        <v>39.408692573249603</v>
      </c>
      <c r="O232" s="132">
        <f t="shared" si="34"/>
        <v>0.39408692573249604</v>
      </c>
      <c r="P232" s="134">
        <f t="shared" si="35"/>
        <v>349</v>
      </c>
      <c r="Q232" s="134">
        <v>1124</v>
      </c>
      <c r="R232" s="134" t="str">
        <f t="shared" si="36"/>
        <v>349/1124</v>
      </c>
      <c r="S232" s="132">
        <f t="shared" si="37"/>
        <v>0.31049822064056942</v>
      </c>
      <c r="T232" s="137">
        <f t="shared" si="38"/>
        <v>84.47508896797153</v>
      </c>
      <c r="U232" s="133" t="e">
        <f ca="1">[1]!f_risk_annusharpe(A232,"2019/9/30","2019/12/31",1,1,3)</f>
        <v>#NAME?</v>
      </c>
      <c r="V232" s="134" t="e">
        <f t="shared" ca="1" si="39"/>
        <v>#NAME?</v>
      </c>
      <c r="W232" s="134">
        <f t="shared" si="40"/>
        <v>1124</v>
      </c>
      <c r="X232" s="134" t="e">
        <f t="shared" ca="1" si="41"/>
        <v>#NAME?</v>
      </c>
      <c r="Y232" s="132" t="e">
        <f t="shared" ca="1" si="42"/>
        <v>#NAME?</v>
      </c>
      <c r="Z232" s="137" t="e">
        <f t="shared" ca="1" si="43"/>
        <v>#NAME?</v>
      </c>
      <c r="AA232" s="125">
        <v>17.119667799169498</v>
      </c>
      <c r="AB232" s="125">
        <v>49.933550803431203</v>
      </c>
      <c r="AC232" s="123" t="s">
        <v>9977</v>
      </c>
      <c r="AD232" s="126">
        <v>0</v>
      </c>
      <c r="AE232" s="123"/>
      <c r="AF232" s="126">
        <v>0</v>
      </c>
      <c r="AG232" s="123"/>
      <c r="AH232" s="125">
        <v>24.1</v>
      </c>
      <c r="AI232" s="123" t="s">
        <v>163</v>
      </c>
      <c r="AJ232" s="123" t="s">
        <v>95</v>
      </c>
      <c r="AK232" s="124">
        <v>1.9748114228</v>
      </c>
      <c r="AL232" s="123" t="s">
        <v>159</v>
      </c>
      <c r="AM232" s="36">
        <v>43180</v>
      </c>
      <c r="AN232" s="123" t="s">
        <v>9271</v>
      </c>
      <c r="AO232" s="123" t="s">
        <v>9978</v>
      </c>
      <c r="AP232" s="123" t="s">
        <v>261</v>
      </c>
      <c r="AQ232" s="123" t="s">
        <v>181</v>
      </c>
    </row>
    <row r="233" spans="1:43">
      <c r="A233" s="123" t="s">
        <v>7482</v>
      </c>
      <c r="B233" s="123" t="s">
        <v>7483</v>
      </c>
      <c r="C233" s="36">
        <v>43830</v>
      </c>
      <c r="D233" s="124">
        <v>2.21</v>
      </c>
      <c r="E233" s="124">
        <v>2.4049999999999998</v>
      </c>
      <c r="F233" s="125">
        <v>0.13593112822835801</v>
      </c>
      <c r="G233" s="36">
        <v>43829</v>
      </c>
      <c r="H233" s="124">
        <v>2.2069999999999999</v>
      </c>
      <c r="I233" s="125">
        <v>49.932157394843898</v>
      </c>
      <c r="J233" s="123" t="s">
        <v>9979</v>
      </c>
      <c r="K233" s="125">
        <v>1.51584749655489</v>
      </c>
      <c r="L233" s="125">
        <v>12.4681933842239</v>
      </c>
      <c r="M233" s="130">
        <v>15.224191866527599</v>
      </c>
      <c r="N233" s="137">
        <f t="shared" si="33"/>
        <v>60.896767466110397</v>
      </c>
      <c r="O233" s="132">
        <f t="shared" si="34"/>
        <v>0.60896767466110402</v>
      </c>
      <c r="P233" s="134">
        <f t="shared" si="35"/>
        <v>60</v>
      </c>
      <c r="Q233" s="134">
        <v>1124</v>
      </c>
      <c r="R233" s="134" t="str">
        <f t="shared" si="36"/>
        <v>60/1124</v>
      </c>
      <c r="S233" s="132">
        <f t="shared" si="37"/>
        <v>5.3380782918149468E-2</v>
      </c>
      <c r="T233" s="137">
        <f t="shared" si="38"/>
        <v>97.330960854092524</v>
      </c>
      <c r="U233" s="133" t="e">
        <f ca="1">[1]!f_risk_annusharpe(A233,"2019/9/30","2019/12/31",1,1,3)</f>
        <v>#NAME?</v>
      </c>
      <c r="V233" s="134" t="e">
        <f t="shared" ca="1" si="39"/>
        <v>#NAME?</v>
      </c>
      <c r="W233" s="134">
        <f t="shared" si="40"/>
        <v>1124</v>
      </c>
      <c r="X233" s="134" t="e">
        <f t="shared" ca="1" si="41"/>
        <v>#NAME?</v>
      </c>
      <c r="Y233" s="132" t="e">
        <f t="shared" ca="1" si="42"/>
        <v>#NAME?</v>
      </c>
      <c r="Z233" s="137" t="e">
        <f t="shared" ca="1" si="43"/>
        <v>#NAME?</v>
      </c>
      <c r="AA233" s="125">
        <v>26.865671641791</v>
      </c>
      <c r="AB233" s="125">
        <v>49.932157394843898</v>
      </c>
      <c r="AC233" s="123" t="s">
        <v>9979</v>
      </c>
      <c r="AD233" s="125">
        <v>25.639567936327499</v>
      </c>
      <c r="AE233" s="123" t="s">
        <v>9980</v>
      </c>
      <c r="AF233" s="125">
        <v>64.312267657992606</v>
      </c>
      <c r="AG233" s="123" t="s">
        <v>9981</v>
      </c>
      <c r="AH233" s="125">
        <v>155.64683299999999</v>
      </c>
      <c r="AI233" s="123" t="s">
        <v>157</v>
      </c>
      <c r="AJ233" s="123" t="s">
        <v>166</v>
      </c>
      <c r="AK233" s="124">
        <v>3.1810606866</v>
      </c>
      <c r="AL233" s="123" t="s">
        <v>159</v>
      </c>
      <c r="AM233" s="36">
        <v>41376</v>
      </c>
      <c r="AN233" s="123" t="s">
        <v>9271</v>
      </c>
      <c r="AO233" s="123" t="s">
        <v>9982</v>
      </c>
      <c r="AP233" s="123" t="s">
        <v>249</v>
      </c>
      <c r="AQ233" s="123" t="s">
        <v>181</v>
      </c>
    </row>
    <row r="234" spans="1:43">
      <c r="A234" s="123" t="s">
        <v>7484</v>
      </c>
      <c r="B234" s="123" t="s">
        <v>7485</v>
      </c>
      <c r="C234" s="36">
        <v>43830</v>
      </c>
      <c r="D234" s="124">
        <v>1.6022000000000001</v>
      </c>
      <c r="E234" s="124">
        <v>2.6941999999999999</v>
      </c>
      <c r="F234" s="125">
        <v>0.83071113908118299</v>
      </c>
      <c r="G234" s="36">
        <v>43829</v>
      </c>
      <c r="H234" s="124">
        <v>1.589</v>
      </c>
      <c r="I234" s="125">
        <v>49.879529202560498</v>
      </c>
      <c r="J234" s="123" t="s">
        <v>9983</v>
      </c>
      <c r="K234" s="125">
        <v>1.86927772126145</v>
      </c>
      <c r="L234" s="125">
        <v>4.27248418284948</v>
      </c>
      <c r="M234" s="130">
        <v>6.7402422779070701</v>
      </c>
      <c r="N234" s="137">
        <f t="shared" si="33"/>
        <v>26.96096911162828</v>
      </c>
      <c r="O234" s="132">
        <f t="shared" si="34"/>
        <v>0.2696096911162828</v>
      </c>
      <c r="P234" s="134">
        <f t="shared" si="35"/>
        <v>622</v>
      </c>
      <c r="Q234" s="134">
        <v>1124</v>
      </c>
      <c r="R234" s="134" t="str">
        <f t="shared" si="36"/>
        <v>622/1124</v>
      </c>
      <c r="S234" s="132">
        <f t="shared" si="37"/>
        <v>0.55338078291814952</v>
      </c>
      <c r="T234" s="137">
        <f t="shared" si="38"/>
        <v>72.330960854092524</v>
      </c>
      <c r="U234" s="133" t="e">
        <f ca="1">[1]!f_risk_annusharpe(A234,"2019/9/30","2019/12/31",1,1,3)</f>
        <v>#NAME?</v>
      </c>
      <c r="V234" s="134" t="e">
        <f t="shared" ca="1" si="39"/>
        <v>#NAME?</v>
      </c>
      <c r="W234" s="134">
        <f t="shared" si="40"/>
        <v>1124</v>
      </c>
      <c r="X234" s="134" t="e">
        <f t="shared" ca="1" si="41"/>
        <v>#NAME?</v>
      </c>
      <c r="Y234" s="132" t="e">
        <f t="shared" ca="1" si="42"/>
        <v>#NAME?</v>
      </c>
      <c r="Z234" s="137" t="e">
        <f t="shared" ca="1" si="43"/>
        <v>#NAME?</v>
      </c>
      <c r="AA234" s="125">
        <v>18.977815848686198</v>
      </c>
      <c r="AB234" s="125">
        <v>49.879529202560498</v>
      </c>
      <c r="AC234" s="123" t="s">
        <v>9983</v>
      </c>
      <c r="AD234" s="125">
        <v>0.96665043866508604</v>
      </c>
      <c r="AE234" s="123" t="s">
        <v>9984</v>
      </c>
      <c r="AF234" s="125">
        <v>12.861351723220199</v>
      </c>
      <c r="AG234" s="123" t="s">
        <v>9985</v>
      </c>
      <c r="AH234" s="125">
        <v>233.4955267</v>
      </c>
      <c r="AI234" s="123" t="s">
        <v>157</v>
      </c>
      <c r="AJ234" s="123" t="s">
        <v>158</v>
      </c>
      <c r="AK234" s="124">
        <v>4.1055929778999998</v>
      </c>
      <c r="AL234" s="123" t="s">
        <v>159</v>
      </c>
      <c r="AM234" s="36">
        <v>41149</v>
      </c>
      <c r="AN234" s="123" t="s">
        <v>9271</v>
      </c>
      <c r="AO234" s="123" t="s">
        <v>9986</v>
      </c>
      <c r="AP234" s="123" t="s">
        <v>264</v>
      </c>
      <c r="AQ234" s="123" t="s">
        <v>241</v>
      </c>
    </row>
    <row r="235" spans="1:43">
      <c r="A235" s="123" t="s">
        <v>7486</v>
      </c>
      <c r="B235" s="123" t="s">
        <v>7487</v>
      </c>
      <c r="C235" s="36">
        <v>43830</v>
      </c>
      <c r="D235" s="124">
        <v>1.2349000000000001</v>
      </c>
      <c r="E235" s="124">
        <v>1.2349000000000001</v>
      </c>
      <c r="F235" s="125">
        <v>0.235389610389621</v>
      </c>
      <c r="G235" s="36">
        <v>43829</v>
      </c>
      <c r="H235" s="124">
        <v>1.232</v>
      </c>
      <c r="I235" s="125">
        <v>49.811961664442599</v>
      </c>
      <c r="J235" s="123" t="s">
        <v>9987</v>
      </c>
      <c r="K235" s="125">
        <v>2.0831611143258799</v>
      </c>
      <c r="L235" s="125">
        <v>5.1605211615430697</v>
      </c>
      <c r="M235" s="130">
        <v>7.8609485544589104</v>
      </c>
      <c r="N235" s="137">
        <f t="shared" si="33"/>
        <v>31.443794217835642</v>
      </c>
      <c r="O235" s="132">
        <f t="shared" si="34"/>
        <v>0.31443794217835641</v>
      </c>
      <c r="P235" s="134">
        <f t="shared" si="35"/>
        <v>520</v>
      </c>
      <c r="Q235" s="134">
        <v>1124</v>
      </c>
      <c r="R235" s="134" t="str">
        <f t="shared" si="36"/>
        <v>520/1124</v>
      </c>
      <c r="S235" s="132">
        <f t="shared" si="37"/>
        <v>0.46263345195729538</v>
      </c>
      <c r="T235" s="137">
        <f t="shared" si="38"/>
        <v>76.868327402135236</v>
      </c>
      <c r="U235" s="133" t="e">
        <f ca="1">[1]!f_risk_annusharpe(A235,"2019/9/30","2019/12/31",1,1,3)</f>
        <v>#NAME?</v>
      </c>
      <c r="V235" s="134" t="e">
        <f t="shared" ca="1" si="39"/>
        <v>#NAME?</v>
      </c>
      <c r="W235" s="134">
        <f t="shared" si="40"/>
        <v>1124</v>
      </c>
      <c r="X235" s="134" t="e">
        <f t="shared" ca="1" si="41"/>
        <v>#NAME?</v>
      </c>
      <c r="Y235" s="132" t="e">
        <f t="shared" ca="1" si="42"/>
        <v>#NAME?</v>
      </c>
      <c r="Z235" s="137" t="e">
        <f t="shared" ca="1" si="43"/>
        <v>#NAME?</v>
      </c>
      <c r="AA235" s="125">
        <v>11.786005250294201</v>
      </c>
      <c r="AB235" s="125">
        <v>49.811961664442599</v>
      </c>
      <c r="AC235" s="123" t="s">
        <v>9987</v>
      </c>
      <c r="AD235" s="125">
        <v>20.560382700380799</v>
      </c>
      <c r="AE235" s="123" t="s">
        <v>9988</v>
      </c>
      <c r="AF235" s="126">
        <v>0</v>
      </c>
      <c r="AG235" s="123"/>
      <c r="AH235" s="125">
        <v>23.49</v>
      </c>
      <c r="AI235" s="123" t="s">
        <v>157</v>
      </c>
      <c r="AJ235" s="123" t="s">
        <v>95</v>
      </c>
      <c r="AK235" s="124">
        <v>1.0180408944999999</v>
      </c>
      <c r="AL235" s="123" t="s">
        <v>159</v>
      </c>
      <c r="AM235" s="36">
        <v>42948</v>
      </c>
      <c r="AN235" s="123" t="s">
        <v>9271</v>
      </c>
      <c r="AO235" s="123" t="s">
        <v>9989</v>
      </c>
      <c r="AP235" s="123" t="s">
        <v>340</v>
      </c>
      <c r="AQ235" s="123" t="s">
        <v>207</v>
      </c>
    </row>
    <row r="236" spans="1:43">
      <c r="A236" s="123" t="s">
        <v>7488</v>
      </c>
      <c r="B236" s="123" t="s">
        <v>7489</v>
      </c>
      <c r="C236" s="36">
        <v>43830</v>
      </c>
      <c r="D236" s="124">
        <v>1.036</v>
      </c>
      <c r="E236" s="124">
        <v>1.036</v>
      </c>
      <c r="F236" s="125">
        <v>0</v>
      </c>
      <c r="G236" s="36">
        <v>43829</v>
      </c>
      <c r="H236" s="124">
        <v>1.036</v>
      </c>
      <c r="I236" s="125">
        <v>49.710982658959601</v>
      </c>
      <c r="J236" s="123" t="s">
        <v>9990</v>
      </c>
      <c r="K236" s="125">
        <v>1.66830225711483</v>
      </c>
      <c r="L236" s="125">
        <v>8.3682008368200904</v>
      </c>
      <c r="M236" s="130">
        <v>14.348785871964701</v>
      </c>
      <c r="N236" s="137">
        <f t="shared" si="33"/>
        <v>57.395143487858803</v>
      </c>
      <c r="O236" s="132">
        <f t="shared" si="34"/>
        <v>0.57395143487858802</v>
      </c>
      <c r="P236" s="134">
        <f t="shared" si="35"/>
        <v>95</v>
      </c>
      <c r="Q236" s="134">
        <v>1124</v>
      </c>
      <c r="R236" s="134" t="str">
        <f t="shared" si="36"/>
        <v>95/1124</v>
      </c>
      <c r="S236" s="132">
        <f t="shared" si="37"/>
        <v>8.451957295373666E-2</v>
      </c>
      <c r="T236" s="137">
        <f t="shared" si="38"/>
        <v>95.77402135231317</v>
      </c>
      <c r="U236" s="133" t="e">
        <f ca="1">[1]!f_risk_annusharpe(A236,"2019/9/30","2019/12/31",1,1,3)</f>
        <v>#NAME?</v>
      </c>
      <c r="V236" s="134" t="e">
        <f t="shared" ca="1" si="39"/>
        <v>#NAME?</v>
      </c>
      <c r="W236" s="134">
        <f t="shared" si="40"/>
        <v>1124</v>
      </c>
      <c r="X236" s="134" t="e">
        <f t="shared" ca="1" si="41"/>
        <v>#NAME?</v>
      </c>
      <c r="Y236" s="132" t="e">
        <f t="shared" ca="1" si="42"/>
        <v>#NAME?</v>
      </c>
      <c r="Z236" s="137" t="e">
        <f t="shared" ca="1" si="43"/>
        <v>#NAME?</v>
      </c>
      <c r="AA236" s="125">
        <v>24.819277108433699</v>
      </c>
      <c r="AB236" s="125">
        <v>49.710982658959601</v>
      </c>
      <c r="AC236" s="123" t="s">
        <v>9990</v>
      </c>
      <c r="AD236" s="125">
        <v>6.14754098360656</v>
      </c>
      <c r="AE236" s="123" t="s">
        <v>9991</v>
      </c>
      <c r="AF236" s="125">
        <v>20.1856148491879</v>
      </c>
      <c r="AG236" s="123" t="s">
        <v>9992</v>
      </c>
      <c r="AH236" s="125">
        <v>3.6</v>
      </c>
      <c r="AI236" s="123" t="s">
        <v>157</v>
      </c>
      <c r="AJ236" s="123" t="s">
        <v>158</v>
      </c>
      <c r="AK236" s="124">
        <v>6.7182731893999996</v>
      </c>
      <c r="AL236" s="123" t="s">
        <v>159</v>
      </c>
      <c r="AM236" s="36">
        <v>42333</v>
      </c>
      <c r="AN236" s="123" t="s">
        <v>9271</v>
      </c>
      <c r="AO236" s="123" t="s">
        <v>9993</v>
      </c>
      <c r="AP236" s="123" t="s">
        <v>179</v>
      </c>
      <c r="AQ236" s="123" t="s">
        <v>181</v>
      </c>
    </row>
    <row r="237" spans="1:43">
      <c r="A237" s="123" t="s">
        <v>7490</v>
      </c>
      <c r="B237" s="123" t="s">
        <v>7491</v>
      </c>
      <c r="C237" s="36">
        <v>43830</v>
      </c>
      <c r="D237" s="124">
        <v>1.1863999999999999</v>
      </c>
      <c r="E237" s="124">
        <v>1.1863999999999999</v>
      </c>
      <c r="F237" s="125">
        <v>0.12659296143133</v>
      </c>
      <c r="G237" s="36">
        <v>43829</v>
      </c>
      <c r="H237" s="124">
        <v>1.1849000000000001</v>
      </c>
      <c r="I237" s="125">
        <v>49.703470031545699</v>
      </c>
      <c r="J237" s="123" t="s">
        <v>9994</v>
      </c>
      <c r="K237" s="125">
        <v>2.8076256499133398</v>
      </c>
      <c r="L237" s="125">
        <v>4.0245506356860901</v>
      </c>
      <c r="M237" s="130">
        <v>2.5765173785232398</v>
      </c>
      <c r="N237" s="137">
        <f t="shared" si="33"/>
        <v>10.306069514092959</v>
      </c>
      <c r="O237" s="132">
        <f t="shared" si="34"/>
        <v>0.1030606951409296</v>
      </c>
      <c r="P237" s="134">
        <f t="shared" si="35"/>
        <v>1011</v>
      </c>
      <c r="Q237" s="134">
        <v>1124</v>
      </c>
      <c r="R237" s="134" t="str">
        <f t="shared" si="36"/>
        <v>1011/1124</v>
      </c>
      <c r="S237" s="132">
        <f t="shared" si="37"/>
        <v>0.89946619217081847</v>
      </c>
      <c r="T237" s="137">
        <f t="shared" si="38"/>
        <v>60</v>
      </c>
      <c r="U237" s="133" t="e">
        <f ca="1">[1]!f_risk_annusharpe(A237,"2019/9/30","2019/12/31",1,1,3)</f>
        <v>#NAME?</v>
      </c>
      <c r="V237" s="134" t="e">
        <f t="shared" ca="1" si="39"/>
        <v>#NAME?</v>
      </c>
      <c r="W237" s="134">
        <f t="shared" si="40"/>
        <v>1124</v>
      </c>
      <c r="X237" s="134" t="e">
        <f t="shared" ca="1" si="41"/>
        <v>#NAME?</v>
      </c>
      <c r="Y237" s="132" t="e">
        <f t="shared" ca="1" si="42"/>
        <v>#NAME?</v>
      </c>
      <c r="Z237" s="137" t="e">
        <f t="shared" ca="1" si="43"/>
        <v>#NAME?</v>
      </c>
      <c r="AA237" s="125">
        <v>8.6148494003478806</v>
      </c>
      <c r="AB237" s="125">
        <v>49.703470031545699</v>
      </c>
      <c r="AC237" s="123" t="s">
        <v>9994</v>
      </c>
      <c r="AD237" s="126">
        <v>0</v>
      </c>
      <c r="AE237" s="123"/>
      <c r="AF237" s="126">
        <v>0</v>
      </c>
      <c r="AG237" s="123"/>
      <c r="AH237" s="125">
        <v>18.64</v>
      </c>
      <c r="AI237" s="123" t="s">
        <v>157</v>
      </c>
      <c r="AJ237" s="123" t="s">
        <v>95</v>
      </c>
      <c r="AK237" s="124">
        <v>25.041240404900002</v>
      </c>
      <c r="AL237" s="123" t="s">
        <v>159</v>
      </c>
      <c r="AM237" s="36">
        <v>43117</v>
      </c>
      <c r="AN237" s="123" t="s">
        <v>9271</v>
      </c>
      <c r="AO237" s="123" t="s">
        <v>9995</v>
      </c>
      <c r="AP237" s="123" t="s">
        <v>179</v>
      </c>
      <c r="AQ237" s="123" t="s">
        <v>185</v>
      </c>
    </row>
    <row r="238" spans="1:43">
      <c r="A238" s="123" t="s">
        <v>7492</v>
      </c>
      <c r="B238" s="123" t="s">
        <v>7493</v>
      </c>
      <c r="C238" s="36">
        <v>43830</v>
      </c>
      <c r="D238" s="124">
        <v>0.82</v>
      </c>
      <c r="E238" s="124">
        <v>0.82</v>
      </c>
      <c r="F238" s="125">
        <v>0.55180870631513801</v>
      </c>
      <c r="G238" s="36">
        <v>43829</v>
      </c>
      <c r="H238" s="124">
        <v>0.8155</v>
      </c>
      <c r="I238" s="125">
        <v>49.580445093031699</v>
      </c>
      <c r="J238" s="123" t="s">
        <v>9996</v>
      </c>
      <c r="K238" s="125">
        <v>1.8127638440526399</v>
      </c>
      <c r="L238" s="125">
        <v>5.0473994363310304</v>
      </c>
      <c r="M238" s="130">
        <v>8.0368906455862898</v>
      </c>
      <c r="N238" s="137">
        <f t="shared" si="33"/>
        <v>32.147562582345159</v>
      </c>
      <c r="O238" s="132">
        <f t="shared" si="34"/>
        <v>0.32147562582345157</v>
      </c>
      <c r="P238" s="134">
        <f t="shared" si="35"/>
        <v>494</v>
      </c>
      <c r="Q238" s="134">
        <v>1124</v>
      </c>
      <c r="R238" s="134" t="str">
        <f t="shared" si="36"/>
        <v>494/1124</v>
      </c>
      <c r="S238" s="132">
        <f t="shared" si="37"/>
        <v>0.43950177935943058</v>
      </c>
      <c r="T238" s="137">
        <f t="shared" si="38"/>
        <v>78.02491103202847</v>
      </c>
      <c r="U238" s="133" t="e">
        <f ca="1">[1]!f_risk_annusharpe(A238,"2019/9/30","2019/12/31",1,1,3)</f>
        <v>#NAME?</v>
      </c>
      <c r="V238" s="134" t="e">
        <f t="shared" ca="1" si="39"/>
        <v>#NAME?</v>
      </c>
      <c r="W238" s="134">
        <f t="shared" si="40"/>
        <v>1124</v>
      </c>
      <c r="X238" s="134" t="e">
        <f t="shared" ca="1" si="41"/>
        <v>#NAME?</v>
      </c>
      <c r="Y238" s="132" t="e">
        <f t="shared" ca="1" si="42"/>
        <v>#NAME?</v>
      </c>
      <c r="Z238" s="137" t="e">
        <f t="shared" ca="1" si="43"/>
        <v>#NAME?</v>
      </c>
      <c r="AA238" s="125">
        <v>16.9757489300999</v>
      </c>
      <c r="AB238" s="125">
        <v>49.580445093031699</v>
      </c>
      <c r="AC238" s="123" t="s">
        <v>9996</v>
      </c>
      <c r="AD238" s="125">
        <v>-9.8802066161116695</v>
      </c>
      <c r="AE238" s="123" t="s">
        <v>9997</v>
      </c>
      <c r="AF238" s="125">
        <v>-12.402521098173301</v>
      </c>
      <c r="AG238" s="123" t="s">
        <v>9998</v>
      </c>
      <c r="AH238" s="125">
        <v>-18</v>
      </c>
      <c r="AI238" s="123" t="s">
        <v>157</v>
      </c>
      <c r="AJ238" s="123" t="s">
        <v>186</v>
      </c>
      <c r="AK238" s="124">
        <v>1.1953074229</v>
      </c>
      <c r="AL238" s="123" t="s">
        <v>159</v>
      </c>
      <c r="AM238" s="36">
        <v>40515</v>
      </c>
      <c r="AN238" s="123" t="s">
        <v>9271</v>
      </c>
      <c r="AO238" s="123" t="s">
        <v>411</v>
      </c>
      <c r="AP238" s="123" t="s">
        <v>412</v>
      </c>
      <c r="AQ238" s="123" t="s">
        <v>181</v>
      </c>
    </row>
    <row r="239" spans="1:43">
      <c r="A239" s="123" t="s">
        <v>7494</v>
      </c>
      <c r="B239" s="123" t="s">
        <v>7495</v>
      </c>
      <c r="C239" s="36">
        <v>43830</v>
      </c>
      <c r="D239" s="124">
        <v>1.1679999999999999</v>
      </c>
      <c r="E239" s="124">
        <v>1.268</v>
      </c>
      <c r="F239" s="125">
        <v>0.25751072961371102</v>
      </c>
      <c r="G239" s="36">
        <v>43829</v>
      </c>
      <c r="H239" s="124">
        <v>1.165</v>
      </c>
      <c r="I239" s="125">
        <v>49.551856594110099</v>
      </c>
      <c r="J239" s="123" t="s">
        <v>9999</v>
      </c>
      <c r="K239" s="125">
        <v>1.0380622837370199</v>
      </c>
      <c r="L239" s="125">
        <v>4.84739676840214</v>
      </c>
      <c r="M239" s="130">
        <v>6.1818181818181603</v>
      </c>
      <c r="N239" s="137">
        <f t="shared" si="33"/>
        <v>24.727272727272641</v>
      </c>
      <c r="O239" s="132">
        <f t="shared" si="34"/>
        <v>0.24727272727272642</v>
      </c>
      <c r="P239" s="134">
        <f t="shared" si="35"/>
        <v>667</v>
      </c>
      <c r="Q239" s="134">
        <v>1124</v>
      </c>
      <c r="R239" s="134" t="str">
        <f t="shared" si="36"/>
        <v>667/1124</v>
      </c>
      <c r="S239" s="132">
        <f t="shared" si="37"/>
        <v>0.59341637010676151</v>
      </c>
      <c r="T239" s="137">
        <f t="shared" si="38"/>
        <v>70.329181494661924</v>
      </c>
      <c r="U239" s="133" t="e">
        <f ca="1">[1]!f_risk_annusharpe(A239,"2019/9/30","2019/12/31",1,1,3)</f>
        <v>#NAME?</v>
      </c>
      <c r="V239" s="134" t="e">
        <f t="shared" ca="1" si="39"/>
        <v>#NAME?</v>
      </c>
      <c r="W239" s="134">
        <f t="shared" si="40"/>
        <v>1124</v>
      </c>
      <c r="X239" s="134" t="e">
        <f t="shared" ca="1" si="41"/>
        <v>#NAME?</v>
      </c>
      <c r="Y239" s="132" t="e">
        <f t="shared" ca="1" si="42"/>
        <v>#NAME?</v>
      </c>
      <c r="Z239" s="137" t="e">
        <f t="shared" ca="1" si="43"/>
        <v>#NAME?</v>
      </c>
      <c r="AA239" s="125">
        <v>15.4150197628458</v>
      </c>
      <c r="AB239" s="125">
        <v>49.551856594110099</v>
      </c>
      <c r="AC239" s="123" t="s">
        <v>9999</v>
      </c>
      <c r="AD239" s="125">
        <v>7.2543617998163397</v>
      </c>
      <c r="AE239" s="123" t="s">
        <v>10000</v>
      </c>
      <c r="AF239" s="125">
        <v>23.5354666666667</v>
      </c>
      <c r="AG239" s="123" t="s">
        <v>10001</v>
      </c>
      <c r="AH239" s="125">
        <v>27.117995199999999</v>
      </c>
      <c r="AI239" s="123" t="s">
        <v>157</v>
      </c>
      <c r="AJ239" s="123" t="s">
        <v>158</v>
      </c>
      <c r="AK239" s="124">
        <v>0.55691659869999999</v>
      </c>
      <c r="AL239" s="123" t="s">
        <v>159</v>
      </c>
      <c r="AM239" s="36">
        <v>42403</v>
      </c>
      <c r="AN239" s="123" t="s">
        <v>9271</v>
      </c>
      <c r="AO239" s="123" t="s">
        <v>410</v>
      </c>
      <c r="AP239" s="123" t="s">
        <v>224</v>
      </c>
      <c r="AQ239" s="123" t="s">
        <v>185</v>
      </c>
    </row>
    <row r="240" spans="1:43">
      <c r="A240" s="123" t="s">
        <v>7496</v>
      </c>
      <c r="B240" s="123" t="s">
        <v>7497</v>
      </c>
      <c r="C240" s="36">
        <v>43830</v>
      </c>
      <c r="D240" s="124">
        <v>1.3801000000000001</v>
      </c>
      <c r="E240" s="124">
        <v>3.6800999999999999</v>
      </c>
      <c r="F240" s="125">
        <v>0.196021489763333</v>
      </c>
      <c r="G240" s="36">
        <v>43829</v>
      </c>
      <c r="H240" s="124">
        <v>1.3774</v>
      </c>
      <c r="I240" s="125">
        <v>49.523284520066099</v>
      </c>
      <c r="J240" s="123" t="s">
        <v>10002</v>
      </c>
      <c r="K240" s="125">
        <v>2.41169486494511</v>
      </c>
      <c r="L240" s="125">
        <v>7.5262887510877103</v>
      </c>
      <c r="M240" s="130">
        <v>10.0031815813973</v>
      </c>
      <c r="N240" s="137">
        <f t="shared" si="33"/>
        <v>40.012726325589199</v>
      </c>
      <c r="O240" s="132">
        <f t="shared" si="34"/>
        <v>0.40012726325589199</v>
      </c>
      <c r="P240" s="134">
        <f t="shared" si="35"/>
        <v>344</v>
      </c>
      <c r="Q240" s="134">
        <v>1124</v>
      </c>
      <c r="R240" s="134" t="str">
        <f t="shared" si="36"/>
        <v>344/1124</v>
      </c>
      <c r="S240" s="132">
        <f t="shared" si="37"/>
        <v>0.30604982206405695</v>
      </c>
      <c r="T240" s="137">
        <f t="shared" si="38"/>
        <v>84.69750889679716</v>
      </c>
      <c r="U240" s="133" t="e">
        <f ca="1">[1]!f_risk_annusharpe(A240,"2019/9/30","2019/12/31",1,1,3)</f>
        <v>#NAME?</v>
      </c>
      <c r="V240" s="134" t="e">
        <f t="shared" ca="1" si="39"/>
        <v>#NAME?</v>
      </c>
      <c r="W240" s="134">
        <f t="shared" si="40"/>
        <v>1124</v>
      </c>
      <c r="X240" s="134" t="e">
        <f t="shared" ca="1" si="41"/>
        <v>#NAME?</v>
      </c>
      <c r="Y240" s="132" t="e">
        <f t="shared" ca="1" si="42"/>
        <v>#NAME?</v>
      </c>
      <c r="Z240" s="137" t="e">
        <f t="shared" ca="1" si="43"/>
        <v>#NAME?</v>
      </c>
      <c r="AA240" s="125">
        <v>10.744663777884799</v>
      </c>
      <c r="AB240" s="125">
        <v>49.523284520066099</v>
      </c>
      <c r="AC240" s="123" t="s">
        <v>10002</v>
      </c>
      <c r="AD240" s="125">
        <v>16.784715730564201</v>
      </c>
      <c r="AE240" s="123" t="s">
        <v>10003</v>
      </c>
      <c r="AF240" s="125">
        <v>59.447816261663199</v>
      </c>
      <c r="AG240" s="123" t="s">
        <v>10004</v>
      </c>
      <c r="AH240" s="125">
        <v>558.50905659</v>
      </c>
      <c r="AI240" s="123" t="s">
        <v>157</v>
      </c>
      <c r="AJ240" s="123" t="s">
        <v>166</v>
      </c>
      <c r="AK240" s="124">
        <v>18.874499143200001</v>
      </c>
      <c r="AL240" s="123" t="s">
        <v>159</v>
      </c>
      <c r="AM240" s="36">
        <v>37918</v>
      </c>
      <c r="AN240" s="123" t="s">
        <v>9271</v>
      </c>
      <c r="AO240" s="123" t="s">
        <v>10005</v>
      </c>
      <c r="AP240" s="123" t="s">
        <v>248</v>
      </c>
      <c r="AQ240" s="123" t="s">
        <v>185</v>
      </c>
    </row>
    <row r="241" spans="1:43">
      <c r="A241" s="123" t="s">
        <v>7498</v>
      </c>
      <c r="B241" s="123" t="s">
        <v>7499</v>
      </c>
      <c r="C241" s="36">
        <v>43830</v>
      </c>
      <c r="D241" s="124">
        <v>1.2846</v>
      </c>
      <c r="E241" s="124">
        <v>1.3123</v>
      </c>
      <c r="F241" s="125">
        <v>0.46140611558614902</v>
      </c>
      <c r="G241" s="36">
        <v>43829</v>
      </c>
      <c r="H241" s="124">
        <v>1.2786999999999999</v>
      </c>
      <c r="I241" s="125">
        <v>49.424217750377998</v>
      </c>
      <c r="J241" s="123" t="s">
        <v>10006</v>
      </c>
      <c r="K241" s="125">
        <v>3.5717165201967398</v>
      </c>
      <c r="L241" s="125">
        <v>7.4529485570891003</v>
      </c>
      <c r="M241" s="130">
        <v>9.5794591828030402</v>
      </c>
      <c r="N241" s="137">
        <f t="shared" si="33"/>
        <v>38.317836731212161</v>
      </c>
      <c r="O241" s="132">
        <f t="shared" si="34"/>
        <v>0.38317836731212163</v>
      </c>
      <c r="P241" s="134">
        <f t="shared" si="35"/>
        <v>369</v>
      </c>
      <c r="Q241" s="134">
        <v>1124</v>
      </c>
      <c r="R241" s="134" t="str">
        <f t="shared" si="36"/>
        <v>369/1124</v>
      </c>
      <c r="S241" s="132">
        <f t="shared" si="37"/>
        <v>0.32829181494661924</v>
      </c>
      <c r="T241" s="137">
        <f t="shared" si="38"/>
        <v>83.585409252669038</v>
      </c>
      <c r="U241" s="133" t="e">
        <f ca="1">[1]!f_risk_annusharpe(A241,"2019/9/30","2019/12/31",1,1,3)</f>
        <v>#NAME?</v>
      </c>
      <c r="V241" s="134" t="e">
        <f t="shared" ca="1" si="39"/>
        <v>#NAME?</v>
      </c>
      <c r="W241" s="134">
        <f t="shared" si="40"/>
        <v>1124</v>
      </c>
      <c r="X241" s="134" t="e">
        <f t="shared" ca="1" si="41"/>
        <v>#NAME?</v>
      </c>
      <c r="Y241" s="132" t="e">
        <f t="shared" ca="1" si="42"/>
        <v>#NAME?</v>
      </c>
      <c r="Z241" s="137" t="e">
        <f t="shared" ca="1" si="43"/>
        <v>#NAME?</v>
      </c>
      <c r="AA241" s="125">
        <v>13.0014074595355</v>
      </c>
      <c r="AB241" s="125">
        <v>49.424217750377998</v>
      </c>
      <c r="AC241" s="123" t="s">
        <v>10006</v>
      </c>
      <c r="AD241" s="125">
        <v>28.5628502802242</v>
      </c>
      <c r="AE241" s="123" t="s">
        <v>10007</v>
      </c>
      <c r="AF241" s="125">
        <v>32.461834611523798</v>
      </c>
      <c r="AG241" s="123" t="s">
        <v>10008</v>
      </c>
      <c r="AH241" s="125">
        <v>31.95847964</v>
      </c>
      <c r="AI241" s="123" t="s">
        <v>157</v>
      </c>
      <c r="AJ241" s="123" t="s">
        <v>189</v>
      </c>
      <c r="AK241" s="124">
        <v>1.0964663907000001</v>
      </c>
      <c r="AL241" s="123" t="s">
        <v>159</v>
      </c>
      <c r="AM241" s="36">
        <v>42612</v>
      </c>
      <c r="AN241" s="123" t="s">
        <v>9271</v>
      </c>
      <c r="AO241" s="123" t="s">
        <v>10009</v>
      </c>
      <c r="AP241" s="123" t="s">
        <v>430</v>
      </c>
      <c r="AQ241" s="123" t="s">
        <v>162</v>
      </c>
    </row>
    <row r="242" spans="1:43">
      <c r="A242" s="123" t="s">
        <v>7500</v>
      </c>
      <c r="B242" s="123" t="s">
        <v>7501</v>
      </c>
      <c r="C242" s="36">
        <v>43830</v>
      </c>
      <c r="D242" s="124">
        <v>1.4180999999999999</v>
      </c>
      <c r="E242" s="124">
        <v>1.4180999999999999</v>
      </c>
      <c r="F242" s="125">
        <v>0.66013628620101195</v>
      </c>
      <c r="G242" s="36">
        <v>43829</v>
      </c>
      <c r="H242" s="124">
        <v>1.4088000000000001</v>
      </c>
      <c r="I242" s="125">
        <v>49.415235486250097</v>
      </c>
      <c r="J242" s="123" t="s">
        <v>10010</v>
      </c>
      <c r="K242" s="125">
        <v>2.2127720916822802</v>
      </c>
      <c r="L242" s="125">
        <v>6.5039429215170896</v>
      </c>
      <c r="M242" s="130">
        <v>8.4423032805689306</v>
      </c>
      <c r="N242" s="137">
        <f t="shared" si="33"/>
        <v>33.769213122275723</v>
      </c>
      <c r="O242" s="132">
        <f t="shared" si="34"/>
        <v>0.33769213122275721</v>
      </c>
      <c r="P242" s="134">
        <f t="shared" si="35"/>
        <v>460</v>
      </c>
      <c r="Q242" s="134">
        <v>1124</v>
      </c>
      <c r="R242" s="134" t="str">
        <f t="shared" si="36"/>
        <v>460/1124</v>
      </c>
      <c r="S242" s="132">
        <f t="shared" si="37"/>
        <v>0.40925266903914592</v>
      </c>
      <c r="T242" s="137">
        <f t="shared" si="38"/>
        <v>79.537366548042712</v>
      </c>
      <c r="U242" s="133" t="e">
        <f ca="1">[1]!f_risk_annusharpe(A242,"2019/9/30","2019/12/31",1,1,3)</f>
        <v>#NAME?</v>
      </c>
      <c r="V242" s="134" t="e">
        <f t="shared" ca="1" si="39"/>
        <v>#NAME?</v>
      </c>
      <c r="W242" s="134">
        <f t="shared" si="40"/>
        <v>1124</v>
      </c>
      <c r="X242" s="134" t="e">
        <f t="shared" ca="1" si="41"/>
        <v>#NAME?</v>
      </c>
      <c r="Y242" s="132" t="e">
        <f t="shared" ca="1" si="42"/>
        <v>#NAME?</v>
      </c>
      <c r="Z242" s="137" t="e">
        <f t="shared" ca="1" si="43"/>
        <v>#NAME?</v>
      </c>
      <c r="AA242" s="125">
        <v>16.4476925603547</v>
      </c>
      <c r="AB242" s="125">
        <v>49.415235486250097</v>
      </c>
      <c r="AC242" s="123" t="s">
        <v>10010</v>
      </c>
      <c r="AD242" s="125">
        <v>39.439528023598797</v>
      </c>
      <c r="AE242" s="123" t="s">
        <v>10011</v>
      </c>
      <c r="AF242" s="125">
        <v>41.245019920318697</v>
      </c>
      <c r="AG242" s="123" t="s">
        <v>10012</v>
      </c>
      <c r="AH242" s="125">
        <v>41.81</v>
      </c>
      <c r="AI242" s="123" t="s">
        <v>157</v>
      </c>
      <c r="AJ242" s="123" t="s">
        <v>166</v>
      </c>
      <c r="AK242" s="124">
        <v>1.3326024829000001</v>
      </c>
      <c r="AL242" s="123" t="s">
        <v>159</v>
      </c>
      <c r="AM242" s="36">
        <v>42488</v>
      </c>
      <c r="AN242" s="123" t="s">
        <v>9271</v>
      </c>
      <c r="AO242" s="123" t="s">
        <v>422</v>
      </c>
      <c r="AP242" s="123" t="s">
        <v>246</v>
      </c>
      <c r="AQ242" s="123" t="s">
        <v>177</v>
      </c>
    </row>
    <row r="243" spans="1:43">
      <c r="A243" s="123" t="s">
        <v>7502</v>
      </c>
      <c r="B243" s="123" t="s">
        <v>7503</v>
      </c>
      <c r="C243" s="36">
        <v>43830</v>
      </c>
      <c r="D243" s="124">
        <v>1.1108</v>
      </c>
      <c r="E243" s="124">
        <v>1.1108</v>
      </c>
      <c r="F243" s="125">
        <v>0.297968397291204</v>
      </c>
      <c r="G243" s="36">
        <v>43829</v>
      </c>
      <c r="H243" s="124">
        <v>1.1074999999999999</v>
      </c>
      <c r="I243" s="125">
        <v>49.321145315230503</v>
      </c>
      <c r="J243" s="123" t="s">
        <v>10013</v>
      </c>
      <c r="K243" s="125">
        <v>2.0955882352941102</v>
      </c>
      <c r="L243" s="125">
        <v>6.7153424920741704</v>
      </c>
      <c r="M243" s="130">
        <v>7.9284881461329304</v>
      </c>
      <c r="N243" s="137">
        <f t="shared" si="33"/>
        <v>31.713952584531722</v>
      </c>
      <c r="O243" s="132">
        <f t="shared" si="34"/>
        <v>0.31713952584531724</v>
      </c>
      <c r="P243" s="134">
        <f t="shared" si="35"/>
        <v>509</v>
      </c>
      <c r="Q243" s="134">
        <v>1124</v>
      </c>
      <c r="R243" s="134" t="str">
        <f t="shared" si="36"/>
        <v>509/1124</v>
      </c>
      <c r="S243" s="132">
        <f t="shared" si="37"/>
        <v>0.45284697508896798</v>
      </c>
      <c r="T243" s="137">
        <f t="shared" si="38"/>
        <v>77.357651245551608</v>
      </c>
      <c r="U243" s="133" t="e">
        <f ca="1">[1]!f_risk_annusharpe(A243,"2019/9/30","2019/12/31",1,1,3)</f>
        <v>#NAME?</v>
      </c>
      <c r="V243" s="134" t="e">
        <f t="shared" ca="1" si="39"/>
        <v>#NAME?</v>
      </c>
      <c r="W243" s="134">
        <f t="shared" si="40"/>
        <v>1124</v>
      </c>
      <c r="X243" s="134" t="e">
        <f t="shared" ca="1" si="41"/>
        <v>#NAME?</v>
      </c>
      <c r="Y243" s="132" t="e">
        <f t="shared" ca="1" si="42"/>
        <v>#NAME?</v>
      </c>
      <c r="Z243" s="137" t="e">
        <f t="shared" ca="1" si="43"/>
        <v>#NAME?</v>
      </c>
      <c r="AA243" s="125">
        <v>14.3504220712374</v>
      </c>
      <c r="AB243" s="125">
        <v>49.321145315230503</v>
      </c>
      <c r="AC243" s="123" t="s">
        <v>10013</v>
      </c>
      <c r="AD243" s="126">
        <v>0</v>
      </c>
      <c r="AE243" s="123"/>
      <c r="AF243" s="126">
        <v>0</v>
      </c>
      <c r="AG243" s="123"/>
      <c r="AH243" s="125">
        <v>11.08</v>
      </c>
      <c r="AI243" s="123" t="s">
        <v>157</v>
      </c>
      <c r="AJ243" s="123" t="s">
        <v>95</v>
      </c>
      <c r="AK243" s="124">
        <v>1.9415855888</v>
      </c>
      <c r="AL243" s="123" t="s">
        <v>159</v>
      </c>
      <c r="AM243" s="36">
        <v>43119</v>
      </c>
      <c r="AN243" s="123" t="s">
        <v>9271</v>
      </c>
      <c r="AO243" s="123" t="s">
        <v>10014</v>
      </c>
      <c r="AP243" s="123" t="s">
        <v>210</v>
      </c>
      <c r="AQ243" s="123" t="s">
        <v>162</v>
      </c>
    </row>
    <row r="244" spans="1:43">
      <c r="A244" s="123" t="s">
        <v>7504</v>
      </c>
      <c r="B244" s="123" t="s">
        <v>7505</v>
      </c>
      <c r="C244" s="36">
        <v>43830</v>
      </c>
      <c r="D244" s="124">
        <v>1.611</v>
      </c>
      <c r="E244" s="124">
        <v>1.611</v>
      </c>
      <c r="F244" s="125">
        <v>-0.18587360594796201</v>
      </c>
      <c r="G244" s="36">
        <v>43829</v>
      </c>
      <c r="H244" s="124">
        <v>1.6140000000000001</v>
      </c>
      <c r="I244" s="125">
        <v>49.304911955514399</v>
      </c>
      <c r="J244" s="123" t="s">
        <v>10015</v>
      </c>
      <c r="K244" s="125">
        <v>3.0710172744721702</v>
      </c>
      <c r="L244" s="125">
        <v>11.180124223602499</v>
      </c>
      <c r="M244" s="130">
        <v>15.4838709677419</v>
      </c>
      <c r="N244" s="137">
        <f t="shared" si="33"/>
        <v>61.935483870967602</v>
      </c>
      <c r="O244" s="132">
        <f t="shared" si="34"/>
        <v>0.619354838709676</v>
      </c>
      <c r="P244" s="134">
        <f t="shared" si="35"/>
        <v>55</v>
      </c>
      <c r="Q244" s="134">
        <v>1124</v>
      </c>
      <c r="R244" s="134" t="str">
        <f t="shared" si="36"/>
        <v>55/1124</v>
      </c>
      <c r="S244" s="132">
        <f t="shared" si="37"/>
        <v>4.8932384341637013E-2</v>
      </c>
      <c r="T244" s="137">
        <f t="shared" si="38"/>
        <v>97.55338078291814</v>
      </c>
      <c r="U244" s="133" t="e">
        <f ca="1">[1]!f_risk_annusharpe(A244,"2019/9/30","2019/12/31",1,1,3)</f>
        <v>#NAME?</v>
      </c>
      <c r="V244" s="134" t="e">
        <f t="shared" ca="1" si="39"/>
        <v>#NAME?</v>
      </c>
      <c r="W244" s="134">
        <f t="shared" si="40"/>
        <v>1124</v>
      </c>
      <c r="X244" s="134" t="e">
        <f t="shared" ca="1" si="41"/>
        <v>#NAME?</v>
      </c>
      <c r="Y244" s="132" t="e">
        <f t="shared" ca="1" si="42"/>
        <v>#NAME?</v>
      </c>
      <c r="Z244" s="137" t="e">
        <f t="shared" ca="1" si="43"/>
        <v>#NAME?</v>
      </c>
      <c r="AA244" s="125">
        <v>22.6961157654227</v>
      </c>
      <c r="AB244" s="125">
        <v>49.304911955514399</v>
      </c>
      <c r="AC244" s="123" t="s">
        <v>10015</v>
      </c>
      <c r="AD244" s="125">
        <v>51.267605633802802</v>
      </c>
      <c r="AE244" s="123" t="s">
        <v>10016</v>
      </c>
      <c r="AF244" s="126">
        <v>0</v>
      </c>
      <c r="AG244" s="123"/>
      <c r="AH244" s="125">
        <v>61.1</v>
      </c>
      <c r="AI244" s="123" t="s">
        <v>163</v>
      </c>
      <c r="AJ244" s="123" t="s">
        <v>95</v>
      </c>
      <c r="AK244" s="124">
        <v>1.3527168252999999</v>
      </c>
      <c r="AL244" s="123" t="s">
        <v>159</v>
      </c>
      <c r="AM244" s="36">
        <v>42879</v>
      </c>
      <c r="AN244" s="123" t="s">
        <v>9271</v>
      </c>
      <c r="AO244" s="123" t="s">
        <v>465</v>
      </c>
      <c r="AP244" s="123" t="s">
        <v>244</v>
      </c>
      <c r="AQ244" s="123" t="s">
        <v>207</v>
      </c>
    </row>
    <row r="245" spans="1:43">
      <c r="A245" s="123" t="s">
        <v>7506</v>
      </c>
      <c r="B245" s="123" t="s">
        <v>7507</v>
      </c>
      <c r="C245" s="36">
        <v>43830</v>
      </c>
      <c r="D245" s="124">
        <v>1.0129999999999999</v>
      </c>
      <c r="E245" s="124">
        <v>1.0129999999999999</v>
      </c>
      <c r="F245" s="125">
        <v>0.59582919563058601</v>
      </c>
      <c r="G245" s="36">
        <v>43829</v>
      </c>
      <c r="H245" s="124">
        <v>1.0069999999999999</v>
      </c>
      <c r="I245" s="125">
        <v>49.189985272459502</v>
      </c>
      <c r="J245" s="123" t="s">
        <v>10017</v>
      </c>
      <c r="K245" s="125">
        <v>2.2199798183652799</v>
      </c>
      <c r="L245" s="125">
        <v>6.1844863731656101</v>
      </c>
      <c r="M245" s="130">
        <v>10.228509249183899</v>
      </c>
      <c r="N245" s="137">
        <f t="shared" si="33"/>
        <v>40.914036996735597</v>
      </c>
      <c r="O245" s="132">
        <f t="shared" si="34"/>
        <v>0.40914036996735598</v>
      </c>
      <c r="P245" s="134">
        <f t="shared" si="35"/>
        <v>325</v>
      </c>
      <c r="Q245" s="134">
        <v>1124</v>
      </c>
      <c r="R245" s="134" t="str">
        <f t="shared" si="36"/>
        <v>325/1124</v>
      </c>
      <c r="S245" s="132">
        <f t="shared" si="37"/>
        <v>0.28914590747330959</v>
      </c>
      <c r="T245" s="137">
        <f t="shared" si="38"/>
        <v>85.542704626334526</v>
      </c>
      <c r="U245" s="133" t="e">
        <f ca="1">[1]!f_risk_annusharpe(A245,"2019/9/30","2019/12/31",1,1,3)</f>
        <v>#NAME?</v>
      </c>
      <c r="V245" s="134" t="e">
        <f t="shared" ca="1" si="39"/>
        <v>#NAME?</v>
      </c>
      <c r="W245" s="134">
        <f t="shared" si="40"/>
        <v>1124</v>
      </c>
      <c r="X245" s="134" t="e">
        <f t="shared" ca="1" si="41"/>
        <v>#NAME?</v>
      </c>
      <c r="Y245" s="132" t="e">
        <f t="shared" ca="1" si="42"/>
        <v>#NAME?</v>
      </c>
      <c r="Z245" s="137" t="e">
        <f t="shared" ca="1" si="43"/>
        <v>#NAME?</v>
      </c>
      <c r="AA245" s="125">
        <v>22.6392251815981</v>
      </c>
      <c r="AB245" s="125">
        <v>49.189985272459502</v>
      </c>
      <c r="AC245" s="123" t="s">
        <v>10017</v>
      </c>
      <c r="AD245" s="125">
        <v>16.974595842956099</v>
      </c>
      <c r="AE245" s="123" t="s">
        <v>10018</v>
      </c>
      <c r="AF245" s="125">
        <v>7.4231177094379603</v>
      </c>
      <c r="AG245" s="123" t="s">
        <v>10019</v>
      </c>
      <c r="AH245" s="125">
        <v>1.2999999999999901</v>
      </c>
      <c r="AI245" s="123" t="s">
        <v>157</v>
      </c>
      <c r="AJ245" s="123" t="s">
        <v>158</v>
      </c>
      <c r="AK245" s="124">
        <v>3.3155128412999999</v>
      </c>
      <c r="AL245" s="123" t="s">
        <v>159</v>
      </c>
      <c r="AM245" s="36">
        <v>42599</v>
      </c>
      <c r="AN245" s="123" t="s">
        <v>9271</v>
      </c>
      <c r="AO245" s="123" t="s">
        <v>199</v>
      </c>
      <c r="AP245" s="123" t="s">
        <v>200</v>
      </c>
      <c r="AQ245" s="123" t="s">
        <v>185</v>
      </c>
    </row>
    <row r="246" spans="1:43">
      <c r="A246" s="123" t="s">
        <v>7508</v>
      </c>
      <c r="B246" s="123" t="s">
        <v>7509</v>
      </c>
      <c r="C246" s="36">
        <v>43830</v>
      </c>
      <c r="D246" s="124">
        <v>1.5620000000000001</v>
      </c>
      <c r="E246" s="124">
        <v>1.774</v>
      </c>
      <c r="F246" s="125">
        <v>1.2970168612191999</v>
      </c>
      <c r="G246" s="36">
        <v>43829</v>
      </c>
      <c r="H246" s="124">
        <v>1.542</v>
      </c>
      <c r="I246" s="125">
        <v>49.1807625</v>
      </c>
      <c r="J246" s="123" t="s">
        <v>10020</v>
      </c>
      <c r="K246" s="125">
        <v>4.4117647058823604</v>
      </c>
      <c r="L246" s="125">
        <v>12.779770769146999</v>
      </c>
      <c r="M246" s="130">
        <v>13.1064319444378</v>
      </c>
      <c r="N246" s="137">
        <f t="shared" si="33"/>
        <v>52.425727777751199</v>
      </c>
      <c r="O246" s="132">
        <f t="shared" si="34"/>
        <v>0.52425727777751197</v>
      </c>
      <c r="P246" s="134">
        <f t="shared" si="35"/>
        <v>154</v>
      </c>
      <c r="Q246" s="134">
        <v>1124</v>
      </c>
      <c r="R246" s="134" t="str">
        <f t="shared" si="36"/>
        <v>154/1124</v>
      </c>
      <c r="S246" s="132">
        <f t="shared" si="37"/>
        <v>0.13701067615658363</v>
      </c>
      <c r="T246" s="137">
        <f t="shared" si="38"/>
        <v>93.14946619217082</v>
      </c>
      <c r="U246" s="133" t="e">
        <f ca="1">[1]!f_risk_annusharpe(A246,"2019/9/30","2019/12/31",1,1,3)</f>
        <v>#NAME?</v>
      </c>
      <c r="V246" s="134" t="e">
        <f t="shared" ca="1" si="39"/>
        <v>#NAME?</v>
      </c>
      <c r="W246" s="134">
        <f t="shared" si="40"/>
        <v>1124</v>
      </c>
      <c r="X246" s="134" t="e">
        <f t="shared" ca="1" si="41"/>
        <v>#NAME?</v>
      </c>
      <c r="Y246" s="132" t="e">
        <f t="shared" ca="1" si="42"/>
        <v>#NAME?</v>
      </c>
      <c r="Z246" s="137" t="e">
        <f t="shared" ca="1" si="43"/>
        <v>#NAME?</v>
      </c>
      <c r="AA246" s="125">
        <v>23.997763761837898</v>
      </c>
      <c r="AB246" s="125">
        <v>49.1807625</v>
      </c>
      <c r="AC246" s="123" t="s">
        <v>10020</v>
      </c>
      <c r="AD246" s="125">
        <v>40.296834648105197</v>
      </c>
      <c r="AE246" s="123" t="s">
        <v>10021</v>
      </c>
      <c r="AF246" s="126">
        <v>0</v>
      </c>
      <c r="AG246" s="123"/>
      <c r="AH246" s="125">
        <v>81.403807200000003</v>
      </c>
      <c r="AI246" s="123" t="s">
        <v>174</v>
      </c>
      <c r="AJ246" s="123" t="s">
        <v>95</v>
      </c>
      <c r="AK246" s="124">
        <v>8.3549157211999994</v>
      </c>
      <c r="AL246" s="123" t="s">
        <v>159</v>
      </c>
      <c r="AM246" s="36">
        <v>42865</v>
      </c>
      <c r="AN246" s="123" t="s">
        <v>9271</v>
      </c>
      <c r="AO246" s="123" t="s">
        <v>3625</v>
      </c>
      <c r="AP246" s="123" t="s">
        <v>228</v>
      </c>
      <c r="AQ246" s="123" t="s">
        <v>162</v>
      </c>
    </row>
    <row r="247" spans="1:43">
      <c r="A247" s="123" t="s">
        <v>7510</v>
      </c>
      <c r="B247" s="123" t="s">
        <v>7511</v>
      </c>
      <c r="C247" s="36">
        <v>43830</v>
      </c>
      <c r="D247" s="124">
        <v>1.113</v>
      </c>
      <c r="E247" s="124">
        <v>1.333</v>
      </c>
      <c r="F247" s="125">
        <v>0.81521739130434101</v>
      </c>
      <c r="G247" s="36">
        <v>43829</v>
      </c>
      <c r="H247" s="124">
        <v>1.1040000000000001</v>
      </c>
      <c r="I247" s="125">
        <v>48.995983935742998</v>
      </c>
      <c r="J247" s="123" t="s">
        <v>10022</v>
      </c>
      <c r="K247" s="125">
        <v>2.2977941176470602</v>
      </c>
      <c r="L247" s="125">
        <v>6.3037249283667602</v>
      </c>
      <c r="M247" s="130">
        <v>8.2684824902723708</v>
      </c>
      <c r="N247" s="137">
        <f t="shared" si="33"/>
        <v>33.073929961089483</v>
      </c>
      <c r="O247" s="132">
        <f t="shared" si="34"/>
        <v>0.33073929961089482</v>
      </c>
      <c r="P247" s="134">
        <f t="shared" si="35"/>
        <v>476</v>
      </c>
      <c r="Q247" s="134">
        <v>1124</v>
      </c>
      <c r="R247" s="134" t="str">
        <f t="shared" si="36"/>
        <v>476/1124</v>
      </c>
      <c r="S247" s="132">
        <f t="shared" si="37"/>
        <v>0.42348754448398579</v>
      </c>
      <c r="T247" s="137">
        <f t="shared" si="38"/>
        <v>78.82562277580071</v>
      </c>
      <c r="U247" s="133" t="e">
        <f ca="1">[1]!f_risk_annusharpe(A247,"2019/9/30","2019/12/31",1,1,3)</f>
        <v>#NAME?</v>
      </c>
      <c r="V247" s="134" t="e">
        <f t="shared" ca="1" si="39"/>
        <v>#NAME?</v>
      </c>
      <c r="W247" s="134">
        <f t="shared" si="40"/>
        <v>1124</v>
      </c>
      <c r="X247" s="134" t="e">
        <f t="shared" ca="1" si="41"/>
        <v>#NAME?</v>
      </c>
      <c r="Y247" s="132" t="e">
        <f t="shared" ca="1" si="42"/>
        <v>#NAME?</v>
      </c>
      <c r="Z247" s="137" t="e">
        <f t="shared" ca="1" si="43"/>
        <v>#NAME?</v>
      </c>
      <c r="AA247" s="125">
        <v>16.6666666666667</v>
      </c>
      <c r="AB247" s="125">
        <v>48.995983935742998</v>
      </c>
      <c r="AC247" s="123" t="s">
        <v>10022</v>
      </c>
      <c r="AD247" s="125">
        <v>4.2134831460674196</v>
      </c>
      <c r="AE247" s="123" t="s">
        <v>10023</v>
      </c>
      <c r="AF247" s="125">
        <v>18.027571580063601</v>
      </c>
      <c r="AG247" s="123" t="s">
        <v>10024</v>
      </c>
      <c r="AH247" s="125">
        <v>34.171148299999999</v>
      </c>
      <c r="AI247" s="123" t="s">
        <v>157</v>
      </c>
      <c r="AJ247" s="123" t="s">
        <v>158</v>
      </c>
      <c r="AK247" s="124">
        <v>0.50936454320000002</v>
      </c>
      <c r="AL247" s="123" t="s">
        <v>159</v>
      </c>
      <c r="AM247" s="36">
        <v>39694</v>
      </c>
      <c r="AN247" s="123" t="s">
        <v>9271</v>
      </c>
      <c r="AO247" s="123" t="s">
        <v>423</v>
      </c>
      <c r="AP247" s="123" t="s">
        <v>424</v>
      </c>
      <c r="AQ247" s="123" t="s">
        <v>173</v>
      </c>
    </row>
    <row r="248" spans="1:43">
      <c r="A248" s="123" t="s">
        <v>7512</v>
      </c>
      <c r="B248" s="123" t="s">
        <v>7513</v>
      </c>
      <c r="C248" s="36">
        <v>43830</v>
      </c>
      <c r="D248" s="124">
        <v>1.96</v>
      </c>
      <c r="E248" s="124">
        <v>1.96</v>
      </c>
      <c r="F248" s="125">
        <v>0.667693888032866</v>
      </c>
      <c r="G248" s="36">
        <v>43829</v>
      </c>
      <c r="H248" s="124">
        <v>1.9470000000000001</v>
      </c>
      <c r="I248" s="125">
        <v>48.936170212766001</v>
      </c>
      <c r="J248" s="123" t="s">
        <v>10026</v>
      </c>
      <c r="K248" s="125">
        <v>2.8871391076115498</v>
      </c>
      <c r="L248" s="125">
        <v>8.1081081081081106</v>
      </c>
      <c r="M248" s="130">
        <v>12</v>
      </c>
      <c r="N248" s="137">
        <f t="shared" si="33"/>
        <v>48</v>
      </c>
      <c r="O248" s="132">
        <f t="shared" si="34"/>
        <v>0.48</v>
      </c>
      <c r="P248" s="134">
        <f t="shared" si="35"/>
        <v>212</v>
      </c>
      <c r="Q248" s="134">
        <v>1124</v>
      </c>
      <c r="R248" s="134" t="str">
        <f t="shared" si="36"/>
        <v>212/1124</v>
      </c>
      <c r="S248" s="132">
        <f t="shared" si="37"/>
        <v>0.18861209964412812</v>
      </c>
      <c r="T248" s="137">
        <f t="shared" si="38"/>
        <v>90.569395017793596</v>
      </c>
      <c r="U248" s="133" t="e">
        <f ca="1">[1]!f_risk_annusharpe(A248,"2019/9/30","2019/12/31",1,1,3)</f>
        <v>#NAME?</v>
      </c>
      <c r="V248" s="134" t="e">
        <f t="shared" ca="1" si="39"/>
        <v>#NAME?</v>
      </c>
      <c r="W248" s="134">
        <f t="shared" si="40"/>
        <v>1124</v>
      </c>
      <c r="X248" s="134" t="e">
        <f t="shared" ca="1" si="41"/>
        <v>#NAME?</v>
      </c>
      <c r="Y248" s="132" t="e">
        <f t="shared" ca="1" si="42"/>
        <v>#NAME?</v>
      </c>
      <c r="Z248" s="137" t="e">
        <f t="shared" ca="1" si="43"/>
        <v>#NAME?</v>
      </c>
      <c r="AA248" s="125">
        <v>18.2860591430296</v>
      </c>
      <c r="AB248" s="125">
        <v>48.936170212766001</v>
      </c>
      <c r="AC248" s="123" t="s">
        <v>10026</v>
      </c>
      <c r="AD248" s="125">
        <v>18.7878787878788</v>
      </c>
      <c r="AE248" s="123" t="s">
        <v>10027</v>
      </c>
      <c r="AF248" s="125">
        <v>88.642925890279102</v>
      </c>
      <c r="AG248" s="123" t="s">
        <v>10028</v>
      </c>
      <c r="AH248" s="125">
        <v>96</v>
      </c>
      <c r="AI248" s="123" t="s">
        <v>157</v>
      </c>
      <c r="AJ248" s="123" t="s">
        <v>197</v>
      </c>
      <c r="AK248" s="124">
        <v>71.755238639500007</v>
      </c>
      <c r="AL248" s="123" t="s">
        <v>159</v>
      </c>
      <c r="AM248" s="36">
        <v>42101</v>
      </c>
      <c r="AN248" s="123" t="s">
        <v>9271</v>
      </c>
      <c r="AO248" s="123" t="s">
        <v>9682</v>
      </c>
      <c r="AP248" s="123" t="s">
        <v>188</v>
      </c>
      <c r="AQ248" s="123" t="s">
        <v>162</v>
      </c>
    </row>
    <row r="249" spans="1:43">
      <c r="A249" s="123" t="s">
        <v>7514</v>
      </c>
      <c r="B249" s="123" t="s">
        <v>7515</v>
      </c>
      <c r="C249" s="36">
        <v>43830</v>
      </c>
      <c r="D249" s="124">
        <v>1.02</v>
      </c>
      <c r="E249" s="124">
        <v>1.02</v>
      </c>
      <c r="F249" s="125">
        <v>0.61156046557506205</v>
      </c>
      <c r="G249" s="36">
        <v>43829</v>
      </c>
      <c r="H249" s="124">
        <v>1.0138</v>
      </c>
      <c r="I249" s="125">
        <v>48.861646234676002</v>
      </c>
      <c r="J249" s="123" t="s">
        <v>10029</v>
      </c>
      <c r="K249" s="125">
        <v>2.5434804463657401</v>
      </c>
      <c r="L249" s="125">
        <v>6.4940488619753598</v>
      </c>
      <c r="M249" s="130">
        <v>6.86223153483499</v>
      </c>
      <c r="N249" s="137">
        <f t="shared" si="33"/>
        <v>27.44892613933996</v>
      </c>
      <c r="O249" s="132">
        <f t="shared" si="34"/>
        <v>0.27448926139339958</v>
      </c>
      <c r="P249" s="134">
        <f t="shared" si="35"/>
        <v>611</v>
      </c>
      <c r="Q249" s="134">
        <v>1124</v>
      </c>
      <c r="R249" s="134" t="str">
        <f t="shared" si="36"/>
        <v>611/1124</v>
      </c>
      <c r="S249" s="132">
        <f t="shared" si="37"/>
        <v>0.54359430604982206</v>
      </c>
      <c r="T249" s="137">
        <f t="shared" si="38"/>
        <v>72.820284697508896</v>
      </c>
      <c r="U249" s="133" t="e">
        <f ca="1">[1]!f_risk_annusharpe(A249,"2019/9/30","2019/12/31",1,1,3)</f>
        <v>#NAME?</v>
      </c>
      <c r="V249" s="134" t="e">
        <f t="shared" ca="1" si="39"/>
        <v>#NAME?</v>
      </c>
      <c r="W249" s="134">
        <f t="shared" si="40"/>
        <v>1124</v>
      </c>
      <c r="X249" s="134" t="e">
        <f t="shared" ca="1" si="41"/>
        <v>#NAME?</v>
      </c>
      <c r="Y249" s="132" t="e">
        <f t="shared" ca="1" si="42"/>
        <v>#NAME?</v>
      </c>
      <c r="Z249" s="137" t="e">
        <f t="shared" ca="1" si="43"/>
        <v>#NAME?</v>
      </c>
      <c r="AA249" s="125">
        <v>21.9074937253496</v>
      </c>
      <c r="AB249" s="125">
        <v>48.861646234676002</v>
      </c>
      <c r="AC249" s="123" t="s">
        <v>10029</v>
      </c>
      <c r="AD249" s="126">
        <v>0</v>
      </c>
      <c r="AE249" s="123"/>
      <c r="AF249" s="126">
        <v>0</v>
      </c>
      <c r="AG249" s="123"/>
      <c r="AH249" s="125">
        <v>2</v>
      </c>
      <c r="AI249" s="123" t="s">
        <v>157</v>
      </c>
      <c r="AJ249" s="123" t="s">
        <v>95</v>
      </c>
      <c r="AK249" s="124">
        <v>11.388534227199999</v>
      </c>
      <c r="AL249" s="123" t="s">
        <v>159</v>
      </c>
      <c r="AM249" s="36">
        <v>43178</v>
      </c>
      <c r="AN249" s="123" t="s">
        <v>9271</v>
      </c>
      <c r="AO249" s="123" t="s">
        <v>10030</v>
      </c>
      <c r="AP249" s="123" t="s">
        <v>238</v>
      </c>
      <c r="AQ249" s="123" t="s">
        <v>185</v>
      </c>
    </row>
    <row r="250" spans="1:43">
      <c r="A250" s="123" t="s">
        <v>7516</v>
      </c>
      <c r="B250" s="123" t="s">
        <v>7517</v>
      </c>
      <c r="C250" s="36">
        <v>43830</v>
      </c>
      <c r="D250" s="124">
        <v>2.133</v>
      </c>
      <c r="E250" s="124">
        <v>2.133</v>
      </c>
      <c r="F250" s="125">
        <v>-0.51305970149254299</v>
      </c>
      <c r="G250" s="36">
        <v>43829</v>
      </c>
      <c r="H250" s="124">
        <v>2.1440000000000001</v>
      </c>
      <c r="I250" s="125">
        <v>48.848569434752299</v>
      </c>
      <c r="J250" s="123" t="s">
        <v>10031</v>
      </c>
      <c r="K250" s="125">
        <v>-1.56898938624826</v>
      </c>
      <c r="L250" s="125">
        <v>6.7033516758379097</v>
      </c>
      <c r="M250" s="130">
        <v>7.5642965204235999</v>
      </c>
      <c r="N250" s="137">
        <f t="shared" si="33"/>
        <v>30.2571860816944</v>
      </c>
      <c r="O250" s="132">
        <f t="shared" si="34"/>
        <v>0.30257186081694398</v>
      </c>
      <c r="P250" s="134">
        <f t="shared" si="35"/>
        <v>549</v>
      </c>
      <c r="Q250" s="134">
        <v>1124</v>
      </c>
      <c r="R250" s="134" t="str">
        <f t="shared" si="36"/>
        <v>549/1124</v>
      </c>
      <c r="S250" s="132">
        <f t="shared" si="37"/>
        <v>0.48843416370106763</v>
      </c>
      <c r="T250" s="137">
        <f t="shared" si="38"/>
        <v>75.578291814946624</v>
      </c>
      <c r="U250" s="133" t="e">
        <f ca="1">[1]!f_risk_annusharpe(A250,"2019/9/30","2019/12/31",1,1,3)</f>
        <v>#NAME?</v>
      </c>
      <c r="V250" s="134" t="e">
        <f t="shared" ca="1" si="39"/>
        <v>#NAME?</v>
      </c>
      <c r="W250" s="134">
        <f t="shared" si="40"/>
        <v>1124</v>
      </c>
      <c r="X250" s="134" t="e">
        <f t="shared" ca="1" si="41"/>
        <v>#NAME?</v>
      </c>
      <c r="Y250" s="132" t="e">
        <f t="shared" ca="1" si="42"/>
        <v>#NAME?</v>
      </c>
      <c r="Z250" s="137" t="e">
        <f t="shared" ca="1" si="43"/>
        <v>#NAME?</v>
      </c>
      <c r="AA250" s="125">
        <v>25.1026392961877</v>
      </c>
      <c r="AB250" s="125">
        <v>48.848569434752299</v>
      </c>
      <c r="AC250" s="123" t="s">
        <v>10031</v>
      </c>
      <c r="AD250" s="125">
        <v>-7.4218749999999902</v>
      </c>
      <c r="AE250" s="123" t="s">
        <v>10032</v>
      </c>
      <c r="AF250" s="125">
        <v>-10.566037735848999</v>
      </c>
      <c r="AG250" s="123" t="s">
        <v>10033</v>
      </c>
      <c r="AH250" s="125">
        <v>113.3</v>
      </c>
      <c r="AI250" s="123" t="s">
        <v>157</v>
      </c>
      <c r="AJ250" s="123" t="s">
        <v>186</v>
      </c>
      <c r="AK250" s="124">
        <v>3.5954725882999998</v>
      </c>
      <c r="AL250" s="123" t="s">
        <v>159</v>
      </c>
      <c r="AM250" s="36">
        <v>41358</v>
      </c>
      <c r="AN250" s="123" t="s">
        <v>9271</v>
      </c>
      <c r="AO250" s="123" t="s">
        <v>9837</v>
      </c>
      <c r="AP250" s="123" t="s">
        <v>194</v>
      </c>
      <c r="AQ250" s="123" t="s">
        <v>207</v>
      </c>
    </row>
    <row r="251" spans="1:43">
      <c r="A251" s="123" t="s">
        <v>7518</v>
      </c>
      <c r="B251" s="123" t="s">
        <v>7519</v>
      </c>
      <c r="C251" s="36">
        <v>43830</v>
      </c>
      <c r="D251" s="124">
        <v>1.1116999999999999</v>
      </c>
      <c r="E251" s="124">
        <v>1.1116999999999999</v>
      </c>
      <c r="F251" s="125">
        <v>0.515370705244106</v>
      </c>
      <c r="G251" s="36">
        <v>43829</v>
      </c>
      <c r="H251" s="124">
        <v>1.1060000000000001</v>
      </c>
      <c r="I251" s="125">
        <v>48.841879769714801</v>
      </c>
      <c r="J251" s="123" t="s">
        <v>10034</v>
      </c>
      <c r="K251" s="125">
        <v>2.00954303541933</v>
      </c>
      <c r="L251" s="125">
        <v>6.4031393568146999</v>
      </c>
      <c r="M251" s="130">
        <v>7.3587638821825001</v>
      </c>
      <c r="N251" s="137">
        <f t="shared" si="33"/>
        <v>29.43505552873</v>
      </c>
      <c r="O251" s="132">
        <f t="shared" si="34"/>
        <v>0.29435055528730003</v>
      </c>
      <c r="P251" s="134">
        <f t="shared" si="35"/>
        <v>563</v>
      </c>
      <c r="Q251" s="134">
        <v>1124</v>
      </c>
      <c r="R251" s="134" t="str">
        <f t="shared" si="36"/>
        <v>563/1124</v>
      </c>
      <c r="S251" s="132">
        <f t="shared" si="37"/>
        <v>0.50088967971530252</v>
      </c>
      <c r="T251" s="137">
        <f t="shared" si="38"/>
        <v>74.955516014234874</v>
      </c>
      <c r="U251" s="133" t="e">
        <f ca="1">[1]!f_risk_annusharpe(A251,"2019/9/30","2019/12/31",1,1,3)</f>
        <v>#NAME?</v>
      </c>
      <c r="V251" s="134" t="e">
        <f t="shared" ca="1" si="39"/>
        <v>#NAME?</v>
      </c>
      <c r="W251" s="134">
        <f t="shared" si="40"/>
        <v>1124</v>
      </c>
      <c r="X251" s="134" t="e">
        <f t="shared" ca="1" si="41"/>
        <v>#NAME?</v>
      </c>
      <c r="Y251" s="132" t="e">
        <f t="shared" ca="1" si="42"/>
        <v>#NAME?</v>
      </c>
      <c r="Z251" s="137" t="e">
        <f t="shared" ca="1" si="43"/>
        <v>#NAME?</v>
      </c>
      <c r="AA251" s="125">
        <v>18.3163048105577</v>
      </c>
      <c r="AB251" s="125">
        <v>48.841879769714801</v>
      </c>
      <c r="AC251" s="123" t="s">
        <v>10034</v>
      </c>
      <c r="AD251" s="125">
        <v>11.8297957951916</v>
      </c>
      <c r="AE251" s="123" t="s">
        <v>10035</v>
      </c>
      <c r="AF251" s="126">
        <v>0</v>
      </c>
      <c r="AG251" s="123"/>
      <c r="AH251" s="125">
        <v>11.17</v>
      </c>
      <c r="AI251" s="123" t="s">
        <v>157</v>
      </c>
      <c r="AJ251" s="123" t="s">
        <v>95</v>
      </c>
      <c r="AK251" s="124">
        <v>3.0936759178000002</v>
      </c>
      <c r="AL251" s="123" t="s">
        <v>159</v>
      </c>
      <c r="AM251" s="36">
        <v>42867</v>
      </c>
      <c r="AN251" s="123" t="s">
        <v>9271</v>
      </c>
      <c r="AO251" s="123" t="s">
        <v>426</v>
      </c>
      <c r="AP251" s="123" t="s">
        <v>331</v>
      </c>
      <c r="AQ251" s="123" t="s">
        <v>181</v>
      </c>
    </row>
    <row r="252" spans="1:43">
      <c r="A252" s="123" t="s">
        <v>7520</v>
      </c>
      <c r="B252" s="123" t="s">
        <v>7521</v>
      </c>
      <c r="C252" s="36">
        <v>43830</v>
      </c>
      <c r="D252" s="124">
        <v>1.3759999999999999</v>
      </c>
      <c r="E252" s="124">
        <v>1.4410000000000001</v>
      </c>
      <c r="F252" s="125">
        <v>-0.145137880986941</v>
      </c>
      <c r="G252" s="36">
        <v>43829</v>
      </c>
      <c r="H252" s="124">
        <v>1.3779999999999999</v>
      </c>
      <c r="I252" s="125">
        <v>48.724648559670797</v>
      </c>
      <c r="J252" s="123" t="s">
        <v>10036</v>
      </c>
      <c r="K252" s="125">
        <v>1.3254786450662699</v>
      </c>
      <c r="L252" s="125">
        <v>6.4192146414825304</v>
      </c>
      <c r="M252" s="130">
        <v>8.51738527715845</v>
      </c>
      <c r="N252" s="137">
        <f t="shared" si="33"/>
        <v>34.0695411086338</v>
      </c>
      <c r="O252" s="132">
        <f t="shared" si="34"/>
        <v>0.340695411086338</v>
      </c>
      <c r="P252" s="134">
        <f t="shared" si="35"/>
        <v>453</v>
      </c>
      <c r="Q252" s="134">
        <v>1124</v>
      </c>
      <c r="R252" s="134" t="str">
        <f t="shared" si="36"/>
        <v>453/1124</v>
      </c>
      <c r="S252" s="132">
        <f t="shared" si="37"/>
        <v>0.40302491103202848</v>
      </c>
      <c r="T252" s="137">
        <f t="shared" si="38"/>
        <v>79.84875444839858</v>
      </c>
      <c r="U252" s="133" t="e">
        <f ca="1">[1]!f_risk_annusharpe(A252,"2019/9/30","2019/12/31",1,1,3)</f>
        <v>#NAME?</v>
      </c>
      <c r="V252" s="134" t="e">
        <f t="shared" ca="1" si="39"/>
        <v>#NAME?</v>
      </c>
      <c r="W252" s="134">
        <f t="shared" si="40"/>
        <v>1124</v>
      </c>
      <c r="X252" s="134" t="e">
        <f t="shared" ca="1" si="41"/>
        <v>#NAME?</v>
      </c>
      <c r="Y252" s="132" t="e">
        <f t="shared" ca="1" si="42"/>
        <v>#NAME?</v>
      </c>
      <c r="Z252" s="137" t="e">
        <f t="shared" ca="1" si="43"/>
        <v>#NAME?</v>
      </c>
      <c r="AA252" s="125">
        <v>19.7683168185584</v>
      </c>
      <c r="AB252" s="125">
        <v>48.724648559670797</v>
      </c>
      <c r="AC252" s="123" t="s">
        <v>10036</v>
      </c>
      <c r="AD252" s="125">
        <v>27.4782701940035</v>
      </c>
      <c r="AE252" s="123" t="s">
        <v>10037</v>
      </c>
      <c r="AF252" s="125">
        <v>44.705063463463503</v>
      </c>
      <c r="AG252" s="123" t="s">
        <v>10038</v>
      </c>
      <c r="AH252" s="125">
        <v>44.560358399999998</v>
      </c>
      <c r="AI252" s="123" t="s">
        <v>163</v>
      </c>
      <c r="AJ252" s="123" t="s">
        <v>197</v>
      </c>
      <c r="AK252" s="124">
        <v>4.0887658904000004</v>
      </c>
      <c r="AL252" s="123" t="s">
        <v>159</v>
      </c>
      <c r="AM252" s="36">
        <v>42660</v>
      </c>
      <c r="AN252" s="123" t="s">
        <v>9271</v>
      </c>
      <c r="AO252" s="123" t="s">
        <v>10039</v>
      </c>
      <c r="AP252" s="123" t="s">
        <v>195</v>
      </c>
      <c r="AQ252" s="123" t="s">
        <v>165</v>
      </c>
    </row>
    <row r="253" spans="1:43">
      <c r="A253" s="123" t="s">
        <v>7522</v>
      </c>
      <c r="B253" s="123" t="s">
        <v>7523</v>
      </c>
      <c r="C253" s="36">
        <v>43830</v>
      </c>
      <c r="D253" s="124">
        <v>1.536</v>
      </c>
      <c r="E253" s="124">
        <v>1.788</v>
      </c>
      <c r="F253" s="125">
        <v>0.65530799475753698</v>
      </c>
      <c r="G253" s="36">
        <v>43829</v>
      </c>
      <c r="H253" s="124">
        <v>1.526</v>
      </c>
      <c r="I253" s="125">
        <v>48.693126815101699</v>
      </c>
      <c r="J253" s="123" t="s">
        <v>10040</v>
      </c>
      <c r="K253" s="125">
        <v>1.6545334215751299</v>
      </c>
      <c r="L253" s="125">
        <v>13.7777777777778</v>
      </c>
      <c r="M253" s="130">
        <v>10.8225108225108</v>
      </c>
      <c r="N253" s="137">
        <f t="shared" si="33"/>
        <v>43.290043290043201</v>
      </c>
      <c r="O253" s="132">
        <f t="shared" si="34"/>
        <v>0.43290043290043201</v>
      </c>
      <c r="P253" s="134">
        <f t="shared" si="35"/>
        <v>288</v>
      </c>
      <c r="Q253" s="134">
        <v>1124</v>
      </c>
      <c r="R253" s="134" t="str">
        <f t="shared" si="36"/>
        <v>288/1124</v>
      </c>
      <c r="S253" s="132">
        <f t="shared" si="37"/>
        <v>0.25622775800711745</v>
      </c>
      <c r="T253" s="137">
        <f t="shared" si="38"/>
        <v>87.188612099644132</v>
      </c>
      <c r="U253" s="133" t="e">
        <f ca="1">[1]!f_risk_annusharpe(A253,"2019/9/30","2019/12/31",1,1,3)</f>
        <v>#NAME?</v>
      </c>
      <c r="V253" s="134" t="e">
        <f t="shared" ca="1" si="39"/>
        <v>#NAME?</v>
      </c>
      <c r="W253" s="134">
        <f t="shared" si="40"/>
        <v>1124</v>
      </c>
      <c r="X253" s="134" t="e">
        <f t="shared" ca="1" si="41"/>
        <v>#NAME?</v>
      </c>
      <c r="Y253" s="132" t="e">
        <f t="shared" ca="1" si="42"/>
        <v>#NAME?</v>
      </c>
      <c r="Z253" s="137" t="e">
        <f t="shared" ca="1" si="43"/>
        <v>#NAME?</v>
      </c>
      <c r="AA253" s="125">
        <v>25.695581014729999</v>
      </c>
      <c r="AB253" s="125">
        <v>48.693126815101699</v>
      </c>
      <c r="AC253" s="123" t="s">
        <v>10040</v>
      </c>
      <c r="AD253" s="125">
        <v>26.9421487603306</v>
      </c>
      <c r="AE253" s="123" t="s">
        <v>10041</v>
      </c>
      <c r="AF253" s="125">
        <v>37.511190689346499</v>
      </c>
      <c r="AG253" s="123" t="s">
        <v>10042</v>
      </c>
      <c r="AH253" s="125">
        <v>88.579942399999993</v>
      </c>
      <c r="AI253" s="123" t="s">
        <v>157</v>
      </c>
      <c r="AJ253" s="123" t="s">
        <v>158</v>
      </c>
      <c r="AK253" s="124">
        <v>5.6262539728999998</v>
      </c>
      <c r="AL253" s="123" t="s">
        <v>159</v>
      </c>
      <c r="AM253" s="36">
        <v>41484</v>
      </c>
      <c r="AN253" s="123" t="s">
        <v>9271</v>
      </c>
      <c r="AO253" s="123" t="s">
        <v>10043</v>
      </c>
      <c r="AP253" s="123" t="s">
        <v>195</v>
      </c>
      <c r="AQ253" s="123" t="s">
        <v>181</v>
      </c>
    </row>
    <row r="254" spans="1:43">
      <c r="A254" s="123" t="s">
        <v>7524</v>
      </c>
      <c r="B254" s="123" t="s">
        <v>7525</v>
      </c>
      <c r="C254" s="36">
        <v>43830</v>
      </c>
      <c r="D254" s="124">
        <v>1.1919999999999999</v>
      </c>
      <c r="E254" s="124">
        <v>1.242</v>
      </c>
      <c r="F254" s="125">
        <v>-0.167504187604683</v>
      </c>
      <c r="G254" s="36">
        <v>43829</v>
      </c>
      <c r="H254" s="124">
        <v>1.194</v>
      </c>
      <c r="I254" s="125">
        <v>48.628428927680801</v>
      </c>
      <c r="J254" s="123" t="s">
        <v>10044</v>
      </c>
      <c r="K254" s="125">
        <v>0.67567567567568299</v>
      </c>
      <c r="L254" s="125">
        <v>13.632030505243099</v>
      </c>
      <c r="M254" s="130">
        <v>15.1690821256039</v>
      </c>
      <c r="N254" s="137">
        <f t="shared" si="33"/>
        <v>60.6763285024156</v>
      </c>
      <c r="O254" s="132">
        <f t="shared" si="34"/>
        <v>0.606763285024156</v>
      </c>
      <c r="P254" s="134">
        <f t="shared" si="35"/>
        <v>62</v>
      </c>
      <c r="Q254" s="134">
        <v>1124</v>
      </c>
      <c r="R254" s="134" t="str">
        <f t="shared" si="36"/>
        <v>62/1124</v>
      </c>
      <c r="S254" s="132">
        <f t="shared" si="37"/>
        <v>5.5160142348754451E-2</v>
      </c>
      <c r="T254" s="137">
        <f t="shared" si="38"/>
        <v>97.241992882562272</v>
      </c>
      <c r="U254" s="133" t="e">
        <f ca="1">[1]!f_risk_annusharpe(A254,"2019/9/30","2019/12/31",1,1,3)</f>
        <v>#NAME?</v>
      </c>
      <c r="V254" s="134" t="e">
        <f t="shared" ca="1" si="39"/>
        <v>#NAME?</v>
      </c>
      <c r="W254" s="134">
        <f t="shared" si="40"/>
        <v>1124</v>
      </c>
      <c r="X254" s="134" t="e">
        <f t="shared" ca="1" si="41"/>
        <v>#NAME?</v>
      </c>
      <c r="Y254" s="132" t="e">
        <f t="shared" ca="1" si="42"/>
        <v>#NAME?</v>
      </c>
      <c r="Z254" s="137" t="e">
        <f t="shared" ca="1" si="43"/>
        <v>#NAME?</v>
      </c>
      <c r="AA254" s="125">
        <v>24.9475890985325</v>
      </c>
      <c r="AB254" s="125">
        <v>48.628428927680801</v>
      </c>
      <c r="AC254" s="123" t="s">
        <v>10044</v>
      </c>
      <c r="AD254" s="125">
        <v>16.634050880626202</v>
      </c>
      <c r="AE254" s="123" t="s">
        <v>10045</v>
      </c>
      <c r="AF254" s="125">
        <v>8.16696914700543</v>
      </c>
      <c r="AG254" s="123" t="s">
        <v>10046</v>
      </c>
      <c r="AH254" s="125">
        <v>24.8546096</v>
      </c>
      <c r="AI254" s="123" t="s">
        <v>157</v>
      </c>
      <c r="AJ254" s="123" t="s">
        <v>158</v>
      </c>
      <c r="AK254" s="124">
        <v>1.2510557425</v>
      </c>
      <c r="AL254" s="123" t="s">
        <v>159</v>
      </c>
      <c r="AM254" s="36">
        <v>42440</v>
      </c>
      <c r="AN254" s="123" t="s">
        <v>9271</v>
      </c>
      <c r="AO254" s="123" t="s">
        <v>485</v>
      </c>
      <c r="AP254" s="123" t="s">
        <v>248</v>
      </c>
      <c r="AQ254" s="123" t="s">
        <v>173</v>
      </c>
    </row>
    <row r="255" spans="1:43">
      <c r="A255" s="123" t="s">
        <v>7526</v>
      </c>
      <c r="B255" s="123" t="s">
        <v>7527</v>
      </c>
      <c r="C255" s="36">
        <v>43830</v>
      </c>
      <c r="D255" s="124">
        <v>1.2783</v>
      </c>
      <c r="E255" s="124">
        <v>1.2783</v>
      </c>
      <c r="F255" s="125">
        <v>0.15670296952127299</v>
      </c>
      <c r="G255" s="36">
        <v>43829</v>
      </c>
      <c r="H255" s="124">
        <v>1.2763</v>
      </c>
      <c r="I255" s="125">
        <v>48.553166763509601</v>
      </c>
      <c r="J255" s="123" t="s">
        <v>10047</v>
      </c>
      <c r="K255" s="125">
        <v>2.4853683957347799</v>
      </c>
      <c r="L255" s="125">
        <v>8.1014799154333907</v>
      </c>
      <c r="M255" s="130">
        <v>11.466689919776799</v>
      </c>
      <c r="N255" s="137">
        <f t="shared" si="33"/>
        <v>45.866759679107197</v>
      </c>
      <c r="O255" s="132">
        <f t="shared" si="34"/>
        <v>0.458667596791072</v>
      </c>
      <c r="P255" s="134">
        <f t="shared" si="35"/>
        <v>245</v>
      </c>
      <c r="Q255" s="134">
        <v>1124</v>
      </c>
      <c r="R255" s="134" t="str">
        <f t="shared" si="36"/>
        <v>245/1124</v>
      </c>
      <c r="S255" s="132">
        <f t="shared" si="37"/>
        <v>0.21797153024911031</v>
      </c>
      <c r="T255" s="137">
        <f t="shared" si="38"/>
        <v>89.10142348754448</v>
      </c>
      <c r="U255" s="133" t="e">
        <f ca="1">[1]!f_risk_annusharpe(A255,"2019/9/30","2019/12/31",1,1,3)</f>
        <v>#NAME?</v>
      </c>
      <c r="V255" s="134" t="e">
        <f t="shared" ca="1" si="39"/>
        <v>#NAME?</v>
      </c>
      <c r="W255" s="134">
        <f t="shared" si="40"/>
        <v>1124</v>
      </c>
      <c r="X255" s="134" t="e">
        <f t="shared" ca="1" si="41"/>
        <v>#NAME?</v>
      </c>
      <c r="Y255" s="132" t="e">
        <f t="shared" ca="1" si="42"/>
        <v>#NAME?</v>
      </c>
      <c r="Z255" s="137" t="e">
        <f t="shared" ca="1" si="43"/>
        <v>#NAME?</v>
      </c>
      <c r="AA255" s="125">
        <v>21.257825839499102</v>
      </c>
      <c r="AB255" s="125">
        <v>48.553166763509601</v>
      </c>
      <c r="AC255" s="123" t="s">
        <v>10047</v>
      </c>
      <c r="AD255" s="126">
        <v>0</v>
      </c>
      <c r="AE255" s="123"/>
      <c r="AF255" s="126">
        <v>0</v>
      </c>
      <c r="AG255" s="123"/>
      <c r="AH255" s="125">
        <v>27.83</v>
      </c>
      <c r="AI255" s="123" t="s">
        <v>157</v>
      </c>
      <c r="AJ255" s="123" t="s">
        <v>95</v>
      </c>
      <c r="AK255" s="124">
        <v>2.5814350587999999</v>
      </c>
      <c r="AL255" s="123" t="s">
        <v>159</v>
      </c>
      <c r="AM255" s="36">
        <v>43193</v>
      </c>
      <c r="AN255" s="123" t="s">
        <v>9271</v>
      </c>
      <c r="AO255" s="123" t="s">
        <v>10048</v>
      </c>
      <c r="AP255" s="123" t="s">
        <v>176</v>
      </c>
      <c r="AQ255" s="123" t="s">
        <v>162</v>
      </c>
    </row>
    <row r="256" spans="1:43">
      <c r="A256" s="123" t="s">
        <v>7528</v>
      </c>
      <c r="B256" s="123" t="s">
        <v>7529</v>
      </c>
      <c r="C256" s="36">
        <v>43830</v>
      </c>
      <c r="D256" s="124">
        <v>1.585</v>
      </c>
      <c r="E256" s="124">
        <v>1.585</v>
      </c>
      <c r="F256" s="125">
        <v>0.31645569620252501</v>
      </c>
      <c r="G256" s="36">
        <v>43829</v>
      </c>
      <c r="H256" s="124">
        <v>1.58</v>
      </c>
      <c r="I256" s="125">
        <v>48.547328959700103</v>
      </c>
      <c r="J256" s="123" t="s">
        <v>10049</v>
      </c>
      <c r="K256" s="125">
        <v>2.7885862516212701</v>
      </c>
      <c r="L256" s="125">
        <v>9.6885813148788795</v>
      </c>
      <c r="M256" s="130">
        <v>10.839160839160799</v>
      </c>
      <c r="N256" s="137">
        <f t="shared" si="33"/>
        <v>43.356643356643197</v>
      </c>
      <c r="O256" s="132">
        <f t="shared" si="34"/>
        <v>0.43356643356643199</v>
      </c>
      <c r="P256" s="134">
        <f t="shared" si="35"/>
        <v>286</v>
      </c>
      <c r="Q256" s="134">
        <v>1124</v>
      </c>
      <c r="R256" s="134" t="str">
        <f t="shared" si="36"/>
        <v>286/1124</v>
      </c>
      <c r="S256" s="132">
        <f t="shared" si="37"/>
        <v>0.25444839857651247</v>
      </c>
      <c r="T256" s="137">
        <f t="shared" si="38"/>
        <v>87.277580071174384</v>
      </c>
      <c r="U256" s="133" t="e">
        <f ca="1">[1]!f_risk_annusharpe(A256,"2019/9/30","2019/12/31",1,1,3)</f>
        <v>#NAME?</v>
      </c>
      <c r="V256" s="134" t="e">
        <f t="shared" ca="1" si="39"/>
        <v>#NAME?</v>
      </c>
      <c r="W256" s="134">
        <f t="shared" si="40"/>
        <v>1124</v>
      </c>
      <c r="X256" s="134" t="e">
        <f t="shared" ca="1" si="41"/>
        <v>#NAME?</v>
      </c>
      <c r="Y256" s="132" t="e">
        <f t="shared" ca="1" si="42"/>
        <v>#NAME?</v>
      </c>
      <c r="Z256" s="137" t="e">
        <f t="shared" ca="1" si="43"/>
        <v>#NAME?</v>
      </c>
      <c r="AA256" s="125">
        <v>11.306179775280899</v>
      </c>
      <c r="AB256" s="125">
        <v>48.547328959700103</v>
      </c>
      <c r="AC256" s="123" t="s">
        <v>10049</v>
      </c>
      <c r="AD256" s="125">
        <v>29.387755102040799</v>
      </c>
      <c r="AE256" s="123" t="s">
        <v>10050</v>
      </c>
      <c r="AF256" s="125">
        <v>63.5706914344685</v>
      </c>
      <c r="AG256" s="123" t="s">
        <v>10051</v>
      </c>
      <c r="AH256" s="125">
        <v>58.5</v>
      </c>
      <c r="AI256" s="123" t="s">
        <v>163</v>
      </c>
      <c r="AJ256" s="123" t="s">
        <v>197</v>
      </c>
      <c r="AK256" s="124">
        <v>3.1769904729</v>
      </c>
      <c r="AL256" s="123" t="s">
        <v>159</v>
      </c>
      <c r="AM256" s="36">
        <v>42606</v>
      </c>
      <c r="AN256" s="123" t="s">
        <v>9271</v>
      </c>
      <c r="AO256" s="123" t="s">
        <v>10052</v>
      </c>
      <c r="AP256" s="123" t="s">
        <v>195</v>
      </c>
      <c r="AQ256" s="123" t="s">
        <v>181</v>
      </c>
    </row>
    <row r="257" spans="1:43">
      <c r="A257" s="123" t="s">
        <v>7530</v>
      </c>
      <c r="B257" s="123" t="s">
        <v>7531</v>
      </c>
      <c r="C257" s="36">
        <v>43830</v>
      </c>
      <c r="D257" s="124">
        <v>1.1406000000000001</v>
      </c>
      <c r="E257" s="124">
        <v>1.3206</v>
      </c>
      <c r="F257" s="125">
        <v>0.122893258426977</v>
      </c>
      <c r="G257" s="36">
        <v>43829</v>
      </c>
      <c r="H257" s="124">
        <v>1.1392</v>
      </c>
      <c r="I257" s="125">
        <v>48.474664167019</v>
      </c>
      <c r="J257" s="123" t="s">
        <v>10053</v>
      </c>
      <c r="K257" s="125">
        <v>2.26844795122389</v>
      </c>
      <c r="L257" s="125">
        <v>8.1833950859417204</v>
      </c>
      <c r="M257" s="130">
        <v>9.6938708256026498</v>
      </c>
      <c r="N257" s="137">
        <f t="shared" si="33"/>
        <v>38.775483302410599</v>
      </c>
      <c r="O257" s="132">
        <f t="shared" si="34"/>
        <v>0.38775483302410602</v>
      </c>
      <c r="P257" s="134">
        <f t="shared" si="35"/>
        <v>360</v>
      </c>
      <c r="Q257" s="134">
        <v>1124</v>
      </c>
      <c r="R257" s="134" t="str">
        <f t="shared" si="36"/>
        <v>360/1124</v>
      </c>
      <c r="S257" s="132">
        <f t="shared" si="37"/>
        <v>0.32028469750889682</v>
      </c>
      <c r="T257" s="137">
        <f t="shared" si="38"/>
        <v>83.985765124555158</v>
      </c>
      <c r="U257" s="133" t="e">
        <f ca="1">[1]!f_risk_annusharpe(A257,"2019/9/30","2019/12/31",1,1,3)</f>
        <v>#NAME?</v>
      </c>
      <c r="V257" s="134" t="e">
        <f t="shared" ca="1" si="39"/>
        <v>#NAME?</v>
      </c>
      <c r="W257" s="134">
        <f t="shared" si="40"/>
        <v>1124</v>
      </c>
      <c r="X257" s="134" t="e">
        <f t="shared" ca="1" si="41"/>
        <v>#NAME?</v>
      </c>
      <c r="Y257" s="132" t="e">
        <f t="shared" ca="1" si="42"/>
        <v>#NAME?</v>
      </c>
      <c r="Z257" s="137" t="e">
        <f t="shared" ca="1" si="43"/>
        <v>#NAME?</v>
      </c>
      <c r="AA257" s="125">
        <v>18.921338071018202</v>
      </c>
      <c r="AB257" s="125">
        <v>48.474664167019</v>
      </c>
      <c r="AC257" s="123" t="s">
        <v>10053</v>
      </c>
      <c r="AD257" s="125">
        <v>22.280104900914498</v>
      </c>
      <c r="AE257" s="123" t="s">
        <v>10054</v>
      </c>
      <c r="AF257" s="125">
        <v>33.3527282839298</v>
      </c>
      <c r="AG257" s="123" t="s">
        <v>10055</v>
      </c>
      <c r="AH257" s="125">
        <v>34.512897019999997</v>
      </c>
      <c r="AI257" s="123" t="s">
        <v>163</v>
      </c>
      <c r="AJ257" s="123" t="s">
        <v>166</v>
      </c>
      <c r="AK257" s="124">
        <v>1.7280879285999999</v>
      </c>
      <c r="AL257" s="123" t="s">
        <v>159</v>
      </c>
      <c r="AM257" s="36">
        <v>42704</v>
      </c>
      <c r="AN257" s="123" t="s">
        <v>9271</v>
      </c>
      <c r="AO257" s="123" t="s">
        <v>10056</v>
      </c>
      <c r="AP257" s="123" t="s">
        <v>418</v>
      </c>
      <c r="AQ257" s="123" t="s">
        <v>241</v>
      </c>
    </row>
    <row r="258" spans="1:43">
      <c r="A258" s="123" t="s">
        <v>7532</v>
      </c>
      <c r="B258" s="123" t="s">
        <v>7533</v>
      </c>
      <c r="C258" s="36">
        <v>43830</v>
      </c>
      <c r="D258" s="124">
        <v>1.2985</v>
      </c>
      <c r="E258" s="124">
        <v>1.3903000000000001</v>
      </c>
      <c r="F258" s="125">
        <v>0.28575841828853599</v>
      </c>
      <c r="G258" s="36">
        <v>43829</v>
      </c>
      <c r="H258" s="124">
        <v>1.2948</v>
      </c>
      <c r="I258" s="125">
        <v>48.426125670932997</v>
      </c>
      <c r="J258" s="123" t="s">
        <v>10057</v>
      </c>
      <c r="K258" s="125">
        <v>2.3811401088070601</v>
      </c>
      <c r="L258" s="125">
        <v>10.107649356486901</v>
      </c>
      <c r="M258" s="130">
        <v>15.0743981620924</v>
      </c>
      <c r="N258" s="137">
        <f t="shared" si="33"/>
        <v>60.297592648369601</v>
      </c>
      <c r="O258" s="132">
        <f t="shared" si="34"/>
        <v>0.60297592648369602</v>
      </c>
      <c r="P258" s="134">
        <f t="shared" si="35"/>
        <v>67</v>
      </c>
      <c r="Q258" s="134">
        <v>1124</v>
      </c>
      <c r="R258" s="134" t="str">
        <f t="shared" si="36"/>
        <v>67/1124</v>
      </c>
      <c r="S258" s="132">
        <f t="shared" si="37"/>
        <v>5.9608540925266906E-2</v>
      </c>
      <c r="T258" s="137">
        <f t="shared" si="38"/>
        <v>97.019572953736656</v>
      </c>
      <c r="U258" s="133" t="e">
        <f ca="1">[1]!f_risk_annusharpe(A258,"2019/9/30","2019/12/31",1,1,3)</f>
        <v>#NAME?</v>
      </c>
      <c r="V258" s="134" t="e">
        <f t="shared" ca="1" si="39"/>
        <v>#NAME?</v>
      </c>
      <c r="W258" s="134">
        <f t="shared" si="40"/>
        <v>1124</v>
      </c>
      <c r="X258" s="134" t="e">
        <f t="shared" ca="1" si="41"/>
        <v>#NAME?</v>
      </c>
      <c r="Y258" s="132" t="e">
        <f t="shared" ca="1" si="42"/>
        <v>#NAME?</v>
      </c>
      <c r="Z258" s="137" t="e">
        <f t="shared" ca="1" si="43"/>
        <v>#NAME?</v>
      </c>
      <c r="AA258" s="125">
        <v>18.346655929734801</v>
      </c>
      <c r="AB258" s="125">
        <v>48.426125670932997</v>
      </c>
      <c r="AC258" s="123" t="s">
        <v>10057</v>
      </c>
      <c r="AD258" s="125">
        <v>22.962176116012898</v>
      </c>
      <c r="AE258" s="123" t="s">
        <v>10058</v>
      </c>
      <c r="AF258" s="125">
        <v>70.446600871881799</v>
      </c>
      <c r="AG258" s="123" t="s">
        <v>10059</v>
      </c>
      <c r="AH258" s="125">
        <v>40.754803000000003</v>
      </c>
      <c r="AI258" s="123" t="s">
        <v>157</v>
      </c>
      <c r="AJ258" s="123" t="s">
        <v>166</v>
      </c>
      <c r="AK258" s="124">
        <v>4.0621963345000003</v>
      </c>
      <c r="AL258" s="123" t="s">
        <v>159</v>
      </c>
      <c r="AM258" s="36">
        <v>42123</v>
      </c>
      <c r="AN258" s="123" t="s">
        <v>9271</v>
      </c>
      <c r="AO258" s="123" t="s">
        <v>10060</v>
      </c>
      <c r="AP258" s="123" t="s">
        <v>427</v>
      </c>
      <c r="AQ258" s="123" t="s">
        <v>183</v>
      </c>
    </row>
    <row r="259" spans="1:43">
      <c r="A259" s="123" t="s">
        <v>7534</v>
      </c>
      <c r="B259" s="123" t="s">
        <v>7535</v>
      </c>
      <c r="C259" s="36">
        <v>43830</v>
      </c>
      <c r="D259" s="124">
        <v>1.2110000000000001</v>
      </c>
      <c r="E259" s="124">
        <v>1.903</v>
      </c>
      <c r="F259" s="125">
        <v>0.248344370860933</v>
      </c>
      <c r="G259" s="36">
        <v>43829</v>
      </c>
      <c r="H259" s="124">
        <v>1.208</v>
      </c>
      <c r="I259" s="125">
        <v>48.4140264397438</v>
      </c>
      <c r="J259" s="123" t="s">
        <v>10061</v>
      </c>
      <c r="K259" s="125">
        <v>2.1940928270042401</v>
      </c>
      <c r="L259" s="125">
        <v>7.8361588266411104</v>
      </c>
      <c r="M259" s="130">
        <v>10.968408704318</v>
      </c>
      <c r="N259" s="137">
        <f t="shared" si="33"/>
        <v>43.873634817271999</v>
      </c>
      <c r="O259" s="132">
        <f t="shared" si="34"/>
        <v>0.43873634817272</v>
      </c>
      <c r="P259" s="134">
        <f t="shared" si="35"/>
        <v>279</v>
      </c>
      <c r="Q259" s="134">
        <v>1124</v>
      </c>
      <c r="R259" s="134" t="str">
        <f t="shared" si="36"/>
        <v>279/1124</v>
      </c>
      <c r="S259" s="132">
        <f t="shared" si="37"/>
        <v>0.24822064056939502</v>
      </c>
      <c r="T259" s="137">
        <f t="shared" si="38"/>
        <v>87.588967971530252</v>
      </c>
      <c r="U259" s="133" t="e">
        <f ca="1">[1]!f_risk_annusharpe(A259,"2019/9/30","2019/12/31",1,1,3)</f>
        <v>#NAME?</v>
      </c>
      <c r="V259" s="134" t="e">
        <f t="shared" ca="1" si="39"/>
        <v>#NAME?</v>
      </c>
      <c r="W259" s="134">
        <f t="shared" si="40"/>
        <v>1124</v>
      </c>
      <c r="X259" s="134" t="e">
        <f t="shared" ca="1" si="41"/>
        <v>#NAME?</v>
      </c>
      <c r="Y259" s="132" t="e">
        <f t="shared" ca="1" si="42"/>
        <v>#NAME?</v>
      </c>
      <c r="Z259" s="137" t="e">
        <f t="shared" ca="1" si="43"/>
        <v>#NAME?</v>
      </c>
      <c r="AA259" s="125">
        <v>17.258911943535399</v>
      </c>
      <c r="AB259" s="125">
        <v>48.4140264397438</v>
      </c>
      <c r="AC259" s="123" t="s">
        <v>10061</v>
      </c>
      <c r="AD259" s="125">
        <v>9.23374423893857</v>
      </c>
      <c r="AE259" s="123" t="s">
        <v>10062</v>
      </c>
      <c r="AF259" s="125">
        <v>21.210383381777099</v>
      </c>
      <c r="AG259" s="123" t="s">
        <v>10063</v>
      </c>
      <c r="AH259" s="125">
        <v>107.45096049999999</v>
      </c>
      <c r="AI259" s="123" t="s">
        <v>157</v>
      </c>
      <c r="AJ259" s="123" t="s">
        <v>158</v>
      </c>
      <c r="AK259" s="124">
        <v>1.0143082777000001</v>
      </c>
      <c r="AL259" s="123" t="s">
        <v>159</v>
      </c>
      <c r="AM259" s="36">
        <v>41976</v>
      </c>
      <c r="AN259" s="123" t="s">
        <v>9271</v>
      </c>
      <c r="AO259" s="123" t="s">
        <v>10064</v>
      </c>
      <c r="AP259" s="123" t="s">
        <v>193</v>
      </c>
      <c r="AQ259" s="123" t="s">
        <v>185</v>
      </c>
    </row>
    <row r="260" spans="1:43">
      <c r="A260" s="123" t="s">
        <v>7536</v>
      </c>
      <c r="B260" s="123" t="s">
        <v>7537</v>
      </c>
      <c r="C260" s="36">
        <v>43830</v>
      </c>
      <c r="D260" s="124">
        <v>1.2067000000000001</v>
      </c>
      <c r="E260" s="124">
        <v>1.2067000000000001</v>
      </c>
      <c r="F260" s="125">
        <v>0.399367667859234</v>
      </c>
      <c r="G260" s="36">
        <v>43829</v>
      </c>
      <c r="H260" s="124">
        <v>1.2019</v>
      </c>
      <c r="I260" s="125">
        <v>48.407329971713203</v>
      </c>
      <c r="J260" s="123" t="s">
        <v>10065</v>
      </c>
      <c r="K260" s="125">
        <v>2.0120043959759899</v>
      </c>
      <c r="L260" s="125">
        <v>8.1466212582900308</v>
      </c>
      <c r="M260" s="130">
        <v>9.0161712891860297</v>
      </c>
      <c r="N260" s="137">
        <f t="shared" ref="N260:N323" si="44">M260*4</f>
        <v>36.064685156744119</v>
      </c>
      <c r="O260" s="132">
        <f t="shared" ref="O260:O323" si="45">N260/100</f>
        <v>0.3606468515674412</v>
      </c>
      <c r="P260" s="134">
        <f t="shared" ref="P260:P323" si="46">RANK(O260,$O$3:$O$2000,0)</f>
        <v>416</v>
      </c>
      <c r="Q260" s="134">
        <v>1124</v>
      </c>
      <c r="R260" s="134" t="str">
        <f t="shared" ref="R260:R323" si="47">P260&amp;"/"&amp;Q260</f>
        <v>416/1124</v>
      </c>
      <c r="S260" s="132">
        <f t="shared" ref="S260:S323" si="48">P260/Q260</f>
        <v>0.37010676156583627</v>
      </c>
      <c r="T260" s="137">
        <f t="shared" ref="T260:T323" si="49">IF(S260&gt;0.8,60,60+40/80%*(80%-S260))</f>
        <v>81.494661921708186</v>
      </c>
      <c r="U260" s="133" t="e">
        <f ca="1">[1]!f_risk_annusharpe(A260,"2019/9/30","2019/12/31",1,1,3)</f>
        <v>#NAME?</v>
      </c>
      <c r="V260" s="134" t="e">
        <f t="shared" ref="V260:V323" ca="1" si="50">RANK(U260,$U$3:$U$1230,0)</f>
        <v>#NAME?</v>
      </c>
      <c r="W260" s="134">
        <f t="shared" ref="W260:W323" si="51">Q260</f>
        <v>1124</v>
      </c>
      <c r="X260" s="134" t="e">
        <f t="shared" ref="X260:X323" ca="1" si="52">V260&amp;"/"&amp;W260</f>
        <v>#NAME?</v>
      </c>
      <c r="Y260" s="132" t="e">
        <f t="shared" ref="Y260:Y323" ca="1" si="53">V260/W260</f>
        <v>#NAME?</v>
      </c>
      <c r="Z260" s="137" t="e">
        <f t="shared" ref="Z260:Z323" ca="1" si="54">IF(Y260&gt;0.8,60,60+40/80%*(80%-Y260))</f>
        <v>#NAME?</v>
      </c>
      <c r="AA260" s="125">
        <v>21.142455576749299</v>
      </c>
      <c r="AB260" s="125">
        <v>48.407329971713203</v>
      </c>
      <c r="AC260" s="123" t="s">
        <v>10065</v>
      </c>
      <c r="AD260" s="126">
        <v>0</v>
      </c>
      <c r="AE260" s="123"/>
      <c r="AF260" s="126">
        <v>0</v>
      </c>
      <c r="AG260" s="123"/>
      <c r="AH260" s="125">
        <v>20.67</v>
      </c>
      <c r="AI260" s="123" t="s">
        <v>157</v>
      </c>
      <c r="AJ260" s="123" t="s">
        <v>95</v>
      </c>
      <c r="AK260" s="124">
        <v>1.1992869171</v>
      </c>
      <c r="AL260" s="123" t="s">
        <v>159</v>
      </c>
      <c r="AM260" s="36">
        <v>43250</v>
      </c>
      <c r="AN260" s="123" t="s">
        <v>9271</v>
      </c>
      <c r="AO260" s="123" t="s">
        <v>10066</v>
      </c>
      <c r="AP260" s="123" t="s">
        <v>175</v>
      </c>
      <c r="AQ260" s="123" t="s">
        <v>165</v>
      </c>
    </row>
    <row r="261" spans="1:43">
      <c r="A261" s="123" t="s">
        <v>7538</v>
      </c>
      <c r="B261" s="123" t="s">
        <v>7539</v>
      </c>
      <c r="C261" s="36">
        <v>43830</v>
      </c>
      <c r="D261" s="124">
        <v>1.0529999999999999</v>
      </c>
      <c r="E261" s="124">
        <v>1.0529999999999999</v>
      </c>
      <c r="F261" s="125">
        <v>-3.7972280235423997E-2</v>
      </c>
      <c r="G261" s="36">
        <v>43829</v>
      </c>
      <c r="H261" s="124">
        <v>1.0533999999999999</v>
      </c>
      <c r="I261" s="125">
        <v>48.393461104847802</v>
      </c>
      <c r="J261" s="123" t="s">
        <v>10067</v>
      </c>
      <c r="K261" s="125">
        <v>-2.1739130434782701</v>
      </c>
      <c r="L261" s="125">
        <v>11.1111111111111</v>
      </c>
      <c r="M261" s="130">
        <v>23.519061583577699</v>
      </c>
      <c r="N261" s="137">
        <f t="shared" si="44"/>
        <v>94.076246334310795</v>
      </c>
      <c r="O261" s="132">
        <f t="shared" si="45"/>
        <v>0.94076246334310798</v>
      </c>
      <c r="P261" s="134">
        <f t="shared" si="46"/>
        <v>6</v>
      </c>
      <c r="Q261" s="134">
        <v>1124</v>
      </c>
      <c r="R261" s="134" t="str">
        <f t="shared" si="47"/>
        <v>6/1124</v>
      </c>
      <c r="S261" s="132">
        <f t="shared" si="48"/>
        <v>5.3380782918149468E-3</v>
      </c>
      <c r="T261" s="137">
        <f t="shared" si="49"/>
        <v>99.733096085409244</v>
      </c>
      <c r="U261" s="133" t="e">
        <f ca="1">[1]!f_risk_annusharpe(A261,"2019/9/30","2019/12/31",1,1,3)</f>
        <v>#NAME?</v>
      </c>
      <c r="V261" s="134" t="e">
        <f t="shared" ca="1" si="50"/>
        <v>#NAME?</v>
      </c>
      <c r="W261" s="134">
        <f t="shared" si="51"/>
        <v>1124</v>
      </c>
      <c r="X261" s="134" t="e">
        <f t="shared" ca="1" si="52"/>
        <v>#NAME?</v>
      </c>
      <c r="Y261" s="132" t="e">
        <f t="shared" ca="1" si="53"/>
        <v>#NAME?</v>
      </c>
      <c r="Z261" s="137" t="e">
        <f t="shared" ca="1" si="54"/>
        <v>#NAME?</v>
      </c>
      <c r="AA261" s="125">
        <v>46.2093862815885</v>
      </c>
      <c r="AB261" s="125">
        <v>48.393461104847802</v>
      </c>
      <c r="AC261" s="123" t="s">
        <v>10067</v>
      </c>
      <c r="AD261" s="125">
        <v>3.23529411764705</v>
      </c>
      <c r="AE261" s="123" t="s">
        <v>10068</v>
      </c>
      <c r="AF261" s="125">
        <v>5.9356136820925496</v>
      </c>
      <c r="AG261" s="123" t="s">
        <v>10069</v>
      </c>
      <c r="AH261" s="125">
        <v>5.2999999999999901</v>
      </c>
      <c r="AI261" s="123" t="s">
        <v>157</v>
      </c>
      <c r="AJ261" s="123" t="s">
        <v>158</v>
      </c>
      <c r="AK261" s="124">
        <v>5.7461297340000002</v>
      </c>
      <c r="AL261" s="123" t="s">
        <v>159</v>
      </c>
      <c r="AM261" s="36">
        <v>42488</v>
      </c>
      <c r="AN261" s="123" t="s">
        <v>9271</v>
      </c>
      <c r="AO261" s="123" t="s">
        <v>10070</v>
      </c>
      <c r="AP261" s="123" t="s">
        <v>394</v>
      </c>
      <c r="AQ261" s="123" t="s">
        <v>207</v>
      </c>
    </row>
    <row r="262" spans="1:43">
      <c r="A262" s="123" t="s">
        <v>7540</v>
      </c>
      <c r="B262" s="123" t="s">
        <v>7541</v>
      </c>
      <c r="C262" s="36">
        <v>43830</v>
      </c>
      <c r="D262" s="124">
        <v>1.498</v>
      </c>
      <c r="E262" s="124">
        <v>1.849</v>
      </c>
      <c r="F262" s="125">
        <v>0.46948356807511199</v>
      </c>
      <c r="G262" s="36">
        <v>43829</v>
      </c>
      <c r="H262" s="124">
        <v>1.4910000000000001</v>
      </c>
      <c r="I262" s="125">
        <v>48.384341783799101</v>
      </c>
      <c r="J262" s="123" t="s">
        <v>10071</v>
      </c>
      <c r="K262" s="125">
        <v>1.6282225237449099</v>
      </c>
      <c r="L262" s="125">
        <v>7.5376635571443504</v>
      </c>
      <c r="M262" s="130">
        <v>12.631552883535401</v>
      </c>
      <c r="N262" s="137">
        <f t="shared" si="44"/>
        <v>50.526211534141602</v>
      </c>
      <c r="O262" s="132">
        <f t="shared" si="45"/>
        <v>0.50526211534141607</v>
      </c>
      <c r="P262" s="134">
        <f t="shared" si="46"/>
        <v>177</v>
      </c>
      <c r="Q262" s="134">
        <v>1124</v>
      </c>
      <c r="R262" s="134" t="str">
        <f t="shared" si="47"/>
        <v>177/1124</v>
      </c>
      <c r="S262" s="132">
        <f t="shared" si="48"/>
        <v>0.15747330960854092</v>
      </c>
      <c r="T262" s="137">
        <f t="shared" si="49"/>
        <v>92.126334519572964</v>
      </c>
      <c r="U262" s="133" t="e">
        <f ca="1">[1]!f_risk_annusharpe(A262,"2019/9/30","2019/12/31",1,1,3)</f>
        <v>#NAME?</v>
      </c>
      <c r="V262" s="134" t="e">
        <f t="shared" ca="1" si="50"/>
        <v>#NAME?</v>
      </c>
      <c r="W262" s="134">
        <f t="shared" si="51"/>
        <v>1124</v>
      </c>
      <c r="X262" s="134" t="e">
        <f t="shared" ca="1" si="52"/>
        <v>#NAME?</v>
      </c>
      <c r="Y262" s="132" t="e">
        <f t="shared" ca="1" si="53"/>
        <v>#NAME?</v>
      </c>
      <c r="Z262" s="137" t="e">
        <f t="shared" ca="1" si="54"/>
        <v>#NAME?</v>
      </c>
      <c r="AA262" s="125">
        <v>18.1387739235821</v>
      </c>
      <c r="AB262" s="125">
        <v>48.384341783799101</v>
      </c>
      <c r="AC262" s="123" t="s">
        <v>10071</v>
      </c>
      <c r="AD262" s="125">
        <v>18.646027136132901</v>
      </c>
      <c r="AE262" s="123" t="s">
        <v>10072</v>
      </c>
      <c r="AF262" s="125">
        <v>84.427841975308596</v>
      </c>
      <c r="AG262" s="123" t="s">
        <v>10073</v>
      </c>
      <c r="AH262" s="125">
        <v>94.202517599999993</v>
      </c>
      <c r="AI262" s="123" t="s">
        <v>174</v>
      </c>
      <c r="AJ262" s="123" t="s">
        <v>197</v>
      </c>
      <c r="AK262" s="124">
        <v>8.5751783196000009</v>
      </c>
      <c r="AL262" s="123" t="s">
        <v>159</v>
      </c>
      <c r="AM262" s="36">
        <v>42549</v>
      </c>
      <c r="AN262" s="123" t="s">
        <v>9271</v>
      </c>
      <c r="AO262" s="123" t="s">
        <v>408</v>
      </c>
      <c r="AP262" s="123" t="s">
        <v>188</v>
      </c>
      <c r="AQ262" s="123" t="s">
        <v>165</v>
      </c>
    </row>
    <row r="263" spans="1:43">
      <c r="A263" s="123" t="s">
        <v>7542</v>
      </c>
      <c r="B263" s="123" t="s">
        <v>7543</v>
      </c>
      <c r="C263" s="36">
        <v>43830</v>
      </c>
      <c r="D263" s="124">
        <v>1.6120000000000001</v>
      </c>
      <c r="E263" s="124">
        <v>1.6120000000000001</v>
      </c>
      <c r="F263" s="125">
        <v>0.311138767890486</v>
      </c>
      <c r="G263" s="36">
        <v>43829</v>
      </c>
      <c r="H263" s="124">
        <v>1.607</v>
      </c>
      <c r="I263" s="125">
        <v>48.298068077276902</v>
      </c>
      <c r="J263" s="123" t="s">
        <v>10074</v>
      </c>
      <c r="K263" s="125">
        <v>2.15462610899873</v>
      </c>
      <c r="L263" s="125">
        <v>8.4061869535978495</v>
      </c>
      <c r="M263" s="130">
        <v>11.1724137931035</v>
      </c>
      <c r="N263" s="137">
        <f t="shared" si="44"/>
        <v>44.689655172414</v>
      </c>
      <c r="O263" s="132">
        <f t="shared" si="45"/>
        <v>0.44689655172414</v>
      </c>
      <c r="P263" s="134">
        <f t="shared" si="46"/>
        <v>266</v>
      </c>
      <c r="Q263" s="134">
        <v>1124</v>
      </c>
      <c r="R263" s="134" t="str">
        <f t="shared" si="47"/>
        <v>266/1124</v>
      </c>
      <c r="S263" s="132">
        <f t="shared" si="48"/>
        <v>0.23665480427046262</v>
      </c>
      <c r="T263" s="137">
        <f t="shared" si="49"/>
        <v>88.167259786476876</v>
      </c>
      <c r="U263" s="133" t="e">
        <f ca="1">[1]!f_risk_annusharpe(A263,"2019/9/30","2019/12/31",1,1,3)</f>
        <v>#NAME?</v>
      </c>
      <c r="V263" s="134" t="e">
        <f t="shared" ca="1" si="50"/>
        <v>#NAME?</v>
      </c>
      <c r="W263" s="134">
        <f t="shared" si="51"/>
        <v>1124</v>
      </c>
      <c r="X263" s="134" t="e">
        <f t="shared" ca="1" si="52"/>
        <v>#NAME?</v>
      </c>
      <c r="Y263" s="132" t="e">
        <f t="shared" ca="1" si="53"/>
        <v>#NAME?</v>
      </c>
      <c r="Z263" s="137" t="e">
        <f t="shared" ca="1" si="54"/>
        <v>#NAME?</v>
      </c>
      <c r="AA263" s="125">
        <v>13.5211267605634</v>
      </c>
      <c r="AB263" s="125">
        <v>48.298068077276902</v>
      </c>
      <c r="AC263" s="123" t="s">
        <v>10074</v>
      </c>
      <c r="AD263" s="125">
        <v>3.5989717223650399</v>
      </c>
      <c r="AE263" s="123" t="s">
        <v>10075</v>
      </c>
      <c r="AF263" s="125">
        <v>8.04289544235926</v>
      </c>
      <c r="AG263" s="123" t="s">
        <v>10076</v>
      </c>
      <c r="AH263" s="125">
        <v>61.2</v>
      </c>
      <c r="AI263" s="123" t="s">
        <v>157</v>
      </c>
      <c r="AJ263" s="123" t="s">
        <v>158</v>
      </c>
      <c r="AK263" s="124">
        <v>2.4597329733</v>
      </c>
      <c r="AL263" s="123" t="s">
        <v>159</v>
      </c>
      <c r="AM263" s="36">
        <v>42131</v>
      </c>
      <c r="AN263" s="123" t="s">
        <v>9271</v>
      </c>
      <c r="AO263" s="123" t="s">
        <v>10077</v>
      </c>
      <c r="AP263" s="123" t="s">
        <v>446</v>
      </c>
      <c r="AQ263" s="123" t="s">
        <v>183</v>
      </c>
    </row>
    <row r="264" spans="1:43">
      <c r="A264" s="123" t="s">
        <v>7544</v>
      </c>
      <c r="B264" s="123" t="s">
        <v>7545</v>
      </c>
      <c r="C264" s="36">
        <v>43830</v>
      </c>
      <c r="D264" s="124">
        <v>0.95299999999999996</v>
      </c>
      <c r="E264" s="124">
        <v>0.95299999999999996</v>
      </c>
      <c r="F264" s="125">
        <v>1.70757737459978</v>
      </c>
      <c r="G264" s="36">
        <v>43829</v>
      </c>
      <c r="H264" s="124">
        <v>0.93700000000000006</v>
      </c>
      <c r="I264" s="125">
        <v>48.211508553654703</v>
      </c>
      <c r="J264" s="123" t="s">
        <v>10078</v>
      </c>
      <c r="K264" s="125">
        <v>0.84656084656084696</v>
      </c>
      <c r="L264" s="125">
        <v>0</v>
      </c>
      <c r="M264" s="130">
        <v>1.0604453870625701</v>
      </c>
      <c r="N264" s="137">
        <f t="shared" si="44"/>
        <v>4.2417815482502803</v>
      </c>
      <c r="O264" s="132">
        <f t="shared" si="45"/>
        <v>4.2417815482502806E-2</v>
      </c>
      <c r="P264" s="134">
        <f t="shared" si="46"/>
        <v>1102</v>
      </c>
      <c r="Q264" s="134">
        <v>1124</v>
      </c>
      <c r="R264" s="134" t="str">
        <f t="shared" si="47"/>
        <v>1102/1124</v>
      </c>
      <c r="S264" s="132">
        <f t="shared" si="48"/>
        <v>0.9804270462633452</v>
      </c>
      <c r="T264" s="137">
        <f t="shared" si="49"/>
        <v>60</v>
      </c>
      <c r="U264" s="133" t="e">
        <f ca="1">[1]!f_risk_annusharpe(A264,"2019/9/30","2019/12/31",1,1,3)</f>
        <v>#NAME?</v>
      </c>
      <c r="V264" s="134" t="e">
        <f t="shared" ca="1" si="50"/>
        <v>#NAME?</v>
      </c>
      <c r="W264" s="134">
        <f t="shared" si="51"/>
        <v>1124</v>
      </c>
      <c r="X264" s="134" t="e">
        <f t="shared" ca="1" si="52"/>
        <v>#NAME?</v>
      </c>
      <c r="Y264" s="132" t="e">
        <f t="shared" ca="1" si="53"/>
        <v>#NAME?</v>
      </c>
      <c r="Z264" s="137" t="e">
        <f t="shared" ca="1" si="54"/>
        <v>#NAME?</v>
      </c>
      <c r="AA264" s="125">
        <v>16.0779537149817</v>
      </c>
      <c r="AB264" s="125">
        <v>48.211508553654703</v>
      </c>
      <c r="AC264" s="123" t="s">
        <v>10078</v>
      </c>
      <c r="AD264" s="125">
        <v>26.058201058201099</v>
      </c>
      <c r="AE264" s="123" t="s">
        <v>10079</v>
      </c>
      <c r="AF264" s="125">
        <v>26.3925729442971</v>
      </c>
      <c r="AG264" s="123" t="s">
        <v>10080</v>
      </c>
      <c r="AH264" s="125">
        <v>-4.7</v>
      </c>
      <c r="AI264" s="123" t="s">
        <v>157</v>
      </c>
      <c r="AJ264" s="123" t="s">
        <v>158</v>
      </c>
      <c r="AK264" s="124">
        <v>11.922774234</v>
      </c>
      <c r="AL264" s="123" t="s">
        <v>159</v>
      </c>
      <c r="AM264" s="36">
        <v>42149</v>
      </c>
      <c r="AN264" s="123" t="s">
        <v>9271</v>
      </c>
      <c r="AO264" s="123" t="s">
        <v>383</v>
      </c>
      <c r="AP264" s="123" t="s">
        <v>194</v>
      </c>
      <c r="AQ264" s="123" t="s">
        <v>247</v>
      </c>
    </row>
    <row r="265" spans="1:43">
      <c r="A265" s="123" t="s">
        <v>7546</v>
      </c>
      <c r="B265" s="123" t="s">
        <v>7547</v>
      </c>
      <c r="C265" s="36">
        <v>43830</v>
      </c>
      <c r="D265" s="124">
        <v>1.885</v>
      </c>
      <c r="E265" s="124">
        <v>1.905</v>
      </c>
      <c r="F265" s="125">
        <v>0.58697972251867203</v>
      </c>
      <c r="G265" s="36">
        <v>43829</v>
      </c>
      <c r="H265" s="124">
        <v>1.8740000000000001</v>
      </c>
      <c r="I265" s="125">
        <v>48.191823899371101</v>
      </c>
      <c r="J265" s="123" t="s">
        <v>10081</v>
      </c>
      <c r="K265" s="125">
        <v>2.1126760563380298</v>
      </c>
      <c r="L265" s="125">
        <v>7.2241183162684903</v>
      </c>
      <c r="M265" s="130">
        <v>11.6044997039668</v>
      </c>
      <c r="N265" s="137">
        <f t="shared" si="44"/>
        <v>46.4179988158672</v>
      </c>
      <c r="O265" s="132">
        <f t="shared" si="45"/>
        <v>0.46417998815867201</v>
      </c>
      <c r="P265" s="134">
        <f t="shared" si="46"/>
        <v>231</v>
      </c>
      <c r="Q265" s="134">
        <v>1124</v>
      </c>
      <c r="R265" s="134" t="str">
        <f t="shared" si="47"/>
        <v>231/1124</v>
      </c>
      <c r="S265" s="132">
        <f t="shared" si="48"/>
        <v>0.20551601423487545</v>
      </c>
      <c r="T265" s="137">
        <f t="shared" si="49"/>
        <v>89.72419928825623</v>
      </c>
      <c r="U265" s="133" t="e">
        <f ca="1">[1]!f_risk_annusharpe(A265,"2019/9/30","2019/12/31",1,1,3)</f>
        <v>#NAME?</v>
      </c>
      <c r="V265" s="134" t="e">
        <f t="shared" ca="1" si="50"/>
        <v>#NAME?</v>
      </c>
      <c r="W265" s="134">
        <f t="shared" si="51"/>
        <v>1124</v>
      </c>
      <c r="X265" s="134" t="e">
        <f t="shared" ca="1" si="52"/>
        <v>#NAME?</v>
      </c>
      <c r="Y265" s="132" t="e">
        <f t="shared" ca="1" si="53"/>
        <v>#NAME?</v>
      </c>
      <c r="Z265" s="137" t="e">
        <f t="shared" ca="1" si="54"/>
        <v>#NAME?</v>
      </c>
      <c r="AA265" s="125">
        <v>24.834437086092699</v>
      </c>
      <c r="AB265" s="125">
        <v>48.191823899371101</v>
      </c>
      <c r="AC265" s="123" t="s">
        <v>10081</v>
      </c>
      <c r="AD265" s="125">
        <v>9.0225563909774404</v>
      </c>
      <c r="AE265" s="123" t="s">
        <v>10082</v>
      </c>
      <c r="AF265" s="125">
        <v>33.687943262411402</v>
      </c>
      <c r="AG265" s="123" t="s">
        <v>10083</v>
      </c>
      <c r="AH265" s="125">
        <v>92.093941000000001</v>
      </c>
      <c r="AI265" s="123" t="s">
        <v>157</v>
      </c>
      <c r="AJ265" s="123" t="s">
        <v>189</v>
      </c>
      <c r="AK265" s="124">
        <v>2.5065087854999999</v>
      </c>
      <c r="AL265" s="123" t="s">
        <v>159</v>
      </c>
      <c r="AM265" s="36">
        <v>40415</v>
      </c>
      <c r="AN265" s="123" t="s">
        <v>9271</v>
      </c>
      <c r="AO265" s="123" t="s">
        <v>438</v>
      </c>
      <c r="AP265" s="123" t="s">
        <v>196</v>
      </c>
      <c r="AQ265" s="123" t="s">
        <v>165</v>
      </c>
    </row>
    <row r="266" spans="1:43">
      <c r="A266" s="123" t="s">
        <v>7548</v>
      </c>
      <c r="B266" s="123" t="s">
        <v>7549</v>
      </c>
      <c r="C266" s="36">
        <v>43830</v>
      </c>
      <c r="D266" s="124">
        <v>1.3948</v>
      </c>
      <c r="E266" s="124">
        <v>1.3948</v>
      </c>
      <c r="F266" s="125">
        <v>0.29481556050909602</v>
      </c>
      <c r="G266" s="36">
        <v>43829</v>
      </c>
      <c r="H266" s="124">
        <v>1.3907</v>
      </c>
      <c r="I266" s="125">
        <v>48.130841121495301</v>
      </c>
      <c r="J266" s="123" t="s">
        <v>10084</v>
      </c>
      <c r="K266" s="125">
        <v>2.1232977009811198</v>
      </c>
      <c r="L266" s="125">
        <v>7.7564894932014896</v>
      </c>
      <c r="M266" s="130">
        <v>13.241860842737699</v>
      </c>
      <c r="N266" s="137">
        <f t="shared" si="44"/>
        <v>52.967443370950797</v>
      </c>
      <c r="O266" s="132">
        <f t="shared" si="45"/>
        <v>0.52967443370950795</v>
      </c>
      <c r="P266" s="134">
        <f t="shared" si="46"/>
        <v>145</v>
      </c>
      <c r="Q266" s="134">
        <v>1124</v>
      </c>
      <c r="R266" s="134" t="str">
        <f t="shared" si="47"/>
        <v>145/1124</v>
      </c>
      <c r="S266" s="132">
        <f t="shared" si="48"/>
        <v>0.12900355871886121</v>
      </c>
      <c r="T266" s="137">
        <f t="shared" si="49"/>
        <v>93.54982206405694</v>
      </c>
      <c r="U266" s="133" t="e">
        <f ca="1">[1]!f_risk_annusharpe(A266,"2019/9/30","2019/12/31",1,1,3)</f>
        <v>#NAME?</v>
      </c>
      <c r="V266" s="134" t="e">
        <f t="shared" ca="1" si="50"/>
        <v>#NAME?</v>
      </c>
      <c r="W266" s="134">
        <f t="shared" si="51"/>
        <v>1124</v>
      </c>
      <c r="X266" s="134" t="e">
        <f t="shared" ca="1" si="52"/>
        <v>#NAME?</v>
      </c>
      <c r="Y266" s="132" t="e">
        <f t="shared" ca="1" si="53"/>
        <v>#NAME?</v>
      </c>
      <c r="Z266" s="137" t="e">
        <f t="shared" ca="1" si="54"/>
        <v>#NAME?</v>
      </c>
      <c r="AA266" s="125">
        <v>22.4153063015622</v>
      </c>
      <c r="AB266" s="125">
        <v>48.130841121495301</v>
      </c>
      <c r="AC266" s="123" t="s">
        <v>10084</v>
      </c>
      <c r="AD266" s="126">
        <v>0</v>
      </c>
      <c r="AE266" s="123"/>
      <c r="AF266" s="126">
        <v>0</v>
      </c>
      <c r="AG266" s="123"/>
      <c r="AH266" s="125">
        <v>39.479999999999997</v>
      </c>
      <c r="AI266" s="123" t="s">
        <v>309</v>
      </c>
      <c r="AJ266" s="123" t="s">
        <v>95</v>
      </c>
      <c r="AK266" s="124">
        <v>16.124633526499998</v>
      </c>
      <c r="AL266" s="123" t="s">
        <v>159</v>
      </c>
      <c r="AM266" s="36">
        <v>43315</v>
      </c>
      <c r="AN266" s="123" t="s">
        <v>9271</v>
      </c>
      <c r="AO266" s="123" t="s">
        <v>10085</v>
      </c>
      <c r="AP266" s="123" t="s">
        <v>240</v>
      </c>
      <c r="AQ266" s="123" t="s">
        <v>185</v>
      </c>
    </row>
    <row r="267" spans="1:43">
      <c r="A267" s="123" t="s">
        <v>7550</v>
      </c>
      <c r="B267" s="123" t="s">
        <v>7551</v>
      </c>
      <c r="C267" s="36">
        <v>43830</v>
      </c>
      <c r="D267" s="124">
        <v>1.198</v>
      </c>
      <c r="E267" s="124">
        <v>1.3080000000000001</v>
      </c>
      <c r="F267" s="125">
        <v>0.50335570469798696</v>
      </c>
      <c r="G267" s="36">
        <v>43829</v>
      </c>
      <c r="H267" s="124">
        <v>1.1919999999999999</v>
      </c>
      <c r="I267" s="125">
        <v>48.084054388133502</v>
      </c>
      <c r="J267" s="123" t="s">
        <v>10086</v>
      </c>
      <c r="K267" s="125">
        <v>2.39316239316239</v>
      </c>
      <c r="L267" s="125">
        <v>7.0598748882931099</v>
      </c>
      <c r="M267" s="130">
        <v>13.232514177693799</v>
      </c>
      <c r="N267" s="137">
        <f t="shared" si="44"/>
        <v>52.930056710775197</v>
      </c>
      <c r="O267" s="132">
        <f t="shared" si="45"/>
        <v>0.52930056710775197</v>
      </c>
      <c r="P267" s="134">
        <f t="shared" si="46"/>
        <v>146</v>
      </c>
      <c r="Q267" s="134">
        <v>1124</v>
      </c>
      <c r="R267" s="134" t="str">
        <f t="shared" si="47"/>
        <v>146/1124</v>
      </c>
      <c r="S267" s="132">
        <f t="shared" si="48"/>
        <v>0.1298932384341637</v>
      </c>
      <c r="T267" s="137">
        <f t="shared" si="49"/>
        <v>93.505338078291828</v>
      </c>
      <c r="U267" s="133" t="e">
        <f ca="1">[1]!f_risk_annusharpe(A267,"2019/9/30","2019/12/31",1,1,3)</f>
        <v>#NAME?</v>
      </c>
      <c r="V267" s="134" t="e">
        <f t="shared" ca="1" si="50"/>
        <v>#NAME?</v>
      </c>
      <c r="W267" s="134">
        <f t="shared" si="51"/>
        <v>1124</v>
      </c>
      <c r="X267" s="134" t="e">
        <f t="shared" ca="1" si="52"/>
        <v>#NAME?</v>
      </c>
      <c r="Y267" s="132" t="e">
        <f t="shared" ca="1" si="53"/>
        <v>#NAME?</v>
      </c>
      <c r="Z267" s="137" t="e">
        <f t="shared" ca="1" si="54"/>
        <v>#NAME?</v>
      </c>
      <c r="AA267" s="125">
        <v>20.766129032258</v>
      </c>
      <c r="AB267" s="125">
        <v>48.084054388133502</v>
      </c>
      <c r="AC267" s="123" t="s">
        <v>10086</v>
      </c>
      <c r="AD267" s="125">
        <v>13.770180436847101</v>
      </c>
      <c r="AE267" s="123" t="s">
        <v>10087</v>
      </c>
      <c r="AF267" s="125">
        <v>24.016602054155001</v>
      </c>
      <c r="AG267" s="123" t="s">
        <v>10088</v>
      </c>
      <c r="AH267" s="125">
        <v>32.821780799999999</v>
      </c>
      <c r="AI267" s="123" t="s">
        <v>157</v>
      </c>
      <c r="AJ267" s="123" t="s">
        <v>189</v>
      </c>
      <c r="AK267" s="124">
        <v>1.1974021635000001</v>
      </c>
      <c r="AL267" s="123" t="s">
        <v>159</v>
      </c>
      <c r="AM267" s="36">
        <v>42249</v>
      </c>
      <c r="AN267" s="123" t="s">
        <v>9271</v>
      </c>
      <c r="AO267" s="123" t="s">
        <v>437</v>
      </c>
      <c r="AP267" s="123" t="s">
        <v>343</v>
      </c>
      <c r="AQ267" s="123" t="s">
        <v>173</v>
      </c>
    </row>
    <row r="268" spans="1:43">
      <c r="A268" s="123" t="s">
        <v>7552</v>
      </c>
      <c r="B268" s="123" t="s">
        <v>7553</v>
      </c>
      <c r="C268" s="36">
        <v>43830</v>
      </c>
      <c r="D268" s="124">
        <v>0.81</v>
      </c>
      <c r="E268" s="124">
        <v>0.81</v>
      </c>
      <c r="F268" s="125">
        <v>0.74626865671641895</v>
      </c>
      <c r="G268" s="36">
        <v>43829</v>
      </c>
      <c r="H268" s="124">
        <v>0.80400000000000005</v>
      </c>
      <c r="I268" s="125">
        <v>48.0804387568556</v>
      </c>
      <c r="J268" s="123" t="s">
        <v>10089</v>
      </c>
      <c r="K268" s="125">
        <v>1.63111668757842</v>
      </c>
      <c r="L268" s="125">
        <v>6.1598951507208399</v>
      </c>
      <c r="M268" s="130">
        <v>8.0000000000000107</v>
      </c>
      <c r="N268" s="137">
        <f t="shared" si="44"/>
        <v>32.000000000000043</v>
      </c>
      <c r="O268" s="132">
        <f t="shared" si="45"/>
        <v>0.32000000000000045</v>
      </c>
      <c r="P268" s="134">
        <f t="shared" si="46"/>
        <v>500</v>
      </c>
      <c r="Q268" s="134">
        <v>1124</v>
      </c>
      <c r="R268" s="134" t="str">
        <f t="shared" si="47"/>
        <v>500/1124</v>
      </c>
      <c r="S268" s="132">
        <f t="shared" si="48"/>
        <v>0.44483985765124556</v>
      </c>
      <c r="T268" s="137">
        <f t="shared" si="49"/>
        <v>77.758007117437728</v>
      </c>
      <c r="U268" s="133" t="e">
        <f ca="1">[1]!f_risk_annusharpe(A268,"2019/9/30","2019/12/31",1,1,3)</f>
        <v>#NAME?</v>
      </c>
      <c r="V268" s="134" t="e">
        <f t="shared" ca="1" si="50"/>
        <v>#NAME?</v>
      </c>
      <c r="W268" s="134">
        <f t="shared" si="51"/>
        <v>1124</v>
      </c>
      <c r="X268" s="134" t="e">
        <f t="shared" ca="1" si="52"/>
        <v>#NAME?</v>
      </c>
      <c r="Y268" s="132" t="e">
        <f t="shared" ca="1" si="53"/>
        <v>#NAME?</v>
      </c>
      <c r="Z268" s="137" t="e">
        <f t="shared" ca="1" si="54"/>
        <v>#NAME?</v>
      </c>
      <c r="AA268" s="125">
        <v>19.117647058823501</v>
      </c>
      <c r="AB268" s="125">
        <v>48.0804387568556</v>
      </c>
      <c r="AC268" s="123" t="s">
        <v>10089</v>
      </c>
      <c r="AD268" s="125">
        <v>4.1131105398457599</v>
      </c>
      <c r="AE268" s="123" t="s">
        <v>10090</v>
      </c>
      <c r="AF268" s="125">
        <v>8.5790884718498699</v>
      </c>
      <c r="AG268" s="123" t="s">
        <v>10091</v>
      </c>
      <c r="AH268" s="125">
        <v>-19</v>
      </c>
      <c r="AI268" s="123" t="s">
        <v>157</v>
      </c>
      <c r="AJ268" s="123" t="s">
        <v>158</v>
      </c>
      <c r="AK268" s="124">
        <v>2.0576753990999999</v>
      </c>
      <c r="AL268" s="123" t="s">
        <v>159</v>
      </c>
      <c r="AM268" s="36">
        <v>42171</v>
      </c>
      <c r="AN268" s="123" t="s">
        <v>9271</v>
      </c>
      <c r="AO268" s="123" t="s">
        <v>10092</v>
      </c>
      <c r="AP268" s="123" t="s">
        <v>203</v>
      </c>
      <c r="AQ268" s="123" t="s">
        <v>241</v>
      </c>
    </row>
    <row r="269" spans="1:43">
      <c r="A269" s="123" t="s">
        <v>7554</v>
      </c>
      <c r="B269" s="123" t="s">
        <v>7555</v>
      </c>
      <c r="C269" s="36">
        <v>43830</v>
      </c>
      <c r="D269" s="124">
        <v>1.143</v>
      </c>
      <c r="E269" s="124">
        <v>1.143</v>
      </c>
      <c r="F269" s="125">
        <v>-0.34873583260680102</v>
      </c>
      <c r="G269" s="36">
        <v>43829</v>
      </c>
      <c r="H269" s="124">
        <v>1.147</v>
      </c>
      <c r="I269" s="125">
        <v>48.056994818652797</v>
      </c>
      <c r="J269" s="123" t="s">
        <v>10093</v>
      </c>
      <c r="K269" s="125">
        <v>1.2400354295836999</v>
      </c>
      <c r="L269" s="125">
        <v>13.505461767626599</v>
      </c>
      <c r="M269" s="130">
        <v>25.8810572687225</v>
      </c>
      <c r="N269" s="137">
        <f t="shared" si="44"/>
        <v>103.52422907489</v>
      </c>
      <c r="O269" s="132">
        <f t="shared" si="45"/>
        <v>1.0352422907489001</v>
      </c>
      <c r="P269" s="134">
        <f t="shared" si="46"/>
        <v>3</v>
      </c>
      <c r="Q269" s="134">
        <v>1124</v>
      </c>
      <c r="R269" s="134" t="str">
        <f t="shared" si="47"/>
        <v>3/1124</v>
      </c>
      <c r="S269" s="132">
        <f t="shared" si="48"/>
        <v>2.6690391459074734E-3</v>
      </c>
      <c r="T269" s="137">
        <f t="shared" si="49"/>
        <v>99.866548042704636</v>
      </c>
      <c r="U269" s="133" t="e">
        <f ca="1">[1]!f_risk_annusharpe(A269,"2019/9/30","2019/12/31",1,1,3)</f>
        <v>#NAME?</v>
      </c>
      <c r="V269" s="134" t="e">
        <f t="shared" ca="1" si="50"/>
        <v>#NAME?</v>
      </c>
      <c r="W269" s="134">
        <f t="shared" si="51"/>
        <v>1124</v>
      </c>
      <c r="X269" s="134" t="e">
        <f t="shared" ca="1" si="52"/>
        <v>#NAME?</v>
      </c>
      <c r="Y269" s="132" t="e">
        <f t="shared" ca="1" si="53"/>
        <v>#NAME?</v>
      </c>
      <c r="Z269" s="137" t="e">
        <f t="shared" ca="1" si="54"/>
        <v>#NAME?</v>
      </c>
      <c r="AA269" s="125">
        <v>36.233611442193101</v>
      </c>
      <c r="AB269" s="125">
        <v>48.056994818652797</v>
      </c>
      <c r="AC269" s="123" t="s">
        <v>10093</v>
      </c>
      <c r="AD269" s="125">
        <v>10.4347826086957</v>
      </c>
      <c r="AE269" s="123" t="s">
        <v>10094</v>
      </c>
      <c r="AF269" s="125">
        <v>25.191675794085398</v>
      </c>
      <c r="AG269" s="123" t="s">
        <v>10095</v>
      </c>
      <c r="AH269" s="125">
        <v>14.3</v>
      </c>
      <c r="AI269" s="123" t="s">
        <v>157</v>
      </c>
      <c r="AJ269" s="123" t="s">
        <v>158</v>
      </c>
      <c r="AK269" s="124">
        <v>2.9678737569</v>
      </c>
      <c r="AL269" s="123" t="s">
        <v>159</v>
      </c>
      <c r="AM269" s="36">
        <v>42131</v>
      </c>
      <c r="AN269" s="123" t="s">
        <v>9271</v>
      </c>
      <c r="AO269" s="123" t="s">
        <v>10096</v>
      </c>
      <c r="AP269" s="123" t="s">
        <v>234</v>
      </c>
      <c r="AQ269" s="123" t="s">
        <v>173</v>
      </c>
    </row>
    <row r="270" spans="1:43">
      <c r="A270" s="123" t="s">
        <v>7556</v>
      </c>
      <c r="B270" s="123" t="s">
        <v>7557</v>
      </c>
      <c r="C270" s="36">
        <v>43830</v>
      </c>
      <c r="D270" s="124">
        <v>1.302</v>
      </c>
      <c r="E270" s="124">
        <v>1.302</v>
      </c>
      <c r="F270" s="125">
        <v>0.47846889952152999</v>
      </c>
      <c r="G270" s="36">
        <v>43829</v>
      </c>
      <c r="H270" s="124">
        <v>1.2958000000000001</v>
      </c>
      <c r="I270" s="125">
        <v>48.038658328595801</v>
      </c>
      <c r="J270" s="123" t="s">
        <v>10097</v>
      </c>
      <c r="K270" s="125">
        <v>2.55198487712665</v>
      </c>
      <c r="L270" s="125">
        <v>7.3106404022088496</v>
      </c>
      <c r="M270" s="130">
        <v>10.031268486436201</v>
      </c>
      <c r="N270" s="137">
        <f t="shared" si="44"/>
        <v>40.125073945744802</v>
      </c>
      <c r="O270" s="132">
        <f t="shared" si="45"/>
        <v>0.40125073945744805</v>
      </c>
      <c r="P270" s="134">
        <f t="shared" si="46"/>
        <v>340</v>
      </c>
      <c r="Q270" s="134">
        <v>1124</v>
      </c>
      <c r="R270" s="134" t="str">
        <f t="shared" si="47"/>
        <v>340/1124</v>
      </c>
      <c r="S270" s="132">
        <f t="shared" si="48"/>
        <v>0.302491103202847</v>
      </c>
      <c r="T270" s="137">
        <f t="shared" si="49"/>
        <v>84.87544483985765</v>
      </c>
      <c r="U270" s="133" t="e">
        <f ca="1">[1]!f_risk_annusharpe(A270,"2019/9/30","2019/12/31",1,1,3)</f>
        <v>#NAME?</v>
      </c>
      <c r="V270" s="134" t="e">
        <f t="shared" ca="1" si="50"/>
        <v>#NAME?</v>
      </c>
      <c r="W270" s="134">
        <f t="shared" si="51"/>
        <v>1124</v>
      </c>
      <c r="X270" s="134" t="e">
        <f t="shared" ca="1" si="52"/>
        <v>#NAME?</v>
      </c>
      <c r="Y270" s="132" t="e">
        <f t="shared" ca="1" si="53"/>
        <v>#NAME?</v>
      </c>
      <c r="Z270" s="137" t="e">
        <f t="shared" ca="1" si="54"/>
        <v>#NAME?</v>
      </c>
      <c r="AA270" s="125">
        <v>17.700235038871799</v>
      </c>
      <c r="AB270" s="125">
        <v>48.038658328595801</v>
      </c>
      <c r="AC270" s="123" t="s">
        <v>10097</v>
      </c>
      <c r="AD270" s="125">
        <v>23.178807947019902</v>
      </c>
      <c r="AE270" s="123" t="s">
        <v>10098</v>
      </c>
      <c r="AF270" s="125">
        <v>32.062075261182699</v>
      </c>
      <c r="AG270" s="123" t="s">
        <v>10099</v>
      </c>
      <c r="AH270" s="125">
        <v>30.2</v>
      </c>
      <c r="AI270" s="123" t="s">
        <v>163</v>
      </c>
      <c r="AJ270" s="123" t="s">
        <v>189</v>
      </c>
      <c r="AK270" s="124">
        <v>2.0080650049000002</v>
      </c>
      <c r="AL270" s="123" t="s">
        <v>159</v>
      </c>
      <c r="AM270" s="36">
        <v>42635</v>
      </c>
      <c r="AN270" s="123" t="s">
        <v>9271</v>
      </c>
      <c r="AO270" s="123" t="s">
        <v>10100</v>
      </c>
      <c r="AP270" s="123" t="s">
        <v>198</v>
      </c>
      <c r="AQ270" s="123" t="s">
        <v>207</v>
      </c>
    </row>
    <row r="271" spans="1:43">
      <c r="A271" s="123" t="s">
        <v>7558</v>
      </c>
      <c r="B271" s="123" t="s">
        <v>7559</v>
      </c>
      <c r="C271" s="36">
        <v>43830</v>
      </c>
      <c r="D271" s="124">
        <v>0.92800000000000005</v>
      </c>
      <c r="E271" s="124">
        <v>0.92800000000000005</v>
      </c>
      <c r="F271" s="125">
        <v>0.86956521739130499</v>
      </c>
      <c r="G271" s="36">
        <v>43829</v>
      </c>
      <c r="H271" s="124">
        <v>0.92</v>
      </c>
      <c r="I271" s="125">
        <v>48.006379585326997</v>
      </c>
      <c r="J271" s="123" t="s">
        <v>10101</v>
      </c>
      <c r="K271" s="125">
        <v>2.09020902090209</v>
      </c>
      <c r="L271" s="125">
        <v>7.9069767441860499</v>
      </c>
      <c r="M271" s="130">
        <v>11.1377245508982</v>
      </c>
      <c r="N271" s="137">
        <f t="shared" si="44"/>
        <v>44.550898203592801</v>
      </c>
      <c r="O271" s="132">
        <f t="shared" si="45"/>
        <v>0.44550898203592804</v>
      </c>
      <c r="P271" s="134">
        <f t="shared" si="46"/>
        <v>268</v>
      </c>
      <c r="Q271" s="134">
        <v>1124</v>
      </c>
      <c r="R271" s="134" t="str">
        <f t="shared" si="47"/>
        <v>268/1124</v>
      </c>
      <c r="S271" s="132">
        <f t="shared" si="48"/>
        <v>0.23843416370106763</v>
      </c>
      <c r="T271" s="137">
        <f t="shared" si="49"/>
        <v>88.078291814946624</v>
      </c>
      <c r="U271" s="133" t="e">
        <f ca="1">[1]!f_risk_annusharpe(A271,"2019/9/30","2019/12/31",1,1,3)</f>
        <v>#NAME?</v>
      </c>
      <c r="V271" s="134" t="e">
        <f t="shared" ca="1" si="50"/>
        <v>#NAME?</v>
      </c>
      <c r="W271" s="134">
        <f t="shared" si="51"/>
        <v>1124</v>
      </c>
      <c r="X271" s="134" t="e">
        <f t="shared" ca="1" si="52"/>
        <v>#NAME?</v>
      </c>
      <c r="Y271" s="132" t="e">
        <f t="shared" ca="1" si="53"/>
        <v>#NAME?</v>
      </c>
      <c r="Z271" s="137" t="e">
        <f t="shared" ca="1" si="54"/>
        <v>#NAME?</v>
      </c>
      <c r="AA271" s="125">
        <v>25.575101488497999</v>
      </c>
      <c r="AB271" s="125">
        <v>48.006379585326997</v>
      </c>
      <c r="AC271" s="123" t="s">
        <v>10101</v>
      </c>
      <c r="AD271" s="125">
        <v>9.5631641086186594</v>
      </c>
      <c r="AE271" s="123" t="s">
        <v>10102</v>
      </c>
      <c r="AF271" s="125">
        <v>13.4474327628362</v>
      </c>
      <c r="AG271" s="123" t="s">
        <v>10103</v>
      </c>
      <c r="AH271" s="125">
        <v>-7.2</v>
      </c>
      <c r="AI271" s="123" t="s">
        <v>157</v>
      </c>
      <c r="AJ271" s="123" t="s">
        <v>158</v>
      </c>
      <c r="AK271" s="124">
        <v>5.4299791113999998</v>
      </c>
      <c r="AL271" s="123" t="s">
        <v>159</v>
      </c>
      <c r="AM271" s="36">
        <v>42151</v>
      </c>
      <c r="AN271" s="123" t="s">
        <v>9271</v>
      </c>
      <c r="AO271" s="123" t="s">
        <v>10104</v>
      </c>
      <c r="AP271" s="123" t="s">
        <v>231</v>
      </c>
      <c r="AQ271" s="123" t="s">
        <v>181</v>
      </c>
    </row>
    <row r="272" spans="1:43">
      <c r="A272" s="123" t="s">
        <v>7560</v>
      </c>
      <c r="B272" s="123" t="s">
        <v>7561</v>
      </c>
      <c r="C272" s="36">
        <v>43830</v>
      </c>
      <c r="D272" s="124">
        <v>1.5920000000000001</v>
      </c>
      <c r="E272" s="124">
        <v>1.6160000000000001</v>
      </c>
      <c r="F272" s="125">
        <v>0.63211125158029102</v>
      </c>
      <c r="G272" s="36">
        <v>43829</v>
      </c>
      <c r="H272" s="124">
        <v>1.5820000000000001</v>
      </c>
      <c r="I272" s="125">
        <v>47.955390334572499</v>
      </c>
      <c r="J272" s="123" t="s">
        <v>10105</v>
      </c>
      <c r="K272" s="125">
        <v>2.4453024453024499</v>
      </c>
      <c r="L272" s="125">
        <v>7.7860528097495001</v>
      </c>
      <c r="M272" s="130">
        <v>10.1730103806228</v>
      </c>
      <c r="N272" s="137">
        <f t="shared" si="44"/>
        <v>40.692041522491202</v>
      </c>
      <c r="O272" s="132">
        <f t="shared" si="45"/>
        <v>0.40692041522491201</v>
      </c>
      <c r="P272" s="134">
        <f t="shared" si="46"/>
        <v>329</v>
      </c>
      <c r="Q272" s="134">
        <v>1124</v>
      </c>
      <c r="R272" s="134" t="str">
        <f t="shared" si="47"/>
        <v>329/1124</v>
      </c>
      <c r="S272" s="132">
        <f t="shared" si="48"/>
        <v>0.29270462633451955</v>
      </c>
      <c r="T272" s="137">
        <f t="shared" si="49"/>
        <v>85.364768683274022</v>
      </c>
      <c r="U272" s="133" t="e">
        <f ca="1">[1]!f_risk_annusharpe(A272,"2019/9/30","2019/12/31",1,1,3)</f>
        <v>#NAME?</v>
      </c>
      <c r="V272" s="134" t="e">
        <f t="shared" ca="1" si="50"/>
        <v>#NAME?</v>
      </c>
      <c r="W272" s="134">
        <f t="shared" si="51"/>
        <v>1124</v>
      </c>
      <c r="X272" s="134" t="e">
        <f t="shared" ca="1" si="52"/>
        <v>#NAME?</v>
      </c>
      <c r="Y272" s="132" t="e">
        <f t="shared" ca="1" si="53"/>
        <v>#NAME?</v>
      </c>
      <c r="Z272" s="137" t="e">
        <f t="shared" ca="1" si="54"/>
        <v>#NAME?</v>
      </c>
      <c r="AA272" s="125">
        <v>20.6974981046247</v>
      </c>
      <c r="AB272" s="125">
        <v>47.955390334572499</v>
      </c>
      <c r="AC272" s="123" t="s">
        <v>10105</v>
      </c>
      <c r="AD272" s="125">
        <v>13.795568263045</v>
      </c>
      <c r="AE272" s="123" t="s">
        <v>10106</v>
      </c>
      <c r="AF272" s="125">
        <v>26.751592356687901</v>
      </c>
      <c r="AG272" s="123" t="s">
        <v>10107</v>
      </c>
      <c r="AH272" s="125">
        <v>62.921459200000001</v>
      </c>
      <c r="AI272" s="123" t="s">
        <v>157</v>
      </c>
      <c r="AJ272" s="123" t="s">
        <v>189</v>
      </c>
      <c r="AK272" s="124">
        <v>3.8477544673000001</v>
      </c>
      <c r="AL272" s="123" t="s">
        <v>159</v>
      </c>
      <c r="AM272" s="36">
        <v>40036</v>
      </c>
      <c r="AN272" s="123" t="s">
        <v>9271</v>
      </c>
      <c r="AO272" s="123" t="s">
        <v>10108</v>
      </c>
      <c r="AP272" s="123" t="s">
        <v>195</v>
      </c>
      <c r="AQ272" s="123" t="s">
        <v>181</v>
      </c>
    </row>
    <row r="273" spans="1:43">
      <c r="A273" s="123" t="s">
        <v>7562</v>
      </c>
      <c r="B273" s="123" t="s">
        <v>7563</v>
      </c>
      <c r="C273" s="36">
        <v>43830</v>
      </c>
      <c r="D273" s="124">
        <v>3.8210000000000002</v>
      </c>
      <c r="E273" s="124">
        <v>3.8210000000000002</v>
      </c>
      <c r="F273" s="125">
        <v>0.49973698053656301</v>
      </c>
      <c r="G273" s="36">
        <v>43829</v>
      </c>
      <c r="H273" s="124">
        <v>3.802</v>
      </c>
      <c r="I273" s="125">
        <v>47.871517027863803</v>
      </c>
      <c r="J273" s="123" t="s">
        <v>10109</v>
      </c>
      <c r="K273" s="125">
        <v>2.5221357660316701</v>
      </c>
      <c r="L273" s="125">
        <v>9.8935864250790999</v>
      </c>
      <c r="M273" s="130">
        <v>15.9283980582524</v>
      </c>
      <c r="N273" s="137">
        <f t="shared" si="44"/>
        <v>63.713592233009599</v>
      </c>
      <c r="O273" s="132">
        <f t="shared" si="45"/>
        <v>0.63713592233009597</v>
      </c>
      <c r="P273" s="134">
        <f t="shared" si="46"/>
        <v>44</v>
      </c>
      <c r="Q273" s="134">
        <v>1124</v>
      </c>
      <c r="R273" s="134" t="str">
        <f t="shared" si="47"/>
        <v>44/1124</v>
      </c>
      <c r="S273" s="132">
        <f t="shared" si="48"/>
        <v>3.9145907473309607E-2</v>
      </c>
      <c r="T273" s="137">
        <f t="shared" si="49"/>
        <v>98.042704626334526</v>
      </c>
      <c r="U273" s="133" t="e">
        <f ca="1">[1]!f_risk_annusharpe(A273,"2019/9/30","2019/12/31",1,1,3)</f>
        <v>#NAME?</v>
      </c>
      <c r="V273" s="134" t="e">
        <f t="shared" ca="1" si="50"/>
        <v>#NAME?</v>
      </c>
      <c r="W273" s="134">
        <f t="shared" si="51"/>
        <v>1124</v>
      </c>
      <c r="X273" s="134" t="e">
        <f t="shared" ca="1" si="52"/>
        <v>#NAME?</v>
      </c>
      <c r="Y273" s="132" t="e">
        <f t="shared" ca="1" si="53"/>
        <v>#NAME?</v>
      </c>
      <c r="Z273" s="137" t="e">
        <f t="shared" ca="1" si="54"/>
        <v>#NAME?</v>
      </c>
      <c r="AA273" s="125">
        <v>22.0766773162939</v>
      </c>
      <c r="AB273" s="125">
        <v>47.871517027863803</v>
      </c>
      <c r="AC273" s="123" t="s">
        <v>10109</v>
      </c>
      <c r="AD273" s="125">
        <v>15.507859733978201</v>
      </c>
      <c r="AE273" s="123" t="s">
        <v>10110</v>
      </c>
      <c r="AF273" s="125">
        <v>76.164130935915196</v>
      </c>
      <c r="AG273" s="123" t="s">
        <v>10111</v>
      </c>
      <c r="AH273" s="125">
        <v>282.10000000000002</v>
      </c>
      <c r="AI273" s="123" t="s">
        <v>163</v>
      </c>
      <c r="AJ273" s="123" t="s">
        <v>166</v>
      </c>
      <c r="AK273" s="124">
        <v>76.238294480299999</v>
      </c>
      <c r="AL273" s="123" t="s">
        <v>159</v>
      </c>
      <c r="AM273" s="36">
        <v>41796</v>
      </c>
      <c r="AN273" s="123" t="s">
        <v>9271</v>
      </c>
      <c r="AO273" s="123" t="s">
        <v>10112</v>
      </c>
      <c r="AP273" s="123" t="s">
        <v>188</v>
      </c>
      <c r="AQ273" s="123" t="s">
        <v>162</v>
      </c>
    </row>
    <row r="274" spans="1:43">
      <c r="A274" s="123" t="s">
        <v>7564</v>
      </c>
      <c r="B274" s="123" t="s">
        <v>7565</v>
      </c>
      <c r="C274" s="36">
        <v>43830</v>
      </c>
      <c r="D274" s="124">
        <v>0.96099999999999997</v>
      </c>
      <c r="E274" s="124">
        <v>0.96099999999999997</v>
      </c>
      <c r="F274" s="125">
        <v>1.05152471083071</v>
      </c>
      <c r="G274" s="36">
        <v>43829</v>
      </c>
      <c r="H274" s="124">
        <v>0.95099999999999996</v>
      </c>
      <c r="I274" s="125">
        <v>47.846153846153797</v>
      </c>
      <c r="J274" s="123" t="s">
        <v>10113</v>
      </c>
      <c r="K274" s="125">
        <v>1.3713080168776399</v>
      </c>
      <c r="L274" s="125">
        <v>9.5781071835803804</v>
      </c>
      <c r="M274" s="130">
        <v>13.0588235294118</v>
      </c>
      <c r="N274" s="137">
        <f t="shared" si="44"/>
        <v>52.2352941176472</v>
      </c>
      <c r="O274" s="132">
        <f t="shared" si="45"/>
        <v>0.52235294117647202</v>
      </c>
      <c r="P274" s="134">
        <f t="shared" si="46"/>
        <v>160</v>
      </c>
      <c r="Q274" s="134">
        <v>1124</v>
      </c>
      <c r="R274" s="134" t="str">
        <f t="shared" si="47"/>
        <v>160/1124</v>
      </c>
      <c r="S274" s="132">
        <f t="shared" si="48"/>
        <v>0.14234875444839859</v>
      </c>
      <c r="T274" s="137">
        <f t="shared" si="49"/>
        <v>92.882562277580064</v>
      </c>
      <c r="U274" s="133" t="e">
        <f ca="1">[1]!f_risk_annusharpe(A274,"2019/9/30","2019/12/31",1,1,3)</f>
        <v>#NAME?</v>
      </c>
      <c r="V274" s="134" t="e">
        <f t="shared" ca="1" si="50"/>
        <v>#NAME?</v>
      </c>
      <c r="W274" s="134">
        <f t="shared" si="51"/>
        <v>1124</v>
      </c>
      <c r="X274" s="134" t="e">
        <f t="shared" ca="1" si="52"/>
        <v>#NAME?</v>
      </c>
      <c r="Y274" s="132" t="e">
        <f t="shared" ca="1" si="53"/>
        <v>#NAME?</v>
      </c>
      <c r="Z274" s="137" t="e">
        <f t="shared" ca="1" si="54"/>
        <v>#NAME?</v>
      </c>
      <c r="AA274" s="125">
        <v>22.576530612244898</v>
      </c>
      <c r="AB274" s="125">
        <v>47.846153846153797</v>
      </c>
      <c r="AC274" s="123" t="s">
        <v>10113</v>
      </c>
      <c r="AD274" s="125">
        <v>13.1919905771496</v>
      </c>
      <c r="AE274" s="123" t="s">
        <v>10114</v>
      </c>
      <c r="AF274" s="125">
        <v>23.0473751600512</v>
      </c>
      <c r="AG274" s="123" t="s">
        <v>10115</v>
      </c>
      <c r="AH274" s="125">
        <v>-3.9</v>
      </c>
      <c r="AI274" s="123" t="s">
        <v>157</v>
      </c>
      <c r="AJ274" s="123" t="s">
        <v>189</v>
      </c>
      <c r="AK274" s="124">
        <v>2.5916553434999998</v>
      </c>
      <c r="AL274" s="123" t="s">
        <v>159</v>
      </c>
      <c r="AM274" s="36">
        <v>42185</v>
      </c>
      <c r="AN274" s="123" t="s">
        <v>9271</v>
      </c>
      <c r="AO274" s="123" t="s">
        <v>10116</v>
      </c>
      <c r="AP274" s="123" t="s">
        <v>433</v>
      </c>
      <c r="AQ274" s="123" t="s">
        <v>181</v>
      </c>
    </row>
    <row r="275" spans="1:43">
      <c r="A275" s="123" t="s">
        <v>7566</v>
      </c>
      <c r="B275" s="123" t="s">
        <v>7567</v>
      </c>
      <c r="C275" s="36">
        <v>43830</v>
      </c>
      <c r="D275" s="124">
        <v>1.3243</v>
      </c>
      <c r="E275" s="124">
        <v>1.7423</v>
      </c>
      <c r="F275" s="125">
        <v>0.417045799211403</v>
      </c>
      <c r="G275" s="36">
        <v>43829</v>
      </c>
      <c r="H275" s="124">
        <v>1.3188</v>
      </c>
      <c r="I275" s="125">
        <v>47.735394546629102</v>
      </c>
      <c r="J275" s="123" t="s">
        <v>10117</v>
      </c>
      <c r="K275" s="125">
        <v>3.4205388520109299</v>
      </c>
      <c r="L275" s="125">
        <v>14.4697101491904</v>
      </c>
      <c r="M275" s="130">
        <v>19.0061176056779</v>
      </c>
      <c r="N275" s="137">
        <f t="shared" si="44"/>
        <v>76.024470422711602</v>
      </c>
      <c r="O275" s="132">
        <f t="shared" si="45"/>
        <v>0.76024470422711599</v>
      </c>
      <c r="P275" s="134">
        <f t="shared" si="46"/>
        <v>12</v>
      </c>
      <c r="Q275" s="134">
        <v>1124</v>
      </c>
      <c r="R275" s="134" t="str">
        <f t="shared" si="47"/>
        <v>12/1124</v>
      </c>
      <c r="S275" s="132">
        <f t="shared" si="48"/>
        <v>1.0676156583629894E-2</v>
      </c>
      <c r="T275" s="137">
        <f t="shared" si="49"/>
        <v>99.466192170818516</v>
      </c>
      <c r="U275" s="133" t="e">
        <f ca="1">[1]!f_risk_annusharpe(A275,"2019/9/30","2019/12/31",1,1,3)</f>
        <v>#NAME?</v>
      </c>
      <c r="V275" s="134" t="e">
        <f t="shared" ca="1" si="50"/>
        <v>#NAME?</v>
      </c>
      <c r="W275" s="134">
        <f t="shared" si="51"/>
        <v>1124</v>
      </c>
      <c r="X275" s="134" t="e">
        <f t="shared" ca="1" si="52"/>
        <v>#NAME?</v>
      </c>
      <c r="Y275" s="132" t="e">
        <f t="shared" ca="1" si="53"/>
        <v>#NAME?</v>
      </c>
      <c r="Z275" s="137" t="e">
        <f t="shared" ca="1" si="54"/>
        <v>#NAME?</v>
      </c>
      <c r="AA275" s="125">
        <v>33.524911949584897</v>
      </c>
      <c r="AB275" s="125">
        <v>47.735394546629102</v>
      </c>
      <c r="AC275" s="123" t="s">
        <v>10117</v>
      </c>
      <c r="AD275" s="125">
        <v>16.027150249154001</v>
      </c>
      <c r="AE275" s="123" t="s">
        <v>10118</v>
      </c>
      <c r="AF275" s="125">
        <v>52.619966369022798</v>
      </c>
      <c r="AG275" s="123" t="s">
        <v>10119</v>
      </c>
      <c r="AH275" s="125">
        <v>82.884505700000005</v>
      </c>
      <c r="AI275" s="123" t="s">
        <v>157</v>
      </c>
      <c r="AJ275" s="123" t="s">
        <v>166</v>
      </c>
      <c r="AK275" s="124">
        <v>23.983664237500001</v>
      </c>
      <c r="AL275" s="123" t="s">
        <v>159</v>
      </c>
      <c r="AM275" s="36">
        <v>42222</v>
      </c>
      <c r="AN275" s="123" t="s">
        <v>9271</v>
      </c>
      <c r="AO275" s="123" t="s">
        <v>494</v>
      </c>
      <c r="AP275" s="123" t="s">
        <v>314</v>
      </c>
      <c r="AQ275" s="123" t="s">
        <v>173</v>
      </c>
    </row>
    <row r="276" spans="1:43">
      <c r="A276" s="123" t="s">
        <v>7568</v>
      </c>
      <c r="B276" s="123" t="s">
        <v>7569</v>
      </c>
      <c r="C276" s="36">
        <v>43830</v>
      </c>
      <c r="D276" s="124">
        <v>1.2391000000000001</v>
      </c>
      <c r="E276" s="124">
        <v>1.2391000000000001</v>
      </c>
      <c r="F276" s="125">
        <v>0.29138000809389297</v>
      </c>
      <c r="G276" s="36">
        <v>43829</v>
      </c>
      <c r="H276" s="124">
        <v>1.2355</v>
      </c>
      <c r="I276" s="125">
        <v>47.634933873465997</v>
      </c>
      <c r="J276" s="123" t="s">
        <v>10120</v>
      </c>
      <c r="K276" s="125">
        <v>0.46213718177396101</v>
      </c>
      <c r="L276" s="125">
        <v>8.5691755016209701</v>
      </c>
      <c r="M276" s="130">
        <v>13.470695970695999</v>
      </c>
      <c r="N276" s="137">
        <f t="shared" si="44"/>
        <v>53.882783882783997</v>
      </c>
      <c r="O276" s="132">
        <f t="shared" si="45"/>
        <v>0.53882783882784002</v>
      </c>
      <c r="P276" s="134">
        <f t="shared" si="46"/>
        <v>131</v>
      </c>
      <c r="Q276" s="134">
        <v>1124</v>
      </c>
      <c r="R276" s="134" t="str">
        <f t="shared" si="47"/>
        <v>131/1124</v>
      </c>
      <c r="S276" s="132">
        <f t="shared" si="48"/>
        <v>0.11654804270462633</v>
      </c>
      <c r="T276" s="137">
        <f t="shared" si="49"/>
        <v>94.172597864768676</v>
      </c>
      <c r="U276" s="133" t="e">
        <f ca="1">[1]!f_risk_annusharpe(A276,"2019/9/30","2019/12/31",1,1,3)</f>
        <v>#NAME?</v>
      </c>
      <c r="V276" s="134" t="e">
        <f t="shared" ca="1" si="50"/>
        <v>#NAME?</v>
      </c>
      <c r="W276" s="134">
        <f t="shared" si="51"/>
        <v>1124</v>
      </c>
      <c r="X276" s="134" t="e">
        <f t="shared" ca="1" si="52"/>
        <v>#NAME?</v>
      </c>
      <c r="Y276" s="132" t="e">
        <f t="shared" ca="1" si="53"/>
        <v>#NAME?</v>
      </c>
      <c r="Z276" s="137" t="e">
        <f t="shared" ca="1" si="54"/>
        <v>#NAME?</v>
      </c>
      <c r="AA276" s="125">
        <v>24.158316633266502</v>
      </c>
      <c r="AB276" s="125">
        <v>47.634933873465997</v>
      </c>
      <c r="AC276" s="123" t="s">
        <v>10120</v>
      </c>
      <c r="AD276" s="125">
        <v>7.9637535941448201</v>
      </c>
      <c r="AE276" s="123" t="s">
        <v>10121</v>
      </c>
      <c r="AF276" s="126">
        <v>0</v>
      </c>
      <c r="AG276" s="123"/>
      <c r="AH276" s="125">
        <v>23.91</v>
      </c>
      <c r="AI276" s="123" t="s">
        <v>157</v>
      </c>
      <c r="AJ276" s="123" t="s">
        <v>95</v>
      </c>
      <c r="AK276" s="124">
        <v>1.1066486429</v>
      </c>
      <c r="AL276" s="123" t="s">
        <v>159</v>
      </c>
      <c r="AM276" s="36">
        <v>42823</v>
      </c>
      <c r="AN276" s="123" t="s">
        <v>9271</v>
      </c>
      <c r="AO276" s="123" t="s">
        <v>10025</v>
      </c>
      <c r="AP276" s="123" t="s">
        <v>265</v>
      </c>
      <c r="AQ276" s="123" t="s">
        <v>247</v>
      </c>
    </row>
    <row r="277" spans="1:43">
      <c r="A277" s="123" t="s">
        <v>7570</v>
      </c>
      <c r="B277" s="123" t="s">
        <v>7571</v>
      </c>
      <c r="C277" s="36">
        <v>43830</v>
      </c>
      <c r="D277" s="124">
        <v>1.1866000000000001</v>
      </c>
      <c r="E277" s="124">
        <v>4.3688000000000002</v>
      </c>
      <c r="F277" s="125">
        <v>0.41465685030042898</v>
      </c>
      <c r="G277" s="36">
        <v>43829</v>
      </c>
      <c r="H277" s="124">
        <v>1.1817</v>
      </c>
      <c r="I277" s="125">
        <v>47.440357852882698</v>
      </c>
      <c r="J277" s="123" t="s">
        <v>10122</v>
      </c>
      <c r="K277" s="125">
        <v>1.46216331765714</v>
      </c>
      <c r="L277" s="125">
        <v>4.6384479717813196</v>
      </c>
      <c r="M277" s="130">
        <v>12.2717381019964</v>
      </c>
      <c r="N277" s="137">
        <f t="shared" si="44"/>
        <v>49.086952407985599</v>
      </c>
      <c r="O277" s="132">
        <f t="shared" si="45"/>
        <v>0.49086952407985601</v>
      </c>
      <c r="P277" s="134">
        <f t="shared" si="46"/>
        <v>201</v>
      </c>
      <c r="Q277" s="134">
        <v>1124</v>
      </c>
      <c r="R277" s="134" t="str">
        <f t="shared" si="47"/>
        <v>201/1124</v>
      </c>
      <c r="S277" s="132">
        <f t="shared" si="48"/>
        <v>0.17882562277580072</v>
      </c>
      <c r="T277" s="137">
        <f t="shared" si="49"/>
        <v>91.058718861209968</v>
      </c>
      <c r="U277" s="133" t="e">
        <f ca="1">[1]!f_risk_annusharpe(A277,"2019/9/30","2019/12/31",1,1,3)</f>
        <v>#NAME?</v>
      </c>
      <c r="V277" s="134" t="e">
        <f t="shared" ca="1" si="50"/>
        <v>#NAME?</v>
      </c>
      <c r="W277" s="134">
        <f t="shared" si="51"/>
        <v>1124</v>
      </c>
      <c r="X277" s="134" t="e">
        <f t="shared" ca="1" si="52"/>
        <v>#NAME?</v>
      </c>
      <c r="Y277" s="132" t="e">
        <f t="shared" ca="1" si="53"/>
        <v>#NAME?</v>
      </c>
      <c r="Z277" s="137" t="e">
        <f t="shared" ca="1" si="54"/>
        <v>#NAME?</v>
      </c>
      <c r="AA277" s="125">
        <v>18.897795591182401</v>
      </c>
      <c r="AB277" s="125">
        <v>47.440357852882698</v>
      </c>
      <c r="AC277" s="123" t="s">
        <v>10122</v>
      </c>
      <c r="AD277" s="125">
        <v>-4.81309160917694</v>
      </c>
      <c r="AE277" s="123" t="s">
        <v>10123</v>
      </c>
      <c r="AF277" s="126">
        <v>0</v>
      </c>
      <c r="AG277" s="123"/>
      <c r="AH277" s="125">
        <v>15.6312386758893</v>
      </c>
      <c r="AI277" s="123" t="s">
        <v>157</v>
      </c>
      <c r="AJ277" s="123" t="s">
        <v>95</v>
      </c>
      <c r="AK277" s="124">
        <v>6.2620823120000004</v>
      </c>
      <c r="AL277" s="123" t="s">
        <v>159</v>
      </c>
      <c r="AM277" s="36">
        <v>42814</v>
      </c>
      <c r="AN277" s="123" t="s">
        <v>9271</v>
      </c>
      <c r="AO277" s="123" t="s">
        <v>10124</v>
      </c>
      <c r="AP277" s="123" t="s">
        <v>240</v>
      </c>
      <c r="AQ277" s="123" t="s">
        <v>173</v>
      </c>
    </row>
    <row r="278" spans="1:43">
      <c r="A278" s="123" t="s">
        <v>7572</v>
      </c>
      <c r="B278" s="123" t="s">
        <v>7573</v>
      </c>
      <c r="C278" s="36">
        <v>43830</v>
      </c>
      <c r="D278" s="124">
        <v>1.1233</v>
      </c>
      <c r="E278" s="124">
        <v>1.1233</v>
      </c>
      <c r="F278" s="125">
        <v>1.50912705584673</v>
      </c>
      <c r="G278" s="36">
        <v>43829</v>
      </c>
      <c r="H278" s="124">
        <v>1.1066</v>
      </c>
      <c r="I278" s="125">
        <v>47.4146981627296</v>
      </c>
      <c r="J278" s="123" t="s">
        <v>10125</v>
      </c>
      <c r="K278" s="125">
        <v>2.7627847406458699</v>
      </c>
      <c r="L278" s="125">
        <v>5.4939894815927897</v>
      </c>
      <c r="M278" s="130">
        <v>7.7505995203836902</v>
      </c>
      <c r="N278" s="137">
        <f t="shared" si="44"/>
        <v>31.002398081534761</v>
      </c>
      <c r="O278" s="132">
        <f t="shared" si="45"/>
        <v>0.3100239808153476</v>
      </c>
      <c r="P278" s="134">
        <f t="shared" si="46"/>
        <v>528</v>
      </c>
      <c r="Q278" s="134">
        <v>1124</v>
      </c>
      <c r="R278" s="134" t="str">
        <f t="shared" si="47"/>
        <v>528/1124</v>
      </c>
      <c r="S278" s="132">
        <f t="shared" si="48"/>
        <v>0.46975088967971529</v>
      </c>
      <c r="T278" s="137">
        <f t="shared" si="49"/>
        <v>76.512455516014242</v>
      </c>
      <c r="U278" s="133" t="e">
        <f ca="1">[1]!f_risk_annusharpe(A278,"2019/9/30","2019/12/31",1,1,3)</f>
        <v>#NAME?</v>
      </c>
      <c r="V278" s="134" t="e">
        <f t="shared" ca="1" si="50"/>
        <v>#NAME?</v>
      </c>
      <c r="W278" s="134">
        <f t="shared" si="51"/>
        <v>1124</v>
      </c>
      <c r="X278" s="134" t="e">
        <f t="shared" ca="1" si="52"/>
        <v>#NAME?</v>
      </c>
      <c r="Y278" s="132" t="e">
        <f t="shared" ca="1" si="53"/>
        <v>#NAME?</v>
      </c>
      <c r="Z278" s="137" t="e">
        <f t="shared" ca="1" si="54"/>
        <v>#NAME?</v>
      </c>
      <c r="AA278" s="125">
        <v>19.271607559991502</v>
      </c>
      <c r="AB278" s="125">
        <v>47.4146981627296</v>
      </c>
      <c r="AC278" s="123" t="s">
        <v>10125</v>
      </c>
      <c r="AD278" s="126">
        <v>0</v>
      </c>
      <c r="AE278" s="123"/>
      <c r="AF278" s="126">
        <v>0</v>
      </c>
      <c r="AG278" s="123"/>
      <c r="AH278" s="125">
        <v>12.33</v>
      </c>
      <c r="AI278" s="123" t="s">
        <v>157</v>
      </c>
      <c r="AJ278" s="123" t="s">
        <v>95</v>
      </c>
      <c r="AK278" s="124">
        <v>2.5793286972999998</v>
      </c>
      <c r="AL278" s="123" t="s">
        <v>159</v>
      </c>
      <c r="AM278" s="36">
        <v>43187</v>
      </c>
      <c r="AN278" s="123" t="s">
        <v>9271</v>
      </c>
      <c r="AO278" s="123" t="s">
        <v>10126</v>
      </c>
      <c r="AP278" s="123" t="s">
        <v>193</v>
      </c>
      <c r="AQ278" s="123" t="s">
        <v>181</v>
      </c>
    </row>
    <row r="279" spans="1:43">
      <c r="A279" s="123" t="s">
        <v>7574</v>
      </c>
      <c r="B279" s="123" t="s">
        <v>7575</v>
      </c>
      <c r="C279" s="36">
        <v>43830</v>
      </c>
      <c r="D279" s="124">
        <v>1.2125999999999999</v>
      </c>
      <c r="E279" s="124">
        <v>4.7195999999999998</v>
      </c>
      <c r="F279" s="125">
        <v>0.58896723351305502</v>
      </c>
      <c r="G279" s="36">
        <v>43829</v>
      </c>
      <c r="H279" s="124">
        <v>1.2055</v>
      </c>
      <c r="I279" s="125">
        <v>47.392731250759702</v>
      </c>
      <c r="J279" s="123" t="s">
        <v>10127</v>
      </c>
      <c r="K279" s="125">
        <v>2.12228398180899</v>
      </c>
      <c r="L279" s="125">
        <v>6.1914353270864302</v>
      </c>
      <c r="M279" s="130">
        <v>5.65478783654265</v>
      </c>
      <c r="N279" s="137">
        <f t="shared" si="44"/>
        <v>22.6191513461706</v>
      </c>
      <c r="O279" s="132">
        <f t="shared" si="45"/>
        <v>0.22619151346170599</v>
      </c>
      <c r="P279" s="134">
        <f t="shared" si="46"/>
        <v>708</v>
      </c>
      <c r="Q279" s="134">
        <v>1124</v>
      </c>
      <c r="R279" s="134" t="str">
        <f t="shared" si="47"/>
        <v>708/1124</v>
      </c>
      <c r="S279" s="132">
        <f t="shared" si="48"/>
        <v>0.62989323843416367</v>
      </c>
      <c r="T279" s="137">
        <f t="shared" si="49"/>
        <v>68.505338078291814</v>
      </c>
      <c r="U279" s="133" t="e">
        <f ca="1">[1]!f_risk_annusharpe(A279,"2019/9/30","2019/12/31",1,1,3)</f>
        <v>#NAME?</v>
      </c>
      <c r="V279" s="134" t="e">
        <f t="shared" ca="1" si="50"/>
        <v>#NAME?</v>
      </c>
      <c r="W279" s="134">
        <f t="shared" si="51"/>
        <v>1124</v>
      </c>
      <c r="X279" s="134" t="e">
        <f t="shared" ca="1" si="52"/>
        <v>#NAME?</v>
      </c>
      <c r="Y279" s="132" t="e">
        <f t="shared" ca="1" si="53"/>
        <v>#NAME?</v>
      </c>
      <c r="Z279" s="137" t="e">
        <f t="shared" ca="1" si="54"/>
        <v>#NAME?</v>
      </c>
      <c r="AA279" s="125">
        <v>14.3207315923447</v>
      </c>
      <c r="AB279" s="125">
        <v>47.392731250759702</v>
      </c>
      <c r="AC279" s="123" t="s">
        <v>10127</v>
      </c>
      <c r="AD279" s="125">
        <v>21.284256851370301</v>
      </c>
      <c r="AE279" s="123" t="s">
        <v>10128</v>
      </c>
      <c r="AF279" s="126">
        <v>0</v>
      </c>
      <c r="AG279" s="123"/>
      <c r="AH279" s="125">
        <v>41.990632318501198</v>
      </c>
      <c r="AI279" s="123" t="s">
        <v>157</v>
      </c>
      <c r="AJ279" s="123" t="s">
        <v>95</v>
      </c>
      <c r="AK279" s="124">
        <v>8.5833031302999991</v>
      </c>
      <c r="AL279" s="123" t="s">
        <v>159</v>
      </c>
      <c r="AM279" s="36">
        <v>42738</v>
      </c>
      <c r="AN279" s="123" t="s">
        <v>9271</v>
      </c>
      <c r="AO279" s="123" t="s">
        <v>10129</v>
      </c>
      <c r="AP279" s="123" t="s">
        <v>167</v>
      </c>
      <c r="AQ279" s="123" t="s">
        <v>207</v>
      </c>
    </row>
    <row r="280" spans="1:43">
      <c r="A280" s="123" t="s">
        <v>7576</v>
      </c>
      <c r="B280" s="123" t="s">
        <v>7577</v>
      </c>
      <c r="C280" s="36">
        <v>43830</v>
      </c>
      <c r="D280" s="124">
        <v>0.89</v>
      </c>
      <c r="E280" s="124">
        <v>0.89</v>
      </c>
      <c r="F280" s="125">
        <v>0.67873303167420895</v>
      </c>
      <c r="G280" s="36">
        <v>43829</v>
      </c>
      <c r="H280" s="124">
        <v>0.88400000000000001</v>
      </c>
      <c r="I280" s="125">
        <v>47.350993377483498</v>
      </c>
      <c r="J280" s="123" t="s">
        <v>10130</v>
      </c>
      <c r="K280" s="125">
        <v>1.71428571428572</v>
      </c>
      <c r="L280" s="125">
        <v>5.9523809523809597</v>
      </c>
      <c r="M280" s="130">
        <v>9.6059113300492491</v>
      </c>
      <c r="N280" s="137">
        <f t="shared" si="44"/>
        <v>38.423645320196997</v>
      </c>
      <c r="O280" s="132">
        <f t="shared" si="45"/>
        <v>0.38423645320196997</v>
      </c>
      <c r="P280" s="134">
        <f t="shared" si="46"/>
        <v>365</v>
      </c>
      <c r="Q280" s="134">
        <v>1124</v>
      </c>
      <c r="R280" s="134" t="str">
        <f t="shared" si="47"/>
        <v>365/1124</v>
      </c>
      <c r="S280" s="132">
        <f t="shared" si="48"/>
        <v>0.32473309608540923</v>
      </c>
      <c r="T280" s="137">
        <f t="shared" si="49"/>
        <v>83.763345195729542</v>
      </c>
      <c r="U280" s="133" t="e">
        <f ca="1">[1]!f_risk_annusharpe(A280,"2019/9/30","2019/12/31",1,1,3)</f>
        <v>#NAME?</v>
      </c>
      <c r="V280" s="134" t="e">
        <f t="shared" ca="1" si="50"/>
        <v>#NAME?</v>
      </c>
      <c r="W280" s="134">
        <f t="shared" si="51"/>
        <v>1124</v>
      </c>
      <c r="X280" s="134" t="e">
        <f t="shared" ca="1" si="52"/>
        <v>#NAME?</v>
      </c>
      <c r="Y280" s="132" t="e">
        <f t="shared" ca="1" si="53"/>
        <v>#NAME?</v>
      </c>
      <c r="Z280" s="137" t="e">
        <f t="shared" ca="1" si="54"/>
        <v>#NAME?</v>
      </c>
      <c r="AA280" s="125">
        <v>16.951379763469099</v>
      </c>
      <c r="AB280" s="125">
        <v>47.350993377483498</v>
      </c>
      <c r="AC280" s="123" t="s">
        <v>10130</v>
      </c>
      <c r="AD280" s="125">
        <v>13.2315521628499</v>
      </c>
      <c r="AE280" s="123" t="s">
        <v>10131</v>
      </c>
      <c r="AF280" s="125">
        <v>28.798842257597698</v>
      </c>
      <c r="AG280" s="123" t="s">
        <v>10132</v>
      </c>
      <c r="AH280" s="125">
        <v>-11</v>
      </c>
      <c r="AI280" s="123" t="s">
        <v>157</v>
      </c>
      <c r="AJ280" s="123" t="s">
        <v>158</v>
      </c>
      <c r="AK280" s="124">
        <v>20.4011693271</v>
      </c>
      <c r="AL280" s="123" t="s">
        <v>159</v>
      </c>
      <c r="AM280" s="36">
        <v>42103</v>
      </c>
      <c r="AN280" s="123" t="s">
        <v>9271</v>
      </c>
      <c r="AO280" s="123" t="s">
        <v>9631</v>
      </c>
      <c r="AP280" s="123" t="s">
        <v>244</v>
      </c>
      <c r="AQ280" s="123" t="s">
        <v>162</v>
      </c>
    </row>
    <row r="281" spans="1:43">
      <c r="A281" s="123" t="s">
        <v>7578</v>
      </c>
      <c r="B281" s="123" t="s">
        <v>7579</v>
      </c>
      <c r="C281" s="36">
        <v>43830</v>
      </c>
      <c r="D281" s="124">
        <v>1.7210000000000001</v>
      </c>
      <c r="E281" s="124">
        <v>1.7210000000000001</v>
      </c>
      <c r="F281" s="125">
        <v>0.40840140023337901</v>
      </c>
      <c r="G281" s="36">
        <v>43829</v>
      </c>
      <c r="H281" s="124">
        <v>1.714</v>
      </c>
      <c r="I281" s="125">
        <v>47.345890410958901</v>
      </c>
      <c r="J281" s="123" t="s">
        <v>10133</v>
      </c>
      <c r="K281" s="125">
        <v>2.5014889815366299</v>
      </c>
      <c r="L281" s="125">
        <v>7.1606475716064804</v>
      </c>
      <c r="M281" s="130">
        <v>8.1709616593337593</v>
      </c>
      <c r="N281" s="137">
        <f t="shared" si="44"/>
        <v>32.683846637335037</v>
      </c>
      <c r="O281" s="132">
        <f t="shared" si="45"/>
        <v>0.32683846637335034</v>
      </c>
      <c r="P281" s="134">
        <f t="shared" si="46"/>
        <v>483</v>
      </c>
      <c r="Q281" s="134">
        <v>1124</v>
      </c>
      <c r="R281" s="134" t="str">
        <f t="shared" si="47"/>
        <v>483/1124</v>
      </c>
      <c r="S281" s="132">
        <f t="shared" si="48"/>
        <v>0.42971530249110318</v>
      </c>
      <c r="T281" s="137">
        <f t="shared" si="49"/>
        <v>78.514234875444842</v>
      </c>
      <c r="U281" s="133" t="e">
        <f ca="1">[1]!f_risk_annusharpe(A281,"2019/9/30","2019/12/31",1,1,3)</f>
        <v>#NAME?</v>
      </c>
      <c r="V281" s="134" t="e">
        <f t="shared" ca="1" si="50"/>
        <v>#NAME?</v>
      </c>
      <c r="W281" s="134">
        <f t="shared" si="51"/>
        <v>1124</v>
      </c>
      <c r="X281" s="134" t="e">
        <f t="shared" ca="1" si="52"/>
        <v>#NAME?</v>
      </c>
      <c r="Y281" s="132" t="e">
        <f t="shared" ca="1" si="53"/>
        <v>#NAME?</v>
      </c>
      <c r="Z281" s="137" t="e">
        <f t="shared" ca="1" si="54"/>
        <v>#NAME?</v>
      </c>
      <c r="AA281" s="125">
        <v>18.607856650585799</v>
      </c>
      <c r="AB281" s="125">
        <v>47.345890410958901</v>
      </c>
      <c r="AC281" s="123" t="s">
        <v>10133</v>
      </c>
      <c r="AD281" s="125">
        <v>19.680111265646701</v>
      </c>
      <c r="AE281" s="123" t="s">
        <v>10134</v>
      </c>
      <c r="AF281" s="126">
        <v>0</v>
      </c>
      <c r="AG281" s="123"/>
      <c r="AH281" s="125">
        <v>27.387120651369401</v>
      </c>
      <c r="AI281" s="123" t="s">
        <v>157</v>
      </c>
      <c r="AJ281" s="123" t="s">
        <v>95</v>
      </c>
      <c r="AK281" s="124">
        <v>1.9904505868</v>
      </c>
      <c r="AL281" s="123" t="s">
        <v>159</v>
      </c>
      <c r="AM281" s="36">
        <v>42871</v>
      </c>
      <c r="AN281" s="123" t="s">
        <v>9271</v>
      </c>
      <c r="AO281" s="123" t="s">
        <v>443</v>
      </c>
      <c r="AP281" s="123" t="s">
        <v>238</v>
      </c>
      <c r="AQ281" s="123" t="s">
        <v>165</v>
      </c>
    </row>
    <row r="282" spans="1:43">
      <c r="A282" s="123" t="s">
        <v>7580</v>
      </c>
      <c r="B282" s="123" t="s">
        <v>7581</v>
      </c>
      <c r="C282" s="36">
        <v>43830</v>
      </c>
      <c r="D282" s="124">
        <v>1.2195</v>
      </c>
      <c r="E282" s="124">
        <v>1.2195</v>
      </c>
      <c r="F282" s="125">
        <v>0.18072784030230701</v>
      </c>
      <c r="G282" s="36">
        <v>43829</v>
      </c>
      <c r="H282" s="124">
        <v>1.2173</v>
      </c>
      <c r="I282" s="125">
        <v>47.264823088998902</v>
      </c>
      <c r="J282" s="123" t="s">
        <v>10135</v>
      </c>
      <c r="K282" s="125">
        <v>2.1100226073850901</v>
      </c>
      <c r="L282" s="125">
        <v>8.8839285714285605</v>
      </c>
      <c r="M282" s="130">
        <v>14.5393068469992</v>
      </c>
      <c r="N282" s="137">
        <f t="shared" si="44"/>
        <v>58.157227387996798</v>
      </c>
      <c r="O282" s="132">
        <f t="shared" si="45"/>
        <v>0.58157227387996802</v>
      </c>
      <c r="P282" s="134">
        <f t="shared" si="46"/>
        <v>84</v>
      </c>
      <c r="Q282" s="134">
        <v>1124</v>
      </c>
      <c r="R282" s="134" t="str">
        <f t="shared" si="47"/>
        <v>84/1124</v>
      </c>
      <c r="S282" s="132">
        <f t="shared" si="48"/>
        <v>7.4733096085409248E-2</v>
      </c>
      <c r="T282" s="137">
        <f t="shared" si="49"/>
        <v>96.263345195729542</v>
      </c>
      <c r="U282" s="133" t="e">
        <f ca="1">[1]!f_risk_annusharpe(A282,"2019/9/30","2019/12/31",1,1,3)</f>
        <v>#NAME?</v>
      </c>
      <c r="V282" s="134" t="e">
        <f t="shared" ca="1" si="50"/>
        <v>#NAME?</v>
      </c>
      <c r="W282" s="134">
        <f t="shared" si="51"/>
        <v>1124</v>
      </c>
      <c r="X282" s="134" t="e">
        <f t="shared" ca="1" si="52"/>
        <v>#NAME?</v>
      </c>
      <c r="Y282" s="132" t="e">
        <f t="shared" ca="1" si="53"/>
        <v>#NAME?</v>
      </c>
      <c r="Z282" s="137" t="e">
        <f t="shared" ca="1" si="54"/>
        <v>#NAME?</v>
      </c>
      <c r="AA282" s="125">
        <v>18.651488616462299</v>
      </c>
      <c r="AB282" s="125">
        <v>47.264823088998902</v>
      </c>
      <c r="AC282" s="123" t="s">
        <v>10135</v>
      </c>
      <c r="AD282" s="125">
        <v>21.331210824793502</v>
      </c>
      <c r="AE282" s="123" t="s">
        <v>10136</v>
      </c>
      <c r="AF282" s="126">
        <v>0</v>
      </c>
      <c r="AG282" s="123"/>
      <c r="AH282" s="125">
        <v>21.95</v>
      </c>
      <c r="AI282" s="123" t="s">
        <v>157</v>
      </c>
      <c r="AJ282" s="123" t="s">
        <v>95</v>
      </c>
      <c r="AK282" s="124">
        <v>1.7509085258999999</v>
      </c>
      <c r="AL282" s="123" t="s">
        <v>159</v>
      </c>
      <c r="AM282" s="36">
        <v>43083</v>
      </c>
      <c r="AN282" s="123" t="s">
        <v>9271</v>
      </c>
      <c r="AO282" s="123" t="s">
        <v>10137</v>
      </c>
      <c r="AP282" s="123" t="s">
        <v>269</v>
      </c>
      <c r="AQ282" s="123" t="s">
        <v>165</v>
      </c>
    </row>
    <row r="283" spans="1:43">
      <c r="A283" s="123" t="s">
        <v>7582</v>
      </c>
      <c r="B283" s="123" t="s">
        <v>7583</v>
      </c>
      <c r="C283" s="36">
        <v>43830</v>
      </c>
      <c r="D283" s="124">
        <v>1.147</v>
      </c>
      <c r="E283" s="124">
        <v>1.147</v>
      </c>
      <c r="F283" s="125">
        <v>-8.7108013937272605E-2</v>
      </c>
      <c r="G283" s="36">
        <v>43829</v>
      </c>
      <c r="H283" s="124">
        <v>1.1479999999999999</v>
      </c>
      <c r="I283" s="125">
        <v>47.240051347881902</v>
      </c>
      <c r="J283" s="123" t="s">
        <v>10138</v>
      </c>
      <c r="K283" s="125">
        <v>2.3193577163247099</v>
      </c>
      <c r="L283" s="125">
        <v>8.30972615675166</v>
      </c>
      <c r="M283" s="130">
        <v>9.1341579448144703</v>
      </c>
      <c r="N283" s="137">
        <f t="shared" si="44"/>
        <v>36.536631779257881</v>
      </c>
      <c r="O283" s="132">
        <f t="shared" si="45"/>
        <v>0.36536631779257883</v>
      </c>
      <c r="P283" s="134">
        <f t="shared" si="46"/>
        <v>408</v>
      </c>
      <c r="Q283" s="134">
        <v>1124</v>
      </c>
      <c r="R283" s="134" t="str">
        <f t="shared" si="47"/>
        <v>408/1124</v>
      </c>
      <c r="S283" s="132">
        <f t="shared" si="48"/>
        <v>0.36298932384341637</v>
      </c>
      <c r="T283" s="137">
        <f t="shared" si="49"/>
        <v>81.85053380782918</v>
      </c>
      <c r="U283" s="133" t="e">
        <f ca="1">[1]!f_risk_annusharpe(A283,"2019/9/30","2019/12/31",1,1,3)</f>
        <v>#NAME?</v>
      </c>
      <c r="V283" s="134" t="e">
        <f t="shared" ca="1" si="50"/>
        <v>#NAME?</v>
      </c>
      <c r="W283" s="134">
        <f t="shared" si="51"/>
        <v>1124</v>
      </c>
      <c r="X283" s="134" t="e">
        <f t="shared" ca="1" si="52"/>
        <v>#NAME?</v>
      </c>
      <c r="Y283" s="132" t="e">
        <f t="shared" ca="1" si="53"/>
        <v>#NAME?</v>
      </c>
      <c r="Z283" s="137" t="e">
        <f t="shared" ca="1" si="54"/>
        <v>#NAME?</v>
      </c>
      <c r="AA283" s="125">
        <v>11.6845180136319</v>
      </c>
      <c r="AB283" s="125">
        <v>47.240051347881902</v>
      </c>
      <c r="AC283" s="123" t="s">
        <v>10138</v>
      </c>
      <c r="AD283" s="125">
        <v>20.864067439409901</v>
      </c>
      <c r="AE283" s="123" t="s">
        <v>10139</v>
      </c>
      <c r="AF283" s="126">
        <v>0</v>
      </c>
      <c r="AG283" s="123"/>
      <c r="AH283" s="125">
        <v>14.7</v>
      </c>
      <c r="AI283" s="123" t="s">
        <v>163</v>
      </c>
      <c r="AJ283" s="123" t="s">
        <v>95</v>
      </c>
      <c r="AK283" s="124">
        <v>0.90836815589999997</v>
      </c>
      <c r="AL283" s="123" t="s">
        <v>159</v>
      </c>
      <c r="AM283" s="36">
        <v>42950</v>
      </c>
      <c r="AN283" s="123" t="s">
        <v>9271</v>
      </c>
      <c r="AO283" s="123" t="s">
        <v>10140</v>
      </c>
      <c r="AP283" s="123" t="s">
        <v>200</v>
      </c>
      <c r="AQ283" s="123" t="s">
        <v>177</v>
      </c>
    </row>
    <row r="284" spans="1:43">
      <c r="A284" s="123" t="s">
        <v>7584</v>
      </c>
      <c r="B284" s="123" t="s">
        <v>7585</v>
      </c>
      <c r="C284" s="36">
        <v>43830</v>
      </c>
      <c r="D284" s="124">
        <v>2.7010000000000001</v>
      </c>
      <c r="E284" s="124">
        <v>2.7010000000000001</v>
      </c>
      <c r="F284" s="125">
        <v>0.59590316573556801</v>
      </c>
      <c r="G284" s="36">
        <v>43829</v>
      </c>
      <c r="H284" s="124">
        <v>2.6850000000000001</v>
      </c>
      <c r="I284" s="125">
        <v>47.193460490463202</v>
      </c>
      <c r="J284" s="123" t="s">
        <v>10141</v>
      </c>
      <c r="K284" s="125">
        <v>2.3493747631678801</v>
      </c>
      <c r="L284" s="125">
        <v>9.5740365111561996</v>
      </c>
      <c r="M284" s="130">
        <v>14.740866610025501</v>
      </c>
      <c r="N284" s="137">
        <f t="shared" si="44"/>
        <v>58.963466440102003</v>
      </c>
      <c r="O284" s="132">
        <f t="shared" si="45"/>
        <v>0.58963466440102008</v>
      </c>
      <c r="P284" s="134">
        <f t="shared" si="46"/>
        <v>76</v>
      </c>
      <c r="Q284" s="134">
        <v>1124</v>
      </c>
      <c r="R284" s="134" t="str">
        <f t="shared" si="47"/>
        <v>76/1124</v>
      </c>
      <c r="S284" s="132">
        <f t="shared" si="48"/>
        <v>6.7615658362989328E-2</v>
      </c>
      <c r="T284" s="137">
        <f t="shared" si="49"/>
        <v>96.619217081850536</v>
      </c>
      <c r="U284" s="133" t="e">
        <f ca="1">[1]!f_risk_annusharpe(A284,"2019/9/30","2019/12/31",1,1,3)</f>
        <v>#NAME?</v>
      </c>
      <c r="V284" s="134" t="e">
        <f t="shared" ca="1" si="50"/>
        <v>#NAME?</v>
      </c>
      <c r="W284" s="134">
        <f t="shared" si="51"/>
        <v>1124</v>
      </c>
      <c r="X284" s="134" t="e">
        <f t="shared" ca="1" si="52"/>
        <v>#NAME?</v>
      </c>
      <c r="Y284" s="132" t="e">
        <f t="shared" ca="1" si="53"/>
        <v>#NAME?</v>
      </c>
      <c r="Z284" s="137" t="e">
        <f t="shared" ca="1" si="54"/>
        <v>#NAME?</v>
      </c>
      <c r="AA284" s="125">
        <v>33.316880552813402</v>
      </c>
      <c r="AB284" s="125">
        <v>47.193460490463202</v>
      </c>
      <c r="AC284" s="123" t="s">
        <v>10141</v>
      </c>
      <c r="AD284" s="125">
        <v>37.735849056603797</v>
      </c>
      <c r="AE284" s="123" t="s">
        <v>10142</v>
      </c>
      <c r="AF284" s="125">
        <v>57.768691588785003</v>
      </c>
      <c r="AG284" s="123" t="s">
        <v>10143</v>
      </c>
      <c r="AH284" s="125">
        <v>170.1</v>
      </c>
      <c r="AI284" s="123" t="s">
        <v>157</v>
      </c>
      <c r="AJ284" s="123" t="s">
        <v>166</v>
      </c>
      <c r="AK284" s="124">
        <v>3.2157500788000002</v>
      </c>
      <c r="AL284" s="123" t="s">
        <v>159</v>
      </c>
      <c r="AM284" s="36">
        <v>41745</v>
      </c>
      <c r="AN284" s="123" t="s">
        <v>9271</v>
      </c>
      <c r="AO284" s="123" t="s">
        <v>10144</v>
      </c>
      <c r="AP284" s="123" t="s">
        <v>343</v>
      </c>
      <c r="AQ284" s="123" t="s">
        <v>229</v>
      </c>
    </row>
    <row r="285" spans="1:43">
      <c r="A285" s="123" t="s">
        <v>7586</v>
      </c>
      <c r="B285" s="123" t="s">
        <v>7587</v>
      </c>
      <c r="C285" s="36">
        <v>43830</v>
      </c>
      <c r="D285" s="124">
        <v>1.3007</v>
      </c>
      <c r="E285" s="124">
        <v>1.3007</v>
      </c>
      <c r="F285" s="125">
        <v>0.31621163041801598</v>
      </c>
      <c r="G285" s="36">
        <v>43829</v>
      </c>
      <c r="H285" s="124">
        <v>1.2966</v>
      </c>
      <c r="I285" s="125">
        <v>47.1380090497737</v>
      </c>
      <c r="J285" s="123" t="s">
        <v>10145</v>
      </c>
      <c r="K285" s="125">
        <v>3.0583947389271802</v>
      </c>
      <c r="L285" s="125">
        <v>8.3826347804349695</v>
      </c>
      <c r="M285" s="130">
        <v>8.9819857561793004</v>
      </c>
      <c r="N285" s="137">
        <f t="shared" si="44"/>
        <v>35.927943024717202</v>
      </c>
      <c r="O285" s="132">
        <f t="shared" si="45"/>
        <v>0.35927943024717202</v>
      </c>
      <c r="P285" s="134">
        <f t="shared" si="46"/>
        <v>420</v>
      </c>
      <c r="Q285" s="134">
        <v>1124</v>
      </c>
      <c r="R285" s="134" t="str">
        <f t="shared" si="47"/>
        <v>420/1124</v>
      </c>
      <c r="S285" s="132">
        <f t="shared" si="48"/>
        <v>0.37366548042704628</v>
      </c>
      <c r="T285" s="137">
        <f t="shared" si="49"/>
        <v>81.316725978647696</v>
      </c>
      <c r="U285" s="133" t="e">
        <f ca="1">[1]!f_risk_annusharpe(A285,"2019/9/30","2019/12/31",1,1,3)</f>
        <v>#NAME?</v>
      </c>
      <c r="V285" s="134" t="e">
        <f t="shared" ca="1" si="50"/>
        <v>#NAME?</v>
      </c>
      <c r="W285" s="134">
        <f t="shared" si="51"/>
        <v>1124</v>
      </c>
      <c r="X285" s="134" t="e">
        <f t="shared" ca="1" si="52"/>
        <v>#NAME?</v>
      </c>
      <c r="Y285" s="132" t="e">
        <f t="shared" ca="1" si="53"/>
        <v>#NAME?</v>
      </c>
      <c r="Z285" s="137" t="e">
        <f t="shared" ca="1" si="54"/>
        <v>#NAME?</v>
      </c>
      <c r="AA285" s="125">
        <v>15.136761972205001</v>
      </c>
      <c r="AB285" s="125">
        <v>47.1380090497737</v>
      </c>
      <c r="AC285" s="123" t="s">
        <v>10145</v>
      </c>
      <c r="AD285" s="125">
        <v>16.560623711802101</v>
      </c>
      <c r="AE285" s="123" t="s">
        <v>10146</v>
      </c>
      <c r="AF285" s="125">
        <v>33.091169548756802</v>
      </c>
      <c r="AG285" s="123" t="s">
        <v>10147</v>
      </c>
      <c r="AH285" s="125">
        <v>30.07</v>
      </c>
      <c r="AI285" s="123" t="s">
        <v>163</v>
      </c>
      <c r="AJ285" s="123" t="s">
        <v>189</v>
      </c>
      <c r="AK285" s="124">
        <v>2.5123141144000001</v>
      </c>
      <c r="AL285" s="123" t="s">
        <v>159</v>
      </c>
      <c r="AM285" s="36">
        <v>42635</v>
      </c>
      <c r="AN285" s="123" t="s">
        <v>9271</v>
      </c>
      <c r="AO285" s="123" t="s">
        <v>454</v>
      </c>
      <c r="AP285" s="123" t="s">
        <v>292</v>
      </c>
      <c r="AQ285" s="123" t="s">
        <v>173</v>
      </c>
    </row>
    <row r="286" spans="1:43">
      <c r="A286" s="123" t="s">
        <v>7588</v>
      </c>
      <c r="B286" s="123" t="s">
        <v>7589</v>
      </c>
      <c r="C286" s="36">
        <v>43830</v>
      </c>
      <c r="D286" s="124">
        <v>0.91500000000000004</v>
      </c>
      <c r="E286" s="124">
        <v>1.115</v>
      </c>
      <c r="F286" s="125">
        <v>1.10497237569061</v>
      </c>
      <c r="G286" s="36">
        <v>43829</v>
      </c>
      <c r="H286" s="124">
        <v>0.90500000000000003</v>
      </c>
      <c r="I286" s="125">
        <v>47.106109324758897</v>
      </c>
      <c r="J286" s="123" t="s">
        <v>10148</v>
      </c>
      <c r="K286" s="125">
        <v>1.2168141592920401</v>
      </c>
      <c r="L286" s="125">
        <v>7.9009433962264302</v>
      </c>
      <c r="M286" s="130">
        <v>9.5808383233532997</v>
      </c>
      <c r="N286" s="137">
        <f t="shared" si="44"/>
        <v>38.323353293413199</v>
      </c>
      <c r="O286" s="132">
        <f t="shared" si="45"/>
        <v>0.38323353293413198</v>
      </c>
      <c r="P286" s="134">
        <f t="shared" si="46"/>
        <v>368</v>
      </c>
      <c r="Q286" s="134">
        <v>1124</v>
      </c>
      <c r="R286" s="134" t="str">
        <f t="shared" si="47"/>
        <v>368/1124</v>
      </c>
      <c r="S286" s="132">
        <f t="shared" si="48"/>
        <v>0.32740213523131673</v>
      </c>
      <c r="T286" s="137">
        <f t="shared" si="49"/>
        <v>83.629893238434164</v>
      </c>
      <c r="U286" s="133" t="e">
        <f ca="1">[1]!f_risk_annusharpe(A286,"2019/9/30","2019/12/31",1,1,3)</f>
        <v>#NAME?</v>
      </c>
      <c r="V286" s="134" t="e">
        <f t="shared" ca="1" si="50"/>
        <v>#NAME?</v>
      </c>
      <c r="W286" s="134">
        <f t="shared" si="51"/>
        <v>1124</v>
      </c>
      <c r="X286" s="134" t="e">
        <f t="shared" ca="1" si="52"/>
        <v>#NAME?</v>
      </c>
      <c r="Y286" s="132" t="e">
        <f t="shared" ca="1" si="53"/>
        <v>#NAME?</v>
      </c>
      <c r="Z286" s="137" t="e">
        <f t="shared" ca="1" si="54"/>
        <v>#NAME?</v>
      </c>
      <c r="AA286" s="125">
        <v>21.5139442231076</v>
      </c>
      <c r="AB286" s="125">
        <v>47.106109324758897</v>
      </c>
      <c r="AC286" s="123" t="s">
        <v>10148</v>
      </c>
      <c r="AD286" s="125">
        <v>-3.5827186512117901</v>
      </c>
      <c r="AE286" s="123" t="s">
        <v>10149</v>
      </c>
      <c r="AF286" s="125">
        <v>-8.4999999999999893</v>
      </c>
      <c r="AG286" s="123" t="s">
        <v>10150</v>
      </c>
      <c r="AH286" s="125">
        <v>0.91846100000001496</v>
      </c>
      <c r="AI286" s="123" t="s">
        <v>157</v>
      </c>
      <c r="AJ286" s="123" t="s">
        <v>186</v>
      </c>
      <c r="AK286" s="124">
        <v>0.79195008310000004</v>
      </c>
      <c r="AL286" s="123" t="s">
        <v>159</v>
      </c>
      <c r="AM286" s="36">
        <v>41943</v>
      </c>
      <c r="AN286" s="123" t="s">
        <v>9271</v>
      </c>
      <c r="AO286" s="123" t="s">
        <v>10151</v>
      </c>
      <c r="AP286" s="123" t="s">
        <v>263</v>
      </c>
      <c r="AQ286" s="123" t="s">
        <v>162</v>
      </c>
    </row>
    <row r="287" spans="1:43">
      <c r="A287" s="123" t="s">
        <v>7590</v>
      </c>
      <c r="B287" s="123" t="s">
        <v>7591</v>
      </c>
      <c r="C287" s="36">
        <v>43830</v>
      </c>
      <c r="D287" s="124">
        <v>1.218</v>
      </c>
      <c r="E287" s="124">
        <v>1.218</v>
      </c>
      <c r="F287" s="125">
        <v>0.32948929159802298</v>
      </c>
      <c r="G287" s="36">
        <v>43829</v>
      </c>
      <c r="H287" s="124">
        <v>1.214</v>
      </c>
      <c r="I287" s="125">
        <v>47.101449275362299</v>
      </c>
      <c r="J287" s="123" t="s">
        <v>10152</v>
      </c>
      <c r="K287" s="125">
        <v>2.4390243902439002</v>
      </c>
      <c r="L287" s="125">
        <v>7.5971731448763302</v>
      </c>
      <c r="M287" s="130">
        <v>11.4364135407136</v>
      </c>
      <c r="N287" s="137">
        <f t="shared" si="44"/>
        <v>45.7456541628544</v>
      </c>
      <c r="O287" s="132">
        <f t="shared" si="45"/>
        <v>0.45745654162854399</v>
      </c>
      <c r="P287" s="134">
        <f t="shared" si="46"/>
        <v>247</v>
      </c>
      <c r="Q287" s="134">
        <v>1124</v>
      </c>
      <c r="R287" s="134" t="str">
        <f t="shared" si="47"/>
        <v>247/1124</v>
      </c>
      <c r="S287" s="132">
        <f t="shared" si="48"/>
        <v>0.21975088967971529</v>
      </c>
      <c r="T287" s="137">
        <f t="shared" si="49"/>
        <v>89.012455516014228</v>
      </c>
      <c r="U287" s="133" t="e">
        <f ca="1">[1]!f_risk_annusharpe(A287,"2019/9/30","2019/12/31",1,1,3)</f>
        <v>#NAME?</v>
      </c>
      <c r="V287" s="134" t="e">
        <f t="shared" ca="1" si="50"/>
        <v>#NAME?</v>
      </c>
      <c r="W287" s="134">
        <f t="shared" si="51"/>
        <v>1124</v>
      </c>
      <c r="X287" s="134" t="e">
        <f t="shared" ca="1" si="52"/>
        <v>#NAME?</v>
      </c>
      <c r="Y287" s="132" t="e">
        <f t="shared" ca="1" si="53"/>
        <v>#NAME?</v>
      </c>
      <c r="Z287" s="137" t="e">
        <f t="shared" ca="1" si="54"/>
        <v>#NAME?</v>
      </c>
      <c r="AA287" s="125">
        <v>18.713450292397699</v>
      </c>
      <c r="AB287" s="125">
        <v>47.101449275362299</v>
      </c>
      <c r="AC287" s="123" t="s">
        <v>10152</v>
      </c>
      <c r="AD287" s="125">
        <v>-13.186029935851799</v>
      </c>
      <c r="AE287" s="123" t="s">
        <v>10153</v>
      </c>
      <c r="AF287" s="125">
        <v>-7.3059360730593701</v>
      </c>
      <c r="AG287" s="123" t="s">
        <v>10154</v>
      </c>
      <c r="AH287" s="125">
        <v>21.8</v>
      </c>
      <c r="AI287" s="123" t="s">
        <v>157</v>
      </c>
      <c r="AJ287" s="123" t="s">
        <v>186</v>
      </c>
      <c r="AK287" s="124">
        <v>4.0784293848999997</v>
      </c>
      <c r="AL287" s="123" t="s">
        <v>159</v>
      </c>
      <c r="AM287" s="36">
        <v>41912</v>
      </c>
      <c r="AN287" s="123" t="s">
        <v>9271</v>
      </c>
      <c r="AO287" s="123" t="s">
        <v>438</v>
      </c>
      <c r="AP287" s="123" t="s">
        <v>196</v>
      </c>
      <c r="AQ287" s="123" t="s">
        <v>165</v>
      </c>
    </row>
    <row r="288" spans="1:43">
      <c r="A288" s="123" t="s">
        <v>7592</v>
      </c>
      <c r="B288" s="123" t="s">
        <v>7593</v>
      </c>
      <c r="C288" s="36">
        <v>43830</v>
      </c>
      <c r="D288" s="124">
        <v>1.131</v>
      </c>
      <c r="E288" s="124">
        <v>1.131</v>
      </c>
      <c r="F288" s="125">
        <v>0.35492457852706299</v>
      </c>
      <c r="G288" s="36">
        <v>43829</v>
      </c>
      <c r="H288" s="124">
        <v>1.127</v>
      </c>
      <c r="I288" s="125">
        <v>47.074122236671002</v>
      </c>
      <c r="J288" s="123" t="s">
        <v>10155</v>
      </c>
      <c r="K288" s="125">
        <v>2.9117379435850799</v>
      </c>
      <c r="L288" s="125">
        <v>8.4372003835091203</v>
      </c>
      <c r="M288" s="130">
        <v>14.473684210526301</v>
      </c>
      <c r="N288" s="137">
        <f t="shared" si="44"/>
        <v>57.894736842105203</v>
      </c>
      <c r="O288" s="132">
        <f t="shared" si="45"/>
        <v>0.57894736842105199</v>
      </c>
      <c r="P288" s="134">
        <f t="shared" si="46"/>
        <v>87</v>
      </c>
      <c r="Q288" s="134">
        <v>1124</v>
      </c>
      <c r="R288" s="134" t="str">
        <f t="shared" si="47"/>
        <v>87/1124</v>
      </c>
      <c r="S288" s="132">
        <f t="shared" si="48"/>
        <v>7.7402135231316727E-2</v>
      </c>
      <c r="T288" s="137">
        <f t="shared" si="49"/>
        <v>96.129893238434164</v>
      </c>
      <c r="U288" s="133" t="e">
        <f ca="1">[1]!f_risk_annusharpe(A288,"2019/9/30","2019/12/31",1,1,3)</f>
        <v>#NAME?</v>
      </c>
      <c r="V288" s="134" t="e">
        <f t="shared" ca="1" si="50"/>
        <v>#NAME?</v>
      </c>
      <c r="W288" s="134">
        <f t="shared" si="51"/>
        <v>1124</v>
      </c>
      <c r="X288" s="134" t="e">
        <f t="shared" ca="1" si="52"/>
        <v>#NAME?</v>
      </c>
      <c r="Y288" s="132" t="e">
        <f t="shared" ca="1" si="53"/>
        <v>#NAME?</v>
      </c>
      <c r="Z288" s="137" t="e">
        <f t="shared" ca="1" si="54"/>
        <v>#NAME?</v>
      </c>
      <c r="AA288" s="125">
        <v>19.3037974683544</v>
      </c>
      <c r="AB288" s="125">
        <v>47.074122236671002</v>
      </c>
      <c r="AC288" s="123" t="s">
        <v>10155</v>
      </c>
      <c r="AD288" s="125">
        <v>25.6666666666667</v>
      </c>
      <c r="AE288" s="123" t="s">
        <v>10156</v>
      </c>
      <c r="AF288" s="125">
        <v>12.987012987012999</v>
      </c>
      <c r="AG288" s="123" t="s">
        <v>10157</v>
      </c>
      <c r="AH288" s="125">
        <v>13.1</v>
      </c>
      <c r="AI288" s="123" t="s">
        <v>157</v>
      </c>
      <c r="AJ288" s="123" t="s">
        <v>189</v>
      </c>
      <c r="AK288" s="124">
        <v>1.8716290611999999</v>
      </c>
      <c r="AL288" s="123" t="s">
        <v>159</v>
      </c>
      <c r="AM288" s="36">
        <v>42657</v>
      </c>
      <c r="AN288" s="123" t="s">
        <v>9271</v>
      </c>
      <c r="AO288" s="123" t="s">
        <v>10158</v>
      </c>
      <c r="AP288" s="123" t="s">
        <v>269</v>
      </c>
      <c r="AQ288" s="123" t="s">
        <v>162</v>
      </c>
    </row>
    <row r="289" spans="1:43">
      <c r="A289" s="123" t="s">
        <v>7594</v>
      </c>
      <c r="B289" s="123" t="s">
        <v>7595</v>
      </c>
      <c r="C289" s="36">
        <v>43830</v>
      </c>
      <c r="D289" s="124">
        <v>1.663</v>
      </c>
      <c r="E289" s="124">
        <v>1.663</v>
      </c>
      <c r="F289" s="125">
        <v>0.30156815440290202</v>
      </c>
      <c r="G289" s="36">
        <v>43829</v>
      </c>
      <c r="H289" s="124">
        <v>1.6579999999999999</v>
      </c>
      <c r="I289" s="125">
        <v>47.038019451812602</v>
      </c>
      <c r="J289" s="123" t="s">
        <v>10160</v>
      </c>
      <c r="K289" s="125">
        <v>2.8447742733457</v>
      </c>
      <c r="L289" s="125">
        <v>10.498338870431899</v>
      </c>
      <c r="M289" s="130">
        <v>16.212438853948299</v>
      </c>
      <c r="N289" s="137">
        <f t="shared" si="44"/>
        <v>64.849755415793197</v>
      </c>
      <c r="O289" s="132">
        <f t="shared" si="45"/>
        <v>0.64849755415793198</v>
      </c>
      <c r="P289" s="134">
        <f t="shared" si="46"/>
        <v>40</v>
      </c>
      <c r="Q289" s="134">
        <v>1124</v>
      </c>
      <c r="R289" s="134" t="str">
        <f t="shared" si="47"/>
        <v>40/1124</v>
      </c>
      <c r="S289" s="132">
        <f t="shared" si="48"/>
        <v>3.5587188612099648E-2</v>
      </c>
      <c r="T289" s="137">
        <f t="shared" si="49"/>
        <v>98.220640569395016</v>
      </c>
      <c r="U289" s="133" t="e">
        <f ca="1">[1]!f_risk_annusharpe(A289,"2019/9/30","2019/12/31",1,1,3)</f>
        <v>#NAME?</v>
      </c>
      <c r="V289" s="134" t="e">
        <f t="shared" ca="1" si="50"/>
        <v>#NAME?</v>
      </c>
      <c r="W289" s="134">
        <f t="shared" si="51"/>
        <v>1124</v>
      </c>
      <c r="X289" s="134" t="e">
        <f t="shared" ca="1" si="52"/>
        <v>#NAME?</v>
      </c>
      <c r="Y289" s="132" t="e">
        <f t="shared" ca="1" si="53"/>
        <v>#NAME?</v>
      </c>
      <c r="Z289" s="137" t="e">
        <f t="shared" ca="1" si="54"/>
        <v>#NAME?</v>
      </c>
      <c r="AA289" s="125">
        <v>22.730627306273099</v>
      </c>
      <c r="AB289" s="125">
        <v>47.038019451812602</v>
      </c>
      <c r="AC289" s="123" t="s">
        <v>10160</v>
      </c>
      <c r="AD289" s="125">
        <v>14.2955326460481</v>
      </c>
      <c r="AE289" s="123" t="s">
        <v>10161</v>
      </c>
      <c r="AF289" s="125">
        <v>68.319838056680197</v>
      </c>
      <c r="AG289" s="123" t="s">
        <v>10162</v>
      </c>
      <c r="AH289" s="125">
        <v>66.3</v>
      </c>
      <c r="AI289" s="123" t="s">
        <v>157</v>
      </c>
      <c r="AJ289" s="123" t="s">
        <v>166</v>
      </c>
      <c r="AK289" s="124">
        <v>16.8150067503</v>
      </c>
      <c r="AL289" s="123" t="s">
        <v>159</v>
      </c>
      <c r="AM289" s="36">
        <v>42255</v>
      </c>
      <c r="AN289" s="123" t="s">
        <v>9271</v>
      </c>
      <c r="AO289" s="123" t="s">
        <v>9926</v>
      </c>
      <c r="AP289" s="123" t="s">
        <v>188</v>
      </c>
      <c r="AQ289" s="123" t="s">
        <v>185</v>
      </c>
    </row>
    <row r="290" spans="1:43">
      <c r="A290" s="123" t="s">
        <v>7596</v>
      </c>
      <c r="B290" s="123" t="s">
        <v>7597</v>
      </c>
      <c r="C290" s="36">
        <v>43830</v>
      </c>
      <c r="D290" s="124">
        <v>1.2732000000000001</v>
      </c>
      <c r="E290" s="124">
        <v>1.3142</v>
      </c>
      <c r="F290" s="125">
        <v>0.32306358836972798</v>
      </c>
      <c r="G290" s="36">
        <v>43829</v>
      </c>
      <c r="H290" s="124">
        <v>1.2690999999999999</v>
      </c>
      <c r="I290" s="125">
        <v>47.0207852193995</v>
      </c>
      <c r="J290" s="123" t="s">
        <v>10163</v>
      </c>
      <c r="K290" s="125">
        <v>0.97549369497979299</v>
      </c>
      <c r="L290" s="125">
        <v>5.7738639195812897</v>
      </c>
      <c r="M290" s="130">
        <v>8.1549439347604604</v>
      </c>
      <c r="N290" s="137">
        <f t="shared" si="44"/>
        <v>32.619775739041842</v>
      </c>
      <c r="O290" s="132">
        <f t="shared" si="45"/>
        <v>0.3261977573904184</v>
      </c>
      <c r="P290" s="134">
        <f t="shared" si="46"/>
        <v>487</v>
      </c>
      <c r="Q290" s="134">
        <v>1124</v>
      </c>
      <c r="R290" s="134" t="str">
        <f t="shared" si="47"/>
        <v>487/1124</v>
      </c>
      <c r="S290" s="132">
        <f t="shared" si="48"/>
        <v>0.43327402135231319</v>
      </c>
      <c r="T290" s="137">
        <f t="shared" si="49"/>
        <v>78.336298932384338</v>
      </c>
      <c r="U290" s="133" t="e">
        <f ca="1">[1]!f_risk_annusharpe(A290,"2019/9/30","2019/12/31",1,1,3)</f>
        <v>#NAME?</v>
      </c>
      <c r="V290" s="134" t="e">
        <f t="shared" ca="1" si="50"/>
        <v>#NAME?</v>
      </c>
      <c r="W290" s="134">
        <f t="shared" si="51"/>
        <v>1124</v>
      </c>
      <c r="X290" s="134" t="e">
        <f t="shared" ca="1" si="52"/>
        <v>#NAME?</v>
      </c>
      <c r="Y290" s="132" t="e">
        <f t="shared" ca="1" si="53"/>
        <v>#NAME?</v>
      </c>
      <c r="Z290" s="137" t="e">
        <f t="shared" ca="1" si="54"/>
        <v>#NAME?</v>
      </c>
      <c r="AA290" s="125">
        <v>13.153217205830099</v>
      </c>
      <c r="AB290" s="125">
        <v>47.0207852193995</v>
      </c>
      <c r="AC290" s="123" t="s">
        <v>10163</v>
      </c>
      <c r="AD290" s="125">
        <v>14.167862266858</v>
      </c>
      <c r="AE290" s="123" t="s">
        <v>10164</v>
      </c>
      <c r="AF290" s="125">
        <v>31.3014431614573</v>
      </c>
      <c r="AG290" s="123" t="s">
        <v>10165</v>
      </c>
      <c r="AH290" s="125">
        <v>31.9054298</v>
      </c>
      <c r="AI290" s="123" t="s">
        <v>174</v>
      </c>
      <c r="AJ290" s="123" t="s">
        <v>189</v>
      </c>
      <c r="AK290" s="124">
        <v>8.8307833612</v>
      </c>
      <c r="AL290" s="123" t="s">
        <v>159</v>
      </c>
      <c r="AM290" s="36">
        <v>42702</v>
      </c>
      <c r="AN290" s="123" t="s">
        <v>9271</v>
      </c>
      <c r="AO290" s="123" t="s">
        <v>10166</v>
      </c>
      <c r="AP290" s="123" t="s">
        <v>202</v>
      </c>
      <c r="AQ290" s="123" t="s">
        <v>162</v>
      </c>
    </row>
    <row r="291" spans="1:43">
      <c r="A291" s="123" t="s">
        <v>7598</v>
      </c>
      <c r="B291" s="123" t="s">
        <v>7599</v>
      </c>
      <c r="C291" s="36">
        <v>43830</v>
      </c>
      <c r="D291" s="124">
        <v>1.2808999999999999</v>
      </c>
      <c r="E291" s="124">
        <v>1.2808999999999999</v>
      </c>
      <c r="F291" s="125">
        <v>0.41549074945122799</v>
      </c>
      <c r="G291" s="36">
        <v>43829</v>
      </c>
      <c r="H291" s="124">
        <v>1.2756000000000001</v>
      </c>
      <c r="I291" s="125">
        <v>46.9596145020652</v>
      </c>
      <c r="J291" s="123" t="s">
        <v>10167</v>
      </c>
      <c r="K291" s="125">
        <v>2.3246525003994201</v>
      </c>
      <c r="L291" s="125">
        <v>7.3140080428954404</v>
      </c>
      <c r="M291" s="130">
        <v>13.5448985019058</v>
      </c>
      <c r="N291" s="137">
        <f t="shared" si="44"/>
        <v>54.179594007623201</v>
      </c>
      <c r="O291" s="132">
        <f t="shared" si="45"/>
        <v>0.541795940076232</v>
      </c>
      <c r="P291" s="134">
        <f t="shared" si="46"/>
        <v>123</v>
      </c>
      <c r="Q291" s="134">
        <v>1124</v>
      </c>
      <c r="R291" s="134" t="str">
        <f t="shared" si="47"/>
        <v>123/1124</v>
      </c>
      <c r="S291" s="132">
        <f t="shared" si="48"/>
        <v>0.1094306049822064</v>
      </c>
      <c r="T291" s="137">
        <f t="shared" si="49"/>
        <v>94.528469750889684</v>
      </c>
      <c r="U291" s="133" t="e">
        <f ca="1">[1]!f_risk_annusharpe(A291,"2019/9/30","2019/12/31",1,1,3)</f>
        <v>#NAME?</v>
      </c>
      <c r="V291" s="134" t="e">
        <f t="shared" ca="1" si="50"/>
        <v>#NAME?</v>
      </c>
      <c r="W291" s="134">
        <f t="shared" si="51"/>
        <v>1124</v>
      </c>
      <c r="X291" s="134" t="e">
        <f t="shared" ca="1" si="52"/>
        <v>#NAME?</v>
      </c>
      <c r="Y291" s="132" t="e">
        <f t="shared" ca="1" si="53"/>
        <v>#NAME?</v>
      </c>
      <c r="Z291" s="137" t="e">
        <f t="shared" ca="1" si="54"/>
        <v>#NAME?</v>
      </c>
      <c r="AA291" s="125">
        <v>22.095129158326198</v>
      </c>
      <c r="AB291" s="125">
        <v>46.9596145020652</v>
      </c>
      <c r="AC291" s="123" t="s">
        <v>10167</v>
      </c>
      <c r="AD291" s="125">
        <v>21.654478108082401</v>
      </c>
      <c r="AE291" s="123" t="s">
        <v>10168</v>
      </c>
      <c r="AF291" s="125">
        <v>24.7224926971762</v>
      </c>
      <c r="AG291" s="123" t="s">
        <v>10169</v>
      </c>
      <c r="AH291" s="125">
        <v>28.09</v>
      </c>
      <c r="AI291" s="123" t="s">
        <v>157</v>
      </c>
      <c r="AJ291" s="123" t="s">
        <v>189</v>
      </c>
      <c r="AK291" s="124">
        <v>1.0281531095000001</v>
      </c>
      <c r="AL291" s="123" t="s">
        <v>159</v>
      </c>
      <c r="AM291" s="36">
        <v>42334</v>
      </c>
      <c r="AN291" s="123" t="s">
        <v>9271</v>
      </c>
      <c r="AO291" s="123" t="s">
        <v>220</v>
      </c>
      <c r="AP291" s="123" t="s">
        <v>200</v>
      </c>
      <c r="AQ291" s="123" t="s">
        <v>185</v>
      </c>
    </row>
    <row r="292" spans="1:43">
      <c r="A292" s="123" t="s">
        <v>7600</v>
      </c>
      <c r="B292" s="123" t="s">
        <v>7601</v>
      </c>
      <c r="C292" s="36">
        <v>43830</v>
      </c>
      <c r="D292" s="124">
        <v>1.1870000000000001</v>
      </c>
      <c r="E292" s="124">
        <v>1.1870000000000001</v>
      </c>
      <c r="F292" s="125">
        <v>0</v>
      </c>
      <c r="G292" s="36">
        <v>43829</v>
      </c>
      <c r="H292" s="124">
        <v>1.1870000000000001</v>
      </c>
      <c r="I292" s="125">
        <v>46.7243510506798</v>
      </c>
      <c r="J292" s="123" t="s">
        <v>10170</v>
      </c>
      <c r="K292" s="125">
        <v>1.36635354397951</v>
      </c>
      <c r="L292" s="125">
        <v>9.6029547553093302</v>
      </c>
      <c r="M292" s="130">
        <v>13.3715377268386</v>
      </c>
      <c r="N292" s="137">
        <f t="shared" si="44"/>
        <v>53.4861509073544</v>
      </c>
      <c r="O292" s="132">
        <f t="shared" si="45"/>
        <v>0.53486150907354402</v>
      </c>
      <c r="P292" s="134">
        <f t="shared" si="46"/>
        <v>138</v>
      </c>
      <c r="Q292" s="134">
        <v>1124</v>
      </c>
      <c r="R292" s="134" t="str">
        <f t="shared" si="47"/>
        <v>138/1124</v>
      </c>
      <c r="S292" s="132">
        <f t="shared" si="48"/>
        <v>0.12277580071174377</v>
      </c>
      <c r="T292" s="137">
        <f t="shared" si="49"/>
        <v>93.861209964412808</v>
      </c>
      <c r="U292" s="133" t="e">
        <f ca="1">[1]!f_risk_annusharpe(A292,"2019/9/30","2019/12/31",1,1,3)</f>
        <v>#NAME?</v>
      </c>
      <c r="V292" s="134" t="e">
        <f t="shared" ca="1" si="50"/>
        <v>#NAME?</v>
      </c>
      <c r="W292" s="134">
        <f t="shared" si="51"/>
        <v>1124</v>
      </c>
      <c r="X292" s="134" t="e">
        <f t="shared" ca="1" si="52"/>
        <v>#NAME?</v>
      </c>
      <c r="Y292" s="132" t="e">
        <f t="shared" ca="1" si="53"/>
        <v>#NAME?</v>
      </c>
      <c r="Z292" s="137" t="e">
        <f t="shared" ca="1" si="54"/>
        <v>#NAME?</v>
      </c>
      <c r="AA292" s="125">
        <v>23.774765380604801</v>
      </c>
      <c r="AB292" s="125">
        <v>46.7243510506798</v>
      </c>
      <c r="AC292" s="123" t="s">
        <v>10170</v>
      </c>
      <c r="AD292" s="125">
        <v>17.9920477137177</v>
      </c>
      <c r="AE292" s="123" t="s">
        <v>10171</v>
      </c>
      <c r="AF292" s="125">
        <v>22.877846790890299</v>
      </c>
      <c r="AG292" s="123" t="s">
        <v>10172</v>
      </c>
      <c r="AH292" s="125">
        <v>18.7</v>
      </c>
      <c r="AI292" s="123" t="s">
        <v>157</v>
      </c>
      <c r="AJ292" s="123" t="s">
        <v>189</v>
      </c>
      <c r="AK292" s="124">
        <v>0.51962023700000004</v>
      </c>
      <c r="AL292" s="123" t="s">
        <v>159</v>
      </c>
      <c r="AM292" s="36">
        <v>42529</v>
      </c>
      <c r="AN292" s="123" t="s">
        <v>9271</v>
      </c>
      <c r="AO292" s="123" t="s">
        <v>466</v>
      </c>
      <c r="AP292" s="123" t="s">
        <v>278</v>
      </c>
      <c r="AQ292" s="123" t="s">
        <v>185</v>
      </c>
    </row>
    <row r="293" spans="1:43">
      <c r="A293" s="123" t="s">
        <v>7602</v>
      </c>
      <c r="B293" s="123" t="s">
        <v>7603</v>
      </c>
      <c r="C293" s="36">
        <v>43830</v>
      </c>
      <c r="D293" s="124">
        <v>2.794</v>
      </c>
      <c r="E293" s="124">
        <v>3.1549999999999998</v>
      </c>
      <c r="F293" s="125">
        <v>0.43134435657801101</v>
      </c>
      <c r="G293" s="36">
        <v>43829</v>
      </c>
      <c r="H293" s="124">
        <v>2.782</v>
      </c>
      <c r="I293" s="125">
        <v>46.512847404299997</v>
      </c>
      <c r="J293" s="123" t="s">
        <v>10173</v>
      </c>
      <c r="K293" s="125">
        <v>-0.249910746162085</v>
      </c>
      <c r="L293" s="125">
        <v>2.4569123579024601</v>
      </c>
      <c r="M293" s="130">
        <v>5.7932601287391297</v>
      </c>
      <c r="N293" s="137">
        <f t="shared" si="44"/>
        <v>23.173040514956519</v>
      </c>
      <c r="O293" s="132">
        <f t="shared" si="45"/>
        <v>0.23173040514956519</v>
      </c>
      <c r="P293" s="134">
        <f t="shared" si="46"/>
        <v>699</v>
      </c>
      <c r="Q293" s="134">
        <v>1124</v>
      </c>
      <c r="R293" s="134" t="str">
        <f t="shared" si="47"/>
        <v>699/1124</v>
      </c>
      <c r="S293" s="132">
        <f t="shared" si="48"/>
        <v>0.62188612099644125</v>
      </c>
      <c r="T293" s="137">
        <f t="shared" si="49"/>
        <v>68.905693950177934</v>
      </c>
      <c r="U293" s="133" t="e">
        <f ca="1">[1]!f_risk_annusharpe(A293,"2019/9/30","2019/12/31",1,1,3)</f>
        <v>#NAME?</v>
      </c>
      <c r="V293" s="134" t="e">
        <f t="shared" ca="1" si="50"/>
        <v>#NAME?</v>
      </c>
      <c r="W293" s="134">
        <f t="shared" si="51"/>
        <v>1124</v>
      </c>
      <c r="X293" s="134" t="e">
        <f t="shared" ca="1" si="52"/>
        <v>#NAME?</v>
      </c>
      <c r="Y293" s="132" t="e">
        <f t="shared" ca="1" si="53"/>
        <v>#NAME?</v>
      </c>
      <c r="Z293" s="137" t="e">
        <f t="shared" ca="1" si="54"/>
        <v>#NAME?</v>
      </c>
      <c r="AA293" s="125">
        <v>24.676483712628301</v>
      </c>
      <c r="AB293" s="125">
        <v>46.512847404299997</v>
      </c>
      <c r="AC293" s="123" t="s">
        <v>10173</v>
      </c>
      <c r="AD293" s="125">
        <v>24.8436103663986</v>
      </c>
      <c r="AE293" s="123" t="s">
        <v>10174</v>
      </c>
      <c r="AF293" s="125">
        <v>39.537365966566597</v>
      </c>
      <c r="AG293" s="123" t="s">
        <v>10175</v>
      </c>
      <c r="AH293" s="125">
        <v>225.54067480000001</v>
      </c>
      <c r="AI293" s="123" t="s">
        <v>157</v>
      </c>
      <c r="AJ293" s="123" t="s">
        <v>166</v>
      </c>
      <c r="AK293" s="124">
        <v>4.7973181768000002</v>
      </c>
      <c r="AL293" s="123" t="s">
        <v>159</v>
      </c>
      <c r="AM293" s="36">
        <v>41432</v>
      </c>
      <c r="AN293" s="123" t="s">
        <v>9271</v>
      </c>
      <c r="AO293" s="123" t="s">
        <v>408</v>
      </c>
      <c r="AP293" s="123" t="s">
        <v>231</v>
      </c>
      <c r="AQ293" s="123" t="s">
        <v>181</v>
      </c>
    </row>
    <row r="294" spans="1:43">
      <c r="A294" s="123" t="s">
        <v>7604</v>
      </c>
      <c r="B294" s="123" t="s">
        <v>7605</v>
      </c>
      <c r="C294" s="36">
        <v>43830</v>
      </c>
      <c r="D294" s="124">
        <v>2.2980999999999998</v>
      </c>
      <c r="E294" s="124">
        <v>4.1280999999999999</v>
      </c>
      <c r="F294" s="125">
        <v>0.45021417956115001</v>
      </c>
      <c r="G294" s="36">
        <v>43829</v>
      </c>
      <c r="H294" s="124">
        <v>2.2877999999999998</v>
      </c>
      <c r="I294" s="125">
        <v>46.366126587380599</v>
      </c>
      <c r="J294" s="123" t="s">
        <v>10176</v>
      </c>
      <c r="K294" s="125">
        <v>1.99272146280845</v>
      </c>
      <c r="L294" s="125">
        <v>6.1738413931623901</v>
      </c>
      <c r="M294" s="130">
        <v>9.3604030694683793</v>
      </c>
      <c r="N294" s="137">
        <f t="shared" si="44"/>
        <v>37.441612277873517</v>
      </c>
      <c r="O294" s="132">
        <f t="shared" si="45"/>
        <v>0.37441612277873515</v>
      </c>
      <c r="P294" s="134">
        <f t="shared" si="46"/>
        <v>386</v>
      </c>
      <c r="Q294" s="134">
        <v>1124</v>
      </c>
      <c r="R294" s="134" t="str">
        <f t="shared" si="47"/>
        <v>386/1124</v>
      </c>
      <c r="S294" s="132">
        <f t="shared" si="48"/>
        <v>0.34341637010676157</v>
      </c>
      <c r="T294" s="137">
        <f t="shared" si="49"/>
        <v>82.829181494661924</v>
      </c>
      <c r="U294" s="133" t="e">
        <f ca="1">[1]!f_risk_annusharpe(A294,"2019/9/30","2019/12/31",1,1,3)</f>
        <v>#NAME?</v>
      </c>
      <c r="V294" s="134" t="e">
        <f t="shared" ca="1" si="50"/>
        <v>#NAME?</v>
      </c>
      <c r="W294" s="134">
        <f t="shared" si="51"/>
        <v>1124</v>
      </c>
      <c r="X294" s="134" t="e">
        <f t="shared" ca="1" si="52"/>
        <v>#NAME?</v>
      </c>
      <c r="Y294" s="132" t="e">
        <f t="shared" ca="1" si="53"/>
        <v>#NAME?</v>
      </c>
      <c r="Z294" s="137" t="e">
        <f t="shared" ca="1" si="54"/>
        <v>#NAME?</v>
      </c>
      <c r="AA294" s="125">
        <v>19.810263731814601</v>
      </c>
      <c r="AB294" s="125">
        <v>46.366126587380599</v>
      </c>
      <c r="AC294" s="123" t="s">
        <v>10176</v>
      </c>
      <c r="AD294" s="125">
        <v>17.756149383100801</v>
      </c>
      <c r="AE294" s="123" t="s">
        <v>10177</v>
      </c>
      <c r="AF294" s="125">
        <v>27.223423866726101</v>
      </c>
      <c r="AG294" s="123" t="s">
        <v>10178</v>
      </c>
      <c r="AH294" s="125">
        <v>620.37092897000002</v>
      </c>
      <c r="AI294" s="123" t="s">
        <v>157</v>
      </c>
      <c r="AJ294" s="123" t="s">
        <v>189</v>
      </c>
      <c r="AK294" s="124">
        <v>3.3467588988000001</v>
      </c>
      <c r="AL294" s="123" t="s">
        <v>159</v>
      </c>
      <c r="AM294" s="36">
        <v>37817</v>
      </c>
      <c r="AN294" s="123" t="s">
        <v>9271</v>
      </c>
      <c r="AO294" s="123" t="s">
        <v>10179</v>
      </c>
      <c r="AP294" s="123" t="s">
        <v>433</v>
      </c>
      <c r="AQ294" s="123" t="s">
        <v>181</v>
      </c>
    </row>
    <row r="295" spans="1:43">
      <c r="A295" s="123" t="s">
        <v>7606</v>
      </c>
      <c r="B295" s="123" t="s">
        <v>7607</v>
      </c>
      <c r="C295" s="36">
        <v>43830</v>
      </c>
      <c r="D295" s="124">
        <v>0.74199999999999999</v>
      </c>
      <c r="E295" s="124">
        <v>0.74199999999999999</v>
      </c>
      <c r="F295" s="125">
        <v>0.67842605156038105</v>
      </c>
      <c r="G295" s="36">
        <v>43829</v>
      </c>
      <c r="H295" s="124">
        <v>0.73699999999999999</v>
      </c>
      <c r="I295" s="125">
        <v>46.351084812623299</v>
      </c>
      <c r="J295" s="123" t="s">
        <v>10180</v>
      </c>
      <c r="K295" s="125">
        <v>2.0632737276478701</v>
      </c>
      <c r="L295" s="125">
        <v>7.0707070707070798</v>
      </c>
      <c r="M295" s="130">
        <v>14.506172839506201</v>
      </c>
      <c r="N295" s="137">
        <f t="shared" si="44"/>
        <v>58.024691358024803</v>
      </c>
      <c r="O295" s="132">
        <f t="shared" si="45"/>
        <v>0.58024691358024805</v>
      </c>
      <c r="P295" s="134">
        <f t="shared" si="46"/>
        <v>86</v>
      </c>
      <c r="Q295" s="134">
        <v>1124</v>
      </c>
      <c r="R295" s="134" t="str">
        <f t="shared" si="47"/>
        <v>86/1124</v>
      </c>
      <c r="S295" s="132">
        <f t="shared" si="48"/>
        <v>7.6512455516014238E-2</v>
      </c>
      <c r="T295" s="137">
        <f t="shared" si="49"/>
        <v>96.17437722419929</v>
      </c>
      <c r="U295" s="133" t="e">
        <f ca="1">[1]!f_risk_annusharpe(A295,"2019/9/30","2019/12/31",1,1,3)</f>
        <v>#NAME?</v>
      </c>
      <c r="V295" s="134" t="e">
        <f t="shared" ca="1" si="50"/>
        <v>#NAME?</v>
      </c>
      <c r="W295" s="134">
        <f t="shared" si="51"/>
        <v>1124</v>
      </c>
      <c r="X295" s="134" t="e">
        <f t="shared" ca="1" si="52"/>
        <v>#NAME?</v>
      </c>
      <c r="Y295" s="132" t="e">
        <f t="shared" ca="1" si="53"/>
        <v>#NAME?</v>
      </c>
      <c r="Z295" s="137" t="e">
        <f t="shared" ca="1" si="54"/>
        <v>#NAME?</v>
      </c>
      <c r="AA295" s="125">
        <v>24.288107202680099</v>
      </c>
      <c r="AB295" s="125">
        <v>46.351084812623299</v>
      </c>
      <c r="AC295" s="123" t="s">
        <v>10180</v>
      </c>
      <c r="AD295" s="125">
        <v>-0.53619302949061698</v>
      </c>
      <c r="AE295" s="123" t="s">
        <v>10181</v>
      </c>
      <c r="AF295" s="125">
        <v>1.6438356164383601</v>
      </c>
      <c r="AG295" s="123" t="s">
        <v>10182</v>
      </c>
      <c r="AH295" s="125">
        <v>-25.8</v>
      </c>
      <c r="AI295" s="123" t="s">
        <v>157</v>
      </c>
      <c r="AJ295" s="123" t="s">
        <v>186</v>
      </c>
      <c r="AK295" s="124">
        <v>16.854748388200001</v>
      </c>
      <c r="AL295" s="123" t="s">
        <v>159</v>
      </c>
      <c r="AM295" s="36">
        <v>42123</v>
      </c>
      <c r="AN295" s="123" t="s">
        <v>9271</v>
      </c>
      <c r="AO295" s="123" t="s">
        <v>9317</v>
      </c>
      <c r="AP295" s="123" t="s">
        <v>223</v>
      </c>
      <c r="AQ295" s="123" t="s">
        <v>173</v>
      </c>
    </row>
    <row r="296" spans="1:43">
      <c r="A296" s="123" t="s">
        <v>7608</v>
      </c>
      <c r="B296" s="123" t="s">
        <v>7609</v>
      </c>
      <c r="C296" s="36">
        <v>43830</v>
      </c>
      <c r="D296" s="124">
        <v>0.45800000000000002</v>
      </c>
      <c r="E296" s="124">
        <v>0.45800000000000002</v>
      </c>
      <c r="F296" s="125">
        <v>0.65934065934066</v>
      </c>
      <c r="G296" s="36">
        <v>43829</v>
      </c>
      <c r="H296" s="124">
        <v>0.45500000000000002</v>
      </c>
      <c r="I296" s="125">
        <v>46.325878594249197</v>
      </c>
      <c r="J296" s="123" t="s">
        <v>10183</v>
      </c>
      <c r="K296" s="125">
        <v>2.4608501118568298</v>
      </c>
      <c r="L296" s="125">
        <v>7.2599531615925104</v>
      </c>
      <c r="M296" s="130">
        <v>9.5693779904306293</v>
      </c>
      <c r="N296" s="137">
        <f t="shared" si="44"/>
        <v>38.277511961722517</v>
      </c>
      <c r="O296" s="132">
        <f t="shared" si="45"/>
        <v>0.38277511961722516</v>
      </c>
      <c r="P296" s="134">
        <f t="shared" si="46"/>
        <v>370</v>
      </c>
      <c r="Q296" s="134">
        <v>1124</v>
      </c>
      <c r="R296" s="134" t="str">
        <f t="shared" si="47"/>
        <v>370/1124</v>
      </c>
      <c r="S296" s="132">
        <f t="shared" si="48"/>
        <v>0.3291814946619217</v>
      </c>
      <c r="T296" s="137">
        <f t="shared" si="49"/>
        <v>83.540925266903912</v>
      </c>
      <c r="U296" s="133" t="e">
        <f ca="1">[1]!f_risk_annusharpe(A296,"2019/9/30","2019/12/31",1,1,3)</f>
        <v>#NAME?</v>
      </c>
      <c r="V296" s="134" t="e">
        <f t="shared" ca="1" si="50"/>
        <v>#NAME?</v>
      </c>
      <c r="W296" s="134">
        <f t="shared" si="51"/>
        <v>1124</v>
      </c>
      <c r="X296" s="134" t="e">
        <f t="shared" ca="1" si="52"/>
        <v>#NAME?</v>
      </c>
      <c r="Y296" s="132" t="e">
        <f t="shared" ca="1" si="53"/>
        <v>#NAME?</v>
      </c>
      <c r="Z296" s="137" t="e">
        <f t="shared" ca="1" si="54"/>
        <v>#NAME?</v>
      </c>
      <c r="AA296" s="125">
        <v>18.346253229974199</v>
      </c>
      <c r="AB296" s="125">
        <v>46.325878594249197</v>
      </c>
      <c r="AC296" s="123" t="s">
        <v>10183</v>
      </c>
      <c r="AD296" s="125">
        <v>-5.7613168724279804</v>
      </c>
      <c r="AE296" s="123" t="s">
        <v>10184</v>
      </c>
      <c r="AF296" s="125">
        <v>-11.2403100775194</v>
      </c>
      <c r="AG296" s="123" t="s">
        <v>10185</v>
      </c>
      <c r="AH296" s="125">
        <v>-54.2</v>
      </c>
      <c r="AI296" s="123" t="s">
        <v>157</v>
      </c>
      <c r="AJ296" s="123" t="s">
        <v>186</v>
      </c>
      <c r="AK296" s="124">
        <v>26.371362690600002</v>
      </c>
      <c r="AL296" s="123" t="s">
        <v>159</v>
      </c>
      <c r="AM296" s="36">
        <v>42124</v>
      </c>
      <c r="AN296" s="123" t="s">
        <v>9271</v>
      </c>
      <c r="AO296" s="123" t="s">
        <v>10186</v>
      </c>
      <c r="AP296" s="123" t="s">
        <v>167</v>
      </c>
      <c r="AQ296" s="123" t="s">
        <v>162</v>
      </c>
    </row>
    <row r="297" spans="1:43">
      <c r="A297" s="123" t="s">
        <v>7610</v>
      </c>
      <c r="B297" s="123" t="s">
        <v>7611</v>
      </c>
      <c r="C297" s="36">
        <v>43830</v>
      </c>
      <c r="D297" s="124">
        <v>2.2930000000000001</v>
      </c>
      <c r="E297" s="124">
        <v>2.613</v>
      </c>
      <c r="F297" s="125">
        <v>-0.12196184336613</v>
      </c>
      <c r="G297" s="36">
        <v>43829</v>
      </c>
      <c r="H297" s="124">
        <v>2.2957999999999998</v>
      </c>
      <c r="I297" s="125">
        <v>46.321230298002703</v>
      </c>
      <c r="J297" s="123" t="s">
        <v>10187</v>
      </c>
      <c r="K297" s="125">
        <v>1.9700271267843701</v>
      </c>
      <c r="L297" s="125">
        <v>6.9945406187298804</v>
      </c>
      <c r="M297" s="130">
        <v>12.4350299107581</v>
      </c>
      <c r="N297" s="137">
        <f t="shared" si="44"/>
        <v>49.740119643032401</v>
      </c>
      <c r="O297" s="132">
        <f t="shared" si="45"/>
        <v>0.49740119643032399</v>
      </c>
      <c r="P297" s="134">
        <f t="shared" si="46"/>
        <v>190</v>
      </c>
      <c r="Q297" s="134">
        <v>1124</v>
      </c>
      <c r="R297" s="134" t="str">
        <f t="shared" si="47"/>
        <v>190/1124</v>
      </c>
      <c r="S297" s="132">
        <f t="shared" si="48"/>
        <v>0.16903914590747332</v>
      </c>
      <c r="T297" s="137">
        <f t="shared" si="49"/>
        <v>91.54804270462634</v>
      </c>
      <c r="U297" s="133" t="e">
        <f ca="1">[1]!f_risk_annusharpe(A297,"2019/9/30","2019/12/31",1,1,3)</f>
        <v>#NAME?</v>
      </c>
      <c r="V297" s="134" t="e">
        <f t="shared" ca="1" si="50"/>
        <v>#NAME?</v>
      </c>
      <c r="W297" s="134">
        <f t="shared" si="51"/>
        <v>1124</v>
      </c>
      <c r="X297" s="134" t="e">
        <f t="shared" ca="1" si="52"/>
        <v>#NAME?</v>
      </c>
      <c r="Y297" s="132" t="e">
        <f t="shared" ca="1" si="53"/>
        <v>#NAME?</v>
      </c>
      <c r="Z297" s="137" t="e">
        <f t="shared" ca="1" si="54"/>
        <v>#NAME?</v>
      </c>
      <c r="AA297" s="125">
        <v>20.0272194304858</v>
      </c>
      <c r="AB297" s="125">
        <v>46.321230298002703</v>
      </c>
      <c r="AC297" s="123" t="s">
        <v>10187</v>
      </c>
      <c r="AD297" s="125">
        <v>34.803057025279301</v>
      </c>
      <c r="AE297" s="123" t="s">
        <v>10188</v>
      </c>
      <c r="AF297" s="125">
        <v>27.176927343316699</v>
      </c>
      <c r="AG297" s="123" t="s">
        <v>10189</v>
      </c>
      <c r="AH297" s="125">
        <v>170.17799890000001</v>
      </c>
      <c r="AI297" s="123" t="s">
        <v>157</v>
      </c>
      <c r="AJ297" s="123" t="s">
        <v>158</v>
      </c>
      <c r="AK297" s="124">
        <v>1.9140541524000001</v>
      </c>
      <c r="AL297" s="123" t="s">
        <v>159</v>
      </c>
      <c r="AM297" s="36">
        <v>41408</v>
      </c>
      <c r="AN297" s="123" t="s">
        <v>9271</v>
      </c>
      <c r="AO297" s="123" t="s">
        <v>10190</v>
      </c>
      <c r="AP297" s="123" t="s">
        <v>217</v>
      </c>
      <c r="AQ297" s="123" t="s">
        <v>162</v>
      </c>
    </row>
    <row r="298" spans="1:43">
      <c r="A298" s="123" t="s">
        <v>7612</v>
      </c>
      <c r="B298" s="123" t="s">
        <v>7613</v>
      </c>
      <c r="C298" s="36">
        <v>43830</v>
      </c>
      <c r="D298" s="124">
        <v>1.849</v>
      </c>
      <c r="E298" s="124">
        <v>2.6539999999999999</v>
      </c>
      <c r="F298" s="125">
        <v>0.38002171552659098</v>
      </c>
      <c r="G298" s="36">
        <v>43829</v>
      </c>
      <c r="H298" s="124">
        <v>1.8420000000000001</v>
      </c>
      <c r="I298" s="125">
        <v>46.281645569620203</v>
      </c>
      <c r="J298" s="123" t="s">
        <v>10191</v>
      </c>
      <c r="K298" s="125">
        <v>2.6082130965593699</v>
      </c>
      <c r="L298" s="125">
        <v>13.227189222290299</v>
      </c>
      <c r="M298" s="130">
        <v>17.099430018999399</v>
      </c>
      <c r="N298" s="137">
        <f t="shared" si="44"/>
        <v>68.397720075997597</v>
      </c>
      <c r="O298" s="132">
        <f t="shared" si="45"/>
        <v>0.68397720075997592</v>
      </c>
      <c r="P298" s="134">
        <f t="shared" si="46"/>
        <v>28</v>
      </c>
      <c r="Q298" s="134">
        <v>1124</v>
      </c>
      <c r="R298" s="134" t="str">
        <f t="shared" si="47"/>
        <v>28/1124</v>
      </c>
      <c r="S298" s="132">
        <f t="shared" si="48"/>
        <v>2.491103202846975E-2</v>
      </c>
      <c r="T298" s="137">
        <f t="shared" si="49"/>
        <v>98.754448398576514</v>
      </c>
      <c r="U298" s="133" t="e">
        <f ca="1">[1]!f_risk_annusharpe(A298,"2019/9/30","2019/12/31",1,1,3)</f>
        <v>#NAME?</v>
      </c>
      <c r="V298" s="134" t="e">
        <f t="shared" ca="1" si="50"/>
        <v>#NAME?</v>
      </c>
      <c r="W298" s="134">
        <f t="shared" si="51"/>
        <v>1124</v>
      </c>
      <c r="X298" s="134" t="e">
        <f t="shared" ca="1" si="52"/>
        <v>#NAME?</v>
      </c>
      <c r="Y298" s="132" t="e">
        <f t="shared" ca="1" si="53"/>
        <v>#NAME?</v>
      </c>
      <c r="Z298" s="137" t="e">
        <f t="shared" ca="1" si="54"/>
        <v>#NAME?</v>
      </c>
      <c r="AA298" s="125">
        <v>20.5345501955671</v>
      </c>
      <c r="AB298" s="125">
        <v>46.281645569620203</v>
      </c>
      <c r="AC298" s="123" t="s">
        <v>10191</v>
      </c>
      <c r="AD298" s="125">
        <v>7.6251455180442402</v>
      </c>
      <c r="AE298" s="123" t="s">
        <v>10192</v>
      </c>
      <c r="AF298" s="125">
        <v>5.5365296803652901</v>
      </c>
      <c r="AG298" s="123" t="s">
        <v>10193</v>
      </c>
      <c r="AH298" s="125">
        <v>222.23464557195601</v>
      </c>
      <c r="AI298" s="123" t="s">
        <v>157</v>
      </c>
      <c r="AJ298" s="123" t="s">
        <v>158</v>
      </c>
      <c r="AK298" s="124">
        <v>12.078268385699999</v>
      </c>
      <c r="AL298" s="123" t="s">
        <v>159</v>
      </c>
      <c r="AM298" s="36">
        <v>38938</v>
      </c>
      <c r="AN298" s="123" t="s">
        <v>9271</v>
      </c>
      <c r="AO298" s="123" t="s">
        <v>10194</v>
      </c>
      <c r="AP298" s="123" t="s">
        <v>179</v>
      </c>
      <c r="AQ298" s="123" t="s">
        <v>173</v>
      </c>
    </row>
    <row r="299" spans="1:43">
      <c r="A299" s="123" t="s">
        <v>7614</v>
      </c>
      <c r="B299" s="123" t="s">
        <v>7615</v>
      </c>
      <c r="C299" s="36">
        <v>43830</v>
      </c>
      <c r="D299" s="124">
        <v>1.262</v>
      </c>
      <c r="E299" s="124">
        <v>1.262</v>
      </c>
      <c r="F299" s="125">
        <v>0.31796502384737702</v>
      </c>
      <c r="G299" s="36">
        <v>43829</v>
      </c>
      <c r="H299" s="124">
        <v>1.258</v>
      </c>
      <c r="I299" s="125">
        <v>46.234067207415997</v>
      </c>
      <c r="J299" s="123" t="s">
        <v>10195</v>
      </c>
      <c r="K299" s="125">
        <v>-0.94191522762951396</v>
      </c>
      <c r="L299" s="125">
        <v>8.6058519793459602</v>
      </c>
      <c r="M299" s="130">
        <v>9.6437880104257108</v>
      </c>
      <c r="N299" s="137">
        <f t="shared" si="44"/>
        <v>38.575152041702843</v>
      </c>
      <c r="O299" s="132">
        <f t="shared" si="45"/>
        <v>0.38575152041702843</v>
      </c>
      <c r="P299" s="134">
        <f t="shared" si="46"/>
        <v>364</v>
      </c>
      <c r="Q299" s="134">
        <v>1124</v>
      </c>
      <c r="R299" s="134" t="str">
        <f t="shared" si="47"/>
        <v>364/1124</v>
      </c>
      <c r="S299" s="132">
        <f t="shared" si="48"/>
        <v>0.32384341637010677</v>
      </c>
      <c r="T299" s="137">
        <f t="shared" si="49"/>
        <v>83.807829181494668</v>
      </c>
      <c r="U299" s="133" t="e">
        <f ca="1">[1]!f_risk_annusharpe(A299,"2019/9/30","2019/12/31",1,1,3)</f>
        <v>#NAME?</v>
      </c>
      <c r="V299" s="134" t="e">
        <f t="shared" ca="1" si="50"/>
        <v>#NAME?</v>
      </c>
      <c r="W299" s="134">
        <f t="shared" si="51"/>
        <v>1124</v>
      </c>
      <c r="X299" s="134" t="e">
        <f t="shared" ca="1" si="52"/>
        <v>#NAME?</v>
      </c>
      <c r="Y299" s="132" t="e">
        <f t="shared" ca="1" si="53"/>
        <v>#NAME?</v>
      </c>
      <c r="Z299" s="137" t="e">
        <f t="shared" ca="1" si="54"/>
        <v>#NAME?</v>
      </c>
      <c r="AA299" s="125">
        <v>20.650095602294499</v>
      </c>
      <c r="AB299" s="125">
        <v>46.234067207415997</v>
      </c>
      <c r="AC299" s="123" t="s">
        <v>10195</v>
      </c>
      <c r="AD299" s="125">
        <v>-4.4663133989401897</v>
      </c>
      <c r="AE299" s="123" t="s">
        <v>10196</v>
      </c>
      <c r="AF299" s="125">
        <v>26.073926073926099</v>
      </c>
      <c r="AG299" s="123" t="s">
        <v>10197</v>
      </c>
      <c r="AH299" s="125">
        <v>26.2</v>
      </c>
      <c r="AI299" s="123" t="s">
        <v>157</v>
      </c>
      <c r="AJ299" s="123" t="s">
        <v>186</v>
      </c>
      <c r="AK299" s="124">
        <v>8.5883207512999995</v>
      </c>
      <c r="AL299" s="123" t="s">
        <v>159</v>
      </c>
      <c r="AM299" s="36">
        <v>42494</v>
      </c>
      <c r="AN299" s="123" t="s">
        <v>9271</v>
      </c>
      <c r="AO299" s="123" t="s">
        <v>327</v>
      </c>
      <c r="AP299" s="123" t="s">
        <v>171</v>
      </c>
      <c r="AQ299" s="123" t="s">
        <v>185</v>
      </c>
    </row>
    <row r="300" spans="1:43">
      <c r="A300" s="123" t="s">
        <v>7616</v>
      </c>
      <c r="B300" s="123" t="s">
        <v>7617</v>
      </c>
      <c r="C300" s="36">
        <v>43830</v>
      </c>
      <c r="D300" s="124">
        <v>1.1829000000000001</v>
      </c>
      <c r="E300" s="124">
        <v>1.9459</v>
      </c>
      <c r="F300" s="125">
        <v>0.11002031144211299</v>
      </c>
      <c r="G300" s="36">
        <v>43829</v>
      </c>
      <c r="H300" s="124">
        <v>1.1816</v>
      </c>
      <c r="I300" s="125">
        <v>46.127239036442298</v>
      </c>
      <c r="J300" s="123" t="s">
        <v>10198</v>
      </c>
      <c r="K300" s="125">
        <v>1.63244264971219</v>
      </c>
      <c r="L300" s="125">
        <v>5.9281812483209499</v>
      </c>
      <c r="M300" s="130">
        <v>6.4620646206462196</v>
      </c>
      <c r="N300" s="137">
        <f t="shared" si="44"/>
        <v>25.848258482584878</v>
      </c>
      <c r="O300" s="132">
        <f t="shared" si="45"/>
        <v>0.25848258482584879</v>
      </c>
      <c r="P300" s="134">
        <f t="shared" si="46"/>
        <v>641</v>
      </c>
      <c r="Q300" s="134">
        <v>1124</v>
      </c>
      <c r="R300" s="134" t="str">
        <f t="shared" si="47"/>
        <v>641/1124</v>
      </c>
      <c r="S300" s="132">
        <f t="shared" si="48"/>
        <v>0.57028469750889677</v>
      </c>
      <c r="T300" s="137">
        <f t="shared" si="49"/>
        <v>71.485765124555158</v>
      </c>
      <c r="U300" s="133" t="e">
        <f ca="1">[1]!f_risk_annusharpe(A300,"2019/9/30","2019/12/31",1,1,3)</f>
        <v>#NAME?</v>
      </c>
      <c r="V300" s="134" t="e">
        <f t="shared" ca="1" si="50"/>
        <v>#NAME?</v>
      </c>
      <c r="W300" s="134">
        <f t="shared" si="51"/>
        <v>1124</v>
      </c>
      <c r="X300" s="134" t="e">
        <f t="shared" ca="1" si="52"/>
        <v>#NAME?</v>
      </c>
      <c r="Y300" s="132" t="e">
        <f t="shared" ca="1" si="53"/>
        <v>#NAME?</v>
      </c>
      <c r="Z300" s="137" t="e">
        <f t="shared" ca="1" si="54"/>
        <v>#NAME?</v>
      </c>
      <c r="AA300" s="125">
        <v>20.7780273636921</v>
      </c>
      <c r="AB300" s="125">
        <v>46.127239036442298</v>
      </c>
      <c r="AC300" s="123" t="s">
        <v>10198</v>
      </c>
      <c r="AD300" s="125">
        <v>17.596182523113601</v>
      </c>
      <c r="AE300" s="123" t="s">
        <v>10199</v>
      </c>
      <c r="AF300" s="125">
        <v>47.038260053830498</v>
      </c>
      <c r="AG300" s="123" t="s">
        <v>10200</v>
      </c>
      <c r="AH300" s="125">
        <v>120.36516167000001</v>
      </c>
      <c r="AI300" s="123" t="s">
        <v>163</v>
      </c>
      <c r="AJ300" s="123" t="s">
        <v>166</v>
      </c>
      <c r="AK300" s="124">
        <v>0.99831205310000004</v>
      </c>
      <c r="AL300" s="123" t="s">
        <v>159</v>
      </c>
      <c r="AM300" s="36">
        <v>41304</v>
      </c>
      <c r="AN300" s="123" t="s">
        <v>9271</v>
      </c>
      <c r="AO300" s="123" t="s">
        <v>440</v>
      </c>
      <c r="AP300" s="123" t="s">
        <v>441</v>
      </c>
      <c r="AQ300" s="123" t="s">
        <v>207</v>
      </c>
    </row>
    <row r="301" spans="1:43">
      <c r="A301" s="123" t="s">
        <v>7618</v>
      </c>
      <c r="B301" s="123" t="s">
        <v>7619</v>
      </c>
      <c r="C301" s="36">
        <v>43830</v>
      </c>
      <c r="D301" s="124">
        <v>1.571</v>
      </c>
      <c r="E301" s="124">
        <v>1.69</v>
      </c>
      <c r="F301" s="125">
        <v>0.57618437900127795</v>
      </c>
      <c r="G301" s="36">
        <v>43829</v>
      </c>
      <c r="H301" s="124">
        <v>1.5620000000000001</v>
      </c>
      <c r="I301" s="125">
        <v>46.003665687316399</v>
      </c>
      <c r="J301" s="123" t="s">
        <v>10201</v>
      </c>
      <c r="K301" s="125">
        <v>2.47879973907372</v>
      </c>
      <c r="L301" s="125">
        <v>10.9462883330173</v>
      </c>
      <c r="M301" s="130">
        <v>13.266001643512899</v>
      </c>
      <c r="N301" s="137">
        <f t="shared" si="44"/>
        <v>53.064006574051596</v>
      </c>
      <c r="O301" s="132">
        <f t="shared" si="45"/>
        <v>0.53064006574051592</v>
      </c>
      <c r="P301" s="134">
        <f t="shared" si="46"/>
        <v>143</v>
      </c>
      <c r="Q301" s="134">
        <v>1124</v>
      </c>
      <c r="R301" s="134" t="str">
        <f t="shared" si="47"/>
        <v>143/1124</v>
      </c>
      <c r="S301" s="132">
        <f t="shared" si="48"/>
        <v>0.12722419928825623</v>
      </c>
      <c r="T301" s="137">
        <f t="shared" si="49"/>
        <v>93.638790035587192</v>
      </c>
      <c r="U301" s="133" t="e">
        <f ca="1">[1]!f_risk_annusharpe(A301,"2019/9/30","2019/12/31",1,1,3)</f>
        <v>#NAME?</v>
      </c>
      <c r="V301" s="134" t="e">
        <f t="shared" ca="1" si="50"/>
        <v>#NAME?</v>
      </c>
      <c r="W301" s="134">
        <f t="shared" si="51"/>
        <v>1124</v>
      </c>
      <c r="X301" s="134" t="e">
        <f t="shared" ca="1" si="52"/>
        <v>#NAME?</v>
      </c>
      <c r="Y301" s="132" t="e">
        <f t="shared" ca="1" si="53"/>
        <v>#NAME?</v>
      </c>
      <c r="Z301" s="137" t="e">
        <f t="shared" ca="1" si="54"/>
        <v>#NAME?</v>
      </c>
      <c r="AA301" s="125">
        <v>23.119078588990899</v>
      </c>
      <c r="AB301" s="125">
        <v>46.003665687316399</v>
      </c>
      <c r="AC301" s="123" t="s">
        <v>10201</v>
      </c>
      <c r="AD301" s="125">
        <v>30.767376078728201</v>
      </c>
      <c r="AE301" s="123" t="s">
        <v>10202</v>
      </c>
      <c r="AF301" s="126">
        <v>0</v>
      </c>
      <c r="AG301" s="123"/>
      <c r="AH301" s="125">
        <v>72.743703800000006</v>
      </c>
      <c r="AI301" s="123" t="s">
        <v>174</v>
      </c>
      <c r="AJ301" s="123" t="s">
        <v>95</v>
      </c>
      <c r="AK301" s="124">
        <v>3.7609351718999999</v>
      </c>
      <c r="AL301" s="123" t="s">
        <v>159</v>
      </c>
      <c r="AM301" s="36">
        <v>42782</v>
      </c>
      <c r="AN301" s="123" t="s">
        <v>9271</v>
      </c>
      <c r="AO301" s="123" t="s">
        <v>10203</v>
      </c>
      <c r="AP301" s="123" t="s">
        <v>228</v>
      </c>
      <c r="AQ301" s="123" t="s">
        <v>181</v>
      </c>
    </row>
    <row r="302" spans="1:43">
      <c r="A302" s="123" t="s">
        <v>7620</v>
      </c>
      <c r="B302" s="123" t="s">
        <v>7621</v>
      </c>
      <c r="C302" s="36">
        <v>43830</v>
      </c>
      <c r="D302" s="124">
        <v>1.242</v>
      </c>
      <c r="E302" s="124">
        <v>1.242</v>
      </c>
      <c r="F302" s="125">
        <v>1.7199017199017099</v>
      </c>
      <c r="G302" s="36">
        <v>43829</v>
      </c>
      <c r="H302" s="124">
        <v>1.2210000000000001</v>
      </c>
      <c r="I302" s="125">
        <v>45.945945945946001</v>
      </c>
      <c r="J302" s="123" t="s">
        <v>10204</v>
      </c>
      <c r="K302" s="125">
        <v>1.30505709624796</v>
      </c>
      <c r="L302" s="125">
        <v>1.14006514657981</v>
      </c>
      <c r="M302" s="130">
        <v>5.7921635434412302</v>
      </c>
      <c r="N302" s="137">
        <f t="shared" si="44"/>
        <v>23.168654173764921</v>
      </c>
      <c r="O302" s="132">
        <f t="shared" si="45"/>
        <v>0.23168654173764922</v>
      </c>
      <c r="P302" s="134">
        <f t="shared" si="46"/>
        <v>700</v>
      </c>
      <c r="Q302" s="134">
        <v>1124</v>
      </c>
      <c r="R302" s="134" t="str">
        <f t="shared" si="47"/>
        <v>700/1124</v>
      </c>
      <c r="S302" s="132">
        <f t="shared" si="48"/>
        <v>0.62277580071174377</v>
      </c>
      <c r="T302" s="137">
        <f t="shared" si="49"/>
        <v>68.861209964412808</v>
      </c>
      <c r="U302" s="133" t="e">
        <f ca="1">[1]!f_risk_annusharpe(A302,"2019/9/30","2019/12/31",1,1,3)</f>
        <v>#NAME?</v>
      </c>
      <c r="V302" s="134" t="e">
        <f t="shared" ca="1" si="50"/>
        <v>#NAME?</v>
      </c>
      <c r="W302" s="134">
        <f t="shared" si="51"/>
        <v>1124</v>
      </c>
      <c r="X302" s="134" t="e">
        <f t="shared" ca="1" si="52"/>
        <v>#NAME?</v>
      </c>
      <c r="Y302" s="132" t="e">
        <f t="shared" ca="1" si="53"/>
        <v>#NAME?</v>
      </c>
      <c r="Z302" s="137" t="e">
        <f t="shared" ca="1" si="54"/>
        <v>#NAME?</v>
      </c>
      <c r="AA302" s="125">
        <v>18.3984747378456</v>
      </c>
      <c r="AB302" s="125">
        <v>45.945945945946001</v>
      </c>
      <c r="AC302" s="123" t="s">
        <v>10204</v>
      </c>
      <c r="AD302" s="125">
        <v>33.548387096774199</v>
      </c>
      <c r="AE302" s="123" t="s">
        <v>10205</v>
      </c>
      <c r="AF302" s="125">
        <v>50.728155339805802</v>
      </c>
      <c r="AG302" s="123" t="s">
        <v>10206</v>
      </c>
      <c r="AH302" s="125">
        <v>24.2</v>
      </c>
      <c r="AI302" s="123" t="s">
        <v>157</v>
      </c>
      <c r="AJ302" s="123" t="s">
        <v>166</v>
      </c>
      <c r="AK302" s="124">
        <v>70.667284305699994</v>
      </c>
      <c r="AL302" s="123" t="s">
        <v>159</v>
      </c>
      <c r="AM302" s="36">
        <v>42173</v>
      </c>
      <c r="AN302" s="123" t="s">
        <v>9271</v>
      </c>
      <c r="AO302" s="123" t="s">
        <v>10207</v>
      </c>
      <c r="AP302" s="123" t="s">
        <v>209</v>
      </c>
      <c r="AQ302" s="123" t="s">
        <v>165</v>
      </c>
    </row>
    <row r="303" spans="1:43">
      <c r="A303" s="123" t="s">
        <v>7622</v>
      </c>
      <c r="B303" s="123" t="s">
        <v>7623</v>
      </c>
      <c r="C303" s="36">
        <v>43830</v>
      </c>
      <c r="D303" s="124">
        <v>1.2170000000000001</v>
      </c>
      <c r="E303" s="124">
        <v>1.2170000000000001</v>
      </c>
      <c r="F303" s="125">
        <v>1.4166666666666801</v>
      </c>
      <c r="G303" s="36">
        <v>43829</v>
      </c>
      <c r="H303" s="124">
        <v>1.2</v>
      </c>
      <c r="I303" s="125">
        <v>45.923261390887298</v>
      </c>
      <c r="J303" s="123" t="s">
        <v>10208</v>
      </c>
      <c r="K303" s="125">
        <v>1.58597662771287</v>
      </c>
      <c r="L303" s="125">
        <v>0.82850041425020804</v>
      </c>
      <c r="M303" s="130">
        <v>3.5744680851063899</v>
      </c>
      <c r="N303" s="137">
        <f t="shared" si="44"/>
        <v>14.29787234042556</v>
      </c>
      <c r="O303" s="132">
        <f t="shared" si="45"/>
        <v>0.1429787234042556</v>
      </c>
      <c r="P303" s="134">
        <f t="shared" si="46"/>
        <v>891</v>
      </c>
      <c r="Q303" s="134">
        <v>1124</v>
      </c>
      <c r="R303" s="134" t="str">
        <f t="shared" si="47"/>
        <v>891/1124</v>
      </c>
      <c r="S303" s="132">
        <f t="shared" si="48"/>
        <v>0.79270462633451955</v>
      </c>
      <c r="T303" s="137">
        <f t="shared" si="49"/>
        <v>60.364768683274022</v>
      </c>
      <c r="U303" s="133" t="e">
        <f ca="1">[1]!f_risk_annusharpe(A303,"2019/9/30","2019/12/31",1,1,3)</f>
        <v>#NAME?</v>
      </c>
      <c r="V303" s="134" t="e">
        <f t="shared" ca="1" si="50"/>
        <v>#NAME?</v>
      </c>
      <c r="W303" s="134">
        <f t="shared" si="51"/>
        <v>1124</v>
      </c>
      <c r="X303" s="134" t="e">
        <f t="shared" ca="1" si="52"/>
        <v>#NAME?</v>
      </c>
      <c r="Y303" s="132" t="e">
        <f t="shared" ca="1" si="53"/>
        <v>#NAME?</v>
      </c>
      <c r="Z303" s="137" t="e">
        <f t="shared" ca="1" si="54"/>
        <v>#NAME?</v>
      </c>
      <c r="AA303" s="125">
        <v>17.471042471042502</v>
      </c>
      <c r="AB303" s="125">
        <v>45.923261390887298</v>
      </c>
      <c r="AC303" s="123" t="s">
        <v>10208</v>
      </c>
      <c r="AD303" s="125">
        <v>18.3852140077821</v>
      </c>
      <c r="AE303" s="123" t="s">
        <v>10209</v>
      </c>
      <c r="AF303" s="126">
        <v>0</v>
      </c>
      <c r="AG303" s="123"/>
      <c r="AH303" s="125">
        <v>21.7</v>
      </c>
      <c r="AI303" s="123" t="s">
        <v>157</v>
      </c>
      <c r="AJ303" s="123" t="s">
        <v>95</v>
      </c>
      <c r="AK303" s="124">
        <v>0.97428450290000002</v>
      </c>
      <c r="AL303" s="123" t="s">
        <v>159</v>
      </c>
      <c r="AM303" s="36">
        <v>42965</v>
      </c>
      <c r="AN303" s="123" t="s">
        <v>9271</v>
      </c>
      <c r="AO303" s="123" t="s">
        <v>10210</v>
      </c>
      <c r="AP303" s="123" t="s">
        <v>354</v>
      </c>
      <c r="AQ303" s="123" t="s">
        <v>181</v>
      </c>
    </row>
    <row r="304" spans="1:43">
      <c r="A304" s="123" t="s">
        <v>7624</v>
      </c>
      <c r="B304" s="123" t="s">
        <v>7625</v>
      </c>
      <c r="C304" s="36">
        <v>43830</v>
      </c>
      <c r="D304" s="124">
        <v>1.335</v>
      </c>
      <c r="E304" s="124">
        <v>1.335</v>
      </c>
      <c r="F304" s="125">
        <v>0.52710843373493199</v>
      </c>
      <c r="G304" s="36">
        <v>43829</v>
      </c>
      <c r="H304" s="124">
        <v>1.3280000000000001</v>
      </c>
      <c r="I304" s="125">
        <v>45.9016393442623</v>
      </c>
      <c r="J304" s="123" t="s">
        <v>10211</v>
      </c>
      <c r="K304" s="125">
        <v>2.6133743274404302</v>
      </c>
      <c r="L304" s="125">
        <v>7.0569366479550801</v>
      </c>
      <c r="M304" s="130">
        <v>5.1181102362204696</v>
      </c>
      <c r="N304" s="137">
        <f t="shared" si="44"/>
        <v>20.472440944881878</v>
      </c>
      <c r="O304" s="132">
        <f t="shared" si="45"/>
        <v>0.20472440944881878</v>
      </c>
      <c r="P304" s="134">
        <f t="shared" si="46"/>
        <v>753</v>
      </c>
      <c r="Q304" s="134">
        <v>1124</v>
      </c>
      <c r="R304" s="134" t="str">
        <f t="shared" si="47"/>
        <v>753/1124</v>
      </c>
      <c r="S304" s="132">
        <f t="shared" si="48"/>
        <v>0.66992882562277578</v>
      </c>
      <c r="T304" s="137">
        <f t="shared" si="49"/>
        <v>66.503558718861214</v>
      </c>
      <c r="U304" s="133" t="e">
        <f ca="1">[1]!f_risk_annusharpe(A304,"2019/9/30","2019/12/31",1,1,3)</f>
        <v>#NAME?</v>
      </c>
      <c r="V304" s="134" t="e">
        <f t="shared" ca="1" si="50"/>
        <v>#NAME?</v>
      </c>
      <c r="W304" s="134">
        <f t="shared" si="51"/>
        <v>1124</v>
      </c>
      <c r="X304" s="134" t="e">
        <f t="shared" ca="1" si="52"/>
        <v>#NAME?</v>
      </c>
      <c r="Y304" s="132" t="e">
        <f t="shared" ca="1" si="53"/>
        <v>#NAME?</v>
      </c>
      <c r="Z304" s="137" t="e">
        <f t="shared" ca="1" si="54"/>
        <v>#NAME?</v>
      </c>
      <c r="AA304" s="125">
        <v>11.902766135792101</v>
      </c>
      <c r="AB304" s="125">
        <v>45.9016393442623</v>
      </c>
      <c r="AC304" s="123" t="s">
        <v>10211</v>
      </c>
      <c r="AD304" s="125">
        <v>22.5895316804408</v>
      </c>
      <c r="AE304" s="123" t="s">
        <v>10212</v>
      </c>
      <c r="AF304" s="126">
        <v>0</v>
      </c>
      <c r="AG304" s="123"/>
      <c r="AH304" s="125">
        <v>33.5</v>
      </c>
      <c r="AI304" s="123" t="s">
        <v>157</v>
      </c>
      <c r="AJ304" s="123" t="s">
        <v>95</v>
      </c>
      <c r="AK304" s="124">
        <v>1.3267313972000001</v>
      </c>
      <c r="AL304" s="123" t="s">
        <v>159</v>
      </c>
      <c r="AM304" s="36">
        <v>42894</v>
      </c>
      <c r="AN304" s="123" t="s">
        <v>9271</v>
      </c>
      <c r="AO304" s="123" t="s">
        <v>10213</v>
      </c>
      <c r="AP304" s="123" t="s">
        <v>228</v>
      </c>
      <c r="AQ304" s="123" t="s">
        <v>185</v>
      </c>
    </row>
    <row r="305" spans="1:43">
      <c r="A305" s="123" t="s">
        <v>7626</v>
      </c>
      <c r="B305" s="123" t="s">
        <v>7627</v>
      </c>
      <c r="C305" s="36">
        <v>43830</v>
      </c>
      <c r="D305" s="124">
        <v>1.5209999999999999</v>
      </c>
      <c r="E305" s="124">
        <v>1.5209999999999999</v>
      </c>
      <c r="F305" s="125">
        <v>0.32981530343007198</v>
      </c>
      <c r="G305" s="36">
        <v>43829</v>
      </c>
      <c r="H305" s="124">
        <v>1.516</v>
      </c>
      <c r="I305" s="125">
        <v>45.8293384467881</v>
      </c>
      <c r="J305" s="123" t="s">
        <v>10214</v>
      </c>
      <c r="K305" s="125">
        <v>2.0805369127516702</v>
      </c>
      <c r="L305" s="125">
        <v>8.10234541577824</v>
      </c>
      <c r="M305" s="130">
        <v>10.698689956331901</v>
      </c>
      <c r="N305" s="137">
        <f t="shared" si="44"/>
        <v>42.794759825327603</v>
      </c>
      <c r="O305" s="132">
        <f t="shared" si="45"/>
        <v>0.42794759825327605</v>
      </c>
      <c r="P305" s="134">
        <f t="shared" si="46"/>
        <v>295</v>
      </c>
      <c r="Q305" s="134">
        <v>1124</v>
      </c>
      <c r="R305" s="134" t="str">
        <f t="shared" si="47"/>
        <v>295/1124</v>
      </c>
      <c r="S305" s="132">
        <f t="shared" si="48"/>
        <v>0.26245551601423489</v>
      </c>
      <c r="T305" s="137">
        <f t="shared" si="49"/>
        <v>86.877224199288264</v>
      </c>
      <c r="U305" s="133" t="e">
        <f ca="1">[1]!f_risk_annusharpe(A305,"2019/9/30","2019/12/31",1,1,3)</f>
        <v>#NAME?</v>
      </c>
      <c r="V305" s="134" t="e">
        <f t="shared" ca="1" si="50"/>
        <v>#NAME?</v>
      </c>
      <c r="W305" s="134">
        <f t="shared" si="51"/>
        <v>1124</v>
      </c>
      <c r="X305" s="134" t="e">
        <f t="shared" ca="1" si="52"/>
        <v>#NAME?</v>
      </c>
      <c r="Y305" s="132" t="e">
        <f t="shared" ca="1" si="53"/>
        <v>#NAME?</v>
      </c>
      <c r="Z305" s="137" t="e">
        <f t="shared" ca="1" si="54"/>
        <v>#NAME?</v>
      </c>
      <c r="AA305" s="125">
        <v>13.4228187919463</v>
      </c>
      <c r="AB305" s="125">
        <v>45.8293384467881</v>
      </c>
      <c r="AC305" s="123" t="s">
        <v>10214</v>
      </c>
      <c r="AD305" s="125">
        <v>24.774405250205099</v>
      </c>
      <c r="AE305" s="123" t="s">
        <v>10215</v>
      </c>
      <c r="AF305" s="125">
        <v>17.0900692840647</v>
      </c>
      <c r="AG305" s="123" t="s">
        <v>10216</v>
      </c>
      <c r="AH305" s="125">
        <v>52.1</v>
      </c>
      <c r="AI305" s="123" t="s">
        <v>157</v>
      </c>
      <c r="AJ305" s="123" t="s">
        <v>158</v>
      </c>
      <c r="AK305" s="124">
        <v>6.3930038804000002</v>
      </c>
      <c r="AL305" s="123" t="s">
        <v>159</v>
      </c>
      <c r="AM305" s="36">
        <v>42027</v>
      </c>
      <c r="AN305" s="123" t="s">
        <v>9271</v>
      </c>
      <c r="AO305" s="123" t="s">
        <v>10077</v>
      </c>
      <c r="AP305" s="123" t="s">
        <v>446</v>
      </c>
      <c r="AQ305" s="123" t="s">
        <v>183</v>
      </c>
    </row>
    <row r="306" spans="1:43">
      <c r="A306" s="123" t="s">
        <v>7628</v>
      </c>
      <c r="B306" s="123" t="s">
        <v>7629</v>
      </c>
      <c r="C306" s="36">
        <v>43830</v>
      </c>
      <c r="D306" s="124">
        <v>1.08</v>
      </c>
      <c r="E306" s="124">
        <v>1.1839999999999999</v>
      </c>
      <c r="F306" s="125">
        <v>0.65237651444547995</v>
      </c>
      <c r="G306" s="36">
        <v>43829</v>
      </c>
      <c r="H306" s="124">
        <v>1.073</v>
      </c>
      <c r="I306" s="125">
        <v>45.806741738066101</v>
      </c>
      <c r="J306" s="123" t="s">
        <v>10217</v>
      </c>
      <c r="K306" s="125">
        <v>2.0793950850661602</v>
      </c>
      <c r="L306" s="125">
        <v>8.5427608030866509</v>
      </c>
      <c r="M306" s="130">
        <v>10.5047384044527</v>
      </c>
      <c r="N306" s="137">
        <f t="shared" si="44"/>
        <v>42.018953617810801</v>
      </c>
      <c r="O306" s="132">
        <f t="shared" si="45"/>
        <v>0.420189536178108</v>
      </c>
      <c r="P306" s="134">
        <f t="shared" si="46"/>
        <v>302</v>
      </c>
      <c r="Q306" s="134">
        <v>1124</v>
      </c>
      <c r="R306" s="134" t="str">
        <f t="shared" si="47"/>
        <v>302/1124</v>
      </c>
      <c r="S306" s="132">
        <f t="shared" si="48"/>
        <v>0.26868327402135234</v>
      </c>
      <c r="T306" s="137">
        <f t="shared" si="49"/>
        <v>86.565836298932396</v>
      </c>
      <c r="U306" s="133" t="e">
        <f ca="1">[1]!f_risk_annusharpe(A306,"2019/9/30","2019/12/31",1,1,3)</f>
        <v>#NAME?</v>
      </c>
      <c r="V306" s="134" t="e">
        <f t="shared" ca="1" si="50"/>
        <v>#NAME?</v>
      </c>
      <c r="W306" s="134">
        <f t="shared" si="51"/>
        <v>1124</v>
      </c>
      <c r="X306" s="134" t="e">
        <f t="shared" ca="1" si="52"/>
        <v>#NAME?</v>
      </c>
      <c r="Y306" s="132" t="e">
        <f t="shared" ca="1" si="53"/>
        <v>#NAME?</v>
      </c>
      <c r="Z306" s="137" t="e">
        <f t="shared" ca="1" si="54"/>
        <v>#NAME?</v>
      </c>
      <c r="AA306" s="125">
        <v>18.767804586241301</v>
      </c>
      <c r="AB306" s="125">
        <v>45.806741738066101</v>
      </c>
      <c r="AC306" s="123" t="s">
        <v>10217</v>
      </c>
      <c r="AD306" s="125">
        <v>14.8737782063645</v>
      </c>
      <c r="AE306" s="123" t="s">
        <v>10218</v>
      </c>
      <c r="AF306" s="125">
        <v>19.722721608040199</v>
      </c>
      <c r="AG306" s="123" t="s">
        <v>10219</v>
      </c>
      <c r="AH306" s="125">
        <v>19.124108</v>
      </c>
      <c r="AI306" s="123" t="s">
        <v>163</v>
      </c>
      <c r="AJ306" s="123" t="s">
        <v>189</v>
      </c>
      <c r="AK306" s="124">
        <v>1.7475113040000001</v>
      </c>
      <c r="AL306" s="123" t="s">
        <v>159</v>
      </c>
      <c r="AM306" s="36">
        <v>42684</v>
      </c>
      <c r="AN306" s="123" t="s">
        <v>9271</v>
      </c>
      <c r="AO306" s="123" t="s">
        <v>10220</v>
      </c>
      <c r="AP306" s="123" t="s">
        <v>464</v>
      </c>
      <c r="AQ306" s="123" t="s">
        <v>181</v>
      </c>
    </row>
    <row r="307" spans="1:43">
      <c r="A307" s="123" t="s">
        <v>7630</v>
      </c>
      <c r="B307" s="123" t="s">
        <v>7631</v>
      </c>
      <c r="C307" s="36">
        <v>43830</v>
      </c>
      <c r="D307" s="124">
        <v>1.3540000000000001</v>
      </c>
      <c r="E307" s="124">
        <v>2.2930000000000001</v>
      </c>
      <c r="F307" s="125">
        <v>0.37064492216456801</v>
      </c>
      <c r="G307" s="36">
        <v>43829</v>
      </c>
      <c r="H307" s="124">
        <v>1.349</v>
      </c>
      <c r="I307" s="125">
        <v>45.748116254036603</v>
      </c>
      <c r="J307" s="123" t="s">
        <v>10221</v>
      </c>
      <c r="K307" s="125">
        <v>3.2799389778794898</v>
      </c>
      <c r="L307" s="125">
        <v>8.4067253803042306</v>
      </c>
      <c r="M307" s="130">
        <v>7.4603174603174596</v>
      </c>
      <c r="N307" s="137">
        <f t="shared" si="44"/>
        <v>29.841269841269838</v>
      </c>
      <c r="O307" s="132">
        <f t="shared" si="45"/>
        <v>0.29841269841269841</v>
      </c>
      <c r="P307" s="134">
        <f t="shared" si="46"/>
        <v>559</v>
      </c>
      <c r="Q307" s="134">
        <v>1124</v>
      </c>
      <c r="R307" s="134" t="str">
        <f t="shared" si="47"/>
        <v>559/1124</v>
      </c>
      <c r="S307" s="132">
        <f t="shared" si="48"/>
        <v>0.49733096085409251</v>
      </c>
      <c r="T307" s="137">
        <f t="shared" si="49"/>
        <v>75.133451957295378</v>
      </c>
      <c r="U307" s="133" t="e">
        <f ca="1">[1]!f_risk_annusharpe(A307,"2019/9/30","2019/12/31",1,1,3)</f>
        <v>#NAME?</v>
      </c>
      <c r="V307" s="134" t="e">
        <f t="shared" ca="1" si="50"/>
        <v>#NAME?</v>
      </c>
      <c r="W307" s="134">
        <f t="shared" si="51"/>
        <v>1124</v>
      </c>
      <c r="X307" s="134" t="e">
        <f t="shared" ca="1" si="52"/>
        <v>#NAME?</v>
      </c>
      <c r="Y307" s="132" t="e">
        <f t="shared" ca="1" si="53"/>
        <v>#NAME?</v>
      </c>
      <c r="Z307" s="137" t="e">
        <f t="shared" ca="1" si="54"/>
        <v>#NAME?</v>
      </c>
      <c r="AA307" s="125">
        <v>10.2605863192182</v>
      </c>
      <c r="AB307" s="125">
        <v>45.748116254036603</v>
      </c>
      <c r="AC307" s="123" t="s">
        <v>10221</v>
      </c>
      <c r="AD307" s="125">
        <v>8.7428582761505993</v>
      </c>
      <c r="AE307" s="123" t="s">
        <v>10222</v>
      </c>
      <c r="AF307" s="125">
        <v>39.242209803367501</v>
      </c>
      <c r="AG307" s="123" t="s">
        <v>10223</v>
      </c>
      <c r="AH307" s="125">
        <v>183.1325028</v>
      </c>
      <c r="AI307" s="123" t="s">
        <v>157</v>
      </c>
      <c r="AJ307" s="123" t="s">
        <v>166</v>
      </c>
      <c r="AK307" s="124">
        <v>15.718768025999999</v>
      </c>
      <c r="AL307" s="123" t="s">
        <v>159</v>
      </c>
      <c r="AM307" s="36">
        <v>41962</v>
      </c>
      <c r="AN307" s="123" t="s">
        <v>9271</v>
      </c>
      <c r="AO307" s="123" t="s">
        <v>10224</v>
      </c>
      <c r="AP307" s="123" t="s">
        <v>404</v>
      </c>
      <c r="AQ307" s="123" t="s">
        <v>162</v>
      </c>
    </row>
    <row r="308" spans="1:43">
      <c r="A308" s="123" t="s">
        <v>7632</v>
      </c>
      <c r="B308" s="123" t="s">
        <v>7633</v>
      </c>
      <c r="C308" s="36">
        <v>43830</v>
      </c>
      <c r="D308" s="124">
        <v>1.3580000000000001</v>
      </c>
      <c r="E308" s="124">
        <v>1.468</v>
      </c>
      <c r="F308" s="125">
        <v>7.3691967575545705E-2</v>
      </c>
      <c r="G308" s="36">
        <v>43829</v>
      </c>
      <c r="H308" s="124">
        <v>1.357</v>
      </c>
      <c r="I308" s="125">
        <v>45.708154506437801</v>
      </c>
      <c r="J308" s="123" t="s">
        <v>10225</v>
      </c>
      <c r="K308" s="125">
        <v>1.4947683109118099</v>
      </c>
      <c r="L308" s="125">
        <v>5.5167055167055299</v>
      </c>
      <c r="M308" s="130">
        <v>10.4065040650407</v>
      </c>
      <c r="N308" s="137">
        <f t="shared" si="44"/>
        <v>41.6260162601628</v>
      </c>
      <c r="O308" s="132">
        <f t="shared" si="45"/>
        <v>0.41626016260162801</v>
      </c>
      <c r="P308" s="134">
        <f t="shared" si="46"/>
        <v>307</v>
      </c>
      <c r="Q308" s="134">
        <v>1124</v>
      </c>
      <c r="R308" s="134" t="str">
        <f t="shared" si="47"/>
        <v>307/1124</v>
      </c>
      <c r="S308" s="132">
        <f t="shared" si="48"/>
        <v>0.27313167259786475</v>
      </c>
      <c r="T308" s="137">
        <f t="shared" si="49"/>
        <v>86.343416370106766</v>
      </c>
      <c r="U308" s="133" t="e">
        <f ca="1">[1]!f_risk_annusharpe(A308,"2019/9/30","2019/12/31",1,1,3)</f>
        <v>#NAME?</v>
      </c>
      <c r="V308" s="134" t="e">
        <f t="shared" ca="1" si="50"/>
        <v>#NAME?</v>
      </c>
      <c r="W308" s="134">
        <f t="shared" si="51"/>
        <v>1124</v>
      </c>
      <c r="X308" s="134" t="e">
        <f t="shared" ca="1" si="52"/>
        <v>#NAME?</v>
      </c>
      <c r="Y308" s="132" t="e">
        <f t="shared" ca="1" si="53"/>
        <v>#NAME?</v>
      </c>
      <c r="Z308" s="137" t="e">
        <f t="shared" ca="1" si="54"/>
        <v>#NAME?</v>
      </c>
      <c r="AA308" s="125">
        <v>14.0218303946264</v>
      </c>
      <c r="AB308" s="125">
        <v>45.708154506437801</v>
      </c>
      <c r="AC308" s="123" t="s">
        <v>10225</v>
      </c>
      <c r="AD308" s="125">
        <v>27.511737089201901</v>
      </c>
      <c r="AE308" s="123" t="s">
        <v>10226</v>
      </c>
      <c r="AF308" s="125">
        <v>37.065934309240603</v>
      </c>
      <c r="AG308" s="123" t="s">
        <v>10227</v>
      </c>
      <c r="AH308" s="125">
        <v>49.813066200000002</v>
      </c>
      <c r="AI308" s="123" t="s">
        <v>157</v>
      </c>
      <c r="AJ308" s="123" t="s">
        <v>166</v>
      </c>
      <c r="AK308" s="124">
        <v>11.023988239299999</v>
      </c>
      <c r="AL308" s="123" t="s">
        <v>159</v>
      </c>
      <c r="AM308" s="36">
        <v>42243</v>
      </c>
      <c r="AN308" s="123" t="s">
        <v>9271</v>
      </c>
      <c r="AO308" s="123" t="s">
        <v>10228</v>
      </c>
      <c r="AP308" s="123" t="s">
        <v>164</v>
      </c>
      <c r="AQ308" s="123" t="s">
        <v>181</v>
      </c>
    </row>
    <row r="309" spans="1:43">
      <c r="A309" s="123" t="s">
        <v>7634</v>
      </c>
      <c r="B309" s="123" t="s">
        <v>7635</v>
      </c>
      <c r="C309" s="36">
        <v>43830</v>
      </c>
      <c r="D309" s="124">
        <v>1.339</v>
      </c>
      <c r="E309" s="124">
        <v>1.96</v>
      </c>
      <c r="F309" s="125">
        <v>1.8250950570342099</v>
      </c>
      <c r="G309" s="36">
        <v>43829</v>
      </c>
      <c r="H309" s="124">
        <v>1.3149999999999999</v>
      </c>
      <c r="I309" s="125">
        <v>45.649468538723298</v>
      </c>
      <c r="J309" s="123" t="s">
        <v>10229</v>
      </c>
      <c r="K309" s="125">
        <v>2.6053639846743102</v>
      </c>
      <c r="L309" s="125">
        <v>4.3647381652414898</v>
      </c>
      <c r="M309" s="130">
        <v>5.9173052687531902</v>
      </c>
      <c r="N309" s="137">
        <f t="shared" si="44"/>
        <v>23.669221075012761</v>
      </c>
      <c r="O309" s="132">
        <f t="shared" si="45"/>
        <v>0.23669221075012761</v>
      </c>
      <c r="P309" s="134">
        <f t="shared" si="46"/>
        <v>691</v>
      </c>
      <c r="Q309" s="134">
        <v>1124</v>
      </c>
      <c r="R309" s="134" t="str">
        <f t="shared" si="47"/>
        <v>691/1124</v>
      </c>
      <c r="S309" s="132">
        <f t="shared" si="48"/>
        <v>0.61476868327402134</v>
      </c>
      <c r="T309" s="137">
        <f t="shared" si="49"/>
        <v>69.261565836298928</v>
      </c>
      <c r="U309" s="133" t="e">
        <f ca="1">[1]!f_risk_annusharpe(A309,"2019/9/30","2019/12/31",1,1,3)</f>
        <v>#NAME?</v>
      </c>
      <c r="V309" s="134" t="e">
        <f t="shared" ca="1" si="50"/>
        <v>#NAME?</v>
      </c>
      <c r="W309" s="134">
        <f t="shared" si="51"/>
        <v>1124</v>
      </c>
      <c r="X309" s="134" t="e">
        <f t="shared" ca="1" si="52"/>
        <v>#NAME?</v>
      </c>
      <c r="Y309" s="132" t="e">
        <f t="shared" ca="1" si="53"/>
        <v>#NAME?</v>
      </c>
      <c r="Z309" s="137" t="e">
        <f t="shared" ca="1" si="54"/>
        <v>#NAME?</v>
      </c>
      <c r="AA309" s="125">
        <v>14.447002252867</v>
      </c>
      <c r="AB309" s="125">
        <v>45.649468538723298</v>
      </c>
      <c r="AC309" s="123" t="s">
        <v>10229</v>
      </c>
      <c r="AD309" s="125">
        <v>23.065174429018398</v>
      </c>
      <c r="AE309" s="123" t="s">
        <v>10230</v>
      </c>
      <c r="AF309" s="125">
        <v>14.6463313186071</v>
      </c>
      <c r="AG309" s="123" t="s">
        <v>10231</v>
      </c>
      <c r="AH309" s="125">
        <v>110.24134429999999</v>
      </c>
      <c r="AI309" s="123" t="s">
        <v>157</v>
      </c>
      <c r="AJ309" s="123" t="s">
        <v>158</v>
      </c>
      <c r="AK309" s="124">
        <v>5.9095133242999998</v>
      </c>
      <c r="AL309" s="123" t="s">
        <v>159</v>
      </c>
      <c r="AM309" s="36">
        <v>41695</v>
      </c>
      <c r="AN309" s="123" t="s">
        <v>9271</v>
      </c>
      <c r="AO309" s="123" t="s">
        <v>10232</v>
      </c>
      <c r="AP309" s="123" t="s">
        <v>193</v>
      </c>
      <c r="AQ309" s="123" t="s">
        <v>185</v>
      </c>
    </row>
    <row r="310" spans="1:43">
      <c r="A310" s="123" t="s">
        <v>7636</v>
      </c>
      <c r="B310" s="123" t="s">
        <v>7637</v>
      </c>
      <c r="C310" s="36">
        <v>43830</v>
      </c>
      <c r="D310" s="124">
        <v>1.1916</v>
      </c>
      <c r="E310" s="124">
        <v>1.1916</v>
      </c>
      <c r="F310" s="125">
        <v>0.66739883416406298</v>
      </c>
      <c r="G310" s="36">
        <v>43829</v>
      </c>
      <c r="H310" s="124">
        <v>1.1837</v>
      </c>
      <c r="I310" s="125">
        <v>45.618966149334</v>
      </c>
      <c r="J310" s="123" t="s">
        <v>10233</v>
      </c>
      <c r="K310" s="125">
        <v>1.5597034006647901</v>
      </c>
      <c r="L310" s="125">
        <v>14.116069718444701</v>
      </c>
      <c r="M310" s="130">
        <v>10.558545184635401</v>
      </c>
      <c r="N310" s="137">
        <f t="shared" si="44"/>
        <v>42.234180738541603</v>
      </c>
      <c r="O310" s="132">
        <f t="shared" si="45"/>
        <v>0.42234180738541605</v>
      </c>
      <c r="P310" s="134">
        <f t="shared" si="46"/>
        <v>298</v>
      </c>
      <c r="Q310" s="134">
        <v>1124</v>
      </c>
      <c r="R310" s="134" t="str">
        <f t="shared" si="47"/>
        <v>298/1124</v>
      </c>
      <c r="S310" s="132">
        <f t="shared" si="48"/>
        <v>0.26512455516014233</v>
      </c>
      <c r="T310" s="137">
        <f t="shared" si="49"/>
        <v>86.743772241992886</v>
      </c>
      <c r="U310" s="133" t="e">
        <f ca="1">[1]!f_risk_annusharpe(A310,"2019/9/30","2019/12/31",1,1,3)</f>
        <v>#NAME?</v>
      </c>
      <c r="V310" s="134" t="e">
        <f t="shared" ca="1" si="50"/>
        <v>#NAME?</v>
      </c>
      <c r="W310" s="134">
        <f t="shared" si="51"/>
        <v>1124</v>
      </c>
      <c r="X310" s="134" t="e">
        <f t="shared" ca="1" si="52"/>
        <v>#NAME?</v>
      </c>
      <c r="Y310" s="132" t="e">
        <f t="shared" ca="1" si="53"/>
        <v>#NAME?</v>
      </c>
      <c r="Z310" s="137" t="e">
        <f t="shared" ca="1" si="54"/>
        <v>#NAME?</v>
      </c>
      <c r="AA310" s="125">
        <v>23.918469217969999</v>
      </c>
      <c r="AB310" s="125">
        <v>45.618966149334</v>
      </c>
      <c r="AC310" s="123" t="s">
        <v>10233</v>
      </c>
      <c r="AD310" s="125">
        <v>19.638554216867501</v>
      </c>
      <c r="AE310" s="123" t="s">
        <v>10234</v>
      </c>
      <c r="AF310" s="126">
        <v>0</v>
      </c>
      <c r="AG310" s="123"/>
      <c r="AH310" s="125">
        <v>19.16</v>
      </c>
      <c r="AI310" s="123" t="s">
        <v>157</v>
      </c>
      <c r="AJ310" s="123" t="s">
        <v>95</v>
      </c>
      <c r="AK310" s="124">
        <v>0.99790302340000003</v>
      </c>
      <c r="AL310" s="123" t="s">
        <v>159</v>
      </c>
      <c r="AM310" s="36">
        <v>43061</v>
      </c>
      <c r="AN310" s="123" t="s">
        <v>9271</v>
      </c>
      <c r="AO310" s="123" t="s">
        <v>10043</v>
      </c>
      <c r="AP310" s="123" t="s">
        <v>195</v>
      </c>
      <c r="AQ310" s="123" t="s">
        <v>162</v>
      </c>
    </row>
    <row r="311" spans="1:43">
      <c r="A311" s="123" t="s">
        <v>7638</v>
      </c>
      <c r="B311" s="123" t="s">
        <v>7639</v>
      </c>
      <c r="C311" s="36">
        <v>43830</v>
      </c>
      <c r="D311" s="124">
        <v>1.0427</v>
      </c>
      <c r="E311" s="124">
        <v>1.0427</v>
      </c>
      <c r="F311" s="125">
        <v>0.26925665929415499</v>
      </c>
      <c r="G311" s="36">
        <v>43829</v>
      </c>
      <c r="H311" s="124">
        <v>1.0399</v>
      </c>
      <c r="I311" s="125">
        <v>45.587824629991601</v>
      </c>
      <c r="J311" s="123" t="s">
        <v>10235</v>
      </c>
      <c r="K311" s="125">
        <v>2.2054499117819999</v>
      </c>
      <c r="L311" s="125">
        <v>6.3220148873253699</v>
      </c>
      <c r="M311" s="130">
        <v>10.082347972973</v>
      </c>
      <c r="N311" s="137">
        <f t="shared" si="44"/>
        <v>40.329391891892001</v>
      </c>
      <c r="O311" s="132">
        <f t="shared" si="45"/>
        <v>0.40329391891892002</v>
      </c>
      <c r="P311" s="134">
        <f t="shared" si="46"/>
        <v>337</v>
      </c>
      <c r="Q311" s="134">
        <v>1124</v>
      </c>
      <c r="R311" s="134" t="str">
        <f t="shared" si="47"/>
        <v>337/1124</v>
      </c>
      <c r="S311" s="132">
        <f t="shared" si="48"/>
        <v>0.29982206405693951</v>
      </c>
      <c r="T311" s="137">
        <f t="shared" si="49"/>
        <v>85.008896797153028</v>
      </c>
      <c r="U311" s="133" t="e">
        <f ca="1">[1]!f_risk_annusharpe(A311,"2019/9/30","2019/12/31",1,1,3)</f>
        <v>#NAME?</v>
      </c>
      <c r="V311" s="134" t="e">
        <f t="shared" ca="1" si="50"/>
        <v>#NAME?</v>
      </c>
      <c r="W311" s="134">
        <f t="shared" si="51"/>
        <v>1124</v>
      </c>
      <c r="X311" s="134" t="e">
        <f t="shared" ca="1" si="52"/>
        <v>#NAME?</v>
      </c>
      <c r="Y311" s="132" t="e">
        <f t="shared" ca="1" si="53"/>
        <v>#NAME?</v>
      </c>
      <c r="Z311" s="137" t="e">
        <f t="shared" ca="1" si="54"/>
        <v>#NAME?</v>
      </c>
      <c r="AA311" s="125">
        <v>16.4897776784717</v>
      </c>
      <c r="AB311" s="125">
        <v>45.587824629991601</v>
      </c>
      <c r="AC311" s="123" t="s">
        <v>10235</v>
      </c>
      <c r="AD311" s="126">
        <v>0</v>
      </c>
      <c r="AE311" s="123"/>
      <c r="AF311" s="126">
        <v>0</v>
      </c>
      <c r="AG311" s="123"/>
      <c r="AH311" s="125">
        <v>4.2699999999999996</v>
      </c>
      <c r="AI311" s="123" t="s">
        <v>163</v>
      </c>
      <c r="AJ311" s="123" t="s">
        <v>95</v>
      </c>
      <c r="AK311" s="124">
        <v>1.2523593027</v>
      </c>
      <c r="AL311" s="123" t="s">
        <v>159</v>
      </c>
      <c r="AM311" s="36">
        <v>43144</v>
      </c>
      <c r="AN311" s="123" t="s">
        <v>9271</v>
      </c>
      <c r="AO311" s="123" t="s">
        <v>9288</v>
      </c>
      <c r="AP311" s="123" t="s">
        <v>317</v>
      </c>
      <c r="AQ311" s="123" t="s">
        <v>162</v>
      </c>
    </row>
    <row r="312" spans="1:43">
      <c r="A312" s="123" t="s">
        <v>7640</v>
      </c>
      <c r="B312" s="123" t="s">
        <v>7641</v>
      </c>
      <c r="C312" s="36">
        <v>43830</v>
      </c>
      <c r="D312" s="124">
        <v>1.2137</v>
      </c>
      <c r="E312" s="124">
        <v>1.4377</v>
      </c>
      <c r="F312" s="125">
        <v>0.446908880244971</v>
      </c>
      <c r="G312" s="36">
        <v>43829</v>
      </c>
      <c r="H312" s="124">
        <v>1.2082999999999999</v>
      </c>
      <c r="I312" s="125">
        <v>45.579944824277298</v>
      </c>
      <c r="J312" s="123" t="s">
        <v>10236</v>
      </c>
      <c r="K312" s="125">
        <v>2.7688399661304</v>
      </c>
      <c r="L312" s="125">
        <v>5.7967224546722402</v>
      </c>
      <c r="M312" s="130">
        <v>8.1343549536706998</v>
      </c>
      <c r="N312" s="137">
        <f t="shared" si="44"/>
        <v>32.537419814682799</v>
      </c>
      <c r="O312" s="132">
        <f t="shared" si="45"/>
        <v>0.325374198146828</v>
      </c>
      <c r="P312" s="134">
        <f t="shared" si="46"/>
        <v>488</v>
      </c>
      <c r="Q312" s="134">
        <v>1124</v>
      </c>
      <c r="R312" s="134" t="str">
        <f t="shared" si="47"/>
        <v>488/1124</v>
      </c>
      <c r="S312" s="132">
        <f t="shared" si="48"/>
        <v>0.43416370106761565</v>
      </c>
      <c r="T312" s="137">
        <f t="shared" si="49"/>
        <v>78.291814946619212</v>
      </c>
      <c r="U312" s="133" t="e">
        <f ca="1">[1]!f_risk_annusharpe(A312,"2019/9/30","2019/12/31",1,1,3)</f>
        <v>#NAME?</v>
      </c>
      <c r="V312" s="134" t="e">
        <f t="shared" ca="1" si="50"/>
        <v>#NAME?</v>
      </c>
      <c r="W312" s="134">
        <f t="shared" si="51"/>
        <v>1124</v>
      </c>
      <c r="X312" s="134" t="e">
        <f t="shared" ca="1" si="52"/>
        <v>#NAME?</v>
      </c>
      <c r="Y312" s="132" t="e">
        <f t="shared" ca="1" si="53"/>
        <v>#NAME?</v>
      </c>
      <c r="Z312" s="137" t="e">
        <f t="shared" ca="1" si="54"/>
        <v>#NAME?</v>
      </c>
      <c r="AA312" s="125">
        <v>16.143540669856499</v>
      </c>
      <c r="AB312" s="125">
        <v>45.579944824277298</v>
      </c>
      <c r="AC312" s="123" t="s">
        <v>10236</v>
      </c>
      <c r="AD312" s="125">
        <v>2.51710448517612</v>
      </c>
      <c r="AE312" s="123" t="s">
        <v>10237</v>
      </c>
      <c r="AF312" s="125">
        <v>23.612440418803399</v>
      </c>
      <c r="AG312" s="123" t="s">
        <v>10238</v>
      </c>
      <c r="AH312" s="125">
        <v>22.35749178511</v>
      </c>
      <c r="AI312" s="123" t="s">
        <v>157</v>
      </c>
      <c r="AJ312" s="123" t="s">
        <v>166</v>
      </c>
      <c r="AK312" s="124">
        <v>1.4244243688</v>
      </c>
      <c r="AL312" s="123" t="s">
        <v>159</v>
      </c>
      <c r="AM312" s="36">
        <v>42235</v>
      </c>
      <c r="AN312" s="123" t="s">
        <v>9271</v>
      </c>
      <c r="AO312" s="123" t="s">
        <v>442</v>
      </c>
      <c r="AP312" s="123" t="s">
        <v>441</v>
      </c>
      <c r="AQ312" s="123" t="s">
        <v>173</v>
      </c>
    </row>
    <row r="313" spans="1:43">
      <c r="A313" s="123" t="s">
        <v>7642</v>
      </c>
      <c r="B313" s="123" t="s">
        <v>7643</v>
      </c>
      <c r="C313" s="36">
        <v>43830</v>
      </c>
      <c r="D313" s="124">
        <v>1.5209999999999999</v>
      </c>
      <c r="E313" s="124">
        <v>1.5209999999999999</v>
      </c>
      <c r="F313" s="125">
        <v>6.5789473684203306E-2</v>
      </c>
      <c r="G313" s="36">
        <v>43829</v>
      </c>
      <c r="H313" s="124">
        <v>1.52</v>
      </c>
      <c r="I313" s="125">
        <v>45.550239234449798</v>
      </c>
      <c r="J313" s="123" t="s">
        <v>10239</v>
      </c>
      <c r="K313" s="125">
        <v>2.0120724346076302</v>
      </c>
      <c r="L313" s="125">
        <v>8.7982832618025792</v>
      </c>
      <c r="M313" s="130">
        <v>13.677130044843</v>
      </c>
      <c r="N313" s="137">
        <f t="shared" si="44"/>
        <v>54.708520179372002</v>
      </c>
      <c r="O313" s="132">
        <f t="shared" si="45"/>
        <v>0.54708520179372</v>
      </c>
      <c r="P313" s="134">
        <f t="shared" si="46"/>
        <v>118</v>
      </c>
      <c r="Q313" s="134">
        <v>1124</v>
      </c>
      <c r="R313" s="134" t="str">
        <f t="shared" si="47"/>
        <v>118/1124</v>
      </c>
      <c r="S313" s="132">
        <f t="shared" si="48"/>
        <v>0.10498220640569395</v>
      </c>
      <c r="T313" s="137">
        <f t="shared" si="49"/>
        <v>94.7508896797153</v>
      </c>
      <c r="U313" s="133" t="e">
        <f ca="1">[1]!f_risk_annusharpe(A313,"2019/9/30","2019/12/31",1,1,3)</f>
        <v>#NAME?</v>
      </c>
      <c r="V313" s="134" t="e">
        <f t="shared" ca="1" si="50"/>
        <v>#NAME?</v>
      </c>
      <c r="W313" s="134">
        <f t="shared" si="51"/>
        <v>1124</v>
      </c>
      <c r="X313" s="134" t="e">
        <f t="shared" ca="1" si="52"/>
        <v>#NAME?</v>
      </c>
      <c r="Y313" s="132" t="e">
        <f t="shared" ca="1" si="53"/>
        <v>#NAME?</v>
      </c>
      <c r="Z313" s="137" t="e">
        <f t="shared" ca="1" si="54"/>
        <v>#NAME?</v>
      </c>
      <c r="AA313" s="125">
        <v>18.181818181818201</v>
      </c>
      <c r="AB313" s="125">
        <v>45.550239234449798</v>
      </c>
      <c r="AC313" s="123" t="s">
        <v>10239</v>
      </c>
      <c r="AD313" s="125">
        <v>18.7353629976581</v>
      </c>
      <c r="AE313" s="123" t="s">
        <v>10240</v>
      </c>
      <c r="AF313" s="125">
        <v>42.282507015902702</v>
      </c>
      <c r="AG313" s="123" t="s">
        <v>10241</v>
      </c>
      <c r="AH313" s="125">
        <v>52.1</v>
      </c>
      <c r="AI313" s="123" t="s">
        <v>157</v>
      </c>
      <c r="AJ313" s="123" t="s">
        <v>166</v>
      </c>
      <c r="AK313" s="124">
        <v>0.90214569710000003</v>
      </c>
      <c r="AL313" s="123" t="s">
        <v>159</v>
      </c>
      <c r="AM313" s="36">
        <v>42509</v>
      </c>
      <c r="AN313" s="123" t="s">
        <v>9271</v>
      </c>
      <c r="AO313" s="123" t="s">
        <v>10137</v>
      </c>
      <c r="AP313" s="123" t="s">
        <v>269</v>
      </c>
      <c r="AQ313" s="123" t="s">
        <v>181</v>
      </c>
    </row>
    <row r="314" spans="1:43">
      <c r="A314" s="123" t="s">
        <v>7644</v>
      </c>
      <c r="B314" s="123" t="s">
        <v>7645</v>
      </c>
      <c r="C314" s="36">
        <v>43830</v>
      </c>
      <c r="D314" s="124">
        <v>0.93810000000000004</v>
      </c>
      <c r="E314" s="124">
        <v>0.93810000000000004</v>
      </c>
      <c r="F314" s="125">
        <v>0.34228259706921499</v>
      </c>
      <c r="G314" s="36">
        <v>43829</v>
      </c>
      <c r="H314" s="124">
        <v>0.93489999999999995</v>
      </c>
      <c r="I314" s="125">
        <v>45.532112938256297</v>
      </c>
      <c r="J314" s="123" t="s">
        <v>10242</v>
      </c>
      <c r="K314" s="125">
        <v>1.91200434546443</v>
      </c>
      <c r="L314" s="125">
        <v>6.4450243957789697</v>
      </c>
      <c r="M314" s="130">
        <v>8.0760368663594502</v>
      </c>
      <c r="N314" s="137">
        <f t="shared" si="44"/>
        <v>32.304147465437801</v>
      </c>
      <c r="O314" s="132">
        <f t="shared" si="45"/>
        <v>0.32304147465437799</v>
      </c>
      <c r="P314" s="134">
        <f t="shared" si="46"/>
        <v>491</v>
      </c>
      <c r="Q314" s="134">
        <v>1124</v>
      </c>
      <c r="R314" s="134" t="str">
        <f t="shared" si="47"/>
        <v>491/1124</v>
      </c>
      <c r="S314" s="132">
        <f t="shared" si="48"/>
        <v>0.43683274021352314</v>
      </c>
      <c r="T314" s="137">
        <f t="shared" si="49"/>
        <v>78.158362989323848</v>
      </c>
      <c r="U314" s="133" t="e">
        <f ca="1">[1]!f_risk_annusharpe(A314,"2019/9/30","2019/12/31",1,1,3)</f>
        <v>#NAME?</v>
      </c>
      <c r="V314" s="134" t="e">
        <f t="shared" ca="1" si="50"/>
        <v>#NAME?</v>
      </c>
      <c r="W314" s="134">
        <f t="shared" si="51"/>
        <v>1124</v>
      </c>
      <c r="X314" s="134" t="e">
        <f t="shared" ca="1" si="52"/>
        <v>#NAME?</v>
      </c>
      <c r="Y314" s="132" t="e">
        <f t="shared" ca="1" si="53"/>
        <v>#NAME?</v>
      </c>
      <c r="Z314" s="137" t="e">
        <f t="shared" ca="1" si="54"/>
        <v>#NAME?</v>
      </c>
      <c r="AA314" s="125">
        <v>17.703889585947302</v>
      </c>
      <c r="AB314" s="125">
        <v>45.532112938256297</v>
      </c>
      <c r="AC314" s="123" t="s">
        <v>10242</v>
      </c>
      <c r="AD314" s="125">
        <v>-2.0363408521303201</v>
      </c>
      <c r="AE314" s="123" t="s">
        <v>10243</v>
      </c>
      <c r="AF314" s="125">
        <v>-6.3211503894547603</v>
      </c>
      <c r="AG314" s="123" t="s">
        <v>10244</v>
      </c>
      <c r="AH314" s="125">
        <v>-6.19</v>
      </c>
      <c r="AI314" s="123" t="s">
        <v>157</v>
      </c>
      <c r="AJ314" s="123" t="s">
        <v>158</v>
      </c>
      <c r="AK314" s="124">
        <v>2.0727116408000001</v>
      </c>
      <c r="AL314" s="123" t="s">
        <v>159</v>
      </c>
      <c r="AM314" s="36">
        <v>42717</v>
      </c>
      <c r="AN314" s="123" t="s">
        <v>9271</v>
      </c>
      <c r="AO314" s="123" t="s">
        <v>447</v>
      </c>
      <c r="AP314" s="123" t="s">
        <v>196</v>
      </c>
      <c r="AQ314" s="123" t="s">
        <v>165</v>
      </c>
    </row>
    <row r="315" spans="1:43">
      <c r="A315" s="123" t="s">
        <v>7646</v>
      </c>
      <c r="B315" s="123" t="s">
        <v>7647</v>
      </c>
      <c r="C315" s="36">
        <v>43830</v>
      </c>
      <c r="D315" s="124">
        <v>1.1439999999999999</v>
      </c>
      <c r="E315" s="124">
        <v>1.6739999999999999</v>
      </c>
      <c r="F315" s="125">
        <v>-0.174520069808033</v>
      </c>
      <c r="G315" s="36">
        <v>43829</v>
      </c>
      <c r="H315" s="124">
        <v>1.1459999999999999</v>
      </c>
      <c r="I315" s="125">
        <v>45.422208532876503</v>
      </c>
      <c r="J315" s="123" t="s">
        <v>10245</v>
      </c>
      <c r="K315" s="125">
        <v>1.59857904085258</v>
      </c>
      <c r="L315" s="125">
        <v>7.0159336039631999</v>
      </c>
      <c r="M315" s="130">
        <v>9.4737158111355608</v>
      </c>
      <c r="N315" s="137">
        <f t="shared" si="44"/>
        <v>37.894863244542243</v>
      </c>
      <c r="O315" s="132">
        <f t="shared" si="45"/>
        <v>0.37894863244542243</v>
      </c>
      <c r="P315" s="134">
        <f t="shared" si="46"/>
        <v>374</v>
      </c>
      <c r="Q315" s="134">
        <v>1124</v>
      </c>
      <c r="R315" s="134" t="str">
        <f t="shared" si="47"/>
        <v>374/1124</v>
      </c>
      <c r="S315" s="132">
        <f t="shared" si="48"/>
        <v>0.33274021352313166</v>
      </c>
      <c r="T315" s="137">
        <f t="shared" si="49"/>
        <v>83.362989323843422</v>
      </c>
      <c r="U315" s="133" t="e">
        <f ca="1">[1]!f_risk_annusharpe(A315,"2019/9/30","2019/12/31",1,1,3)</f>
        <v>#NAME?</v>
      </c>
      <c r="V315" s="134" t="e">
        <f t="shared" ca="1" si="50"/>
        <v>#NAME?</v>
      </c>
      <c r="W315" s="134">
        <f t="shared" si="51"/>
        <v>1124</v>
      </c>
      <c r="X315" s="134" t="e">
        <f t="shared" ca="1" si="52"/>
        <v>#NAME?</v>
      </c>
      <c r="Y315" s="132" t="e">
        <f t="shared" ca="1" si="53"/>
        <v>#NAME?</v>
      </c>
      <c r="Z315" s="137" t="e">
        <f t="shared" ca="1" si="54"/>
        <v>#NAME?</v>
      </c>
      <c r="AA315" s="125">
        <v>17.093176072299499</v>
      </c>
      <c r="AB315" s="125">
        <v>45.422208532876503</v>
      </c>
      <c r="AC315" s="123" t="s">
        <v>10245</v>
      </c>
      <c r="AD315" s="125">
        <v>21.698842189586099</v>
      </c>
      <c r="AE315" s="123" t="s">
        <v>10246</v>
      </c>
      <c r="AF315" s="125">
        <v>32.104975072463802</v>
      </c>
      <c r="AG315" s="123" t="s">
        <v>10247</v>
      </c>
      <c r="AH315" s="125">
        <v>82.304865599999999</v>
      </c>
      <c r="AI315" s="123" t="s">
        <v>157</v>
      </c>
      <c r="AJ315" s="123" t="s">
        <v>189</v>
      </c>
      <c r="AK315" s="124">
        <v>21.586150604899998</v>
      </c>
      <c r="AL315" s="123" t="s">
        <v>159</v>
      </c>
      <c r="AM315" s="36">
        <v>40491</v>
      </c>
      <c r="AN315" s="123" t="s">
        <v>9271</v>
      </c>
      <c r="AO315" s="123" t="s">
        <v>332</v>
      </c>
      <c r="AP315" s="123" t="s">
        <v>244</v>
      </c>
      <c r="AQ315" s="123" t="s">
        <v>183</v>
      </c>
    </row>
    <row r="316" spans="1:43">
      <c r="A316" s="123" t="s">
        <v>7648</v>
      </c>
      <c r="B316" s="123" t="s">
        <v>7649</v>
      </c>
      <c r="C316" s="36">
        <v>43830</v>
      </c>
      <c r="D316" s="124">
        <v>1.1399999999999999</v>
      </c>
      <c r="E316" s="124">
        <v>1.1399999999999999</v>
      </c>
      <c r="F316" s="125">
        <v>0.61782877316856999</v>
      </c>
      <c r="G316" s="36">
        <v>43829</v>
      </c>
      <c r="H316" s="124">
        <v>1.133</v>
      </c>
      <c r="I316" s="125">
        <v>45.408163265306101</v>
      </c>
      <c r="J316" s="123" t="s">
        <v>10248</v>
      </c>
      <c r="K316" s="125">
        <v>2.2421524663676999</v>
      </c>
      <c r="L316" s="125">
        <v>6.9418386491557103</v>
      </c>
      <c r="M316" s="130">
        <v>9.4049904030710003</v>
      </c>
      <c r="N316" s="137">
        <f t="shared" si="44"/>
        <v>37.619961612284001</v>
      </c>
      <c r="O316" s="132">
        <f t="shared" si="45"/>
        <v>0.37619961612284003</v>
      </c>
      <c r="P316" s="134">
        <f t="shared" si="46"/>
        <v>380</v>
      </c>
      <c r="Q316" s="134">
        <v>1124</v>
      </c>
      <c r="R316" s="134" t="str">
        <f t="shared" si="47"/>
        <v>380/1124</v>
      </c>
      <c r="S316" s="132">
        <f t="shared" si="48"/>
        <v>0.33807829181494664</v>
      </c>
      <c r="T316" s="137">
        <f t="shared" si="49"/>
        <v>83.096085409252666</v>
      </c>
      <c r="U316" s="133" t="e">
        <f ca="1">[1]!f_risk_annusharpe(A316,"2019/9/30","2019/12/31",1,1,3)</f>
        <v>#NAME?</v>
      </c>
      <c r="V316" s="134" t="e">
        <f t="shared" ca="1" si="50"/>
        <v>#NAME?</v>
      </c>
      <c r="W316" s="134">
        <f t="shared" si="51"/>
        <v>1124</v>
      </c>
      <c r="X316" s="134" t="e">
        <f t="shared" ca="1" si="52"/>
        <v>#NAME?</v>
      </c>
      <c r="Y316" s="132" t="e">
        <f t="shared" ca="1" si="53"/>
        <v>#NAME?</v>
      </c>
      <c r="Z316" s="137" t="e">
        <f t="shared" ca="1" si="54"/>
        <v>#NAME?</v>
      </c>
      <c r="AA316" s="125">
        <v>16.445352400408598</v>
      </c>
      <c r="AB316" s="125">
        <v>45.408163265306101</v>
      </c>
      <c r="AC316" s="123" t="s">
        <v>10248</v>
      </c>
      <c r="AD316" s="125">
        <v>3.54223433242506</v>
      </c>
      <c r="AE316" s="123" t="s">
        <v>10249</v>
      </c>
      <c r="AF316" s="125">
        <v>17.1634121274409</v>
      </c>
      <c r="AG316" s="123" t="s">
        <v>10250</v>
      </c>
      <c r="AH316" s="125">
        <v>14</v>
      </c>
      <c r="AI316" s="123" t="s">
        <v>157</v>
      </c>
      <c r="AJ316" s="123" t="s">
        <v>158</v>
      </c>
      <c r="AK316" s="124">
        <v>0.9348073952</v>
      </c>
      <c r="AL316" s="123" t="s">
        <v>159</v>
      </c>
      <c r="AM316" s="36">
        <v>42039</v>
      </c>
      <c r="AN316" s="123" t="s">
        <v>9271</v>
      </c>
      <c r="AO316" s="123" t="s">
        <v>10251</v>
      </c>
      <c r="AP316" s="123" t="s">
        <v>263</v>
      </c>
      <c r="AQ316" s="123" t="s">
        <v>170</v>
      </c>
    </row>
    <row r="317" spans="1:43">
      <c r="A317" s="123" t="s">
        <v>7650</v>
      </c>
      <c r="B317" s="123" t="s">
        <v>7651</v>
      </c>
      <c r="C317" s="36">
        <v>43830</v>
      </c>
      <c r="D317" s="124">
        <v>1.657</v>
      </c>
      <c r="E317" s="124">
        <v>1.657</v>
      </c>
      <c r="F317" s="125">
        <v>0.30266343825666597</v>
      </c>
      <c r="G317" s="36">
        <v>43829</v>
      </c>
      <c r="H317" s="124">
        <v>1.6519999999999999</v>
      </c>
      <c r="I317" s="125">
        <v>45.350877192982502</v>
      </c>
      <c r="J317" s="123" t="s">
        <v>10252</v>
      </c>
      <c r="K317" s="125">
        <v>2.2208513263417702</v>
      </c>
      <c r="L317" s="125">
        <v>6.6967160334835896</v>
      </c>
      <c r="M317" s="130">
        <v>6.3543003851091102</v>
      </c>
      <c r="N317" s="137">
        <f t="shared" si="44"/>
        <v>25.417201540436441</v>
      </c>
      <c r="O317" s="132">
        <f t="shared" si="45"/>
        <v>0.2541720154043644</v>
      </c>
      <c r="P317" s="134">
        <f t="shared" si="46"/>
        <v>648</v>
      </c>
      <c r="Q317" s="134">
        <v>1124</v>
      </c>
      <c r="R317" s="134" t="str">
        <f t="shared" si="47"/>
        <v>648/1124</v>
      </c>
      <c r="S317" s="132">
        <f t="shared" si="48"/>
        <v>0.57651245551601427</v>
      </c>
      <c r="T317" s="137">
        <f t="shared" si="49"/>
        <v>71.17437722419929</v>
      </c>
      <c r="U317" s="133" t="e">
        <f ca="1">[1]!f_risk_annusharpe(A317,"2019/9/30","2019/12/31",1,1,3)</f>
        <v>#NAME?</v>
      </c>
      <c r="V317" s="134" t="e">
        <f t="shared" ca="1" si="50"/>
        <v>#NAME?</v>
      </c>
      <c r="W317" s="134">
        <f t="shared" si="51"/>
        <v>1124</v>
      </c>
      <c r="X317" s="134" t="e">
        <f t="shared" ca="1" si="52"/>
        <v>#NAME?</v>
      </c>
      <c r="Y317" s="132" t="e">
        <f t="shared" ca="1" si="53"/>
        <v>#NAME?</v>
      </c>
      <c r="Z317" s="137" t="e">
        <f t="shared" ca="1" si="54"/>
        <v>#NAME?</v>
      </c>
      <c r="AA317" s="125">
        <v>6.4226075786769501</v>
      </c>
      <c r="AB317" s="125">
        <v>45.350877192982502</v>
      </c>
      <c r="AC317" s="123" t="s">
        <v>10252</v>
      </c>
      <c r="AD317" s="125">
        <v>15.7122905027933</v>
      </c>
      <c r="AE317" s="123" t="s">
        <v>10253</v>
      </c>
      <c r="AF317" s="125">
        <v>55.733082706766901</v>
      </c>
      <c r="AG317" s="123" t="s">
        <v>10254</v>
      </c>
      <c r="AH317" s="125">
        <v>65.7</v>
      </c>
      <c r="AI317" s="123" t="s">
        <v>157</v>
      </c>
      <c r="AJ317" s="123" t="s">
        <v>166</v>
      </c>
      <c r="AK317" s="124">
        <v>1.1008779041000001</v>
      </c>
      <c r="AL317" s="123" t="s">
        <v>159</v>
      </c>
      <c r="AM317" s="36">
        <v>41627</v>
      </c>
      <c r="AN317" s="123" t="s">
        <v>9271</v>
      </c>
      <c r="AO317" s="123" t="s">
        <v>9783</v>
      </c>
      <c r="AP317" s="123" t="s">
        <v>171</v>
      </c>
      <c r="AQ317" s="123" t="s">
        <v>256</v>
      </c>
    </row>
    <row r="318" spans="1:43">
      <c r="A318" s="123" t="s">
        <v>7652</v>
      </c>
      <c r="B318" s="123" t="s">
        <v>7653</v>
      </c>
      <c r="C318" s="36">
        <v>43830</v>
      </c>
      <c r="D318" s="124">
        <v>2.7509999999999999</v>
      </c>
      <c r="E318" s="124">
        <v>3.7669999999999999</v>
      </c>
      <c r="F318" s="125">
        <v>0.10917030567685</v>
      </c>
      <c r="G318" s="36">
        <v>43829</v>
      </c>
      <c r="H318" s="124">
        <v>2.7480000000000002</v>
      </c>
      <c r="I318" s="125">
        <v>45.324859878430203</v>
      </c>
      <c r="J318" s="123" t="s">
        <v>10255</v>
      </c>
      <c r="K318" s="125">
        <v>2.0400593471809998</v>
      </c>
      <c r="L318" s="125">
        <v>5.2409945485341902</v>
      </c>
      <c r="M318" s="130">
        <v>5.2007494263359</v>
      </c>
      <c r="N318" s="137">
        <f t="shared" si="44"/>
        <v>20.8029977053436</v>
      </c>
      <c r="O318" s="132">
        <f t="shared" si="45"/>
        <v>0.20802997705343601</v>
      </c>
      <c r="P318" s="134">
        <f t="shared" si="46"/>
        <v>743</v>
      </c>
      <c r="Q318" s="134">
        <v>1124</v>
      </c>
      <c r="R318" s="134" t="str">
        <f t="shared" si="47"/>
        <v>743/1124</v>
      </c>
      <c r="S318" s="132">
        <f t="shared" si="48"/>
        <v>0.66103202846975084</v>
      </c>
      <c r="T318" s="137">
        <f t="shared" si="49"/>
        <v>66.94839857651246</v>
      </c>
      <c r="U318" s="133" t="e">
        <f ca="1">[1]!f_risk_annusharpe(A318,"2019/9/30","2019/12/31",1,1,3)</f>
        <v>#NAME?</v>
      </c>
      <c r="V318" s="134" t="e">
        <f t="shared" ca="1" si="50"/>
        <v>#NAME?</v>
      </c>
      <c r="W318" s="134">
        <f t="shared" si="51"/>
        <v>1124</v>
      </c>
      <c r="X318" s="134" t="e">
        <f t="shared" ca="1" si="52"/>
        <v>#NAME?</v>
      </c>
      <c r="Y318" s="132" t="e">
        <f t="shared" ca="1" si="53"/>
        <v>#NAME?</v>
      </c>
      <c r="Z318" s="137" t="e">
        <f t="shared" ca="1" si="54"/>
        <v>#NAME?</v>
      </c>
      <c r="AA318" s="125">
        <v>7.6291079812206499</v>
      </c>
      <c r="AB318" s="125">
        <v>45.324859878430203</v>
      </c>
      <c r="AC318" s="123" t="s">
        <v>10255</v>
      </c>
      <c r="AD318" s="125">
        <v>13.7327789381167</v>
      </c>
      <c r="AE318" s="123" t="s">
        <v>10256</v>
      </c>
      <c r="AF318" s="125">
        <v>66.151517834176005</v>
      </c>
      <c r="AG318" s="123" t="s">
        <v>10257</v>
      </c>
      <c r="AH318" s="125">
        <v>407.6654135</v>
      </c>
      <c r="AI318" s="123" t="s">
        <v>157</v>
      </c>
      <c r="AJ318" s="123" t="s">
        <v>166</v>
      </c>
      <c r="AK318" s="124">
        <v>40.281599281799998</v>
      </c>
      <c r="AL318" s="123" t="s">
        <v>159</v>
      </c>
      <c r="AM318" s="36">
        <v>39637</v>
      </c>
      <c r="AN318" s="123" t="s">
        <v>9271</v>
      </c>
      <c r="AO318" s="123" t="s">
        <v>439</v>
      </c>
      <c r="AP318" s="123" t="s">
        <v>209</v>
      </c>
      <c r="AQ318" s="123" t="s">
        <v>162</v>
      </c>
    </row>
    <row r="319" spans="1:43">
      <c r="A319" s="123" t="s">
        <v>7654</v>
      </c>
      <c r="B319" s="123" t="s">
        <v>7655</v>
      </c>
      <c r="C319" s="36">
        <v>43830</v>
      </c>
      <c r="D319" s="124">
        <v>1.6910000000000001</v>
      </c>
      <c r="E319" s="124">
        <v>2.593</v>
      </c>
      <c r="F319" s="125">
        <v>0.83482409063804897</v>
      </c>
      <c r="G319" s="36">
        <v>43829</v>
      </c>
      <c r="H319" s="124">
        <v>1.677</v>
      </c>
      <c r="I319" s="125">
        <v>45.1502145922747</v>
      </c>
      <c r="J319" s="123" t="s">
        <v>10258</v>
      </c>
      <c r="K319" s="125">
        <v>3.0469226081657599</v>
      </c>
      <c r="L319" s="125">
        <v>8.4669660038486292</v>
      </c>
      <c r="M319" s="130">
        <v>13.8720538720539</v>
      </c>
      <c r="N319" s="137">
        <f t="shared" si="44"/>
        <v>55.488215488215602</v>
      </c>
      <c r="O319" s="132">
        <f t="shared" si="45"/>
        <v>0.55488215488215598</v>
      </c>
      <c r="P319" s="134">
        <f t="shared" si="46"/>
        <v>113</v>
      </c>
      <c r="Q319" s="134">
        <v>1124</v>
      </c>
      <c r="R319" s="134" t="str">
        <f t="shared" si="47"/>
        <v>113/1124</v>
      </c>
      <c r="S319" s="132">
        <f t="shared" si="48"/>
        <v>0.10053380782918149</v>
      </c>
      <c r="T319" s="137">
        <f t="shared" si="49"/>
        <v>94.973309608540916</v>
      </c>
      <c r="U319" s="133" t="e">
        <f ca="1">[1]!f_risk_annusharpe(A319,"2019/9/30","2019/12/31",1,1,3)</f>
        <v>#NAME?</v>
      </c>
      <c r="V319" s="134" t="e">
        <f t="shared" ca="1" si="50"/>
        <v>#NAME?</v>
      </c>
      <c r="W319" s="134">
        <f t="shared" si="51"/>
        <v>1124</v>
      </c>
      <c r="X319" s="134" t="e">
        <f t="shared" ca="1" si="52"/>
        <v>#NAME?</v>
      </c>
      <c r="Y319" s="132" t="e">
        <f t="shared" ca="1" si="53"/>
        <v>#NAME?</v>
      </c>
      <c r="Z319" s="137" t="e">
        <f t="shared" ca="1" si="54"/>
        <v>#NAME?</v>
      </c>
      <c r="AA319" s="125">
        <v>21.567217828900102</v>
      </c>
      <c r="AB319" s="125">
        <v>45.1502145922747</v>
      </c>
      <c r="AC319" s="123" t="s">
        <v>10258</v>
      </c>
      <c r="AD319" s="125">
        <v>12.2096881220969</v>
      </c>
      <c r="AE319" s="123" t="s">
        <v>10259</v>
      </c>
      <c r="AF319" s="125">
        <v>73.6450325132747</v>
      </c>
      <c r="AG319" s="123" t="s">
        <v>10260</v>
      </c>
      <c r="AH319" s="125">
        <v>235.64388439999999</v>
      </c>
      <c r="AI319" s="123" t="s">
        <v>163</v>
      </c>
      <c r="AJ319" s="123" t="s">
        <v>166</v>
      </c>
      <c r="AK319" s="124">
        <v>95.0888668212</v>
      </c>
      <c r="AL319" s="123" t="s">
        <v>159</v>
      </c>
      <c r="AM319" s="36">
        <v>41901</v>
      </c>
      <c r="AN319" s="123" t="s">
        <v>9271</v>
      </c>
      <c r="AO319" s="123" t="s">
        <v>10261</v>
      </c>
      <c r="AP319" s="123" t="s">
        <v>188</v>
      </c>
      <c r="AQ319" s="123" t="s">
        <v>165</v>
      </c>
    </row>
    <row r="320" spans="1:43">
      <c r="A320" s="123" t="s">
        <v>7656</v>
      </c>
      <c r="B320" s="123" t="s">
        <v>7657</v>
      </c>
      <c r="C320" s="36">
        <v>43830</v>
      </c>
      <c r="D320" s="124">
        <v>1.5049999999999999</v>
      </c>
      <c r="E320" s="124">
        <v>1.5049999999999999</v>
      </c>
      <c r="F320" s="125">
        <v>0.73627844712181401</v>
      </c>
      <c r="G320" s="36">
        <v>43829</v>
      </c>
      <c r="H320" s="124">
        <v>1.494</v>
      </c>
      <c r="I320" s="125">
        <v>45.130183220829302</v>
      </c>
      <c r="J320" s="123" t="s">
        <v>10262</v>
      </c>
      <c r="K320" s="125">
        <v>1.6891891891891799</v>
      </c>
      <c r="L320" s="125">
        <v>5.3921568627451002</v>
      </c>
      <c r="M320" s="130">
        <v>7.1174377224199201</v>
      </c>
      <c r="N320" s="137">
        <f t="shared" si="44"/>
        <v>28.46975088967968</v>
      </c>
      <c r="O320" s="132">
        <f t="shared" si="45"/>
        <v>0.28469750889679679</v>
      </c>
      <c r="P320" s="134">
        <f t="shared" si="46"/>
        <v>591</v>
      </c>
      <c r="Q320" s="134">
        <v>1124</v>
      </c>
      <c r="R320" s="134" t="str">
        <f t="shared" si="47"/>
        <v>591/1124</v>
      </c>
      <c r="S320" s="132">
        <f t="shared" si="48"/>
        <v>0.52580071174377219</v>
      </c>
      <c r="T320" s="137">
        <f t="shared" si="49"/>
        <v>73.709964412811388</v>
      </c>
      <c r="U320" s="133" t="e">
        <f ca="1">[1]!f_risk_annusharpe(A320,"2019/9/30","2019/12/31",1,1,3)</f>
        <v>#NAME?</v>
      </c>
      <c r="V320" s="134" t="e">
        <f t="shared" ca="1" si="50"/>
        <v>#NAME?</v>
      </c>
      <c r="W320" s="134">
        <f t="shared" si="51"/>
        <v>1124</v>
      </c>
      <c r="X320" s="134" t="e">
        <f t="shared" ca="1" si="52"/>
        <v>#NAME?</v>
      </c>
      <c r="Y320" s="132" t="e">
        <f t="shared" ca="1" si="53"/>
        <v>#NAME?</v>
      </c>
      <c r="Z320" s="137" t="e">
        <f t="shared" ca="1" si="54"/>
        <v>#NAME?</v>
      </c>
      <c r="AA320" s="125">
        <v>22.357723577235799</v>
      </c>
      <c r="AB320" s="125">
        <v>45.130183220829302</v>
      </c>
      <c r="AC320" s="123" t="s">
        <v>10262</v>
      </c>
      <c r="AD320" s="125">
        <v>19.729514717581502</v>
      </c>
      <c r="AE320" s="123" t="s">
        <v>10263</v>
      </c>
      <c r="AF320" s="125">
        <v>55.154639175257699</v>
      </c>
      <c r="AG320" s="123" t="s">
        <v>10264</v>
      </c>
      <c r="AH320" s="125">
        <v>50.5</v>
      </c>
      <c r="AI320" s="123" t="s">
        <v>157</v>
      </c>
      <c r="AJ320" s="123" t="s">
        <v>166</v>
      </c>
      <c r="AK320" s="124">
        <v>6.0128781643</v>
      </c>
      <c r="AL320" s="123" t="s">
        <v>159</v>
      </c>
      <c r="AM320" s="36">
        <v>42087</v>
      </c>
      <c r="AN320" s="123" t="s">
        <v>9271</v>
      </c>
      <c r="AO320" s="123" t="s">
        <v>10265</v>
      </c>
      <c r="AP320" s="123" t="s">
        <v>200</v>
      </c>
      <c r="AQ320" s="123" t="s">
        <v>162</v>
      </c>
    </row>
    <row r="321" spans="1:43">
      <c r="A321" s="123" t="s">
        <v>7658</v>
      </c>
      <c r="B321" s="123" t="s">
        <v>7659</v>
      </c>
      <c r="C321" s="36">
        <v>43830</v>
      </c>
      <c r="D321" s="124">
        <v>0.91239999999999999</v>
      </c>
      <c r="E321" s="124">
        <v>2.1173999999999999</v>
      </c>
      <c r="F321" s="125">
        <v>0.34092158803475298</v>
      </c>
      <c r="G321" s="36">
        <v>43829</v>
      </c>
      <c r="H321" s="124">
        <v>0.9093</v>
      </c>
      <c r="I321" s="125">
        <v>45.055643879173303</v>
      </c>
      <c r="J321" s="123" t="s">
        <v>10266</v>
      </c>
      <c r="K321" s="125">
        <v>1.6714954312458199</v>
      </c>
      <c r="L321" s="125">
        <v>5.9944237918215704</v>
      </c>
      <c r="M321" s="130">
        <v>7.1017725085103898</v>
      </c>
      <c r="N321" s="137">
        <f t="shared" si="44"/>
        <v>28.407090034041559</v>
      </c>
      <c r="O321" s="132">
        <f t="shared" si="45"/>
        <v>0.2840709003404156</v>
      </c>
      <c r="P321" s="134">
        <f t="shared" si="46"/>
        <v>593</v>
      </c>
      <c r="Q321" s="134">
        <v>1124</v>
      </c>
      <c r="R321" s="134" t="str">
        <f t="shared" si="47"/>
        <v>593/1124</v>
      </c>
      <c r="S321" s="132">
        <f t="shared" si="48"/>
        <v>0.52758007117437722</v>
      </c>
      <c r="T321" s="137">
        <f t="shared" si="49"/>
        <v>73.620996441281136</v>
      </c>
      <c r="U321" s="133" t="e">
        <f ca="1">[1]!f_risk_annusharpe(A321,"2019/9/30","2019/12/31",1,1,3)</f>
        <v>#NAME?</v>
      </c>
      <c r="V321" s="134" t="e">
        <f t="shared" ca="1" si="50"/>
        <v>#NAME?</v>
      </c>
      <c r="W321" s="134">
        <f t="shared" si="51"/>
        <v>1124</v>
      </c>
      <c r="X321" s="134" t="e">
        <f t="shared" ca="1" si="52"/>
        <v>#NAME?</v>
      </c>
      <c r="Y321" s="132" t="e">
        <f t="shared" ca="1" si="53"/>
        <v>#NAME?</v>
      </c>
      <c r="Z321" s="137" t="e">
        <f t="shared" ca="1" si="54"/>
        <v>#NAME?</v>
      </c>
      <c r="AA321" s="125">
        <v>16.630448676978101</v>
      </c>
      <c r="AB321" s="125">
        <v>45.055643879173303</v>
      </c>
      <c r="AC321" s="123" t="s">
        <v>10266</v>
      </c>
      <c r="AD321" s="125">
        <v>11.526708226378201</v>
      </c>
      <c r="AE321" s="123" t="s">
        <v>10267</v>
      </c>
      <c r="AF321" s="125">
        <v>38.221481593697902</v>
      </c>
      <c r="AG321" s="123" t="s">
        <v>10268</v>
      </c>
      <c r="AH321" s="125">
        <v>151.45607140000001</v>
      </c>
      <c r="AI321" s="123" t="s">
        <v>157</v>
      </c>
      <c r="AJ321" s="123" t="s">
        <v>158</v>
      </c>
      <c r="AK321" s="124">
        <v>0.83079122709999997</v>
      </c>
      <c r="AL321" s="123" t="s">
        <v>159</v>
      </c>
      <c r="AM321" s="36">
        <v>39785</v>
      </c>
      <c r="AN321" s="123" t="s">
        <v>9271</v>
      </c>
      <c r="AO321" s="123" t="s">
        <v>359</v>
      </c>
      <c r="AP321" s="123" t="s">
        <v>286</v>
      </c>
      <c r="AQ321" s="123" t="s">
        <v>173</v>
      </c>
    </row>
    <row r="322" spans="1:43">
      <c r="A322" s="123" t="s">
        <v>7660</v>
      </c>
      <c r="B322" s="123" t="s">
        <v>7661</v>
      </c>
      <c r="C322" s="36">
        <v>43830</v>
      </c>
      <c r="D322" s="124">
        <v>3.0569999999999999</v>
      </c>
      <c r="E322" s="124">
        <v>3.0569999999999999</v>
      </c>
      <c r="F322" s="125">
        <v>0.55921052631578605</v>
      </c>
      <c r="G322" s="36">
        <v>43829</v>
      </c>
      <c r="H322" s="124">
        <v>3.04</v>
      </c>
      <c r="I322" s="125">
        <v>44.950213371266003</v>
      </c>
      <c r="J322" s="123" t="s">
        <v>10269</v>
      </c>
      <c r="K322" s="125">
        <v>2.2750083640013399</v>
      </c>
      <c r="L322" s="125">
        <v>4.2633015006821298</v>
      </c>
      <c r="M322" s="130">
        <v>4.5128205128205199</v>
      </c>
      <c r="N322" s="137">
        <f t="shared" si="44"/>
        <v>18.05128205128208</v>
      </c>
      <c r="O322" s="132">
        <f t="shared" si="45"/>
        <v>0.1805128205128208</v>
      </c>
      <c r="P322" s="134">
        <f t="shared" si="46"/>
        <v>802</v>
      </c>
      <c r="Q322" s="134">
        <v>1124</v>
      </c>
      <c r="R322" s="134" t="str">
        <f t="shared" si="47"/>
        <v>802/1124</v>
      </c>
      <c r="S322" s="132">
        <f t="shared" si="48"/>
        <v>0.71352313167259784</v>
      </c>
      <c r="T322" s="137">
        <f t="shared" si="49"/>
        <v>64.32384341637011</v>
      </c>
      <c r="U322" s="133" t="e">
        <f ca="1">[1]!f_risk_annusharpe(A322,"2019/9/30","2019/12/31",1,1,3)</f>
        <v>#NAME?</v>
      </c>
      <c r="V322" s="134" t="e">
        <f t="shared" ca="1" si="50"/>
        <v>#NAME?</v>
      </c>
      <c r="W322" s="134">
        <f t="shared" si="51"/>
        <v>1124</v>
      </c>
      <c r="X322" s="134" t="e">
        <f t="shared" ca="1" si="52"/>
        <v>#NAME?</v>
      </c>
      <c r="Y322" s="132" t="e">
        <f t="shared" ca="1" si="53"/>
        <v>#NAME?</v>
      </c>
      <c r="Z322" s="137" t="e">
        <f t="shared" ca="1" si="54"/>
        <v>#NAME?</v>
      </c>
      <c r="AA322" s="125">
        <v>12.5138019874862</v>
      </c>
      <c r="AB322" s="125">
        <v>44.950213371266003</v>
      </c>
      <c r="AC322" s="123" t="s">
        <v>10269</v>
      </c>
      <c r="AD322" s="125">
        <v>20.259638080251801</v>
      </c>
      <c r="AE322" s="123" t="s">
        <v>10270</v>
      </c>
      <c r="AF322" s="125">
        <v>57.172236503855999</v>
      </c>
      <c r="AG322" s="123" t="s">
        <v>10271</v>
      </c>
      <c r="AH322" s="125">
        <v>205.7</v>
      </c>
      <c r="AI322" s="123" t="s">
        <v>157</v>
      </c>
      <c r="AJ322" s="123" t="s">
        <v>166</v>
      </c>
      <c r="AK322" s="124">
        <v>9.3455130006000005</v>
      </c>
      <c r="AL322" s="123" t="s">
        <v>159</v>
      </c>
      <c r="AM322" s="36">
        <v>40573</v>
      </c>
      <c r="AN322" s="123" t="s">
        <v>9271</v>
      </c>
      <c r="AO322" s="123" t="s">
        <v>396</v>
      </c>
      <c r="AP322" s="123" t="s">
        <v>200</v>
      </c>
      <c r="AQ322" s="123" t="s">
        <v>181</v>
      </c>
    </row>
    <row r="323" spans="1:43">
      <c r="A323" s="123" t="s">
        <v>7662</v>
      </c>
      <c r="B323" s="123" t="s">
        <v>7663</v>
      </c>
      <c r="C323" s="36">
        <v>43830</v>
      </c>
      <c r="D323" s="124">
        <v>1.2130000000000001</v>
      </c>
      <c r="E323" s="124">
        <v>1.2130000000000001</v>
      </c>
      <c r="F323" s="125">
        <v>0.49710024855012502</v>
      </c>
      <c r="G323" s="36">
        <v>43829</v>
      </c>
      <c r="H323" s="124">
        <v>1.2070000000000001</v>
      </c>
      <c r="I323" s="125">
        <v>44.922341696535298</v>
      </c>
      <c r="J323" s="123" t="s">
        <v>10272</v>
      </c>
      <c r="K323" s="125">
        <v>1.8471872376154499</v>
      </c>
      <c r="L323" s="125">
        <v>7.82222222222223</v>
      </c>
      <c r="M323" s="130">
        <v>7.5354609929078196</v>
      </c>
      <c r="N323" s="137">
        <f t="shared" si="44"/>
        <v>30.141843971631278</v>
      </c>
      <c r="O323" s="132">
        <f t="shared" si="45"/>
        <v>0.30141843971631277</v>
      </c>
      <c r="P323" s="134">
        <f t="shared" si="46"/>
        <v>551</v>
      </c>
      <c r="Q323" s="134">
        <v>1124</v>
      </c>
      <c r="R323" s="134" t="str">
        <f t="shared" si="47"/>
        <v>551/1124</v>
      </c>
      <c r="S323" s="132">
        <f t="shared" si="48"/>
        <v>0.4902135231316726</v>
      </c>
      <c r="T323" s="137">
        <f t="shared" si="49"/>
        <v>75.489323843416372</v>
      </c>
      <c r="U323" s="133" t="e">
        <f ca="1">[1]!f_risk_annusharpe(A323,"2019/9/30","2019/12/31",1,1,3)</f>
        <v>#NAME?</v>
      </c>
      <c r="V323" s="134" t="e">
        <f t="shared" ca="1" si="50"/>
        <v>#NAME?</v>
      </c>
      <c r="W323" s="134">
        <f t="shared" si="51"/>
        <v>1124</v>
      </c>
      <c r="X323" s="134" t="e">
        <f t="shared" ca="1" si="52"/>
        <v>#NAME?</v>
      </c>
      <c r="Y323" s="132" t="e">
        <f t="shared" ca="1" si="53"/>
        <v>#NAME?</v>
      </c>
      <c r="Z323" s="137" t="e">
        <f t="shared" ca="1" si="54"/>
        <v>#NAME?</v>
      </c>
      <c r="AA323" s="125">
        <v>12.7323420074349</v>
      </c>
      <c r="AB323" s="125">
        <v>44.922341696535298</v>
      </c>
      <c r="AC323" s="123" t="s">
        <v>10272</v>
      </c>
      <c r="AD323" s="125">
        <v>12.003693444136699</v>
      </c>
      <c r="AE323" s="123" t="s">
        <v>10273</v>
      </c>
      <c r="AF323" s="125">
        <v>20.6965174129353</v>
      </c>
      <c r="AG323" s="123" t="s">
        <v>10274</v>
      </c>
      <c r="AH323" s="125">
        <v>21.3</v>
      </c>
      <c r="AI323" s="123" t="s">
        <v>157</v>
      </c>
      <c r="AJ323" s="123" t="s">
        <v>158</v>
      </c>
      <c r="AK323" s="124">
        <v>1.1873121366999999</v>
      </c>
      <c r="AL323" s="123" t="s">
        <v>159</v>
      </c>
      <c r="AM323" s="36">
        <v>42157</v>
      </c>
      <c r="AN323" s="123" t="s">
        <v>9271</v>
      </c>
      <c r="AO323" s="123" t="s">
        <v>463</v>
      </c>
      <c r="AP323" s="123" t="s">
        <v>203</v>
      </c>
      <c r="AQ323" s="123" t="s">
        <v>207</v>
      </c>
    </row>
    <row r="324" spans="1:43">
      <c r="A324" s="123" t="s">
        <v>7664</v>
      </c>
      <c r="B324" s="123" t="s">
        <v>7665</v>
      </c>
      <c r="C324" s="36">
        <v>43830</v>
      </c>
      <c r="D324" s="124">
        <v>0.63600000000000001</v>
      </c>
      <c r="E324" s="124">
        <v>0.63600000000000001</v>
      </c>
      <c r="F324" s="125">
        <v>0</v>
      </c>
      <c r="G324" s="36">
        <v>43829</v>
      </c>
      <c r="H324" s="124">
        <v>0.63600000000000001</v>
      </c>
      <c r="I324" s="125">
        <v>44.874715261958997</v>
      </c>
      <c r="J324" s="123" t="s">
        <v>10275</v>
      </c>
      <c r="K324" s="125">
        <v>1.76</v>
      </c>
      <c r="L324" s="125">
        <v>4.2622950819672196</v>
      </c>
      <c r="M324" s="130">
        <v>5.6478405315614699</v>
      </c>
      <c r="N324" s="137">
        <f t="shared" ref="N324:N387" si="55">M324*4</f>
        <v>22.59136212624588</v>
      </c>
      <c r="O324" s="132">
        <f t="shared" ref="O324:O387" si="56">N324/100</f>
        <v>0.22591362126245879</v>
      </c>
      <c r="P324" s="134">
        <f t="shared" ref="P324:P387" si="57">RANK(O324,$O$3:$O$2000,0)</f>
        <v>710</v>
      </c>
      <c r="Q324" s="134">
        <v>1124</v>
      </c>
      <c r="R324" s="134" t="str">
        <f t="shared" ref="R324:R387" si="58">P324&amp;"/"&amp;Q324</f>
        <v>710/1124</v>
      </c>
      <c r="S324" s="132">
        <f t="shared" ref="S324:S387" si="59">P324/Q324</f>
        <v>0.6316725978647687</v>
      </c>
      <c r="T324" s="137">
        <f t="shared" ref="T324:T387" si="60">IF(S324&gt;0.8,60,60+40/80%*(80%-S324))</f>
        <v>68.416370106761562</v>
      </c>
      <c r="U324" s="133" t="e">
        <f ca="1">[1]!f_risk_annusharpe(A324,"2019/9/30","2019/12/31",1,1,3)</f>
        <v>#NAME?</v>
      </c>
      <c r="V324" s="134" t="e">
        <f t="shared" ref="V324:V387" ca="1" si="61">RANK(U324,$U$3:$U$1230,0)</f>
        <v>#NAME?</v>
      </c>
      <c r="W324" s="134">
        <f t="shared" ref="W324:W387" si="62">Q324</f>
        <v>1124</v>
      </c>
      <c r="X324" s="134" t="e">
        <f t="shared" ref="X324:X387" ca="1" si="63">V324&amp;"/"&amp;W324</f>
        <v>#NAME?</v>
      </c>
      <c r="Y324" s="132" t="e">
        <f t="shared" ref="Y324:Y387" ca="1" si="64">V324/W324</f>
        <v>#NAME?</v>
      </c>
      <c r="Z324" s="137" t="e">
        <f t="shared" ref="Z324:Z387" ca="1" si="65">IF(Y324&gt;0.8,60,60+40/80%*(80%-Y324))</f>
        <v>#NAME?</v>
      </c>
      <c r="AA324" s="125">
        <v>6.7114093959731598</v>
      </c>
      <c r="AB324" s="125">
        <v>44.874715261958997</v>
      </c>
      <c r="AC324" s="123" t="s">
        <v>10275</v>
      </c>
      <c r="AD324" s="125">
        <v>0.95238095238095299</v>
      </c>
      <c r="AE324" s="123" t="s">
        <v>10276</v>
      </c>
      <c r="AF324" s="125">
        <v>0.15748031496063</v>
      </c>
      <c r="AG324" s="123" t="s">
        <v>10277</v>
      </c>
      <c r="AH324" s="125">
        <v>-36.4</v>
      </c>
      <c r="AI324" s="123" t="s">
        <v>157</v>
      </c>
      <c r="AJ324" s="123" t="s">
        <v>158</v>
      </c>
      <c r="AK324" s="124">
        <v>13.600014761400001</v>
      </c>
      <c r="AL324" s="123" t="s">
        <v>159</v>
      </c>
      <c r="AM324" s="36">
        <v>42107</v>
      </c>
      <c r="AN324" s="123" t="s">
        <v>9271</v>
      </c>
      <c r="AO324" s="123" t="s">
        <v>431</v>
      </c>
      <c r="AP324" s="123" t="s">
        <v>223</v>
      </c>
      <c r="AQ324" s="123" t="s">
        <v>181</v>
      </c>
    </row>
    <row r="325" spans="1:43">
      <c r="A325" s="123" t="s">
        <v>7666</v>
      </c>
      <c r="B325" s="123" t="s">
        <v>7667</v>
      </c>
      <c r="C325" s="36">
        <v>43830</v>
      </c>
      <c r="D325" s="124">
        <v>1.276</v>
      </c>
      <c r="E325" s="124">
        <v>1.276</v>
      </c>
      <c r="F325" s="125">
        <v>-7.8308535630375098E-2</v>
      </c>
      <c r="G325" s="36">
        <v>43829</v>
      </c>
      <c r="H325" s="124">
        <v>1.2769999999999999</v>
      </c>
      <c r="I325" s="125">
        <v>44.835414301929603</v>
      </c>
      <c r="J325" s="123" t="s">
        <v>10278</v>
      </c>
      <c r="K325" s="125">
        <v>2.7375201288244799</v>
      </c>
      <c r="L325" s="125">
        <v>11.733800350262699</v>
      </c>
      <c r="M325" s="130">
        <v>18.367346938775501</v>
      </c>
      <c r="N325" s="137">
        <f t="shared" si="55"/>
        <v>73.469387755102005</v>
      </c>
      <c r="O325" s="132">
        <f t="shared" si="56"/>
        <v>0.73469387755102</v>
      </c>
      <c r="P325" s="134">
        <f t="shared" si="57"/>
        <v>20</v>
      </c>
      <c r="Q325" s="134">
        <v>1124</v>
      </c>
      <c r="R325" s="134" t="str">
        <f t="shared" si="58"/>
        <v>20/1124</v>
      </c>
      <c r="S325" s="132">
        <f t="shared" si="59"/>
        <v>1.7793594306049824E-2</v>
      </c>
      <c r="T325" s="137">
        <f t="shared" si="60"/>
        <v>99.110320284697508</v>
      </c>
      <c r="U325" s="133" t="e">
        <f ca="1">[1]!f_risk_annusharpe(A325,"2019/9/30","2019/12/31",1,1,3)</f>
        <v>#NAME?</v>
      </c>
      <c r="V325" s="134" t="e">
        <f t="shared" ca="1" si="61"/>
        <v>#NAME?</v>
      </c>
      <c r="W325" s="134">
        <f t="shared" si="62"/>
        <v>1124</v>
      </c>
      <c r="X325" s="134" t="e">
        <f t="shared" ca="1" si="63"/>
        <v>#NAME?</v>
      </c>
      <c r="Y325" s="132" t="e">
        <f t="shared" ca="1" si="64"/>
        <v>#NAME?</v>
      </c>
      <c r="Z325" s="137" t="e">
        <f t="shared" ca="1" si="65"/>
        <v>#NAME?</v>
      </c>
      <c r="AA325" s="125">
        <v>19.363891487371401</v>
      </c>
      <c r="AB325" s="125">
        <v>44.835414301929603</v>
      </c>
      <c r="AC325" s="123" t="s">
        <v>10278</v>
      </c>
      <c r="AD325" s="125">
        <v>30.871794871794901</v>
      </c>
      <c r="AE325" s="123" t="s">
        <v>10279</v>
      </c>
      <c r="AF325" s="125">
        <v>28.112449799196799</v>
      </c>
      <c r="AG325" s="123" t="s">
        <v>10280</v>
      </c>
      <c r="AH325" s="125">
        <v>27.6</v>
      </c>
      <c r="AI325" s="123" t="s">
        <v>157</v>
      </c>
      <c r="AJ325" s="123" t="s">
        <v>158</v>
      </c>
      <c r="AK325" s="124">
        <v>2.4944391384000002</v>
      </c>
      <c r="AL325" s="123" t="s">
        <v>159</v>
      </c>
      <c r="AM325" s="36">
        <v>42475</v>
      </c>
      <c r="AN325" s="123" t="s">
        <v>9271</v>
      </c>
      <c r="AO325" s="123" t="s">
        <v>10281</v>
      </c>
      <c r="AP325" s="123" t="s">
        <v>195</v>
      </c>
      <c r="AQ325" s="123" t="s">
        <v>489</v>
      </c>
    </row>
    <row r="326" spans="1:43">
      <c r="A326" s="123" t="s">
        <v>7668</v>
      </c>
      <c r="B326" s="123" t="s">
        <v>7669</v>
      </c>
      <c r="C326" s="36">
        <v>43830</v>
      </c>
      <c r="D326" s="124">
        <v>1.3220000000000001</v>
      </c>
      <c r="E326" s="124">
        <v>1.3220000000000001</v>
      </c>
      <c r="F326" s="125">
        <v>0.15151515151515199</v>
      </c>
      <c r="G326" s="36">
        <v>43829</v>
      </c>
      <c r="H326" s="124">
        <v>1.32</v>
      </c>
      <c r="I326" s="125">
        <v>44.797371303395401</v>
      </c>
      <c r="J326" s="123" t="s">
        <v>10282</v>
      </c>
      <c r="K326" s="125">
        <v>1.7705927636643699</v>
      </c>
      <c r="L326" s="125">
        <v>7.8303425774877704</v>
      </c>
      <c r="M326" s="130">
        <v>12.1289228159457</v>
      </c>
      <c r="N326" s="137">
        <f t="shared" si="55"/>
        <v>48.515691263782799</v>
      </c>
      <c r="O326" s="132">
        <f t="shared" si="56"/>
        <v>0.48515691263782801</v>
      </c>
      <c r="P326" s="134">
        <f t="shared" si="57"/>
        <v>207</v>
      </c>
      <c r="Q326" s="134">
        <v>1124</v>
      </c>
      <c r="R326" s="134" t="str">
        <f t="shared" si="58"/>
        <v>207/1124</v>
      </c>
      <c r="S326" s="132">
        <f t="shared" si="59"/>
        <v>0.18416370106761565</v>
      </c>
      <c r="T326" s="137">
        <f t="shared" si="60"/>
        <v>90.791814946619226</v>
      </c>
      <c r="U326" s="133" t="e">
        <f ca="1">[1]!f_risk_annusharpe(A326,"2019/9/30","2019/12/31",1,1,3)</f>
        <v>#NAME?</v>
      </c>
      <c r="V326" s="134" t="e">
        <f t="shared" ca="1" si="61"/>
        <v>#NAME?</v>
      </c>
      <c r="W326" s="134">
        <f t="shared" si="62"/>
        <v>1124</v>
      </c>
      <c r="X326" s="134" t="e">
        <f t="shared" ca="1" si="63"/>
        <v>#NAME?</v>
      </c>
      <c r="Y326" s="132" t="e">
        <f t="shared" ca="1" si="64"/>
        <v>#NAME?</v>
      </c>
      <c r="Z326" s="137" t="e">
        <f t="shared" ca="1" si="65"/>
        <v>#NAME?</v>
      </c>
      <c r="AA326" s="125">
        <v>13.573883161512001</v>
      </c>
      <c r="AB326" s="125">
        <v>44.797371303395401</v>
      </c>
      <c r="AC326" s="123" t="s">
        <v>10282</v>
      </c>
      <c r="AD326" s="125">
        <v>24.7169811320755</v>
      </c>
      <c r="AE326" s="123" t="s">
        <v>10283</v>
      </c>
      <c r="AF326" s="125">
        <v>32.067932067932098</v>
      </c>
      <c r="AG326" s="123" t="s">
        <v>10284</v>
      </c>
      <c r="AH326" s="125">
        <v>32.200000000000003</v>
      </c>
      <c r="AI326" s="123" t="s">
        <v>163</v>
      </c>
      <c r="AJ326" s="123" t="s">
        <v>189</v>
      </c>
      <c r="AK326" s="124">
        <v>1.3649062435999999</v>
      </c>
      <c r="AL326" s="123" t="s">
        <v>159</v>
      </c>
      <c r="AM326" s="36">
        <v>42403</v>
      </c>
      <c r="AN326" s="123" t="s">
        <v>9271</v>
      </c>
      <c r="AO326" s="123" t="s">
        <v>10077</v>
      </c>
      <c r="AP326" s="123" t="s">
        <v>446</v>
      </c>
      <c r="AQ326" s="123" t="s">
        <v>207</v>
      </c>
    </row>
    <row r="327" spans="1:43">
      <c r="A327" s="123" t="s">
        <v>7670</v>
      </c>
      <c r="B327" s="123" t="s">
        <v>7671</v>
      </c>
      <c r="C327" s="36">
        <v>43830</v>
      </c>
      <c r="D327" s="124">
        <v>0.82499999999999996</v>
      </c>
      <c r="E327" s="124">
        <v>0.82499999999999996</v>
      </c>
      <c r="F327" s="125">
        <v>0.243013365735116</v>
      </c>
      <c r="G327" s="36">
        <v>43829</v>
      </c>
      <c r="H327" s="124">
        <v>0.82299999999999995</v>
      </c>
      <c r="I327" s="125">
        <v>44.7368421052632</v>
      </c>
      <c r="J327" s="123" t="s">
        <v>10285</v>
      </c>
      <c r="K327" s="125">
        <v>2.61194029850745</v>
      </c>
      <c r="L327" s="125">
        <v>11.4864864864865</v>
      </c>
      <c r="M327" s="130">
        <v>13.3241758241758</v>
      </c>
      <c r="N327" s="137">
        <f t="shared" si="55"/>
        <v>53.2967032967032</v>
      </c>
      <c r="O327" s="132">
        <f t="shared" si="56"/>
        <v>0.53296703296703196</v>
      </c>
      <c r="P327" s="134">
        <f t="shared" si="57"/>
        <v>140</v>
      </c>
      <c r="Q327" s="134">
        <v>1124</v>
      </c>
      <c r="R327" s="134" t="str">
        <f t="shared" si="58"/>
        <v>140/1124</v>
      </c>
      <c r="S327" s="132">
        <f t="shared" si="59"/>
        <v>0.12455516014234876</v>
      </c>
      <c r="T327" s="137">
        <f t="shared" si="60"/>
        <v>93.772241992882556</v>
      </c>
      <c r="U327" s="133" t="e">
        <f ca="1">[1]!f_risk_annusharpe(A327,"2019/9/30","2019/12/31",1,1,3)</f>
        <v>#NAME?</v>
      </c>
      <c r="V327" s="134" t="e">
        <f t="shared" ca="1" si="61"/>
        <v>#NAME?</v>
      </c>
      <c r="W327" s="134">
        <f t="shared" si="62"/>
        <v>1124</v>
      </c>
      <c r="X327" s="134" t="e">
        <f t="shared" ca="1" si="63"/>
        <v>#NAME?</v>
      </c>
      <c r="Y327" s="132" t="e">
        <f t="shared" ca="1" si="64"/>
        <v>#NAME?</v>
      </c>
      <c r="Z327" s="137" t="e">
        <f t="shared" ca="1" si="65"/>
        <v>#NAME?</v>
      </c>
      <c r="AA327" s="125">
        <v>27.511591962905701</v>
      </c>
      <c r="AB327" s="125">
        <v>44.7368421052632</v>
      </c>
      <c r="AC327" s="123" t="s">
        <v>10285</v>
      </c>
      <c r="AD327" s="125">
        <v>6.7270375161707499</v>
      </c>
      <c r="AE327" s="123" t="s">
        <v>10286</v>
      </c>
      <c r="AF327" s="125">
        <v>-10.520607375271201</v>
      </c>
      <c r="AG327" s="123" t="s">
        <v>10287</v>
      </c>
      <c r="AH327" s="125">
        <v>-17.5</v>
      </c>
      <c r="AI327" s="123" t="s">
        <v>157</v>
      </c>
      <c r="AJ327" s="123" t="s">
        <v>186</v>
      </c>
      <c r="AK327" s="124">
        <v>1.2790926367</v>
      </c>
      <c r="AL327" s="123" t="s">
        <v>159</v>
      </c>
      <c r="AM327" s="36">
        <v>42488</v>
      </c>
      <c r="AN327" s="123" t="s">
        <v>9271</v>
      </c>
      <c r="AO327" s="123" t="s">
        <v>10288</v>
      </c>
      <c r="AP327" s="123" t="s">
        <v>369</v>
      </c>
      <c r="AQ327" s="123" t="s">
        <v>181</v>
      </c>
    </row>
    <row r="328" spans="1:43">
      <c r="A328" s="123" t="s">
        <v>7672</v>
      </c>
      <c r="B328" s="123" t="s">
        <v>7673</v>
      </c>
      <c r="C328" s="36">
        <v>43830</v>
      </c>
      <c r="D328" s="124">
        <v>2.0169999999999999</v>
      </c>
      <c r="E328" s="124">
        <v>2.2320000000000002</v>
      </c>
      <c r="F328" s="125">
        <v>1.50981378963261</v>
      </c>
      <c r="G328" s="36">
        <v>43829</v>
      </c>
      <c r="H328" s="124">
        <v>1.9870000000000001</v>
      </c>
      <c r="I328" s="125">
        <v>44.691535150645599</v>
      </c>
      <c r="J328" s="123" t="s">
        <v>10289</v>
      </c>
      <c r="K328" s="125">
        <v>2.2819472616632899</v>
      </c>
      <c r="L328" s="125">
        <v>1.92016169782718</v>
      </c>
      <c r="M328" s="130">
        <v>2.8032619775739001</v>
      </c>
      <c r="N328" s="137">
        <f t="shared" si="55"/>
        <v>11.2130479102956</v>
      </c>
      <c r="O328" s="132">
        <f t="shared" si="56"/>
        <v>0.112130479102956</v>
      </c>
      <c r="P328" s="134">
        <f t="shared" si="57"/>
        <v>983</v>
      </c>
      <c r="Q328" s="134">
        <v>1124</v>
      </c>
      <c r="R328" s="134" t="str">
        <f t="shared" si="58"/>
        <v>983/1124</v>
      </c>
      <c r="S328" s="132">
        <f t="shared" si="59"/>
        <v>0.8745551601423488</v>
      </c>
      <c r="T328" s="137">
        <f t="shared" si="60"/>
        <v>60</v>
      </c>
      <c r="U328" s="133" t="e">
        <f ca="1">[1]!f_risk_annusharpe(A328,"2019/9/30","2019/12/31",1,1,3)</f>
        <v>#NAME?</v>
      </c>
      <c r="V328" s="134" t="e">
        <f t="shared" ca="1" si="61"/>
        <v>#NAME?</v>
      </c>
      <c r="W328" s="134">
        <f t="shared" si="62"/>
        <v>1124</v>
      </c>
      <c r="X328" s="134" t="e">
        <f t="shared" ca="1" si="63"/>
        <v>#NAME?</v>
      </c>
      <c r="Y328" s="132" t="e">
        <f t="shared" ca="1" si="64"/>
        <v>#NAME?</v>
      </c>
      <c r="Z328" s="137" t="e">
        <f t="shared" ca="1" si="65"/>
        <v>#NAME?</v>
      </c>
      <c r="AA328" s="125">
        <v>22.688564476885698</v>
      </c>
      <c r="AB328" s="125">
        <v>44.691535150645599</v>
      </c>
      <c r="AC328" s="123" t="s">
        <v>10289</v>
      </c>
      <c r="AD328" s="125">
        <v>31.400651465798099</v>
      </c>
      <c r="AE328" s="123" t="s">
        <v>10290</v>
      </c>
      <c r="AF328" s="125">
        <v>44.071428571428598</v>
      </c>
      <c r="AG328" s="123" t="s">
        <v>10291</v>
      </c>
      <c r="AH328" s="125">
        <v>140.77352569999999</v>
      </c>
      <c r="AI328" s="123" t="s">
        <v>157</v>
      </c>
      <c r="AJ328" s="123" t="s">
        <v>166</v>
      </c>
      <c r="AK328" s="124">
        <v>6.0899070941</v>
      </c>
      <c r="AL328" s="123" t="s">
        <v>159</v>
      </c>
      <c r="AM328" s="36">
        <v>41662</v>
      </c>
      <c r="AN328" s="123" t="s">
        <v>9271</v>
      </c>
      <c r="AO328" s="123" t="s">
        <v>10292</v>
      </c>
      <c r="AP328" s="123" t="s">
        <v>200</v>
      </c>
      <c r="AQ328" s="123" t="s">
        <v>181</v>
      </c>
    </row>
    <row r="329" spans="1:43">
      <c r="A329" s="123" t="s">
        <v>7674</v>
      </c>
      <c r="B329" s="123" t="s">
        <v>7675</v>
      </c>
      <c r="C329" s="36">
        <v>43830</v>
      </c>
      <c r="D329" s="124">
        <v>1.6012999999999999</v>
      </c>
      <c r="E329" s="124">
        <v>1.6012999999999999</v>
      </c>
      <c r="F329" s="125">
        <v>0.28181362725450598</v>
      </c>
      <c r="G329" s="36">
        <v>43829</v>
      </c>
      <c r="H329" s="124">
        <v>1.5968</v>
      </c>
      <c r="I329" s="125">
        <v>44.691424957079597</v>
      </c>
      <c r="J329" s="123" t="s">
        <v>10293</v>
      </c>
      <c r="K329" s="125">
        <v>1.7667619955513201</v>
      </c>
      <c r="L329" s="125">
        <v>12.1672737461474</v>
      </c>
      <c r="M329" s="130">
        <v>17.630206420333501</v>
      </c>
      <c r="N329" s="137">
        <f t="shared" si="55"/>
        <v>70.520825681334003</v>
      </c>
      <c r="O329" s="132">
        <f t="shared" si="56"/>
        <v>0.70520825681333998</v>
      </c>
      <c r="P329" s="134">
        <f t="shared" si="57"/>
        <v>25</v>
      </c>
      <c r="Q329" s="134">
        <v>1124</v>
      </c>
      <c r="R329" s="134" t="str">
        <f t="shared" si="58"/>
        <v>25/1124</v>
      </c>
      <c r="S329" s="132">
        <f t="shared" si="59"/>
        <v>2.2241992882562279E-2</v>
      </c>
      <c r="T329" s="137">
        <f t="shared" si="60"/>
        <v>98.887900355871892</v>
      </c>
      <c r="U329" s="133" t="e">
        <f ca="1">[1]!f_risk_annusharpe(A329,"2019/9/30","2019/12/31",1,1,3)</f>
        <v>#NAME?</v>
      </c>
      <c r="V329" s="134" t="e">
        <f t="shared" ca="1" si="61"/>
        <v>#NAME?</v>
      </c>
      <c r="W329" s="134">
        <f t="shared" si="62"/>
        <v>1124</v>
      </c>
      <c r="X329" s="134" t="e">
        <f t="shared" ca="1" si="63"/>
        <v>#NAME?</v>
      </c>
      <c r="Y329" s="132" t="e">
        <f t="shared" ca="1" si="64"/>
        <v>#NAME?</v>
      </c>
      <c r="Z329" s="137" t="e">
        <f t="shared" ca="1" si="65"/>
        <v>#NAME?</v>
      </c>
      <c r="AA329" s="125">
        <v>27.269114608170401</v>
      </c>
      <c r="AB329" s="125">
        <v>44.691424957079597</v>
      </c>
      <c r="AC329" s="123" t="s">
        <v>10293</v>
      </c>
      <c r="AD329" s="125">
        <v>48.557380090917498</v>
      </c>
      <c r="AE329" s="123" t="s">
        <v>10294</v>
      </c>
      <c r="AF329" s="125">
        <v>54.565637065636999</v>
      </c>
      <c r="AG329" s="123" t="s">
        <v>10295</v>
      </c>
      <c r="AH329" s="125">
        <v>60.13</v>
      </c>
      <c r="AI329" s="123" t="s">
        <v>157</v>
      </c>
      <c r="AJ329" s="123" t="s">
        <v>197</v>
      </c>
      <c r="AK329" s="124">
        <v>0.56808272810000005</v>
      </c>
      <c r="AL329" s="123" t="s">
        <v>159</v>
      </c>
      <c r="AM329" s="36">
        <v>42305</v>
      </c>
      <c r="AN329" s="123" t="s">
        <v>9271</v>
      </c>
      <c r="AO329" s="123" t="s">
        <v>10296</v>
      </c>
      <c r="AP329" s="123" t="s">
        <v>193</v>
      </c>
      <c r="AQ329" s="123" t="s">
        <v>165</v>
      </c>
    </row>
    <row r="330" spans="1:43">
      <c r="A330" s="123" t="s">
        <v>7676</v>
      </c>
      <c r="B330" s="123" t="s">
        <v>7677</v>
      </c>
      <c r="C330" s="36">
        <v>43830</v>
      </c>
      <c r="D330" s="124">
        <v>1.4329000000000001</v>
      </c>
      <c r="E330" s="124">
        <v>1.4329000000000001</v>
      </c>
      <c r="F330" s="125">
        <v>9.0807488125180094E-2</v>
      </c>
      <c r="G330" s="36">
        <v>43829</v>
      </c>
      <c r="H330" s="124">
        <v>1.4316</v>
      </c>
      <c r="I330" s="125">
        <v>44.678917609046898</v>
      </c>
      <c r="J330" s="123" t="s">
        <v>10297</v>
      </c>
      <c r="K330" s="125">
        <v>3.3689222334439402</v>
      </c>
      <c r="L330" s="125">
        <v>8.9326440626425505</v>
      </c>
      <c r="M330" s="130">
        <v>12.587412587412601</v>
      </c>
      <c r="N330" s="137">
        <f t="shared" si="55"/>
        <v>50.349650349650403</v>
      </c>
      <c r="O330" s="132">
        <f t="shared" si="56"/>
        <v>0.50349650349650399</v>
      </c>
      <c r="P330" s="134">
        <f t="shared" si="57"/>
        <v>179</v>
      </c>
      <c r="Q330" s="134">
        <v>1124</v>
      </c>
      <c r="R330" s="134" t="str">
        <f t="shared" si="58"/>
        <v>179/1124</v>
      </c>
      <c r="S330" s="132">
        <f t="shared" si="59"/>
        <v>0.15925266903914589</v>
      </c>
      <c r="T330" s="137">
        <f t="shared" si="60"/>
        <v>92.037366548042712</v>
      </c>
      <c r="U330" s="133" t="e">
        <f ca="1">[1]!f_risk_annusharpe(A330,"2019/9/30","2019/12/31",1,1,3)</f>
        <v>#NAME?</v>
      </c>
      <c r="V330" s="134" t="e">
        <f t="shared" ca="1" si="61"/>
        <v>#NAME?</v>
      </c>
      <c r="W330" s="134">
        <f t="shared" si="62"/>
        <v>1124</v>
      </c>
      <c r="X330" s="134" t="e">
        <f t="shared" ca="1" si="63"/>
        <v>#NAME?</v>
      </c>
      <c r="Y330" s="132" t="e">
        <f t="shared" ca="1" si="64"/>
        <v>#NAME?</v>
      </c>
      <c r="Z330" s="137" t="e">
        <f t="shared" ca="1" si="65"/>
        <v>#NAME?</v>
      </c>
      <c r="AA330" s="125">
        <v>14.522058823529401</v>
      </c>
      <c r="AB330" s="125">
        <v>44.678917609046898</v>
      </c>
      <c r="AC330" s="123" t="s">
        <v>10297</v>
      </c>
      <c r="AD330" s="125">
        <v>17.885643767996701</v>
      </c>
      <c r="AE330" s="123" t="s">
        <v>10298</v>
      </c>
      <c r="AF330" s="126">
        <v>0</v>
      </c>
      <c r="AG330" s="123"/>
      <c r="AH330" s="125">
        <v>43.29</v>
      </c>
      <c r="AI330" s="123" t="s">
        <v>163</v>
      </c>
      <c r="AJ330" s="123" t="s">
        <v>95</v>
      </c>
      <c r="AK330" s="124">
        <v>1.3905331383999999</v>
      </c>
      <c r="AL330" s="123" t="s">
        <v>159</v>
      </c>
      <c r="AM330" s="36">
        <v>42823</v>
      </c>
      <c r="AN330" s="123" t="s">
        <v>9271</v>
      </c>
      <c r="AO330" s="123" t="s">
        <v>10299</v>
      </c>
      <c r="AP330" s="123" t="s">
        <v>381</v>
      </c>
      <c r="AQ330" s="123" t="s">
        <v>185</v>
      </c>
    </row>
    <row r="331" spans="1:43">
      <c r="A331" s="123" t="s">
        <v>7678</v>
      </c>
      <c r="B331" s="123" t="s">
        <v>7679</v>
      </c>
      <c r="C331" s="36">
        <v>43830</v>
      </c>
      <c r="D331" s="124">
        <v>2.1231</v>
      </c>
      <c r="E331" s="124">
        <v>2.7631000000000001</v>
      </c>
      <c r="F331" s="125">
        <v>0.155675063685243</v>
      </c>
      <c r="G331" s="36">
        <v>43829</v>
      </c>
      <c r="H331" s="124">
        <v>2.1198000000000001</v>
      </c>
      <c r="I331" s="125">
        <v>44.6450576692081</v>
      </c>
      <c r="J331" s="123" t="s">
        <v>10300</v>
      </c>
      <c r="K331" s="125">
        <v>1.40905617118839</v>
      </c>
      <c r="L331" s="125">
        <v>7.1352957798170999</v>
      </c>
      <c r="M331" s="130">
        <v>8.7598051569404998</v>
      </c>
      <c r="N331" s="137">
        <f t="shared" si="55"/>
        <v>35.039220627761999</v>
      </c>
      <c r="O331" s="132">
        <f t="shared" si="56"/>
        <v>0.35039220627761997</v>
      </c>
      <c r="P331" s="134">
        <f t="shared" si="57"/>
        <v>441</v>
      </c>
      <c r="Q331" s="134">
        <v>1124</v>
      </c>
      <c r="R331" s="134" t="str">
        <f t="shared" si="58"/>
        <v>441/1124</v>
      </c>
      <c r="S331" s="132">
        <f t="shared" si="59"/>
        <v>0.39234875444839856</v>
      </c>
      <c r="T331" s="137">
        <f t="shared" si="60"/>
        <v>80.382562277580078</v>
      </c>
      <c r="U331" s="133" t="e">
        <f ca="1">[1]!f_risk_annusharpe(A331,"2019/9/30","2019/12/31",1,1,3)</f>
        <v>#NAME?</v>
      </c>
      <c r="V331" s="134" t="e">
        <f t="shared" ca="1" si="61"/>
        <v>#NAME?</v>
      </c>
      <c r="W331" s="134">
        <f t="shared" si="62"/>
        <v>1124</v>
      </c>
      <c r="X331" s="134" t="e">
        <f t="shared" ca="1" si="63"/>
        <v>#NAME?</v>
      </c>
      <c r="Y331" s="132" t="e">
        <f t="shared" ca="1" si="64"/>
        <v>#NAME?</v>
      </c>
      <c r="Z331" s="137" t="e">
        <f t="shared" ca="1" si="65"/>
        <v>#NAME?</v>
      </c>
      <c r="AA331" s="125">
        <v>14.4528301886793</v>
      </c>
      <c r="AB331" s="125">
        <v>44.6450576692081</v>
      </c>
      <c r="AC331" s="123" t="s">
        <v>10300</v>
      </c>
      <c r="AD331" s="125">
        <v>11.1920056807707</v>
      </c>
      <c r="AE331" s="123" t="s">
        <v>10301</v>
      </c>
      <c r="AF331" s="125">
        <v>32.519827505688497</v>
      </c>
      <c r="AG331" s="123" t="s">
        <v>10302</v>
      </c>
      <c r="AH331" s="125">
        <v>216.88838594000001</v>
      </c>
      <c r="AI331" s="123" t="s">
        <v>157</v>
      </c>
      <c r="AJ331" s="123" t="s">
        <v>166</v>
      </c>
      <c r="AK331" s="124">
        <v>8.9751754761000004</v>
      </c>
      <c r="AL331" s="123" t="s">
        <v>159</v>
      </c>
      <c r="AM331" s="36">
        <v>39181</v>
      </c>
      <c r="AN331" s="123" t="s">
        <v>9271</v>
      </c>
      <c r="AO331" s="123" t="s">
        <v>456</v>
      </c>
      <c r="AP331" s="123" t="s">
        <v>457</v>
      </c>
      <c r="AQ331" s="123" t="s">
        <v>207</v>
      </c>
    </row>
    <row r="332" spans="1:43">
      <c r="A332" s="123" t="s">
        <v>7680</v>
      </c>
      <c r="B332" s="123" t="s">
        <v>7681</v>
      </c>
      <c r="C332" s="36">
        <v>43830</v>
      </c>
      <c r="D332" s="124">
        <v>1.0775999999999999</v>
      </c>
      <c r="E332" s="124">
        <v>1.3156000000000001</v>
      </c>
      <c r="F332" s="125">
        <v>0.97451274362819096</v>
      </c>
      <c r="G332" s="36">
        <v>43829</v>
      </c>
      <c r="H332" s="124">
        <v>1.0671999999999999</v>
      </c>
      <c r="I332" s="125">
        <v>44.450402144772099</v>
      </c>
      <c r="J332" s="123" t="s">
        <v>10303</v>
      </c>
      <c r="K332" s="125">
        <v>3.1097502631327201</v>
      </c>
      <c r="L332" s="125">
        <v>9.4232331437855308</v>
      </c>
      <c r="M332" s="130">
        <v>16.1707632600259</v>
      </c>
      <c r="N332" s="137">
        <f t="shared" si="55"/>
        <v>64.683053040103601</v>
      </c>
      <c r="O332" s="132">
        <f t="shared" si="56"/>
        <v>0.646830530401036</v>
      </c>
      <c r="P332" s="134">
        <f t="shared" si="57"/>
        <v>42</v>
      </c>
      <c r="Q332" s="134">
        <v>1124</v>
      </c>
      <c r="R332" s="134" t="str">
        <f t="shared" si="58"/>
        <v>42/1124</v>
      </c>
      <c r="S332" s="132">
        <f t="shared" si="59"/>
        <v>3.7366548042704624E-2</v>
      </c>
      <c r="T332" s="137">
        <f t="shared" si="60"/>
        <v>98.131672597864764</v>
      </c>
      <c r="U332" s="133" t="e">
        <f ca="1">[1]!f_risk_annusharpe(A332,"2019/9/30","2019/12/31",1,1,3)</f>
        <v>#NAME?</v>
      </c>
      <c r="V332" s="134" t="e">
        <f t="shared" ca="1" si="61"/>
        <v>#NAME?</v>
      </c>
      <c r="W332" s="134">
        <f t="shared" si="62"/>
        <v>1124</v>
      </c>
      <c r="X332" s="134" t="e">
        <f t="shared" ca="1" si="63"/>
        <v>#NAME?</v>
      </c>
      <c r="Y332" s="132" t="e">
        <f t="shared" ca="1" si="64"/>
        <v>#NAME?</v>
      </c>
      <c r="Z332" s="137" t="e">
        <f t="shared" ca="1" si="65"/>
        <v>#NAME?</v>
      </c>
      <c r="AA332" s="125">
        <v>21.707702733227901</v>
      </c>
      <c r="AB332" s="125">
        <v>44.450402144772099</v>
      </c>
      <c r="AC332" s="123" t="s">
        <v>10303</v>
      </c>
      <c r="AD332" s="125">
        <v>-4.4038515220141603</v>
      </c>
      <c r="AE332" s="123" t="s">
        <v>10304</v>
      </c>
      <c r="AF332" s="125">
        <v>1.5190199293535001</v>
      </c>
      <c r="AG332" s="123" t="s">
        <v>10305</v>
      </c>
      <c r="AH332" s="125">
        <v>32.595231679999998</v>
      </c>
      <c r="AI332" s="123" t="s">
        <v>157</v>
      </c>
      <c r="AJ332" s="123" t="s">
        <v>186</v>
      </c>
      <c r="AK332" s="124">
        <v>1.0728482001999999</v>
      </c>
      <c r="AL332" s="123" t="s">
        <v>159</v>
      </c>
      <c r="AM332" s="36">
        <v>41702</v>
      </c>
      <c r="AN332" s="123" t="s">
        <v>9271</v>
      </c>
      <c r="AO332" s="123" t="s">
        <v>477</v>
      </c>
      <c r="AP332" s="123" t="s">
        <v>182</v>
      </c>
      <c r="AQ332" s="123" t="s">
        <v>162</v>
      </c>
    </row>
    <row r="333" spans="1:43">
      <c r="A333" s="123" t="s">
        <v>7682</v>
      </c>
      <c r="B333" s="123" t="s">
        <v>7683</v>
      </c>
      <c r="C333" s="36">
        <v>43830</v>
      </c>
      <c r="D333" s="124">
        <v>2.5748000000000002</v>
      </c>
      <c r="E333" s="124">
        <v>2.5748000000000002</v>
      </c>
      <c r="F333" s="125">
        <v>0.37423982535475903</v>
      </c>
      <c r="G333" s="36">
        <v>43829</v>
      </c>
      <c r="H333" s="124">
        <v>2.5651999999999999</v>
      </c>
      <c r="I333" s="125">
        <v>44.416400246789003</v>
      </c>
      <c r="J333" s="123" t="s">
        <v>10306</v>
      </c>
      <c r="K333" s="125">
        <v>0.87760539100455204</v>
      </c>
      <c r="L333" s="125">
        <v>4.2513563851324001</v>
      </c>
      <c r="M333" s="130">
        <v>6.3439616718982501</v>
      </c>
      <c r="N333" s="137">
        <f t="shared" si="55"/>
        <v>25.375846687593</v>
      </c>
      <c r="O333" s="132">
        <f t="shared" si="56"/>
        <v>0.25375846687593001</v>
      </c>
      <c r="P333" s="134">
        <f t="shared" si="57"/>
        <v>651</v>
      </c>
      <c r="Q333" s="134">
        <v>1124</v>
      </c>
      <c r="R333" s="134" t="str">
        <f t="shared" si="58"/>
        <v>651/1124</v>
      </c>
      <c r="S333" s="132">
        <f t="shared" si="59"/>
        <v>0.5791814946619217</v>
      </c>
      <c r="T333" s="137">
        <f t="shared" si="60"/>
        <v>71.040925266903912</v>
      </c>
      <c r="U333" s="133" t="e">
        <f ca="1">[1]!f_risk_annusharpe(A333,"2019/9/30","2019/12/31",1,1,3)</f>
        <v>#NAME?</v>
      </c>
      <c r="V333" s="134" t="e">
        <f t="shared" ca="1" si="61"/>
        <v>#NAME?</v>
      </c>
      <c r="W333" s="134">
        <f t="shared" si="62"/>
        <v>1124</v>
      </c>
      <c r="X333" s="134" t="e">
        <f t="shared" ca="1" si="63"/>
        <v>#NAME?</v>
      </c>
      <c r="Y333" s="132" t="e">
        <f t="shared" ca="1" si="64"/>
        <v>#NAME?</v>
      </c>
      <c r="Z333" s="137" t="e">
        <f t="shared" ca="1" si="65"/>
        <v>#NAME?</v>
      </c>
      <c r="AA333" s="125">
        <v>17.031044043452599</v>
      </c>
      <c r="AB333" s="125">
        <v>44.416400246789003</v>
      </c>
      <c r="AC333" s="123" t="s">
        <v>10306</v>
      </c>
      <c r="AD333" s="125">
        <v>10.2839765280336</v>
      </c>
      <c r="AE333" s="123" t="s">
        <v>10307</v>
      </c>
      <c r="AF333" s="125">
        <v>35.551460910765996</v>
      </c>
      <c r="AG333" s="123" t="s">
        <v>10308</v>
      </c>
      <c r="AH333" s="125">
        <v>157.47999999999999</v>
      </c>
      <c r="AI333" s="123" t="s">
        <v>157</v>
      </c>
      <c r="AJ333" s="123" t="s">
        <v>189</v>
      </c>
      <c r="AK333" s="124">
        <v>5.9111613289999996</v>
      </c>
      <c r="AL333" s="123" t="s">
        <v>159</v>
      </c>
      <c r="AM333" s="36">
        <v>41507</v>
      </c>
      <c r="AN333" s="123" t="s">
        <v>9271</v>
      </c>
      <c r="AO333" s="123" t="s">
        <v>435</v>
      </c>
      <c r="AP333" s="123" t="s">
        <v>265</v>
      </c>
      <c r="AQ333" s="123" t="s">
        <v>181</v>
      </c>
    </row>
    <row r="334" spans="1:43">
      <c r="A334" s="123" t="s">
        <v>7684</v>
      </c>
      <c r="B334" s="123" t="s">
        <v>7685</v>
      </c>
      <c r="C334" s="36">
        <v>43830</v>
      </c>
      <c r="D334" s="124">
        <v>1.8640000000000001</v>
      </c>
      <c r="E334" s="124">
        <v>1.8640000000000001</v>
      </c>
      <c r="F334" s="125">
        <v>0.48517520215634102</v>
      </c>
      <c r="G334" s="36">
        <v>43829</v>
      </c>
      <c r="H334" s="124">
        <v>1.855</v>
      </c>
      <c r="I334" s="125">
        <v>44.384198295894699</v>
      </c>
      <c r="J334" s="123" t="s">
        <v>10309</v>
      </c>
      <c r="K334" s="125">
        <v>2.0810514786418399</v>
      </c>
      <c r="L334" s="125">
        <v>5.5492638731596902</v>
      </c>
      <c r="M334" s="130">
        <v>7.18803910293272</v>
      </c>
      <c r="N334" s="137">
        <f t="shared" si="55"/>
        <v>28.75215641173088</v>
      </c>
      <c r="O334" s="132">
        <f t="shared" si="56"/>
        <v>0.28752156411730878</v>
      </c>
      <c r="P334" s="134">
        <f t="shared" si="57"/>
        <v>587</v>
      </c>
      <c r="Q334" s="134">
        <v>1124</v>
      </c>
      <c r="R334" s="134" t="str">
        <f t="shared" si="58"/>
        <v>587/1124</v>
      </c>
      <c r="S334" s="132">
        <f t="shared" si="59"/>
        <v>0.52224199288256223</v>
      </c>
      <c r="T334" s="137">
        <f t="shared" si="60"/>
        <v>73.887900355871892</v>
      </c>
      <c r="U334" s="133" t="e">
        <f ca="1">[1]!f_risk_annusharpe(A334,"2019/9/30","2019/12/31",1,1,3)</f>
        <v>#NAME?</v>
      </c>
      <c r="V334" s="134" t="e">
        <f t="shared" ca="1" si="61"/>
        <v>#NAME?</v>
      </c>
      <c r="W334" s="134">
        <f t="shared" si="62"/>
        <v>1124</v>
      </c>
      <c r="X334" s="134" t="e">
        <f t="shared" ca="1" si="63"/>
        <v>#NAME?</v>
      </c>
      <c r="Y334" s="132" t="e">
        <f t="shared" ca="1" si="64"/>
        <v>#NAME?</v>
      </c>
      <c r="Z334" s="137" t="e">
        <f t="shared" ca="1" si="65"/>
        <v>#NAME?</v>
      </c>
      <c r="AA334" s="125">
        <v>12.2215532811559</v>
      </c>
      <c r="AB334" s="125">
        <v>44.384198295894699</v>
      </c>
      <c r="AC334" s="123" t="s">
        <v>10309</v>
      </c>
      <c r="AD334" s="125">
        <v>17.159019484600901</v>
      </c>
      <c r="AE334" s="123" t="s">
        <v>10310</v>
      </c>
      <c r="AF334" s="125">
        <v>62.086956521739197</v>
      </c>
      <c r="AG334" s="123" t="s">
        <v>10311</v>
      </c>
      <c r="AH334" s="125">
        <v>86.4</v>
      </c>
      <c r="AI334" s="123" t="s">
        <v>157</v>
      </c>
      <c r="AJ334" s="123" t="s">
        <v>166</v>
      </c>
      <c r="AK334" s="124">
        <v>9.8811809897000007</v>
      </c>
      <c r="AL334" s="123" t="s">
        <v>159</v>
      </c>
      <c r="AM334" s="36">
        <v>42403</v>
      </c>
      <c r="AN334" s="123" t="s">
        <v>9271</v>
      </c>
      <c r="AO334" s="123" t="s">
        <v>10312</v>
      </c>
      <c r="AP334" s="123" t="s">
        <v>179</v>
      </c>
      <c r="AQ334" s="123" t="s">
        <v>173</v>
      </c>
    </row>
    <row r="335" spans="1:43">
      <c r="A335" s="123" t="s">
        <v>7686</v>
      </c>
      <c r="B335" s="123" t="s">
        <v>7687</v>
      </c>
      <c r="C335" s="36">
        <v>43830</v>
      </c>
      <c r="D335" s="124">
        <v>1.8975</v>
      </c>
      <c r="E335" s="124">
        <v>1.8975</v>
      </c>
      <c r="F335" s="125">
        <v>0.36496350364962998</v>
      </c>
      <c r="G335" s="36">
        <v>43829</v>
      </c>
      <c r="H335" s="124">
        <v>1.8906000000000001</v>
      </c>
      <c r="I335" s="125">
        <v>44.351464435146397</v>
      </c>
      <c r="J335" s="123" t="s">
        <v>10313</v>
      </c>
      <c r="K335" s="125">
        <v>2.60084351681627</v>
      </c>
      <c r="L335" s="125">
        <v>5.8105169241064001</v>
      </c>
      <c r="M335" s="130">
        <v>7.5619295958279</v>
      </c>
      <c r="N335" s="137">
        <f t="shared" si="55"/>
        <v>30.2477183833116</v>
      </c>
      <c r="O335" s="132">
        <f t="shared" si="56"/>
        <v>0.302477183833116</v>
      </c>
      <c r="P335" s="134">
        <f t="shared" si="57"/>
        <v>550</v>
      </c>
      <c r="Q335" s="134">
        <v>1124</v>
      </c>
      <c r="R335" s="134" t="str">
        <f t="shared" si="58"/>
        <v>550/1124</v>
      </c>
      <c r="S335" s="132">
        <f t="shared" si="59"/>
        <v>0.48932384341637009</v>
      </c>
      <c r="T335" s="137">
        <f t="shared" si="60"/>
        <v>75.533807829181498</v>
      </c>
      <c r="U335" s="133" t="e">
        <f ca="1">[1]!f_risk_annusharpe(A335,"2019/9/30","2019/12/31",1,1,3)</f>
        <v>#NAME?</v>
      </c>
      <c r="V335" s="134" t="e">
        <f t="shared" ca="1" si="61"/>
        <v>#NAME?</v>
      </c>
      <c r="W335" s="134">
        <f t="shared" si="62"/>
        <v>1124</v>
      </c>
      <c r="X335" s="134" t="e">
        <f t="shared" ca="1" si="63"/>
        <v>#NAME?</v>
      </c>
      <c r="Y335" s="132" t="e">
        <f t="shared" ca="1" si="64"/>
        <v>#NAME?</v>
      </c>
      <c r="Z335" s="137" t="e">
        <f t="shared" ca="1" si="65"/>
        <v>#NAME?</v>
      </c>
      <c r="AA335" s="125">
        <v>13.000238208670799</v>
      </c>
      <c r="AB335" s="125">
        <v>44.351464435146397</v>
      </c>
      <c r="AC335" s="123" t="s">
        <v>10313</v>
      </c>
      <c r="AD335" s="125">
        <v>24.052039748954002</v>
      </c>
      <c r="AE335" s="123" t="s">
        <v>10314</v>
      </c>
      <c r="AF335" s="125">
        <v>59.964592817400103</v>
      </c>
      <c r="AG335" s="123" t="s">
        <v>10315</v>
      </c>
      <c r="AH335" s="125">
        <v>89.75</v>
      </c>
      <c r="AI335" s="123" t="s">
        <v>157</v>
      </c>
      <c r="AJ335" s="123" t="s">
        <v>166</v>
      </c>
      <c r="AK335" s="124">
        <v>1.8259660955000001</v>
      </c>
      <c r="AL335" s="123" t="s">
        <v>159</v>
      </c>
      <c r="AM335" s="36">
        <v>41885</v>
      </c>
      <c r="AN335" s="123" t="s">
        <v>9271</v>
      </c>
      <c r="AO335" s="123" t="s">
        <v>448</v>
      </c>
      <c r="AP335" s="123" t="s">
        <v>292</v>
      </c>
      <c r="AQ335" s="123" t="s">
        <v>173</v>
      </c>
    </row>
    <row r="336" spans="1:43">
      <c r="A336" s="123" t="s">
        <v>7688</v>
      </c>
      <c r="B336" s="123" t="s">
        <v>7689</v>
      </c>
      <c r="C336" s="36">
        <v>43830</v>
      </c>
      <c r="D336" s="124">
        <v>1.3339000000000001</v>
      </c>
      <c r="E336" s="124">
        <v>1.4339</v>
      </c>
      <c r="F336" s="125">
        <v>0.21035234016979401</v>
      </c>
      <c r="G336" s="36">
        <v>43829</v>
      </c>
      <c r="H336" s="124">
        <v>1.3310999999999999</v>
      </c>
      <c r="I336" s="125">
        <v>44.307376695231703</v>
      </c>
      <c r="J336" s="123" t="s">
        <v>10316</v>
      </c>
      <c r="K336" s="125">
        <v>1.74675819984745</v>
      </c>
      <c r="L336" s="125">
        <v>5.6220130977391802</v>
      </c>
      <c r="M336" s="130">
        <v>23.429296142439899</v>
      </c>
      <c r="N336" s="137">
        <f t="shared" si="55"/>
        <v>93.717184569759596</v>
      </c>
      <c r="O336" s="132">
        <f t="shared" si="56"/>
        <v>0.93717184569759593</v>
      </c>
      <c r="P336" s="134">
        <f t="shared" si="57"/>
        <v>7</v>
      </c>
      <c r="Q336" s="134">
        <v>1124</v>
      </c>
      <c r="R336" s="134" t="str">
        <f t="shared" si="58"/>
        <v>7/1124</v>
      </c>
      <c r="S336" s="132">
        <f t="shared" si="59"/>
        <v>6.2277580071174376E-3</v>
      </c>
      <c r="T336" s="137">
        <f t="shared" si="60"/>
        <v>99.688612099644132</v>
      </c>
      <c r="U336" s="133" t="e">
        <f ca="1">[1]!f_risk_annusharpe(A336,"2019/9/30","2019/12/31",1,1,3)</f>
        <v>#NAME?</v>
      </c>
      <c r="V336" s="134" t="e">
        <f t="shared" ca="1" si="61"/>
        <v>#NAME?</v>
      </c>
      <c r="W336" s="134">
        <f t="shared" si="62"/>
        <v>1124</v>
      </c>
      <c r="X336" s="134" t="e">
        <f t="shared" ca="1" si="63"/>
        <v>#NAME?</v>
      </c>
      <c r="Y336" s="132" t="e">
        <f t="shared" ca="1" si="64"/>
        <v>#NAME?</v>
      </c>
      <c r="Z336" s="137" t="e">
        <f t="shared" ca="1" si="65"/>
        <v>#NAME?</v>
      </c>
      <c r="AA336" s="125">
        <v>23.030843332535301</v>
      </c>
      <c r="AB336" s="125">
        <v>44.307376695231703</v>
      </c>
      <c r="AC336" s="123" t="s">
        <v>10316</v>
      </c>
      <c r="AD336" s="125">
        <v>14.354257683846701</v>
      </c>
      <c r="AE336" s="123" t="s">
        <v>10317</v>
      </c>
      <c r="AF336" s="125">
        <v>50.9855800622407</v>
      </c>
      <c r="AG336" s="123" t="s">
        <v>10318</v>
      </c>
      <c r="AH336" s="125">
        <v>45.550099179999997</v>
      </c>
      <c r="AI336" s="123" t="s">
        <v>157</v>
      </c>
      <c r="AJ336" s="123" t="s">
        <v>197</v>
      </c>
      <c r="AK336" s="124">
        <v>0.6750546006</v>
      </c>
      <c r="AL336" s="123" t="s">
        <v>159</v>
      </c>
      <c r="AM336" s="36">
        <v>42697</v>
      </c>
      <c r="AN336" s="123" t="s">
        <v>9271</v>
      </c>
      <c r="AO336" s="123" t="s">
        <v>10056</v>
      </c>
      <c r="AP336" s="123" t="s">
        <v>418</v>
      </c>
      <c r="AQ336" s="123" t="s">
        <v>229</v>
      </c>
    </row>
    <row r="337" spans="1:43">
      <c r="A337" s="123" t="s">
        <v>7690</v>
      </c>
      <c r="B337" s="123" t="s">
        <v>7691</v>
      </c>
      <c r="C337" s="36">
        <v>43830</v>
      </c>
      <c r="D337" s="124">
        <v>1.2989999999999999</v>
      </c>
      <c r="E337" s="124">
        <v>1.722</v>
      </c>
      <c r="F337" s="125">
        <v>-7.6923076923083894E-2</v>
      </c>
      <c r="G337" s="36">
        <v>43829</v>
      </c>
      <c r="H337" s="124">
        <v>1.3</v>
      </c>
      <c r="I337" s="125">
        <v>44.271117131232103</v>
      </c>
      <c r="J337" s="123" t="s">
        <v>10319</v>
      </c>
      <c r="K337" s="125">
        <v>1.1682242990654099</v>
      </c>
      <c r="L337" s="125">
        <v>8.2500155799467993</v>
      </c>
      <c r="M337" s="130">
        <v>11.5021619707606</v>
      </c>
      <c r="N337" s="137">
        <f t="shared" si="55"/>
        <v>46.0086478830424</v>
      </c>
      <c r="O337" s="132">
        <f t="shared" si="56"/>
        <v>0.46008647883042397</v>
      </c>
      <c r="P337" s="134">
        <f t="shared" si="57"/>
        <v>242</v>
      </c>
      <c r="Q337" s="134">
        <v>1124</v>
      </c>
      <c r="R337" s="134" t="str">
        <f t="shared" si="58"/>
        <v>242/1124</v>
      </c>
      <c r="S337" s="132">
        <f t="shared" si="59"/>
        <v>0.21530249110320285</v>
      </c>
      <c r="T337" s="137">
        <f t="shared" si="60"/>
        <v>89.234875444839858</v>
      </c>
      <c r="U337" s="133" t="e">
        <f ca="1">[1]!f_risk_annusharpe(A337,"2019/9/30","2019/12/31",1,1,3)</f>
        <v>#NAME?</v>
      </c>
      <c r="V337" s="134" t="e">
        <f t="shared" ca="1" si="61"/>
        <v>#NAME?</v>
      </c>
      <c r="W337" s="134">
        <f t="shared" si="62"/>
        <v>1124</v>
      </c>
      <c r="X337" s="134" t="e">
        <f t="shared" ca="1" si="63"/>
        <v>#NAME?</v>
      </c>
      <c r="Y337" s="132" t="e">
        <f t="shared" ca="1" si="64"/>
        <v>#NAME?</v>
      </c>
      <c r="Z337" s="137" t="e">
        <f t="shared" ca="1" si="65"/>
        <v>#NAME?</v>
      </c>
      <c r="AA337" s="125">
        <v>22.2013346151798</v>
      </c>
      <c r="AB337" s="125">
        <v>44.271117131232103</v>
      </c>
      <c r="AC337" s="123" t="s">
        <v>10319</v>
      </c>
      <c r="AD337" s="125">
        <v>21.4468786349406</v>
      </c>
      <c r="AE337" s="123" t="s">
        <v>10320</v>
      </c>
      <c r="AF337" s="125">
        <v>60.453288266666704</v>
      </c>
      <c r="AG337" s="123" t="s">
        <v>10321</v>
      </c>
      <c r="AH337" s="125">
        <v>80.509949300000002</v>
      </c>
      <c r="AI337" s="123" t="s">
        <v>157</v>
      </c>
      <c r="AJ337" s="123" t="s">
        <v>166</v>
      </c>
      <c r="AK337" s="124">
        <v>2.1566935938</v>
      </c>
      <c r="AL337" s="123" t="s">
        <v>159</v>
      </c>
      <c r="AM337" s="36">
        <v>42403</v>
      </c>
      <c r="AN337" s="123" t="s">
        <v>9271</v>
      </c>
      <c r="AO337" s="123" t="s">
        <v>450</v>
      </c>
      <c r="AP337" s="123" t="s">
        <v>195</v>
      </c>
      <c r="AQ337" s="123" t="s">
        <v>162</v>
      </c>
    </row>
    <row r="338" spans="1:43">
      <c r="A338" s="123" t="s">
        <v>7692</v>
      </c>
      <c r="B338" s="123" t="s">
        <v>7693</v>
      </c>
      <c r="C338" s="36">
        <v>43830</v>
      </c>
      <c r="D338" s="124">
        <v>2.6280000000000001</v>
      </c>
      <c r="E338" s="124">
        <v>2.7080000000000002</v>
      </c>
      <c r="F338" s="125">
        <v>0.42032862055789699</v>
      </c>
      <c r="G338" s="36">
        <v>43829</v>
      </c>
      <c r="H338" s="124">
        <v>2.617</v>
      </c>
      <c r="I338" s="125">
        <v>44.237102085620201</v>
      </c>
      <c r="J338" s="123" t="s">
        <v>10322</v>
      </c>
      <c r="K338" s="125">
        <v>1.86046511627908</v>
      </c>
      <c r="L338" s="125">
        <v>5.1620648259303703</v>
      </c>
      <c r="M338" s="130">
        <v>6.0104881000403498</v>
      </c>
      <c r="N338" s="137">
        <f t="shared" si="55"/>
        <v>24.041952400161399</v>
      </c>
      <c r="O338" s="132">
        <f t="shared" si="56"/>
        <v>0.24041952400161398</v>
      </c>
      <c r="P338" s="134">
        <f t="shared" si="57"/>
        <v>681</v>
      </c>
      <c r="Q338" s="134">
        <v>1124</v>
      </c>
      <c r="R338" s="134" t="str">
        <f t="shared" si="58"/>
        <v>681/1124</v>
      </c>
      <c r="S338" s="132">
        <f t="shared" si="59"/>
        <v>0.60587188612099641</v>
      </c>
      <c r="T338" s="137">
        <f t="shared" si="60"/>
        <v>69.706405693950188</v>
      </c>
      <c r="U338" s="133" t="e">
        <f ca="1">[1]!f_risk_annusharpe(A338,"2019/9/30","2019/12/31",1,1,3)</f>
        <v>#NAME?</v>
      </c>
      <c r="V338" s="134" t="e">
        <f t="shared" ca="1" si="61"/>
        <v>#NAME?</v>
      </c>
      <c r="W338" s="134">
        <f t="shared" si="62"/>
        <v>1124</v>
      </c>
      <c r="X338" s="134" t="e">
        <f t="shared" ca="1" si="63"/>
        <v>#NAME?</v>
      </c>
      <c r="Y338" s="132" t="e">
        <f t="shared" ca="1" si="64"/>
        <v>#NAME?</v>
      </c>
      <c r="Z338" s="137" t="e">
        <f t="shared" ca="1" si="65"/>
        <v>#NAME?</v>
      </c>
      <c r="AA338" s="125">
        <v>13.569576490924799</v>
      </c>
      <c r="AB338" s="125">
        <v>44.237102085620201</v>
      </c>
      <c r="AC338" s="123" t="s">
        <v>10322</v>
      </c>
      <c r="AD338" s="125">
        <v>18.806509945750399</v>
      </c>
      <c r="AE338" s="123" t="s">
        <v>10323</v>
      </c>
      <c r="AF338" s="125">
        <v>46.243739565943301</v>
      </c>
      <c r="AG338" s="123" t="s">
        <v>10324</v>
      </c>
      <c r="AH338" s="125">
        <v>182.8419164</v>
      </c>
      <c r="AI338" s="123" t="s">
        <v>157</v>
      </c>
      <c r="AJ338" s="123" t="s">
        <v>166</v>
      </c>
      <c r="AK338" s="124">
        <v>3.0355413550999999</v>
      </c>
      <c r="AL338" s="123" t="s">
        <v>159</v>
      </c>
      <c r="AM338" s="36">
        <v>39930</v>
      </c>
      <c r="AN338" s="123" t="s">
        <v>9271</v>
      </c>
      <c r="AO338" s="123" t="s">
        <v>10325</v>
      </c>
      <c r="AP338" s="123" t="s">
        <v>269</v>
      </c>
      <c r="AQ338" s="123" t="s">
        <v>162</v>
      </c>
    </row>
    <row r="339" spans="1:43">
      <c r="A339" s="123" t="s">
        <v>7694</v>
      </c>
      <c r="B339" s="123" t="s">
        <v>7695</v>
      </c>
      <c r="C339" s="36">
        <v>43830</v>
      </c>
      <c r="D339" s="124">
        <v>1.3109999999999999</v>
      </c>
      <c r="E339" s="124">
        <v>1.3109999999999999</v>
      </c>
      <c r="F339" s="125">
        <v>0</v>
      </c>
      <c r="G339" s="36">
        <v>43829</v>
      </c>
      <c r="H339" s="124">
        <v>1.3109999999999999</v>
      </c>
      <c r="I339" s="125">
        <v>44.224422442244197</v>
      </c>
      <c r="J339" s="123" t="s">
        <v>10326</v>
      </c>
      <c r="K339" s="125">
        <v>2.0233463035019499</v>
      </c>
      <c r="L339" s="125">
        <v>8.6164043082021404</v>
      </c>
      <c r="M339" s="130">
        <v>13.703382480485701</v>
      </c>
      <c r="N339" s="137">
        <f t="shared" si="55"/>
        <v>54.813529921942802</v>
      </c>
      <c r="O339" s="132">
        <f t="shared" si="56"/>
        <v>0.54813529921942805</v>
      </c>
      <c r="P339" s="134">
        <f t="shared" si="57"/>
        <v>117</v>
      </c>
      <c r="Q339" s="134">
        <v>1124</v>
      </c>
      <c r="R339" s="134" t="str">
        <f t="shared" si="58"/>
        <v>117/1124</v>
      </c>
      <c r="S339" s="132">
        <f t="shared" si="59"/>
        <v>0.10409252669039146</v>
      </c>
      <c r="T339" s="137">
        <f t="shared" si="60"/>
        <v>94.795373665480426</v>
      </c>
      <c r="U339" s="133" t="e">
        <f ca="1">[1]!f_risk_annusharpe(A339,"2019/9/30","2019/12/31",1,1,3)</f>
        <v>#NAME?</v>
      </c>
      <c r="V339" s="134" t="e">
        <f t="shared" ca="1" si="61"/>
        <v>#NAME?</v>
      </c>
      <c r="W339" s="134">
        <f t="shared" si="62"/>
        <v>1124</v>
      </c>
      <c r="X339" s="134" t="e">
        <f t="shared" ca="1" si="63"/>
        <v>#NAME?</v>
      </c>
      <c r="Y339" s="132" t="e">
        <f t="shared" ca="1" si="64"/>
        <v>#NAME?</v>
      </c>
      <c r="Z339" s="137" t="e">
        <f t="shared" ca="1" si="65"/>
        <v>#NAME?</v>
      </c>
      <c r="AA339" s="125">
        <v>18.75</v>
      </c>
      <c r="AB339" s="125">
        <v>44.224422442244197</v>
      </c>
      <c r="AC339" s="123" t="s">
        <v>10326</v>
      </c>
      <c r="AD339" s="125">
        <v>22.752808988763999</v>
      </c>
      <c r="AE339" s="123" t="s">
        <v>10327</v>
      </c>
      <c r="AF339" s="125">
        <v>30.969030969031</v>
      </c>
      <c r="AG339" s="123" t="s">
        <v>10328</v>
      </c>
      <c r="AH339" s="125">
        <v>31.1</v>
      </c>
      <c r="AI339" s="123" t="s">
        <v>157</v>
      </c>
      <c r="AJ339" s="123" t="s">
        <v>189</v>
      </c>
      <c r="AK339" s="124">
        <v>6.6051824736000002</v>
      </c>
      <c r="AL339" s="123" t="s">
        <v>159</v>
      </c>
      <c r="AM339" s="36">
        <v>42725</v>
      </c>
      <c r="AN339" s="123" t="s">
        <v>9271</v>
      </c>
      <c r="AO339" s="123" t="s">
        <v>473</v>
      </c>
      <c r="AP339" s="123" t="s">
        <v>164</v>
      </c>
      <c r="AQ339" s="123" t="s">
        <v>207</v>
      </c>
    </row>
    <row r="340" spans="1:43">
      <c r="A340" s="123" t="s">
        <v>7696</v>
      </c>
      <c r="B340" s="123" t="s">
        <v>7697</v>
      </c>
      <c r="C340" s="36">
        <v>43830</v>
      </c>
      <c r="D340" s="124">
        <v>1.0309999999999999</v>
      </c>
      <c r="E340" s="124">
        <v>1.0309999999999999</v>
      </c>
      <c r="F340" s="125">
        <v>0.389483933787732</v>
      </c>
      <c r="G340" s="36">
        <v>43829</v>
      </c>
      <c r="H340" s="124">
        <v>1.0269999999999999</v>
      </c>
      <c r="I340" s="125">
        <v>44.1958041958042</v>
      </c>
      <c r="J340" s="123" t="s">
        <v>10329</v>
      </c>
      <c r="K340" s="125">
        <v>0.48732943469784501</v>
      </c>
      <c r="L340" s="125">
        <v>4.1414141414141303</v>
      </c>
      <c r="M340" s="130">
        <v>4.8830111902339697</v>
      </c>
      <c r="N340" s="137">
        <f t="shared" si="55"/>
        <v>19.532044760935879</v>
      </c>
      <c r="O340" s="132">
        <f t="shared" si="56"/>
        <v>0.19532044760935879</v>
      </c>
      <c r="P340" s="134">
        <f t="shared" si="57"/>
        <v>774</v>
      </c>
      <c r="Q340" s="134">
        <v>1124</v>
      </c>
      <c r="R340" s="134" t="str">
        <f t="shared" si="58"/>
        <v>774/1124</v>
      </c>
      <c r="S340" s="132">
        <f t="shared" si="59"/>
        <v>0.68861209964412806</v>
      </c>
      <c r="T340" s="137">
        <f t="shared" si="60"/>
        <v>65.569395017793596</v>
      </c>
      <c r="U340" s="133" t="e">
        <f ca="1">[1]!f_risk_annusharpe(A340,"2019/9/30","2019/12/31",1,1,3)</f>
        <v>#NAME?</v>
      </c>
      <c r="V340" s="134" t="e">
        <f t="shared" ca="1" si="61"/>
        <v>#NAME?</v>
      </c>
      <c r="W340" s="134">
        <f t="shared" si="62"/>
        <v>1124</v>
      </c>
      <c r="X340" s="134" t="e">
        <f t="shared" ca="1" si="63"/>
        <v>#NAME?</v>
      </c>
      <c r="Y340" s="132" t="e">
        <f t="shared" ca="1" si="64"/>
        <v>#NAME?</v>
      </c>
      <c r="Z340" s="137" t="e">
        <f t="shared" ca="1" si="65"/>
        <v>#NAME?</v>
      </c>
      <c r="AA340" s="125">
        <v>19.328703703703699</v>
      </c>
      <c r="AB340" s="125">
        <v>44.1958041958042</v>
      </c>
      <c r="AC340" s="123" t="s">
        <v>10329</v>
      </c>
      <c r="AD340" s="125">
        <v>3.2032032032031901</v>
      </c>
      <c r="AE340" s="123" t="s">
        <v>10330</v>
      </c>
      <c r="AF340" s="126">
        <v>0</v>
      </c>
      <c r="AG340" s="123"/>
      <c r="AH340" s="125">
        <v>3.0999999999999899</v>
      </c>
      <c r="AI340" s="123" t="s">
        <v>157</v>
      </c>
      <c r="AJ340" s="123" t="s">
        <v>95</v>
      </c>
      <c r="AK340" s="124">
        <v>1.5319426828</v>
      </c>
      <c r="AL340" s="123" t="s">
        <v>159</v>
      </c>
      <c r="AM340" s="36">
        <v>42936</v>
      </c>
      <c r="AN340" s="123" t="s">
        <v>9271</v>
      </c>
      <c r="AO340" s="123" t="s">
        <v>436</v>
      </c>
      <c r="AP340" s="123" t="s">
        <v>196</v>
      </c>
      <c r="AQ340" s="123" t="s">
        <v>247</v>
      </c>
    </row>
    <row r="341" spans="1:43">
      <c r="A341" s="123" t="s">
        <v>7698</v>
      </c>
      <c r="B341" s="123" t="s">
        <v>7699</v>
      </c>
      <c r="C341" s="36">
        <v>43830</v>
      </c>
      <c r="D341" s="124">
        <v>1.4553</v>
      </c>
      <c r="E341" s="124">
        <v>1.6153</v>
      </c>
      <c r="F341" s="125">
        <v>0.48332527791204399</v>
      </c>
      <c r="G341" s="36">
        <v>43829</v>
      </c>
      <c r="H341" s="124">
        <v>1.4482999999999999</v>
      </c>
      <c r="I341" s="125">
        <v>44.174757281553397</v>
      </c>
      <c r="J341" s="123" t="s">
        <v>10331</v>
      </c>
      <c r="K341" s="125">
        <v>1.6412906830562899</v>
      </c>
      <c r="L341" s="125">
        <v>4.9772776455312604</v>
      </c>
      <c r="M341" s="130">
        <v>9.2485549132947895</v>
      </c>
      <c r="N341" s="137">
        <f t="shared" si="55"/>
        <v>36.994219653179158</v>
      </c>
      <c r="O341" s="132">
        <f t="shared" si="56"/>
        <v>0.36994219653179156</v>
      </c>
      <c r="P341" s="134">
        <f t="shared" si="57"/>
        <v>393</v>
      </c>
      <c r="Q341" s="134">
        <v>1124</v>
      </c>
      <c r="R341" s="134" t="str">
        <f t="shared" si="58"/>
        <v>393/1124</v>
      </c>
      <c r="S341" s="132">
        <f t="shared" si="59"/>
        <v>0.34964412811387902</v>
      </c>
      <c r="T341" s="137">
        <f t="shared" si="60"/>
        <v>82.517793594306056</v>
      </c>
      <c r="U341" s="133" t="e">
        <f ca="1">[1]!f_risk_annusharpe(A341,"2019/9/30","2019/12/31",1,1,3)</f>
        <v>#NAME?</v>
      </c>
      <c r="V341" s="134" t="e">
        <f t="shared" ca="1" si="61"/>
        <v>#NAME?</v>
      </c>
      <c r="W341" s="134">
        <f t="shared" si="62"/>
        <v>1124</v>
      </c>
      <c r="X341" s="134" t="e">
        <f t="shared" ca="1" si="63"/>
        <v>#NAME?</v>
      </c>
      <c r="Y341" s="132" t="e">
        <f t="shared" ca="1" si="64"/>
        <v>#NAME?</v>
      </c>
      <c r="Z341" s="137" t="e">
        <f t="shared" ca="1" si="65"/>
        <v>#NAME?</v>
      </c>
      <c r="AA341" s="125">
        <v>14.608599779492801</v>
      </c>
      <c r="AB341" s="125">
        <v>44.174757281553397</v>
      </c>
      <c r="AC341" s="123" t="s">
        <v>10331</v>
      </c>
      <c r="AD341" s="125">
        <v>-0.40377771694498599</v>
      </c>
      <c r="AE341" s="123" t="s">
        <v>10332</v>
      </c>
      <c r="AF341" s="125">
        <v>-2.3812718003756301</v>
      </c>
      <c r="AG341" s="123" t="s">
        <v>10333</v>
      </c>
      <c r="AH341" s="125">
        <v>66.054241430000005</v>
      </c>
      <c r="AI341" s="123" t="s">
        <v>163</v>
      </c>
      <c r="AJ341" s="123" t="s">
        <v>158</v>
      </c>
      <c r="AK341" s="124">
        <v>1.0089484076999999</v>
      </c>
      <c r="AL341" s="123" t="s">
        <v>159</v>
      </c>
      <c r="AM341" s="36">
        <v>39806</v>
      </c>
      <c r="AN341" s="123" t="s">
        <v>9271</v>
      </c>
      <c r="AO341" s="123" t="s">
        <v>10159</v>
      </c>
      <c r="AP341" s="123" t="s">
        <v>263</v>
      </c>
      <c r="AQ341" s="123" t="s">
        <v>181</v>
      </c>
    </row>
    <row r="342" spans="1:43">
      <c r="A342" s="123" t="s">
        <v>7700</v>
      </c>
      <c r="B342" s="123" t="s">
        <v>7701</v>
      </c>
      <c r="C342" s="36">
        <v>43830</v>
      </c>
      <c r="D342" s="124">
        <v>1.2548999999999999</v>
      </c>
      <c r="E342" s="124">
        <v>1.2548999999999999</v>
      </c>
      <c r="F342" s="125">
        <v>0.27167399121053498</v>
      </c>
      <c r="G342" s="36">
        <v>43829</v>
      </c>
      <c r="H342" s="124">
        <v>1.2515000000000001</v>
      </c>
      <c r="I342" s="125">
        <v>44.108865411116199</v>
      </c>
      <c r="J342" s="123" t="s">
        <v>10334</v>
      </c>
      <c r="K342" s="125">
        <v>2.9703782719291101</v>
      </c>
      <c r="L342" s="125">
        <v>11.6161166948323</v>
      </c>
      <c r="M342" s="130">
        <v>14.425093462204799</v>
      </c>
      <c r="N342" s="137">
        <f t="shared" si="55"/>
        <v>57.700373848819197</v>
      </c>
      <c r="O342" s="132">
        <f t="shared" si="56"/>
        <v>0.57700373848819198</v>
      </c>
      <c r="P342" s="134">
        <f t="shared" si="57"/>
        <v>90</v>
      </c>
      <c r="Q342" s="134">
        <v>1124</v>
      </c>
      <c r="R342" s="134" t="str">
        <f t="shared" si="58"/>
        <v>90/1124</v>
      </c>
      <c r="S342" s="132">
        <f t="shared" si="59"/>
        <v>8.0071174377224205E-2</v>
      </c>
      <c r="T342" s="137">
        <f t="shared" si="60"/>
        <v>95.9964412811388</v>
      </c>
      <c r="U342" s="133" t="e">
        <f ca="1">[1]!f_risk_annusharpe(A342,"2019/9/30","2019/12/31",1,1,3)</f>
        <v>#NAME?</v>
      </c>
      <c r="V342" s="134" t="e">
        <f t="shared" ca="1" si="61"/>
        <v>#NAME?</v>
      </c>
      <c r="W342" s="134">
        <f t="shared" si="62"/>
        <v>1124</v>
      </c>
      <c r="X342" s="134" t="e">
        <f t="shared" ca="1" si="63"/>
        <v>#NAME?</v>
      </c>
      <c r="Y342" s="132" t="e">
        <f t="shared" ca="1" si="64"/>
        <v>#NAME?</v>
      </c>
      <c r="Z342" s="137" t="e">
        <f t="shared" ca="1" si="65"/>
        <v>#NAME?</v>
      </c>
      <c r="AA342" s="125">
        <v>15.012372834753901</v>
      </c>
      <c r="AB342" s="125">
        <v>44.108865411116199</v>
      </c>
      <c r="AC342" s="123" t="s">
        <v>10334</v>
      </c>
      <c r="AD342" s="126">
        <v>0</v>
      </c>
      <c r="AE342" s="123"/>
      <c r="AF342" s="126">
        <v>0</v>
      </c>
      <c r="AG342" s="123"/>
      <c r="AH342" s="125">
        <v>25.49</v>
      </c>
      <c r="AI342" s="123" t="s">
        <v>157</v>
      </c>
      <c r="AJ342" s="123" t="s">
        <v>95</v>
      </c>
      <c r="AK342" s="124">
        <v>0.55179151069999999</v>
      </c>
      <c r="AL342" s="123" t="s">
        <v>159</v>
      </c>
      <c r="AM342" s="36">
        <v>43245</v>
      </c>
      <c r="AN342" s="123" t="s">
        <v>9271</v>
      </c>
      <c r="AO342" s="123" t="s">
        <v>10335</v>
      </c>
      <c r="AP342" s="123" t="s">
        <v>314</v>
      </c>
      <c r="AQ342" s="123" t="s">
        <v>181</v>
      </c>
    </row>
    <row r="343" spans="1:43">
      <c r="A343" s="123" t="s">
        <v>7702</v>
      </c>
      <c r="B343" s="123" t="s">
        <v>7703</v>
      </c>
      <c r="C343" s="36">
        <v>43830</v>
      </c>
      <c r="D343" s="124">
        <v>1.302</v>
      </c>
      <c r="E343" s="124">
        <v>1.8520000000000001</v>
      </c>
      <c r="F343" s="125">
        <v>0.77399380804953799</v>
      </c>
      <c r="G343" s="36">
        <v>43829</v>
      </c>
      <c r="H343" s="124">
        <v>1.292</v>
      </c>
      <c r="I343" s="125">
        <v>44.026548672566399</v>
      </c>
      <c r="J343" s="123" t="s">
        <v>10336</v>
      </c>
      <c r="K343" s="125">
        <v>2.35849056603774</v>
      </c>
      <c r="L343" s="125">
        <v>8.2294264339152203</v>
      </c>
      <c r="M343" s="130">
        <v>8.6811352253756304</v>
      </c>
      <c r="N343" s="137">
        <f t="shared" si="55"/>
        <v>34.724540901502522</v>
      </c>
      <c r="O343" s="132">
        <f t="shared" si="56"/>
        <v>0.34724540901502521</v>
      </c>
      <c r="P343" s="134">
        <f t="shared" si="57"/>
        <v>444</v>
      </c>
      <c r="Q343" s="134">
        <v>1124</v>
      </c>
      <c r="R343" s="134" t="str">
        <f t="shared" si="58"/>
        <v>444/1124</v>
      </c>
      <c r="S343" s="132">
        <f t="shared" si="59"/>
        <v>0.39501779359430605</v>
      </c>
      <c r="T343" s="137">
        <f t="shared" si="60"/>
        <v>80.2491103202847</v>
      </c>
      <c r="U343" s="133" t="e">
        <f ca="1">[1]!f_risk_annusharpe(A343,"2019/9/30","2019/12/31",1,1,3)</f>
        <v>#NAME?</v>
      </c>
      <c r="V343" s="134" t="e">
        <f t="shared" ca="1" si="61"/>
        <v>#NAME?</v>
      </c>
      <c r="W343" s="134">
        <f t="shared" si="62"/>
        <v>1124</v>
      </c>
      <c r="X343" s="134" t="e">
        <f t="shared" ca="1" si="63"/>
        <v>#NAME?</v>
      </c>
      <c r="Y343" s="132" t="e">
        <f t="shared" ca="1" si="64"/>
        <v>#NAME?</v>
      </c>
      <c r="Z343" s="137" t="e">
        <f t="shared" ca="1" si="65"/>
        <v>#NAME?</v>
      </c>
      <c r="AA343" s="125">
        <v>14.0105078809107</v>
      </c>
      <c r="AB343" s="125">
        <v>44.026548672566399</v>
      </c>
      <c r="AC343" s="123" t="s">
        <v>10336</v>
      </c>
      <c r="AD343" s="125">
        <v>14.9161518093557</v>
      </c>
      <c r="AE343" s="123" t="s">
        <v>10337</v>
      </c>
      <c r="AF343" s="125">
        <v>23.953310962450701</v>
      </c>
      <c r="AG343" s="123" t="s">
        <v>10338</v>
      </c>
      <c r="AH343" s="125">
        <v>105.5894456</v>
      </c>
      <c r="AI343" s="123" t="s">
        <v>157</v>
      </c>
      <c r="AJ343" s="123" t="s">
        <v>189</v>
      </c>
      <c r="AK343" s="124">
        <v>1.7655820593</v>
      </c>
      <c r="AL343" s="123" t="s">
        <v>159</v>
      </c>
      <c r="AM343" s="36">
        <v>41493</v>
      </c>
      <c r="AN343" s="123" t="s">
        <v>9271</v>
      </c>
      <c r="AO343" s="123" t="s">
        <v>10339</v>
      </c>
      <c r="AP343" s="123" t="s">
        <v>248</v>
      </c>
      <c r="AQ343" s="123" t="s">
        <v>185</v>
      </c>
    </row>
    <row r="344" spans="1:43">
      <c r="A344" s="123" t="s">
        <v>7704</v>
      </c>
      <c r="B344" s="123" t="s">
        <v>7705</v>
      </c>
      <c r="C344" s="36">
        <v>43830</v>
      </c>
      <c r="D344" s="124">
        <v>2.6236999999999999</v>
      </c>
      <c r="E344" s="124">
        <v>3.4437000000000002</v>
      </c>
      <c r="F344" s="125">
        <v>0.47101171785248802</v>
      </c>
      <c r="G344" s="36">
        <v>43829</v>
      </c>
      <c r="H344" s="124">
        <v>2.6114000000000002</v>
      </c>
      <c r="I344" s="125">
        <v>44.024811988801702</v>
      </c>
      <c r="J344" s="123" t="s">
        <v>10340</v>
      </c>
      <c r="K344" s="125">
        <v>1.18005476071111</v>
      </c>
      <c r="L344" s="125">
        <v>6.7325685460906302</v>
      </c>
      <c r="M344" s="130">
        <v>8.16705145118733</v>
      </c>
      <c r="N344" s="137">
        <f t="shared" si="55"/>
        <v>32.66820580474932</v>
      </c>
      <c r="O344" s="132">
        <f t="shared" si="56"/>
        <v>0.32668205804749317</v>
      </c>
      <c r="P344" s="134">
        <f t="shared" si="57"/>
        <v>485</v>
      </c>
      <c r="Q344" s="134">
        <v>1124</v>
      </c>
      <c r="R344" s="134" t="str">
        <f t="shared" si="58"/>
        <v>485/1124</v>
      </c>
      <c r="S344" s="132">
        <f t="shared" si="59"/>
        <v>0.43149466192170821</v>
      </c>
      <c r="T344" s="137">
        <f t="shared" si="60"/>
        <v>78.42526690391459</v>
      </c>
      <c r="U344" s="133" t="e">
        <f ca="1">[1]!f_risk_annusharpe(A344,"2019/9/30","2019/12/31",1,1,3)</f>
        <v>#NAME?</v>
      </c>
      <c r="V344" s="134" t="e">
        <f t="shared" ca="1" si="61"/>
        <v>#NAME?</v>
      </c>
      <c r="W344" s="134">
        <f t="shared" si="62"/>
        <v>1124</v>
      </c>
      <c r="X344" s="134" t="e">
        <f t="shared" ca="1" si="63"/>
        <v>#NAME?</v>
      </c>
      <c r="Y344" s="132" t="e">
        <f t="shared" ca="1" si="64"/>
        <v>#NAME?</v>
      </c>
      <c r="Z344" s="137" t="e">
        <f t="shared" ca="1" si="65"/>
        <v>#NAME?</v>
      </c>
      <c r="AA344" s="125">
        <v>9.9807176391683505</v>
      </c>
      <c r="AB344" s="125">
        <v>44.024811988801702</v>
      </c>
      <c r="AC344" s="123" t="s">
        <v>10340</v>
      </c>
      <c r="AD344" s="125">
        <v>0.56728889570316998</v>
      </c>
      <c r="AE344" s="123" t="s">
        <v>10341</v>
      </c>
      <c r="AF344" s="125">
        <v>37.280242779405597</v>
      </c>
      <c r="AG344" s="123" t="s">
        <v>10342</v>
      </c>
      <c r="AH344" s="125">
        <v>280.13424975999999</v>
      </c>
      <c r="AI344" s="123" t="s">
        <v>157</v>
      </c>
      <c r="AJ344" s="123" t="s">
        <v>189</v>
      </c>
      <c r="AK344" s="124">
        <v>35.254609303000002</v>
      </c>
      <c r="AL344" s="123" t="s">
        <v>159</v>
      </c>
      <c r="AM344" s="36">
        <v>39897</v>
      </c>
      <c r="AN344" s="123" t="s">
        <v>9271</v>
      </c>
      <c r="AO344" s="123" t="s">
        <v>10343</v>
      </c>
      <c r="AP344" s="123" t="s">
        <v>191</v>
      </c>
      <c r="AQ344" s="123" t="s">
        <v>177</v>
      </c>
    </row>
    <row r="345" spans="1:43">
      <c r="A345" s="123" t="s">
        <v>7706</v>
      </c>
      <c r="B345" s="123" t="s">
        <v>7707</v>
      </c>
      <c r="C345" s="36">
        <v>43830</v>
      </c>
      <c r="D345" s="124">
        <v>0.81200000000000006</v>
      </c>
      <c r="E345" s="124">
        <v>0.81200000000000006</v>
      </c>
      <c r="F345" s="125">
        <v>0.49504950495049499</v>
      </c>
      <c r="G345" s="36">
        <v>43829</v>
      </c>
      <c r="H345" s="124">
        <v>0.80800000000000005</v>
      </c>
      <c r="I345" s="125">
        <v>43.971631205673802</v>
      </c>
      <c r="J345" s="123" t="s">
        <v>10344</v>
      </c>
      <c r="K345" s="125">
        <v>-0.368098159509189</v>
      </c>
      <c r="L345" s="125">
        <v>6.5616797900262496</v>
      </c>
      <c r="M345" s="130">
        <v>11.0807113543092</v>
      </c>
      <c r="N345" s="137">
        <f t="shared" si="55"/>
        <v>44.322845417236799</v>
      </c>
      <c r="O345" s="132">
        <f t="shared" si="56"/>
        <v>0.443228454172368</v>
      </c>
      <c r="P345" s="134">
        <f t="shared" si="57"/>
        <v>270</v>
      </c>
      <c r="Q345" s="134">
        <v>1124</v>
      </c>
      <c r="R345" s="134" t="str">
        <f t="shared" si="58"/>
        <v>270/1124</v>
      </c>
      <c r="S345" s="132">
        <f t="shared" si="59"/>
        <v>0.2402135231316726</v>
      </c>
      <c r="T345" s="137">
        <f t="shared" si="60"/>
        <v>87.989323843416372</v>
      </c>
      <c r="U345" s="133" t="e">
        <f ca="1">[1]!f_risk_annusharpe(A345,"2019/9/30","2019/12/31",1,1,3)</f>
        <v>#NAME?</v>
      </c>
      <c r="V345" s="134" t="e">
        <f t="shared" ca="1" si="61"/>
        <v>#NAME?</v>
      </c>
      <c r="W345" s="134">
        <f t="shared" si="62"/>
        <v>1124</v>
      </c>
      <c r="X345" s="134" t="e">
        <f t="shared" ca="1" si="63"/>
        <v>#NAME?</v>
      </c>
      <c r="Y345" s="132" t="e">
        <f t="shared" ca="1" si="64"/>
        <v>#NAME?</v>
      </c>
      <c r="Z345" s="137" t="e">
        <f t="shared" ca="1" si="65"/>
        <v>#NAME?</v>
      </c>
      <c r="AA345" s="125">
        <v>19.411764705882401</v>
      </c>
      <c r="AB345" s="125">
        <v>43.971631205673802</v>
      </c>
      <c r="AC345" s="123" t="s">
        <v>10344</v>
      </c>
      <c r="AD345" s="125">
        <v>2.3959646910466601</v>
      </c>
      <c r="AE345" s="123" t="s">
        <v>10345</v>
      </c>
      <c r="AF345" s="125">
        <v>11.6918844566713</v>
      </c>
      <c r="AG345" s="123" t="s">
        <v>10346</v>
      </c>
      <c r="AH345" s="125">
        <v>-18.8</v>
      </c>
      <c r="AI345" s="123" t="s">
        <v>157</v>
      </c>
      <c r="AJ345" s="123" t="s">
        <v>158</v>
      </c>
      <c r="AK345" s="124">
        <v>5.7608846795000002</v>
      </c>
      <c r="AL345" s="123" t="s">
        <v>159</v>
      </c>
      <c r="AM345" s="36">
        <v>42150</v>
      </c>
      <c r="AN345" s="123" t="s">
        <v>9271</v>
      </c>
      <c r="AO345" s="123" t="s">
        <v>3622</v>
      </c>
      <c r="AP345" s="123" t="s">
        <v>245</v>
      </c>
      <c r="AQ345" s="123" t="s">
        <v>192</v>
      </c>
    </row>
    <row r="346" spans="1:43">
      <c r="A346" s="123" t="s">
        <v>7708</v>
      </c>
      <c r="B346" s="123" t="s">
        <v>7709</v>
      </c>
      <c r="C346" s="36">
        <v>43830</v>
      </c>
      <c r="D346" s="124">
        <v>1.6060000000000001</v>
      </c>
      <c r="E346" s="124">
        <v>1.6060000000000001</v>
      </c>
      <c r="F346" s="125">
        <v>0.66441017926539803</v>
      </c>
      <c r="G346" s="36">
        <v>43829</v>
      </c>
      <c r="H346" s="124">
        <v>1.5953999999999999</v>
      </c>
      <c r="I346" s="125">
        <v>43.971313312416001</v>
      </c>
      <c r="J346" s="123" t="s">
        <v>10347</v>
      </c>
      <c r="K346" s="125">
        <v>2.1368608496565802</v>
      </c>
      <c r="L346" s="125">
        <v>5.6092588939304404</v>
      </c>
      <c r="M346" s="130">
        <v>8.4841934612267096</v>
      </c>
      <c r="N346" s="137">
        <f t="shared" si="55"/>
        <v>33.936773844906838</v>
      </c>
      <c r="O346" s="132">
        <f t="shared" si="56"/>
        <v>0.33936773844906837</v>
      </c>
      <c r="P346" s="134">
        <f t="shared" si="57"/>
        <v>456</v>
      </c>
      <c r="Q346" s="134">
        <v>1124</v>
      </c>
      <c r="R346" s="134" t="str">
        <f t="shared" si="58"/>
        <v>456/1124</v>
      </c>
      <c r="S346" s="132">
        <f t="shared" si="59"/>
        <v>0.40569395017793597</v>
      </c>
      <c r="T346" s="137">
        <f t="shared" si="60"/>
        <v>79.715302491103202</v>
      </c>
      <c r="U346" s="133" t="e">
        <f ca="1">[1]!f_risk_annusharpe(A346,"2019/9/30","2019/12/31",1,1,3)</f>
        <v>#NAME?</v>
      </c>
      <c r="V346" s="134" t="e">
        <f t="shared" ca="1" si="61"/>
        <v>#NAME?</v>
      </c>
      <c r="W346" s="134">
        <f t="shared" si="62"/>
        <v>1124</v>
      </c>
      <c r="X346" s="134" t="e">
        <f t="shared" ca="1" si="63"/>
        <v>#NAME?</v>
      </c>
      <c r="Y346" s="132" t="e">
        <f t="shared" ca="1" si="64"/>
        <v>#NAME?</v>
      </c>
      <c r="Z346" s="137" t="e">
        <f t="shared" ca="1" si="65"/>
        <v>#NAME?</v>
      </c>
      <c r="AA346" s="125">
        <v>18.253442309108301</v>
      </c>
      <c r="AB346" s="125">
        <v>43.971313312416001</v>
      </c>
      <c r="AC346" s="123" t="s">
        <v>10347</v>
      </c>
      <c r="AD346" s="125">
        <v>18.096918891094901</v>
      </c>
      <c r="AE346" s="123" t="s">
        <v>10348</v>
      </c>
      <c r="AF346" s="125">
        <v>55.124118612962398</v>
      </c>
      <c r="AG346" s="123" t="s">
        <v>10349</v>
      </c>
      <c r="AH346" s="125">
        <v>60.6</v>
      </c>
      <c r="AI346" s="123" t="s">
        <v>157</v>
      </c>
      <c r="AJ346" s="123" t="s">
        <v>189</v>
      </c>
      <c r="AK346" s="124">
        <v>1.417913942</v>
      </c>
      <c r="AL346" s="123" t="s">
        <v>159</v>
      </c>
      <c r="AM346" s="36">
        <v>42524</v>
      </c>
      <c r="AN346" s="123" t="s">
        <v>9271</v>
      </c>
      <c r="AO346" s="123" t="s">
        <v>451</v>
      </c>
      <c r="AP346" s="123" t="s">
        <v>265</v>
      </c>
      <c r="AQ346" s="123" t="s">
        <v>162</v>
      </c>
    </row>
    <row r="347" spans="1:43">
      <c r="A347" s="123" t="s">
        <v>7710</v>
      </c>
      <c r="B347" s="123" t="s">
        <v>7711</v>
      </c>
      <c r="C347" s="36">
        <v>43830</v>
      </c>
      <c r="D347" s="124">
        <v>0.65500000000000003</v>
      </c>
      <c r="E347" s="124">
        <v>0.65500000000000003</v>
      </c>
      <c r="F347" s="125">
        <v>0.15290519877675901</v>
      </c>
      <c r="G347" s="36">
        <v>43829</v>
      </c>
      <c r="H347" s="124">
        <v>0.65400000000000003</v>
      </c>
      <c r="I347" s="125">
        <v>43.956043956043999</v>
      </c>
      <c r="J347" s="123" t="s">
        <v>10350</v>
      </c>
      <c r="K347" s="125">
        <v>2.8257456828885399</v>
      </c>
      <c r="L347" s="125">
        <v>6.5040650406504099</v>
      </c>
      <c r="M347" s="130">
        <v>7.9077429983525596</v>
      </c>
      <c r="N347" s="137">
        <f t="shared" si="55"/>
        <v>31.630971993410238</v>
      </c>
      <c r="O347" s="132">
        <f t="shared" si="56"/>
        <v>0.3163097199341024</v>
      </c>
      <c r="P347" s="134">
        <f t="shared" si="57"/>
        <v>512</v>
      </c>
      <c r="Q347" s="134">
        <v>1124</v>
      </c>
      <c r="R347" s="134" t="str">
        <f t="shared" si="58"/>
        <v>512/1124</v>
      </c>
      <c r="S347" s="132">
        <f t="shared" si="59"/>
        <v>0.45551601423487542</v>
      </c>
      <c r="T347" s="137">
        <f t="shared" si="60"/>
        <v>77.22419928825623</v>
      </c>
      <c r="U347" s="133" t="e">
        <f ca="1">[1]!f_risk_annusharpe(A347,"2019/9/30","2019/12/31",1,1,3)</f>
        <v>#NAME?</v>
      </c>
      <c r="V347" s="134" t="e">
        <f t="shared" ca="1" si="61"/>
        <v>#NAME?</v>
      </c>
      <c r="W347" s="134">
        <f t="shared" si="62"/>
        <v>1124</v>
      </c>
      <c r="X347" s="134" t="e">
        <f t="shared" ca="1" si="63"/>
        <v>#NAME?</v>
      </c>
      <c r="Y347" s="132" t="e">
        <f t="shared" ca="1" si="64"/>
        <v>#NAME?</v>
      </c>
      <c r="Z347" s="137" t="e">
        <f t="shared" ca="1" si="65"/>
        <v>#NAME?</v>
      </c>
      <c r="AA347" s="125">
        <v>15.3169014084507</v>
      </c>
      <c r="AB347" s="125">
        <v>43.956043956043999</v>
      </c>
      <c r="AC347" s="123" t="s">
        <v>10350</v>
      </c>
      <c r="AD347" s="125">
        <v>-15.7014157014157</v>
      </c>
      <c r="AE347" s="123" t="s">
        <v>10351</v>
      </c>
      <c r="AF347" s="125">
        <v>3.8034865293185498</v>
      </c>
      <c r="AG347" s="123" t="s">
        <v>10352</v>
      </c>
      <c r="AH347" s="125">
        <v>-34.5</v>
      </c>
      <c r="AI347" s="123" t="s">
        <v>157</v>
      </c>
      <c r="AJ347" s="123" t="s">
        <v>158</v>
      </c>
      <c r="AK347" s="124">
        <v>8.2202960035999997</v>
      </c>
      <c r="AL347" s="123" t="s">
        <v>159</v>
      </c>
      <c r="AM347" s="36">
        <v>42117</v>
      </c>
      <c r="AN347" s="123" t="s">
        <v>9271</v>
      </c>
      <c r="AO347" s="123" t="s">
        <v>10353</v>
      </c>
      <c r="AP347" s="123" t="s">
        <v>210</v>
      </c>
      <c r="AQ347" s="123" t="s">
        <v>185</v>
      </c>
    </row>
    <row r="348" spans="1:43">
      <c r="A348" s="123" t="s">
        <v>7712</v>
      </c>
      <c r="B348" s="123" t="s">
        <v>7713</v>
      </c>
      <c r="C348" s="36">
        <v>43830</v>
      </c>
      <c r="D348" s="124">
        <v>0.67800000000000005</v>
      </c>
      <c r="E348" s="124">
        <v>0.67800000000000005</v>
      </c>
      <c r="F348" s="125">
        <v>0.74294205052006002</v>
      </c>
      <c r="G348" s="36">
        <v>43829</v>
      </c>
      <c r="H348" s="124">
        <v>0.67300000000000004</v>
      </c>
      <c r="I348" s="125">
        <v>43.949044585987302</v>
      </c>
      <c r="J348" s="123" t="s">
        <v>10354</v>
      </c>
      <c r="K348" s="125">
        <v>0.74294205052006002</v>
      </c>
      <c r="L348" s="125">
        <v>5.6074766355140202</v>
      </c>
      <c r="M348" s="130">
        <v>1.95488721804511</v>
      </c>
      <c r="N348" s="137">
        <f t="shared" si="55"/>
        <v>7.81954887218044</v>
      </c>
      <c r="O348" s="132">
        <f t="shared" si="56"/>
        <v>7.8195488721804401E-2</v>
      </c>
      <c r="P348" s="134">
        <f t="shared" si="57"/>
        <v>1064</v>
      </c>
      <c r="Q348" s="134">
        <v>1124</v>
      </c>
      <c r="R348" s="134" t="str">
        <f t="shared" si="58"/>
        <v>1064/1124</v>
      </c>
      <c r="S348" s="132">
        <f t="shared" si="59"/>
        <v>0.94661921708185048</v>
      </c>
      <c r="T348" s="137">
        <f t="shared" si="60"/>
        <v>60</v>
      </c>
      <c r="U348" s="133" t="e">
        <f ca="1">[1]!f_risk_annusharpe(A348,"2019/9/30","2019/12/31",1,1,3)</f>
        <v>#NAME?</v>
      </c>
      <c r="V348" s="134" t="e">
        <f t="shared" ca="1" si="61"/>
        <v>#NAME?</v>
      </c>
      <c r="W348" s="134">
        <f t="shared" si="62"/>
        <v>1124</v>
      </c>
      <c r="X348" s="134" t="e">
        <f t="shared" ca="1" si="63"/>
        <v>#NAME?</v>
      </c>
      <c r="Y348" s="132" t="e">
        <f t="shared" ca="1" si="64"/>
        <v>#NAME?</v>
      </c>
      <c r="Z348" s="137" t="e">
        <f t="shared" ca="1" si="65"/>
        <v>#NAME?</v>
      </c>
      <c r="AA348" s="125">
        <v>4.4684129429892199</v>
      </c>
      <c r="AB348" s="125">
        <v>43.949044585987302</v>
      </c>
      <c r="AC348" s="123" t="s">
        <v>10354</v>
      </c>
      <c r="AD348" s="125">
        <v>-6.2240663900414797</v>
      </c>
      <c r="AE348" s="123" t="s">
        <v>10355</v>
      </c>
      <c r="AF348" s="125">
        <v>-8.0054274084124799</v>
      </c>
      <c r="AG348" s="123" t="s">
        <v>10356</v>
      </c>
      <c r="AH348" s="125">
        <v>-32.200000000000003</v>
      </c>
      <c r="AI348" s="123" t="s">
        <v>157</v>
      </c>
      <c r="AJ348" s="123" t="s">
        <v>158</v>
      </c>
      <c r="AK348" s="124">
        <v>15.519394201000001</v>
      </c>
      <c r="AL348" s="123" t="s">
        <v>159</v>
      </c>
      <c r="AM348" s="36">
        <v>42075</v>
      </c>
      <c r="AN348" s="123" t="s">
        <v>9271</v>
      </c>
      <c r="AO348" s="123" t="s">
        <v>452</v>
      </c>
      <c r="AP348" s="123" t="s">
        <v>194</v>
      </c>
      <c r="AQ348" s="123" t="s">
        <v>207</v>
      </c>
    </row>
    <row r="349" spans="1:43">
      <c r="A349" s="123" t="s">
        <v>7714</v>
      </c>
      <c r="B349" s="123" t="s">
        <v>7715</v>
      </c>
      <c r="C349" s="36">
        <v>43830</v>
      </c>
      <c r="D349" s="124">
        <v>1.494</v>
      </c>
      <c r="E349" s="124">
        <v>1.494</v>
      </c>
      <c r="F349" s="125">
        <v>0.53835800807537104</v>
      </c>
      <c r="G349" s="36">
        <v>43829</v>
      </c>
      <c r="H349" s="124">
        <v>1.486</v>
      </c>
      <c r="I349" s="125">
        <v>43.930635838150302</v>
      </c>
      <c r="J349" s="123" t="s">
        <v>10357</v>
      </c>
      <c r="K349" s="125">
        <v>2.82174810736407</v>
      </c>
      <c r="L349" s="125">
        <v>8.2608695652173996</v>
      </c>
      <c r="M349" s="130">
        <v>10.095799557848199</v>
      </c>
      <c r="N349" s="137">
        <f t="shared" si="55"/>
        <v>40.383198231392797</v>
      </c>
      <c r="O349" s="132">
        <f t="shared" si="56"/>
        <v>0.40383198231392797</v>
      </c>
      <c r="P349" s="134">
        <f t="shared" si="57"/>
        <v>335</v>
      </c>
      <c r="Q349" s="134">
        <v>1124</v>
      </c>
      <c r="R349" s="134" t="str">
        <f t="shared" si="58"/>
        <v>335/1124</v>
      </c>
      <c r="S349" s="132">
        <f t="shared" si="59"/>
        <v>0.29804270462633453</v>
      </c>
      <c r="T349" s="137">
        <f t="shared" si="60"/>
        <v>85.09786476868328</v>
      </c>
      <c r="U349" s="133" t="e">
        <f ca="1">[1]!f_risk_annusharpe(A349,"2019/9/30","2019/12/31",1,1,3)</f>
        <v>#NAME?</v>
      </c>
      <c r="V349" s="134" t="e">
        <f t="shared" ca="1" si="61"/>
        <v>#NAME?</v>
      </c>
      <c r="W349" s="134">
        <f t="shared" si="62"/>
        <v>1124</v>
      </c>
      <c r="X349" s="134" t="e">
        <f t="shared" ca="1" si="63"/>
        <v>#NAME?</v>
      </c>
      <c r="Y349" s="132" t="e">
        <f t="shared" ca="1" si="64"/>
        <v>#NAME?</v>
      </c>
      <c r="Z349" s="137" t="e">
        <f t="shared" ca="1" si="65"/>
        <v>#NAME?</v>
      </c>
      <c r="AA349" s="125">
        <v>17.916337805840602</v>
      </c>
      <c r="AB349" s="125">
        <v>43.930635838150302</v>
      </c>
      <c r="AC349" s="123" t="s">
        <v>10357</v>
      </c>
      <c r="AD349" s="125">
        <v>14.746543778801801</v>
      </c>
      <c r="AE349" s="123" t="s">
        <v>10358</v>
      </c>
      <c r="AF349" s="125">
        <v>46.614327772325801</v>
      </c>
      <c r="AG349" s="123" t="s">
        <v>10359</v>
      </c>
      <c r="AH349" s="125">
        <v>49.4</v>
      </c>
      <c r="AI349" s="123" t="s">
        <v>157</v>
      </c>
      <c r="AJ349" s="123" t="s">
        <v>166</v>
      </c>
      <c r="AK349" s="124">
        <v>3.3836098352000001</v>
      </c>
      <c r="AL349" s="123" t="s">
        <v>159</v>
      </c>
      <c r="AM349" s="36">
        <v>42264</v>
      </c>
      <c r="AN349" s="123" t="s">
        <v>9271</v>
      </c>
      <c r="AO349" s="123" t="s">
        <v>471</v>
      </c>
      <c r="AP349" s="123" t="s">
        <v>446</v>
      </c>
      <c r="AQ349" s="123" t="s">
        <v>207</v>
      </c>
    </row>
    <row r="350" spans="1:43">
      <c r="A350" s="123" t="s">
        <v>7716</v>
      </c>
      <c r="B350" s="123" t="s">
        <v>7717</v>
      </c>
      <c r="C350" s="36">
        <v>43830</v>
      </c>
      <c r="D350" s="124">
        <v>1.3696999999999999</v>
      </c>
      <c r="E350" s="124">
        <v>1.3696999999999999</v>
      </c>
      <c r="F350" s="125">
        <v>0.594888366627497</v>
      </c>
      <c r="G350" s="36">
        <v>43829</v>
      </c>
      <c r="H350" s="124">
        <v>1.3615999999999999</v>
      </c>
      <c r="I350" s="125">
        <v>43.906282832527801</v>
      </c>
      <c r="J350" s="123" t="s">
        <v>10360</v>
      </c>
      <c r="K350" s="125">
        <v>1.4592592592592499</v>
      </c>
      <c r="L350" s="125">
        <v>6.5914396887159503</v>
      </c>
      <c r="M350" s="130">
        <v>12.2888998196426</v>
      </c>
      <c r="N350" s="137">
        <f t="shared" si="55"/>
        <v>49.155599278570399</v>
      </c>
      <c r="O350" s="132">
        <f t="shared" si="56"/>
        <v>0.491555992785704</v>
      </c>
      <c r="P350" s="134">
        <f t="shared" si="57"/>
        <v>199</v>
      </c>
      <c r="Q350" s="134">
        <v>1124</v>
      </c>
      <c r="R350" s="134" t="str">
        <f t="shared" si="58"/>
        <v>199/1124</v>
      </c>
      <c r="S350" s="132">
        <f t="shared" si="59"/>
        <v>0.17704626334519574</v>
      </c>
      <c r="T350" s="137">
        <f t="shared" si="60"/>
        <v>91.14768683274022</v>
      </c>
      <c r="U350" s="133" t="e">
        <f ca="1">[1]!f_risk_annusharpe(A350,"2019/9/30","2019/12/31",1,1,3)</f>
        <v>#NAME?</v>
      </c>
      <c r="V350" s="134" t="e">
        <f t="shared" ca="1" si="61"/>
        <v>#NAME?</v>
      </c>
      <c r="W350" s="134">
        <f t="shared" si="62"/>
        <v>1124</v>
      </c>
      <c r="X350" s="134" t="e">
        <f t="shared" ca="1" si="63"/>
        <v>#NAME?</v>
      </c>
      <c r="Y350" s="132" t="e">
        <f t="shared" ca="1" si="64"/>
        <v>#NAME?</v>
      </c>
      <c r="Z350" s="137" t="e">
        <f t="shared" ca="1" si="65"/>
        <v>#NAME?</v>
      </c>
      <c r="AA350" s="125">
        <v>21.664594066441602</v>
      </c>
      <c r="AB350" s="125">
        <v>43.906282832527801</v>
      </c>
      <c r="AC350" s="123" t="s">
        <v>10360</v>
      </c>
      <c r="AD350" s="126">
        <v>0</v>
      </c>
      <c r="AE350" s="123"/>
      <c r="AF350" s="126">
        <v>0</v>
      </c>
      <c r="AG350" s="123"/>
      <c r="AH350" s="125">
        <v>36.97</v>
      </c>
      <c r="AI350" s="123" t="s">
        <v>157</v>
      </c>
      <c r="AJ350" s="123" t="s">
        <v>95</v>
      </c>
      <c r="AK350" s="124">
        <v>0.8750388026</v>
      </c>
      <c r="AL350" s="123" t="s">
        <v>159</v>
      </c>
      <c r="AM350" s="36">
        <v>43144</v>
      </c>
      <c r="AN350" s="123" t="s">
        <v>9271</v>
      </c>
      <c r="AO350" s="123" t="s">
        <v>458</v>
      </c>
      <c r="AP350" s="123" t="s">
        <v>196</v>
      </c>
      <c r="AQ350" s="123" t="s">
        <v>165</v>
      </c>
    </row>
    <row r="351" spans="1:43">
      <c r="A351" s="123" t="s">
        <v>7718</v>
      </c>
      <c r="B351" s="123" t="s">
        <v>7719</v>
      </c>
      <c r="C351" s="36">
        <v>43830</v>
      </c>
      <c r="D351" s="124">
        <v>4.0579999999999998</v>
      </c>
      <c r="E351" s="124">
        <v>4.4640000000000004</v>
      </c>
      <c r="F351" s="125">
        <v>0.29658922392484999</v>
      </c>
      <c r="G351" s="36">
        <v>43829</v>
      </c>
      <c r="H351" s="124">
        <v>4.0460000000000003</v>
      </c>
      <c r="I351" s="125">
        <v>43.9007092198582</v>
      </c>
      <c r="J351" s="123" t="s">
        <v>10362</v>
      </c>
      <c r="K351" s="125">
        <v>1.3486513486513501</v>
      </c>
      <c r="L351" s="125">
        <v>8.5897778967085596</v>
      </c>
      <c r="M351" s="130">
        <v>8.2133333333333205</v>
      </c>
      <c r="N351" s="137">
        <f t="shared" si="55"/>
        <v>32.853333333333282</v>
      </c>
      <c r="O351" s="132">
        <f t="shared" si="56"/>
        <v>0.32853333333333284</v>
      </c>
      <c r="P351" s="134">
        <f t="shared" si="57"/>
        <v>480</v>
      </c>
      <c r="Q351" s="134">
        <v>1124</v>
      </c>
      <c r="R351" s="134" t="str">
        <f t="shared" si="58"/>
        <v>480/1124</v>
      </c>
      <c r="S351" s="132">
        <f t="shared" si="59"/>
        <v>0.42704626334519574</v>
      </c>
      <c r="T351" s="137">
        <f t="shared" si="60"/>
        <v>78.64768683274022</v>
      </c>
      <c r="U351" s="133" t="e">
        <f ca="1">[1]!f_risk_annusharpe(A351,"2019/9/30","2019/12/31",1,1,3)</f>
        <v>#NAME?</v>
      </c>
      <c r="V351" s="134" t="e">
        <f t="shared" ca="1" si="61"/>
        <v>#NAME?</v>
      </c>
      <c r="W351" s="134">
        <f t="shared" si="62"/>
        <v>1124</v>
      </c>
      <c r="X351" s="134" t="e">
        <f t="shared" ca="1" si="63"/>
        <v>#NAME?</v>
      </c>
      <c r="Y351" s="132" t="e">
        <f t="shared" ca="1" si="64"/>
        <v>#NAME?</v>
      </c>
      <c r="Z351" s="137" t="e">
        <f t="shared" ca="1" si="65"/>
        <v>#NAME?</v>
      </c>
      <c r="AA351" s="125">
        <v>17.452966714905902</v>
      </c>
      <c r="AB351" s="125">
        <v>43.9007092198582</v>
      </c>
      <c r="AC351" s="123" t="s">
        <v>10362</v>
      </c>
      <c r="AD351" s="125">
        <v>44.3614372109569</v>
      </c>
      <c r="AE351" s="123" t="s">
        <v>10363</v>
      </c>
      <c r="AF351" s="125">
        <v>59.979845856921699</v>
      </c>
      <c r="AG351" s="123" t="s">
        <v>10364</v>
      </c>
      <c r="AH351" s="125">
        <v>408.80786619999998</v>
      </c>
      <c r="AI351" s="123" t="s">
        <v>163</v>
      </c>
      <c r="AJ351" s="123" t="s">
        <v>166</v>
      </c>
      <c r="AK351" s="124">
        <v>32.983222432300003</v>
      </c>
      <c r="AL351" s="123" t="s">
        <v>159</v>
      </c>
      <c r="AM351" s="36">
        <v>39834</v>
      </c>
      <c r="AN351" s="123" t="s">
        <v>9271</v>
      </c>
      <c r="AO351" s="123" t="s">
        <v>475</v>
      </c>
      <c r="AP351" s="123" t="s">
        <v>266</v>
      </c>
      <c r="AQ351" s="123" t="s">
        <v>162</v>
      </c>
    </row>
    <row r="352" spans="1:43">
      <c r="A352" s="123" t="s">
        <v>7720</v>
      </c>
      <c r="B352" s="123" t="s">
        <v>7721</v>
      </c>
      <c r="C352" s="36">
        <v>43830</v>
      </c>
      <c r="D352" s="124">
        <v>1.722</v>
      </c>
      <c r="E352" s="124">
        <v>2.8180000000000001</v>
      </c>
      <c r="F352" s="125">
        <v>0</v>
      </c>
      <c r="G352" s="36">
        <v>43829</v>
      </c>
      <c r="H352" s="124">
        <v>1.722</v>
      </c>
      <c r="I352" s="125">
        <v>43.859660707239001</v>
      </c>
      <c r="J352" s="123" t="s">
        <v>10365</v>
      </c>
      <c r="K352" s="125">
        <v>1.47318797878609</v>
      </c>
      <c r="L352" s="125">
        <v>8.5066249946850494</v>
      </c>
      <c r="M352" s="130">
        <v>13.0663255854006</v>
      </c>
      <c r="N352" s="137">
        <f t="shared" si="55"/>
        <v>52.2653023416024</v>
      </c>
      <c r="O352" s="132">
        <f t="shared" si="56"/>
        <v>0.52265302341602404</v>
      </c>
      <c r="P352" s="134">
        <f t="shared" si="57"/>
        <v>158</v>
      </c>
      <c r="Q352" s="134">
        <v>1124</v>
      </c>
      <c r="R352" s="134" t="str">
        <f t="shared" si="58"/>
        <v>158/1124</v>
      </c>
      <c r="S352" s="132">
        <f t="shared" si="59"/>
        <v>0.14056939501779359</v>
      </c>
      <c r="T352" s="137">
        <f t="shared" si="60"/>
        <v>92.971530249110316</v>
      </c>
      <c r="U352" s="133" t="e">
        <f ca="1">[1]!f_risk_annusharpe(A352,"2019/9/30","2019/12/31",1,1,3)</f>
        <v>#NAME?</v>
      </c>
      <c r="V352" s="134" t="e">
        <f t="shared" ca="1" si="61"/>
        <v>#NAME?</v>
      </c>
      <c r="W352" s="134">
        <f t="shared" si="62"/>
        <v>1124</v>
      </c>
      <c r="X352" s="134" t="e">
        <f t="shared" ca="1" si="63"/>
        <v>#NAME?</v>
      </c>
      <c r="Y352" s="132" t="e">
        <f t="shared" ca="1" si="64"/>
        <v>#NAME?</v>
      </c>
      <c r="Z352" s="137" t="e">
        <f t="shared" ca="1" si="65"/>
        <v>#NAME?</v>
      </c>
      <c r="AA352" s="125">
        <v>20.0836820083682</v>
      </c>
      <c r="AB352" s="125">
        <v>43.859660707239001</v>
      </c>
      <c r="AC352" s="123" t="s">
        <v>10365</v>
      </c>
      <c r="AD352" s="125">
        <v>24.332139975859299</v>
      </c>
      <c r="AE352" s="123" t="s">
        <v>10366</v>
      </c>
      <c r="AF352" s="125">
        <v>31.362455961703098</v>
      </c>
      <c r="AG352" s="123" t="s">
        <v>10367</v>
      </c>
      <c r="AH352" s="125">
        <v>284.91952099999997</v>
      </c>
      <c r="AI352" s="123" t="s">
        <v>157</v>
      </c>
      <c r="AJ352" s="123" t="s">
        <v>189</v>
      </c>
      <c r="AK352" s="124">
        <v>4.4630446910000003</v>
      </c>
      <c r="AL352" s="123" t="s">
        <v>159</v>
      </c>
      <c r="AM352" s="36">
        <v>39610</v>
      </c>
      <c r="AN352" s="123" t="s">
        <v>9271</v>
      </c>
      <c r="AO352" s="123" t="s">
        <v>405</v>
      </c>
      <c r="AP352" s="123" t="s">
        <v>193</v>
      </c>
      <c r="AQ352" s="123" t="s">
        <v>162</v>
      </c>
    </row>
    <row r="353" spans="1:43">
      <c r="A353" s="123" t="s">
        <v>7722</v>
      </c>
      <c r="B353" s="123" t="s">
        <v>7723</v>
      </c>
      <c r="C353" s="36">
        <v>43830</v>
      </c>
      <c r="D353" s="124">
        <v>1.329</v>
      </c>
      <c r="E353" s="124">
        <v>1.329</v>
      </c>
      <c r="F353" s="125">
        <v>0.392808581356691</v>
      </c>
      <c r="G353" s="36">
        <v>43829</v>
      </c>
      <c r="H353" s="124">
        <v>1.3238000000000001</v>
      </c>
      <c r="I353" s="125">
        <v>43.831168831168803</v>
      </c>
      <c r="J353" s="123" t="s">
        <v>10368</v>
      </c>
      <c r="K353" s="125">
        <v>1.3188991385225199</v>
      </c>
      <c r="L353" s="125">
        <v>5.6186918858777704</v>
      </c>
      <c r="M353" s="130">
        <v>9.0148470182921692</v>
      </c>
      <c r="N353" s="137">
        <f t="shared" si="55"/>
        <v>36.059388073168677</v>
      </c>
      <c r="O353" s="132">
        <f t="shared" si="56"/>
        <v>0.36059388073168674</v>
      </c>
      <c r="P353" s="134">
        <f t="shared" si="57"/>
        <v>417</v>
      </c>
      <c r="Q353" s="134">
        <v>1124</v>
      </c>
      <c r="R353" s="134" t="str">
        <f t="shared" si="58"/>
        <v>417/1124</v>
      </c>
      <c r="S353" s="132">
        <f t="shared" si="59"/>
        <v>0.37099644128113879</v>
      </c>
      <c r="T353" s="137">
        <f t="shared" si="60"/>
        <v>81.45017793594306</v>
      </c>
      <c r="U353" s="133" t="e">
        <f ca="1">[1]!f_risk_annusharpe(A353,"2019/9/30","2019/12/31",1,1,3)</f>
        <v>#NAME?</v>
      </c>
      <c r="V353" s="134" t="e">
        <f t="shared" ca="1" si="61"/>
        <v>#NAME?</v>
      </c>
      <c r="W353" s="134">
        <f t="shared" si="62"/>
        <v>1124</v>
      </c>
      <c r="X353" s="134" t="e">
        <f t="shared" ca="1" si="63"/>
        <v>#NAME?</v>
      </c>
      <c r="Y353" s="132" t="e">
        <f t="shared" ca="1" si="64"/>
        <v>#NAME?</v>
      </c>
      <c r="Z353" s="137" t="e">
        <f t="shared" ca="1" si="65"/>
        <v>#NAME?</v>
      </c>
      <c r="AA353" s="125">
        <v>23.558943845295701</v>
      </c>
      <c r="AB353" s="125">
        <v>43.831168831168803</v>
      </c>
      <c r="AC353" s="123" t="s">
        <v>10368</v>
      </c>
      <c r="AD353" s="126">
        <v>0</v>
      </c>
      <c r="AE353" s="123"/>
      <c r="AF353" s="126">
        <v>0</v>
      </c>
      <c r="AG353" s="123"/>
      <c r="AH353" s="125">
        <v>32.9</v>
      </c>
      <c r="AI353" s="123" t="s">
        <v>157</v>
      </c>
      <c r="AJ353" s="123" t="s">
        <v>95</v>
      </c>
      <c r="AK353" s="124">
        <v>2.1399160605000001</v>
      </c>
      <c r="AL353" s="123" t="s">
        <v>159</v>
      </c>
      <c r="AM353" s="36">
        <v>43259</v>
      </c>
      <c r="AN353" s="123" t="s">
        <v>9271</v>
      </c>
      <c r="AO353" s="123" t="s">
        <v>453</v>
      </c>
      <c r="AP353" s="123" t="s">
        <v>233</v>
      </c>
      <c r="AQ353" s="123" t="s">
        <v>181</v>
      </c>
    </row>
    <row r="354" spans="1:43">
      <c r="A354" s="123" t="s">
        <v>7724</v>
      </c>
      <c r="B354" s="123" t="s">
        <v>7725</v>
      </c>
      <c r="C354" s="36">
        <v>43830</v>
      </c>
      <c r="D354" s="124">
        <v>1.665</v>
      </c>
      <c r="E354" s="124">
        <v>3.9740000000000002</v>
      </c>
      <c r="F354" s="125">
        <v>0.36166365280290003</v>
      </c>
      <c r="G354" s="36">
        <v>43829</v>
      </c>
      <c r="H354" s="124">
        <v>1.659</v>
      </c>
      <c r="I354" s="125">
        <v>43.782383419689097</v>
      </c>
      <c r="J354" s="123" t="s">
        <v>10369</v>
      </c>
      <c r="K354" s="125">
        <v>1.5243902439024499</v>
      </c>
      <c r="L354" s="125">
        <v>7.5581395348837201</v>
      </c>
      <c r="M354" s="130">
        <v>12.8048780487805</v>
      </c>
      <c r="N354" s="137">
        <f t="shared" si="55"/>
        <v>51.219512195122</v>
      </c>
      <c r="O354" s="132">
        <f t="shared" si="56"/>
        <v>0.51219512195121997</v>
      </c>
      <c r="P354" s="134">
        <f t="shared" si="57"/>
        <v>171</v>
      </c>
      <c r="Q354" s="134">
        <v>1124</v>
      </c>
      <c r="R354" s="134" t="str">
        <f t="shared" si="58"/>
        <v>171/1124</v>
      </c>
      <c r="S354" s="132">
        <f t="shared" si="59"/>
        <v>0.15213523131672599</v>
      </c>
      <c r="T354" s="137">
        <f t="shared" si="60"/>
        <v>92.393238434163692</v>
      </c>
      <c r="U354" s="133" t="e">
        <f ca="1">[1]!f_risk_annusharpe(A354,"2019/9/30","2019/12/31",1,1,3)</f>
        <v>#NAME?</v>
      </c>
      <c r="V354" s="134" t="e">
        <f t="shared" ca="1" si="61"/>
        <v>#NAME?</v>
      </c>
      <c r="W354" s="134">
        <f t="shared" si="62"/>
        <v>1124</v>
      </c>
      <c r="X354" s="134" t="e">
        <f t="shared" ca="1" si="63"/>
        <v>#NAME?</v>
      </c>
      <c r="Y354" s="132" t="e">
        <f t="shared" ca="1" si="64"/>
        <v>#NAME?</v>
      </c>
      <c r="Z354" s="137" t="e">
        <f t="shared" ca="1" si="65"/>
        <v>#NAME?</v>
      </c>
      <c r="AA354" s="125">
        <v>20.477568740955199</v>
      </c>
      <c r="AB354" s="125">
        <v>43.782383419689097</v>
      </c>
      <c r="AC354" s="123" t="s">
        <v>10369</v>
      </c>
      <c r="AD354" s="125">
        <v>10.411140583554401</v>
      </c>
      <c r="AE354" s="123" t="s">
        <v>10370</v>
      </c>
      <c r="AF354" s="125">
        <v>17.171006333567899</v>
      </c>
      <c r="AG354" s="123" t="s">
        <v>10371</v>
      </c>
      <c r="AH354" s="125">
        <v>66.012521012931003</v>
      </c>
      <c r="AI354" s="123" t="s">
        <v>157</v>
      </c>
      <c r="AJ354" s="123" t="s">
        <v>158</v>
      </c>
      <c r="AK354" s="124">
        <v>3.1942828145000002</v>
      </c>
      <c r="AL354" s="123" t="s">
        <v>159</v>
      </c>
      <c r="AM354" s="36">
        <v>41789</v>
      </c>
      <c r="AN354" s="123" t="s">
        <v>9271</v>
      </c>
      <c r="AO354" s="123" t="s">
        <v>10372</v>
      </c>
      <c r="AP354" s="123" t="s">
        <v>179</v>
      </c>
      <c r="AQ354" s="123" t="s">
        <v>181</v>
      </c>
    </row>
    <row r="355" spans="1:43">
      <c r="A355" s="123" t="s">
        <v>7726</v>
      </c>
      <c r="B355" s="123" t="s">
        <v>7727</v>
      </c>
      <c r="C355" s="36">
        <v>43830</v>
      </c>
      <c r="D355" s="124">
        <v>0.70579999999999998</v>
      </c>
      <c r="E355" s="124">
        <v>0.70579999999999998</v>
      </c>
      <c r="F355" s="125">
        <v>0.170309395401643</v>
      </c>
      <c r="G355" s="36">
        <v>43829</v>
      </c>
      <c r="H355" s="124">
        <v>0.7046</v>
      </c>
      <c r="I355" s="125">
        <v>43.747454175152697</v>
      </c>
      <c r="J355" s="123" t="s">
        <v>10373</v>
      </c>
      <c r="K355" s="125">
        <v>0.67037512480388495</v>
      </c>
      <c r="L355" s="125">
        <v>4.8581191502005598</v>
      </c>
      <c r="M355" s="130">
        <v>4.7491837340457197</v>
      </c>
      <c r="N355" s="137">
        <f t="shared" si="55"/>
        <v>18.996734936182879</v>
      </c>
      <c r="O355" s="132">
        <f t="shared" si="56"/>
        <v>0.1899673493618288</v>
      </c>
      <c r="P355" s="134">
        <f t="shared" si="57"/>
        <v>785</v>
      </c>
      <c r="Q355" s="134">
        <v>1124</v>
      </c>
      <c r="R355" s="134" t="str">
        <f t="shared" si="58"/>
        <v>785/1124</v>
      </c>
      <c r="S355" s="132">
        <f t="shared" si="59"/>
        <v>0.69839857651245552</v>
      </c>
      <c r="T355" s="137">
        <f t="shared" si="60"/>
        <v>65.080071174377224</v>
      </c>
      <c r="U355" s="133" t="e">
        <f ca="1">[1]!f_risk_annusharpe(A355,"2019/9/30","2019/12/31",1,1,3)</f>
        <v>#NAME?</v>
      </c>
      <c r="V355" s="134" t="e">
        <f t="shared" ca="1" si="61"/>
        <v>#NAME?</v>
      </c>
      <c r="W355" s="134">
        <f t="shared" si="62"/>
        <v>1124</v>
      </c>
      <c r="X355" s="134" t="e">
        <f t="shared" ca="1" si="63"/>
        <v>#NAME?</v>
      </c>
      <c r="Y355" s="132" t="e">
        <f t="shared" ca="1" si="64"/>
        <v>#NAME?</v>
      </c>
      <c r="Z355" s="137" t="e">
        <f t="shared" ca="1" si="65"/>
        <v>#NAME?</v>
      </c>
      <c r="AA355" s="125">
        <v>12.855772305724299</v>
      </c>
      <c r="AB355" s="125">
        <v>43.747454175152697</v>
      </c>
      <c r="AC355" s="123" t="s">
        <v>10373</v>
      </c>
      <c r="AD355" s="125">
        <v>-3.1824417009602199</v>
      </c>
      <c r="AE355" s="123" t="s">
        <v>10374</v>
      </c>
      <c r="AF355" s="125">
        <v>-9.6286811779769597</v>
      </c>
      <c r="AG355" s="123" t="s">
        <v>10375</v>
      </c>
      <c r="AH355" s="125">
        <v>-29.42</v>
      </c>
      <c r="AI355" s="123" t="s">
        <v>157</v>
      </c>
      <c r="AJ355" s="123" t="s">
        <v>186</v>
      </c>
      <c r="AK355" s="124">
        <v>4.3710556649000001</v>
      </c>
      <c r="AL355" s="123" t="s">
        <v>159</v>
      </c>
      <c r="AM355" s="36">
        <v>42164</v>
      </c>
      <c r="AN355" s="123" t="s">
        <v>9271</v>
      </c>
      <c r="AO355" s="123" t="s">
        <v>10376</v>
      </c>
      <c r="AP355" s="123" t="s">
        <v>233</v>
      </c>
      <c r="AQ355" s="123" t="s">
        <v>181</v>
      </c>
    </row>
    <row r="356" spans="1:43">
      <c r="A356" s="123" t="s">
        <v>7728</v>
      </c>
      <c r="B356" s="123" t="s">
        <v>7729</v>
      </c>
      <c r="C356" s="36">
        <v>43830</v>
      </c>
      <c r="D356" s="124">
        <v>1.2263999999999999</v>
      </c>
      <c r="E356" s="124">
        <v>1.2263999999999999</v>
      </c>
      <c r="F356" s="125">
        <v>0.80552359033372001</v>
      </c>
      <c r="G356" s="36">
        <v>43829</v>
      </c>
      <c r="H356" s="124">
        <v>1.2165999999999999</v>
      </c>
      <c r="I356" s="125">
        <v>43.707522849777298</v>
      </c>
      <c r="J356" s="123" t="s">
        <v>10377</v>
      </c>
      <c r="K356" s="125">
        <v>1.7928286852589499</v>
      </c>
      <c r="L356" s="125">
        <v>5.1350192884697696</v>
      </c>
      <c r="M356" s="130">
        <v>7.9672506382604098</v>
      </c>
      <c r="N356" s="137">
        <f t="shared" si="55"/>
        <v>31.869002553041639</v>
      </c>
      <c r="O356" s="132">
        <f t="shared" si="56"/>
        <v>0.31869002553041637</v>
      </c>
      <c r="P356" s="134">
        <f t="shared" si="57"/>
        <v>503</v>
      </c>
      <c r="Q356" s="134">
        <v>1124</v>
      </c>
      <c r="R356" s="134" t="str">
        <f t="shared" si="58"/>
        <v>503/1124</v>
      </c>
      <c r="S356" s="132">
        <f t="shared" si="59"/>
        <v>0.447508896797153</v>
      </c>
      <c r="T356" s="137">
        <f t="shared" si="60"/>
        <v>77.62455516014235</v>
      </c>
      <c r="U356" s="133" t="e">
        <f ca="1">[1]!f_risk_annusharpe(A356,"2019/9/30","2019/12/31",1,1,3)</f>
        <v>#NAME?</v>
      </c>
      <c r="V356" s="134" t="e">
        <f t="shared" ca="1" si="61"/>
        <v>#NAME?</v>
      </c>
      <c r="W356" s="134">
        <f t="shared" si="62"/>
        <v>1124</v>
      </c>
      <c r="X356" s="134" t="e">
        <f t="shared" ca="1" si="63"/>
        <v>#NAME?</v>
      </c>
      <c r="Y356" s="132" t="e">
        <f t="shared" ca="1" si="64"/>
        <v>#NAME?</v>
      </c>
      <c r="Z356" s="137" t="e">
        <f t="shared" ca="1" si="65"/>
        <v>#NAME?</v>
      </c>
      <c r="AA356" s="125">
        <v>20.8037825059101</v>
      </c>
      <c r="AB356" s="125">
        <v>43.707522849777298</v>
      </c>
      <c r="AC356" s="123" t="s">
        <v>10377</v>
      </c>
      <c r="AD356" s="126">
        <v>0</v>
      </c>
      <c r="AE356" s="123"/>
      <c r="AF356" s="126">
        <v>0</v>
      </c>
      <c r="AG356" s="123"/>
      <c r="AH356" s="125">
        <v>22.64</v>
      </c>
      <c r="AI356" s="123" t="s">
        <v>157</v>
      </c>
      <c r="AJ356" s="123" t="s">
        <v>95</v>
      </c>
      <c r="AK356" s="124">
        <v>1.4647881073</v>
      </c>
      <c r="AL356" s="123" t="s">
        <v>159</v>
      </c>
      <c r="AM356" s="36">
        <v>43209</v>
      </c>
      <c r="AN356" s="123" t="s">
        <v>9271</v>
      </c>
      <c r="AO356" s="123" t="s">
        <v>10265</v>
      </c>
      <c r="AP356" s="123" t="s">
        <v>200</v>
      </c>
      <c r="AQ356" s="123" t="s">
        <v>165</v>
      </c>
    </row>
    <row r="357" spans="1:43">
      <c r="A357" s="123" t="s">
        <v>7730</v>
      </c>
      <c r="B357" s="123" t="s">
        <v>7731</v>
      </c>
      <c r="C357" s="36">
        <v>43830</v>
      </c>
      <c r="D357" s="124">
        <v>0.83199999999999996</v>
      </c>
      <c r="E357" s="124">
        <v>0.83199999999999996</v>
      </c>
      <c r="F357" s="125">
        <v>1.21654501216545</v>
      </c>
      <c r="G357" s="36">
        <v>43829</v>
      </c>
      <c r="H357" s="124">
        <v>0.82199999999999995</v>
      </c>
      <c r="I357" s="125">
        <v>43.6960276338515</v>
      </c>
      <c r="J357" s="123" t="s">
        <v>10378</v>
      </c>
      <c r="K357" s="125">
        <v>2.3370233702337</v>
      </c>
      <c r="L357" s="125">
        <v>6.6666666666666599</v>
      </c>
      <c r="M357" s="130">
        <v>9.7625329815303399</v>
      </c>
      <c r="N357" s="137">
        <f t="shared" si="55"/>
        <v>39.05013192612136</v>
      </c>
      <c r="O357" s="132">
        <f t="shared" si="56"/>
        <v>0.39050131926121362</v>
      </c>
      <c r="P357" s="134">
        <f t="shared" si="57"/>
        <v>356</v>
      </c>
      <c r="Q357" s="134">
        <v>1124</v>
      </c>
      <c r="R357" s="134" t="str">
        <f t="shared" si="58"/>
        <v>356/1124</v>
      </c>
      <c r="S357" s="132">
        <f t="shared" si="59"/>
        <v>0.31672597864768681</v>
      </c>
      <c r="T357" s="137">
        <f t="shared" si="60"/>
        <v>84.163701067615662</v>
      </c>
      <c r="U357" s="133" t="e">
        <f ca="1">[1]!f_risk_annusharpe(A357,"2019/9/30","2019/12/31",1,1,3)</f>
        <v>#NAME?</v>
      </c>
      <c r="V357" s="134" t="e">
        <f t="shared" ca="1" si="61"/>
        <v>#NAME?</v>
      </c>
      <c r="W357" s="134">
        <f t="shared" si="62"/>
        <v>1124</v>
      </c>
      <c r="X357" s="134" t="e">
        <f t="shared" ca="1" si="63"/>
        <v>#NAME?</v>
      </c>
      <c r="Y357" s="132" t="e">
        <f t="shared" ca="1" si="64"/>
        <v>#NAME?</v>
      </c>
      <c r="Z357" s="137" t="e">
        <f t="shared" ca="1" si="65"/>
        <v>#NAME?</v>
      </c>
      <c r="AA357" s="125">
        <v>21.994134897360698</v>
      </c>
      <c r="AB357" s="125">
        <v>43.6960276338515</v>
      </c>
      <c r="AC357" s="123" t="s">
        <v>10378</v>
      </c>
      <c r="AD357" s="125">
        <v>1.7114914425427901</v>
      </c>
      <c r="AE357" s="123" t="s">
        <v>10379</v>
      </c>
      <c r="AF357" s="125">
        <v>26.2518968133536</v>
      </c>
      <c r="AG357" s="123" t="s">
        <v>10380</v>
      </c>
      <c r="AH357" s="125">
        <v>-16.8</v>
      </c>
      <c r="AI357" s="123" t="s">
        <v>157</v>
      </c>
      <c r="AJ357" s="123" t="s">
        <v>158</v>
      </c>
      <c r="AK357" s="124">
        <v>1.4080139360999999</v>
      </c>
      <c r="AL357" s="123" t="s">
        <v>159</v>
      </c>
      <c r="AM357" s="36">
        <v>42193</v>
      </c>
      <c r="AN357" s="123" t="s">
        <v>9271</v>
      </c>
      <c r="AO357" s="123" t="s">
        <v>459</v>
      </c>
      <c r="AP357" s="123" t="s">
        <v>245</v>
      </c>
      <c r="AQ357" s="123" t="s">
        <v>173</v>
      </c>
    </row>
    <row r="358" spans="1:43">
      <c r="A358" s="123" t="s">
        <v>7732</v>
      </c>
      <c r="B358" s="123" t="s">
        <v>7733</v>
      </c>
      <c r="C358" s="36">
        <v>43830</v>
      </c>
      <c r="D358" s="124">
        <v>1.379</v>
      </c>
      <c r="E358" s="124">
        <v>1.379</v>
      </c>
      <c r="F358" s="125">
        <v>0.29090909090909101</v>
      </c>
      <c r="G358" s="36">
        <v>43829</v>
      </c>
      <c r="H358" s="124">
        <v>1.375</v>
      </c>
      <c r="I358" s="125">
        <v>43.6458333333333</v>
      </c>
      <c r="J358" s="123" t="s">
        <v>10381</v>
      </c>
      <c r="K358" s="125">
        <v>0.65693430656933505</v>
      </c>
      <c r="L358" s="125">
        <v>8.1568627450980493</v>
      </c>
      <c r="M358" s="130">
        <v>15.1085141903172</v>
      </c>
      <c r="N358" s="137">
        <f t="shared" si="55"/>
        <v>60.434056761268799</v>
      </c>
      <c r="O358" s="132">
        <f t="shared" si="56"/>
        <v>0.60434056761268795</v>
      </c>
      <c r="P358" s="134">
        <f t="shared" si="57"/>
        <v>66</v>
      </c>
      <c r="Q358" s="134">
        <v>1124</v>
      </c>
      <c r="R358" s="134" t="str">
        <f t="shared" si="58"/>
        <v>66/1124</v>
      </c>
      <c r="S358" s="132">
        <f t="shared" si="59"/>
        <v>5.8718861209964411E-2</v>
      </c>
      <c r="T358" s="137">
        <f t="shared" si="60"/>
        <v>97.064056939501782</v>
      </c>
      <c r="U358" s="133" t="e">
        <f ca="1">[1]!f_risk_annusharpe(A358,"2019/9/30","2019/12/31",1,1,3)</f>
        <v>#NAME?</v>
      </c>
      <c r="V358" s="134" t="e">
        <f t="shared" ca="1" si="61"/>
        <v>#NAME?</v>
      </c>
      <c r="W358" s="134">
        <f t="shared" si="62"/>
        <v>1124</v>
      </c>
      <c r="X358" s="134" t="e">
        <f t="shared" ca="1" si="63"/>
        <v>#NAME?</v>
      </c>
      <c r="Y358" s="132" t="e">
        <f t="shared" ca="1" si="64"/>
        <v>#NAME?</v>
      </c>
      <c r="Z358" s="137" t="e">
        <f t="shared" ca="1" si="65"/>
        <v>#NAME?</v>
      </c>
      <c r="AA358" s="125">
        <v>21.3908450704225</v>
      </c>
      <c r="AB358" s="125">
        <v>43.6458333333333</v>
      </c>
      <c r="AC358" s="123" t="s">
        <v>10381</v>
      </c>
      <c r="AD358" s="125">
        <v>27.331486611264999</v>
      </c>
      <c r="AE358" s="123" t="s">
        <v>10382</v>
      </c>
      <c r="AF358" s="125">
        <v>39.7163120567376</v>
      </c>
      <c r="AG358" s="123" t="s">
        <v>10383</v>
      </c>
      <c r="AH358" s="125">
        <v>37.9</v>
      </c>
      <c r="AI358" s="123" t="s">
        <v>157</v>
      </c>
      <c r="AJ358" s="123" t="s">
        <v>189</v>
      </c>
      <c r="AK358" s="124">
        <v>0.51341583089999998</v>
      </c>
      <c r="AL358" s="123" t="s">
        <v>159</v>
      </c>
      <c r="AM358" s="36">
        <v>42390</v>
      </c>
      <c r="AN358" s="123" t="s">
        <v>9271</v>
      </c>
      <c r="AO358" s="123" t="s">
        <v>472</v>
      </c>
      <c r="AP358" s="123" t="s">
        <v>433</v>
      </c>
      <c r="AQ358" s="123" t="s">
        <v>181</v>
      </c>
    </row>
    <row r="359" spans="1:43">
      <c r="A359" s="123" t="s">
        <v>7734</v>
      </c>
      <c r="B359" s="123" t="s">
        <v>7735</v>
      </c>
      <c r="C359" s="36">
        <v>43830</v>
      </c>
      <c r="D359" s="124">
        <v>1.014</v>
      </c>
      <c r="E359" s="124">
        <v>1.014</v>
      </c>
      <c r="F359" s="125">
        <v>0.69513406156902902</v>
      </c>
      <c r="G359" s="36">
        <v>43829</v>
      </c>
      <c r="H359" s="124">
        <v>1.0069999999999999</v>
      </c>
      <c r="I359" s="125">
        <v>43.626062322946197</v>
      </c>
      <c r="J359" s="123" t="s">
        <v>10384</v>
      </c>
      <c r="K359" s="125">
        <v>2.52780586450961</v>
      </c>
      <c r="L359" s="125">
        <v>7.0749736008447801</v>
      </c>
      <c r="M359" s="130">
        <v>8.7982832618025704</v>
      </c>
      <c r="N359" s="137">
        <f t="shared" si="55"/>
        <v>35.193133047210281</v>
      </c>
      <c r="O359" s="132">
        <f t="shared" si="56"/>
        <v>0.35193133047210279</v>
      </c>
      <c r="P359" s="134">
        <f t="shared" si="57"/>
        <v>436</v>
      </c>
      <c r="Q359" s="134">
        <v>1124</v>
      </c>
      <c r="R359" s="134" t="str">
        <f t="shared" si="58"/>
        <v>436/1124</v>
      </c>
      <c r="S359" s="132">
        <f t="shared" si="59"/>
        <v>0.38790035587188609</v>
      </c>
      <c r="T359" s="137">
        <f t="shared" si="60"/>
        <v>80.604982206405694</v>
      </c>
      <c r="U359" s="133" t="e">
        <f ca="1">[1]!f_risk_annusharpe(A359,"2019/9/30","2019/12/31",1,1,3)</f>
        <v>#NAME?</v>
      </c>
      <c r="V359" s="134" t="e">
        <f t="shared" ca="1" si="61"/>
        <v>#NAME?</v>
      </c>
      <c r="W359" s="134">
        <f t="shared" si="62"/>
        <v>1124</v>
      </c>
      <c r="X359" s="134" t="e">
        <f t="shared" ca="1" si="63"/>
        <v>#NAME?</v>
      </c>
      <c r="Y359" s="132" t="e">
        <f t="shared" ca="1" si="64"/>
        <v>#NAME?</v>
      </c>
      <c r="Z359" s="137" t="e">
        <f t="shared" ca="1" si="65"/>
        <v>#NAME?</v>
      </c>
      <c r="AA359" s="125">
        <v>25.339925834363399</v>
      </c>
      <c r="AB359" s="125">
        <v>43.626062322946197</v>
      </c>
      <c r="AC359" s="123" t="s">
        <v>10384</v>
      </c>
      <c r="AD359" s="125">
        <v>18.4579439252336</v>
      </c>
      <c r="AE359" s="123" t="s">
        <v>10385</v>
      </c>
      <c r="AF359" s="125">
        <v>0.79522862823061702</v>
      </c>
      <c r="AG359" s="123" t="s">
        <v>10386</v>
      </c>
      <c r="AH359" s="125">
        <v>1.4</v>
      </c>
      <c r="AI359" s="123" t="s">
        <v>157</v>
      </c>
      <c r="AJ359" s="123" t="s">
        <v>186</v>
      </c>
      <c r="AK359" s="124">
        <v>2.0301181134999999</v>
      </c>
      <c r="AL359" s="123" t="s">
        <v>159</v>
      </c>
      <c r="AM359" s="36">
        <v>42123</v>
      </c>
      <c r="AN359" s="123" t="s">
        <v>9271</v>
      </c>
      <c r="AO359" s="123" t="s">
        <v>9719</v>
      </c>
      <c r="AP359" s="123" t="s">
        <v>171</v>
      </c>
      <c r="AQ359" s="123" t="s">
        <v>289</v>
      </c>
    </row>
    <row r="360" spans="1:43">
      <c r="A360" s="123" t="s">
        <v>7736</v>
      </c>
      <c r="B360" s="123" t="s">
        <v>7737</v>
      </c>
      <c r="C360" s="36">
        <v>43830</v>
      </c>
      <c r="D360" s="124">
        <v>1.1632</v>
      </c>
      <c r="E360" s="124">
        <v>1.1632</v>
      </c>
      <c r="F360" s="125">
        <v>0.26721834324628102</v>
      </c>
      <c r="G360" s="36">
        <v>43829</v>
      </c>
      <c r="H360" s="124">
        <v>1.1600999999999999</v>
      </c>
      <c r="I360" s="125">
        <v>43.622669465366101</v>
      </c>
      <c r="J360" s="123" t="s">
        <v>10387</v>
      </c>
      <c r="K360" s="125">
        <v>2.0798595875384001</v>
      </c>
      <c r="L360" s="125">
        <v>8.5277103937301693</v>
      </c>
      <c r="M360" s="130">
        <v>11.6850696111378</v>
      </c>
      <c r="N360" s="137">
        <f t="shared" si="55"/>
        <v>46.740278444551201</v>
      </c>
      <c r="O360" s="132">
        <f t="shared" si="56"/>
        <v>0.46740278444551203</v>
      </c>
      <c r="P360" s="134">
        <f t="shared" si="57"/>
        <v>228</v>
      </c>
      <c r="Q360" s="134">
        <v>1124</v>
      </c>
      <c r="R360" s="134" t="str">
        <f t="shared" si="58"/>
        <v>228/1124</v>
      </c>
      <c r="S360" s="132">
        <f t="shared" si="59"/>
        <v>0.20284697508896798</v>
      </c>
      <c r="T360" s="137">
        <f t="shared" si="60"/>
        <v>89.857651245551608</v>
      </c>
      <c r="U360" s="133" t="e">
        <f ca="1">[1]!f_risk_annusharpe(A360,"2019/9/30","2019/12/31",1,1,3)</f>
        <v>#NAME?</v>
      </c>
      <c r="V360" s="134" t="e">
        <f t="shared" ca="1" si="61"/>
        <v>#NAME?</v>
      </c>
      <c r="W360" s="134">
        <f t="shared" si="62"/>
        <v>1124</v>
      </c>
      <c r="X360" s="134" t="e">
        <f t="shared" ca="1" si="63"/>
        <v>#NAME?</v>
      </c>
      <c r="Y360" s="132" t="e">
        <f t="shared" ca="1" si="64"/>
        <v>#NAME?</v>
      </c>
      <c r="Z360" s="137" t="e">
        <f t="shared" ca="1" si="65"/>
        <v>#NAME?</v>
      </c>
      <c r="AA360" s="125">
        <v>18.718105735864501</v>
      </c>
      <c r="AB360" s="125">
        <v>43.622669465366101</v>
      </c>
      <c r="AC360" s="123" t="s">
        <v>10387</v>
      </c>
      <c r="AD360" s="125">
        <v>4.2387310690922204</v>
      </c>
      <c r="AE360" s="123" t="s">
        <v>10388</v>
      </c>
      <c r="AF360" s="125">
        <v>16.998591832629302</v>
      </c>
      <c r="AG360" s="123" t="s">
        <v>10389</v>
      </c>
      <c r="AH360" s="125">
        <v>16.32</v>
      </c>
      <c r="AI360" s="123" t="s">
        <v>157</v>
      </c>
      <c r="AJ360" s="123" t="s">
        <v>158</v>
      </c>
      <c r="AK360" s="124">
        <v>4.8673486095999996</v>
      </c>
      <c r="AL360" s="123" t="s">
        <v>159</v>
      </c>
      <c r="AM360" s="36">
        <v>42640</v>
      </c>
      <c r="AN360" s="123" t="s">
        <v>9271</v>
      </c>
      <c r="AO360" s="123" t="s">
        <v>10390</v>
      </c>
      <c r="AP360" s="123" t="s">
        <v>224</v>
      </c>
      <c r="AQ360" s="123" t="s">
        <v>181</v>
      </c>
    </row>
    <row r="361" spans="1:43">
      <c r="A361" s="123" t="s">
        <v>7738</v>
      </c>
      <c r="B361" s="123" t="s">
        <v>7739</v>
      </c>
      <c r="C361" s="36">
        <v>43830</v>
      </c>
      <c r="D361" s="124">
        <v>1.266</v>
      </c>
      <c r="E361" s="124">
        <v>1.423</v>
      </c>
      <c r="F361" s="125">
        <v>-0.15772870662460001</v>
      </c>
      <c r="G361" s="36">
        <v>43829</v>
      </c>
      <c r="H361" s="124">
        <v>1.268</v>
      </c>
      <c r="I361" s="125">
        <v>43.531185527182203</v>
      </c>
      <c r="J361" s="123" t="s">
        <v>10391</v>
      </c>
      <c r="K361" s="125">
        <v>0.87649402390439202</v>
      </c>
      <c r="L361" s="125">
        <v>7.4703147617451799</v>
      </c>
      <c r="M361" s="130">
        <v>13.9514228526875</v>
      </c>
      <c r="N361" s="137">
        <f t="shared" si="55"/>
        <v>55.805691410750001</v>
      </c>
      <c r="O361" s="132">
        <f t="shared" si="56"/>
        <v>0.55805691410750002</v>
      </c>
      <c r="P361" s="134">
        <f t="shared" si="57"/>
        <v>111</v>
      </c>
      <c r="Q361" s="134">
        <v>1124</v>
      </c>
      <c r="R361" s="134" t="str">
        <f t="shared" si="58"/>
        <v>111/1124</v>
      </c>
      <c r="S361" s="132">
        <f t="shared" si="59"/>
        <v>9.8754448398576514E-2</v>
      </c>
      <c r="T361" s="137">
        <f t="shared" si="60"/>
        <v>95.062277580071168</v>
      </c>
      <c r="U361" s="133" t="e">
        <f ca="1">[1]!f_risk_annusharpe(A361,"2019/9/30","2019/12/31",1,1,3)</f>
        <v>#NAME?</v>
      </c>
      <c r="V361" s="134" t="e">
        <f t="shared" ca="1" si="61"/>
        <v>#NAME?</v>
      </c>
      <c r="W361" s="134">
        <f t="shared" si="62"/>
        <v>1124</v>
      </c>
      <c r="X361" s="134" t="e">
        <f t="shared" ca="1" si="63"/>
        <v>#NAME?</v>
      </c>
      <c r="Y361" s="132" t="e">
        <f t="shared" ca="1" si="64"/>
        <v>#NAME?</v>
      </c>
      <c r="Z361" s="137" t="e">
        <f t="shared" ca="1" si="65"/>
        <v>#NAME?</v>
      </c>
      <c r="AA361" s="125">
        <v>23.753695786251999</v>
      </c>
      <c r="AB361" s="125">
        <v>43.531185527182203</v>
      </c>
      <c r="AC361" s="123" t="s">
        <v>10391</v>
      </c>
      <c r="AD361" s="125">
        <v>20.3545999460746</v>
      </c>
      <c r="AE361" s="123" t="s">
        <v>10392</v>
      </c>
      <c r="AF361" s="125">
        <v>46.783074320241703</v>
      </c>
      <c r="AG361" s="123" t="s">
        <v>10393</v>
      </c>
      <c r="AH361" s="125">
        <v>45.755592800000002</v>
      </c>
      <c r="AI361" s="123" t="s">
        <v>157</v>
      </c>
      <c r="AJ361" s="123" t="s">
        <v>189</v>
      </c>
      <c r="AK361" s="124">
        <v>4.5228459983000002</v>
      </c>
      <c r="AL361" s="123" t="s">
        <v>159</v>
      </c>
      <c r="AM361" s="36">
        <v>42682</v>
      </c>
      <c r="AN361" s="123" t="s">
        <v>9271</v>
      </c>
      <c r="AO361" s="123" t="s">
        <v>10394</v>
      </c>
      <c r="AP361" s="123" t="s">
        <v>217</v>
      </c>
      <c r="AQ361" s="123" t="s">
        <v>162</v>
      </c>
    </row>
    <row r="362" spans="1:43">
      <c r="A362" s="123" t="s">
        <v>7740</v>
      </c>
      <c r="B362" s="123" t="s">
        <v>7741</v>
      </c>
      <c r="C362" s="36">
        <v>43830</v>
      </c>
      <c r="D362" s="124">
        <v>1.254</v>
      </c>
      <c r="E362" s="124">
        <v>1.3440000000000001</v>
      </c>
      <c r="F362" s="125">
        <v>0.72289156626505402</v>
      </c>
      <c r="G362" s="36">
        <v>43829</v>
      </c>
      <c r="H362" s="124">
        <v>1.2450000000000001</v>
      </c>
      <c r="I362" s="125">
        <v>43.504207667731599</v>
      </c>
      <c r="J362" s="123" t="s">
        <v>10395</v>
      </c>
      <c r="K362" s="125">
        <v>2.1172638436482099</v>
      </c>
      <c r="L362" s="125">
        <v>6.8143060750125901</v>
      </c>
      <c r="M362" s="130">
        <v>8.9332667744543208</v>
      </c>
      <c r="N362" s="137">
        <f t="shared" si="55"/>
        <v>35.733067097817283</v>
      </c>
      <c r="O362" s="132">
        <f t="shared" si="56"/>
        <v>0.35733067097817284</v>
      </c>
      <c r="P362" s="134">
        <f t="shared" si="57"/>
        <v>424</v>
      </c>
      <c r="Q362" s="134">
        <v>1124</v>
      </c>
      <c r="R362" s="134" t="str">
        <f t="shared" si="58"/>
        <v>424/1124</v>
      </c>
      <c r="S362" s="132">
        <f t="shared" si="59"/>
        <v>0.37722419928825623</v>
      </c>
      <c r="T362" s="137">
        <f t="shared" si="60"/>
        <v>81.138790035587192</v>
      </c>
      <c r="U362" s="133" t="e">
        <f ca="1">[1]!f_risk_annusharpe(A362,"2019/9/30","2019/12/31",1,1,3)</f>
        <v>#NAME?</v>
      </c>
      <c r="V362" s="134" t="e">
        <f t="shared" ca="1" si="61"/>
        <v>#NAME?</v>
      </c>
      <c r="W362" s="134">
        <f t="shared" si="62"/>
        <v>1124</v>
      </c>
      <c r="X362" s="134" t="e">
        <f t="shared" ca="1" si="63"/>
        <v>#NAME?</v>
      </c>
      <c r="Y362" s="132" t="e">
        <f t="shared" ca="1" si="64"/>
        <v>#NAME?</v>
      </c>
      <c r="Z362" s="137" t="e">
        <f t="shared" ca="1" si="65"/>
        <v>#NAME?</v>
      </c>
      <c r="AA362" s="125">
        <v>24.423315789473701</v>
      </c>
      <c r="AB362" s="125">
        <v>43.504207667731599</v>
      </c>
      <c r="AC362" s="123" t="s">
        <v>10395</v>
      </c>
      <c r="AD362" s="125">
        <v>34.213596613545803</v>
      </c>
      <c r="AE362" s="123" t="s">
        <v>10396</v>
      </c>
      <c r="AF362" s="126">
        <v>0</v>
      </c>
      <c r="AG362" s="123"/>
      <c r="AH362" s="125">
        <v>34.750450999999998</v>
      </c>
      <c r="AI362" s="123" t="s">
        <v>157</v>
      </c>
      <c r="AJ362" s="123" t="s">
        <v>95</v>
      </c>
      <c r="AK362" s="124">
        <v>2.7474446791</v>
      </c>
      <c r="AL362" s="123" t="s">
        <v>159</v>
      </c>
      <c r="AM362" s="36">
        <v>42972</v>
      </c>
      <c r="AN362" s="123" t="s">
        <v>9271</v>
      </c>
      <c r="AO362" s="123" t="s">
        <v>10397</v>
      </c>
      <c r="AP362" s="123" t="s">
        <v>329</v>
      </c>
      <c r="AQ362" s="123" t="s">
        <v>289</v>
      </c>
    </row>
    <row r="363" spans="1:43">
      <c r="A363" s="123" t="s">
        <v>7742</v>
      </c>
      <c r="B363" s="123" t="s">
        <v>7743</v>
      </c>
      <c r="C363" s="36">
        <v>43830</v>
      </c>
      <c r="D363" s="124">
        <v>1.1572</v>
      </c>
      <c r="E363" s="124">
        <v>2.5512000000000001</v>
      </c>
      <c r="F363" s="125">
        <v>0.87168758716876305</v>
      </c>
      <c r="G363" s="36">
        <v>43829</v>
      </c>
      <c r="H363" s="124">
        <v>1.1472</v>
      </c>
      <c r="I363" s="125">
        <v>43.456349942301799</v>
      </c>
      <c r="J363" s="123" t="s">
        <v>10398</v>
      </c>
      <c r="K363" s="125">
        <v>2.1719936429454298</v>
      </c>
      <c r="L363" s="125">
        <v>5.6803729378529599</v>
      </c>
      <c r="M363" s="130">
        <v>7.2993380646784596</v>
      </c>
      <c r="N363" s="137">
        <f t="shared" si="55"/>
        <v>29.197352258713838</v>
      </c>
      <c r="O363" s="132">
        <f t="shared" si="56"/>
        <v>0.29197352258713838</v>
      </c>
      <c r="P363" s="134">
        <f t="shared" si="57"/>
        <v>570</v>
      </c>
      <c r="Q363" s="134">
        <v>1124</v>
      </c>
      <c r="R363" s="134" t="str">
        <f t="shared" si="58"/>
        <v>570/1124</v>
      </c>
      <c r="S363" s="132">
        <f t="shared" si="59"/>
        <v>0.50711743772241991</v>
      </c>
      <c r="T363" s="137">
        <f t="shared" si="60"/>
        <v>74.644128113879006</v>
      </c>
      <c r="U363" s="133" t="e">
        <f ca="1">[1]!f_risk_annusharpe(A363,"2019/9/30","2019/12/31",1,1,3)</f>
        <v>#NAME?</v>
      </c>
      <c r="V363" s="134" t="e">
        <f t="shared" ca="1" si="61"/>
        <v>#NAME?</v>
      </c>
      <c r="W363" s="134">
        <f t="shared" si="62"/>
        <v>1124</v>
      </c>
      <c r="X363" s="134" t="e">
        <f t="shared" ca="1" si="63"/>
        <v>#NAME?</v>
      </c>
      <c r="Y363" s="132" t="e">
        <f t="shared" ca="1" si="64"/>
        <v>#NAME?</v>
      </c>
      <c r="Z363" s="137" t="e">
        <f t="shared" ca="1" si="65"/>
        <v>#NAME?</v>
      </c>
      <c r="AA363" s="125">
        <v>17.367365267277801</v>
      </c>
      <c r="AB363" s="125">
        <v>43.456349942301799</v>
      </c>
      <c r="AC363" s="123" t="s">
        <v>10398</v>
      </c>
      <c r="AD363" s="125">
        <v>10.158813201156599</v>
      </c>
      <c r="AE363" s="123" t="s">
        <v>10399</v>
      </c>
      <c r="AF363" s="125">
        <v>24.8400157604326</v>
      </c>
      <c r="AG363" s="123" t="s">
        <v>10400</v>
      </c>
      <c r="AH363" s="125">
        <v>220.09563783999999</v>
      </c>
      <c r="AI363" s="123" t="s">
        <v>157</v>
      </c>
      <c r="AJ363" s="123" t="s">
        <v>158</v>
      </c>
      <c r="AK363" s="124">
        <v>8.9723865684999993</v>
      </c>
      <c r="AL363" s="123" t="s">
        <v>159</v>
      </c>
      <c r="AM363" s="36">
        <v>39596</v>
      </c>
      <c r="AN363" s="123" t="s">
        <v>9271</v>
      </c>
      <c r="AO363" s="123" t="s">
        <v>10401</v>
      </c>
      <c r="AP363" s="123" t="s">
        <v>249</v>
      </c>
      <c r="AQ363" s="123" t="s">
        <v>173</v>
      </c>
    </row>
    <row r="364" spans="1:43">
      <c r="A364" s="123" t="s">
        <v>7744</v>
      </c>
      <c r="B364" s="123" t="s">
        <v>7745</v>
      </c>
      <c r="C364" s="36">
        <v>43830</v>
      </c>
      <c r="D364" s="124">
        <v>1.3393999999999999</v>
      </c>
      <c r="E364" s="124">
        <v>1.3393999999999999</v>
      </c>
      <c r="F364" s="125">
        <v>0.28451632225217299</v>
      </c>
      <c r="G364" s="36">
        <v>43829</v>
      </c>
      <c r="H364" s="124">
        <v>1.3355999999999999</v>
      </c>
      <c r="I364" s="125">
        <v>43.404710920770903</v>
      </c>
      <c r="J364" s="123" t="s">
        <v>10402</v>
      </c>
      <c r="K364" s="125">
        <v>1.3315176274776701</v>
      </c>
      <c r="L364" s="125">
        <v>5.1416908705549798</v>
      </c>
      <c r="M364" s="130">
        <v>6.14153260955701</v>
      </c>
      <c r="N364" s="137">
        <f t="shared" si="55"/>
        <v>24.56613043822804</v>
      </c>
      <c r="O364" s="132">
        <f t="shared" si="56"/>
        <v>0.2456613043822804</v>
      </c>
      <c r="P364" s="134">
        <f t="shared" si="57"/>
        <v>669</v>
      </c>
      <c r="Q364" s="134">
        <v>1124</v>
      </c>
      <c r="R364" s="134" t="str">
        <f t="shared" si="58"/>
        <v>669/1124</v>
      </c>
      <c r="S364" s="132">
        <f t="shared" si="59"/>
        <v>0.59519572953736655</v>
      </c>
      <c r="T364" s="137">
        <f t="shared" si="60"/>
        <v>70.240213523131672</v>
      </c>
      <c r="U364" s="133" t="e">
        <f ca="1">[1]!f_risk_annusharpe(A364,"2019/9/30","2019/12/31",1,1,3)</f>
        <v>#NAME?</v>
      </c>
      <c r="V364" s="134" t="e">
        <f t="shared" ca="1" si="61"/>
        <v>#NAME?</v>
      </c>
      <c r="W364" s="134">
        <f t="shared" si="62"/>
        <v>1124</v>
      </c>
      <c r="X364" s="134" t="e">
        <f t="shared" ca="1" si="63"/>
        <v>#NAME?</v>
      </c>
      <c r="Y364" s="132" t="e">
        <f t="shared" ca="1" si="64"/>
        <v>#NAME?</v>
      </c>
      <c r="Z364" s="137" t="e">
        <f t="shared" ca="1" si="65"/>
        <v>#NAME?</v>
      </c>
      <c r="AA364" s="125">
        <v>20.9936766034327</v>
      </c>
      <c r="AB364" s="125">
        <v>43.404710920770903</v>
      </c>
      <c r="AC364" s="123" t="s">
        <v>10402</v>
      </c>
      <c r="AD364" s="125">
        <v>22.565885797950202</v>
      </c>
      <c r="AE364" s="123" t="s">
        <v>10403</v>
      </c>
      <c r="AF364" s="125">
        <v>29.535783365570602</v>
      </c>
      <c r="AG364" s="123" t="s">
        <v>10404</v>
      </c>
      <c r="AH364" s="125">
        <v>33.94</v>
      </c>
      <c r="AI364" s="123" t="s">
        <v>157</v>
      </c>
      <c r="AJ364" s="123" t="s">
        <v>189</v>
      </c>
      <c r="AK364" s="124">
        <v>1.2815413491000001</v>
      </c>
      <c r="AL364" s="123" t="s">
        <v>159</v>
      </c>
      <c r="AM364" s="36">
        <v>42361</v>
      </c>
      <c r="AN364" s="123" t="s">
        <v>9271</v>
      </c>
      <c r="AO364" s="123" t="s">
        <v>10405</v>
      </c>
      <c r="AP364" s="123" t="s">
        <v>200</v>
      </c>
      <c r="AQ364" s="123" t="s">
        <v>173</v>
      </c>
    </row>
    <row r="365" spans="1:43">
      <c r="A365" s="123" t="s">
        <v>7746</v>
      </c>
      <c r="B365" s="123" t="s">
        <v>7747</v>
      </c>
      <c r="C365" s="36">
        <v>43830</v>
      </c>
      <c r="D365" s="124">
        <v>1.1849000000000001</v>
      </c>
      <c r="E365" s="124">
        <v>1.1849000000000001</v>
      </c>
      <c r="F365" s="125">
        <v>0.37272342227869198</v>
      </c>
      <c r="G365" s="36">
        <v>43829</v>
      </c>
      <c r="H365" s="124">
        <v>1.1805000000000001</v>
      </c>
      <c r="I365" s="125">
        <v>43.2942314669247</v>
      </c>
      <c r="J365" s="123" t="s">
        <v>10406</v>
      </c>
      <c r="K365" s="125">
        <v>2.3406460528588799</v>
      </c>
      <c r="L365" s="125">
        <v>6.5940985966175001</v>
      </c>
      <c r="M365" s="130">
        <v>7.3181777012951699</v>
      </c>
      <c r="N365" s="137">
        <f t="shared" si="55"/>
        <v>29.272710805180679</v>
      </c>
      <c r="O365" s="132">
        <f t="shared" si="56"/>
        <v>0.29272710805180679</v>
      </c>
      <c r="P365" s="134">
        <f t="shared" si="57"/>
        <v>567</v>
      </c>
      <c r="Q365" s="134">
        <v>1124</v>
      </c>
      <c r="R365" s="134" t="str">
        <f t="shared" si="58"/>
        <v>567/1124</v>
      </c>
      <c r="S365" s="132">
        <f t="shared" si="59"/>
        <v>0.50444839857651247</v>
      </c>
      <c r="T365" s="137">
        <f t="shared" si="60"/>
        <v>74.777580071174384</v>
      </c>
      <c r="U365" s="133" t="e">
        <f ca="1">[1]!f_risk_annusharpe(A365,"2019/9/30","2019/12/31",1,1,3)</f>
        <v>#NAME?</v>
      </c>
      <c r="V365" s="134" t="e">
        <f t="shared" ca="1" si="61"/>
        <v>#NAME?</v>
      </c>
      <c r="W365" s="134">
        <f t="shared" si="62"/>
        <v>1124</v>
      </c>
      <c r="X365" s="134" t="e">
        <f t="shared" ca="1" si="63"/>
        <v>#NAME?</v>
      </c>
      <c r="Y365" s="132" t="e">
        <f t="shared" ca="1" si="64"/>
        <v>#NAME?</v>
      </c>
      <c r="Z365" s="137" t="e">
        <f t="shared" ca="1" si="65"/>
        <v>#NAME?</v>
      </c>
      <c r="AA365" s="125">
        <v>13.6594724220624</v>
      </c>
      <c r="AB365" s="125">
        <v>43.2942314669247</v>
      </c>
      <c r="AC365" s="123" t="s">
        <v>10406</v>
      </c>
      <c r="AD365" s="125">
        <v>8.5669781931464293</v>
      </c>
      <c r="AE365" s="123" t="s">
        <v>10407</v>
      </c>
      <c r="AF365" s="125">
        <v>19.0136601044596</v>
      </c>
      <c r="AG365" s="123" t="s">
        <v>10408</v>
      </c>
      <c r="AH365" s="125">
        <v>18.489999999999998</v>
      </c>
      <c r="AI365" s="123" t="s">
        <v>157</v>
      </c>
      <c r="AJ365" s="123" t="s">
        <v>158</v>
      </c>
      <c r="AK365" s="124">
        <v>2.0303985688999999</v>
      </c>
      <c r="AL365" s="123" t="s">
        <v>159</v>
      </c>
      <c r="AM365" s="36">
        <v>42606</v>
      </c>
      <c r="AN365" s="123" t="s">
        <v>9271</v>
      </c>
      <c r="AO365" s="123" t="s">
        <v>10409</v>
      </c>
      <c r="AP365" s="123" t="s">
        <v>179</v>
      </c>
      <c r="AQ365" s="123" t="s">
        <v>181</v>
      </c>
    </row>
    <row r="366" spans="1:43">
      <c r="A366" s="123" t="s">
        <v>7748</v>
      </c>
      <c r="B366" s="123" t="s">
        <v>7749</v>
      </c>
      <c r="C366" s="36">
        <v>43830</v>
      </c>
      <c r="D366" s="124">
        <v>1.1321000000000001</v>
      </c>
      <c r="E366" s="124">
        <v>1.1321000000000001</v>
      </c>
      <c r="F366" s="125">
        <v>0.59534387773237496</v>
      </c>
      <c r="G366" s="36">
        <v>43829</v>
      </c>
      <c r="H366" s="124">
        <v>1.1254</v>
      </c>
      <c r="I366" s="125">
        <v>43.2856600430325</v>
      </c>
      <c r="J366" s="123" t="s">
        <v>10410</v>
      </c>
      <c r="K366" s="125">
        <v>2.9837169107614101</v>
      </c>
      <c r="L366" s="125">
        <v>9.2338865302971893</v>
      </c>
      <c r="M366" s="130">
        <v>8.7616485733499996</v>
      </c>
      <c r="N366" s="137">
        <f t="shared" si="55"/>
        <v>35.046594293399998</v>
      </c>
      <c r="O366" s="132">
        <f t="shared" si="56"/>
        <v>0.35046594293399996</v>
      </c>
      <c r="P366" s="134">
        <f t="shared" si="57"/>
        <v>439</v>
      </c>
      <c r="Q366" s="134">
        <v>1124</v>
      </c>
      <c r="R366" s="134" t="str">
        <f t="shared" si="58"/>
        <v>439/1124</v>
      </c>
      <c r="S366" s="132">
        <f t="shared" si="59"/>
        <v>0.39056939501779359</v>
      </c>
      <c r="T366" s="137">
        <f t="shared" si="60"/>
        <v>80.471530249110316</v>
      </c>
      <c r="U366" s="133" t="e">
        <f ca="1">[1]!f_risk_annusharpe(A366,"2019/9/30","2019/12/31",1,1,3)</f>
        <v>#NAME?</v>
      </c>
      <c r="V366" s="134" t="e">
        <f t="shared" ca="1" si="61"/>
        <v>#NAME?</v>
      </c>
      <c r="W366" s="134">
        <f t="shared" si="62"/>
        <v>1124</v>
      </c>
      <c r="X366" s="134" t="e">
        <f t="shared" ca="1" si="63"/>
        <v>#NAME?</v>
      </c>
      <c r="Y366" s="132" t="e">
        <f t="shared" ca="1" si="64"/>
        <v>#NAME?</v>
      </c>
      <c r="Z366" s="137" t="e">
        <f t="shared" ca="1" si="65"/>
        <v>#NAME?</v>
      </c>
      <c r="AA366" s="125">
        <v>17.1097548360401</v>
      </c>
      <c r="AB366" s="125">
        <v>43.2856600430325</v>
      </c>
      <c r="AC366" s="123" t="s">
        <v>10410</v>
      </c>
      <c r="AD366" s="125">
        <v>19.043112513144099</v>
      </c>
      <c r="AE366" s="123" t="s">
        <v>10411</v>
      </c>
      <c r="AF366" s="126">
        <v>0</v>
      </c>
      <c r="AG366" s="123"/>
      <c r="AH366" s="125">
        <v>13.21</v>
      </c>
      <c r="AI366" s="123" t="s">
        <v>157</v>
      </c>
      <c r="AJ366" s="123" t="s">
        <v>95</v>
      </c>
      <c r="AK366" s="124">
        <v>1.6045299927000001</v>
      </c>
      <c r="AL366" s="123" t="s">
        <v>159</v>
      </c>
      <c r="AM366" s="36">
        <v>42886</v>
      </c>
      <c r="AN366" s="123" t="s">
        <v>9271</v>
      </c>
      <c r="AO366" s="123" t="s">
        <v>484</v>
      </c>
      <c r="AP366" s="123" t="s">
        <v>179</v>
      </c>
      <c r="AQ366" s="123" t="s">
        <v>185</v>
      </c>
    </row>
    <row r="367" spans="1:43">
      <c r="A367" s="123" t="s">
        <v>7750</v>
      </c>
      <c r="B367" s="123" t="s">
        <v>7751</v>
      </c>
      <c r="C367" s="36">
        <v>43830</v>
      </c>
      <c r="D367" s="124">
        <v>1.387</v>
      </c>
      <c r="E367" s="124">
        <v>1.387</v>
      </c>
      <c r="F367" s="125">
        <v>0.43446777697320799</v>
      </c>
      <c r="G367" s="36">
        <v>43829</v>
      </c>
      <c r="H367" s="124">
        <v>1.381</v>
      </c>
      <c r="I367" s="125">
        <v>43.285123966942201</v>
      </c>
      <c r="J367" s="123" t="s">
        <v>10412</v>
      </c>
      <c r="K367" s="125">
        <v>3.4302759134973901</v>
      </c>
      <c r="L367" s="125">
        <v>8.0218068535825502</v>
      </c>
      <c r="M367" s="130">
        <v>10.5179282868526</v>
      </c>
      <c r="N367" s="137">
        <f t="shared" si="55"/>
        <v>42.071713147410399</v>
      </c>
      <c r="O367" s="132">
        <f t="shared" si="56"/>
        <v>0.420717131474104</v>
      </c>
      <c r="P367" s="134">
        <f t="shared" si="57"/>
        <v>301</v>
      </c>
      <c r="Q367" s="134">
        <v>1124</v>
      </c>
      <c r="R367" s="134" t="str">
        <f t="shared" si="58"/>
        <v>301/1124</v>
      </c>
      <c r="S367" s="132">
        <f t="shared" si="59"/>
        <v>0.26779359430604982</v>
      </c>
      <c r="T367" s="137">
        <f t="shared" si="60"/>
        <v>86.610320284697508</v>
      </c>
      <c r="U367" s="133" t="e">
        <f ca="1">[1]!f_risk_annusharpe(A367,"2019/9/30","2019/12/31",1,1,3)</f>
        <v>#NAME?</v>
      </c>
      <c r="V367" s="134" t="e">
        <f t="shared" ca="1" si="61"/>
        <v>#NAME?</v>
      </c>
      <c r="W367" s="134">
        <f t="shared" si="62"/>
        <v>1124</v>
      </c>
      <c r="X367" s="134" t="e">
        <f t="shared" ca="1" si="63"/>
        <v>#NAME?</v>
      </c>
      <c r="Y367" s="132" t="e">
        <f t="shared" ca="1" si="64"/>
        <v>#NAME?</v>
      </c>
      <c r="Z367" s="137" t="e">
        <f t="shared" ca="1" si="65"/>
        <v>#NAME?</v>
      </c>
      <c r="AA367" s="125">
        <v>13.5954135954136</v>
      </c>
      <c r="AB367" s="125">
        <v>43.285123966942201</v>
      </c>
      <c r="AC367" s="123" t="s">
        <v>10412</v>
      </c>
      <c r="AD367" s="125">
        <v>20.294882914136998</v>
      </c>
      <c r="AE367" s="123" t="s">
        <v>10413</v>
      </c>
      <c r="AF367" s="125">
        <v>33.622350674373799</v>
      </c>
      <c r="AG367" s="123" t="s">
        <v>10414</v>
      </c>
      <c r="AH367" s="125">
        <v>38.700000000000003</v>
      </c>
      <c r="AI367" s="123" t="s">
        <v>163</v>
      </c>
      <c r="AJ367" s="123" t="s">
        <v>166</v>
      </c>
      <c r="AK367" s="124">
        <v>0.96199326439999999</v>
      </c>
      <c r="AL367" s="123" t="s">
        <v>159</v>
      </c>
      <c r="AM367" s="36">
        <v>42146</v>
      </c>
      <c r="AN367" s="123" t="s">
        <v>9271</v>
      </c>
      <c r="AO367" s="123" t="s">
        <v>474</v>
      </c>
      <c r="AP367" s="123" t="s">
        <v>219</v>
      </c>
      <c r="AQ367" s="123" t="s">
        <v>165</v>
      </c>
    </row>
    <row r="368" spans="1:43">
      <c r="A368" s="123" t="s">
        <v>7752</v>
      </c>
      <c r="B368" s="123" t="s">
        <v>7753</v>
      </c>
      <c r="C368" s="36">
        <v>43830</v>
      </c>
      <c r="D368" s="124">
        <v>1.1224000000000001</v>
      </c>
      <c r="E368" s="124">
        <v>1.1224000000000001</v>
      </c>
      <c r="F368" s="125">
        <v>-8.0121071841885605E-2</v>
      </c>
      <c r="G368" s="36">
        <v>43829</v>
      </c>
      <c r="H368" s="124">
        <v>1.1233</v>
      </c>
      <c r="I368" s="125">
        <v>43.2729129435793</v>
      </c>
      <c r="J368" s="123" t="s">
        <v>10415</v>
      </c>
      <c r="K368" s="125">
        <v>1.6850878782388301</v>
      </c>
      <c r="L368" s="125">
        <v>8.8863019014357896</v>
      </c>
      <c r="M368" s="130">
        <v>11.714939783019799</v>
      </c>
      <c r="N368" s="137">
        <f t="shared" si="55"/>
        <v>46.859759132079198</v>
      </c>
      <c r="O368" s="132">
        <f t="shared" si="56"/>
        <v>0.46859759132079198</v>
      </c>
      <c r="P368" s="134">
        <f t="shared" si="57"/>
        <v>225</v>
      </c>
      <c r="Q368" s="134">
        <v>1124</v>
      </c>
      <c r="R368" s="134" t="str">
        <f t="shared" si="58"/>
        <v>225/1124</v>
      </c>
      <c r="S368" s="132">
        <f t="shared" si="59"/>
        <v>0.20017793594306049</v>
      </c>
      <c r="T368" s="137">
        <f t="shared" si="60"/>
        <v>89.991103202846972</v>
      </c>
      <c r="U368" s="133" t="e">
        <f ca="1">[1]!f_risk_annusharpe(A368,"2019/9/30","2019/12/31",1,1,3)</f>
        <v>#NAME?</v>
      </c>
      <c r="V368" s="134" t="e">
        <f t="shared" ca="1" si="61"/>
        <v>#NAME?</v>
      </c>
      <c r="W368" s="134">
        <f t="shared" si="62"/>
        <v>1124</v>
      </c>
      <c r="X368" s="134" t="e">
        <f t="shared" ca="1" si="63"/>
        <v>#NAME?</v>
      </c>
      <c r="Y368" s="132" t="e">
        <f t="shared" ca="1" si="64"/>
        <v>#NAME?</v>
      </c>
      <c r="Z368" s="137" t="e">
        <f t="shared" ca="1" si="65"/>
        <v>#NAME?</v>
      </c>
      <c r="AA368" s="125">
        <v>11.2278267763353</v>
      </c>
      <c r="AB368" s="125">
        <v>43.2729129435793</v>
      </c>
      <c r="AC368" s="123" t="s">
        <v>10415</v>
      </c>
      <c r="AD368" s="126">
        <v>0</v>
      </c>
      <c r="AE368" s="123"/>
      <c r="AF368" s="126">
        <v>0</v>
      </c>
      <c r="AG368" s="123"/>
      <c r="AH368" s="125">
        <v>12.24</v>
      </c>
      <c r="AI368" s="123" t="s">
        <v>157</v>
      </c>
      <c r="AJ368" s="123" t="s">
        <v>95</v>
      </c>
      <c r="AK368" s="124">
        <v>0.50403906450000002</v>
      </c>
      <c r="AL368" s="123" t="s">
        <v>159</v>
      </c>
      <c r="AM368" s="36">
        <v>43209</v>
      </c>
      <c r="AN368" s="123" t="s">
        <v>9271</v>
      </c>
      <c r="AO368" s="123" t="s">
        <v>10416</v>
      </c>
      <c r="AP368" s="123" t="s">
        <v>217</v>
      </c>
      <c r="AQ368" s="123" t="s">
        <v>165</v>
      </c>
    </row>
    <row r="369" spans="1:43">
      <c r="A369" s="123" t="s">
        <v>7754</v>
      </c>
      <c r="B369" s="123" t="s">
        <v>7755</v>
      </c>
      <c r="C369" s="36">
        <v>43830</v>
      </c>
      <c r="D369" s="124">
        <v>1.77</v>
      </c>
      <c r="E369" s="124">
        <v>1.77</v>
      </c>
      <c r="F369" s="125">
        <v>0.45402951191827501</v>
      </c>
      <c r="G369" s="36">
        <v>43829</v>
      </c>
      <c r="H369" s="124">
        <v>1.762</v>
      </c>
      <c r="I369" s="125">
        <v>43.203883495145597</v>
      </c>
      <c r="J369" s="123" t="s">
        <v>10417</v>
      </c>
      <c r="K369" s="125">
        <v>1.31654264453348</v>
      </c>
      <c r="L369" s="125">
        <v>8.6556169429097594</v>
      </c>
      <c r="M369" s="130">
        <v>13.8263665594855</v>
      </c>
      <c r="N369" s="137">
        <f t="shared" si="55"/>
        <v>55.305466237941999</v>
      </c>
      <c r="O369" s="132">
        <f t="shared" si="56"/>
        <v>0.55305466237942003</v>
      </c>
      <c r="P369" s="134">
        <f t="shared" si="57"/>
        <v>115</v>
      </c>
      <c r="Q369" s="134">
        <v>1124</v>
      </c>
      <c r="R369" s="134" t="str">
        <f t="shared" si="58"/>
        <v>115/1124</v>
      </c>
      <c r="S369" s="132">
        <f t="shared" si="59"/>
        <v>0.10231316725978648</v>
      </c>
      <c r="T369" s="137">
        <f t="shared" si="60"/>
        <v>94.884341637010678</v>
      </c>
      <c r="U369" s="133" t="e">
        <f ca="1">[1]!f_risk_annusharpe(A369,"2019/9/30","2019/12/31",1,1,3)</f>
        <v>#NAME?</v>
      </c>
      <c r="V369" s="134" t="e">
        <f t="shared" ca="1" si="61"/>
        <v>#NAME?</v>
      </c>
      <c r="W369" s="134">
        <f t="shared" si="62"/>
        <v>1124</v>
      </c>
      <c r="X369" s="134" t="e">
        <f t="shared" ca="1" si="63"/>
        <v>#NAME?</v>
      </c>
      <c r="Y369" s="132" t="e">
        <f t="shared" ca="1" si="64"/>
        <v>#NAME?</v>
      </c>
      <c r="Z369" s="137" t="e">
        <f t="shared" ca="1" si="65"/>
        <v>#NAME?</v>
      </c>
      <c r="AA369" s="125">
        <v>26.609442060085801</v>
      </c>
      <c r="AB369" s="125">
        <v>43.203883495145597</v>
      </c>
      <c r="AC369" s="123" t="s">
        <v>10417</v>
      </c>
      <c r="AD369" s="125">
        <v>8.3894672382118802</v>
      </c>
      <c r="AE369" s="123" t="s">
        <v>10418</v>
      </c>
      <c r="AF369" s="125">
        <v>15.009746588694</v>
      </c>
      <c r="AG369" s="123" t="s">
        <v>10419</v>
      </c>
      <c r="AH369" s="125">
        <v>77</v>
      </c>
      <c r="AI369" s="123" t="s">
        <v>157</v>
      </c>
      <c r="AJ369" s="123" t="s">
        <v>158</v>
      </c>
      <c r="AK369" s="124">
        <v>2.8824904264</v>
      </c>
      <c r="AL369" s="123" t="s">
        <v>159</v>
      </c>
      <c r="AM369" s="36">
        <v>41723</v>
      </c>
      <c r="AN369" s="123" t="s">
        <v>9271</v>
      </c>
      <c r="AO369" s="123" t="s">
        <v>480</v>
      </c>
      <c r="AP369" s="123" t="s">
        <v>187</v>
      </c>
      <c r="AQ369" s="123" t="s">
        <v>185</v>
      </c>
    </row>
    <row r="370" spans="1:43">
      <c r="A370" s="123" t="s">
        <v>7756</v>
      </c>
      <c r="B370" s="123" t="s">
        <v>7757</v>
      </c>
      <c r="C370" s="36">
        <v>43830</v>
      </c>
      <c r="D370" s="124">
        <v>1.4259999999999999</v>
      </c>
      <c r="E370" s="124">
        <v>1.4259999999999999</v>
      </c>
      <c r="F370" s="125">
        <v>0.63514467184191203</v>
      </c>
      <c r="G370" s="36">
        <v>43829</v>
      </c>
      <c r="H370" s="124">
        <v>1.417</v>
      </c>
      <c r="I370" s="125">
        <v>43.172690763052202</v>
      </c>
      <c r="J370" s="123" t="s">
        <v>10420</v>
      </c>
      <c r="K370" s="125">
        <v>3.0346820809248598</v>
      </c>
      <c r="L370" s="125">
        <v>7.9485238455715397</v>
      </c>
      <c r="M370" s="130">
        <v>10.1158301158301</v>
      </c>
      <c r="N370" s="137">
        <f t="shared" si="55"/>
        <v>40.4633204633204</v>
      </c>
      <c r="O370" s="132">
        <f t="shared" si="56"/>
        <v>0.40463320463320401</v>
      </c>
      <c r="P370" s="134">
        <f t="shared" si="57"/>
        <v>333</v>
      </c>
      <c r="Q370" s="134">
        <v>1124</v>
      </c>
      <c r="R370" s="134" t="str">
        <f t="shared" si="58"/>
        <v>333/1124</v>
      </c>
      <c r="S370" s="132">
        <f t="shared" si="59"/>
        <v>0.29626334519572955</v>
      </c>
      <c r="T370" s="137">
        <f t="shared" si="60"/>
        <v>85.186832740213532</v>
      </c>
      <c r="U370" s="133" t="e">
        <f ca="1">[1]!f_risk_annusharpe(A370,"2019/9/30","2019/12/31",1,1,3)</f>
        <v>#NAME?</v>
      </c>
      <c r="V370" s="134" t="e">
        <f t="shared" ca="1" si="61"/>
        <v>#NAME?</v>
      </c>
      <c r="W370" s="134">
        <f t="shared" si="62"/>
        <v>1124</v>
      </c>
      <c r="X370" s="134" t="e">
        <f t="shared" ca="1" si="63"/>
        <v>#NAME?</v>
      </c>
      <c r="Y370" s="132" t="e">
        <f t="shared" ca="1" si="64"/>
        <v>#NAME?</v>
      </c>
      <c r="Z370" s="137" t="e">
        <f t="shared" ca="1" si="65"/>
        <v>#NAME?</v>
      </c>
      <c r="AA370" s="125">
        <v>10.371517027863799</v>
      </c>
      <c r="AB370" s="125">
        <v>43.172690763052202</v>
      </c>
      <c r="AC370" s="123" t="s">
        <v>10420</v>
      </c>
      <c r="AD370" s="125">
        <v>6.1011904761904603</v>
      </c>
      <c r="AE370" s="123" t="s">
        <v>10421</v>
      </c>
      <c r="AF370" s="125">
        <v>31.7929759704251</v>
      </c>
      <c r="AG370" s="123" t="s">
        <v>10422</v>
      </c>
      <c r="AH370" s="125">
        <v>42.6</v>
      </c>
      <c r="AI370" s="123" t="s">
        <v>157</v>
      </c>
      <c r="AJ370" s="123" t="s">
        <v>189</v>
      </c>
      <c r="AK370" s="124">
        <v>0.78703491069999998</v>
      </c>
      <c r="AL370" s="123" t="s">
        <v>159</v>
      </c>
      <c r="AM370" s="36">
        <v>42437</v>
      </c>
      <c r="AN370" s="123" t="s">
        <v>9271</v>
      </c>
      <c r="AO370" s="123" t="s">
        <v>10423</v>
      </c>
      <c r="AP370" s="123" t="s">
        <v>249</v>
      </c>
      <c r="AQ370" s="123" t="s">
        <v>181</v>
      </c>
    </row>
    <row r="371" spans="1:43">
      <c r="A371" s="123" t="s">
        <v>7758</v>
      </c>
      <c r="B371" s="123" t="s">
        <v>7759</v>
      </c>
      <c r="C371" s="36">
        <v>43830</v>
      </c>
      <c r="D371" s="124">
        <v>1.7709999999999999</v>
      </c>
      <c r="E371" s="124">
        <v>1.7709999999999999</v>
      </c>
      <c r="F371" s="125">
        <v>0.79681274900398502</v>
      </c>
      <c r="G371" s="36">
        <v>43829</v>
      </c>
      <c r="H371" s="124">
        <v>1.7569999999999999</v>
      </c>
      <c r="I371" s="125">
        <v>43.168957154405803</v>
      </c>
      <c r="J371" s="123" t="s">
        <v>10424</v>
      </c>
      <c r="K371" s="125">
        <v>3.02501454333914</v>
      </c>
      <c r="L371" s="125">
        <v>8.3843329253366008</v>
      </c>
      <c r="M371" s="130">
        <v>10.3426791277259</v>
      </c>
      <c r="N371" s="137">
        <f t="shared" si="55"/>
        <v>41.370716510903598</v>
      </c>
      <c r="O371" s="132">
        <f t="shared" si="56"/>
        <v>0.41370716510903599</v>
      </c>
      <c r="P371" s="134">
        <f t="shared" si="57"/>
        <v>314</v>
      </c>
      <c r="Q371" s="134">
        <v>1124</v>
      </c>
      <c r="R371" s="134" t="str">
        <f t="shared" si="58"/>
        <v>314/1124</v>
      </c>
      <c r="S371" s="132">
        <f t="shared" si="59"/>
        <v>0.2793594306049822</v>
      </c>
      <c r="T371" s="137">
        <f t="shared" si="60"/>
        <v>86.032028469750884</v>
      </c>
      <c r="U371" s="133" t="e">
        <f ca="1">[1]!f_risk_annusharpe(A371,"2019/9/30","2019/12/31",1,1,3)</f>
        <v>#NAME?</v>
      </c>
      <c r="V371" s="134" t="e">
        <f t="shared" ca="1" si="61"/>
        <v>#NAME?</v>
      </c>
      <c r="W371" s="134">
        <f t="shared" si="62"/>
        <v>1124</v>
      </c>
      <c r="X371" s="134" t="e">
        <f t="shared" ca="1" si="63"/>
        <v>#NAME?</v>
      </c>
      <c r="Y371" s="132" t="e">
        <f t="shared" ca="1" si="64"/>
        <v>#NAME?</v>
      </c>
      <c r="Z371" s="137" t="e">
        <f t="shared" ca="1" si="65"/>
        <v>#NAME?</v>
      </c>
      <c r="AA371" s="125">
        <v>18.779342723004699</v>
      </c>
      <c r="AB371" s="125">
        <v>43.168957154405803</v>
      </c>
      <c r="AC371" s="123" t="s">
        <v>10424</v>
      </c>
      <c r="AD371" s="125">
        <v>24.7183098591549</v>
      </c>
      <c r="AE371" s="123" t="s">
        <v>10425</v>
      </c>
      <c r="AF371" s="125">
        <v>62.626262626262601</v>
      </c>
      <c r="AG371" s="123" t="s">
        <v>10426</v>
      </c>
      <c r="AH371" s="125">
        <v>77.099999999999994</v>
      </c>
      <c r="AI371" s="123" t="s">
        <v>157</v>
      </c>
      <c r="AJ371" s="123" t="s">
        <v>166</v>
      </c>
      <c r="AK371" s="124">
        <v>1.3507740098000001</v>
      </c>
      <c r="AL371" s="123" t="s">
        <v>159</v>
      </c>
      <c r="AM371" s="36">
        <v>42041</v>
      </c>
      <c r="AN371" s="123" t="s">
        <v>9271</v>
      </c>
      <c r="AO371" s="123" t="s">
        <v>10427</v>
      </c>
      <c r="AP371" s="123" t="s">
        <v>331</v>
      </c>
      <c r="AQ371" s="123" t="s">
        <v>185</v>
      </c>
    </row>
    <row r="372" spans="1:43">
      <c r="A372" s="123" t="s">
        <v>7760</v>
      </c>
      <c r="B372" s="123" t="s">
        <v>7761</v>
      </c>
      <c r="C372" s="36">
        <v>43830</v>
      </c>
      <c r="D372" s="124">
        <v>1.371</v>
      </c>
      <c r="E372" s="124">
        <v>1.371</v>
      </c>
      <c r="F372" s="125">
        <v>7.2992700729918994E-2</v>
      </c>
      <c r="G372" s="36">
        <v>43829</v>
      </c>
      <c r="H372" s="124">
        <v>1.37</v>
      </c>
      <c r="I372" s="125">
        <v>43.110647181628401</v>
      </c>
      <c r="J372" s="123" t="s">
        <v>10428</v>
      </c>
      <c r="K372" s="125">
        <v>2.31343283582089</v>
      </c>
      <c r="L372" s="125">
        <v>5.7054741711642301</v>
      </c>
      <c r="M372" s="130">
        <v>9.1560509554140097</v>
      </c>
      <c r="N372" s="137">
        <f t="shared" si="55"/>
        <v>36.624203821656039</v>
      </c>
      <c r="O372" s="132">
        <f t="shared" si="56"/>
        <v>0.36624203821656037</v>
      </c>
      <c r="P372" s="134">
        <f t="shared" si="57"/>
        <v>407</v>
      </c>
      <c r="Q372" s="134">
        <v>1124</v>
      </c>
      <c r="R372" s="134" t="str">
        <f t="shared" si="58"/>
        <v>407/1124</v>
      </c>
      <c r="S372" s="132">
        <f t="shared" si="59"/>
        <v>0.36209964412811391</v>
      </c>
      <c r="T372" s="137">
        <f t="shared" si="60"/>
        <v>81.895017793594306</v>
      </c>
      <c r="U372" s="133" t="e">
        <f ca="1">[1]!f_risk_annusharpe(A372,"2019/9/30","2019/12/31",1,1,3)</f>
        <v>#NAME?</v>
      </c>
      <c r="V372" s="134" t="e">
        <f t="shared" ca="1" si="61"/>
        <v>#NAME?</v>
      </c>
      <c r="W372" s="134">
        <f t="shared" si="62"/>
        <v>1124</v>
      </c>
      <c r="X372" s="134" t="e">
        <f t="shared" ca="1" si="63"/>
        <v>#NAME?</v>
      </c>
      <c r="Y372" s="132" t="e">
        <f t="shared" ca="1" si="64"/>
        <v>#NAME?</v>
      </c>
      <c r="Z372" s="137" t="e">
        <f t="shared" ca="1" si="65"/>
        <v>#NAME?</v>
      </c>
      <c r="AA372" s="125">
        <v>14.059900166389401</v>
      </c>
      <c r="AB372" s="125">
        <v>43.110647181628401</v>
      </c>
      <c r="AC372" s="123" t="s">
        <v>10428</v>
      </c>
      <c r="AD372" s="125">
        <v>30.323193916349801</v>
      </c>
      <c r="AE372" s="123" t="s">
        <v>10429</v>
      </c>
      <c r="AF372" s="125">
        <v>36.963036963036998</v>
      </c>
      <c r="AG372" s="123" t="s">
        <v>10430</v>
      </c>
      <c r="AH372" s="125">
        <v>37.1</v>
      </c>
      <c r="AI372" s="123" t="s">
        <v>163</v>
      </c>
      <c r="AJ372" s="123" t="s">
        <v>189</v>
      </c>
      <c r="AK372" s="124">
        <v>1.1731055851000001</v>
      </c>
      <c r="AL372" s="123" t="s">
        <v>159</v>
      </c>
      <c r="AM372" s="36">
        <v>42549</v>
      </c>
      <c r="AN372" s="123" t="s">
        <v>9271</v>
      </c>
      <c r="AO372" s="123" t="s">
        <v>10431</v>
      </c>
      <c r="AP372" s="123" t="s">
        <v>187</v>
      </c>
      <c r="AQ372" s="123" t="s">
        <v>185</v>
      </c>
    </row>
    <row r="373" spans="1:43">
      <c r="A373" s="123" t="s">
        <v>7762</v>
      </c>
      <c r="B373" s="123" t="s">
        <v>7763</v>
      </c>
      <c r="C373" s="36">
        <v>43830</v>
      </c>
      <c r="D373" s="124">
        <v>1.1719999999999999</v>
      </c>
      <c r="E373" s="124">
        <v>1.9379999999999999</v>
      </c>
      <c r="F373" s="125">
        <v>0.256629597946954</v>
      </c>
      <c r="G373" s="36">
        <v>43829</v>
      </c>
      <c r="H373" s="124">
        <v>1.169</v>
      </c>
      <c r="I373" s="125">
        <v>42.9268292682927</v>
      </c>
      <c r="J373" s="123" t="s">
        <v>10432</v>
      </c>
      <c r="K373" s="125">
        <v>2.0017406440382901</v>
      </c>
      <c r="L373" s="125">
        <v>7.2278133577310104</v>
      </c>
      <c r="M373" s="130">
        <v>11.301044634378</v>
      </c>
      <c r="N373" s="137">
        <f t="shared" si="55"/>
        <v>45.204178537512</v>
      </c>
      <c r="O373" s="132">
        <f t="shared" si="56"/>
        <v>0.45204178537512002</v>
      </c>
      <c r="P373" s="134">
        <f t="shared" si="57"/>
        <v>255</v>
      </c>
      <c r="Q373" s="134">
        <v>1124</v>
      </c>
      <c r="R373" s="134" t="str">
        <f t="shared" si="58"/>
        <v>255/1124</v>
      </c>
      <c r="S373" s="132">
        <f t="shared" si="59"/>
        <v>0.22686832740213522</v>
      </c>
      <c r="T373" s="137">
        <f t="shared" si="60"/>
        <v>88.656583629893248</v>
      </c>
      <c r="U373" s="133" t="e">
        <f ca="1">[1]!f_risk_annusharpe(A373,"2019/9/30","2019/12/31",1,1,3)</f>
        <v>#NAME?</v>
      </c>
      <c r="V373" s="134" t="e">
        <f t="shared" ca="1" si="61"/>
        <v>#NAME?</v>
      </c>
      <c r="W373" s="134">
        <f t="shared" si="62"/>
        <v>1124</v>
      </c>
      <c r="X373" s="134" t="e">
        <f t="shared" ca="1" si="63"/>
        <v>#NAME?</v>
      </c>
      <c r="Y373" s="132" t="e">
        <f t="shared" ca="1" si="64"/>
        <v>#NAME?</v>
      </c>
      <c r="Z373" s="137" t="e">
        <f t="shared" ca="1" si="65"/>
        <v>#NAME?</v>
      </c>
      <c r="AA373" s="125">
        <v>16.616915422885601</v>
      </c>
      <c r="AB373" s="125">
        <v>42.9268292682927</v>
      </c>
      <c r="AC373" s="123" t="s">
        <v>10432</v>
      </c>
      <c r="AD373" s="125">
        <v>12.1531100478469</v>
      </c>
      <c r="AE373" s="123" t="s">
        <v>10433</v>
      </c>
      <c r="AF373" s="126">
        <v>0</v>
      </c>
      <c r="AG373" s="123"/>
      <c r="AH373" s="125">
        <v>17.2</v>
      </c>
      <c r="AI373" s="123" t="s">
        <v>157</v>
      </c>
      <c r="AJ373" s="123" t="s">
        <v>95</v>
      </c>
      <c r="AK373" s="124">
        <v>0.6317089521</v>
      </c>
      <c r="AL373" s="123" t="s">
        <v>159</v>
      </c>
      <c r="AM373" s="36">
        <v>42955</v>
      </c>
      <c r="AN373" s="123" t="s">
        <v>9271</v>
      </c>
      <c r="AO373" s="123" t="s">
        <v>469</v>
      </c>
      <c r="AP373" s="123" t="s">
        <v>269</v>
      </c>
      <c r="AQ373" s="123" t="s">
        <v>185</v>
      </c>
    </row>
    <row r="374" spans="1:43">
      <c r="A374" s="123" t="s">
        <v>7764</v>
      </c>
      <c r="B374" s="123" t="s">
        <v>7765</v>
      </c>
      <c r="C374" s="36">
        <v>43830</v>
      </c>
      <c r="D374" s="124">
        <v>1.78</v>
      </c>
      <c r="E374" s="124">
        <v>2.4</v>
      </c>
      <c r="F374" s="125">
        <v>1.42450142450142</v>
      </c>
      <c r="G374" s="36">
        <v>43829</v>
      </c>
      <c r="H374" s="124">
        <v>1.7549999999999999</v>
      </c>
      <c r="I374" s="125">
        <v>42.816479089272299</v>
      </c>
      <c r="J374" s="123" t="s">
        <v>10434</v>
      </c>
      <c r="K374" s="125">
        <v>3.9112667834208898</v>
      </c>
      <c r="L374" s="125">
        <v>3.8891788577872601</v>
      </c>
      <c r="M374" s="130">
        <v>9.2241573227447002</v>
      </c>
      <c r="N374" s="137">
        <f t="shared" si="55"/>
        <v>36.896629290978801</v>
      </c>
      <c r="O374" s="132">
        <f t="shared" si="56"/>
        <v>0.368966292909788</v>
      </c>
      <c r="P374" s="134">
        <f t="shared" si="57"/>
        <v>397</v>
      </c>
      <c r="Q374" s="134">
        <v>1124</v>
      </c>
      <c r="R374" s="134" t="str">
        <f t="shared" si="58"/>
        <v>397/1124</v>
      </c>
      <c r="S374" s="132">
        <f t="shared" si="59"/>
        <v>0.35320284697508897</v>
      </c>
      <c r="T374" s="137">
        <f t="shared" si="60"/>
        <v>82.339857651245552</v>
      </c>
      <c r="U374" s="133" t="e">
        <f ca="1">[1]!f_risk_annusharpe(A374,"2019/9/30","2019/12/31",1,1,3)</f>
        <v>#NAME?</v>
      </c>
      <c r="V374" s="134" t="e">
        <f t="shared" ca="1" si="61"/>
        <v>#NAME?</v>
      </c>
      <c r="W374" s="134">
        <f t="shared" si="62"/>
        <v>1124</v>
      </c>
      <c r="X374" s="134" t="e">
        <f t="shared" ca="1" si="63"/>
        <v>#NAME?</v>
      </c>
      <c r="Y374" s="132" t="e">
        <f t="shared" ca="1" si="64"/>
        <v>#NAME?</v>
      </c>
      <c r="Z374" s="137" t="e">
        <f t="shared" ca="1" si="65"/>
        <v>#NAME?</v>
      </c>
      <c r="AA374" s="125">
        <v>13.0065878182667</v>
      </c>
      <c r="AB374" s="125">
        <v>42.816479089272299</v>
      </c>
      <c r="AC374" s="123" t="s">
        <v>10434</v>
      </c>
      <c r="AD374" s="125">
        <v>14.362883879455699</v>
      </c>
      <c r="AE374" s="123" t="s">
        <v>10435</v>
      </c>
      <c r="AF374" s="125">
        <v>34.207260349806297</v>
      </c>
      <c r="AG374" s="123" t="s">
        <v>10436</v>
      </c>
      <c r="AH374" s="125">
        <v>144.238606</v>
      </c>
      <c r="AI374" s="123" t="s">
        <v>163</v>
      </c>
      <c r="AJ374" s="123" t="s">
        <v>166</v>
      </c>
      <c r="AK374" s="124">
        <v>1.2783750383000001</v>
      </c>
      <c r="AL374" s="123" t="s">
        <v>159</v>
      </c>
      <c r="AM374" s="36">
        <v>39899</v>
      </c>
      <c r="AN374" s="123" t="s">
        <v>9271</v>
      </c>
      <c r="AO374" s="123" t="s">
        <v>9760</v>
      </c>
      <c r="AP374" s="123" t="s">
        <v>231</v>
      </c>
      <c r="AQ374" s="123" t="s">
        <v>181</v>
      </c>
    </row>
    <row r="375" spans="1:43">
      <c r="A375" s="123" t="s">
        <v>7766</v>
      </c>
      <c r="B375" s="123" t="s">
        <v>7767</v>
      </c>
      <c r="C375" s="36">
        <v>43830</v>
      </c>
      <c r="D375" s="124">
        <v>1.1160000000000001</v>
      </c>
      <c r="E375" s="124">
        <v>1.1160000000000001</v>
      </c>
      <c r="F375" s="125">
        <v>0.54054054054054101</v>
      </c>
      <c r="G375" s="36">
        <v>43829</v>
      </c>
      <c r="H375" s="124">
        <v>1.1100000000000001</v>
      </c>
      <c r="I375" s="125">
        <v>42.710997442455302</v>
      </c>
      <c r="J375" s="123" t="s">
        <v>10437</v>
      </c>
      <c r="K375" s="125">
        <v>8.9686098654718605E-2</v>
      </c>
      <c r="L375" s="125">
        <v>2.5735294117647101</v>
      </c>
      <c r="M375" s="130">
        <v>7.6181292189006902</v>
      </c>
      <c r="N375" s="137">
        <f t="shared" si="55"/>
        <v>30.472516875602761</v>
      </c>
      <c r="O375" s="132">
        <f t="shared" si="56"/>
        <v>0.30472516875602762</v>
      </c>
      <c r="P375" s="134">
        <f t="shared" si="57"/>
        <v>541</v>
      </c>
      <c r="Q375" s="134">
        <v>1124</v>
      </c>
      <c r="R375" s="134" t="str">
        <f t="shared" si="58"/>
        <v>541/1124</v>
      </c>
      <c r="S375" s="132">
        <f t="shared" si="59"/>
        <v>0.48131672597864766</v>
      </c>
      <c r="T375" s="137">
        <f t="shared" si="60"/>
        <v>75.934163701067618</v>
      </c>
      <c r="U375" s="133" t="e">
        <f ca="1">[1]!f_risk_annusharpe(A375,"2019/9/30","2019/12/31",1,1,3)</f>
        <v>#NAME?</v>
      </c>
      <c r="V375" s="134" t="e">
        <f t="shared" ca="1" si="61"/>
        <v>#NAME?</v>
      </c>
      <c r="W375" s="134">
        <f t="shared" si="62"/>
        <v>1124</v>
      </c>
      <c r="X375" s="134" t="e">
        <f t="shared" ca="1" si="63"/>
        <v>#NAME?</v>
      </c>
      <c r="Y375" s="132" t="e">
        <f t="shared" ca="1" si="64"/>
        <v>#NAME?</v>
      </c>
      <c r="Z375" s="137" t="e">
        <f t="shared" ca="1" si="65"/>
        <v>#NAME?</v>
      </c>
      <c r="AA375" s="125">
        <v>15.767634854771799</v>
      </c>
      <c r="AB375" s="125">
        <v>42.710997442455302</v>
      </c>
      <c r="AC375" s="123" t="s">
        <v>10437</v>
      </c>
      <c r="AD375" s="125">
        <v>14.2272262026612</v>
      </c>
      <c r="AE375" s="123" t="s">
        <v>10438</v>
      </c>
      <c r="AF375" s="125">
        <v>29.017341040462401</v>
      </c>
      <c r="AG375" s="123" t="s">
        <v>10439</v>
      </c>
      <c r="AH375" s="125">
        <v>11.6</v>
      </c>
      <c r="AI375" s="123" t="s">
        <v>157</v>
      </c>
      <c r="AJ375" s="123" t="s">
        <v>158</v>
      </c>
      <c r="AK375" s="124">
        <v>10.549014196</v>
      </c>
      <c r="AL375" s="123" t="s">
        <v>159</v>
      </c>
      <c r="AM375" s="36">
        <v>42116</v>
      </c>
      <c r="AN375" s="123" t="s">
        <v>9271</v>
      </c>
      <c r="AO375" s="123" t="s">
        <v>429</v>
      </c>
      <c r="AP375" s="123" t="s">
        <v>161</v>
      </c>
      <c r="AQ375" s="123" t="s">
        <v>162</v>
      </c>
    </row>
    <row r="376" spans="1:43">
      <c r="A376" s="123" t="s">
        <v>7768</v>
      </c>
      <c r="B376" s="123" t="s">
        <v>7769</v>
      </c>
      <c r="C376" s="36">
        <v>43830</v>
      </c>
      <c r="D376" s="124">
        <v>1.641</v>
      </c>
      <c r="E376" s="124">
        <v>1.6919999999999999</v>
      </c>
      <c r="F376" s="125">
        <v>0.86047940995696903</v>
      </c>
      <c r="G376" s="36">
        <v>43829</v>
      </c>
      <c r="H376" s="124">
        <v>1.627</v>
      </c>
      <c r="I376" s="125">
        <v>42.695717783276301</v>
      </c>
      <c r="J376" s="123" t="s">
        <v>10440</v>
      </c>
      <c r="K376" s="125">
        <v>1.6728624535315899</v>
      </c>
      <c r="L376" s="125">
        <v>7.7479155947260496</v>
      </c>
      <c r="M376" s="130">
        <v>11.028467828665599</v>
      </c>
      <c r="N376" s="137">
        <f t="shared" si="55"/>
        <v>44.113871314662397</v>
      </c>
      <c r="O376" s="132">
        <f t="shared" si="56"/>
        <v>0.44113871314662395</v>
      </c>
      <c r="P376" s="134">
        <f t="shared" si="57"/>
        <v>275</v>
      </c>
      <c r="Q376" s="134">
        <v>1124</v>
      </c>
      <c r="R376" s="134" t="str">
        <f t="shared" si="58"/>
        <v>275/1124</v>
      </c>
      <c r="S376" s="132">
        <f t="shared" si="59"/>
        <v>0.24466192170818504</v>
      </c>
      <c r="T376" s="137">
        <f t="shared" si="60"/>
        <v>87.766903914590756</v>
      </c>
      <c r="U376" s="133" t="e">
        <f ca="1">[1]!f_risk_annusharpe(A376,"2019/9/30","2019/12/31",1,1,3)</f>
        <v>#NAME?</v>
      </c>
      <c r="V376" s="134" t="e">
        <f t="shared" ca="1" si="61"/>
        <v>#NAME?</v>
      </c>
      <c r="W376" s="134">
        <f t="shared" si="62"/>
        <v>1124</v>
      </c>
      <c r="X376" s="134" t="e">
        <f t="shared" ca="1" si="63"/>
        <v>#NAME?</v>
      </c>
      <c r="Y376" s="132" t="e">
        <f t="shared" ca="1" si="64"/>
        <v>#NAME?</v>
      </c>
      <c r="Z376" s="137" t="e">
        <f t="shared" ca="1" si="65"/>
        <v>#NAME?</v>
      </c>
      <c r="AA376" s="125">
        <v>14.996549019458801</v>
      </c>
      <c r="AB376" s="125">
        <v>42.695717783276301</v>
      </c>
      <c r="AC376" s="123" t="s">
        <v>10440</v>
      </c>
      <c r="AD376" s="125">
        <v>30.4758725057121</v>
      </c>
      <c r="AE376" s="123" t="s">
        <v>10441</v>
      </c>
      <c r="AF376" s="125">
        <v>71.830311534603794</v>
      </c>
      <c r="AG376" s="123" t="s">
        <v>10442</v>
      </c>
      <c r="AH376" s="125">
        <v>71.314820600000004</v>
      </c>
      <c r="AI376" s="123" t="s">
        <v>157</v>
      </c>
      <c r="AJ376" s="123" t="s">
        <v>166</v>
      </c>
      <c r="AK376" s="124">
        <v>10.1372307878</v>
      </c>
      <c r="AL376" s="123" t="s">
        <v>159</v>
      </c>
      <c r="AM376" s="36">
        <v>42586</v>
      </c>
      <c r="AN376" s="123" t="s">
        <v>9271</v>
      </c>
      <c r="AO376" s="123" t="s">
        <v>10443</v>
      </c>
      <c r="AP376" s="123" t="s">
        <v>261</v>
      </c>
      <c r="AQ376" s="123" t="s">
        <v>185</v>
      </c>
    </row>
    <row r="377" spans="1:43">
      <c r="A377" s="123" t="s">
        <v>7770</v>
      </c>
      <c r="B377" s="123" t="s">
        <v>7771</v>
      </c>
      <c r="C377" s="36">
        <v>43830</v>
      </c>
      <c r="D377" s="124">
        <v>0.73660000000000003</v>
      </c>
      <c r="E377" s="124">
        <v>9.8338999999999999</v>
      </c>
      <c r="F377" s="125">
        <v>0.39525691699604598</v>
      </c>
      <c r="G377" s="36">
        <v>43829</v>
      </c>
      <c r="H377" s="124">
        <v>0.73370000000000002</v>
      </c>
      <c r="I377" s="125">
        <v>42.691067654790103</v>
      </c>
      <c r="J377" s="123" t="s">
        <v>10444</v>
      </c>
      <c r="K377" s="125">
        <v>2.5191370911621398</v>
      </c>
      <c r="L377" s="125">
        <v>8.8517788853918802</v>
      </c>
      <c r="M377" s="130">
        <v>8.2121327629567897</v>
      </c>
      <c r="N377" s="137">
        <f t="shared" si="55"/>
        <v>32.848531051827159</v>
      </c>
      <c r="O377" s="132">
        <f t="shared" si="56"/>
        <v>0.32848531051827157</v>
      </c>
      <c r="P377" s="134">
        <f t="shared" si="57"/>
        <v>481</v>
      </c>
      <c r="Q377" s="134">
        <v>1124</v>
      </c>
      <c r="R377" s="134" t="str">
        <f t="shared" si="58"/>
        <v>481/1124</v>
      </c>
      <c r="S377" s="132">
        <f t="shared" si="59"/>
        <v>0.4279359430604982</v>
      </c>
      <c r="T377" s="137">
        <f t="shared" si="60"/>
        <v>78.603202846975094</v>
      </c>
      <c r="U377" s="133" t="e">
        <f ca="1">[1]!f_risk_annusharpe(A377,"2019/9/30","2019/12/31",1,1,3)</f>
        <v>#NAME?</v>
      </c>
      <c r="V377" s="134" t="e">
        <f t="shared" ca="1" si="61"/>
        <v>#NAME?</v>
      </c>
      <c r="W377" s="134">
        <f t="shared" si="62"/>
        <v>1124</v>
      </c>
      <c r="X377" s="134" t="e">
        <f t="shared" ca="1" si="63"/>
        <v>#NAME?</v>
      </c>
      <c r="Y377" s="132" t="e">
        <f t="shared" ca="1" si="64"/>
        <v>#NAME?</v>
      </c>
      <c r="Z377" s="137" t="e">
        <f t="shared" ca="1" si="65"/>
        <v>#NAME?</v>
      </c>
      <c r="AA377" s="125">
        <v>11.7576409956808</v>
      </c>
      <c r="AB377" s="125">
        <v>42.691067654790103</v>
      </c>
      <c r="AC377" s="123" t="s">
        <v>10444</v>
      </c>
      <c r="AD377" s="125">
        <v>17.527006973664001</v>
      </c>
      <c r="AE377" s="123" t="s">
        <v>10445</v>
      </c>
      <c r="AF377" s="125">
        <v>47.244058539997297</v>
      </c>
      <c r="AG377" s="123" t="s">
        <v>10446</v>
      </c>
      <c r="AH377" s="125">
        <v>1622.8179031</v>
      </c>
      <c r="AI377" s="123" t="s">
        <v>157</v>
      </c>
      <c r="AJ377" s="123" t="s">
        <v>166</v>
      </c>
      <c r="AK377" s="124">
        <v>183.24687698349999</v>
      </c>
      <c r="AL377" s="123" t="s">
        <v>159</v>
      </c>
      <c r="AM377" s="36">
        <v>38659</v>
      </c>
      <c r="AN377" s="123" t="s">
        <v>9271</v>
      </c>
      <c r="AO377" s="123" t="s">
        <v>10447</v>
      </c>
      <c r="AP377" s="123" t="s">
        <v>191</v>
      </c>
      <c r="AQ377" s="123" t="s">
        <v>177</v>
      </c>
    </row>
    <row r="378" spans="1:43">
      <c r="A378" s="123" t="s">
        <v>7772</v>
      </c>
      <c r="B378" s="123" t="s">
        <v>7773</v>
      </c>
      <c r="C378" s="36">
        <v>43830</v>
      </c>
      <c r="D378" s="124">
        <v>1.3857999999999999</v>
      </c>
      <c r="E378" s="124">
        <v>1.3857999999999999</v>
      </c>
      <c r="F378" s="125">
        <v>0.88083278736259696</v>
      </c>
      <c r="G378" s="36">
        <v>43829</v>
      </c>
      <c r="H378" s="124">
        <v>1.3736999999999999</v>
      </c>
      <c r="I378" s="125">
        <v>42.528026329322202</v>
      </c>
      <c r="J378" s="123" t="s">
        <v>10448</v>
      </c>
      <c r="K378" s="125">
        <v>1.24936070724044</v>
      </c>
      <c r="L378" s="125">
        <v>7.3764140709747403</v>
      </c>
      <c r="M378" s="130">
        <v>15.166625114269101</v>
      </c>
      <c r="N378" s="137">
        <f t="shared" si="55"/>
        <v>60.666500457076403</v>
      </c>
      <c r="O378" s="132">
        <f t="shared" si="56"/>
        <v>0.606665004570764</v>
      </c>
      <c r="P378" s="134">
        <f t="shared" si="57"/>
        <v>63</v>
      </c>
      <c r="Q378" s="134">
        <v>1124</v>
      </c>
      <c r="R378" s="134" t="str">
        <f t="shared" si="58"/>
        <v>63/1124</v>
      </c>
      <c r="S378" s="132">
        <f t="shared" si="59"/>
        <v>5.6049822064056939E-2</v>
      </c>
      <c r="T378" s="137">
        <f t="shared" si="60"/>
        <v>97.19750889679716</v>
      </c>
      <c r="U378" s="133" t="e">
        <f ca="1">[1]!f_risk_annusharpe(A378,"2019/9/30","2019/12/31",1,1,3)</f>
        <v>#NAME?</v>
      </c>
      <c r="V378" s="134" t="e">
        <f t="shared" ca="1" si="61"/>
        <v>#NAME?</v>
      </c>
      <c r="W378" s="134">
        <f t="shared" si="62"/>
        <v>1124</v>
      </c>
      <c r="X378" s="134" t="e">
        <f t="shared" ca="1" si="63"/>
        <v>#NAME?</v>
      </c>
      <c r="Y378" s="132" t="e">
        <f t="shared" ca="1" si="64"/>
        <v>#NAME?</v>
      </c>
      <c r="Z378" s="137" t="e">
        <f t="shared" ca="1" si="65"/>
        <v>#NAME?</v>
      </c>
      <c r="AA378" s="125">
        <v>17.940425531914901</v>
      </c>
      <c r="AB378" s="125">
        <v>42.528026329322202</v>
      </c>
      <c r="AC378" s="123" t="s">
        <v>10448</v>
      </c>
      <c r="AD378" s="126">
        <v>0</v>
      </c>
      <c r="AE378" s="123"/>
      <c r="AF378" s="126">
        <v>0</v>
      </c>
      <c r="AG378" s="123"/>
      <c r="AH378" s="125">
        <v>38.58</v>
      </c>
      <c r="AI378" s="123" t="s">
        <v>157</v>
      </c>
      <c r="AJ378" s="123" t="s">
        <v>95</v>
      </c>
      <c r="AK378" s="124">
        <v>0.72422089690000002</v>
      </c>
      <c r="AL378" s="123" t="s">
        <v>159</v>
      </c>
      <c r="AM378" s="36">
        <v>43234</v>
      </c>
      <c r="AN378" s="123" t="s">
        <v>9271</v>
      </c>
      <c r="AO378" s="123" t="s">
        <v>10449</v>
      </c>
      <c r="AP378" s="123" t="s">
        <v>278</v>
      </c>
      <c r="AQ378" s="123" t="s">
        <v>162</v>
      </c>
    </row>
    <row r="379" spans="1:43">
      <c r="A379" s="123" t="s">
        <v>7774</v>
      </c>
      <c r="B379" s="123" t="s">
        <v>7775</v>
      </c>
      <c r="C379" s="36">
        <v>43830</v>
      </c>
      <c r="D379" s="124">
        <v>1.0660000000000001</v>
      </c>
      <c r="E379" s="124">
        <v>1.0660000000000001</v>
      </c>
      <c r="F379" s="125">
        <v>0</v>
      </c>
      <c r="G379" s="36">
        <v>43829</v>
      </c>
      <c r="H379" s="124">
        <v>1.0660000000000001</v>
      </c>
      <c r="I379" s="125">
        <v>42.5133689839572</v>
      </c>
      <c r="J379" s="123" t="s">
        <v>10450</v>
      </c>
      <c r="K379" s="125">
        <v>0.28222013170273902</v>
      </c>
      <c r="L379" s="125">
        <v>7.7856420626895897</v>
      </c>
      <c r="M379" s="130">
        <v>11.974789915966401</v>
      </c>
      <c r="N379" s="137">
        <f t="shared" si="55"/>
        <v>47.899159663865603</v>
      </c>
      <c r="O379" s="132">
        <f t="shared" si="56"/>
        <v>0.47899159663865604</v>
      </c>
      <c r="P379" s="134">
        <f t="shared" si="57"/>
        <v>214</v>
      </c>
      <c r="Q379" s="134">
        <v>1124</v>
      </c>
      <c r="R379" s="134" t="str">
        <f t="shared" si="58"/>
        <v>214/1124</v>
      </c>
      <c r="S379" s="132">
        <f t="shared" si="59"/>
        <v>0.19039145907473309</v>
      </c>
      <c r="T379" s="137">
        <f t="shared" si="60"/>
        <v>90.480427046263344</v>
      </c>
      <c r="U379" s="133" t="e">
        <f ca="1">[1]!f_risk_annusharpe(A379,"2019/9/30","2019/12/31",1,1,3)</f>
        <v>#NAME?</v>
      </c>
      <c r="V379" s="134" t="e">
        <f t="shared" ca="1" si="61"/>
        <v>#NAME?</v>
      </c>
      <c r="W379" s="134">
        <f t="shared" si="62"/>
        <v>1124</v>
      </c>
      <c r="X379" s="134" t="e">
        <f t="shared" ca="1" si="63"/>
        <v>#NAME?</v>
      </c>
      <c r="Y379" s="132" t="e">
        <f t="shared" ca="1" si="64"/>
        <v>#NAME?</v>
      </c>
      <c r="Z379" s="137" t="e">
        <f t="shared" ca="1" si="65"/>
        <v>#NAME?</v>
      </c>
      <c r="AA379" s="125">
        <v>19.239373601789701</v>
      </c>
      <c r="AB379" s="125">
        <v>42.5133689839572</v>
      </c>
      <c r="AC379" s="123" t="s">
        <v>10450</v>
      </c>
      <c r="AD379" s="125">
        <v>6.6000000000000103</v>
      </c>
      <c r="AE379" s="123" t="s">
        <v>10451</v>
      </c>
      <c r="AF379" s="126">
        <v>0</v>
      </c>
      <c r="AG379" s="123"/>
      <c r="AH379" s="125">
        <v>6.6000000000000103</v>
      </c>
      <c r="AI379" s="123" t="s">
        <v>157</v>
      </c>
      <c r="AJ379" s="123" t="s">
        <v>95</v>
      </c>
      <c r="AK379" s="124">
        <v>6.4538933420999998</v>
      </c>
      <c r="AL379" s="123" t="s">
        <v>159</v>
      </c>
      <c r="AM379" s="36">
        <v>43089</v>
      </c>
      <c r="AN379" s="123" t="s">
        <v>9271</v>
      </c>
      <c r="AO379" s="123" t="s">
        <v>579</v>
      </c>
      <c r="AP379" s="123" t="s">
        <v>245</v>
      </c>
      <c r="AQ379" s="123" t="s">
        <v>173</v>
      </c>
    </row>
    <row r="380" spans="1:43">
      <c r="A380" s="123" t="s">
        <v>7776</v>
      </c>
      <c r="B380" s="123" t="s">
        <v>7777</v>
      </c>
      <c r="C380" s="36">
        <v>43830</v>
      </c>
      <c r="D380" s="124">
        <v>1.9850000000000001</v>
      </c>
      <c r="E380" s="124">
        <v>1.9850000000000001</v>
      </c>
      <c r="F380" s="125">
        <v>0.86382113821138895</v>
      </c>
      <c r="G380" s="36">
        <v>43829</v>
      </c>
      <c r="H380" s="124">
        <v>1.968</v>
      </c>
      <c r="I380" s="125">
        <v>42.498205312275701</v>
      </c>
      <c r="J380" s="123" t="s">
        <v>10452</v>
      </c>
      <c r="K380" s="125">
        <v>2.1090534979423898</v>
      </c>
      <c r="L380" s="125">
        <v>8.9462129527991205</v>
      </c>
      <c r="M380" s="130">
        <v>9.9114064230343306</v>
      </c>
      <c r="N380" s="137">
        <f t="shared" si="55"/>
        <v>39.645625692137322</v>
      </c>
      <c r="O380" s="132">
        <f t="shared" si="56"/>
        <v>0.39645625692137321</v>
      </c>
      <c r="P380" s="134">
        <f t="shared" si="57"/>
        <v>345</v>
      </c>
      <c r="Q380" s="134">
        <v>1124</v>
      </c>
      <c r="R380" s="134" t="str">
        <f t="shared" si="58"/>
        <v>345/1124</v>
      </c>
      <c r="S380" s="132">
        <f t="shared" si="59"/>
        <v>0.30693950177935941</v>
      </c>
      <c r="T380" s="137">
        <f t="shared" si="60"/>
        <v>84.653024911032034</v>
      </c>
      <c r="U380" s="133" t="e">
        <f ca="1">[1]!f_risk_annusharpe(A380,"2019/9/30","2019/12/31",1,1,3)</f>
        <v>#NAME?</v>
      </c>
      <c r="V380" s="134" t="e">
        <f t="shared" ca="1" si="61"/>
        <v>#NAME?</v>
      </c>
      <c r="W380" s="134">
        <f t="shared" si="62"/>
        <v>1124</v>
      </c>
      <c r="X380" s="134" t="e">
        <f t="shared" ca="1" si="63"/>
        <v>#NAME?</v>
      </c>
      <c r="Y380" s="132" t="e">
        <f t="shared" ca="1" si="64"/>
        <v>#NAME?</v>
      </c>
      <c r="Z380" s="137" t="e">
        <f t="shared" ca="1" si="65"/>
        <v>#NAME?</v>
      </c>
      <c r="AA380" s="125">
        <v>13.3637921187893</v>
      </c>
      <c r="AB380" s="125">
        <v>42.498205312275701</v>
      </c>
      <c r="AC380" s="123" t="s">
        <v>10452</v>
      </c>
      <c r="AD380" s="125">
        <v>20.303030303030301</v>
      </c>
      <c r="AE380" s="123" t="s">
        <v>10453</v>
      </c>
      <c r="AF380" s="125">
        <v>30.420499342969801</v>
      </c>
      <c r="AG380" s="123" t="s">
        <v>10454</v>
      </c>
      <c r="AH380" s="125">
        <v>98.5</v>
      </c>
      <c r="AI380" s="123" t="s">
        <v>157</v>
      </c>
      <c r="AJ380" s="123" t="s">
        <v>189</v>
      </c>
      <c r="AK380" s="124">
        <v>0.89845953089999997</v>
      </c>
      <c r="AL380" s="123" t="s">
        <v>159</v>
      </c>
      <c r="AM380" s="36">
        <v>41886</v>
      </c>
      <c r="AN380" s="123" t="s">
        <v>9271</v>
      </c>
      <c r="AO380" s="123" t="s">
        <v>10455</v>
      </c>
      <c r="AP380" s="123" t="s">
        <v>261</v>
      </c>
      <c r="AQ380" s="123" t="s">
        <v>185</v>
      </c>
    </row>
    <row r="381" spans="1:43">
      <c r="A381" s="123" t="s">
        <v>7778</v>
      </c>
      <c r="B381" s="123" t="s">
        <v>7779</v>
      </c>
      <c r="C381" s="36">
        <v>43830</v>
      </c>
      <c r="D381" s="124">
        <v>1.3194999999999999</v>
      </c>
      <c r="E381" s="124">
        <v>1.3194999999999999</v>
      </c>
      <c r="F381" s="125">
        <v>0.80213903743315196</v>
      </c>
      <c r="G381" s="36">
        <v>43829</v>
      </c>
      <c r="H381" s="124">
        <v>1.3089999999999999</v>
      </c>
      <c r="I381" s="125">
        <v>42.218150463462003</v>
      </c>
      <c r="J381" s="123" t="s">
        <v>10456</v>
      </c>
      <c r="K381" s="125">
        <v>2.9733104417043701</v>
      </c>
      <c r="L381" s="125">
        <v>9.5202523240371697</v>
      </c>
      <c r="M381" s="130">
        <v>13.1549609810479</v>
      </c>
      <c r="N381" s="137">
        <f t="shared" si="55"/>
        <v>52.619843924191599</v>
      </c>
      <c r="O381" s="132">
        <f t="shared" si="56"/>
        <v>0.52619843924191601</v>
      </c>
      <c r="P381" s="134">
        <f t="shared" si="57"/>
        <v>151</v>
      </c>
      <c r="Q381" s="134">
        <v>1124</v>
      </c>
      <c r="R381" s="134" t="str">
        <f t="shared" si="58"/>
        <v>151/1124</v>
      </c>
      <c r="S381" s="132">
        <f t="shared" si="59"/>
        <v>0.13434163701067617</v>
      </c>
      <c r="T381" s="137">
        <f t="shared" si="60"/>
        <v>93.282918149466198</v>
      </c>
      <c r="U381" s="133" t="e">
        <f ca="1">[1]!f_risk_annusharpe(A381,"2019/9/30","2019/12/31",1,1,3)</f>
        <v>#NAME?</v>
      </c>
      <c r="V381" s="134" t="e">
        <f t="shared" ca="1" si="61"/>
        <v>#NAME?</v>
      </c>
      <c r="W381" s="134">
        <f t="shared" si="62"/>
        <v>1124</v>
      </c>
      <c r="X381" s="134" t="e">
        <f t="shared" ca="1" si="63"/>
        <v>#NAME?</v>
      </c>
      <c r="Y381" s="132" t="e">
        <f t="shared" ca="1" si="64"/>
        <v>#NAME?</v>
      </c>
      <c r="Z381" s="137" t="e">
        <f t="shared" ca="1" si="65"/>
        <v>#NAME?</v>
      </c>
      <c r="AA381" s="125">
        <v>21.5792868331337</v>
      </c>
      <c r="AB381" s="125">
        <v>42.218150463462003</v>
      </c>
      <c r="AC381" s="123" t="s">
        <v>10456</v>
      </c>
      <c r="AD381" s="125">
        <v>27.4263640753259</v>
      </c>
      <c r="AE381" s="123" t="s">
        <v>10457</v>
      </c>
      <c r="AF381" s="125">
        <v>33.202099737532798</v>
      </c>
      <c r="AG381" s="123" t="s">
        <v>10458</v>
      </c>
      <c r="AH381" s="125">
        <v>31.95</v>
      </c>
      <c r="AI381" s="123" t="s">
        <v>163</v>
      </c>
      <c r="AJ381" s="123" t="s">
        <v>189</v>
      </c>
      <c r="AK381" s="124">
        <v>4.8752764225999998</v>
      </c>
      <c r="AL381" s="123" t="s">
        <v>159</v>
      </c>
      <c r="AM381" s="36">
        <v>42601</v>
      </c>
      <c r="AN381" s="123" t="s">
        <v>9271</v>
      </c>
      <c r="AO381" s="123" t="s">
        <v>10459</v>
      </c>
      <c r="AP381" s="123" t="s">
        <v>175</v>
      </c>
      <c r="AQ381" s="123" t="s">
        <v>165</v>
      </c>
    </row>
    <row r="382" spans="1:43">
      <c r="A382" s="123" t="s">
        <v>7780</v>
      </c>
      <c r="B382" s="123" t="s">
        <v>7781</v>
      </c>
      <c r="C382" s="36">
        <v>43830</v>
      </c>
      <c r="D382" s="124">
        <v>1.2102999999999999</v>
      </c>
      <c r="E382" s="124">
        <v>1.3753</v>
      </c>
      <c r="F382" s="125">
        <v>0.46484601975595602</v>
      </c>
      <c r="G382" s="36">
        <v>43829</v>
      </c>
      <c r="H382" s="124">
        <v>1.2047000000000001</v>
      </c>
      <c r="I382" s="125">
        <v>42.208279629629601</v>
      </c>
      <c r="J382" s="123" t="s">
        <v>10460</v>
      </c>
      <c r="K382" s="125">
        <v>2.0575090648452599</v>
      </c>
      <c r="L382" s="125">
        <v>6.8225662042443203</v>
      </c>
      <c r="M382" s="130">
        <v>12.140068403046399</v>
      </c>
      <c r="N382" s="137">
        <f t="shared" si="55"/>
        <v>48.560273612185597</v>
      </c>
      <c r="O382" s="132">
        <f t="shared" si="56"/>
        <v>0.48560273612185595</v>
      </c>
      <c r="P382" s="134">
        <f t="shared" si="57"/>
        <v>206</v>
      </c>
      <c r="Q382" s="134">
        <v>1124</v>
      </c>
      <c r="R382" s="134" t="str">
        <f t="shared" si="58"/>
        <v>206/1124</v>
      </c>
      <c r="S382" s="132">
        <f t="shared" si="59"/>
        <v>0.18327402135231316</v>
      </c>
      <c r="T382" s="137">
        <f t="shared" si="60"/>
        <v>90.836298932384338</v>
      </c>
      <c r="U382" s="133" t="e">
        <f ca="1">[1]!f_risk_annusharpe(A382,"2019/9/30","2019/12/31",1,1,3)</f>
        <v>#NAME?</v>
      </c>
      <c r="V382" s="134" t="e">
        <f t="shared" ca="1" si="61"/>
        <v>#NAME?</v>
      </c>
      <c r="W382" s="134">
        <f t="shared" si="62"/>
        <v>1124</v>
      </c>
      <c r="X382" s="134" t="e">
        <f t="shared" ca="1" si="63"/>
        <v>#NAME?</v>
      </c>
      <c r="Y382" s="132" t="e">
        <f t="shared" ca="1" si="64"/>
        <v>#NAME?</v>
      </c>
      <c r="Z382" s="137" t="e">
        <f t="shared" ca="1" si="65"/>
        <v>#NAME?</v>
      </c>
      <c r="AA382" s="125">
        <v>17.744142561078299</v>
      </c>
      <c r="AB382" s="125">
        <v>42.208279629629601</v>
      </c>
      <c r="AC382" s="123" t="s">
        <v>10460</v>
      </c>
      <c r="AD382" s="125">
        <v>34.542065094339598</v>
      </c>
      <c r="AE382" s="123" t="s">
        <v>10461</v>
      </c>
      <c r="AF382" s="126">
        <v>0</v>
      </c>
      <c r="AG382" s="123"/>
      <c r="AH382" s="125">
        <v>39.762297220000001</v>
      </c>
      <c r="AI382" s="123" t="s">
        <v>157</v>
      </c>
      <c r="AJ382" s="123" t="s">
        <v>95</v>
      </c>
      <c r="AK382" s="124">
        <v>1.2553849471</v>
      </c>
      <c r="AL382" s="123" t="s">
        <v>159</v>
      </c>
      <c r="AM382" s="36">
        <v>42821</v>
      </c>
      <c r="AN382" s="123" t="s">
        <v>9271</v>
      </c>
      <c r="AO382" s="123" t="s">
        <v>437</v>
      </c>
      <c r="AP382" s="123" t="s">
        <v>343</v>
      </c>
      <c r="AQ382" s="123" t="s">
        <v>162</v>
      </c>
    </row>
    <row r="383" spans="1:43">
      <c r="A383" s="123" t="s">
        <v>7782</v>
      </c>
      <c r="B383" s="123" t="s">
        <v>7783</v>
      </c>
      <c r="C383" s="36">
        <v>43830</v>
      </c>
      <c r="D383" s="124">
        <v>1.556</v>
      </c>
      <c r="E383" s="124">
        <v>2.1349999999999998</v>
      </c>
      <c r="F383" s="125">
        <v>0.257731958762902</v>
      </c>
      <c r="G383" s="36">
        <v>43829</v>
      </c>
      <c r="H383" s="124">
        <v>1.552</v>
      </c>
      <c r="I383" s="125">
        <v>42.159530565105896</v>
      </c>
      <c r="J383" s="123" t="s">
        <v>10462</v>
      </c>
      <c r="K383" s="125">
        <v>3.5262807717897799</v>
      </c>
      <c r="L383" s="125">
        <v>9.9646471185257504</v>
      </c>
      <c r="M383" s="130">
        <v>11.572638903175999</v>
      </c>
      <c r="N383" s="137">
        <f t="shared" si="55"/>
        <v>46.290555612703997</v>
      </c>
      <c r="O383" s="132">
        <f t="shared" si="56"/>
        <v>0.46290555612703999</v>
      </c>
      <c r="P383" s="134">
        <f t="shared" si="57"/>
        <v>235</v>
      </c>
      <c r="Q383" s="134">
        <v>1124</v>
      </c>
      <c r="R383" s="134" t="str">
        <f t="shared" si="58"/>
        <v>235/1124</v>
      </c>
      <c r="S383" s="132">
        <f t="shared" si="59"/>
        <v>0.2090747330960854</v>
      </c>
      <c r="T383" s="137">
        <f t="shared" si="60"/>
        <v>89.54626334519574</v>
      </c>
      <c r="U383" s="133" t="e">
        <f ca="1">[1]!f_risk_annusharpe(A383,"2019/9/30","2019/12/31",1,1,3)</f>
        <v>#NAME?</v>
      </c>
      <c r="V383" s="134" t="e">
        <f t="shared" ca="1" si="61"/>
        <v>#NAME?</v>
      </c>
      <c r="W383" s="134">
        <f t="shared" si="62"/>
        <v>1124</v>
      </c>
      <c r="X383" s="134" t="e">
        <f t="shared" ca="1" si="63"/>
        <v>#NAME?</v>
      </c>
      <c r="Y383" s="132" t="e">
        <f t="shared" ca="1" si="64"/>
        <v>#NAME?</v>
      </c>
      <c r="Z383" s="137" t="e">
        <f t="shared" ca="1" si="65"/>
        <v>#NAME?</v>
      </c>
      <c r="AA383" s="125">
        <v>20.8026719031079</v>
      </c>
      <c r="AB383" s="125">
        <v>42.159530565105896</v>
      </c>
      <c r="AC383" s="123" t="s">
        <v>10462</v>
      </c>
      <c r="AD383" s="125">
        <v>10.8615728607595</v>
      </c>
      <c r="AE383" s="123" t="s">
        <v>10463</v>
      </c>
      <c r="AF383" s="125">
        <v>16.649763665423599</v>
      </c>
      <c r="AG383" s="123" t="s">
        <v>10464</v>
      </c>
      <c r="AH383" s="125">
        <v>118.9516064</v>
      </c>
      <c r="AI383" s="123" t="s">
        <v>157</v>
      </c>
      <c r="AJ383" s="123" t="s">
        <v>158</v>
      </c>
      <c r="AK383" s="124">
        <v>7.093219113</v>
      </c>
      <c r="AL383" s="123" t="s">
        <v>159</v>
      </c>
      <c r="AM383" s="36">
        <v>40673</v>
      </c>
      <c r="AN383" s="123" t="s">
        <v>9271</v>
      </c>
      <c r="AO383" s="123" t="s">
        <v>384</v>
      </c>
      <c r="AP383" s="123" t="s">
        <v>369</v>
      </c>
      <c r="AQ383" s="123" t="s">
        <v>173</v>
      </c>
    </row>
    <row r="384" spans="1:43">
      <c r="A384" s="123" t="s">
        <v>7784</v>
      </c>
      <c r="B384" s="123" t="s">
        <v>7785</v>
      </c>
      <c r="C384" s="36">
        <v>43830</v>
      </c>
      <c r="D384" s="124">
        <v>1.1000000000000001</v>
      </c>
      <c r="E384" s="124">
        <v>1.1000000000000001</v>
      </c>
      <c r="F384" s="125">
        <v>0.54844606946983598</v>
      </c>
      <c r="G384" s="36">
        <v>43829</v>
      </c>
      <c r="H384" s="124">
        <v>1.0940000000000001</v>
      </c>
      <c r="I384" s="125">
        <v>42.118863049095602</v>
      </c>
      <c r="J384" s="123" t="s">
        <v>10465</v>
      </c>
      <c r="K384" s="125">
        <v>2.3255813953488498</v>
      </c>
      <c r="L384" s="125">
        <v>4.3643263757115802</v>
      </c>
      <c r="M384" s="130">
        <v>5.7692307692307701</v>
      </c>
      <c r="N384" s="137">
        <f t="shared" si="55"/>
        <v>23.07692307692308</v>
      </c>
      <c r="O384" s="132">
        <f t="shared" si="56"/>
        <v>0.23076923076923081</v>
      </c>
      <c r="P384" s="134">
        <f t="shared" si="57"/>
        <v>701</v>
      </c>
      <c r="Q384" s="134">
        <v>1124</v>
      </c>
      <c r="R384" s="134" t="str">
        <f t="shared" si="58"/>
        <v>701/1124</v>
      </c>
      <c r="S384" s="132">
        <f t="shared" si="59"/>
        <v>0.62366548042704628</v>
      </c>
      <c r="T384" s="137">
        <f t="shared" si="60"/>
        <v>68.816725978647696</v>
      </c>
      <c r="U384" s="133" t="e">
        <f ca="1">[1]!f_risk_annusharpe(A384,"2019/9/30","2019/12/31",1,1,3)</f>
        <v>#NAME?</v>
      </c>
      <c r="V384" s="134" t="e">
        <f t="shared" ca="1" si="61"/>
        <v>#NAME?</v>
      </c>
      <c r="W384" s="134">
        <f t="shared" si="62"/>
        <v>1124</v>
      </c>
      <c r="X384" s="134" t="e">
        <f t="shared" ca="1" si="63"/>
        <v>#NAME?</v>
      </c>
      <c r="Y384" s="132" t="e">
        <f t="shared" ca="1" si="64"/>
        <v>#NAME?</v>
      </c>
      <c r="Z384" s="137" t="e">
        <f t="shared" ca="1" si="65"/>
        <v>#NAME?</v>
      </c>
      <c r="AA384" s="125">
        <v>12.8205128205128</v>
      </c>
      <c r="AB384" s="125">
        <v>42.118863049095602</v>
      </c>
      <c r="AC384" s="123" t="s">
        <v>10465</v>
      </c>
      <c r="AD384" s="125">
        <v>8.5883514313919207</v>
      </c>
      <c r="AE384" s="123" t="s">
        <v>10466</v>
      </c>
      <c r="AF384" s="125">
        <v>9.89010989010991</v>
      </c>
      <c r="AG384" s="123" t="s">
        <v>10467</v>
      </c>
      <c r="AH384" s="125">
        <v>10</v>
      </c>
      <c r="AI384" s="123" t="s">
        <v>157</v>
      </c>
      <c r="AJ384" s="123" t="s">
        <v>158</v>
      </c>
      <c r="AK384" s="124">
        <v>0.7593077063</v>
      </c>
      <c r="AL384" s="123" t="s">
        <v>159</v>
      </c>
      <c r="AM384" s="36">
        <v>42723</v>
      </c>
      <c r="AN384" s="123" t="s">
        <v>9271</v>
      </c>
      <c r="AO384" s="123" t="s">
        <v>291</v>
      </c>
      <c r="AP384" s="123" t="s">
        <v>261</v>
      </c>
      <c r="AQ384" s="123" t="s">
        <v>162</v>
      </c>
    </row>
    <row r="385" spans="1:43">
      <c r="A385" s="123" t="s">
        <v>7786</v>
      </c>
      <c r="B385" s="123" t="s">
        <v>7787</v>
      </c>
      <c r="C385" s="36">
        <v>43830</v>
      </c>
      <c r="D385" s="124">
        <v>1.0900000000000001</v>
      </c>
      <c r="E385" s="124">
        <v>1.1100000000000001</v>
      </c>
      <c r="F385" s="125">
        <v>0.46082949308756799</v>
      </c>
      <c r="G385" s="36">
        <v>43829</v>
      </c>
      <c r="H385" s="124">
        <v>1.085</v>
      </c>
      <c r="I385" s="125">
        <v>42.112125162972603</v>
      </c>
      <c r="J385" s="123" t="s">
        <v>10468</v>
      </c>
      <c r="K385" s="125">
        <v>2.1555763823805001</v>
      </c>
      <c r="L385" s="125">
        <v>7.9207920792079198</v>
      </c>
      <c r="M385" s="130">
        <v>9.2184368737474802</v>
      </c>
      <c r="N385" s="137">
        <f t="shared" si="55"/>
        <v>36.873747494989921</v>
      </c>
      <c r="O385" s="132">
        <f t="shared" si="56"/>
        <v>0.36873747494989922</v>
      </c>
      <c r="P385" s="134">
        <f t="shared" si="57"/>
        <v>400</v>
      </c>
      <c r="Q385" s="134">
        <v>1124</v>
      </c>
      <c r="R385" s="134" t="str">
        <f t="shared" si="58"/>
        <v>400/1124</v>
      </c>
      <c r="S385" s="132">
        <f t="shared" si="59"/>
        <v>0.35587188612099646</v>
      </c>
      <c r="T385" s="137">
        <f t="shared" si="60"/>
        <v>82.206405693950174</v>
      </c>
      <c r="U385" s="133" t="e">
        <f ca="1">[1]!f_risk_annusharpe(A385,"2019/9/30","2019/12/31",1,1,3)</f>
        <v>#NAME?</v>
      </c>
      <c r="V385" s="134" t="e">
        <f t="shared" ca="1" si="61"/>
        <v>#NAME?</v>
      </c>
      <c r="W385" s="134">
        <f t="shared" si="62"/>
        <v>1124</v>
      </c>
      <c r="X385" s="134" t="e">
        <f t="shared" ca="1" si="63"/>
        <v>#NAME?</v>
      </c>
      <c r="Y385" s="132" t="e">
        <f t="shared" ca="1" si="64"/>
        <v>#NAME?</v>
      </c>
      <c r="Z385" s="137" t="e">
        <f t="shared" ca="1" si="65"/>
        <v>#NAME?</v>
      </c>
      <c r="AA385" s="125">
        <v>16.952789699570801</v>
      </c>
      <c r="AB385" s="125">
        <v>42.112125162972603</v>
      </c>
      <c r="AC385" s="123" t="s">
        <v>10468</v>
      </c>
      <c r="AD385" s="125">
        <v>4.8076923076923102</v>
      </c>
      <c r="AE385" s="123" t="s">
        <v>10469</v>
      </c>
      <c r="AF385" s="125">
        <v>12.0613397177419</v>
      </c>
      <c r="AG385" s="123" t="s">
        <v>10470</v>
      </c>
      <c r="AH385" s="125">
        <v>11.164849</v>
      </c>
      <c r="AI385" s="123" t="s">
        <v>157</v>
      </c>
      <c r="AJ385" s="123" t="s">
        <v>158</v>
      </c>
      <c r="AK385" s="124">
        <v>1.2157153467999999</v>
      </c>
      <c r="AL385" s="123" t="s">
        <v>159</v>
      </c>
      <c r="AM385" s="36">
        <v>42685</v>
      </c>
      <c r="AN385" s="123" t="s">
        <v>9271</v>
      </c>
      <c r="AO385" s="123" t="s">
        <v>481</v>
      </c>
      <c r="AP385" s="123" t="s">
        <v>263</v>
      </c>
      <c r="AQ385" s="123" t="s">
        <v>162</v>
      </c>
    </row>
    <row r="386" spans="1:43">
      <c r="A386" s="123" t="s">
        <v>7788</v>
      </c>
      <c r="B386" s="123" t="s">
        <v>7789</v>
      </c>
      <c r="C386" s="36">
        <v>43830</v>
      </c>
      <c r="D386" s="124">
        <v>1.9107000000000001</v>
      </c>
      <c r="E386" s="124">
        <v>2.2246999999999999</v>
      </c>
      <c r="F386" s="125">
        <v>0.23607176581682501</v>
      </c>
      <c r="G386" s="36">
        <v>43829</v>
      </c>
      <c r="H386" s="124">
        <v>1.9061999999999999</v>
      </c>
      <c r="I386" s="125">
        <v>42.091226028860198</v>
      </c>
      <c r="J386" s="123" t="s">
        <v>10471</v>
      </c>
      <c r="K386" s="125">
        <v>0.67973442933924999</v>
      </c>
      <c r="L386" s="125">
        <v>5.9616635098759598</v>
      </c>
      <c r="M386" s="130">
        <v>8.17532222216402</v>
      </c>
      <c r="N386" s="137">
        <f t="shared" si="55"/>
        <v>32.70128888865608</v>
      </c>
      <c r="O386" s="132">
        <f t="shared" si="56"/>
        <v>0.32701288888656083</v>
      </c>
      <c r="P386" s="134">
        <f t="shared" si="57"/>
        <v>482</v>
      </c>
      <c r="Q386" s="134">
        <v>1124</v>
      </c>
      <c r="R386" s="134" t="str">
        <f t="shared" si="58"/>
        <v>482/1124</v>
      </c>
      <c r="S386" s="132">
        <f t="shared" si="59"/>
        <v>0.42882562277580072</v>
      </c>
      <c r="T386" s="137">
        <f t="shared" si="60"/>
        <v>78.558718861209968</v>
      </c>
      <c r="U386" s="133" t="e">
        <f ca="1">[1]!f_risk_annusharpe(A386,"2019/9/30","2019/12/31",1,1,3)</f>
        <v>#NAME?</v>
      </c>
      <c r="V386" s="134" t="e">
        <f t="shared" ca="1" si="61"/>
        <v>#NAME?</v>
      </c>
      <c r="W386" s="134">
        <f t="shared" si="62"/>
        <v>1124</v>
      </c>
      <c r="X386" s="134" t="e">
        <f t="shared" ca="1" si="63"/>
        <v>#NAME?</v>
      </c>
      <c r="Y386" s="132" t="e">
        <f t="shared" ca="1" si="64"/>
        <v>#NAME?</v>
      </c>
      <c r="Z386" s="137" t="e">
        <f t="shared" ca="1" si="65"/>
        <v>#NAME?</v>
      </c>
      <c r="AA386" s="125">
        <v>16.976858087425001</v>
      </c>
      <c r="AB386" s="125">
        <v>42.091226028860198</v>
      </c>
      <c r="AC386" s="123" t="s">
        <v>10471</v>
      </c>
      <c r="AD386" s="125">
        <v>3.0399013271269801</v>
      </c>
      <c r="AE386" s="123" t="s">
        <v>10472</v>
      </c>
      <c r="AF386" s="125">
        <v>33.724905548787497</v>
      </c>
      <c r="AG386" s="123" t="s">
        <v>10473</v>
      </c>
      <c r="AH386" s="125">
        <v>129.31686404000001</v>
      </c>
      <c r="AI386" s="123" t="s">
        <v>157</v>
      </c>
      <c r="AJ386" s="123" t="s">
        <v>158</v>
      </c>
      <c r="AK386" s="124">
        <v>53.824273693099997</v>
      </c>
      <c r="AL386" s="123" t="s">
        <v>159</v>
      </c>
      <c r="AM386" s="36">
        <v>39174</v>
      </c>
      <c r="AN386" s="123" t="s">
        <v>9271</v>
      </c>
      <c r="AO386" s="123" t="s">
        <v>10474</v>
      </c>
      <c r="AP386" s="123" t="s">
        <v>167</v>
      </c>
      <c r="AQ386" s="123" t="s">
        <v>162</v>
      </c>
    </row>
    <row r="387" spans="1:43">
      <c r="A387" s="123" t="s">
        <v>7790</v>
      </c>
      <c r="B387" s="123" t="s">
        <v>7791</v>
      </c>
      <c r="C387" s="36">
        <v>43830</v>
      </c>
      <c r="D387" s="124">
        <v>0.67200000000000004</v>
      </c>
      <c r="E387" s="124">
        <v>0.67200000000000004</v>
      </c>
      <c r="F387" s="125">
        <v>0</v>
      </c>
      <c r="G387" s="36">
        <v>43829</v>
      </c>
      <c r="H387" s="124">
        <v>0.67200000000000004</v>
      </c>
      <c r="I387" s="125">
        <v>42.071881606765302</v>
      </c>
      <c r="J387" s="123" t="s">
        <v>10475</v>
      </c>
      <c r="K387" s="125">
        <v>1.9726858877086499</v>
      </c>
      <c r="L387" s="125">
        <v>5.6603773584905701</v>
      </c>
      <c r="M387" s="130">
        <v>5</v>
      </c>
      <c r="N387" s="137">
        <f t="shared" si="55"/>
        <v>20</v>
      </c>
      <c r="O387" s="132">
        <f t="shared" si="56"/>
        <v>0.2</v>
      </c>
      <c r="P387" s="134">
        <f t="shared" si="57"/>
        <v>762</v>
      </c>
      <c r="Q387" s="134">
        <v>1124</v>
      </c>
      <c r="R387" s="134" t="str">
        <f t="shared" si="58"/>
        <v>762/1124</v>
      </c>
      <c r="S387" s="132">
        <f t="shared" si="59"/>
        <v>0.6779359430604982</v>
      </c>
      <c r="T387" s="137">
        <f t="shared" si="60"/>
        <v>66.103202846975094</v>
      </c>
      <c r="U387" s="133" t="e">
        <f ca="1">[1]!f_risk_annusharpe(A387,"2019/9/30","2019/12/31",1,1,3)</f>
        <v>#NAME?</v>
      </c>
      <c r="V387" s="134" t="e">
        <f t="shared" ca="1" si="61"/>
        <v>#NAME?</v>
      </c>
      <c r="W387" s="134">
        <f t="shared" si="62"/>
        <v>1124</v>
      </c>
      <c r="X387" s="134" t="e">
        <f t="shared" ca="1" si="63"/>
        <v>#NAME?</v>
      </c>
      <c r="Y387" s="132" t="e">
        <f t="shared" ca="1" si="64"/>
        <v>#NAME?</v>
      </c>
      <c r="Z387" s="137" t="e">
        <f t="shared" ca="1" si="65"/>
        <v>#NAME?</v>
      </c>
      <c r="AA387" s="125">
        <v>12</v>
      </c>
      <c r="AB387" s="125">
        <v>42.071881606765302</v>
      </c>
      <c r="AC387" s="123" t="s">
        <v>10475</v>
      </c>
      <c r="AD387" s="125">
        <v>9.8039215686274606</v>
      </c>
      <c r="AE387" s="123" t="s">
        <v>10476</v>
      </c>
      <c r="AF387" s="125">
        <v>12</v>
      </c>
      <c r="AG387" s="123" t="s">
        <v>10477</v>
      </c>
      <c r="AH387" s="125">
        <v>-32.799999999999997</v>
      </c>
      <c r="AI387" s="123" t="s">
        <v>157</v>
      </c>
      <c r="AJ387" s="123" t="s">
        <v>158</v>
      </c>
      <c r="AK387" s="124">
        <v>2.0254820557</v>
      </c>
      <c r="AL387" s="123" t="s">
        <v>159</v>
      </c>
      <c r="AM387" s="36">
        <v>42130</v>
      </c>
      <c r="AN387" s="123" t="s">
        <v>9271</v>
      </c>
      <c r="AO387" s="123" t="s">
        <v>461</v>
      </c>
      <c r="AP387" s="123" t="s">
        <v>462</v>
      </c>
      <c r="AQ387" s="123" t="s">
        <v>207</v>
      </c>
    </row>
    <row r="388" spans="1:43">
      <c r="A388" s="123" t="s">
        <v>7792</v>
      </c>
      <c r="B388" s="123" t="s">
        <v>7793</v>
      </c>
      <c r="C388" s="36">
        <v>43830</v>
      </c>
      <c r="D388" s="124">
        <v>1.4359999999999999</v>
      </c>
      <c r="E388" s="124">
        <v>1.496</v>
      </c>
      <c r="F388" s="125">
        <v>0.56022408963585202</v>
      </c>
      <c r="G388" s="36">
        <v>43829</v>
      </c>
      <c r="H388" s="124">
        <v>1.4279999999999999</v>
      </c>
      <c r="I388" s="125">
        <v>42.037586547972303</v>
      </c>
      <c r="J388" s="123" t="s">
        <v>10478</v>
      </c>
      <c r="K388" s="125">
        <v>2.7181688125894001</v>
      </c>
      <c r="L388" s="125">
        <v>8.2140165787490496</v>
      </c>
      <c r="M388" s="130">
        <v>7.4046372475691804</v>
      </c>
      <c r="N388" s="137">
        <f t="shared" ref="N388:N451" si="66">M388*4</f>
        <v>29.618548990276722</v>
      </c>
      <c r="O388" s="132">
        <f t="shared" ref="O388:O451" si="67">N388/100</f>
        <v>0.29618548990276722</v>
      </c>
      <c r="P388" s="134">
        <f t="shared" ref="P388:P451" si="68">RANK(O388,$O$3:$O$2000,0)</f>
        <v>562</v>
      </c>
      <c r="Q388" s="134">
        <v>1124</v>
      </c>
      <c r="R388" s="134" t="str">
        <f t="shared" ref="R388:R451" si="69">P388&amp;"/"&amp;Q388</f>
        <v>562/1124</v>
      </c>
      <c r="S388" s="132">
        <f t="shared" ref="S388:S451" si="70">P388/Q388</f>
        <v>0.5</v>
      </c>
      <c r="T388" s="137">
        <f t="shared" ref="T388:T451" si="71">IF(S388&gt;0.8,60,60+40/80%*(80%-S388))</f>
        <v>75</v>
      </c>
      <c r="U388" s="133" t="e">
        <f ca="1">[1]!f_risk_annusharpe(A388,"2019/9/30","2019/12/31",1,1,3)</f>
        <v>#NAME?</v>
      </c>
      <c r="V388" s="134" t="e">
        <f t="shared" ref="V388:V451" ca="1" si="72">RANK(U388,$U$3:$U$1230,0)</f>
        <v>#NAME?</v>
      </c>
      <c r="W388" s="134">
        <f t="shared" ref="W388:W451" si="73">Q388</f>
        <v>1124</v>
      </c>
      <c r="X388" s="134" t="e">
        <f t="shared" ref="X388:X451" ca="1" si="74">V388&amp;"/"&amp;W388</f>
        <v>#NAME?</v>
      </c>
      <c r="Y388" s="132" t="e">
        <f t="shared" ref="Y388:Y451" ca="1" si="75">V388/W388</f>
        <v>#NAME?</v>
      </c>
      <c r="Z388" s="137" t="e">
        <f t="shared" ref="Z388:Z451" ca="1" si="76">IF(Y388&gt;0.8,60,60+40/80%*(80%-Y388))</f>
        <v>#NAME?</v>
      </c>
      <c r="AA388" s="125">
        <v>12.6274509803921</v>
      </c>
      <c r="AB388" s="125">
        <v>42.037586547972303</v>
      </c>
      <c r="AC388" s="123" t="s">
        <v>10478</v>
      </c>
      <c r="AD388" s="125">
        <v>15.6199677938808</v>
      </c>
      <c r="AE388" s="123" t="s">
        <v>10479</v>
      </c>
      <c r="AF388" s="125">
        <v>39.629014986123899</v>
      </c>
      <c r="AG388" s="123" t="s">
        <v>10480</v>
      </c>
      <c r="AH388" s="125">
        <v>50.938965199999998</v>
      </c>
      <c r="AI388" s="123" t="s">
        <v>174</v>
      </c>
      <c r="AJ388" s="123" t="s">
        <v>189</v>
      </c>
      <c r="AK388" s="124">
        <v>77.699701221200002</v>
      </c>
      <c r="AL388" s="123" t="s">
        <v>159</v>
      </c>
      <c r="AM388" s="36">
        <v>42186</v>
      </c>
      <c r="AN388" s="123" t="s">
        <v>9271</v>
      </c>
      <c r="AO388" s="123" t="s">
        <v>10481</v>
      </c>
      <c r="AP388" s="123" t="s">
        <v>191</v>
      </c>
      <c r="AQ388" s="123" t="s">
        <v>177</v>
      </c>
    </row>
    <row r="389" spans="1:43">
      <c r="A389" s="123" t="s">
        <v>7794</v>
      </c>
      <c r="B389" s="123" t="s">
        <v>7795</v>
      </c>
      <c r="C389" s="36">
        <v>43830</v>
      </c>
      <c r="D389" s="124">
        <v>0.83819999999999995</v>
      </c>
      <c r="E389" s="124">
        <v>2.2848000000000002</v>
      </c>
      <c r="F389" s="125">
        <v>0.23917723032766</v>
      </c>
      <c r="G389" s="36">
        <v>43829</v>
      </c>
      <c r="H389" s="124">
        <v>0.83620000000000005</v>
      </c>
      <c r="I389" s="125">
        <v>41.9955963678225</v>
      </c>
      <c r="J389" s="123" t="s">
        <v>10482</v>
      </c>
      <c r="K389" s="125">
        <v>1.3665497641794599</v>
      </c>
      <c r="L389" s="125">
        <v>5.8466984921399296</v>
      </c>
      <c r="M389" s="130">
        <v>7.4891004564319203</v>
      </c>
      <c r="N389" s="137">
        <f t="shared" si="66"/>
        <v>29.956401825727681</v>
      </c>
      <c r="O389" s="132">
        <f t="shared" si="67"/>
        <v>0.2995640182572768</v>
      </c>
      <c r="P389" s="134">
        <f t="shared" si="68"/>
        <v>555</v>
      </c>
      <c r="Q389" s="134">
        <v>1124</v>
      </c>
      <c r="R389" s="134" t="str">
        <f t="shared" si="69"/>
        <v>555/1124</v>
      </c>
      <c r="S389" s="132">
        <f t="shared" si="70"/>
        <v>0.49377224199288255</v>
      </c>
      <c r="T389" s="137">
        <f t="shared" si="71"/>
        <v>75.311387900355868</v>
      </c>
      <c r="U389" s="133" t="e">
        <f ca="1">[1]!f_risk_annusharpe(A389,"2019/9/30","2019/12/31",1,1,3)</f>
        <v>#NAME?</v>
      </c>
      <c r="V389" s="134" t="e">
        <f t="shared" ca="1" si="72"/>
        <v>#NAME?</v>
      </c>
      <c r="W389" s="134">
        <f t="shared" si="73"/>
        <v>1124</v>
      </c>
      <c r="X389" s="134" t="e">
        <f t="shared" ca="1" si="74"/>
        <v>#NAME?</v>
      </c>
      <c r="Y389" s="132" t="e">
        <f t="shared" ca="1" si="75"/>
        <v>#NAME?</v>
      </c>
      <c r="Z389" s="137" t="e">
        <f t="shared" ca="1" si="76"/>
        <v>#NAME?</v>
      </c>
      <c r="AA389" s="125">
        <v>9.6689781499411094</v>
      </c>
      <c r="AB389" s="125">
        <v>41.9955963678225</v>
      </c>
      <c r="AC389" s="123" t="s">
        <v>10482</v>
      </c>
      <c r="AD389" s="125">
        <v>11.388705031130399</v>
      </c>
      <c r="AE389" s="123" t="s">
        <v>10483</v>
      </c>
      <c r="AF389" s="125">
        <v>32.187352997832498</v>
      </c>
      <c r="AG389" s="123" t="s">
        <v>10484</v>
      </c>
      <c r="AH389" s="125">
        <v>162.19281572</v>
      </c>
      <c r="AI389" s="123" t="s">
        <v>157</v>
      </c>
      <c r="AJ389" s="123" t="s">
        <v>158</v>
      </c>
      <c r="AK389" s="124">
        <v>12.018923167800001</v>
      </c>
      <c r="AL389" s="123" t="s">
        <v>159</v>
      </c>
      <c r="AM389" s="36">
        <v>38633</v>
      </c>
      <c r="AN389" s="123" t="s">
        <v>9271</v>
      </c>
      <c r="AO389" s="123" t="s">
        <v>10485</v>
      </c>
      <c r="AP389" s="123" t="s">
        <v>239</v>
      </c>
      <c r="AQ389" s="123" t="s">
        <v>162</v>
      </c>
    </row>
    <row r="390" spans="1:43">
      <c r="A390" s="123" t="s">
        <v>7796</v>
      </c>
      <c r="B390" s="123" t="s">
        <v>7797</v>
      </c>
      <c r="C390" s="36">
        <v>43830</v>
      </c>
      <c r="D390" s="124">
        <v>2.1269999999999998</v>
      </c>
      <c r="E390" s="124">
        <v>2.2469999999999999</v>
      </c>
      <c r="F390" s="125">
        <v>0.47236655644778103</v>
      </c>
      <c r="G390" s="36">
        <v>43829</v>
      </c>
      <c r="H390" s="124">
        <v>2.117</v>
      </c>
      <c r="I390" s="125">
        <v>41.989319092122798</v>
      </c>
      <c r="J390" s="123" t="s">
        <v>10486</v>
      </c>
      <c r="K390" s="125">
        <v>2.9525653436592298</v>
      </c>
      <c r="L390" s="125">
        <v>9.7523219814241404</v>
      </c>
      <c r="M390" s="130">
        <v>11.8884797475013</v>
      </c>
      <c r="N390" s="137">
        <f t="shared" si="66"/>
        <v>47.553918990005201</v>
      </c>
      <c r="O390" s="132">
        <f t="shared" si="67"/>
        <v>0.47553918990005201</v>
      </c>
      <c r="P390" s="134">
        <f t="shared" si="68"/>
        <v>219</v>
      </c>
      <c r="Q390" s="134">
        <v>1124</v>
      </c>
      <c r="R390" s="134" t="str">
        <f t="shared" si="69"/>
        <v>219/1124</v>
      </c>
      <c r="S390" s="132">
        <f t="shared" si="70"/>
        <v>0.19483985765124556</v>
      </c>
      <c r="T390" s="137">
        <f t="shared" si="71"/>
        <v>90.258007117437728</v>
      </c>
      <c r="U390" s="133" t="e">
        <f ca="1">[1]!f_risk_annusharpe(A390,"2019/9/30","2019/12/31",1,1,3)</f>
        <v>#NAME?</v>
      </c>
      <c r="V390" s="134" t="e">
        <f t="shared" ca="1" si="72"/>
        <v>#NAME?</v>
      </c>
      <c r="W390" s="134">
        <f t="shared" si="73"/>
        <v>1124</v>
      </c>
      <c r="X390" s="134" t="e">
        <f t="shared" ca="1" si="74"/>
        <v>#NAME?</v>
      </c>
      <c r="Y390" s="132" t="e">
        <f t="shared" ca="1" si="75"/>
        <v>#NAME?</v>
      </c>
      <c r="Z390" s="137" t="e">
        <f t="shared" ca="1" si="76"/>
        <v>#NAME?</v>
      </c>
      <c r="AA390" s="125">
        <v>13.926084627745</v>
      </c>
      <c r="AB390" s="125">
        <v>41.989319092122798</v>
      </c>
      <c r="AC390" s="123" t="s">
        <v>10486</v>
      </c>
      <c r="AD390" s="125">
        <v>22.241379310344801</v>
      </c>
      <c r="AE390" s="123" t="s">
        <v>10487</v>
      </c>
      <c r="AF390" s="125">
        <v>36.346153846153797</v>
      </c>
      <c r="AG390" s="123" t="s">
        <v>10488</v>
      </c>
      <c r="AH390" s="125">
        <v>137.40872089999999</v>
      </c>
      <c r="AI390" s="123" t="s">
        <v>157</v>
      </c>
      <c r="AJ390" s="123" t="s">
        <v>189</v>
      </c>
      <c r="AK390" s="124">
        <v>0.53199847550000001</v>
      </c>
      <c r="AL390" s="123" t="s">
        <v>159</v>
      </c>
      <c r="AM390" s="36">
        <v>40973</v>
      </c>
      <c r="AN390" s="123" t="s">
        <v>9271</v>
      </c>
      <c r="AO390" s="123" t="s">
        <v>10489</v>
      </c>
      <c r="AP390" s="123" t="s">
        <v>394</v>
      </c>
      <c r="AQ390" s="123" t="s">
        <v>162</v>
      </c>
    </row>
    <row r="391" spans="1:43">
      <c r="A391" s="123" t="s">
        <v>7798</v>
      </c>
      <c r="B391" s="123" t="s">
        <v>7799</v>
      </c>
      <c r="C391" s="36">
        <v>43830</v>
      </c>
      <c r="D391" s="124">
        <v>0.83819999999999995</v>
      </c>
      <c r="E391" s="124">
        <v>0.83819999999999995</v>
      </c>
      <c r="F391" s="125">
        <v>0.17927572606668399</v>
      </c>
      <c r="G391" s="36">
        <v>43829</v>
      </c>
      <c r="H391" s="124">
        <v>0.8367</v>
      </c>
      <c r="I391" s="125">
        <v>41.971544715447102</v>
      </c>
      <c r="J391" s="123" t="s">
        <v>10490</v>
      </c>
      <c r="K391" s="125">
        <v>0.95146332650847998</v>
      </c>
      <c r="L391" s="125">
        <v>8.7018544935805906</v>
      </c>
      <c r="M391" s="130">
        <v>14.853384488901099</v>
      </c>
      <c r="N391" s="137">
        <f t="shared" si="66"/>
        <v>59.413537955604397</v>
      </c>
      <c r="O391" s="132">
        <f t="shared" si="67"/>
        <v>0.59413537955604401</v>
      </c>
      <c r="P391" s="134">
        <f t="shared" si="68"/>
        <v>71</v>
      </c>
      <c r="Q391" s="134">
        <v>1124</v>
      </c>
      <c r="R391" s="134" t="str">
        <f t="shared" si="69"/>
        <v>71/1124</v>
      </c>
      <c r="S391" s="132">
        <f t="shared" si="70"/>
        <v>6.3167259786476873E-2</v>
      </c>
      <c r="T391" s="137">
        <f t="shared" si="71"/>
        <v>96.841637010676152</v>
      </c>
      <c r="U391" s="133" t="e">
        <f ca="1">[1]!f_risk_annusharpe(A391,"2019/9/30","2019/12/31",1,1,3)</f>
        <v>#NAME?</v>
      </c>
      <c r="V391" s="134" t="e">
        <f t="shared" ca="1" si="72"/>
        <v>#NAME?</v>
      </c>
      <c r="W391" s="134">
        <f t="shared" si="73"/>
        <v>1124</v>
      </c>
      <c r="X391" s="134" t="e">
        <f t="shared" ca="1" si="74"/>
        <v>#NAME?</v>
      </c>
      <c r="Y391" s="132" t="e">
        <f t="shared" ca="1" si="75"/>
        <v>#NAME?</v>
      </c>
      <c r="Z391" s="137" t="e">
        <f t="shared" ca="1" si="76"/>
        <v>#NAME?</v>
      </c>
      <c r="AA391" s="125">
        <v>19.469783352337501</v>
      </c>
      <c r="AB391" s="125">
        <v>41.971544715447102</v>
      </c>
      <c r="AC391" s="123" t="s">
        <v>10490</v>
      </c>
      <c r="AD391" s="125">
        <v>4.95867768595041</v>
      </c>
      <c r="AE391" s="123" t="s">
        <v>10491</v>
      </c>
      <c r="AF391" s="125">
        <v>-16.154846453936202</v>
      </c>
      <c r="AG391" s="123" t="s">
        <v>10492</v>
      </c>
      <c r="AH391" s="125">
        <v>-16.18</v>
      </c>
      <c r="AI391" s="123" t="s">
        <v>157</v>
      </c>
      <c r="AJ391" s="123" t="s">
        <v>186</v>
      </c>
      <c r="AK391" s="124">
        <v>2.1256453059</v>
      </c>
      <c r="AL391" s="123" t="s">
        <v>159</v>
      </c>
      <c r="AM391" s="36">
        <v>42572</v>
      </c>
      <c r="AN391" s="123" t="s">
        <v>9271</v>
      </c>
      <c r="AO391" s="123" t="s">
        <v>9961</v>
      </c>
      <c r="AP391" s="123" t="s">
        <v>268</v>
      </c>
      <c r="AQ391" s="123" t="s">
        <v>229</v>
      </c>
    </row>
    <row r="392" spans="1:43">
      <c r="A392" s="123" t="s">
        <v>7800</v>
      </c>
      <c r="B392" s="123" t="s">
        <v>7801</v>
      </c>
      <c r="C392" s="36">
        <v>43830</v>
      </c>
      <c r="D392" s="124">
        <v>1.1960999999999999</v>
      </c>
      <c r="E392" s="124">
        <v>3.0026999999999999</v>
      </c>
      <c r="F392" s="125">
        <v>0.352378555247926</v>
      </c>
      <c r="G392" s="36">
        <v>43829</v>
      </c>
      <c r="H392" s="124">
        <v>1.1919</v>
      </c>
      <c r="I392" s="125">
        <v>41.9197911722828</v>
      </c>
      <c r="J392" s="123" t="s">
        <v>10493</v>
      </c>
      <c r="K392" s="125">
        <v>1.7005356687356401</v>
      </c>
      <c r="L392" s="125">
        <v>4.9394630636953796</v>
      </c>
      <c r="M392" s="130">
        <v>5.4111218824358804</v>
      </c>
      <c r="N392" s="137">
        <f t="shared" si="66"/>
        <v>21.644487529743522</v>
      </c>
      <c r="O392" s="132">
        <f t="shared" si="67"/>
        <v>0.21644487529743522</v>
      </c>
      <c r="P392" s="134">
        <f t="shared" si="68"/>
        <v>731</v>
      </c>
      <c r="Q392" s="134">
        <v>1124</v>
      </c>
      <c r="R392" s="134" t="str">
        <f t="shared" si="69"/>
        <v>731/1124</v>
      </c>
      <c r="S392" s="132">
        <f t="shared" si="70"/>
        <v>0.65035587188612098</v>
      </c>
      <c r="T392" s="137">
        <f t="shared" si="71"/>
        <v>67.482206405693958</v>
      </c>
      <c r="U392" s="133" t="e">
        <f ca="1">[1]!f_risk_annusharpe(A392,"2019/9/30","2019/12/31",1,1,3)</f>
        <v>#NAME?</v>
      </c>
      <c r="V392" s="134" t="e">
        <f t="shared" ca="1" si="72"/>
        <v>#NAME?</v>
      </c>
      <c r="W392" s="134">
        <f t="shared" si="73"/>
        <v>1124</v>
      </c>
      <c r="X392" s="134" t="e">
        <f t="shared" ca="1" si="74"/>
        <v>#NAME?</v>
      </c>
      <c r="Y392" s="132" t="e">
        <f t="shared" ca="1" si="75"/>
        <v>#NAME?</v>
      </c>
      <c r="Z392" s="137" t="e">
        <f t="shared" ca="1" si="76"/>
        <v>#NAME?</v>
      </c>
      <c r="AA392" s="125">
        <v>13.234876455552399</v>
      </c>
      <c r="AB392" s="125">
        <v>41.9197911722828</v>
      </c>
      <c r="AC392" s="123" t="s">
        <v>10493</v>
      </c>
      <c r="AD392" s="125">
        <v>7.3698384201077003</v>
      </c>
      <c r="AE392" s="123" t="s">
        <v>10494</v>
      </c>
      <c r="AF392" s="125">
        <v>23.5385250981202</v>
      </c>
      <c r="AG392" s="123" t="s">
        <v>10495</v>
      </c>
      <c r="AH392" s="125">
        <v>249.62086726999999</v>
      </c>
      <c r="AI392" s="123" t="s">
        <v>157</v>
      </c>
      <c r="AJ392" s="123" t="s">
        <v>189</v>
      </c>
      <c r="AK392" s="124">
        <v>16.398475085899999</v>
      </c>
      <c r="AL392" s="123" t="s">
        <v>159</v>
      </c>
      <c r="AM392" s="36">
        <v>38951</v>
      </c>
      <c r="AN392" s="123" t="s">
        <v>9271</v>
      </c>
      <c r="AO392" s="123" t="s">
        <v>453</v>
      </c>
      <c r="AP392" s="123" t="s">
        <v>233</v>
      </c>
      <c r="AQ392" s="123" t="s">
        <v>173</v>
      </c>
    </row>
    <row r="393" spans="1:43">
      <c r="A393" s="123" t="s">
        <v>7802</v>
      </c>
      <c r="B393" s="123" t="s">
        <v>7803</v>
      </c>
      <c r="C393" s="36">
        <v>43830</v>
      </c>
      <c r="D393" s="124">
        <v>1.1012</v>
      </c>
      <c r="E393" s="124">
        <v>1.5949</v>
      </c>
      <c r="F393" s="125">
        <v>0.33712984054669498</v>
      </c>
      <c r="G393" s="36">
        <v>43829</v>
      </c>
      <c r="H393" s="124">
        <v>1.0974999999999999</v>
      </c>
      <c r="I393" s="125">
        <v>41.9072164948454</v>
      </c>
      <c r="J393" s="123" t="s">
        <v>10496</v>
      </c>
      <c r="K393" s="125">
        <v>3.1375854640816501</v>
      </c>
      <c r="L393" s="125">
        <v>14.768108389786301</v>
      </c>
      <c r="M393" s="130">
        <v>18.676581528181899</v>
      </c>
      <c r="N393" s="137">
        <f t="shared" si="66"/>
        <v>74.706326112727595</v>
      </c>
      <c r="O393" s="132">
        <f t="shared" si="67"/>
        <v>0.74706326112727595</v>
      </c>
      <c r="P393" s="134">
        <f t="shared" si="68"/>
        <v>15</v>
      </c>
      <c r="Q393" s="134">
        <v>1124</v>
      </c>
      <c r="R393" s="134" t="str">
        <f t="shared" si="69"/>
        <v>15/1124</v>
      </c>
      <c r="S393" s="132">
        <f t="shared" si="70"/>
        <v>1.3345195729537367E-2</v>
      </c>
      <c r="T393" s="137">
        <f t="shared" si="71"/>
        <v>99.332740213523124</v>
      </c>
      <c r="U393" s="133" t="e">
        <f ca="1">[1]!f_risk_annusharpe(A393,"2019/9/30","2019/12/31",1,1,3)</f>
        <v>#NAME?</v>
      </c>
      <c r="V393" s="134" t="e">
        <f t="shared" ca="1" si="72"/>
        <v>#NAME?</v>
      </c>
      <c r="W393" s="134">
        <f t="shared" si="73"/>
        <v>1124</v>
      </c>
      <c r="X393" s="134" t="e">
        <f t="shared" ca="1" si="74"/>
        <v>#NAME?</v>
      </c>
      <c r="Y393" s="132" t="e">
        <f t="shared" ca="1" si="75"/>
        <v>#NAME?</v>
      </c>
      <c r="Z393" s="137" t="e">
        <f t="shared" ca="1" si="76"/>
        <v>#NAME?</v>
      </c>
      <c r="AA393" s="125">
        <v>37.787787787787799</v>
      </c>
      <c r="AB393" s="125">
        <v>41.9072164948454</v>
      </c>
      <c r="AC393" s="123" t="s">
        <v>10496</v>
      </c>
      <c r="AD393" s="125">
        <v>11.1916148608963</v>
      </c>
      <c r="AE393" s="123" t="s">
        <v>10497</v>
      </c>
      <c r="AF393" s="125">
        <v>44.988335806852497</v>
      </c>
      <c r="AG393" s="123" t="s">
        <v>10498</v>
      </c>
      <c r="AH393" s="125">
        <v>63.343859119999998</v>
      </c>
      <c r="AI393" s="123" t="s">
        <v>157</v>
      </c>
      <c r="AJ393" s="123" t="s">
        <v>166</v>
      </c>
      <c r="AK393" s="124">
        <v>13.398152337999999</v>
      </c>
      <c r="AL393" s="123" t="s">
        <v>159</v>
      </c>
      <c r="AM393" s="36">
        <v>42395</v>
      </c>
      <c r="AN393" s="123" t="s">
        <v>9271</v>
      </c>
      <c r="AO393" s="123" t="s">
        <v>494</v>
      </c>
      <c r="AP393" s="123" t="s">
        <v>314</v>
      </c>
      <c r="AQ393" s="123" t="s">
        <v>181</v>
      </c>
    </row>
    <row r="394" spans="1:43">
      <c r="A394" s="123" t="s">
        <v>7804</v>
      </c>
      <c r="B394" s="123" t="s">
        <v>7805</v>
      </c>
      <c r="C394" s="36">
        <v>43830</v>
      </c>
      <c r="D394" s="124">
        <v>1.1858</v>
      </c>
      <c r="E394" s="124">
        <v>1.7058</v>
      </c>
      <c r="F394" s="125">
        <v>0.88480517270715298</v>
      </c>
      <c r="G394" s="36">
        <v>43829</v>
      </c>
      <c r="H394" s="124">
        <v>1.1754</v>
      </c>
      <c r="I394" s="125">
        <v>41.876013058601998</v>
      </c>
      <c r="J394" s="123" t="s">
        <v>10499</v>
      </c>
      <c r="K394" s="125">
        <v>2.1800947867298399</v>
      </c>
      <c r="L394" s="125">
        <v>5.6109473765404099</v>
      </c>
      <c r="M394" s="130">
        <v>7.8882464874711902</v>
      </c>
      <c r="N394" s="137">
        <f t="shared" si="66"/>
        <v>31.552985949884761</v>
      </c>
      <c r="O394" s="132">
        <f t="shared" si="67"/>
        <v>0.3155298594988476</v>
      </c>
      <c r="P394" s="134">
        <f t="shared" si="68"/>
        <v>516</v>
      </c>
      <c r="Q394" s="134">
        <v>1124</v>
      </c>
      <c r="R394" s="134" t="str">
        <f t="shared" si="69"/>
        <v>516/1124</v>
      </c>
      <c r="S394" s="132">
        <f t="shared" si="70"/>
        <v>0.45907473309608543</v>
      </c>
      <c r="T394" s="137">
        <f t="shared" si="71"/>
        <v>77.046263345195726</v>
      </c>
      <c r="U394" s="133" t="e">
        <f ca="1">[1]!f_risk_annusharpe(A394,"2019/9/30","2019/12/31",1,1,3)</f>
        <v>#NAME?</v>
      </c>
      <c r="V394" s="134" t="e">
        <f t="shared" ca="1" si="72"/>
        <v>#NAME?</v>
      </c>
      <c r="W394" s="134">
        <f t="shared" si="73"/>
        <v>1124</v>
      </c>
      <c r="X394" s="134" t="e">
        <f t="shared" ca="1" si="74"/>
        <v>#NAME?</v>
      </c>
      <c r="Y394" s="132" t="e">
        <f t="shared" ca="1" si="75"/>
        <v>#NAME?</v>
      </c>
      <c r="Z394" s="137" t="e">
        <f t="shared" ca="1" si="76"/>
        <v>#NAME?</v>
      </c>
      <c r="AA394" s="125">
        <v>17.685561447379499</v>
      </c>
      <c r="AB394" s="125">
        <v>41.876013058601998</v>
      </c>
      <c r="AC394" s="123" t="s">
        <v>10499</v>
      </c>
      <c r="AD394" s="125">
        <v>15.1932890172718</v>
      </c>
      <c r="AE394" s="123" t="s">
        <v>10500</v>
      </c>
      <c r="AF394" s="125">
        <v>18.154673737460602</v>
      </c>
      <c r="AG394" s="123" t="s">
        <v>10501</v>
      </c>
      <c r="AH394" s="125">
        <v>83.932639660000007</v>
      </c>
      <c r="AI394" s="123" t="s">
        <v>157</v>
      </c>
      <c r="AJ394" s="123" t="s">
        <v>158</v>
      </c>
      <c r="AK394" s="124">
        <v>1.9292312465000001</v>
      </c>
      <c r="AL394" s="123" t="s">
        <v>159</v>
      </c>
      <c r="AM394" s="36">
        <v>39939</v>
      </c>
      <c r="AN394" s="123" t="s">
        <v>9271</v>
      </c>
      <c r="AO394" s="123" t="s">
        <v>10502</v>
      </c>
      <c r="AP394" s="123" t="s">
        <v>441</v>
      </c>
      <c r="AQ394" s="123" t="s">
        <v>173</v>
      </c>
    </row>
    <row r="395" spans="1:43">
      <c r="A395" s="123" t="s">
        <v>7806</v>
      </c>
      <c r="B395" s="123" t="s">
        <v>7807</v>
      </c>
      <c r="C395" s="36">
        <v>43830</v>
      </c>
      <c r="D395" s="124">
        <v>1.1976</v>
      </c>
      <c r="E395" s="124">
        <v>1.1976</v>
      </c>
      <c r="F395" s="125">
        <v>0.67249495628782896</v>
      </c>
      <c r="G395" s="36">
        <v>43829</v>
      </c>
      <c r="H395" s="124">
        <v>1.1896</v>
      </c>
      <c r="I395" s="125">
        <v>41.560283687943297</v>
      </c>
      <c r="J395" s="123" t="s">
        <v>10503</v>
      </c>
      <c r="K395" s="125">
        <v>2.3677237370715498</v>
      </c>
      <c r="L395" s="125">
        <v>5.9166887768638903</v>
      </c>
      <c r="M395" s="130">
        <v>6.8236553385068204</v>
      </c>
      <c r="N395" s="137">
        <f t="shared" si="66"/>
        <v>27.294621354027282</v>
      </c>
      <c r="O395" s="132">
        <f t="shared" si="67"/>
        <v>0.27294621354027282</v>
      </c>
      <c r="P395" s="134">
        <f t="shared" si="68"/>
        <v>613</v>
      </c>
      <c r="Q395" s="134">
        <v>1124</v>
      </c>
      <c r="R395" s="134" t="str">
        <f t="shared" si="69"/>
        <v>613/1124</v>
      </c>
      <c r="S395" s="132">
        <f t="shared" si="70"/>
        <v>0.54537366548042709</v>
      </c>
      <c r="T395" s="137">
        <f t="shared" si="71"/>
        <v>72.731316725978644</v>
      </c>
      <c r="U395" s="133" t="e">
        <f ca="1">[1]!f_risk_annusharpe(A395,"2019/9/30","2019/12/31",1,1,3)</f>
        <v>#NAME?</v>
      </c>
      <c r="V395" s="134" t="e">
        <f t="shared" ca="1" si="72"/>
        <v>#NAME?</v>
      </c>
      <c r="W395" s="134">
        <f t="shared" si="73"/>
        <v>1124</v>
      </c>
      <c r="X395" s="134" t="e">
        <f t="shared" ca="1" si="74"/>
        <v>#NAME?</v>
      </c>
      <c r="Y395" s="132" t="e">
        <f t="shared" ca="1" si="75"/>
        <v>#NAME?</v>
      </c>
      <c r="Z395" s="137" t="e">
        <f t="shared" ca="1" si="76"/>
        <v>#NAME?</v>
      </c>
      <c r="AA395" s="125">
        <v>13.141237600377901</v>
      </c>
      <c r="AB395" s="125">
        <v>41.560283687943297</v>
      </c>
      <c r="AC395" s="123" t="s">
        <v>10503</v>
      </c>
      <c r="AD395" s="125">
        <v>18.715305313243501</v>
      </c>
      <c r="AE395" s="123" t="s">
        <v>10504</v>
      </c>
      <c r="AF395" s="126">
        <v>0</v>
      </c>
      <c r="AG395" s="123"/>
      <c r="AH395" s="125">
        <v>19.760000000000002</v>
      </c>
      <c r="AI395" s="123" t="s">
        <v>157</v>
      </c>
      <c r="AJ395" s="123" t="s">
        <v>95</v>
      </c>
      <c r="AK395" s="124">
        <v>0.86616542470000002</v>
      </c>
      <c r="AL395" s="123" t="s">
        <v>159</v>
      </c>
      <c r="AM395" s="36">
        <v>43068</v>
      </c>
      <c r="AN395" s="123" t="s">
        <v>9271</v>
      </c>
      <c r="AO395" s="123" t="s">
        <v>10505</v>
      </c>
      <c r="AP395" s="123" t="s">
        <v>214</v>
      </c>
      <c r="AQ395" s="123" t="s">
        <v>204</v>
      </c>
    </row>
    <row r="396" spans="1:43">
      <c r="A396" s="123" t="s">
        <v>7808</v>
      </c>
      <c r="B396" s="123" t="s">
        <v>7809</v>
      </c>
      <c r="C396" s="36">
        <v>43830</v>
      </c>
      <c r="D396" s="124">
        <v>0.73399999999999999</v>
      </c>
      <c r="E396" s="124">
        <v>0.73399999999999999</v>
      </c>
      <c r="F396" s="125">
        <v>-0.13605442176870799</v>
      </c>
      <c r="G396" s="36">
        <v>43829</v>
      </c>
      <c r="H396" s="124">
        <v>0.73499999999999999</v>
      </c>
      <c r="I396" s="125">
        <v>41.425818882466302</v>
      </c>
      <c r="J396" s="123" t="s">
        <v>10506</v>
      </c>
      <c r="K396" s="125">
        <v>1.52143845089903</v>
      </c>
      <c r="L396" s="125">
        <v>8.7407407407407298</v>
      </c>
      <c r="M396" s="130">
        <v>13.622291021671799</v>
      </c>
      <c r="N396" s="137">
        <f t="shared" si="66"/>
        <v>54.489164086687197</v>
      </c>
      <c r="O396" s="132">
        <f t="shared" si="67"/>
        <v>0.54489164086687192</v>
      </c>
      <c r="P396" s="134">
        <f t="shared" si="68"/>
        <v>121</v>
      </c>
      <c r="Q396" s="134">
        <v>1124</v>
      </c>
      <c r="R396" s="134" t="str">
        <f t="shared" si="69"/>
        <v>121/1124</v>
      </c>
      <c r="S396" s="132">
        <f t="shared" si="70"/>
        <v>0.10765124555160142</v>
      </c>
      <c r="T396" s="137">
        <f t="shared" si="71"/>
        <v>94.617437722419936</v>
      </c>
      <c r="U396" s="133" t="e">
        <f ca="1">[1]!f_risk_annusharpe(A396,"2019/9/30","2019/12/31",1,1,3)</f>
        <v>#NAME?</v>
      </c>
      <c r="V396" s="134" t="e">
        <f t="shared" ca="1" si="72"/>
        <v>#NAME?</v>
      </c>
      <c r="W396" s="134">
        <f t="shared" si="73"/>
        <v>1124</v>
      </c>
      <c r="X396" s="134" t="e">
        <f t="shared" ca="1" si="74"/>
        <v>#NAME?</v>
      </c>
      <c r="Y396" s="132" t="e">
        <f t="shared" ca="1" si="75"/>
        <v>#NAME?</v>
      </c>
      <c r="Z396" s="137" t="e">
        <f t="shared" ca="1" si="76"/>
        <v>#NAME?</v>
      </c>
      <c r="AA396" s="125">
        <v>20.327868852459002</v>
      </c>
      <c r="AB396" s="125">
        <v>41.425818882466302</v>
      </c>
      <c r="AC396" s="123" t="s">
        <v>10506</v>
      </c>
      <c r="AD396" s="125">
        <v>0.41039671682626599</v>
      </c>
      <c r="AE396" s="123" t="s">
        <v>10507</v>
      </c>
      <c r="AF396" s="125">
        <v>4.5584045584045603</v>
      </c>
      <c r="AG396" s="123" t="s">
        <v>10508</v>
      </c>
      <c r="AH396" s="125">
        <v>-26.6</v>
      </c>
      <c r="AI396" s="123" t="s">
        <v>157</v>
      </c>
      <c r="AJ396" s="123" t="s">
        <v>158</v>
      </c>
      <c r="AK396" s="124">
        <v>5.2843351119999999</v>
      </c>
      <c r="AL396" s="123" t="s">
        <v>159</v>
      </c>
      <c r="AM396" s="36">
        <v>42143</v>
      </c>
      <c r="AN396" s="123" t="s">
        <v>9271</v>
      </c>
      <c r="AO396" s="123" t="s">
        <v>405</v>
      </c>
      <c r="AP396" s="123" t="s">
        <v>193</v>
      </c>
      <c r="AQ396" s="123" t="s">
        <v>185</v>
      </c>
    </row>
    <row r="397" spans="1:43">
      <c r="A397" s="123" t="s">
        <v>7810</v>
      </c>
      <c r="B397" s="123" t="s">
        <v>7811</v>
      </c>
      <c r="C397" s="36">
        <v>43830</v>
      </c>
      <c r="D397" s="124">
        <v>1.1682999999999999</v>
      </c>
      <c r="E397" s="124">
        <v>1.1682999999999999</v>
      </c>
      <c r="F397" s="125">
        <v>1.5736393670666</v>
      </c>
      <c r="G397" s="36">
        <v>43829</v>
      </c>
      <c r="H397" s="124">
        <v>1.1501999999999999</v>
      </c>
      <c r="I397" s="125">
        <v>41.389325910686203</v>
      </c>
      <c r="J397" s="123" t="s">
        <v>10509</v>
      </c>
      <c r="K397" s="125">
        <v>1.7062766605728099</v>
      </c>
      <c r="L397" s="125">
        <v>2.8342575477510601</v>
      </c>
      <c r="M397" s="130">
        <v>6.79159049360144</v>
      </c>
      <c r="N397" s="137">
        <f t="shared" si="66"/>
        <v>27.16636197440576</v>
      </c>
      <c r="O397" s="132">
        <f t="shared" si="67"/>
        <v>0.27166361974405762</v>
      </c>
      <c r="P397" s="134">
        <f t="shared" si="68"/>
        <v>617</v>
      </c>
      <c r="Q397" s="134">
        <v>1124</v>
      </c>
      <c r="R397" s="134" t="str">
        <f t="shared" si="69"/>
        <v>617/1124</v>
      </c>
      <c r="S397" s="132">
        <f t="shared" si="70"/>
        <v>0.54893238434163705</v>
      </c>
      <c r="T397" s="137">
        <f t="shared" si="71"/>
        <v>72.553380782918154</v>
      </c>
      <c r="U397" s="133" t="e">
        <f ca="1">[1]!f_risk_annusharpe(A397,"2019/9/30","2019/12/31",1,1,3)</f>
        <v>#NAME?</v>
      </c>
      <c r="V397" s="134" t="e">
        <f t="shared" ca="1" si="72"/>
        <v>#NAME?</v>
      </c>
      <c r="W397" s="134">
        <f t="shared" si="73"/>
        <v>1124</v>
      </c>
      <c r="X397" s="134" t="e">
        <f t="shared" ca="1" si="74"/>
        <v>#NAME?</v>
      </c>
      <c r="Y397" s="132" t="e">
        <f t="shared" ca="1" si="75"/>
        <v>#NAME?</v>
      </c>
      <c r="Z397" s="137" t="e">
        <f t="shared" ca="1" si="76"/>
        <v>#NAME?</v>
      </c>
      <c r="AA397" s="125">
        <v>16.318199920350501</v>
      </c>
      <c r="AB397" s="125">
        <v>41.389325910686203</v>
      </c>
      <c r="AC397" s="123" t="s">
        <v>10509</v>
      </c>
      <c r="AD397" s="125">
        <v>14.572913602039799</v>
      </c>
      <c r="AE397" s="123" t="s">
        <v>10510</v>
      </c>
      <c r="AF397" s="126">
        <v>0</v>
      </c>
      <c r="AG397" s="123"/>
      <c r="AH397" s="125">
        <v>16.829999999999998</v>
      </c>
      <c r="AI397" s="123" t="s">
        <v>157</v>
      </c>
      <c r="AJ397" s="123" t="s">
        <v>95</v>
      </c>
      <c r="AK397" s="124">
        <v>0.55123255280000005</v>
      </c>
      <c r="AL397" s="123" t="s">
        <v>159</v>
      </c>
      <c r="AM397" s="36">
        <v>43063</v>
      </c>
      <c r="AN397" s="123" t="s">
        <v>9271</v>
      </c>
      <c r="AO397" s="123" t="s">
        <v>10511</v>
      </c>
      <c r="AP397" s="123" t="s">
        <v>268</v>
      </c>
      <c r="AQ397" s="123" t="s">
        <v>185</v>
      </c>
    </row>
    <row r="398" spans="1:43">
      <c r="A398" s="123" t="s">
        <v>7812</v>
      </c>
      <c r="B398" s="123" t="s">
        <v>7813</v>
      </c>
      <c r="C398" s="36">
        <v>43830</v>
      </c>
      <c r="D398" s="124">
        <v>1.0263</v>
      </c>
      <c r="E398" s="124">
        <v>1.0263</v>
      </c>
      <c r="F398" s="125">
        <v>0.76583210603829499</v>
      </c>
      <c r="G398" s="36">
        <v>43829</v>
      </c>
      <c r="H398" s="124">
        <v>1.0185</v>
      </c>
      <c r="I398" s="125">
        <v>41.383110621297703</v>
      </c>
      <c r="J398" s="123" t="s">
        <v>10512</v>
      </c>
      <c r="K398" s="125">
        <v>2.0178926441351899</v>
      </c>
      <c r="L398" s="125">
        <v>14.567983924983199</v>
      </c>
      <c r="M398" s="130">
        <v>15.133497868521401</v>
      </c>
      <c r="N398" s="137">
        <f t="shared" si="66"/>
        <v>60.533991474085603</v>
      </c>
      <c r="O398" s="132">
        <f t="shared" si="67"/>
        <v>0.60533991474085602</v>
      </c>
      <c r="P398" s="134">
        <f t="shared" si="68"/>
        <v>65</v>
      </c>
      <c r="Q398" s="134">
        <v>1124</v>
      </c>
      <c r="R398" s="134" t="str">
        <f t="shared" si="69"/>
        <v>65/1124</v>
      </c>
      <c r="S398" s="132">
        <f t="shared" si="70"/>
        <v>5.7829181494661923E-2</v>
      </c>
      <c r="T398" s="137">
        <f t="shared" si="71"/>
        <v>97.108540925266908</v>
      </c>
      <c r="U398" s="133" t="e">
        <f ca="1">[1]!f_risk_annusharpe(A398,"2019/9/30","2019/12/31",1,1,3)</f>
        <v>#NAME?</v>
      </c>
      <c r="V398" s="134" t="e">
        <f t="shared" ca="1" si="72"/>
        <v>#NAME?</v>
      </c>
      <c r="W398" s="134">
        <f t="shared" si="73"/>
        <v>1124</v>
      </c>
      <c r="X398" s="134" t="e">
        <f t="shared" ca="1" si="74"/>
        <v>#NAME?</v>
      </c>
      <c r="Y398" s="132" t="e">
        <f t="shared" ca="1" si="75"/>
        <v>#NAME?</v>
      </c>
      <c r="Z398" s="137" t="e">
        <f t="shared" ca="1" si="76"/>
        <v>#NAME?</v>
      </c>
      <c r="AA398" s="125">
        <v>21.269053527118</v>
      </c>
      <c r="AB398" s="125">
        <v>41.383110621297703</v>
      </c>
      <c r="AC398" s="123" t="s">
        <v>10512</v>
      </c>
      <c r="AD398" s="126">
        <v>0</v>
      </c>
      <c r="AE398" s="123"/>
      <c r="AF398" s="126">
        <v>0</v>
      </c>
      <c r="AG398" s="123"/>
      <c r="AH398" s="125">
        <v>2.63</v>
      </c>
      <c r="AI398" s="123" t="s">
        <v>157</v>
      </c>
      <c r="AJ398" s="123" t="s">
        <v>95</v>
      </c>
      <c r="AK398" s="124">
        <v>4.4024701584999999</v>
      </c>
      <c r="AL398" s="123" t="s">
        <v>159</v>
      </c>
      <c r="AM398" s="36">
        <v>43129</v>
      </c>
      <c r="AN398" s="123" t="s">
        <v>9271</v>
      </c>
      <c r="AO398" s="123" t="s">
        <v>10513</v>
      </c>
      <c r="AP398" s="123" t="s">
        <v>385</v>
      </c>
      <c r="AQ398" s="123" t="s">
        <v>483</v>
      </c>
    </row>
    <row r="399" spans="1:43">
      <c r="A399" s="123" t="s">
        <v>7814</v>
      </c>
      <c r="B399" s="123" t="s">
        <v>7815</v>
      </c>
      <c r="C399" s="36">
        <v>43830</v>
      </c>
      <c r="D399" s="124">
        <v>0.83799999999999997</v>
      </c>
      <c r="E399" s="124">
        <v>0.83799999999999997</v>
      </c>
      <c r="F399" s="125">
        <v>0.47961630695443702</v>
      </c>
      <c r="G399" s="36">
        <v>43829</v>
      </c>
      <c r="H399" s="124">
        <v>0.83399999999999996</v>
      </c>
      <c r="I399" s="125">
        <v>41.315345699831397</v>
      </c>
      <c r="J399" s="123" t="s">
        <v>10514</v>
      </c>
      <c r="K399" s="125">
        <v>1.08564535585042</v>
      </c>
      <c r="L399" s="125">
        <v>6.0759493670886</v>
      </c>
      <c r="M399" s="130">
        <v>13.3964817320704</v>
      </c>
      <c r="N399" s="137">
        <f t="shared" si="66"/>
        <v>53.585926928281602</v>
      </c>
      <c r="O399" s="132">
        <f t="shared" si="67"/>
        <v>0.53585926928281602</v>
      </c>
      <c r="P399" s="134">
        <f t="shared" si="68"/>
        <v>135</v>
      </c>
      <c r="Q399" s="134">
        <v>1124</v>
      </c>
      <c r="R399" s="134" t="str">
        <f t="shared" si="69"/>
        <v>135/1124</v>
      </c>
      <c r="S399" s="132">
        <f t="shared" si="70"/>
        <v>0.1201067615658363</v>
      </c>
      <c r="T399" s="137">
        <f t="shared" si="71"/>
        <v>93.994661921708186</v>
      </c>
      <c r="U399" s="133" t="e">
        <f ca="1">[1]!f_risk_annusharpe(A399,"2019/9/30","2019/12/31",1,1,3)</f>
        <v>#NAME?</v>
      </c>
      <c r="V399" s="134" t="e">
        <f t="shared" ca="1" si="72"/>
        <v>#NAME?</v>
      </c>
      <c r="W399" s="134">
        <f t="shared" si="73"/>
        <v>1124</v>
      </c>
      <c r="X399" s="134" t="e">
        <f t="shared" ca="1" si="74"/>
        <v>#NAME?</v>
      </c>
      <c r="Y399" s="132" t="e">
        <f t="shared" ca="1" si="75"/>
        <v>#NAME?</v>
      </c>
      <c r="Z399" s="137" t="e">
        <f t="shared" ca="1" si="76"/>
        <v>#NAME?</v>
      </c>
      <c r="AA399" s="125">
        <v>30.529595015576302</v>
      </c>
      <c r="AB399" s="125">
        <v>41.315345699831397</v>
      </c>
      <c r="AC399" s="123" t="s">
        <v>10514</v>
      </c>
      <c r="AD399" s="125">
        <v>6.6157760814249302</v>
      </c>
      <c r="AE399" s="123" t="s">
        <v>10515</v>
      </c>
      <c r="AF399" s="125">
        <v>16.3888888888889</v>
      </c>
      <c r="AG399" s="123" t="s">
        <v>10516</v>
      </c>
      <c r="AH399" s="125">
        <v>-16.2</v>
      </c>
      <c r="AI399" s="123" t="s">
        <v>157</v>
      </c>
      <c r="AJ399" s="123" t="s">
        <v>158</v>
      </c>
      <c r="AK399" s="124">
        <v>2.4191155078</v>
      </c>
      <c r="AL399" s="123" t="s">
        <v>159</v>
      </c>
      <c r="AM399" s="36">
        <v>42212</v>
      </c>
      <c r="AN399" s="123" t="s">
        <v>9271</v>
      </c>
      <c r="AO399" s="123" t="s">
        <v>10517</v>
      </c>
      <c r="AP399" s="123" t="s">
        <v>470</v>
      </c>
      <c r="AQ399" s="123" t="s">
        <v>185</v>
      </c>
    </row>
    <row r="400" spans="1:43">
      <c r="A400" s="123" t="s">
        <v>7816</v>
      </c>
      <c r="B400" s="123" t="s">
        <v>7817</v>
      </c>
      <c r="C400" s="36">
        <v>43830</v>
      </c>
      <c r="D400" s="124">
        <v>1.2692000000000001</v>
      </c>
      <c r="E400" s="124">
        <v>1.2991999999999999</v>
      </c>
      <c r="F400" s="125">
        <v>0.173638516179977</v>
      </c>
      <c r="G400" s="36">
        <v>43829</v>
      </c>
      <c r="H400" s="124">
        <v>1.2669999999999999</v>
      </c>
      <c r="I400" s="125">
        <v>41.217800151794499</v>
      </c>
      <c r="J400" s="123" t="s">
        <v>10518</v>
      </c>
      <c r="K400" s="125">
        <v>1.6091585941878299</v>
      </c>
      <c r="L400" s="125">
        <v>8.4508679045573896</v>
      </c>
      <c r="M400" s="130">
        <v>14.013699882054899</v>
      </c>
      <c r="N400" s="137">
        <f t="shared" si="66"/>
        <v>56.054799528219597</v>
      </c>
      <c r="O400" s="132">
        <f t="shared" si="67"/>
        <v>0.56054799528219601</v>
      </c>
      <c r="P400" s="134">
        <f t="shared" si="68"/>
        <v>110</v>
      </c>
      <c r="Q400" s="134">
        <v>1124</v>
      </c>
      <c r="R400" s="134" t="str">
        <f t="shared" si="69"/>
        <v>110/1124</v>
      </c>
      <c r="S400" s="132">
        <f t="shared" si="70"/>
        <v>9.7864768683274025E-2</v>
      </c>
      <c r="T400" s="137">
        <f t="shared" si="71"/>
        <v>95.106761565836308</v>
      </c>
      <c r="U400" s="133" t="e">
        <f ca="1">[1]!f_risk_annusharpe(A400,"2019/9/30","2019/12/31",1,1,3)</f>
        <v>#NAME?</v>
      </c>
      <c r="V400" s="134" t="e">
        <f t="shared" ca="1" si="72"/>
        <v>#NAME?</v>
      </c>
      <c r="W400" s="134">
        <f t="shared" si="73"/>
        <v>1124</v>
      </c>
      <c r="X400" s="134" t="e">
        <f t="shared" ca="1" si="74"/>
        <v>#NAME?</v>
      </c>
      <c r="Y400" s="132" t="e">
        <f t="shared" ca="1" si="75"/>
        <v>#NAME?</v>
      </c>
      <c r="Z400" s="137" t="e">
        <f t="shared" ca="1" si="76"/>
        <v>#NAME?</v>
      </c>
      <c r="AA400" s="125">
        <v>25.356282078922099</v>
      </c>
      <c r="AB400" s="125">
        <v>41.217800151794499</v>
      </c>
      <c r="AC400" s="123" t="s">
        <v>10518</v>
      </c>
      <c r="AD400" s="126">
        <v>0</v>
      </c>
      <c r="AE400" s="123"/>
      <c r="AF400" s="126">
        <v>0</v>
      </c>
      <c r="AG400" s="123"/>
      <c r="AH400" s="125">
        <v>30.245177080000001</v>
      </c>
      <c r="AI400" s="123" t="s">
        <v>157</v>
      </c>
      <c r="AJ400" s="123" t="s">
        <v>95</v>
      </c>
      <c r="AK400" s="124">
        <v>1.4127527137</v>
      </c>
      <c r="AL400" s="123" t="s">
        <v>159</v>
      </c>
      <c r="AM400" s="36">
        <v>43218</v>
      </c>
      <c r="AN400" s="123" t="s">
        <v>9271</v>
      </c>
      <c r="AO400" s="123" t="s">
        <v>10519</v>
      </c>
      <c r="AP400" s="123" t="s">
        <v>224</v>
      </c>
      <c r="AQ400" s="123" t="s">
        <v>162</v>
      </c>
    </row>
    <row r="401" spans="1:43">
      <c r="A401" s="123" t="s">
        <v>7818</v>
      </c>
      <c r="B401" s="123" t="s">
        <v>7819</v>
      </c>
      <c r="C401" s="36">
        <v>43830</v>
      </c>
      <c r="D401" s="124">
        <v>0.96799999999999997</v>
      </c>
      <c r="E401" s="124">
        <v>0.96799999999999997</v>
      </c>
      <c r="F401" s="125">
        <v>0.20703933747412001</v>
      </c>
      <c r="G401" s="36">
        <v>43829</v>
      </c>
      <c r="H401" s="124">
        <v>0.96599999999999997</v>
      </c>
      <c r="I401" s="125">
        <v>41.107871720116599</v>
      </c>
      <c r="J401" s="123" t="s">
        <v>10520</v>
      </c>
      <c r="K401" s="125">
        <v>3.4188034188034102</v>
      </c>
      <c r="L401" s="125">
        <v>8.7640449438202204</v>
      </c>
      <c r="M401" s="130">
        <v>8.3986562150055892</v>
      </c>
      <c r="N401" s="137">
        <f t="shared" si="66"/>
        <v>33.594624860022357</v>
      </c>
      <c r="O401" s="132">
        <f t="shared" si="67"/>
        <v>0.3359462486002236</v>
      </c>
      <c r="P401" s="134">
        <f t="shared" si="68"/>
        <v>465</v>
      </c>
      <c r="Q401" s="134">
        <v>1124</v>
      </c>
      <c r="R401" s="134" t="str">
        <f t="shared" si="69"/>
        <v>465/1124</v>
      </c>
      <c r="S401" s="132">
        <f t="shared" si="70"/>
        <v>0.41370106761565834</v>
      </c>
      <c r="T401" s="137">
        <f t="shared" si="71"/>
        <v>79.314946619217082</v>
      </c>
      <c r="U401" s="133" t="e">
        <f ca="1">[1]!f_risk_annusharpe(A401,"2019/9/30","2019/12/31",1,1,3)</f>
        <v>#NAME?</v>
      </c>
      <c r="V401" s="134" t="e">
        <f t="shared" ca="1" si="72"/>
        <v>#NAME?</v>
      </c>
      <c r="W401" s="134">
        <f t="shared" si="73"/>
        <v>1124</v>
      </c>
      <c r="X401" s="134" t="e">
        <f t="shared" ca="1" si="74"/>
        <v>#NAME?</v>
      </c>
      <c r="Y401" s="132" t="e">
        <f t="shared" ca="1" si="75"/>
        <v>#NAME?</v>
      </c>
      <c r="Z401" s="137" t="e">
        <f t="shared" ca="1" si="76"/>
        <v>#NAME?</v>
      </c>
      <c r="AA401" s="125">
        <v>13.348946135831399</v>
      </c>
      <c r="AB401" s="125">
        <v>41.107871720116599</v>
      </c>
      <c r="AC401" s="123" t="s">
        <v>10520</v>
      </c>
      <c r="AD401" s="125">
        <v>6.3736263736263696</v>
      </c>
      <c r="AE401" s="123" t="s">
        <v>10521</v>
      </c>
      <c r="AF401" s="125">
        <v>6.1403508771929696</v>
      </c>
      <c r="AG401" s="123" t="s">
        <v>10522</v>
      </c>
      <c r="AH401" s="125">
        <v>-3.2</v>
      </c>
      <c r="AI401" s="123" t="s">
        <v>157</v>
      </c>
      <c r="AJ401" s="123" t="s">
        <v>158</v>
      </c>
      <c r="AK401" s="124">
        <v>19.2326179065</v>
      </c>
      <c r="AL401" s="123" t="s">
        <v>159</v>
      </c>
      <c r="AM401" s="36">
        <v>42048</v>
      </c>
      <c r="AN401" s="123" t="s">
        <v>9271</v>
      </c>
      <c r="AO401" s="123" t="s">
        <v>10523</v>
      </c>
      <c r="AP401" s="123" t="s">
        <v>167</v>
      </c>
      <c r="AQ401" s="123" t="s">
        <v>181</v>
      </c>
    </row>
    <row r="402" spans="1:43">
      <c r="A402" s="123" t="s">
        <v>7820</v>
      </c>
      <c r="B402" s="123" t="s">
        <v>7821</v>
      </c>
      <c r="C402" s="36">
        <v>43830</v>
      </c>
      <c r="D402" s="124">
        <v>1.1021000000000001</v>
      </c>
      <c r="E402" s="124">
        <v>1.1021000000000001</v>
      </c>
      <c r="F402" s="125">
        <v>0.72198866751965096</v>
      </c>
      <c r="G402" s="36">
        <v>43829</v>
      </c>
      <c r="H402" s="124">
        <v>1.0942000000000001</v>
      </c>
      <c r="I402" s="125">
        <v>41.095890410958901</v>
      </c>
      <c r="J402" s="123" t="s">
        <v>10524</v>
      </c>
      <c r="K402" s="125">
        <v>2.1124803113129</v>
      </c>
      <c r="L402" s="125">
        <v>6.4933810029954699</v>
      </c>
      <c r="M402" s="130">
        <v>8.9462238038750499</v>
      </c>
      <c r="N402" s="137">
        <f t="shared" si="66"/>
        <v>35.7848952155002</v>
      </c>
      <c r="O402" s="132">
        <f t="shared" si="67"/>
        <v>0.35784895215500201</v>
      </c>
      <c r="P402" s="134">
        <f t="shared" si="68"/>
        <v>423</v>
      </c>
      <c r="Q402" s="134">
        <v>1124</v>
      </c>
      <c r="R402" s="134" t="str">
        <f t="shared" si="69"/>
        <v>423/1124</v>
      </c>
      <c r="S402" s="132">
        <f t="shared" si="70"/>
        <v>0.37633451957295372</v>
      </c>
      <c r="T402" s="137">
        <f t="shared" si="71"/>
        <v>81.183274021352318</v>
      </c>
      <c r="U402" s="133" t="e">
        <f ca="1">[1]!f_risk_annusharpe(A402,"2019/9/30","2019/12/31",1,1,3)</f>
        <v>#NAME?</v>
      </c>
      <c r="V402" s="134" t="e">
        <f t="shared" ca="1" si="72"/>
        <v>#NAME?</v>
      </c>
      <c r="W402" s="134">
        <f t="shared" si="73"/>
        <v>1124</v>
      </c>
      <c r="X402" s="134" t="e">
        <f t="shared" ca="1" si="74"/>
        <v>#NAME?</v>
      </c>
      <c r="Y402" s="132" t="e">
        <f t="shared" ca="1" si="75"/>
        <v>#NAME?</v>
      </c>
      <c r="Z402" s="137" t="e">
        <f t="shared" ca="1" si="76"/>
        <v>#NAME?</v>
      </c>
      <c r="AA402" s="125">
        <v>16.427213184027099</v>
      </c>
      <c r="AB402" s="125">
        <v>41.095890410958901</v>
      </c>
      <c r="AC402" s="123" t="s">
        <v>10524</v>
      </c>
      <c r="AD402" s="126">
        <v>0</v>
      </c>
      <c r="AE402" s="123"/>
      <c r="AF402" s="126">
        <v>0</v>
      </c>
      <c r="AG402" s="123"/>
      <c r="AH402" s="125">
        <v>10.210000000000001</v>
      </c>
      <c r="AI402" s="123" t="s">
        <v>157</v>
      </c>
      <c r="AJ402" s="123" t="s">
        <v>95</v>
      </c>
      <c r="AK402" s="124">
        <v>0.55604276029999999</v>
      </c>
      <c r="AL402" s="123" t="s">
        <v>159</v>
      </c>
      <c r="AM402" s="36">
        <v>43126</v>
      </c>
      <c r="AN402" s="123" t="s">
        <v>9271</v>
      </c>
      <c r="AO402" s="123" t="s">
        <v>476</v>
      </c>
      <c r="AP402" s="123" t="s">
        <v>195</v>
      </c>
      <c r="AQ402" s="123" t="s">
        <v>165</v>
      </c>
    </row>
    <row r="403" spans="1:43">
      <c r="A403" s="123" t="s">
        <v>7822</v>
      </c>
      <c r="B403" s="123" t="s">
        <v>7823</v>
      </c>
      <c r="C403" s="36">
        <v>43830</v>
      </c>
      <c r="D403" s="124">
        <v>2.1219999999999999</v>
      </c>
      <c r="E403" s="124">
        <v>2.1219999999999999</v>
      </c>
      <c r="F403" s="125">
        <v>0.141576215195831</v>
      </c>
      <c r="G403" s="36">
        <v>43829</v>
      </c>
      <c r="H403" s="124">
        <v>2.1190000000000002</v>
      </c>
      <c r="I403" s="125">
        <v>41.090425531914903</v>
      </c>
      <c r="J403" s="123" t="s">
        <v>10525</v>
      </c>
      <c r="K403" s="125">
        <v>1.43403441682599</v>
      </c>
      <c r="L403" s="125">
        <v>7.3886639676113299</v>
      </c>
      <c r="M403" s="130">
        <v>6.9556451612903203</v>
      </c>
      <c r="N403" s="137">
        <f t="shared" si="66"/>
        <v>27.822580645161281</v>
      </c>
      <c r="O403" s="132">
        <f t="shared" si="67"/>
        <v>0.27822580645161282</v>
      </c>
      <c r="P403" s="134">
        <f t="shared" si="68"/>
        <v>602</v>
      </c>
      <c r="Q403" s="134">
        <v>1124</v>
      </c>
      <c r="R403" s="134" t="str">
        <f t="shared" si="69"/>
        <v>602/1124</v>
      </c>
      <c r="S403" s="132">
        <f t="shared" si="70"/>
        <v>0.53558718861209964</v>
      </c>
      <c r="T403" s="137">
        <f t="shared" si="71"/>
        <v>73.220640569395016</v>
      </c>
      <c r="U403" s="133" t="e">
        <f ca="1">[1]!f_risk_annusharpe(A403,"2019/9/30","2019/12/31",1,1,3)</f>
        <v>#NAME?</v>
      </c>
      <c r="V403" s="134" t="e">
        <f t="shared" ca="1" si="72"/>
        <v>#NAME?</v>
      </c>
      <c r="W403" s="134">
        <f t="shared" si="73"/>
        <v>1124</v>
      </c>
      <c r="X403" s="134" t="e">
        <f t="shared" ca="1" si="74"/>
        <v>#NAME?</v>
      </c>
      <c r="Y403" s="132" t="e">
        <f t="shared" ca="1" si="75"/>
        <v>#NAME?</v>
      </c>
      <c r="Z403" s="137" t="e">
        <f t="shared" ca="1" si="76"/>
        <v>#NAME?</v>
      </c>
      <c r="AA403" s="125">
        <v>13.0527437400106</v>
      </c>
      <c r="AB403" s="125">
        <v>41.090425531914903</v>
      </c>
      <c r="AC403" s="123" t="s">
        <v>10525</v>
      </c>
      <c r="AD403" s="125">
        <v>2.2157996146435401</v>
      </c>
      <c r="AE403" s="123" t="s">
        <v>10526</v>
      </c>
      <c r="AF403" s="125">
        <v>24.896998234255399</v>
      </c>
      <c r="AG403" s="123" t="s">
        <v>10527</v>
      </c>
      <c r="AH403" s="125">
        <v>112.2</v>
      </c>
      <c r="AI403" s="123" t="s">
        <v>157</v>
      </c>
      <c r="AJ403" s="123" t="s">
        <v>158</v>
      </c>
      <c r="AK403" s="124">
        <v>0.69726259509999999</v>
      </c>
      <c r="AL403" s="123" t="s">
        <v>159</v>
      </c>
      <c r="AM403" s="36">
        <v>41681</v>
      </c>
      <c r="AN403" s="123" t="s">
        <v>9271</v>
      </c>
      <c r="AO403" s="123" t="s">
        <v>10528</v>
      </c>
      <c r="AP403" s="123" t="s">
        <v>161</v>
      </c>
      <c r="AQ403" s="123" t="s">
        <v>272</v>
      </c>
    </row>
    <row r="404" spans="1:43">
      <c r="A404" s="123" t="s">
        <v>7824</v>
      </c>
      <c r="B404" s="123" t="s">
        <v>7825</v>
      </c>
      <c r="C404" s="36">
        <v>43830</v>
      </c>
      <c r="D404" s="124">
        <v>1.0863</v>
      </c>
      <c r="E404" s="124">
        <v>5.0110999999999999</v>
      </c>
      <c r="F404" s="125">
        <v>0.61128091136425899</v>
      </c>
      <c r="G404" s="36">
        <v>43829</v>
      </c>
      <c r="H404" s="124">
        <v>1.0797000000000001</v>
      </c>
      <c r="I404" s="125">
        <v>41.059598951265301</v>
      </c>
      <c r="J404" s="123" t="s">
        <v>10529</v>
      </c>
      <c r="K404" s="125">
        <v>3.3095577746076899</v>
      </c>
      <c r="L404" s="125">
        <v>7.38433882203379</v>
      </c>
      <c r="M404" s="130">
        <v>8.3590994038597408</v>
      </c>
      <c r="N404" s="137">
        <f t="shared" si="66"/>
        <v>33.436397615438963</v>
      </c>
      <c r="O404" s="132">
        <f t="shared" si="67"/>
        <v>0.33436397615438962</v>
      </c>
      <c r="P404" s="134">
        <f t="shared" si="68"/>
        <v>469</v>
      </c>
      <c r="Q404" s="134">
        <v>1124</v>
      </c>
      <c r="R404" s="134" t="str">
        <f t="shared" si="69"/>
        <v>469/1124</v>
      </c>
      <c r="S404" s="132">
        <f t="shared" si="70"/>
        <v>0.41725978647686834</v>
      </c>
      <c r="T404" s="137">
        <f t="shared" si="71"/>
        <v>79.137010676156592</v>
      </c>
      <c r="U404" s="133" t="e">
        <f ca="1">[1]!f_risk_annusharpe(A404,"2019/9/30","2019/12/31",1,1,3)</f>
        <v>#NAME?</v>
      </c>
      <c r="V404" s="134" t="e">
        <f t="shared" ca="1" si="72"/>
        <v>#NAME?</v>
      </c>
      <c r="W404" s="134">
        <f t="shared" si="73"/>
        <v>1124</v>
      </c>
      <c r="X404" s="134" t="e">
        <f t="shared" ca="1" si="74"/>
        <v>#NAME?</v>
      </c>
      <c r="Y404" s="132" t="e">
        <f t="shared" ca="1" si="75"/>
        <v>#NAME?</v>
      </c>
      <c r="Z404" s="137" t="e">
        <f t="shared" ca="1" si="76"/>
        <v>#NAME?</v>
      </c>
      <c r="AA404" s="125">
        <v>19.927136233163999</v>
      </c>
      <c r="AB404" s="125">
        <v>41.059598951265301</v>
      </c>
      <c r="AC404" s="123" t="s">
        <v>10529</v>
      </c>
      <c r="AD404" s="125">
        <v>7.1574964733049002</v>
      </c>
      <c r="AE404" s="123" t="s">
        <v>10530</v>
      </c>
      <c r="AF404" s="125">
        <v>34.970304549578998</v>
      </c>
      <c r="AG404" s="123" t="s">
        <v>10531</v>
      </c>
      <c r="AH404" s="125">
        <v>1308.9475031300001</v>
      </c>
      <c r="AI404" s="123" t="s">
        <v>157</v>
      </c>
      <c r="AJ404" s="123" t="s">
        <v>158</v>
      </c>
      <c r="AK404" s="124">
        <v>34.581814603300003</v>
      </c>
      <c r="AL404" s="123" t="s">
        <v>159</v>
      </c>
      <c r="AM404" s="36">
        <v>37384</v>
      </c>
      <c r="AN404" s="123" t="s">
        <v>9271</v>
      </c>
      <c r="AO404" s="123" t="s">
        <v>10532</v>
      </c>
      <c r="AP404" s="123" t="s">
        <v>238</v>
      </c>
      <c r="AQ404" s="123" t="s">
        <v>207</v>
      </c>
    </row>
    <row r="405" spans="1:43">
      <c r="A405" s="123" t="s">
        <v>7826</v>
      </c>
      <c r="B405" s="123" t="s">
        <v>7827</v>
      </c>
      <c r="C405" s="36">
        <v>43830</v>
      </c>
      <c r="D405" s="124">
        <v>1.129</v>
      </c>
      <c r="E405" s="124">
        <v>1.3919999999999999</v>
      </c>
      <c r="F405" s="125">
        <v>0.35555555555555801</v>
      </c>
      <c r="G405" s="36">
        <v>43829</v>
      </c>
      <c r="H405" s="124">
        <v>1.125</v>
      </c>
      <c r="I405" s="125">
        <v>40.895244544544603</v>
      </c>
      <c r="J405" s="123" t="s">
        <v>10533</v>
      </c>
      <c r="K405" s="125">
        <v>3.2936870997255299</v>
      </c>
      <c r="L405" s="125">
        <v>9.7927841653666192</v>
      </c>
      <c r="M405" s="130">
        <v>9.8784928181108693</v>
      </c>
      <c r="N405" s="137">
        <f t="shared" si="66"/>
        <v>39.513971272443477</v>
      </c>
      <c r="O405" s="132">
        <f t="shared" si="67"/>
        <v>0.39513971272443477</v>
      </c>
      <c r="P405" s="134">
        <f t="shared" si="68"/>
        <v>348</v>
      </c>
      <c r="Q405" s="134">
        <v>1124</v>
      </c>
      <c r="R405" s="134" t="str">
        <f t="shared" si="69"/>
        <v>348/1124</v>
      </c>
      <c r="S405" s="132">
        <f t="shared" si="70"/>
        <v>0.30960854092526691</v>
      </c>
      <c r="T405" s="137">
        <f t="shared" si="71"/>
        <v>84.519572953736656</v>
      </c>
      <c r="U405" s="133" t="e">
        <f ca="1">[1]!f_risk_annusharpe(A405,"2019/9/30","2019/12/31",1,1,3)</f>
        <v>#NAME?</v>
      </c>
      <c r="V405" s="134" t="e">
        <f t="shared" ca="1" si="72"/>
        <v>#NAME?</v>
      </c>
      <c r="W405" s="134">
        <f t="shared" si="73"/>
        <v>1124</v>
      </c>
      <c r="X405" s="134" t="e">
        <f t="shared" ca="1" si="74"/>
        <v>#NAME?</v>
      </c>
      <c r="Y405" s="132" t="e">
        <f t="shared" ca="1" si="75"/>
        <v>#NAME?</v>
      </c>
      <c r="Z405" s="137" t="e">
        <f t="shared" ca="1" si="76"/>
        <v>#NAME?</v>
      </c>
      <c r="AA405" s="125">
        <v>18.579906739679899</v>
      </c>
      <c r="AB405" s="125">
        <v>40.895244544544603</v>
      </c>
      <c r="AC405" s="123" t="s">
        <v>10533</v>
      </c>
      <c r="AD405" s="125">
        <v>8.1062590629800404</v>
      </c>
      <c r="AE405" s="123" t="s">
        <v>10534</v>
      </c>
      <c r="AF405" s="125">
        <v>16.422125144747699</v>
      </c>
      <c r="AG405" s="123" t="s">
        <v>10535</v>
      </c>
      <c r="AH405" s="125">
        <v>40.754349300000001</v>
      </c>
      <c r="AI405" s="123" t="s">
        <v>157</v>
      </c>
      <c r="AJ405" s="123" t="s">
        <v>158</v>
      </c>
      <c r="AK405" s="124">
        <v>1.6608956486999999</v>
      </c>
      <c r="AL405" s="123" t="s">
        <v>159</v>
      </c>
      <c r="AM405" s="36">
        <v>41844</v>
      </c>
      <c r="AN405" s="123" t="s">
        <v>9271</v>
      </c>
      <c r="AO405" s="123" t="s">
        <v>384</v>
      </c>
      <c r="AP405" s="123" t="s">
        <v>369</v>
      </c>
      <c r="AQ405" s="123" t="s">
        <v>162</v>
      </c>
    </row>
    <row r="406" spans="1:43">
      <c r="A406" s="123" t="s">
        <v>7828</v>
      </c>
      <c r="B406" s="123" t="s">
        <v>7829</v>
      </c>
      <c r="C406" s="36">
        <v>43830</v>
      </c>
      <c r="D406" s="124">
        <v>1.0727</v>
      </c>
      <c r="E406" s="124">
        <v>1.0727</v>
      </c>
      <c r="F406" s="125">
        <v>0.18679368637340099</v>
      </c>
      <c r="G406" s="36">
        <v>43829</v>
      </c>
      <c r="H406" s="124">
        <v>1.0707</v>
      </c>
      <c r="I406" s="125">
        <v>40.829722988053</v>
      </c>
      <c r="J406" s="123" t="s">
        <v>10536</v>
      </c>
      <c r="K406" s="125">
        <v>1.9773742751212</v>
      </c>
      <c r="L406" s="125">
        <v>4.29752066115703</v>
      </c>
      <c r="M406" s="130">
        <v>6.3448002379300101</v>
      </c>
      <c r="N406" s="137">
        <f t="shared" si="66"/>
        <v>25.379200951720041</v>
      </c>
      <c r="O406" s="132">
        <f t="shared" si="67"/>
        <v>0.25379200951720038</v>
      </c>
      <c r="P406" s="134">
        <f t="shared" si="68"/>
        <v>650</v>
      </c>
      <c r="Q406" s="134">
        <v>1124</v>
      </c>
      <c r="R406" s="134" t="str">
        <f t="shared" si="69"/>
        <v>650/1124</v>
      </c>
      <c r="S406" s="132">
        <f t="shared" si="70"/>
        <v>0.57829181494661919</v>
      </c>
      <c r="T406" s="137">
        <f t="shared" si="71"/>
        <v>71.085409252669038</v>
      </c>
      <c r="U406" s="133" t="e">
        <f ca="1">[1]!f_risk_annusharpe(A406,"2019/9/30","2019/12/31",1,1,3)</f>
        <v>#NAME?</v>
      </c>
      <c r="V406" s="134" t="e">
        <f t="shared" ca="1" si="72"/>
        <v>#NAME?</v>
      </c>
      <c r="W406" s="134">
        <f t="shared" si="73"/>
        <v>1124</v>
      </c>
      <c r="X406" s="134" t="e">
        <f t="shared" ca="1" si="74"/>
        <v>#NAME?</v>
      </c>
      <c r="Y406" s="132" t="e">
        <f t="shared" ca="1" si="75"/>
        <v>#NAME?</v>
      </c>
      <c r="Z406" s="137" t="e">
        <f t="shared" ca="1" si="76"/>
        <v>#NAME?</v>
      </c>
      <c r="AA406" s="125">
        <v>10.065667966345201</v>
      </c>
      <c r="AB406" s="125">
        <v>40.829722988053</v>
      </c>
      <c r="AC406" s="123" t="s">
        <v>10536</v>
      </c>
      <c r="AD406" s="125">
        <v>-6.3798219584569704</v>
      </c>
      <c r="AE406" s="123" t="s">
        <v>10537</v>
      </c>
      <c r="AF406" s="126">
        <v>0</v>
      </c>
      <c r="AG406" s="123"/>
      <c r="AH406" s="125">
        <v>7.27</v>
      </c>
      <c r="AI406" s="123" t="s">
        <v>163</v>
      </c>
      <c r="AJ406" s="123" t="s">
        <v>95</v>
      </c>
      <c r="AK406" s="124">
        <v>0.85169942190000003</v>
      </c>
      <c r="AL406" s="123" t="s">
        <v>159</v>
      </c>
      <c r="AM406" s="36">
        <v>42859</v>
      </c>
      <c r="AN406" s="123" t="s">
        <v>9271</v>
      </c>
      <c r="AO406" s="123" t="s">
        <v>10538</v>
      </c>
      <c r="AP406" s="123" t="s">
        <v>433</v>
      </c>
      <c r="AQ406" s="123" t="s">
        <v>181</v>
      </c>
    </row>
    <row r="407" spans="1:43">
      <c r="A407" s="123" t="s">
        <v>7830</v>
      </c>
      <c r="B407" s="123" t="s">
        <v>7831</v>
      </c>
      <c r="C407" s="36">
        <v>43830</v>
      </c>
      <c r="D407" s="124">
        <v>1.097</v>
      </c>
      <c r="E407" s="124">
        <v>1.119</v>
      </c>
      <c r="F407" s="125">
        <v>0.82720588235293502</v>
      </c>
      <c r="G407" s="36">
        <v>43829</v>
      </c>
      <c r="H407" s="124">
        <v>1.0880000000000001</v>
      </c>
      <c r="I407" s="125">
        <v>40.821566110397903</v>
      </c>
      <c r="J407" s="123" t="s">
        <v>10539</v>
      </c>
      <c r="K407" s="125">
        <v>2.90806754221388</v>
      </c>
      <c r="L407" s="125">
        <v>9.15422885572141</v>
      </c>
      <c r="M407" s="130">
        <v>12.282497441146401</v>
      </c>
      <c r="N407" s="137">
        <f t="shared" si="66"/>
        <v>49.129989764585602</v>
      </c>
      <c r="O407" s="132">
        <f t="shared" si="67"/>
        <v>0.49129989764585602</v>
      </c>
      <c r="P407" s="134">
        <f t="shared" si="68"/>
        <v>200</v>
      </c>
      <c r="Q407" s="134">
        <v>1124</v>
      </c>
      <c r="R407" s="134" t="str">
        <f t="shared" si="69"/>
        <v>200/1124</v>
      </c>
      <c r="S407" s="132">
        <f t="shared" si="70"/>
        <v>0.17793594306049823</v>
      </c>
      <c r="T407" s="137">
        <f t="shared" si="71"/>
        <v>91.103202846975094</v>
      </c>
      <c r="U407" s="133" t="e">
        <f ca="1">[1]!f_risk_annusharpe(A407,"2019/9/30","2019/12/31",1,1,3)</f>
        <v>#NAME?</v>
      </c>
      <c r="V407" s="134" t="e">
        <f t="shared" ca="1" si="72"/>
        <v>#NAME?</v>
      </c>
      <c r="W407" s="134">
        <f t="shared" si="73"/>
        <v>1124</v>
      </c>
      <c r="X407" s="134" t="e">
        <f t="shared" ca="1" si="74"/>
        <v>#NAME?</v>
      </c>
      <c r="Y407" s="132" t="e">
        <f t="shared" ca="1" si="75"/>
        <v>#NAME?</v>
      </c>
      <c r="Z407" s="137" t="e">
        <f t="shared" ca="1" si="76"/>
        <v>#NAME?</v>
      </c>
      <c r="AA407" s="125">
        <v>18.083961248654401</v>
      </c>
      <c r="AB407" s="125">
        <v>40.821566110397903</v>
      </c>
      <c r="AC407" s="123" t="s">
        <v>10539</v>
      </c>
      <c r="AD407" s="125">
        <v>12.1628747</v>
      </c>
      <c r="AE407" s="123" t="s">
        <v>10540</v>
      </c>
      <c r="AF407" s="125">
        <v>11.938996706586799</v>
      </c>
      <c r="AG407" s="123" t="s">
        <v>10541</v>
      </c>
      <c r="AH407" s="125">
        <v>12.1628747</v>
      </c>
      <c r="AI407" s="123" t="s">
        <v>157</v>
      </c>
      <c r="AJ407" s="123" t="s">
        <v>189</v>
      </c>
      <c r="AK407" s="124">
        <v>3.3370439553</v>
      </c>
      <c r="AL407" s="123" t="s">
        <v>159</v>
      </c>
      <c r="AM407" s="36">
        <v>42601</v>
      </c>
      <c r="AN407" s="123" t="s">
        <v>9271</v>
      </c>
      <c r="AO407" s="123" t="s">
        <v>495</v>
      </c>
      <c r="AP407" s="123" t="s">
        <v>245</v>
      </c>
      <c r="AQ407" s="123" t="s">
        <v>185</v>
      </c>
    </row>
    <row r="408" spans="1:43">
      <c r="A408" s="123" t="s">
        <v>7832</v>
      </c>
      <c r="B408" s="123" t="s">
        <v>7833</v>
      </c>
      <c r="C408" s="36">
        <v>43830</v>
      </c>
      <c r="D408" s="124">
        <v>1.1499999999999999</v>
      </c>
      <c r="E408" s="124">
        <v>1.31</v>
      </c>
      <c r="F408" s="125">
        <v>0.52447552447553503</v>
      </c>
      <c r="G408" s="36">
        <v>43829</v>
      </c>
      <c r="H408" s="124">
        <v>1.1439999999999999</v>
      </c>
      <c r="I408" s="125">
        <v>40.758873929008601</v>
      </c>
      <c r="J408" s="123" t="s">
        <v>10542</v>
      </c>
      <c r="K408" s="125">
        <v>2.3131672597864501</v>
      </c>
      <c r="L408" s="125">
        <v>9.7328244274809101</v>
      </c>
      <c r="M408" s="130">
        <v>10.6833493743985</v>
      </c>
      <c r="N408" s="137">
        <f t="shared" si="66"/>
        <v>42.733397497593998</v>
      </c>
      <c r="O408" s="132">
        <f t="shared" si="67"/>
        <v>0.42733397497594</v>
      </c>
      <c r="P408" s="134">
        <f t="shared" si="68"/>
        <v>297</v>
      </c>
      <c r="Q408" s="134">
        <v>1124</v>
      </c>
      <c r="R408" s="134" t="str">
        <f t="shared" si="69"/>
        <v>297/1124</v>
      </c>
      <c r="S408" s="132">
        <f t="shared" si="70"/>
        <v>0.26423487544483987</v>
      </c>
      <c r="T408" s="137">
        <f t="shared" si="71"/>
        <v>86.788256227758012</v>
      </c>
      <c r="U408" s="133" t="e">
        <f ca="1">[1]!f_risk_annusharpe(A408,"2019/9/30","2019/12/31",1,1,3)</f>
        <v>#NAME?</v>
      </c>
      <c r="V408" s="134" t="e">
        <f t="shared" ca="1" si="72"/>
        <v>#NAME?</v>
      </c>
      <c r="W408" s="134">
        <f t="shared" si="73"/>
        <v>1124</v>
      </c>
      <c r="X408" s="134" t="e">
        <f t="shared" ca="1" si="74"/>
        <v>#NAME?</v>
      </c>
      <c r="Y408" s="132" t="e">
        <f t="shared" ca="1" si="75"/>
        <v>#NAME?</v>
      </c>
      <c r="Z408" s="137" t="e">
        <f t="shared" ca="1" si="76"/>
        <v>#NAME?</v>
      </c>
      <c r="AA408" s="125">
        <v>24.458874458874501</v>
      </c>
      <c r="AB408" s="125">
        <v>40.758873929008601</v>
      </c>
      <c r="AC408" s="123" t="s">
        <v>10542</v>
      </c>
      <c r="AD408" s="125">
        <v>11.5421920465567</v>
      </c>
      <c r="AE408" s="123" t="s">
        <v>10543</v>
      </c>
      <c r="AF408" s="125">
        <v>30.418610837438401</v>
      </c>
      <c r="AG408" s="123" t="s">
        <v>10544</v>
      </c>
      <c r="AH408" s="125">
        <v>32.374890000000001</v>
      </c>
      <c r="AI408" s="123" t="s">
        <v>163</v>
      </c>
      <c r="AJ408" s="123" t="s">
        <v>166</v>
      </c>
      <c r="AK408" s="124">
        <v>1.4476990546999999</v>
      </c>
      <c r="AL408" s="123" t="s">
        <v>159</v>
      </c>
      <c r="AM408" s="36">
        <v>42457</v>
      </c>
      <c r="AN408" s="123" t="s">
        <v>9271</v>
      </c>
      <c r="AO408" s="123" t="s">
        <v>498</v>
      </c>
      <c r="AP408" s="123" t="s">
        <v>394</v>
      </c>
      <c r="AQ408" s="123" t="s">
        <v>226</v>
      </c>
    </row>
    <row r="409" spans="1:43">
      <c r="A409" s="123" t="s">
        <v>7834</v>
      </c>
      <c r="B409" s="123" t="s">
        <v>7835</v>
      </c>
      <c r="C409" s="36">
        <v>43830</v>
      </c>
      <c r="D409" s="124">
        <v>1.3740000000000001</v>
      </c>
      <c r="E409" s="124">
        <v>1.6040000000000001</v>
      </c>
      <c r="F409" s="125">
        <v>0.54884742041713097</v>
      </c>
      <c r="G409" s="36">
        <v>43829</v>
      </c>
      <c r="H409" s="124">
        <v>1.3665</v>
      </c>
      <c r="I409" s="125">
        <v>40.749846342962499</v>
      </c>
      <c r="J409" s="123" t="s">
        <v>10545</v>
      </c>
      <c r="K409" s="125">
        <v>2.4608501118568298</v>
      </c>
      <c r="L409" s="125">
        <v>6.2973851152715703</v>
      </c>
      <c r="M409" s="130">
        <v>6.1823802163833204</v>
      </c>
      <c r="N409" s="137">
        <f t="shared" si="66"/>
        <v>24.729520865533281</v>
      </c>
      <c r="O409" s="132">
        <f t="shared" si="67"/>
        <v>0.2472952086553328</v>
      </c>
      <c r="P409" s="134">
        <f t="shared" si="68"/>
        <v>666</v>
      </c>
      <c r="Q409" s="134">
        <v>1124</v>
      </c>
      <c r="R409" s="134" t="str">
        <f t="shared" si="69"/>
        <v>666/1124</v>
      </c>
      <c r="S409" s="132">
        <f t="shared" si="70"/>
        <v>0.59252669039145911</v>
      </c>
      <c r="T409" s="137">
        <f t="shared" si="71"/>
        <v>70.37366548042705</v>
      </c>
      <c r="U409" s="133" t="e">
        <f ca="1">[1]!f_risk_annusharpe(A409,"2019/9/30","2019/12/31",1,1,3)</f>
        <v>#NAME?</v>
      </c>
      <c r="V409" s="134" t="e">
        <f t="shared" ca="1" si="72"/>
        <v>#NAME?</v>
      </c>
      <c r="W409" s="134">
        <f t="shared" si="73"/>
        <v>1124</v>
      </c>
      <c r="X409" s="134" t="e">
        <f t="shared" ca="1" si="74"/>
        <v>#NAME?</v>
      </c>
      <c r="Y409" s="132" t="e">
        <f t="shared" ca="1" si="75"/>
        <v>#NAME?</v>
      </c>
      <c r="Z409" s="137" t="e">
        <f t="shared" ca="1" si="76"/>
        <v>#NAME?</v>
      </c>
      <c r="AA409" s="125">
        <v>10.7171635777599</v>
      </c>
      <c r="AB409" s="125">
        <v>40.749846342962499</v>
      </c>
      <c r="AC409" s="123" t="s">
        <v>10545</v>
      </c>
      <c r="AD409" s="125">
        <v>9.0822483328040793</v>
      </c>
      <c r="AE409" s="123" t="s">
        <v>10546</v>
      </c>
      <c r="AF409" s="125">
        <v>14.8829431438127</v>
      </c>
      <c r="AG409" s="123" t="s">
        <v>10547</v>
      </c>
      <c r="AH409" s="125">
        <v>62.600946200000003</v>
      </c>
      <c r="AI409" s="123" t="s">
        <v>157</v>
      </c>
      <c r="AJ409" s="123" t="s">
        <v>158</v>
      </c>
      <c r="AK409" s="124">
        <v>3.8997118153999999</v>
      </c>
      <c r="AL409" s="123" t="s">
        <v>159</v>
      </c>
      <c r="AM409" s="36">
        <v>42048</v>
      </c>
      <c r="AN409" s="123" t="s">
        <v>9271</v>
      </c>
      <c r="AO409" s="123" t="s">
        <v>206</v>
      </c>
      <c r="AP409" s="123" t="s">
        <v>205</v>
      </c>
      <c r="AQ409" s="123" t="s">
        <v>185</v>
      </c>
    </row>
    <row r="410" spans="1:43">
      <c r="A410" s="123" t="s">
        <v>7836</v>
      </c>
      <c r="B410" s="123" t="s">
        <v>7837</v>
      </c>
      <c r="C410" s="36">
        <v>43830</v>
      </c>
      <c r="D410" s="124">
        <v>0.999</v>
      </c>
      <c r="E410" s="124">
        <v>0.999</v>
      </c>
      <c r="F410" s="125">
        <v>0.50301810865191199</v>
      </c>
      <c r="G410" s="36">
        <v>43829</v>
      </c>
      <c r="H410" s="124">
        <v>0.99399999999999999</v>
      </c>
      <c r="I410" s="125">
        <v>40.704225352112701</v>
      </c>
      <c r="J410" s="123" t="s">
        <v>10548</v>
      </c>
      <c r="K410" s="125">
        <v>1.8348623853210999</v>
      </c>
      <c r="L410" s="125">
        <v>8.9422028353325995</v>
      </c>
      <c r="M410" s="130">
        <v>10.0220264317181</v>
      </c>
      <c r="N410" s="137">
        <f t="shared" si="66"/>
        <v>40.088105726872399</v>
      </c>
      <c r="O410" s="132">
        <f t="shared" si="67"/>
        <v>0.40088105726872397</v>
      </c>
      <c r="P410" s="134">
        <f t="shared" si="68"/>
        <v>341</v>
      </c>
      <c r="Q410" s="134">
        <v>1124</v>
      </c>
      <c r="R410" s="134" t="str">
        <f t="shared" si="69"/>
        <v>341/1124</v>
      </c>
      <c r="S410" s="132">
        <f t="shared" si="70"/>
        <v>0.30338078291814946</v>
      </c>
      <c r="T410" s="137">
        <f t="shared" si="71"/>
        <v>84.830960854092524</v>
      </c>
      <c r="U410" s="133" t="e">
        <f ca="1">[1]!f_risk_annusharpe(A410,"2019/9/30","2019/12/31",1,1,3)</f>
        <v>#NAME?</v>
      </c>
      <c r="V410" s="134" t="e">
        <f t="shared" ca="1" si="72"/>
        <v>#NAME?</v>
      </c>
      <c r="W410" s="134">
        <f t="shared" si="73"/>
        <v>1124</v>
      </c>
      <c r="X410" s="134" t="e">
        <f t="shared" ca="1" si="74"/>
        <v>#NAME?</v>
      </c>
      <c r="Y410" s="132" t="e">
        <f t="shared" ca="1" si="75"/>
        <v>#NAME?</v>
      </c>
      <c r="Z410" s="137" t="e">
        <f t="shared" ca="1" si="76"/>
        <v>#NAME?</v>
      </c>
      <c r="AA410" s="125">
        <v>11.8701007838746</v>
      </c>
      <c r="AB410" s="125">
        <v>40.704225352112701</v>
      </c>
      <c r="AC410" s="123" t="s">
        <v>10548</v>
      </c>
      <c r="AD410" s="125">
        <v>4.71698113207548</v>
      </c>
      <c r="AE410" s="123" t="s">
        <v>10549</v>
      </c>
      <c r="AF410" s="126">
        <v>0</v>
      </c>
      <c r="AG410" s="123"/>
      <c r="AH410" s="125">
        <v>-0.1</v>
      </c>
      <c r="AI410" s="123" t="s">
        <v>157</v>
      </c>
      <c r="AJ410" s="123" t="s">
        <v>95</v>
      </c>
      <c r="AK410" s="124">
        <v>0.99114509399999995</v>
      </c>
      <c r="AL410" s="123" t="s">
        <v>159</v>
      </c>
      <c r="AM410" s="36">
        <v>42920</v>
      </c>
      <c r="AN410" s="123" t="s">
        <v>9271</v>
      </c>
      <c r="AO410" s="123" t="s">
        <v>493</v>
      </c>
      <c r="AP410" s="123" t="s">
        <v>240</v>
      </c>
      <c r="AQ410" s="123" t="s">
        <v>181</v>
      </c>
    </row>
    <row r="411" spans="1:43">
      <c r="A411" s="123" t="s">
        <v>7838</v>
      </c>
      <c r="B411" s="123" t="s">
        <v>7839</v>
      </c>
      <c r="C411" s="36">
        <v>43830</v>
      </c>
      <c r="D411" s="124">
        <v>1.179</v>
      </c>
      <c r="E411" s="124">
        <v>1.2689999999999999</v>
      </c>
      <c r="F411" s="125">
        <v>0.16992353440951899</v>
      </c>
      <c r="G411" s="36">
        <v>43829</v>
      </c>
      <c r="H411" s="124">
        <v>1.177</v>
      </c>
      <c r="I411" s="125">
        <v>40.699602450312497</v>
      </c>
      <c r="J411" s="123" t="s">
        <v>10550</v>
      </c>
      <c r="K411" s="125">
        <v>1.28865979381443</v>
      </c>
      <c r="L411" s="125">
        <v>3.1495644796895199</v>
      </c>
      <c r="M411" s="130">
        <v>4.4286556246989504</v>
      </c>
      <c r="N411" s="137">
        <f t="shared" si="66"/>
        <v>17.714622498795801</v>
      </c>
      <c r="O411" s="132">
        <f t="shared" si="67"/>
        <v>0.17714622498795801</v>
      </c>
      <c r="P411" s="134">
        <f t="shared" si="68"/>
        <v>810</v>
      </c>
      <c r="Q411" s="134">
        <v>1124</v>
      </c>
      <c r="R411" s="134" t="str">
        <f t="shared" si="69"/>
        <v>810/1124</v>
      </c>
      <c r="S411" s="132">
        <f t="shared" si="70"/>
        <v>0.72064056939501775</v>
      </c>
      <c r="T411" s="137">
        <f t="shared" si="71"/>
        <v>63.967971530249116</v>
      </c>
      <c r="U411" s="133" t="e">
        <f ca="1">[1]!f_risk_annusharpe(A411,"2019/9/30","2019/12/31",1,1,3)</f>
        <v>#NAME?</v>
      </c>
      <c r="V411" s="134" t="e">
        <f t="shared" ca="1" si="72"/>
        <v>#NAME?</v>
      </c>
      <c r="W411" s="134">
        <f t="shared" si="73"/>
        <v>1124</v>
      </c>
      <c r="X411" s="134" t="e">
        <f t="shared" ca="1" si="74"/>
        <v>#NAME?</v>
      </c>
      <c r="Y411" s="132" t="e">
        <f t="shared" ca="1" si="75"/>
        <v>#NAME?</v>
      </c>
      <c r="Z411" s="137" t="e">
        <f t="shared" ca="1" si="76"/>
        <v>#NAME?</v>
      </c>
      <c r="AA411" s="125">
        <v>8.5645080635127098</v>
      </c>
      <c r="AB411" s="125">
        <v>40.699602450312497</v>
      </c>
      <c r="AC411" s="123" t="s">
        <v>10550</v>
      </c>
      <c r="AD411" s="125">
        <v>10.9118487783995</v>
      </c>
      <c r="AE411" s="123" t="s">
        <v>10551</v>
      </c>
      <c r="AF411" s="125">
        <v>21.1733780945112</v>
      </c>
      <c r="AG411" s="123" t="s">
        <v>10552</v>
      </c>
      <c r="AH411" s="125">
        <v>27.954276199999999</v>
      </c>
      <c r="AI411" s="123" t="s">
        <v>163</v>
      </c>
      <c r="AJ411" s="123" t="s">
        <v>158</v>
      </c>
      <c r="AK411" s="124">
        <v>2.2225215787999999</v>
      </c>
      <c r="AL411" s="123" t="s">
        <v>159</v>
      </c>
      <c r="AM411" s="36">
        <v>42171</v>
      </c>
      <c r="AN411" s="123" t="s">
        <v>9271</v>
      </c>
      <c r="AO411" s="123" t="s">
        <v>449</v>
      </c>
      <c r="AP411" s="123" t="s">
        <v>205</v>
      </c>
      <c r="AQ411" s="123" t="s">
        <v>185</v>
      </c>
    </row>
    <row r="412" spans="1:43">
      <c r="A412" s="123" t="s">
        <v>7840</v>
      </c>
      <c r="B412" s="123" t="s">
        <v>7841</v>
      </c>
      <c r="C412" s="36">
        <v>43830</v>
      </c>
      <c r="D412" s="124">
        <v>1.2450000000000001</v>
      </c>
      <c r="E412" s="124">
        <v>1.325</v>
      </c>
      <c r="F412" s="125">
        <v>0.80971659919029504</v>
      </c>
      <c r="G412" s="36">
        <v>43829</v>
      </c>
      <c r="H412" s="124">
        <v>1.2350000000000001</v>
      </c>
      <c r="I412" s="125">
        <v>40.677966101694899</v>
      </c>
      <c r="J412" s="123" t="s">
        <v>10553</v>
      </c>
      <c r="K412" s="125">
        <v>2.8925619834710901</v>
      </c>
      <c r="L412" s="125">
        <v>9.8852603706972904</v>
      </c>
      <c r="M412" s="130">
        <v>12.3646209386282</v>
      </c>
      <c r="N412" s="137">
        <f t="shared" si="66"/>
        <v>49.458483754512798</v>
      </c>
      <c r="O412" s="132">
        <f t="shared" si="67"/>
        <v>0.494584837545128</v>
      </c>
      <c r="P412" s="134">
        <f t="shared" si="68"/>
        <v>195</v>
      </c>
      <c r="Q412" s="134">
        <v>1124</v>
      </c>
      <c r="R412" s="134" t="str">
        <f t="shared" si="69"/>
        <v>195/1124</v>
      </c>
      <c r="S412" s="132">
        <f t="shared" si="70"/>
        <v>0.17348754448398576</v>
      </c>
      <c r="T412" s="137">
        <f t="shared" si="71"/>
        <v>91.325622775800724</v>
      </c>
      <c r="U412" s="133" t="e">
        <f ca="1">[1]!f_risk_annusharpe(A412,"2019/9/30","2019/12/31",1,1,3)</f>
        <v>#NAME?</v>
      </c>
      <c r="V412" s="134" t="e">
        <f t="shared" ca="1" si="72"/>
        <v>#NAME?</v>
      </c>
      <c r="W412" s="134">
        <f t="shared" si="73"/>
        <v>1124</v>
      </c>
      <c r="X412" s="134" t="e">
        <f t="shared" ca="1" si="74"/>
        <v>#NAME?</v>
      </c>
      <c r="Y412" s="132" t="e">
        <f t="shared" ca="1" si="75"/>
        <v>#NAME?</v>
      </c>
      <c r="Z412" s="137" t="e">
        <f t="shared" ca="1" si="76"/>
        <v>#NAME?</v>
      </c>
      <c r="AA412" s="125">
        <v>19.024856596558301</v>
      </c>
      <c r="AB412" s="125">
        <v>40.677966101694899</v>
      </c>
      <c r="AC412" s="123" t="s">
        <v>10553</v>
      </c>
      <c r="AD412" s="125">
        <v>19.1993820124666</v>
      </c>
      <c r="AE412" s="123" t="s">
        <v>10554</v>
      </c>
      <c r="AF412" s="126">
        <v>0</v>
      </c>
      <c r="AG412" s="123"/>
      <c r="AH412" s="125">
        <v>33.860906</v>
      </c>
      <c r="AI412" s="123" t="s">
        <v>157</v>
      </c>
      <c r="AJ412" s="123" t="s">
        <v>95</v>
      </c>
      <c r="AK412" s="124">
        <v>2.7346916987999998</v>
      </c>
      <c r="AL412" s="123" t="s">
        <v>159</v>
      </c>
      <c r="AM412" s="36">
        <v>42888</v>
      </c>
      <c r="AN412" s="123" t="s">
        <v>9271</v>
      </c>
      <c r="AO412" s="123" t="s">
        <v>495</v>
      </c>
      <c r="AP412" s="123" t="s">
        <v>245</v>
      </c>
      <c r="AQ412" s="123" t="s">
        <v>173</v>
      </c>
    </row>
    <row r="413" spans="1:43">
      <c r="A413" s="123" t="s">
        <v>7842</v>
      </c>
      <c r="B413" s="123" t="s">
        <v>7843</v>
      </c>
      <c r="C413" s="36">
        <v>43830</v>
      </c>
      <c r="D413" s="124">
        <v>1.1447000000000001</v>
      </c>
      <c r="E413" s="124">
        <v>1.1447000000000001</v>
      </c>
      <c r="F413" s="125">
        <v>0.57991389157369</v>
      </c>
      <c r="G413" s="36">
        <v>43829</v>
      </c>
      <c r="H413" s="124">
        <v>1.1380999999999999</v>
      </c>
      <c r="I413" s="125">
        <v>40.661096092405998</v>
      </c>
      <c r="J413" s="123" t="s">
        <v>10555</v>
      </c>
      <c r="K413" s="125">
        <v>3.6584261523136798</v>
      </c>
      <c r="L413" s="125">
        <v>9.7822959624052999</v>
      </c>
      <c r="M413" s="130">
        <v>14.161763239254</v>
      </c>
      <c r="N413" s="137">
        <f t="shared" si="66"/>
        <v>56.647052957016001</v>
      </c>
      <c r="O413" s="132">
        <f t="shared" si="67"/>
        <v>0.56647052957015998</v>
      </c>
      <c r="P413" s="134">
        <f t="shared" si="68"/>
        <v>104</v>
      </c>
      <c r="Q413" s="134">
        <v>1124</v>
      </c>
      <c r="R413" s="134" t="str">
        <f t="shared" si="69"/>
        <v>104/1124</v>
      </c>
      <c r="S413" s="132">
        <f t="shared" si="70"/>
        <v>9.2526690391459068E-2</v>
      </c>
      <c r="T413" s="137">
        <f t="shared" si="71"/>
        <v>95.37366548042705</v>
      </c>
      <c r="U413" s="133" t="e">
        <f ca="1">[1]!f_risk_annusharpe(A413,"2019/9/30","2019/12/31",1,1,3)</f>
        <v>#NAME?</v>
      </c>
      <c r="V413" s="134" t="e">
        <f t="shared" ca="1" si="72"/>
        <v>#NAME?</v>
      </c>
      <c r="W413" s="134">
        <f t="shared" si="73"/>
        <v>1124</v>
      </c>
      <c r="X413" s="134" t="e">
        <f t="shared" ca="1" si="74"/>
        <v>#NAME?</v>
      </c>
      <c r="Y413" s="132" t="e">
        <f t="shared" ca="1" si="75"/>
        <v>#NAME?</v>
      </c>
      <c r="Z413" s="137" t="e">
        <f t="shared" ca="1" si="76"/>
        <v>#NAME?</v>
      </c>
      <c r="AA413" s="125">
        <v>13.034462328429001</v>
      </c>
      <c r="AB413" s="125">
        <v>40.661096092405998</v>
      </c>
      <c r="AC413" s="123" t="s">
        <v>10555</v>
      </c>
      <c r="AD413" s="126">
        <v>0</v>
      </c>
      <c r="AE413" s="123"/>
      <c r="AF413" s="126">
        <v>0</v>
      </c>
      <c r="AG413" s="123"/>
      <c r="AH413" s="125">
        <v>14.47</v>
      </c>
      <c r="AI413" s="123" t="s">
        <v>157</v>
      </c>
      <c r="AJ413" s="123" t="s">
        <v>95</v>
      </c>
      <c r="AK413" s="124">
        <v>9.6289729453999993</v>
      </c>
      <c r="AL413" s="123" t="s">
        <v>159</v>
      </c>
      <c r="AM413" s="36">
        <v>43180</v>
      </c>
      <c r="AN413" s="123" t="s">
        <v>9271</v>
      </c>
      <c r="AO413" s="123" t="s">
        <v>10556</v>
      </c>
      <c r="AP413" s="123" t="s">
        <v>381</v>
      </c>
      <c r="AQ413" s="123" t="s">
        <v>173</v>
      </c>
    </row>
    <row r="414" spans="1:43">
      <c r="A414" s="123" t="s">
        <v>7844</v>
      </c>
      <c r="B414" s="123" t="s">
        <v>7845</v>
      </c>
      <c r="C414" s="36">
        <v>43830</v>
      </c>
      <c r="D414" s="124">
        <v>1.6</v>
      </c>
      <c r="E414" s="124">
        <v>2.21</v>
      </c>
      <c r="F414" s="125">
        <v>0.56568196103080004</v>
      </c>
      <c r="G414" s="36">
        <v>43829</v>
      </c>
      <c r="H414" s="124">
        <v>1.591</v>
      </c>
      <c r="I414" s="125">
        <v>40.597539543057998</v>
      </c>
      <c r="J414" s="123" t="s">
        <v>10557</v>
      </c>
      <c r="K414" s="125">
        <v>3.1592520954223202</v>
      </c>
      <c r="L414" s="125">
        <v>7.8894133513149001</v>
      </c>
      <c r="M414" s="130">
        <v>8.7695445275322808</v>
      </c>
      <c r="N414" s="137">
        <f t="shared" si="66"/>
        <v>35.078178110129123</v>
      </c>
      <c r="O414" s="132">
        <f t="shared" si="67"/>
        <v>0.35078178110129121</v>
      </c>
      <c r="P414" s="134">
        <f t="shared" si="68"/>
        <v>438</v>
      </c>
      <c r="Q414" s="134">
        <v>1124</v>
      </c>
      <c r="R414" s="134" t="str">
        <f t="shared" si="69"/>
        <v>438/1124</v>
      </c>
      <c r="S414" s="132">
        <f t="shared" si="70"/>
        <v>0.38967971530249113</v>
      </c>
      <c r="T414" s="137">
        <f t="shared" si="71"/>
        <v>80.516014234875442</v>
      </c>
      <c r="U414" s="133" t="e">
        <f ca="1">[1]!f_risk_annusharpe(A414,"2019/9/30","2019/12/31",1,1,3)</f>
        <v>#NAME?</v>
      </c>
      <c r="V414" s="134" t="e">
        <f t="shared" ca="1" si="72"/>
        <v>#NAME?</v>
      </c>
      <c r="W414" s="134">
        <f t="shared" si="73"/>
        <v>1124</v>
      </c>
      <c r="X414" s="134" t="e">
        <f t="shared" ca="1" si="74"/>
        <v>#NAME?</v>
      </c>
      <c r="Y414" s="132" t="e">
        <f t="shared" ca="1" si="75"/>
        <v>#NAME?</v>
      </c>
      <c r="Z414" s="137" t="e">
        <f t="shared" ca="1" si="76"/>
        <v>#NAME?</v>
      </c>
      <c r="AA414" s="125">
        <v>20.120120120120099</v>
      </c>
      <c r="AB414" s="125">
        <v>40.597539543057998</v>
      </c>
      <c r="AC414" s="123" t="s">
        <v>10557</v>
      </c>
      <c r="AD414" s="125">
        <v>7.2443681307792298</v>
      </c>
      <c r="AE414" s="123" t="s">
        <v>10558</v>
      </c>
      <c r="AF414" s="125">
        <v>35.463030302446697</v>
      </c>
      <c r="AG414" s="123" t="s">
        <v>10559</v>
      </c>
      <c r="AH414" s="125">
        <v>140.28224</v>
      </c>
      <c r="AI414" s="123" t="s">
        <v>157</v>
      </c>
      <c r="AJ414" s="123" t="s">
        <v>158</v>
      </c>
      <c r="AK414" s="124">
        <v>10.620412681099999</v>
      </c>
      <c r="AL414" s="123" t="s">
        <v>159</v>
      </c>
      <c r="AM414" s="36">
        <v>40403</v>
      </c>
      <c r="AN414" s="123" t="s">
        <v>9271</v>
      </c>
      <c r="AO414" s="123" t="s">
        <v>10532</v>
      </c>
      <c r="AP414" s="123" t="s">
        <v>238</v>
      </c>
      <c r="AQ414" s="123" t="s">
        <v>181</v>
      </c>
    </row>
    <row r="415" spans="1:43">
      <c r="A415" s="123" t="s">
        <v>7846</v>
      </c>
      <c r="B415" s="123" t="s">
        <v>7847</v>
      </c>
      <c r="C415" s="36">
        <v>43830</v>
      </c>
      <c r="D415" s="124">
        <v>1.085</v>
      </c>
      <c r="E415" s="124">
        <v>1.085</v>
      </c>
      <c r="F415" s="125">
        <v>1.024208566108</v>
      </c>
      <c r="G415" s="36">
        <v>43829</v>
      </c>
      <c r="H415" s="124">
        <v>1.0740000000000001</v>
      </c>
      <c r="I415" s="125">
        <v>40.362225097024599</v>
      </c>
      <c r="J415" s="123" t="s">
        <v>10560</v>
      </c>
      <c r="K415" s="125">
        <v>3.8277511961722501</v>
      </c>
      <c r="L415" s="125">
        <v>8.6086086086086109</v>
      </c>
      <c r="M415" s="130">
        <v>11.0542476970317</v>
      </c>
      <c r="N415" s="137">
        <f t="shared" si="66"/>
        <v>44.2169907881268</v>
      </c>
      <c r="O415" s="132">
        <f t="shared" si="67"/>
        <v>0.44216990788126798</v>
      </c>
      <c r="P415" s="134">
        <f t="shared" si="68"/>
        <v>273</v>
      </c>
      <c r="Q415" s="134">
        <v>1124</v>
      </c>
      <c r="R415" s="134" t="str">
        <f t="shared" si="69"/>
        <v>273/1124</v>
      </c>
      <c r="S415" s="132">
        <f t="shared" si="70"/>
        <v>0.24288256227758007</v>
      </c>
      <c r="T415" s="137">
        <f t="shared" si="71"/>
        <v>87.855871886120994</v>
      </c>
      <c r="U415" s="133" t="e">
        <f ca="1">[1]!f_risk_annusharpe(A415,"2019/9/30","2019/12/31",1,1,3)</f>
        <v>#NAME?</v>
      </c>
      <c r="V415" s="134" t="e">
        <f t="shared" ca="1" si="72"/>
        <v>#NAME?</v>
      </c>
      <c r="W415" s="134">
        <f t="shared" si="73"/>
        <v>1124</v>
      </c>
      <c r="X415" s="134" t="e">
        <f t="shared" ca="1" si="74"/>
        <v>#NAME?</v>
      </c>
      <c r="Y415" s="132" t="e">
        <f t="shared" ca="1" si="75"/>
        <v>#NAME?</v>
      </c>
      <c r="Z415" s="137" t="e">
        <f t="shared" ca="1" si="76"/>
        <v>#NAME?</v>
      </c>
      <c r="AA415" s="125">
        <v>20.288248337028801</v>
      </c>
      <c r="AB415" s="125">
        <v>40.362225097024599</v>
      </c>
      <c r="AC415" s="123" t="s">
        <v>10560</v>
      </c>
      <c r="AD415" s="125">
        <v>9.9290780141843893</v>
      </c>
      <c r="AE415" s="123" t="s">
        <v>10561</v>
      </c>
      <c r="AF415" s="126">
        <v>0</v>
      </c>
      <c r="AG415" s="123"/>
      <c r="AH415" s="125">
        <v>8.5</v>
      </c>
      <c r="AI415" s="123" t="s">
        <v>157</v>
      </c>
      <c r="AJ415" s="123" t="s">
        <v>95</v>
      </c>
      <c r="AK415" s="124">
        <v>0.60243244689999997</v>
      </c>
      <c r="AL415" s="123" t="s">
        <v>159</v>
      </c>
      <c r="AM415" s="36">
        <v>42976</v>
      </c>
      <c r="AN415" s="123" t="s">
        <v>9271</v>
      </c>
      <c r="AO415" s="123" t="s">
        <v>10562</v>
      </c>
      <c r="AP415" s="123" t="s">
        <v>394</v>
      </c>
      <c r="AQ415" s="123" t="s">
        <v>162</v>
      </c>
    </row>
    <row r="416" spans="1:43">
      <c r="A416" s="123" t="s">
        <v>7848</v>
      </c>
      <c r="B416" s="123" t="s">
        <v>7849</v>
      </c>
      <c r="C416" s="36">
        <v>43830</v>
      </c>
      <c r="D416" s="124">
        <v>3.4279999999999999</v>
      </c>
      <c r="E416" s="124">
        <v>3.4279999999999999</v>
      </c>
      <c r="F416" s="125">
        <v>0.58685446009389697</v>
      </c>
      <c r="G416" s="36">
        <v>43829</v>
      </c>
      <c r="H416" s="124">
        <v>3.4079999999999999</v>
      </c>
      <c r="I416" s="125">
        <v>40.2618657937807</v>
      </c>
      <c r="J416" s="123" t="s">
        <v>10563</v>
      </c>
      <c r="K416" s="125">
        <v>2.2673031026252999</v>
      </c>
      <c r="L416" s="125">
        <v>9.2763787057698401</v>
      </c>
      <c r="M416" s="130">
        <v>14.763977234683599</v>
      </c>
      <c r="N416" s="137">
        <f t="shared" si="66"/>
        <v>59.055908938734397</v>
      </c>
      <c r="O416" s="132">
        <f t="shared" si="67"/>
        <v>0.59055908938734403</v>
      </c>
      <c r="P416" s="134">
        <f t="shared" si="68"/>
        <v>75</v>
      </c>
      <c r="Q416" s="134">
        <v>1124</v>
      </c>
      <c r="R416" s="134" t="str">
        <f t="shared" si="69"/>
        <v>75/1124</v>
      </c>
      <c r="S416" s="132">
        <f t="shared" si="70"/>
        <v>6.6725978647686826E-2</v>
      </c>
      <c r="T416" s="137">
        <f t="shared" si="71"/>
        <v>96.663701067615662</v>
      </c>
      <c r="U416" s="133" t="e">
        <f ca="1">[1]!f_risk_annusharpe(A416,"2019/9/30","2019/12/31",1,1,3)</f>
        <v>#NAME?</v>
      </c>
      <c r="V416" s="134" t="e">
        <f t="shared" ca="1" si="72"/>
        <v>#NAME?</v>
      </c>
      <c r="W416" s="134">
        <f t="shared" si="73"/>
        <v>1124</v>
      </c>
      <c r="X416" s="134" t="e">
        <f t="shared" ca="1" si="74"/>
        <v>#NAME?</v>
      </c>
      <c r="Y416" s="132" t="e">
        <f t="shared" ca="1" si="75"/>
        <v>#NAME?</v>
      </c>
      <c r="Z416" s="137" t="e">
        <f t="shared" ca="1" si="76"/>
        <v>#NAME?</v>
      </c>
      <c r="AA416" s="125">
        <v>29.1635267520723</v>
      </c>
      <c r="AB416" s="125">
        <v>40.2618657937807</v>
      </c>
      <c r="AC416" s="123" t="s">
        <v>10563</v>
      </c>
      <c r="AD416" s="125">
        <v>26.308032424465701</v>
      </c>
      <c r="AE416" s="123" t="s">
        <v>10564</v>
      </c>
      <c r="AF416" s="125">
        <v>52.0851818988465</v>
      </c>
      <c r="AG416" s="123" t="s">
        <v>10565</v>
      </c>
      <c r="AH416" s="125">
        <v>242.8</v>
      </c>
      <c r="AI416" s="123" t="s">
        <v>157</v>
      </c>
      <c r="AJ416" s="123" t="s">
        <v>166</v>
      </c>
      <c r="AK416" s="124">
        <v>3.3349970335000001</v>
      </c>
      <c r="AL416" s="123" t="s">
        <v>159</v>
      </c>
      <c r="AM416" s="36">
        <v>40007</v>
      </c>
      <c r="AN416" s="123" t="s">
        <v>9271</v>
      </c>
      <c r="AO416" s="123" t="s">
        <v>497</v>
      </c>
      <c r="AP416" s="123" t="s">
        <v>343</v>
      </c>
      <c r="AQ416" s="123" t="s">
        <v>162</v>
      </c>
    </row>
    <row r="417" spans="1:43">
      <c r="A417" s="123" t="s">
        <v>7850</v>
      </c>
      <c r="B417" s="123" t="s">
        <v>7851</v>
      </c>
      <c r="C417" s="36">
        <v>43830</v>
      </c>
      <c r="D417" s="124">
        <v>1.2793000000000001</v>
      </c>
      <c r="E417" s="124">
        <v>1.2793000000000001</v>
      </c>
      <c r="F417" s="125">
        <v>1.07450422691001</v>
      </c>
      <c r="G417" s="36">
        <v>43829</v>
      </c>
      <c r="H417" s="124">
        <v>1.2657</v>
      </c>
      <c r="I417" s="125">
        <v>40.105136348702203</v>
      </c>
      <c r="J417" s="123" t="s">
        <v>10566</v>
      </c>
      <c r="K417" s="125">
        <v>3.6709886547812101</v>
      </c>
      <c r="L417" s="125">
        <v>12.6739475074864</v>
      </c>
      <c r="M417" s="130">
        <v>20.393374741200802</v>
      </c>
      <c r="N417" s="137">
        <f t="shared" si="66"/>
        <v>81.573498964803207</v>
      </c>
      <c r="O417" s="132">
        <f t="shared" si="67"/>
        <v>0.81573498964803204</v>
      </c>
      <c r="P417" s="134">
        <f t="shared" si="68"/>
        <v>10</v>
      </c>
      <c r="Q417" s="134">
        <v>1124</v>
      </c>
      <c r="R417" s="134" t="str">
        <f t="shared" si="69"/>
        <v>10/1124</v>
      </c>
      <c r="S417" s="132">
        <f t="shared" si="70"/>
        <v>8.8967971530249119E-3</v>
      </c>
      <c r="T417" s="137">
        <f t="shared" si="71"/>
        <v>99.555160142348754</v>
      </c>
      <c r="U417" s="133" t="e">
        <f ca="1">[1]!f_risk_annusharpe(A417,"2019/9/30","2019/12/31",1,1,3)</f>
        <v>#NAME?</v>
      </c>
      <c r="V417" s="134" t="e">
        <f t="shared" ca="1" si="72"/>
        <v>#NAME?</v>
      </c>
      <c r="W417" s="134">
        <f t="shared" si="73"/>
        <v>1124</v>
      </c>
      <c r="X417" s="134" t="e">
        <f t="shared" ca="1" si="74"/>
        <v>#NAME?</v>
      </c>
      <c r="Y417" s="132" t="e">
        <f t="shared" ca="1" si="75"/>
        <v>#NAME?</v>
      </c>
      <c r="Z417" s="137" t="e">
        <f t="shared" ca="1" si="76"/>
        <v>#NAME?</v>
      </c>
      <c r="AA417" s="125">
        <v>20.043164117481499</v>
      </c>
      <c r="AB417" s="125">
        <v>40.105136348702203</v>
      </c>
      <c r="AC417" s="123" t="s">
        <v>10566</v>
      </c>
      <c r="AD417" s="125">
        <v>19.7061850846823</v>
      </c>
      <c r="AE417" s="123" t="s">
        <v>10567</v>
      </c>
      <c r="AF417" s="126">
        <v>0</v>
      </c>
      <c r="AG417" s="123"/>
      <c r="AH417" s="125">
        <v>27.93</v>
      </c>
      <c r="AI417" s="123" t="s">
        <v>157</v>
      </c>
      <c r="AJ417" s="123" t="s">
        <v>95</v>
      </c>
      <c r="AK417" s="124">
        <v>0.89009222359999995</v>
      </c>
      <c r="AL417" s="123" t="s">
        <v>159</v>
      </c>
      <c r="AM417" s="36">
        <v>42893</v>
      </c>
      <c r="AN417" s="123" t="s">
        <v>9271</v>
      </c>
      <c r="AO417" s="123" t="s">
        <v>10513</v>
      </c>
      <c r="AP417" s="123" t="s">
        <v>385</v>
      </c>
      <c r="AQ417" s="123" t="s">
        <v>409</v>
      </c>
    </row>
    <row r="418" spans="1:43">
      <c r="A418" s="123" t="s">
        <v>7852</v>
      </c>
      <c r="B418" s="123" t="s">
        <v>7853</v>
      </c>
      <c r="C418" s="36">
        <v>43830</v>
      </c>
      <c r="D418" s="124">
        <v>1.1103000000000001</v>
      </c>
      <c r="E418" s="124">
        <v>1.1103000000000001</v>
      </c>
      <c r="F418" s="125">
        <v>0.26187466136898402</v>
      </c>
      <c r="G418" s="36">
        <v>43829</v>
      </c>
      <c r="H418" s="124">
        <v>1.1073999999999999</v>
      </c>
      <c r="I418" s="125">
        <v>40.0302686341279</v>
      </c>
      <c r="J418" s="123" t="s">
        <v>10568</v>
      </c>
      <c r="K418" s="125">
        <v>3.2645089285714399</v>
      </c>
      <c r="L418" s="125">
        <v>12.0496518316682</v>
      </c>
      <c r="M418" s="130">
        <v>13.5276073619632</v>
      </c>
      <c r="N418" s="137">
        <f t="shared" si="66"/>
        <v>54.110429447852802</v>
      </c>
      <c r="O418" s="132">
        <f t="shared" si="67"/>
        <v>0.54110429447852804</v>
      </c>
      <c r="P418" s="134">
        <f t="shared" si="68"/>
        <v>124</v>
      </c>
      <c r="Q418" s="134">
        <v>1124</v>
      </c>
      <c r="R418" s="134" t="str">
        <f t="shared" si="69"/>
        <v>124/1124</v>
      </c>
      <c r="S418" s="132">
        <f t="shared" si="70"/>
        <v>0.1103202846975089</v>
      </c>
      <c r="T418" s="137">
        <f t="shared" si="71"/>
        <v>94.483985765124558</v>
      </c>
      <c r="U418" s="133" t="e">
        <f ca="1">[1]!f_risk_annusharpe(A418,"2019/9/30","2019/12/31",1,1,3)</f>
        <v>#NAME?</v>
      </c>
      <c r="V418" s="134" t="e">
        <f t="shared" ca="1" si="72"/>
        <v>#NAME?</v>
      </c>
      <c r="W418" s="134">
        <f t="shared" si="73"/>
        <v>1124</v>
      </c>
      <c r="X418" s="134" t="e">
        <f t="shared" ca="1" si="74"/>
        <v>#NAME?</v>
      </c>
      <c r="Y418" s="132" t="e">
        <f t="shared" ca="1" si="75"/>
        <v>#NAME?</v>
      </c>
      <c r="Z418" s="137" t="e">
        <f t="shared" ca="1" si="76"/>
        <v>#NAME?</v>
      </c>
      <c r="AA418" s="125">
        <v>15.8977035490606</v>
      </c>
      <c r="AB418" s="125">
        <v>40.0302686341279</v>
      </c>
      <c r="AC418" s="123" t="s">
        <v>10568</v>
      </c>
      <c r="AD418" s="125">
        <v>9.7134387351778706</v>
      </c>
      <c r="AE418" s="123" t="s">
        <v>10569</v>
      </c>
      <c r="AF418" s="125">
        <v>11.25250501002</v>
      </c>
      <c r="AG418" s="123" t="s">
        <v>10570</v>
      </c>
      <c r="AH418" s="125">
        <v>11.03</v>
      </c>
      <c r="AI418" s="123" t="s">
        <v>157</v>
      </c>
      <c r="AJ418" s="123" t="s">
        <v>158</v>
      </c>
      <c r="AK418" s="124">
        <v>1.0889020979999999</v>
      </c>
      <c r="AL418" s="123" t="s">
        <v>159</v>
      </c>
      <c r="AM418" s="36">
        <v>42440</v>
      </c>
      <c r="AN418" s="123" t="s">
        <v>9271</v>
      </c>
      <c r="AO418" s="123" t="s">
        <v>515</v>
      </c>
      <c r="AP418" s="123" t="s">
        <v>182</v>
      </c>
      <c r="AQ418" s="123" t="s">
        <v>170</v>
      </c>
    </row>
    <row r="419" spans="1:43">
      <c r="A419" s="123" t="s">
        <v>7854</v>
      </c>
      <c r="B419" s="123" t="s">
        <v>7855</v>
      </c>
      <c r="C419" s="36">
        <v>43830</v>
      </c>
      <c r="D419" s="124">
        <v>1.3409</v>
      </c>
      <c r="E419" s="124">
        <v>1.3409</v>
      </c>
      <c r="F419" s="125">
        <v>0.84987966305656504</v>
      </c>
      <c r="G419" s="36">
        <v>43829</v>
      </c>
      <c r="H419" s="124">
        <v>1.3295999999999999</v>
      </c>
      <c r="I419" s="125">
        <v>39.954075774971301</v>
      </c>
      <c r="J419" s="123" t="s">
        <v>10571</v>
      </c>
      <c r="K419" s="125">
        <v>5.0779719457722701</v>
      </c>
      <c r="L419" s="125">
        <v>10.9465497269568</v>
      </c>
      <c r="M419" s="130">
        <v>15.049335049334999</v>
      </c>
      <c r="N419" s="137">
        <f t="shared" si="66"/>
        <v>60.197340197339997</v>
      </c>
      <c r="O419" s="132">
        <f t="shared" si="67"/>
        <v>0.60197340197339999</v>
      </c>
      <c r="P419" s="134">
        <f t="shared" si="68"/>
        <v>69</v>
      </c>
      <c r="Q419" s="134">
        <v>1124</v>
      </c>
      <c r="R419" s="134" t="str">
        <f t="shared" si="69"/>
        <v>69/1124</v>
      </c>
      <c r="S419" s="132">
        <f t="shared" si="70"/>
        <v>6.1387900355871883E-2</v>
      </c>
      <c r="T419" s="137">
        <f t="shared" si="71"/>
        <v>96.930604982206404</v>
      </c>
      <c r="U419" s="133" t="e">
        <f ca="1">[1]!f_risk_annusharpe(A419,"2019/9/30","2019/12/31",1,1,3)</f>
        <v>#NAME?</v>
      </c>
      <c r="V419" s="134" t="e">
        <f t="shared" ca="1" si="72"/>
        <v>#NAME?</v>
      </c>
      <c r="W419" s="134">
        <f t="shared" si="73"/>
        <v>1124</v>
      </c>
      <c r="X419" s="134" t="e">
        <f t="shared" ca="1" si="74"/>
        <v>#NAME?</v>
      </c>
      <c r="Y419" s="132" t="e">
        <f t="shared" ca="1" si="75"/>
        <v>#NAME?</v>
      </c>
      <c r="Z419" s="137" t="e">
        <f t="shared" ca="1" si="76"/>
        <v>#NAME?</v>
      </c>
      <c r="AA419" s="125">
        <v>14.597042987778799</v>
      </c>
      <c r="AB419" s="125">
        <v>39.954075774971301</v>
      </c>
      <c r="AC419" s="123" t="s">
        <v>10571</v>
      </c>
      <c r="AD419" s="125">
        <v>20.411278735632202</v>
      </c>
      <c r="AE419" s="123" t="s">
        <v>10572</v>
      </c>
      <c r="AF419" s="126">
        <v>0</v>
      </c>
      <c r="AG419" s="123"/>
      <c r="AH419" s="125">
        <v>34.090000000000003</v>
      </c>
      <c r="AI419" s="123" t="s">
        <v>157</v>
      </c>
      <c r="AJ419" s="123" t="s">
        <v>95</v>
      </c>
      <c r="AK419" s="124">
        <v>1.9967313345</v>
      </c>
      <c r="AL419" s="123" t="s">
        <v>159</v>
      </c>
      <c r="AM419" s="36">
        <v>42824</v>
      </c>
      <c r="AN419" s="123" t="s">
        <v>9271</v>
      </c>
      <c r="AO419" s="123" t="s">
        <v>10573</v>
      </c>
      <c r="AP419" s="123" t="s">
        <v>314</v>
      </c>
      <c r="AQ419" s="123" t="s">
        <v>165</v>
      </c>
    </row>
    <row r="420" spans="1:43">
      <c r="A420" s="123" t="s">
        <v>7856</v>
      </c>
      <c r="B420" s="123" t="s">
        <v>7857</v>
      </c>
      <c r="C420" s="36">
        <v>43830</v>
      </c>
      <c r="D420" s="124">
        <v>1.0129999999999999</v>
      </c>
      <c r="E420" s="124">
        <v>1.0129999999999999</v>
      </c>
      <c r="F420" s="125">
        <v>0.496031746031735</v>
      </c>
      <c r="G420" s="36">
        <v>43829</v>
      </c>
      <c r="H420" s="124">
        <v>1.008</v>
      </c>
      <c r="I420" s="125">
        <v>39.917127071823202</v>
      </c>
      <c r="J420" s="123" t="s">
        <v>10574</v>
      </c>
      <c r="K420" s="125">
        <v>2.0140986908358398</v>
      </c>
      <c r="L420" s="125">
        <v>8.2264957264957097</v>
      </c>
      <c r="M420" s="130">
        <v>13.437849944008899</v>
      </c>
      <c r="N420" s="137">
        <f t="shared" si="66"/>
        <v>53.751399776035598</v>
      </c>
      <c r="O420" s="132">
        <f t="shared" si="67"/>
        <v>0.53751399776035602</v>
      </c>
      <c r="P420" s="134">
        <f t="shared" si="68"/>
        <v>132</v>
      </c>
      <c r="Q420" s="134">
        <v>1124</v>
      </c>
      <c r="R420" s="134" t="str">
        <f t="shared" si="69"/>
        <v>132/1124</v>
      </c>
      <c r="S420" s="132">
        <f t="shared" si="70"/>
        <v>0.11743772241992882</v>
      </c>
      <c r="T420" s="137">
        <f t="shared" si="71"/>
        <v>94.128113879003564</v>
      </c>
      <c r="U420" s="133" t="e">
        <f ca="1">[1]!f_risk_annusharpe(A420,"2019/9/30","2019/12/31",1,1,3)</f>
        <v>#NAME?</v>
      </c>
      <c r="V420" s="134" t="e">
        <f t="shared" ca="1" si="72"/>
        <v>#NAME?</v>
      </c>
      <c r="W420" s="134">
        <f t="shared" si="73"/>
        <v>1124</v>
      </c>
      <c r="X420" s="134" t="e">
        <f t="shared" ca="1" si="74"/>
        <v>#NAME?</v>
      </c>
      <c r="Y420" s="132" t="e">
        <f t="shared" ca="1" si="75"/>
        <v>#NAME?</v>
      </c>
      <c r="Z420" s="137" t="e">
        <f t="shared" ca="1" si="76"/>
        <v>#NAME?</v>
      </c>
      <c r="AA420" s="125">
        <v>23.086269744835999</v>
      </c>
      <c r="AB420" s="125">
        <v>39.917127071823202</v>
      </c>
      <c r="AC420" s="123" t="s">
        <v>10574</v>
      </c>
      <c r="AD420" s="125">
        <v>-1.4591439688716099</v>
      </c>
      <c r="AE420" s="123" t="s">
        <v>10575</v>
      </c>
      <c r="AF420" s="126">
        <v>0</v>
      </c>
      <c r="AG420" s="123"/>
      <c r="AH420" s="125">
        <v>1.2999999999999901</v>
      </c>
      <c r="AI420" s="123" t="s">
        <v>157</v>
      </c>
      <c r="AJ420" s="123" t="s">
        <v>95</v>
      </c>
      <c r="AK420" s="124">
        <v>0.77644686169999999</v>
      </c>
      <c r="AL420" s="123" t="s">
        <v>159</v>
      </c>
      <c r="AM420" s="36">
        <v>42984</v>
      </c>
      <c r="AN420" s="123" t="s">
        <v>9271</v>
      </c>
      <c r="AO420" s="123" t="s">
        <v>9442</v>
      </c>
      <c r="AP420" s="123" t="s">
        <v>244</v>
      </c>
      <c r="AQ420" s="123" t="s">
        <v>207</v>
      </c>
    </row>
    <row r="421" spans="1:43">
      <c r="A421" s="123" t="s">
        <v>7858</v>
      </c>
      <c r="B421" s="123" t="s">
        <v>7859</v>
      </c>
      <c r="C421" s="36">
        <v>43830</v>
      </c>
      <c r="D421" s="124">
        <v>1.1494</v>
      </c>
      <c r="E421" s="124">
        <v>2.3957000000000002</v>
      </c>
      <c r="F421" s="125">
        <v>0.14812233161976501</v>
      </c>
      <c r="G421" s="36">
        <v>43829</v>
      </c>
      <c r="H421" s="124">
        <v>1.1476999999999999</v>
      </c>
      <c r="I421" s="125">
        <v>39.897776255510202</v>
      </c>
      <c r="J421" s="123" t="s">
        <v>10576</v>
      </c>
      <c r="K421" s="125">
        <v>0.40181691125086999</v>
      </c>
      <c r="L421" s="125">
        <v>1.54608443460304</v>
      </c>
      <c r="M421" s="130">
        <v>1.25981232625069</v>
      </c>
      <c r="N421" s="137">
        <f t="shared" si="66"/>
        <v>5.0392493050027598</v>
      </c>
      <c r="O421" s="132">
        <f t="shared" si="67"/>
        <v>5.0392493050027597E-2</v>
      </c>
      <c r="P421" s="134">
        <f t="shared" si="68"/>
        <v>1092</v>
      </c>
      <c r="Q421" s="134">
        <v>1124</v>
      </c>
      <c r="R421" s="134" t="str">
        <f t="shared" si="69"/>
        <v>1092/1124</v>
      </c>
      <c r="S421" s="132">
        <f t="shared" si="70"/>
        <v>0.97153024911032027</v>
      </c>
      <c r="T421" s="137">
        <f t="shared" si="71"/>
        <v>60</v>
      </c>
      <c r="U421" s="133" t="e">
        <f ca="1">[1]!f_risk_annusharpe(A421,"2019/9/30","2019/12/31",1,1,3)</f>
        <v>#NAME?</v>
      </c>
      <c r="V421" s="134" t="e">
        <f t="shared" ca="1" si="72"/>
        <v>#NAME?</v>
      </c>
      <c r="W421" s="134">
        <f t="shared" si="73"/>
        <v>1124</v>
      </c>
      <c r="X421" s="134" t="e">
        <f t="shared" ca="1" si="74"/>
        <v>#NAME?</v>
      </c>
      <c r="Y421" s="132" t="e">
        <f t="shared" ca="1" si="75"/>
        <v>#NAME?</v>
      </c>
      <c r="Z421" s="137" t="e">
        <f t="shared" ca="1" si="76"/>
        <v>#NAME?</v>
      </c>
      <c r="AA421" s="125">
        <v>8.3726192721101302</v>
      </c>
      <c r="AB421" s="125">
        <v>39.897776255510202</v>
      </c>
      <c r="AC421" s="123" t="s">
        <v>10576</v>
      </c>
      <c r="AD421" s="125">
        <v>7.72259884866651</v>
      </c>
      <c r="AE421" s="123" t="s">
        <v>10577</v>
      </c>
      <c r="AF421" s="125">
        <v>25.4529720274254</v>
      </c>
      <c r="AG421" s="123" t="s">
        <v>10578</v>
      </c>
      <c r="AH421" s="125">
        <v>225.91271481999999</v>
      </c>
      <c r="AI421" s="123" t="s">
        <v>157</v>
      </c>
      <c r="AJ421" s="123" t="s">
        <v>158</v>
      </c>
      <c r="AK421" s="124">
        <v>2.8730302851</v>
      </c>
      <c r="AL421" s="123" t="s">
        <v>159</v>
      </c>
      <c r="AM421" s="36">
        <v>39603</v>
      </c>
      <c r="AN421" s="123" t="s">
        <v>9271</v>
      </c>
      <c r="AO421" s="123" t="s">
        <v>10579</v>
      </c>
      <c r="AP421" s="123" t="s">
        <v>187</v>
      </c>
      <c r="AQ421" s="123" t="s">
        <v>185</v>
      </c>
    </row>
    <row r="422" spans="1:43">
      <c r="A422" s="123" t="s">
        <v>7860</v>
      </c>
      <c r="B422" s="123" t="s">
        <v>7861</v>
      </c>
      <c r="C422" s="36">
        <v>43830</v>
      </c>
      <c r="D422" s="124">
        <v>0.57899999999999996</v>
      </c>
      <c r="E422" s="124">
        <v>0.57899999999999996</v>
      </c>
      <c r="F422" s="125">
        <v>0.52083333333333404</v>
      </c>
      <c r="G422" s="36">
        <v>43829</v>
      </c>
      <c r="H422" s="124">
        <v>0.57599999999999996</v>
      </c>
      <c r="I422" s="125">
        <v>39.855072463768103</v>
      </c>
      <c r="J422" s="123" t="s">
        <v>10580</v>
      </c>
      <c r="K422" s="125">
        <v>0.87108013937282303</v>
      </c>
      <c r="L422" s="125">
        <v>3.9497307001795199</v>
      </c>
      <c r="M422" s="130">
        <v>5.0816696914700401</v>
      </c>
      <c r="N422" s="137">
        <f t="shared" si="66"/>
        <v>20.32667876588016</v>
      </c>
      <c r="O422" s="132">
        <f t="shared" si="67"/>
        <v>0.2032667876588016</v>
      </c>
      <c r="P422" s="134">
        <f t="shared" si="68"/>
        <v>755</v>
      </c>
      <c r="Q422" s="134">
        <v>1124</v>
      </c>
      <c r="R422" s="134" t="str">
        <f t="shared" si="69"/>
        <v>755/1124</v>
      </c>
      <c r="S422" s="132">
        <f t="shared" si="70"/>
        <v>0.67170818505338081</v>
      </c>
      <c r="T422" s="137">
        <f t="shared" si="71"/>
        <v>66.414590747330962</v>
      </c>
      <c r="U422" s="133" t="e">
        <f ca="1">[1]!f_risk_annusharpe(A422,"2019/9/30","2019/12/31",1,1,3)</f>
        <v>#NAME?</v>
      </c>
      <c r="V422" s="134" t="e">
        <f t="shared" ca="1" si="72"/>
        <v>#NAME?</v>
      </c>
      <c r="W422" s="134">
        <f t="shared" si="73"/>
        <v>1124</v>
      </c>
      <c r="X422" s="134" t="e">
        <f t="shared" ca="1" si="74"/>
        <v>#NAME?</v>
      </c>
      <c r="Y422" s="132" t="e">
        <f t="shared" ca="1" si="75"/>
        <v>#NAME?</v>
      </c>
      <c r="Z422" s="137" t="e">
        <f t="shared" ca="1" si="76"/>
        <v>#NAME?</v>
      </c>
      <c r="AA422" s="125">
        <v>13.0859375</v>
      </c>
      <c r="AB422" s="125">
        <v>39.855072463768103</v>
      </c>
      <c r="AC422" s="123" t="s">
        <v>10580</v>
      </c>
      <c r="AD422" s="125">
        <v>-14.727540500736399</v>
      </c>
      <c r="AE422" s="123" t="s">
        <v>10581</v>
      </c>
      <c r="AF422" s="125">
        <v>-22.902796271637801</v>
      </c>
      <c r="AG422" s="123" t="s">
        <v>10582</v>
      </c>
      <c r="AH422" s="125">
        <v>-42.1</v>
      </c>
      <c r="AI422" s="123" t="s">
        <v>157</v>
      </c>
      <c r="AJ422" s="123" t="s">
        <v>186</v>
      </c>
      <c r="AK422" s="124">
        <v>2.3790293246999998</v>
      </c>
      <c r="AL422" s="123" t="s">
        <v>159</v>
      </c>
      <c r="AM422" s="36">
        <v>42186</v>
      </c>
      <c r="AN422" s="123" t="s">
        <v>9271</v>
      </c>
      <c r="AO422" s="123" t="s">
        <v>10583</v>
      </c>
      <c r="AP422" s="123" t="s">
        <v>441</v>
      </c>
      <c r="AQ422" s="123" t="s">
        <v>173</v>
      </c>
    </row>
    <row r="423" spans="1:43">
      <c r="A423" s="123" t="s">
        <v>7862</v>
      </c>
      <c r="B423" s="123" t="s">
        <v>7863</v>
      </c>
      <c r="C423" s="36">
        <v>43830</v>
      </c>
      <c r="D423" s="124">
        <v>1.3911</v>
      </c>
      <c r="E423" s="124">
        <v>1.3911</v>
      </c>
      <c r="F423" s="125">
        <v>0.60023141452125905</v>
      </c>
      <c r="G423" s="36">
        <v>43829</v>
      </c>
      <c r="H423" s="124">
        <v>1.3828</v>
      </c>
      <c r="I423" s="125">
        <v>39.851211420528799</v>
      </c>
      <c r="J423" s="123" t="s">
        <v>10584</v>
      </c>
      <c r="K423" s="125">
        <v>2.62633714496496</v>
      </c>
      <c r="L423" s="125">
        <v>6.2232742822235698</v>
      </c>
      <c r="M423" s="130">
        <v>12.303221118914999</v>
      </c>
      <c r="N423" s="137">
        <f t="shared" si="66"/>
        <v>49.212884475659997</v>
      </c>
      <c r="O423" s="132">
        <f t="shared" si="67"/>
        <v>0.49212884475659996</v>
      </c>
      <c r="P423" s="134">
        <f t="shared" si="68"/>
        <v>197</v>
      </c>
      <c r="Q423" s="134">
        <v>1124</v>
      </c>
      <c r="R423" s="134" t="str">
        <f t="shared" si="69"/>
        <v>197/1124</v>
      </c>
      <c r="S423" s="132">
        <f t="shared" si="70"/>
        <v>0.17526690391459074</v>
      </c>
      <c r="T423" s="137">
        <f t="shared" si="71"/>
        <v>91.236654804270472</v>
      </c>
      <c r="U423" s="133" t="e">
        <f ca="1">[1]!f_risk_annusharpe(A423,"2019/9/30","2019/12/31",1,1,3)</f>
        <v>#NAME?</v>
      </c>
      <c r="V423" s="134" t="e">
        <f t="shared" ca="1" si="72"/>
        <v>#NAME?</v>
      </c>
      <c r="W423" s="134">
        <f t="shared" si="73"/>
        <v>1124</v>
      </c>
      <c r="X423" s="134" t="e">
        <f t="shared" ca="1" si="74"/>
        <v>#NAME?</v>
      </c>
      <c r="Y423" s="132" t="e">
        <f t="shared" ca="1" si="75"/>
        <v>#NAME?</v>
      </c>
      <c r="Z423" s="137" t="e">
        <f t="shared" ca="1" si="76"/>
        <v>#NAME?</v>
      </c>
      <c r="AA423" s="125">
        <v>21.186514504747802</v>
      </c>
      <c r="AB423" s="125">
        <v>39.851211420528799</v>
      </c>
      <c r="AC423" s="123" t="s">
        <v>10584</v>
      </c>
      <c r="AD423" s="126">
        <v>0</v>
      </c>
      <c r="AE423" s="123"/>
      <c r="AF423" s="126">
        <v>0</v>
      </c>
      <c r="AG423" s="123"/>
      <c r="AH423" s="125">
        <v>39.11</v>
      </c>
      <c r="AI423" s="123" t="s">
        <v>157</v>
      </c>
      <c r="AJ423" s="123" t="s">
        <v>95</v>
      </c>
      <c r="AK423" s="124">
        <v>1.4057746549000001</v>
      </c>
      <c r="AL423" s="123" t="s">
        <v>159</v>
      </c>
      <c r="AM423" s="36">
        <v>43327</v>
      </c>
      <c r="AN423" s="123" t="s">
        <v>9271</v>
      </c>
      <c r="AO423" s="123" t="s">
        <v>10585</v>
      </c>
      <c r="AP423" s="123" t="s">
        <v>249</v>
      </c>
      <c r="AQ423" s="123" t="s">
        <v>181</v>
      </c>
    </row>
    <row r="424" spans="1:43">
      <c r="A424" s="123" t="s">
        <v>7864</v>
      </c>
      <c r="B424" s="123" t="s">
        <v>7865</v>
      </c>
      <c r="C424" s="36">
        <v>43830</v>
      </c>
      <c r="D424" s="124">
        <v>1.3089999999999999</v>
      </c>
      <c r="E424" s="124">
        <v>1.3089999999999999</v>
      </c>
      <c r="F424" s="125">
        <v>0.38343558282207801</v>
      </c>
      <c r="G424" s="36">
        <v>43829</v>
      </c>
      <c r="H424" s="124">
        <v>1.304</v>
      </c>
      <c r="I424" s="125">
        <v>39.850427350427303</v>
      </c>
      <c r="J424" s="123" t="s">
        <v>10586</v>
      </c>
      <c r="K424" s="125">
        <v>3.47826086956522</v>
      </c>
      <c r="L424" s="125">
        <v>8.9018302828618996</v>
      </c>
      <c r="M424" s="130">
        <v>11.3095238095238</v>
      </c>
      <c r="N424" s="137">
        <f t="shared" si="66"/>
        <v>45.238095238095198</v>
      </c>
      <c r="O424" s="132">
        <f t="shared" si="67"/>
        <v>0.452380952380952</v>
      </c>
      <c r="P424" s="134">
        <f t="shared" si="68"/>
        <v>253</v>
      </c>
      <c r="Q424" s="134">
        <v>1124</v>
      </c>
      <c r="R424" s="134" t="str">
        <f t="shared" si="69"/>
        <v>253/1124</v>
      </c>
      <c r="S424" s="132">
        <f t="shared" si="70"/>
        <v>0.22508896797153025</v>
      </c>
      <c r="T424" s="137">
        <f t="shared" si="71"/>
        <v>88.7455516014235</v>
      </c>
      <c r="U424" s="133" t="e">
        <f ca="1">[1]!f_risk_annusharpe(A424,"2019/9/30","2019/12/31",1,1,3)</f>
        <v>#NAME?</v>
      </c>
      <c r="V424" s="134" t="e">
        <f t="shared" ca="1" si="72"/>
        <v>#NAME?</v>
      </c>
      <c r="W424" s="134">
        <f t="shared" si="73"/>
        <v>1124</v>
      </c>
      <c r="X424" s="134" t="e">
        <f t="shared" ca="1" si="74"/>
        <v>#NAME?</v>
      </c>
      <c r="Y424" s="132" t="e">
        <f t="shared" ca="1" si="75"/>
        <v>#NAME?</v>
      </c>
      <c r="Z424" s="137" t="e">
        <f t="shared" ca="1" si="76"/>
        <v>#NAME?</v>
      </c>
      <c r="AA424" s="125">
        <v>12.7476313522825</v>
      </c>
      <c r="AB424" s="125">
        <v>39.850427350427303</v>
      </c>
      <c r="AC424" s="123" t="s">
        <v>10586</v>
      </c>
      <c r="AD424" s="125">
        <v>8.2712985938792301</v>
      </c>
      <c r="AE424" s="123" t="s">
        <v>10587</v>
      </c>
      <c r="AF424" s="126">
        <v>0</v>
      </c>
      <c r="AG424" s="123"/>
      <c r="AH424" s="125">
        <v>30.9</v>
      </c>
      <c r="AI424" s="123" t="s">
        <v>157</v>
      </c>
      <c r="AJ424" s="123" t="s">
        <v>95</v>
      </c>
      <c r="AK424" s="124">
        <v>0.72278819029999997</v>
      </c>
      <c r="AL424" s="123" t="s">
        <v>159</v>
      </c>
      <c r="AM424" s="36">
        <v>42810</v>
      </c>
      <c r="AN424" s="123" t="s">
        <v>9271</v>
      </c>
      <c r="AO424" s="123" t="s">
        <v>10588</v>
      </c>
      <c r="AP424" s="123" t="s">
        <v>381</v>
      </c>
      <c r="AQ424" s="123" t="s">
        <v>173</v>
      </c>
    </row>
    <row r="425" spans="1:43">
      <c r="A425" s="123" t="s">
        <v>7866</v>
      </c>
      <c r="B425" s="123" t="s">
        <v>7867</v>
      </c>
      <c r="C425" s="36">
        <v>43830</v>
      </c>
      <c r="D425" s="124">
        <v>1.1619999999999999</v>
      </c>
      <c r="E425" s="124">
        <v>1.1619999999999999</v>
      </c>
      <c r="F425" s="125">
        <v>0.71069509447044399</v>
      </c>
      <c r="G425" s="36">
        <v>43829</v>
      </c>
      <c r="H425" s="124">
        <v>1.1537999999999999</v>
      </c>
      <c r="I425" s="125">
        <v>39.764253067115703</v>
      </c>
      <c r="J425" s="123" t="s">
        <v>10589</v>
      </c>
      <c r="K425" s="125">
        <v>3.4636274597097301</v>
      </c>
      <c r="L425" s="125">
        <v>10.7721639656816</v>
      </c>
      <c r="M425" s="130">
        <v>14.403859407305299</v>
      </c>
      <c r="N425" s="137">
        <f t="shared" si="66"/>
        <v>57.615437629221198</v>
      </c>
      <c r="O425" s="132">
        <f t="shared" si="67"/>
        <v>0.576154376292212</v>
      </c>
      <c r="P425" s="134">
        <f t="shared" si="68"/>
        <v>92</v>
      </c>
      <c r="Q425" s="134">
        <v>1124</v>
      </c>
      <c r="R425" s="134" t="str">
        <f t="shared" si="69"/>
        <v>92/1124</v>
      </c>
      <c r="S425" s="132">
        <f t="shared" si="70"/>
        <v>8.1850533807829182E-2</v>
      </c>
      <c r="T425" s="137">
        <f t="shared" si="71"/>
        <v>95.907473309608548</v>
      </c>
      <c r="U425" s="133" t="e">
        <f ca="1">[1]!f_risk_annusharpe(A425,"2019/9/30","2019/12/31",1,1,3)</f>
        <v>#NAME?</v>
      </c>
      <c r="V425" s="134" t="e">
        <f t="shared" ca="1" si="72"/>
        <v>#NAME?</v>
      </c>
      <c r="W425" s="134">
        <f t="shared" si="73"/>
        <v>1124</v>
      </c>
      <c r="X425" s="134" t="e">
        <f t="shared" ca="1" si="74"/>
        <v>#NAME?</v>
      </c>
      <c r="Y425" s="132" t="e">
        <f t="shared" ca="1" si="75"/>
        <v>#NAME?</v>
      </c>
      <c r="Z425" s="137" t="e">
        <f t="shared" ca="1" si="76"/>
        <v>#NAME?</v>
      </c>
      <c r="AA425" s="125">
        <v>28.213615800507601</v>
      </c>
      <c r="AB425" s="125">
        <v>39.764253067115703</v>
      </c>
      <c r="AC425" s="123" t="s">
        <v>10589</v>
      </c>
      <c r="AD425" s="125">
        <v>11.989205859676201</v>
      </c>
      <c r="AE425" s="123" t="s">
        <v>10590</v>
      </c>
      <c r="AF425" s="125">
        <v>15.4151767977751</v>
      </c>
      <c r="AG425" s="123" t="s">
        <v>10591</v>
      </c>
      <c r="AH425" s="125">
        <v>16.2</v>
      </c>
      <c r="AI425" s="123" t="s">
        <v>157</v>
      </c>
      <c r="AJ425" s="123" t="s">
        <v>158</v>
      </c>
      <c r="AK425" s="124">
        <v>3.9330360438</v>
      </c>
      <c r="AL425" s="123" t="s">
        <v>159</v>
      </c>
      <c r="AM425" s="36">
        <v>42633</v>
      </c>
      <c r="AN425" s="123" t="s">
        <v>9271</v>
      </c>
      <c r="AO425" s="123" t="s">
        <v>508</v>
      </c>
      <c r="AP425" s="123" t="s">
        <v>175</v>
      </c>
      <c r="AQ425" s="123" t="s">
        <v>162</v>
      </c>
    </row>
    <row r="426" spans="1:43">
      <c r="A426" s="123" t="s">
        <v>7868</v>
      </c>
      <c r="B426" s="123" t="s">
        <v>7869</v>
      </c>
      <c r="C426" s="36">
        <v>43830</v>
      </c>
      <c r="D426" s="124">
        <v>1.2624</v>
      </c>
      <c r="E426" s="124">
        <v>1.3124</v>
      </c>
      <c r="F426" s="125">
        <v>2.3769907297366201E-2</v>
      </c>
      <c r="G426" s="36">
        <v>43829</v>
      </c>
      <c r="H426" s="124">
        <v>1.2621</v>
      </c>
      <c r="I426" s="125">
        <v>39.740418701846998</v>
      </c>
      <c r="J426" s="123" t="s">
        <v>10592</v>
      </c>
      <c r="K426" s="125">
        <v>-0.41022404544020402</v>
      </c>
      <c r="L426" s="125">
        <v>6.2984037999515303</v>
      </c>
      <c r="M426" s="130">
        <v>7.7132972293706903</v>
      </c>
      <c r="N426" s="137">
        <f t="shared" si="66"/>
        <v>30.853188917482761</v>
      </c>
      <c r="O426" s="132">
        <f t="shared" si="67"/>
        <v>0.3085318891748276</v>
      </c>
      <c r="P426" s="134">
        <f t="shared" si="68"/>
        <v>532</v>
      </c>
      <c r="Q426" s="134">
        <v>1124</v>
      </c>
      <c r="R426" s="134" t="str">
        <f t="shared" si="69"/>
        <v>532/1124</v>
      </c>
      <c r="S426" s="132">
        <f t="shared" si="70"/>
        <v>0.47330960854092524</v>
      </c>
      <c r="T426" s="137">
        <f t="shared" si="71"/>
        <v>76.334519572953738</v>
      </c>
      <c r="U426" s="133" t="e">
        <f ca="1">[1]!f_risk_annusharpe(A426,"2019/9/30","2019/12/31",1,1,3)</f>
        <v>#NAME?</v>
      </c>
      <c r="V426" s="134" t="e">
        <f t="shared" ca="1" si="72"/>
        <v>#NAME?</v>
      </c>
      <c r="W426" s="134">
        <f t="shared" si="73"/>
        <v>1124</v>
      </c>
      <c r="X426" s="134" t="e">
        <f t="shared" ca="1" si="74"/>
        <v>#NAME?</v>
      </c>
      <c r="Y426" s="132" t="e">
        <f t="shared" ca="1" si="75"/>
        <v>#NAME?</v>
      </c>
      <c r="Z426" s="137" t="e">
        <f t="shared" ca="1" si="76"/>
        <v>#NAME?</v>
      </c>
      <c r="AA426" s="125">
        <v>14.7427598189624</v>
      </c>
      <c r="AB426" s="125">
        <v>39.740418701846998</v>
      </c>
      <c r="AC426" s="123" t="s">
        <v>10592</v>
      </c>
      <c r="AD426" s="125">
        <v>29.9607839811543</v>
      </c>
      <c r="AE426" s="123" t="s">
        <v>10593</v>
      </c>
      <c r="AF426" s="126">
        <v>0</v>
      </c>
      <c r="AG426" s="123"/>
      <c r="AH426" s="125">
        <v>32.404046719999997</v>
      </c>
      <c r="AI426" s="123" t="s">
        <v>157</v>
      </c>
      <c r="AJ426" s="123" t="s">
        <v>95</v>
      </c>
      <c r="AK426" s="124">
        <v>0.78725655159999997</v>
      </c>
      <c r="AL426" s="123" t="s">
        <v>159</v>
      </c>
      <c r="AM426" s="36">
        <v>43005</v>
      </c>
      <c r="AN426" s="123" t="s">
        <v>9271</v>
      </c>
      <c r="AO426" s="123" t="s">
        <v>10594</v>
      </c>
      <c r="AP426" s="123" t="s">
        <v>224</v>
      </c>
      <c r="AQ426" s="123" t="s">
        <v>204</v>
      </c>
    </row>
    <row r="427" spans="1:43">
      <c r="A427" s="123" t="s">
        <v>7870</v>
      </c>
      <c r="B427" s="123" t="s">
        <v>7871</v>
      </c>
      <c r="C427" s="36">
        <v>43830</v>
      </c>
      <c r="D427" s="124">
        <v>1.0833999999999999</v>
      </c>
      <c r="E427" s="124">
        <v>1.1234</v>
      </c>
      <c r="F427" s="125">
        <v>1.0822914722896</v>
      </c>
      <c r="G427" s="36">
        <v>43829</v>
      </c>
      <c r="H427" s="124">
        <v>1.0718000000000001</v>
      </c>
      <c r="I427" s="125">
        <v>39.739455694569898</v>
      </c>
      <c r="J427" s="123" t="s">
        <v>10595</v>
      </c>
      <c r="K427" s="125">
        <v>3.5557254826992999</v>
      </c>
      <c r="L427" s="125">
        <v>8.8406670685151703</v>
      </c>
      <c r="M427" s="130">
        <v>7.4055715277089398</v>
      </c>
      <c r="N427" s="137">
        <f t="shared" si="66"/>
        <v>29.622286110835759</v>
      </c>
      <c r="O427" s="132">
        <f t="shared" si="67"/>
        <v>0.2962228611083576</v>
      </c>
      <c r="P427" s="134">
        <f t="shared" si="68"/>
        <v>561</v>
      </c>
      <c r="Q427" s="134">
        <v>1124</v>
      </c>
      <c r="R427" s="134" t="str">
        <f t="shared" si="69"/>
        <v>561/1124</v>
      </c>
      <c r="S427" s="132">
        <f t="shared" si="70"/>
        <v>0.49911032028469748</v>
      </c>
      <c r="T427" s="137">
        <f t="shared" si="71"/>
        <v>75.044483985765126</v>
      </c>
      <c r="U427" s="133" t="e">
        <f ca="1">[1]!f_risk_annusharpe(A427,"2019/9/30","2019/12/31",1,1,3)</f>
        <v>#NAME?</v>
      </c>
      <c r="V427" s="134" t="e">
        <f t="shared" ca="1" si="72"/>
        <v>#NAME?</v>
      </c>
      <c r="W427" s="134">
        <f t="shared" si="73"/>
        <v>1124</v>
      </c>
      <c r="X427" s="134" t="e">
        <f t="shared" ca="1" si="74"/>
        <v>#NAME?</v>
      </c>
      <c r="Y427" s="132" t="e">
        <f t="shared" ca="1" si="75"/>
        <v>#NAME?</v>
      </c>
      <c r="Z427" s="137" t="e">
        <f t="shared" ca="1" si="76"/>
        <v>#NAME?</v>
      </c>
      <c r="AA427" s="125">
        <v>16.833818613178</v>
      </c>
      <c r="AB427" s="125">
        <v>39.739455694569898</v>
      </c>
      <c r="AC427" s="123" t="s">
        <v>10595</v>
      </c>
      <c r="AD427" s="126">
        <v>0</v>
      </c>
      <c r="AE427" s="123"/>
      <c r="AF427" s="126">
        <v>0</v>
      </c>
      <c r="AG427" s="123"/>
      <c r="AH427" s="125">
        <v>12.672733279999999</v>
      </c>
      <c r="AI427" s="123" t="s">
        <v>157</v>
      </c>
      <c r="AJ427" s="123" t="s">
        <v>95</v>
      </c>
      <c r="AK427" s="124">
        <v>1.8169794967999999</v>
      </c>
      <c r="AL427" s="123" t="s">
        <v>159</v>
      </c>
      <c r="AM427" s="36">
        <v>43142</v>
      </c>
      <c r="AN427" s="123" t="s">
        <v>9271</v>
      </c>
      <c r="AO427" s="123" t="s">
        <v>10596</v>
      </c>
      <c r="AP427" s="123" t="s">
        <v>325</v>
      </c>
      <c r="AQ427" s="123" t="s">
        <v>162</v>
      </c>
    </row>
    <row r="428" spans="1:43">
      <c r="A428" s="123" t="s">
        <v>7872</v>
      </c>
      <c r="B428" s="123" t="s">
        <v>7873</v>
      </c>
      <c r="C428" s="36">
        <v>43830</v>
      </c>
      <c r="D428" s="124">
        <v>1.3629</v>
      </c>
      <c r="E428" s="124">
        <v>1.3629</v>
      </c>
      <c r="F428" s="125">
        <v>0.50143794705404598</v>
      </c>
      <c r="G428" s="36">
        <v>43829</v>
      </c>
      <c r="H428" s="124">
        <v>1.3561000000000001</v>
      </c>
      <c r="I428" s="125">
        <v>39.598484072518701</v>
      </c>
      <c r="J428" s="123" t="s">
        <v>10597</v>
      </c>
      <c r="K428" s="125">
        <v>2.0745955662073099</v>
      </c>
      <c r="L428" s="125">
        <v>5.2351169793838404</v>
      </c>
      <c r="M428" s="130">
        <v>7.92682926829269</v>
      </c>
      <c r="N428" s="137">
        <f t="shared" si="66"/>
        <v>31.70731707317076</v>
      </c>
      <c r="O428" s="132">
        <f t="shared" si="67"/>
        <v>0.3170731707317076</v>
      </c>
      <c r="P428" s="134">
        <f t="shared" si="68"/>
        <v>510</v>
      </c>
      <c r="Q428" s="134">
        <v>1124</v>
      </c>
      <c r="R428" s="134" t="str">
        <f t="shared" si="69"/>
        <v>510/1124</v>
      </c>
      <c r="S428" s="132">
        <f t="shared" si="70"/>
        <v>0.45373665480427045</v>
      </c>
      <c r="T428" s="137">
        <f t="shared" si="71"/>
        <v>77.313167259786482</v>
      </c>
      <c r="U428" s="133" t="e">
        <f ca="1">[1]!f_risk_annusharpe(A428,"2019/9/30","2019/12/31",1,1,3)</f>
        <v>#NAME?</v>
      </c>
      <c r="V428" s="134" t="e">
        <f t="shared" ca="1" si="72"/>
        <v>#NAME?</v>
      </c>
      <c r="W428" s="134">
        <f t="shared" si="73"/>
        <v>1124</v>
      </c>
      <c r="X428" s="134" t="e">
        <f t="shared" ca="1" si="74"/>
        <v>#NAME?</v>
      </c>
      <c r="Y428" s="132" t="e">
        <f t="shared" ca="1" si="75"/>
        <v>#NAME?</v>
      </c>
      <c r="Z428" s="137" t="e">
        <f t="shared" ca="1" si="76"/>
        <v>#NAME?</v>
      </c>
      <c r="AA428" s="125">
        <v>19.1658651744339</v>
      </c>
      <c r="AB428" s="125">
        <v>39.598484072518701</v>
      </c>
      <c r="AC428" s="123" t="s">
        <v>10597</v>
      </c>
      <c r="AD428" s="125">
        <v>33.356164383561598</v>
      </c>
      <c r="AE428" s="123" t="s">
        <v>10598</v>
      </c>
      <c r="AF428" s="125">
        <v>36.700100300902697</v>
      </c>
      <c r="AG428" s="123" t="s">
        <v>10599</v>
      </c>
      <c r="AH428" s="125">
        <v>36.29</v>
      </c>
      <c r="AI428" s="123" t="s">
        <v>163</v>
      </c>
      <c r="AJ428" s="123" t="s">
        <v>166</v>
      </c>
      <c r="AK428" s="124">
        <v>0.62262923810000004</v>
      </c>
      <c r="AL428" s="123" t="s">
        <v>159</v>
      </c>
      <c r="AM428" s="36">
        <v>42515</v>
      </c>
      <c r="AN428" s="123" t="s">
        <v>9271</v>
      </c>
      <c r="AO428" s="123" t="s">
        <v>10600</v>
      </c>
      <c r="AP428" s="123" t="s">
        <v>215</v>
      </c>
      <c r="AQ428" s="123" t="s">
        <v>185</v>
      </c>
    </row>
    <row r="429" spans="1:43">
      <c r="A429" s="123" t="s">
        <v>7874</v>
      </c>
      <c r="B429" s="123" t="s">
        <v>7875</v>
      </c>
      <c r="C429" s="36">
        <v>43830</v>
      </c>
      <c r="D429" s="124">
        <v>2.919</v>
      </c>
      <c r="E429" s="124">
        <v>2.919</v>
      </c>
      <c r="F429" s="125">
        <v>0.68989306657468197</v>
      </c>
      <c r="G429" s="36">
        <v>43829</v>
      </c>
      <c r="H429" s="124">
        <v>2.899</v>
      </c>
      <c r="I429" s="125">
        <v>39.531548757170199</v>
      </c>
      <c r="J429" s="123" t="s">
        <v>10601</v>
      </c>
      <c r="K429" s="125">
        <v>1.5657620041753599</v>
      </c>
      <c r="L429" s="125">
        <v>5.0000000000000098</v>
      </c>
      <c r="M429" s="130">
        <v>6.4551422319474803</v>
      </c>
      <c r="N429" s="137">
        <f t="shared" si="66"/>
        <v>25.820568927789921</v>
      </c>
      <c r="O429" s="132">
        <f t="shared" si="67"/>
        <v>0.25820568927789922</v>
      </c>
      <c r="P429" s="134">
        <f t="shared" si="68"/>
        <v>643</v>
      </c>
      <c r="Q429" s="134">
        <v>1124</v>
      </c>
      <c r="R429" s="134" t="str">
        <f t="shared" si="69"/>
        <v>643/1124</v>
      </c>
      <c r="S429" s="132">
        <f t="shared" si="70"/>
        <v>0.5720640569395018</v>
      </c>
      <c r="T429" s="137">
        <f t="shared" si="71"/>
        <v>71.39679715302492</v>
      </c>
      <c r="U429" s="133" t="e">
        <f ca="1">[1]!f_risk_annusharpe(A429,"2019/9/30","2019/12/31",1,1,3)</f>
        <v>#NAME?</v>
      </c>
      <c r="V429" s="134" t="e">
        <f t="shared" ca="1" si="72"/>
        <v>#NAME?</v>
      </c>
      <c r="W429" s="134">
        <f t="shared" si="73"/>
        <v>1124</v>
      </c>
      <c r="X429" s="134" t="e">
        <f t="shared" ca="1" si="74"/>
        <v>#NAME?</v>
      </c>
      <c r="Y429" s="132" t="e">
        <f t="shared" ca="1" si="75"/>
        <v>#NAME?</v>
      </c>
      <c r="Z429" s="137" t="e">
        <f t="shared" ca="1" si="76"/>
        <v>#NAME?</v>
      </c>
      <c r="AA429" s="125">
        <v>19.337694194603401</v>
      </c>
      <c r="AB429" s="125">
        <v>39.531548757170199</v>
      </c>
      <c r="AC429" s="123" t="s">
        <v>10601</v>
      </c>
      <c r="AD429" s="125">
        <v>15.2843601895735</v>
      </c>
      <c r="AE429" s="123" t="s">
        <v>10602</v>
      </c>
      <c r="AF429" s="125">
        <v>51.3219284603421</v>
      </c>
      <c r="AG429" s="123" t="s">
        <v>10603</v>
      </c>
      <c r="AH429" s="125">
        <v>191.9</v>
      </c>
      <c r="AI429" s="123" t="s">
        <v>157</v>
      </c>
      <c r="AJ429" s="123" t="s">
        <v>166</v>
      </c>
      <c r="AK429" s="124">
        <v>23.6536640078</v>
      </c>
      <c r="AL429" s="123" t="s">
        <v>159</v>
      </c>
      <c r="AM429" s="36">
        <v>41696</v>
      </c>
      <c r="AN429" s="123" t="s">
        <v>9271</v>
      </c>
      <c r="AO429" s="123" t="s">
        <v>10265</v>
      </c>
      <c r="AP429" s="123" t="s">
        <v>200</v>
      </c>
      <c r="AQ429" s="123" t="s">
        <v>162</v>
      </c>
    </row>
    <row r="430" spans="1:43">
      <c r="A430" s="123" t="s">
        <v>7876</v>
      </c>
      <c r="B430" s="123" t="s">
        <v>7877</v>
      </c>
      <c r="C430" s="36">
        <v>43830</v>
      </c>
      <c r="D430" s="124">
        <v>1.3320000000000001</v>
      </c>
      <c r="E430" s="124">
        <v>1.431</v>
      </c>
      <c r="F430" s="125">
        <v>-7.5018754688675804E-2</v>
      </c>
      <c r="G430" s="36">
        <v>43829</v>
      </c>
      <c r="H430" s="124">
        <v>1.333</v>
      </c>
      <c r="I430" s="125">
        <v>39.476439790575903</v>
      </c>
      <c r="J430" s="123" t="s">
        <v>10604</v>
      </c>
      <c r="K430" s="125">
        <v>0.60422960725075403</v>
      </c>
      <c r="L430" s="125">
        <v>17.667844522968199</v>
      </c>
      <c r="M430" s="130">
        <v>25.897920604914901</v>
      </c>
      <c r="N430" s="137">
        <f t="shared" si="66"/>
        <v>103.59168241965961</v>
      </c>
      <c r="O430" s="132">
        <f t="shared" si="67"/>
        <v>1.0359168241965961</v>
      </c>
      <c r="P430" s="134">
        <f t="shared" si="68"/>
        <v>2</v>
      </c>
      <c r="Q430" s="134">
        <v>1124</v>
      </c>
      <c r="R430" s="134" t="str">
        <f t="shared" si="69"/>
        <v>2/1124</v>
      </c>
      <c r="S430" s="132">
        <f t="shared" si="70"/>
        <v>1.7793594306049821E-3</v>
      </c>
      <c r="T430" s="137">
        <f t="shared" si="71"/>
        <v>99.911032028469748</v>
      </c>
      <c r="U430" s="133" t="e">
        <f ca="1">[1]!f_risk_annusharpe(A430,"2019/9/30","2019/12/31",1,1,3)</f>
        <v>#NAME?</v>
      </c>
      <c r="V430" s="134" t="e">
        <f t="shared" ca="1" si="72"/>
        <v>#NAME?</v>
      </c>
      <c r="W430" s="134">
        <f t="shared" si="73"/>
        <v>1124</v>
      </c>
      <c r="X430" s="134" t="e">
        <f t="shared" ca="1" si="74"/>
        <v>#NAME?</v>
      </c>
      <c r="Y430" s="132" t="e">
        <f t="shared" ca="1" si="75"/>
        <v>#NAME?</v>
      </c>
      <c r="Z430" s="137" t="e">
        <f t="shared" ca="1" si="76"/>
        <v>#NAME?</v>
      </c>
      <c r="AA430" s="125">
        <v>29.1949563530553</v>
      </c>
      <c r="AB430" s="125">
        <v>39.476439790575903</v>
      </c>
      <c r="AC430" s="123" t="s">
        <v>10604</v>
      </c>
      <c r="AD430" s="125">
        <v>-1.20542361774745</v>
      </c>
      <c r="AE430" s="123" t="s">
        <v>10605</v>
      </c>
      <c r="AF430" s="125">
        <v>38.236919197707699</v>
      </c>
      <c r="AG430" s="123" t="s">
        <v>10606</v>
      </c>
      <c r="AH430" s="125">
        <v>44.734054399999998</v>
      </c>
      <c r="AI430" s="123" t="s">
        <v>157</v>
      </c>
      <c r="AJ430" s="123" t="s">
        <v>158</v>
      </c>
      <c r="AK430" s="124">
        <v>8.3347966587000002</v>
      </c>
      <c r="AL430" s="123" t="s">
        <v>159</v>
      </c>
      <c r="AM430" s="36">
        <v>42361</v>
      </c>
      <c r="AN430" s="123" t="s">
        <v>9271</v>
      </c>
      <c r="AO430" s="123" t="s">
        <v>10607</v>
      </c>
      <c r="AP430" s="123" t="s">
        <v>211</v>
      </c>
      <c r="AQ430" s="123" t="s">
        <v>162</v>
      </c>
    </row>
    <row r="431" spans="1:43">
      <c r="A431" s="123" t="s">
        <v>7878</v>
      </c>
      <c r="B431" s="123" t="s">
        <v>7879</v>
      </c>
      <c r="C431" s="36">
        <v>43830</v>
      </c>
      <c r="D431" s="124">
        <v>1.1060000000000001</v>
      </c>
      <c r="E431" s="124">
        <v>1.1060000000000001</v>
      </c>
      <c r="F431" s="125">
        <v>0.63694267515924596</v>
      </c>
      <c r="G431" s="36">
        <v>43829</v>
      </c>
      <c r="H431" s="124">
        <v>1.099</v>
      </c>
      <c r="I431" s="125">
        <v>39.470365699873902</v>
      </c>
      <c r="J431" s="123" t="s">
        <v>10608</v>
      </c>
      <c r="K431" s="125">
        <v>2.3126734505087998</v>
      </c>
      <c r="L431" s="125">
        <v>7.5875486381322998</v>
      </c>
      <c r="M431" s="130">
        <v>7.7972709551656996</v>
      </c>
      <c r="N431" s="137">
        <f t="shared" si="66"/>
        <v>31.189083820662798</v>
      </c>
      <c r="O431" s="132">
        <f t="shared" si="67"/>
        <v>0.311890838206628</v>
      </c>
      <c r="P431" s="134">
        <f t="shared" si="68"/>
        <v>525</v>
      </c>
      <c r="Q431" s="134">
        <v>1124</v>
      </c>
      <c r="R431" s="134" t="str">
        <f t="shared" si="69"/>
        <v>525/1124</v>
      </c>
      <c r="S431" s="132">
        <f t="shared" si="70"/>
        <v>0.46708185053380785</v>
      </c>
      <c r="T431" s="137">
        <f t="shared" si="71"/>
        <v>76.645907473309606</v>
      </c>
      <c r="U431" s="133" t="e">
        <f ca="1">[1]!f_risk_annusharpe(A431,"2019/9/30","2019/12/31",1,1,3)</f>
        <v>#NAME?</v>
      </c>
      <c r="V431" s="134" t="e">
        <f t="shared" ca="1" si="72"/>
        <v>#NAME?</v>
      </c>
      <c r="W431" s="134">
        <f t="shared" si="73"/>
        <v>1124</v>
      </c>
      <c r="X431" s="134" t="e">
        <f t="shared" ca="1" si="74"/>
        <v>#NAME?</v>
      </c>
      <c r="Y431" s="132" t="e">
        <f t="shared" ca="1" si="75"/>
        <v>#NAME?</v>
      </c>
      <c r="Z431" s="137" t="e">
        <f t="shared" ca="1" si="76"/>
        <v>#NAME?</v>
      </c>
      <c r="AA431" s="125">
        <v>14.138286893704899</v>
      </c>
      <c r="AB431" s="125">
        <v>39.470365699873902</v>
      </c>
      <c r="AC431" s="123" t="s">
        <v>10608</v>
      </c>
      <c r="AD431" s="125">
        <v>10.6</v>
      </c>
      <c r="AE431" s="123" t="s">
        <v>10609</v>
      </c>
      <c r="AF431" s="125">
        <v>10.2691924227318</v>
      </c>
      <c r="AG431" s="123" t="s">
        <v>10610</v>
      </c>
      <c r="AH431" s="125">
        <v>10.6</v>
      </c>
      <c r="AI431" s="123" t="s">
        <v>157</v>
      </c>
      <c r="AJ431" s="123" t="s">
        <v>158</v>
      </c>
      <c r="AK431" s="124">
        <v>1.2067137074000001</v>
      </c>
      <c r="AL431" s="123" t="s">
        <v>159</v>
      </c>
      <c r="AM431" s="36">
        <v>42601</v>
      </c>
      <c r="AN431" s="123" t="s">
        <v>9271</v>
      </c>
      <c r="AO431" s="123" t="s">
        <v>10611</v>
      </c>
      <c r="AP431" s="123" t="s">
        <v>195</v>
      </c>
      <c r="AQ431" s="123" t="s">
        <v>241</v>
      </c>
    </row>
    <row r="432" spans="1:43">
      <c r="A432" s="123" t="s">
        <v>7880</v>
      </c>
      <c r="B432" s="123" t="s">
        <v>7881</v>
      </c>
      <c r="C432" s="36">
        <v>43830</v>
      </c>
      <c r="D432" s="124">
        <v>1.8340000000000001</v>
      </c>
      <c r="E432" s="124">
        <v>1.86</v>
      </c>
      <c r="F432" s="125">
        <v>0.10917030567685</v>
      </c>
      <c r="G432" s="36">
        <v>43829</v>
      </c>
      <c r="H432" s="124">
        <v>1.8320000000000001</v>
      </c>
      <c r="I432" s="125">
        <v>39.467680608365001</v>
      </c>
      <c r="J432" s="123" t="s">
        <v>10612</v>
      </c>
      <c r="K432" s="125">
        <v>1.3259668508287299</v>
      </c>
      <c r="L432" s="125">
        <v>9.3619558735837796</v>
      </c>
      <c r="M432" s="130">
        <v>12.5153374233129</v>
      </c>
      <c r="N432" s="137">
        <f t="shared" si="66"/>
        <v>50.0613496932516</v>
      </c>
      <c r="O432" s="132">
        <f t="shared" si="67"/>
        <v>0.500613496932516</v>
      </c>
      <c r="P432" s="134">
        <f t="shared" si="68"/>
        <v>187</v>
      </c>
      <c r="Q432" s="134">
        <v>1124</v>
      </c>
      <c r="R432" s="134" t="str">
        <f t="shared" si="69"/>
        <v>187/1124</v>
      </c>
      <c r="S432" s="132">
        <f t="shared" si="70"/>
        <v>0.16637010676156583</v>
      </c>
      <c r="T432" s="137">
        <f t="shared" si="71"/>
        <v>91.681494661921704</v>
      </c>
      <c r="U432" s="133" t="e">
        <f ca="1">[1]!f_risk_annusharpe(A432,"2019/9/30","2019/12/31",1,1,3)</f>
        <v>#NAME?</v>
      </c>
      <c r="V432" s="134" t="e">
        <f t="shared" ca="1" si="72"/>
        <v>#NAME?</v>
      </c>
      <c r="W432" s="134">
        <f t="shared" si="73"/>
        <v>1124</v>
      </c>
      <c r="X432" s="134" t="e">
        <f t="shared" ca="1" si="74"/>
        <v>#NAME?</v>
      </c>
      <c r="Y432" s="132" t="e">
        <f t="shared" ca="1" si="75"/>
        <v>#NAME?</v>
      </c>
      <c r="Z432" s="137" t="e">
        <f t="shared" ca="1" si="76"/>
        <v>#NAME?</v>
      </c>
      <c r="AA432" s="125">
        <v>19.869281045751599</v>
      </c>
      <c r="AB432" s="125">
        <v>39.467680608365001</v>
      </c>
      <c r="AC432" s="123" t="s">
        <v>10612</v>
      </c>
      <c r="AD432" s="125">
        <v>17.188498402555901</v>
      </c>
      <c r="AE432" s="123" t="s">
        <v>10613</v>
      </c>
      <c r="AF432" s="125">
        <v>53.467134044298597</v>
      </c>
      <c r="AG432" s="123" t="s">
        <v>10614</v>
      </c>
      <c r="AH432" s="125">
        <v>87.076436400000006</v>
      </c>
      <c r="AI432" s="123" t="s">
        <v>157</v>
      </c>
      <c r="AJ432" s="123" t="s">
        <v>166</v>
      </c>
      <c r="AK432" s="124">
        <v>4.3580303745000002</v>
      </c>
      <c r="AL432" s="123" t="s">
        <v>159</v>
      </c>
      <c r="AM432" s="36">
        <v>42030</v>
      </c>
      <c r="AN432" s="123" t="s">
        <v>9271</v>
      </c>
      <c r="AO432" s="123" t="s">
        <v>450</v>
      </c>
      <c r="AP432" s="123" t="s">
        <v>195</v>
      </c>
      <c r="AQ432" s="123" t="s">
        <v>162</v>
      </c>
    </row>
    <row r="433" spans="1:43">
      <c r="A433" s="123" t="s">
        <v>7882</v>
      </c>
      <c r="B433" s="123" t="s">
        <v>7883</v>
      </c>
      <c r="C433" s="36">
        <v>43830</v>
      </c>
      <c r="D433" s="124">
        <v>1.3754</v>
      </c>
      <c r="E433" s="124">
        <v>1.6598999999999999</v>
      </c>
      <c r="F433" s="125">
        <v>0.511546331482015</v>
      </c>
      <c r="G433" s="36">
        <v>43829</v>
      </c>
      <c r="H433" s="124">
        <v>1.3684000000000001</v>
      </c>
      <c r="I433" s="125">
        <v>39.379813538710998</v>
      </c>
      <c r="J433" s="123" t="s">
        <v>10615</v>
      </c>
      <c r="K433" s="125">
        <v>1.7458203876313101</v>
      </c>
      <c r="L433" s="125">
        <v>5.2092098217700604</v>
      </c>
      <c r="M433" s="130">
        <v>8.3248011341261599</v>
      </c>
      <c r="N433" s="137">
        <f t="shared" si="66"/>
        <v>33.299204536504639</v>
      </c>
      <c r="O433" s="132">
        <f t="shared" si="67"/>
        <v>0.3329920453650464</v>
      </c>
      <c r="P433" s="134">
        <f t="shared" si="68"/>
        <v>471</v>
      </c>
      <c r="Q433" s="134">
        <v>1124</v>
      </c>
      <c r="R433" s="134" t="str">
        <f t="shared" si="69"/>
        <v>471/1124</v>
      </c>
      <c r="S433" s="132">
        <f t="shared" si="70"/>
        <v>0.41903914590747332</v>
      </c>
      <c r="T433" s="137">
        <f t="shared" si="71"/>
        <v>79.04804270462634</v>
      </c>
      <c r="U433" s="133" t="e">
        <f ca="1">[1]!f_risk_annusharpe(A433,"2019/9/30","2019/12/31",1,1,3)</f>
        <v>#NAME?</v>
      </c>
      <c r="V433" s="134" t="e">
        <f t="shared" ca="1" si="72"/>
        <v>#NAME?</v>
      </c>
      <c r="W433" s="134">
        <f t="shared" si="73"/>
        <v>1124</v>
      </c>
      <c r="X433" s="134" t="e">
        <f t="shared" ca="1" si="74"/>
        <v>#NAME?</v>
      </c>
      <c r="Y433" s="132" t="e">
        <f t="shared" ca="1" si="75"/>
        <v>#NAME?</v>
      </c>
      <c r="Z433" s="137" t="e">
        <f t="shared" ca="1" si="76"/>
        <v>#NAME?</v>
      </c>
      <c r="AA433" s="125">
        <v>18.497458430257598</v>
      </c>
      <c r="AB433" s="125">
        <v>39.379813538710998</v>
      </c>
      <c r="AC433" s="123" t="s">
        <v>10615</v>
      </c>
      <c r="AD433" s="125">
        <v>22.040816326530599</v>
      </c>
      <c r="AE433" s="123" t="s">
        <v>10616</v>
      </c>
      <c r="AF433" s="125">
        <v>25.8371454711802</v>
      </c>
      <c r="AG433" s="123" t="s">
        <v>10617</v>
      </c>
      <c r="AH433" s="125">
        <v>37.54</v>
      </c>
      <c r="AI433" s="123" t="s">
        <v>163</v>
      </c>
      <c r="AJ433" s="123" t="s">
        <v>189</v>
      </c>
      <c r="AK433" s="124">
        <v>1.4437091137</v>
      </c>
      <c r="AL433" s="123" t="s">
        <v>159</v>
      </c>
      <c r="AM433" s="36">
        <v>42038</v>
      </c>
      <c r="AN433" s="123" t="s">
        <v>9271</v>
      </c>
      <c r="AO433" s="123" t="s">
        <v>10618</v>
      </c>
      <c r="AP433" s="123" t="s">
        <v>219</v>
      </c>
      <c r="AQ433" s="123" t="s">
        <v>241</v>
      </c>
    </row>
    <row r="434" spans="1:43">
      <c r="A434" s="123" t="s">
        <v>7884</v>
      </c>
      <c r="B434" s="123" t="s">
        <v>7885</v>
      </c>
      <c r="C434" s="36">
        <v>43830</v>
      </c>
      <c r="D434" s="124">
        <v>1.0748</v>
      </c>
      <c r="E434" s="124">
        <v>1.0748</v>
      </c>
      <c r="F434" s="125">
        <v>0.50495605012156997</v>
      </c>
      <c r="G434" s="36">
        <v>43829</v>
      </c>
      <c r="H434" s="124">
        <v>1.0693999999999999</v>
      </c>
      <c r="I434" s="125">
        <v>39.294971487817499</v>
      </c>
      <c r="J434" s="123" t="s">
        <v>10619</v>
      </c>
      <c r="K434" s="125">
        <v>2.4399542508578</v>
      </c>
      <c r="L434" s="125">
        <v>5.6626032245379303</v>
      </c>
      <c r="M434" s="130">
        <v>4.9711885926359898</v>
      </c>
      <c r="N434" s="137">
        <f t="shared" si="66"/>
        <v>19.884754370543959</v>
      </c>
      <c r="O434" s="132">
        <f t="shared" si="67"/>
        <v>0.19884754370543958</v>
      </c>
      <c r="P434" s="134">
        <f t="shared" si="68"/>
        <v>765</v>
      </c>
      <c r="Q434" s="134">
        <v>1124</v>
      </c>
      <c r="R434" s="134" t="str">
        <f t="shared" si="69"/>
        <v>765/1124</v>
      </c>
      <c r="S434" s="132">
        <f t="shared" si="70"/>
        <v>0.68060498220640564</v>
      </c>
      <c r="T434" s="137">
        <f t="shared" si="71"/>
        <v>65.969750889679716</v>
      </c>
      <c r="U434" s="133" t="e">
        <f ca="1">[1]!f_risk_annusharpe(A434,"2019/9/30","2019/12/31",1,1,3)</f>
        <v>#NAME?</v>
      </c>
      <c r="V434" s="134" t="e">
        <f t="shared" ca="1" si="72"/>
        <v>#NAME?</v>
      </c>
      <c r="W434" s="134">
        <f t="shared" si="73"/>
        <v>1124</v>
      </c>
      <c r="X434" s="134" t="e">
        <f t="shared" ca="1" si="74"/>
        <v>#NAME?</v>
      </c>
      <c r="Y434" s="132" t="e">
        <f t="shared" ca="1" si="75"/>
        <v>#NAME?</v>
      </c>
      <c r="Z434" s="137" t="e">
        <f t="shared" ca="1" si="76"/>
        <v>#NAME?</v>
      </c>
      <c r="AA434" s="125">
        <v>7.4907490749074901</v>
      </c>
      <c r="AB434" s="125">
        <v>39.294971487817499</v>
      </c>
      <c r="AC434" s="123" t="s">
        <v>10619</v>
      </c>
      <c r="AD434" s="125">
        <v>11.3320903252538</v>
      </c>
      <c r="AE434" s="123" t="s">
        <v>10620</v>
      </c>
      <c r="AF434" s="126">
        <v>0</v>
      </c>
      <c r="AG434" s="123"/>
      <c r="AH434" s="125">
        <v>7.48</v>
      </c>
      <c r="AI434" s="123" t="s">
        <v>157</v>
      </c>
      <c r="AJ434" s="123" t="s">
        <v>95</v>
      </c>
      <c r="AK434" s="124">
        <v>0.6150259938</v>
      </c>
      <c r="AL434" s="123" t="s">
        <v>159</v>
      </c>
      <c r="AM434" s="36">
        <v>43049</v>
      </c>
      <c r="AN434" s="123" t="s">
        <v>9271</v>
      </c>
      <c r="AO434" s="123" t="s">
        <v>479</v>
      </c>
      <c r="AP434" s="123" t="s">
        <v>248</v>
      </c>
      <c r="AQ434" s="123" t="s">
        <v>162</v>
      </c>
    </row>
    <row r="435" spans="1:43">
      <c r="A435" s="123" t="s">
        <v>7886</v>
      </c>
      <c r="B435" s="123" t="s">
        <v>7887</v>
      </c>
      <c r="C435" s="36">
        <v>43830</v>
      </c>
      <c r="D435" s="124">
        <v>1.4359999999999999</v>
      </c>
      <c r="E435" s="124">
        <v>1.4359999999999999</v>
      </c>
      <c r="F435" s="125">
        <v>0.209351011863216</v>
      </c>
      <c r="G435" s="36">
        <v>43829</v>
      </c>
      <c r="H435" s="124">
        <v>1.4330000000000001</v>
      </c>
      <c r="I435" s="125">
        <v>39.282250242483002</v>
      </c>
      <c r="J435" s="123" t="s">
        <v>10621</v>
      </c>
      <c r="K435" s="125">
        <v>2.5714285714285698</v>
      </c>
      <c r="L435" s="125">
        <v>7.48502994011975</v>
      </c>
      <c r="M435" s="130">
        <v>10.376633358954701</v>
      </c>
      <c r="N435" s="137">
        <f t="shared" si="66"/>
        <v>41.506533435818803</v>
      </c>
      <c r="O435" s="132">
        <f t="shared" si="67"/>
        <v>0.41506533435818804</v>
      </c>
      <c r="P435" s="134">
        <f t="shared" si="68"/>
        <v>310</v>
      </c>
      <c r="Q435" s="134">
        <v>1124</v>
      </c>
      <c r="R435" s="134" t="str">
        <f t="shared" si="69"/>
        <v>310/1124</v>
      </c>
      <c r="S435" s="132">
        <f t="shared" si="70"/>
        <v>0.27580071174377224</v>
      </c>
      <c r="T435" s="137">
        <f t="shared" si="71"/>
        <v>86.209964412811388</v>
      </c>
      <c r="U435" s="133" t="e">
        <f ca="1">[1]!f_risk_annusharpe(A435,"2019/9/30","2019/12/31",1,1,3)</f>
        <v>#NAME?</v>
      </c>
      <c r="V435" s="134" t="e">
        <f t="shared" ca="1" si="72"/>
        <v>#NAME?</v>
      </c>
      <c r="W435" s="134">
        <f t="shared" si="73"/>
        <v>1124</v>
      </c>
      <c r="X435" s="134" t="e">
        <f t="shared" ca="1" si="74"/>
        <v>#NAME?</v>
      </c>
      <c r="Y435" s="132" t="e">
        <f t="shared" ca="1" si="75"/>
        <v>#NAME?</v>
      </c>
      <c r="Z435" s="137" t="e">
        <f t="shared" ca="1" si="76"/>
        <v>#NAME?</v>
      </c>
      <c r="AA435" s="125">
        <v>14.422310756972101</v>
      </c>
      <c r="AB435" s="125">
        <v>39.282250242483002</v>
      </c>
      <c r="AC435" s="123" t="s">
        <v>10621</v>
      </c>
      <c r="AD435" s="125">
        <v>6.76579925650557</v>
      </c>
      <c r="AE435" s="123" t="s">
        <v>10622</v>
      </c>
      <c r="AF435" s="125">
        <v>14.0587768069897</v>
      </c>
      <c r="AG435" s="123" t="s">
        <v>10623</v>
      </c>
      <c r="AH435" s="125">
        <v>43.6</v>
      </c>
      <c r="AI435" s="123" t="s">
        <v>163</v>
      </c>
      <c r="AJ435" s="123" t="s">
        <v>158</v>
      </c>
      <c r="AK435" s="124">
        <v>1.4473368370999999</v>
      </c>
      <c r="AL435" s="123" t="s">
        <v>159</v>
      </c>
      <c r="AM435" s="36">
        <v>40757</v>
      </c>
      <c r="AN435" s="123" t="s">
        <v>9271</v>
      </c>
      <c r="AO435" s="123" t="s">
        <v>10624</v>
      </c>
      <c r="AP435" s="123" t="s">
        <v>283</v>
      </c>
      <c r="AQ435" s="123" t="s">
        <v>173</v>
      </c>
    </row>
    <row r="436" spans="1:43">
      <c r="A436" s="123" t="s">
        <v>7888</v>
      </c>
      <c r="B436" s="123" t="s">
        <v>7889</v>
      </c>
      <c r="C436" s="36">
        <v>43830</v>
      </c>
      <c r="D436" s="124">
        <v>1.831</v>
      </c>
      <c r="E436" s="124">
        <v>1.831</v>
      </c>
      <c r="F436" s="125">
        <v>0.71507150715071</v>
      </c>
      <c r="G436" s="36">
        <v>43829</v>
      </c>
      <c r="H436" s="124">
        <v>1.8180000000000001</v>
      </c>
      <c r="I436" s="125">
        <v>39.239543726235702</v>
      </c>
      <c r="J436" s="123" t="s">
        <v>10625</v>
      </c>
      <c r="K436" s="125">
        <v>2.0055710306406702</v>
      </c>
      <c r="L436" s="125">
        <v>5.6549336410848197</v>
      </c>
      <c r="M436" s="130">
        <v>6.5154159394997002</v>
      </c>
      <c r="N436" s="137">
        <f t="shared" si="66"/>
        <v>26.061663757998801</v>
      </c>
      <c r="O436" s="132">
        <f t="shared" si="67"/>
        <v>0.26061663757998799</v>
      </c>
      <c r="P436" s="134">
        <f t="shared" si="68"/>
        <v>635</v>
      </c>
      <c r="Q436" s="134">
        <v>1124</v>
      </c>
      <c r="R436" s="134" t="str">
        <f t="shared" si="69"/>
        <v>635/1124</v>
      </c>
      <c r="S436" s="132">
        <f t="shared" si="70"/>
        <v>0.56494661921708189</v>
      </c>
      <c r="T436" s="137">
        <f t="shared" si="71"/>
        <v>71.7526690391459</v>
      </c>
      <c r="U436" s="133" t="e">
        <f ca="1">[1]!f_risk_annusharpe(A436,"2019/9/30","2019/12/31",1,1,3)</f>
        <v>#NAME?</v>
      </c>
      <c r="V436" s="134" t="e">
        <f t="shared" ca="1" si="72"/>
        <v>#NAME?</v>
      </c>
      <c r="W436" s="134">
        <f t="shared" si="73"/>
        <v>1124</v>
      </c>
      <c r="X436" s="134" t="e">
        <f t="shared" ca="1" si="74"/>
        <v>#NAME?</v>
      </c>
      <c r="Y436" s="132" t="e">
        <f t="shared" ca="1" si="75"/>
        <v>#NAME?</v>
      </c>
      <c r="Z436" s="137" t="e">
        <f t="shared" ca="1" si="76"/>
        <v>#NAME?</v>
      </c>
      <c r="AA436" s="125">
        <v>14.1521197007481</v>
      </c>
      <c r="AB436" s="125">
        <v>39.239543726235702</v>
      </c>
      <c r="AC436" s="123" t="s">
        <v>10625</v>
      </c>
      <c r="AD436" s="125">
        <v>14.6524733876018</v>
      </c>
      <c r="AE436" s="123" t="s">
        <v>10626</v>
      </c>
      <c r="AF436" s="125">
        <v>31.1604584527221</v>
      </c>
      <c r="AG436" s="123" t="s">
        <v>10627</v>
      </c>
      <c r="AH436" s="125">
        <v>31.726618705036</v>
      </c>
      <c r="AI436" s="123" t="s">
        <v>157</v>
      </c>
      <c r="AJ436" s="123" t="s">
        <v>189</v>
      </c>
      <c r="AK436" s="124">
        <v>0.84027483660000002</v>
      </c>
      <c r="AL436" s="123" t="s">
        <v>159</v>
      </c>
      <c r="AM436" s="36">
        <v>42419</v>
      </c>
      <c r="AN436" s="123" t="s">
        <v>9271</v>
      </c>
      <c r="AO436" s="123" t="s">
        <v>10628</v>
      </c>
      <c r="AP436" s="123" t="s">
        <v>219</v>
      </c>
      <c r="AQ436" s="123" t="s">
        <v>241</v>
      </c>
    </row>
    <row r="437" spans="1:43">
      <c r="A437" s="123" t="s">
        <v>7890</v>
      </c>
      <c r="B437" s="123" t="s">
        <v>7891</v>
      </c>
      <c r="C437" s="36">
        <v>43830</v>
      </c>
      <c r="D437" s="124">
        <v>1.2575000000000001</v>
      </c>
      <c r="E437" s="124">
        <v>1.2575000000000001</v>
      </c>
      <c r="F437" s="125">
        <v>7.95861520095658E-2</v>
      </c>
      <c r="G437" s="36">
        <v>43829</v>
      </c>
      <c r="H437" s="124">
        <v>1.2565</v>
      </c>
      <c r="I437" s="125">
        <v>39.196369271640499</v>
      </c>
      <c r="J437" s="123" t="s">
        <v>10629</v>
      </c>
      <c r="K437" s="125">
        <v>2.2025357607282201</v>
      </c>
      <c r="L437" s="125">
        <v>5.50381743434854</v>
      </c>
      <c r="M437" s="130">
        <v>7.1215606099327102</v>
      </c>
      <c r="N437" s="137">
        <f t="shared" si="66"/>
        <v>28.486242439730841</v>
      </c>
      <c r="O437" s="132">
        <f t="shared" si="67"/>
        <v>0.28486242439730841</v>
      </c>
      <c r="P437" s="134">
        <f t="shared" si="68"/>
        <v>589</v>
      </c>
      <c r="Q437" s="134">
        <v>1124</v>
      </c>
      <c r="R437" s="134" t="str">
        <f t="shared" si="69"/>
        <v>589/1124</v>
      </c>
      <c r="S437" s="132">
        <f t="shared" si="70"/>
        <v>0.52402135231316727</v>
      </c>
      <c r="T437" s="137">
        <f t="shared" si="71"/>
        <v>73.79893238434164</v>
      </c>
      <c r="U437" s="133" t="e">
        <f ca="1">[1]!f_risk_annusharpe(A437,"2019/9/30","2019/12/31",1,1,3)</f>
        <v>#NAME?</v>
      </c>
      <c r="V437" s="134" t="e">
        <f t="shared" ca="1" si="72"/>
        <v>#NAME?</v>
      </c>
      <c r="W437" s="134">
        <f t="shared" si="73"/>
        <v>1124</v>
      </c>
      <c r="X437" s="134" t="e">
        <f t="shared" ca="1" si="74"/>
        <v>#NAME?</v>
      </c>
      <c r="Y437" s="132" t="e">
        <f t="shared" ca="1" si="75"/>
        <v>#NAME?</v>
      </c>
      <c r="Z437" s="137" t="e">
        <f t="shared" ca="1" si="76"/>
        <v>#NAME?</v>
      </c>
      <c r="AA437" s="125">
        <v>13.5030237386046</v>
      </c>
      <c r="AB437" s="125">
        <v>39.196369271640499</v>
      </c>
      <c r="AC437" s="123" t="s">
        <v>10629</v>
      </c>
      <c r="AD437" s="125">
        <v>12.563879644901499</v>
      </c>
      <c r="AE437" s="123" t="s">
        <v>10630</v>
      </c>
      <c r="AF437" s="126">
        <v>0</v>
      </c>
      <c r="AG437" s="123"/>
      <c r="AH437" s="125">
        <v>16.019590749999999</v>
      </c>
      <c r="AI437" s="123" t="s">
        <v>157</v>
      </c>
      <c r="AJ437" s="123" t="s">
        <v>95</v>
      </c>
      <c r="AK437" s="124">
        <v>1.5412277061999999</v>
      </c>
      <c r="AL437" s="123" t="s">
        <v>159</v>
      </c>
      <c r="AM437" s="36">
        <v>42991</v>
      </c>
      <c r="AN437" s="123" t="s">
        <v>9271</v>
      </c>
      <c r="AO437" s="123" t="s">
        <v>10631</v>
      </c>
      <c r="AP437" s="123" t="s">
        <v>264</v>
      </c>
      <c r="AQ437" s="123" t="s">
        <v>177</v>
      </c>
    </row>
    <row r="438" spans="1:43">
      <c r="A438" s="123" t="s">
        <v>7892</v>
      </c>
      <c r="B438" s="123" t="s">
        <v>7893</v>
      </c>
      <c r="C438" s="36">
        <v>43830</v>
      </c>
      <c r="D438" s="124">
        <v>1.0541</v>
      </c>
      <c r="E438" s="124">
        <v>1.0541</v>
      </c>
      <c r="F438" s="125">
        <v>0.25680045653415901</v>
      </c>
      <c r="G438" s="36">
        <v>43829</v>
      </c>
      <c r="H438" s="124">
        <v>1.0513999999999999</v>
      </c>
      <c r="I438" s="125">
        <v>39.173488249273802</v>
      </c>
      <c r="J438" s="123" t="s">
        <v>10632</v>
      </c>
      <c r="K438" s="125">
        <v>3.03000684195095</v>
      </c>
      <c r="L438" s="125">
        <v>7.396841569027</v>
      </c>
      <c r="M438" s="130">
        <v>10.2499738521075</v>
      </c>
      <c r="N438" s="137">
        <f t="shared" si="66"/>
        <v>40.99989540843</v>
      </c>
      <c r="O438" s="132">
        <f t="shared" si="67"/>
        <v>0.40999895408429998</v>
      </c>
      <c r="P438" s="134">
        <f t="shared" si="68"/>
        <v>323</v>
      </c>
      <c r="Q438" s="134">
        <v>1124</v>
      </c>
      <c r="R438" s="134" t="str">
        <f t="shared" si="69"/>
        <v>323/1124</v>
      </c>
      <c r="S438" s="132">
        <f t="shared" si="70"/>
        <v>0.28736654804270462</v>
      </c>
      <c r="T438" s="137">
        <f t="shared" si="71"/>
        <v>85.631672597864778</v>
      </c>
      <c r="U438" s="133" t="e">
        <f ca="1">[1]!f_risk_annusharpe(A438,"2019/9/30","2019/12/31",1,1,3)</f>
        <v>#NAME?</v>
      </c>
      <c r="V438" s="134" t="e">
        <f t="shared" ca="1" si="72"/>
        <v>#NAME?</v>
      </c>
      <c r="W438" s="134">
        <f t="shared" si="73"/>
        <v>1124</v>
      </c>
      <c r="X438" s="134" t="e">
        <f t="shared" ca="1" si="74"/>
        <v>#NAME?</v>
      </c>
      <c r="Y438" s="132" t="e">
        <f t="shared" ca="1" si="75"/>
        <v>#NAME?</v>
      </c>
      <c r="Z438" s="137" t="e">
        <f t="shared" ca="1" si="76"/>
        <v>#NAME?</v>
      </c>
      <c r="AA438" s="125">
        <v>11.274147577325</v>
      </c>
      <c r="AB438" s="125">
        <v>39.173488249273802</v>
      </c>
      <c r="AC438" s="123" t="s">
        <v>10632</v>
      </c>
      <c r="AD438" s="125">
        <v>5.3678528588564696</v>
      </c>
      <c r="AE438" s="123" t="s">
        <v>10633</v>
      </c>
      <c r="AF438" s="126">
        <v>0</v>
      </c>
      <c r="AG438" s="123"/>
      <c r="AH438" s="125">
        <v>5.41</v>
      </c>
      <c r="AI438" s="123" t="s">
        <v>163</v>
      </c>
      <c r="AJ438" s="123" t="s">
        <v>95</v>
      </c>
      <c r="AK438" s="124">
        <v>1.3013019668000001</v>
      </c>
      <c r="AL438" s="123" t="s">
        <v>159</v>
      </c>
      <c r="AM438" s="36">
        <v>43095</v>
      </c>
      <c r="AN438" s="123" t="s">
        <v>9271</v>
      </c>
      <c r="AO438" s="123" t="s">
        <v>10634</v>
      </c>
      <c r="AP438" s="123" t="s">
        <v>446</v>
      </c>
      <c r="AQ438" s="123" t="s">
        <v>165</v>
      </c>
    </row>
    <row r="439" spans="1:43">
      <c r="A439" s="123" t="s">
        <v>7894</v>
      </c>
      <c r="B439" s="123" t="s">
        <v>7895</v>
      </c>
      <c r="C439" s="36">
        <v>43830</v>
      </c>
      <c r="D439" s="124">
        <v>1.1970000000000001</v>
      </c>
      <c r="E439" s="124">
        <v>1.7769999999999999</v>
      </c>
      <c r="F439" s="125">
        <v>8.3612040133795598E-2</v>
      </c>
      <c r="G439" s="36">
        <v>43829</v>
      </c>
      <c r="H439" s="124">
        <v>1.196</v>
      </c>
      <c r="I439" s="125">
        <v>39.024390243902403</v>
      </c>
      <c r="J439" s="123" t="s">
        <v>10635</v>
      </c>
      <c r="K439" s="125">
        <v>1.6129032258064699</v>
      </c>
      <c r="L439" s="125">
        <v>5.7420494699646802</v>
      </c>
      <c r="M439" s="130">
        <v>6.4946619217081798</v>
      </c>
      <c r="N439" s="137">
        <f t="shared" si="66"/>
        <v>25.978647686832719</v>
      </c>
      <c r="O439" s="132">
        <f t="shared" si="67"/>
        <v>0.25978647686832718</v>
      </c>
      <c r="P439" s="134">
        <f t="shared" si="68"/>
        <v>637</v>
      </c>
      <c r="Q439" s="134">
        <v>1124</v>
      </c>
      <c r="R439" s="134" t="str">
        <f t="shared" si="69"/>
        <v>637/1124</v>
      </c>
      <c r="S439" s="132">
        <f t="shared" si="70"/>
        <v>0.56672597864768681</v>
      </c>
      <c r="T439" s="137">
        <f t="shared" si="71"/>
        <v>71.663701067615662</v>
      </c>
      <c r="U439" s="133" t="e">
        <f ca="1">[1]!f_risk_annusharpe(A439,"2019/9/30","2019/12/31",1,1,3)</f>
        <v>#NAME?</v>
      </c>
      <c r="V439" s="134" t="e">
        <f t="shared" ca="1" si="72"/>
        <v>#NAME?</v>
      </c>
      <c r="W439" s="134">
        <f t="shared" si="73"/>
        <v>1124</v>
      </c>
      <c r="X439" s="134" t="e">
        <f t="shared" ca="1" si="74"/>
        <v>#NAME?</v>
      </c>
      <c r="Y439" s="132" t="e">
        <f t="shared" ca="1" si="75"/>
        <v>#NAME?</v>
      </c>
      <c r="Z439" s="137" t="e">
        <f t="shared" ca="1" si="76"/>
        <v>#NAME?</v>
      </c>
      <c r="AA439" s="125">
        <v>18.514851485148501</v>
      </c>
      <c r="AB439" s="125">
        <v>39.024390243902403</v>
      </c>
      <c r="AC439" s="123" t="s">
        <v>10635</v>
      </c>
      <c r="AD439" s="125">
        <v>10.119595216191399</v>
      </c>
      <c r="AE439" s="123" t="s">
        <v>10636</v>
      </c>
      <c r="AF439" s="125">
        <v>33.558908138898801</v>
      </c>
      <c r="AG439" s="123" t="s">
        <v>10637</v>
      </c>
      <c r="AH439" s="125">
        <v>97.074798200000004</v>
      </c>
      <c r="AI439" s="123" t="s">
        <v>163</v>
      </c>
      <c r="AJ439" s="123" t="s">
        <v>189</v>
      </c>
      <c r="AK439" s="124">
        <v>1.0114808152000001</v>
      </c>
      <c r="AL439" s="123" t="s">
        <v>159</v>
      </c>
      <c r="AM439" s="36">
        <v>40358</v>
      </c>
      <c r="AN439" s="123" t="s">
        <v>9271</v>
      </c>
      <c r="AO439" s="123" t="s">
        <v>440</v>
      </c>
      <c r="AP439" s="123" t="s">
        <v>441</v>
      </c>
      <c r="AQ439" s="123" t="s">
        <v>162</v>
      </c>
    </row>
    <row r="440" spans="1:43">
      <c r="A440" s="123" t="s">
        <v>7896</v>
      </c>
      <c r="B440" s="123" t="s">
        <v>7897</v>
      </c>
      <c r="C440" s="36">
        <v>43830</v>
      </c>
      <c r="D440" s="124">
        <v>1.1819999999999999</v>
      </c>
      <c r="E440" s="124">
        <v>1.1819999999999999</v>
      </c>
      <c r="F440" s="125">
        <v>0.33955857385399002</v>
      </c>
      <c r="G440" s="36">
        <v>43829</v>
      </c>
      <c r="H440" s="124">
        <v>1.1779999999999999</v>
      </c>
      <c r="I440" s="125">
        <v>38.895417156286697</v>
      </c>
      <c r="J440" s="123" t="s">
        <v>10638</v>
      </c>
      <c r="K440" s="125">
        <v>1.72117039586919</v>
      </c>
      <c r="L440" s="125">
        <v>5.5357142857142696</v>
      </c>
      <c r="M440" s="130">
        <v>7.2595281306714901</v>
      </c>
      <c r="N440" s="137">
        <f t="shared" si="66"/>
        <v>29.03811252268596</v>
      </c>
      <c r="O440" s="132">
        <f t="shared" si="67"/>
        <v>0.2903811252268596</v>
      </c>
      <c r="P440" s="134">
        <f t="shared" si="68"/>
        <v>579</v>
      </c>
      <c r="Q440" s="134">
        <v>1124</v>
      </c>
      <c r="R440" s="134" t="str">
        <f t="shared" si="69"/>
        <v>579/1124</v>
      </c>
      <c r="S440" s="132">
        <f t="shared" si="70"/>
        <v>0.51512455516014233</v>
      </c>
      <c r="T440" s="137">
        <f t="shared" si="71"/>
        <v>74.243772241992886</v>
      </c>
      <c r="U440" s="133" t="e">
        <f ca="1">[1]!f_risk_annusharpe(A440,"2019/9/30","2019/12/31",1,1,3)</f>
        <v>#NAME?</v>
      </c>
      <c r="V440" s="134" t="e">
        <f t="shared" ca="1" si="72"/>
        <v>#NAME?</v>
      </c>
      <c r="W440" s="134">
        <f t="shared" si="73"/>
        <v>1124</v>
      </c>
      <c r="X440" s="134" t="e">
        <f t="shared" ca="1" si="74"/>
        <v>#NAME?</v>
      </c>
      <c r="Y440" s="132" t="e">
        <f t="shared" ca="1" si="75"/>
        <v>#NAME?</v>
      </c>
      <c r="Z440" s="137" t="e">
        <f t="shared" ca="1" si="76"/>
        <v>#NAME?</v>
      </c>
      <c r="AA440" s="125">
        <v>13.8728323699422</v>
      </c>
      <c r="AB440" s="125">
        <v>38.895417156286697</v>
      </c>
      <c r="AC440" s="123" t="s">
        <v>10638</v>
      </c>
      <c r="AD440" s="125">
        <v>14.5348837209302</v>
      </c>
      <c r="AE440" s="123" t="s">
        <v>10639</v>
      </c>
      <c r="AF440" s="125">
        <v>17.729083665338599</v>
      </c>
      <c r="AG440" s="123" t="s">
        <v>10640</v>
      </c>
      <c r="AH440" s="125">
        <v>18.2</v>
      </c>
      <c r="AI440" s="123" t="s">
        <v>157</v>
      </c>
      <c r="AJ440" s="123" t="s">
        <v>189</v>
      </c>
      <c r="AK440" s="124">
        <v>3.557228888</v>
      </c>
      <c r="AL440" s="123" t="s">
        <v>159</v>
      </c>
      <c r="AM440" s="36">
        <v>42522</v>
      </c>
      <c r="AN440" s="123" t="s">
        <v>9271</v>
      </c>
      <c r="AO440" s="123" t="s">
        <v>9914</v>
      </c>
      <c r="AP440" s="123" t="s">
        <v>164</v>
      </c>
      <c r="AQ440" s="123" t="s">
        <v>162</v>
      </c>
    </row>
    <row r="441" spans="1:43">
      <c r="A441" s="123" t="s">
        <v>7898</v>
      </c>
      <c r="B441" s="123" t="s">
        <v>7899</v>
      </c>
      <c r="C441" s="36">
        <v>43830</v>
      </c>
      <c r="D441" s="124">
        <v>1.3720000000000001</v>
      </c>
      <c r="E441" s="124">
        <v>1.3720000000000001</v>
      </c>
      <c r="F441" s="125">
        <v>0.43923865300146397</v>
      </c>
      <c r="G441" s="36">
        <v>43829</v>
      </c>
      <c r="H441" s="124">
        <v>1.3660000000000001</v>
      </c>
      <c r="I441" s="125">
        <v>38.866396761133601</v>
      </c>
      <c r="J441" s="123" t="s">
        <v>10641</v>
      </c>
      <c r="K441" s="125">
        <v>2.1593447505584602</v>
      </c>
      <c r="L441" s="125">
        <v>11.0032362459547</v>
      </c>
      <c r="M441" s="130">
        <v>11.454102355808301</v>
      </c>
      <c r="N441" s="137">
        <f t="shared" si="66"/>
        <v>45.816409423233203</v>
      </c>
      <c r="O441" s="132">
        <f t="shared" si="67"/>
        <v>0.45816409423233201</v>
      </c>
      <c r="P441" s="134">
        <f t="shared" si="68"/>
        <v>246</v>
      </c>
      <c r="Q441" s="134">
        <v>1124</v>
      </c>
      <c r="R441" s="134" t="str">
        <f t="shared" si="69"/>
        <v>246/1124</v>
      </c>
      <c r="S441" s="132">
        <f t="shared" si="70"/>
        <v>0.2188612099644128</v>
      </c>
      <c r="T441" s="137">
        <f t="shared" si="71"/>
        <v>89.056939501779368</v>
      </c>
      <c r="U441" s="133" t="e">
        <f ca="1">[1]!f_risk_annusharpe(A441,"2019/9/30","2019/12/31",1,1,3)</f>
        <v>#NAME?</v>
      </c>
      <c r="V441" s="134" t="e">
        <f t="shared" ca="1" si="72"/>
        <v>#NAME?</v>
      </c>
      <c r="W441" s="134">
        <f t="shared" si="73"/>
        <v>1124</v>
      </c>
      <c r="X441" s="134" t="e">
        <f t="shared" ca="1" si="74"/>
        <v>#NAME?</v>
      </c>
      <c r="Y441" s="132" t="e">
        <f t="shared" ca="1" si="75"/>
        <v>#NAME?</v>
      </c>
      <c r="Z441" s="137" t="e">
        <f t="shared" ca="1" si="76"/>
        <v>#NAME?</v>
      </c>
      <c r="AA441" s="125">
        <v>17.6672384219554</v>
      </c>
      <c r="AB441" s="125">
        <v>38.866396761133601</v>
      </c>
      <c r="AC441" s="123" t="s">
        <v>10641</v>
      </c>
      <c r="AD441" s="125">
        <v>1.10537951363302</v>
      </c>
      <c r="AE441" s="123" t="s">
        <v>10642</v>
      </c>
      <c r="AF441" s="125">
        <v>12.459016393442599</v>
      </c>
      <c r="AG441" s="123" t="s">
        <v>10643</v>
      </c>
      <c r="AH441" s="125">
        <v>37.200000000000003</v>
      </c>
      <c r="AI441" s="123" t="s">
        <v>157</v>
      </c>
      <c r="AJ441" s="123" t="s">
        <v>158</v>
      </c>
      <c r="AK441" s="124">
        <v>2.4986793660000002</v>
      </c>
      <c r="AL441" s="123" t="s">
        <v>159</v>
      </c>
      <c r="AM441" s="36">
        <v>41949</v>
      </c>
      <c r="AN441" s="123" t="s">
        <v>9271</v>
      </c>
      <c r="AO441" s="123" t="s">
        <v>10644</v>
      </c>
      <c r="AP441" s="123" t="s">
        <v>248</v>
      </c>
      <c r="AQ441" s="123" t="s">
        <v>162</v>
      </c>
    </row>
    <row r="442" spans="1:43">
      <c r="A442" s="123" t="s">
        <v>7900</v>
      </c>
      <c r="B442" s="123" t="s">
        <v>7901</v>
      </c>
      <c r="C442" s="36">
        <v>43830</v>
      </c>
      <c r="D442" s="124">
        <v>1.7310000000000001</v>
      </c>
      <c r="E442" s="124">
        <v>1.7310000000000001</v>
      </c>
      <c r="F442" s="125">
        <v>0.69808027923211202</v>
      </c>
      <c r="G442" s="36">
        <v>43829</v>
      </c>
      <c r="H442" s="124">
        <v>1.7190000000000001</v>
      </c>
      <c r="I442" s="125">
        <v>38.813151563753003</v>
      </c>
      <c r="J442" s="123" t="s">
        <v>10645</v>
      </c>
      <c r="K442" s="125">
        <v>3.1585220500596001</v>
      </c>
      <c r="L442" s="125">
        <v>6.6543438077634098</v>
      </c>
      <c r="M442" s="130">
        <v>12.1840570317563</v>
      </c>
      <c r="N442" s="137">
        <f t="shared" si="66"/>
        <v>48.7362281270252</v>
      </c>
      <c r="O442" s="132">
        <f t="shared" si="67"/>
        <v>0.487362281270252</v>
      </c>
      <c r="P442" s="134">
        <f t="shared" si="68"/>
        <v>204</v>
      </c>
      <c r="Q442" s="134">
        <v>1124</v>
      </c>
      <c r="R442" s="134" t="str">
        <f t="shared" si="69"/>
        <v>204/1124</v>
      </c>
      <c r="S442" s="132">
        <f t="shared" si="70"/>
        <v>0.18149466192170818</v>
      </c>
      <c r="T442" s="137">
        <f t="shared" si="71"/>
        <v>90.92526690391459</v>
      </c>
      <c r="U442" s="133" t="e">
        <f ca="1">[1]!f_risk_annusharpe(A442,"2019/9/30","2019/12/31",1,1,3)</f>
        <v>#NAME?</v>
      </c>
      <c r="V442" s="134" t="e">
        <f t="shared" ca="1" si="72"/>
        <v>#NAME?</v>
      </c>
      <c r="W442" s="134">
        <f t="shared" si="73"/>
        <v>1124</v>
      </c>
      <c r="X442" s="134" t="e">
        <f t="shared" ca="1" si="74"/>
        <v>#NAME?</v>
      </c>
      <c r="Y442" s="132" t="e">
        <f t="shared" ca="1" si="75"/>
        <v>#NAME?</v>
      </c>
      <c r="Z442" s="137" t="e">
        <f t="shared" ca="1" si="76"/>
        <v>#NAME?</v>
      </c>
      <c r="AA442" s="125">
        <v>17.197020988490198</v>
      </c>
      <c r="AB442" s="125">
        <v>38.813151563753003</v>
      </c>
      <c r="AC442" s="123" t="s">
        <v>10645</v>
      </c>
      <c r="AD442" s="125">
        <v>12.329656067488701</v>
      </c>
      <c r="AE442" s="123" t="s">
        <v>10646</v>
      </c>
      <c r="AF442" s="125">
        <v>72.582253240279201</v>
      </c>
      <c r="AG442" s="123" t="s">
        <v>10647</v>
      </c>
      <c r="AH442" s="125">
        <v>73.099999999999994</v>
      </c>
      <c r="AI442" s="123" t="s">
        <v>157</v>
      </c>
      <c r="AJ442" s="123" t="s">
        <v>166</v>
      </c>
      <c r="AK442" s="124">
        <v>36.264010639799999</v>
      </c>
      <c r="AL442" s="123" t="s">
        <v>159</v>
      </c>
      <c r="AM442" s="36">
        <v>42583</v>
      </c>
      <c r="AN442" s="123" t="s">
        <v>9271</v>
      </c>
      <c r="AO442" s="123" t="s">
        <v>9976</v>
      </c>
      <c r="AP442" s="123" t="s">
        <v>200</v>
      </c>
      <c r="AQ442" s="123" t="s">
        <v>181</v>
      </c>
    </row>
    <row r="443" spans="1:43">
      <c r="A443" s="123" t="s">
        <v>7902</v>
      </c>
      <c r="B443" s="123" t="s">
        <v>7903</v>
      </c>
      <c r="C443" s="36">
        <v>43830</v>
      </c>
      <c r="D443" s="124">
        <v>1.1782999999999999</v>
      </c>
      <c r="E443" s="124">
        <v>1.1782999999999999</v>
      </c>
      <c r="F443" s="125">
        <v>0.32354193273731802</v>
      </c>
      <c r="G443" s="36">
        <v>43829</v>
      </c>
      <c r="H443" s="124">
        <v>1.1745000000000001</v>
      </c>
      <c r="I443" s="125">
        <v>38.8031570267405</v>
      </c>
      <c r="J443" s="123" t="s">
        <v>10648</v>
      </c>
      <c r="K443" s="125">
        <v>2.2120055517002002</v>
      </c>
      <c r="L443" s="125">
        <v>6.41199313645805</v>
      </c>
      <c r="M443" s="130">
        <v>8.6090883952437895</v>
      </c>
      <c r="N443" s="137">
        <f t="shared" si="66"/>
        <v>34.436353580975158</v>
      </c>
      <c r="O443" s="132">
        <f t="shared" si="67"/>
        <v>0.3443635358097516</v>
      </c>
      <c r="P443" s="134">
        <f t="shared" si="68"/>
        <v>447</v>
      </c>
      <c r="Q443" s="134">
        <v>1124</v>
      </c>
      <c r="R443" s="134" t="str">
        <f t="shared" si="69"/>
        <v>447/1124</v>
      </c>
      <c r="S443" s="132">
        <f t="shared" si="70"/>
        <v>0.39768683274021355</v>
      </c>
      <c r="T443" s="137">
        <f t="shared" si="71"/>
        <v>80.115658362989322</v>
      </c>
      <c r="U443" s="133" t="e">
        <f ca="1">[1]!f_risk_annusharpe(A443,"2019/9/30","2019/12/31",1,1,3)</f>
        <v>#NAME?</v>
      </c>
      <c r="V443" s="134" t="e">
        <f t="shared" ca="1" si="72"/>
        <v>#NAME?</v>
      </c>
      <c r="W443" s="134">
        <f t="shared" si="73"/>
        <v>1124</v>
      </c>
      <c r="X443" s="134" t="e">
        <f t="shared" ca="1" si="74"/>
        <v>#NAME?</v>
      </c>
      <c r="Y443" s="132" t="e">
        <f t="shared" ca="1" si="75"/>
        <v>#NAME?</v>
      </c>
      <c r="Z443" s="137" t="e">
        <f t="shared" ca="1" si="76"/>
        <v>#NAME?</v>
      </c>
      <c r="AA443" s="125">
        <v>9.8545590154764007</v>
      </c>
      <c r="AB443" s="125">
        <v>38.8031570267405</v>
      </c>
      <c r="AC443" s="123" t="s">
        <v>10648</v>
      </c>
      <c r="AD443" s="125">
        <v>11.2233339626204</v>
      </c>
      <c r="AE443" s="123" t="s">
        <v>10649</v>
      </c>
      <c r="AF443" s="125">
        <v>11.8993352326686</v>
      </c>
      <c r="AG443" s="123" t="s">
        <v>10650</v>
      </c>
      <c r="AH443" s="125">
        <v>17.829999999999998</v>
      </c>
      <c r="AI443" s="123" t="s">
        <v>157</v>
      </c>
      <c r="AJ443" s="123" t="s">
        <v>158</v>
      </c>
      <c r="AK443" s="124">
        <v>0.66437849680000005</v>
      </c>
      <c r="AL443" s="123" t="s">
        <v>159</v>
      </c>
      <c r="AM443" s="36">
        <v>42270</v>
      </c>
      <c r="AN443" s="123" t="s">
        <v>9271</v>
      </c>
      <c r="AO443" s="123" t="s">
        <v>10651</v>
      </c>
      <c r="AP443" s="123" t="s">
        <v>202</v>
      </c>
      <c r="AQ443" s="123" t="s">
        <v>226</v>
      </c>
    </row>
    <row r="444" spans="1:43">
      <c r="A444" s="123" t="s">
        <v>7904</v>
      </c>
      <c r="B444" s="123" t="s">
        <v>7905</v>
      </c>
      <c r="C444" s="36">
        <v>43830</v>
      </c>
      <c r="D444" s="124">
        <v>1.204</v>
      </c>
      <c r="E444" s="124">
        <v>1.204</v>
      </c>
      <c r="F444" s="125">
        <v>0.17472335468840899</v>
      </c>
      <c r="G444" s="36">
        <v>43829</v>
      </c>
      <c r="H444" s="124">
        <v>1.2019</v>
      </c>
      <c r="I444" s="125">
        <v>38.7736284001844</v>
      </c>
      <c r="J444" s="123" t="s">
        <v>10652</v>
      </c>
      <c r="K444" s="125">
        <v>2.2765885151206202</v>
      </c>
      <c r="L444" s="125">
        <v>6.7092085438269802</v>
      </c>
      <c r="M444" s="130">
        <v>9.1766412767500896</v>
      </c>
      <c r="N444" s="137">
        <f t="shared" si="66"/>
        <v>36.706565107000358</v>
      </c>
      <c r="O444" s="132">
        <f t="shared" si="67"/>
        <v>0.36706565107000361</v>
      </c>
      <c r="P444" s="134">
        <f t="shared" si="68"/>
        <v>402</v>
      </c>
      <c r="Q444" s="134">
        <v>1124</v>
      </c>
      <c r="R444" s="134" t="str">
        <f t="shared" si="69"/>
        <v>402/1124</v>
      </c>
      <c r="S444" s="132">
        <f t="shared" si="70"/>
        <v>0.35765124555160144</v>
      </c>
      <c r="T444" s="137">
        <f t="shared" si="71"/>
        <v>82.117437722419936</v>
      </c>
      <c r="U444" s="133" t="e">
        <f ca="1">[1]!f_risk_annusharpe(A444,"2019/9/30","2019/12/31",1,1,3)</f>
        <v>#NAME?</v>
      </c>
      <c r="V444" s="134" t="e">
        <f t="shared" ca="1" si="72"/>
        <v>#NAME?</v>
      </c>
      <c r="W444" s="134">
        <f t="shared" si="73"/>
        <v>1124</v>
      </c>
      <c r="X444" s="134" t="e">
        <f t="shared" ca="1" si="74"/>
        <v>#NAME?</v>
      </c>
      <c r="Y444" s="132" t="e">
        <f t="shared" ca="1" si="75"/>
        <v>#NAME?</v>
      </c>
      <c r="Z444" s="137" t="e">
        <f t="shared" ca="1" si="76"/>
        <v>#NAME?</v>
      </c>
      <c r="AA444" s="125">
        <v>16.961336700990898</v>
      </c>
      <c r="AB444" s="125">
        <v>38.7736284001844</v>
      </c>
      <c r="AC444" s="123" t="s">
        <v>10652</v>
      </c>
      <c r="AD444" s="126">
        <v>0</v>
      </c>
      <c r="AE444" s="123"/>
      <c r="AF444" s="126">
        <v>0</v>
      </c>
      <c r="AG444" s="123"/>
      <c r="AH444" s="125">
        <v>20.399999999999999</v>
      </c>
      <c r="AI444" s="123" t="s">
        <v>157</v>
      </c>
      <c r="AJ444" s="123" t="s">
        <v>95</v>
      </c>
      <c r="AK444" s="124">
        <v>1.1282311246000001</v>
      </c>
      <c r="AL444" s="123" t="s">
        <v>159</v>
      </c>
      <c r="AM444" s="36">
        <v>43307</v>
      </c>
      <c r="AN444" s="123" t="s">
        <v>9271</v>
      </c>
      <c r="AO444" s="123" t="s">
        <v>10653</v>
      </c>
      <c r="AP444" s="123" t="s">
        <v>317</v>
      </c>
      <c r="AQ444" s="123" t="s">
        <v>162</v>
      </c>
    </row>
    <row r="445" spans="1:43">
      <c r="A445" s="123" t="s">
        <v>7906</v>
      </c>
      <c r="B445" s="123" t="s">
        <v>7907</v>
      </c>
      <c r="C445" s="36">
        <v>43830</v>
      </c>
      <c r="D445" s="124">
        <v>2.2210000000000001</v>
      </c>
      <c r="E445" s="124">
        <v>2.927</v>
      </c>
      <c r="F445" s="125">
        <v>0.81706763504312696</v>
      </c>
      <c r="G445" s="36">
        <v>43829</v>
      </c>
      <c r="H445" s="124">
        <v>2.2029999999999998</v>
      </c>
      <c r="I445" s="125">
        <v>38.686770080683097</v>
      </c>
      <c r="J445" s="123" t="s">
        <v>10654</v>
      </c>
      <c r="K445" s="125">
        <v>3.0148423005565701</v>
      </c>
      <c r="L445" s="125">
        <v>8.1791149205493205</v>
      </c>
      <c r="M445" s="130">
        <v>8.5374722370563205</v>
      </c>
      <c r="N445" s="137">
        <f t="shared" si="66"/>
        <v>34.149888948225282</v>
      </c>
      <c r="O445" s="132">
        <f t="shared" si="67"/>
        <v>0.34149888948225282</v>
      </c>
      <c r="P445" s="134">
        <f t="shared" si="68"/>
        <v>452</v>
      </c>
      <c r="Q445" s="134">
        <v>1124</v>
      </c>
      <c r="R445" s="134" t="str">
        <f t="shared" si="69"/>
        <v>452/1124</v>
      </c>
      <c r="S445" s="132">
        <f t="shared" si="70"/>
        <v>0.40213523131672596</v>
      </c>
      <c r="T445" s="137">
        <f t="shared" si="71"/>
        <v>79.893238434163706</v>
      </c>
      <c r="U445" s="133" t="e">
        <f ca="1">[1]!f_risk_annusharpe(A445,"2019/9/30","2019/12/31",1,1,3)</f>
        <v>#NAME?</v>
      </c>
      <c r="V445" s="134" t="e">
        <f t="shared" ca="1" si="72"/>
        <v>#NAME?</v>
      </c>
      <c r="W445" s="134">
        <f t="shared" si="73"/>
        <v>1124</v>
      </c>
      <c r="X445" s="134" t="e">
        <f t="shared" ca="1" si="74"/>
        <v>#NAME?</v>
      </c>
      <c r="Y445" s="132" t="e">
        <f t="shared" ca="1" si="75"/>
        <v>#NAME?</v>
      </c>
      <c r="Z445" s="137" t="e">
        <f t="shared" ca="1" si="76"/>
        <v>#NAME?</v>
      </c>
      <c r="AA445" s="125">
        <v>16.6524234323503</v>
      </c>
      <c r="AB445" s="125">
        <v>38.686770080683097</v>
      </c>
      <c r="AC445" s="123" t="s">
        <v>10654</v>
      </c>
      <c r="AD445" s="125">
        <v>20.9077205282113</v>
      </c>
      <c r="AE445" s="123" t="s">
        <v>10655</v>
      </c>
      <c r="AF445" s="125">
        <v>63.323456</v>
      </c>
      <c r="AG445" s="123" t="s">
        <v>10656</v>
      </c>
      <c r="AH445" s="125">
        <v>202.14839359999999</v>
      </c>
      <c r="AI445" s="123" t="s">
        <v>157</v>
      </c>
      <c r="AJ445" s="123" t="s">
        <v>166</v>
      </c>
      <c r="AK445" s="124">
        <v>10.9742021749</v>
      </c>
      <c r="AL445" s="123" t="s">
        <v>159</v>
      </c>
      <c r="AM445" s="36">
        <v>41765</v>
      </c>
      <c r="AN445" s="123" t="s">
        <v>9271</v>
      </c>
      <c r="AO445" s="123" t="s">
        <v>499</v>
      </c>
      <c r="AP445" s="123" t="s">
        <v>331</v>
      </c>
      <c r="AQ445" s="123" t="s">
        <v>185</v>
      </c>
    </row>
    <row r="446" spans="1:43">
      <c r="A446" s="123" t="s">
        <v>7908</v>
      </c>
      <c r="B446" s="123" t="s">
        <v>7909</v>
      </c>
      <c r="C446" s="36">
        <v>43830</v>
      </c>
      <c r="D446" s="124">
        <v>1.0559000000000001</v>
      </c>
      <c r="E446" s="124">
        <v>1.0559000000000001</v>
      </c>
      <c r="F446" s="125">
        <v>0.61940156279778402</v>
      </c>
      <c r="G446" s="36">
        <v>43829</v>
      </c>
      <c r="H446" s="124">
        <v>1.0494000000000001</v>
      </c>
      <c r="I446" s="125">
        <v>38.660538411030899</v>
      </c>
      <c r="J446" s="123" t="s">
        <v>10657</v>
      </c>
      <c r="K446" s="125">
        <v>3.0045849185445501</v>
      </c>
      <c r="L446" s="125">
        <v>11.370108638329301</v>
      </c>
      <c r="M446" s="130">
        <v>13.8436657681941</v>
      </c>
      <c r="N446" s="137">
        <f t="shared" si="66"/>
        <v>55.3746630727764</v>
      </c>
      <c r="O446" s="132">
        <f t="shared" si="67"/>
        <v>0.55374663072776398</v>
      </c>
      <c r="P446" s="134">
        <f t="shared" si="68"/>
        <v>114</v>
      </c>
      <c r="Q446" s="134">
        <v>1124</v>
      </c>
      <c r="R446" s="134" t="str">
        <f t="shared" si="69"/>
        <v>114/1124</v>
      </c>
      <c r="S446" s="132">
        <f t="shared" si="70"/>
        <v>0.10142348754448399</v>
      </c>
      <c r="T446" s="137">
        <f t="shared" si="71"/>
        <v>94.928825622775804</v>
      </c>
      <c r="U446" s="133" t="e">
        <f ca="1">[1]!f_risk_annusharpe(A446,"2019/9/30","2019/12/31",1,1,3)</f>
        <v>#NAME?</v>
      </c>
      <c r="V446" s="134" t="e">
        <f t="shared" ca="1" si="72"/>
        <v>#NAME?</v>
      </c>
      <c r="W446" s="134">
        <f t="shared" si="73"/>
        <v>1124</v>
      </c>
      <c r="X446" s="134" t="e">
        <f t="shared" ca="1" si="74"/>
        <v>#NAME?</v>
      </c>
      <c r="Y446" s="132" t="e">
        <f t="shared" ca="1" si="75"/>
        <v>#NAME?</v>
      </c>
      <c r="Z446" s="137" t="e">
        <f t="shared" ca="1" si="76"/>
        <v>#NAME?</v>
      </c>
      <c r="AA446" s="125">
        <v>21.731611713165801</v>
      </c>
      <c r="AB446" s="125">
        <v>38.660538411030899</v>
      </c>
      <c r="AC446" s="123" t="s">
        <v>10657</v>
      </c>
      <c r="AD446" s="125">
        <v>3.6618888670724599</v>
      </c>
      <c r="AE446" s="123" t="s">
        <v>10658</v>
      </c>
      <c r="AF446" s="125">
        <v>6.0140562248996003</v>
      </c>
      <c r="AG446" s="123" t="s">
        <v>10659</v>
      </c>
      <c r="AH446" s="125">
        <v>5.5900000000000096</v>
      </c>
      <c r="AI446" s="123" t="s">
        <v>157</v>
      </c>
      <c r="AJ446" s="123" t="s">
        <v>158</v>
      </c>
      <c r="AK446" s="124">
        <v>1.1011117446000001</v>
      </c>
      <c r="AL446" s="123" t="s">
        <v>159</v>
      </c>
      <c r="AM446" s="36">
        <v>42346</v>
      </c>
      <c r="AN446" s="123" t="s">
        <v>9271</v>
      </c>
      <c r="AO446" s="123" t="s">
        <v>10660</v>
      </c>
      <c r="AP446" s="123" t="s">
        <v>394</v>
      </c>
      <c r="AQ446" s="123" t="s">
        <v>185</v>
      </c>
    </row>
    <row r="447" spans="1:43">
      <c r="A447" s="123" t="s">
        <v>7910</v>
      </c>
      <c r="B447" s="123" t="s">
        <v>7911</v>
      </c>
      <c r="C447" s="36">
        <v>43830</v>
      </c>
      <c r="D447" s="124">
        <v>1.59</v>
      </c>
      <c r="E447" s="124">
        <v>1.59</v>
      </c>
      <c r="F447" s="125">
        <v>0.44219835754896503</v>
      </c>
      <c r="G447" s="36">
        <v>43829</v>
      </c>
      <c r="H447" s="124">
        <v>1.583</v>
      </c>
      <c r="I447" s="125">
        <v>38.622493461203099</v>
      </c>
      <c r="J447" s="123" t="s">
        <v>10661</v>
      </c>
      <c r="K447" s="125">
        <v>2.9792746113989699</v>
      </c>
      <c r="L447" s="125">
        <v>10.4166666666667</v>
      </c>
      <c r="M447" s="130">
        <v>10.724233983286901</v>
      </c>
      <c r="N447" s="137">
        <f t="shared" si="66"/>
        <v>42.896935933147603</v>
      </c>
      <c r="O447" s="132">
        <f t="shared" si="67"/>
        <v>0.42896935933147601</v>
      </c>
      <c r="P447" s="134">
        <f t="shared" si="68"/>
        <v>291</v>
      </c>
      <c r="Q447" s="134">
        <v>1124</v>
      </c>
      <c r="R447" s="134" t="str">
        <f t="shared" si="69"/>
        <v>291/1124</v>
      </c>
      <c r="S447" s="132">
        <f t="shared" si="70"/>
        <v>0.25889679715302494</v>
      </c>
      <c r="T447" s="137">
        <f t="shared" si="71"/>
        <v>87.055160142348754</v>
      </c>
      <c r="U447" s="133" t="e">
        <f ca="1">[1]!f_risk_annusharpe(A447,"2019/9/30","2019/12/31",1,1,3)</f>
        <v>#NAME?</v>
      </c>
      <c r="V447" s="134" t="e">
        <f t="shared" ca="1" si="72"/>
        <v>#NAME?</v>
      </c>
      <c r="W447" s="134">
        <f t="shared" si="73"/>
        <v>1124</v>
      </c>
      <c r="X447" s="134" t="e">
        <f t="shared" ca="1" si="74"/>
        <v>#NAME?</v>
      </c>
      <c r="Y447" s="132" t="e">
        <f t="shared" ca="1" si="75"/>
        <v>#NAME?</v>
      </c>
      <c r="Z447" s="137" t="e">
        <f t="shared" ca="1" si="76"/>
        <v>#NAME?</v>
      </c>
      <c r="AA447" s="125">
        <v>10.724233983286901</v>
      </c>
      <c r="AB447" s="125">
        <v>38.622493461203099</v>
      </c>
      <c r="AC447" s="123" t="s">
        <v>10661</v>
      </c>
      <c r="AD447" s="125">
        <v>52.298850574712603</v>
      </c>
      <c r="AE447" s="123" t="s">
        <v>10662</v>
      </c>
      <c r="AF447" s="125">
        <v>64.086687306501602</v>
      </c>
      <c r="AG447" s="123" t="s">
        <v>10663</v>
      </c>
      <c r="AH447" s="125">
        <v>59</v>
      </c>
      <c r="AI447" s="123" t="s">
        <v>163</v>
      </c>
      <c r="AJ447" s="123" t="s">
        <v>197</v>
      </c>
      <c r="AK447" s="124">
        <v>3.3863340372000001</v>
      </c>
      <c r="AL447" s="123" t="s">
        <v>159</v>
      </c>
      <c r="AM447" s="36">
        <v>42656</v>
      </c>
      <c r="AN447" s="123" t="s">
        <v>9271</v>
      </c>
      <c r="AO447" s="123" t="s">
        <v>10052</v>
      </c>
      <c r="AP447" s="123" t="s">
        <v>195</v>
      </c>
      <c r="AQ447" s="123" t="s">
        <v>183</v>
      </c>
    </row>
    <row r="448" spans="1:43">
      <c r="A448" s="123" t="s">
        <v>7912</v>
      </c>
      <c r="B448" s="123" t="s">
        <v>7913</v>
      </c>
      <c r="C448" s="36">
        <v>43830</v>
      </c>
      <c r="D448" s="124">
        <v>1.1240000000000001</v>
      </c>
      <c r="E448" s="124">
        <v>1.1240000000000001</v>
      </c>
      <c r="F448" s="125">
        <v>0.17825311942958999</v>
      </c>
      <c r="G448" s="36">
        <v>43829</v>
      </c>
      <c r="H448" s="124">
        <v>1.1220000000000001</v>
      </c>
      <c r="I448" s="125">
        <v>38.594327990135596</v>
      </c>
      <c r="J448" s="123" t="s">
        <v>10664</v>
      </c>
      <c r="K448" s="125">
        <v>1.9038984587488801</v>
      </c>
      <c r="L448" s="125">
        <v>8.4942084942085003</v>
      </c>
      <c r="M448" s="130">
        <v>10.4125736738703</v>
      </c>
      <c r="N448" s="137">
        <f t="shared" si="66"/>
        <v>41.6502946954812</v>
      </c>
      <c r="O448" s="132">
        <f t="shared" si="67"/>
        <v>0.41650294695481199</v>
      </c>
      <c r="P448" s="134">
        <f t="shared" si="68"/>
        <v>306</v>
      </c>
      <c r="Q448" s="134">
        <v>1124</v>
      </c>
      <c r="R448" s="134" t="str">
        <f t="shared" si="69"/>
        <v>306/1124</v>
      </c>
      <c r="S448" s="132">
        <f t="shared" si="70"/>
        <v>0.27224199288256229</v>
      </c>
      <c r="T448" s="137">
        <f t="shared" si="71"/>
        <v>86.387900355871892</v>
      </c>
      <c r="U448" s="133" t="e">
        <f ca="1">[1]!f_risk_annusharpe(A448,"2019/9/30","2019/12/31",1,1,3)</f>
        <v>#NAME?</v>
      </c>
      <c r="V448" s="134" t="e">
        <f t="shared" ca="1" si="72"/>
        <v>#NAME?</v>
      </c>
      <c r="W448" s="134">
        <f t="shared" si="73"/>
        <v>1124</v>
      </c>
      <c r="X448" s="134" t="e">
        <f t="shared" ca="1" si="74"/>
        <v>#NAME?</v>
      </c>
      <c r="Y448" s="132" t="e">
        <f t="shared" ca="1" si="75"/>
        <v>#NAME?</v>
      </c>
      <c r="Z448" s="137" t="e">
        <f t="shared" ca="1" si="76"/>
        <v>#NAME?</v>
      </c>
      <c r="AA448" s="125">
        <v>15.756951596292501</v>
      </c>
      <c r="AB448" s="125">
        <v>38.594327990135596</v>
      </c>
      <c r="AC448" s="123" t="s">
        <v>10664</v>
      </c>
      <c r="AD448" s="125">
        <v>8.3895853423336693</v>
      </c>
      <c r="AE448" s="123" t="s">
        <v>10665</v>
      </c>
      <c r="AF448" s="125">
        <v>8.7040618955512592</v>
      </c>
      <c r="AG448" s="123" t="s">
        <v>10666</v>
      </c>
      <c r="AH448" s="125">
        <v>12.4</v>
      </c>
      <c r="AI448" s="123" t="s">
        <v>157</v>
      </c>
      <c r="AJ448" s="123" t="s">
        <v>158</v>
      </c>
      <c r="AK448" s="124">
        <v>4.9849512885999996</v>
      </c>
      <c r="AL448" s="123" t="s">
        <v>159</v>
      </c>
      <c r="AM448" s="36">
        <v>42165</v>
      </c>
      <c r="AN448" s="123" t="s">
        <v>9271</v>
      </c>
      <c r="AO448" s="123" t="s">
        <v>9521</v>
      </c>
      <c r="AP448" s="123" t="s">
        <v>266</v>
      </c>
      <c r="AQ448" s="123" t="s">
        <v>173</v>
      </c>
    </row>
    <row r="449" spans="1:43">
      <c r="A449" s="123" t="s">
        <v>7914</v>
      </c>
      <c r="B449" s="123" t="s">
        <v>7915</v>
      </c>
      <c r="C449" s="36">
        <v>43830</v>
      </c>
      <c r="D449" s="124">
        <v>2.141</v>
      </c>
      <c r="E449" s="124">
        <v>2.4390000000000001</v>
      </c>
      <c r="F449" s="125">
        <v>0.70555032925682504</v>
      </c>
      <c r="G449" s="36">
        <v>43829</v>
      </c>
      <c r="H449" s="124">
        <v>2.1259999999999999</v>
      </c>
      <c r="I449" s="125">
        <v>38.486416558861599</v>
      </c>
      <c r="J449" s="123" t="s">
        <v>10667</v>
      </c>
      <c r="K449" s="125">
        <v>2.6858513189448501</v>
      </c>
      <c r="L449" s="125">
        <v>5.7806324110671996</v>
      </c>
      <c r="M449" s="130">
        <v>7.7503774534473999</v>
      </c>
      <c r="N449" s="137">
        <f t="shared" si="66"/>
        <v>31.0015098137896</v>
      </c>
      <c r="O449" s="132">
        <f t="shared" si="67"/>
        <v>0.31001509813789602</v>
      </c>
      <c r="P449" s="134">
        <f t="shared" si="68"/>
        <v>529</v>
      </c>
      <c r="Q449" s="134">
        <v>1124</v>
      </c>
      <c r="R449" s="134" t="str">
        <f t="shared" si="69"/>
        <v>529/1124</v>
      </c>
      <c r="S449" s="132">
        <f t="shared" si="70"/>
        <v>0.4706405693950178</v>
      </c>
      <c r="T449" s="137">
        <f t="shared" si="71"/>
        <v>76.467971530249116</v>
      </c>
      <c r="U449" s="133" t="e">
        <f ca="1">[1]!f_risk_annusharpe(A449,"2019/9/30","2019/12/31",1,1,3)</f>
        <v>#NAME?</v>
      </c>
      <c r="V449" s="134" t="e">
        <f t="shared" ca="1" si="72"/>
        <v>#NAME?</v>
      </c>
      <c r="W449" s="134">
        <f t="shared" si="73"/>
        <v>1124</v>
      </c>
      <c r="X449" s="134" t="e">
        <f t="shared" ca="1" si="74"/>
        <v>#NAME?</v>
      </c>
      <c r="Y449" s="132" t="e">
        <f t="shared" ca="1" si="75"/>
        <v>#NAME?</v>
      </c>
      <c r="Z449" s="137" t="e">
        <f t="shared" ca="1" si="76"/>
        <v>#NAME?</v>
      </c>
      <c r="AA449" s="125">
        <v>12.862414338429099</v>
      </c>
      <c r="AB449" s="125">
        <v>38.486416558861599</v>
      </c>
      <c r="AC449" s="123" t="s">
        <v>10667</v>
      </c>
      <c r="AD449" s="125">
        <v>13.1606765327696</v>
      </c>
      <c r="AE449" s="123" t="s">
        <v>10668</v>
      </c>
      <c r="AF449" s="125">
        <v>29.443772672309599</v>
      </c>
      <c r="AG449" s="123" t="s">
        <v>10669</v>
      </c>
      <c r="AH449" s="125">
        <v>166.4936956</v>
      </c>
      <c r="AI449" s="123" t="s">
        <v>157</v>
      </c>
      <c r="AJ449" s="123" t="s">
        <v>189</v>
      </c>
      <c r="AK449" s="124">
        <v>0.85444141579999999</v>
      </c>
      <c r="AL449" s="123" t="s">
        <v>159</v>
      </c>
      <c r="AM449" s="36">
        <v>41130</v>
      </c>
      <c r="AN449" s="123" t="s">
        <v>9271</v>
      </c>
      <c r="AO449" s="123" t="s">
        <v>389</v>
      </c>
      <c r="AP449" s="123" t="s">
        <v>231</v>
      </c>
      <c r="AQ449" s="123" t="s">
        <v>181</v>
      </c>
    </row>
    <row r="450" spans="1:43">
      <c r="A450" s="123" t="s">
        <v>7916</v>
      </c>
      <c r="B450" s="123" t="s">
        <v>7917</v>
      </c>
      <c r="C450" s="36">
        <v>43830</v>
      </c>
      <c r="D450" s="124">
        <v>1.2612000000000001</v>
      </c>
      <c r="E450" s="124">
        <v>1.3644000000000001</v>
      </c>
      <c r="F450" s="125">
        <v>0.91214594335094601</v>
      </c>
      <c r="G450" s="36">
        <v>43826</v>
      </c>
      <c r="H450" s="124">
        <v>1.2498</v>
      </c>
      <c r="I450" s="125">
        <v>38.432927744270202</v>
      </c>
      <c r="J450" s="123" t="s">
        <v>10670</v>
      </c>
      <c r="K450" s="125">
        <v>3.3177684934873599</v>
      </c>
      <c r="L450" s="125">
        <v>8.4809650518348292</v>
      </c>
      <c r="M450" s="130">
        <v>11.600716723531701</v>
      </c>
      <c r="N450" s="137">
        <f t="shared" si="66"/>
        <v>46.402866894126802</v>
      </c>
      <c r="O450" s="132">
        <f t="shared" si="67"/>
        <v>0.46402866894126804</v>
      </c>
      <c r="P450" s="134">
        <f t="shared" si="68"/>
        <v>232</v>
      </c>
      <c r="Q450" s="134">
        <v>1124</v>
      </c>
      <c r="R450" s="134" t="str">
        <f t="shared" si="69"/>
        <v>232/1124</v>
      </c>
      <c r="S450" s="132">
        <f t="shared" si="70"/>
        <v>0.20640569395017794</v>
      </c>
      <c r="T450" s="137">
        <f t="shared" si="71"/>
        <v>89.679715302491104</v>
      </c>
      <c r="U450" s="133" t="e">
        <f ca="1">[1]!f_risk_annusharpe(A450,"2019/9/30","2019/12/31",1,1,3)</f>
        <v>#NAME?</v>
      </c>
      <c r="V450" s="134" t="e">
        <f t="shared" ca="1" si="72"/>
        <v>#NAME?</v>
      </c>
      <c r="W450" s="134">
        <f t="shared" si="73"/>
        <v>1124</v>
      </c>
      <c r="X450" s="134" t="e">
        <f t="shared" ca="1" si="74"/>
        <v>#NAME?</v>
      </c>
      <c r="Y450" s="132" t="e">
        <f t="shared" ca="1" si="75"/>
        <v>#NAME?</v>
      </c>
      <c r="Z450" s="137" t="e">
        <f t="shared" ca="1" si="76"/>
        <v>#NAME?</v>
      </c>
      <c r="AA450" s="125">
        <v>21.215629363612301</v>
      </c>
      <c r="AB450" s="125">
        <v>38.432927744270202</v>
      </c>
      <c r="AC450" s="123" t="s">
        <v>10670</v>
      </c>
      <c r="AD450" s="126">
        <v>0</v>
      </c>
      <c r="AE450" s="123"/>
      <c r="AF450" s="126">
        <v>0</v>
      </c>
      <c r="AG450" s="123"/>
      <c r="AH450" s="125">
        <v>37.713076520000001</v>
      </c>
      <c r="AI450" s="123" t="s">
        <v>309</v>
      </c>
      <c r="AJ450" s="123" t="s">
        <v>95</v>
      </c>
      <c r="AK450" s="124">
        <v>2.1026424992999999</v>
      </c>
      <c r="AL450" s="123" t="s">
        <v>159</v>
      </c>
      <c r="AM450" s="36">
        <v>43335</v>
      </c>
      <c r="AN450" s="123" t="s">
        <v>9271</v>
      </c>
      <c r="AO450" s="123" t="s">
        <v>450</v>
      </c>
      <c r="AP450" s="123" t="s">
        <v>195</v>
      </c>
      <c r="AQ450" s="123" t="s">
        <v>162</v>
      </c>
    </row>
    <row r="451" spans="1:43">
      <c r="A451" s="123" t="s">
        <v>7918</v>
      </c>
      <c r="B451" s="123" t="s">
        <v>7919</v>
      </c>
      <c r="C451" s="36">
        <v>43830</v>
      </c>
      <c r="D451" s="124">
        <v>1.7072000000000001</v>
      </c>
      <c r="E451" s="124">
        <v>1.7072000000000001</v>
      </c>
      <c r="F451" s="125">
        <v>0.57735359962295496</v>
      </c>
      <c r="G451" s="36">
        <v>43829</v>
      </c>
      <c r="H451" s="124">
        <v>1.6974</v>
      </c>
      <c r="I451" s="125">
        <v>38.391699092088203</v>
      </c>
      <c r="J451" s="123" t="s">
        <v>10671</v>
      </c>
      <c r="K451" s="125">
        <v>3.3163882837085401</v>
      </c>
      <c r="L451" s="125">
        <v>9.8019037818369004</v>
      </c>
      <c r="M451" s="130">
        <v>11.0807469581625</v>
      </c>
      <c r="N451" s="137">
        <f t="shared" si="66"/>
        <v>44.32298783265</v>
      </c>
      <c r="O451" s="132">
        <f t="shared" si="67"/>
        <v>0.44322987832650002</v>
      </c>
      <c r="P451" s="134">
        <f t="shared" si="68"/>
        <v>269</v>
      </c>
      <c r="Q451" s="134">
        <v>1124</v>
      </c>
      <c r="R451" s="134" t="str">
        <f t="shared" si="69"/>
        <v>269/1124</v>
      </c>
      <c r="S451" s="132">
        <f t="shared" si="70"/>
        <v>0.23932384341637011</v>
      </c>
      <c r="T451" s="137">
        <f t="shared" si="71"/>
        <v>88.033807829181498</v>
      </c>
      <c r="U451" s="133" t="e">
        <f ca="1">[1]!f_risk_annusharpe(A451,"2019/9/30","2019/12/31",1,1,3)</f>
        <v>#NAME?</v>
      </c>
      <c r="V451" s="134" t="e">
        <f t="shared" ca="1" si="72"/>
        <v>#NAME?</v>
      </c>
      <c r="W451" s="134">
        <f t="shared" si="73"/>
        <v>1124</v>
      </c>
      <c r="X451" s="134" t="e">
        <f t="shared" ca="1" si="74"/>
        <v>#NAME?</v>
      </c>
      <c r="Y451" s="132" t="e">
        <f t="shared" ca="1" si="75"/>
        <v>#NAME?</v>
      </c>
      <c r="Z451" s="137" t="e">
        <f t="shared" ca="1" si="76"/>
        <v>#NAME?</v>
      </c>
      <c r="AA451" s="125">
        <v>9.0792920580154703</v>
      </c>
      <c r="AB451" s="125">
        <v>38.391699092088203</v>
      </c>
      <c r="AC451" s="123" t="s">
        <v>10671</v>
      </c>
      <c r="AD451" s="125">
        <v>47.362969356927103</v>
      </c>
      <c r="AE451" s="123" t="s">
        <v>10672</v>
      </c>
      <c r="AF451" s="125">
        <v>70.566490158857107</v>
      </c>
      <c r="AG451" s="123" t="s">
        <v>10673</v>
      </c>
      <c r="AH451" s="125">
        <v>70.72</v>
      </c>
      <c r="AI451" s="123" t="s">
        <v>163</v>
      </c>
      <c r="AJ451" s="123" t="s">
        <v>197</v>
      </c>
      <c r="AK451" s="124">
        <v>3.0506425563000001</v>
      </c>
      <c r="AL451" s="123" t="s">
        <v>159</v>
      </c>
      <c r="AM451" s="36">
        <v>42179</v>
      </c>
      <c r="AN451" s="123" t="s">
        <v>9271</v>
      </c>
      <c r="AO451" s="123" t="s">
        <v>502</v>
      </c>
      <c r="AP451" s="123" t="s">
        <v>195</v>
      </c>
      <c r="AQ451" s="123" t="s">
        <v>185</v>
      </c>
    </row>
    <row r="452" spans="1:43">
      <c r="A452" s="123" t="s">
        <v>7920</v>
      </c>
      <c r="B452" s="123" t="s">
        <v>7921</v>
      </c>
      <c r="C452" s="36">
        <v>43830</v>
      </c>
      <c r="D452" s="124">
        <v>0.89400000000000002</v>
      </c>
      <c r="E452" s="124">
        <v>0.94399999999999995</v>
      </c>
      <c r="F452" s="125">
        <v>1.24575311438279</v>
      </c>
      <c r="G452" s="36">
        <v>43829</v>
      </c>
      <c r="H452" s="124">
        <v>0.88300000000000001</v>
      </c>
      <c r="I452" s="125">
        <v>38.390092879256997</v>
      </c>
      <c r="J452" s="123" t="s">
        <v>10674</v>
      </c>
      <c r="K452" s="125">
        <v>1.70648464163823</v>
      </c>
      <c r="L452" s="125">
        <v>4.92957746478874</v>
      </c>
      <c r="M452" s="130">
        <v>5.9241706161137504</v>
      </c>
      <c r="N452" s="137">
        <f t="shared" ref="N452:N515" si="77">M452*4</f>
        <v>23.696682464455002</v>
      </c>
      <c r="O452" s="132">
        <f t="shared" ref="O452:O515" si="78">N452/100</f>
        <v>0.23696682464455002</v>
      </c>
      <c r="P452" s="134">
        <f t="shared" ref="P452:P515" si="79">RANK(O452,$O$3:$O$2000,0)</f>
        <v>690</v>
      </c>
      <c r="Q452" s="134">
        <v>1124</v>
      </c>
      <c r="R452" s="134" t="str">
        <f t="shared" ref="R452:R515" si="80">P452&amp;"/"&amp;Q452</f>
        <v>690/1124</v>
      </c>
      <c r="S452" s="132">
        <f t="shared" ref="S452:S515" si="81">P452/Q452</f>
        <v>0.61387900355871883</v>
      </c>
      <c r="T452" s="137">
        <f t="shared" ref="T452:T515" si="82">IF(S452&gt;0.8,60,60+40/80%*(80%-S452))</f>
        <v>69.306049822064068</v>
      </c>
      <c r="U452" s="133" t="e">
        <f ca="1">[1]!f_risk_annusharpe(A452,"2019/9/30","2019/12/31",1,1,3)</f>
        <v>#NAME?</v>
      </c>
      <c r="V452" s="134" t="e">
        <f t="shared" ref="V452:V515" ca="1" si="83">RANK(U452,$U$3:$U$1230,0)</f>
        <v>#NAME?</v>
      </c>
      <c r="W452" s="134">
        <f t="shared" ref="W452:W515" si="84">Q452</f>
        <v>1124</v>
      </c>
      <c r="X452" s="134" t="e">
        <f t="shared" ref="X452:X515" ca="1" si="85">V452&amp;"/"&amp;W452</f>
        <v>#NAME?</v>
      </c>
      <c r="Y452" s="132" t="e">
        <f t="shared" ref="Y452:Y515" ca="1" si="86">V452/W452</f>
        <v>#NAME?</v>
      </c>
      <c r="Z452" s="137" t="e">
        <f t="shared" ref="Z452:Z515" ca="1" si="87">IF(Y452&gt;0.8,60,60+40/80%*(80%-Y452))</f>
        <v>#NAME?</v>
      </c>
      <c r="AA452" s="125">
        <v>10.3703703703704</v>
      </c>
      <c r="AB452" s="125">
        <v>38.390092879256997</v>
      </c>
      <c r="AC452" s="123" t="s">
        <v>10674</v>
      </c>
      <c r="AD452" s="125">
        <v>-8.7755102040816393</v>
      </c>
      <c r="AE452" s="123" t="s">
        <v>10675</v>
      </c>
      <c r="AF452" s="125">
        <v>12.030075187969899</v>
      </c>
      <c r="AG452" s="123" t="s">
        <v>10676</v>
      </c>
      <c r="AH452" s="125">
        <v>-7.0552005999999903</v>
      </c>
      <c r="AI452" s="123" t="s">
        <v>157</v>
      </c>
      <c r="AJ452" s="123" t="s">
        <v>158</v>
      </c>
      <c r="AK452" s="124">
        <v>8.6446813779999996</v>
      </c>
      <c r="AL452" s="123" t="s">
        <v>159</v>
      </c>
      <c r="AM452" s="36">
        <v>42080</v>
      </c>
      <c r="AN452" s="123" t="s">
        <v>9271</v>
      </c>
      <c r="AO452" s="123" t="s">
        <v>9751</v>
      </c>
      <c r="AP452" s="123" t="s">
        <v>244</v>
      </c>
      <c r="AQ452" s="123" t="s">
        <v>181</v>
      </c>
    </row>
    <row r="453" spans="1:43">
      <c r="A453" s="123" t="s">
        <v>7922</v>
      </c>
      <c r="B453" s="123" t="s">
        <v>7923</v>
      </c>
      <c r="C453" s="36">
        <v>43830</v>
      </c>
      <c r="D453" s="124">
        <v>1.2352000000000001</v>
      </c>
      <c r="E453" s="124">
        <v>1.2596000000000001</v>
      </c>
      <c r="F453" s="125">
        <v>0.34118602761981798</v>
      </c>
      <c r="G453" s="36">
        <v>43829</v>
      </c>
      <c r="H453" s="124">
        <v>1.2310000000000001</v>
      </c>
      <c r="I453" s="125">
        <v>38.366752548448503</v>
      </c>
      <c r="J453" s="123" t="s">
        <v>10677</v>
      </c>
      <c r="K453" s="125">
        <v>1.88056746948204</v>
      </c>
      <c r="L453" s="125">
        <v>8.3033757124068508</v>
      </c>
      <c r="M453" s="130">
        <v>9.5618236650700794</v>
      </c>
      <c r="N453" s="137">
        <f t="shared" si="77"/>
        <v>38.247294660280318</v>
      </c>
      <c r="O453" s="132">
        <f t="shared" si="78"/>
        <v>0.38247294660280318</v>
      </c>
      <c r="P453" s="134">
        <f t="shared" si="79"/>
        <v>372</v>
      </c>
      <c r="Q453" s="134">
        <v>1124</v>
      </c>
      <c r="R453" s="134" t="str">
        <f t="shared" si="80"/>
        <v>372/1124</v>
      </c>
      <c r="S453" s="132">
        <f t="shared" si="81"/>
        <v>0.33096085409252668</v>
      </c>
      <c r="T453" s="137">
        <f t="shared" si="82"/>
        <v>83.45195729537366</v>
      </c>
      <c r="U453" s="133" t="e">
        <f ca="1">[1]!f_risk_annusharpe(A453,"2019/9/30","2019/12/31",1,1,3)</f>
        <v>#NAME?</v>
      </c>
      <c r="V453" s="134" t="e">
        <f t="shared" ca="1" si="83"/>
        <v>#NAME?</v>
      </c>
      <c r="W453" s="134">
        <f t="shared" si="84"/>
        <v>1124</v>
      </c>
      <c r="X453" s="134" t="e">
        <f t="shared" ca="1" si="85"/>
        <v>#NAME?</v>
      </c>
      <c r="Y453" s="132" t="e">
        <f t="shared" ca="1" si="86"/>
        <v>#NAME?</v>
      </c>
      <c r="Z453" s="137" t="e">
        <f t="shared" ca="1" si="87"/>
        <v>#NAME?</v>
      </c>
      <c r="AA453" s="125">
        <v>15.4608338007104</v>
      </c>
      <c r="AB453" s="125">
        <v>38.366752548448503</v>
      </c>
      <c r="AC453" s="123" t="s">
        <v>10677</v>
      </c>
      <c r="AD453" s="125">
        <v>21.725760565233902</v>
      </c>
      <c r="AE453" s="123" t="s">
        <v>10678</v>
      </c>
      <c r="AF453" s="125">
        <v>26.773622055137899</v>
      </c>
      <c r="AG453" s="123" t="s">
        <v>10679</v>
      </c>
      <c r="AH453" s="125">
        <v>26.456688</v>
      </c>
      <c r="AI453" s="123" t="s">
        <v>157</v>
      </c>
      <c r="AJ453" s="123" t="s">
        <v>189</v>
      </c>
      <c r="AK453" s="124">
        <v>1.9019614478</v>
      </c>
      <c r="AL453" s="123" t="s">
        <v>159</v>
      </c>
      <c r="AM453" s="36">
        <v>42642</v>
      </c>
      <c r="AN453" s="123" t="s">
        <v>9271</v>
      </c>
      <c r="AO453" s="123" t="s">
        <v>10680</v>
      </c>
      <c r="AP453" s="123" t="s">
        <v>240</v>
      </c>
      <c r="AQ453" s="123" t="s">
        <v>162</v>
      </c>
    </row>
    <row r="454" spans="1:43">
      <c r="A454" s="123" t="s">
        <v>7924</v>
      </c>
      <c r="B454" s="123" t="s">
        <v>7925</v>
      </c>
      <c r="C454" s="36">
        <v>43830</v>
      </c>
      <c r="D454" s="124">
        <v>1.4761</v>
      </c>
      <c r="E454" s="124">
        <v>1.4761</v>
      </c>
      <c r="F454" s="125">
        <v>0.128883462216796</v>
      </c>
      <c r="G454" s="36">
        <v>43829</v>
      </c>
      <c r="H454" s="124">
        <v>1.4742</v>
      </c>
      <c r="I454" s="125">
        <v>38.354110038429098</v>
      </c>
      <c r="J454" s="123" t="s">
        <v>10681</v>
      </c>
      <c r="K454" s="125">
        <v>1.4920242024202499</v>
      </c>
      <c r="L454" s="125">
        <v>7.5404342124435297</v>
      </c>
      <c r="M454" s="130">
        <v>8.8328540883285296</v>
      </c>
      <c r="N454" s="137">
        <f t="shared" si="77"/>
        <v>35.331416353314118</v>
      </c>
      <c r="O454" s="132">
        <f t="shared" si="78"/>
        <v>0.35331416353314116</v>
      </c>
      <c r="P454" s="134">
        <f t="shared" si="79"/>
        <v>433</v>
      </c>
      <c r="Q454" s="134">
        <v>1124</v>
      </c>
      <c r="R454" s="134" t="str">
        <f t="shared" si="80"/>
        <v>433/1124</v>
      </c>
      <c r="S454" s="132">
        <f t="shared" si="81"/>
        <v>0.38523131672597866</v>
      </c>
      <c r="T454" s="137">
        <f t="shared" si="82"/>
        <v>80.738434163701072</v>
      </c>
      <c r="U454" s="133" t="e">
        <f ca="1">[1]!f_risk_annusharpe(A454,"2019/9/30","2019/12/31",1,1,3)</f>
        <v>#NAME?</v>
      </c>
      <c r="V454" s="134" t="e">
        <f t="shared" ca="1" si="83"/>
        <v>#NAME?</v>
      </c>
      <c r="W454" s="134">
        <f t="shared" si="84"/>
        <v>1124</v>
      </c>
      <c r="X454" s="134" t="e">
        <f t="shared" ca="1" si="85"/>
        <v>#NAME?</v>
      </c>
      <c r="Y454" s="132" t="e">
        <f t="shared" ca="1" si="86"/>
        <v>#NAME?</v>
      </c>
      <c r="Z454" s="137" t="e">
        <f t="shared" ca="1" si="87"/>
        <v>#NAME?</v>
      </c>
      <c r="AA454" s="125">
        <v>14.231543104782499</v>
      </c>
      <c r="AB454" s="125">
        <v>38.354110038429098</v>
      </c>
      <c r="AC454" s="123" t="s">
        <v>10681</v>
      </c>
      <c r="AD454" s="125">
        <v>11.051760457418</v>
      </c>
      <c r="AE454" s="123" t="s">
        <v>10682</v>
      </c>
      <c r="AF454" s="125">
        <v>47.403634911124399</v>
      </c>
      <c r="AG454" s="123" t="s">
        <v>10683</v>
      </c>
      <c r="AH454" s="125">
        <v>47.61</v>
      </c>
      <c r="AI454" s="123" t="s">
        <v>157</v>
      </c>
      <c r="AJ454" s="123" t="s">
        <v>197</v>
      </c>
      <c r="AK454" s="124">
        <v>0.74659992949999998</v>
      </c>
      <c r="AL454" s="123" t="s">
        <v>159</v>
      </c>
      <c r="AM454" s="36">
        <v>42711</v>
      </c>
      <c r="AN454" s="123" t="s">
        <v>9271</v>
      </c>
      <c r="AO454" s="123" t="s">
        <v>10684</v>
      </c>
      <c r="AP454" s="123" t="s">
        <v>340</v>
      </c>
      <c r="AQ454" s="123" t="s">
        <v>207</v>
      </c>
    </row>
    <row r="455" spans="1:43">
      <c r="A455" s="123" t="s">
        <v>7926</v>
      </c>
      <c r="B455" s="123" t="s">
        <v>7927</v>
      </c>
      <c r="C455" s="36">
        <v>43830</v>
      </c>
      <c r="D455" s="124">
        <v>1.3334999999999999</v>
      </c>
      <c r="E455" s="124">
        <v>1.3334999999999999</v>
      </c>
      <c r="F455" s="125">
        <v>0.127646793812871</v>
      </c>
      <c r="G455" s="36">
        <v>43829</v>
      </c>
      <c r="H455" s="124">
        <v>1.3318000000000001</v>
      </c>
      <c r="I455" s="125">
        <v>38.329875518672203</v>
      </c>
      <c r="J455" s="123" t="s">
        <v>10685</v>
      </c>
      <c r="K455" s="125">
        <v>1.34518923848608</v>
      </c>
      <c r="L455" s="125">
        <v>3.6291576002486798</v>
      </c>
      <c r="M455" s="130">
        <v>5.9426392309525697</v>
      </c>
      <c r="N455" s="137">
        <f t="shared" si="77"/>
        <v>23.770556923810279</v>
      </c>
      <c r="O455" s="132">
        <f t="shared" si="78"/>
        <v>0.23770556923810279</v>
      </c>
      <c r="P455" s="134">
        <f t="shared" si="79"/>
        <v>687</v>
      </c>
      <c r="Q455" s="134">
        <v>1124</v>
      </c>
      <c r="R455" s="134" t="str">
        <f t="shared" si="80"/>
        <v>687/1124</v>
      </c>
      <c r="S455" s="132">
        <f t="shared" si="81"/>
        <v>0.61120996441281139</v>
      </c>
      <c r="T455" s="137">
        <f t="shared" si="82"/>
        <v>69.439501779359432</v>
      </c>
      <c r="U455" s="133" t="e">
        <f ca="1">[1]!f_risk_annusharpe(A455,"2019/9/30","2019/12/31",1,1,3)</f>
        <v>#NAME?</v>
      </c>
      <c r="V455" s="134" t="e">
        <f t="shared" ca="1" si="83"/>
        <v>#NAME?</v>
      </c>
      <c r="W455" s="134">
        <f t="shared" si="84"/>
        <v>1124</v>
      </c>
      <c r="X455" s="134" t="e">
        <f t="shared" ca="1" si="85"/>
        <v>#NAME?</v>
      </c>
      <c r="Y455" s="132" t="e">
        <f t="shared" ca="1" si="86"/>
        <v>#NAME?</v>
      </c>
      <c r="Z455" s="137" t="e">
        <f t="shared" ca="1" si="87"/>
        <v>#NAME?</v>
      </c>
      <c r="AA455" s="125">
        <v>16.280083711196401</v>
      </c>
      <c r="AB455" s="125">
        <v>38.329875518672203</v>
      </c>
      <c r="AC455" s="123" t="s">
        <v>10685</v>
      </c>
      <c r="AD455" s="125">
        <v>18.6599038974907</v>
      </c>
      <c r="AE455" s="123" t="s">
        <v>10686</v>
      </c>
      <c r="AF455" s="126">
        <v>0</v>
      </c>
      <c r="AG455" s="123"/>
      <c r="AH455" s="125">
        <v>33.35</v>
      </c>
      <c r="AI455" s="123" t="s">
        <v>157</v>
      </c>
      <c r="AJ455" s="123" t="s">
        <v>95</v>
      </c>
      <c r="AK455" s="124">
        <v>1.5769446276000001</v>
      </c>
      <c r="AL455" s="123" t="s">
        <v>159</v>
      </c>
      <c r="AM455" s="36">
        <v>42793</v>
      </c>
      <c r="AN455" s="123" t="s">
        <v>9271</v>
      </c>
      <c r="AO455" s="123" t="s">
        <v>468</v>
      </c>
      <c r="AP455" s="123" t="s">
        <v>433</v>
      </c>
      <c r="AQ455" s="123" t="s">
        <v>181</v>
      </c>
    </row>
    <row r="456" spans="1:43">
      <c r="A456" s="123" t="s">
        <v>7928</v>
      </c>
      <c r="B456" s="123" t="s">
        <v>7929</v>
      </c>
      <c r="C456" s="36">
        <v>43830</v>
      </c>
      <c r="D456" s="124">
        <v>1.1379999999999999</v>
      </c>
      <c r="E456" s="124">
        <v>1.1379999999999999</v>
      </c>
      <c r="F456" s="125">
        <v>0.55668463373685395</v>
      </c>
      <c r="G456" s="36">
        <v>43829</v>
      </c>
      <c r="H456" s="124">
        <v>1.1316999999999999</v>
      </c>
      <c r="I456" s="125">
        <v>38.106796116504803</v>
      </c>
      <c r="J456" s="123" t="s">
        <v>10688</v>
      </c>
      <c r="K456" s="125">
        <v>2.1910919540229901</v>
      </c>
      <c r="L456" s="125">
        <v>5.2242256125751299</v>
      </c>
      <c r="M456" s="130">
        <v>5.39964805038435</v>
      </c>
      <c r="N456" s="137">
        <f t="shared" si="77"/>
        <v>21.5985922015374</v>
      </c>
      <c r="O456" s="132">
        <f t="shared" si="78"/>
        <v>0.215985922015374</v>
      </c>
      <c r="P456" s="134">
        <f t="shared" si="79"/>
        <v>732</v>
      </c>
      <c r="Q456" s="134">
        <v>1124</v>
      </c>
      <c r="R456" s="134" t="str">
        <f t="shared" si="80"/>
        <v>732/1124</v>
      </c>
      <c r="S456" s="132">
        <f t="shared" si="81"/>
        <v>0.6512455516014235</v>
      </c>
      <c r="T456" s="137">
        <f t="shared" si="82"/>
        <v>67.437722419928832</v>
      </c>
      <c r="U456" s="133" t="e">
        <f ca="1">[1]!f_risk_annusharpe(A456,"2019/9/30","2019/12/31",1,1,3)</f>
        <v>#NAME?</v>
      </c>
      <c r="V456" s="134" t="e">
        <f t="shared" ca="1" si="83"/>
        <v>#NAME?</v>
      </c>
      <c r="W456" s="134">
        <f t="shared" si="84"/>
        <v>1124</v>
      </c>
      <c r="X456" s="134" t="e">
        <f t="shared" ca="1" si="85"/>
        <v>#NAME?</v>
      </c>
      <c r="Y456" s="132" t="e">
        <f t="shared" ca="1" si="86"/>
        <v>#NAME?</v>
      </c>
      <c r="Z456" s="137" t="e">
        <f t="shared" ca="1" si="87"/>
        <v>#NAME?</v>
      </c>
      <c r="AA456" s="125">
        <v>13.8113811381138</v>
      </c>
      <c r="AB456" s="125">
        <v>38.106796116504803</v>
      </c>
      <c r="AC456" s="123" t="s">
        <v>10688</v>
      </c>
      <c r="AD456" s="126">
        <v>0</v>
      </c>
      <c r="AE456" s="123"/>
      <c r="AF456" s="126">
        <v>0</v>
      </c>
      <c r="AG456" s="123"/>
      <c r="AH456" s="125">
        <v>13.8</v>
      </c>
      <c r="AI456" s="123" t="s">
        <v>157</v>
      </c>
      <c r="AJ456" s="123" t="s">
        <v>95</v>
      </c>
      <c r="AK456" s="124">
        <v>2.9782058525999999</v>
      </c>
      <c r="AL456" s="123" t="s">
        <v>159</v>
      </c>
      <c r="AM456" s="36">
        <v>43124</v>
      </c>
      <c r="AN456" s="123" t="s">
        <v>9271</v>
      </c>
      <c r="AO456" s="123" t="s">
        <v>482</v>
      </c>
      <c r="AP456" s="123" t="s">
        <v>265</v>
      </c>
      <c r="AQ456" s="123" t="s">
        <v>483</v>
      </c>
    </row>
    <row r="457" spans="1:43">
      <c r="A457" s="123" t="s">
        <v>7930</v>
      </c>
      <c r="B457" s="123" t="s">
        <v>7931</v>
      </c>
      <c r="C457" s="36">
        <v>43830</v>
      </c>
      <c r="D457" s="124">
        <v>1.3288</v>
      </c>
      <c r="E457" s="124">
        <v>1.3288</v>
      </c>
      <c r="F457" s="125">
        <v>3.7642098923431802E-2</v>
      </c>
      <c r="G457" s="36">
        <v>43829</v>
      </c>
      <c r="H457" s="124">
        <v>1.3283</v>
      </c>
      <c r="I457" s="125">
        <v>38.0571428571428</v>
      </c>
      <c r="J457" s="123" t="s">
        <v>10689</v>
      </c>
      <c r="K457" s="125">
        <v>0.57523463518014295</v>
      </c>
      <c r="L457" s="125">
        <v>1.7146356399265099</v>
      </c>
      <c r="M457" s="130">
        <v>2.7608073621529701</v>
      </c>
      <c r="N457" s="137">
        <f t="shared" si="77"/>
        <v>11.04322944861188</v>
      </c>
      <c r="O457" s="132">
        <f t="shared" si="78"/>
        <v>0.1104322944861188</v>
      </c>
      <c r="P457" s="134">
        <f t="shared" si="79"/>
        <v>988</v>
      </c>
      <c r="Q457" s="134">
        <v>1124</v>
      </c>
      <c r="R457" s="134" t="str">
        <f t="shared" si="80"/>
        <v>988/1124</v>
      </c>
      <c r="S457" s="132">
        <f t="shared" si="81"/>
        <v>0.87900355871886116</v>
      </c>
      <c r="T457" s="137">
        <f t="shared" si="82"/>
        <v>60</v>
      </c>
      <c r="U457" s="133" t="e">
        <f ca="1">[1]!f_risk_annusharpe(A457,"2019/9/30","2019/12/31",1,1,3)</f>
        <v>#NAME?</v>
      </c>
      <c r="V457" s="134" t="e">
        <f t="shared" ca="1" si="83"/>
        <v>#NAME?</v>
      </c>
      <c r="W457" s="134">
        <f t="shared" si="84"/>
        <v>1124</v>
      </c>
      <c r="X457" s="134" t="e">
        <f t="shared" ca="1" si="85"/>
        <v>#NAME?</v>
      </c>
      <c r="Y457" s="132" t="e">
        <f t="shared" ca="1" si="86"/>
        <v>#NAME?</v>
      </c>
      <c r="Z457" s="137" t="e">
        <f t="shared" ca="1" si="87"/>
        <v>#NAME?</v>
      </c>
      <c r="AA457" s="125">
        <v>6.1257088092005398</v>
      </c>
      <c r="AB457" s="125">
        <v>38.0571428571428</v>
      </c>
      <c r="AC457" s="123" t="s">
        <v>10689</v>
      </c>
      <c r="AD457" s="125">
        <v>9.0431642868866007</v>
      </c>
      <c r="AE457" s="123" t="s">
        <v>10690</v>
      </c>
      <c r="AF457" s="125">
        <v>25.405813514533801</v>
      </c>
      <c r="AG457" s="123" t="s">
        <v>10691</v>
      </c>
      <c r="AH457" s="125">
        <v>32.880000000000003</v>
      </c>
      <c r="AI457" s="123" t="s">
        <v>163</v>
      </c>
      <c r="AJ457" s="123" t="s">
        <v>166</v>
      </c>
      <c r="AK457" s="124">
        <v>0.97360670640000002</v>
      </c>
      <c r="AL457" s="123" t="s">
        <v>159</v>
      </c>
      <c r="AM457" s="36">
        <v>42115</v>
      </c>
      <c r="AN457" s="123" t="s">
        <v>9271</v>
      </c>
      <c r="AO457" s="123" t="s">
        <v>454</v>
      </c>
      <c r="AP457" s="123" t="s">
        <v>292</v>
      </c>
      <c r="AQ457" s="123" t="s">
        <v>162</v>
      </c>
    </row>
    <row r="458" spans="1:43">
      <c r="A458" s="123" t="s">
        <v>7932</v>
      </c>
      <c r="B458" s="123" t="s">
        <v>7933</v>
      </c>
      <c r="C458" s="36">
        <v>43830</v>
      </c>
      <c r="D458" s="124">
        <v>1.1516999999999999</v>
      </c>
      <c r="E458" s="124">
        <v>1.1516999999999999</v>
      </c>
      <c r="F458" s="125">
        <v>0.55880555313018099</v>
      </c>
      <c r="G458" s="36">
        <v>43829</v>
      </c>
      <c r="H458" s="124">
        <v>1.1453</v>
      </c>
      <c r="I458" s="125">
        <v>38.043869111830297</v>
      </c>
      <c r="J458" s="123" t="s">
        <v>10692</v>
      </c>
      <c r="K458" s="125">
        <v>2.8028206730340002</v>
      </c>
      <c r="L458" s="125">
        <v>7.8370786516853803</v>
      </c>
      <c r="M458" s="130">
        <v>8.4565401638572304</v>
      </c>
      <c r="N458" s="137">
        <f t="shared" si="77"/>
        <v>33.826160655428922</v>
      </c>
      <c r="O458" s="132">
        <f t="shared" si="78"/>
        <v>0.33826160655428922</v>
      </c>
      <c r="P458" s="134">
        <f t="shared" si="79"/>
        <v>458</v>
      </c>
      <c r="Q458" s="134">
        <v>1124</v>
      </c>
      <c r="R458" s="134" t="str">
        <f t="shared" si="80"/>
        <v>458/1124</v>
      </c>
      <c r="S458" s="132">
        <f t="shared" si="81"/>
        <v>0.40747330960854095</v>
      </c>
      <c r="T458" s="137">
        <f t="shared" si="82"/>
        <v>79.62633451957295</v>
      </c>
      <c r="U458" s="133" t="e">
        <f ca="1">[1]!f_risk_annusharpe(A458,"2019/9/30","2019/12/31",1,1,3)</f>
        <v>#NAME?</v>
      </c>
      <c r="V458" s="134" t="e">
        <f t="shared" ca="1" si="83"/>
        <v>#NAME?</v>
      </c>
      <c r="W458" s="134">
        <f t="shared" si="84"/>
        <v>1124</v>
      </c>
      <c r="X458" s="134" t="e">
        <f t="shared" ca="1" si="85"/>
        <v>#NAME?</v>
      </c>
      <c r="Y458" s="132" t="e">
        <f t="shared" ca="1" si="86"/>
        <v>#NAME?</v>
      </c>
      <c r="Z458" s="137" t="e">
        <f t="shared" ca="1" si="87"/>
        <v>#NAME?</v>
      </c>
      <c r="AA458" s="125">
        <v>8.2628313592780493</v>
      </c>
      <c r="AB458" s="125">
        <v>38.043869111830297</v>
      </c>
      <c r="AC458" s="123" t="s">
        <v>10692</v>
      </c>
      <c r="AD458" s="126">
        <v>0</v>
      </c>
      <c r="AE458" s="123"/>
      <c r="AF458" s="126">
        <v>0</v>
      </c>
      <c r="AG458" s="123"/>
      <c r="AH458" s="125">
        <v>15.17</v>
      </c>
      <c r="AI458" s="123" t="s">
        <v>163</v>
      </c>
      <c r="AJ458" s="123" t="s">
        <v>95</v>
      </c>
      <c r="AK458" s="124">
        <v>1.3216334344</v>
      </c>
      <c r="AL458" s="123" t="s">
        <v>159</v>
      </c>
      <c r="AM458" s="36">
        <v>43273</v>
      </c>
      <c r="AN458" s="123" t="s">
        <v>9271</v>
      </c>
      <c r="AO458" s="123" t="s">
        <v>10693</v>
      </c>
      <c r="AP458" s="123" t="s">
        <v>427</v>
      </c>
      <c r="AQ458" s="123" t="s">
        <v>183</v>
      </c>
    </row>
    <row r="459" spans="1:43">
      <c r="A459" s="123" t="s">
        <v>7934</v>
      </c>
      <c r="B459" s="123" t="s">
        <v>7935</v>
      </c>
      <c r="C459" s="36">
        <v>43830</v>
      </c>
      <c r="D459" s="124">
        <v>1.3592</v>
      </c>
      <c r="E459" s="124">
        <v>2.0851999999999999</v>
      </c>
      <c r="F459" s="125">
        <v>0.169504016508221</v>
      </c>
      <c r="G459" s="36">
        <v>43829</v>
      </c>
      <c r="H459" s="124">
        <v>1.3569</v>
      </c>
      <c r="I459" s="125">
        <v>37.989847715735998</v>
      </c>
      <c r="J459" s="123" t="s">
        <v>10694</v>
      </c>
      <c r="K459" s="125">
        <v>1.8661470433935401</v>
      </c>
      <c r="L459" s="125">
        <v>8.2941598279021491</v>
      </c>
      <c r="M459" s="130">
        <v>15.854074326628</v>
      </c>
      <c r="N459" s="137">
        <f t="shared" si="77"/>
        <v>63.416297306512</v>
      </c>
      <c r="O459" s="132">
        <f t="shared" si="78"/>
        <v>0.63416297306512004</v>
      </c>
      <c r="P459" s="134">
        <f t="shared" si="79"/>
        <v>47</v>
      </c>
      <c r="Q459" s="134">
        <v>1124</v>
      </c>
      <c r="R459" s="134" t="str">
        <f t="shared" si="80"/>
        <v>47/1124</v>
      </c>
      <c r="S459" s="132">
        <f t="shared" si="81"/>
        <v>4.1814946619217079E-2</v>
      </c>
      <c r="T459" s="137">
        <f t="shared" si="82"/>
        <v>97.909252669039148</v>
      </c>
      <c r="U459" s="133" t="e">
        <f ca="1">[1]!f_risk_annusharpe(A459,"2019/9/30","2019/12/31",1,1,3)</f>
        <v>#NAME?</v>
      </c>
      <c r="V459" s="134" t="e">
        <f t="shared" ca="1" si="83"/>
        <v>#NAME?</v>
      </c>
      <c r="W459" s="134">
        <f t="shared" si="84"/>
        <v>1124</v>
      </c>
      <c r="X459" s="134" t="e">
        <f t="shared" ca="1" si="85"/>
        <v>#NAME?</v>
      </c>
      <c r="Y459" s="132" t="e">
        <f t="shared" ca="1" si="86"/>
        <v>#NAME?</v>
      </c>
      <c r="Z459" s="137" t="e">
        <f t="shared" ca="1" si="87"/>
        <v>#NAME?</v>
      </c>
      <c r="AA459" s="125">
        <v>22.153320751325602</v>
      </c>
      <c r="AB459" s="125">
        <v>37.989847715735998</v>
      </c>
      <c r="AC459" s="123" t="s">
        <v>10694</v>
      </c>
      <c r="AD459" s="125">
        <v>-1.0080489050254999</v>
      </c>
      <c r="AE459" s="123" t="s">
        <v>10695</v>
      </c>
      <c r="AF459" s="125">
        <v>52.418175870237597</v>
      </c>
      <c r="AG459" s="123" t="s">
        <v>10696</v>
      </c>
      <c r="AH459" s="125">
        <v>135.74766728</v>
      </c>
      <c r="AI459" s="123" t="s">
        <v>174</v>
      </c>
      <c r="AJ459" s="123" t="s">
        <v>189</v>
      </c>
      <c r="AK459" s="124">
        <v>13.08779987</v>
      </c>
      <c r="AL459" s="123" t="s">
        <v>159</v>
      </c>
      <c r="AM459" s="36">
        <v>42023</v>
      </c>
      <c r="AN459" s="123" t="s">
        <v>9271</v>
      </c>
      <c r="AO459" s="123" t="s">
        <v>10697</v>
      </c>
      <c r="AP459" s="123" t="s">
        <v>188</v>
      </c>
      <c r="AQ459" s="123" t="s">
        <v>241</v>
      </c>
    </row>
    <row r="460" spans="1:43">
      <c r="A460" s="123" t="s">
        <v>7936</v>
      </c>
      <c r="B460" s="123" t="s">
        <v>7937</v>
      </c>
      <c r="C460" s="36">
        <v>43830</v>
      </c>
      <c r="D460" s="124">
        <v>1.2771999999999999</v>
      </c>
      <c r="E460" s="124">
        <v>1.2771999999999999</v>
      </c>
      <c r="F460" s="125">
        <v>0.65410985893293205</v>
      </c>
      <c r="G460" s="36">
        <v>43829</v>
      </c>
      <c r="H460" s="124">
        <v>1.2688999999999999</v>
      </c>
      <c r="I460" s="125">
        <v>37.956362065240903</v>
      </c>
      <c r="J460" s="123" t="s">
        <v>10698</v>
      </c>
      <c r="K460" s="125">
        <v>1.20443740095086</v>
      </c>
      <c r="L460" s="125">
        <v>7.6443320691108099</v>
      </c>
      <c r="M460" s="130">
        <v>9.6591396926247004</v>
      </c>
      <c r="N460" s="137">
        <f t="shared" si="77"/>
        <v>38.636558770498802</v>
      </c>
      <c r="O460" s="132">
        <f t="shared" si="78"/>
        <v>0.38636558770498802</v>
      </c>
      <c r="P460" s="134">
        <f t="shared" si="79"/>
        <v>363</v>
      </c>
      <c r="Q460" s="134">
        <v>1124</v>
      </c>
      <c r="R460" s="134" t="str">
        <f t="shared" si="80"/>
        <v>363/1124</v>
      </c>
      <c r="S460" s="132">
        <f t="shared" si="81"/>
        <v>0.32295373665480426</v>
      </c>
      <c r="T460" s="137">
        <f t="shared" si="82"/>
        <v>83.852313167259794</v>
      </c>
      <c r="U460" s="133" t="e">
        <f ca="1">[1]!f_risk_annusharpe(A460,"2019/9/30","2019/12/31",1,1,3)</f>
        <v>#NAME?</v>
      </c>
      <c r="V460" s="134" t="e">
        <f t="shared" ca="1" si="83"/>
        <v>#NAME?</v>
      </c>
      <c r="W460" s="134">
        <f t="shared" si="84"/>
        <v>1124</v>
      </c>
      <c r="X460" s="134" t="e">
        <f t="shared" ca="1" si="85"/>
        <v>#NAME?</v>
      </c>
      <c r="Y460" s="132" t="e">
        <f t="shared" ca="1" si="86"/>
        <v>#NAME?</v>
      </c>
      <c r="Z460" s="137" t="e">
        <f t="shared" ca="1" si="87"/>
        <v>#NAME?</v>
      </c>
      <c r="AA460" s="125">
        <v>16.586033774532201</v>
      </c>
      <c r="AB460" s="125">
        <v>37.956362065240903</v>
      </c>
      <c r="AC460" s="123" t="s">
        <v>10698</v>
      </c>
      <c r="AD460" s="125">
        <v>0.61446352607529597</v>
      </c>
      <c r="AE460" s="123" t="s">
        <v>10699</v>
      </c>
      <c r="AF460" s="125">
        <v>26.5431487169325</v>
      </c>
      <c r="AG460" s="123" t="s">
        <v>10700</v>
      </c>
      <c r="AH460" s="125">
        <v>27.72</v>
      </c>
      <c r="AI460" s="123" t="s">
        <v>157</v>
      </c>
      <c r="AJ460" s="123" t="s">
        <v>189</v>
      </c>
      <c r="AK460" s="124">
        <v>0.66850960339999999</v>
      </c>
      <c r="AL460" s="123" t="s">
        <v>159</v>
      </c>
      <c r="AM460" s="36">
        <v>42398</v>
      </c>
      <c r="AN460" s="123" t="s">
        <v>9271</v>
      </c>
      <c r="AO460" s="123" t="s">
        <v>482</v>
      </c>
      <c r="AP460" s="123" t="s">
        <v>265</v>
      </c>
      <c r="AQ460" s="123" t="s">
        <v>181</v>
      </c>
    </row>
    <row r="461" spans="1:43">
      <c r="A461" s="123" t="s">
        <v>7938</v>
      </c>
      <c r="B461" s="123" t="s">
        <v>7939</v>
      </c>
      <c r="C461" s="36">
        <v>43830</v>
      </c>
      <c r="D461" s="124">
        <v>1.3621000000000001</v>
      </c>
      <c r="E461" s="124">
        <v>1.3621000000000001</v>
      </c>
      <c r="F461" s="125">
        <v>-0.234380722185591</v>
      </c>
      <c r="G461" s="36">
        <v>43829</v>
      </c>
      <c r="H461" s="124">
        <v>1.3653</v>
      </c>
      <c r="I461" s="125">
        <v>37.906246836083803</v>
      </c>
      <c r="J461" s="123" t="s">
        <v>10701</v>
      </c>
      <c r="K461" s="125">
        <v>1.0759869397447399</v>
      </c>
      <c r="L461" s="125">
        <v>6.1983471074380301</v>
      </c>
      <c r="M461" s="130">
        <v>3.8581776591688901</v>
      </c>
      <c r="N461" s="137">
        <f t="shared" si="77"/>
        <v>15.43271063667556</v>
      </c>
      <c r="O461" s="132">
        <f t="shared" si="78"/>
        <v>0.15432710636675562</v>
      </c>
      <c r="P461" s="134">
        <f t="shared" si="79"/>
        <v>864</v>
      </c>
      <c r="Q461" s="134">
        <v>1124</v>
      </c>
      <c r="R461" s="134" t="str">
        <f t="shared" si="80"/>
        <v>864/1124</v>
      </c>
      <c r="S461" s="132">
        <f t="shared" si="81"/>
        <v>0.76868327402135228</v>
      </c>
      <c r="T461" s="137">
        <f t="shared" si="82"/>
        <v>61.565836298932389</v>
      </c>
      <c r="U461" s="133" t="e">
        <f ca="1">[1]!f_risk_annusharpe(A461,"2019/9/30","2019/12/31",1,1,3)</f>
        <v>#NAME?</v>
      </c>
      <c r="V461" s="134" t="e">
        <f t="shared" ca="1" si="83"/>
        <v>#NAME?</v>
      </c>
      <c r="W461" s="134">
        <f t="shared" si="84"/>
        <v>1124</v>
      </c>
      <c r="X461" s="134" t="e">
        <f t="shared" ca="1" si="85"/>
        <v>#NAME?</v>
      </c>
      <c r="Y461" s="132" t="e">
        <f t="shared" ca="1" si="86"/>
        <v>#NAME?</v>
      </c>
      <c r="Z461" s="137" t="e">
        <f t="shared" ca="1" si="87"/>
        <v>#NAME?</v>
      </c>
      <c r="AA461" s="125">
        <v>14.193494299128099</v>
      </c>
      <c r="AB461" s="125">
        <v>37.906246836083803</v>
      </c>
      <c r="AC461" s="123" t="s">
        <v>10701</v>
      </c>
      <c r="AD461" s="126">
        <v>0</v>
      </c>
      <c r="AE461" s="123"/>
      <c r="AF461" s="126">
        <v>0</v>
      </c>
      <c r="AG461" s="123"/>
      <c r="AH461" s="125">
        <v>36.21</v>
      </c>
      <c r="AI461" s="123" t="s">
        <v>157</v>
      </c>
      <c r="AJ461" s="123" t="s">
        <v>95</v>
      </c>
      <c r="AK461" s="124">
        <v>1.4998067385</v>
      </c>
      <c r="AL461" s="123" t="s">
        <v>159</v>
      </c>
      <c r="AM461" s="36">
        <v>43320</v>
      </c>
      <c r="AN461" s="123" t="s">
        <v>9271</v>
      </c>
      <c r="AO461" s="123" t="s">
        <v>10702</v>
      </c>
      <c r="AP461" s="123" t="s">
        <v>261</v>
      </c>
      <c r="AQ461" s="123" t="s">
        <v>181</v>
      </c>
    </row>
    <row r="462" spans="1:43">
      <c r="A462" s="123" t="s">
        <v>7940</v>
      </c>
      <c r="B462" s="123" t="s">
        <v>7941</v>
      </c>
      <c r="C462" s="36">
        <v>43830</v>
      </c>
      <c r="D462" s="124">
        <v>0.86070000000000002</v>
      </c>
      <c r="E462" s="124">
        <v>0.86070000000000002</v>
      </c>
      <c r="F462" s="125">
        <v>1.36615239665529</v>
      </c>
      <c r="G462" s="36">
        <v>43829</v>
      </c>
      <c r="H462" s="124">
        <v>0.84909999999999997</v>
      </c>
      <c r="I462" s="125">
        <v>37.866410379625201</v>
      </c>
      <c r="J462" s="123" t="s">
        <v>10703</v>
      </c>
      <c r="K462" s="125">
        <v>2.62310718969835</v>
      </c>
      <c r="L462" s="125">
        <v>10.501989985877501</v>
      </c>
      <c r="M462" s="130">
        <v>15.2517407605785</v>
      </c>
      <c r="N462" s="137">
        <f t="shared" si="77"/>
        <v>61.006963042313998</v>
      </c>
      <c r="O462" s="132">
        <f t="shared" si="78"/>
        <v>0.61006963042314</v>
      </c>
      <c r="P462" s="134">
        <f t="shared" si="79"/>
        <v>59</v>
      </c>
      <c r="Q462" s="134">
        <v>1124</v>
      </c>
      <c r="R462" s="134" t="str">
        <f t="shared" si="80"/>
        <v>59/1124</v>
      </c>
      <c r="S462" s="132">
        <f t="shared" si="81"/>
        <v>5.2491103202846973E-2</v>
      </c>
      <c r="T462" s="137">
        <f t="shared" si="82"/>
        <v>97.37544483985765</v>
      </c>
      <c r="U462" s="133" t="e">
        <f ca="1">[1]!f_risk_annusharpe(A462,"2019/9/30","2019/12/31",1,1,3)</f>
        <v>#NAME?</v>
      </c>
      <c r="V462" s="134" t="e">
        <f t="shared" ca="1" si="83"/>
        <v>#NAME?</v>
      </c>
      <c r="W462" s="134">
        <f t="shared" si="84"/>
        <v>1124</v>
      </c>
      <c r="X462" s="134" t="e">
        <f t="shared" ca="1" si="85"/>
        <v>#NAME?</v>
      </c>
      <c r="Y462" s="132" t="e">
        <f t="shared" ca="1" si="86"/>
        <v>#NAME?</v>
      </c>
      <c r="Z462" s="137" t="e">
        <f t="shared" ca="1" si="87"/>
        <v>#NAME?</v>
      </c>
      <c r="AA462" s="125">
        <v>23.291792006875799</v>
      </c>
      <c r="AB462" s="125">
        <v>37.866410379625201</v>
      </c>
      <c r="AC462" s="123" t="s">
        <v>10703</v>
      </c>
      <c r="AD462" s="125">
        <v>-15.0177725118483</v>
      </c>
      <c r="AE462" s="123" t="s">
        <v>10704</v>
      </c>
      <c r="AF462" s="126">
        <v>0</v>
      </c>
      <c r="AG462" s="123"/>
      <c r="AH462" s="125">
        <v>-13.93</v>
      </c>
      <c r="AI462" s="123" t="s">
        <v>163</v>
      </c>
      <c r="AJ462" s="123" t="s">
        <v>95</v>
      </c>
      <c r="AK462" s="124">
        <v>1.0131268248</v>
      </c>
      <c r="AL462" s="123" t="s">
        <v>159</v>
      </c>
      <c r="AM462" s="36">
        <v>43007</v>
      </c>
      <c r="AN462" s="123" t="s">
        <v>9271</v>
      </c>
      <c r="AO462" s="123" t="s">
        <v>10705</v>
      </c>
      <c r="AP462" s="123" t="s">
        <v>401</v>
      </c>
      <c r="AQ462" s="123" t="s">
        <v>204</v>
      </c>
    </row>
    <row r="463" spans="1:43">
      <c r="A463" s="123" t="s">
        <v>7942</v>
      </c>
      <c r="B463" s="123" t="s">
        <v>7943</v>
      </c>
      <c r="C463" s="36">
        <v>43830</v>
      </c>
      <c r="D463" s="124">
        <v>0.98360000000000003</v>
      </c>
      <c r="E463" s="124">
        <v>0.98360000000000003</v>
      </c>
      <c r="F463" s="125">
        <v>0.74772098740142201</v>
      </c>
      <c r="G463" s="36">
        <v>43829</v>
      </c>
      <c r="H463" s="124">
        <v>0.97629999999999995</v>
      </c>
      <c r="I463" s="125">
        <v>37.817009948157498</v>
      </c>
      <c r="J463" s="123" t="s">
        <v>10706</v>
      </c>
      <c r="K463" s="125">
        <v>4.3164704634637898</v>
      </c>
      <c r="L463" s="125">
        <v>10.120913569189399</v>
      </c>
      <c r="M463" s="130">
        <v>13.1485102956402</v>
      </c>
      <c r="N463" s="137">
        <f t="shared" si="77"/>
        <v>52.594041182560801</v>
      </c>
      <c r="O463" s="132">
        <f t="shared" si="78"/>
        <v>0.52594041182560802</v>
      </c>
      <c r="P463" s="134">
        <f t="shared" si="79"/>
        <v>152</v>
      </c>
      <c r="Q463" s="134">
        <v>1124</v>
      </c>
      <c r="R463" s="134" t="str">
        <f t="shared" si="80"/>
        <v>152/1124</v>
      </c>
      <c r="S463" s="132">
        <f t="shared" si="81"/>
        <v>0.13523131672597866</v>
      </c>
      <c r="T463" s="137">
        <f t="shared" si="82"/>
        <v>93.238434163701072</v>
      </c>
      <c r="U463" s="133" t="e">
        <f ca="1">[1]!f_risk_annusharpe(A463,"2019/9/30","2019/12/31",1,1,3)</f>
        <v>#NAME?</v>
      </c>
      <c r="V463" s="134" t="e">
        <f t="shared" ca="1" si="83"/>
        <v>#NAME?</v>
      </c>
      <c r="W463" s="134">
        <f t="shared" si="84"/>
        <v>1124</v>
      </c>
      <c r="X463" s="134" t="e">
        <f t="shared" ca="1" si="85"/>
        <v>#NAME?</v>
      </c>
      <c r="Y463" s="132" t="e">
        <f t="shared" ca="1" si="86"/>
        <v>#NAME?</v>
      </c>
      <c r="Z463" s="137" t="e">
        <f t="shared" ca="1" si="87"/>
        <v>#NAME?</v>
      </c>
      <c r="AA463" s="125">
        <v>10.0962614730244</v>
      </c>
      <c r="AB463" s="125">
        <v>37.817009948157498</v>
      </c>
      <c r="AC463" s="123" t="s">
        <v>10706</v>
      </c>
      <c r="AD463" s="125">
        <v>-1.28462464873544</v>
      </c>
      <c r="AE463" s="123" t="s">
        <v>10707</v>
      </c>
      <c r="AF463" s="126">
        <v>0</v>
      </c>
      <c r="AG463" s="123"/>
      <c r="AH463" s="125">
        <v>-1.64</v>
      </c>
      <c r="AI463" s="123" t="s">
        <v>157</v>
      </c>
      <c r="AJ463" s="123" t="s">
        <v>95</v>
      </c>
      <c r="AK463" s="124">
        <v>3.5828161127999998</v>
      </c>
      <c r="AL463" s="123" t="s">
        <v>159</v>
      </c>
      <c r="AM463" s="36">
        <v>42990</v>
      </c>
      <c r="AN463" s="123" t="s">
        <v>9271</v>
      </c>
      <c r="AO463" s="123" t="s">
        <v>513</v>
      </c>
      <c r="AP463" s="123" t="s">
        <v>331</v>
      </c>
      <c r="AQ463" s="123" t="s">
        <v>181</v>
      </c>
    </row>
    <row r="464" spans="1:43">
      <c r="A464" s="123" t="s">
        <v>7944</v>
      </c>
      <c r="B464" s="123" t="s">
        <v>7945</v>
      </c>
      <c r="C464" s="36">
        <v>43830</v>
      </c>
      <c r="D464" s="124">
        <v>1.3839999999999999</v>
      </c>
      <c r="E464" s="124">
        <v>1.4159999999999999</v>
      </c>
      <c r="F464" s="125">
        <v>0.14471780028942399</v>
      </c>
      <c r="G464" s="36">
        <v>43829</v>
      </c>
      <c r="H464" s="124">
        <v>1.3819999999999999</v>
      </c>
      <c r="I464" s="125">
        <v>37.711402743790899</v>
      </c>
      <c r="J464" s="123" t="s">
        <v>10708</v>
      </c>
      <c r="K464" s="125">
        <v>1.3919413919413799</v>
      </c>
      <c r="L464" s="125">
        <v>6.5434640165587998</v>
      </c>
      <c r="M464" s="130">
        <v>11.522932923053901</v>
      </c>
      <c r="N464" s="137">
        <f t="shared" si="77"/>
        <v>46.091731692215603</v>
      </c>
      <c r="O464" s="132">
        <f t="shared" si="78"/>
        <v>0.46091731692215604</v>
      </c>
      <c r="P464" s="134">
        <f t="shared" si="79"/>
        <v>239</v>
      </c>
      <c r="Q464" s="134">
        <v>1124</v>
      </c>
      <c r="R464" s="134" t="str">
        <f t="shared" si="80"/>
        <v>239/1124</v>
      </c>
      <c r="S464" s="132">
        <f t="shared" si="81"/>
        <v>0.21263345195729538</v>
      </c>
      <c r="T464" s="137">
        <f t="shared" si="82"/>
        <v>89.368327402135236</v>
      </c>
      <c r="U464" s="133" t="e">
        <f ca="1">[1]!f_risk_annusharpe(A464,"2019/9/30","2019/12/31",1,1,3)</f>
        <v>#NAME?</v>
      </c>
      <c r="V464" s="134" t="e">
        <f t="shared" ca="1" si="83"/>
        <v>#NAME?</v>
      </c>
      <c r="W464" s="134">
        <f t="shared" si="84"/>
        <v>1124</v>
      </c>
      <c r="X464" s="134" t="e">
        <f t="shared" ca="1" si="85"/>
        <v>#NAME?</v>
      </c>
      <c r="Y464" s="132" t="e">
        <f t="shared" ca="1" si="86"/>
        <v>#NAME?</v>
      </c>
      <c r="Z464" s="137" t="e">
        <f t="shared" ca="1" si="87"/>
        <v>#NAME?</v>
      </c>
      <c r="AA464" s="125">
        <v>18.391753428152199</v>
      </c>
      <c r="AB464" s="125">
        <v>37.711402743790899</v>
      </c>
      <c r="AC464" s="123" t="s">
        <v>10708</v>
      </c>
      <c r="AD464" s="125">
        <v>15.866151198540599</v>
      </c>
      <c r="AE464" s="123" t="s">
        <v>10709</v>
      </c>
      <c r="AF464" s="125">
        <v>38.488184683290299</v>
      </c>
      <c r="AG464" s="123" t="s">
        <v>10710</v>
      </c>
      <c r="AH464" s="125">
        <v>42.793508000000003</v>
      </c>
      <c r="AI464" s="123" t="s">
        <v>157</v>
      </c>
      <c r="AJ464" s="123" t="s">
        <v>189</v>
      </c>
      <c r="AK464" s="124">
        <v>1.5176954244</v>
      </c>
      <c r="AL464" s="123" t="s">
        <v>159</v>
      </c>
      <c r="AM464" s="36">
        <v>42040</v>
      </c>
      <c r="AN464" s="123" t="s">
        <v>9271</v>
      </c>
      <c r="AO464" s="123" t="s">
        <v>10711</v>
      </c>
      <c r="AP464" s="123" t="s">
        <v>193</v>
      </c>
      <c r="AQ464" s="123" t="s">
        <v>185</v>
      </c>
    </row>
    <row r="465" spans="1:43">
      <c r="A465" s="123" t="s">
        <v>7946</v>
      </c>
      <c r="B465" s="123" t="s">
        <v>7947</v>
      </c>
      <c r="C465" s="36">
        <v>43830</v>
      </c>
      <c r="D465" s="124">
        <v>1.1438999999999999</v>
      </c>
      <c r="E465" s="124">
        <v>1.1438999999999999</v>
      </c>
      <c r="F465" s="125">
        <v>0.76638477801267901</v>
      </c>
      <c r="G465" s="36">
        <v>43829</v>
      </c>
      <c r="H465" s="124">
        <v>1.1352</v>
      </c>
      <c r="I465" s="125">
        <v>37.669996389457197</v>
      </c>
      <c r="J465" s="123" t="s">
        <v>10712</v>
      </c>
      <c r="K465" s="125">
        <v>3.27735644637053</v>
      </c>
      <c r="L465" s="125">
        <v>7.1870314842578704</v>
      </c>
      <c r="M465" s="130">
        <v>13.1006525608068</v>
      </c>
      <c r="N465" s="137">
        <f t="shared" si="77"/>
        <v>52.402610243227201</v>
      </c>
      <c r="O465" s="132">
        <f t="shared" si="78"/>
        <v>0.52402610243227199</v>
      </c>
      <c r="P465" s="134">
        <f t="shared" si="79"/>
        <v>156</v>
      </c>
      <c r="Q465" s="134">
        <v>1124</v>
      </c>
      <c r="R465" s="134" t="str">
        <f t="shared" si="80"/>
        <v>156/1124</v>
      </c>
      <c r="S465" s="132">
        <f t="shared" si="81"/>
        <v>0.13879003558718861</v>
      </c>
      <c r="T465" s="137">
        <f t="shared" si="82"/>
        <v>93.060498220640568</v>
      </c>
      <c r="U465" s="133" t="e">
        <f ca="1">[1]!f_risk_annusharpe(A465,"2019/9/30","2019/12/31",1,1,3)</f>
        <v>#NAME?</v>
      </c>
      <c r="V465" s="134" t="e">
        <f t="shared" ca="1" si="83"/>
        <v>#NAME?</v>
      </c>
      <c r="W465" s="134">
        <f t="shared" si="84"/>
        <v>1124</v>
      </c>
      <c r="X465" s="134" t="e">
        <f t="shared" ca="1" si="85"/>
        <v>#NAME?</v>
      </c>
      <c r="Y465" s="132" t="e">
        <f t="shared" ca="1" si="86"/>
        <v>#NAME?</v>
      </c>
      <c r="Z465" s="137" t="e">
        <f t="shared" ca="1" si="87"/>
        <v>#NAME?</v>
      </c>
      <c r="AA465" s="125">
        <v>17.9035250463822</v>
      </c>
      <c r="AB465" s="125">
        <v>37.669996389457197</v>
      </c>
      <c r="AC465" s="123" t="s">
        <v>10712</v>
      </c>
      <c r="AD465" s="125">
        <v>12.5442739079103</v>
      </c>
      <c r="AE465" s="123" t="s">
        <v>10713</v>
      </c>
      <c r="AF465" s="126">
        <v>0</v>
      </c>
      <c r="AG465" s="123"/>
      <c r="AH465" s="125">
        <v>14.39</v>
      </c>
      <c r="AI465" s="123" t="s">
        <v>157</v>
      </c>
      <c r="AJ465" s="123" t="s">
        <v>95</v>
      </c>
      <c r="AK465" s="124">
        <v>23.7753992801</v>
      </c>
      <c r="AL465" s="123" t="s">
        <v>159</v>
      </c>
      <c r="AM465" s="36">
        <v>43075</v>
      </c>
      <c r="AN465" s="123" t="s">
        <v>9271</v>
      </c>
      <c r="AO465" s="123" t="s">
        <v>9976</v>
      </c>
      <c r="AP465" s="123" t="s">
        <v>200</v>
      </c>
      <c r="AQ465" s="123" t="s">
        <v>162</v>
      </c>
    </row>
    <row r="466" spans="1:43">
      <c r="A466" s="123" t="s">
        <v>7948</v>
      </c>
      <c r="B466" s="123" t="s">
        <v>7949</v>
      </c>
      <c r="C466" s="36">
        <v>43830</v>
      </c>
      <c r="D466" s="124">
        <v>0.98880000000000001</v>
      </c>
      <c r="E466" s="124">
        <v>0.98880000000000001</v>
      </c>
      <c r="F466" s="125">
        <v>0.87737196490512703</v>
      </c>
      <c r="G466" s="36">
        <v>43829</v>
      </c>
      <c r="H466" s="124">
        <v>0.98019999999999996</v>
      </c>
      <c r="I466" s="125">
        <v>37.658360016706098</v>
      </c>
      <c r="J466" s="123" t="s">
        <v>10714</v>
      </c>
      <c r="K466" s="125">
        <v>0.304321363359708</v>
      </c>
      <c r="L466" s="125">
        <v>9.7325491066474292</v>
      </c>
      <c r="M466" s="130">
        <v>8.9706854749834708</v>
      </c>
      <c r="N466" s="137">
        <f t="shared" si="77"/>
        <v>35.882741899933883</v>
      </c>
      <c r="O466" s="132">
        <f t="shared" si="78"/>
        <v>0.35882741899933884</v>
      </c>
      <c r="P466" s="134">
        <f t="shared" si="79"/>
        <v>421</v>
      </c>
      <c r="Q466" s="134">
        <v>1124</v>
      </c>
      <c r="R466" s="134" t="str">
        <f t="shared" si="80"/>
        <v>421/1124</v>
      </c>
      <c r="S466" s="132">
        <f t="shared" si="81"/>
        <v>0.37455516014234874</v>
      </c>
      <c r="T466" s="137">
        <f t="shared" si="82"/>
        <v>81.27224199288257</v>
      </c>
      <c r="U466" s="133" t="e">
        <f ca="1">[1]!f_risk_annusharpe(A466,"2019/9/30","2019/12/31",1,1,3)</f>
        <v>#NAME?</v>
      </c>
      <c r="V466" s="134" t="e">
        <f t="shared" ca="1" si="83"/>
        <v>#NAME?</v>
      </c>
      <c r="W466" s="134">
        <f t="shared" si="84"/>
        <v>1124</v>
      </c>
      <c r="X466" s="134" t="e">
        <f t="shared" ca="1" si="85"/>
        <v>#NAME?</v>
      </c>
      <c r="Y466" s="132" t="e">
        <f t="shared" ca="1" si="86"/>
        <v>#NAME?</v>
      </c>
      <c r="Z466" s="137" t="e">
        <f t="shared" ca="1" si="87"/>
        <v>#NAME?</v>
      </c>
      <c r="AA466" s="125">
        <v>26.315789473684202</v>
      </c>
      <c r="AB466" s="125">
        <v>37.658360016706098</v>
      </c>
      <c r="AC466" s="123" t="s">
        <v>10714</v>
      </c>
      <c r="AD466" s="125">
        <v>-1.2779552715655</v>
      </c>
      <c r="AE466" s="123" t="s">
        <v>10715</v>
      </c>
      <c r="AF466" s="126">
        <v>0</v>
      </c>
      <c r="AG466" s="123"/>
      <c r="AH466" s="125">
        <v>-1.1200000000000001</v>
      </c>
      <c r="AI466" s="123" t="s">
        <v>157</v>
      </c>
      <c r="AJ466" s="123" t="s">
        <v>95</v>
      </c>
      <c r="AK466" s="124">
        <v>1.2420093786999999</v>
      </c>
      <c r="AL466" s="123" t="s">
        <v>159</v>
      </c>
      <c r="AM466" s="36">
        <v>43082</v>
      </c>
      <c r="AN466" s="123" t="s">
        <v>9271</v>
      </c>
      <c r="AO466" s="123" t="s">
        <v>10716</v>
      </c>
      <c r="AP466" s="123" t="s">
        <v>412</v>
      </c>
      <c r="AQ466" s="123" t="s">
        <v>173</v>
      </c>
    </row>
    <row r="467" spans="1:43">
      <c r="A467" s="123" t="s">
        <v>7950</v>
      </c>
      <c r="B467" s="123" t="s">
        <v>7951</v>
      </c>
      <c r="C467" s="36">
        <v>43830</v>
      </c>
      <c r="D467" s="124">
        <v>1.3236000000000001</v>
      </c>
      <c r="E467" s="124">
        <v>1.3236000000000001</v>
      </c>
      <c r="F467" s="125">
        <v>0.78428386507273296</v>
      </c>
      <c r="G467" s="36">
        <v>43829</v>
      </c>
      <c r="H467" s="124">
        <v>1.3132999999999999</v>
      </c>
      <c r="I467" s="125">
        <v>37.6312779453052</v>
      </c>
      <c r="J467" s="123" t="s">
        <v>10717</v>
      </c>
      <c r="K467" s="125">
        <v>4.1138991583418596</v>
      </c>
      <c r="L467" s="125">
        <v>9.9426862696237404</v>
      </c>
      <c r="M467" s="130">
        <v>12.5701649940466</v>
      </c>
      <c r="N467" s="137">
        <f t="shared" si="77"/>
        <v>50.280659976186399</v>
      </c>
      <c r="O467" s="132">
        <f t="shared" si="78"/>
        <v>0.50280659976186404</v>
      </c>
      <c r="P467" s="134">
        <f t="shared" si="79"/>
        <v>181</v>
      </c>
      <c r="Q467" s="134">
        <v>1124</v>
      </c>
      <c r="R467" s="134" t="str">
        <f t="shared" si="80"/>
        <v>181/1124</v>
      </c>
      <c r="S467" s="132">
        <f t="shared" si="81"/>
        <v>0.1610320284697509</v>
      </c>
      <c r="T467" s="137">
        <f t="shared" si="82"/>
        <v>91.94839857651246</v>
      </c>
      <c r="U467" s="133" t="e">
        <f ca="1">[1]!f_risk_annusharpe(A467,"2019/9/30","2019/12/31",1,1,3)</f>
        <v>#NAME?</v>
      </c>
      <c r="V467" s="134" t="e">
        <f t="shared" ca="1" si="83"/>
        <v>#NAME?</v>
      </c>
      <c r="W467" s="134">
        <f t="shared" si="84"/>
        <v>1124</v>
      </c>
      <c r="X467" s="134" t="e">
        <f t="shared" ca="1" si="85"/>
        <v>#NAME?</v>
      </c>
      <c r="Y467" s="132" t="e">
        <f t="shared" ca="1" si="86"/>
        <v>#NAME?</v>
      </c>
      <c r="Z467" s="137" t="e">
        <f t="shared" ca="1" si="87"/>
        <v>#NAME?</v>
      </c>
      <c r="AA467" s="125">
        <v>8.1902893575282008</v>
      </c>
      <c r="AB467" s="125">
        <v>37.6312779453052</v>
      </c>
      <c r="AC467" s="123" t="s">
        <v>10717</v>
      </c>
      <c r="AD467" s="125">
        <v>5.4913525145453201</v>
      </c>
      <c r="AE467" s="123" t="s">
        <v>10718</v>
      </c>
      <c r="AF467" s="125">
        <v>32.095808383233503</v>
      </c>
      <c r="AG467" s="123" t="s">
        <v>10719</v>
      </c>
      <c r="AH467" s="125">
        <v>32.36</v>
      </c>
      <c r="AI467" s="123" t="s">
        <v>157</v>
      </c>
      <c r="AJ467" s="123" t="s">
        <v>189</v>
      </c>
      <c r="AK467" s="124">
        <v>0.54965565849999998</v>
      </c>
      <c r="AL467" s="123" t="s">
        <v>159</v>
      </c>
      <c r="AM467" s="36">
        <v>42642</v>
      </c>
      <c r="AN467" s="123" t="s">
        <v>9271</v>
      </c>
      <c r="AO467" s="123" t="s">
        <v>513</v>
      </c>
      <c r="AP467" s="123" t="s">
        <v>331</v>
      </c>
      <c r="AQ467" s="123" t="s">
        <v>181</v>
      </c>
    </row>
    <row r="468" spans="1:43">
      <c r="A468" s="123" t="s">
        <v>7952</v>
      </c>
      <c r="B468" s="123" t="s">
        <v>7953</v>
      </c>
      <c r="C468" s="36">
        <v>43830</v>
      </c>
      <c r="D468" s="124">
        <v>1.3111999999999999</v>
      </c>
      <c r="E468" s="124">
        <v>1.3111999999999999</v>
      </c>
      <c r="F468" s="125">
        <v>0.106886547564502</v>
      </c>
      <c r="G468" s="36">
        <v>43829</v>
      </c>
      <c r="H468" s="124">
        <v>1.3098000000000001</v>
      </c>
      <c r="I468" s="125">
        <v>37.6010074509392</v>
      </c>
      <c r="J468" s="123" t="s">
        <v>10720</v>
      </c>
      <c r="K468" s="125">
        <v>1.4075792730085099</v>
      </c>
      <c r="L468" s="125">
        <v>8.4712111184645806</v>
      </c>
      <c r="M468" s="130">
        <v>7.7226421294774799</v>
      </c>
      <c r="N468" s="137">
        <f t="shared" si="77"/>
        <v>30.890568517909919</v>
      </c>
      <c r="O468" s="132">
        <f t="shared" si="78"/>
        <v>0.30890568517909922</v>
      </c>
      <c r="P468" s="134">
        <f t="shared" si="79"/>
        <v>531</v>
      </c>
      <c r="Q468" s="134">
        <v>1124</v>
      </c>
      <c r="R468" s="134" t="str">
        <f t="shared" si="80"/>
        <v>531/1124</v>
      </c>
      <c r="S468" s="132">
        <f t="shared" si="81"/>
        <v>0.47241992882562278</v>
      </c>
      <c r="T468" s="137">
        <f t="shared" si="82"/>
        <v>76.379003558718864</v>
      </c>
      <c r="U468" s="133" t="e">
        <f ca="1">[1]!f_risk_annusharpe(A468,"2019/9/30","2019/12/31",1,1,3)</f>
        <v>#NAME?</v>
      </c>
      <c r="V468" s="134" t="e">
        <f t="shared" ca="1" si="83"/>
        <v>#NAME?</v>
      </c>
      <c r="W468" s="134">
        <f t="shared" si="84"/>
        <v>1124</v>
      </c>
      <c r="X468" s="134" t="e">
        <f t="shared" ca="1" si="85"/>
        <v>#NAME?</v>
      </c>
      <c r="Y468" s="132" t="e">
        <f t="shared" ca="1" si="86"/>
        <v>#NAME?</v>
      </c>
      <c r="Z468" s="137" t="e">
        <f t="shared" ca="1" si="87"/>
        <v>#NAME?</v>
      </c>
      <c r="AA468" s="125">
        <v>14.9872840480575</v>
      </c>
      <c r="AB468" s="125">
        <v>37.6010074509392</v>
      </c>
      <c r="AC468" s="123" t="s">
        <v>10720</v>
      </c>
      <c r="AD468" s="125">
        <v>-11.578663429765999</v>
      </c>
      <c r="AE468" s="123" t="s">
        <v>10721</v>
      </c>
      <c r="AF468" s="125">
        <v>31.041375174895101</v>
      </c>
      <c r="AG468" s="123" t="s">
        <v>10722</v>
      </c>
      <c r="AH468" s="125">
        <v>31.12</v>
      </c>
      <c r="AI468" s="123" t="s">
        <v>157</v>
      </c>
      <c r="AJ468" s="123" t="s">
        <v>189</v>
      </c>
      <c r="AK468" s="124">
        <v>1.6072924457</v>
      </c>
      <c r="AL468" s="123" t="s">
        <v>159</v>
      </c>
      <c r="AM468" s="36">
        <v>42229</v>
      </c>
      <c r="AN468" s="123" t="s">
        <v>9271</v>
      </c>
      <c r="AO468" s="123" t="s">
        <v>10723</v>
      </c>
      <c r="AP468" s="123" t="s">
        <v>265</v>
      </c>
      <c r="AQ468" s="123" t="s">
        <v>162</v>
      </c>
    </row>
    <row r="469" spans="1:43">
      <c r="A469" s="123" t="s">
        <v>7954</v>
      </c>
      <c r="B469" s="123" t="s">
        <v>7955</v>
      </c>
      <c r="C469" s="36">
        <v>43830</v>
      </c>
      <c r="D469" s="124">
        <v>1.073</v>
      </c>
      <c r="E469" s="124">
        <v>1.6080000000000001</v>
      </c>
      <c r="F469" s="125">
        <v>0.28037383177569403</v>
      </c>
      <c r="G469" s="36">
        <v>43829</v>
      </c>
      <c r="H469" s="124">
        <v>1.07</v>
      </c>
      <c r="I469" s="125">
        <v>37.564102564102498</v>
      </c>
      <c r="J469" s="123" t="s">
        <v>10724</v>
      </c>
      <c r="K469" s="125">
        <v>2.3854961832060901</v>
      </c>
      <c r="L469" s="125">
        <v>6.87250996015936</v>
      </c>
      <c r="M469" s="130">
        <v>7.5150300601202398</v>
      </c>
      <c r="N469" s="137">
        <f t="shared" si="77"/>
        <v>30.060120240480959</v>
      </c>
      <c r="O469" s="132">
        <f t="shared" si="78"/>
        <v>0.30060120240480959</v>
      </c>
      <c r="P469" s="134">
        <f t="shared" si="79"/>
        <v>552</v>
      </c>
      <c r="Q469" s="134">
        <v>1124</v>
      </c>
      <c r="R469" s="134" t="str">
        <f t="shared" si="80"/>
        <v>552/1124</v>
      </c>
      <c r="S469" s="132">
        <f t="shared" si="81"/>
        <v>0.49110320284697506</v>
      </c>
      <c r="T469" s="137">
        <f t="shared" si="82"/>
        <v>75.444839857651246</v>
      </c>
      <c r="U469" s="133" t="e">
        <f ca="1">[1]!f_risk_annusharpe(A469,"2019/9/30","2019/12/31",1,1,3)</f>
        <v>#NAME?</v>
      </c>
      <c r="V469" s="134" t="e">
        <f t="shared" ca="1" si="83"/>
        <v>#NAME?</v>
      </c>
      <c r="W469" s="134">
        <f t="shared" si="84"/>
        <v>1124</v>
      </c>
      <c r="X469" s="134" t="e">
        <f t="shared" ca="1" si="85"/>
        <v>#NAME?</v>
      </c>
      <c r="Y469" s="132" t="e">
        <f t="shared" ca="1" si="86"/>
        <v>#NAME?</v>
      </c>
      <c r="Z469" s="137" t="e">
        <f t="shared" ca="1" si="87"/>
        <v>#NAME?</v>
      </c>
      <c r="AA469" s="125">
        <v>13.066385669125401</v>
      </c>
      <c r="AB469" s="125">
        <v>37.564102564102498</v>
      </c>
      <c r="AC469" s="123" t="s">
        <v>10724</v>
      </c>
      <c r="AD469" s="125">
        <v>3.5714285714285698</v>
      </c>
      <c r="AE469" s="123" t="s">
        <v>10725</v>
      </c>
      <c r="AF469" s="125">
        <v>13.3051742344245</v>
      </c>
      <c r="AG469" s="123" t="s">
        <v>10726</v>
      </c>
      <c r="AH469" s="125">
        <v>67.828895700000004</v>
      </c>
      <c r="AI469" s="123" t="s">
        <v>157</v>
      </c>
      <c r="AJ469" s="123" t="s">
        <v>158</v>
      </c>
      <c r="AK469" s="124">
        <v>2.5508139153</v>
      </c>
      <c r="AL469" s="123" t="s">
        <v>159</v>
      </c>
      <c r="AM469" s="36">
        <v>40773</v>
      </c>
      <c r="AN469" s="123" t="s">
        <v>9271</v>
      </c>
      <c r="AO469" s="123" t="s">
        <v>496</v>
      </c>
      <c r="AP469" s="123" t="s">
        <v>329</v>
      </c>
      <c r="AQ469" s="123" t="s">
        <v>181</v>
      </c>
    </row>
    <row r="470" spans="1:43">
      <c r="A470" s="123" t="s">
        <v>7956</v>
      </c>
      <c r="B470" s="123" t="s">
        <v>7957</v>
      </c>
      <c r="C470" s="36">
        <v>43830</v>
      </c>
      <c r="D470" s="124">
        <v>1.1198999999999999</v>
      </c>
      <c r="E470" s="124">
        <v>1.1198999999999999</v>
      </c>
      <c r="F470" s="125">
        <v>9.8319628173031706E-2</v>
      </c>
      <c r="G470" s="36">
        <v>43829</v>
      </c>
      <c r="H470" s="124">
        <v>1.1188</v>
      </c>
      <c r="I470" s="125">
        <v>37.562952954182499</v>
      </c>
      <c r="J470" s="123" t="s">
        <v>10727</v>
      </c>
      <c r="K470" s="125">
        <v>1.81834712246566</v>
      </c>
      <c r="L470" s="125">
        <v>12.6320024137584</v>
      </c>
      <c r="M470" s="130">
        <v>13.9499389499389</v>
      </c>
      <c r="N470" s="137">
        <f t="shared" si="77"/>
        <v>55.799755799755602</v>
      </c>
      <c r="O470" s="132">
        <f t="shared" si="78"/>
        <v>0.55799755799755602</v>
      </c>
      <c r="P470" s="134">
        <f t="shared" si="79"/>
        <v>112</v>
      </c>
      <c r="Q470" s="134">
        <v>1124</v>
      </c>
      <c r="R470" s="134" t="str">
        <f t="shared" si="80"/>
        <v>112/1124</v>
      </c>
      <c r="S470" s="132">
        <f t="shared" si="81"/>
        <v>9.9644128113879002E-2</v>
      </c>
      <c r="T470" s="137">
        <f t="shared" si="82"/>
        <v>95.017793594306056</v>
      </c>
      <c r="U470" s="133" t="e">
        <f ca="1">[1]!f_risk_annusharpe(A470,"2019/9/30","2019/12/31",1,1,3)</f>
        <v>#NAME?</v>
      </c>
      <c r="V470" s="134" t="e">
        <f t="shared" ca="1" si="83"/>
        <v>#NAME?</v>
      </c>
      <c r="W470" s="134">
        <f t="shared" si="84"/>
        <v>1124</v>
      </c>
      <c r="X470" s="134" t="e">
        <f t="shared" ca="1" si="85"/>
        <v>#NAME?</v>
      </c>
      <c r="Y470" s="132" t="e">
        <f t="shared" ca="1" si="86"/>
        <v>#NAME?</v>
      </c>
      <c r="Z470" s="137" t="e">
        <f t="shared" ca="1" si="87"/>
        <v>#NAME?</v>
      </c>
      <c r="AA470" s="125">
        <v>18.734096692111901</v>
      </c>
      <c r="AB470" s="125">
        <v>37.562952954182499</v>
      </c>
      <c r="AC470" s="123" t="s">
        <v>10727</v>
      </c>
      <c r="AD470" s="126">
        <v>0</v>
      </c>
      <c r="AE470" s="123"/>
      <c r="AF470" s="126">
        <v>0</v>
      </c>
      <c r="AG470" s="123"/>
      <c r="AH470" s="125">
        <v>11.99</v>
      </c>
      <c r="AI470" s="123" t="s">
        <v>157</v>
      </c>
      <c r="AJ470" s="123" t="s">
        <v>95</v>
      </c>
      <c r="AK470" s="124">
        <v>10.1654177954</v>
      </c>
      <c r="AL470" s="123" t="s">
        <v>159</v>
      </c>
      <c r="AM470" s="36">
        <v>43132</v>
      </c>
      <c r="AN470" s="123" t="s">
        <v>9271</v>
      </c>
      <c r="AO470" s="123" t="s">
        <v>9982</v>
      </c>
      <c r="AP470" s="123" t="s">
        <v>249</v>
      </c>
      <c r="AQ470" s="123" t="s">
        <v>181</v>
      </c>
    </row>
    <row r="471" spans="1:43">
      <c r="A471" s="123" t="s">
        <v>7958</v>
      </c>
      <c r="B471" s="123" t="s">
        <v>7959</v>
      </c>
      <c r="C471" s="36">
        <v>43830</v>
      </c>
      <c r="D471" s="124">
        <v>0.86199999999999999</v>
      </c>
      <c r="E471" s="124">
        <v>1.012</v>
      </c>
      <c r="F471" s="125">
        <v>0.70093457943924797</v>
      </c>
      <c r="G471" s="36">
        <v>43829</v>
      </c>
      <c r="H471" s="124">
        <v>0.85599999999999998</v>
      </c>
      <c r="I471" s="125">
        <v>37.480063795853297</v>
      </c>
      <c r="J471" s="123" t="s">
        <v>10728</v>
      </c>
      <c r="K471" s="125">
        <v>3.1100478468899602</v>
      </c>
      <c r="L471" s="125">
        <v>7.7499999999999902</v>
      </c>
      <c r="M471" s="130">
        <v>11.513583441138399</v>
      </c>
      <c r="N471" s="137">
        <f t="shared" si="77"/>
        <v>46.054333764553597</v>
      </c>
      <c r="O471" s="132">
        <f t="shared" si="78"/>
        <v>0.46054333764553596</v>
      </c>
      <c r="P471" s="134">
        <f t="shared" si="79"/>
        <v>240</v>
      </c>
      <c r="Q471" s="134">
        <v>1124</v>
      </c>
      <c r="R471" s="134" t="str">
        <f t="shared" si="80"/>
        <v>240/1124</v>
      </c>
      <c r="S471" s="132">
        <f t="shared" si="81"/>
        <v>0.21352313167259787</v>
      </c>
      <c r="T471" s="137">
        <f t="shared" si="82"/>
        <v>89.32384341637011</v>
      </c>
      <c r="U471" s="133" t="e">
        <f ca="1">[1]!f_risk_annusharpe(A471,"2019/9/30","2019/12/31",1,1,3)</f>
        <v>#NAME?</v>
      </c>
      <c r="V471" s="134" t="e">
        <f t="shared" ca="1" si="83"/>
        <v>#NAME?</v>
      </c>
      <c r="W471" s="134">
        <f t="shared" si="84"/>
        <v>1124</v>
      </c>
      <c r="X471" s="134" t="e">
        <f t="shared" ca="1" si="85"/>
        <v>#NAME?</v>
      </c>
      <c r="Y471" s="132" t="e">
        <f t="shared" ca="1" si="86"/>
        <v>#NAME?</v>
      </c>
      <c r="Z471" s="137" t="e">
        <f t="shared" ca="1" si="87"/>
        <v>#NAME?</v>
      </c>
      <c r="AA471" s="125">
        <v>22.617354196301601</v>
      </c>
      <c r="AB471" s="125">
        <v>37.480063795853297</v>
      </c>
      <c r="AC471" s="123" t="s">
        <v>10728</v>
      </c>
      <c r="AD471" s="125">
        <v>14.3236074270557</v>
      </c>
      <c r="AE471" s="123" t="s">
        <v>10729</v>
      </c>
      <c r="AF471" s="125">
        <v>23.495702005730699</v>
      </c>
      <c r="AG471" s="123" t="s">
        <v>10730</v>
      </c>
      <c r="AH471" s="125">
        <v>-7.5896347999999998</v>
      </c>
      <c r="AI471" s="123" t="s">
        <v>157</v>
      </c>
      <c r="AJ471" s="123" t="s">
        <v>189</v>
      </c>
      <c r="AK471" s="124">
        <v>1.0950554776000001</v>
      </c>
      <c r="AL471" s="123" t="s">
        <v>159</v>
      </c>
      <c r="AM471" s="36">
        <v>42003</v>
      </c>
      <c r="AN471" s="123" t="s">
        <v>9271</v>
      </c>
      <c r="AO471" s="123" t="s">
        <v>10731</v>
      </c>
      <c r="AP471" s="123" t="s">
        <v>470</v>
      </c>
      <c r="AQ471" s="123" t="s">
        <v>185</v>
      </c>
    </row>
    <row r="472" spans="1:43">
      <c r="A472" s="123" t="s">
        <v>7960</v>
      </c>
      <c r="B472" s="123" t="s">
        <v>7961</v>
      </c>
      <c r="C472" s="36">
        <v>43830</v>
      </c>
      <c r="D472" s="124">
        <v>1.3260000000000001</v>
      </c>
      <c r="E472" s="124">
        <v>1.3260000000000001</v>
      </c>
      <c r="F472" s="125">
        <v>0.27981547303940402</v>
      </c>
      <c r="G472" s="36">
        <v>43829</v>
      </c>
      <c r="H472" s="124">
        <v>1.3223</v>
      </c>
      <c r="I472" s="125">
        <v>37.452057634497798</v>
      </c>
      <c r="J472" s="123" t="s">
        <v>10732</v>
      </c>
      <c r="K472" s="125">
        <v>1.3374092472296599</v>
      </c>
      <c r="L472" s="125">
        <v>4.6979865771812204</v>
      </c>
      <c r="M472" s="130">
        <v>7.0736434108527204</v>
      </c>
      <c r="N472" s="137">
        <f t="shared" si="77"/>
        <v>28.294573643410882</v>
      </c>
      <c r="O472" s="132">
        <f t="shared" si="78"/>
        <v>0.28294573643410881</v>
      </c>
      <c r="P472" s="134">
        <f t="shared" si="79"/>
        <v>595</v>
      </c>
      <c r="Q472" s="134">
        <v>1124</v>
      </c>
      <c r="R472" s="134" t="str">
        <f t="shared" si="80"/>
        <v>595/1124</v>
      </c>
      <c r="S472" s="132">
        <f t="shared" si="81"/>
        <v>0.52935943060498225</v>
      </c>
      <c r="T472" s="137">
        <f t="shared" si="82"/>
        <v>73.532028469750884</v>
      </c>
      <c r="U472" s="133" t="e">
        <f ca="1">[1]!f_risk_annusharpe(A472,"2019/9/30","2019/12/31",1,1,3)</f>
        <v>#NAME?</v>
      </c>
      <c r="V472" s="134" t="e">
        <f t="shared" ca="1" si="83"/>
        <v>#NAME?</v>
      </c>
      <c r="W472" s="134">
        <f t="shared" si="84"/>
        <v>1124</v>
      </c>
      <c r="X472" s="134" t="e">
        <f t="shared" ca="1" si="85"/>
        <v>#NAME?</v>
      </c>
      <c r="Y472" s="132" t="e">
        <f t="shared" ca="1" si="86"/>
        <v>#NAME?</v>
      </c>
      <c r="Z472" s="137" t="e">
        <f t="shared" ca="1" si="87"/>
        <v>#NAME?</v>
      </c>
      <c r="AA472" s="125">
        <v>22.415066469719399</v>
      </c>
      <c r="AB472" s="125">
        <v>37.452057634497798</v>
      </c>
      <c r="AC472" s="123" t="s">
        <v>10732</v>
      </c>
      <c r="AD472" s="126">
        <v>0</v>
      </c>
      <c r="AE472" s="123"/>
      <c r="AF472" s="126">
        <v>0</v>
      </c>
      <c r="AG472" s="123"/>
      <c r="AH472" s="125">
        <v>32.6</v>
      </c>
      <c r="AI472" s="123" t="s">
        <v>157</v>
      </c>
      <c r="AJ472" s="123" t="s">
        <v>95</v>
      </c>
      <c r="AK472" s="124">
        <v>1.4439433144</v>
      </c>
      <c r="AL472" s="123" t="s">
        <v>159</v>
      </c>
      <c r="AM472" s="36">
        <v>43129</v>
      </c>
      <c r="AN472" s="123" t="s">
        <v>9271</v>
      </c>
      <c r="AO472" s="123" t="s">
        <v>10733</v>
      </c>
      <c r="AP472" s="123" t="s">
        <v>200</v>
      </c>
      <c r="AQ472" s="123" t="s">
        <v>181</v>
      </c>
    </row>
    <row r="473" spans="1:43">
      <c r="A473" s="123" t="s">
        <v>7962</v>
      </c>
      <c r="B473" s="123" t="s">
        <v>7963</v>
      </c>
      <c r="C473" s="36">
        <v>43830</v>
      </c>
      <c r="D473" s="124">
        <v>1.2490000000000001</v>
      </c>
      <c r="E473" s="124">
        <v>1.2689999999999999</v>
      </c>
      <c r="F473" s="125">
        <v>0.24077046548957801</v>
      </c>
      <c r="G473" s="36">
        <v>43829</v>
      </c>
      <c r="H473" s="124">
        <v>1.246</v>
      </c>
      <c r="I473" s="125">
        <v>37.403740374037397</v>
      </c>
      <c r="J473" s="123" t="s">
        <v>10734</v>
      </c>
      <c r="K473" s="125">
        <v>1.8760195758564699</v>
      </c>
      <c r="L473" s="125">
        <v>8.5143353605560606</v>
      </c>
      <c r="M473" s="130">
        <v>8.8927637314734298</v>
      </c>
      <c r="N473" s="137">
        <f t="shared" si="77"/>
        <v>35.571054925893719</v>
      </c>
      <c r="O473" s="132">
        <f t="shared" si="78"/>
        <v>0.35571054925893719</v>
      </c>
      <c r="P473" s="134">
        <f t="shared" si="79"/>
        <v>429</v>
      </c>
      <c r="Q473" s="134">
        <v>1124</v>
      </c>
      <c r="R473" s="134" t="str">
        <f t="shared" si="80"/>
        <v>429/1124</v>
      </c>
      <c r="S473" s="132">
        <f t="shared" si="81"/>
        <v>0.3816725978647687</v>
      </c>
      <c r="T473" s="137">
        <f t="shared" si="82"/>
        <v>80.916370106761562</v>
      </c>
      <c r="U473" s="133" t="e">
        <f ca="1">[1]!f_risk_annusharpe(A473,"2019/9/30","2019/12/31",1,1,3)</f>
        <v>#NAME?</v>
      </c>
      <c r="V473" s="134" t="e">
        <f t="shared" ca="1" si="83"/>
        <v>#NAME?</v>
      </c>
      <c r="W473" s="134">
        <f t="shared" si="84"/>
        <v>1124</v>
      </c>
      <c r="X473" s="134" t="e">
        <f t="shared" ca="1" si="85"/>
        <v>#NAME?</v>
      </c>
      <c r="Y473" s="132" t="e">
        <f t="shared" ca="1" si="86"/>
        <v>#NAME?</v>
      </c>
      <c r="Z473" s="137" t="e">
        <f t="shared" ca="1" si="87"/>
        <v>#NAME?</v>
      </c>
      <c r="AA473" s="125">
        <v>15.434380776340101</v>
      </c>
      <c r="AB473" s="125">
        <v>37.403740374037397</v>
      </c>
      <c r="AC473" s="123" t="s">
        <v>10734</v>
      </c>
      <c r="AD473" s="125">
        <v>17.3872180451128</v>
      </c>
      <c r="AE473" s="123" t="s">
        <v>10735</v>
      </c>
      <c r="AF473" s="125">
        <v>-8.1617647058823408</v>
      </c>
      <c r="AG473" s="123" t="s">
        <v>10736</v>
      </c>
      <c r="AH473" s="125">
        <v>27.1504482</v>
      </c>
      <c r="AI473" s="123" t="s">
        <v>157</v>
      </c>
      <c r="AJ473" s="123" t="s">
        <v>186</v>
      </c>
      <c r="AK473" s="124">
        <v>20.062196692000001</v>
      </c>
      <c r="AL473" s="123" t="s">
        <v>159</v>
      </c>
      <c r="AM473" s="36">
        <v>41844</v>
      </c>
      <c r="AN473" s="123" t="s">
        <v>9271</v>
      </c>
      <c r="AO473" s="123" t="s">
        <v>465</v>
      </c>
      <c r="AP473" s="123" t="s">
        <v>244</v>
      </c>
      <c r="AQ473" s="123" t="s">
        <v>162</v>
      </c>
    </row>
    <row r="474" spans="1:43">
      <c r="A474" s="123" t="s">
        <v>7964</v>
      </c>
      <c r="B474" s="123" t="s">
        <v>7965</v>
      </c>
      <c r="C474" s="36">
        <v>43830</v>
      </c>
      <c r="D474" s="124">
        <v>1.2459</v>
      </c>
      <c r="E474" s="124">
        <v>1.3694</v>
      </c>
      <c r="F474" s="125">
        <v>0.44340535311190898</v>
      </c>
      <c r="G474" s="36">
        <v>43829</v>
      </c>
      <c r="H474" s="124">
        <v>1.2403999999999999</v>
      </c>
      <c r="I474" s="125">
        <v>37.364939360529199</v>
      </c>
      <c r="J474" s="123" t="s">
        <v>10737</v>
      </c>
      <c r="K474" s="125">
        <v>1.5651748593788399</v>
      </c>
      <c r="L474" s="125">
        <v>4.5218120805369297</v>
      </c>
      <c r="M474" s="130">
        <v>6.2329467939972698</v>
      </c>
      <c r="N474" s="137">
        <f t="shared" si="77"/>
        <v>24.931787175989079</v>
      </c>
      <c r="O474" s="132">
        <f t="shared" si="78"/>
        <v>0.24931787175989079</v>
      </c>
      <c r="P474" s="134">
        <f t="shared" si="79"/>
        <v>662</v>
      </c>
      <c r="Q474" s="134">
        <v>1124</v>
      </c>
      <c r="R474" s="134" t="str">
        <f t="shared" si="80"/>
        <v>662/1124</v>
      </c>
      <c r="S474" s="132">
        <f t="shared" si="81"/>
        <v>0.58896797153024916</v>
      </c>
      <c r="T474" s="137">
        <f t="shared" si="82"/>
        <v>70.55160142348754</v>
      </c>
      <c r="U474" s="133" t="e">
        <f ca="1">[1]!f_risk_annusharpe(A474,"2019/9/30","2019/12/31",1,1,3)</f>
        <v>#NAME?</v>
      </c>
      <c r="V474" s="134" t="e">
        <f t="shared" ca="1" si="83"/>
        <v>#NAME?</v>
      </c>
      <c r="W474" s="134">
        <f t="shared" si="84"/>
        <v>1124</v>
      </c>
      <c r="X474" s="134" t="e">
        <f t="shared" ca="1" si="85"/>
        <v>#NAME?</v>
      </c>
      <c r="Y474" s="132" t="e">
        <f t="shared" ca="1" si="86"/>
        <v>#NAME?</v>
      </c>
      <c r="Z474" s="137" t="e">
        <f t="shared" ca="1" si="87"/>
        <v>#NAME?</v>
      </c>
      <c r="AA474" s="125">
        <v>8.1980026052974502</v>
      </c>
      <c r="AB474" s="125">
        <v>37.364939360529199</v>
      </c>
      <c r="AC474" s="123" t="s">
        <v>10737</v>
      </c>
      <c r="AD474" s="125">
        <v>9.7902714134649393</v>
      </c>
      <c r="AE474" s="123" t="s">
        <v>10738</v>
      </c>
      <c r="AF474" s="125">
        <v>28.581858968401502</v>
      </c>
      <c r="AG474" s="123" t="s">
        <v>10739</v>
      </c>
      <c r="AH474" s="125">
        <v>38.354080250000003</v>
      </c>
      <c r="AI474" s="123" t="s">
        <v>174</v>
      </c>
      <c r="AJ474" s="123" t="s">
        <v>166</v>
      </c>
      <c r="AK474" s="124">
        <v>27.252569085499999</v>
      </c>
      <c r="AL474" s="123" t="s">
        <v>159</v>
      </c>
      <c r="AM474" s="36">
        <v>42346</v>
      </c>
      <c r="AN474" s="123" t="s">
        <v>9271</v>
      </c>
      <c r="AO474" s="123" t="s">
        <v>10740</v>
      </c>
      <c r="AP474" s="123" t="s">
        <v>202</v>
      </c>
      <c r="AQ474" s="123" t="s">
        <v>173</v>
      </c>
    </row>
    <row r="475" spans="1:43">
      <c r="A475" s="123" t="s">
        <v>7966</v>
      </c>
      <c r="B475" s="123" t="s">
        <v>7967</v>
      </c>
      <c r="C475" s="36">
        <v>43830</v>
      </c>
      <c r="D475" s="124">
        <v>1.085</v>
      </c>
      <c r="E475" s="124">
        <v>1.242</v>
      </c>
      <c r="F475" s="125">
        <v>0.37002775208140798</v>
      </c>
      <c r="G475" s="36">
        <v>43829</v>
      </c>
      <c r="H475" s="124">
        <v>1.081</v>
      </c>
      <c r="I475" s="125">
        <v>37.341772151898702</v>
      </c>
      <c r="J475" s="123" t="s">
        <v>10741</v>
      </c>
      <c r="K475" s="125">
        <v>2.4551463644948002</v>
      </c>
      <c r="L475" s="125">
        <v>8.2834331337325207</v>
      </c>
      <c r="M475" s="130">
        <v>10.3763987792472</v>
      </c>
      <c r="N475" s="137">
        <f t="shared" si="77"/>
        <v>41.5055951169888</v>
      </c>
      <c r="O475" s="132">
        <f t="shared" si="78"/>
        <v>0.41505595116988803</v>
      </c>
      <c r="P475" s="134">
        <f t="shared" si="79"/>
        <v>311</v>
      </c>
      <c r="Q475" s="134">
        <v>1124</v>
      </c>
      <c r="R475" s="134" t="str">
        <f t="shared" si="80"/>
        <v>311/1124</v>
      </c>
      <c r="S475" s="132">
        <f t="shared" si="81"/>
        <v>0.27669039145907476</v>
      </c>
      <c r="T475" s="137">
        <f t="shared" si="82"/>
        <v>86.165480427046262</v>
      </c>
      <c r="U475" s="133" t="e">
        <f ca="1">[1]!f_risk_annusharpe(A475,"2019/9/30","2019/12/31",1,1,3)</f>
        <v>#NAME?</v>
      </c>
      <c r="V475" s="134" t="e">
        <f t="shared" ca="1" si="83"/>
        <v>#NAME?</v>
      </c>
      <c r="W475" s="134">
        <f t="shared" si="84"/>
        <v>1124</v>
      </c>
      <c r="X475" s="134" t="e">
        <f t="shared" ca="1" si="85"/>
        <v>#NAME?</v>
      </c>
      <c r="Y475" s="132" t="e">
        <f t="shared" ca="1" si="86"/>
        <v>#NAME?</v>
      </c>
      <c r="Z475" s="137" t="e">
        <f t="shared" ca="1" si="87"/>
        <v>#NAME?</v>
      </c>
      <c r="AA475" s="125">
        <v>13.138686131386899</v>
      </c>
      <c r="AB475" s="125">
        <v>37.341772151898702</v>
      </c>
      <c r="AC475" s="123" t="s">
        <v>10741</v>
      </c>
      <c r="AD475" s="125">
        <v>10.1522842639594</v>
      </c>
      <c r="AE475" s="123" t="s">
        <v>10742</v>
      </c>
      <c r="AF475" s="125">
        <v>2.54557473547248</v>
      </c>
      <c r="AG475" s="123" t="s">
        <v>10743</v>
      </c>
      <c r="AH475" s="125">
        <v>25.468748999999999</v>
      </c>
      <c r="AI475" s="123" t="s">
        <v>157</v>
      </c>
      <c r="AJ475" s="123" t="s">
        <v>158</v>
      </c>
      <c r="AK475" s="124">
        <v>1.6209056955000001</v>
      </c>
      <c r="AL475" s="123" t="s">
        <v>159</v>
      </c>
      <c r="AM475" s="36">
        <v>42104</v>
      </c>
      <c r="AN475" s="123" t="s">
        <v>9271</v>
      </c>
      <c r="AO475" s="123" t="s">
        <v>10744</v>
      </c>
      <c r="AP475" s="123" t="s">
        <v>193</v>
      </c>
      <c r="AQ475" s="123" t="s">
        <v>289</v>
      </c>
    </row>
    <row r="476" spans="1:43">
      <c r="A476" s="123" t="s">
        <v>7968</v>
      </c>
      <c r="B476" s="123" t="s">
        <v>7969</v>
      </c>
      <c r="C476" s="36">
        <v>43830</v>
      </c>
      <c r="D476" s="124">
        <v>1.3461000000000001</v>
      </c>
      <c r="E476" s="124">
        <v>1.3461000000000001</v>
      </c>
      <c r="F476" s="125">
        <v>0.26068821689260102</v>
      </c>
      <c r="G476" s="36">
        <v>43829</v>
      </c>
      <c r="H476" s="124">
        <v>1.3426</v>
      </c>
      <c r="I476" s="125">
        <v>37.217125382262999</v>
      </c>
      <c r="J476" s="123" t="s">
        <v>10745</v>
      </c>
      <c r="K476" s="125">
        <v>2.4429223744292199</v>
      </c>
      <c r="L476" s="125">
        <v>7.1223937609422396</v>
      </c>
      <c r="M476" s="130">
        <v>11.2847222222222</v>
      </c>
      <c r="N476" s="137">
        <f t="shared" si="77"/>
        <v>45.1388888888888</v>
      </c>
      <c r="O476" s="132">
        <f t="shared" si="78"/>
        <v>0.45138888888888801</v>
      </c>
      <c r="P476" s="134">
        <f t="shared" si="79"/>
        <v>257</v>
      </c>
      <c r="Q476" s="134">
        <v>1124</v>
      </c>
      <c r="R476" s="134" t="str">
        <f t="shared" si="80"/>
        <v>257/1124</v>
      </c>
      <c r="S476" s="132">
        <f t="shared" si="81"/>
        <v>0.22864768683274023</v>
      </c>
      <c r="T476" s="137">
        <f t="shared" si="82"/>
        <v>88.567615658362996</v>
      </c>
      <c r="U476" s="133" t="e">
        <f ca="1">[1]!f_risk_annusharpe(A476,"2019/9/30","2019/12/31",1,1,3)</f>
        <v>#NAME?</v>
      </c>
      <c r="V476" s="134" t="e">
        <f t="shared" ca="1" si="83"/>
        <v>#NAME?</v>
      </c>
      <c r="W476" s="134">
        <f t="shared" si="84"/>
        <v>1124</v>
      </c>
      <c r="X476" s="134" t="e">
        <f t="shared" ca="1" si="85"/>
        <v>#NAME?</v>
      </c>
      <c r="Y476" s="132" t="e">
        <f t="shared" ca="1" si="86"/>
        <v>#NAME?</v>
      </c>
      <c r="Z476" s="137" t="e">
        <f t="shared" ca="1" si="87"/>
        <v>#NAME?</v>
      </c>
      <c r="AA476" s="125">
        <v>22.965195944094301</v>
      </c>
      <c r="AB476" s="125">
        <v>37.217125382262999</v>
      </c>
      <c r="AC476" s="123" t="s">
        <v>10745</v>
      </c>
      <c r="AD476" s="126">
        <v>0</v>
      </c>
      <c r="AE476" s="123"/>
      <c r="AF476" s="126">
        <v>0</v>
      </c>
      <c r="AG476" s="123"/>
      <c r="AH476" s="125">
        <v>34.61</v>
      </c>
      <c r="AI476" s="123" t="s">
        <v>157</v>
      </c>
      <c r="AJ476" s="123" t="s">
        <v>95</v>
      </c>
      <c r="AK476" s="124">
        <v>1.6855168280999999</v>
      </c>
      <c r="AL476" s="123" t="s">
        <v>159</v>
      </c>
      <c r="AM476" s="36">
        <v>43250</v>
      </c>
      <c r="AN476" s="123" t="s">
        <v>9271</v>
      </c>
      <c r="AO476" s="123" t="s">
        <v>10746</v>
      </c>
      <c r="AP476" s="123" t="s">
        <v>200</v>
      </c>
      <c r="AQ476" s="123" t="s">
        <v>247</v>
      </c>
    </row>
    <row r="477" spans="1:43">
      <c r="A477" s="123" t="s">
        <v>7970</v>
      </c>
      <c r="B477" s="123" t="s">
        <v>7971</v>
      </c>
      <c r="C477" s="36">
        <v>43830</v>
      </c>
      <c r="D477" s="124">
        <v>1.117</v>
      </c>
      <c r="E477" s="124">
        <v>1.381</v>
      </c>
      <c r="F477" s="125">
        <v>-8.9445438282645201E-2</v>
      </c>
      <c r="G477" s="36">
        <v>43829</v>
      </c>
      <c r="H477" s="124">
        <v>1.1180000000000001</v>
      </c>
      <c r="I477" s="125">
        <v>37.169136149312401</v>
      </c>
      <c r="J477" s="123" t="s">
        <v>10747</v>
      </c>
      <c r="K477" s="125">
        <v>5.3773584905660501</v>
      </c>
      <c r="L477" s="125">
        <v>5.7064198334595204</v>
      </c>
      <c r="M477" s="130">
        <v>11.97929478749</v>
      </c>
      <c r="N477" s="137">
        <f t="shared" si="77"/>
        <v>47.917179149959999</v>
      </c>
      <c r="O477" s="132">
        <f t="shared" si="78"/>
        <v>0.47917179149959999</v>
      </c>
      <c r="P477" s="134">
        <f t="shared" si="79"/>
        <v>213</v>
      </c>
      <c r="Q477" s="134">
        <v>1124</v>
      </c>
      <c r="R477" s="134" t="str">
        <f t="shared" si="80"/>
        <v>213/1124</v>
      </c>
      <c r="S477" s="132">
        <f t="shared" si="81"/>
        <v>0.18950177935943061</v>
      </c>
      <c r="T477" s="137">
        <f t="shared" si="82"/>
        <v>90.52491103202847</v>
      </c>
      <c r="U477" s="133" t="e">
        <f ca="1">[1]!f_risk_annusharpe(A477,"2019/9/30","2019/12/31",1,1,3)</f>
        <v>#NAME?</v>
      </c>
      <c r="V477" s="134" t="e">
        <f t="shared" ca="1" si="83"/>
        <v>#NAME?</v>
      </c>
      <c r="W477" s="134">
        <f t="shared" si="84"/>
        <v>1124</v>
      </c>
      <c r="X477" s="134" t="e">
        <f t="shared" ca="1" si="85"/>
        <v>#NAME?</v>
      </c>
      <c r="Y477" s="132" t="e">
        <f t="shared" ca="1" si="86"/>
        <v>#NAME?</v>
      </c>
      <c r="Z477" s="137" t="e">
        <f t="shared" ca="1" si="87"/>
        <v>#NAME?</v>
      </c>
      <c r="AA477" s="125">
        <v>24.5657275646744</v>
      </c>
      <c r="AB477" s="125">
        <v>37.169136149312401</v>
      </c>
      <c r="AC477" s="123" t="s">
        <v>10747</v>
      </c>
      <c r="AD477" s="125">
        <v>36.900177058823502</v>
      </c>
      <c r="AE477" s="123" t="s">
        <v>10748</v>
      </c>
      <c r="AF477" s="125">
        <v>47.142445310853603</v>
      </c>
      <c r="AG477" s="123" t="s">
        <v>10749</v>
      </c>
      <c r="AH477" s="125">
        <v>39.638180599999998</v>
      </c>
      <c r="AI477" s="123" t="s">
        <v>227</v>
      </c>
      <c r="AJ477" s="123" t="s">
        <v>197</v>
      </c>
      <c r="AK477" s="124">
        <v>1.1458052320000001</v>
      </c>
      <c r="AL477" s="123" t="s">
        <v>159</v>
      </c>
      <c r="AM477" s="36">
        <v>42552</v>
      </c>
      <c r="AN477" s="123" t="s">
        <v>9271</v>
      </c>
      <c r="AO477" s="123" t="s">
        <v>10750</v>
      </c>
      <c r="AP477" s="123" t="s">
        <v>363</v>
      </c>
      <c r="AQ477" s="123" t="s">
        <v>165</v>
      </c>
    </row>
    <row r="478" spans="1:43">
      <c r="A478" s="123" t="s">
        <v>7972</v>
      </c>
      <c r="B478" s="123" t="s">
        <v>7973</v>
      </c>
      <c r="C478" s="36">
        <v>43830</v>
      </c>
      <c r="D478" s="124">
        <v>1.5329999999999999</v>
      </c>
      <c r="E478" s="124">
        <v>1.5329999999999999</v>
      </c>
      <c r="F478" s="125">
        <v>1.12137203166226</v>
      </c>
      <c r="G478" s="36">
        <v>43829</v>
      </c>
      <c r="H478" s="124">
        <v>1.516</v>
      </c>
      <c r="I478" s="125">
        <v>37.119856887298702</v>
      </c>
      <c r="J478" s="123" t="s">
        <v>10751</v>
      </c>
      <c r="K478" s="125">
        <v>3.3018867924528301</v>
      </c>
      <c r="L478" s="125">
        <v>7.5789473684210398</v>
      </c>
      <c r="M478" s="130">
        <v>11.490909090909099</v>
      </c>
      <c r="N478" s="137">
        <f t="shared" si="77"/>
        <v>45.963636363636397</v>
      </c>
      <c r="O478" s="132">
        <f t="shared" si="78"/>
        <v>0.45963636363636395</v>
      </c>
      <c r="P478" s="134">
        <f t="shared" si="79"/>
        <v>243</v>
      </c>
      <c r="Q478" s="134">
        <v>1124</v>
      </c>
      <c r="R478" s="134" t="str">
        <f t="shared" si="80"/>
        <v>243/1124</v>
      </c>
      <c r="S478" s="132">
        <f t="shared" si="81"/>
        <v>0.21619217081850534</v>
      </c>
      <c r="T478" s="137">
        <f t="shared" si="82"/>
        <v>89.190391459074732</v>
      </c>
      <c r="U478" s="133" t="e">
        <f ca="1">[1]!f_risk_annusharpe(A478,"2019/9/30","2019/12/31",1,1,3)</f>
        <v>#NAME?</v>
      </c>
      <c r="V478" s="134" t="e">
        <f t="shared" ca="1" si="83"/>
        <v>#NAME?</v>
      </c>
      <c r="W478" s="134">
        <f t="shared" si="84"/>
        <v>1124</v>
      </c>
      <c r="X478" s="134" t="e">
        <f t="shared" ca="1" si="85"/>
        <v>#NAME?</v>
      </c>
      <c r="Y478" s="132" t="e">
        <f t="shared" ca="1" si="86"/>
        <v>#NAME?</v>
      </c>
      <c r="Z478" s="137" t="e">
        <f t="shared" ca="1" si="87"/>
        <v>#NAME?</v>
      </c>
      <c r="AA478" s="125">
        <v>19.859265050821001</v>
      </c>
      <c r="AB478" s="125">
        <v>37.119856887298702</v>
      </c>
      <c r="AC478" s="123" t="s">
        <v>10751</v>
      </c>
      <c r="AD478" s="125">
        <v>18.9294026377036</v>
      </c>
      <c r="AE478" s="123" t="s">
        <v>10752</v>
      </c>
      <c r="AF478" s="125">
        <v>47.687861271676297</v>
      </c>
      <c r="AG478" s="123" t="s">
        <v>10753</v>
      </c>
      <c r="AH478" s="125">
        <v>53.3</v>
      </c>
      <c r="AI478" s="123" t="s">
        <v>157</v>
      </c>
      <c r="AJ478" s="123" t="s">
        <v>189</v>
      </c>
      <c r="AK478" s="124">
        <v>0.74783677920000002</v>
      </c>
      <c r="AL478" s="123" t="s">
        <v>159</v>
      </c>
      <c r="AM478" s="36">
        <v>42517</v>
      </c>
      <c r="AN478" s="123" t="s">
        <v>9271</v>
      </c>
      <c r="AO478" s="123" t="s">
        <v>10754</v>
      </c>
      <c r="AP478" s="123" t="s">
        <v>325</v>
      </c>
      <c r="AQ478" s="123" t="s">
        <v>181</v>
      </c>
    </row>
    <row r="479" spans="1:43">
      <c r="A479" s="123" t="s">
        <v>7974</v>
      </c>
      <c r="B479" s="123" t="s">
        <v>7975</v>
      </c>
      <c r="C479" s="36">
        <v>43830</v>
      </c>
      <c r="D479" s="124">
        <v>1.052</v>
      </c>
      <c r="E479" s="124">
        <v>3.0634999999999999</v>
      </c>
      <c r="F479" s="125">
        <v>0.44877303542443497</v>
      </c>
      <c r="G479" s="36">
        <v>43829</v>
      </c>
      <c r="H479" s="124">
        <v>1.0472999999999999</v>
      </c>
      <c r="I479" s="125">
        <v>36.997015833554201</v>
      </c>
      <c r="J479" s="123" t="s">
        <v>10755</v>
      </c>
      <c r="K479" s="125">
        <v>2.5141297992594098</v>
      </c>
      <c r="L479" s="125">
        <v>7.2812649995780898</v>
      </c>
      <c r="M479" s="130">
        <v>5.3264001387527902</v>
      </c>
      <c r="N479" s="137">
        <f t="shared" si="77"/>
        <v>21.305600555011161</v>
      </c>
      <c r="O479" s="132">
        <f t="shared" si="78"/>
        <v>0.21305600555011162</v>
      </c>
      <c r="P479" s="134">
        <f t="shared" si="79"/>
        <v>736</v>
      </c>
      <c r="Q479" s="134">
        <v>1124</v>
      </c>
      <c r="R479" s="134" t="str">
        <f t="shared" si="80"/>
        <v>736/1124</v>
      </c>
      <c r="S479" s="132">
        <f t="shared" si="81"/>
        <v>0.65480427046263345</v>
      </c>
      <c r="T479" s="137">
        <f t="shared" si="82"/>
        <v>67.259786476868328</v>
      </c>
      <c r="U479" s="133" t="e">
        <f ca="1">[1]!f_risk_annusharpe(A479,"2019/9/30","2019/12/31",1,1,3)</f>
        <v>#NAME?</v>
      </c>
      <c r="V479" s="134" t="e">
        <f t="shared" ca="1" si="83"/>
        <v>#NAME?</v>
      </c>
      <c r="W479" s="134">
        <f t="shared" si="84"/>
        <v>1124</v>
      </c>
      <c r="X479" s="134" t="e">
        <f t="shared" ca="1" si="85"/>
        <v>#NAME?</v>
      </c>
      <c r="Y479" s="132" t="e">
        <f t="shared" ca="1" si="86"/>
        <v>#NAME?</v>
      </c>
      <c r="Z479" s="137" t="e">
        <f t="shared" ca="1" si="87"/>
        <v>#NAME?</v>
      </c>
      <c r="AA479" s="125">
        <v>8.7900723888314491</v>
      </c>
      <c r="AB479" s="125">
        <v>36.997015833554201</v>
      </c>
      <c r="AC479" s="123" t="s">
        <v>10755</v>
      </c>
      <c r="AD479" s="125">
        <v>2.6241424822810502</v>
      </c>
      <c r="AE479" s="123" t="s">
        <v>10756</v>
      </c>
      <c r="AF479" s="125">
        <v>-1.9662580760541599</v>
      </c>
      <c r="AG479" s="123" t="s">
        <v>10757</v>
      </c>
      <c r="AH479" s="125">
        <v>423.3518004</v>
      </c>
      <c r="AI479" s="123" t="s">
        <v>157</v>
      </c>
      <c r="AJ479" s="123" t="s">
        <v>158</v>
      </c>
      <c r="AK479" s="124">
        <v>3.7803336242999999</v>
      </c>
      <c r="AL479" s="123" t="s">
        <v>159</v>
      </c>
      <c r="AM479" s="36">
        <v>38316</v>
      </c>
      <c r="AN479" s="123" t="s">
        <v>9271</v>
      </c>
      <c r="AO479" s="123" t="s">
        <v>501</v>
      </c>
      <c r="AP479" s="123" t="s">
        <v>292</v>
      </c>
      <c r="AQ479" s="123" t="s">
        <v>181</v>
      </c>
    </row>
    <row r="480" spans="1:43">
      <c r="A480" s="123" t="s">
        <v>7976</v>
      </c>
      <c r="B480" s="123" t="s">
        <v>7977</v>
      </c>
      <c r="C480" s="36">
        <v>43830</v>
      </c>
      <c r="D480" s="124">
        <v>1.1176999999999999</v>
      </c>
      <c r="E480" s="124">
        <v>1.1176999999999999</v>
      </c>
      <c r="F480" s="125">
        <v>0.68462300693629696</v>
      </c>
      <c r="G480" s="36">
        <v>43829</v>
      </c>
      <c r="H480" s="124">
        <v>1.1101000000000001</v>
      </c>
      <c r="I480" s="125">
        <v>36.956255360862599</v>
      </c>
      <c r="J480" s="123" t="s">
        <v>10758</v>
      </c>
      <c r="K480" s="125">
        <v>2.61659933896438</v>
      </c>
      <c r="L480" s="125">
        <v>6.3362191989344501</v>
      </c>
      <c r="M480" s="130">
        <v>7.3576025357794599</v>
      </c>
      <c r="N480" s="137">
        <f t="shared" si="77"/>
        <v>29.43041014311784</v>
      </c>
      <c r="O480" s="132">
        <f t="shared" si="78"/>
        <v>0.29430410143117841</v>
      </c>
      <c r="P480" s="134">
        <f t="shared" si="79"/>
        <v>564</v>
      </c>
      <c r="Q480" s="134">
        <v>1124</v>
      </c>
      <c r="R480" s="134" t="str">
        <f t="shared" si="80"/>
        <v>564/1124</v>
      </c>
      <c r="S480" s="132">
        <f t="shared" si="81"/>
        <v>0.50177935943060503</v>
      </c>
      <c r="T480" s="137">
        <f t="shared" si="82"/>
        <v>74.911032028469748</v>
      </c>
      <c r="U480" s="133" t="e">
        <f ca="1">[1]!f_risk_annusharpe(A480,"2019/9/30","2019/12/31",1,1,3)</f>
        <v>#NAME?</v>
      </c>
      <c r="V480" s="134" t="e">
        <f t="shared" ca="1" si="83"/>
        <v>#NAME?</v>
      </c>
      <c r="W480" s="134">
        <f t="shared" si="84"/>
        <v>1124</v>
      </c>
      <c r="X480" s="134" t="e">
        <f t="shared" ca="1" si="85"/>
        <v>#NAME?</v>
      </c>
      <c r="Y480" s="132" t="e">
        <f t="shared" ca="1" si="86"/>
        <v>#NAME?</v>
      </c>
      <c r="Z480" s="137" t="e">
        <f t="shared" ca="1" si="87"/>
        <v>#NAME?</v>
      </c>
      <c r="AA480" s="125">
        <v>11.9042851421706</v>
      </c>
      <c r="AB480" s="125">
        <v>36.956255360862599</v>
      </c>
      <c r="AC480" s="123" t="s">
        <v>10758</v>
      </c>
      <c r="AD480" s="126">
        <v>0</v>
      </c>
      <c r="AE480" s="123"/>
      <c r="AF480" s="126">
        <v>0</v>
      </c>
      <c r="AG480" s="123"/>
      <c r="AH480" s="125">
        <v>11.77</v>
      </c>
      <c r="AI480" s="123" t="s">
        <v>163</v>
      </c>
      <c r="AJ480" s="123" t="s">
        <v>95</v>
      </c>
      <c r="AK480" s="124">
        <v>1.6682837468</v>
      </c>
      <c r="AL480" s="123" t="s">
        <v>159</v>
      </c>
      <c r="AM480" s="36">
        <v>43125</v>
      </c>
      <c r="AN480" s="123" t="s">
        <v>9271</v>
      </c>
      <c r="AO480" s="123" t="s">
        <v>479</v>
      </c>
      <c r="AP480" s="123" t="s">
        <v>248</v>
      </c>
      <c r="AQ480" s="123" t="s">
        <v>181</v>
      </c>
    </row>
    <row r="481" spans="1:43">
      <c r="A481" s="123" t="s">
        <v>7978</v>
      </c>
      <c r="B481" s="123" t="s">
        <v>7979</v>
      </c>
      <c r="C481" s="36">
        <v>43830</v>
      </c>
      <c r="D481" s="124">
        <v>1.169</v>
      </c>
      <c r="E481" s="124">
        <v>4.4124999999999996</v>
      </c>
      <c r="F481" s="125">
        <v>1.5197568389057801</v>
      </c>
      <c r="G481" s="36">
        <v>43829</v>
      </c>
      <c r="H481" s="124">
        <v>1.1515</v>
      </c>
      <c r="I481" s="125">
        <v>36.949390815370201</v>
      </c>
      <c r="J481" s="123" t="s">
        <v>10759</v>
      </c>
      <c r="K481" s="125">
        <v>3.6623215394165198</v>
      </c>
      <c r="L481" s="125">
        <v>7.9309389714707699</v>
      </c>
      <c r="M481" s="130">
        <v>5.0220106010241601</v>
      </c>
      <c r="N481" s="137">
        <f t="shared" si="77"/>
        <v>20.08804240409664</v>
      </c>
      <c r="O481" s="132">
        <f t="shared" si="78"/>
        <v>0.2008804240409664</v>
      </c>
      <c r="P481" s="134">
        <f t="shared" si="79"/>
        <v>760</v>
      </c>
      <c r="Q481" s="134">
        <v>1124</v>
      </c>
      <c r="R481" s="134" t="str">
        <f t="shared" si="80"/>
        <v>760/1124</v>
      </c>
      <c r="S481" s="132">
        <f t="shared" si="81"/>
        <v>0.67615658362989328</v>
      </c>
      <c r="T481" s="137">
        <f t="shared" si="82"/>
        <v>66.192170818505332</v>
      </c>
      <c r="U481" s="133" t="e">
        <f ca="1">[1]!f_risk_annusharpe(A481,"2019/9/30","2019/12/31",1,1,3)</f>
        <v>#NAME?</v>
      </c>
      <c r="V481" s="134" t="e">
        <f t="shared" ca="1" si="83"/>
        <v>#NAME?</v>
      </c>
      <c r="W481" s="134">
        <f t="shared" si="84"/>
        <v>1124</v>
      </c>
      <c r="X481" s="134" t="e">
        <f t="shared" ca="1" si="85"/>
        <v>#NAME?</v>
      </c>
      <c r="Y481" s="132" t="e">
        <f t="shared" ca="1" si="86"/>
        <v>#NAME?</v>
      </c>
      <c r="Z481" s="137" t="e">
        <f t="shared" ca="1" si="87"/>
        <v>#NAME?</v>
      </c>
      <c r="AA481" s="125">
        <v>12.783405692233501</v>
      </c>
      <c r="AB481" s="125">
        <v>36.949390815370201</v>
      </c>
      <c r="AC481" s="123" t="s">
        <v>10759</v>
      </c>
      <c r="AD481" s="125">
        <v>8.6734219577949094</v>
      </c>
      <c r="AE481" s="123" t="s">
        <v>10760</v>
      </c>
      <c r="AF481" s="125">
        <v>40.028144027608</v>
      </c>
      <c r="AG481" s="123" t="s">
        <v>10761</v>
      </c>
      <c r="AH481" s="125">
        <v>37.065310319917401</v>
      </c>
      <c r="AI481" s="123" t="s">
        <v>157</v>
      </c>
      <c r="AJ481" s="123" t="s">
        <v>158</v>
      </c>
      <c r="AK481" s="124">
        <v>6.3151969346000003</v>
      </c>
      <c r="AL481" s="123" t="s">
        <v>159</v>
      </c>
      <c r="AM481" s="36">
        <v>42594</v>
      </c>
      <c r="AN481" s="123" t="s">
        <v>9271</v>
      </c>
      <c r="AO481" s="123" t="s">
        <v>3618</v>
      </c>
      <c r="AP481" s="123" t="s">
        <v>325</v>
      </c>
      <c r="AQ481" s="123" t="s">
        <v>181</v>
      </c>
    </row>
    <row r="482" spans="1:43">
      <c r="A482" s="123" t="s">
        <v>7980</v>
      </c>
      <c r="B482" s="123" t="s">
        <v>7981</v>
      </c>
      <c r="C482" s="36">
        <v>43830</v>
      </c>
      <c r="D482" s="124">
        <v>0.60499999999999998</v>
      </c>
      <c r="E482" s="124">
        <v>0.60499999999999998</v>
      </c>
      <c r="F482" s="125">
        <v>1.8518518518518501</v>
      </c>
      <c r="G482" s="36">
        <v>43829</v>
      </c>
      <c r="H482" s="124">
        <v>0.59399999999999997</v>
      </c>
      <c r="I482" s="125">
        <v>36.877828054298597</v>
      </c>
      <c r="J482" s="123" t="s">
        <v>10762</v>
      </c>
      <c r="K482" s="125">
        <v>4.4905008635578598</v>
      </c>
      <c r="L482" s="125">
        <v>11.213235294117601</v>
      </c>
      <c r="M482" s="130">
        <v>19.329388560157799</v>
      </c>
      <c r="N482" s="137">
        <f t="shared" si="77"/>
        <v>77.317554240631196</v>
      </c>
      <c r="O482" s="132">
        <f t="shared" si="78"/>
        <v>0.77317554240631192</v>
      </c>
      <c r="P482" s="134">
        <f t="shared" si="79"/>
        <v>11</v>
      </c>
      <c r="Q482" s="134">
        <v>1124</v>
      </c>
      <c r="R482" s="134" t="str">
        <f t="shared" si="80"/>
        <v>11/1124</v>
      </c>
      <c r="S482" s="132">
        <f t="shared" si="81"/>
        <v>9.7864768683274019E-3</v>
      </c>
      <c r="T482" s="137">
        <f t="shared" si="82"/>
        <v>99.510676156583628</v>
      </c>
      <c r="U482" s="133" t="e">
        <f ca="1">[1]!f_risk_annusharpe(A482,"2019/9/30","2019/12/31",1,1,3)</f>
        <v>#NAME?</v>
      </c>
      <c r="V482" s="134" t="e">
        <f t="shared" ca="1" si="83"/>
        <v>#NAME?</v>
      </c>
      <c r="W482" s="134">
        <f t="shared" si="84"/>
        <v>1124</v>
      </c>
      <c r="X482" s="134" t="e">
        <f t="shared" ca="1" si="85"/>
        <v>#NAME?</v>
      </c>
      <c r="Y482" s="132" t="e">
        <f t="shared" ca="1" si="86"/>
        <v>#NAME?</v>
      </c>
      <c r="Z482" s="137" t="e">
        <f t="shared" ca="1" si="87"/>
        <v>#NAME?</v>
      </c>
      <c r="AA482" s="125">
        <v>38.127853881278497</v>
      </c>
      <c r="AB482" s="125">
        <v>36.877828054298597</v>
      </c>
      <c r="AC482" s="123" t="s">
        <v>10762</v>
      </c>
      <c r="AD482" s="125">
        <v>12.244897959183699</v>
      </c>
      <c r="AE482" s="123" t="s">
        <v>10763</v>
      </c>
      <c r="AF482" s="125">
        <v>15.019011406844101</v>
      </c>
      <c r="AG482" s="123" t="s">
        <v>10764</v>
      </c>
      <c r="AH482" s="125">
        <v>-39.5</v>
      </c>
      <c r="AI482" s="123" t="s">
        <v>157</v>
      </c>
      <c r="AJ482" s="123" t="s">
        <v>158</v>
      </c>
      <c r="AK482" s="124">
        <v>5.9347804214000002</v>
      </c>
      <c r="AL482" s="123" t="s">
        <v>159</v>
      </c>
      <c r="AM482" s="36">
        <v>42144</v>
      </c>
      <c r="AN482" s="123" t="s">
        <v>9271</v>
      </c>
      <c r="AO482" s="123" t="s">
        <v>10765</v>
      </c>
      <c r="AP482" s="123" t="s">
        <v>325</v>
      </c>
      <c r="AQ482" s="123" t="s">
        <v>173</v>
      </c>
    </row>
    <row r="483" spans="1:43">
      <c r="A483" s="123" t="s">
        <v>7982</v>
      </c>
      <c r="B483" s="123" t="s">
        <v>7983</v>
      </c>
      <c r="C483" s="36">
        <v>43830</v>
      </c>
      <c r="D483" s="124">
        <v>1.0808</v>
      </c>
      <c r="E483" s="124">
        <v>1.0808</v>
      </c>
      <c r="F483" s="125">
        <v>0.68001863064742296</v>
      </c>
      <c r="G483" s="36">
        <v>43829</v>
      </c>
      <c r="H483" s="124">
        <v>1.0734999999999999</v>
      </c>
      <c r="I483" s="125">
        <v>36.862099531467599</v>
      </c>
      <c r="J483" s="123" t="s">
        <v>10766</v>
      </c>
      <c r="K483" s="125">
        <v>2.32910433629994</v>
      </c>
      <c r="L483" s="125">
        <v>5.5984367366878303</v>
      </c>
      <c r="M483" s="130">
        <v>7.2967338429464803</v>
      </c>
      <c r="N483" s="137">
        <f t="shared" si="77"/>
        <v>29.186935371785921</v>
      </c>
      <c r="O483" s="132">
        <f t="shared" si="78"/>
        <v>0.29186935371785921</v>
      </c>
      <c r="P483" s="134">
        <f t="shared" si="79"/>
        <v>571</v>
      </c>
      <c r="Q483" s="134">
        <v>1124</v>
      </c>
      <c r="R483" s="134" t="str">
        <f t="shared" si="80"/>
        <v>571/1124</v>
      </c>
      <c r="S483" s="132">
        <f t="shared" si="81"/>
        <v>0.50800711743772242</v>
      </c>
      <c r="T483" s="137">
        <f t="shared" si="82"/>
        <v>74.59964412811388</v>
      </c>
      <c r="U483" s="133" t="e">
        <f ca="1">[1]!f_risk_annusharpe(A483,"2019/9/30","2019/12/31",1,1,3)</f>
        <v>#NAME?</v>
      </c>
      <c r="V483" s="134" t="e">
        <f t="shared" ca="1" si="83"/>
        <v>#NAME?</v>
      </c>
      <c r="W483" s="134">
        <f t="shared" si="84"/>
        <v>1124</v>
      </c>
      <c r="X483" s="134" t="e">
        <f t="shared" ca="1" si="85"/>
        <v>#NAME?</v>
      </c>
      <c r="Y483" s="132" t="e">
        <f t="shared" ca="1" si="86"/>
        <v>#NAME?</v>
      </c>
      <c r="Z483" s="137" t="e">
        <f t="shared" ca="1" si="87"/>
        <v>#NAME?</v>
      </c>
      <c r="AA483" s="125">
        <v>14.0204662939129</v>
      </c>
      <c r="AB483" s="125">
        <v>36.862099531467599</v>
      </c>
      <c r="AC483" s="123" t="s">
        <v>10766</v>
      </c>
      <c r="AD483" s="126">
        <v>0</v>
      </c>
      <c r="AE483" s="123"/>
      <c r="AF483" s="126">
        <v>0</v>
      </c>
      <c r="AG483" s="123"/>
      <c r="AH483" s="125">
        <v>8.08</v>
      </c>
      <c r="AI483" s="123" t="s">
        <v>157</v>
      </c>
      <c r="AJ483" s="123" t="s">
        <v>95</v>
      </c>
      <c r="AK483" s="124">
        <v>1.6920208788</v>
      </c>
      <c r="AL483" s="123" t="s">
        <v>159</v>
      </c>
      <c r="AM483" s="36">
        <v>43138</v>
      </c>
      <c r="AN483" s="123" t="s">
        <v>9271</v>
      </c>
      <c r="AO483" s="123" t="s">
        <v>10767</v>
      </c>
      <c r="AP483" s="123" t="s">
        <v>490</v>
      </c>
      <c r="AQ483" s="123" t="s">
        <v>247</v>
      </c>
    </row>
    <row r="484" spans="1:43">
      <c r="A484" s="123" t="s">
        <v>7984</v>
      </c>
      <c r="B484" s="123" t="s">
        <v>7985</v>
      </c>
      <c r="C484" s="36">
        <v>43830</v>
      </c>
      <c r="D484" s="124">
        <v>2.4769999999999999</v>
      </c>
      <c r="E484" s="124">
        <v>2.5449999999999999</v>
      </c>
      <c r="F484" s="125">
        <v>0.69105691056909302</v>
      </c>
      <c r="G484" s="36">
        <v>43829</v>
      </c>
      <c r="H484" s="124">
        <v>2.46</v>
      </c>
      <c r="I484" s="125">
        <v>36.7752622860298</v>
      </c>
      <c r="J484" s="123" t="s">
        <v>10768</v>
      </c>
      <c r="K484" s="125">
        <v>3.8139145012573201</v>
      </c>
      <c r="L484" s="125">
        <v>9.4564737074679606</v>
      </c>
      <c r="M484" s="130">
        <v>12.488646684832</v>
      </c>
      <c r="N484" s="137">
        <f t="shared" si="77"/>
        <v>49.954586739328001</v>
      </c>
      <c r="O484" s="132">
        <f t="shared" si="78"/>
        <v>0.49954586739328</v>
      </c>
      <c r="P484" s="134">
        <f t="shared" si="79"/>
        <v>188</v>
      </c>
      <c r="Q484" s="134">
        <v>1124</v>
      </c>
      <c r="R484" s="134" t="str">
        <f t="shared" si="80"/>
        <v>188/1124</v>
      </c>
      <c r="S484" s="132">
        <f t="shared" si="81"/>
        <v>0.16725978647686832</v>
      </c>
      <c r="T484" s="137">
        <f t="shared" si="82"/>
        <v>91.637010676156592</v>
      </c>
      <c r="U484" s="133" t="e">
        <f ca="1">[1]!f_risk_annusharpe(A484,"2019/9/30","2019/12/31",1,1,3)</f>
        <v>#NAME?</v>
      </c>
      <c r="V484" s="134" t="e">
        <f t="shared" ca="1" si="83"/>
        <v>#NAME?</v>
      </c>
      <c r="W484" s="134">
        <f t="shared" si="84"/>
        <v>1124</v>
      </c>
      <c r="X484" s="134" t="e">
        <f t="shared" ca="1" si="85"/>
        <v>#NAME?</v>
      </c>
      <c r="Y484" s="132" t="e">
        <f t="shared" ca="1" si="86"/>
        <v>#NAME?</v>
      </c>
      <c r="Z484" s="137" t="e">
        <f t="shared" ca="1" si="87"/>
        <v>#NAME?</v>
      </c>
      <c r="AA484" s="125">
        <v>12.437585111212</v>
      </c>
      <c r="AB484" s="125">
        <v>36.7752622860298</v>
      </c>
      <c r="AC484" s="123" t="s">
        <v>10768</v>
      </c>
      <c r="AD484" s="125">
        <v>16.729500471253498</v>
      </c>
      <c r="AE484" s="123" t="s">
        <v>10769</v>
      </c>
      <c r="AF484" s="125">
        <v>23.233830845771099</v>
      </c>
      <c r="AG484" s="123" t="s">
        <v>10770</v>
      </c>
      <c r="AH484" s="125">
        <v>147.45253171188</v>
      </c>
      <c r="AI484" s="123" t="s">
        <v>157</v>
      </c>
      <c r="AJ484" s="123" t="s">
        <v>158</v>
      </c>
      <c r="AK484" s="124">
        <v>1.4930219683999999</v>
      </c>
      <c r="AL484" s="123" t="s">
        <v>159</v>
      </c>
      <c r="AM484" s="36">
        <v>41662</v>
      </c>
      <c r="AN484" s="123" t="s">
        <v>9271</v>
      </c>
      <c r="AO484" s="123" t="s">
        <v>516</v>
      </c>
      <c r="AP484" s="123" t="s">
        <v>246</v>
      </c>
      <c r="AQ484" s="123" t="s">
        <v>162</v>
      </c>
    </row>
    <row r="485" spans="1:43">
      <c r="A485" s="123" t="s">
        <v>7986</v>
      </c>
      <c r="B485" s="123" t="s">
        <v>7987</v>
      </c>
      <c r="C485" s="36">
        <v>43830</v>
      </c>
      <c r="D485" s="124">
        <v>1.1232</v>
      </c>
      <c r="E485" s="124">
        <v>1.3732</v>
      </c>
      <c r="F485" s="125">
        <v>-6.2283121274137897E-2</v>
      </c>
      <c r="G485" s="36">
        <v>43829</v>
      </c>
      <c r="H485" s="124">
        <v>1.1238999999999999</v>
      </c>
      <c r="I485" s="125">
        <v>36.746407267332401</v>
      </c>
      <c r="J485" s="123" t="s">
        <v>10771</v>
      </c>
      <c r="K485" s="125">
        <v>1.6378608270744599</v>
      </c>
      <c r="L485" s="125">
        <v>6.3133104475072201</v>
      </c>
      <c r="M485" s="130">
        <v>6.4780196407222901</v>
      </c>
      <c r="N485" s="137">
        <f t="shared" si="77"/>
        <v>25.91207856288916</v>
      </c>
      <c r="O485" s="132">
        <f t="shared" si="78"/>
        <v>0.25912078562889163</v>
      </c>
      <c r="P485" s="134">
        <f t="shared" si="79"/>
        <v>639</v>
      </c>
      <c r="Q485" s="134">
        <v>1124</v>
      </c>
      <c r="R485" s="134" t="str">
        <f t="shared" si="80"/>
        <v>639/1124</v>
      </c>
      <c r="S485" s="132">
        <f t="shared" si="81"/>
        <v>0.56850533807829184</v>
      </c>
      <c r="T485" s="137">
        <f t="shared" si="82"/>
        <v>71.57473309608541</v>
      </c>
      <c r="U485" s="133" t="e">
        <f ca="1">[1]!f_risk_annusharpe(A485,"2019/9/30","2019/12/31",1,1,3)</f>
        <v>#NAME?</v>
      </c>
      <c r="V485" s="134" t="e">
        <f t="shared" ca="1" si="83"/>
        <v>#NAME?</v>
      </c>
      <c r="W485" s="134">
        <f t="shared" si="84"/>
        <v>1124</v>
      </c>
      <c r="X485" s="134" t="e">
        <f t="shared" ca="1" si="85"/>
        <v>#NAME?</v>
      </c>
      <c r="Y485" s="132" t="e">
        <f t="shared" ca="1" si="86"/>
        <v>#NAME?</v>
      </c>
      <c r="Z485" s="137" t="e">
        <f t="shared" ca="1" si="87"/>
        <v>#NAME?</v>
      </c>
      <c r="AA485" s="125">
        <v>12.663335188644901</v>
      </c>
      <c r="AB485" s="125">
        <v>36.746407267332401</v>
      </c>
      <c r="AC485" s="123" t="s">
        <v>10771</v>
      </c>
      <c r="AD485" s="125">
        <v>24.825120511860899</v>
      </c>
      <c r="AE485" s="123" t="s">
        <v>10772</v>
      </c>
      <c r="AF485" s="125">
        <v>33.945953952184801</v>
      </c>
      <c r="AG485" s="123" t="s">
        <v>10773</v>
      </c>
      <c r="AH485" s="125">
        <v>41.434916479999998</v>
      </c>
      <c r="AI485" s="123" t="s">
        <v>157</v>
      </c>
      <c r="AJ485" s="123" t="s">
        <v>166</v>
      </c>
      <c r="AK485" s="124">
        <v>0.51419181260000002</v>
      </c>
      <c r="AL485" s="123" t="s">
        <v>159</v>
      </c>
      <c r="AM485" s="36">
        <v>42131</v>
      </c>
      <c r="AN485" s="123" t="s">
        <v>9271</v>
      </c>
      <c r="AO485" s="123" t="s">
        <v>10774</v>
      </c>
      <c r="AP485" s="123" t="s">
        <v>418</v>
      </c>
      <c r="AQ485" s="123" t="s">
        <v>173</v>
      </c>
    </row>
    <row r="486" spans="1:43">
      <c r="A486" s="123" t="s">
        <v>7988</v>
      </c>
      <c r="B486" s="123" t="s">
        <v>7989</v>
      </c>
      <c r="C486" s="36">
        <v>43830</v>
      </c>
      <c r="D486" s="124">
        <v>1.1413</v>
      </c>
      <c r="E486" s="124">
        <v>1.1413</v>
      </c>
      <c r="F486" s="125">
        <v>0.34288728679444502</v>
      </c>
      <c r="G486" s="36">
        <v>43829</v>
      </c>
      <c r="H486" s="124">
        <v>1.1374</v>
      </c>
      <c r="I486" s="125">
        <v>36.633544834191298</v>
      </c>
      <c r="J486" s="123" t="s">
        <v>10775</v>
      </c>
      <c r="K486" s="125">
        <v>2.3495650614294701</v>
      </c>
      <c r="L486" s="125">
        <v>6.0195076637250304</v>
      </c>
      <c r="M486" s="130">
        <v>6.1871976181615196</v>
      </c>
      <c r="N486" s="137">
        <f t="shared" si="77"/>
        <v>24.748790472646078</v>
      </c>
      <c r="O486" s="132">
        <f t="shared" si="78"/>
        <v>0.24748790472646079</v>
      </c>
      <c r="P486" s="134">
        <f t="shared" si="79"/>
        <v>664</v>
      </c>
      <c r="Q486" s="134">
        <v>1124</v>
      </c>
      <c r="R486" s="134" t="str">
        <f t="shared" si="80"/>
        <v>664/1124</v>
      </c>
      <c r="S486" s="132">
        <f t="shared" si="81"/>
        <v>0.59074733096085408</v>
      </c>
      <c r="T486" s="137">
        <f t="shared" si="82"/>
        <v>70.462633451957302</v>
      </c>
      <c r="U486" s="133" t="e">
        <f ca="1">[1]!f_risk_annusharpe(A486,"2019/9/30","2019/12/31",1,1,3)</f>
        <v>#NAME?</v>
      </c>
      <c r="V486" s="134" t="e">
        <f t="shared" ca="1" si="83"/>
        <v>#NAME?</v>
      </c>
      <c r="W486" s="134">
        <f t="shared" si="84"/>
        <v>1124</v>
      </c>
      <c r="X486" s="134" t="e">
        <f t="shared" ca="1" si="85"/>
        <v>#NAME?</v>
      </c>
      <c r="Y486" s="132" t="e">
        <f t="shared" ca="1" si="86"/>
        <v>#NAME?</v>
      </c>
      <c r="Z486" s="137" t="e">
        <f t="shared" ca="1" si="87"/>
        <v>#NAME?</v>
      </c>
      <c r="AA486" s="125">
        <v>9.4667178208325407</v>
      </c>
      <c r="AB486" s="125">
        <v>36.633544834191298</v>
      </c>
      <c r="AC486" s="123" t="s">
        <v>10775</v>
      </c>
      <c r="AD486" s="125">
        <v>4.6488171648633703</v>
      </c>
      <c r="AE486" s="123" t="s">
        <v>10776</v>
      </c>
      <c r="AF486" s="125">
        <v>26.277937596813398</v>
      </c>
      <c r="AG486" s="123" t="s">
        <v>10777</v>
      </c>
      <c r="AH486" s="125">
        <v>14.13</v>
      </c>
      <c r="AI486" s="123" t="s">
        <v>157</v>
      </c>
      <c r="AJ486" s="123" t="s">
        <v>158</v>
      </c>
      <c r="AK486" s="124">
        <v>5.2058628655000003</v>
      </c>
      <c r="AL486" s="123" t="s">
        <v>159</v>
      </c>
      <c r="AM486" s="36">
        <v>42087</v>
      </c>
      <c r="AN486" s="123" t="s">
        <v>9271</v>
      </c>
      <c r="AO486" s="123" t="s">
        <v>10778</v>
      </c>
      <c r="AP486" s="123" t="s">
        <v>331</v>
      </c>
      <c r="AQ486" s="123" t="s">
        <v>185</v>
      </c>
    </row>
    <row r="487" spans="1:43">
      <c r="A487" s="123" t="s">
        <v>7990</v>
      </c>
      <c r="B487" s="123" t="s">
        <v>7991</v>
      </c>
      <c r="C487" s="36">
        <v>43830</v>
      </c>
      <c r="D487" s="124">
        <v>0.83940000000000003</v>
      </c>
      <c r="E487" s="124">
        <v>0.83940000000000003</v>
      </c>
      <c r="F487" s="125">
        <v>0.55103018687111305</v>
      </c>
      <c r="G487" s="36">
        <v>43829</v>
      </c>
      <c r="H487" s="124">
        <v>0.83479999999999999</v>
      </c>
      <c r="I487" s="125">
        <v>36.510001626280697</v>
      </c>
      <c r="J487" s="123" t="s">
        <v>10779</v>
      </c>
      <c r="K487" s="125">
        <v>1.8936635105608199</v>
      </c>
      <c r="L487" s="125">
        <v>5.3728345468240102</v>
      </c>
      <c r="M487" s="130">
        <v>8.1143740340031005</v>
      </c>
      <c r="N487" s="137">
        <f t="shared" si="77"/>
        <v>32.457496136012402</v>
      </c>
      <c r="O487" s="132">
        <f t="shared" si="78"/>
        <v>0.32457496136012404</v>
      </c>
      <c r="P487" s="134">
        <f t="shared" si="79"/>
        <v>489</v>
      </c>
      <c r="Q487" s="134">
        <v>1124</v>
      </c>
      <c r="R487" s="134" t="str">
        <f t="shared" si="80"/>
        <v>489/1124</v>
      </c>
      <c r="S487" s="132">
        <f t="shared" si="81"/>
        <v>0.43505338078291816</v>
      </c>
      <c r="T487" s="137">
        <f t="shared" si="82"/>
        <v>78.2473309608541</v>
      </c>
      <c r="U487" s="133" t="e">
        <f ca="1">[1]!f_risk_annusharpe(A487,"2019/9/30","2019/12/31",1,1,3)</f>
        <v>#NAME?</v>
      </c>
      <c r="V487" s="134" t="e">
        <f t="shared" ca="1" si="83"/>
        <v>#NAME?</v>
      </c>
      <c r="W487" s="134">
        <f t="shared" si="84"/>
        <v>1124</v>
      </c>
      <c r="X487" s="134" t="e">
        <f t="shared" ca="1" si="85"/>
        <v>#NAME?</v>
      </c>
      <c r="Y487" s="132" t="e">
        <f t="shared" ca="1" si="86"/>
        <v>#NAME?</v>
      </c>
      <c r="Z487" s="137" t="e">
        <f t="shared" ca="1" si="87"/>
        <v>#NAME?</v>
      </c>
      <c r="AA487" s="125">
        <v>18.092290377040001</v>
      </c>
      <c r="AB487" s="125">
        <v>36.510001626280697</v>
      </c>
      <c r="AC487" s="123" t="s">
        <v>10779</v>
      </c>
      <c r="AD487" s="125">
        <v>-19.373739314186899</v>
      </c>
      <c r="AE487" s="123" t="s">
        <v>10780</v>
      </c>
      <c r="AF487" s="126">
        <v>0</v>
      </c>
      <c r="AG487" s="123"/>
      <c r="AH487" s="125">
        <v>-16.059999999999999</v>
      </c>
      <c r="AI487" s="123" t="s">
        <v>163</v>
      </c>
      <c r="AJ487" s="123" t="s">
        <v>95</v>
      </c>
      <c r="AK487" s="124">
        <v>0.97974874850000004</v>
      </c>
      <c r="AL487" s="123" t="s">
        <v>159</v>
      </c>
      <c r="AM487" s="36">
        <v>42919</v>
      </c>
      <c r="AN487" s="123" t="s">
        <v>9271</v>
      </c>
      <c r="AO487" s="123" t="s">
        <v>10781</v>
      </c>
      <c r="AP487" s="123" t="s">
        <v>401</v>
      </c>
      <c r="AQ487" s="123" t="s">
        <v>177</v>
      </c>
    </row>
    <row r="488" spans="1:43">
      <c r="A488" s="123" t="s">
        <v>7992</v>
      </c>
      <c r="B488" s="123" t="s">
        <v>7993</v>
      </c>
      <c r="C488" s="36">
        <v>43830</v>
      </c>
      <c r="D488" s="124">
        <v>1.3245</v>
      </c>
      <c r="E488" s="124">
        <v>3.8955000000000002</v>
      </c>
      <c r="F488" s="125">
        <v>0.71477454185994105</v>
      </c>
      <c r="G488" s="36">
        <v>43829</v>
      </c>
      <c r="H488" s="124">
        <v>1.3150999999999999</v>
      </c>
      <c r="I488" s="125">
        <v>36.490205968036598</v>
      </c>
      <c r="J488" s="123" t="s">
        <v>10782</v>
      </c>
      <c r="K488" s="125">
        <v>3.1702757438853402</v>
      </c>
      <c r="L488" s="125">
        <v>8.8868817166074496</v>
      </c>
      <c r="M488" s="130">
        <v>12.074803621662999</v>
      </c>
      <c r="N488" s="137">
        <f t="shared" si="77"/>
        <v>48.299214486651998</v>
      </c>
      <c r="O488" s="132">
        <f t="shared" si="78"/>
        <v>0.48299214486651998</v>
      </c>
      <c r="P488" s="134">
        <f t="shared" si="79"/>
        <v>209</v>
      </c>
      <c r="Q488" s="134">
        <v>1124</v>
      </c>
      <c r="R488" s="134" t="str">
        <f t="shared" si="80"/>
        <v>209/1124</v>
      </c>
      <c r="S488" s="132">
        <f t="shared" si="81"/>
        <v>0.18594306049822065</v>
      </c>
      <c r="T488" s="137">
        <f t="shared" si="82"/>
        <v>90.702846975088974</v>
      </c>
      <c r="U488" s="133" t="e">
        <f ca="1">[1]!f_risk_annusharpe(A488,"2019/9/30","2019/12/31",1,1,3)</f>
        <v>#NAME?</v>
      </c>
      <c r="V488" s="134" t="e">
        <f t="shared" ca="1" si="83"/>
        <v>#NAME?</v>
      </c>
      <c r="W488" s="134">
        <f t="shared" si="84"/>
        <v>1124</v>
      </c>
      <c r="X488" s="134" t="e">
        <f t="shared" ca="1" si="85"/>
        <v>#NAME?</v>
      </c>
      <c r="Y488" s="132" t="e">
        <f t="shared" ca="1" si="86"/>
        <v>#NAME?</v>
      </c>
      <c r="Z488" s="137" t="e">
        <f t="shared" ca="1" si="87"/>
        <v>#NAME?</v>
      </c>
      <c r="AA488" s="125">
        <v>16.7914490609752</v>
      </c>
      <c r="AB488" s="125">
        <v>36.490205968036598</v>
      </c>
      <c r="AC488" s="123" t="s">
        <v>10782</v>
      </c>
      <c r="AD488" s="125">
        <v>2.7852429338693598</v>
      </c>
      <c r="AE488" s="123" t="s">
        <v>10783</v>
      </c>
      <c r="AF488" s="125">
        <v>59.575392833338697</v>
      </c>
      <c r="AG488" s="123" t="s">
        <v>10784</v>
      </c>
      <c r="AH488" s="125">
        <v>560.84814919999997</v>
      </c>
      <c r="AI488" s="123" t="s">
        <v>157</v>
      </c>
      <c r="AJ488" s="123" t="s">
        <v>166</v>
      </c>
      <c r="AK488" s="124">
        <v>36.949363702399999</v>
      </c>
      <c r="AL488" s="123" t="s">
        <v>159</v>
      </c>
      <c r="AM488" s="36">
        <v>38882</v>
      </c>
      <c r="AN488" s="123" t="s">
        <v>9271</v>
      </c>
      <c r="AO488" s="123" t="s">
        <v>10785</v>
      </c>
      <c r="AP488" s="123" t="s">
        <v>266</v>
      </c>
      <c r="AQ488" s="123" t="s">
        <v>181</v>
      </c>
    </row>
    <row r="489" spans="1:43">
      <c r="A489" s="123" t="s">
        <v>7994</v>
      </c>
      <c r="B489" s="123" t="s">
        <v>7995</v>
      </c>
      <c r="C489" s="36">
        <v>43830</v>
      </c>
      <c r="D489" s="124">
        <v>1.2638</v>
      </c>
      <c r="E489" s="124">
        <v>1.2638</v>
      </c>
      <c r="F489" s="125">
        <v>1.27414055613431</v>
      </c>
      <c r="G489" s="36">
        <v>43829</v>
      </c>
      <c r="H489" s="124">
        <v>1.2479</v>
      </c>
      <c r="I489" s="125">
        <v>36.435280146820702</v>
      </c>
      <c r="J489" s="123" t="s">
        <v>10786</v>
      </c>
      <c r="K489" s="125">
        <v>3.48837209302325</v>
      </c>
      <c r="L489" s="125">
        <v>9.5337146819206193</v>
      </c>
      <c r="M489" s="130">
        <v>15.8917927556167</v>
      </c>
      <c r="N489" s="137">
        <f t="shared" si="77"/>
        <v>63.567171022466802</v>
      </c>
      <c r="O489" s="132">
        <f t="shared" si="78"/>
        <v>0.63567171022466806</v>
      </c>
      <c r="P489" s="134">
        <f t="shared" si="79"/>
        <v>45</v>
      </c>
      <c r="Q489" s="134">
        <v>1124</v>
      </c>
      <c r="R489" s="134" t="str">
        <f t="shared" si="80"/>
        <v>45/1124</v>
      </c>
      <c r="S489" s="132">
        <f t="shared" si="81"/>
        <v>4.0035587188612103E-2</v>
      </c>
      <c r="T489" s="137">
        <f t="shared" si="82"/>
        <v>97.9982206405694</v>
      </c>
      <c r="U489" s="133" t="e">
        <f ca="1">[1]!f_risk_annusharpe(A489,"2019/9/30","2019/12/31",1,1,3)</f>
        <v>#NAME?</v>
      </c>
      <c r="V489" s="134" t="e">
        <f t="shared" ca="1" si="83"/>
        <v>#NAME?</v>
      </c>
      <c r="W489" s="134">
        <f t="shared" si="84"/>
        <v>1124</v>
      </c>
      <c r="X489" s="134" t="e">
        <f t="shared" ca="1" si="85"/>
        <v>#NAME?</v>
      </c>
      <c r="Y489" s="132" t="e">
        <f t="shared" ca="1" si="86"/>
        <v>#NAME?</v>
      </c>
      <c r="Z489" s="137" t="e">
        <f t="shared" ca="1" si="87"/>
        <v>#NAME?</v>
      </c>
      <c r="AA489" s="125">
        <v>25.376984126984102</v>
      </c>
      <c r="AB489" s="125">
        <v>36.435280146820702</v>
      </c>
      <c r="AC489" s="123" t="s">
        <v>10786</v>
      </c>
      <c r="AD489" s="126">
        <v>0</v>
      </c>
      <c r="AE489" s="123"/>
      <c r="AF489" s="126">
        <v>0</v>
      </c>
      <c r="AG489" s="123"/>
      <c r="AH489" s="125">
        <v>26.38</v>
      </c>
      <c r="AI489" s="123" t="s">
        <v>157</v>
      </c>
      <c r="AJ489" s="123" t="s">
        <v>95</v>
      </c>
      <c r="AK489" s="124">
        <v>2.4497149748</v>
      </c>
      <c r="AL489" s="123" t="s">
        <v>159</v>
      </c>
      <c r="AM489" s="36">
        <v>43186</v>
      </c>
      <c r="AN489" s="123" t="s">
        <v>9271</v>
      </c>
      <c r="AO489" s="123" t="s">
        <v>519</v>
      </c>
      <c r="AP489" s="123" t="s">
        <v>325</v>
      </c>
      <c r="AQ489" s="123" t="s">
        <v>173</v>
      </c>
    </row>
    <row r="490" spans="1:43">
      <c r="A490" s="123" t="s">
        <v>7996</v>
      </c>
      <c r="B490" s="123" t="s">
        <v>7997</v>
      </c>
      <c r="C490" s="36">
        <v>43830</v>
      </c>
      <c r="D490" s="124">
        <v>0.93</v>
      </c>
      <c r="E490" s="124">
        <v>0.93</v>
      </c>
      <c r="F490" s="125">
        <v>0.43196544276457899</v>
      </c>
      <c r="G490" s="36">
        <v>43829</v>
      </c>
      <c r="H490" s="124">
        <v>0.92600000000000005</v>
      </c>
      <c r="I490" s="125">
        <v>36.363636363636402</v>
      </c>
      <c r="J490" s="123" t="s">
        <v>10787</v>
      </c>
      <c r="K490" s="125">
        <v>1.3071895424836599</v>
      </c>
      <c r="L490" s="125">
        <v>7.6388888888888999</v>
      </c>
      <c r="M490" s="130">
        <v>13.001215066828699</v>
      </c>
      <c r="N490" s="137">
        <f t="shared" si="77"/>
        <v>52.004860267314797</v>
      </c>
      <c r="O490" s="132">
        <f t="shared" si="78"/>
        <v>0.52004860267314801</v>
      </c>
      <c r="P490" s="134">
        <f t="shared" si="79"/>
        <v>163</v>
      </c>
      <c r="Q490" s="134">
        <v>1124</v>
      </c>
      <c r="R490" s="134" t="str">
        <f t="shared" si="80"/>
        <v>163/1124</v>
      </c>
      <c r="S490" s="132">
        <f t="shared" si="81"/>
        <v>0.14501779359430605</v>
      </c>
      <c r="T490" s="137">
        <f t="shared" si="82"/>
        <v>92.7491103202847</v>
      </c>
      <c r="U490" s="133" t="e">
        <f ca="1">[1]!f_risk_annusharpe(A490,"2019/9/30","2019/12/31",1,1,3)</f>
        <v>#NAME?</v>
      </c>
      <c r="V490" s="134" t="e">
        <f t="shared" ca="1" si="83"/>
        <v>#NAME?</v>
      </c>
      <c r="W490" s="134">
        <f t="shared" si="84"/>
        <v>1124</v>
      </c>
      <c r="X490" s="134" t="e">
        <f t="shared" ca="1" si="85"/>
        <v>#NAME?</v>
      </c>
      <c r="Y490" s="132" t="e">
        <f t="shared" ca="1" si="86"/>
        <v>#NAME?</v>
      </c>
      <c r="Z490" s="137" t="e">
        <f t="shared" ca="1" si="87"/>
        <v>#NAME?</v>
      </c>
      <c r="AA490" s="125">
        <v>18.622448979591798</v>
      </c>
      <c r="AB490" s="125">
        <v>36.363636363636402</v>
      </c>
      <c r="AC490" s="123" t="s">
        <v>10787</v>
      </c>
      <c r="AD490" s="125">
        <v>5.6818181818181897</v>
      </c>
      <c r="AE490" s="123" t="s">
        <v>10788</v>
      </c>
      <c r="AF490" s="125">
        <v>20.4663212435233</v>
      </c>
      <c r="AG490" s="123" t="s">
        <v>10789</v>
      </c>
      <c r="AH490" s="125">
        <v>-6.9999999999999902</v>
      </c>
      <c r="AI490" s="123" t="s">
        <v>157</v>
      </c>
      <c r="AJ490" s="123" t="s">
        <v>158</v>
      </c>
      <c r="AK490" s="124">
        <v>2.8893858176</v>
      </c>
      <c r="AL490" s="123" t="s">
        <v>159</v>
      </c>
      <c r="AM490" s="36">
        <v>41956</v>
      </c>
      <c r="AN490" s="123" t="s">
        <v>9271</v>
      </c>
      <c r="AO490" s="123" t="s">
        <v>505</v>
      </c>
      <c r="AP490" s="123" t="s">
        <v>269</v>
      </c>
      <c r="AQ490" s="123" t="s">
        <v>181</v>
      </c>
    </row>
    <row r="491" spans="1:43">
      <c r="A491" s="123" t="s">
        <v>7998</v>
      </c>
      <c r="B491" s="123" t="s">
        <v>7999</v>
      </c>
      <c r="C491" s="36">
        <v>43830</v>
      </c>
      <c r="D491" s="124">
        <v>0.96350000000000002</v>
      </c>
      <c r="E491" s="124">
        <v>0.96350000000000002</v>
      </c>
      <c r="F491" s="125">
        <v>0.53213689482470705</v>
      </c>
      <c r="G491" s="36">
        <v>43829</v>
      </c>
      <c r="H491" s="124">
        <v>0.95840000000000003</v>
      </c>
      <c r="I491" s="125">
        <v>36.3572035097651</v>
      </c>
      <c r="J491" s="123" t="s">
        <v>10790</v>
      </c>
      <c r="K491" s="125">
        <v>2.52181315173442</v>
      </c>
      <c r="L491" s="125">
        <v>6.9604795737122496</v>
      </c>
      <c r="M491" s="130">
        <v>7.1031569586482997</v>
      </c>
      <c r="N491" s="137">
        <f t="shared" si="77"/>
        <v>28.412627834593199</v>
      </c>
      <c r="O491" s="132">
        <f t="shared" si="78"/>
        <v>0.28412627834593196</v>
      </c>
      <c r="P491" s="134">
        <f t="shared" si="79"/>
        <v>592</v>
      </c>
      <c r="Q491" s="134">
        <v>1124</v>
      </c>
      <c r="R491" s="134" t="str">
        <f t="shared" si="80"/>
        <v>592/1124</v>
      </c>
      <c r="S491" s="132">
        <f t="shared" si="81"/>
        <v>0.5266903914590747</v>
      </c>
      <c r="T491" s="137">
        <f t="shared" si="82"/>
        <v>73.665480427046262</v>
      </c>
      <c r="U491" s="133" t="e">
        <f ca="1">[1]!f_risk_annusharpe(A491,"2019/9/30","2019/12/31",1,1,3)</f>
        <v>#NAME?</v>
      </c>
      <c r="V491" s="134" t="e">
        <f t="shared" ca="1" si="83"/>
        <v>#NAME?</v>
      </c>
      <c r="W491" s="134">
        <f t="shared" si="84"/>
        <v>1124</v>
      </c>
      <c r="X491" s="134" t="e">
        <f t="shared" ca="1" si="85"/>
        <v>#NAME?</v>
      </c>
      <c r="Y491" s="132" t="e">
        <f t="shared" ca="1" si="86"/>
        <v>#NAME?</v>
      </c>
      <c r="Z491" s="137" t="e">
        <f t="shared" ca="1" si="87"/>
        <v>#NAME?</v>
      </c>
      <c r="AA491" s="125">
        <v>15.320167564332699</v>
      </c>
      <c r="AB491" s="125">
        <v>36.3572035097651</v>
      </c>
      <c r="AC491" s="123" t="s">
        <v>10790</v>
      </c>
      <c r="AD491" s="125">
        <v>2.7076004690331499</v>
      </c>
      <c r="AE491" s="123" t="s">
        <v>10791</v>
      </c>
      <c r="AF491" s="126">
        <v>0</v>
      </c>
      <c r="AG491" s="123"/>
      <c r="AH491" s="125">
        <v>-3.65</v>
      </c>
      <c r="AI491" s="123" t="s">
        <v>157</v>
      </c>
      <c r="AJ491" s="123" t="s">
        <v>95</v>
      </c>
      <c r="AK491" s="124">
        <v>2.4298311705</v>
      </c>
      <c r="AL491" s="123" t="s">
        <v>159</v>
      </c>
      <c r="AM491" s="36">
        <v>42804</v>
      </c>
      <c r="AN491" s="123" t="s">
        <v>9271</v>
      </c>
      <c r="AO491" s="123" t="s">
        <v>10792</v>
      </c>
      <c r="AP491" s="123" t="s">
        <v>234</v>
      </c>
      <c r="AQ491" s="123" t="s">
        <v>162</v>
      </c>
    </row>
    <row r="492" spans="1:43">
      <c r="A492" s="123" t="s">
        <v>8000</v>
      </c>
      <c r="B492" s="123" t="s">
        <v>8001</v>
      </c>
      <c r="C492" s="36">
        <v>43830</v>
      </c>
      <c r="D492" s="124">
        <v>1.333</v>
      </c>
      <c r="E492" s="124">
        <v>1.4530000000000001</v>
      </c>
      <c r="F492" s="125">
        <v>0.32362459546924</v>
      </c>
      <c r="G492" s="36">
        <v>43829</v>
      </c>
      <c r="H492" s="124">
        <v>1.3287</v>
      </c>
      <c r="I492" s="125">
        <v>36.354337152209503</v>
      </c>
      <c r="J492" s="123" t="s">
        <v>10793</v>
      </c>
      <c r="K492" s="125">
        <v>1.1918317771198601</v>
      </c>
      <c r="L492" s="125">
        <v>5.2174599415897003</v>
      </c>
      <c r="M492" s="130">
        <v>9.3698720052510502</v>
      </c>
      <c r="N492" s="137">
        <f t="shared" si="77"/>
        <v>37.479488021004201</v>
      </c>
      <c r="O492" s="132">
        <f t="shared" si="78"/>
        <v>0.37479488021004204</v>
      </c>
      <c r="P492" s="134">
        <f t="shared" si="79"/>
        <v>384</v>
      </c>
      <c r="Q492" s="134">
        <v>1124</v>
      </c>
      <c r="R492" s="134" t="str">
        <f t="shared" si="80"/>
        <v>384/1124</v>
      </c>
      <c r="S492" s="132">
        <f t="shared" si="81"/>
        <v>0.34163701067615659</v>
      </c>
      <c r="T492" s="137">
        <f t="shared" si="82"/>
        <v>82.918149466192176</v>
      </c>
      <c r="U492" s="133" t="e">
        <f ca="1">[1]!f_risk_annusharpe(A492,"2019/9/30","2019/12/31",1,1,3)</f>
        <v>#NAME?</v>
      </c>
      <c r="V492" s="134" t="e">
        <f t="shared" ca="1" si="83"/>
        <v>#NAME?</v>
      </c>
      <c r="W492" s="134">
        <f t="shared" si="84"/>
        <v>1124</v>
      </c>
      <c r="X492" s="134" t="e">
        <f t="shared" ca="1" si="85"/>
        <v>#NAME?</v>
      </c>
      <c r="Y492" s="132" t="e">
        <f t="shared" ca="1" si="86"/>
        <v>#NAME?</v>
      </c>
      <c r="Z492" s="137" t="e">
        <f t="shared" ca="1" si="87"/>
        <v>#NAME?</v>
      </c>
      <c r="AA492" s="125">
        <v>14.058355437665799</v>
      </c>
      <c r="AB492" s="125">
        <v>36.354337152209503</v>
      </c>
      <c r="AC492" s="123" t="s">
        <v>10793</v>
      </c>
      <c r="AD492" s="125">
        <v>17.083882301273601</v>
      </c>
      <c r="AE492" s="123" t="s">
        <v>10794</v>
      </c>
      <c r="AF492" s="125">
        <v>30.850917392076699</v>
      </c>
      <c r="AG492" s="123" t="s">
        <v>10795</v>
      </c>
      <c r="AH492" s="125">
        <v>47.311962800000003</v>
      </c>
      <c r="AI492" s="123" t="s">
        <v>157</v>
      </c>
      <c r="AJ492" s="123" t="s">
        <v>166</v>
      </c>
      <c r="AK492" s="124">
        <v>28.179211983599998</v>
      </c>
      <c r="AL492" s="123" t="s">
        <v>159</v>
      </c>
      <c r="AM492" s="36">
        <v>42164</v>
      </c>
      <c r="AN492" s="123" t="s">
        <v>9271</v>
      </c>
      <c r="AO492" s="123" t="s">
        <v>10796</v>
      </c>
      <c r="AP492" s="123" t="s">
        <v>164</v>
      </c>
      <c r="AQ492" s="123" t="s">
        <v>162</v>
      </c>
    </row>
    <row r="493" spans="1:43">
      <c r="A493" s="123" t="s">
        <v>8002</v>
      </c>
      <c r="B493" s="123" t="s">
        <v>8003</v>
      </c>
      <c r="C493" s="36">
        <v>43830</v>
      </c>
      <c r="D493" s="124">
        <v>1.5994999999999999</v>
      </c>
      <c r="E493" s="124">
        <v>1.8509</v>
      </c>
      <c r="F493" s="125">
        <v>-0.124882922260381</v>
      </c>
      <c r="G493" s="36">
        <v>43829</v>
      </c>
      <c r="H493" s="124">
        <v>1.6014999999999999</v>
      </c>
      <c r="I493" s="125">
        <v>36.266825694326101</v>
      </c>
      <c r="J493" s="123" t="s">
        <v>10797</v>
      </c>
      <c r="K493" s="125">
        <v>1.8335773858789</v>
      </c>
      <c r="L493" s="125">
        <v>5.6263620154526803</v>
      </c>
      <c r="M493" s="130">
        <v>8.04512293974601</v>
      </c>
      <c r="N493" s="137">
        <f t="shared" si="77"/>
        <v>32.18049175898404</v>
      </c>
      <c r="O493" s="132">
        <f t="shared" si="78"/>
        <v>0.32180491758984042</v>
      </c>
      <c r="P493" s="134">
        <f t="shared" si="79"/>
        <v>493</v>
      </c>
      <c r="Q493" s="134">
        <v>1124</v>
      </c>
      <c r="R493" s="134" t="str">
        <f t="shared" si="80"/>
        <v>493/1124</v>
      </c>
      <c r="S493" s="132">
        <f t="shared" si="81"/>
        <v>0.43861209964412812</v>
      </c>
      <c r="T493" s="137">
        <f t="shared" si="82"/>
        <v>78.069395017793596</v>
      </c>
      <c r="U493" s="133" t="e">
        <f ca="1">[1]!f_risk_annusharpe(A493,"2019/9/30","2019/12/31",1,1,3)</f>
        <v>#NAME?</v>
      </c>
      <c r="V493" s="134" t="e">
        <f t="shared" ca="1" si="83"/>
        <v>#NAME?</v>
      </c>
      <c r="W493" s="134">
        <f t="shared" si="84"/>
        <v>1124</v>
      </c>
      <c r="X493" s="134" t="e">
        <f t="shared" ca="1" si="85"/>
        <v>#NAME?</v>
      </c>
      <c r="Y493" s="132" t="e">
        <f t="shared" ca="1" si="86"/>
        <v>#NAME?</v>
      </c>
      <c r="Z493" s="137" t="e">
        <f t="shared" ca="1" si="87"/>
        <v>#NAME?</v>
      </c>
      <c r="AA493" s="125">
        <v>18.868906064209298</v>
      </c>
      <c r="AB493" s="125">
        <v>36.266825694326101</v>
      </c>
      <c r="AC493" s="123" t="s">
        <v>10797</v>
      </c>
      <c r="AD493" s="125">
        <v>30.464926590538301</v>
      </c>
      <c r="AE493" s="123" t="s">
        <v>10798</v>
      </c>
      <c r="AF493" s="125">
        <v>37.887931034482797</v>
      </c>
      <c r="AG493" s="123" t="s">
        <v>10799</v>
      </c>
      <c r="AH493" s="125">
        <v>59.95</v>
      </c>
      <c r="AI493" s="123" t="s">
        <v>157</v>
      </c>
      <c r="AJ493" s="123" t="s">
        <v>166</v>
      </c>
      <c r="AK493" s="124">
        <v>1.1463550140000001</v>
      </c>
      <c r="AL493" s="123" t="s">
        <v>159</v>
      </c>
      <c r="AM493" s="36">
        <v>42026</v>
      </c>
      <c r="AN493" s="123" t="s">
        <v>9271</v>
      </c>
      <c r="AO493" s="123" t="s">
        <v>9502</v>
      </c>
      <c r="AP493" s="123" t="s">
        <v>193</v>
      </c>
      <c r="AQ493" s="123" t="s">
        <v>183</v>
      </c>
    </row>
    <row r="494" spans="1:43">
      <c r="A494" s="123" t="s">
        <v>8004</v>
      </c>
      <c r="B494" s="123" t="s">
        <v>8005</v>
      </c>
      <c r="C494" s="36">
        <v>43830</v>
      </c>
      <c r="D494" s="124">
        <v>1.3409</v>
      </c>
      <c r="E494" s="124">
        <v>1.7827999999999999</v>
      </c>
      <c r="F494" s="125">
        <v>0.32921810699588699</v>
      </c>
      <c r="G494" s="36">
        <v>43829</v>
      </c>
      <c r="H494" s="124">
        <v>1.3365</v>
      </c>
      <c r="I494" s="125">
        <v>36.195039893077997</v>
      </c>
      <c r="J494" s="123" t="s">
        <v>10800</v>
      </c>
      <c r="K494" s="125">
        <v>2.2885040811656099</v>
      </c>
      <c r="L494" s="125">
        <v>6.08383501004307</v>
      </c>
      <c r="M494" s="130">
        <v>5.8493585828026902</v>
      </c>
      <c r="N494" s="137">
        <f t="shared" si="77"/>
        <v>23.397434331210761</v>
      </c>
      <c r="O494" s="132">
        <f t="shared" si="78"/>
        <v>0.23397434331210762</v>
      </c>
      <c r="P494" s="134">
        <f t="shared" si="79"/>
        <v>697</v>
      </c>
      <c r="Q494" s="134">
        <v>1124</v>
      </c>
      <c r="R494" s="134" t="str">
        <f t="shared" si="80"/>
        <v>697/1124</v>
      </c>
      <c r="S494" s="132">
        <f t="shared" si="81"/>
        <v>0.62010676156583633</v>
      </c>
      <c r="T494" s="137">
        <f t="shared" si="82"/>
        <v>68.994661921708186</v>
      </c>
      <c r="U494" s="133" t="e">
        <f ca="1">[1]!f_risk_annusharpe(A494,"2019/9/30","2019/12/31",1,1,3)</f>
        <v>#NAME?</v>
      </c>
      <c r="V494" s="134" t="e">
        <f t="shared" ca="1" si="83"/>
        <v>#NAME?</v>
      </c>
      <c r="W494" s="134">
        <f t="shared" si="84"/>
        <v>1124</v>
      </c>
      <c r="X494" s="134" t="e">
        <f t="shared" ca="1" si="85"/>
        <v>#NAME?</v>
      </c>
      <c r="Y494" s="132" t="e">
        <f t="shared" ca="1" si="86"/>
        <v>#NAME?</v>
      </c>
      <c r="Z494" s="137" t="e">
        <f t="shared" ca="1" si="87"/>
        <v>#NAME?</v>
      </c>
      <c r="AA494" s="125">
        <v>8.6490836994323104</v>
      </c>
      <c r="AB494" s="125">
        <v>36.195039893077997</v>
      </c>
      <c r="AC494" s="123" t="s">
        <v>10800</v>
      </c>
      <c r="AD494" s="125">
        <v>5.8480285083899499</v>
      </c>
      <c r="AE494" s="123" t="s">
        <v>10801</v>
      </c>
      <c r="AF494" s="125">
        <v>31.6450458549971</v>
      </c>
      <c r="AG494" s="123" t="s">
        <v>10802</v>
      </c>
      <c r="AH494" s="125">
        <v>82.302059499999999</v>
      </c>
      <c r="AI494" s="123" t="s">
        <v>157</v>
      </c>
      <c r="AJ494" s="123" t="s">
        <v>189</v>
      </c>
      <c r="AK494" s="124">
        <v>14.643264484099999</v>
      </c>
      <c r="AL494" s="123" t="s">
        <v>159</v>
      </c>
      <c r="AM494" s="36">
        <v>41990</v>
      </c>
      <c r="AN494" s="123" t="s">
        <v>9271</v>
      </c>
      <c r="AO494" s="123" t="s">
        <v>10778</v>
      </c>
      <c r="AP494" s="123" t="s">
        <v>331</v>
      </c>
      <c r="AQ494" s="123" t="s">
        <v>181</v>
      </c>
    </row>
    <row r="495" spans="1:43">
      <c r="A495" s="123" t="s">
        <v>8006</v>
      </c>
      <c r="B495" s="123" t="s">
        <v>8007</v>
      </c>
      <c r="C495" s="36">
        <v>43830</v>
      </c>
      <c r="D495" s="124">
        <v>1.2370000000000001</v>
      </c>
      <c r="E495" s="124">
        <v>1.2370000000000001</v>
      </c>
      <c r="F495" s="125">
        <v>0.243111831442473</v>
      </c>
      <c r="G495" s="36">
        <v>43829</v>
      </c>
      <c r="H495" s="124">
        <v>1.234</v>
      </c>
      <c r="I495" s="125">
        <v>36.083608360836102</v>
      </c>
      <c r="J495" s="123" t="s">
        <v>10803</v>
      </c>
      <c r="K495" s="125">
        <v>1.7269736842105401</v>
      </c>
      <c r="L495" s="125">
        <v>5.6362083689154598</v>
      </c>
      <c r="M495" s="130">
        <v>8.4136722173532092</v>
      </c>
      <c r="N495" s="137">
        <f t="shared" si="77"/>
        <v>33.654688869412837</v>
      </c>
      <c r="O495" s="132">
        <f t="shared" si="78"/>
        <v>0.33654688869412835</v>
      </c>
      <c r="P495" s="134">
        <f t="shared" si="79"/>
        <v>463</v>
      </c>
      <c r="Q495" s="134">
        <v>1124</v>
      </c>
      <c r="R495" s="134" t="str">
        <f t="shared" si="80"/>
        <v>463/1124</v>
      </c>
      <c r="S495" s="132">
        <f t="shared" si="81"/>
        <v>0.41192170818505336</v>
      </c>
      <c r="T495" s="137">
        <f t="shared" si="82"/>
        <v>79.403914590747334</v>
      </c>
      <c r="U495" s="133" t="e">
        <f ca="1">[1]!f_risk_annusharpe(A495,"2019/9/30","2019/12/31",1,1,3)</f>
        <v>#NAME?</v>
      </c>
      <c r="V495" s="134" t="e">
        <f t="shared" ca="1" si="83"/>
        <v>#NAME?</v>
      </c>
      <c r="W495" s="134">
        <f t="shared" si="84"/>
        <v>1124</v>
      </c>
      <c r="X495" s="134" t="e">
        <f t="shared" ca="1" si="85"/>
        <v>#NAME?</v>
      </c>
      <c r="Y495" s="132" t="e">
        <f t="shared" ca="1" si="86"/>
        <v>#NAME?</v>
      </c>
      <c r="Z495" s="137" t="e">
        <f t="shared" ca="1" si="87"/>
        <v>#NAME?</v>
      </c>
      <c r="AA495" s="125">
        <v>14.537037037037001</v>
      </c>
      <c r="AB495" s="125">
        <v>36.083608360836102</v>
      </c>
      <c r="AC495" s="123" t="s">
        <v>10803</v>
      </c>
      <c r="AD495" s="125">
        <v>10.7430617726052</v>
      </c>
      <c r="AE495" s="123" t="s">
        <v>10804</v>
      </c>
      <c r="AF495" s="125">
        <v>27.394438722966001</v>
      </c>
      <c r="AG495" s="123" t="s">
        <v>10805</v>
      </c>
      <c r="AH495" s="125">
        <v>23.7</v>
      </c>
      <c r="AI495" s="123" t="s">
        <v>157</v>
      </c>
      <c r="AJ495" s="123" t="s">
        <v>189</v>
      </c>
      <c r="AK495" s="124">
        <v>0.54541473110000005</v>
      </c>
      <c r="AL495" s="123" t="s">
        <v>159</v>
      </c>
      <c r="AM495" s="36">
        <v>42524</v>
      </c>
      <c r="AN495" s="123" t="s">
        <v>9271</v>
      </c>
      <c r="AO495" s="123" t="s">
        <v>10806</v>
      </c>
      <c r="AP495" s="123" t="s">
        <v>446</v>
      </c>
      <c r="AQ495" s="123" t="s">
        <v>185</v>
      </c>
    </row>
    <row r="496" spans="1:43">
      <c r="A496" s="123" t="s">
        <v>8008</v>
      </c>
      <c r="B496" s="123" t="s">
        <v>8009</v>
      </c>
      <c r="C496" s="36">
        <v>43830</v>
      </c>
      <c r="D496" s="124">
        <v>1.028</v>
      </c>
      <c r="E496" s="124">
        <v>1.028</v>
      </c>
      <c r="F496" s="125">
        <v>0.312256049960977</v>
      </c>
      <c r="G496" s="36">
        <v>43829</v>
      </c>
      <c r="H496" s="124">
        <v>1.0247999999999999</v>
      </c>
      <c r="I496" s="125">
        <v>36.032817255524698</v>
      </c>
      <c r="J496" s="123" t="s">
        <v>10807</v>
      </c>
      <c r="K496" s="125">
        <v>1.8830525272547201</v>
      </c>
      <c r="L496" s="125">
        <v>5.3386617481299297</v>
      </c>
      <c r="M496" s="130">
        <v>6.8051948051948097</v>
      </c>
      <c r="N496" s="137">
        <f t="shared" si="77"/>
        <v>27.220779220779239</v>
      </c>
      <c r="O496" s="132">
        <f t="shared" si="78"/>
        <v>0.2722077922077924</v>
      </c>
      <c r="P496" s="134">
        <f t="shared" si="79"/>
        <v>614</v>
      </c>
      <c r="Q496" s="134">
        <v>1124</v>
      </c>
      <c r="R496" s="134" t="str">
        <f t="shared" si="80"/>
        <v>614/1124</v>
      </c>
      <c r="S496" s="132">
        <f t="shared" si="81"/>
        <v>0.5462633451957295</v>
      </c>
      <c r="T496" s="137">
        <f t="shared" si="82"/>
        <v>72.686832740213532</v>
      </c>
      <c r="U496" s="133" t="e">
        <f ca="1">[1]!f_risk_annusharpe(A496,"2019/9/30","2019/12/31",1,1,3)</f>
        <v>#NAME?</v>
      </c>
      <c r="V496" s="134" t="e">
        <f t="shared" ca="1" si="83"/>
        <v>#NAME?</v>
      </c>
      <c r="W496" s="134">
        <f t="shared" si="84"/>
        <v>1124</v>
      </c>
      <c r="X496" s="134" t="e">
        <f t="shared" ca="1" si="85"/>
        <v>#NAME?</v>
      </c>
      <c r="Y496" s="132" t="e">
        <f t="shared" ca="1" si="86"/>
        <v>#NAME?</v>
      </c>
      <c r="Z496" s="137" t="e">
        <f t="shared" ca="1" si="87"/>
        <v>#NAME?</v>
      </c>
      <c r="AA496" s="125">
        <v>14.5531535547136</v>
      </c>
      <c r="AB496" s="125">
        <v>36.032817255524698</v>
      </c>
      <c r="AC496" s="123" t="s">
        <v>10807</v>
      </c>
      <c r="AD496" s="126">
        <v>0</v>
      </c>
      <c r="AE496" s="123"/>
      <c r="AF496" s="126">
        <v>0</v>
      </c>
      <c r="AG496" s="123"/>
      <c r="AH496" s="125">
        <v>2.8</v>
      </c>
      <c r="AI496" s="123" t="s">
        <v>163</v>
      </c>
      <c r="AJ496" s="123" t="s">
        <v>95</v>
      </c>
      <c r="AK496" s="124">
        <v>0.77681434279999995</v>
      </c>
      <c r="AL496" s="123" t="s">
        <v>159</v>
      </c>
      <c r="AM496" s="36">
        <v>43110</v>
      </c>
      <c r="AN496" s="123" t="s">
        <v>9271</v>
      </c>
      <c r="AO496" s="123" t="s">
        <v>10808</v>
      </c>
      <c r="AP496" s="123" t="s">
        <v>246</v>
      </c>
      <c r="AQ496" s="123" t="s">
        <v>241</v>
      </c>
    </row>
    <row r="497" spans="1:43">
      <c r="A497" s="123" t="s">
        <v>8010</v>
      </c>
      <c r="B497" s="123" t="s">
        <v>8011</v>
      </c>
      <c r="C497" s="36">
        <v>43830</v>
      </c>
      <c r="D497" s="124">
        <v>1.1147</v>
      </c>
      <c r="E497" s="124">
        <v>1.1147</v>
      </c>
      <c r="F497" s="125">
        <v>0.15274034141959</v>
      </c>
      <c r="G497" s="36">
        <v>43829</v>
      </c>
      <c r="H497" s="124">
        <v>1.113</v>
      </c>
      <c r="I497" s="125">
        <v>36.005368472425602</v>
      </c>
      <c r="J497" s="123" t="s">
        <v>10809</v>
      </c>
      <c r="K497" s="125">
        <v>0.76839631169769895</v>
      </c>
      <c r="L497" s="125">
        <v>2.07875457875457</v>
      </c>
      <c r="M497" s="130">
        <v>3.1270237764825701</v>
      </c>
      <c r="N497" s="137">
        <f t="shared" si="77"/>
        <v>12.508095105930281</v>
      </c>
      <c r="O497" s="132">
        <f t="shared" si="78"/>
        <v>0.12508095105930281</v>
      </c>
      <c r="P497" s="134">
        <f t="shared" si="79"/>
        <v>939</v>
      </c>
      <c r="Q497" s="134">
        <v>1124</v>
      </c>
      <c r="R497" s="134" t="str">
        <f t="shared" si="80"/>
        <v>939/1124</v>
      </c>
      <c r="S497" s="132">
        <f t="shared" si="81"/>
        <v>0.83540925266903909</v>
      </c>
      <c r="T497" s="137">
        <f t="shared" si="82"/>
        <v>60</v>
      </c>
      <c r="U497" s="133" t="e">
        <f ca="1">[1]!f_risk_annusharpe(A497,"2019/9/30","2019/12/31",1,1,3)</f>
        <v>#NAME?</v>
      </c>
      <c r="V497" s="134" t="e">
        <f t="shared" ca="1" si="83"/>
        <v>#NAME?</v>
      </c>
      <c r="W497" s="134">
        <f t="shared" si="84"/>
        <v>1124</v>
      </c>
      <c r="X497" s="134" t="e">
        <f t="shared" ca="1" si="85"/>
        <v>#NAME?</v>
      </c>
      <c r="Y497" s="132" t="e">
        <f t="shared" ca="1" si="86"/>
        <v>#NAME?</v>
      </c>
      <c r="Z497" s="137" t="e">
        <f t="shared" ca="1" si="87"/>
        <v>#NAME?</v>
      </c>
      <c r="AA497" s="125">
        <v>5.3691275167785202</v>
      </c>
      <c r="AB497" s="125">
        <v>36.005368472425602</v>
      </c>
      <c r="AC497" s="123" t="s">
        <v>10809</v>
      </c>
      <c r="AD497" s="125">
        <v>10.115578385854</v>
      </c>
      <c r="AE497" s="123" t="s">
        <v>10810</v>
      </c>
      <c r="AF497" s="126">
        <v>0</v>
      </c>
      <c r="AG497" s="123"/>
      <c r="AH497" s="125">
        <v>11.47</v>
      </c>
      <c r="AI497" s="123" t="s">
        <v>163</v>
      </c>
      <c r="AJ497" s="123" t="s">
        <v>95</v>
      </c>
      <c r="AK497" s="124">
        <v>3.9953645748</v>
      </c>
      <c r="AL497" s="123" t="s">
        <v>159</v>
      </c>
      <c r="AM497" s="36">
        <v>43070</v>
      </c>
      <c r="AN497" s="123" t="s">
        <v>9271</v>
      </c>
      <c r="AO497" s="123" t="s">
        <v>10811</v>
      </c>
      <c r="AP497" s="123" t="s">
        <v>217</v>
      </c>
      <c r="AQ497" s="123" t="s">
        <v>247</v>
      </c>
    </row>
    <row r="498" spans="1:43">
      <c r="A498" s="123" t="s">
        <v>8012</v>
      </c>
      <c r="B498" s="123" t="s">
        <v>8013</v>
      </c>
      <c r="C498" s="36">
        <v>43830</v>
      </c>
      <c r="D498" s="124">
        <v>1.0222</v>
      </c>
      <c r="E498" s="124">
        <v>1.0222</v>
      </c>
      <c r="F498" s="125">
        <v>0.19603999215840001</v>
      </c>
      <c r="G498" s="36">
        <v>43829</v>
      </c>
      <c r="H498" s="124">
        <v>1.0202</v>
      </c>
      <c r="I498" s="125">
        <v>35.822482062184399</v>
      </c>
      <c r="J498" s="123" t="s">
        <v>10812</v>
      </c>
      <c r="K498" s="125">
        <v>0.91815579030507299</v>
      </c>
      <c r="L498" s="125">
        <v>10.8676789587852</v>
      </c>
      <c r="M498" s="130">
        <v>12.5523012552301</v>
      </c>
      <c r="N498" s="137">
        <f t="shared" si="77"/>
        <v>50.2092050209204</v>
      </c>
      <c r="O498" s="132">
        <f t="shared" si="78"/>
        <v>0.502092050209204</v>
      </c>
      <c r="P498" s="134">
        <f t="shared" si="79"/>
        <v>184</v>
      </c>
      <c r="Q498" s="134">
        <v>1124</v>
      </c>
      <c r="R498" s="134" t="str">
        <f t="shared" si="80"/>
        <v>184/1124</v>
      </c>
      <c r="S498" s="132">
        <f t="shared" si="81"/>
        <v>0.16370106761565836</v>
      </c>
      <c r="T498" s="137">
        <f t="shared" si="82"/>
        <v>91.814946619217082</v>
      </c>
      <c r="U498" s="133" t="e">
        <f ca="1">[1]!f_risk_annusharpe(A498,"2019/9/30","2019/12/31",1,1,3)</f>
        <v>#NAME?</v>
      </c>
      <c r="V498" s="134" t="e">
        <f t="shared" ca="1" si="83"/>
        <v>#NAME?</v>
      </c>
      <c r="W498" s="134">
        <f t="shared" si="84"/>
        <v>1124</v>
      </c>
      <c r="X498" s="134" t="e">
        <f t="shared" ca="1" si="85"/>
        <v>#NAME?</v>
      </c>
      <c r="Y498" s="132" t="e">
        <f t="shared" ca="1" si="86"/>
        <v>#NAME?</v>
      </c>
      <c r="Z498" s="137" t="e">
        <f t="shared" ca="1" si="87"/>
        <v>#NAME?</v>
      </c>
      <c r="AA498" s="125">
        <v>20.984731920937399</v>
      </c>
      <c r="AB498" s="125">
        <v>35.822482062184399</v>
      </c>
      <c r="AC498" s="123" t="s">
        <v>10812</v>
      </c>
      <c r="AD498" s="125">
        <v>2.0770920711004499</v>
      </c>
      <c r="AE498" s="123" t="s">
        <v>10813</v>
      </c>
      <c r="AF498" s="126">
        <v>0</v>
      </c>
      <c r="AG498" s="123"/>
      <c r="AH498" s="125">
        <v>2.2200000000000002</v>
      </c>
      <c r="AI498" s="123" t="s">
        <v>157</v>
      </c>
      <c r="AJ498" s="123" t="s">
        <v>95</v>
      </c>
      <c r="AK498" s="124">
        <v>0.63381309269999997</v>
      </c>
      <c r="AL498" s="123" t="s">
        <v>159</v>
      </c>
      <c r="AM498" s="36">
        <v>43089</v>
      </c>
      <c r="AN498" s="123" t="s">
        <v>9271</v>
      </c>
      <c r="AO498" s="123" t="s">
        <v>10814</v>
      </c>
      <c r="AP498" s="123" t="s">
        <v>490</v>
      </c>
      <c r="AQ498" s="123" t="s">
        <v>338</v>
      </c>
    </row>
    <row r="499" spans="1:43">
      <c r="A499" s="123" t="s">
        <v>8014</v>
      </c>
      <c r="B499" s="123" t="s">
        <v>8015</v>
      </c>
      <c r="C499" s="36">
        <v>43830</v>
      </c>
      <c r="D499" s="124">
        <v>1.681</v>
      </c>
      <c r="E499" s="124">
        <v>6.1120000000000001</v>
      </c>
      <c r="F499" s="125">
        <v>0.65868263473054101</v>
      </c>
      <c r="G499" s="36">
        <v>43829</v>
      </c>
      <c r="H499" s="124">
        <v>1.67</v>
      </c>
      <c r="I499" s="125">
        <v>35.783521809370001</v>
      </c>
      <c r="J499" s="123" t="s">
        <v>10815</v>
      </c>
      <c r="K499" s="125">
        <v>2.00242718446603</v>
      </c>
      <c r="L499" s="125">
        <v>5.6568196103079798</v>
      </c>
      <c r="M499" s="130">
        <v>7.7564102564102599</v>
      </c>
      <c r="N499" s="137">
        <f t="shared" si="77"/>
        <v>31.02564102564104</v>
      </c>
      <c r="O499" s="132">
        <f t="shared" si="78"/>
        <v>0.31025641025641038</v>
      </c>
      <c r="P499" s="134">
        <f t="shared" si="79"/>
        <v>527</v>
      </c>
      <c r="Q499" s="134">
        <v>1124</v>
      </c>
      <c r="R499" s="134" t="str">
        <f t="shared" si="80"/>
        <v>527/1124</v>
      </c>
      <c r="S499" s="132">
        <f t="shared" si="81"/>
        <v>0.46886120996441283</v>
      </c>
      <c r="T499" s="137">
        <f t="shared" si="82"/>
        <v>76.556939501779368</v>
      </c>
      <c r="U499" s="133" t="e">
        <f ca="1">[1]!f_risk_annusharpe(A499,"2019/9/30","2019/12/31",1,1,3)</f>
        <v>#NAME?</v>
      </c>
      <c r="V499" s="134" t="e">
        <f t="shared" ca="1" si="83"/>
        <v>#NAME?</v>
      </c>
      <c r="W499" s="134">
        <f t="shared" si="84"/>
        <v>1124</v>
      </c>
      <c r="X499" s="134" t="e">
        <f t="shared" ca="1" si="85"/>
        <v>#NAME?</v>
      </c>
      <c r="Y499" s="132" t="e">
        <f t="shared" ca="1" si="86"/>
        <v>#NAME?</v>
      </c>
      <c r="Z499" s="137" t="e">
        <f t="shared" ca="1" si="87"/>
        <v>#NAME?</v>
      </c>
      <c r="AA499" s="125">
        <v>14.6657571623465</v>
      </c>
      <c r="AB499" s="125">
        <v>35.783521809370001</v>
      </c>
      <c r="AC499" s="123" t="s">
        <v>10815</v>
      </c>
      <c r="AD499" s="125">
        <v>9.7874028821788404</v>
      </c>
      <c r="AE499" s="123" t="s">
        <v>10816</v>
      </c>
      <c r="AF499" s="125">
        <v>29.371980302315901</v>
      </c>
      <c r="AG499" s="123" t="s">
        <v>10817</v>
      </c>
      <c r="AH499" s="125">
        <v>195.08647269771399</v>
      </c>
      <c r="AI499" s="123" t="s">
        <v>157</v>
      </c>
      <c r="AJ499" s="123" t="s">
        <v>189</v>
      </c>
      <c r="AK499" s="124">
        <v>5.3988770110999997</v>
      </c>
      <c r="AL499" s="123" t="s">
        <v>159</v>
      </c>
      <c r="AM499" s="36">
        <v>39730</v>
      </c>
      <c r="AN499" s="123" t="s">
        <v>9271</v>
      </c>
      <c r="AO499" s="123" t="s">
        <v>10129</v>
      </c>
      <c r="AP499" s="123" t="s">
        <v>167</v>
      </c>
      <c r="AQ499" s="123" t="s">
        <v>207</v>
      </c>
    </row>
    <row r="500" spans="1:43">
      <c r="A500" s="123" t="s">
        <v>8016</v>
      </c>
      <c r="B500" s="123" t="s">
        <v>8017</v>
      </c>
      <c r="C500" s="36">
        <v>43830</v>
      </c>
      <c r="D500" s="124">
        <v>1.7181999999999999</v>
      </c>
      <c r="E500" s="124">
        <v>2.3582000000000001</v>
      </c>
      <c r="F500" s="125">
        <v>0.91624574180665597</v>
      </c>
      <c r="G500" s="36">
        <v>43829</v>
      </c>
      <c r="H500" s="124">
        <v>1.7025999999999999</v>
      </c>
      <c r="I500" s="125">
        <v>35.7509678438809</v>
      </c>
      <c r="J500" s="123" t="s">
        <v>10818</v>
      </c>
      <c r="K500" s="125">
        <v>5.1916248316395297</v>
      </c>
      <c r="L500" s="125">
        <v>10.772999806588899</v>
      </c>
      <c r="M500" s="130">
        <v>14.2192381838729</v>
      </c>
      <c r="N500" s="137">
        <f t="shared" si="77"/>
        <v>56.876952735491599</v>
      </c>
      <c r="O500" s="132">
        <f t="shared" si="78"/>
        <v>0.56876952735491604</v>
      </c>
      <c r="P500" s="134">
        <f t="shared" si="79"/>
        <v>99</v>
      </c>
      <c r="Q500" s="134">
        <v>1124</v>
      </c>
      <c r="R500" s="134" t="str">
        <f t="shared" si="80"/>
        <v>99/1124</v>
      </c>
      <c r="S500" s="132">
        <f t="shared" si="81"/>
        <v>8.8078291814946613E-2</v>
      </c>
      <c r="T500" s="137">
        <f t="shared" si="82"/>
        <v>95.59608540925268</v>
      </c>
      <c r="U500" s="133" t="e">
        <f ca="1">[1]!f_risk_annusharpe(A500,"2019/9/30","2019/12/31",1,1,3)</f>
        <v>#NAME?</v>
      </c>
      <c r="V500" s="134" t="e">
        <f t="shared" ca="1" si="83"/>
        <v>#NAME?</v>
      </c>
      <c r="W500" s="134">
        <f t="shared" si="84"/>
        <v>1124</v>
      </c>
      <c r="X500" s="134" t="e">
        <f t="shared" ca="1" si="85"/>
        <v>#NAME?</v>
      </c>
      <c r="Y500" s="132" t="e">
        <f t="shared" ca="1" si="86"/>
        <v>#NAME?</v>
      </c>
      <c r="Z500" s="137" t="e">
        <f t="shared" ca="1" si="87"/>
        <v>#NAME?</v>
      </c>
      <c r="AA500" s="125">
        <v>12.2492977069315</v>
      </c>
      <c r="AB500" s="125">
        <v>35.7509678438809</v>
      </c>
      <c r="AC500" s="123" t="s">
        <v>10818</v>
      </c>
      <c r="AD500" s="125">
        <v>21.970611201817299</v>
      </c>
      <c r="AE500" s="123" t="s">
        <v>10819</v>
      </c>
      <c r="AF500" s="125">
        <v>42.897538256819701</v>
      </c>
      <c r="AG500" s="123" t="s">
        <v>10820</v>
      </c>
      <c r="AH500" s="125">
        <v>157.58257843999999</v>
      </c>
      <c r="AI500" s="123" t="s">
        <v>157</v>
      </c>
      <c r="AJ500" s="123" t="s">
        <v>189</v>
      </c>
      <c r="AK500" s="124">
        <v>2.9566338928000002</v>
      </c>
      <c r="AL500" s="123" t="s">
        <v>159</v>
      </c>
      <c r="AM500" s="36">
        <v>42208</v>
      </c>
      <c r="AN500" s="123" t="s">
        <v>9271</v>
      </c>
      <c r="AO500" s="123" t="s">
        <v>10821</v>
      </c>
      <c r="AP500" s="123" t="s">
        <v>314</v>
      </c>
      <c r="AQ500" s="123" t="s">
        <v>256</v>
      </c>
    </row>
    <row r="501" spans="1:43">
      <c r="A501" s="123" t="s">
        <v>8018</v>
      </c>
      <c r="B501" s="123" t="s">
        <v>8019</v>
      </c>
      <c r="C501" s="36">
        <v>43830</v>
      </c>
      <c r="D501" s="124">
        <v>1.3079000000000001</v>
      </c>
      <c r="E501" s="124">
        <v>1.3079000000000001</v>
      </c>
      <c r="F501" s="125">
        <v>0.47630022278558698</v>
      </c>
      <c r="G501" s="36">
        <v>43829</v>
      </c>
      <c r="H501" s="124">
        <v>1.3017000000000001</v>
      </c>
      <c r="I501" s="125">
        <v>35.702427889603698</v>
      </c>
      <c r="J501" s="123" t="s">
        <v>10822</v>
      </c>
      <c r="K501" s="125">
        <v>2.2995698083691898</v>
      </c>
      <c r="L501" s="125">
        <v>7.0031907060459897</v>
      </c>
      <c r="M501" s="130">
        <v>7.8947368421052699</v>
      </c>
      <c r="N501" s="137">
        <f t="shared" si="77"/>
        <v>31.57894736842108</v>
      </c>
      <c r="O501" s="132">
        <f t="shared" si="78"/>
        <v>0.31578947368421079</v>
      </c>
      <c r="P501" s="134">
        <f t="shared" si="79"/>
        <v>514</v>
      </c>
      <c r="Q501" s="134">
        <v>1124</v>
      </c>
      <c r="R501" s="134" t="str">
        <f t="shared" si="80"/>
        <v>514/1124</v>
      </c>
      <c r="S501" s="132">
        <f t="shared" si="81"/>
        <v>0.45729537366548045</v>
      </c>
      <c r="T501" s="137">
        <f t="shared" si="82"/>
        <v>77.135231316725978</v>
      </c>
      <c r="U501" s="133" t="e">
        <f ca="1">[1]!f_risk_annusharpe(A501,"2019/9/30","2019/12/31",1,1,3)</f>
        <v>#NAME?</v>
      </c>
      <c r="V501" s="134" t="e">
        <f t="shared" ca="1" si="83"/>
        <v>#NAME?</v>
      </c>
      <c r="W501" s="134">
        <f t="shared" si="84"/>
        <v>1124</v>
      </c>
      <c r="X501" s="134" t="e">
        <f t="shared" ca="1" si="85"/>
        <v>#NAME?</v>
      </c>
      <c r="Y501" s="132" t="e">
        <f t="shared" ca="1" si="86"/>
        <v>#NAME?</v>
      </c>
      <c r="Z501" s="137" t="e">
        <f t="shared" ca="1" si="87"/>
        <v>#NAME?</v>
      </c>
      <c r="AA501" s="125">
        <v>9.6219931271477694</v>
      </c>
      <c r="AB501" s="125">
        <v>35.702427889603698</v>
      </c>
      <c r="AC501" s="123" t="s">
        <v>10822</v>
      </c>
      <c r="AD501" s="125">
        <v>4.1238754876204204</v>
      </c>
      <c r="AE501" s="123" t="s">
        <v>10823</v>
      </c>
      <c r="AF501" s="125">
        <v>11.5004262574595</v>
      </c>
      <c r="AG501" s="123" t="s">
        <v>10824</v>
      </c>
      <c r="AH501" s="125">
        <v>30.79</v>
      </c>
      <c r="AI501" s="123" t="s">
        <v>157</v>
      </c>
      <c r="AJ501" s="123" t="s">
        <v>158</v>
      </c>
      <c r="AK501" s="124">
        <v>1.2231309179000001</v>
      </c>
      <c r="AL501" s="123" t="s">
        <v>159</v>
      </c>
      <c r="AM501" s="36">
        <v>42423</v>
      </c>
      <c r="AN501" s="123" t="s">
        <v>9271</v>
      </c>
      <c r="AO501" s="123" t="s">
        <v>206</v>
      </c>
      <c r="AP501" s="123" t="s">
        <v>205</v>
      </c>
      <c r="AQ501" s="123" t="s">
        <v>185</v>
      </c>
    </row>
    <row r="502" spans="1:43">
      <c r="A502" s="123" t="s">
        <v>8020</v>
      </c>
      <c r="B502" s="123" t="s">
        <v>8021</v>
      </c>
      <c r="C502" s="36">
        <v>43830</v>
      </c>
      <c r="D502" s="124">
        <v>1.1180000000000001</v>
      </c>
      <c r="E502" s="124">
        <v>1.1180000000000001</v>
      </c>
      <c r="F502" s="125">
        <v>0.87521429215916602</v>
      </c>
      <c r="G502" s="36">
        <v>43829</v>
      </c>
      <c r="H502" s="124">
        <v>1.1083000000000001</v>
      </c>
      <c r="I502" s="125">
        <v>35.663147676252898</v>
      </c>
      <c r="J502" s="123" t="s">
        <v>10825</v>
      </c>
      <c r="K502" s="125">
        <v>2.7007165166268701</v>
      </c>
      <c r="L502" s="125">
        <v>8.2075106465350594</v>
      </c>
      <c r="M502" s="130">
        <v>9.8123956389352802</v>
      </c>
      <c r="N502" s="137">
        <f t="shared" si="77"/>
        <v>39.249582555741121</v>
      </c>
      <c r="O502" s="132">
        <f t="shared" si="78"/>
        <v>0.39249582555741119</v>
      </c>
      <c r="P502" s="134">
        <f t="shared" si="79"/>
        <v>352</v>
      </c>
      <c r="Q502" s="134">
        <v>1124</v>
      </c>
      <c r="R502" s="134" t="str">
        <f t="shared" si="80"/>
        <v>352/1124</v>
      </c>
      <c r="S502" s="132">
        <f t="shared" si="81"/>
        <v>0.31316725978647686</v>
      </c>
      <c r="T502" s="137">
        <f t="shared" si="82"/>
        <v>84.341637010676152</v>
      </c>
      <c r="U502" s="133" t="e">
        <f ca="1">[1]!f_risk_annusharpe(A502,"2019/9/30","2019/12/31",1,1,3)</f>
        <v>#NAME?</v>
      </c>
      <c r="V502" s="134" t="e">
        <f t="shared" ca="1" si="83"/>
        <v>#NAME?</v>
      </c>
      <c r="W502" s="134">
        <f t="shared" si="84"/>
        <v>1124</v>
      </c>
      <c r="X502" s="134" t="e">
        <f t="shared" ca="1" si="85"/>
        <v>#NAME?</v>
      </c>
      <c r="Y502" s="132" t="e">
        <f t="shared" ca="1" si="86"/>
        <v>#NAME?</v>
      </c>
      <c r="Z502" s="137" t="e">
        <f t="shared" ca="1" si="87"/>
        <v>#NAME?</v>
      </c>
      <c r="AA502" s="125">
        <v>16.4704656735077</v>
      </c>
      <c r="AB502" s="125">
        <v>35.663147676252898</v>
      </c>
      <c r="AC502" s="123" t="s">
        <v>10825</v>
      </c>
      <c r="AD502" s="125">
        <v>7.7798129759953696</v>
      </c>
      <c r="AE502" s="123" t="s">
        <v>10826</v>
      </c>
      <c r="AF502" s="126">
        <v>0</v>
      </c>
      <c r="AG502" s="123"/>
      <c r="AH502" s="125">
        <v>11.8</v>
      </c>
      <c r="AI502" s="123" t="s">
        <v>157</v>
      </c>
      <c r="AJ502" s="123" t="s">
        <v>95</v>
      </c>
      <c r="AK502" s="124">
        <v>3.1436146550999999</v>
      </c>
      <c r="AL502" s="123" t="s">
        <v>159</v>
      </c>
      <c r="AM502" s="36">
        <v>42977</v>
      </c>
      <c r="AN502" s="123" t="s">
        <v>9271</v>
      </c>
      <c r="AO502" s="123" t="s">
        <v>3630</v>
      </c>
      <c r="AP502" s="123" t="s">
        <v>404</v>
      </c>
      <c r="AQ502" s="123" t="s">
        <v>162</v>
      </c>
    </row>
    <row r="503" spans="1:43">
      <c r="A503" s="123" t="s">
        <v>8022</v>
      </c>
      <c r="B503" s="123" t="s">
        <v>8023</v>
      </c>
      <c r="C503" s="36">
        <v>43830</v>
      </c>
      <c r="D503" s="124">
        <v>1.0666</v>
      </c>
      <c r="E503" s="124">
        <v>1.0666</v>
      </c>
      <c r="F503" s="125">
        <v>1.8754688672165998E-2</v>
      </c>
      <c r="G503" s="36">
        <v>43829</v>
      </c>
      <c r="H503" s="124">
        <v>1.0664</v>
      </c>
      <c r="I503" s="125">
        <v>35.630722278738602</v>
      </c>
      <c r="J503" s="123" t="s">
        <v>10827</v>
      </c>
      <c r="K503" s="125">
        <v>2.4690171966567398</v>
      </c>
      <c r="L503" s="125">
        <v>5.5099416361657996</v>
      </c>
      <c r="M503" s="130">
        <v>7.4443437090762501</v>
      </c>
      <c r="N503" s="137">
        <f t="shared" si="77"/>
        <v>29.777374836305</v>
      </c>
      <c r="O503" s="132">
        <f t="shared" si="78"/>
        <v>0.29777374836304998</v>
      </c>
      <c r="P503" s="134">
        <f t="shared" si="79"/>
        <v>560</v>
      </c>
      <c r="Q503" s="134">
        <v>1124</v>
      </c>
      <c r="R503" s="134" t="str">
        <f t="shared" si="80"/>
        <v>560/1124</v>
      </c>
      <c r="S503" s="132">
        <f t="shared" si="81"/>
        <v>0.49822064056939502</v>
      </c>
      <c r="T503" s="137">
        <f t="shared" si="82"/>
        <v>75.088967971530252</v>
      </c>
      <c r="U503" s="133" t="e">
        <f ca="1">[1]!f_risk_annusharpe(A503,"2019/9/30","2019/12/31",1,1,3)</f>
        <v>#NAME?</v>
      </c>
      <c r="V503" s="134" t="e">
        <f t="shared" ca="1" si="83"/>
        <v>#NAME?</v>
      </c>
      <c r="W503" s="134">
        <f t="shared" si="84"/>
        <v>1124</v>
      </c>
      <c r="X503" s="134" t="e">
        <f t="shared" ca="1" si="85"/>
        <v>#NAME?</v>
      </c>
      <c r="Y503" s="132" t="e">
        <f t="shared" ca="1" si="86"/>
        <v>#NAME?</v>
      </c>
      <c r="Z503" s="137" t="e">
        <f t="shared" ca="1" si="87"/>
        <v>#NAME?</v>
      </c>
      <c r="AA503" s="125">
        <v>11.744368779465701</v>
      </c>
      <c r="AB503" s="125">
        <v>35.630722278738602</v>
      </c>
      <c r="AC503" s="123" t="s">
        <v>10827</v>
      </c>
      <c r="AD503" s="126">
        <v>0</v>
      </c>
      <c r="AE503" s="123"/>
      <c r="AF503" s="126">
        <v>0</v>
      </c>
      <c r="AG503" s="123"/>
      <c r="AH503" s="125">
        <v>6.66</v>
      </c>
      <c r="AI503" s="123" t="s">
        <v>157</v>
      </c>
      <c r="AJ503" s="123" t="s">
        <v>95</v>
      </c>
      <c r="AK503" s="124">
        <v>1.6287636760999999</v>
      </c>
      <c r="AL503" s="123" t="s">
        <v>159</v>
      </c>
      <c r="AM503" s="36">
        <v>43112</v>
      </c>
      <c r="AN503" s="123" t="s">
        <v>9271</v>
      </c>
      <c r="AO503" s="123" t="s">
        <v>10828</v>
      </c>
      <c r="AP503" s="123" t="s">
        <v>490</v>
      </c>
      <c r="AQ503" s="123" t="s">
        <v>235</v>
      </c>
    </row>
    <row r="504" spans="1:43">
      <c r="A504" s="123" t="s">
        <v>8024</v>
      </c>
      <c r="B504" s="123" t="s">
        <v>8025</v>
      </c>
      <c r="C504" s="36">
        <v>43830</v>
      </c>
      <c r="D504" s="124">
        <v>1.6</v>
      </c>
      <c r="E504" s="124">
        <v>2.5059999999999998</v>
      </c>
      <c r="F504" s="125">
        <v>0.50251256281407497</v>
      </c>
      <c r="G504" s="36">
        <v>43829</v>
      </c>
      <c r="H504" s="124">
        <v>1.5920000000000001</v>
      </c>
      <c r="I504" s="125">
        <v>35.557937978816803</v>
      </c>
      <c r="J504" s="123" t="s">
        <v>10829</v>
      </c>
      <c r="K504" s="125">
        <v>1.0101010101010199</v>
      </c>
      <c r="L504" s="125">
        <v>3.8286801984495402</v>
      </c>
      <c r="M504" s="130">
        <v>2.17113421826993</v>
      </c>
      <c r="N504" s="137">
        <f t="shared" si="77"/>
        <v>8.6845368730797201</v>
      </c>
      <c r="O504" s="132">
        <f t="shared" si="78"/>
        <v>8.6845368730797207E-2</v>
      </c>
      <c r="P504" s="134">
        <f t="shared" si="79"/>
        <v>1049</v>
      </c>
      <c r="Q504" s="134">
        <v>1124</v>
      </c>
      <c r="R504" s="134" t="str">
        <f t="shared" si="80"/>
        <v>1049/1124</v>
      </c>
      <c r="S504" s="132">
        <f t="shared" si="81"/>
        <v>0.93327402135231319</v>
      </c>
      <c r="T504" s="137">
        <f t="shared" si="82"/>
        <v>60</v>
      </c>
      <c r="U504" s="133" t="e">
        <f ca="1">[1]!f_risk_annusharpe(A504,"2019/9/30","2019/12/31",1,1,3)</f>
        <v>#NAME?</v>
      </c>
      <c r="V504" s="134" t="e">
        <f t="shared" ca="1" si="83"/>
        <v>#NAME?</v>
      </c>
      <c r="W504" s="134">
        <f t="shared" si="84"/>
        <v>1124</v>
      </c>
      <c r="X504" s="134" t="e">
        <f t="shared" ca="1" si="85"/>
        <v>#NAME?</v>
      </c>
      <c r="Y504" s="132" t="e">
        <f t="shared" ca="1" si="86"/>
        <v>#NAME?</v>
      </c>
      <c r="Z504" s="137" t="e">
        <f t="shared" ca="1" si="87"/>
        <v>#NAME?</v>
      </c>
      <c r="AA504" s="125">
        <v>7.39407415216768</v>
      </c>
      <c r="AB504" s="125">
        <v>35.557937978816803</v>
      </c>
      <c r="AC504" s="123" t="s">
        <v>10829</v>
      </c>
      <c r="AD504" s="125">
        <v>-8.0924342372032196</v>
      </c>
      <c r="AE504" s="123" t="s">
        <v>10830</v>
      </c>
      <c r="AF504" s="125">
        <v>41.068746708184101</v>
      </c>
      <c r="AG504" s="123" t="s">
        <v>10831</v>
      </c>
      <c r="AH504" s="125">
        <v>168.47120000000001</v>
      </c>
      <c r="AI504" s="123" t="s">
        <v>157</v>
      </c>
      <c r="AJ504" s="123" t="s">
        <v>166</v>
      </c>
      <c r="AK504" s="124">
        <v>35.1168672465</v>
      </c>
      <c r="AL504" s="123" t="s">
        <v>159</v>
      </c>
      <c r="AM504" s="36">
        <v>41898</v>
      </c>
      <c r="AN504" s="123" t="s">
        <v>9271</v>
      </c>
      <c r="AO504" s="123" t="s">
        <v>486</v>
      </c>
      <c r="AP504" s="123" t="s">
        <v>238</v>
      </c>
      <c r="AQ504" s="123" t="s">
        <v>165</v>
      </c>
    </row>
    <row r="505" spans="1:43">
      <c r="A505" s="123" t="s">
        <v>8026</v>
      </c>
      <c r="B505" s="123" t="s">
        <v>8027</v>
      </c>
      <c r="C505" s="36">
        <v>43830</v>
      </c>
      <c r="D505" s="124">
        <v>1.19</v>
      </c>
      <c r="E505" s="124">
        <v>1.19</v>
      </c>
      <c r="F505" s="125">
        <v>0.59171597633135198</v>
      </c>
      <c r="G505" s="36">
        <v>43829</v>
      </c>
      <c r="H505" s="124">
        <v>1.1830000000000001</v>
      </c>
      <c r="I505" s="125">
        <v>35.535307517084298</v>
      </c>
      <c r="J505" s="123" t="s">
        <v>10832</v>
      </c>
      <c r="K505" s="125">
        <v>1.4492753623188299</v>
      </c>
      <c r="L505" s="125">
        <v>8.4776663628076605</v>
      </c>
      <c r="M505" s="130">
        <v>11.423220973782801</v>
      </c>
      <c r="N505" s="137">
        <f t="shared" si="77"/>
        <v>45.692883895131203</v>
      </c>
      <c r="O505" s="132">
        <f t="shared" si="78"/>
        <v>0.45692883895131203</v>
      </c>
      <c r="P505" s="134">
        <f t="shared" si="79"/>
        <v>248</v>
      </c>
      <c r="Q505" s="134">
        <v>1124</v>
      </c>
      <c r="R505" s="134" t="str">
        <f t="shared" si="80"/>
        <v>248/1124</v>
      </c>
      <c r="S505" s="132">
        <f t="shared" si="81"/>
        <v>0.2206405693950178</v>
      </c>
      <c r="T505" s="137">
        <f t="shared" si="82"/>
        <v>88.967971530249116</v>
      </c>
      <c r="U505" s="133" t="e">
        <f ca="1">[1]!f_risk_annusharpe(A505,"2019/9/30","2019/12/31",1,1,3)</f>
        <v>#NAME?</v>
      </c>
      <c r="V505" s="134" t="e">
        <f t="shared" ca="1" si="83"/>
        <v>#NAME?</v>
      </c>
      <c r="W505" s="134">
        <f t="shared" si="84"/>
        <v>1124</v>
      </c>
      <c r="X505" s="134" t="e">
        <f t="shared" ca="1" si="85"/>
        <v>#NAME?</v>
      </c>
      <c r="Y505" s="132" t="e">
        <f t="shared" ca="1" si="86"/>
        <v>#NAME?</v>
      </c>
      <c r="Z505" s="137" t="e">
        <f t="shared" ca="1" si="87"/>
        <v>#NAME?</v>
      </c>
      <c r="AA505" s="125">
        <v>16.6666666666667</v>
      </c>
      <c r="AB505" s="125">
        <v>35.535307517084298</v>
      </c>
      <c r="AC505" s="123" t="s">
        <v>10832</v>
      </c>
      <c r="AD505" s="125">
        <v>20.202020202020201</v>
      </c>
      <c r="AE505" s="123" t="s">
        <v>10833</v>
      </c>
      <c r="AF505" s="126">
        <v>0</v>
      </c>
      <c r="AG505" s="123"/>
      <c r="AH505" s="125">
        <v>19</v>
      </c>
      <c r="AI505" s="123" t="s">
        <v>157</v>
      </c>
      <c r="AJ505" s="123" t="s">
        <v>95</v>
      </c>
      <c r="AK505" s="124">
        <v>1.1229075362000001</v>
      </c>
      <c r="AL505" s="123" t="s">
        <v>159</v>
      </c>
      <c r="AM505" s="36">
        <v>42941</v>
      </c>
      <c r="AN505" s="123" t="s">
        <v>9271</v>
      </c>
      <c r="AO505" s="123" t="s">
        <v>10834</v>
      </c>
      <c r="AP505" s="123" t="s">
        <v>343</v>
      </c>
      <c r="AQ505" s="123" t="s">
        <v>181</v>
      </c>
    </row>
    <row r="506" spans="1:43">
      <c r="A506" s="123" t="s">
        <v>8028</v>
      </c>
      <c r="B506" s="123" t="s">
        <v>8029</v>
      </c>
      <c r="C506" s="36">
        <v>43830</v>
      </c>
      <c r="D506" s="124">
        <v>1.1379999999999999</v>
      </c>
      <c r="E506" s="124">
        <v>1.1379999999999999</v>
      </c>
      <c r="F506" s="125">
        <v>0.176056338028169</v>
      </c>
      <c r="G506" s="36">
        <v>43829</v>
      </c>
      <c r="H506" s="124">
        <v>1.1359999999999999</v>
      </c>
      <c r="I506" s="125">
        <v>35.476190476190503</v>
      </c>
      <c r="J506" s="123" t="s">
        <v>10835</v>
      </c>
      <c r="K506" s="125">
        <v>2.3381294964028601</v>
      </c>
      <c r="L506" s="125">
        <v>6.8544600938967104</v>
      </c>
      <c r="M506" s="130">
        <v>6.3551401869158699</v>
      </c>
      <c r="N506" s="137">
        <f t="shared" si="77"/>
        <v>25.42056074766348</v>
      </c>
      <c r="O506" s="132">
        <f t="shared" si="78"/>
        <v>0.25420560747663479</v>
      </c>
      <c r="P506" s="134">
        <f t="shared" si="79"/>
        <v>647</v>
      </c>
      <c r="Q506" s="134">
        <v>1124</v>
      </c>
      <c r="R506" s="134" t="str">
        <f t="shared" si="80"/>
        <v>647/1124</v>
      </c>
      <c r="S506" s="132">
        <f t="shared" si="81"/>
        <v>0.57562277580071175</v>
      </c>
      <c r="T506" s="137">
        <f t="shared" si="82"/>
        <v>71.218861209964416</v>
      </c>
      <c r="U506" s="133" t="e">
        <f ca="1">[1]!f_risk_annusharpe(A506,"2019/9/30","2019/12/31",1,1,3)</f>
        <v>#NAME?</v>
      </c>
      <c r="V506" s="134" t="e">
        <f t="shared" ca="1" si="83"/>
        <v>#NAME?</v>
      </c>
      <c r="W506" s="134">
        <f t="shared" si="84"/>
        <v>1124</v>
      </c>
      <c r="X506" s="134" t="e">
        <f t="shared" ca="1" si="85"/>
        <v>#NAME?</v>
      </c>
      <c r="Y506" s="132" t="e">
        <f t="shared" ca="1" si="86"/>
        <v>#NAME?</v>
      </c>
      <c r="Z506" s="137" t="e">
        <f t="shared" ca="1" si="87"/>
        <v>#NAME?</v>
      </c>
      <c r="AA506" s="125">
        <v>17.4406604747162</v>
      </c>
      <c r="AB506" s="125">
        <v>35.476190476190503</v>
      </c>
      <c r="AC506" s="123" t="s">
        <v>10835</v>
      </c>
      <c r="AD506" s="125">
        <v>4.49954086317722</v>
      </c>
      <c r="AE506" s="123" t="s">
        <v>10836</v>
      </c>
      <c r="AF506" s="126">
        <v>0</v>
      </c>
      <c r="AG506" s="123"/>
      <c r="AH506" s="125">
        <v>13.8</v>
      </c>
      <c r="AI506" s="123" t="s">
        <v>157</v>
      </c>
      <c r="AJ506" s="123" t="s">
        <v>95</v>
      </c>
      <c r="AK506" s="124">
        <v>0.6108017348</v>
      </c>
      <c r="AL506" s="123" t="s">
        <v>159</v>
      </c>
      <c r="AM506" s="36">
        <v>42788</v>
      </c>
      <c r="AN506" s="123" t="s">
        <v>9271</v>
      </c>
      <c r="AO506" s="123" t="s">
        <v>504</v>
      </c>
      <c r="AP506" s="123" t="s">
        <v>187</v>
      </c>
      <c r="AQ506" s="123" t="s">
        <v>185</v>
      </c>
    </row>
    <row r="507" spans="1:43">
      <c r="A507" s="123" t="s">
        <v>8030</v>
      </c>
      <c r="B507" s="123" t="s">
        <v>8031</v>
      </c>
      <c r="C507" s="36">
        <v>43830</v>
      </c>
      <c r="D507" s="124">
        <v>1.054</v>
      </c>
      <c r="E507" s="124">
        <v>1.054</v>
      </c>
      <c r="F507" s="125">
        <v>0.47664442326025902</v>
      </c>
      <c r="G507" s="36">
        <v>43829</v>
      </c>
      <c r="H507" s="124">
        <v>1.0489999999999999</v>
      </c>
      <c r="I507" s="125">
        <v>35.475578406169703</v>
      </c>
      <c r="J507" s="123" t="s">
        <v>10837</v>
      </c>
      <c r="K507" s="125">
        <v>2.1317829457364401</v>
      </c>
      <c r="L507" s="125">
        <v>7.4413863404689202</v>
      </c>
      <c r="M507" s="130">
        <v>10.020876826722301</v>
      </c>
      <c r="N507" s="137">
        <f t="shared" si="77"/>
        <v>40.083507306889203</v>
      </c>
      <c r="O507" s="132">
        <f t="shared" si="78"/>
        <v>0.40083507306889204</v>
      </c>
      <c r="P507" s="134">
        <f t="shared" si="79"/>
        <v>342</v>
      </c>
      <c r="Q507" s="134">
        <v>1124</v>
      </c>
      <c r="R507" s="134" t="str">
        <f t="shared" si="80"/>
        <v>342/1124</v>
      </c>
      <c r="S507" s="132">
        <f t="shared" si="81"/>
        <v>0.30427046263345198</v>
      </c>
      <c r="T507" s="137">
        <f t="shared" si="82"/>
        <v>84.786476868327412</v>
      </c>
      <c r="U507" s="133" t="e">
        <f ca="1">[1]!f_risk_annusharpe(A507,"2019/9/30","2019/12/31",1,1,3)</f>
        <v>#NAME?</v>
      </c>
      <c r="V507" s="134" t="e">
        <f t="shared" ca="1" si="83"/>
        <v>#NAME?</v>
      </c>
      <c r="W507" s="134">
        <f t="shared" si="84"/>
        <v>1124</v>
      </c>
      <c r="X507" s="134" t="e">
        <f t="shared" ca="1" si="85"/>
        <v>#NAME?</v>
      </c>
      <c r="Y507" s="132" t="e">
        <f t="shared" ca="1" si="86"/>
        <v>#NAME?</v>
      </c>
      <c r="Z507" s="137" t="e">
        <f t="shared" ca="1" si="87"/>
        <v>#NAME?</v>
      </c>
      <c r="AA507" s="125">
        <v>14.814814814814801</v>
      </c>
      <c r="AB507" s="125">
        <v>35.475578406169703</v>
      </c>
      <c r="AC507" s="123" t="s">
        <v>10837</v>
      </c>
      <c r="AD507" s="125">
        <v>12.9689174705252</v>
      </c>
      <c r="AE507" s="123" t="s">
        <v>10838</v>
      </c>
      <c r="AF507" s="125">
        <v>12.9689174705252</v>
      </c>
      <c r="AG507" s="123" t="s">
        <v>10839</v>
      </c>
      <c r="AH507" s="125">
        <v>5.4</v>
      </c>
      <c r="AI507" s="123" t="s">
        <v>157</v>
      </c>
      <c r="AJ507" s="123" t="s">
        <v>158</v>
      </c>
      <c r="AK507" s="124">
        <v>9.8794056882000003</v>
      </c>
      <c r="AL507" s="123" t="s">
        <v>159</v>
      </c>
      <c r="AM507" s="36">
        <v>42143</v>
      </c>
      <c r="AN507" s="123" t="s">
        <v>9271</v>
      </c>
      <c r="AO507" s="123" t="s">
        <v>10840</v>
      </c>
      <c r="AP507" s="123" t="s">
        <v>200</v>
      </c>
      <c r="AQ507" s="123" t="s">
        <v>173</v>
      </c>
    </row>
    <row r="508" spans="1:43">
      <c r="A508" s="123" t="s">
        <v>8032</v>
      </c>
      <c r="B508" s="123" t="s">
        <v>8033</v>
      </c>
      <c r="C508" s="36">
        <v>43830</v>
      </c>
      <c r="D508" s="124">
        <v>1.3935999999999999</v>
      </c>
      <c r="E508" s="124">
        <v>1.3935999999999999</v>
      </c>
      <c r="F508" s="125">
        <v>0.75187969924811804</v>
      </c>
      <c r="G508" s="36">
        <v>43829</v>
      </c>
      <c r="H508" s="124">
        <v>1.3832</v>
      </c>
      <c r="I508" s="125">
        <v>35.340390404972297</v>
      </c>
      <c r="J508" s="123" t="s">
        <v>10841</v>
      </c>
      <c r="K508" s="125">
        <v>4.2723531612420498</v>
      </c>
      <c r="L508" s="125">
        <v>8.9175459163735695</v>
      </c>
      <c r="M508" s="130">
        <v>16.473046385290399</v>
      </c>
      <c r="N508" s="137">
        <f t="shared" si="77"/>
        <v>65.892185541161595</v>
      </c>
      <c r="O508" s="132">
        <f t="shared" si="78"/>
        <v>0.65892185541161596</v>
      </c>
      <c r="P508" s="134">
        <f t="shared" si="79"/>
        <v>34</v>
      </c>
      <c r="Q508" s="134">
        <v>1124</v>
      </c>
      <c r="R508" s="134" t="str">
        <f t="shared" si="80"/>
        <v>34/1124</v>
      </c>
      <c r="S508" s="132">
        <f t="shared" si="81"/>
        <v>3.0249110320284697E-2</v>
      </c>
      <c r="T508" s="137">
        <f t="shared" si="82"/>
        <v>98.487544483985772</v>
      </c>
      <c r="U508" s="133" t="e">
        <f ca="1">[1]!f_risk_annusharpe(A508,"2019/9/30","2019/12/31",1,1,3)</f>
        <v>#NAME?</v>
      </c>
      <c r="V508" s="134" t="e">
        <f t="shared" ca="1" si="83"/>
        <v>#NAME?</v>
      </c>
      <c r="W508" s="134">
        <f t="shared" si="84"/>
        <v>1124</v>
      </c>
      <c r="X508" s="134" t="e">
        <f t="shared" ca="1" si="85"/>
        <v>#NAME?</v>
      </c>
      <c r="Y508" s="132" t="e">
        <f t="shared" ca="1" si="86"/>
        <v>#NAME?</v>
      </c>
      <c r="Z508" s="137" t="e">
        <f t="shared" ca="1" si="87"/>
        <v>#NAME?</v>
      </c>
      <c r="AA508" s="125">
        <v>21.414880641226699</v>
      </c>
      <c r="AB508" s="125">
        <v>35.340390404972297</v>
      </c>
      <c r="AC508" s="123" t="s">
        <v>10841</v>
      </c>
      <c r="AD508" s="125">
        <v>12.1158487530169</v>
      </c>
      <c r="AE508" s="123" t="s">
        <v>10842</v>
      </c>
      <c r="AF508" s="125">
        <v>19.519725557461399</v>
      </c>
      <c r="AG508" s="123" t="s">
        <v>10843</v>
      </c>
      <c r="AH508" s="125">
        <v>39.36</v>
      </c>
      <c r="AI508" s="123" t="s">
        <v>157</v>
      </c>
      <c r="AJ508" s="123" t="s">
        <v>189</v>
      </c>
      <c r="AK508" s="124">
        <v>0.86810745099999997</v>
      </c>
      <c r="AL508" s="123" t="s">
        <v>159</v>
      </c>
      <c r="AM508" s="36">
        <v>42052</v>
      </c>
      <c r="AN508" s="123" t="s">
        <v>9271</v>
      </c>
      <c r="AO508" s="123" t="s">
        <v>521</v>
      </c>
      <c r="AP508" s="123" t="s">
        <v>233</v>
      </c>
      <c r="AQ508" s="123" t="s">
        <v>181</v>
      </c>
    </row>
    <row r="509" spans="1:43">
      <c r="A509" s="123" t="s">
        <v>8034</v>
      </c>
      <c r="B509" s="123" t="s">
        <v>8035</v>
      </c>
      <c r="C509" s="36">
        <v>43830</v>
      </c>
      <c r="D509" s="124">
        <v>0.91300000000000003</v>
      </c>
      <c r="E509" s="124">
        <v>0.91300000000000003</v>
      </c>
      <c r="F509" s="125">
        <v>0.88397790055248704</v>
      </c>
      <c r="G509" s="36">
        <v>43829</v>
      </c>
      <c r="H509" s="124">
        <v>0.90500000000000003</v>
      </c>
      <c r="I509" s="125">
        <v>35.259259259259302</v>
      </c>
      <c r="J509" s="123" t="s">
        <v>10845</v>
      </c>
      <c r="K509" s="125">
        <v>1.10741971207088</v>
      </c>
      <c r="L509" s="125">
        <v>2.0111731843575398</v>
      </c>
      <c r="M509" s="130">
        <v>2.9312288613303301</v>
      </c>
      <c r="N509" s="137">
        <f t="shared" si="77"/>
        <v>11.72491544532132</v>
      </c>
      <c r="O509" s="132">
        <f t="shared" si="78"/>
        <v>0.11724915445321321</v>
      </c>
      <c r="P509" s="134">
        <f t="shared" si="79"/>
        <v>971</v>
      </c>
      <c r="Q509" s="134">
        <v>1124</v>
      </c>
      <c r="R509" s="134" t="str">
        <f t="shared" si="80"/>
        <v>971/1124</v>
      </c>
      <c r="S509" s="132">
        <f t="shared" si="81"/>
        <v>0.86387900355871883</v>
      </c>
      <c r="T509" s="137">
        <f t="shared" si="82"/>
        <v>60</v>
      </c>
      <c r="U509" s="133" t="e">
        <f ca="1">[1]!f_risk_annusharpe(A509,"2019/9/30","2019/12/31",1,1,3)</f>
        <v>#NAME?</v>
      </c>
      <c r="V509" s="134" t="e">
        <f t="shared" ca="1" si="83"/>
        <v>#NAME?</v>
      </c>
      <c r="W509" s="134">
        <f t="shared" si="84"/>
        <v>1124</v>
      </c>
      <c r="X509" s="134" t="e">
        <f t="shared" ca="1" si="85"/>
        <v>#NAME?</v>
      </c>
      <c r="Y509" s="132" t="e">
        <f t="shared" ca="1" si="86"/>
        <v>#NAME?</v>
      </c>
      <c r="Z509" s="137" t="e">
        <f t="shared" ca="1" si="87"/>
        <v>#NAME?</v>
      </c>
      <c r="AA509" s="125">
        <v>10.9356014580802</v>
      </c>
      <c r="AB509" s="125">
        <v>35.259259259259302</v>
      </c>
      <c r="AC509" s="123" t="s">
        <v>10845</v>
      </c>
      <c r="AD509" s="125">
        <v>-0.97613882863340695</v>
      </c>
      <c r="AE509" s="123" t="s">
        <v>10846</v>
      </c>
      <c r="AF509" s="125">
        <v>-4.3979057591622999</v>
      </c>
      <c r="AG509" s="123" t="s">
        <v>10847</v>
      </c>
      <c r="AH509" s="125">
        <v>-8.6999999999999993</v>
      </c>
      <c r="AI509" s="123" t="s">
        <v>157</v>
      </c>
      <c r="AJ509" s="123" t="s">
        <v>186</v>
      </c>
      <c r="AK509" s="124">
        <v>1.4548135230999999</v>
      </c>
      <c r="AL509" s="123" t="s">
        <v>159</v>
      </c>
      <c r="AM509" s="36">
        <v>42593</v>
      </c>
      <c r="AN509" s="123" t="s">
        <v>9271</v>
      </c>
      <c r="AO509" s="123" t="s">
        <v>10848</v>
      </c>
      <c r="AP509" s="123" t="s">
        <v>441</v>
      </c>
      <c r="AQ509" s="123" t="s">
        <v>173</v>
      </c>
    </row>
    <row r="510" spans="1:43">
      <c r="A510" s="123" t="s">
        <v>8036</v>
      </c>
      <c r="B510" s="123" t="s">
        <v>8037</v>
      </c>
      <c r="C510" s="36">
        <v>43830</v>
      </c>
      <c r="D510" s="124">
        <v>1.276</v>
      </c>
      <c r="E510" s="124">
        <v>1.276</v>
      </c>
      <c r="F510" s="125">
        <v>7.8431372549028405E-2</v>
      </c>
      <c r="G510" s="36">
        <v>43829</v>
      </c>
      <c r="H510" s="124">
        <v>1.2749999999999999</v>
      </c>
      <c r="I510" s="125">
        <v>35.169491525423702</v>
      </c>
      <c r="J510" s="123" t="s">
        <v>10849</v>
      </c>
      <c r="K510" s="125">
        <v>0.71033938437254296</v>
      </c>
      <c r="L510" s="125">
        <v>6.0681629260182799</v>
      </c>
      <c r="M510" s="130">
        <v>6.5108514190317299</v>
      </c>
      <c r="N510" s="137">
        <f t="shared" si="77"/>
        <v>26.04340567612692</v>
      </c>
      <c r="O510" s="132">
        <f t="shared" si="78"/>
        <v>0.26043405676126918</v>
      </c>
      <c r="P510" s="134">
        <f t="shared" si="79"/>
        <v>636</v>
      </c>
      <c r="Q510" s="134">
        <v>1124</v>
      </c>
      <c r="R510" s="134" t="str">
        <f t="shared" si="80"/>
        <v>636/1124</v>
      </c>
      <c r="S510" s="132">
        <f t="shared" si="81"/>
        <v>0.5658362989323843</v>
      </c>
      <c r="T510" s="137">
        <f t="shared" si="82"/>
        <v>71.708185053380788</v>
      </c>
      <c r="U510" s="133" t="e">
        <f ca="1">[1]!f_risk_annusharpe(A510,"2019/9/30","2019/12/31",1,1,3)</f>
        <v>#NAME?</v>
      </c>
      <c r="V510" s="134" t="e">
        <f t="shared" ca="1" si="83"/>
        <v>#NAME?</v>
      </c>
      <c r="W510" s="134">
        <f t="shared" si="84"/>
        <v>1124</v>
      </c>
      <c r="X510" s="134" t="e">
        <f t="shared" ca="1" si="85"/>
        <v>#NAME?</v>
      </c>
      <c r="Y510" s="132" t="e">
        <f t="shared" ca="1" si="86"/>
        <v>#NAME?</v>
      </c>
      <c r="Z510" s="137" t="e">
        <f t="shared" ca="1" si="87"/>
        <v>#NAME?</v>
      </c>
      <c r="AA510" s="125">
        <v>6.5998329156223896</v>
      </c>
      <c r="AB510" s="125">
        <v>35.169491525423702</v>
      </c>
      <c r="AC510" s="123" t="s">
        <v>10849</v>
      </c>
      <c r="AD510" s="125">
        <v>0.71033938437254296</v>
      </c>
      <c r="AE510" s="123" t="s">
        <v>10850</v>
      </c>
      <c r="AF510" s="125">
        <v>20.947867298578199</v>
      </c>
      <c r="AG510" s="123" t="s">
        <v>10851</v>
      </c>
      <c r="AH510" s="125">
        <v>27.6</v>
      </c>
      <c r="AI510" s="123" t="s">
        <v>157</v>
      </c>
      <c r="AJ510" s="123" t="s">
        <v>189</v>
      </c>
      <c r="AK510" s="124">
        <v>0.86526475709999995</v>
      </c>
      <c r="AL510" s="123" t="s">
        <v>159</v>
      </c>
      <c r="AM510" s="36">
        <v>41717</v>
      </c>
      <c r="AN510" s="123" t="s">
        <v>9271</v>
      </c>
      <c r="AO510" s="123" t="s">
        <v>440</v>
      </c>
      <c r="AP510" s="123" t="s">
        <v>441</v>
      </c>
      <c r="AQ510" s="123" t="s">
        <v>173</v>
      </c>
    </row>
    <row r="511" spans="1:43">
      <c r="A511" s="123" t="s">
        <v>8038</v>
      </c>
      <c r="B511" s="123" t="s">
        <v>8039</v>
      </c>
      <c r="C511" s="36">
        <v>43830</v>
      </c>
      <c r="D511" s="124">
        <v>1.861</v>
      </c>
      <c r="E511" s="124">
        <v>2.2610000000000001</v>
      </c>
      <c r="F511" s="125">
        <v>0.21540118470651101</v>
      </c>
      <c r="G511" s="36">
        <v>43829</v>
      </c>
      <c r="H511" s="124">
        <v>1.857</v>
      </c>
      <c r="I511" s="125">
        <v>35.148874364560598</v>
      </c>
      <c r="J511" s="123" t="s">
        <v>10852</v>
      </c>
      <c r="K511" s="125">
        <v>2.0844761382337</v>
      </c>
      <c r="L511" s="125">
        <v>6.4645308924485203</v>
      </c>
      <c r="M511" s="130">
        <v>12.5831820931639</v>
      </c>
      <c r="N511" s="137">
        <f t="shared" si="77"/>
        <v>50.332728372655602</v>
      </c>
      <c r="O511" s="132">
        <f t="shared" si="78"/>
        <v>0.503327283726556</v>
      </c>
      <c r="P511" s="134">
        <f t="shared" si="79"/>
        <v>180</v>
      </c>
      <c r="Q511" s="134">
        <v>1124</v>
      </c>
      <c r="R511" s="134" t="str">
        <f t="shared" si="80"/>
        <v>180/1124</v>
      </c>
      <c r="S511" s="132">
        <f t="shared" si="81"/>
        <v>0.16014234875444841</v>
      </c>
      <c r="T511" s="137">
        <f t="shared" si="82"/>
        <v>91.992882562277572</v>
      </c>
      <c r="U511" s="133" t="e">
        <f ca="1">[1]!f_risk_annusharpe(A511,"2019/9/30","2019/12/31",1,1,3)</f>
        <v>#NAME?</v>
      </c>
      <c r="V511" s="134" t="e">
        <f t="shared" ca="1" si="83"/>
        <v>#NAME?</v>
      </c>
      <c r="W511" s="134">
        <f t="shared" si="84"/>
        <v>1124</v>
      </c>
      <c r="X511" s="134" t="e">
        <f t="shared" ca="1" si="85"/>
        <v>#NAME?</v>
      </c>
      <c r="Y511" s="132" t="e">
        <f t="shared" ca="1" si="86"/>
        <v>#NAME?</v>
      </c>
      <c r="Z511" s="137" t="e">
        <f t="shared" ca="1" si="87"/>
        <v>#NAME?</v>
      </c>
      <c r="AA511" s="125">
        <v>15.5183116076971</v>
      </c>
      <c r="AB511" s="125">
        <v>35.148874364560598</v>
      </c>
      <c r="AC511" s="123" t="s">
        <v>10852</v>
      </c>
      <c r="AD511" s="125">
        <v>-2.7690700104493202</v>
      </c>
      <c r="AE511" s="123" t="s">
        <v>10853</v>
      </c>
      <c r="AF511" s="125">
        <v>16.4580725907384</v>
      </c>
      <c r="AG511" s="123" t="s">
        <v>10854</v>
      </c>
      <c r="AH511" s="125">
        <v>131.13322239999999</v>
      </c>
      <c r="AI511" s="123" t="s">
        <v>157</v>
      </c>
      <c r="AJ511" s="123" t="s">
        <v>158</v>
      </c>
      <c r="AK511" s="124">
        <v>1.8598546477</v>
      </c>
      <c r="AL511" s="123" t="s">
        <v>159</v>
      </c>
      <c r="AM511" s="36">
        <v>41773</v>
      </c>
      <c r="AN511" s="123" t="s">
        <v>9271</v>
      </c>
      <c r="AO511" s="123" t="s">
        <v>503</v>
      </c>
      <c r="AP511" s="123" t="s">
        <v>245</v>
      </c>
      <c r="AQ511" s="123" t="s">
        <v>185</v>
      </c>
    </row>
    <row r="512" spans="1:43">
      <c r="A512" s="123" t="s">
        <v>8040</v>
      </c>
      <c r="B512" s="123" t="s">
        <v>8041</v>
      </c>
      <c r="C512" s="36">
        <v>43830</v>
      </c>
      <c r="D512" s="124">
        <v>1.2090000000000001</v>
      </c>
      <c r="E512" s="124">
        <v>1.2090000000000001</v>
      </c>
      <c r="F512" s="125">
        <v>0.33195020746887999</v>
      </c>
      <c r="G512" s="36">
        <v>43829</v>
      </c>
      <c r="H512" s="124">
        <v>1.2050000000000001</v>
      </c>
      <c r="I512" s="125">
        <v>35.083798882681599</v>
      </c>
      <c r="J512" s="123" t="s">
        <v>10855</v>
      </c>
      <c r="K512" s="125">
        <v>1.85341196293176</v>
      </c>
      <c r="L512" s="125">
        <v>3.5989717223650399</v>
      </c>
      <c r="M512" s="130">
        <v>4.3140638481449596</v>
      </c>
      <c r="N512" s="137">
        <f t="shared" si="77"/>
        <v>17.256255392579838</v>
      </c>
      <c r="O512" s="132">
        <f t="shared" si="78"/>
        <v>0.17256255392579839</v>
      </c>
      <c r="P512" s="134">
        <f t="shared" si="79"/>
        <v>819</v>
      </c>
      <c r="Q512" s="134">
        <v>1124</v>
      </c>
      <c r="R512" s="134" t="str">
        <f t="shared" si="80"/>
        <v>819/1124</v>
      </c>
      <c r="S512" s="132">
        <f t="shared" si="81"/>
        <v>0.72864768683274017</v>
      </c>
      <c r="T512" s="137">
        <f t="shared" si="82"/>
        <v>63.567615658362996</v>
      </c>
      <c r="U512" s="133" t="e">
        <f ca="1">[1]!f_risk_annusharpe(A512,"2019/9/30","2019/12/31",1,1,3)</f>
        <v>#NAME?</v>
      </c>
      <c r="V512" s="134" t="e">
        <f t="shared" ca="1" si="83"/>
        <v>#NAME?</v>
      </c>
      <c r="W512" s="134">
        <f t="shared" si="84"/>
        <v>1124</v>
      </c>
      <c r="X512" s="134" t="e">
        <f t="shared" ca="1" si="85"/>
        <v>#NAME?</v>
      </c>
      <c r="Y512" s="132" t="e">
        <f t="shared" ca="1" si="86"/>
        <v>#NAME?</v>
      </c>
      <c r="Z512" s="137" t="e">
        <f t="shared" ca="1" si="87"/>
        <v>#NAME?</v>
      </c>
      <c r="AA512" s="125">
        <v>7.2759538598048001</v>
      </c>
      <c r="AB512" s="125">
        <v>35.083798882681599</v>
      </c>
      <c r="AC512" s="123" t="s">
        <v>10855</v>
      </c>
      <c r="AD512" s="125">
        <v>8.4304932735426092</v>
      </c>
      <c r="AE512" s="123" t="s">
        <v>10856</v>
      </c>
      <c r="AF512" s="125">
        <v>22.244691607684501</v>
      </c>
      <c r="AG512" s="123" t="s">
        <v>10857</v>
      </c>
      <c r="AH512" s="125">
        <v>20.9</v>
      </c>
      <c r="AI512" s="123" t="s">
        <v>157</v>
      </c>
      <c r="AJ512" s="123" t="s">
        <v>189</v>
      </c>
      <c r="AK512" s="124">
        <v>1.1064586216000001</v>
      </c>
      <c r="AL512" s="123" t="s">
        <v>159</v>
      </c>
      <c r="AM512" s="36">
        <v>42551</v>
      </c>
      <c r="AN512" s="123" t="s">
        <v>9271</v>
      </c>
      <c r="AO512" s="123" t="s">
        <v>488</v>
      </c>
      <c r="AP512" s="123" t="s">
        <v>179</v>
      </c>
      <c r="AQ512" s="123" t="s">
        <v>173</v>
      </c>
    </row>
    <row r="513" spans="1:43">
      <c r="A513" s="123" t="s">
        <v>8042</v>
      </c>
      <c r="B513" s="123" t="s">
        <v>8043</v>
      </c>
      <c r="C513" s="36">
        <v>43830</v>
      </c>
      <c r="D513" s="124">
        <v>0.83299999999999996</v>
      </c>
      <c r="E513" s="124">
        <v>0.83299999999999996</v>
      </c>
      <c r="F513" s="125">
        <v>1.2150668286755799</v>
      </c>
      <c r="G513" s="36">
        <v>43829</v>
      </c>
      <c r="H513" s="124">
        <v>0.82299999999999995</v>
      </c>
      <c r="I513" s="125">
        <v>35.008103727714698</v>
      </c>
      <c r="J513" s="123" t="s">
        <v>10858</v>
      </c>
      <c r="K513" s="125">
        <v>4.6482412060301401</v>
      </c>
      <c r="L513" s="125">
        <v>12.4156545209177</v>
      </c>
      <c r="M513" s="130">
        <v>12.264150943396199</v>
      </c>
      <c r="N513" s="137">
        <f t="shared" si="77"/>
        <v>49.056603773584797</v>
      </c>
      <c r="O513" s="132">
        <f t="shared" si="78"/>
        <v>0.49056603773584795</v>
      </c>
      <c r="P513" s="134">
        <f t="shared" si="79"/>
        <v>203</v>
      </c>
      <c r="Q513" s="134">
        <v>1124</v>
      </c>
      <c r="R513" s="134" t="str">
        <f t="shared" si="80"/>
        <v>203/1124</v>
      </c>
      <c r="S513" s="132">
        <f t="shared" si="81"/>
        <v>0.1806049822064057</v>
      </c>
      <c r="T513" s="137">
        <f t="shared" si="82"/>
        <v>90.969750889679716</v>
      </c>
      <c r="U513" s="133" t="e">
        <f ca="1">[1]!f_risk_annusharpe(A513,"2019/9/30","2019/12/31",1,1,3)</f>
        <v>#NAME?</v>
      </c>
      <c r="V513" s="134" t="e">
        <f t="shared" ca="1" si="83"/>
        <v>#NAME?</v>
      </c>
      <c r="W513" s="134">
        <f t="shared" si="84"/>
        <v>1124</v>
      </c>
      <c r="X513" s="134" t="e">
        <f t="shared" ca="1" si="85"/>
        <v>#NAME?</v>
      </c>
      <c r="Y513" s="132" t="e">
        <f t="shared" ca="1" si="86"/>
        <v>#NAME?</v>
      </c>
      <c r="Z513" s="137" t="e">
        <f t="shared" ca="1" si="87"/>
        <v>#NAME?</v>
      </c>
      <c r="AA513" s="125">
        <v>16.5034965034965</v>
      </c>
      <c r="AB513" s="125">
        <v>35.008103727714698</v>
      </c>
      <c r="AC513" s="123" t="s">
        <v>10858</v>
      </c>
      <c r="AD513" s="125">
        <v>-8.9617486338797896</v>
      </c>
      <c r="AE513" s="123" t="s">
        <v>10859</v>
      </c>
      <c r="AF513" s="125">
        <v>-18.731707317073202</v>
      </c>
      <c r="AG513" s="123" t="s">
        <v>10860</v>
      </c>
      <c r="AH513" s="125">
        <v>-16.7</v>
      </c>
      <c r="AI513" s="123" t="s">
        <v>157</v>
      </c>
      <c r="AJ513" s="123" t="s">
        <v>186</v>
      </c>
      <c r="AK513" s="124">
        <v>1.0195316917999999</v>
      </c>
      <c r="AL513" s="123" t="s">
        <v>159</v>
      </c>
      <c r="AM513" s="36">
        <v>42501</v>
      </c>
      <c r="AN513" s="123" t="s">
        <v>9271</v>
      </c>
      <c r="AO513" s="123" t="s">
        <v>10861</v>
      </c>
      <c r="AP513" s="123" t="s">
        <v>179</v>
      </c>
      <c r="AQ513" s="123" t="s">
        <v>185</v>
      </c>
    </row>
    <row r="514" spans="1:43">
      <c r="A514" s="123" t="s">
        <v>8044</v>
      </c>
      <c r="B514" s="123" t="s">
        <v>8045</v>
      </c>
      <c r="C514" s="36">
        <v>43830</v>
      </c>
      <c r="D514" s="124">
        <v>1.046</v>
      </c>
      <c r="E514" s="124">
        <v>1.046</v>
      </c>
      <c r="F514" s="125">
        <v>0.86788813886211402</v>
      </c>
      <c r="G514" s="36">
        <v>43829</v>
      </c>
      <c r="H514" s="124">
        <v>1.0369999999999999</v>
      </c>
      <c r="I514" s="125">
        <v>34.9677419354839</v>
      </c>
      <c r="J514" s="123" t="s">
        <v>10862</v>
      </c>
      <c r="K514" s="125">
        <v>1.3565891472868199</v>
      </c>
      <c r="L514" s="125">
        <v>7.39219712525668</v>
      </c>
      <c r="M514" s="130">
        <v>11.8716577540107</v>
      </c>
      <c r="N514" s="137">
        <f t="shared" si="77"/>
        <v>47.4866310160428</v>
      </c>
      <c r="O514" s="132">
        <f t="shared" si="78"/>
        <v>0.47486631016042802</v>
      </c>
      <c r="P514" s="134">
        <f t="shared" si="79"/>
        <v>220</v>
      </c>
      <c r="Q514" s="134">
        <v>1124</v>
      </c>
      <c r="R514" s="134" t="str">
        <f t="shared" si="80"/>
        <v>220/1124</v>
      </c>
      <c r="S514" s="132">
        <f t="shared" si="81"/>
        <v>0.19572953736654805</v>
      </c>
      <c r="T514" s="137">
        <f t="shared" si="82"/>
        <v>90.213523131672602</v>
      </c>
      <c r="U514" s="133" t="e">
        <f ca="1">[1]!f_risk_annusharpe(A514,"2019/9/30","2019/12/31",1,1,3)</f>
        <v>#NAME?</v>
      </c>
      <c r="V514" s="134" t="e">
        <f t="shared" ca="1" si="83"/>
        <v>#NAME?</v>
      </c>
      <c r="W514" s="134">
        <f t="shared" si="84"/>
        <v>1124</v>
      </c>
      <c r="X514" s="134" t="e">
        <f t="shared" ca="1" si="85"/>
        <v>#NAME?</v>
      </c>
      <c r="Y514" s="132" t="e">
        <f t="shared" ca="1" si="86"/>
        <v>#NAME?</v>
      </c>
      <c r="Z514" s="137" t="e">
        <f t="shared" ca="1" si="87"/>
        <v>#NAME?</v>
      </c>
      <c r="AA514" s="125">
        <v>32.741116751268997</v>
      </c>
      <c r="AB514" s="125">
        <v>34.9677419354839</v>
      </c>
      <c r="AC514" s="123" t="s">
        <v>10862</v>
      </c>
      <c r="AD514" s="125">
        <v>27.250608272506099</v>
      </c>
      <c r="AE514" s="123" t="s">
        <v>10863</v>
      </c>
      <c r="AF514" s="125">
        <v>17.528089887640501</v>
      </c>
      <c r="AG514" s="123" t="s">
        <v>10864</v>
      </c>
      <c r="AH514" s="125">
        <v>4.5999999999999996</v>
      </c>
      <c r="AI514" s="123" t="s">
        <v>157</v>
      </c>
      <c r="AJ514" s="123" t="s">
        <v>158</v>
      </c>
      <c r="AK514" s="124">
        <v>2.3097458123000001</v>
      </c>
      <c r="AL514" s="123" t="s">
        <v>159</v>
      </c>
      <c r="AM514" s="36">
        <v>42321</v>
      </c>
      <c r="AN514" s="123" t="s">
        <v>9271</v>
      </c>
      <c r="AO514" s="123" t="s">
        <v>10865</v>
      </c>
      <c r="AP514" s="123" t="s">
        <v>244</v>
      </c>
      <c r="AQ514" s="123" t="s">
        <v>181</v>
      </c>
    </row>
    <row r="515" spans="1:43">
      <c r="A515" s="123" t="s">
        <v>8046</v>
      </c>
      <c r="B515" s="123" t="s">
        <v>8047</v>
      </c>
      <c r="C515" s="36">
        <v>43830</v>
      </c>
      <c r="D515" s="124">
        <v>1.216</v>
      </c>
      <c r="E515" s="124">
        <v>1.216</v>
      </c>
      <c r="F515" s="125">
        <v>1.4178482068390199</v>
      </c>
      <c r="G515" s="36">
        <v>43829</v>
      </c>
      <c r="H515" s="124">
        <v>1.1990000000000001</v>
      </c>
      <c r="I515" s="125">
        <v>34.961154273029997</v>
      </c>
      <c r="J515" s="123" t="s">
        <v>10866</v>
      </c>
      <c r="K515" s="125">
        <v>2.1848739495798299</v>
      </c>
      <c r="L515" s="125">
        <v>5.3726169844020903</v>
      </c>
      <c r="M515" s="130">
        <v>5.6472632493483896</v>
      </c>
      <c r="N515" s="137">
        <f t="shared" si="77"/>
        <v>22.589052997393559</v>
      </c>
      <c r="O515" s="132">
        <f t="shared" si="78"/>
        <v>0.22589052997393558</v>
      </c>
      <c r="P515" s="134">
        <f t="shared" si="79"/>
        <v>711</v>
      </c>
      <c r="Q515" s="134">
        <v>1124</v>
      </c>
      <c r="R515" s="134" t="str">
        <f t="shared" si="80"/>
        <v>711/1124</v>
      </c>
      <c r="S515" s="132">
        <f t="shared" si="81"/>
        <v>0.63256227758007122</v>
      </c>
      <c r="T515" s="137">
        <f t="shared" si="82"/>
        <v>68.371886120996436</v>
      </c>
      <c r="U515" s="133" t="e">
        <f ca="1">[1]!f_risk_annusharpe(A515,"2019/9/30","2019/12/31",1,1,3)</f>
        <v>#NAME?</v>
      </c>
      <c r="V515" s="134" t="e">
        <f t="shared" ca="1" si="83"/>
        <v>#NAME?</v>
      </c>
      <c r="W515" s="134">
        <f t="shared" si="84"/>
        <v>1124</v>
      </c>
      <c r="X515" s="134" t="e">
        <f t="shared" ca="1" si="85"/>
        <v>#NAME?</v>
      </c>
      <c r="Y515" s="132" t="e">
        <f t="shared" ca="1" si="86"/>
        <v>#NAME?</v>
      </c>
      <c r="Z515" s="137" t="e">
        <f t="shared" ca="1" si="87"/>
        <v>#NAME?</v>
      </c>
      <c r="AA515" s="125">
        <v>20.1581027667984</v>
      </c>
      <c r="AB515" s="125">
        <v>34.961154273029997</v>
      </c>
      <c r="AC515" s="123" t="s">
        <v>10866</v>
      </c>
      <c r="AD515" s="125">
        <v>14.500941619585699</v>
      </c>
      <c r="AE515" s="123" t="s">
        <v>10867</v>
      </c>
      <c r="AF515" s="126">
        <v>0</v>
      </c>
      <c r="AG515" s="123"/>
      <c r="AH515" s="125">
        <v>21.6</v>
      </c>
      <c r="AI515" s="123" t="s">
        <v>157</v>
      </c>
      <c r="AJ515" s="123" t="s">
        <v>95</v>
      </c>
      <c r="AK515" s="124">
        <v>1.8780324279</v>
      </c>
      <c r="AL515" s="123" t="s">
        <v>159</v>
      </c>
      <c r="AM515" s="36">
        <v>42907</v>
      </c>
      <c r="AN515" s="123" t="s">
        <v>9271</v>
      </c>
      <c r="AO515" s="123" t="s">
        <v>10868</v>
      </c>
      <c r="AP515" s="123" t="s">
        <v>404</v>
      </c>
      <c r="AQ515" s="123" t="s">
        <v>177</v>
      </c>
    </row>
    <row r="516" spans="1:43">
      <c r="A516" s="123" t="s">
        <v>8048</v>
      </c>
      <c r="B516" s="123" t="s">
        <v>8049</v>
      </c>
      <c r="C516" s="36">
        <v>43830</v>
      </c>
      <c r="D516" s="124">
        <v>1.0988</v>
      </c>
      <c r="E516" s="124">
        <v>1.0988</v>
      </c>
      <c r="F516" s="125">
        <v>0.64114306649568598</v>
      </c>
      <c r="G516" s="36">
        <v>43829</v>
      </c>
      <c r="H516" s="124">
        <v>1.0918000000000001</v>
      </c>
      <c r="I516" s="125">
        <v>34.921414538310401</v>
      </c>
      <c r="J516" s="123" t="s">
        <v>10869</v>
      </c>
      <c r="K516" s="125">
        <v>2.4808804327550802</v>
      </c>
      <c r="L516" s="125">
        <v>8.8783194609591707</v>
      </c>
      <c r="M516" s="130">
        <v>13.2666735388104</v>
      </c>
      <c r="N516" s="137">
        <f t="shared" ref="N516:N579" si="88">M516*4</f>
        <v>53.066694155241599</v>
      </c>
      <c r="O516" s="132">
        <f t="shared" ref="O516:O579" si="89">N516/100</f>
        <v>0.530666941552416</v>
      </c>
      <c r="P516" s="134">
        <f t="shared" ref="P516:P579" si="90">RANK(O516,$O$3:$O$2000,0)</f>
        <v>142</v>
      </c>
      <c r="Q516" s="134">
        <v>1124</v>
      </c>
      <c r="R516" s="134" t="str">
        <f t="shared" ref="R516:R579" si="91">P516&amp;"/"&amp;Q516</f>
        <v>142/1124</v>
      </c>
      <c r="S516" s="132">
        <f t="shared" ref="S516:S579" si="92">P516/Q516</f>
        <v>0.12633451957295375</v>
      </c>
      <c r="T516" s="137">
        <f t="shared" ref="T516:T579" si="93">IF(S516&gt;0.8,60,60+40/80%*(80%-S516))</f>
        <v>93.683274021352318</v>
      </c>
      <c r="U516" s="133" t="e">
        <f ca="1">[1]!f_risk_annusharpe(A516,"2019/9/30","2019/12/31",1,1,3)</f>
        <v>#NAME?</v>
      </c>
      <c r="V516" s="134" t="e">
        <f t="shared" ref="V516:V579" ca="1" si="94">RANK(U516,$U$3:$U$1230,0)</f>
        <v>#NAME?</v>
      </c>
      <c r="W516" s="134">
        <f t="shared" ref="W516:W579" si="95">Q516</f>
        <v>1124</v>
      </c>
      <c r="X516" s="134" t="e">
        <f t="shared" ref="X516:X579" ca="1" si="96">V516&amp;"/"&amp;W516</f>
        <v>#NAME?</v>
      </c>
      <c r="Y516" s="132" t="e">
        <f t="shared" ref="Y516:Y579" ca="1" si="97">V516/W516</f>
        <v>#NAME?</v>
      </c>
      <c r="Z516" s="137" t="e">
        <f t="shared" ref="Z516:Z579" ca="1" si="98">IF(Y516&gt;0.8,60,60+40/80%*(80%-Y516))</f>
        <v>#NAME?</v>
      </c>
      <c r="AA516" s="125">
        <v>20.946615299945002</v>
      </c>
      <c r="AB516" s="125">
        <v>34.921414538310401</v>
      </c>
      <c r="AC516" s="123" t="s">
        <v>10869</v>
      </c>
      <c r="AD516" s="125">
        <v>6.2669245647969003</v>
      </c>
      <c r="AE516" s="123" t="s">
        <v>10870</v>
      </c>
      <c r="AF516" s="125">
        <v>8.7920792079207892</v>
      </c>
      <c r="AG516" s="123" t="s">
        <v>10871</v>
      </c>
      <c r="AH516" s="125">
        <v>9.8800000000000008</v>
      </c>
      <c r="AI516" s="123" t="s">
        <v>157</v>
      </c>
      <c r="AJ516" s="123" t="s">
        <v>158</v>
      </c>
      <c r="AK516" s="124">
        <v>2.8952765984000002</v>
      </c>
      <c r="AL516" s="123" t="s">
        <v>159</v>
      </c>
      <c r="AM516" s="36">
        <v>42306</v>
      </c>
      <c r="AN516" s="123" t="s">
        <v>9271</v>
      </c>
      <c r="AO516" s="123" t="s">
        <v>525</v>
      </c>
      <c r="AP516" s="123" t="s">
        <v>246</v>
      </c>
      <c r="AQ516" s="123" t="s">
        <v>247</v>
      </c>
    </row>
    <row r="517" spans="1:43">
      <c r="A517" s="123" t="s">
        <v>8050</v>
      </c>
      <c r="B517" s="123" t="s">
        <v>8051</v>
      </c>
      <c r="C517" s="36">
        <v>43830</v>
      </c>
      <c r="D517" s="124">
        <v>0.96879999999999999</v>
      </c>
      <c r="E517" s="124">
        <v>0.96879999999999999</v>
      </c>
      <c r="F517" s="125">
        <v>0.321010665838251</v>
      </c>
      <c r="G517" s="36">
        <v>43829</v>
      </c>
      <c r="H517" s="124">
        <v>0.9657</v>
      </c>
      <c r="I517" s="125">
        <v>34.836464857341703</v>
      </c>
      <c r="J517" s="123" t="s">
        <v>10872</v>
      </c>
      <c r="K517" s="125">
        <v>1.4875340456735799</v>
      </c>
      <c r="L517" s="125">
        <v>6.2397192674635296</v>
      </c>
      <c r="M517" s="130">
        <v>7.6683707490553399</v>
      </c>
      <c r="N517" s="137">
        <f t="shared" si="88"/>
        <v>30.67348299622136</v>
      </c>
      <c r="O517" s="132">
        <f t="shared" si="89"/>
        <v>0.30673482996221357</v>
      </c>
      <c r="P517" s="134">
        <f t="shared" si="90"/>
        <v>539</v>
      </c>
      <c r="Q517" s="134">
        <v>1124</v>
      </c>
      <c r="R517" s="134" t="str">
        <f t="shared" si="91"/>
        <v>539/1124</v>
      </c>
      <c r="S517" s="132">
        <f t="shared" si="92"/>
        <v>0.47953736654804269</v>
      </c>
      <c r="T517" s="137">
        <f t="shared" si="93"/>
        <v>76.02313167259787</v>
      </c>
      <c r="U517" s="133" t="e">
        <f ca="1">[1]!f_risk_annusharpe(A517,"2019/9/30","2019/12/31",1,1,3)</f>
        <v>#NAME?</v>
      </c>
      <c r="V517" s="134" t="e">
        <f t="shared" ca="1" si="94"/>
        <v>#NAME?</v>
      </c>
      <c r="W517" s="134">
        <f t="shared" si="95"/>
        <v>1124</v>
      </c>
      <c r="X517" s="134" t="e">
        <f t="shared" ca="1" si="96"/>
        <v>#NAME?</v>
      </c>
      <c r="Y517" s="132" t="e">
        <f t="shared" ca="1" si="97"/>
        <v>#NAME?</v>
      </c>
      <c r="Z517" s="137" t="e">
        <f t="shared" ca="1" si="98"/>
        <v>#NAME?</v>
      </c>
      <c r="AA517" s="125">
        <v>14.070410926645501</v>
      </c>
      <c r="AB517" s="125">
        <v>34.836464857341703</v>
      </c>
      <c r="AC517" s="123" t="s">
        <v>10872</v>
      </c>
      <c r="AD517" s="125">
        <v>-3.2361166600079998</v>
      </c>
      <c r="AE517" s="123" t="s">
        <v>10873</v>
      </c>
      <c r="AF517" s="126">
        <v>0</v>
      </c>
      <c r="AG517" s="123"/>
      <c r="AH517" s="125">
        <v>-3.12</v>
      </c>
      <c r="AI517" s="123" t="s">
        <v>157</v>
      </c>
      <c r="AJ517" s="123" t="s">
        <v>95</v>
      </c>
      <c r="AK517" s="124">
        <v>4.2735609536999997</v>
      </c>
      <c r="AL517" s="123" t="s">
        <v>159</v>
      </c>
      <c r="AM517" s="36">
        <v>43084</v>
      </c>
      <c r="AN517" s="123" t="s">
        <v>9271</v>
      </c>
      <c r="AO517" s="123" t="s">
        <v>10874</v>
      </c>
      <c r="AP517" s="123" t="s">
        <v>269</v>
      </c>
      <c r="AQ517" s="123" t="s">
        <v>162</v>
      </c>
    </row>
    <row r="518" spans="1:43">
      <c r="A518" s="123" t="s">
        <v>8052</v>
      </c>
      <c r="B518" s="123" t="s">
        <v>8053</v>
      </c>
      <c r="C518" s="36">
        <v>43830</v>
      </c>
      <c r="D518" s="124">
        <v>1.0229999999999999</v>
      </c>
      <c r="E518" s="124">
        <v>1.0229999999999999</v>
      </c>
      <c r="F518" s="125">
        <v>0.68897637795274602</v>
      </c>
      <c r="G518" s="36">
        <v>43829</v>
      </c>
      <c r="H518" s="124">
        <v>1.016</v>
      </c>
      <c r="I518" s="125">
        <v>34.7826086956522</v>
      </c>
      <c r="J518" s="123" t="s">
        <v>10875</v>
      </c>
      <c r="K518" s="125">
        <v>1.0869565217391199</v>
      </c>
      <c r="L518" s="125">
        <v>6.5624999999999902</v>
      </c>
      <c r="M518" s="130">
        <v>12.4175824175824</v>
      </c>
      <c r="N518" s="137">
        <f t="shared" si="88"/>
        <v>49.6703296703296</v>
      </c>
      <c r="O518" s="132">
        <f t="shared" si="89"/>
        <v>0.49670329670329599</v>
      </c>
      <c r="P518" s="134">
        <f t="shared" si="90"/>
        <v>192</v>
      </c>
      <c r="Q518" s="134">
        <v>1124</v>
      </c>
      <c r="R518" s="134" t="str">
        <f t="shared" si="91"/>
        <v>192/1124</v>
      </c>
      <c r="S518" s="132">
        <f t="shared" si="92"/>
        <v>0.1708185053380783</v>
      </c>
      <c r="T518" s="137">
        <f t="shared" si="93"/>
        <v>91.459074733096088</v>
      </c>
      <c r="U518" s="133" t="e">
        <f ca="1">[1]!f_risk_annusharpe(A518,"2019/9/30","2019/12/31",1,1,3)</f>
        <v>#NAME?</v>
      </c>
      <c r="V518" s="134" t="e">
        <f t="shared" ca="1" si="94"/>
        <v>#NAME?</v>
      </c>
      <c r="W518" s="134">
        <f t="shared" si="95"/>
        <v>1124</v>
      </c>
      <c r="X518" s="134" t="e">
        <f t="shared" ca="1" si="96"/>
        <v>#NAME?</v>
      </c>
      <c r="Y518" s="132" t="e">
        <f t="shared" ca="1" si="97"/>
        <v>#NAME?</v>
      </c>
      <c r="Z518" s="137" t="e">
        <f t="shared" ca="1" si="98"/>
        <v>#NAME?</v>
      </c>
      <c r="AA518" s="125">
        <v>19.929660023446701</v>
      </c>
      <c r="AB518" s="125">
        <v>34.7826086956522</v>
      </c>
      <c r="AC518" s="123" t="s">
        <v>10875</v>
      </c>
      <c r="AD518" s="125">
        <v>-5.1899907321594103</v>
      </c>
      <c r="AE518" s="123" t="s">
        <v>10876</v>
      </c>
      <c r="AF518" s="125">
        <v>1.1869436201780399</v>
      </c>
      <c r="AG518" s="123" t="s">
        <v>10877</v>
      </c>
      <c r="AH518" s="125">
        <v>2.2999999999999901</v>
      </c>
      <c r="AI518" s="123" t="s">
        <v>157</v>
      </c>
      <c r="AJ518" s="123" t="s">
        <v>186</v>
      </c>
      <c r="AK518" s="124">
        <v>1.4762624432</v>
      </c>
      <c r="AL518" s="123" t="s">
        <v>159</v>
      </c>
      <c r="AM518" s="36">
        <v>42425</v>
      </c>
      <c r="AN518" s="123" t="s">
        <v>9271</v>
      </c>
      <c r="AO518" s="123" t="s">
        <v>10878</v>
      </c>
      <c r="AP518" s="123" t="s">
        <v>244</v>
      </c>
      <c r="AQ518" s="123" t="s">
        <v>162</v>
      </c>
    </row>
    <row r="519" spans="1:43">
      <c r="A519" s="123" t="s">
        <v>8054</v>
      </c>
      <c r="B519" s="123" t="s">
        <v>8055</v>
      </c>
      <c r="C519" s="36">
        <v>43830</v>
      </c>
      <c r="D519" s="124">
        <v>1.5629999999999999</v>
      </c>
      <c r="E519" s="124">
        <v>1.5629999999999999</v>
      </c>
      <c r="F519" s="125">
        <v>0.32092426187419099</v>
      </c>
      <c r="G519" s="36">
        <v>43829</v>
      </c>
      <c r="H519" s="124">
        <v>1.5580000000000001</v>
      </c>
      <c r="I519" s="125">
        <v>34.741379310344797</v>
      </c>
      <c r="J519" s="123" t="s">
        <v>10879</v>
      </c>
      <c r="K519" s="125">
        <v>0.70876288659793196</v>
      </c>
      <c r="L519" s="125">
        <v>2.0901371652514702</v>
      </c>
      <c r="M519" s="130">
        <v>3.0323005932762102</v>
      </c>
      <c r="N519" s="137">
        <f t="shared" si="88"/>
        <v>12.129202373104841</v>
      </c>
      <c r="O519" s="132">
        <f t="shared" si="89"/>
        <v>0.1212920237310484</v>
      </c>
      <c r="P519" s="134">
        <f t="shared" si="90"/>
        <v>949</v>
      </c>
      <c r="Q519" s="134">
        <v>1124</v>
      </c>
      <c r="R519" s="134" t="str">
        <f t="shared" si="91"/>
        <v>949/1124</v>
      </c>
      <c r="S519" s="132">
        <f t="shared" si="92"/>
        <v>0.84430604982206403</v>
      </c>
      <c r="T519" s="137">
        <f t="shared" si="93"/>
        <v>60</v>
      </c>
      <c r="U519" s="133" t="e">
        <f ca="1">[1]!f_risk_annusharpe(A519,"2019/9/30","2019/12/31",1,1,3)</f>
        <v>#NAME?</v>
      </c>
      <c r="V519" s="134" t="e">
        <f t="shared" ca="1" si="94"/>
        <v>#NAME?</v>
      </c>
      <c r="W519" s="134">
        <f t="shared" si="95"/>
        <v>1124</v>
      </c>
      <c r="X519" s="134" t="e">
        <f t="shared" ca="1" si="96"/>
        <v>#NAME?</v>
      </c>
      <c r="Y519" s="132" t="e">
        <f t="shared" ca="1" si="97"/>
        <v>#NAME?</v>
      </c>
      <c r="Z519" s="137" t="e">
        <f t="shared" ca="1" si="98"/>
        <v>#NAME?</v>
      </c>
      <c r="AA519" s="125">
        <v>8.3911234396671297</v>
      </c>
      <c r="AB519" s="125">
        <v>34.741379310344797</v>
      </c>
      <c r="AC519" s="123" t="s">
        <v>10879</v>
      </c>
      <c r="AD519" s="125">
        <v>27.591836734693899</v>
      </c>
      <c r="AE519" s="123" t="s">
        <v>10880</v>
      </c>
      <c r="AF519" s="125">
        <v>44.454713493530498</v>
      </c>
      <c r="AG519" s="123" t="s">
        <v>10881</v>
      </c>
      <c r="AH519" s="125">
        <v>56.3</v>
      </c>
      <c r="AI519" s="123" t="s">
        <v>163</v>
      </c>
      <c r="AJ519" s="123" t="s">
        <v>166</v>
      </c>
      <c r="AK519" s="124">
        <v>2.5551205196</v>
      </c>
      <c r="AL519" s="123" t="s">
        <v>159</v>
      </c>
      <c r="AM519" s="36">
        <v>42093</v>
      </c>
      <c r="AN519" s="123" t="s">
        <v>9271</v>
      </c>
      <c r="AO519" s="123" t="s">
        <v>478</v>
      </c>
      <c r="AP519" s="123" t="s">
        <v>205</v>
      </c>
      <c r="AQ519" s="123" t="s">
        <v>235</v>
      </c>
    </row>
    <row r="520" spans="1:43">
      <c r="A520" s="123" t="s">
        <v>8056</v>
      </c>
      <c r="B520" s="123" t="s">
        <v>8057</v>
      </c>
      <c r="C520" s="36">
        <v>43830</v>
      </c>
      <c r="D520" s="124">
        <v>1.575</v>
      </c>
      <c r="E520" s="124">
        <v>1.575</v>
      </c>
      <c r="F520" s="125">
        <v>0.61968951638663805</v>
      </c>
      <c r="G520" s="36">
        <v>43829</v>
      </c>
      <c r="H520" s="124">
        <v>1.5652999999999999</v>
      </c>
      <c r="I520" s="125">
        <v>34.730538922155702</v>
      </c>
      <c r="J520" s="123" t="s">
        <v>10882</v>
      </c>
      <c r="K520" s="125">
        <v>0.26099688076898497</v>
      </c>
      <c r="L520" s="125">
        <v>3.2313036638919801</v>
      </c>
      <c r="M520" s="130">
        <v>2.5991792065663502</v>
      </c>
      <c r="N520" s="137">
        <f t="shared" si="88"/>
        <v>10.396716826265401</v>
      </c>
      <c r="O520" s="132">
        <f t="shared" si="89"/>
        <v>0.10396716826265401</v>
      </c>
      <c r="P520" s="134">
        <f t="shared" si="90"/>
        <v>1005</v>
      </c>
      <c r="Q520" s="134">
        <v>1124</v>
      </c>
      <c r="R520" s="134" t="str">
        <f t="shared" si="91"/>
        <v>1005/1124</v>
      </c>
      <c r="S520" s="132">
        <f t="shared" si="92"/>
        <v>0.89412811387900359</v>
      </c>
      <c r="T520" s="137">
        <f t="shared" si="93"/>
        <v>60</v>
      </c>
      <c r="U520" s="133" t="e">
        <f ca="1">[1]!f_risk_annusharpe(A520,"2019/9/30","2019/12/31",1,1,3)</f>
        <v>#NAME?</v>
      </c>
      <c r="V520" s="134" t="e">
        <f t="shared" ca="1" si="94"/>
        <v>#NAME?</v>
      </c>
      <c r="W520" s="134">
        <f t="shared" si="95"/>
        <v>1124</v>
      </c>
      <c r="X520" s="134" t="e">
        <f t="shared" ca="1" si="96"/>
        <v>#NAME?</v>
      </c>
      <c r="Y520" s="132" t="e">
        <f t="shared" ca="1" si="97"/>
        <v>#NAME?</v>
      </c>
      <c r="Z520" s="137" t="e">
        <f t="shared" ca="1" si="98"/>
        <v>#NAME?</v>
      </c>
      <c r="AA520" s="125">
        <v>7.4132169405987902</v>
      </c>
      <c r="AB520" s="125">
        <v>34.730538922155702</v>
      </c>
      <c r="AC520" s="123" t="s">
        <v>10882</v>
      </c>
      <c r="AD520" s="125">
        <v>34.799726121191398</v>
      </c>
      <c r="AE520" s="123" t="s">
        <v>10883</v>
      </c>
      <c r="AF520" s="126">
        <v>0</v>
      </c>
      <c r="AG520" s="123"/>
      <c r="AH520" s="125">
        <v>57.5</v>
      </c>
      <c r="AI520" s="123" t="s">
        <v>157</v>
      </c>
      <c r="AJ520" s="123" t="s">
        <v>95</v>
      </c>
      <c r="AK520" s="124">
        <v>5.0209450005000003</v>
      </c>
      <c r="AL520" s="123" t="s">
        <v>159</v>
      </c>
      <c r="AM520" s="36">
        <v>42837</v>
      </c>
      <c r="AN520" s="123" t="s">
        <v>9271</v>
      </c>
      <c r="AO520" s="123" t="s">
        <v>487</v>
      </c>
      <c r="AP520" s="123" t="s">
        <v>195</v>
      </c>
      <c r="AQ520" s="123" t="s">
        <v>162</v>
      </c>
    </row>
    <row r="521" spans="1:43">
      <c r="A521" s="123" t="s">
        <v>8058</v>
      </c>
      <c r="B521" s="123" t="s">
        <v>8059</v>
      </c>
      <c r="C521" s="36">
        <v>43830</v>
      </c>
      <c r="D521" s="124">
        <v>2.33</v>
      </c>
      <c r="E521" s="124">
        <v>2.33</v>
      </c>
      <c r="F521" s="125">
        <v>0.60449050086356804</v>
      </c>
      <c r="G521" s="36">
        <v>43829</v>
      </c>
      <c r="H521" s="124">
        <v>2.3159999999999998</v>
      </c>
      <c r="I521" s="125">
        <v>34.682080924855498</v>
      </c>
      <c r="J521" s="123" t="s">
        <v>10884</v>
      </c>
      <c r="K521" s="125">
        <v>1.7911751856706</v>
      </c>
      <c r="L521" s="125">
        <v>5.33453887884267</v>
      </c>
      <c r="M521" s="130">
        <v>6.0054595086442299</v>
      </c>
      <c r="N521" s="137">
        <f t="shared" si="88"/>
        <v>24.02183803457692</v>
      </c>
      <c r="O521" s="132">
        <f t="shared" si="89"/>
        <v>0.2402183803457692</v>
      </c>
      <c r="P521" s="134">
        <f t="shared" si="90"/>
        <v>682</v>
      </c>
      <c r="Q521" s="134">
        <v>1124</v>
      </c>
      <c r="R521" s="134" t="str">
        <f t="shared" si="91"/>
        <v>682/1124</v>
      </c>
      <c r="S521" s="132">
        <f t="shared" si="92"/>
        <v>0.60676156583629892</v>
      </c>
      <c r="T521" s="137">
        <f t="shared" si="93"/>
        <v>69.661921708185062</v>
      </c>
      <c r="U521" s="133" t="e">
        <f ca="1">[1]!f_risk_annusharpe(A521,"2019/9/30","2019/12/31",1,1,3)</f>
        <v>#NAME?</v>
      </c>
      <c r="V521" s="134" t="e">
        <f t="shared" ca="1" si="94"/>
        <v>#NAME?</v>
      </c>
      <c r="W521" s="134">
        <f t="shared" si="95"/>
        <v>1124</v>
      </c>
      <c r="X521" s="134" t="e">
        <f t="shared" ca="1" si="96"/>
        <v>#NAME?</v>
      </c>
      <c r="Y521" s="132" t="e">
        <f t="shared" ca="1" si="97"/>
        <v>#NAME?</v>
      </c>
      <c r="Z521" s="137" t="e">
        <f t="shared" ca="1" si="98"/>
        <v>#NAME?</v>
      </c>
      <c r="AA521" s="125">
        <v>9.85384252710986</v>
      </c>
      <c r="AB521" s="125">
        <v>34.682080924855498</v>
      </c>
      <c r="AC521" s="123" t="s">
        <v>10884</v>
      </c>
      <c r="AD521" s="125">
        <v>0.517687661777395</v>
      </c>
      <c r="AE521" s="123" t="s">
        <v>10885</v>
      </c>
      <c r="AF521" s="125">
        <v>17.321248741188299</v>
      </c>
      <c r="AG521" s="123" t="s">
        <v>10886</v>
      </c>
      <c r="AH521" s="125">
        <v>133</v>
      </c>
      <c r="AI521" s="123" t="s">
        <v>163</v>
      </c>
      <c r="AJ521" s="123" t="s">
        <v>158</v>
      </c>
      <c r="AK521" s="124">
        <v>1.2884458487999999</v>
      </c>
      <c r="AL521" s="123" t="s">
        <v>159</v>
      </c>
      <c r="AM521" s="36">
        <v>40940</v>
      </c>
      <c r="AN521" s="123" t="s">
        <v>9271</v>
      </c>
      <c r="AO521" s="123" t="s">
        <v>10887</v>
      </c>
      <c r="AP521" s="123" t="s">
        <v>215</v>
      </c>
      <c r="AQ521" s="123" t="s">
        <v>185</v>
      </c>
    </row>
    <row r="522" spans="1:43">
      <c r="A522" s="123" t="s">
        <v>8060</v>
      </c>
      <c r="B522" s="123" t="s">
        <v>8061</v>
      </c>
      <c r="C522" s="36">
        <v>43830</v>
      </c>
      <c r="D522" s="124">
        <v>1.2672000000000001</v>
      </c>
      <c r="E522" s="124">
        <v>1.2672000000000001</v>
      </c>
      <c r="F522" s="125">
        <v>0.13433425523508799</v>
      </c>
      <c r="G522" s="36">
        <v>43829</v>
      </c>
      <c r="H522" s="124">
        <v>1.2655000000000001</v>
      </c>
      <c r="I522" s="125">
        <v>34.6366340841479</v>
      </c>
      <c r="J522" s="123" t="s">
        <v>10888</v>
      </c>
      <c r="K522" s="125">
        <v>0.95602294455067005</v>
      </c>
      <c r="L522" s="125">
        <v>5.5296469020652896</v>
      </c>
      <c r="M522" s="130">
        <v>9.5057034220532408</v>
      </c>
      <c r="N522" s="137">
        <f t="shared" si="88"/>
        <v>38.022813688212963</v>
      </c>
      <c r="O522" s="132">
        <f t="shared" si="89"/>
        <v>0.38022813688212964</v>
      </c>
      <c r="P522" s="134">
        <f t="shared" si="90"/>
        <v>373</v>
      </c>
      <c r="Q522" s="134">
        <v>1124</v>
      </c>
      <c r="R522" s="134" t="str">
        <f t="shared" si="91"/>
        <v>373/1124</v>
      </c>
      <c r="S522" s="132">
        <f t="shared" si="92"/>
        <v>0.3318505338078292</v>
      </c>
      <c r="T522" s="137">
        <f t="shared" si="93"/>
        <v>83.407473309608548</v>
      </c>
      <c r="U522" s="133" t="e">
        <f ca="1">[1]!f_risk_annusharpe(A522,"2019/9/30","2019/12/31",1,1,3)</f>
        <v>#NAME?</v>
      </c>
      <c r="V522" s="134" t="e">
        <f t="shared" ca="1" si="94"/>
        <v>#NAME?</v>
      </c>
      <c r="W522" s="134">
        <f t="shared" si="95"/>
        <v>1124</v>
      </c>
      <c r="X522" s="134" t="e">
        <f t="shared" ca="1" si="96"/>
        <v>#NAME?</v>
      </c>
      <c r="Y522" s="132" t="e">
        <f t="shared" ca="1" si="97"/>
        <v>#NAME?</v>
      </c>
      <c r="Z522" s="137" t="e">
        <f t="shared" ca="1" si="98"/>
        <v>#NAME?</v>
      </c>
      <c r="AA522" s="125">
        <v>13.833992094861699</v>
      </c>
      <c r="AB522" s="125">
        <v>34.6366340841479</v>
      </c>
      <c r="AC522" s="123" t="s">
        <v>10888</v>
      </c>
      <c r="AD522" s="125">
        <v>4.7705663497312996</v>
      </c>
      <c r="AE522" s="123" t="s">
        <v>10889</v>
      </c>
      <c r="AF522" s="125">
        <v>26.8595455000501</v>
      </c>
      <c r="AG522" s="123" t="s">
        <v>10890</v>
      </c>
      <c r="AH522" s="125">
        <v>26.72</v>
      </c>
      <c r="AI522" s="123" t="s">
        <v>174</v>
      </c>
      <c r="AJ522" s="123" t="s">
        <v>158</v>
      </c>
      <c r="AK522" s="124">
        <v>1.1909552374000001</v>
      </c>
      <c r="AL522" s="123" t="s">
        <v>159</v>
      </c>
      <c r="AM522" s="36">
        <v>42732</v>
      </c>
      <c r="AN522" s="123" t="s">
        <v>9271</v>
      </c>
      <c r="AO522" s="123" t="s">
        <v>10891</v>
      </c>
      <c r="AP522" s="123" t="s">
        <v>202</v>
      </c>
      <c r="AQ522" s="123" t="s">
        <v>173</v>
      </c>
    </row>
    <row r="523" spans="1:43">
      <c r="A523" s="123" t="s">
        <v>8062</v>
      </c>
      <c r="B523" s="123" t="s">
        <v>8063</v>
      </c>
      <c r="C523" s="36">
        <v>43830</v>
      </c>
      <c r="D523" s="124">
        <v>1.0585</v>
      </c>
      <c r="E523" s="124">
        <v>1.0585</v>
      </c>
      <c r="F523" s="125">
        <v>-0.41396180261548199</v>
      </c>
      <c r="G523" s="36">
        <v>43829</v>
      </c>
      <c r="H523" s="124">
        <v>1.0629</v>
      </c>
      <c r="I523" s="125">
        <v>34.634952938183702</v>
      </c>
      <c r="J523" s="123" t="s">
        <v>10892</v>
      </c>
      <c r="K523" s="125">
        <v>3.3792362535403799</v>
      </c>
      <c r="L523" s="125">
        <v>14.2348370386359</v>
      </c>
      <c r="M523" s="130">
        <v>15.8476524023202</v>
      </c>
      <c r="N523" s="137">
        <f t="shared" si="88"/>
        <v>63.390609609280801</v>
      </c>
      <c r="O523" s="132">
        <f t="shared" si="89"/>
        <v>0.63390609609280801</v>
      </c>
      <c r="P523" s="134">
        <f t="shared" si="90"/>
        <v>48</v>
      </c>
      <c r="Q523" s="134">
        <v>1124</v>
      </c>
      <c r="R523" s="134" t="str">
        <f t="shared" si="91"/>
        <v>48/1124</v>
      </c>
      <c r="S523" s="132">
        <f t="shared" si="92"/>
        <v>4.2704626334519574E-2</v>
      </c>
      <c r="T523" s="137">
        <f t="shared" si="93"/>
        <v>97.864768683274022</v>
      </c>
      <c r="U523" s="133" t="e">
        <f ca="1">[1]!f_risk_annusharpe(A523,"2019/9/30","2019/12/31",1,1,3)</f>
        <v>#NAME?</v>
      </c>
      <c r="V523" s="134" t="e">
        <f t="shared" ca="1" si="94"/>
        <v>#NAME?</v>
      </c>
      <c r="W523" s="134">
        <f t="shared" si="95"/>
        <v>1124</v>
      </c>
      <c r="X523" s="134" t="e">
        <f t="shared" ca="1" si="96"/>
        <v>#NAME?</v>
      </c>
      <c r="Y523" s="132" t="e">
        <f t="shared" ca="1" si="97"/>
        <v>#NAME?</v>
      </c>
      <c r="Z523" s="137" t="e">
        <f t="shared" ca="1" si="98"/>
        <v>#NAME?</v>
      </c>
      <c r="AA523" s="125">
        <v>26.1019776030498</v>
      </c>
      <c r="AB523" s="125">
        <v>34.634952938183702</v>
      </c>
      <c r="AC523" s="123" t="s">
        <v>10892</v>
      </c>
      <c r="AD523" s="125">
        <v>-11.6886367428667</v>
      </c>
      <c r="AE523" s="123" t="s">
        <v>10893</v>
      </c>
      <c r="AF523" s="125">
        <v>7.8012017517058796</v>
      </c>
      <c r="AG523" s="123" t="s">
        <v>10894</v>
      </c>
      <c r="AH523" s="125">
        <v>5.85</v>
      </c>
      <c r="AI523" s="123" t="s">
        <v>157</v>
      </c>
      <c r="AJ523" s="123" t="s">
        <v>158</v>
      </c>
      <c r="AK523" s="124">
        <v>0.63207232629999999</v>
      </c>
      <c r="AL523" s="123" t="s">
        <v>159</v>
      </c>
      <c r="AM523" s="36">
        <v>42458</v>
      </c>
      <c r="AN523" s="123" t="s">
        <v>9271</v>
      </c>
      <c r="AO523" s="123" t="s">
        <v>9739</v>
      </c>
      <c r="AP523" s="123" t="s">
        <v>265</v>
      </c>
      <c r="AQ523" s="123" t="s">
        <v>162</v>
      </c>
    </row>
    <row r="524" spans="1:43">
      <c r="A524" s="123" t="s">
        <v>8064</v>
      </c>
      <c r="B524" s="123" t="s">
        <v>8065</v>
      </c>
      <c r="C524" s="36">
        <v>43830</v>
      </c>
      <c r="D524" s="124">
        <v>1.2230000000000001</v>
      </c>
      <c r="E524" s="124">
        <v>1.2230000000000001</v>
      </c>
      <c r="F524" s="125">
        <v>0.824402308326464</v>
      </c>
      <c r="G524" s="36">
        <v>43829</v>
      </c>
      <c r="H524" s="124">
        <v>1.2130000000000001</v>
      </c>
      <c r="I524" s="125">
        <v>34.484275346382198</v>
      </c>
      <c r="J524" s="123" t="s">
        <v>10896</v>
      </c>
      <c r="K524" s="125">
        <v>1.5359070153590899</v>
      </c>
      <c r="L524" s="125">
        <v>4.97854077253219</v>
      </c>
      <c r="M524" s="130">
        <v>6.8775670715721402</v>
      </c>
      <c r="N524" s="137">
        <f t="shared" si="88"/>
        <v>27.510268286288561</v>
      </c>
      <c r="O524" s="132">
        <f t="shared" si="89"/>
        <v>0.27510268286288558</v>
      </c>
      <c r="P524" s="134">
        <f t="shared" si="90"/>
        <v>609</v>
      </c>
      <c r="Q524" s="134">
        <v>1124</v>
      </c>
      <c r="R524" s="134" t="str">
        <f t="shared" si="91"/>
        <v>609/1124</v>
      </c>
      <c r="S524" s="132">
        <f t="shared" si="92"/>
        <v>0.54181494661921703</v>
      </c>
      <c r="T524" s="137">
        <f t="shared" si="93"/>
        <v>72.909252669039148</v>
      </c>
      <c r="U524" s="133" t="e">
        <f ca="1">[1]!f_risk_annusharpe(A524,"2019/9/30","2019/12/31",1,1,3)</f>
        <v>#NAME?</v>
      </c>
      <c r="V524" s="134" t="e">
        <f t="shared" ca="1" si="94"/>
        <v>#NAME?</v>
      </c>
      <c r="W524" s="134">
        <f t="shared" si="95"/>
        <v>1124</v>
      </c>
      <c r="X524" s="134" t="e">
        <f t="shared" ca="1" si="96"/>
        <v>#NAME?</v>
      </c>
      <c r="Y524" s="132" t="e">
        <f t="shared" ca="1" si="97"/>
        <v>#NAME?</v>
      </c>
      <c r="Z524" s="137" t="e">
        <f t="shared" ca="1" si="98"/>
        <v>#NAME?</v>
      </c>
      <c r="AA524" s="125">
        <v>20.897587979438502</v>
      </c>
      <c r="AB524" s="125">
        <v>34.484275346382198</v>
      </c>
      <c r="AC524" s="123" t="s">
        <v>10896</v>
      </c>
      <c r="AD524" s="125">
        <v>13.2407407407407</v>
      </c>
      <c r="AE524" s="123" t="s">
        <v>10897</v>
      </c>
      <c r="AF524" s="125">
        <v>22.214449885080501</v>
      </c>
      <c r="AG524" s="123" t="s">
        <v>10898</v>
      </c>
      <c r="AH524" s="125">
        <v>22.3</v>
      </c>
      <c r="AI524" s="123" t="s">
        <v>157</v>
      </c>
      <c r="AJ524" s="123" t="s">
        <v>189</v>
      </c>
      <c r="AK524" s="124">
        <v>2.2680066015000002</v>
      </c>
      <c r="AL524" s="123" t="s">
        <v>159</v>
      </c>
      <c r="AM524" s="36">
        <v>42660</v>
      </c>
      <c r="AN524" s="123" t="s">
        <v>9271</v>
      </c>
      <c r="AO524" s="123" t="s">
        <v>500</v>
      </c>
      <c r="AP524" s="123" t="s">
        <v>211</v>
      </c>
      <c r="AQ524" s="123" t="s">
        <v>183</v>
      </c>
    </row>
    <row r="525" spans="1:43">
      <c r="A525" s="123" t="s">
        <v>8066</v>
      </c>
      <c r="B525" s="123" t="s">
        <v>8067</v>
      </c>
      <c r="C525" s="36">
        <v>43830</v>
      </c>
      <c r="D525" s="124">
        <v>0.94399999999999995</v>
      </c>
      <c r="E525" s="124">
        <v>0.94399999999999995</v>
      </c>
      <c r="F525" s="125">
        <v>0.42553191489361702</v>
      </c>
      <c r="G525" s="36">
        <v>43829</v>
      </c>
      <c r="H525" s="124">
        <v>0.94</v>
      </c>
      <c r="I525" s="125">
        <v>34.472934472934497</v>
      </c>
      <c r="J525" s="123" t="s">
        <v>10899</v>
      </c>
      <c r="K525" s="125">
        <v>1.50537634408601</v>
      </c>
      <c r="L525" s="125">
        <v>4.4247787610619396</v>
      </c>
      <c r="M525" s="130">
        <v>6.1867266591675998</v>
      </c>
      <c r="N525" s="137">
        <f t="shared" si="88"/>
        <v>24.746906636670399</v>
      </c>
      <c r="O525" s="132">
        <f t="shared" si="89"/>
        <v>0.24746906636670399</v>
      </c>
      <c r="P525" s="134">
        <f t="shared" si="90"/>
        <v>665</v>
      </c>
      <c r="Q525" s="134">
        <v>1124</v>
      </c>
      <c r="R525" s="134" t="str">
        <f t="shared" si="91"/>
        <v>665/1124</v>
      </c>
      <c r="S525" s="132">
        <f t="shared" si="92"/>
        <v>0.59163701067615659</v>
      </c>
      <c r="T525" s="137">
        <f t="shared" si="93"/>
        <v>70.418149466192176</v>
      </c>
      <c r="U525" s="133" t="e">
        <f ca="1">[1]!f_risk_annusharpe(A525,"2019/9/30","2019/12/31",1,1,3)</f>
        <v>#NAME?</v>
      </c>
      <c r="V525" s="134" t="e">
        <f t="shared" ca="1" si="94"/>
        <v>#NAME?</v>
      </c>
      <c r="W525" s="134">
        <f t="shared" si="95"/>
        <v>1124</v>
      </c>
      <c r="X525" s="134" t="e">
        <f t="shared" ca="1" si="96"/>
        <v>#NAME?</v>
      </c>
      <c r="Y525" s="132" t="e">
        <f t="shared" ca="1" si="97"/>
        <v>#NAME?</v>
      </c>
      <c r="Z525" s="137" t="e">
        <f t="shared" ca="1" si="98"/>
        <v>#NAME?</v>
      </c>
      <c r="AA525" s="125">
        <v>13.189448441247</v>
      </c>
      <c r="AB525" s="125">
        <v>34.472934472934497</v>
      </c>
      <c r="AC525" s="123" t="s">
        <v>10899</v>
      </c>
      <c r="AD525" s="125">
        <v>2.9443838604143902</v>
      </c>
      <c r="AE525" s="123" t="s">
        <v>10900</v>
      </c>
      <c r="AF525" s="125">
        <v>-1.9730010384215999</v>
      </c>
      <c r="AG525" s="123" t="s">
        <v>10901</v>
      </c>
      <c r="AH525" s="125">
        <v>-5.6</v>
      </c>
      <c r="AI525" s="123" t="s">
        <v>157</v>
      </c>
      <c r="AJ525" s="123" t="s">
        <v>158</v>
      </c>
      <c r="AK525" s="124">
        <v>4.4837631016000001</v>
      </c>
      <c r="AL525" s="123" t="s">
        <v>159</v>
      </c>
      <c r="AM525" s="36">
        <v>42090</v>
      </c>
      <c r="AN525" s="123" t="s">
        <v>9271</v>
      </c>
      <c r="AO525" s="123" t="s">
        <v>10902</v>
      </c>
      <c r="AP525" s="123" t="s">
        <v>282</v>
      </c>
      <c r="AQ525" s="123" t="s">
        <v>162</v>
      </c>
    </row>
    <row r="526" spans="1:43">
      <c r="A526" s="123" t="s">
        <v>8068</v>
      </c>
      <c r="B526" s="123" t="s">
        <v>8069</v>
      </c>
      <c r="C526" s="36">
        <v>43830</v>
      </c>
      <c r="D526" s="124">
        <v>1.4581999999999999</v>
      </c>
      <c r="E526" s="124">
        <v>1.4581999999999999</v>
      </c>
      <c r="F526" s="125">
        <v>0.44083207053312901</v>
      </c>
      <c r="G526" s="36">
        <v>43829</v>
      </c>
      <c r="H526" s="124">
        <v>1.4518</v>
      </c>
      <c r="I526" s="125">
        <v>34.396313364055302</v>
      </c>
      <c r="J526" s="123" t="s">
        <v>10903</v>
      </c>
      <c r="K526" s="125">
        <v>1.3201778765981</v>
      </c>
      <c r="L526" s="125">
        <v>7.4497089381769896</v>
      </c>
      <c r="M526" s="130">
        <v>10.419506285022001</v>
      </c>
      <c r="N526" s="137">
        <f t="shared" si="88"/>
        <v>41.678025140088003</v>
      </c>
      <c r="O526" s="132">
        <f t="shared" si="89"/>
        <v>0.41678025140088004</v>
      </c>
      <c r="P526" s="134">
        <f t="shared" si="90"/>
        <v>305</v>
      </c>
      <c r="Q526" s="134">
        <v>1124</v>
      </c>
      <c r="R526" s="134" t="str">
        <f t="shared" si="91"/>
        <v>305/1124</v>
      </c>
      <c r="S526" s="132">
        <f t="shared" si="92"/>
        <v>0.27135231316725977</v>
      </c>
      <c r="T526" s="137">
        <f t="shared" si="93"/>
        <v>86.432384341637018</v>
      </c>
      <c r="U526" s="133" t="e">
        <f ca="1">[1]!f_risk_annusharpe(A526,"2019/9/30","2019/12/31",1,1,3)</f>
        <v>#NAME?</v>
      </c>
      <c r="V526" s="134" t="e">
        <f t="shared" ca="1" si="94"/>
        <v>#NAME?</v>
      </c>
      <c r="W526" s="134">
        <f t="shared" si="95"/>
        <v>1124</v>
      </c>
      <c r="X526" s="134" t="e">
        <f t="shared" ca="1" si="96"/>
        <v>#NAME?</v>
      </c>
      <c r="Y526" s="132" t="e">
        <f t="shared" ca="1" si="97"/>
        <v>#NAME?</v>
      </c>
      <c r="Z526" s="137" t="e">
        <f t="shared" ca="1" si="98"/>
        <v>#NAME?</v>
      </c>
      <c r="AA526" s="125">
        <v>18.523937251077001</v>
      </c>
      <c r="AB526" s="125">
        <v>34.396313364055302</v>
      </c>
      <c r="AC526" s="123" t="s">
        <v>10903</v>
      </c>
      <c r="AD526" s="125">
        <v>38.876190476190501</v>
      </c>
      <c r="AE526" s="123" t="s">
        <v>10904</v>
      </c>
      <c r="AF526" s="125">
        <v>43.523622047244103</v>
      </c>
      <c r="AG526" s="123" t="s">
        <v>10905</v>
      </c>
      <c r="AH526" s="125">
        <v>45.82</v>
      </c>
      <c r="AI526" s="123" t="s">
        <v>157</v>
      </c>
      <c r="AJ526" s="123" t="s">
        <v>197</v>
      </c>
      <c r="AK526" s="124">
        <v>0.95859254329999999</v>
      </c>
      <c r="AL526" s="123" t="s">
        <v>159</v>
      </c>
      <c r="AM526" s="36">
        <v>42367</v>
      </c>
      <c r="AN526" s="123" t="s">
        <v>9271</v>
      </c>
      <c r="AO526" s="123" t="s">
        <v>10906</v>
      </c>
      <c r="AP526" s="123" t="s">
        <v>215</v>
      </c>
      <c r="AQ526" s="123" t="s">
        <v>181</v>
      </c>
    </row>
    <row r="527" spans="1:43">
      <c r="A527" s="123" t="s">
        <v>8070</v>
      </c>
      <c r="B527" s="123" t="s">
        <v>8071</v>
      </c>
      <c r="C527" s="36">
        <v>43830</v>
      </c>
      <c r="D527" s="124">
        <v>1.1160000000000001</v>
      </c>
      <c r="E527" s="124">
        <v>1.4359999999999999</v>
      </c>
      <c r="F527" s="125">
        <v>0.45004500450045998</v>
      </c>
      <c r="G527" s="36">
        <v>43829</v>
      </c>
      <c r="H527" s="124">
        <v>1.111</v>
      </c>
      <c r="I527" s="125">
        <v>34.134615384615401</v>
      </c>
      <c r="J527" s="123" t="s">
        <v>10907</v>
      </c>
      <c r="K527" s="125">
        <v>3.2377428307123099</v>
      </c>
      <c r="L527" s="125">
        <v>7.1017274472169003</v>
      </c>
      <c r="M527" s="130">
        <v>10.0591715976331</v>
      </c>
      <c r="N527" s="137">
        <f t="shared" si="88"/>
        <v>40.236686390532398</v>
      </c>
      <c r="O527" s="132">
        <f t="shared" si="89"/>
        <v>0.402366863905324</v>
      </c>
      <c r="P527" s="134">
        <f t="shared" si="90"/>
        <v>339</v>
      </c>
      <c r="Q527" s="134">
        <v>1124</v>
      </c>
      <c r="R527" s="134" t="str">
        <f t="shared" si="91"/>
        <v>339/1124</v>
      </c>
      <c r="S527" s="132">
        <f t="shared" si="92"/>
        <v>0.30160142348754448</v>
      </c>
      <c r="T527" s="137">
        <f t="shared" si="93"/>
        <v>84.919928825622776</v>
      </c>
      <c r="U527" s="133" t="e">
        <f ca="1">[1]!f_risk_annusharpe(A527,"2019/9/30","2019/12/31",1,1,3)</f>
        <v>#NAME?</v>
      </c>
      <c r="V527" s="134" t="e">
        <f t="shared" ca="1" si="94"/>
        <v>#NAME?</v>
      </c>
      <c r="W527" s="134">
        <f t="shared" si="95"/>
        <v>1124</v>
      </c>
      <c r="X527" s="134" t="e">
        <f t="shared" ca="1" si="96"/>
        <v>#NAME?</v>
      </c>
      <c r="Y527" s="132" t="e">
        <f t="shared" ca="1" si="97"/>
        <v>#NAME?</v>
      </c>
      <c r="Z527" s="137" t="e">
        <f t="shared" ca="1" si="98"/>
        <v>#NAME?</v>
      </c>
      <c r="AA527" s="125">
        <v>15.170278637770901</v>
      </c>
      <c r="AB527" s="125">
        <v>34.134615384615401</v>
      </c>
      <c r="AC527" s="123" t="s">
        <v>10907</v>
      </c>
      <c r="AD527" s="125">
        <v>7.1017274472169003</v>
      </c>
      <c r="AE527" s="123" t="s">
        <v>10908</v>
      </c>
      <c r="AF527" s="125">
        <v>19.871106337271801</v>
      </c>
      <c r="AG527" s="123" t="s">
        <v>10909</v>
      </c>
      <c r="AH527" s="125">
        <v>43.189049599999997</v>
      </c>
      <c r="AI527" s="123" t="s">
        <v>157</v>
      </c>
      <c r="AJ527" s="123" t="s">
        <v>166</v>
      </c>
      <c r="AK527" s="124">
        <v>2.2845078403999999</v>
      </c>
      <c r="AL527" s="123" t="s">
        <v>159</v>
      </c>
      <c r="AM527" s="36">
        <v>41985</v>
      </c>
      <c r="AN527" s="123" t="s">
        <v>9271</v>
      </c>
      <c r="AO527" s="123" t="s">
        <v>512</v>
      </c>
      <c r="AP527" s="123" t="s">
        <v>269</v>
      </c>
      <c r="AQ527" s="123" t="s">
        <v>338</v>
      </c>
    </row>
    <row r="528" spans="1:43">
      <c r="A528" s="123" t="s">
        <v>8072</v>
      </c>
      <c r="B528" s="123" t="s">
        <v>8073</v>
      </c>
      <c r="C528" s="36">
        <v>43830</v>
      </c>
      <c r="D528" s="124">
        <v>3.9940000000000002</v>
      </c>
      <c r="E528" s="124">
        <v>4.5940000000000003</v>
      </c>
      <c r="F528" s="125">
        <v>0.32655111780960799</v>
      </c>
      <c r="G528" s="36">
        <v>43829</v>
      </c>
      <c r="H528" s="124">
        <v>3.9809999999999999</v>
      </c>
      <c r="I528" s="125">
        <v>34.116856950973798</v>
      </c>
      <c r="J528" s="123" t="s">
        <v>10910</v>
      </c>
      <c r="K528" s="125">
        <v>2.1744691737017301</v>
      </c>
      <c r="L528" s="125">
        <v>6.5635005336179297</v>
      </c>
      <c r="M528" s="130">
        <v>8.03354070868272</v>
      </c>
      <c r="N528" s="137">
        <f t="shared" si="88"/>
        <v>32.13416283473088</v>
      </c>
      <c r="O528" s="132">
        <f t="shared" si="89"/>
        <v>0.32134162834730878</v>
      </c>
      <c r="P528" s="134">
        <f t="shared" si="90"/>
        <v>495</v>
      </c>
      <c r="Q528" s="134">
        <v>1124</v>
      </c>
      <c r="R528" s="134" t="str">
        <f t="shared" si="91"/>
        <v>495/1124</v>
      </c>
      <c r="S528" s="132">
        <f t="shared" si="92"/>
        <v>0.44039145907473309</v>
      </c>
      <c r="T528" s="137">
        <f t="shared" si="93"/>
        <v>77.980427046263344</v>
      </c>
      <c r="U528" s="133" t="e">
        <f ca="1">[1]!f_risk_annusharpe(A528,"2019/9/30","2019/12/31",1,1,3)</f>
        <v>#NAME?</v>
      </c>
      <c r="V528" s="134" t="e">
        <f t="shared" ca="1" si="94"/>
        <v>#NAME?</v>
      </c>
      <c r="W528" s="134">
        <f t="shared" si="95"/>
        <v>1124</v>
      </c>
      <c r="X528" s="134" t="e">
        <f t="shared" ca="1" si="96"/>
        <v>#NAME?</v>
      </c>
      <c r="Y528" s="132" t="e">
        <f t="shared" ca="1" si="97"/>
        <v>#NAME?</v>
      </c>
      <c r="Z528" s="137" t="e">
        <f t="shared" ca="1" si="98"/>
        <v>#NAME?</v>
      </c>
      <c r="AA528" s="125">
        <v>14.1468991140326</v>
      </c>
      <c r="AB528" s="125">
        <v>34.116856950973798</v>
      </c>
      <c r="AC528" s="123" t="s">
        <v>10910</v>
      </c>
      <c r="AD528" s="125">
        <v>15.067703831748799</v>
      </c>
      <c r="AE528" s="123" t="s">
        <v>10911</v>
      </c>
      <c r="AF528" s="125">
        <v>30.309951060358902</v>
      </c>
      <c r="AG528" s="123" t="s">
        <v>10912</v>
      </c>
      <c r="AH528" s="125">
        <v>442.6396178</v>
      </c>
      <c r="AI528" s="123" t="s">
        <v>157</v>
      </c>
      <c r="AJ528" s="123" t="s">
        <v>189</v>
      </c>
      <c r="AK528" s="124">
        <v>7.5785566131</v>
      </c>
      <c r="AL528" s="123" t="s">
        <v>159</v>
      </c>
      <c r="AM528" s="36">
        <v>39744</v>
      </c>
      <c r="AN528" s="123" t="s">
        <v>9271</v>
      </c>
      <c r="AO528" s="123" t="s">
        <v>10913</v>
      </c>
      <c r="AP528" s="123" t="s">
        <v>179</v>
      </c>
      <c r="AQ528" s="123" t="s">
        <v>185</v>
      </c>
    </row>
    <row r="529" spans="1:43">
      <c r="A529" s="123" t="s">
        <v>8074</v>
      </c>
      <c r="B529" s="123" t="s">
        <v>8075</v>
      </c>
      <c r="C529" s="36">
        <v>43830</v>
      </c>
      <c r="D529" s="124">
        <v>1.0152000000000001</v>
      </c>
      <c r="E529" s="124">
        <v>1.0751999999999999</v>
      </c>
      <c r="F529" s="125">
        <v>0.47505938242282703</v>
      </c>
      <c r="G529" s="36">
        <v>43829</v>
      </c>
      <c r="H529" s="124">
        <v>1.0104</v>
      </c>
      <c r="I529" s="125">
        <v>34.108322324966998</v>
      </c>
      <c r="J529" s="123" t="s">
        <v>10914</v>
      </c>
      <c r="K529" s="125">
        <v>1.4794082367053401</v>
      </c>
      <c r="L529" s="125">
        <v>7.0773125197764104</v>
      </c>
      <c r="M529" s="130">
        <v>9.2435166254169996</v>
      </c>
      <c r="N529" s="137">
        <f t="shared" si="88"/>
        <v>36.974066501667998</v>
      </c>
      <c r="O529" s="132">
        <f t="shared" si="89"/>
        <v>0.36974066501667996</v>
      </c>
      <c r="P529" s="134">
        <f t="shared" si="90"/>
        <v>395</v>
      </c>
      <c r="Q529" s="134">
        <v>1124</v>
      </c>
      <c r="R529" s="134" t="str">
        <f t="shared" si="91"/>
        <v>395/1124</v>
      </c>
      <c r="S529" s="132">
        <f t="shared" si="92"/>
        <v>0.35142348754448399</v>
      </c>
      <c r="T529" s="137">
        <f t="shared" si="93"/>
        <v>82.428825622775804</v>
      </c>
      <c r="U529" s="133" t="e">
        <f ca="1">[1]!f_risk_annusharpe(A529,"2019/9/30","2019/12/31",1,1,3)</f>
        <v>#NAME?</v>
      </c>
      <c r="V529" s="134" t="e">
        <f t="shared" ca="1" si="94"/>
        <v>#NAME?</v>
      </c>
      <c r="W529" s="134">
        <f t="shared" si="95"/>
        <v>1124</v>
      </c>
      <c r="X529" s="134" t="e">
        <f t="shared" ca="1" si="96"/>
        <v>#NAME?</v>
      </c>
      <c r="Y529" s="132" t="e">
        <f t="shared" ca="1" si="97"/>
        <v>#NAME?</v>
      </c>
      <c r="Z529" s="137" t="e">
        <f t="shared" ca="1" si="98"/>
        <v>#NAME?</v>
      </c>
      <c r="AA529" s="125">
        <v>11.279184478789899</v>
      </c>
      <c r="AB529" s="125">
        <v>34.108322324966998</v>
      </c>
      <c r="AC529" s="123" t="s">
        <v>10914</v>
      </c>
      <c r="AD529" s="125">
        <v>-1.3698630136986301</v>
      </c>
      <c r="AE529" s="123" t="s">
        <v>10915</v>
      </c>
      <c r="AF529" s="125">
        <v>1.03343446976832</v>
      </c>
      <c r="AG529" s="123" t="s">
        <v>10916</v>
      </c>
      <c r="AH529" s="125">
        <v>7.2773007200000102</v>
      </c>
      <c r="AI529" s="123" t="s">
        <v>157</v>
      </c>
      <c r="AJ529" s="123" t="s">
        <v>186</v>
      </c>
      <c r="AK529" s="124">
        <v>0.95605830759999999</v>
      </c>
      <c r="AL529" s="123" t="s">
        <v>159</v>
      </c>
      <c r="AM529" s="36">
        <v>42229</v>
      </c>
      <c r="AN529" s="123" t="s">
        <v>9271</v>
      </c>
      <c r="AO529" s="123" t="s">
        <v>10917</v>
      </c>
      <c r="AP529" s="123" t="s">
        <v>511</v>
      </c>
      <c r="AQ529" s="123" t="s">
        <v>165</v>
      </c>
    </row>
    <row r="530" spans="1:43">
      <c r="A530" s="123" t="s">
        <v>8076</v>
      </c>
      <c r="B530" s="123" t="s">
        <v>8077</v>
      </c>
      <c r="C530" s="36">
        <v>43830</v>
      </c>
      <c r="D530" s="124">
        <v>1.1174999999999999</v>
      </c>
      <c r="E530" s="124">
        <v>1.1174999999999999</v>
      </c>
      <c r="F530" s="125">
        <v>0.59411288144746999</v>
      </c>
      <c r="G530" s="36">
        <v>43829</v>
      </c>
      <c r="H530" s="124">
        <v>1.1109</v>
      </c>
      <c r="I530" s="125">
        <v>34.089272858171299</v>
      </c>
      <c r="J530" s="123" t="s">
        <v>10918</v>
      </c>
      <c r="K530" s="125">
        <v>1.71111313370346</v>
      </c>
      <c r="L530" s="125">
        <v>6.9480333046224496</v>
      </c>
      <c r="M530" s="130">
        <v>6.7437195529659002</v>
      </c>
      <c r="N530" s="137">
        <f t="shared" si="88"/>
        <v>26.974878211863601</v>
      </c>
      <c r="O530" s="132">
        <f t="shared" si="89"/>
        <v>0.26974878211863601</v>
      </c>
      <c r="P530" s="134">
        <f t="shared" si="90"/>
        <v>621</v>
      </c>
      <c r="Q530" s="134">
        <v>1124</v>
      </c>
      <c r="R530" s="134" t="str">
        <f t="shared" si="91"/>
        <v>621/1124</v>
      </c>
      <c r="S530" s="132">
        <f t="shared" si="92"/>
        <v>0.552491103202847</v>
      </c>
      <c r="T530" s="137">
        <f t="shared" si="93"/>
        <v>72.37544483985765</v>
      </c>
      <c r="U530" s="133" t="e">
        <f ca="1">[1]!f_risk_annusharpe(A530,"2019/9/30","2019/12/31",1,1,3)</f>
        <v>#NAME?</v>
      </c>
      <c r="V530" s="134" t="e">
        <f t="shared" ca="1" si="94"/>
        <v>#NAME?</v>
      </c>
      <c r="W530" s="134">
        <f t="shared" si="95"/>
        <v>1124</v>
      </c>
      <c r="X530" s="134" t="e">
        <f t="shared" ca="1" si="96"/>
        <v>#NAME?</v>
      </c>
      <c r="Y530" s="132" t="e">
        <f t="shared" ca="1" si="97"/>
        <v>#NAME?</v>
      </c>
      <c r="Z530" s="137" t="e">
        <f t="shared" ca="1" si="98"/>
        <v>#NAME?</v>
      </c>
      <c r="AA530" s="125">
        <v>16.418376914261898</v>
      </c>
      <c r="AB530" s="125">
        <v>34.089272858171299</v>
      </c>
      <c r="AC530" s="123" t="s">
        <v>10918</v>
      </c>
      <c r="AD530" s="126">
        <v>0</v>
      </c>
      <c r="AE530" s="123"/>
      <c r="AF530" s="126">
        <v>0</v>
      </c>
      <c r="AG530" s="123"/>
      <c r="AH530" s="125">
        <v>11.75</v>
      </c>
      <c r="AI530" s="123" t="s">
        <v>157</v>
      </c>
      <c r="AJ530" s="123" t="s">
        <v>95</v>
      </c>
      <c r="AK530" s="124">
        <v>1.2627324505999999</v>
      </c>
      <c r="AL530" s="123" t="s">
        <v>159</v>
      </c>
      <c r="AM530" s="36">
        <v>43180</v>
      </c>
      <c r="AN530" s="123" t="s">
        <v>9271</v>
      </c>
      <c r="AO530" s="123" t="s">
        <v>454</v>
      </c>
      <c r="AP530" s="123" t="s">
        <v>292</v>
      </c>
      <c r="AQ530" s="123" t="s">
        <v>181</v>
      </c>
    </row>
    <row r="531" spans="1:43">
      <c r="A531" s="123" t="s">
        <v>8078</v>
      </c>
      <c r="B531" s="123" t="s">
        <v>8079</v>
      </c>
      <c r="C531" s="36">
        <v>43830</v>
      </c>
      <c r="D531" s="124">
        <v>1.0780000000000001</v>
      </c>
      <c r="E531" s="124">
        <v>1.0780000000000001</v>
      </c>
      <c r="F531" s="125">
        <v>0.55970149253731405</v>
      </c>
      <c r="G531" s="36">
        <v>43829</v>
      </c>
      <c r="H531" s="124">
        <v>1.0720000000000001</v>
      </c>
      <c r="I531" s="125">
        <v>34.079601990049802</v>
      </c>
      <c r="J531" s="123" t="s">
        <v>10919</v>
      </c>
      <c r="K531" s="125">
        <v>1.2206572769953199</v>
      </c>
      <c r="L531" s="125">
        <v>5.9980334316617698</v>
      </c>
      <c r="M531" s="130">
        <v>11.5942028985507</v>
      </c>
      <c r="N531" s="137">
        <f t="shared" si="88"/>
        <v>46.376811594202799</v>
      </c>
      <c r="O531" s="132">
        <f t="shared" si="89"/>
        <v>0.46376811594202799</v>
      </c>
      <c r="P531" s="134">
        <f t="shared" si="90"/>
        <v>233</v>
      </c>
      <c r="Q531" s="134">
        <v>1124</v>
      </c>
      <c r="R531" s="134" t="str">
        <f t="shared" si="91"/>
        <v>233/1124</v>
      </c>
      <c r="S531" s="132">
        <f t="shared" si="92"/>
        <v>0.20729537366548043</v>
      </c>
      <c r="T531" s="137">
        <f t="shared" si="93"/>
        <v>89.635231316725978</v>
      </c>
      <c r="U531" s="133" t="e">
        <f ca="1">[1]!f_risk_annusharpe(A531,"2019/9/30","2019/12/31",1,1,3)</f>
        <v>#NAME?</v>
      </c>
      <c r="V531" s="134" t="e">
        <f t="shared" ca="1" si="94"/>
        <v>#NAME?</v>
      </c>
      <c r="W531" s="134">
        <f t="shared" si="95"/>
        <v>1124</v>
      </c>
      <c r="X531" s="134" t="e">
        <f t="shared" ca="1" si="96"/>
        <v>#NAME?</v>
      </c>
      <c r="Y531" s="132" t="e">
        <f t="shared" ca="1" si="97"/>
        <v>#NAME?</v>
      </c>
      <c r="Z531" s="137" t="e">
        <f t="shared" ca="1" si="98"/>
        <v>#NAME?</v>
      </c>
      <c r="AA531" s="125">
        <v>11.4788004136505</v>
      </c>
      <c r="AB531" s="125">
        <v>34.079601990049802</v>
      </c>
      <c r="AC531" s="123" t="s">
        <v>10919</v>
      </c>
      <c r="AD531" s="125">
        <v>5.9980334316617698</v>
      </c>
      <c r="AE531" s="123" t="s">
        <v>10920</v>
      </c>
      <c r="AF531" s="126">
        <v>0</v>
      </c>
      <c r="AG531" s="123"/>
      <c r="AH531" s="125">
        <v>7.8000000000000096</v>
      </c>
      <c r="AI531" s="123" t="s">
        <v>157</v>
      </c>
      <c r="AJ531" s="123" t="s">
        <v>95</v>
      </c>
      <c r="AK531" s="124">
        <v>1.2990947692000001</v>
      </c>
      <c r="AL531" s="123" t="s">
        <v>159</v>
      </c>
      <c r="AM531" s="36">
        <v>42870</v>
      </c>
      <c r="AN531" s="123" t="s">
        <v>9271</v>
      </c>
      <c r="AO531" s="123" t="s">
        <v>458</v>
      </c>
      <c r="AP531" s="123" t="s">
        <v>196</v>
      </c>
      <c r="AQ531" s="123" t="s">
        <v>247</v>
      </c>
    </row>
    <row r="532" spans="1:43">
      <c r="A532" s="123" t="s">
        <v>8080</v>
      </c>
      <c r="B532" s="123" t="s">
        <v>8081</v>
      </c>
      <c r="C532" s="36">
        <v>43830</v>
      </c>
      <c r="D532" s="124">
        <v>1.2601</v>
      </c>
      <c r="E532" s="124">
        <v>1.2601</v>
      </c>
      <c r="F532" s="125">
        <v>1.1803436646860399</v>
      </c>
      <c r="G532" s="36">
        <v>43826</v>
      </c>
      <c r="H532" s="124">
        <v>1.2454000000000001</v>
      </c>
      <c r="I532" s="125">
        <v>33.967680204125003</v>
      </c>
      <c r="J532" s="123" t="s">
        <v>10921</v>
      </c>
      <c r="K532" s="125">
        <v>3.5755383856649798</v>
      </c>
      <c r="L532" s="125">
        <v>10.283563801855401</v>
      </c>
      <c r="M532" s="130">
        <v>11.6812904369405</v>
      </c>
      <c r="N532" s="137">
        <f t="shared" si="88"/>
        <v>46.725161747762002</v>
      </c>
      <c r="O532" s="132">
        <f t="shared" si="89"/>
        <v>0.46725161747762001</v>
      </c>
      <c r="P532" s="134">
        <f t="shared" si="90"/>
        <v>229</v>
      </c>
      <c r="Q532" s="134">
        <v>1124</v>
      </c>
      <c r="R532" s="134" t="str">
        <f t="shared" si="91"/>
        <v>229/1124</v>
      </c>
      <c r="S532" s="132">
        <f t="shared" si="92"/>
        <v>0.20373665480427047</v>
      </c>
      <c r="T532" s="137">
        <f t="shared" si="93"/>
        <v>89.813167259786482</v>
      </c>
      <c r="U532" s="133" t="e">
        <f ca="1">[1]!f_risk_annusharpe(A532,"2019/9/30","2019/12/31",1,1,3)</f>
        <v>#NAME?</v>
      </c>
      <c r="V532" s="134" t="e">
        <f t="shared" ca="1" si="94"/>
        <v>#NAME?</v>
      </c>
      <c r="W532" s="134">
        <f t="shared" si="95"/>
        <v>1124</v>
      </c>
      <c r="X532" s="134" t="e">
        <f t="shared" ca="1" si="96"/>
        <v>#NAME?</v>
      </c>
      <c r="Y532" s="132" t="e">
        <f t="shared" ca="1" si="97"/>
        <v>#NAME?</v>
      </c>
      <c r="Z532" s="137" t="e">
        <f t="shared" ca="1" si="98"/>
        <v>#NAME?</v>
      </c>
      <c r="AA532" s="125">
        <v>14.637918486171801</v>
      </c>
      <c r="AB532" s="125">
        <v>33.967680204125003</v>
      </c>
      <c r="AC532" s="123" t="s">
        <v>10921</v>
      </c>
      <c r="AD532" s="125">
        <v>20.0895835318784</v>
      </c>
      <c r="AE532" s="123" t="s">
        <v>10922</v>
      </c>
      <c r="AF532" s="126">
        <v>0</v>
      </c>
      <c r="AG532" s="123"/>
      <c r="AH532" s="125">
        <v>26.01</v>
      </c>
      <c r="AI532" s="123" t="s">
        <v>174</v>
      </c>
      <c r="AJ532" s="123" t="s">
        <v>95</v>
      </c>
      <c r="AK532" s="124">
        <v>0.50817070789999996</v>
      </c>
      <c r="AL532" s="123" t="s">
        <v>159</v>
      </c>
      <c r="AM532" s="36">
        <v>42760</v>
      </c>
      <c r="AN532" s="123" t="s">
        <v>9271</v>
      </c>
      <c r="AO532" s="123" t="s">
        <v>10923</v>
      </c>
      <c r="AP532" s="123" t="s">
        <v>284</v>
      </c>
      <c r="AQ532" s="123" t="s">
        <v>181</v>
      </c>
    </row>
    <row r="533" spans="1:43">
      <c r="A533" s="123" t="s">
        <v>8082</v>
      </c>
      <c r="B533" s="123" t="s">
        <v>8083</v>
      </c>
      <c r="C533" s="36">
        <v>43830</v>
      </c>
      <c r="D533" s="124">
        <v>1.236</v>
      </c>
      <c r="E533" s="124">
        <v>1.236</v>
      </c>
      <c r="F533" s="125">
        <v>0.73349633251832902</v>
      </c>
      <c r="G533" s="36">
        <v>43829</v>
      </c>
      <c r="H533" s="124">
        <v>1.2270000000000001</v>
      </c>
      <c r="I533" s="125">
        <v>33.911159263271898</v>
      </c>
      <c r="J533" s="123" t="s">
        <v>10924</v>
      </c>
      <c r="K533" s="125">
        <v>1.3945857260049099</v>
      </c>
      <c r="L533" s="125">
        <v>8.2311733800350293</v>
      </c>
      <c r="M533" s="130">
        <v>14.1274238227147</v>
      </c>
      <c r="N533" s="137">
        <f t="shared" si="88"/>
        <v>56.509695290858801</v>
      </c>
      <c r="O533" s="132">
        <f t="shared" si="89"/>
        <v>0.56509695290858797</v>
      </c>
      <c r="P533" s="134">
        <f t="shared" si="90"/>
        <v>107</v>
      </c>
      <c r="Q533" s="134">
        <v>1124</v>
      </c>
      <c r="R533" s="134" t="str">
        <f t="shared" si="91"/>
        <v>107/1124</v>
      </c>
      <c r="S533" s="132">
        <f t="shared" si="92"/>
        <v>9.5195729537366547E-2</v>
      </c>
      <c r="T533" s="137">
        <f t="shared" si="93"/>
        <v>95.240213523131672</v>
      </c>
      <c r="U533" s="133" t="e">
        <f ca="1">[1]!f_risk_annusharpe(A533,"2019/9/30","2019/12/31",1,1,3)</f>
        <v>#NAME?</v>
      </c>
      <c r="V533" s="134" t="e">
        <f t="shared" ca="1" si="94"/>
        <v>#NAME?</v>
      </c>
      <c r="W533" s="134">
        <f t="shared" si="95"/>
        <v>1124</v>
      </c>
      <c r="X533" s="134" t="e">
        <f t="shared" ca="1" si="96"/>
        <v>#NAME?</v>
      </c>
      <c r="Y533" s="132" t="e">
        <f t="shared" ca="1" si="97"/>
        <v>#NAME?</v>
      </c>
      <c r="Z533" s="137" t="e">
        <f t="shared" ca="1" si="98"/>
        <v>#NAME?</v>
      </c>
      <c r="AA533" s="125">
        <v>19.6515004840271</v>
      </c>
      <c r="AB533" s="125">
        <v>33.911159263271898</v>
      </c>
      <c r="AC533" s="123" t="s">
        <v>10924</v>
      </c>
      <c r="AD533" s="125">
        <v>14.869888475836399</v>
      </c>
      <c r="AE533" s="123" t="s">
        <v>10925</v>
      </c>
      <c r="AF533" s="125">
        <v>23.847695390781599</v>
      </c>
      <c r="AG533" s="123" t="s">
        <v>10926</v>
      </c>
      <c r="AH533" s="125">
        <v>23.6</v>
      </c>
      <c r="AI533" s="123" t="s">
        <v>157</v>
      </c>
      <c r="AJ533" s="123" t="s">
        <v>158</v>
      </c>
      <c r="AK533" s="124">
        <v>1.4099097667</v>
      </c>
      <c r="AL533" s="123" t="s">
        <v>159</v>
      </c>
      <c r="AM533" s="36">
        <v>42104</v>
      </c>
      <c r="AN533" s="123" t="s">
        <v>9271</v>
      </c>
      <c r="AO533" s="123" t="s">
        <v>10927</v>
      </c>
      <c r="AP533" s="123" t="s">
        <v>343</v>
      </c>
      <c r="AQ533" s="123" t="s">
        <v>229</v>
      </c>
    </row>
    <row r="534" spans="1:43">
      <c r="A534" s="123" t="s">
        <v>8084</v>
      </c>
      <c r="B534" s="123" t="s">
        <v>8085</v>
      </c>
      <c r="C534" s="36">
        <v>43830</v>
      </c>
      <c r="D534" s="124">
        <v>1.3792</v>
      </c>
      <c r="E534" s="124">
        <v>1.7232000000000001</v>
      </c>
      <c r="F534" s="125">
        <v>0.44425023669070901</v>
      </c>
      <c r="G534" s="36">
        <v>43829</v>
      </c>
      <c r="H534" s="124">
        <v>1.3731</v>
      </c>
      <c r="I534" s="125">
        <v>33.902912621359199</v>
      </c>
      <c r="J534" s="123" t="s">
        <v>10928</v>
      </c>
      <c r="K534" s="125">
        <v>1.26284875183553</v>
      </c>
      <c r="L534" s="125">
        <v>8.4703106567046795</v>
      </c>
      <c r="M534" s="130">
        <v>10.353656585053599</v>
      </c>
      <c r="N534" s="137">
        <f t="shared" si="88"/>
        <v>41.414626340214397</v>
      </c>
      <c r="O534" s="132">
        <f t="shared" si="89"/>
        <v>0.414146263402144</v>
      </c>
      <c r="P534" s="134">
        <f t="shared" si="90"/>
        <v>313</v>
      </c>
      <c r="Q534" s="134">
        <v>1124</v>
      </c>
      <c r="R534" s="134" t="str">
        <f t="shared" si="91"/>
        <v>313/1124</v>
      </c>
      <c r="S534" s="132">
        <f t="shared" si="92"/>
        <v>0.27846975088967973</v>
      </c>
      <c r="T534" s="137">
        <f t="shared" si="93"/>
        <v>86.076512455516024</v>
      </c>
      <c r="U534" s="133" t="e">
        <f ca="1">[1]!f_risk_annusharpe(A534,"2019/9/30","2019/12/31",1,1,3)</f>
        <v>#NAME?</v>
      </c>
      <c r="V534" s="134" t="e">
        <f t="shared" ca="1" si="94"/>
        <v>#NAME?</v>
      </c>
      <c r="W534" s="134">
        <f t="shared" si="95"/>
        <v>1124</v>
      </c>
      <c r="X534" s="134" t="e">
        <f t="shared" ca="1" si="96"/>
        <v>#NAME?</v>
      </c>
      <c r="Y534" s="132" t="e">
        <f t="shared" ca="1" si="97"/>
        <v>#NAME?</v>
      </c>
      <c r="Z534" s="137" t="e">
        <f t="shared" ca="1" si="98"/>
        <v>#NAME?</v>
      </c>
      <c r="AA534" s="125">
        <v>23.839454072012199</v>
      </c>
      <c r="AB534" s="125">
        <v>33.902912621359199</v>
      </c>
      <c r="AC534" s="123" t="s">
        <v>10928</v>
      </c>
      <c r="AD534" s="125">
        <v>34.6875</v>
      </c>
      <c r="AE534" s="123" t="s">
        <v>10929</v>
      </c>
      <c r="AF534" s="125">
        <v>36.825396825396801</v>
      </c>
      <c r="AG534" s="123" t="s">
        <v>10930</v>
      </c>
      <c r="AH534" s="125">
        <v>85.365997120000003</v>
      </c>
      <c r="AI534" s="123" t="s">
        <v>163</v>
      </c>
      <c r="AJ534" s="123" t="s">
        <v>166</v>
      </c>
      <c r="AK534" s="124">
        <v>2.2657449656000002</v>
      </c>
      <c r="AL534" s="123" t="s">
        <v>159</v>
      </c>
      <c r="AM534" s="36">
        <v>41383</v>
      </c>
      <c r="AN534" s="123" t="s">
        <v>9271</v>
      </c>
      <c r="AO534" s="123" t="s">
        <v>10931</v>
      </c>
      <c r="AP534" s="123" t="s">
        <v>215</v>
      </c>
      <c r="AQ534" s="123" t="s">
        <v>185</v>
      </c>
    </row>
    <row r="535" spans="1:43">
      <c r="A535" s="123" t="s">
        <v>8086</v>
      </c>
      <c r="B535" s="123" t="s">
        <v>8087</v>
      </c>
      <c r="C535" s="36">
        <v>43830</v>
      </c>
      <c r="D535" s="124">
        <v>1.1047</v>
      </c>
      <c r="E535" s="124">
        <v>1.2646999999999999</v>
      </c>
      <c r="F535" s="125">
        <v>1.15374049995421</v>
      </c>
      <c r="G535" s="36">
        <v>43826</v>
      </c>
      <c r="H535" s="124">
        <v>1.0921000000000001</v>
      </c>
      <c r="I535" s="125">
        <v>33.5907427563304</v>
      </c>
      <c r="J535" s="123" t="s">
        <v>10932</v>
      </c>
      <c r="K535" s="125">
        <v>1.4789638067242401</v>
      </c>
      <c r="L535" s="125">
        <v>6.2007497676738303</v>
      </c>
      <c r="M535" s="130">
        <v>10.117643449296599</v>
      </c>
      <c r="N535" s="137">
        <f t="shared" si="88"/>
        <v>40.470573797186397</v>
      </c>
      <c r="O535" s="132">
        <f t="shared" si="89"/>
        <v>0.40470573797186399</v>
      </c>
      <c r="P535" s="134">
        <f t="shared" si="90"/>
        <v>332</v>
      </c>
      <c r="Q535" s="134">
        <v>1124</v>
      </c>
      <c r="R535" s="134" t="str">
        <f t="shared" si="91"/>
        <v>332/1124</v>
      </c>
      <c r="S535" s="132">
        <f t="shared" si="92"/>
        <v>0.29537366548042704</v>
      </c>
      <c r="T535" s="137">
        <f t="shared" si="93"/>
        <v>85.231316725978644</v>
      </c>
      <c r="U535" s="133" t="e">
        <f ca="1">[1]!f_risk_annusharpe(A535,"2019/9/30","2019/12/31",1,1,3)</f>
        <v>#NAME?</v>
      </c>
      <c r="V535" s="134" t="e">
        <f t="shared" ca="1" si="94"/>
        <v>#NAME?</v>
      </c>
      <c r="W535" s="134">
        <f t="shared" si="95"/>
        <v>1124</v>
      </c>
      <c r="X535" s="134" t="e">
        <f t="shared" ca="1" si="96"/>
        <v>#NAME?</v>
      </c>
      <c r="Y535" s="132" t="e">
        <f t="shared" ca="1" si="97"/>
        <v>#NAME?</v>
      </c>
      <c r="Z535" s="137" t="e">
        <f t="shared" ca="1" si="98"/>
        <v>#NAME?</v>
      </c>
      <c r="AA535" s="125">
        <v>15.5060852241053</v>
      </c>
      <c r="AB535" s="125">
        <v>33.5907427563304</v>
      </c>
      <c r="AC535" s="123" t="s">
        <v>10932</v>
      </c>
      <c r="AD535" s="126">
        <v>0</v>
      </c>
      <c r="AE535" s="123"/>
      <c r="AF535" s="126">
        <v>0</v>
      </c>
      <c r="AG535" s="123"/>
      <c r="AH535" s="125">
        <v>28.728039720000002</v>
      </c>
      <c r="AI535" s="123" t="s">
        <v>309</v>
      </c>
      <c r="AJ535" s="123" t="s">
        <v>95</v>
      </c>
      <c r="AK535" s="124">
        <v>2.0284762481</v>
      </c>
      <c r="AL535" s="123" t="s">
        <v>159</v>
      </c>
      <c r="AM535" s="36">
        <v>43300</v>
      </c>
      <c r="AN535" s="123" t="s">
        <v>9271</v>
      </c>
      <c r="AO535" s="123" t="s">
        <v>510</v>
      </c>
      <c r="AP535" s="123" t="s">
        <v>236</v>
      </c>
      <c r="AQ535" s="123" t="s">
        <v>241</v>
      </c>
    </row>
    <row r="536" spans="1:43">
      <c r="A536" s="123" t="s">
        <v>8088</v>
      </c>
      <c r="B536" s="123" t="s">
        <v>8089</v>
      </c>
      <c r="C536" s="36">
        <v>43830</v>
      </c>
      <c r="D536" s="124">
        <v>1.5129999999999999</v>
      </c>
      <c r="E536" s="124">
        <v>1.5129999999999999</v>
      </c>
      <c r="F536" s="125">
        <v>0.59840425531914199</v>
      </c>
      <c r="G536" s="36">
        <v>43829</v>
      </c>
      <c r="H536" s="124">
        <v>1.504</v>
      </c>
      <c r="I536" s="125">
        <v>33.539276257722797</v>
      </c>
      <c r="J536" s="123" t="s">
        <v>10933</v>
      </c>
      <c r="K536" s="125">
        <v>2.9952348536419202</v>
      </c>
      <c r="L536" s="125">
        <v>7.9942897930049899</v>
      </c>
      <c r="M536" s="130">
        <v>8.9272858171346208</v>
      </c>
      <c r="N536" s="137">
        <f t="shared" si="88"/>
        <v>35.709143268538483</v>
      </c>
      <c r="O536" s="132">
        <f t="shared" si="89"/>
        <v>0.35709143268538485</v>
      </c>
      <c r="P536" s="134">
        <f t="shared" si="90"/>
        <v>425</v>
      </c>
      <c r="Q536" s="134">
        <v>1124</v>
      </c>
      <c r="R536" s="134" t="str">
        <f t="shared" si="91"/>
        <v>425/1124</v>
      </c>
      <c r="S536" s="132">
        <f t="shared" si="92"/>
        <v>0.37811387900355869</v>
      </c>
      <c r="T536" s="137">
        <f t="shared" si="93"/>
        <v>81.094306049822066</v>
      </c>
      <c r="U536" s="133" t="e">
        <f ca="1">[1]!f_risk_annusharpe(A536,"2019/9/30","2019/12/31",1,1,3)</f>
        <v>#NAME?</v>
      </c>
      <c r="V536" s="134" t="e">
        <f t="shared" ca="1" si="94"/>
        <v>#NAME?</v>
      </c>
      <c r="W536" s="134">
        <f t="shared" si="95"/>
        <v>1124</v>
      </c>
      <c r="X536" s="134" t="e">
        <f t="shared" ca="1" si="96"/>
        <v>#NAME?</v>
      </c>
      <c r="Y536" s="132" t="e">
        <f t="shared" ca="1" si="97"/>
        <v>#NAME?</v>
      </c>
      <c r="Z536" s="137" t="e">
        <f t="shared" ca="1" si="98"/>
        <v>#NAME?</v>
      </c>
      <c r="AA536" s="125">
        <v>8.3035075161059293</v>
      </c>
      <c r="AB536" s="125">
        <v>33.539276257722797</v>
      </c>
      <c r="AC536" s="123" t="s">
        <v>10933</v>
      </c>
      <c r="AD536" s="125">
        <v>-3.5076530612245</v>
      </c>
      <c r="AE536" s="123" t="s">
        <v>10934</v>
      </c>
      <c r="AF536" s="125">
        <v>16.205837173579098</v>
      </c>
      <c r="AG536" s="123" t="s">
        <v>10935</v>
      </c>
      <c r="AH536" s="125">
        <v>51.3</v>
      </c>
      <c r="AI536" s="123" t="s">
        <v>157</v>
      </c>
      <c r="AJ536" s="123" t="s">
        <v>158</v>
      </c>
      <c r="AK536" s="124">
        <v>7.9108018453</v>
      </c>
      <c r="AL536" s="123" t="s">
        <v>159</v>
      </c>
      <c r="AM536" s="36">
        <v>41985</v>
      </c>
      <c r="AN536" s="123" t="s">
        <v>9271</v>
      </c>
      <c r="AO536" s="123" t="s">
        <v>10423</v>
      </c>
      <c r="AP536" s="123" t="s">
        <v>249</v>
      </c>
      <c r="AQ536" s="123" t="s">
        <v>162</v>
      </c>
    </row>
    <row r="537" spans="1:43">
      <c r="A537" s="123" t="s">
        <v>8090</v>
      </c>
      <c r="B537" s="123" t="s">
        <v>8091</v>
      </c>
      <c r="C537" s="36">
        <v>43830</v>
      </c>
      <c r="D537" s="124">
        <v>1.0329999999999999</v>
      </c>
      <c r="E537" s="124">
        <v>1.0329999999999999</v>
      </c>
      <c r="F537" s="125">
        <v>0.58422590068159796</v>
      </c>
      <c r="G537" s="36">
        <v>43829</v>
      </c>
      <c r="H537" s="124">
        <v>1.0269999999999999</v>
      </c>
      <c r="I537" s="125">
        <v>33.462532299741603</v>
      </c>
      <c r="J537" s="123" t="s">
        <v>10936</v>
      </c>
      <c r="K537" s="125">
        <v>2.5819265143992101</v>
      </c>
      <c r="L537" s="125">
        <v>7.2689511941848304</v>
      </c>
      <c r="M537" s="130">
        <v>9.3121693121693099</v>
      </c>
      <c r="N537" s="137">
        <f t="shared" si="88"/>
        <v>37.24867724867724</v>
      </c>
      <c r="O537" s="132">
        <f t="shared" si="89"/>
        <v>0.37248677248677242</v>
      </c>
      <c r="P537" s="134">
        <f t="shared" si="90"/>
        <v>388</v>
      </c>
      <c r="Q537" s="134">
        <v>1124</v>
      </c>
      <c r="R537" s="134" t="str">
        <f t="shared" si="91"/>
        <v>388/1124</v>
      </c>
      <c r="S537" s="132">
        <f t="shared" si="92"/>
        <v>0.34519572953736655</v>
      </c>
      <c r="T537" s="137">
        <f t="shared" si="93"/>
        <v>82.740213523131672</v>
      </c>
      <c r="U537" s="133" t="e">
        <f ca="1">[1]!f_risk_annusharpe(A537,"2019/9/30","2019/12/31",1,1,3)</f>
        <v>#NAME?</v>
      </c>
      <c r="V537" s="134" t="e">
        <f t="shared" ca="1" si="94"/>
        <v>#NAME?</v>
      </c>
      <c r="W537" s="134">
        <f t="shared" si="95"/>
        <v>1124</v>
      </c>
      <c r="X537" s="134" t="e">
        <f t="shared" ca="1" si="96"/>
        <v>#NAME?</v>
      </c>
      <c r="Y537" s="132" t="e">
        <f t="shared" ca="1" si="97"/>
        <v>#NAME?</v>
      </c>
      <c r="Z537" s="137" t="e">
        <f t="shared" ca="1" si="98"/>
        <v>#NAME?</v>
      </c>
      <c r="AA537" s="125">
        <v>15.807174887892399</v>
      </c>
      <c r="AB537" s="125">
        <v>33.462532299741603</v>
      </c>
      <c r="AC537" s="123" t="s">
        <v>10936</v>
      </c>
      <c r="AD537" s="125">
        <v>22.829964328180701</v>
      </c>
      <c r="AE537" s="123" t="s">
        <v>10937</v>
      </c>
      <c r="AF537" s="125">
        <v>25.516403402187098</v>
      </c>
      <c r="AG537" s="123" t="s">
        <v>10938</v>
      </c>
      <c r="AH537" s="125">
        <v>3.2999999999999901</v>
      </c>
      <c r="AI537" s="123" t="s">
        <v>157</v>
      </c>
      <c r="AJ537" s="123" t="s">
        <v>166</v>
      </c>
      <c r="AK537" s="124">
        <v>3.4431545578999998</v>
      </c>
      <c r="AL537" s="123" t="s">
        <v>159</v>
      </c>
      <c r="AM537" s="36">
        <v>42153</v>
      </c>
      <c r="AN537" s="123" t="s">
        <v>9271</v>
      </c>
      <c r="AO537" s="123" t="s">
        <v>520</v>
      </c>
      <c r="AP537" s="123" t="s">
        <v>343</v>
      </c>
      <c r="AQ537" s="123" t="s">
        <v>162</v>
      </c>
    </row>
    <row r="538" spans="1:43">
      <c r="A538" s="123" t="s">
        <v>8092</v>
      </c>
      <c r="B538" s="123" t="s">
        <v>8093</v>
      </c>
      <c r="C538" s="36">
        <v>43830</v>
      </c>
      <c r="D538" s="124">
        <v>0.98409999999999997</v>
      </c>
      <c r="E538" s="124">
        <v>0.98409999999999997</v>
      </c>
      <c r="F538" s="125">
        <v>0.387636437825158</v>
      </c>
      <c r="G538" s="36">
        <v>43829</v>
      </c>
      <c r="H538" s="124">
        <v>0.98029999999999995</v>
      </c>
      <c r="I538" s="125">
        <v>33.455383780851598</v>
      </c>
      <c r="J538" s="123" t="s">
        <v>10939</v>
      </c>
      <c r="K538" s="125">
        <v>0.89194176748000098</v>
      </c>
      <c r="L538" s="125">
        <v>5.2963834795634499</v>
      </c>
      <c r="M538" s="130">
        <v>12.365836949075099</v>
      </c>
      <c r="N538" s="137">
        <f t="shared" si="88"/>
        <v>49.463347796300397</v>
      </c>
      <c r="O538" s="132">
        <f t="shared" si="89"/>
        <v>0.49463347796300394</v>
      </c>
      <c r="P538" s="134">
        <f t="shared" si="90"/>
        <v>194</v>
      </c>
      <c r="Q538" s="134">
        <v>1124</v>
      </c>
      <c r="R538" s="134" t="str">
        <f t="shared" si="91"/>
        <v>194/1124</v>
      </c>
      <c r="S538" s="132">
        <f t="shared" si="92"/>
        <v>0.17259786476868327</v>
      </c>
      <c r="T538" s="137">
        <f t="shared" si="93"/>
        <v>91.370106761565836</v>
      </c>
      <c r="U538" s="133" t="e">
        <f ca="1">[1]!f_risk_annusharpe(A538,"2019/9/30","2019/12/31",1,1,3)</f>
        <v>#NAME?</v>
      </c>
      <c r="V538" s="134" t="e">
        <f t="shared" ca="1" si="94"/>
        <v>#NAME?</v>
      </c>
      <c r="W538" s="134">
        <f t="shared" si="95"/>
        <v>1124</v>
      </c>
      <c r="X538" s="134" t="e">
        <f t="shared" ca="1" si="96"/>
        <v>#NAME?</v>
      </c>
      <c r="Y538" s="132" t="e">
        <f t="shared" ca="1" si="97"/>
        <v>#NAME?</v>
      </c>
      <c r="Z538" s="137" t="e">
        <f t="shared" ca="1" si="98"/>
        <v>#NAME?</v>
      </c>
      <c r="AA538" s="125">
        <v>26.719031676538801</v>
      </c>
      <c r="AB538" s="125">
        <v>33.455383780851598</v>
      </c>
      <c r="AC538" s="123" t="s">
        <v>10939</v>
      </c>
      <c r="AD538" s="125">
        <v>-2.8912571541346099</v>
      </c>
      <c r="AE538" s="123" t="s">
        <v>10940</v>
      </c>
      <c r="AF538" s="126">
        <v>0</v>
      </c>
      <c r="AG538" s="123"/>
      <c r="AH538" s="125">
        <v>-1.59</v>
      </c>
      <c r="AI538" s="123" t="s">
        <v>157</v>
      </c>
      <c r="AJ538" s="123" t="s">
        <v>95</v>
      </c>
      <c r="AK538" s="124">
        <v>0.59914354199999997</v>
      </c>
      <c r="AL538" s="123" t="s">
        <v>159</v>
      </c>
      <c r="AM538" s="36">
        <v>42963</v>
      </c>
      <c r="AN538" s="123" t="s">
        <v>9271</v>
      </c>
      <c r="AO538" s="123" t="s">
        <v>10941</v>
      </c>
      <c r="AP538" s="123" t="s">
        <v>187</v>
      </c>
      <c r="AQ538" s="123" t="s">
        <v>181</v>
      </c>
    </row>
    <row r="539" spans="1:43">
      <c r="A539" s="123" t="s">
        <v>8094</v>
      </c>
      <c r="B539" s="123" t="s">
        <v>8095</v>
      </c>
      <c r="C539" s="36">
        <v>43830</v>
      </c>
      <c r="D539" s="124">
        <v>1.8049999999999999</v>
      </c>
      <c r="E539" s="124">
        <v>6.234</v>
      </c>
      <c r="F539" s="125">
        <v>-0.33130866924350799</v>
      </c>
      <c r="G539" s="36">
        <v>43829</v>
      </c>
      <c r="H539" s="124">
        <v>1.8109999999999999</v>
      </c>
      <c r="I539" s="125">
        <v>33.407243163340702</v>
      </c>
      <c r="J539" s="123" t="s">
        <v>10942</v>
      </c>
      <c r="K539" s="125">
        <v>2.4404086265607301</v>
      </c>
      <c r="L539" s="125">
        <v>13.0952380952381</v>
      </c>
      <c r="M539" s="130">
        <v>14.0960809102402</v>
      </c>
      <c r="N539" s="137">
        <f t="shared" si="88"/>
        <v>56.384323640960801</v>
      </c>
      <c r="O539" s="132">
        <f t="shared" si="89"/>
        <v>0.56384323640960798</v>
      </c>
      <c r="P539" s="134">
        <f t="shared" si="90"/>
        <v>108</v>
      </c>
      <c r="Q539" s="134">
        <v>1124</v>
      </c>
      <c r="R539" s="134" t="str">
        <f t="shared" si="91"/>
        <v>108/1124</v>
      </c>
      <c r="S539" s="132">
        <f t="shared" si="92"/>
        <v>9.6085409252669035E-2</v>
      </c>
      <c r="T539" s="137">
        <f t="shared" si="93"/>
        <v>95.195729537366546</v>
      </c>
      <c r="U539" s="133" t="e">
        <f ca="1">[1]!f_risk_annusharpe(A539,"2019/9/30","2019/12/31",1,1,3)</f>
        <v>#NAME?</v>
      </c>
      <c r="V539" s="134" t="e">
        <f t="shared" ca="1" si="94"/>
        <v>#NAME?</v>
      </c>
      <c r="W539" s="134">
        <f t="shared" si="95"/>
        <v>1124</v>
      </c>
      <c r="X539" s="134" t="e">
        <f t="shared" ca="1" si="96"/>
        <v>#NAME?</v>
      </c>
      <c r="Y539" s="132" t="e">
        <f t="shared" ca="1" si="97"/>
        <v>#NAME?</v>
      </c>
      <c r="Z539" s="137" t="e">
        <f t="shared" ca="1" si="98"/>
        <v>#NAME?</v>
      </c>
      <c r="AA539" s="125">
        <v>15.188257817485599</v>
      </c>
      <c r="AB539" s="125">
        <v>33.407243163340702</v>
      </c>
      <c r="AC539" s="123" t="s">
        <v>10942</v>
      </c>
      <c r="AD539" s="125">
        <v>-4.3455219925808199</v>
      </c>
      <c r="AE539" s="123" t="s">
        <v>10943</v>
      </c>
      <c r="AF539" s="125">
        <v>1.8623024830699799</v>
      </c>
      <c r="AG539" s="123" t="s">
        <v>10944</v>
      </c>
      <c r="AH539" s="125">
        <v>91.687175075681097</v>
      </c>
      <c r="AI539" s="123" t="s">
        <v>157</v>
      </c>
      <c r="AJ539" s="123" t="s">
        <v>186</v>
      </c>
      <c r="AK539" s="124">
        <v>6.9921461698999998</v>
      </c>
      <c r="AL539" s="123" t="s">
        <v>305</v>
      </c>
      <c r="AM539" s="36">
        <v>41376</v>
      </c>
      <c r="AN539" s="123" t="s">
        <v>9271</v>
      </c>
      <c r="AO539" s="123" t="s">
        <v>10945</v>
      </c>
      <c r="AP539" s="123" t="s">
        <v>179</v>
      </c>
      <c r="AQ539" s="123" t="s">
        <v>181</v>
      </c>
    </row>
    <row r="540" spans="1:43">
      <c r="A540" s="123" t="s">
        <v>8096</v>
      </c>
      <c r="B540" s="123" t="s">
        <v>8097</v>
      </c>
      <c r="C540" s="36">
        <v>43830</v>
      </c>
      <c r="D540" s="124">
        <v>1.758</v>
      </c>
      <c r="E540" s="124">
        <v>1.758</v>
      </c>
      <c r="F540" s="125">
        <v>0</v>
      </c>
      <c r="G540" s="36">
        <v>43829</v>
      </c>
      <c r="H540" s="124">
        <v>1.758</v>
      </c>
      <c r="I540" s="125">
        <v>33.383915022761798</v>
      </c>
      <c r="J540" s="123" t="s">
        <v>10946</v>
      </c>
      <c r="K540" s="125">
        <v>2.26876090750436</v>
      </c>
      <c r="L540" s="125">
        <v>6.7395264116575602</v>
      </c>
      <c r="M540" s="130">
        <v>8.4515731030228292</v>
      </c>
      <c r="N540" s="137">
        <f t="shared" si="88"/>
        <v>33.806292412091317</v>
      </c>
      <c r="O540" s="132">
        <f t="shared" si="89"/>
        <v>0.33806292412091316</v>
      </c>
      <c r="P540" s="134">
        <f t="shared" si="90"/>
        <v>459</v>
      </c>
      <c r="Q540" s="134">
        <v>1124</v>
      </c>
      <c r="R540" s="134" t="str">
        <f t="shared" si="91"/>
        <v>459/1124</v>
      </c>
      <c r="S540" s="132">
        <f t="shared" si="92"/>
        <v>0.40836298932384341</v>
      </c>
      <c r="T540" s="137">
        <f t="shared" si="93"/>
        <v>79.581850533807824</v>
      </c>
      <c r="U540" s="133" t="e">
        <f ca="1">[1]!f_risk_annusharpe(A540,"2019/9/30","2019/12/31",1,1,3)</f>
        <v>#NAME?</v>
      </c>
      <c r="V540" s="134" t="e">
        <f t="shared" ca="1" si="94"/>
        <v>#NAME?</v>
      </c>
      <c r="W540" s="134">
        <f t="shared" si="95"/>
        <v>1124</v>
      </c>
      <c r="X540" s="134" t="e">
        <f t="shared" ca="1" si="96"/>
        <v>#NAME?</v>
      </c>
      <c r="Y540" s="132" t="e">
        <f t="shared" ca="1" si="97"/>
        <v>#NAME?</v>
      </c>
      <c r="Z540" s="137" t="e">
        <f t="shared" ca="1" si="98"/>
        <v>#NAME?</v>
      </c>
      <c r="AA540" s="125">
        <v>12.332268370607</v>
      </c>
      <c r="AB540" s="125">
        <v>33.383915022761798</v>
      </c>
      <c r="AC540" s="123" t="s">
        <v>10946</v>
      </c>
      <c r="AD540" s="125">
        <v>24.3281471004243</v>
      </c>
      <c r="AE540" s="123" t="s">
        <v>10947</v>
      </c>
      <c r="AF540" s="126">
        <v>0</v>
      </c>
      <c r="AG540" s="123"/>
      <c r="AH540" s="125">
        <v>75.8</v>
      </c>
      <c r="AI540" s="123" t="s">
        <v>157</v>
      </c>
      <c r="AJ540" s="123" t="s">
        <v>95</v>
      </c>
      <c r="AK540" s="124">
        <v>1.4489605881000001</v>
      </c>
      <c r="AL540" s="123" t="s">
        <v>159</v>
      </c>
      <c r="AM540" s="36">
        <v>42788</v>
      </c>
      <c r="AN540" s="123" t="s">
        <v>9271</v>
      </c>
      <c r="AO540" s="123" t="s">
        <v>10505</v>
      </c>
      <c r="AP540" s="123" t="s">
        <v>214</v>
      </c>
      <c r="AQ540" s="123" t="s">
        <v>170</v>
      </c>
    </row>
    <row r="541" spans="1:43">
      <c r="A541" s="123" t="s">
        <v>8098</v>
      </c>
      <c r="B541" s="123" t="s">
        <v>8099</v>
      </c>
      <c r="C541" s="36">
        <v>43830</v>
      </c>
      <c r="D541" s="124">
        <v>0.95799999999999996</v>
      </c>
      <c r="E541" s="124">
        <v>0.95799999999999996</v>
      </c>
      <c r="F541" s="125">
        <v>0.41928721174004202</v>
      </c>
      <c r="G541" s="36">
        <v>43829</v>
      </c>
      <c r="H541" s="124">
        <v>0.95399999999999996</v>
      </c>
      <c r="I541" s="125">
        <v>33.240611961056999</v>
      </c>
      <c r="J541" s="123" t="s">
        <v>10948</v>
      </c>
      <c r="K541" s="125">
        <v>2.4598930481283299</v>
      </c>
      <c r="L541" s="125">
        <v>6.6815144766146899</v>
      </c>
      <c r="M541" s="130">
        <v>8.4937712344280794</v>
      </c>
      <c r="N541" s="137">
        <f t="shared" si="88"/>
        <v>33.975084937712317</v>
      </c>
      <c r="O541" s="132">
        <f t="shared" si="89"/>
        <v>0.33975084937712319</v>
      </c>
      <c r="P541" s="134">
        <f t="shared" si="90"/>
        <v>455</v>
      </c>
      <c r="Q541" s="134">
        <v>1124</v>
      </c>
      <c r="R541" s="134" t="str">
        <f t="shared" si="91"/>
        <v>455/1124</v>
      </c>
      <c r="S541" s="132">
        <f t="shared" si="92"/>
        <v>0.40480427046263345</v>
      </c>
      <c r="T541" s="137">
        <f t="shared" si="93"/>
        <v>79.759786476868328</v>
      </c>
      <c r="U541" s="133" t="e">
        <f ca="1">[1]!f_risk_annusharpe(A541,"2019/9/30","2019/12/31",1,1,3)</f>
        <v>#NAME?</v>
      </c>
      <c r="V541" s="134" t="e">
        <f t="shared" ca="1" si="94"/>
        <v>#NAME?</v>
      </c>
      <c r="W541" s="134">
        <f t="shared" si="95"/>
        <v>1124</v>
      </c>
      <c r="X541" s="134" t="e">
        <f t="shared" ca="1" si="96"/>
        <v>#NAME?</v>
      </c>
      <c r="Y541" s="132" t="e">
        <f t="shared" ca="1" si="97"/>
        <v>#NAME?</v>
      </c>
      <c r="Z541" s="137" t="e">
        <f t="shared" ca="1" si="98"/>
        <v>#NAME?</v>
      </c>
      <c r="AA541" s="125">
        <v>12.441314553990599</v>
      </c>
      <c r="AB541" s="125">
        <v>33.240611961056999</v>
      </c>
      <c r="AC541" s="123" t="s">
        <v>10948</v>
      </c>
      <c r="AD541" s="125">
        <v>-0.20833333333333401</v>
      </c>
      <c r="AE541" s="123" t="s">
        <v>10949</v>
      </c>
      <c r="AF541" s="125">
        <v>-1.440329218107</v>
      </c>
      <c r="AG541" s="123" t="s">
        <v>10950</v>
      </c>
      <c r="AH541" s="125">
        <v>-4.2</v>
      </c>
      <c r="AI541" s="123" t="s">
        <v>157</v>
      </c>
      <c r="AJ541" s="123" t="s">
        <v>186</v>
      </c>
      <c r="AK541" s="124">
        <v>0.54665918629999999</v>
      </c>
      <c r="AL541" s="123" t="s">
        <v>159</v>
      </c>
      <c r="AM541" s="36">
        <v>42537</v>
      </c>
      <c r="AN541" s="123" t="s">
        <v>9271</v>
      </c>
      <c r="AO541" s="123" t="s">
        <v>517</v>
      </c>
      <c r="AP541" s="123" t="s">
        <v>210</v>
      </c>
      <c r="AQ541" s="123" t="s">
        <v>185</v>
      </c>
    </row>
    <row r="542" spans="1:43">
      <c r="A542" s="123" t="s">
        <v>8100</v>
      </c>
      <c r="B542" s="123" t="s">
        <v>8101</v>
      </c>
      <c r="C542" s="36">
        <v>43830</v>
      </c>
      <c r="D542" s="124">
        <v>1.175</v>
      </c>
      <c r="E542" s="124">
        <v>1.175</v>
      </c>
      <c r="F542" s="125">
        <v>0.25597269624574298</v>
      </c>
      <c r="G542" s="36">
        <v>43829</v>
      </c>
      <c r="H542" s="124">
        <v>1.1719999999999999</v>
      </c>
      <c r="I542" s="125">
        <v>33.219954648526098</v>
      </c>
      <c r="J542" s="123" t="s">
        <v>10951</v>
      </c>
      <c r="K542" s="125">
        <v>2.1739130434782701</v>
      </c>
      <c r="L542" s="125">
        <v>5.4757630161579796</v>
      </c>
      <c r="M542" s="130">
        <v>5.7605760576057703</v>
      </c>
      <c r="N542" s="137">
        <f t="shared" si="88"/>
        <v>23.042304230423081</v>
      </c>
      <c r="O542" s="132">
        <f t="shared" si="89"/>
        <v>0.2304230423042308</v>
      </c>
      <c r="P542" s="134">
        <f t="shared" si="90"/>
        <v>702</v>
      </c>
      <c r="Q542" s="134">
        <v>1124</v>
      </c>
      <c r="R542" s="134" t="str">
        <f t="shared" si="91"/>
        <v>702/1124</v>
      </c>
      <c r="S542" s="132">
        <f t="shared" si="92"/>
        <v>0.6245551601423488</v>
      </c>
      <c r="T542" s="137">
        <f t="shared" si="93"/>
        <v>68.772241992882556</v>
      </c>
      <c r="U542" s="133" t="e">
        <f ca="1">[1]!f_risk_annusharpe(A542,"2019/9/30","2019/12/31",1,1,3)</f>
        <v>#NAME?</v>
      </c>
      <c r="V542" s="134" t="e">
        <f t="shared" ca="1" si="94"/>
        <v>#NAME?</v>
      </c>
      <c r="W542" s="134">
        <f t="shared" si="95"/>
        <v>1124</v>
      </c>
      <c r="X542" s="134" t="e">
        <f t="shared" ca="1" si="96"/>
        <v>#NAME?</v>
      </c>
      <c r="Y542" s="132" t="e">
        <f t="shared" ca="1" si="97"/>
        <v>#NAME?</v>
      </c>
      <c r="Z542" s="137" t="e">
        <f t="shared" ca="1" si="98"/>
        <v>#NAME?</v>
      </c>
      <c r="AA542" s="125">
        <v>6.7211625794732104</v>
      </c>
      <c r="AB542" s="125">
        <v>33.219954648526098</v>
      </c>
      <c r="AC542" s="123" t="s">
        <v>10951</v>
      </c>
      <c r="AD542" s="125">
        <v>9.20074349442379</v>
      </c>
      <c r="AE542" s="123" t="s">
        <v>10952</v>
      </c>
      <c r="AF542" s="125">
        <v>17.265469061876299</v>
      </c>
      <c r="AG542" s="123" t="s">
        <v>10953</v>
      </c>
      <c r="AH542" s="125">
        <v>17.5</v>
      </c>
      <c r="AI542" s="123" t="s">
        <v>163</v>
      </c>
      <c r="AJ542" s="123" t="s">
        <v>158</v>
      </c>
      <c r="AK542" s="124">
        <v>2.1728826665000001</v>
      </c>
      <c r="AL542" s="123" t="s">
        <v>159</v>
      </c>
      <c r="AM542" s="36">
        <v>42713</v>
      </c>
      <c r="AN542" s="123" t="s">
        <v>9271</v>
      </c>
      <c r="AO542" s="123" t="s">
        <v>507</v>
      </c>
      <c r="AP542" s="123" t="s">
        <v>261</v>
      </c>
      <c r="AQ542" s="123" t="s">
        <v>185</v>
      </c>
    </row>
    <row r="543" spans="1:43">
      <c r="A543" s="123" t="s">
        <v>8102</v>
      </c>
      <c r="B543" s="123" t="s">
        <v>8103</v>
      </c>
      <c r="C543" s="36">
        <v>43830</v>
      </c>
      <c r="D543" s="124">
        <v>1.268</v>
      </c>
      <c r="E543" s="124">
        <v>1.8779999999999999</v>
      </c>
      <c r="F543" s="125">
        <v>0.55511498810467497</v>
      </c>
      <c r="G543" s="36">
        <v>43829</v>
      </c>
      <c r="H543" s="124">
        <v>1.2609999999999999</v>
      </c>
      <c r="I543" s="125">
        <v>33.193251876566201</v>
      </c>
      <c r="J543" s="123" t="s">
        <v>10954</v>
      </c>
      <c r="K543" s="125">
        <v>1.2779552715655</v>
      </c>
      <c r="L543" s="125">
        <v>6.1087663485280803</v>
      </c>
      <c r="M543" s="130">
        <v>8.4687560192395708</v>
      </c>
      <c r="N543" s="137">
        <f t="shared" si="88"/>
        <v>33.875024076958283</v>
      </c>
      <c r="O543" s="132">
        <f t="shared" si="89"/>
        <v>0.33875024076958282</v>
      </c>
      <c r="P543" s="134">
        <f t="shared" si="90"/>
        <v>457</v>
      </c>
      <c r="Q543" s="134">
        <v>1124</v>
      </c>
      <c r="R543" s="134" t="str">
        <f t="shared" si="91"/>
        <v>457/1124</v>
      </c>
      <c r="S543" s="132">
        <f t="shared" si="92"/>
        <v>0.40658362989323843</v>
      </c>
      <c r="T543" s="137">
        <f t="shared" si="93"/>
        <v>79.670818505338076</v>
      </c>
      <c r="U543" s="133" t="e">
        <f ca="1">[1]!f_risk_annusharpe(A543,"2019/9/30","2019/12/31",1,1,3)</f>
        <v>#NAME?</v>
      </c>
      <c r="V543" s="134" t="e">
        <f t="shared" ca="1" si="94"/>
        <v>#NAME?</v>
      </c>
      <c r="W543" s="134">
        <f t="shared" si="95"/>
        <v>1124</v>
      </c>
      <c r="X543" s="134" t="e">
        <f t="shared" ca="1" si="96"/>
        <v>#NAME?</v>
      </c>
      <c r="Y543" s="132" t="e">
        <f t="shared" ca="1" si="97"/>
        <v>#NAME?</v>
      </c>
      <c r="Z543" s="137" t="e">
        <f t="shared" ca="1" si="98"/>
        <v>#NAME?</v>
      </c>
      <c r="AA543" s="125">
        <v>14.234234234234201</v>
      </c>
      <c r="AB543" s="125">
        <v>33.193251876566201</v>
      </c>
      <c r="AC543" s="123" t="s">
        <v>10954</v>
      </c>
      <c r="AD543" s="125">
        <v>3.1732919336786498</v>
      </c>
      <c r="AE543" s="123" t="s">
        <v>10955</v>
      </c>
      <c r="AF543" s="125">
        <v>-7.64750488966419</v>
      </c>
      <c r="AG543" s="123" t="s">
        <v>10956</v>
      </c>
      <c r="AH543" s="125">
        <v>105.8459788</v>
      </c>
      <c r="AI543" s="123" t="s">
        <v>157</v>
      </c>
      <c r="AJ543" s="123" t="s">
        <v>158</v>
      </c>
      <c r="AK543" s="124">
        <v>0.6130942009</v>
      </c>
      <c r="AL543" s="123" t="s">
        <v>159</v>
      </c>
      <c r="AM543" s="36">
        <v>39624</v>
      </c>
      <c r="AN543" s="123" t="s">
        <v>9271</v>
      </c>
      <c r="AO543" s="123" t="s">
        <v>10957</v>
      </c>
      <c r="AP543" s="123" t="s">
        <v>278</v>
      </c>
      <c r="AQ543" s="123" t="s">
        <v>162</v>
      </c>
    </row>
    <row r="544" spans="1:43">
      <c r="A544" s="123" t="s">
        <v>8104</v>
      </c>
      <c r="B544" s="123" t="s">
        <v>8105</v>
      </c>
      <c r="C544" s="36">
        <v>43830</v>
      </c>
      <c r="D544" s="124">
        <v>1.3160000000000001</v>
      </c>
      <c r="E544" s="124">
        <v>1.411</v>
      </c>
      <c r="F544" s="125">
        <v>7.6045627376422703E-2</v>
      </c>
      <c r="G544" s="36">
        <v>43829</v>
      </c>
      <c r="H544" s="124">
        <v>1.3149999999999999</v>
      </c>
      <c r="I544" s="125">
        <v>33.0637007077856</v>
      </c>
      <c r="J544" s="123" t="s">
        <v>10958</v>
      </c>
      <c r="K544" s="125">
        <v>1.0752688172042899</v>
      </c>
      <c r="L544" s="125">
        <v>6.3864187550525298</v>
      </c>
      <c r="M544" s="130">
        <v>9.3931837073981601</v>
      </c>
      <c r="N544" s="137">
        <f t="shared" si="88"/>
        <v>37.57273482959264</v>
      </c>
      <c r="O544" s="132">
        <f t="shared" si="89"/>
        <v>0.37572734829592641</v>
      </c>
      <c r="P544" s="134">
        <f t="shared" si="90"/>
        <v>382</v>
      </c>
      <c r="Q544" s="134">
        <v>1124</v>
      </c>
      <c r="R544" s="134" t="str">
        <f t="shared" si="91"/>
        <v>382/1124</v>
      </c>
      <c r="S544" s="132">
        <f t="shared" si="92"/>
        <v>0.33985765124555162</v>
      </c>
      <c r="T544" s="137">
        <f t="shared" si="93"/>
        <v>83.007117437722428</v>
      </c>
      <c r="U544" s="133" t="e">
        <f ca="1">[1]!f_risk_annusharpe(A544,"2019/9/30","2019/12/31",1,1,3)</f>
        <v>#NAME?</v>
      </c>
      <c r="V544" s="134" t="e">
        <f t="shared" ca="1" si="94"/>
        <v>#NAME?</v>
      </c>
      <c r="W544" s="134">
        <f t="shared" si="95"/>
        <v>1124</v>
      </c>
      <c r="X544" s="134" t="e">
        <f t="shared" ca="1" si="96"/>
        <v>#NAME?</v>
      </c>
      <c r="Y544" s="132" t="e">
        <f t="shared" ca="1" si="97"/>
        <v>#NAME?</v>
      </c>
      <c r="Z544" s="137" t="e">
        <f t="shared" ca="1" si="98"/>
        <v>#NAME?</v>
      </c>
      <c r="AA544" s="125">
        <v>18.1328545780969</v>
      </c>
      <c r="AB544" s="125">
        <v>33.0637007077856</v>
      </c>
      <c r="AC544" s="123" t="s">
        <v>10958</v>
      </c>
      <c r="AD544" s="125">
        <v>7.6677855732725897</v>
      </c>
      <c r="AE544" s="123" t="s">
        <v>10959</v>
      </c>
      <c r="AF544" s="125">
        <v>43.086249848637699</v>
      </c>
      <c r="AG544" s="123" t="s">
        <v>10960</v>
      </c>
      <c r="AH544" s="125">
        <v>41.798473600000001</v>
      </c>
      <c r="AI544" s="123" t="s">
        <v>174</v>
      </c>
      <c r="AJ544" s="123" t="s">
        <v>189</v>
      </c>
      <c r="AK544" s="124">
        <v>4.3013605728000002</v>
      </c>
      <c r="AL544" s="123" t="s">
        <v>159</v>
      </c>
      <c r="AM544" s="36">
        <v>42681</v>
      </c>
      <c r="AN544" s="123" t="s">
        <v>9271</v>
      </c>
      <c r="AO544" s="123" t="s">
        <v>514</v>
      </c>
      <c r="AP544" s="123" t="s">
        <v>266</v>
      </c>
      <c r="AQ544" s="123" t="s">
        <v>173</v>
      </c>
    </row>
    <row r="545" spans="1:43">
      <c r="A545" s="123" t="s">
        <v>8106</v>
      </c>
      <c r="B545" s="123" t="s">
        <v>8107</v>
      </c>
      <c r="C545" s="36">
        <v>43830</v>
      </c>
      <c r="D545" s="124">
        <v>1.099</v>
      </c>
      <c r="E545" s="124">
        <v>1.099</v>
      </c>
      <c r="F545" s="125">
        <v>0.45703839122485301</v>
      </c>
      <c r="G545" s="36">
        <v>43829</v>
      </c>
      <c r="H545" s="124">
        <v>1.0940000000000001</v>
      </c>
      <c r="I545" s="125">
        <v>33.0508474576271</v>
      </c>
      <c r="J545" s="123" t="s">
        <v>10961</v>
      </c>
      <c r="K545" s="125">
        <v>1.5711645101663501</v>
      </c>
      <c r="L545" s="125">
        <v>4.3684710351377101</v>
      </c>
      <c r="M545" s="130">
        <v>5.5715658021133603</v>
      </c>
      <c r="N545" s="137">
        <f t="shared" si="88"/>
        <v>22.286263208453441</v>
      </c>
      <c r="O545" s="132">
        <f t="shared" si="89"/>
        <v>0.22286263208453441</v>
      </c>
      <c r="P545" s="134">
        <f t="shared" si="90"/>
        <v>719</v>
      </c>
      <c r="Q545" s="134">
        <v>1124</v>
      </c>
      <c r="R545" s="134" t="str">
        <f t="shared" si="91"/>
        <v>719/1124</v>
      </c>
      <c r="S545" s="132">
        <f t="shared" si="92"/>
        <v>0.63967971530249113</v>
      </c>
      <c r="T545" s="137">
        <f t="shared" si="93"/>
        <v>68.016014234875442</v>
      </c>
      <c r="U545" s="133" t="e">
        <f ca="1">[1]!f_risk_annusharpe(A545,"2019/9/30","2019/12/31",1,1,3)</f>
        <v>#NAME?</v>
      </c>
      <c r="V545" s="134" t="e">
        <f t="shared" ca="1" si="94"/>
        <v>#NAME?</v>
      </c>
      <c r="W545" s="134">
        <f t="shared" si="95"/>
        <v>1124</v>
      </c>
      <c r="X545" s="134" t="e">
        <f t="shared" ca="1" si="96"/>
        <v>#NAME?</v>
      </c>
      <c r="Y545" s="132" t="e">
        <f t="shared" ca="1" si="97"/>
        <v>#NAME?</v>
      </c>
      <c r="Z545" s="137" t="e">
        <f t="shared" ca="1" si="98"/>
        <v>#NAME?</v>
      </c>
      <c r="AA545" s="125">
        <v>9.13604766633566</v>
      </c>
      <c r="AB545" s="125">
        <v>33.0508474576271</v>
      </c>
      <c r="AC545" s="123" t="s">
        <v>10961</v>
      </c>
      <c r="AD545" s="125">
        <v>11.010101010101</v>
      </c>
      <c r="AE545" s="123" t="s">
        <v>10962</v>
      </c>
      <c r="AF545" s="125">
        <v>15.6842105263158</v>
      </c>
      <c r="AG545" s="123" t="s">
        <v>10963</v>
      </c>
      <c r="AH545" s="125">
        <v>9.9</v>
      </c>
      <c r="AI545" s="123" t="s">
        <v>157</v>
      </c>
      <c r="AJ545" s="123" t="s">
        <v>158</v>
      </c>
      <c r="AK545" s="124">
        <v>7.9680902324999998</v>
      </c>
      <c r="AL545" s="123" t="s">
        <v>159</v>
      </c>
      <c r="AM545" s="36">
        <v>42111</v>
      </c>
      <c r="AN545" s="123" t="s">
        <v>9271</v>
      </c>
      <c r="AO545" s="123" t="s">
        <v>10964</v>
      </c>
      <c r="AP545" s="123" t="s">
        <v>219</v>
      </c>
      <c r="AQ545" s="123" t="s">
        <v>181</v>
      </c>
    </row>
    <row r="546" spans="1:43">
      <c r="A546" s="123" t="s">
        <v>8108</v>
      </c>
      <c r="B546" s="123" t="s">
        <v>8109</v>
      </c>
      <c r="C546" s="36">
        <v>43830</v>
      </c>
      <c r="D546" s="124">
        <v>1.0922000000000001</v>
      </c>
      <c r="E546" s="124">
        <v>1.0922000000000001</v>
      </c>
      <c r="F546" s="125">
        <v>0.30305813205988402</v>
      </c>
      <c r="G546" s="36">
        <v>43829</v>
      </c>
      <c r="H546" s="124">
        <v>1.0889</v>
      </c>
      <c r="I546" s="125">
        <v>33.016684934843497</v>
      </c>
      <c r="J546" s="123" t="s">
        <v>10965</v>
      </c>
      <c r="K546" s="125">
        <v>2.4001500093755901</v>
      </c>
      <c r="L546" s="125">
        <v>7.7545382794001601</v>
      </c>
      <c r="M546" s="130">
        <v>4.66698610445615</v>
      </c>
      <c r="N546" s="137">
        <f t="shared" si="88"/>
        <v>18.6679444178246</v>
      </c>
      <c r="O546" s="132">
        <f t="shared" si="89"/>
        <v>0.186679444178246</v>
      </c>
      <c r="P546" s="134">
        <f t="shared" si="90"/>
        <v>787</v>
      </c>
      <c r="Q546" s="134">
        <v>1124</v>
      </c>
      <c r="R546" s="134" t="str">
        <f t="shared" si="91"/>
        <v>787/1124</v>
      </c>
      <c r="S546" s="132">
        <f t="shared" si="92"/>
        <v>0.70017793594306055</v>
      </c>
      <c r="T546" s="137">
        <f t="shared" si="93"/>
        <v>64.991103202846972</v>
      </c>
      <c r="U546" s="133" t="e">
        <f ca="1">[1]!f_risk_annusharpe(A546,"2019/9/30","2019/12/31",1,1,3)</f>
        <v>#NAME?</v>
      </c>
      <c r="V546" s="134" t="e">
        <f t="shared" ca="1" si="94"/>
        <v>#NAME?</v>
      </c>
      <c r="W546" s="134">
        <f t="shared" si="95"/>
        <v>1124</v>
      </c>
      <c r="X546" s="134" t="e">
        <f t="shared" ca="1" si="96"/>
        <v>#NAME?</v>
      </c>
      <c r="Y546" s="132" t="e">
        <f t="shared" ca="1" si="97"/>
        <v>#NAME?</v>
      </c>
      <c r="Z546" s="137" t="e">
        <f t="shared" ca="1" si="98"/>
        <v>#NAME?</v>
      </c>
      <c r="AA546" s="125">
        <v>6.5664942921260696</v>
      </c>
      <c r="AB546" s="125">
        <v>33.016684934843497</v>
      </c>
      <c r="AC546" s="123" t="s">
        <v>10965</v>
      </c>
      <c r="AD546" s="126">
        <v>0</v>
      </c>
      <c r="AE546" s="123"/>
      <c r="AF546" s="126">
        <v>0</v>
      </c>
      <c r="AG546" s="123"/>
      <c r="AH546" s="125">
        <v>9.2200000000000095</v>
      </c>
      <c r="AI546" s="123" t="s">
        <v>157</v>
      </c>
      <c r="AJ546" s="123" t="s">
        <v>95</v>
      </c>
      <c r="AK546" s="124">
        <v>8.8137016946000006</v>
      </c>
      <c r="AL546" s="123" t="s">
        <v>159</v>
      </c>
      <c r="AM546" s="36">
        <v>43139</v>
      </c>
      <c r="AN546" s="123" t="s">
        <v>9271</v>
      </c>
      <c r="AO546" s="123" t="s">
        <v>527</v>
      </c>
      <c r="AP546" s="123" t="s">
        <v>528</v>
      </c>
      <c r="AQ546" s="123" t="s">
        <v>165</v>
      </c>
    </row>
    <row r="547" spans="1:43">
      <c r="A547" s="123" t="s">
        <v>8110</v>
      </c>
      <c r="B547" s="123" t="s">
        <v>8111</v>
      </c>
      <c r="C547" s="36">
        <v>43830</v>
      </c>
      <c r="D547" s="124">
        <v>1.1105</v>
      </c>
      <c r="E547" s="124">
        <v>1.1105</v>
      </c>
      <c r="F547" s="125">
        <v>-7.1987762080438403E-2</v>
      </c>
      <c r="G547" s="36">
        <v>43829</v>
      </c>
      <c r="H547" s="124">
        <v>1.1113</v>
      </c>
      <c r="I547" s="125">
        <v>32.914422501496098</v>
      </c>
      <c r="J547" s="123" t="s">
        <v>10966</v>
      </c>
      <c r="K547" s="125">
        <v>2.26540197071553</v>
      </c>
      <c r="L547" s="125">
        <v>5.8425467022493498</v>
      </c>
      <c r="M547" s="130">
        <v>8.0252918287937796</v>
      </c>
      <c r="N547" s="137">
        <f t="shared" si="88"/>
        <v>32.101167315175118</v>
      </c>
      <c r="O547" s="132">
        <f t="shared" si="89"/>
        <v>0.32101167315175116</v>
      </c>
      <c r="P547" s="134">
        <f t="shared" si="90"/>
        <v>496</v>
      </c>
      <c r="Q547" s="134">
        <v>1124</v>
      </c>
      <c r="R547" s="134" t="str">
        <f t="shared" si="91"/>
        <v>496/1124</v>
      </c>
      <c r="S547" s="132">
        <f t="shared" si="92"/>
        <v>0.44128113879003561</v>
      </c>
      <c r="T547" s="137">
        <f t="shared" si="93"/>
        <v>77.935943060498218</v>
      </c>
      <c r="U547" s="133" t="e">
        <f ca="1">[1]!f_risk_annusharpe(A547,"2019/9/30","2019/12/31",1,1,3)</f>
        <v>#NAME?</v>
      </c>
      <c r="V547" s="134" t="e">
        <f t="shared" ca="1" si="94"/>
        <v>#NAME?</v>
      </c>
      <c r="W547" s="134">
        <f t="shared" si="95"/>
        <v>1124</v>
      </c>
      <c r="X547" s="134" t="e">
        <f t="shared" ca="1" si="96"/>
        <v>#NAME?</v>
      </c>
      <c r="Y547" s="132" t="e">
        <f t="shared" ca="1" si="97"/>
        <v>#NAME?</v>
      </c>
      <c r="Z547" s="137" t="e">
        <f t="shared" ca="1" si="98"/>
        <v>#NAME?</v>
      </c>
      <c r="AA547" s="125">
        <v>10.6075697211155</v>
      </c>
      <c r="AB547" s="125">
        <v>32.914422501496098</v>
      </c>
      <c r="AC547" s="123" t="s">
        <v>10966</v>
      </c>
      <c r="AD547" s="125">
        <v>7.2532354645547601</v>
      </c>
      <c r="AE547" s="123" t="s">
        <v>10967</v>
      </c>
      <c r="AF547" s="126">
        <v>0</v>
      </c>
      <c r="AG547" s="123"/>
      <c r="AH547" s="125">
        <v>11.05</v>
      </c>
      <c r="AI547" s="123" t="s">
        <v>157</v>
      </c>
      <c r="AJ547" s="123" t="s">
        <v>95</v>
      </c>
      <c r="AK547" s="124">
        <v>0.91075046120000003</v>
      </c>
      <c r="AL547" s="123" t="s">
        <v>159</v>
      </c>
      <c r="AM547" s="36">
        <v>42951</v>
      </c>
      <c r="AN547" s="123" t="s">
        <v>9271</v>
      </c>
      <c r="AO547" s="123" t="s">
        <v>10968</v>
      </c>
      <c r="AP547" s="123" t="s">
        <v>314</v>
      </c>
      <c r="AQ547" s="123" t="s">
        <v>181</v>
      </c>
    </row>
    <row r="548" spans="1:43">
      <c r="A548" s="123" t="s">
        <v>8112</v>
      </c>
      <c r="B548" s="123" t="s">
        <v>8113</v>
      </c>
      <c r="C548" s="36">
        <v>43830</v>
      </c>
      <c r="D548" s="124">
        <v>1.147</v>
      </c>
      <c r="E548" s="124">
        <v>1.147</v>
      </c>
      <c r="F548" s="125">
        <v>0.87950747581354505</v>
      </c>
      <c r="G548" s="36">
        <v>43829</v>
      </c>
      <c r="H548" s="124">
        <v>1.137</v>
      </c>
      <c r="I548" s="125">
        <v>32.9084588644264</v>
      </c>
      <c r="J548" s="123" t="s">
        <v>10969</v>
      </c>
      <c r="K548" s="125">
        <v>2.6857654431513001</v>
      </c>
      <c r="L548" s="125">
        <v>8.30972615675166</v>
      </c>
      <c r="M548" s="130">
        <v>11.902439024390301</v>
      </c>
      <c r="N548" s="137">
        <f t="shared" si="88"/>
        <v>47.609756097561203</v>
      </c>
      <c r="O548" s="132">
        <f t="shared" si="89"/>
        <v>0.47609756097561201</v>
      </c>
      <c r="P548" s="134">
        <f t="shared" si="90"/>
        <v>218</v>
      </c>
      <c r="Q548" s="134">
        <v>1124</v>
      </c>
      <c r="R548" s="134" t="str">
        <f t="shared" si="91"/>
        <v>218/1124</v>
      </c>
      <c r="S548" s="132">
        <f t="shared" si="92"/>
        <v>0.19395017793594305</v>
      </c>
      <c r="T548" s="137">
        <f t="shared" si="93"/>
        <v>90.302491103202854</v>
      </c>
      <c r="U548" s="133" t="e">
        <f ca="1">[1]!f_risk_annusharpe(A548,"2019/9/30","2019/12/31",1,1,3)</f>
        <v>#NAME?</v>
      </c>
      <c r="V548" s="134" t="e">
        <f t="shared" ca="1" si="94"/>
        <v>#NAME?</v>
      </c>
      <c r="W548" s="134">
        <f t="shared" si="95"/>
        <v>1124</v>
      </c>
      <c r="X548" s="134" t="e">
        <f t="shared" ca="1" si="96"/>
        <v>#NAME?</v>
      </c>
      <c r="Y548" s="132" t="e">
        <f t="shared" ca="1" si="97"/>
        <v>#NAME?</v>
      </c>
      <c r="Z548" s="137" t="e">
        <f t="shared" ca="1" si="98"/>
        <v>#NAME?</v>
      </c>
      <c r="AA548" s="125">
        <v>16.802443991853401</v>
      </c>
      <c r="AB548" s="125">
        <v>32.9084588644264</v>
      </c>
      <c r="AC548" s="123" t="s">
        <v>10969</v>
      </c>
      <c r="AD548" s="125">
        <v>13.564356435643599</v>
      </c>
      <c r="AE548" s="123" t="s">
        <v>10970</v>
      </c>
      <c r="AF548" s="125">
        <v>24.538545059717698</v>
      </c>
      <c r="AG548" s="123" t="s">
        <v>10971</v>
      </c>
      <c r="AH548" s="125">
        <v>14.7</v>
      </c>
      <c r="AI548" s="123" t="s">
        <v>157</v>
      </c>
      <c r="AJ548" s="123" t="s">
        <v>158</v>
      </c>
      <c r="AK548" s="124">
        <v>0.92021069359999996</v>
      </c>
      <c r="AL548" s="123" t="s">
        <v>159</v>
      </c>
      <c r="AM548" s="36">
        <v>41989</v>
      </c>
      <c r="AN548" s="123" t="s">
        <v>9271</v>
      </c>
      <c r="AO548" s="123" t="s">
        <v>10972</v>
      </c>
      <c r="AP548" s="123" t="s">
        <v>271</v>
      </c>
      <c r="AQ548" s="123" t="s">
        <v>9957</v>
      </c>
    </row>
    <row r="549" spans="1:43">
      <c r="A549" s="123" t="s">
        <v>8114</v>
      </c>
      <c r="B549" s="123" t="s">
        <v>8115</v>
      </c>
      <c r="C549" s="36">
        <v>43830</v>
      </c>
      <c r="D549" s="124">
        <v>1.3305</v>
      </c>
      <c r="E549" s="124">
        <v>1.3305</v>
      </c>
      <c r="F549" s="125">
        <v>-1.5029683625158E-2</v>
      </c>
      <c r="G549" s="36">
        <v>43829</v>
      </c>
      <c r="H549" s="124">
        <v>1.3307</v>
      </c>
      <c r="I549" s="125">
        <v>32.903805813604997</v>
      </c>
      <c r="J549" s="123" t="s">
        <v>10973</v>
      </c>
      <c r="K549" s="125">
        <v>0.475758948799273</v>
      </c>
      <c r="L549" s="125">
        <v>2.3382816706407201</v>
      </c>
      <c r="M549" s="130">
        <v>4.0428526743822397</v>
      </c>
      <c r="N549" s="137">
        <f t="shared" si="88"/>
        <v>16.171410697528959</v>
      </c>
      <c r="O549" s="132">
        <f t="shared" si="89"/>
        <v>0.1617141069752896</v>
      </c>
      <c r="P549" s="134">
        <f t="shared" si="90"/>
        <v>845</v>
      </c>
      <c r="Q549" s="134">
        <v>1124</v>
      </c>
      <c r="R549" s="134" t="str">
        <f t="shared" si="91"/>
        <v>845/1124</v>
      </c>
      <c r="S549" s="132">
        <f t="shared" si="92"/>
        <v>0.75177935943060503</v>
      </c>
      <c r="T549" s="137">
        <f t="shared" si="93"/>
        <v>62.411032028469748</v>
      </c>
      <c r="U549" s="133" t="e">
        <f ca="1">[1]!f_risk_annusharpe(A549,"2019/9/30","2019/12/31",1,1,3)</f>
        <v>#NAME?</v>
      </c>
      <c r="V549" s="134" t="e">
        <f t="shared" ca="1" si="94"/>
        <v>#NAME?</v>
      </c>
      <c r="W549" s="134">
        <f t="shared" si="95"/>
        <v>1124</v>
      </c>
      <c r="X549" s="134" t="e">
        <f t="shared" ca="1" si="96"/>
        <v>#NAME?</v>
      </c>
      <c r="Y549" s="132" t="e">
        <f t="shared" ca="1" si="97"/>
        <v>#NAME?</v>
      </c>
      <c r="Z549" s="137" t="e">
        <f t="shared" ca="1" si="98"/>
        <v>#NAME?</v>
      </c>
      <c r="AA549" s="125">
        <v>7.3503308052283298</v>
      </c>
      <c r="AB549" s="125">
        <v>32.903805813604997</v>
      </c>
      <c r="AC549" s="123" t="s">
        <v>10973</v>
      </c>
      <c r="AD549" s="126">
        <v>0</v>
      </c>
      <c r="AE549" s="123"/>
      <c r="AF549" s="126">
        <v>0</v>
      </c>
      <c r="AG549" s="123"/>
      <c r="AH549" s="125">
        <v>33.049999999999997</v>
      </c>
      <c r="AI549" s="123" t="s">
        <v>174</v>
      </c>
      <c r="AJ549" s="123" t="s">
        <v>95</v>
      </c>
      <c r="AK549" s="124">
        <v>1.9425405421999999</v>
      </c>
      <c r="AL549" s="123" t="s">
        <v>159</v>
      </c>
      <c r="AM549" s="36">
        <v>43439</v>
      </c>
      <c r="AN549" s="123" t="s">
        <v>9271</v>
      </c>
      <c r="AO549" s="123" t="s">
        <v>10974</v>
      </c>
      <c r="AP549" s="123" t="s">
        <v>268</v>
      </c>
      <c r="AQ549" s="123" t="s">
        <v>185</v>
      </c>
    </row>
    <row r="550" spans="1:43">
      <c r="A550" s="123" t="s">
        <v>8116</v>
      </c>
      <c r="B550" s="123" t="s">
        <v>8117</v>
      </c>
      <c r="C550" s="36">
        <v>43830</v>
      </c>
      <c r="D550" s="124">
        <v>1.5369999999999999</v>
      </c>
      <c r="E550" s="124">
        <v>1.5369999999999999</v>
      </c>
      <c r="F550" s="125">
        <v>0.130293159609121</v>
      </c>
      <c r="G550" s="36">
        <v>43829</v>
      </c>
      <c r="H550" s="124">
        <v>1.5349999999999999</v>
      </c>
      <c r="I550" s="125">
        <v>32.8435609334486</v>
      </c>
      <c r="J550" s="123" t="s">
        <v>10975</v>
      </c>
      <c r="K550" s="125">
        <v>0.91923834537097904</v>
      </c>
      <c r="L550" s="125">
        <v>2.3984010659560302</v>
      </c>
      <c r="M550" s="130">
        <v>2.9470864032149899</v>
      </c>
      <c r="N550" s="137">
        <f t="shared" si="88"/>
        <v>11.78834561285996</v>
      </c>
      <c r="O550" s="132">
        <f t="shared" si="89"/>
        <v>0.1178834561285996</v>
      </c>
      <c r="P550" s="134">
        <f t="shared" si="90"/>
        <v>967</v>
      </c>
      <c r="Q550" s="134">
        <v>1124</v>
      </c>
      <c r="R550" s="134" t="str">
        <f t="shared" si="91"/>
        <v>967/1124</v>
      </c>
      <c r="S550" s="132">
        <f t="shared" si="92"/>
        <v>0.86032028469750887</v>
      </c>
      <c r="T550" s="137">
        <f t="shared" si="93"/>
        <v>60</v>
      </c>
      <c r="U550" s="133" t="e">
        <f ca="1">[1]!f_risk_annusharpe(A550,"2019/9/30","2019/12/31",1,1,3)</f>
        <v>#NAME?</v>
      </c>
      <c r="V550" s="134" t="e">
        <f t="shared" ca="1" si="94"/>
        <v>#NAME?</v>
      </c>
      <c r="W550" s="134">
        <f t="shared" si="95"/>
        <v>1124</v>
      </c>
      <c r="X550" s="134" t="e">
        <f t="shared" ca="1" si="96"/>
        <v>#NAME?</v>
      </c>
      <c r="Y550" s="132" t="e">
        <f t="shared" ca="1" si="97"/>
        <v>#NAME?</v>
      </c>
      <c r="Z550" s="137" t="e">
        <f t="shared" ca="1" si="98"/>
        <v>#NAME?</v>
      </c>
      <c r="AA550" s="125">
        <v>9.6291012838801695</v>
      </c>
      <c r="AB550" s="125">
        <v>32.8435609334486</v>
      </c>
      <c r="AC550" s="123" t="s">
        <v>10975</v>
      </c>
      <c r="AD550" s="125">
        <v>31.931330472102999</v>
      </c>
      <c r="AE550" s="123" t="s">
        <v>10976</v>
      </c>
      <c r="AF550" s="125">
        <v>42.711234911791998</v>
      </c>
      <c r="AG550" s="123" t="s">
        <v>10977</v>
      </c>
      <c r="AH550" s="125">
        <v>53.7</v>
      </c>
      <c r="AI550" s="123" t="s">
        <v>157</v>
      </c>
      <c r="AJ550" s="123" t="s">
        <v>166</v>
      </c>
      <c r="AK550" s="124">
        <v>1.6614548637</v>
      </c>
      <c r="AL550" s="123" t="s">
        <v>159</v>
      </c>
      <c r="AM550" s="36">
        <v>42118</v>
      </c>
      <c r="AN550" s="123" t="s">
        <v>9271</v>
      </c>
      <c r="AO550" s="123" t="s">
        <v>6486</v>
      </c>
      <c r="AP550" s="123" t="s">
        <v>269</v>
      </c>
      <c r="AQ550" s="123" t="s">
        <v>162</v>
      </c>
    </row>
    <row r="551" spans="1:43">
      <c r="A551" s="123" t="s">
        <v>8118</v>
      </c>
      <c r="B551" s="123" t="s">
        <v>8119</v>
      </c>
      <c r="C551" s="36">
        <v>43830</v>
      </c>
      <c r="D551" s="124">
        <v>1.105</v>
      </c>
      <c r="E551" s="124">
        <v>0.96599999999999997</v>
      </c>
      <c r="F551" s="125">
        <v>0.54595086442219898</v>
      </c>
      <c r="G551" s="36">
        <v>43829</v>
      </c>
      <c r="H551" s="124">
        <v>1.099</v>
      </c>
      <c r="I551" s="125">
        <v>32.8125</v>
      </c>
      <c r="J551" s="123" t="s">
        <v>10978</v>
      </c>
      <c r="K551" s="125">
        <v>2.9822926374650498</v>
      </c>
      <c r="L551" s="125">
        <v>10.0597609561753</v>
      </c>
      <c r="M551" s="130">
        <v>8.43964671246321</v>
      </c>
      <c r="N551" s="137">
        <f t="shared" si="88"/>
        <v>33.75858684985284</v>
      </c>
      <c r="O551" s="132">
        <f t="shared" si="89"/>
        <v>0.3375858684985284</v>
      </c>
      <c r="P551" s="134">
        <f t="shared" si="90"/>
        <v>461</v>
      </c>
      <c r="Q551" s="134">
        <v>1124</v>
      </c>
      <c r="R551" s="134" t="str">
        <f t="shared" si="91"/>
        <v>461/1124</v>
      </c>
      <c r="S551" s="132">
        <f t="shared" si="92"/>
        <v>0.41014234875444838</v>
      </c>
      <c r="T551" s="137">
        <f t="shared" si="93"/>
        <v>79.492882562277586</v>
      </c>
      <c r="U551" s="133" t="e">
        <f ca="1">[1]!f_risk_annusharpe(A551,"2019/9/30","2019/12/31",1,1,3)</f>
        <v>#NAME?</v>
      </c>
      <c r="V551" s="134" t="e">
        <f t="shared" ca="1" si="94"/>
        <v>#NAME?</v>
      </c>
      <c r="W551" s="134">
        <f t="shared" si="95"/>
        <v>1124</v>
      </c>
      <c r="X551" s="134" t="e">
        <f t="shared" ca="1" si="96"/>
        <v>#NAME?</v>
      </c>
      <c r="Y551" s="132" t="e">
        <f t="shared" ca="1" si="97"/>
        <v>#NAME?</v>
      </c>
      <c r="Z551" s="137" t="e">
        <f t="shared" ca="1" si="98"/>
        <v>#NAME?</v>
      </c>
      <c r="AA551" s="125">
        <v>10.279441117764501</v>
      </c>
      <c r="AB551" s="125">
        <v>32.8125</v>
      </c>
      <c r="AC551" s="123" t="s">
        <v>10978</v>
      </c>
      <c r="AD551" s="125">
        <v>5.7416267942583801</v>
      </c>
      <c r="AE551" s="123" t="s">
        <v>10979</v>
      </c>
      <c r="AF551" s="125">
        <v>15.7068062827225</v>
      </c>
      <c r="AG551" s="123" t="s">
        <v>10980</v>
      </c>
      <c r="AH551" s="125">
        <v>8.0170872483221505</v>
      </c>
      <c r="AI551" s="123" t="s">
        <v>157</v>
      </c>
      <c r="AJ551" s="123" t="s">
        <v>158</v>
      </c>
      <c r="AK551" s="124">
        <v>2.3211129249</v>
      </c>
      <c r="AL551" s="123" t="s">
        <v>159</v>
      </c>
      <c r="AM551" s="36">
        <v>41470</v>
      </c>
      <c r="AN551" s="123" t="s">
        <v>9271</v>
      </c>
      <c r="AO551" s="123" t="s">
        <v>10981</v>
      </c>
      <c r="AP551" s="123" t="s">
        <v>195</v>
      </c>
      <c r="AQ551" s="123" t="s">
        <v>173</v>
      </c>
    </row>
    <row r="552" spans="1:43">
      <c r="A552" s="123" t="s">
        <v>8120</v>
      </c>
      <c r="B552" s="123" t="s">
        <v>8121</v>
      </c>
      <c r="C552" s="36">
        <v>43830</v>
      </c>
      <c r="D552" s="124">
        <v>1.2799</v>
      </c>
      <c r="E552" s="124">
        <v>1.2799</v>
      </c>
      <c r="F552" s="125">
        <v>1.07399510384585</v>
      </c>
      <c r="G552" s="36">
        <v>43829</v>
      </c>
      <c r="H552" s="124">
        <v>1.2663</v>
      </c>
      <c r="I552" s="125">
        <v>32.7834837638759</v>
      </c>
      <c r="J552" s="123" t="s">
        <v>10982</v>
      </c>
      <c r="K552" s="125">
        <v>4.4901624622418099</v>
      </c>
      <c r="L552" s="125">
        <v>7.79920828771162</v>
      </c>
      <c r="M552" s="130">
        <v>14.5837063563116</v>
      </c>
      <c r="N552" s="137">
        <f t="shared" si="88"/>
        <v>58.3348254252464</v>
      </c>
      <c r="O552" s="132">
        <f t="shared" si="89"/>
        <v>0.58334825425246395</v>
      </c>
      <c r="P552" s="134">
        <f t="shared" si="90"/>
        <v>83</v>
      </c>
      <c r="Q552" s="134">
        <v>1124</v>
      </c>
      <c r="R552" s="134" t="str">
        <f t="shared" si="91"/>
        <v>83/1124</v>
      </c>
      <c r="S552" s="132">
        <f t="shared" si="92"/>
        <v>7.384341637010676E-2</v>
      </c>
      <c r="T552" s="137">
        <f t="shared" si="93"/>
        <v>96.307829181494668</v>
      </c>
      <c r="U552" s="133" t="e">
        <f ca="1">[1]!f_risk_annusharpe(A552,"2019/9/30","2019/12/31",1,1,3)</f>
        <v>#NAME?</v>
      </c>
      <c r="V552" s="134" t="e">
        <f t="shared" ca="1" si="94"/>
        <v>#NAME?</v>
      </c>
      <c r="W552" s="134">
        <f t="shared" si="95"/>
        <v>1124</v>
      </c>
      <c r="X552" s="134" t="e">
        <f t="shared" ca="1" si="96"/>
        <v>#NAME?</v>
      </c>
      <c r="Y552" s="132" t="e">
        <f t="shared" ca="1" si="97"/>
        <v>#NAME?</v>
      </c>
      <c r="Z552" s="137" t="e">
        <f t="shared" ca="1" si="98"/>
        <v>#NAME?</v>
      </c>
      <c r="AA552" s="125">
        <v>18.2246443746536</v>
      </c>
      <c r="AB552" s="125">
        <v>32.7834837638759</v>
      </c>
      <c r="AC552" s="123" t="s">
        <v>10982</v>
      </c>
      <c r="AD552" s="126">
        <v>0</v>
      </c>
      <c r="AE552" s="123"/>
      <c r="AF552" s="126">
        <v>0</v>
      </c>
      <c r="AG552" s="123"/>
      <c r="AH552" s="125">
        <v>27.99</v>
      </c>
      <c r="AI552" s="123" t="s">
        <v>174</v>
      </c>
      <c r="AJ552" s="123" t="s">
        <v>95</v>
      </c>
      <c r="AK552" s="124">
        <v>5.6081029566999998</v>
      </c>
      <c r="AL552" s="123" t="s">
        <v>159</v>
      </c>
      <c r="AM552" s="36">
        <v>43230</v>
      </c>
      <c r="AN552" s="123" t="s">
        <v>9271</v>
      </c>
      <c r="AO552" s="123" t="s">
        <v>9611</v>
      </c>
      <c r="AP552" s="123" t="s">
        <v>200</v>
      </c>
      <c r="AQ552" s="123" t="s">
        <v>162</v>
      </c>
    </row>
    <row r="553" spans="1:43">
      <c r="A553" s="123" t="s">
        <v>8122</v>
      </c>
      <c r="B553" s="123" t="s">
        <v>8123</v>
      </c>
      <c r="C553" s="36">
        <v>43830</v>
      </c>
      <c r="D553" s="124">
        <v>1.607</v>
      </c>
      <c r="E553" s="124">
        <v>4.9219999999999997</v>
      </c>
      <c r="F553" s="125">
        <v>0.187032418952609</v>
      </c>
      <c r="G553" s="36">
        <v>43829</v>
      </c>
      <c r="H553" s="124">
        <v>1.6040000000000001</v>
      </c>
      <c r="I553" s="125">
        <v>32.700247729149503</v>
      </c>
      <c r="J553" s="123" t="s">
        <v>10983</v>
      </c>
      <c r="K553" s="125">
        <v>1.7732742241925299</v>
      </c>
      <c r="L553" s="125">
        <v>6.2128222075347104</v>
      </c>
      <c r="M553" s="130">
        <v>10.068493150684899</v>
      </c>
      <c r="N553" s="137">
        <f t="shared" si="88"/>
        <v>40.273972602739597</v>
      </c>
      <c r="O553" s="132">
        <f t="shared" si="89"/>
        <v>0.40273972602739599</v>
      </c>
      <c r="P553" s="134">
        <f t="shared" si="90"/>
        <v>338</v>
      </c>
      <c r="Q553" s="134">
        <v>1124</v>
      </c>
      <c r="R553" s="134" t="str">
        <f t="shared" si="91"/>
        <v>338/1124</v>
      </c>
      <c r="S553" s="132">
        <f t="shared" si="92"/>
        <v>0.30071174377224197</v>
      </c>
      <c r="T553" s="137">
        <f t="shared" si="93"/>
        <v>84.964412811387902</v>
      </c>
      <c r="U553" s="133" t="e">
        <f ca="1">[1]!f_risk_annusharpe(A553,"2019/9/30","2019/12/31",1,1,3)</f>
        <v>#NAME?</v>
      </c>
      <c r="V553" s="134" t="e">
        <f t="shared" ca="1" si="94"/>
        <v>#NAME?</v>
      </c>
      <c r="W553" s="134">
        <f t="shared" si="95"/>
        <v>1124</v>
      </c>
      <c r="X553" s="134" t="e">
        <f t="shared" ca="1" si="96"/>
        <v>#NAME?</v>
      </c>
      <c r="Y553" s="132" t="e">
        <f t="shared" ca="1" si="97"/>
        <v>#NAME?</v>
      </c>
      <c r="Z553" s="137" t="e">
        <f t="shared" ca="1" si="98"/>
        <v>#NAME?</v>
      </c>
      <c r="AA553" s="125">
        <v>19.568452380952401</v>
      </c>
      <c r="AB553" s="125">
        <v>32.700247729149503</v>
      </c>
      <c r="AC553" s="123" t="s">
        <v>10983</v>
      </c>
      <c r="AD553" s="125">
        <v>4.7588005215123799</v>
      </c>
      <c r="AE553" s="123" t="s">
        <v>10984</v>
      </c>
      <c r="AF553" s="125">
        <v>13.6492220650637</v>
      </c>
      <c r="AG553" s="123" t="s">
        <v>10985</v>
      </c>
      <c r="AH553" s="125">
        <v>59.397358473736404</v>
      </c>
      <c r="AI553" s="123" t="s">
        <v>163</v>
      </c>
      <c r="AJ553" s="123" t="s">
        <v>158</v>
      </c>
      <c r="AK553" s="124">
        <v>2.0198035030999999</v>
      </c>
      <c r="AL553" s="123" t="s">
        <v>159</v>
      </c>
      <c r="AM553" s="36">
        <v>41733</v>
      </c>
      <c r="AN553" s="123" t="s">
        <v>9271</v>
      </c>
      <c r="AO553" s="123" t="s">
        <v>10431</v>
      </c>
      <c r="AP553" s="123" t="s">
        <v>187</v>
      </c>
      <c r="AQ553" s="123" t="s">
        <v>162</v>
      </c>
    </row>
    <row r="554" spans="1:43">
      <c r="A554" s="123" t="s">
        <v>8124</v>
      </c>
      <c r="B554" s="123" t="s">
        <v>8125</v>
      </c>
      <c r="C554" s="36">
        <v>43830</v>
      </c>
      <c r="D554" s="124">
        <v>1.133</v>
      </c>
      <c r="E554" s="124">
        <v>1.133</v>
      </c>
      <c r="F554" s="125">
        <v>1.88848920863308</v>
      </c>
      <c r="G554" s="36">
        <v>43829</v>
      </c>
      <c r="H554" s="124">
        <v>1.1120000000000001</v>
      </c>
      <c r="I554" s="125">
        <v>32.669789227166298</v>
      </c>
      <c r="J554" s="123" t="s">
        <v>10986</v>
      </c>
      <c r="K554" s="125">
        <v>2.0720720720720598</v>
      </c>
      <c r="L554" s="125">
        <v>3.4703196347032002</v>
      </c>
      <c r="M554" s="130">
        <v>6.2851782363977398</v>
      </c>
      <c r="N554" s="137">
        <f t="shared" si="88"/>
        <v>25.140712945590959</v>
      </c>
      <c r="O554" s="132">
        <f t="shared" si="89"/>
        <v>0.25140712945590959</v>
      </c>
      <c r="P554" s="134">
        <f t="shared" si="90"/>
        <v>653</v>
      </c>
      <c r="Q554" s="134">
        <v>1124</v>
      </c>
      <c r="R554" s="134" t="str">
        <f t="shared" si="91"/>
        <v>653/1124</v>
      </c>
      <c r="S554" s="132">
        <f t="shared" si="92"/>
        <v>0.58096085409252674</v>
      </c>
      <c r="T554" s="137">
        <f t="shared" si="93"/>
        <v>70.95195729537366</v>
      </c>
      <c r="U554" s="133" t="e">
        <f ca="1">[1]!f_risk_annusharpe(A554,"2019/9/30","2019/12/31",1,1,3)</f>
        <v>#NAME?</v>
      </c>
      <c r="V554" s="134" t="e">
        <f t="shared" ca="1" si="94"/>
        <v>#NAME?</v>
      </c>
      <c r="W554" s="134">
        <f t="shared" si="95"/>
        <v>1124</v>
      </c>
      <c r="X554" s="134" t="e">
        <f t="shared" ca="1" si="96"/>
        <v>#NAME?</v>
      </c>
      <c r="Y554" s="132" t="e">
        <f t="shared" ca="1" si="97"/>
        <v>#NAME?</v>
      </c>
      <c r="Z554" s="137" t="e">
        <f t="shared" ca="1" si="98"/>
        <v>#NAME?</v>
      </c>
      <c r="AA554" s="125">
        <v>17.775467775467799</v>
      </c>
      <c r="AB554" s="125">
        <v>32.669789227166298</v>
      </c>
      <c r="AC554" s="123" t="s">
        <v>10986</v>
      </c>
      <c r="AD554" s="125">
        <v>8.3173996175908194</v>
      </c>
      <c r="AE554" s="123" t="s">
        <v>10987</v>
      </c>
      <c r="AF554" s="125">
        <v>13.3</v>
      </c>
      <c r="AG554" s="123" t="s">
        <v>10988</v>
      </c>
      <c r="AH554" s="125">
        <v>13.3</v>
      </c>
      <c r="AI554" s="123" t="s">
        <v>157</v>
      </c>
      <c r="AJ554" s="123" t="s">
        <v>158</v>
      </c>
      <c r="AK554" s="124">
        <v>0.55318783900000001</v>
      </c>
      <c r="AL554" s="123" t="s">
        <v>159</v>
      </c>
      <c r="AM554" s="36">
        <v>42733</v>
      </c>
      <c r="AN554" s="123" t="s">
        <v>9271</v>
      </c>
      <c r="AO554" s="123" t="s">
        <v>10989</v>
      </c>
      <c r="AP554" s="123" t="s">
        <v>385</v>
      </c>
      <c r="AQ554" s="123" t="s">
        <v>162</v>
      </c>
    </row>
    <row r="555" spans="1:43">
      <c r="A555" s="123" t="s">
        <v>8126</v>
      </c>
      <c r="B555" s="123" t="s">
        <v>8127</v>
      </c>
      <c r="C555" s="36">
        <v>43830</v>
      </c>
      <c r="D555" s="124">
        <v>1.1476</v>
      </c>
      <c r="E555" s="124">
        <v>1.1476</v>
      </c>
      <c r="F555" s="125">
        <v>-0.13053694195457799</v>
      </c>
      <c r="G555" s="36">
        <v>43829</v>
      </c>
      <c r="H555" s="124">
        <v>1.1491</v>
      </c>
      <c r="I555" s="125">
        <v>32.593876372039297</v>
      </c>
      <c r="J555" s="123" t="s">
        <v>10990</v>
      </c>
      <c r="K555" s="125">
        <v>1.30649717514124</v>
      </c>
      <c r="L555" s="125">
        <v>4.8323741664382904</v>
      </c>
      <c r="M555" s="130">
        <v>8.0195783132530103</v>
      </c>
      <c r="N555" s="137">
        <f t="shared" si="88"/>
        <v>32.078313253012041</v>
      </c>
      <c r="O555" s="132">
        <f t="shared" si="89"/>
        <v>0.32078313253012042</v>
      </c>
      <c r="P555" s="134">
        <f t="shared" si="90"/>
        <v>498</v>
      </c>
      <c r="Q555" s="134">
        <v>1124</v>
      </c>
      <c r="R555" s="134" t="str">
        <f t="shared" si="91"/>
        <v>498/1124</v>
      </c>
      <c r="S555" s="132">
        <f t="shared" si="92"/>
        <v>0.44306049822064059</v>
      </c>
      <c r="T555" s="137">
        <f t="shared" si="93"/>
        <v>77.84697508896798</v>
      </c>
      <c r="U555" s="133" t="e">
        <f ca="1">[1]!f_risk_annusharpe(A555,"2019/9/30","2019/12/31",1,1,3)</f>
        <v>#NAME?</v>
      </c>
      <c r="V555" s="134" t="e">
        <f t="shared" ca="1" si="94"/>
        <v>#NAME?</v>
      </c>
      <c r="W555" s="134">
        <f t="shared" si="95"/>
        <v>1124</v>
      </c>
      <c r="X555" s="134" t="e">
        <f t="shared" ca="1" si="96"/>
        <v>#NAME?</v>
      </c>
      <c r="Y555" s="132" t="e">
        <f t="shared" ca="1" si="97"/>
        <v>#NAME?</v>
      </c>
      <c r="Z555" s="137" t="e">
        <f t="shared" ca="1" si="98"/>
        <v>#NAME?</v>
      </c>
      <c r="AA555" s="125">
        <v>12.8749877053211</v>
      </c>
      <c r="AB555" s="125">
        <v>32.593876372039297</v>
      </c>
      <c r="AC555" s="123" t="s">
        <v>10990</v>
      </c>
      <c r="AD555" s="126">
        <v>0</v>
      </c>
      <c r="AE555" s="123"/>
      <c r="AF555" s="126">
        <v>0</v>
      </c>
      <c r="AG555" s="123"/>
      <c r="AH555" s="125">
        <v>14.76</v>
      </c>
      <c r="AI555" s="123" t="s">
        <v>157</v>
      </c>
      <c r="AJ555" s="123" t="s">
        <v>95</v>
      </c>
      <c r="AK555" s="124">
        <v>0.89535219730000004</v>
      </c>
      <c r="AL555" s="123" t="s">
        <v>159</v>
      </c>
      <c r="AM555" s="36">
        <v>43242</v>
      </c>
      <c r="AN555" s="123" t="s">
        <v>9271</v>
      </c>
      <c r="AO555" s="123" t="s">
        <v>506</v>
      </c>
      <c r="AP555" s="123" t="s">
        <v>269</v>
      </c>
      <c r="AQ555" s="123" t="s">
        <v>181</v>
      </c>
    </row>
    <row r="556" spans="1:43">
      <c r="A556" s="123" t="s">
        <v>8128</v>
      </c>
      <c r="B556" s="123" t="s">
        <v>8129</v>
      </c>
      <c r="C556" s="36">
        <v>43830</v>
      </c>
      <c r="D556" s="124">
        <v>0.91900000000000004</v>
      </c>
      <c r="E556" s="124">
        <v>0.91900000000000004</v>
      </c>
      <c r="F556" s="125">
        <v>0.47009948617033798</v>
      </c>
      <c r="G556" s="36">
        <v>43829</v>
      </c>
      <c r="H556" s="124">
        <v>0.91469999999999996</v>
      </c>
      <c r="I556" s="125">
        <v>32.439832828937902</v>
      </c>
      <c r="J556" s="123" t="s">
        <v>10991</v>
      </c>
      <c r="K556" s="125">
        <v>2.0430823895181098</v>
      </c>
      <c r="L556" s="125">
        <v>8.1940193077466397</v>
      </c>
      <c r="M556" s="130">
        <v>7.9905992949471303</v>
      </c>
      <c r="N556" s="137">
        <f t="shared" si="88"/>
        <v>31.962397179788521</v>
      </c>
      <c r="O556" s="132">
        <f t="shared" si="89"/>
        <v>0.31962397179788521</v>
      </c>
      <c r="P556" s="134">
        <f t="shared" si="90"/>
        <v>502</v>
      </c>
      <c r="Q556" s="134">
        <v>1124</v>
      </c>
      <c r="R556" s="134" t="str">
        <f t="shared" si="91"/>
        <v>502/1124</v>
      </c>
      <c r="S556" s="132">
        <f t="shared" si="92"/>
        <v>0.44661921708185054</v>
      </c>
      <c r="T556" s="137">
        <f t="shared" si="93"/>
        <v>77.669039145907476</v>
      </c>
      <c r="U556" s="133" t="e">
        <f ca="1">[1]!f_risk_annusharpe(A556,"2019/9/30","2019/12/31",1,1,3)</f>
        <v>#NAME?</v>
      </c>
      <c r="V556" s="134" t="e">
        <f t="shared" ca="1" si="94"/>
        <v>#NAME?</v>
      </c>
      <c r="W556" s="134">
        <f t="shared" si="95"/>
        <v>1124</v>
      </c>
      <c r="X556" s="134" t="e">
        <f t="shared" ca="1" si="96"/>
        <v>#NAME?</v>
      </c>
      <c r="Y556" s="132" t="e">
        <f t="shared" ca="1" si="97"/>
        <v>#NAME?</v>
      </c>
      <c r="Z556" s="137" t="e">
        <f t="shared" ca="1" si="98"/>
        <v>#NAME?</v>
      </c>
      <c r="AA556" s="125">
        <v>11.515592767868</v>
      </c>
      <c r="AB556" s="125">
        <v>32.439832828937902</v>
      </c>
      <c r="AC556" s="123" t="s">
        <v>10991</v>
      </c>
      <c r="AD556" s="125">
        <v>-0.87369215834322</v>
      </c>
      <c r="AE556" s="123" t="s">
        <v>10992</v>
      </c>
      <c r="AF556" s="125">
        <v>-6.9743901204575298</v>
      </c>
      <c r="AG556" s="123" t="s">
        <v>10993</v>
      </c>
      <c r="AH556" s="125">
        <v>-8.1</v>
      </c>
      <c r="AI556" s="123" t="s">
        <v>157</v>
      </c>
      <c r="AJ556" s="123" t="s">
        <v>158</v>
      </c>
      <c r="AK556" s="124">
        <v>14.6891148111</v>
      </c>
      <c r="AL556" s="123" t="s">
        <v>159</v>
      </c>
      <c r="AM556" s="36">
        <v>42631</v>
      </c>
      <c r="AN556" s="123" t="s">
        <v>9271</v>
      </c>
      <c r="AO556" s="123" t="s">
        <v>531</v>
      </c>
      <c r="AP556" s="123" t="s">
        <v>341</v>
      </c>
      <c r="AQ556" s="123" t="s">
        <v>173</v>
      </c>
    </row>
    <row r="557" spans="1:43">
      <c r="A557" s="123" t="s">
        <v>8130</v>
      </c>
      <c r="B557" s="123" t="s">
        <v>8131</v>
      </c>
      <c r="C557" s="36">
        <v>43830</v>
      </c>
      <c r="D557" s="124">
        <v>1.2060999999999999</v>
      </c>
      <c r="E557" s="124">
        <v>1.2611000000000001</v>
      </c>
      <c r="F557" s="125">
        <v>0.199385228877627</v>
      </c>
      <c r="G557" s="36">
        <v>43829</v>
      </c>
      <c r="H557" s="124">
        <v>1.2037</v>
      </c>
      <c r="I557" s="125">
        <v>32.436587240584203</v>
      </c>
      <c r="J557" s="123" t="s">
        <v>10994</v>
      </c>
      <c r="K557" s="125">
        <v>1.28485052065838</v>
      </c>
      <c r="L557" s="125">
        <v>5.2076064200976901</v>
      </c>
      <c r="M557" s="130">
        <v>6.64014146772766</v>
      </c>
      <c r="N557" s="137">
        <f t="shared" si="88"/>
        <v>26.56056587091064</v>
      </c>
      <c r="O557" s="132">
        <f t="shared" si="89"/>
        <v>0.26560565870910641</v>
      </c>
      <c r="P557" s="134">
        <f t="shared" si="90"/>
        <v>631</v>
      </c>
      <c r="Q557" s="134">
        <v>1124</v>
      </c>
      <c r="R557" s="134" t="str">
        <f t="shared" si="91"/>
        <v>631/1124</v>
      </c>
      <c r="S557" s="132">
        <f t="shared" si="92"/>
        <v>0.56138790035587194</v>
      </c>
      <c r="T557" s="137">
        <f t="shared" si="93"/>
        <v>71.930604982206404</v>
      </c>
      <c r="U557" s="133" t="e">
        <f ca="1">[1]!f_risk_annusharpe(A557,"2019/9/30","2019/12/31",1,1,3)</f>
        <v>#NAME?</v>
      </c>
      <c r="V557" s="134" t="e">
        <f t="shared" ca="1" si="94"/>
        <v>#NAME?</v>
      </c>
      <c r="W557" s="134">
        <f t="shared" si="95"/>
        <v>1124</v>
      </c>
      <c r="X557" s="134" t="e">
        <f t="shared" ca="1" si="96"/>
        <v>#NAME?</v>
      </c>
      <c r="Y557" s="132" t="e">
        <f t="shared" ca="1" si="97"/>
        <v>#NAME?</v>
      </c>
      <c r="Z557" s="137" t="e">
        <f t="shared" ca="1" si="98"/>
        <v>#NAME?</v>
      </c>
      <c r="AA557" s="125">
        <v>18.245098039215701</v>
      </c>
      <c r="AB557" s="125">
        <v>32.436587240584203</v>
      </c>
      <c r="AC557" s="123" t="s">
        <v>10994</v>
      </c>
      <c r="AD557" s="125">
        <v>4.2888024210981301</v>
      </c>
      <c r="AE557" s="123" t="s">
        <v>10995</v>
      </c>
      <c r="AF557" s="125">
        <v>17.943535619880901</v>
      </c>
      <c r="AG557" s="123" t="s">
        <v>10996</v>
      </c>
      <c r="AH557" s="125">
        <v>26.71853467</v>
      </c>
      <c r="AI557" s="123" t="s">
        <v>163</v>
      </c>
      <c r="AJ557" s="123" t="s">
        <v>158</v>
      </c>
      <c r="AK557" s="124">
        <v>2.2955428292</v>
      </c>
      <c r="AL557" s="123" t="s">
        <v>159</v>
      </c>
      <c r="AM557" s="36">
        <v>42149</v>
      </c>
      <c r="AN557" s="123" t="s">
        <v>9271</v>
      </c>
      <c r="AO557" s="123" t="s">
        <v>10066</v>
      </c>
      <c r="AP557" s="123" t="s">
        <v>175</v>
      </c>
      <c r="AQ557" s="123" t="s">
        <v>181</v>
      </c>
    </row>
    <row r="558" spans="1:43">
      <c r="A558" s="123" t="s">
        <v>8132</v>
      </c>
      <c r="B558" s="123" t="s">
        <v>8133</v>
      </c>
      <c r="C558" s="36">
        <v>43830</v>
      </c>
      <c r="D558" s="124">
        <v>1.0349999999999999</v>
      </c>
      <c r="E558" s="124">
        <v>1.0349999999999999</v>
      </c>
      <c r="F558" s="125">
        <v>0.87719298245612998</v>
      </c>
      <c r="G558" s="36">
        <v>43829</v>
      </c>
      <c r="H558" s="124">
        <v>1.026</v>
      </c>
      <c r="I558" s="125">
        <v>32.352941176470601</v>
      </c>
      <c r="J558" s="123" t="s">
        <v>10997</v>
      </c>
      <c r="K558" s="125">
        <v>0.68093385214006796</v>
      </c>
      <c r="L558" s="125">
        <v>6.0450819672131102</v>
      </c>
      <c r="M558" s="130">
        <v>5.1829268292682897</v>
      </c>
      <c r="N558" s="137">
        <f t="shared" si="88"/>
        <v>20.731707317073159</v>
      </c>
      <c r="O558" s="132">
        <f t="shared" si="89"/>
        <v>0.20731707317073159</v>
      </c>
      <c r="P558" s="134">
        <f t="shared" si="90"/>
        <v>745</v>
      </c>
      <c r="Q558" s="134">
        <v>1124</v>
      </c>
      <c r="R558" s="134" t="str">
        <f t="shared" si="91"/>
        <v>745/1124</v>
      </c>
      <c r="S558" s="132">
        <f t="shared" si="92"/>
        <v>0.66281138790035588</v>
      </c>
      <c r="T558" s="137">
        <f t="shared" si="93"/>
        <v>66.859430604982208</v>
      </c>
      <c r="U558" s="133" t="e">
        <f ca="1">[1]!f_risk_annusharpe(A558,"2019/9/30","2019/12/31",1,1,3)</f>
        <v>#NAME?</v>
      </c>
      <c r="V558" s="134" t="e">
        <f t="shared" ca="1" si="94"/>
        <v>#NAME?</v>
      </c>
      <c r="W558" s="134">
        <f t="shared" si="95"/>
        <v>1124</v>
      </c>
      <c r="X558" s="134" t="e">
        <f t="shared" ca="1" si="96"/>
        <v>#NAME?</v>
      </c>
      <c r="Y558" s="132" t="e">
        <f t="shared" ca="1" si="97"/>
        <v>#NAME?</v>
      </c>
      <c r="Z558" s="137" t="e">
        <f t="shared" ca="1" si="98"/>
        <v>#NAME?</v>
      </c>
      <c r="AA558" s="125">
        <v>16.554054054053999</v>
      </c>
      <c r="AB558" s="125">
        <v>32.352941176470601</v>
      </c>
      <c r="AC558" s="123" t="s">
        <v>10997</v>
      </c>
      <c r="AD558" s="125">
        <v>4.2296072507552802</v>
      </c>
      <c r="AE558" s="123" t="s">
        <v>10998</v>
      </c>
      <c r="AF558" s="125">
        <v>5.3971486761710699</v>
      </c>
      <c r="AG558" s="123" t="s">
        <v>10999</v>
      </c>
      <c r="AH558" s="125">
        <v>3.4999999999999898</v>
      </c>
      <c r="AI558" s="123" t="s">
        <v>157</v>
      </c>
      <c r="AJ558" s="123" t="s">
        <v>158</v>
      </c>
      <c r="AK558" s="124">
        <v>1.2058892919999999</v>
      </c>
      <c r="AL558" s="123" t="s">
        <v>159</v>
      </c>
      <c r="AM558" s="36">
        <v>42326</v>
      </c>
      <c r="AN558" s="123" t="s">
        <v>9271</v>
      </c>
      <c r="AO558" s="123" t="s">
        <v>11000</v>
      </c>
      <c r="AP558" s="123" t="s">
        <v>261</v>
      </c>
      <c r="AQ558" s="123" t="s">
        <v>177</v>
      </c>
    </row>
    <row r="559" spans="1:43">
      <c r="A559" s="123" t="s">
        <v>8134</v>
      </c>
      <c r="B559" s="123" t="s">
        <v>8135</v>
      </c>
      <c r="C559" s="36">
        <v>43830</v>
      </c>
      <c r="D559" s="124">
        <v>1.0029999999999999</v>
      </c>
      <c r="E559" s="124">
        <v>1.0029999999999999</v>
      </c>
      <c r="F559" s="125">
        <v>0.1998001998002</v>
      </c>
      <c r="G559" s="36">
        <v>43829</v>
      </c>
      <c r="H559" s="124">
        <v>1.0009999999999999</v>
      </c>
      <c r="I559" s="125">
        <v>32.147562582345202</v>
      </c>
      <c r="J559" s="123" t="s">
        <v>11001</v>
      </c>
      <c r="K559" s="125">
        <v>1.21089808274469</v>
      </c>
      <c r="L559" s="125">
        <v>5.5789473684210504</v>
      </c>
      <c r="M559" s="130">
        <v>8.90336590662322</v>
      </c>
      <c r="N559" s="137">
        <f t="shared" si="88"/>
        <v>35.61346362649288</v>
      </c>
      <c r="O559" s="132">
        <f t="shared" si="89"/>
        <v>0.35613463626492881</v>
      </c>
      <c r="P559" s="134">
        <f t="shared" si="90"/>
        <v>427</v>
      </c>
      <c r="Q559" s="134">
        <v>1124</v>
      </c>
      <c r="R559" s="134" t="str">
        <f t="shared" si="91"/>
        <v>427/1124</v>
      </c>
      <c r="S559" s="132">
        <f t="shared" si="92"/>
        <v>0.37989323843416373</v>
      </c>
      <c r="T559" s="137">
        <f t="shared" si="93"/>
        <v>81.005338078291814</v>
      </c>
      <c r="U559" s="133" t="e">
        <f ca="1">[1]!f_risk_annusharpe(A559,"2019/9/30","2019/12/31",1,1,3)</f>
        <v>#NAME?</v>
      </c>
      <c r="V559" s="134" t="e">
        <f t="shared" ca="1" si="94"/>
        <v>#NAME?</v>
      </c>
      <c r="W559" s="134">
        <f t="shared" si="95"/>
        <v>1124</v>
      </c>
      <c r="X559" s="134" t="e">
        <f t="shared" ca="1" si="96"/>
        <v>#NAME?</v>
      </c>
      <c r="Y559" s="132" t="e">
        <f t="shared" ca="1" si="97"/>
        <v>#NAME?</v>
      </c>
      <c r="Z559" s="137" t="e">
        <f t="shared" ca="1" si="98"/>
        <v>#NAME?</v>
      </c>
      <c r="AA559" s="125">
        <v>11.568409343715199</v>
      </c>
      <c r="AB559" s="125">
        <v>32.147562582345202</v>
      </c>
      <c r="AC559" s="123" t="s">
        <v>11001</v>
      </c>
      <c r="AD559" s="125">
        <v>-2.3369036027263901</v>
      </c>
      <c r="AE559" s="123" t="s">
        <v>11002</v>
      </c>
      <c r="AF559" s="125">
        <v>-4.3851286939942797</v>
      </c>
      <c r="AG559" s="123" t="s">
        <v>11003</v>
      </c>
      <c r="AH559" s="125">
        <v>0.299999999999989</v>
      </c>
      <c r="AI559" s="123" t="s">
        <v>157</v>
      </c>
      <c r="AJ559" s="123" t="s">
        <v>158</v>
      </c>
      <c r="AK559" s="124">
        <v>2.8090560881000002</v>
      </c>
      <c r="AL559" s="123" t="s">
        <v>159</v>
      </c>
      <c r="AM559" s="36">
        <v>42403</v>
      </c>
      <c r="AN559" s="123" t="s">
        <v>9271</v>
      </c>
      <c r="AO559" s="123" t="s">
        <v>11004</v>
      </c>
      <c r="AP559" s="123" t="s">
        <v>441</v>
      </c>
      <c r="AQ559" s="123" t="s">
        <v>207</v>
      </c>
    </row>
    <row r="560" spans="1:43">
      <c r="A560" s="123" t="s">
        <v>8136</v>
      </c>
      <c r="B560" s="123" t="s">
        <v>8137</v>
      </c>
      <c r="C560" s="36">
        <v>43830</v>
      </c>
      <c r="D560" s="124">
        <v>1.2665</v>
      </c>
      <c r="E560" s="124">
        <v>1.2665</v>
      </c>
      <c r="F560" s="125">
        <v>0.803884113339701</v>
      </c>
      <c r="G560" s="36">
        <v>43829</v>
      </c>
      <c r="H560" s="124">
        <v>1.2564</v>
      </c>
      <c r="I560" s="125">
        <v>31.995831162063599</v>
      </c>
      <c r="J560" s="123" t="s">
        <v>11005</v>
      </c>
      <c r="K560" s="125">
        <v>3.81998524469219</v>
      </c>
      <c r="L560" s="125">
        <v>10.5341246290801</v>
      </c>
      <c r="M560" s="130">
        <v>15.052688953488399</v>
      </c>
      <c r="N560" s="137">
        <f t="shared" si="88"/>
        <v>60.210755813953597</v>
      </c>
      <c r="O560" s="132">
        <f t="shared" si="89"/>
        <v>0.60210755813953598</v>
      </c>
      <c r="P560" s="134">
        <f t="shared" si="90"/>
        <v>68</v>
      </c>
      <c r="Q560" s="134">
        <v>1124</v>
      </c>
      <c r="R560" s="134" t="str">
        <f t="shared" si="91"/>
        <v>68/1124</v>
      </c>
      <c r="S560" s="132">
        <f t="shared" si="92"/>
        <v>6.0498220640569395E-2</v>
      </c>
      <c r="T560" s="137">
        <f t="shared" si="93"/>
        <v>96.97508896797153</v>
      </c>
      <c r="U560" s="133" t="e">
        <f ca="1">[1]!f_risk_annusharpe(A560,"2019/9/30","2019/12/31",1,1,3)</f>
        <v>#NAME?</v>
      </c>
      <c r="V560" s="134" t="e">
        <f t="shared" ca="1" si="94"/>
        <v>#NAME?</v>
      </c>
      <c r="W560" s="134">
        <f t="shared" si="95"/>
        <v>1124</v>
      </c>
      <c r="X560" s="134" t="e">
        <f t="shared" ca="1" si="96"/>
        <v>#NAME?</v>
      </c>
      <c r="Y560" s="132" t="e">
        <f t="shared" ca="1" si="97"/>
        <v>#NAME?</v>
      </c>
      <c r="Z560" s="137" t="e">
        <f t="shared" ca="1" si="98"/>
        <v>#NAME?</v>
      </c>
      <c r="AA560" s="125">
        <v>15.367097832027699</v>
      </c>
      <c r="AB560" s="125">
        <v>31.995831162063599</v>
      </c>
      <c r="AC560" s="123" t="s">
        <v>11005</v>
      </c>
      <c r="AD560" s="126">
        <v>0</v>
      </c>
      <c r="AE560" s="123"/>
      <c r="AF560" s="126">
        <v>0</v>
      </c>
      <c r="AG560" s="123"/>
      <c r="AH560" s="125">
        <v>26.65</v>
      </c>
      <c r="AI560" s="123" t="s">
        <v>157</v>
      </c>
      <c r="AJ560" s="123" t="s">
        <v>95</v>
      </c>
      <c r="AK560" s="124">
        <v>3.4297568381999999</v>
      </c>
      <c r="AL560" s="123" t="s">
        <v>159</v>
      </c>
      <c r="AM560" s="36">
        <v>43439</v>
      </c>
      <c r="AN560" s="123" t="s">
        <v>9271</v>
      </c>
      <c r="AO560" s="123" t="s">
        <v>11006</v>
      </c>
      <c r="AP560" s="123" t="s">
        <v>544</v>
      </c>
      <c r="AQ560" s="123" t="s">
        <v>338</v>
      </c>
    </row>
    <row r="561" spans="1:43">
      <c r="A561" s="123" t="s">
        <v>8138</v>
      </c>
      <c r="B561" s="123" t="s">
        <v>8139</v>
      </c>
      <c r="C561" s="36">
        <v>43830</v>
      </c>
      <c r="D561" s="124">
        <v>1.1102000000000001</v>
      </c>
      <c r="E561" s="124">
        <v>1.1581999999999999</v>
      </c>
      <c r="F561" s="125">
        <v>0.49787272562687301</v>
      </c>
      <c r="G561" s="36">
        <v>43829</v>
      </c>
      <c r="H561" s="124">
        <v>1.1047</v>
      </c>
      <c r="I561" s="125">
        <v>31.868392920774401</v>
      </c>
      <c r="J561" s="123" t="s">
        <v>11007</v>
      </c>
      <c r="K561" s="125">
        <v>2.1155261221486601</v>
      </c>
      <c r="L561" s="125">
        <v>7.8178110129163798</v>
      </c>
      <c r="M561" s="130">
        <v>6.5348814893004503</v>
      </c>
      <c r="N561" s="137">
        <f t="shared" si="88"/>
        <v>26.139525957201801</v>
      </c>
      <c r="O561" s="132">
        <f t="shared" si="89"/>
        <v>0.26139525957201803</v>
      </c>
      <c r="P561" s="134">
        <f t="shared" si="90"/>
        <v>633</v>
      </c>
      <c r="Q561" s="134">
        <v>1124</v>
      </c>
      <c r="R561" s="134" t="str">
        <f t="shared" si="91"/>
        <v>633/1124</v>
      </c>
      <c r="S561" s="132">
        <f t="shared" si="92"/>
        <v>0.56316725978647686</v>
      </c>
      <c r="T561" s="137">
        <f t="shared" si="93"/>
        <v>71.841637010676152</v>
      </c>
      <c r="U561" s="133" t="e">
        <f ca="1">[1]!f_risk_annusharpe(A561,"2019/9/30","2019/12/31",1,1,3)</f>
        <v>#NAME?</v>
      </c>
      <c r="V561" s="134" t="e">
        <f t="shared" ca="1" si="94"/>
        <v>#NAME?</v>
      </c>
      <c r="W561" s="134">
        <f t="shared" si="95"/>
        <v>1124</v>
      </c>
      <c r="X561" s="134" t="e">
        <f t="shared" ca="1" si="96"/>
        <v>#NAME?</v>
      </c>
      <c r="Y561" s="132" t="e">
        <f t="shared" ca="1" si="97"/>
        <v>#NAME?</v>
      </c>
      <c r="Z561" s="137" t="e">
        <f t="shared" ca="1" si="98"/>
        <v>#NAME?</v>
      </c>
      <c r="AA561" s="125">
        <v>9.6385542168674796</v>
      </c>
      <c r="AB561" s="125">
        <v>31.868392920774401</v>
      </c>
      <c r="AC561" s="123" t="s">
        <v>11007</v>
      </c>
      <c r="AD561" s="125">
        <v>-3.8253089751013198</v>
      </c>
      <c r="AE561" s="123" t="s">
        <v>11008</v>
      </c>
      <c r="AF561" s="125">
        <v>13.3082389435728</v>
      </c>
      <c r="AG561" s="123" t="s">
        <v>11009</v>
      </c>
      <c r="AH561" s="125">
        <v>16.265583979999999</v>
      </c>
      <c r="AI561" s="123" t="s">
        <v>157</v>
      </c>
      <c r="AJ561" s="123" t="s">
        <v>158</v>
      </c>
      <c r="AK561" s="124">
        <v>14.798104695499999</v>
      </c>
      <c r="AL561" s="123" t="s">
        <v>159</v>
      </c>
      <c r="AM561" s="36">
        <v>42158</v>
      </c>
      <c r="AN561" s="123" t="s">
        <v>9271</v>
      </c>
      <c r="AO561" s="123" t="s">
        <v>426</v>
      </c>
      <c r="AP561" s="123" t="s">
        <v>331</v>
      </c>
      <c r="AQ561" s="123" t="s">
        <v>162</v>
      </c>
    </row>
    <row r="562" spans="1:43">
      <c r="A562" s="123" t="s">
        <v>8140</v>
      </c>
      <c r="B562" s="123" t="s">
        <v>8141</v>
      </c>
      <c r="C562" s="36">
        <v>43830</v>
      </c>
      <c r="D562" s="124">
        <v>1.0504</v>
      </c>
      <c r="E562" s="124">
        <v>1.0504</v>
      </c>
      <c r="F562" s="125">
        <v>0.20032433463702401</v>
      </c>
      <c r="G562" s="36">
        <v>43829</v>
      </c>
      <c r="H562" s="124">
        <v>1.0483</v>
      </c>
      <c r="I562" s="125">
        <v>31.777694141262099</v>
      </c>
      <c r="J562" s="123" t="s">
        <v>11010</v>
      </c>
      <c r="K562" s="125">
        <v>-0.41714069017824001</v>
      </c>
      <c r="L562" s="125">
        <v>8.2217185246239293</v>
      </c>
      <c r="M562" s="130">
        <v>11.531110639201501</v>
      </c>
      <c r="N562" s="137">
        <f t="shared" si="88"/>
        <v>46.124442556806002</v>
      </c>
      <c r="O562" s="132">
        <f t="shared" si="89"/>
        <v>0.46124442556806</v>
      </c>
      <c r="P562" s="134">
        <f t="shared" si="90"/>
        <v>237</v>
      </c>
      <c r="Q562" s="134">
        <v>1124</v>
      </c>
      <c r="R562" s="134" t="str">
        <f t="shared" si="91"/>
        <v>237/1124</v>
      </c>
      <c r="S562" s="132">
        <f t="shared" si="92"/>
        <v>0.21085409252669038</v>
      </c>
      <c r="T562" s="137">
        <f t="shared" si="93"/>
        <v>89.457295373665488</v>
      </c>
      <c r="U562" s="133" t="e">
        <f ca="1">[1]!f_risk_annusharpe(A562,"2019/9/30","2019/12/31",1,1,3)</f>
        <v>#NAME?</v>
      </c>
      <c r="V562" s="134" t="e">
        <f t="shared" ca="1" si="94"/>
        <v>#NAME?</v>
      </c>
      <c r="W562" s="134">
        <f t="shared" si="95"/>
        <v>1124</v>
      </c>
      <c r="X562" s="134" t="e">
        <f t="shared" ca="1" si="96"/>
        <v>#NAME?</v>
      </c>
      <c r="Y562" s="132" t="e">
        <f t="shared" ca="1" si="97"/>
        <v>#NAME?</v>
      </c>
      <c r="Z562" s="137" t="e">
        <f t="shared" ca="1" si="98"/>
        <v>#NAME?</v>
      </c>
      <c r="AA562" s="125">
        <v>18.2882882882883</v>
      </c>
      <c r="AB562" s="125">
        <v>31.777694141262099</v>
      </c>
      <c r="AC562" s="123" t="s">
        <v>11010</v>
      </c>
      <c r="AD562" s="125">
        <v>2.2386606969048</v>
      </c>
      <c r="AE562" s="123" t="s">
        <v>11011</v>
      </c>
      <c r="AF562" s="126">
        <v>0</v>
      </c>
      <c r="AG562" s="123"/>
      <c r="AH562" s="125">
        <v>1.56490567545964</v>
      </c>
      <c r="AI562" s="123" t="s">
        <v>157</v>
      </c>
      <c r="AJ562" s="123" t="s">
        <v>95</v>
      </c>
      <c r="AK562" s="124">
        <v>4.2269594230000003</v>
      </c>
      <c r="AL562" s="123" t="s">
        <v>159</v>
      </c>
      <c r="AM562" s="36">
        <v>42921</v>
      </c>
      <c r="AN562" s="123" t="s">
        <v>9271</v>
      </c>
      <c r="AO562" s="123" t="s">
        <v>534</v>
      </c>
      <c r="AP562" s="123" t="s">
        <v>233</v>
      </c>
      <c r="AQ562" s="123" t="s">
        <v>173</v>
      </c>
    </row>
    <row r="563" spans="1:43">
      <c r="A563" s="123" t="s">
        <v>8142</v>
      </c>
      <c r="B563" s="123" t="s">
        <v>8143</v>
      </c>
      <c r="C563" s="36">
        <v>43830</v>
      </c>
      <c r="D563" s="124">
        <v>0.65300000000000002</v>
      </c>
      <c r="E563" s="124">
        <v>0.65300000000000002</v>
      </c>
      <c r="F563" s="125">
        <v>0.153374233128834</v>
      </c>
      <c r="G563" s="36">
        <v>43829</v>
      </c>
      <c r="H563" s="124">
        <v>0.65200000000000002</v>
      </c>
      <c r="I563" s="125">
        <v>31.653225806451601</v>
      </c>
      <c r="J563" s="123" t="s">
        <v>11012</v>
      </c>
      <c r="K563" s="125">
        <v>0.77160493827160603</v>
      </c>
      <c r="L563" s="125">
        <v>3.8155802861685202</v>
      </c>
      <c r="M563" s="130">
        <v>6.35179153094463</v>
      </c>
      <c r="N563" s="137">
        <f t="shared" si="88"/>
        <v>25.40716612377852</v>
      </c>
      <c r="O563" s="132">
        <f t="shared" si="89"/>
        <v>0.25407166123778518</v>
      </c>
      <c r="P563" s="134">
        <f t="shared" si="90"/>
        <v>649</v>
      </c>
      <c r="Q563" s="134">
        <v>1124</v>
      </c>
      <c r="R563" s="134" t="str">
        <f t="shared" si="91"/>
        <v>649/1124</v>
      </c>
      <c r="S563" s="132">
        <f t="shared" si="92"/>
        <v>0.57740213523131667</v>
      </c>
      <c r="T563" s="137">
        <f t="shared" si="93"/>
        <v>71.129893238434164</v>
      </c>
      <c r="U563" s="133" t="e">
        <f ca="1">[1]!f_risk_annusharpe(A563,"2019/9/30","2019/12/31",1,1,3)</f>
        <v>#NAME?</v>
      </c>
      <c r="V563" s="134" t="e">
        <f t="shared" ca="1" si="94"/>
        <v>#NAME?</v>
      </c>
      <c r="W563" s="134">
        <f t="shared" si="95"/>
        <v>1124</v>
      </c>
      <c r="X563" s="134" t="e">
        <f t="shared" ca="1" si="96"/>
        <v>#NAME?</v>
      </c>
      <c r="Y563" s="132" t="e">
        <f t="shared" ca="1" si="97"/>
        <v>#NAME?</v>
      </c>
      <c r="Z563" s="137" t="e">
        <f t="shared" ca="1" si="98"/>
        <v>#NAME?</v>
      </c>
      <c r="AA563" s="125">
        <v>17.657657657657701</v>
      </c>
      <c r="AB563" s="125">
        <v>31.653225806451601</v>
      </c>
      <c r="AC563" s="123" t="s">
        <v>11012</v>
      </c>
      <c r="AD563" s="125">
        <v>-18.5785536159601</v>
      </c>
      <c r="AE563" s="123" t="s">
        <v>11013</v>
      </c>
      <c r="AF563" s="125">
        <v>-23.356807511737099</v>
      </c>
      <c r="AG563" s="123" t="s">
        <v>11014</v>
      </c>
      <c r="AH563" s="125">
        <v>-34.700000000000003</v>
      </c>
      <c r="AI563" s="123" t="s">
        <v>157</v>
      </c>
      <c r="AJ563" s="123" t="s">
        <v>186</v>
      </c>
      <c r="AK563" s="124">
        <v>1.5829054329000001</v>
      </c>
      <c r="AL563" s="123" t="s">
        <v>159</v>
      </c>
      <c r="AM563" s="36">
        <v>42184</v>
      </c>
      <c r="AN563" s="123" t="s">
        <v>9271</v>
      </c>
      <c r="AO563" s="123" t="s">
        <v>11015</v>
      </c>
      <c r="AP563" s="123" t="s">
        <v>343</v>
      </c>
      <c r="AQ563" s="123" t="s">
        <v>181</v>
      </c>
    </row>
    <row r="564" spans="1:43">
      <c r="A564" s="123" t="s">
        <v>8144</v>
      </c>
      <c r="B564" s="123" t="s">
        <v>8145</v>
      </c>
      <c r="C564" s="36">
        <v>43830</v>
      </c>
      <c r="D564" s="124">
        <v>1.363</v>
      </c>
      <c r="E564" s="124">
        <v>1.363</v>
      </c>
      <c r="F564" s="125">
        <v>0.41255341093266901</v>
      </c>
      <c r="G564" s="36">
        <v>43829</v>
      </c>
      <c r="H564" s="124">
        <v>1.3573999999999999</v>
      </c>
      <c r="I564" s="125">
        <v>31.538313066975501</v>
      </c>
      <c r="J564" s="123" t="s">
        <v>11016</v>
      </c>
      <c r="K564" s="125">
        <v>3.02343159486017</v>
      </c>
      <c r="L564" s="125">
        <v>10.177026917791601</v>
      </c>
      <c r="M564" s="130">
        <v>13.4226512440709</v>
      </c>
      <c r="N564" s="137">
        <f t="shared" si="88"/>
        <v>53.690604976283602</v>
      </c>
      <c r="O564" s="132">
        <f t="shared" si="89"/>
        <v>0.53690604976283607</v>
      </c>
      <c r="P564" s="134">
        <f t="shared" si="90"/>
        <v>133</v>
      </c>
      <c r="Q564" s="134">
        <v>1124</v>
      </c>
      <c r="R564" s="134" t="str">
        <f t="shared" si="91"/>
        <v>133/1124</v>
      </c>
      <c r="S564" s="132">
        <f t="shared" si="92"/>
        <v>0.11832740213523131</v>
      </c>
      <c r="T564" s="137">
        <f t="shared" si="93"/>
        <v>94.083629893238438</v>
      </c>
      <c r="U564" s="133" t="e">
        <f ca="1">[1]!f_risk_annusharpe(A564,"2019/9/30","2019/12/31",1,1,3)</f>
        <v>#NAME?</v>
      </c>
      <c r="V564" s="134" t="e">
        <f t="shared" ca="1" si="94"/>
        <v>#NAME?</v>
      </c>
      <c r="W564" s="134">
        <f t="shared" si="95"/>
        <v>1124</v>
      </c>
      <c r="X564" s="134" t="e">
        <f t="shared" ca="1" si="96"/>
        <v>#NAME?</v>
      </c>
      <c r="Y564" s="132" t="e">
        <f t="shared" ca="1" si="97"/>
        <v>#NAME?</v>
      </c>
      <c r="Z564" s="137" t="e">
        <f t="shared" ca="1" si="98"/>
        <v>#NAME?</v>
      </c>
      <c r="AA564" s="125">
        <v>12.3938319452462</v>
      </c>
      <c r="AB564" s="125">
        <v>31.538313066975501</v>
      </c>
      <c r="AC564" s="123" t="s">
        <v>11016</v>
      </c>
      <c r="AD564" s="125">
        <v>9.0138366791970004</v>
      </c>
      <c r="AE564" s="123" t="s">
        <v>11017</v>
      </c>
      <c r="AF564" s="125">
        <v>36.3818290974585</v>
      </c>
      <c r="AG564" s="123" t="s">
        <v>11018</v>
      </c>
      <c r="AH564" s="125">
        <v>36.299999999999997</v>
      </c>
      <c r="AI564" s="123" t="s">
        <v>174</v>
      </c>
      <c r="AJ564" s="123" t="s">
        <v>189</v>
      </c>
      <c r="AK564" s="124">
        <v>1.4870936225</v>
      </c>
      <c r="AL564" s="123" t="s">
        <v>159</v>
      </c>
      <c r="AM564" s="36">
        <v>42685</v>
      </c>
      <c r="AN564" s="123" t="s">
        <v>9271</v>
      </c>
      <c r="AO564" s="123" t="s">
        <v>11019</v>
      </c>
      <c r="AP564" s="123" t="s">
        <v>198</v>
      </c>
      <c r="AQ564" s="123" t="s">
        <v>207</v>
      </c>
    </row>
    <row r="565" spans="1:43">
      <c r="A565" s="123" t="s">
        <v>8146</v>
      </c>
      <c r="B565" s="123" t="s">
        <v>8147</v>
      </c>
      <c r="C565" s="36">
        <v>43830</v>
      </c>
      <c r="D565" s="124">
        <v>0.96899999999999997</v>
      </c>
      <c r="E565" s="124">
        <v>0.96899999999999997</v>
      </c>
      <c r="F565" s="125">
        <v>0.31055900621117999</v>
      </c>
      <c r="G565" s="36">
        <v>43829</v>
      </c>
      <c r="H565" s="124">
        <v>0.96599999999999997</v>
      </c>
      <c r="I565" s="125">
        <v>31.478968792401599</v>
      </c>
      <c r="J565" s="123" t="s">
        <v>11020</v>
      </c>
      <c r="K565" s="125">
        <v>2.21518987341772</v>
      </c>
      <c r="L565" s="125">
        <v>6.48351648351648</v>
      </c>
      <c r="M565" s="130">
        <v>9.3679458239277604</v>
      </c>
      <c r="N565" s="137">
        <f t="shared" si="88"/>
        <v>37.471783295711042</v>
      </c>
      <c r="O565" s="132">
        <f t="shared" si="89"/>
        <v>0.37471783295711042</v>
      </c>
      <c r="P565" s="134">
        <f t="shared" si="90"/>
        <v>385</v>
      </c>
      <c r="Q565" s="134">
        <v>1124</v>
      </c>
      <c r="R565" s="134" t="str">
        <f t="shared" si="91"/>
        <v>385/1124</v>
      </c>
      <c r="S565" s="132">
        <f t="shared" si="92"/>
        <v>0.34252669039145905</v>
      </c>
      <c r="T565" s="137">
        <f t="shared" si="93"/>
        <v>82.87366548042705</v>
      </c>
      <c r="U565" s="133" t="e">
        <f ca="1">[1]!f_risk_annusharpe(A565,"2019/9/30","2019/12/31",1,1,3)</f>
        <v>#NAME?</v>
      </c>
      <c r="V565" s="134" t="e">
        <f t="shared" ca="1" si="94"/>
        <v>#NAME?</v>
      </c>
      <c r="W565" s="134">
        <f t="shared" si="95"/>
        <v>1124</v>
      </c>
      <c r="X565" s="134" t="e">
        <f t="shared" ca="1" si="96"/>
        <v>#NAME?</v>
      </c>
      <c r="Y565" s="132" t="e">
        <f t="shared" ca="1" si="97"/>
        <v>#NAME?</v>
      </c>
      <c r="Z565" s="137" t="e">
        <f t="shared" ca="1" si="98"/>
        <v>#NAME?</v>
      </c>
      <c r="AA565" s="125">
        <v>12.412993039443201</v>
      </c>
      <c r="AB565" s="125">
        <v>31.478968792401599</v>
      </c>
      <c r="AC565" s="123" t="s">
        <v>11020</v>
      </c>
      <c r="AD565" s="125">
        <v>-3.2934131736526999</v>
      </c>
      <c r="AE565" s="123" t="s">
        <v>11021</v>
      </c>
      <c r="AF565" s="125">
        <v>-13.4821428571429</v>
      </c>
      <c r="AG565" s="123" t="s">
        <v>11022</v>
      </c>
      <c r="AH565" s="125">
        <v>-3.1</v>
      </c>
      <c r="AI565" s="123" t="s">
        <v>163</v>
      </c>
      <c r="AJ565" s="123" t="s">
        <v>186</v>
      </c>
      <c r="AK565" s="124">
        <v>0.72709316170000005</v>
      </c>
      <c r="AL565" s="123" t="s">
        <v>159</v>
      </c>
      <c r="AM565" s="36">
        <v>42396</v>
      </c>
      <c r="AN565" s="123" t="s">
        <v>9271</v>
      </c>
      <c r="AO565" s="123" t="s">
        <v>10902</v>
      </c>
      <c r="AP565" s="123" t="s">
        <v>282</v>
      </c>
      <c r="AQ565" s="123" t="s">
        <v>181</v>
      </c>
    </row>
    <row r="566" spans="1:43">
      <c r="A566" s="123" t="s">
        <v>8148</v>
      </c>
      <c r="B566" s="123" t="s">
        <v>8149</v>
      </c>
      <c r="C566" s="36">
        <v>43830</v>
      </c>
      <c r="D566" s="124">
        <v>1.101</v>
      </c>
      <c r="E566" s="124">
        <v>1.764</v>
      </c>
      <c r="F566" s="125">
        <v>0.181983621474056</v>
      </c>
      <c r="G566" s="36">
        <v>43829</v>
      </c>
      <c r="H566" s="124">
        <v>1.099</v>
      </c>
      <c r="I566" s="125">
        <v>31.3733178071471</v>
      </c>
      <c r="J566" s="123" t="s">
        <v>11025</v>
      </c>
      <c r="K566" s="125">
        <v>2.4186046511627799</v>
      </c>
      <c r="L566" s="125">
        <v>5.8653882087485396</v>
      </c>
      <c r="M566" s="130">
        <v>2.8828920451848599</v>
      </c>
      <c r="N566" s="137">
        <f t="shared" si="88"/>
        <v>11.531568180739439</v>
      </c>
      <c r="O566" s="132">
        <f t="shared" si="89"/>
        <v>0.11531568180739439</v>
      </c>
      <c r="P566" s="134">
        <f t="shared" si="90"/>
        <v>976</v>
      </c>
      <c r="Q566" s="134">
        <v>1124</v>
      </c>
      <c r="R566" s="134" t="str">
        <f t="shared" si="91"/>
        <v>976/1124</v>
      </c>
      <c r="S566" s="132">
        <f t="shared" si="92"/>
        <v>0.8683274021352313</v>
      </c>
      <c r="T566" s="137">
        <f t="shared" si="93"/>
        <v>60</v>
      </c>
      <c r="U566" s="133" t="e">
        <f ca="1">[1]!f_risk_annusharpe(A566,"2019/9/30","2019/12/31",1,1,3)</f>
        <v>#NAME?</v>
      </c>
      <c r="V566" s="134" t="e">
        <f t="shared" ca="1" si="94"/>
        <v>#NAME?</v>
      </c>
      <c r="W566" s="134">
        <f t="shared" si="95"/>
        <v>1124</v>
      </c>
      <c r="X566" s="134" t="e">
        <f t="shared" ca="1" si="96"/>
        <v>#NAME?</v>
      </c>
      <c r="Y566" s="132" t="e">
        <f t="shared" ca="1" si="97"/>
        <v>#NAME?</v>
      </c>
      <c r="Z566" s="137" t="e">
        <f t="shared" ca="1" si="98"/>
        <v>#NAME?</v>
      </c>
      <c r="AA566" s="125">
        <v>5.9455265909899904</v>
      </c>
      <c r="AB566" s="125">
        <v>31.3733178071471</v>
      </c>
      <c r="AC566" s="123" t="s">
        <v>11025</v>
      </c>
      <c r="AD566" s="125">
        <v>1.53570811487831</v>
      </c>
      <c r="AE566" s="123" t="s">
        <v>11026</v>
      </c>
      <c r="AF566" s="125">
        <v>41.6461020087336</v>
      </c>
      <c r="AG566" s="123" t="s">
        <v>11027</v>
      </c>
      <c r="AH566" s="125">
        <v>35.379621702838101</v>
      </c>
      <c r="AI566" s="123" t="s">
        <v>157</v>
      </c>
      <c r="AJ566" s="123" t="s">
        <v>166</v>
      </c>
      <c r="AK566" s="124">
        <v>7.871113061</v>
      </c>
      <c r="AL566" s="123" t="s">
        <v>159</v>
      </c>
      <c r="AM566" s="36">
        <v>42182</v>
      </c>
      <c r="AN566" s="123" t="s">
        <v>9271</v>
      </c>
      <c r="AO566" s="123" t="s">
        <v>523</v>
      </c>
      <c r="AP566" s="123" t="s">
        <v>266</v>
      </c>
      <c r="AQ566" s="123" t="s">
        <v>247</v>
      </c>
    </row>
    <row r="567" spans="1:43">
      <c r="A567" s="123" t="s">
        <v>8150</v>
      </c>
      <c r="B567" s="123" t="s">
        <v>8151</v>
      </c>
      <c r="C567" s="36">
        <v>43830</v>
      </c>
      <c r="D567" s="124">
        <v>1.0349999999999999</v>
      </c>
      <c r="E567" s="124">
        <v>1.216</v>
      </c>
      <c r="F567" s="125">
        <v>0.29069767441859001</v>
      </c>
      <c r="G567" s="36">
        <v>43829</v>
      </c>
      <c r="H567" s="124">
        <v>1.032</v>
      </c>
      <c r="I567" s="125">
        <v>31.345177664974599</v>
      </c>
      <c r="J567" s="123" t="s">
        <v>11028</v>
      </c>
      <c r="K567" s="125">
        <v>0.87719298245613397</v>
      </c>
      <c r="L567" s="125">
        <v>5.3971486761710796</v>
      </c>
      <c r="M567" s="130">
        <v>6.9214876033057902</v>
      </c>
      <c r="N567" s="137">
        <f t="shared" si="88"/>
        <v>27.685950413223161</v>
      </c>
      <c r="O567" s="132">
        <f t="shared" si="89"/>
        <v>0.27685950413223159</v>
      </c>
      <c r="P567" s="134">
        <f t="shared" si="90"/>
        <v>604</v>
      </c>
      <c r="Q567" s="134">
        <v>1124</v>
      </c>
      <c r="R567" s="134" t="str">
        <f t="shared" si="91"/>
        <v>604/1124</v>
      </c>
      <c r="S567" s="132">
        <f t="shared" si="92"/>
        <v>0.53736654804270467</v>
      </c>
      <c r="T567" s="137">
        <f t="shared" si="93"/>
        <v>73.131672597864764</v>
      </c>
      <c r="U567" s="133" t="e">
        <f ca="1">[1]!f_risk_annusharpe(A567,"2019/9/30","2019/12/31",1,1,3)</f>
        <v>#NAME?</v>
      </c>
      <c r="V567" s="134" t="e">
        <f t="shared" ca="1" si="94"/>
        <v>#NAME?</v>
      </c>
      <c r="W567" s="134">
        <f t="shared" si="95"/>
        <v>1124</v>
      </c>
      <c r="X567" s="134" t="e">
        <f t="shared" ca="1" si="96"/>
        <v>#NAME?</v>
      </c>
      <c r="Y567" s="132" t="e">
        <f t="shared" ca="1" si="97"/>
        <v>#NAME?</v>
      </c>
      <c r="Z567" s="137" t="e">
        <f t="shared" ca="1" si="98"/>
        <v>#NAME?</v>
      </c>
      <c r="AA567" s="125">
        <v>13.7362637362637</v>
      </c>
      <c r="AB567" s="125">
        <v>31.345177664974599</v>
      </c>
      <c r="AC567" s="123" t="s">
        <v>11028</v>
      </c>
      <c r="AD567" s="125">
        <v>2.8827037773359701</v>
      </c>
      <c r="AE567" s="123" t="s">
        <v>11029</v>
      </c>
      <c r="AF567" s="125">
        <v>10.6343685403445</v>
      </c>
      <c r="AG567" s="123" t="s">
        <v>11030</v>
      </c>
      <c r="AH567" s="125">
        <v>22.029708500000002</v>
      </c>
      <c r="AI567" s="123" t="s">
        <v>157</v>
      </c>
      <c r="AJ567" s="123" t="s">
        <v>158</v>
      </c>
      <c r="AK567" s="124">
        <v>2.4884305367000001</v>
      </c>
      <c r="AL567" s="123" t="s">
        <v>159</v>
      </c>
      <c r="AM567" s="36">
        <v>42318</v>
      </c>
      <c r="AN567" s="123" t="s">
        <v>9271</v>
      </c>
      <c r="AO567" s="123" t="s">
        <v>11031</v>
      </c>
      <c r="AP567" s="123" t="s">
        <v>430</v>
      </c>
      <c r="AQ567" s="123" t="s">
        <v>162</v>
      </c>
    </row>
    <row r="568" spans="1:43">
      <c r="A568" s="123" t="s">
        <v>8152</v>
      </c>
      <c r="B568" s="123" t="s">
        <v>8153</v>
      </c>
      <c r="C568" s="36">
        <v>43830</v>
      </c>
      <c r="D568" s="124">
        <v>0.78500000000000003</v>
      </c>
      <c r="E568" s="124">
        <v>0.78500000000000003</v>
      </c>
      <c r="F568" s="125">
        <v>0.29385460585154999</v>
      </c>
      <c r="G568" s="36">
        <v>43829</v>
      </c>
      <c r="H568" s="124">
        <v>0.78269999999999995</v>
      </c>
      <c r="I568" s="125">
        <v>31.3367910322904</v>
      </c>
      <c r="J568" s="123" t="s">
        <v>11032</v>
      </c>
      <c r="K568" s="125">
        <v>0.56366897258519999</v>
      </c>
      <c r="L568" s="125">
        <v>7.0357240250886202</v>
      </c>
      <c r="M568" s="130">
        <v>1.7234676687832</v>
      </c>
      <c r="N568" s="137">
        <f t="shared" si="88"/>
        <v>6.8938706751328001</v>
      </c>
      <c r="O568" s="132">
        <f t="shared" si="89"/>
        <v>6.8938706751328002E-2</v>
      </c>
      <c r="P568" s="134">
        <f t="shared" si="90"/>
        <v>1079</v>
      </c>
      <c r="Q568" s="134">
        <v>1124</v>
      </c>
      <c r="R568" s="134" t="str">
        <f t="shared" si="91"/>
        <v>1079/1124</v>
      </c>
      <c r="S568" s="132">
        <f t="shared" si="92"/>
        <v>0.95996441281138789</v>
      </c>
      <c r="T568" s="137">
        <f t="shared" si="93"/>
        <v>60</v>
      </c>
      <c r="U568" s="133" t="e">
        <f ca="1">[1]!f_risk_annusharpe(A568,"2019/9/30","2019/12/31",1,1,3)</f>
        <v>#NAME?</v>
      </c>
      <c r="V568" s="134" t="e">
        <f t="shared" ca="1" si="94"/>
        <v>#NAME?</v>
      </c>
      <c r="W568" s="134">
        <f t="shared" si="95"/>
        <v>1124</v>
      </c>
      <c r="X568" s="134" t="e">
        <f t="shared" ca="1" si="96"/>
        <v>#NAME?</v>
      </c>
      <c r="Y568" s="132" t="e">
        <f t="shared" ca="1" si="97"/>
        <v>#NAME?</v>
      </c>
      <c r="Z568" s="137" t="e">
        <f t="shared" ca="1" si="98"/>
        <v>#NAME?</v>
      </c>
      <c r="AA568" s="125">
        <v>7.8444841324357801</v>
      </c>
      <c r="AB568" s="125">
        <v>31.3367910322904</v>
      </c>
      <c r="AC568" s="123" t="s">
        <v>11032</v>
      </c>
      <c r="AD568" s="125">
        <v>-5.7849255880941</v>
      </c>
      <c r="AE568" s="123" t="s">
        <v>11033</v>
      </c>
      <c r="AF568" s="126">
        <v>0</v>
      </c>
      <c r="AG568" s="123"/>
      <c r="AH568" s="125">
        <v>-21.5</v>
      </c>
      <c r="AI568" s="123" t="s">
        <v>157</v>
      </c>
      <c r="AJ568" s="123" t="s">
        <v>95</v>
      </c>
      <c r="AK568" s="124">
        <v>3.3734003042</v>
      </c>
      <c r="AL568" s="123" t="s">
        <v>159</v>
      </c>
      <c r="AM568" s="36">
        <v>42740</v>
      </c>
      <c r="AN568" s="123" t="s">
        <v>9271</v>
      </c>
      <c r="AO568" s="123" t="s">
        <v>11034</v>
      </c>
      <c r="AP568" s="123" t="s">
        <v>236</v>
      </c>
      <c r="AQ568" s="123" t="s">
        <v>181</v>
      </c>
    </row>
    <row r="569" spans="1:43">
      <c r="A569" s="123" t="s">
        <v>8154</v>
      </c>
      <c r="B569" s="123" t="s">
        <v>8155</v>
      </c>
      <c r="C569" s="36">
        <v>43830</v>
      </c>
      <c r="D569" s="124">
        <v>1.2010000000000001</v>
      </c>
      <c r="E569" s="124">
        <v>1.2010000000000001</v>
      </c>
      <c r="F569" s="125">
        <v>0.502092050209205</v>
      </c>
      <c r="G569" s="36">
        <v>43829</v>
      </c>
      <c r="H569" s="124">
        <v>1.1950000000000001</v>
      </c>
      <c r="I569" s="125">
        <v>31.256830601092901</v>
      </c>
      <c r="J569" s="123" t="s">
        <v>11035</v>
      </c>
      <c r="K569" s="125">
        <v>2.03908241291419</v>
      </c>
      <c r="L569" s="125">
        <v>6.2831858407079801</v>
      </c>
      <c r="M569" s="130">
        <v>8.3935018050541501</v>
      </c>
      <c r="N569" s="137">
        <f t="shared" si="88"/>
        <v>33.5740072202166</v>
      </c>
      <c r="O569" s="132">
        <f t="shared" si="89"/>
        <v>0.33574007220216601</v>
      </c>
      <c r="P569" s="134">
        <f t="shared" si="90"/>
        <v>467</v>
      </c>
      <c r="Q569" s="134">
        <v>1124</v>
      </c>
      <c r="R569" s="134" t="str">
        <f t="shared" si="91"/>
        <v>467/1124</v>
      </c>
      <c r="S569" s="132">
        <f t="shared" si="92"/>
        <v>0.41548042704626337</v>
      </c>
      <c r="T569" s="137">
        <f t="shared" si="93"/>
        <v>79.22597864768683</v>
      </c>
      <c r="U569" s="133" t="e">
        <f ca="1">[1]!f_risk_annusharpe(A569,"2019/9/30","2019/12/31",1,1,3)</f>
        <v>#NAME?</v>
      </c>
      <c r="V569" s="134" t="e">
        <f t="shared" ca="1" si="94"/>
        <v>#NAME?</v>
      </c>
      <c r="W569" s="134">
        <f t="shared" si="95"/>
        <v>1124</v>
      </c>
      <c r="X569" s="134" t="e">
        <f t="shared" ca="1" si="96"/>
        <v>#NAME?</v>
      </c>
      <c r="Y569" s="132" t="e">
        <f t="shared" ca="1" si="97"/>
        <v>#NAME?</v>
      </c>
      <c r="Z569" s="137" t="e">
        <f t="shared" ca="1" si="98"/>
        <v>#NAME?</v>
      </c>
      <c r="AA569" s="125">
        <v>17.976424361493098</v>
      </c>
      <c r="AB569" s="125">
        <v>31.256830601092901</v>
      </c>
      <c r="AC569" s="123" t="s">
        <v>11035</v>
      </c>
      <c r="AD569" s="125">
        <v>16.1508704061896</v>
      </c>
      <c r="AE569" s="123" t="s">
        <v>11036</v>
      </c>
      <c r="AF569" s="125">
        <v>20.5823293172691</v>
      </c>
      <c r="AG569" s="123" t="s">
        <v>11037</v>
      </c>
      <c r="AH569" s="125">
        <v>20.100000000000001</v>
      </c>
      <c r="AI569" s="123" t="s">
        <v>157</v>
      </c>
      <c r="AJ569" s="123" t="s">
        <v>189</v>
      </c>
      <c r="AK569" s="124">
        <v>1.4871495709</v>
      </c>
      <c r="AL569" s="123" t="s">
        <v>159</v>
      </c>
      <c r="AM569" s="36">
        <v>42524</v>
      </c>
      <c r="AN569" s="123" t="s">
        <v>9271</v>
      </c>
      <c r="AO569" s="123" t="s">
        <v>11038</v>
      </c>
      <c r="AP569" s="123" t="s">
        <v>215</v>
      </c>
      <c r="AQ569" s="123" t="s">
        <v>483</v>
      </c>
    </row>
    <row r="570" spans="1:43">
      <c r="A570" s="123" t="s">
        <v>8156</v>
      </c>
      <c r="B570" s="123" t="s">
        <v>8157</v>
      </c>
      <c r="C570" s="36">
        <v>43830</v>
      </c>
      <c r="D570" s="124">
        <v>0.73619999999999997</v>
      </c>
      <c r="E570" s="124">
        <v>3.2612000000000001</v>
      </c>
      <c r="F570" s="125">
        <v>1.35851107186557E-2</v>
      </c>
      <c r="G570" s="36">
        <v>43829</v>
      </c>
      <c r="H570" s="124">
        <v>0.73609999999999998</v>
      </c>
      <c r="I570" s="125">
        <v>31.2533287595183</v>
      </c>
      <c r="J570" s="123" t="s">
        <v>11039</v>
      </c>
      <c r="K570" s="125">
        <v>1.39099297617408</v>
      </c>
      <c r="L570" s="125">
        <v>4.0124217310169898</v>
      </c>
      <c r="M570" s="130">
        <v>6.9125647708594604</v>
      </c>
      <c r="N570" s="137">
        <f t="shared" si="88"/>
        <v>27.650259083437842</v>
      </c>
      <c r="O570" s="132">
        <f t="shared" si="89"/>
        <v>0.27650259083437839</v>
      </c>
      <c r="P570" s="134">
        <f t="shared" si="90"/>
        <v>606</v>
      </c>
      <c r="Q570" s="134">
        <v>1124</v>
      </c>
      <c r="R570" s="134" t="str">
        <f t="shared" si="91"/>
        <v>606/1124</v>
      </c>
      <c r="S570" s="132">
        <f t="shared" si="92"/>
        <v>0.53914590747330959</v>
      </c>
      <c r="T570" s="137">
        <f t="shared" si="93"/>
        <v>73.042704626334526</v>
      </c>
      <c r="U570" s="133" t="e">
        <f ca="1">[1]!f_risk_annusharpe(A570,"2019/9/30","2019/12/31",1,1,3)</f>
        <v>#NAME?</v>
      </c>
      <c r="V570" s="134" t="e">
        <f t="shared" ca="1" si="94"/>
        <v>#NAME?</v>
      </c>
      <c r="W570" s="134">
        <f t="shared" si="95"/>
        <v>1124</v>
      </c>
      <c r="X570" s="134" t="e">
        <f t="shared" ca="1" si="96"/>
        <v>#NAME?</v>
      </c>
      <c r="Y570" s="132" t="e">
        <f t="shared" ca="1" si="97"/>
        <v>#NAME?</v>
      </c>
      <c r="Z570" s="137" t="e">
        <f t="shared" ca="1" si="98"/>
        <v>#NAME?</v>
      </c>
      <c r="AA570" s="125">
        <v>18.799419073745302</v>
      </c>
      <c r="AB570" s="125">
        <v>31.2533287595183</v>
      </c>
      <c r="AC570" s="123" t="s">
        <v>11039</v>
      </c>
      <c r="AD570" s="125">
        <v>-15.641122835781101</v>
      </c>
      <c r="AE570" s="123" t="s">
        <v>11040</v>
      </c>
      <c r="AF570" s="125">
        <v>8.9536659778212702</v>
      </c>
      <c r="AG570" s="123" t="s">
        <v>11041</v>
      </c>
      <c r="AH570" s="125">
        <v>160.74429757999999</v>
      </c>
      <c r="AI570" s="123" t="s">
        <v>163</v>
      </c>
      <c r="AJ570" s="123" t="s">
        <v>189</v>
      </c>
      <c r="AK570" s="124">
        <v>1.1870786611999999</v>
      </c>
      <c r="AL570" s="123" t="s">
        <v>159</v>
      </c>
      <c r="AM570" s="36">
        <v>38364</v>
      </c>
      <c r="AN570" s="123" t="s">
        <v>9271</v>
      </c>
      <c r="AO570" s="123" t="s">
        <v>168</v>
      </c>
      <c r="AP570" s="123" t="s">
        <v>169</v>
      </c>
      <c r="AQ570" s="123" t="s">
        <v>183</v>
      </c>
    </row>
    <row r="571" spans="1:43">
      <c r="A571" s="123" t="s">
        <v>8158</v>
      </c>
      <c r="B571" s="123" t="s">
        <v>8159</v>
      </c>
      <c r="C571" s="36">
        <v>43830</v>
      </c>
      <c r="D571" s="124">
        <v>1.252</v>
      </c>
      <c r="E571" s="124">
        <v>1.252</v>
      </c>
      <c r="F571" s="125">
        <v>0.16</v>
      </c>
      <c r="G571" s="36">
        <v>43829</v>
      </c>
      <c r="H571" s="124">
        <v>1.25</v>
      </c>
      <c r="I571" s="125">
        <v>31.236897274633101</v>
      </c>
      <c r="J571" s="123" t="s">
        <v>11042</v>
      </c>
      <c r="K571" s="125">
        <v>0.88638195004028197</v>
      </c>
      <c r="L571" s="125">
        <v>2.2040816326530499</v>
      </c>
      <c r="M571" s="130">
        <v>3.5566583953680699</v>
      </c>
      <c r="N571" s="137">
        <f t="shared" si="88"/>
        <v>14.22663358147228</v>
      </c>
      <c r="O571" s="132">
        <f t="shared" si="89"/>
        <v>0.14226633581472281</v>
      </c>
      <c r="P571" s="134">
        <f t="shared" si="90"/>
        <v>894</v>
      </c>
      <c r="Q571" s="134">
        <v>1124</v>
      </c>
      <c r="R571" s="134" t="str">
        <f t="shared" si="91"/>
        <v>894/1124</v>
      </c>
      <c r="S571" s="132">
        <f t="shared" si="92"/>
        <v>0.79537366548042709</v>
      </c>
      <c r="T571" s="137">
        <f t="shared" si="93"/>
        <v>60.231316725978644</v>
      </c>
      <c r="U571" s="133" t="e">
        <f ca="1">[1]!f_risk_annusharpe(A571,"2019/9/30","2019/12/31",1,1,3)</f>
        <v>#NAME?</v>
      </c>
      <c r="V571" s="134" t="e">
        <f t="shared" ca="1" si="94"/>
        <v>#NAME?</v>
      </c>
      <c r="W571" s="134">
        <f t="shared" si="95"/>
        <v>1124</v>
      </c>
      <c r="X571" s="134" t="e">
        <f t="shared" ca="1" si="96"/>
        <v>#NAME?</v>
      </c>
      <c r="Y571" s="132" t="e">
        <f t="shared" ca="1" si="97"/>
        <v>#NAME?</v>
      </c>
      <c r="Z571" s="137" t="e">
        <f t="shared" ca="1" si="98"/>
        <v>#NAME?</v>
      </c>
      <c r="AA571" s="125">
        <v>2.5389025389025299</v>
      </c>
      <c r="AB571" s="125">
        <v>31.236897274633101</v>
      </c>
      <c r="AC571" s="123" t="s">
        <v>11042</v>
      </c>
      <c r="AD571" s="125">
        <v>8.7749782797567306</v>
      </c>
      <c r="AE571" s="123" t="s">
        <v>11043</v>
      </c>
      <c r="AF571" s="125">
        <v>18.224740321057599</v>
      </c>
      <c r="AG571" s="123" t="s">
        <v>11044</v>
      </c>
      <c r="AH571" s="125">
        <v>25.2</v>
      </c>
      <c r="AI571" s="123" t="s">
        <v>163</v>
      </c>
      <c r="AJ571" s="123" t="s">
        <v>166</v>
      </c>
      <c r="AK571" s="124">
        <v>0.88685179479999998</v>
      </c>
      <c r="AL571" s="123" t="s">
        <v>159</v>
      </c>
      <c r="AM571" s="36">
        <v>42138</v>
      </c>
      <c r="AN571" s="123" t="s">
        <v>9271</v>
      </c>
      <c r="AO571" s="123" t="s">
        <v>252</v>
      </c>
      <c r="AP571" s="123" t="s">
        <v>205</v>
      </c>
      <c r="AQ571" s="123" t="s">
        <v>185</v>
      </c>
    </row>
    <row r="572" spans="1:43">
      <c r="A572" s="123" t="s">
        <v>8160</v>
      </c>
      <c r="B572" s="123" t="s">
        <v>8161</v>
      </c>
      <c r="C572" s="36">
        <v>43830</v>
      </c>
      <c r="D572" s="124">
        <v>1.08</v>
      </c>
      <c r="E572" s="124">
        <v>1.08</v>
      </c>
      <c r="F572" s="125">
        <v>0.37174721189591098</v>
      </c>
      <c r="G572" s="36">
        <v>43829</v>
      </c>
      <c r="H572" s="124">
        <v>1.0760000000000001</v>
      </c>
      <c r="I572" s="125">
        <v>31.2272174969623</v>
      </c>
      <c r="J572" s="123" t="s">
        <v>11045</v>
      </c>
      <c r="K572" s="125">
        <v>1.3133208255159501</v>
      </c>
      <c r="L572" s="125">
        <v>4.1465766634522803</v>
      </c>
      <c r="M572" s="130">
        <v>2.2727272727272698</v>
      </c>
      <c r="N572" s="137">
        <f t="shared" si="88"/>
        <v>9.0909090909090793</v>
      </c>
      <c r="O572" s="132">
        <f t="shared" si="89"/>
        <v>9.0909090909090787E-2</v>
      </c>
      <c r="P572" s="134">
        <f t="shared" si="90"/>
        <v>1038</v>
      </c>
      <c r="Q572" s="134">
        <v>1124</v>
      </c>
      <c r="R572" s="134" t="str">
        <f t="shared" si="91"/>
        <v>1038/1124</v>
      </c>
      <c r="S572" s="132">
        <f t="shared" si="92"/>
        <v>0.92348754448398573</v>
      </c>
      <c r="T572" s="137">
        <f t="shared" si="93"/>
        <v>60</v>
      </c>
      <c r="U572" s="133" t="e">
        <f ca="1">[1]!f_risk_annusharpe(A572,"2019/9/30","2019/12/31",1,1,3)</f>
        <v>#NAME?</v>
      </c>
      <c r="V572" s="134" t="e">
        <f t="shared" ca="1" si="94"/>
        <v>#NAME?</v>
      </c>
      <c r="W572" s="134">
        <f t="shared" si="95"/>
        <v>1124</v>
      </c>
      <c r="X572" s="134" t="e">
        <f t="shared" ca="1" si="96"/>
        <v>#NAME?</v>
      </c>
      <c r="Y572" s="132" t="e">
        <f t="shared" ca="1" si="97"/>
        <v>#NAME?</v>
      </c>
      <c r="Z572" s="137" t="e">
        <f t="shared" ca="1" si="98"/>
        <v>#NAME?</v>
      </c>
      <c r="AA572" s="125">
        <v>4.3478260869565402</v>
      </c>
      <c r="AB572" s="125">
        <v>31.2272174969623</v>
      </c>
      <c r="AC572" s="123" t="s">
        <v>11045</v>
      </c>
      <c r="AD572" s="125">
        <v>-9.9999999999999893</v>
      </c>
      <c r="AE572" s="123" t="s">
        <v>11046</v>
      </c>
      <c r="AF572" s="125">
        <v>9.2012133468149706</v>
      </c>
      <c r="AG572" s="123" t="s">
        <v>11047</v>
      </c>
      <c r="AH572" s="125">
        <v>8.0000000000000107</v>
      </c>
      <c r="AI572" s="123" t="s">
        <v>157</v>
      </c>
      <c r="AJ572" s="123" t="s">
        <v>186</v>
      </c>
      <c r="AK572" s="124">
        <v>5.8764508321999998</v>
      </c>
      <c r="AL572" s="123" t="s">
        <v>159</v>
      </c>
      <c r="AM572" s="36">
        <v>42684</v>
      </c>
      <c r="AN572" s="123" t="s">
        <v>9271</v>
      </c>
      <c r="AO572" s="123" t="s">
        <v>509</v>
      </c>
      <c r="AP572" s="123" t="s">
        <v>240</v>
      </c>
      <c r="AQ572" s="123" t="s">
        <v>185</v>
      </c>
    </row>
    <row r="573" spans="1:43">
      <c r="A573" s="123" t="s">
        <v>8162</v>
      </c>
      <c r="B573" s="123" t="s">
        <v>8163</v>
      </c>
      <c r="C573" s="36">
        <v>43830</v>
      </c>
      <c r="D573" s="124">
        <v>1.2728999999999999</v>
      </c>
      <c r="E573" s="124">
        <v>1.2728999999999999</v>
      </c>
      <c r="F573" s="125">
        <v>0.20467606077304101</v>
      </c>
      <c r="G573" s="36">
        <v>43829</v>
      </c>
      <c r="H573" s="124">
        <v>1.2703</v>
      </c>
      <c r="I573" s="125">
        <v>31.1186650185414</v>
      </c>
      <c r="J573" s="123" t="s">
        <v>11048</v>
      </c>
      <c r="K573" s="125">
        <v>0.92768791627020497</v>
      </c>
      <c r="L573" s="125">
        <v>2.1917148362234999</v>
      </c>
      <c r="M573" s="130">
        <v>4.1738276454701602</v>
      </c>
      <c r="N573" s="137">
        <f t="shared" si="88"/>
        <v>16.695310581880641</v>
      </c>
      <c r="O573" s="132">
        <f t="shared" si="89"/>
        <v>0.1669531058188064</v>
      </c>
      <c r="P573" s="134">
        <f t="shared" si="90"/>
        <v>831</v>
      </c>
      <c r="Q573" s="134">
        <v>1124</v>
      </c>
      <c r="R573" s="134" t="str">
        <f t="shared" si="91"/>
        <v>831/1124</v>
      </c>
      <c r="S573" s="132">
        <f t="shared" si="92"/>
        <v>0.73932384341637014</v>
      </c>
      <c r="T573" s="137">
        <f t="shared" si="93"/>
        <v>63.033807829181498</v>
      </c>
      <c r="U573" s="133" t="e">
        <f ca="1">[1]!f_risk_annusharpe(A573,"2019/9/30","2019/12/31",1,1,3)</f>
        <v>#NAME?</v>
      </c>
      <c r="V573" s="134" t="e">
        <f t="shared" ca="1" si="94"/>
        <v>#NAME?</v>
      </c>
      <c r="W573" s="134">
        <f t="shared" si="95"/>
        <v>1124</v>
      </c>
      <c r="X573" s="134" t="e">
        <f t="shared" ca="1" si="96"/>
        <v>#NAME?</v>
      </c>
      <c r="Y573" s="132" t="e">
        <f t="shared" ca="1" si="97"/>
        <v>#NAME?</v>
      </c>
      <c r="Z573" s="137" t="e">
        <f t="shared" ca="1" si="98"/>
        <v>#NAME?</v>
      </c>
      <c r="AA573" s="125">
        <v>8.2766247022796797</v>
      </c>
      <c r="AB573" s="125">
        <v>31.1186650185414</v>
      </c>
      <c r="AC573" s="123" t="s">
        <v>11048</v>
      </c>
      <c r="AD573" s="125">
        <v>13.156725042226</v>
      </c>
      <c r="AE573" s="123" t="s">
        <v>11049</v>
      </c>
      <c r="AF573" s="125">
        <v>17.7956690727374</v>
      </c>
      <c r="AG573" s="123" t="s">
        <v>11050</v>
      </c>
      <c r="AH573" s="125">
        <v>27.29</v>
      </c>
      <c r="AI573" s="123" t="s">
        <v>163</v>
      </c>
      <c r="AJ573" s="123" t="s">
        <v>158</v>
      </c>
      <c r="AK573" s="124">
        <v>3.0680772235</v>
      </c>
      <c r="AL573" s="123" t="s">
        <v>159</v>
      </c>
      <c r="AM573" s="36">
        <v>42174</v>
      </c>
      <c r="AN573" s="123" t="s">
        <v>9271</v>
      </c>
      <c r="AO573" s="123" t="s">
        <v>11051</v>
      </c>
      <c r="AP573" s="123" t="s">
        <v>239</v>
      </c>
      <c r="AQ573" s="123" t="s">
        <v>170</v>
      </c>
    </row>
    <row r="574" spans="1:43">
      <c r="A574" s="123" t="s">
        <v>8164</v>
      </c>
      <c r="B574" s="123" t="s">
        <v>8165</v>
      </c>
      <c r="C574" s="36">
        <v>43830</v>
      </c>
      <c r="D574" s="124">
        <v>1.125</v>
      </c>
      <c r="E574" s="124">
        <v>1.125</v>
      </c>
      <c r="F574" s="125">
        <v>8.8967971530239304E-2</v>
      </c>
      <c r="G574" s="36">
        <v>43829</v>
      </c>
      <c r="H574" s="124">
        <v>1.1240000000000001</v>
      </c>
      <c r="I574" s="125">
        <v>30.966239813736902</v>
      </c>
      <c r="J574" s="123" t="s">
        <v>11052</v>
      </c>
      <c r="K574" s="125">
        <v>1.9945602901178601</v>
      </c>
      <c r="L574" s="125">
        <v>6.2322946175637499</v>
      </c>
      <c r="M574" s="130">
        <v>7.6555023923445003</v>
      </c>
      <c r="N574" s="137">
        <f t="shared" si="88"/>
        <v>30.622009569378001</v>
      </c>
      <c r="O574" s="132">
        <f t="shared" si="89"/>
        <v>0.30622009569378</v>
      </c>
      <c r="P574" s="134">
        <f t="shared" si="90"/>
        <v>540</v>
      </c>
      <c r="Q574" s="134">
        <v>1124</v>
      </c>
      <c r="R574" s="134" t="str">
        <f t="shared" si="91"/>
        <v>540/1124</v>
      </c>
      <c r="S574" s="132">
        <f t="shared" si="92"/>
        <v>0.4804270462633452</v>
      </c>
      <c r="T574" s="137">
        <f t="shared" si="93"/>
        <v>75.978647686832744</v>
      </c>
      <c r="U574" s="133" t="e">
        <f ca="1">[1]!f_risk_annusharpe(A574,"2019/9/30","2019/12/31",1,1,3)</f>
        <v>#NAME?</v>
      </c>
      <c r="V574" s="134" t="e">
        <f t="shared" ca="1" si="94"/>
        <v>#NAME?</v>
      </c>
      <c r="W574" s="134">
        <f t="shared" si="95"/>
        <v>1124</v>
      </c>
      <c r="X574" s="134" t="e">
        <f t="shared" ca="1" si="96"/>
        <v>#NAME?</v>
      </c>
      <c r="Y574" s="132" t="e">
        <f t="shared" ca="1" si="97"/>
        <v>#NAME?</v>
      </c>
      <c r="Z574" s="137" t="e">
        <f t="shared" ca="1" si="98"/>
        <v>#NAME?</v>
      </c>
      <c r="AA574" s="125">
        <v>11.6071428571429</v>
      </c>
      <c r="AB574" s="125">
        <v>30.966239813736902</v>
      </c>
      <c r="AC574" s="123" t="s">
        <v>11052</v>
      </c>
      <c r="AD574" s="126">
        <v>0</v>
      </c>
      <c r="AE574" s="123"/>
      <c r="AF574" s="126">
        <v>0</v>
      </c>
      <c r="AG574" s="123"/>
      <c r="AH574" s="125">
        <v>12.5</v>
      </c>
      <c r="AI574" s="123" t="s">
        <v>163</v>
      </c>
      <c r="AJ574" s="123" t="s">
        <v>95</v>
      </c>
      <c r="AK574" s="124">
        <v>1.1580302593</v>
      </c>
      <c r="AL574" s="123" t="s">
        <v>159</v>
      </c>
      <c r="AM574" s="36">
        <v>43194</v>
      </c>
      <c r="AN574" s="123" t="s">
        <v>9271</v>
      </c>
      <c r="AO574" s="123" t="s">
        <v>10684</v>
      </c>
      <c r="AP574" s="123" t="s">
        <v>340</v>
      </c>
      <c r="AQ574" s="123" t="s">
        <v>213</v>
      </c>
    </row>
    <row r="575" spans="1:43">
      <c r="A575" s="123" t="s">
        <v>8166</v>
      </c>
      <c r="B575" s="123" t="s">
        <v>8167</v>
      </c>
      <c r="C575" s="36">
        <v>43830</v>
      </c>
      <c r="D575" s="124">
        <v>0.67</v>
      </c>
      <c r="E575" s="124">
        <v>0.67</v>
      </c>
      <c r="F575" s="125">
        <v>0.75187969924812104</v>
      </c>
      <c r="G575" s="36">
        <v>43829</v>
      </c>
      <c r="H575" s="124">
        <v>0.66500000000000004</v>
      </c>
      <c r="I575" s="125">
        <v>30.859375</v>
      </c>
      <c r="J575" s="123" t="s">
        <v>11053</v>
      </c>
      <c r="K575" s="125">
        <v>1.3615733736762501</v>
      </c>
      <c r="L575" s="125">
        <v>5.0156739811912301</v>
      </c>
      <c r="M575" s="130">
        <v>7.8904991948470302</v>
      </c>
      <c r="N575" s="137">
        <f t="shared" si="88"/>
        <v>31.561996779388121</v>
      </c>
      <c r="O575" s="132">
        <f t="shared" si="89"/>
        <v>0.31561996779388118</v>
      </c>
      <c r="P575" s="134">
        <f t="shared" si="90"/>
        <v>515</v>
      </c>
      <c r="Q575" s="134">
        <v>1124</v>
      </c>
      <c r="R575" s="134" t="str">
        <f t="shared" si="91"/>
        <v>515/1124</v>
      </c>
      <c r="S575" s="132">
        <f t="shared" si="92"/>
        <v>0.45818505338078291</v>
      </c>
      <c r="T575" s="137">
        <f t="shared" si="93"/>
        <v>77.090747330960852</v>
      </c>
      <c r="U575" s="133" t="e">
        <f ca="1">[1]!f_risk_annusharpe(A575,"2019/9/30","2019/12/31",1,1,3)</f>
        <v>#NAME?</v>
      </c>
      <c r="V575" s="134" t="e">
        <f t="shared" ca="1" si="94"/>
        <v>#NAME?</v>
      </c>
      <c r="W575" s="134">
        <f t="shared" si="95"/>
        <v>1124</v>
      </c>
      <c r="X575" s="134" t="e">
        <f t="shared" ca="1" si="96"/>
        <v>#NAME?</v>
      </c>
      <c r="Y575" s="132" t="e">
        <f t="shared" ca="1" si="97"/>
        <v>#NAME?</v>
      </c>
      <c r="Z575" s="137" t="e">
        <f t="shared" ca="1" si="98"/>
        <v>#NAME?</v>
      </c>
      <c r="AA575" s="125">
        <v>10.7438016528926</v>
      </c>
      <c r="AB575" s="125">
        <v>30.859375</v>
      </c>
      <c r="AC575" s="123" t="s">
        <v>11053</v>
      </c>
      <c r="AD575" s="125">
        <v>-3.1791907514450699</v>
      </c>
      <c r="AE575" s="123" t="s">
        <v>11054</v>
      </c>
      <c r="AF575" s="125">
        <v>1.8237082066869299</v>
      </c>
      <c r="AG575" s="123" t="s">
        <v>11055</v>
      </c>
      <c r="AH575" s="125">
        <v>-33</v>
      </c>
      <c r="AI575" s="123" t="s">
        <v>157</v>
      </c>
      <c r="AJ575" s="123" t="s">
        <v>158</v>
      </c>
      <c r="AK575" s="124">
        <v>5.9390078153000001</v>
      </c>
      <c r="AL575" s="123" t="s">
        <v>159</v>
      </c>
      <c r="AM575" s="36">
        <v>42165</v>
      </c>
      <c r="AN575" s="123" t="s">
        <v>9271</v>
      </c>
      <c r="AO575" s="123" t="s">
        <v>11031</v>
      </c>
      <c r="AP575" s="123" t="s">
        <v>430</v>
      </c>
      <c r="AQ575" s="123" t="s">
        <v>162</v>
      </c>
    </row>
    <row r="576" spans="1:43">
      <c r="A576" s="123" t="s">
        <v>8168</v>
      </c>
      <c r="B576" s="123" t="s">
        <v>8169</v>
      </c>
      <c r="C576" s="36">
        <v>43830</v>
      </c>
      <c r="D576" s="124">
        <v>1.0685</v>
      </c>
      <c r="E576" s="124">
        <v>1.0685</v>
      </c>
      <c r="F576" s="125">
        <v>0.90660118991406702</v>
      </c>
      <c r="G576" s="36">
        <v>43829</v>
      </c>
      <c r="H576" s="124">
        <v>1.0589</v>
      </c>
      <c r="I576" s="125">
        <v>30.783353733170099</v>
      </c>
      <c r="J576" s="123" t="s">
        <v>11056</v>
      </c>
      <c r="K576" s="125">
        <v>1.8589132507149699</v>
      </c>
      <c r="L576" s="125">
        <v>2.04373985292714</v>
      </c>
      <c r="M576" s="130">
        <v>0.77336602848250302</v>
      </c>
      <c r="N576" s="137">
        <f t="shared" si="88"/>
        <v>3.0934641139300121</v>
      </c>
      <c r="O576" s="132">
        <f t="shared" si="89"/>
        <v>3.0934641139300122E-2</v>
      </c>
      <c r="P576" s="134">
        <f t="shared" si="90"/>
        <v>1109</v>
      </c>
      <c r="Q576" s="134">
        <v>1124</v>
      </c>
      <c r="R576" s="134" t="str">
        <f t="shared" si="91"/>
        <v>1109/1124</v>
      </c>
      <c r="S576" s="132">
        <f t="shared" si="92"/>
        <v>0.98665480427046259</v>
      </c>
      <c r="T576" s="137">
        <f t="shared" si="93"/>
        <v>60</v>
      </c>
      <c r="U576" s="133" t="e">
        <f ca="1">[1]!f_risk_annusharpe(A576,"2019/9/30","2019/12/31",1,1,3)</f>
        <v>#NAME?</v>
      </c>
      <c r="V576" s="134" t="e">
        <f t="shared" ca="1" si="94"/>
        <v>#NAME?</v>
      </c>
      <c r="W576" s="134">
        <f t="shared" si="95"/>
        <v>1124</v>
      </c>
      <c r="X576" s="134" t="e">
        <f t="shared" ca="1" si="96"/>
        <v>#NAME?</v>
      </c>
      <c r="Y576" s="132" t="e">
        <f t="shared" ca="1" si="97"/>
        <v>#NAME?</v>
      </c>
      <c r="Z576" s="137" t="e">
        <f t="shared" ca="1" si="98"/>
        <v>#NAME?</v>
      </c>
      <c r="AA576" s="125">
        <v>8.3891255832826097</v>
      </c>
      <c r="AB576" s="125">
        <v>30.783353733170099</v>
      </c>
      <c r="AC576" s="123" t="s">
        <v>11056</v>
      </c>
      <c r="AD576" s="125">
        <v>13.1885593220339</v>
      </c>
      <c r="AE576" s="123" t="s">
        <v>11057</v>
      </c>
      <c r="AF576" s="125">
        <v>6.85</v>
      </c>
      <c r="AG576" s="123" t="s">
        <v>11058</v>
      </c>
      <c r="AH576" s="125">
        <v>6.85</v>
      </c>
      <c r="AI576" s="123" t="s">
        <v>157</v>
      </c>
      <c r="AJ576" s="123" t="s">
        <v>166</v>
      </c>
      <c r="AK576" s="124">
        <v>2.1383694194</v>
      </c>
      <c r="AL576" s="123" t="s">
        <v>159</v>
      </c>
      <c r="AM576" s="36">
        <v>42725</v>
      </c>
      <c r="AN576" s="123" t="s">
        <v>9271</v>
      </c>
      <c r="AO576" s="123" t="s">
        <v>444</v>
      </c>
      <c r="AP576" s="123" t="s">
        <v>445</v>
      </c>
      <c r="AQ576" s="123" t="s">
        <v>162</v>
      </c>
    </row>
    <row r="577" spans="1:43">
      <c r="A577" s="123" t="s">
        <v>8170</v>
      </c>
      <c r="B577" s="123" t="s">
        <v>8171</v>
      </c>
      <c r="C577" s="36">
        <v>43830</v>
      </c>
      <c r="D577" s="124">
        <v>0.621</v>
      </c>
      <c r="E577" s="124">
        <v>0.621</v>
      </c>
      <c r="F577" s="125">
        <v>0.97560975609756195</v>
      </c>
      <c r="G577" s="36">
        <v>43829</v>
      </c>
      <c r="H577" s="124">
        <v>0.61499999999999999</v>
      </c>
      <c r="I577" s="125">
        <v>30.7368421052632</v>
      </c>
      <c r="J577" s="123" t="s">
        <v>11059</v>
      </c>
      <c r="K577" s="125">
        <v>3.156146179402</v>
      </c>
      <c r="L577" s="125">
        <v>7.4394463667820103</v>
      </c>
      <c r="M577" s="130">
        <v>12.2965641952984</v>
      </c>
      <c r="N577" s="137">
        <f t="shared" si="88"/>
        <v>49.186256781193599</v>
      </c>
      <c r="O577" s="132">
        <f t="shared" si="89"/>
        <v>0.49186256781193599</v>
      </c>
      <c r="P577" s="134">
        <f t="shared" si="90"/>
        <v>198</v>
      </c>
      <c r="Q577" s="134">
        <v>1124</v>
      </c>
      <c r="R577" s="134" t="str">
        <f t="shared" si="91"/>
        <v>198/1124</v>
      </c>
      <c r="S577" s="132">
        <f t="shared" si="92"/>
        <v>0.17615658362989323</v>
      </c>
      <c r="T577" s="137">
        <f t="shared" si="93"/>
        <v>91.192170818505332</v>
      </c>
      <c r="U577" s="133" t="e">
        <f ca="1">[1]!f_risk_annusharpe(A577,"2019/9/30","2019/12/31",1,1,3)</f>
        <v>#NAME?</v>
      </c>
      <c r="V577" s="134" t="e">
        <f t="shared" ca="1" si="94"/>
        <v>#NAME?</v>
      </c>
      <c r="W577" s="134">
        <f t="shared" si="95"/>
        <v>1124</v>
      </c>
      <c r="X577" s="134" t="e">
        <f t="shared" ca="1" si="96"/>
        <v>#NAME?</v>
      </c>
      <c r="Y577" s="132" t="e">
        <f t="shared" ca="1" si="97"/>
        <v>#NAME?</v>
      </c>
      <c r="Z577" s="137" t="e">
        <f t="shared" ca="1" si="98"/>
        <v>#NAME?</v>
      </c>
      <c r="AA577" s="125">
        <v>18.738049713193099</v>
      </c>
      <c r="AB577" s="125">
        <v>30.7368421052632</v>
      </c>
      <c r="AC577" s="123" t="s">
        <v>11059</v>
      </c>
      <c r="AD577" s="125">
        <v>-1.4285714285714299</v>
      </c>
      <c r="AE577" s="123" t="s">
        <v>11060</v>
      </c>
      <c r="AF577" s="125">
        <v>5.2542372881355996</v>
      </c>
      <c r="AG577" s="123" t="s">
        <v>11061</v>
      </c>
      <c r="AH577" s="125">
        <v>-37.9</v>
      </c>
      <c r="AI577" s="123" t="s">
        <v>157</v>
      </c>
      <c r="AJ577" s="123" t="s">
        <v>186</v>
      </c>
      <c r="AK577" s="124">
        <v>14.7103893924</v>
      </c>
      <c r="AL577" s="123" t="s">
        <v>159</v>
      </c>
      <c r="AM577" s="36">
        <v>42110</v>
      </c>
      <c r="AN577" s="123" t="s">
        <v>9271</v>
      </c>
      <c r="AO577" s="123" t="s">
        <v>11062</v>
      </c>
      <c r="AP577" s="123" t="s">
        <v>325</v>
      </c>
      <c r="AQ577" s="123" t="s">
        <v>181</v>
      </c>
    </row>
    <row r="578" spans="1:43">
      <c r="A578" s="123" t="s">
        <v>8172</v>
      </c>
      <c r="B578" s="123" t="s">
        <v>8173</v>
      </c>
      <c r="C578" s="36">
        <v>43830</v>
      </c>
      <c r="D578" s="124">
        <v>0.94230000000000003</v>
      </c>
      <c r="E578" s="124">
        <v>0.94230000000000003</v>
      </c>
      <c r="F578" s="125">
        <v>0.34075178362261499</v>
      </c>
      <c r="G578" s="36">
        <v>43829</v>
      </c>
      <c r="H578" s="124">
        <v>0.93910000000000005</v>
      </c>
      <c r="I578" s="125">
        <v>30.657237936772098</v>
      </c>
      <c r="J578" s="123" t="s">
        <v>11063</v>
      </c>
      <c r="K578" s="125">
        <v>2.1574154379878601</v>
      </c>
      <c r="L578" s="125">
        <v>7.3601458357069598</v>
      </c>
      <c r="M578" s="130">
        <v>7.5930577757478899</v>
      </c>
      <c r="N578" s="137">
        <f t="shared" si="88"/>
        <v>30.372231102991559</v>
      </c>
      <c r="O578" s="132">
        <f t="shared" si="89"/>
        <v>0.30372231102991559</v>
      </c>
      <c r="P578" s="134">
        <f t="shared" si="90"/>
        <v>545</v>
      </c>
      <c r="Q578" s="134">
        <v>1124</v>
      </c>
      <c r="R578" s="134" t="str">
        <f t="shared" si="91"/>
        <v>545/1124</v>
      </c>
      <c r="S578" s="132">
        <f t="shared" si="92"/>
        <v>0.48487544483985767</v>
      </c>
      <c r="T578" s="137">
        <f t="shared" si="93"/>
        <v>75.756227758007114</v>
      </c>
      <c r="U578" s="133" t="e">
        <f ca="1">[1]!f_risk_annusharpe(A578,"2019/9/30","2019/12/31",1,1,3)</f>
        <v>#NAME?</v>
      </c>
      <c r="V578" s="134" t="e">
        <f t="shared" ca="1" si="94"/>
        <v>#NAME?</v>
      </c>
      <c r="W578" s="134">
        <f t="shared" si="95"/>
        <v>1124</v>
      </c>
      <c r="X578" s="134" t="e">
        <f t="shared" ca="1" si="96"/>
        <v>#NAME?</v>
      </c>
      <c r="Y578" s="132" t="e">
        <f t="shared" ca="1" si="97"/>
        <v>#NAME?</v>
      </c>
      <c r="Z578" s="137" t="e">
        <f t="shared" ca="1" si="98"/>
        <v>#NAME?</v>
      </c>
      <c r="AA578" s="125">
        <v>11.028632025450699</v>
      </c>
      <c r="AB578" s="125">
        <v>30.657237936772098</v>
      </c>
      <c r="AC578" s="123" t="s">
        <v>11063</v>
      </c>
      <c r="AD578" s="125">
        <v>0.27668404810046299</v>
      </c>
      <c r="AE578" s="123" t="s">
        <v>11064</v>
      </c>
      <c r="AF578" s="125">
        <v>-4.8758328285887398</v>
      </c>
      <c r="AG578" s="123" t="s">
        <v>11065</v>
      </c>
      <c r="AH578" s="125">
        <v>-5.77</v>
      </c>
      <c r="AI578" s="123" t="s">
        <v>157</v>
      </c>
      <c r="AJ578" s="123" t="s">
        <v>186</v>
      </c>
      <c r="AK578" s="124">
        <v>2.3162240980000002</v>
      </c>
      <c r="AL578" s="123" t="s">
        <v>159</v>
      </c>
      <c r="AM578" s="36">
        <v>42640</v>
      </c>
      <c r="AN578" s="123" t="s">
        <v>9271</v>
      </c>
      <c r="AO578" s="123" t="s">
        <v>11066</v>
      </c>
      <c r="AP578" s="123" t="s">
        <v>250</v>
      </c>
      <c r="AQ578" s="123" t="s">
        <v>162</v>
      </c>
    </row>
    <row r="579" spans="1:43">
      <c r="A579" s="123" t="s">
        <v>8174</v>
      </c>
      <c r="B579" s="123" t="s">
        <v>8175</v>
      </c>
      <c r="C579" s="36">
        <v>43830</v>
      </c>
      <c r="D579" s="124">
        <v>1.585</v>
      </c>
      <c r="E579" s="124">
        <v>1.585</v>
      </c>
      <c r="F579" s="125">
        <v>0.25300442757748298</v>
      </c>
      <c r="G579" s="36">
        <v>43829</v>
      </c>
      <c r="H579" s="124">
        <v>1.581</v>
      </c>
      <c r="I579" s="125">
        <v>30.5601317957166</v>
      </c>
      <c r="J579" s="123" t="s">
        <v>11067</v>
      </c>
      <c r="K579" s="125">
        <v>1.2779552715655</v>
      </c>
      <c r="L579" s="125">
        <v>2.8552887735236898</v>
      </c>
      <c r="M579" s="130">
        <v>3.4595300261096602</v>
      </c>
      <c r="N579" s="137">
        <f t="shared" si="88"/>
        <v>13.838120104438641</v>
      </c>
      <c r="O579" s="132">
        <f t="shared" si="89"/>
        <v>0.13838120104438642</v>
      </c>
      <c r="P579" s="134">
        <f t="shared" si="90"/>
        <v>904</v>
      </c>
      <c r="Q579" s="134">
        <v>1124</v>
      </c>
      <c r="R579" s="134" t="str">
        <f t="shared" si="91"/>
        <v>904/1124</v>
      </c>
      <c r="S579" s="132">
        <f t="shared" si="92"/>
        <v>0.80427046263345192</v>
      </c>
      <c r="T579" s="137">
        <f t="shared" si="93"/>
        <v>60</v>
      </c>
      <c r="U579" s="133" t="e">
        <f ca="1">[1]!f_risk_annusharpe(A579,"2019/9/30","2019/12/31",1,1,3)</f>
        <v>#NAME?</v>
      </c>
      <c r="V579" s="134" t="e">
        <f t="shared" ca="1" si="94"/>
        <v>#NAME?</v>
      </c>
      <c r="W579" s="134">
        <f t="shared" si="95"/>
        <v>1124</v>
      </c>
      <c r="X579" s="134" t="e">
        <f t="shared" ca="1" si="96"/>
        <v>#NAME?</v>
      </c>
      <c r="Y579" s="132" t="e">
        <f t="shared" ca="1" si="97"/>
        <v>#NAME?</v>
      </c>
      <c r="Z579" s="137" t="e">
        <f t="shared" ca="1" si="98"/>
        <v>#NAME?</v>
      </c>
      <c r="AA579" s="125">
        <v>3.7303664921465902</v>
      </c>
      <c r="AB579" s="125">
        <v>30.5601317957166</v>
      </c>
      <c r="AC579" s="123" t="s">
        <v>11067</v>
      </c>
      <c r="AD579" s="125">
        <v>-15.7810839532412</v>
      </c>
      <c r="AE579" s="123" t="s">
        <v>11068</v>
      </c>
      <c r="AF579" s="125">
        <v>-2.7010435850214898</v>
      </c>
      <c r="AG579" s="123" t="s">
        <v>11069</v>
      </c>
      <c r="AH579" s="125">
        <v>58.5</v>
      </c>
      <c r="AI579" s="123" t="s">
        <v>157</v>
      </c>
      <c r="AJ579" s="123" t="s">
        <v>186</v>
      </c>
      <c r="AK579" s="124">
        <v>12.149859574100001</v>
      </c>
      <c r="AL579" s="123" t="s">
        <v>159</v>
      </c>
      <c r="AM579" s="36">
        <v>41851</v>
      </c>
      <c r="AN579" s="123" t="s">
        <v>9271</v>
      </c>
      <c r="AO579" s="123" t="s">
        <v>11070</v>
      </c>
      <c r="AP579" s="123" t="s">
        <v>261</v>
      </c>
      <c r="AQ579" s="123" t="s">
        <v>162</v>
      </c>
    </row>
    <row r="580" spans="1:43">
      <c r="A580" s="123" t="s">
        <v>8176</v>
      </c>
      <c r="B580" s="123" t="s">
        <v>8177</v>
      </c>
      <c r="C580" s="36">
        <v>43830</v>
      </c>
      <c r="D580" s="124">
        <v>1.325</v>
      </c>
      <c r="E580" s="124">
        <v>1.5069999999999999</v>
      </c>
      <c r="F580" s="125">
        <v>0.15117157974300099</v>
      </c>
      <c r="G580" s="36">
        <v>43829</v>
      </c>
      <c r="H580" s="124">
        <v>1.323</v>
      </c>
      <c r="I580" s="125">
        <v>30.5418989362554</v>
      </c>
      <c r="J580" s="123" t="s">
        <v>11071</v>
      </c>
      <c r="K580" s="125">
        <v>3.3541341653666001</v>
      </c>
      <c r="L580" s="125">
        <v>10.5087801670552</v>
      </c>
      <c r="M580" s="130">
        <v>11.0645661528074</v>
      </c>
      <c r="N580" s="137">
        <f t="shared" ref="N580:N643" si="99">M580*4</f>
        <v>44.258264611229599</v>
      </c>
      <c r="O580" s="132">
        <f t="shared" ref="O580:O643" si="100">N580/100</f>
        <v>0.44258264611229597</v>
      </c>
      <c r="P580" s="134">
        <f t="shared" ref="P580:P643" si="101">RANK(O580,$O$3:$O$2000,0)</f>
        <v>272</v>
      </c>
      <c r="Q580" s="134">
        <v>1124</v>
      </c>
      <c r="R580" s="134" t="str">
        <f t="shared" ref="R580:R643" si="102">P580&amp;"/"&amp;Q580</f>
        <v>272/1124</v>
      </c>
      <c r="S580" s="132">
        <f t="shared" ref="S580:S643" si="103">P580/Q580</f>
        <v>0.24199288256227758</v>
      </c>
      <c r="T580" s="137">
        <f t="shared" ref="T580:T643" si="104">IF(S580&gt;0.8,60,60+40/80%*(80%-S580))</f>
        <v>87.90035587188612</v>
      </c>
      <c r="U580" s="133" t="e">
        <f ca="1">[1]!f_risk_annusharpe(A580,"2019/9/30","2019/12/31",1,1,3)</f>
        <v>#NAME?</v>
      </c>
      <c r="V580" s="134" t="e">
        <f t="shared" ref="V580:V643" ca="1" si="105">RANK(U580,$U$3:$U$1230,0)</f>
        <v>#NAME?</v>
      </c>
      <c r="W580" s="134">
        <f t="shared" ref="W580:W643" si="106">Q580</f>
        <v>1124</v>
      </c>
      <c r="X580" s="134" t="e">
        <f t="shared" ref="X580:X643" ca="1" si="107">V580&amp;"/"&amp;W580</f>
        <v>#NAME?</v>
      </c>
      <c r="Y580" s="132" t="e">
        <f t="shared" ref="Y580:Y643" ca="1" si="108">V580/W580</f>
        <v>#NAME?</v>
      </c>
      <c r="Z580" s="137" t="e">
        <f t="shared" ref="Z580:Z643" ca="1" si="109">IF(Y580&gt;0.8,60,60+40/80%*(80%-Y580))</f>
        <v>#NAME?</v>
      </c>
      <c r="AA580" s="125">
        <v>10.1413361764748</v>
      </c>
      <c r="AB580" s="125">
        <v>30.5418989362554</v>
      </c>
      <c r="AC580" s="123" t="s">
        <v>11071</v>
      </c>
      <c r="AD580" s="125">
        <v>5.6833304676753604</v>
      </c>
      <c r="AE580" s="123" t="s">
        <v>11072</v>
      </c>
      <c r="AF580" s="125">
        <v>29.020623425692701</v>
      </c>
      <c r="AG580" s="123" t="s">
        <v>11073</v>
      </c>
      <c r="AH580" s="125">
        <v>53.663562499999998</v>
      </c>
      <c r="AI580" s="123" t="s">
        <v>157</v>
      </c>
      <c r="AJ580" s="123" t="s">
        <v>189</v>
      </c>
      <c r="AK580" s="124">
        <v>25.613821038699999</v>
      </c>
      <c r="AL580" s="123" t="s">
        <v>159</v>
      </c>
      <c r="AM580" s="36">
        <v>42277</v>
      </c>
      <c r="AN580" s="123" t="s">
        <v>9271</v>
      </c>
      <c r="AO580" s="123" t="s">
        <v>11074</v>
      </c>
      <c r="AP580" s="123" t="s">
        <v>217</v>
      </c>
      <c r="AQ580" s="123" t="s">
        <v>162</v>
      </c>
    </row>
    <row r="581" spans="1:43">
      <c r="A581" s="123" t="s">
        <v>8178</v>
      </c>
      <c r="B581" s="123" t="s">
        <v>8179</v>
      </c>
      <c r="C581" s="36">
        <v>43830</v>
      </c>
      <c r="D581" s="124">
        <v>1.3203</v>
      </c>
      <c r="E581" s="124">
        <v>1.3203</v>
      </c>
      <c r="F581" s="125">
        <v>0.34199726402188402</v>
      </c>
      <c r="G581" s="36">
        <v>43829</v>
      </c>
      <c r="H581" s="124">
        <v>1.3158000000000001</v>
      </c>
      <c r="I581" s="125">
        <v>30.477319893270099</v>
      </c>
      <c r="J581" s="123" t="s">
        <v>11075</v>
      </c>
      <c r="K581" s="125">
        <v>0.97124502906086996</v>
      </c>
      <c r="L581" s="125">
        <v>9.8602096854717995</v>
      </c>
      <c r="M581" s="130">
        <v>15.3704998252359</v>
      </c>
      <c r="N581" s="137">
        <f t="shared" si="99"/>
        <v>61.481999300943599</v>
      </c>
      <c r="O581" s="132">
        <f t="shared" si="100"/>
        <v>0.61481999300943602</v>
      </c>
      <c r="P581" s="134">
        <f t="shared" si="101"/>
        <v>57</v>
      </c>
      <c r="Q581" s="134">
        <v>1124</v>
      </c>
      <c r="R581" s="134" t="str">
        <f t="shared" si="102"/>
        <v>57/1124</v>
      </c>
      <c r="S581" s="132">
        <f t="shared" si="103"/>
        <v>5.0711743772241996E-2</v>
      </c>
      <c r="T581" s="137">
        <f t="shared" si="104"/>
        <v>97.464412811387902</v>
      </c>
      <c r="U581" s="133" t="e">
        <f ca="1">[1]!f_risk_annusharpe(A581,"2019/9/30","2019/12/31",1,1,3)</f>
        <v>#NAME?</v>
      </c>
      <c r="V581" s="134" t="e">
        <f t="shared" ca="1" si="105"/>
        <v>#NAME?</v>
      </c>
      <c r="W581" s="134">
        <f t="shared" si="106"/>
        <v>1124</v>
      </c>
      <c r="X581" s="134" t="e">
        <f t="shared" ca="1" si="107"/>
        <v>#NAME?</v>
      </c>
      <c r="Y581" s="132" t="e">
        <f t="shared" ca="1" si="108"/>
        <v>#NAME?</v>
      </c>
      <c r="Z581" s="137" t="e">
        <f t="shared" ca="1" si="109"/>
        <v>#NAME?</v>
      </c>
      <c r="AA581" s="125">
        <v>22.613298662704299</v>
      </c>
      <c r="AB581" s="125">
        <v>30.477319893270099</v>
      </c>
      <c r="AC581" s="123" t="s">
        <v>11075</v>
      </c>
      <c r="AD581" s="126">
        <v>0</v>
      </c>
      <c r="AE581" s="123"/>
      <c r="AF581" s="126">
        <v>0</v>
      </c>
      <c r="AG581" s="123"/>
      <c r="AH581" s="125">
        <v>32.03</v>
      </c>
      <c r="AI581" s="123" t="s">
        <v>157</v>
      </c>
      <c r="AJ581" s="123" t="s">
        <v>95</v>
      </c>
      <c r="AK581" s="124">
        <v>2.4685387888000001</v>
      </c>
      <c r="AL581" s="123" t="s">
        <v>159</v>
      </c>
      <c r="AM581" s="36">
        <v>43347</v>
      </c>
      <c r="AN581" s="123" t="s">
        <v>9271</v>
      </c>
      <c r="AO581" s="123" t="s">
        <v>417</v>
      </c>
      <c r="AP581" s="123" t="s">
        <v>270</v>
      </c>
      <c r="AQ581" s="123" t="s">
        <v>181</v>
      </c>
    </row>
    <row r="582" spans="1:43">
      <c r="A582" s="123" t="s">
        <v>8180</v>
      </c>
      <c r="B582" s="123" t="s">
        <v>8181</v>
      </c>
      <c r="C582" s="36">
        <v>43830</v>
      </c>
      <c r="D582" s="124">
        <v>1.0257000000000001</v>
      </c>
      <c r="E582" s="124">
        <v>1.0257000000000001</v>
      </c>
      <c r="F582" s="125">
        <v>0.32276995305165102</v>
      </c>
      <c r="G582" s="36">
        <v>43829</v>
      </c>
      <c r="H582" s="124">
        <v>1.0224</v>
      </c>
      <c r="I582" s="125">
        <v>30.446394505913801</v>
      </c>
      <c r="J582" s="123" t="s">
        <v>11076</v>
      </c>
      <c r="K582" s="125">
        <v>2.2530156514804101</v>
      </c>
      <c r="L582" s="125">
        <v>12.049377321389599</v>
      </c>
      <c r="M582" s="130">
        <v>15.741367637102201</v>
      </c>
      <c r="N582" s="137">
        <f t="shared" si="99"/>
        <v>62.965470548408803</v>
      </c>
      <c r="O582" s="132">
        <f t="shared" si="100"/>
        <v>0.62965470548408797</v>
      </c>
      <c r="P582" s="134">
        <f t="shared" si="101"/>
        <v>51</v>
      </c>
      <c r="Q582" s="134">
        <v>1124</v>
      </c>
      <c r="R582" s="134" t="str">
        <f t="shared" si="102"/>
        <v>51/1124</v>
      </c>
      <c r="S582" s="132">
        <f t="shared" si="103"/>
        <v>4.5373665480427046E-2</v>
      </c>
      <c r="T582" s="137">
        <f t="shared" si="104"/>
        <v>97.731316725978644</v>
      </c>
      <c r="U582" s="133" t="e">
        <f ca="1">[1]!f_risk_annusharpe(A582,"2019/9/30","2019/12/31",1,1,3)</f>
        <v>#NAME?</v>
      </c>
      <c r="V582" s="134" t="e">
        <f t="shared" ca="1" si="105"/>
        <v>#NAME?</v>
      </c>
      <c r="W582" s="134">
        <f t="shared" si="106"/>
        <v>1124</v>
      </c>
      <c r="X582" s="134" t="e">
        <f t="shared" ca="1" si="107"/>
        <v>#NAME?</v>
      </c>
      <c r="Y582" s="132" t="e">
        <f t="shared" ca="1" si="108"/>
        <v>#NAME?</v>
      </c>
      <c r="Z582" s="137" t="e">
        <f t="shared" ca="1" si="109"/>
        <v>#NAME?</v>
      </c>
      <c r="AA582" s="125">
        <v>19.0736011144648</v>
      </c>
      <c r="AB582" s="125">
        <v>30.446394505913801</v>
      </c>
      <c r="AC582" s="123" t="s">
        <v>11076</v>
      </c>
      <c r="AD582" s="125">
        <v>2.3448413490321398</v>
      </c>
      <c r="AE582" s="123" t="s">
        <v>11077</v>
      </c>
      <c r="AF582" s="126">
        <v>0</v>
      </c>
      <c r="AG582" s="123"/>
      <c r="AH582" s="125">
        <v>2.5700000000000101</v>
      </c>
      <c r="AI582" s="123" t="s">
        <v>157</v>
      </c>
      <c r="AJ582" s="123" t="s">
        <v>95</v>
      </c>
      <c r="AK582" s="124">
        <v>1.3397621856999999</v>
      </c>
      <c r="AL582" s="123" t="s">
        <v>159</v>
      </c>
      <c r="AM582" s="36">
        <v>43070</v>
      </c>
      <c r="AN582" s="123" t="s">
        <v>9271</v>
      </c>
      <c r="AO582" s="123" t="s">
        <v>11078</v>
      </c>
      <c r="AP582" s="123" t="s">
        <v>556</v>
      </c>
      <c r="AQ582" s="123" t="s">
        <v>170</v>
      </c>
    </row>
    <row r="583" spans="1:43">
      <c r="A583" s="123" t="s">
        <v>8182</v>
      </c>
      <c r="B583" s="123" t="s">
        <v>8183</v>
      </c>
      <c r="C583" s="36">
        <v>43830</v>
      </c>
      <c r="D583" s="124">
        <v>3.1110000000000002</v>
      </c>
      <c r="E583" s="124">
        <v>3.1110000000000002</v>
      </c>
      <c r="F583" s="125">
        <v>0.32247662044502501</v>
      </c>
      <c r="G583" s="36">
        <v>43829</v>
      </c>
      <c r="H583" s="124">
        <v>3.101</v>
      </c>
      <c r="I583" s="125">
        <v>30.440251572327099</v>
      </c>
      <c r="J583" s="123" t="s">
        <v>11079</v>
      </c>
      <c r="K583" s="125">
        <v>3.3211557622052501</v>
      </c>
      <c r="L583" s="125">
        <v>9.5808383233532997</v>
      </c>
      <c r="M583" s="130">
        <v>13.664596273291901</v>
      </c>
      <c r="N583" s="137">
        <f t="shared" si="99"/>
        <v>54.658385093167603</v>
      </c>
      <c r="O583" s="132">
        <f t="shared" si="100"/>
        <v>0.54658385093167605</v>
      </c>
      <c r="P583" s="134">
        <f t="shared" si="101"/>
        <v>120</v>
      </c>
      <c r="Q583" s="134">
        <v>1124</v>
      </c>
      <c r="R583" s="134" t="str">
        <f t="shared" si="102"/>
        <v>120/1124</v>
      </c>
      <c r="S583" s="132">
        <f t="shared" si="103"/>
        <v>0.10676156583629894</v>
      </c>
      <c r="T583" s="137">
        <f t="shared" si="104"/>
        <v>94.661921708185048</v>
      </c>
      <c r="U583" s="133" t="e">
        <f ca="1">[1]!f_risk_annusharpe(A583,"2019/9/30","2019/12/31",1,1,3)</f>
        <v>#NAME?</v>
      </c>
      <c r="V583" s="134" t="e">
        <f t="shared" ca="1" si="105"/>
        <v>#NAME?</v>
      </c>
      <c r="W583" s="134">
        <f t="shared" si="106"/>
        <v>1124</v>
      </c>
      <c r="X583" s="134" t="e">
        <f t="shared" ca="1" si="107"/>
        <v>#NAME?</v>
      </c>
      <c r="Y583" s="132" t="e">
        <f t="shared" ca="1" si="108"/>
        <v>#NAME?</v>
      </c>
      <c r="Z583" s="137" t="e">
        <f t="shared" ca="1" si="109"/>
        <v>#NAME?</v>
      </c>
      <c r="AA583" s="125">
        <v>10.593672236046899</v>
      </c>
      <c r="AB583" s="125">
        <v>30.440251572327099</v>
      </c>
      <c r="AC583" s="123" t="s">
        <v>11079</v>
      </c>
      <c r="AD583" s="125">
        <v>6.8337912087912196</v>
      </c>
      <c r="AE583" s="123" t="s">
        <v>11080</v>
      </c>
      <c r="AF583" s="125">
        <v>21.381193913382798</v>
      </c>
      <c r="AG583" s="123" t="s">
        <v>11081</v>
      </c>
      <c r="AH583" s="125">
        <v>211.1</v>
      </c>
      <c r="AI583" s="123" t="s">
        <v>157</v>
      </c>
      <c r="AJ583" s="123" t="s">
        <v>158</v>
      </c>
      <c r="AK583" s="124">
        <v>0.96713726320000004</v>
      </c>
      <c r="AL583" s="123" t="s">
        <v>159</v>
      </c>
      <c r="AM583" s="36">
        <v>41621</v>
      </c>
      <c r="AN583" s="123" t="s">
        <v>9271</v>
      </c>
      <c r="AO583" s="123" t="s">
        <v>4977</v>
      </c>
      <c r="AP583" s="123" t="s">
        <v>462</v>
      </c>
      <c r="AQ583" s="123" t="s">
        <v>241</v>
      </c>
    </row>
    <row r="584" spans="1:43">
      <c r="A584" s="123" t="s">
        <v>8184</v>
      </c>
      <c r="B584" s="123" t="s">
        <v>8185</v>
      </c>
      <c r="C584" s="36">
        <v>43830</v>
      </c>
      <c r="D584" s="124">
        <v>1.0992999999999999</v>
      </c>
      <c r="E584" s="124">
        <v>1.4619</v>
      </c>
      <c r="F584" s="125">
        <v>1.0293171583494001</v>
      </c>
      <c r="G584" s="36">
        <v>43829</v>
      </c>
      <c r="H584" s="124">
        <v>1.0881000000000001</v>
      </c>
      <c r="I584" s="125">
        <v>30.358232914762901</v>
      </c>
      <c r="J584" s="123" t="s">
        <v>11082</v>
      </c>
      <c r="K584" s="125">
        <v>4.7950428979980897</v>
      </c>
      <c r="L584" s="125">
        <v>8.5300008873781703</v>
      </c>
      <c r="M584" s="130">
        <v>11.276483347328</v>
      </c>
      <c r="N584" s="137">
        <f t="shared" si="99"/>
        <v>45.105933389312</v>
      </c>
      <c r="O584" s="132">
        <f t="shared" si="100"/>
        <v>0.45105933389311997</v>
      </c>
      <c r="P584" s="134">
        <f t="shared" si="101"/>
        <v>260</v>
      </c>
      <c r="Q584" s="134">
        <v>1124</v>
      </c>
      <c r="R584" s="134" t="str">
        <f t="shared" si="102"/>
        <v>260/1124</v>
      </c>
      <c r="S584" s="132">
        <f t="shared" si="103"/>
        <v>0.23131672597864769</v>
      </c>
      <c r="T584" s="137">
        <f t="shared" si="104"/>
        <v>88.434163701067618</v>
      </c>
      <c r="U584" s="133" t="e">
        <f ca="1">[1]!f_risk_annusharpe(A584,"2019/9/30","2019/12/31",1,1,3)</f>
        <v>#NAME?</v>
      </c>
      <c r="V584" s="134" t="e">
        <f t="shared" ca="1" si="105"/>
        <v>#NAME?</v>
      </c>
      <c r="W584" s="134">
        <f t="shared" si="106"/>
        <v>1124</v>
      </c>
      <c r="X584" s="134" t="e">
        <f t="shared" ca="1" si="107"/>
        <v>#NAME?</v>
      </c>
      <c r="Y584" s="132" t="e">
        <f t="shared" ca="1" si="108"/>
        <v>#NAME?</v>
      </c>
      <c r="Z584" s="137" t="e">
        <f t="shared" ca="1" si="109"/>
        <v>#NAME?</v>
      </c>
      <c r="AA584" s="125">
        <v>7.3221106109785703</v>
      </c>
      <c r="AB584" s="125">
        <v>30.358232914762901</v>
      </c>
      <c r="AC584" s="123" t="s">
        <v>11082</v>
      </c>
      <c r="AD584" s="125">
        <v>9.4114529371301092</v>
      </c>
      <c r="AE584" s="123" t="s">
        <v>11083</v>
      </c>
      <c r="AF584" s="125">
        <v>23.136013812303499</v>
      </c>
      <c r="AG584" s="123" t="s">
        <v>11084</v>
      </c>
      <c r="AH584" s="125">
        <v>35.178893207137897</v>
      </c>
      <c r="AI584" s="123" t="s">
        <v>157</v>
      </c>
      <c r="AJ584" s="123" t="s">
        <v>158</v>
      </c>
      <c r="AK584" s="124">
        <v>7.3525789267999997</v>
      </c>
      <c r="AL584" s="123" t="s">
        <v>159</v>
      </c>
      <c r="AM584" s="36">
        <v>42143</v>
      </c>
      <c r="AN584" s="123" t="s">
        <v>9271</v>
      </c>
      <c r="AO584" s="123" t="s">
        <v>10821</v>
      </c>
      <c r="AP584" s="123" t="s">
        <v>314</v>
      </c>
      <c r="AQ584" s="123" t="s">
        <v>181</v>
      </c>
    </row>
    <row r="585" spans="1:43">
      <c r="A585" s="123" t="s">
        <v>8186</v>
      </c>
      <c r="B585" s="123" t="s">
        <v>8187</v>
      </c>
      <c r="C585" s="36">
        <v>43830</v>
      </c>
      <c r="D585" s="124">
        <v>0.63200000000000001</v>
      </c>
      <c r="E585" s="124">
        <v>0.63200000000000001</v>
      </c>
      <c r="F585" s="125">
        <v>0.63694267515923597</v>
      </c>
      <c r="G585" s="36">
        <v>43829</v>
      </c>
      <c r="H585" s="124">
        <v>0.628</v>
      </c>
      <c r="I585" s="125">
        <v>30.309278350515498</v>
      </c>
      <c r="J585" s="123" t="s">
        <v>11085</v>
      </c>
      <c r="K585" s="125">
        <v>2.76422764227642</v>
      </c>
      <c r="L585" s="125">
        <v>6.7567567567567597</v>
      </c>
      <c r="M585" s="130">
        <v>7.1186440677966196</v>
      </c>
      <c r="N585" s="137">
        <f t="shared" si="99"/>
        <v>28.474576271186478</v>
      </c>
      <c r="O585" s="132">
        <f t="shared" si="100"/>
        <v>0.2847457627118648</v>
      </c>
      <c r="P585" s="134">
        <f t="shared" si="101"/>
        <v>590</v>
      </c>
      <c r="Q585" s="134">
        <v>1124</v>
      </c>
      <c r="R585" s="134" t="str">
        <f t="shared" si="102"/>
        <v>590/1124</v>
      </c>
      <c r="S585" s="132">
        <f t="shared" si="103"/>
        <v>0.52491103202846978</v>
      </c>
      <c r="T585" s="137">
        <f t="shared" si="104"/>
        <v>73.754448398576514</v>
      </c>
      <c r="U585" s="133" t="e">
        <f ca="1">[1]!f_risk_annusharpe(A585,"2019/9/30","2019/12/31",1,1,3)</f>
        <v>#NAME?</v>
      </c>
      <c r="V585" s="134" t="e">
        <f t="shared" ca="1" si="105"/>
        <v>#NAME?</v>
      </c>
      <c r="W585" s="134">
        <f t="shared" si="106"/>
        <v>1124</v>
      </c>
      <c r="X585" s="134" t="e">
        <f t="shared" ca="1" si="107"/>
        <v>#NAME?</v>
      </c>
      <c r="Y585" s="132" t="e">
        <f t="shared" ca="1" si="108"/>
        <v>#NAME?</v>
      </c>
      <c r="Z585" s="137" t="e">
        <f t="shared" ca="1" si="109"/>
        <v>#NAME?</v>
      </c>
      <c r="AA585" s="125">
        <v>9.9130434782608798</v>
      </c>
      <c r="AB585" s="125">
        <v>30.309278350515498</v>
      </c>
      <c r="AC585" s="123" t="s">
        <v>11085</v>
      </c>
      <c r="AD585" s="125">
        <v>-13.778990450204599</v>
      </c>
      <c r="AE585" s="123" t="s">
        <v>11086</v>
      </c>
      <c r="AF585" s="125">
        <v>-30.549450549450601</v>
      </c>
      <c r="AG585" s="123" t="s">
        <v>11087</v>
      </c>
      <c r="AH585" s="125">
        <v>-36.799999999999997</v>
      </c>
      <c r="AI585" s="123" t="s">
        <v>157</v>
      </c>
      <c r="AJ585" s="123" t="s">
        <v>186</v>
      </c>
      <c r="AK585" s="124">
        <v>1.5845721356</v>
      </c>
      <c r="AL585" s="123" t="s">
        <v>159</v>
      </c>
      <c r="AM585" s="36">
        <v>42264</v>
      </c>
      <c r="AN585" s="123" t="s">
        <v>9271</v>
      </c>
      <c r="AO585" s="123" t="s">
        <v>11088</v>
      </c>
      <c r="AP585" s="123" t="s">
        <v>244</v>
      </c>
      <c r="AQ585" s="123" t="s">
        <v>162</v>
      </c>
    </row>
    <row r="586" spans="1:43">
      <c r="A586" s="123" t="s">
        <v>8188</v>
      </c>
      <c r="B586" s="123" t="s">
        <v>8189</v>
      </c>
      <c r="C586" s="36">
        <v>43830</v>
      </c>
      <c r="D586" s="124">
        <v>0.97529999999999994</v>
      </c>
      <c r="E586" s="124">
        <v>0.97529999999999994</v>
      </c>
      <c r="F586" s="125">
        <v>0.53602721368930895</v>
      </c>
      <c r="G586" s="36">
        <v>43829</v>
      </c>
      <c r="H586" s="124">
        <v>0.97009999999999996</v>
      </c>
      <c r="I586" s="125">
        <v>30.2310054746962</v>
      </c>
      <c r="J586" s="123" t="s">
        <v>11089</v>
      </c>
      <c r="K586" s="125">
        <v>2.7172195892575002</v>
      </c>
      <c r="L586" s="125">
        <v>7.4710743801652901</v>
      </c>
      <c r="M586" s="130">
        <v>8.2824469856778098</v>
      </c>
      <c r="N586" s="137">
        <f t="shared" si="99"/>
        <v>33.129787942711239</v>
      </c>
      <c r="O586" s="132">
        <f t="shared" si="100"/>
        <v>0.33129787942711242</v>
      </c>
      <c r="P586" s="134">
        <f t="shared" si="101"/>
        <v>475</v>
      </c>
      <c r="Q586" s="134">
        <v>1124</v>
      </c>
      <c r="R586" s="134" t="str">
        <f t="shared" si="102"/>
        <v>475/1124</v>
      </c>
      <c r="S586" s="132">
        <f t="shared" si="103"/>
        <v>0.42259786476868327</v>
      </c>
      <c r="T586" s="137">
        <f t="shared" si="104"/>
        <v>78.870106761565836</v>
      </c>
      <c r="U586" s="133" t="e">
        <f ca="1">[1]!f_risk_annusharpe(A586,"2019/9/30","2019/12/31",1,1,3)</f>
        <v>#NAME?</v>
      </c>
      <c r="V586" s="134" t="e">
        <f t="shared" ca="1" si="105"/>
        <v>#NAME?</v>
      </c>
      <c r="W586" s="134">
        <f t="shared" si="106"/>
        <v>1124</v>
      </c>
      <c r="X586" s="134" t="e">
        <f t="shared" ca="1" si="107"/>
        <v>#NAME?</v>
      </c>
      <c r="Y586" s="132" t="e">
        <f t="shared" ca="1" si="108"/>
        <v>#NAME?</v>
      </c>
      <c r="Z586" s="137" t="e">
        <f t="shared" ca="1" si="109"/>
        <v>#NAME?</v>
      </c>
      <c r="AA586" s="125">
        <v>10.0914324415848</v>
      </c>
      <c r="AB586" s="125">
        <v>30.2310054746962</v>
      </c>
      <c r="AC586" s="123" t="s">
        <v>11089</v>
      </c>
      <c r="AD586" s="126">
        <v>0</v>
      </c>
      <c r="AE586" s="123"/>
      <c r="AF586" s="126">
        <v>0</v>
      </c>
      <c r="AG586" s="123"/>
      <c r="AH586" s="125">
        <v>-2.47000000000001</v>
      </c>
      <c r="AI586" s="123" t="s">
        <v>157</v>
      </c>
      <c r="AJ586" s="123" t="s">
        <v>95</v>
      </c>
      <c r="AK586" s="124">
        <v>3.4745576687000002</v>
      </c>
      <c r="AL586" s="123" t="s">
        <v>159</v>
      </c>
      <c r="AM586" s="36">
        <v>43124</v>
      </c>
      <c r="AN586" s="123" t="s">
        <v>9271</v>
      </c>
      <c r="AO586" s="123" t="s">
        <v>9843</v>
      </c>
      <c r="AP586" s="123" t="s">
        <v>167</v>
      </c>
      <c r="AQ586" s="123" t="s">
        <v>185</v>
      </c>
    </row>
    <row r="587" spans="1:43">
      <c r="A587" s="123" t="s">
        <v>8190</v>
      </c>
      <c r="B587" s="123" t="s">
        <v>8191</v>
      </c>
      <c r="C587" s="36">
        <v>43830</v>
      </c>
      <c r="D587" s="124">
        <v>0.75429999999999997</v>
      </c>
      <c r="E587" s="124">
        <v>0.75429999999999997</v>
      </c>
      <c r="F587" s="125">
        <v>0.19925611052071501</v>
      </c>
      <c r="G587" s="36">
        <v>43829</v>
      </c>
      <c r="H587" s="124">
        <v>0.75280000000000002</v>
      </c>
      <c r="I587" s="125">
        <v>30.1414768806073</v>
      </c>
      <c r="J587" s="123" t="s">
        <v>11090</v>
      </c>
      <c r="K587" s="125">
        <v>1.6439832906616301</v>
      </c>
      <c r="L587" s="125">
        <v>4.8804226918798701</v>
      </c>
      <c r="M587" s="130">
        <v>1.4116698037106701</v>
      </c>
      <c r="N587" s="137">
        <f t="shared" si="99"/>
        <v>5.6466792148426803</v>
      </c>
      <c r="O587" s="132">
        <f t="shared" si="100"/>
        <v>5.64667921484268E-2</v>
      </c>
      <c r="P587" s="134">
        <f t="shared" si="101"/>
        <v>1086</v>
      </c>
      <c r="Q587" s="134">
        <v>1124</v>
      </c>
      <c r="R587" s="134" t="str">
        <f t="shared" si="102"/>
        <v>1086/1124</v>
      </c>
      <c r="S587" s="132">
        <f t="shared" si="103"/>
        <v>0.96619217081850539</v>
      </c>
      <c r="T587" s="137">
        <f t="shared" si="104"/>
        <v>60</v>
      </c>
      <c r="U587" s="133" t="e">
        <f ca="1">[1]!f_risk_annusharpe(A587,"2019/9/30","2019/12/31",1,1,3)</f>
        <v>#NAME?</v>
      </c>
      <c r="V587" s="134" t="e">
        <f t="shared" ca="1" si="105"/>
        <v>#NAME?</v>
      </c>
      <c r="W587" s="134">
        <f t="shared" si="106"/>
        <v>1124</v>
      </c>
      <c r="X587" s="134" t="e">
        <f t="shared" ca="1" si="107"/>
        <v>#NAME?</v>
      </c>
      <c r="Y587" s="132" t="e">
        <f t="shared" ca="1" si="108"/>
        <v>#NAME?</v>
      </c>
      <c r="Z587" s="137" t="e">
        <f t="shared" ca="1" si="109"/>
        <v>#NAME?</v>
      </c>
      <c r="AA587" s="125">
        <v>8.6105111591072703</v>
      </c>
      <c r="AB587" s="125">
        <v>30.1414768806073</v>
      </c>
      <c r="AC587" s="123" t="s">
        <v>11090</v>
      </c>
      <c r="AD587" s="125">
        <v>-10.095351609058399</v>
      </c>
      <c r="AE587" s="123" t="s">
        <v>11091</v>
      </c>
      <c r="AF587" s="126">
        <v>0</v>
      </c>
      <c r="AG587" s="123"/>
      <c r="AH587" s="125">
        <v>-24.57</v>
      </c>
      <c r="AI587" s="123" t="s">
        <v>157</v>
      </c>
      <c r="AJ587" s="123" t="s">
        <v>95</v>
      </c>
      <c r="AK587" s="124">
        <v>4.8842899834000004</v>
      </c>
      <c r="AL587" s="123" t="s">
        <v>159</v>
      </c>
      <c r="AM587" s="36">
        <v>42802</v>
      </c>
      <c r="AN587" s="123" t="s">
        <v>9271</v>
      </c>
      <c r="AO587" s="123" t="s">
        <v>10746</v>
      </c>
      <c r="AP587" s="123" t="s">
        <v>200</v>
      </c>
      <c r="AQ587" s="123" t="s">
        <v>173</v>
      </c>
    </row>
    <row r="588" spans="1:43">
      <c r="A588" s="123" t="s">
        <v>8192</v>
      </c>
      <c r="B588" s="123" t="s">
        <v>8193</v>
      </c>
      <c r="C588" s="36">
        <v>43830</v>
      </c>
      <c r="D588" s="124">
        <v>1.004</v>
      </c>
      <c r="E588" s="124">
        <v>1.004</v>
      </c>
      <c r="F588" s="125">
        <v>0.29970029970031098</v>
      </c>
      <c r="G588" s="36">
        <v>43829</v>
      </c>
      <c r="H588" s="124">
        <v>1.0009999999999999</v>
      </c>
      <c r="I588" s="125">
        <v>30.051813471502602</v>
      </c>
      <c r="J588" s="123" t="s">
        <v>11092</v>
      </c>
      <c r="K588" s="125">
        <v>0.80321285140562304</v>
      </c>
      <c r="L588" s="125">
        <v>4.6923879040667398</v>
      </c>
      <c r="M588" s="130">
        <v>5.1308900523560297</v>
      </c>
      <c r="N588" s="137">
        <f t="shared" si="99"/>
        <v>20.523560209424119</v>
      </c>
      <c r="O588" s="132">
        <f t="shared" si="100"/>
        <v>0.20523560209424119</v>
      </c>
      <c r="P588" s="134">
        <f t="shared" si="101"/>
        <v>750</v>
      </c>
      <c r="Q588" s="134">
        <v>1124</v>
      </c>
      <c r="R588" s="134" t="str">
        <f t="shared" si="102"/>
        <v>750/1124</v>
      </c>
      <c r="S588" s="132">
        <f t="shared" si="103"/>
        <v>0.66725978647686834</v>
      </c>
      <c r="T588" s="137">
        <f t="shared" si="104"/>
        <v>66.637010676156592</v>
      </c>
      <c r="U588" s="133" t="e">
        <f ca="1">[1]!f_risk_annusharpe(A588,"2019/9/30","2019/12/31",1,1,3)</f>
        <v>#NAME?</v>
      </c>
      <c r="V588" s="134" t="e">
        <f t="shared" ca="1" si="105"/>
        <v>#NAME?</v>
      </c>
      <c r="W588" s="134">
        <f t="shared" si="106"/>
        <v>1124</v>
      </c>
      <c r="X588" s="134" t="e">
        <f t="shared" ca="1" si="107"/>
        <v>#NAME?</v>
      </c>
      <c r="Y588" s="132" t="e">
        <f t="shared" ca="1" si="108"/>
        <v>#NAME?</v>
      </c>
      <c r="Z588" s="137" t="e">
        <f t="shared" ca="1" si="109"/>
        <v>#NAME?</v>
      </c>
      <c r="AA588" s="125">
        <v>12.935883014623199</v>
      </c>
      <c r="AB588" s="125">
        <v>30.051813471502602</v>
      </c>
      <c r="AC588" s="123" t="s">
        <v>11092</v>
      </c>
      <c r="AD588" s="125">
        <v>-8.5610200364298805</v>
      </c>
      <c r="AE588" s="123" t="s">
        <v>11093</v>
      </c>
      <c r="AF588" s="125">
        <v>2.3445463812436298</v>
      </c>
      <c r="AG588" s="123" t="s">
        <v>11094</v>
      </c>
      <c r="AH588" s="125">
        <v>0.4</v>
      </c>
      <c r="AI588" s="123" t="s">
        <v>163</v>
      </c>
      <c r="AJ588" s="123" t="s">
        <v>158</v>
      </c>
      <c r="AK588" s="124">
        <v>0.99156785130000002</v>
      </c>
      <c r="AL588" s="123" t="s">
        <v>159</v>
      </c>
      <c r="AM588" s="36">
        <v>42151</v>
      </c>
      <c r="AN588" s="123" t="s">
        <v>9271</v>
      </c>
      <c r="AO588" s="123" t="s">
        <v>10583</v>
      </c>
      <c r="AP588" s="123" t="s">
        <v>441</v>
      </c>
      <c r="AQ588" s="123" t="s">
        <v>229</v>
      </c>
    </row>
    <row r="589" spans="1:43">
      <c r="A589" s="123" t="s">
        <v>8194</v>
      </c>
      <c r="B589" s="123" t="s">
        <v>8195</v>
      </c>
      <c r="C589" s="36">
        <v>43830</v>
      </c>
      <c r="D589" s="124">
        <v>1.1234</v>
      </c>
      <c r="E589" s="124">
        <v>1.1234</v>
      </c>
      <c r="F589" s="125">
        <v>0.16941596076683099</v>
      </c>
      <c r="G589" s="36">
        <v>43829</v>
      </c>
      <c r="H589" s="124">
        <v>1.1214999999999999</v>
      </c>
      <c r="I589" s="125">
        <v>29.9629801018047</v>
      </c>
      <c r="J589" s="123" t="s">
        <v>11095</v>
      </c>
      <c r="K589" s="125">
        <v>3.0736764840810999</v>
      </c>
      <c r="L589" s="125">
        <v>8.5620409741012793</v>
      </c>
      <c r="M589" s="130">
        <v>12.0151560474624</v>
      </c>
      <c r="N589" s="137">
        <f t="shared" si="99"/>
        <v>48.060624189849598</v>
      </c>
      <c r="O589" s="132">
        <f t="shared" si="100"/>
        <v>0.48060624189849599</v>
      </c>
      <c r="P589" s="134">
        <f t="shared" si="101"/>
        <v>210</v>
      </c>
      <c r="Q589" s="134">
        <v>1124</v>
      </c>
      <c r="R589" s="134" t="str">
        <f t="shared" si="102"/>
        <v>210/1124</v>
      </c>
      <c r="S589" s="132">
        <f t="shared" si="103"/>
        <v>0.18683274021352314</v>
      </c>
      <c r="T589" s="137">
        <f t="shared" si="104"/>
        <v>90.658362989323848</v>
      </c>
      <c r="U589" s="133" t="e">
        <f ca="1">[1]!f_risk_annusharpe(A589,"2019/9/30","2019/12/31",1,1,3)</f>
        <v>#NAME?</v>
      </c>
      <c r="V589" s="134" t="e">
        <f t="shared" ca="1" si="105"/>
        <v>#NAME?</v>
      </c>
      <c r="W589" s="134">
        <f t="shared" si="106"/>
        <v>1124</v>
      </c>
      <c r="X589" s="134" t="e">
        <f t="shared" ca="1" si="107"/>
        <v>#NAME?</v>
      </c>
      <c r="Y589" s="132" t="e">
        <f t="shared" ca="1" si="108"/>
        <v>#NAME?</v>
      </c>
      <c r="Z589" s="137" t="e">
        <f t="shared" ca="1" si="109"/>
        <v>#NAME?</v>
      </c>
      <c r="AA589" s="125">
        <v>9.1315329318049194</v>
      </c>
      <c r="AB589" s="125">
        <v>29.9629801018047</v>
      </c>
      <c r="AC589" s="123" t="s">
        <v>11095</v>
      </c>
      <c r="AD589" s="126">
        <v>0</v>
      </c>
      <c r="AE589" s="123"/>
      <c r="AF589" s="126">
        <v>0</v>
      </c>
      <c r="AG589" s="123"/>
      <c r="AH589" s="125">
        <v>12.34</v>
      </c>
      <c r="AI589" s="123" t="s">
        <v>157</v>
      </c>
      <c r="AJ589" s="123" t="s">
        <v>95</v>
      </c>
      <c r="AK589" s="124">
        <v>1.0704731170999999</v>
      </c>
      <c r="AL589" s="123" t="s">
        <v>159</v>
      </c>
      <c r="AM589" s="36">
        <v>43167</v>
      </c>
      <c r="AN589" s="123" t="s">
        <v>9271</v>
      </c>
      <c r="AO589" s="123" t="s">
        <v>513</v>
      </c>
      <c r="AP589" s="123" t="s">
        <v>331</v>
      </c>
      <c r="AQ589" s="123" t="s">
        <v>181</v>
      </c>
    </row>
    <row r="590" spans="1:43">
      <c r="A590" s="123" t="s">
        <v>8196</v>
      </c>
      <c r="B590" s="123" t="s">
        <v>8197</v>
      </c>
      <c r="C590" s="36">
        <v>43830</v>
      </c>
      <c r="D590" s="124">
        <v>1.419</v>
      </c>
      <c r="E590" s="124">
        <v>1.419</v>
      </c>
      <c r="F590" s="125">
        <v>0.35360678925036199</v>
      </c>
      <c r="G590" s="36">
        <v>43829</v>
      </c>
      <c r="H590" s="124">
        <v>1.4139999999999999</v>
      </c>
      <c r="I590" s="125">
        <v>29.945054945054899</v>
      </c>
      <c r="J590" s="123" t="s">
        <v>11096</v>
      </c>
      <c r="K590" s="125">
        <v>2.3809523809523898</v>
      </c>
      <c r="L590" s="125">
        <v>6.3718140929535201</v>
      </c>
      <c r="M590" s="130">
        <v>8.0731150038080806</v>
      </c>
      <c r="N590" s="137">
        <f t="shared" si="99"/>
        <v>32.292460015232322</v>
      </c>
      <c r="O590" s="132">
        <f t="shared" si="100"/>
        <v>0.32292460015232322</v>
      </c>
      <c r="P590" s="134">
        <f t="shared" si="101"/>
        <v>492</v>
      </c>
      <c r="Q590" s="134">
        <v>1124</v>
      </c>
      <c r="R590" s="134" t="str">
        <f t="shared" si="102"/>
        <v>492/1124</v>
      </c>
      <c r="S590" s="132">
        <f t="shared" si="103"/>
        <v>0.4377224199288256</v>
      </c>
      <c r="T590" s="137">
        <f t="shared" si="104"/>
        <v>78.113879003558722</v>
      </c>
      <c r="U590" s="133" t="e">
        <f ca="1">[1]!f_risk_annusharpe(A590,"2019/9/30","2019/12/31",1,1,3)</f>
        <v>#NAME?</v>
      </c>
      <c r="V590" s="134" t="e">
        <f t="shared" ca="1" si="105"/>
        <v>#NAME?</v>
      </c>
      <c r="W590" s="134">
        <f t="shared" si="106"/>
        <v>1124</v>
      </c>
      <c r="X590" s="134" t="e">
        <f t="shared" ca="1" si="107"/>
        <v>#NAME?</v>
      </c>
      <c r="Y590" s="132" t="e">
        <f t="shared" ca="1" si="108"/>
        <v>#NAME?</v>
      </c>
      <c r="Z590" s="137" t="e">
        <f t="shared" ca="1" si="109"/>
        <v>#NAME?</v>
      </c>
      <c r="AA590" s="125">
        <v>9.2378752886836093</v>
      </c>
      <c r="AB590" s="125">
        <v>29.945054945054899</v>
      </c>
      <c r="AC590" s="123" t="s">
        <v>11096</v>
      </c>
      <c r="AD590" s="125">
        <v>38.709677419354897</v>
      </c>
      <c r="AE590" s="123" t="s">
        <v>11097</v>
      </c>
      <c r="AF590" s="125">
        <v>42.326980942828499</v>
      </c>
      <c r="AG590" s="123" t="s">
        <v>11098</v>
      </c>
      <c r="AH590" s="125">
        <v>41.9</v>
      </c>
      <c r="AI590" s="123" t="s">
        <v>157</v>
      </c>
      <c r="AJ590" s="123" t="s">
        <v>197</v>
      </c>
      <c r="AK590" s="124">
        <v>2.1117455072000002</v>
      </c>
      <c r="AL590" s="123" t="s">
        <v>159</v>
      </c>
      <c r="AM590" s="36">
        <v>42635</v>
      </c>
      <c r="AN590" s="123" t="s">
        <v>9271</v>
      </c>
      <c r="AO590" s="123" t="s">
        <v>11099</v>
      </c>
      <c r="AP590" s="123" t="s">
        <v>394</v>
      </c>
      <c r="AQ590" s="123" t="s">
        <v>532</v>
      </c>
    </row>
    <row r="591" spans="1:43">
      <c r="A591" s="123" t="s">
        <v>8198</v>
      </c>
      <c r="B591" s="123" t="s">
        <v>8199</v>
      </c>
      <c r="C591" s="36">
        <v>43830</v>
      </c>
      <c r="D591" s="124">
        <v>1.73</v>
      </c>
      <c r="E591" s="124">
        <v>2.4740000000000002</v>
      </c>
      <c r="F591" s="125">
        <v>-0.11547344110853799</v>
      </c>
      <c r="G591" s="36">
        <v>43829</v>
      </c>
      <c r="H591" s="124">
        <v>1.732</v>
      </c>
      <c r="I591" s="125">
        <v>29.8873281917685</v>
      </c>
      <c r="J591" s="123" t="s">
        <v>11100</v>
      </c>
      <c r="K591" s="125">
        <v>1.3473930872876301</v>
      </c>
      <c r="L591" s="125">
        <v>5.5521433513647498</v>
      </c>
      <c r="M591" s="130">
        <v>7.0544325203507601</v>
      </c>
      <c r="N591" s="137">
        <f t="shared" si="99"/>
        <v>28.21773008140304</v>
      </c>
      <c r="O591" s="132">
        <f t="shared" si="100"/>
        <v>0.28217730081403042</v>
      </c>
      <c r="P591" s="134">
        <f t="shared" si="101"/>
        <v>596</v>
      </c>
      <c r="Q591" s="134">
        <v>1124</v>
      </c>
      <c r="R591" s="134" t="str">
        <f t="shared" si="102"/>
        <v>596/1124</v>
      </c>
      <c r="S591" s="132">
        <f t="shared" si="103"/>
        <v>0.53024911032028466</v>
      </c>
      <c r="T591" s="137">
        <f t="shared" si="104"/>
        <v>73.487544483985772</v>
      </c>
      <c r="U591" s="133" t="e">
        <f ca="1">[1]!f_risk_annusharpe(A591,"2019/9/30","2019/12/31",1,1,3)</f>
        <v>#NAME?</v>
      </c>
      <c r="V591" s="134" t="e">
        <f t="shared" ca="1" si="105"/>
        <v>#NAME?</v>
      </c>
      <c r="W591" s="134">
        <f t="shared" si="106"/>
        <v>1124</v>
      </c>
      <c r="X591" s="134" t="e">
        <f t="shared" ca="1" si="107"/>
        <v>#NAME?</v>
      </c>
      <c r="Y591" s="132" t="e">
        <f t="shared" ca="1" si="108"/>
        <v>#NAME?</v>
      </c>
      <c r="Z591" s="137" t="e">
        <f t="shared" ca="1" si="109"/>
        <v>#NAME?</v>
      </c>
      <c r="AA591" s="125">
        <v>15.3333086352579</v>
      </c>
      <c r="AB591" s="125">
        <v>29.8873281917685</v>
      </c>
      <c r="AC591" s="123" t="s">
        <v>11100</v>
      </c>
      <c r="AD591" s="125">
        <v>19.7768660249994</v>
      </c>
      <c r="AE591" s="123" t="s">
        <v>11101</v>
      </c>
      <c r="AF591" s="125">
        <v>29.365402717944601</v>
      </c>
      <c r="AG591" s="123" t="s">
        <v>11102</v>
      </c>
      <c r="AH591" s="125">
        <v>182.75206499999999</v>
      </c>
      <c r="AI591" s="123" t="s">
        <v>157</v>
      </c>
      <c r="AJ591" s="123" t="s">
        <v>166</v>
      </c>
      <c r="AK591" s="124">
        <v>6.0566333915000001</v>
      </c>
      <c r="AL591" s="123" t="s">
        <v>159</v>
      </c>
      <c r="AM591" s="36">
        <v>41544</v>
      </c>
      <c r="AN591" s="123" t="s">
        <v>9271</v>
      </c>
      <c r="AO591" s="123" t="s">
        <v>11103</v>
      </c>
      <c r="AP591" s="123" t="s">
        <v>193</v>
      </c>
      <c r="AQ591" s="123" t="s">
        <v>185</v>
      </c>
    </row>
    <row r="592" spans="1:43">
      <c r="A592" s="123" t="s">
        <v>8200</v>
      </c>
      <c r="B592" s="123" t="s">
        <v>8201</v>
      </c>
      <c r="C592" s="36">
        <v>43830</v>
      </c>
      <c r="D592" s="124">
        <v>1.014</v>
      </c>
      <c r="E592" s="124">
        <v>1.014</v>
      </c>
      <c r="F592" s="125">
        <v>0</v>
      </c>
      <c r="G592" s="36">
        <v>43829</v>
      </c>
      <c r="H592" s="124">
        <v>1.014</v>
      </c>
      <c r="I592" s="125">
        <v>29.833546734955199</v>
      </c>
      <c r="J592" s="123" t="s">
        <v>11104</v>
      </c>
      <c r="K592" s="125">
        <v>2.6315789473684199</v>
      </c>
      <c r="L592" s="125">
        <v>11.4285714285714</v>
      </c>
      <c r="M592" s="130">
        <v>14.835787089467701</v>
      </c>
      <c r="N592" s="137">
        <f t="shared" si="99"/>
        <v>59.343148357870803</v>
      </c>
      <c r="O592" s="132">
        <f t="shared" si="100"/>
        <v>0.59343148357870801</v>
      </c>
      <c r="P592" s="134">
        <f t="shared" si="101"/>
        <v>72</v>
      </c>
      <c r="Q592" s="134">
        <v>1124</v>
      </c>
      <c r="R592" s="134" t="str">
        <f t="shared" si="102"/>
        <v>72/1124</v>
      </c>
      <c r="S592" s="132">
        <f t="shared" si="103"/>
        <v>6.4056939501779361E-2</v>
      </c>
      <c r="T592" s="137">
        <f t="shared" si="104"/>
        <v>96.79715302491104</v>
      </c>
      <c r="U592" s="133" t="e">
        <f ca="1">[1]!f_risk_annusharpe(A592,"2019/9/30","2019/12/31",1,1,3)</f>
        <v>#NAME?</v>
      </c>
      <c r="V592" s="134" t="e">
        <f t="shared" ca="1" si="105"/>
        <v>#NAME?</v>
      </c>
      <c r="W592" s="134">
        <f t="shared" si="106"/>
        <v>1124</v>
      </c>
      <c r="X592" s="134" t="e">
        <f t="shared" ca="1" si="107"/>
        <v>#NAME?</v>
      </c>
      <c r="Y592" s="132" t="e">
        <f t="shared" ca="1" si="108"/>
        <v>#NAME?</v>
      </c>
      <c r="Z592" s="137" t="e">
        <f t="shared" ca="1" si="109"/>
        <v>#NAME?</v>
      </c>
      <c r="AA592" s="125">
        <v>18.0442374854482</v>
      </c>
      <c r="AB592" s="125">
        <v>29.833546734955199</v>
      </c>
      <c r="AC592" s="123" t="s">
        <v>11104</v>
      </c>
      <c r="AD592" s="125">
        <v>2.1148036253776499</v>
      </c>
      <c r="AE592" s="123" t="s">
        <v>11105</v>
      </c>
      <c r="AF592" s="125">
        <v>21.2918660287081</v>
      </c>
      <c r="AG592" s="123" t="s">
        <v>11106</v>
      </c>
      <c r="AH592" s="125">
        <v>1.4</v>
      </c>
      <c r="AI592" s="123" t="s">
        <v>157</v>
      </c>
      <c r="AJ592" s="123" t="s">
        <v>158</v>
      </c>
      <c r="AK592" s="124">
        <v>0.58327571889999996</v>
      </c>
      <c r="AL592" s="123" t="s">
        <v>159</v>
      </c>
      <c r="AM592" s="36">
        <v>40521</v>
      </c>
      <c r="AN592" s="123" t="s">
        <v>9271</v>
      </c>
      <c r="AO592" s="123" t="s">
        <v>285</v>
      </c>
      <c r="AP592" s="123" t="s">
        <v>286</v>
      </c>
      <c r="AQ592" s="123" t="s">
        <v>162</v>
      </c>
    </row>
    <row r="593" spans="1:43">
      <c r="A593" s="123" t="s">
        <v>8202</v>
      </c>
      <c r="B593" s="123" t="s">
        <v>8203</v>
      </c>
      <c r="C593" s="36">
        <v>43830</v>
      </c>
      <c r="D593" s="124">
        <v>1.3904000000000001</v>
      </c>
      <c r="E593" s="124">
        <v>1.3904000000000001</v>
      </c>
      <c r="F593" s="125">
        <v>0.418893543261594</v>
      </c>
      <c r="G593" s="36">
        <v>43829</v>
      </c>
      <c r="H593" s="124">
        <v>1.3846000000000001</v>
      </c>
      <c r="I593" s="125">
        <v>29.8225957049487</v>
      </c>
      <c r="J593" s="123" t="s">
        <v>11107</v>
      </c>
      <c r="K593" s="125">
        <v>1.7043376490381199</v>
      </c>
      <c r="L593" s="125">
        <v>6.8552105748539898</v>
      </c>
      <c r="M593" s="130">
        <v>10.824167065200101</v>
      </c>
      <c r="N593" s="137">
        <f t="shared" si="99"/>
        <v>43.296668260800402</v>
      </c>
      <c r="O593" s="132">
        <f t="shared" si="100"/>
        <v>0.43296668260800403</v>
      </c>
      <c r="P593" s="134">
        <f t="shared" si="101"/>
        <v>287</v>
      </c>
      <c r="Q593" s="134">
        <v>1124</v>
      </c>
      <c r="R593" s="134" t="str">
        <f t="shared" si="102"/>
        <v>287/1124</v>
      </c>
      <c r="S593" s="132">
        <f t="shared" si="103"/>
        <v>0.25533807829181493</v>
      </c>
      <c r="T593" s="137">
        <f t="shared" si="104"/>
        <v>87.233096085409258</v>
      </c>
      <c r="U593" s="133" t="e">
        <f ca="1">[1]!f_risk_annusharpe(A593,"2019/9/30","2019/12/31",1,1,3)</f>
        <v>#NAME?</v>
      </c>
      <c r="V593" s="134" t="e">
        <f t="shared" ca="1" si="105"/>
        <v>#NAME?</v>
      </c>
      <c r="W593" s="134">
        <f t="shared" si="106"/>
        <v>1124</v>
      </c>
      <c r="X593" s="134" t="e">
        <f t="shared" ca="1" si="107"/>
        <v>#NAME?</v>
      </c>
      <c r="Y593" s="132" t="e">
        <f t="shared" ca="1" si="108"/>
        <v>#NAME?</v>
      </c>
      <c r="Z593" s="137" t="e">
        <f t="shared" ca="1" si="109"/>
        <v>#NAME?</v>
      </c>
      <c r="AA593" s="125">
        <v>26.193501542929798</v>
      </c>
      <c r="AB593" s="125">
        <v>29.8225957049487</v>
      </c>
      <c r="AC593" s="123" t="s">
        <v>11107</v>
      </c>
      <c r="AD593" s="125">
        <v>29.4599627560521</v>
      </c>
      <c r="AE593" s="123" t="s">
        <v>11108</v>
      </c>
      <c r="AF593" s="125">
        <v>35.648780487804899</v>
      </c>
      <c r="AG593" s="123" t="s">
        <v>11109</v>
      </c>
      <c r="AH593" s="125">
        <v>39.04</v>
      </c>
      <c r="AI593" s="123" t="s">
        <v>157</v>
      </c>
      <c r="AJ593" s="123" t="s">
        <v>166</v>
      </c>
      <c r="AK593" s="124">
        <v>1.6245731027999999</v>
      </c>
      <c r="AL593" s="123" t="s">
        <v>159</v>
      </c>
      <c r="AM593" s="36">
        <v>42380</v>
      </c>
      <c r="AN593" s="123" t="s">
        <v>9271</v>
      </c>
      <c r="AO593" s="123" t="s">
        <v>10140</v>
      </c>
      <c r="AP593" s="123" t="s">
        <v>200</v>
      </c>
      <c r="AQ593" s="123" t="s">
        <v>181</v>
      </c>
    </row>
    <row r="594" spans="1:43">
      <c r="A594" s="123" t="s">
        <v>8204</v>
      </c>
      <c r="B594" s="123" t="s">
        <v>8205</v>
      </c>
      <c r="C594" s="36">
        <v>43830</v>
      </c>
      <c r="D594" s="124">
        <v>1.1138999999999999</v>
      </c>
      <c r="E594" s="124">
        <v>1.1138999999999999</v>
      </c>
      <c r="F594" s="125">
        <v>0.75072358900144498</v>
      </c>
      <c r="G594" s="36">
        <v>43829</v>
      </c>
      <c r="H594" s="124">
        <v>1.1055999999999999</v>
      </c>
      <c r="I594" s="125">
        <v>29.764678471574999</v>
      </c>
      <c r="J594" s="123" t="s">
        <v>11110</v>
      </c>
      <c r="K594" s="125">
        <v>2.9006928406466401</v>
      </c>
      <c r="L594" s="125">
        <v>4.04446104987856</v>
      </c>
      <c r="M594" s="130">
        <v>4.0736242175091002</v>
      </c>
      <c r="N594" s="137">
        <f t="shared" si="99"/>
        <v>16.294496870036401</v>
      </c>
      <c r="O594" s="132">
        <f t="shared" si="100"/>
        <v>0.16294496870036401</v>
      </c>
      <c r="P594" s="134">
        <f t="shared" si="101"/>
        <v>841</v>
      </c>
      <c r="Q594" s="134">
        <v>1124</v>
      </c>
      <c r="R594" s="134" t="str">
        <f t="shared" si="102"/>
        <v>841/1124</v>
      </c>
      <c r="S594" s="132">
        <f t="shared" si="103"/>
        <v>0.74822064056939497</v>
      </c>
      <c r="T594" s="137">
        <f t="shared" si="104"/>
        <v>62.588967971530252</v>
      </c>
      <c r="U594" s="133" t="e">
        <f ca="1">[1]!f_risk_annusharpe(A594,"2019/9/30","2019/12/31",1,1,3)</f>
        <v>#NAME?</v>
      </c>
      <c r="V594" s="134" t="e">
        <f t="shared" ca="1" si="105"/>
        <v>#NAME?</v>
      </c>
      <c r="W594" s="134">
        <f t="shared" si="106"/>
        <v>1124</v>
      </c>
      <c r="X594" s="134" t="e">
        <f t="shared" ca="1" si="107"/>
        <v>#NAME?</v>
      </c>
      <c r="Y594" s="132" t="e">
        <f t="shared" ca="1" si="108"/>
        <v>#NAME?</v>
      </c>
      <c r="Z594" s="137" t="e">
        <f t="shared" ca="1" si="109"/>
        <v>#NAME?</v>
      </c>
      <c r="AA594" s="125">
        <v>4.9364107395195296</v>
      </c>
      <c r="AB594" s="125">
        <v>29.764678471574999</v>
      </c>
      <c r="AC594" s="123" t="s">
        <v>11110</v>
      </c>
      <c r="AD594" s="125">
        <v>7.6231884057970998</v>
      </c>
      <c r="AE594" s="123" t="s">
        <v>11111</v>
      </c>
      <c r="AF594" s="125">
        <v>10.615690168818301</v>
      </c>
      <c r="AG594" s="123" t="s">
        <v>11112</v>
      </c>
      <c r="AH594" s="125">
        <v>11.39</v>
      </c>
      <c r="AI594" s="123" t="s">
        <v>157</v>
      </c>
      <c r="AJ594" s="123" t="s">
        <v>189</v>
      </c>
      <c r="AK594" s="124">
        <v>1.8357078429</v>
      </c>
      <c r="AL594" s="123" t="s">
        <v>159</v>
      </c>
      <c r="AM594" s="36">
        <v>42373</v>
      </c>
      <c r="AN594" s="123" t="s">
        <v>9271</v>
      </c>
      <c r="AO594" s="123" t="s">
        <v>518</v>
      </c>
      <c r="AP594" s="123" t="s">
        <v>246</v>
      </c>
      <c r="AQ594" s="123" t="s">
        <v>207</v>
      </c>
    </row>
    <row r="595" spans="1:43">
      <c r="A595" s="123" t="s">
        <v>8206</v>
      </c>
      <c r="B595" s="123" t="s">
        <v>8207</v>
      </c>
      <c r="C595" s="36">
        <v>43830</v>
      </c>
      <c r="D595" s="124">
        <v>1.8240000000000001</v>
      </c>
      <c r="E595" s="124">
        <v>1.8240000000000001</v>
      </c>
      <c r="F595" s="125">
        <v>0.44052863436123402</v>
      </c>
      <c r="G595" s="36">
        <v>43829</v>
      </c>
      <c r="H595" s="124">
        <v>1.8160000000000001</v>
      </c>
      <c r="I595" s="125">
        <v>29.729729729729701</v>
      </c>
      <c r="J595" s="123" t="s">
        <v>11113</v>
      </c>
      <c r="K595" s="125">
        <v>1.4460511679644099</v>
      </c>
      <c r="L595" s="125">
        <v>4.4075558099599297</v>
      </c>
      <c r="M595" s="130">
        <v>5.1903114186851296</v>
      </c>
      <c r="N595" s="137">
        <f t="shared" si="99"/>
        <v>20.761245674740518</v>
      </c>
      <c r="O595" s="132">
        <f t="shared" si="100"/>
        <v>0.20761245674740519</v>
      </c>
      <c r="P595" s="134">
        <f t="shared" si="101"/>
        <v>744</v>
      </c>
      <c r="Q595" s="134">
        <v>1124</v>
      </c>
      <c r="R595" s="134" t="str">
        <f t="shared" si="102"/>
        <v>744/1124</v>
      </c>
      <c r="S595" s="132">
        <f t="shared" si="103"/>
        <v>0.66192170818505336</v>
      </c>
      <c r="T595" s="137">
        <f t="shared" si="104"/>
        <v>66.903914590747334</v>
      </c>
      <c r="U595" s="133" t="e">
        <f ca="1">[1]!f_risk_annusharpe(A595,"2019/9/30","2019/12/31",1,1,3)</f>
        <v>#NAME?</v>
      </c>
      <c r="V595" s="134" t="e">
        <f t="shared" ca="1" si="105"/>
        <v>#NAME?</v>
      </c>
      <c r="W595" s="134">
        <f t="shared" si="106"/>
        <v>1124</v>
      </c>
      <c r="X595" s="134" t="e">
        <f t="shared" ca="1" si="107"/>
        <v>#NAME?</v>
      </c>
      <c r="Y595" s="132" t="e">
        <f t="shared" ca="1" si="108"/>
        <v>#NAME?</v>
      </c>
      <c r="Z595" s="137" t="e">
        <f t="shared" ca="1" si="109"/>
        <v>#NAME?</v>
      </c>
      <c r="AA595" s="125">
        <v>14.0712945590994</v>
      </c>
      <c r="AB595" s="125">
        <v>29.729729729729701</v>
      </c>
      <c r="AC595" s="123" t="s">
        <v>11113</v>
      </c>
      <c r="AD595" s="125">
        <v>20</v>
      </c>
      <c r="AE595" s="123" t="s">
        <v>11114</v>
      </c>
      <c r="AF595" s="125">
        <v>24.081632653061199</v>
      </c>
      <c r="AG595" s="123" t="s">
        <v>11115</v>
      </c>
      <c r="AH595" s="125">
        <v>82.4</v>
      </c>
      <c r="AI595" s="123" t="s">
        <v>163</v>
      </c>
      <c r="AJ595" s="123" t="s">
        <v>189</v>
      </c>
      <c r="AK595" s="124">
        <v>5.9115974680000001</v>
      </c>
      <c r="AL595" s="123" t="s">
        <v>159</v>
      </c>
      <c r="AM595" s="36">
        <v>41901</v>
      </c>
      <c r="AN595" s="123" t="s">
        <v>9271</v>
      </c>
      <c r="AO595" s="123" t="s">
        <v>11116</v>
      </c>
      <c r="AP595" s="123" t="s">
        <v>219</v>
      </c>
      <c r="AQ595" s="123" t="s">
        <v>165</v>
      </c>
    </row>
    <row r="596" spans="1:43">
      <c r="A596" s="123" t="s">
        <v>8208</v>
      </c>
      <c r="B596" s="123" t="s">
        <v>8209</v>
      </c>
      <c r="C596" s="36">
        <v>43830</v>
      </c>
      <c r="D596" s="124">
        <v>1.0169999999999999</v>
      </c>
      <c r="E596" s="124">
        <v>1.0169999999999999</v>
      </c>
      <c r="F596" s="125">
        <v>0.29585798816566999</v>
      </c>
      <c r="G596" s="36">
        <v>43829</v>
      </c>
      <c r="H596" s="124">
        <v>1.014</v>
      </c>
      <c r="I596" s="125">
        <v>29.719387755102002</v>
      </c>
      <c r="J596" s="123" t="s">
        <v>11117</v>
      </c>
      <c r="K596" s="125">
        <v>2.0060180541624799</v>
      </c>
      <c r="L596" s="125">
        <v>9.2373791621911696</v>
      </c>
      <c r="M596" s="130">
        <v>7.2784810126582196</v>
      </c>
      <c r="N596" s="137">
        <f t="shared" si="99"/>
        <v>29.113924050632878</v>
      </c>
      <c r="O596" s="132">
        <f t="shared" si="100"/>
        <v>0.29113924050632878</v>
      </c>
      <c r="P596" s="134">
        <f t="shared" si="101"/>
        <v>574</v>
      </c>
      <c r="Q596" s="134">
        <v>1124</v>
      </c>
      <c r="R596" s="134" t="str">
        <f t="shared" si="102"/>
        <v>574/1124</v>
      </c>
      <c r="S596" s="132">
        <f t="shared" si="103"/>
        <v>0.51067615658362986</v>
      </c>
      <c r="T596" s="137">
        <f t="shared" si="104"/>
        <v>74.466192170818516</v>
      </c>
      <c r="U596" s="133" t="e">
        <f ca="1">[1]!f_risk_annusharpe(A596,"2019/9/30","2019/12/31",1,1,3)</f>
        <v>#NAME?</v>
      </c>
      <c r="V596" s="134" t="e">
        <f t="shared" ca="1" si="105"/>
        <v>#NAME?</v>
      </c>
      <c r="W596" s="134">
        <f t="shared" si="106"/>
        <v>1124</v>
      </c>
      <c r="X596" s="134" t="e">
        <f t="shared" ca="1" si="107"/>
        <v>#NAME?</v>
      </c>
      <c r="Y596" s="132" t="e">
        <f t="shared" ca="1" si="108"/>
        <v>#NAME?</v>
      </c>
      <c r="Z596" s="137" t="e">
        <f t="shared" ca="1" si="109"/>
        <v>#NAME?</v>
      </c>
      <c r="AA596" s="125">
        <v>13</v>
      </c>
      <c r="AB596" s="125">
        <v>29.719387755102002</v>
      </c>
      <c r="AC596" s="123" t="s">
        <v>11117</v>
      </c>
      <c r="AD596" s="125">
        <v>6.9400630914826396</v>
      </c>
      <c r="AE596" s="123" t="s">
        <v>11118</v>
      </c>
      <c r="AF596" s="125">
        <v>12.251655629139099</v>
      </c>
      <c r="AG596" s="123" t="s">
        <v>11119</v>
      </c>
      <c r="AH596" s="125">
        <v>1.69999999999999</v>
      </c>
      <c r="AI596" s="123" t="s">
        <v>157</v>
      </c>
      <c r="AJ596" s="123" t="s">
        <v>158</v>
      </c>
      <c r="AK596" s="124">
        <v>1.8441081662000001</v>
      </c>
      <c r="AL596" s="123" t="s">
        <v>159</v>
      </c>
      <c r="AM596" s="36">
        <v>42046</v>
      </c>
      <c r="AN596" s="123" t="s">
        <v>9271</v>
      </c>
      <c r="AO596" s="123" t="s">
        <v>11120</v>
      </c>
      <c r="AP596" s="123" t="s">
        <v>369</v>
      </c>
      <c r="AQ596" s="123" t="s">
        <v>272</v>
      </c>
    </row>
    <row r="597" spans="1:43">
      <c r="A597" s="123" t="s">
        <v>8210</v>
      </c>
      <c r="B597" s="123" t="s">
        <v>8211</v>
      </c>
      <c r="C597" s="36">
        <v>43830</v>
      </c>
      <c r="D597" s="124">
        <v>1.1419999999999999</v>
      </c>
      <c r="E597" s="124">
        <v>1.35</v>
      </c>
      <c r="F597" s="125">
        <v>0.175438596491231</v>
      </c>
      <c r="G597" s="36">
        <v>43829</v>
      </c>
      <c r="H597" s="124">
        <v>1.1399999999999999</v>
      </c>
      <c r="I597" s="125">
        <v>29.675659939809002</v>
      </c>
      <c r="J597" s="123" t="s">
        <v>11121</v>
      </c>
      <c r="K597" s="125">
        <v>1.6918967052537801</v>
      </c>
      <c r="L597" s="125">
        <v>5.49549981431805</v>
      </c>
      <c r="M597" s="130">
        <v>8.3963843188364393</v>
      </c>
      <c r="N597" s="137">
        <f t="shared" si="99"/>
        <v>33.585537275345757</v>
      </c>
      <c r="O597" s="132">
        <f t="shared" si="100"/>
        <v>0.33585537275345756</v>
      </c>
      <c r="P597" s="134">
        <f t="shared" si="101"/>
        <v>466</v>
      </c>
      <c r="Q597" s="134">
        <v>1124</v>
      </c>
      <c r="R597" s="134" t="str">
        <f t="shared" si="102"/>
        <v>466/1124</v>
      </c>
      <c r="S597" s="132">
        <f t="shared" si="103"/>
        <v>0.41459074733096085</v>
      </c>
      <c r="T597" s="137">
        <f t="shared" si="104"/>
        <v>79.270462633451956</v>
      </c>
      <c r="U597" s="133" t="e">
        <f ca="1">[1]!f_risk_annusharpe(A597,"2019/9/30","2019/12/31",1,1,3)</f>
        <v>#NAME?</v>
      </c>
      <c r="V597" s="134" t="e">
        <f t="shared" ca="1" si="105"/>
        <v>#NAME?</v>
      </c>
      <c r="W597" s="134">
        <f t="shared" si="106"/>
        <v>1124</v>
      </c>
      <c r="X597" s="134" t="e">
        <f t="shared" ca="1" si="107"/>
        <v>#NAME?</v>
      </c>
      <c r="Y597" s="132" t="e">
        <f t="shared" ca="1" si="108"/>
        <v>#NAME?</v>
      </c>
      <c r="Z597" s="137" t="e">
        <f t="shared" ca="1" si="109"/>
        <v>#NAME?</v>
      </c>
      <c r="AA597" s="125">
        <v>17.302028266163099</v>
      </c>
      <c r="AB597" s="125">
        <v>29.675659939809002</v>
      </c>
      <c r="AC597" s="123" t="s">
        <v>11121</v>
      </c>
      <c r="AD597" s="125">
        <v>11.026380441961701</v>
      </c>
      <c r="AE597" s="123" t="s">
        <v>11122</v>
      </c>
      <c r="AF597" s="125">
        <v>31.663781887511899</v>
      </c>
      <c r="AG597" s="123" t="s">
        <v>11123</v>
      </c>
      <c r="AH597" s="125">
        <v>38.115307199999997</v>
      </c>
      <c r="AI597" s="123" t="s">
        <v>157</v>
      </c>
      <c r="AJ597" s="123" t="s">
        <v>166</v>
      </c>
      <c r="AK597" s="124">
        <v>2.7930414628000002</v>
      </c>
      <c r="AL597" s="123" t="s">
        <v>159</v>
      </c>
      <c r="AM597" s="36">
        <v>42403</v>
      </c>
      <c r="AN597" s="123" t="s">
        <v>9271</v>
      </c>
      <c r="AO597" s="123" t="s">
        <v>10746</v>
      </c>
      <c r="AP597" s="123" t="s">
        <v>200</v>
      </c>
      <c r="AQ597" s="123" t="s">
        <v>247</v>
      </c>
    </row>
    <row r="598" spans="1:43">
      <c r="A598" s="123" t="s">
        <v>8212</v>
      </c>
      <c r="B598" s="123" t="s">
        <v>8213</v>
      </c>
      <c r="C598" s="36">
        <v>43830</v>
      </c>
      <c r="D598" s="124">
        <v>0.98599999999999999</v>
      </c>
      <c r="E598" s="124">
        <v>0.98599999999999999</v>
      </c>
      <c r="F598" s="125">
        <v>0.203252032520325</v>
      </c>
      <c r="G598" s="36">
        <v>43829</v>
      </c>
      <c r="H598" s="124">
        <v>0.98399999999999999</v>
      </c>
      <c r="I598" s="125">
        <v>29.396325459317602</v>
      </c>
      <c r="J598" s="123" t="s">
        <v>11124</v>
      </c>
      <c r="K598" s="125">
        <v>1.440329218107</v>
      </c>
      <c r="L598" s="125">
        <v>7.0575461454940198</v>
      </c>
      <c r="M598" s="130">
        <v>8.9502762430939207</v>
      </c>
      <c r="N598" s="137">
        <f t="shared" si="99"/>
        <v>35.801104972375683</v>
      </c>
      <c r="O598" s="132">
        <f t="shared" si="100"/>
        <v>0.3580110497237568</v>
      </c>
      <c r="P598" s="134">
        <f t="shared" si="101"/>
        <v>422</v>
      </c>
      <c r="Q598" s="134">
        <v>1124</v>
      </c>
      <c r="R598" s="134" t="str">
        <f t="shared" si="102"/>
        <v>422/1124</v>
      </c>
      <c r="S598" s="132">
        <f t="shared" si="103"/>
        <v>0.37544483985765126</v>
      </c>
      <c r="T598" s="137">
        <f t="shared" si="104"/>
        <v>81.227758007117444</v>
      </c>
      <c r="U598" s="133" t="e">
        <f ca="1">[1]!f_risk_annusharpe(A598,"2019/9/30","2019/12/31",1,1,3)</f>
        <v>#NAME?</v>
      </c>
      <c r="V598" s="134" t="e">
        <f t="shared" ca="1" si="105"/>
        <v>#NAME?</v>
      </c>
      <c r="W598" s="134">
        <f t="shared" si="106"/>
        <v>1124</v>
      </c>
      <c r="X598" s="134" t="e">
        <f t="shared" ca="1" si="107"/>
        <v>#NAME?</v>
      </c>
      <c r="Y598" s="132" t="e">
        <f t="shared" ca="1" si="108"/>
        <v>#NAME?</v>
      </c>
      <c r="Z598" s="137" t="e">
        <f t="shared" ca="1" si="109"/>
        <v>#NAME?</v>
      </c>
      <c r="AA598" s="125">
        <v>9.55555555555555</v>
      </c>
      <c r="AB598" s="125">
        <v>29.396325459317602</v>
      </c>
      <c r="AC598" s="123" t="s">
        <v>11124</v>
      </c>
      <c r="AD598" s="125">
        <v>-2.8571428571428501</v>
      </c>
      <c r="AE598" s="123" t="s">
        <v>11125</v>
      </c>
      <c r="AF598" s="125">
        <v>-0.50454086781029295</v>
      </c>
      <c r="AG598" s="123" t="s">
        <v>11126</v>
      </c>
      <c r="AH598" s="125">
        <v>-1.4</v>
      </c>
      <c r="AI598" s="123" t="s">
        <v>157</v>
      </c>
      <c r="AJ598" s="123" t="s">
        <v>158</v>
      </c>
      <c r="AK598" s="124">
        <v>0.77508567210000001</v>
      </c>
      <c r="AL598" s="123" t="s">
        <v>159</v>
      </c>
      <c r="AM598" s="36">
        <v>42361</v>
      </c>
      <c r="AN598" s="123" t="s">
        <v>9271</v>
      </c>
      <c r="AO598" s="123" t="s">
        <v>11127</v>
      </c>
      <c r="AP598" s="123" t="s">
        <v>200</v>
      </c>
      <c r="AQ598" s="123" t="s">
        <v>165</v>
      </c>
    </row>
    <row r="599" spans="1:43">
      <c r="A599" s="123" t="s">
        <v>8214</v>
      </c>
      <c r="B599" s="123" t="s">
        <v>8215</v>
      </c>
      <c r="C599" s="36">
        <v>43830</v>
      </c>
      <c r="D599" s="124">
        <v>1.19</v>
      </c>
      <c r="E599" s="124">
        <v>1.19</v>
      </c>
      <c r="F599" s="125">
        <v>0.337268128161889</v>
      </c>
      <c r="G599" s="36">
        <v>43829</v>
      </c>
      <c r="H599" s="124">
        <v>1.1859999999999999</v>
      </c>
      <c r="I599" s="125">
        <v>29.347826086956498</v>
      </c>
      <c r="J599" s="123" t="s">
        <v>11128</v>
      </c>
      <c r="K599" s="125">
        <v>2.1459227467811099</v>
      </c>
      <c r="L599" s="125">
        <v>7.98548094373864</v>
      </c>
      <c r="M599" s="130">
        <v>6.9182389937106903</v>
      </c>
      <c r="N599" s="137">
        <f t="shared" si="99"/>
        <v>27.672955974842761</v>
      </c>
      <c r="O599" s="132">
        <f t="shared" si="100"/>
        <v>0.27672955974842761</v>
      </c>
      <c r="P599" s="134">
        <f t="shared" si="101"/>
        <v>605</v>
      </c>
      <c r="Q599" s="134">
        <v>1124</v>
      </c>
      <c r="R599" s="134" t="str">
        <f t="shared" si="102"/>
        <v>605/1124</v>
      </c>
      <c r="S599" s="132">
        <f t="shared" si="103"/>
        <v>0.53825622775800708</v>
      </c>
      <c r="T599" s="137">
        <f t="shared" si="104"/>
        <v>73.087188612099652</v>
      </c>
      <c r="U599" s="133" t="e">
        <f ca="1">[1]!f_risk_annusharpe(A599,"2019/9/30","2019/12/31",1,1,3)</f>
        <v>#NAME?</v>
      </c>
      <c r="V599" s="134" t="e">
        <f t="shared" ca="1" si="105"/>
        <v>#NAME?</v>
      </c>
      <c r="W599" s="134">
        <f t="shared" si="106"/>
        <v>1124</v>
      </c>
      <c r="X599" s="134" t="e">
        <f t="shared" ca="1" si="107"/>
        <v>#NAME?</v>
      </c>
      <c r="Y599" s="132" t="e">
        <f t="shared" ca="1" si="108"/>
        <v>#NAME?</v>
      </c>
      <c r="Z599" s="137" t="e">
        <f t="shared" ca="1" si="109"/>
        <v>#NAME?</v>
      </c>
      <c r="AA599" s="125">
        <v>9.8799630655586306</v>
      </c>
      <c r="AB599" s="125">
        <v>29.347826086956498</v>
      </c>
      <c r="AC599" s="123" t="s">
        <v>11128</v>
      </c>
      <c r="AD599" s="125">
        <v>1.3628620102214699</v>
      </c>
      <c r="AE599" s="123" t="s">
        <v>11129</v>
      </c>
      <c r="AF599" s="125">
        <v>18.7624750499002</v>
      </c>
      <c r="AG599" s="123" t="s">
        <v>11130</v>
      </c>
      <c r="AH599" s="125">
        <v>19</v>
      </c>
      <c r="AI599" s="123" t="s">
        <v>157</v>
      </c>
      <c r="AJ599" s="123" t="s">
        <v>158</v>
      </c>
      <c r="AK599" s="124">
        <v>2.2049612125000002</v>
      </c>
      <c r="AL599" s="123" t="s">
        <v>159</v>
      </c>
      <c r="AM599" s="36">
        <v>42360</v>
      </c>
      <c r="AN599" s="123" t="s">
        <v>9271</v>
      </c>
      <c r="AO599" s="123" t="s">
        <v>11131</v>
      </c>
      <c r="AP599" s="123" t="s">
        <v>209</v>
      </c>
      <c r="AQ599" s="123" t="s">
        <v>185</v>
      </c>
    </row>
    <row r="600" spans="1:43">
      <c r="A600" s="123" t="s">
        <v>8216</v>
      </c>
      <c r="B600" s="123" t="s">
        <v>8217</v>
      </c>
      <c r="C600" s="36">
        <v>43830</v>
      </c>
      <c r="D600" s="124">
        <v>1.38</v>
      </c>
      <c r="E600" s="124">
        <v>1.38</v>
      </c>
      <c r="F600" s="125">
        <v>0.80350620891160696</v>
      </c>
      <c r="G600" s="36">
        <v>43829</v>
      </c>
      <c r="H600" s="124">
        <v>1.369</v>
      </c>
      <c r="I600" s="125">
        <v>29.334582942830401</v>
      </c>
      <c r="J600" s="123" t="s">
        <v>11132</v>
      </c>
      <c r="K600" s="125">
        <v>3.2161555721765098</v>
      </c>
      <c r="L600" s="125">
        <v>5.9907834101382402</v>
      </c>
      <c r="M600" s="130">
        <v>11.470113085622</v>
      </c>
      <c r="N600" s="137">
        <f t="shared" si="99"/>
        <v>45.880452342487999</v>
      </c>
      <c r="O600" s="132">
        <f t="shared" si="100"/>
        <v>0.45880452342487998</v>
      </c>
      <c r="P600" s="134">
        <f t="shared" si="101"/>
        <v>244</v>
      </c>
      <c r="Q600" s="134">
        <v>1124</v>
      </c>
      <c r="R600" s="134" t="str">
        <f t="shared" si="102"/>
        <v>244/1124</v>
      </c>
      <c r="S600" s="132">
        <f t="shared" si="103"/>
        <v>0.21708185053380782</v>
      </c>
      <c r="T600" s="137">
        <f t="shared" si="104"/>
        <v>89.14590747330962</v>
      </c>
      <c r="U600" s="133" t="e">
        <f ca="1">[1]!f_risk_annusharpe(A600,"2019/9/30","2019/12/31",1,1,3)</f>
        <v>#NAME?</v>
      </c>
      <c r="V600" s="134" t="e">
        <f t="shared" ca="1" si="105"/>
        <v>#NAME?</v>
      </c>
      <c r="W600" s="134">
        <f t="shared" si="106"/>
        <v>1124</v>
      </c>
      <c r="X600" s="134" t="e">
        <f t="shared" ca="1" si="107"/>
        <v>#NAME?</v>
      </c>
      <c r="Y600" s="132" t="e">
        <f t="shared" ca="1" si="108"/>
        <v>#NAME?</v>
      </c>
      <c r="Z600" s="137" t="e">
        <f t="shared" ca="1" si="109"/>
        <v>#NAME?</v>
      </c>
      <c r="AA600" s="125">
        <v>22.6666666666667</v>
      </c>
      <c r="AB600" s="125">
        <v>29.334582942830401</v>
      </c>
      <c r="AC600" s="123" t="s">
        <v>11132</v>
      </c>
      <c r="AD600" s="125">
        <v>29.821260583254901</v>
      </c>
      <c r="AE600" s="123" t="s">
        <v>11133</v>
      </c>
      <c r="AF600" s="125">
        <v>36.633663366336599</v>
      </c>
      <c r="AG600" s="123" t="s">
        <v>11134</v>
      </c>
      <c r="AH600" s="125">
        <v>38</v>
      </c>
      <c r="AI600" s="123" t="s">
        <v>157</v>
      </c>
      <c r="AJ600" s="123" t="s">
        <v>166</v>
      </c>
      <c r="AK600" s="124">
        <v>2.4163645189</v>
      </c>
      <c r="AL600" s="123" t="s">
        <v>159</v>
      </c>
      <c r="AM600" s="36">
        <v>42450</v>
      </c>
      <c r="AN600" s="123" t="s">
        <v>9271</v>
      </c>
      <c r="AO600" s="123" t="s">
        <v>355</v>
      </c>
      <c r="AP600" s="123" t="s">
        <v>261</v>
      </c>
      <c r="AQ600" s="123" t="s">
        <v>177</v>
      </c>
    </row>
    <row r="601" spans="1:43">
      <c r="A601" s="123" t="s">
        <v>8218</v>
      </c>
      <c r="B601" s="123" t="s">
        <v>8219</v>
      </c>
      <c r="C601" s="36">
        <v>43830</v>
      </c>
      <c r="D601" s="124">
        <v>0.95699999999999996</v>
      </c>
      <c r="E601" s="124">
        <v>2.9239999999999999</v>
      </c>
      <c r="F601" s="125">
        <v>0.303951367781154</v>
      </c>
      <c r="G601" s="36">
        <v>43829</v>
      </c>
      <c r="H601" s="124">
        <v>0.95409999999999995</v>
      </c>
      <c r="I601" s="125">
        <v>29.167228119660098</v>
      </c>
      <c r="J601" s="123" t="s">
        <v>11135</v>
      </c>
      <c r="K601" s="125">
        <v>1.8410130892838099</v>
      </c>
      <c r="L601" s="125">
        <v>6.5820239601917701</v>
      </c>
      <c r="M601" s="130">
        <v>8.8118241203595105</v>
      </c>
      <c r="N601" s="137">
        <f t="shared" si="99"/>
        <v>35.247296481438042</v>
      </c>
      <c r="O601" s="132">
        <f t="shared" si="100"/>
        <v>0.3524729648143804</v>
      </c>
      <c r="P601" s="134">
        <f t="shared" si="101"/>
        <v>434</v>
      </c>
      <c r="Q601" s="134">
        <v>1124</v>
      </c>
      <c r="R601" s="134" t="str">
        <f t="shared" si="102"/>
        <v>434/1124</v>
      </c>
      <c r="S601" s="132">
        <f t="shared" si="103"/>
        <v>0.38612099644128112</v>
      </c>
      <c r="T601" s="137">
        <f t="shared" si="104"/>
        <v>80.693950177935946</v>
      </c>
      <c r="U601" s="133" t="e">
        <f ca="1">[1]!f_risk_annusharpe(A601,"2019/9/30","2019/12/31",1,1,3)</f>
        <v>#NAME?</v>
      </c>
      <c r="V601" s="134" t="e">
        <f t="shared" ca="1" si="105"/>
        <v>#NAME?</v>
      </c>
      <c r="W601" s="134">
        <f t="shared" si="106"/>
        <v>1124</v>
      </c>
      <c r="X601" s="134" t="e">
        <f t="shared" ca="1" si="107"/>
        <v>#NAME?</v>
      </c>
      <c r="Y601" s="132" t="e">
        <f t="shared" ca="1" si="108"/>
        <v>#NAME?</v>
      </c>
      <c r="Z601" s="137" t="e">
        <f t="shared" ca="1" si="109"/>
        <v>#NAME?</v>
      </c>
      <c r="AA601" s="125">
        <v>13.9692747409789</v>
      </c>
      <c r="AB601" s="125">
        <v>29.167228119660098</v>
      </c>
      <c r="AC601" s="123" t="s">
        <v>11135</v>
      </c>
      <c r="AD601" s="125">
        <v>-3.7956364448092099</v>
      </c>
      <c r="AE601" s="123" t="s">
        <v>11136</v>
      </c>
      <c r="AF601" s="125">
        <v>6.0719909831964101</v>
      </c>
      <c r="AG601" s="123" t="s">
        <v>11137</v>
      </c>
      <c r="AH601" s="125">
        <v>300.43310780000002</v>
      </c>
      <c r="AI601" s="123" t="s">
        <v>157</v>
      </c>
      <c r="AJ601" s="123" t="s">
        <v>158</v>
      </c>
      <c r="AK601" s="124">
        <v>2.6974001542999999</v>
      </c>
      <c r="AL601" s="123" t="s">
        <v>159</v>
      </c>
      <c r="AM601" s="36">
        <v>37788</v>
      </c>
      <c r="AN601" s="123" t="s">
        <v>9271</v>
      </c>
      <c r="AO601" s="123" t="s">
        <v>538</v>
      </c>
      <c r="AP601" s="123" t="s">
        <v>203</v>
      </c>
      <c r="AQ601" s="123" t="s">
        <v>185</v>
      </c>
    </row>
    <row r="602" spans="1:43">
      <c r="A602" s="123" t="s">
        <v>8220</v>
      </c>
      <c r="B602" s="123" t="s">
        <v>8221</v>
      </c>
      <c r="C602" s="36">
        <v>43830</v>
      </c>
      <c r="D602" s="124">
        <v>1.1440999999999999</v>
      </c>
      <c r="E602" s="124">
        <v>1.3556999999999999</v>
      </c>
      <c r="F602" s="125">
        <v>0.13127953789600499</v>
      </c>
      <c r="G602" s="36">
        <v>43829</v>
      </c>
      <c r="H602" s="124">
        <v>1.1426000000000001</v>
      </c>
      <c r="I602" s="125">
        <v>29.088657644596601</v>
      </c>
      <c r="J602" s="123" t="s">
        <v>11138</v>
      </c>
      <c r="K602" s="125">
        <v>-0.27891571515733599</v>
      </c>
      <c r="L602" s="125">
        <v>4.56037764288806</v>
      </c>
      <c r="M602" s="130">
        <v>4.6081788578660898</v>
      </c>
      <c r="N602" s="137">
        <f t="shared" si="99"/>
        <v>18.432715431464359</v>
      </c>
      <c r="O602" s="132">
        <f t="shared" si="100"/>
        <v>0.18432715431464358</v>
      </c>
      <c r="P602" s="134">
        <f t="shared" si="101"/>
        <v>794</v>
      </c>
      <c r="Q602" s="134">
        <v>1124</v>
      </c>
      <c r="R602" s="134" t="str">
        <f t="shared" si="102"/>
        <v>794/1124</v>
      </c>
      <c r="S602" s="132">
        <f t="shared" si="103"/>
        <v>0.70640569395017794</v>
      </c>
      <c r="T602" s="137">
        <f t="shared" si="104"/>
        <v>64.679715302491104</v>
      </c>
      <c r="U602" s="133" t="e">
        <f ca="1">[1]!f_risk_annusharpe(A602,"2019/9/30","2019/12/31",1,1,3)</f>
        <v>#NAME?</v>
      </c>
      <c r="V602" s="134" t="e">
        <f t="shared" ca="1" si="105"/>
        <v>#NAME?</v>
      </c>
      <c r="W602" s="134">
        <f t="shared" si="106"/>
        <v>1124</v>
      </c>
      <c r="X602" s="134" t="e">
        <f t="shared" ca="1" si="107"/>
        <v>#NAME?</v>
      </c>
      <c r="Y602" s="132" t="e">
        <f t="shared" ca="1" si="108"/>
        <v>#NAME?</v>
      </c>
      <c r="Z602" s="137" t="e">
        <f t="shared" ca="1" si="109"/>
        <v>#NAME?</v>
      </c>
      <c r="AA602" s="125">
        <v>11.929703989415801</v>
      </c>
      <c r="AB602" s="125">
        <v>29.088657644596601</v>
      </c>
      <c r="AC602" s="123" t="s">
        <v>11138</v>
      </c>
      <c r="AD602" s="125">
        <v>18.199446284436799</v>
      </c>
      <c r="AE602" s="123" t="s">
        <v>11139</v>
      </c>
      <c r="AF602" s="125">
        <v>34.921429234496102</v>
      </c>
      <c r="AG602" s="123" t="s">
        <v>11140</v>
      </c>
      <c r="AH602" s="125">
        <v>39.238914970000003</v>
      </c>
      <c r="AI602" s="123" t="s">
        <v>157</v>
      </c>
      <c r="AJ602" s="123" t="s">
        <v>166</v>
      </c>
      <c r="AK602" s="124">
        <v>1.5736559306</v>
      </c>
      <c r="AL602" s="123" t="s">
        <v>159</v>
      </c>
      <c r="AM602" s="36">
        <v>42334</v>
      </c>
      <c r="AN602" s="123" t="s">
        <v>9271</v>
      </c>
      <c r="AO602" s="123" t="s">
        <v>10594</v>
      </c>
      <c r="AP602" s="123" t="s">
        <v>224</v>
      </c>
      <c r="AQ602" s="123" t="s">
        <v>207</v>
      </c>
    </row>
    <row r="603" spans="1:43">
      <c r="A603" s="123" t="s">
        <v>8222</v>
      </c>
      <c r="B603" s="123" t="s">
        <v>8223</v>
      </c>
      <c r="C603" s="36">
        <v>43830</v>
      </c>
      <c r="D603" s="124">
        <v>1.8420000000000001</v>
      </c>
      <c r="E603" s="124">
        <v>1.8420000000000001</v>
      </c>
      <c r="F603" s="125">
        <v>0.16313213703099899</v>
      </c>
      <c r="G603" s="36">
        <v>43829</v>
      </c>
      <c r="H603" s="124">
        <v>1.839</v>
      </c>
      <c r="I603" s="125">
        <v>29.081990189208099</v>
      </c>
      <c r="J603" s="123" t="s">
        <v>11141</v>
      </c>
      <c r="K603" s="125">
        <v>2.2197558268590498</v>
      </c>
      <c r="L603" s="125">
        <v>6.5355696934644296</v>
      </c>
      <c r="M603" s="130">
        <v>8.1620669406928901</v>
      </c>
      <c r="N603" s="137">
        <f t="shared" si="99"/>
        <v>32.64826776277156</v>
      </c>
      <c r="O603" s="132">
        <f t="shared" si="100"/>
        <v>0.3264826776277156</v>
      </c>
      <c r="P603" s="134">
        <f t="shared" si="101"/>
        <v>486</v>
      </c>
      <c r="Q603" s="134">
        <v>1124</v>
      </c>
      <c r="R603" s="134" t="str">
        <f t="shared" si="102"/>
        <v>486/1124</v>
      </c>
      <c r="S603" s="132">
        <f t="shared" si="103"/>
        <v>0.43238434163701067</v>
      </c>
      <c r="T603" s="137">
        <f t="shared" si="104"/>
        <v>78.380782918149464</v>
      </c>
      <c r="U603" s="133" t="e">
        <f ca="1">[1]!f_risk_annusharpe(A603,"2019/9/30","2019/12/31",1,1,3)</f>
        <v>#NAME?</v>
      </c>
      <c r="V603" s="134" t="e">
        <f t="shared" ca="1" si="105"/>
        <v>#NAME?</v>
      </c>
      <c r="W603" s="134">
        <f t="shared" si="106"/>
        <v>1124</v>
      </c>
      <c r="X603" s="134" t="e">
        <f t="shared" ca="1" si="107"/>
        <v>#NAME?</v>
      </c>
      <c r="Y603" s="132" t="e">
        <f t="shared" ca="1" si="108"/>
        <v>#NAME?</v>
      </c>
      <c r="Z603" s="137" t="e">
        <f t="shared" ca="1" si="109"/>
        <v>#NAME?</v>
      </c>
      <c r="AA603" s="125">
        <v>16.361339229311401</v>
      </c>
      <c r="AB603" s="125">
        <v>29.081990189208099</v>
      </c>
      <c r="AC603" s="123" t="s">
        <v>11141</v>
      </c>
      <c r="AD603" s="125">
        <v>-2.0212765957446699</v>
      </c>
      <c r="AE603" s="123" t="s">
        <v>11142</v>
      </c>
      <c r="AF603" s="125">
        <v>15.053091817614</v>
      </c>
      <c r="AG603" s="123" t="s">
        <v>11143</v>
      </c>
      <c r="AH603" s="125">
        <v>88.494991400000004</v>
      </c>
      <c r="AI603" s="123" t="s">
        <v>157</v>
      </c>
      <c r="AJ603" s="123" t="s">
        <v>158</v>
      </c>
      <c r="AK603" s="124">
        <v>2.5082057266</v>
      </c>
      <c r="AL603" s="123" t="s">
        <v>159</v>
      </c>
      <c r="AM603" s="36">
        <v>41719</v>
      </c>
      <c r="AN603" s="123" t="s">
        <v>9271</v>
      </c>
      <c r="AO603" s="123" t="s">
        <v>11144</v>
      </c>
      <c r="AP603" s="123" t="s">
        <v>261</v>
      </c>
      <c r="AQ603" s="123" t="s">
        <v>162</v>
      </c>
    </row>
    <row r="604" spans="1:43">
      <c r="A604" s="123" t="s">
        <v>8224</v>
      </c>
      <c r="B604" s="123" t="s">
        <v>8225</v>
      </c>
      <c r="C604" s="36">
        <v>43830</v>
      </c>
      <c r="D604" s="124">
        <v>1.5109999999999999</v>
      </c>
      <c r="E604" s="124">
        <v>1.5109999999999999</v>
      </c>
      <c r="F604" s="125">
        <v>3.9724576271182102E-2</v>
      </c>
      <c r="G604" s="36">
        <v>43829</v>
      </c>
      <c r="H604" s="124">
        <v>1.5104</v>
      </c>
      <c r="I604" s="125">
        <v>29.079104732615701</v>
      </c>
      <c r="J604" s="123" t="s">
        <v>11145</v>
      </c>
      <c r="K604" s="125">
        <v>0.962180943471867</v>
      </c>
      <c r="L604" s="125">
        <v>2.49626916293583</v>
      </c>
      <c r="M604" s="130">
        <v>5.3695955369595501</v>
      </c>
      <c r="N604" s="137">
        <f t="shared" si="99"/>
        <v>21.4783821478382</v>
      </c>
      <c r="O604" s="132">
        <f t="shared" si="100"/>
        <v>0.21478382147838201</v>
      </c>
      <c r="P604" s="134">
        <f t="shared" si="101"/>
        <v>733</v>
      </c>
      <c r="Q604" s="134">
        <v>1124</v>
      </c>
      <c r="R604" s="134" t="str">
        <f t="shared" si="102"/>
        <v>733/1124</v>
      </c>
      <c r="S604" s="132">
        <f t="shared" si="103"/>
        <v>0.65213523131672602</v>
      </c>
      <c r="T604" s="137">
        <f t="shared" si="104"/>
        <v>67.393238434163706</v>
      </c>
      <c r="U604" s="133" t="e">
        <f ca="1">[1]!f_risk_annusharpe(A604,"2019/9/30","2019/12/31",1,1,3)</f>
        <v>#NAME?</v>
      </c>
      <c r="V604" s="134" t="e">
        <f t="shared" ca="1" si="105"/>
        <v>#NAME?</v>
      </c>
      <c r="W604" s="134">
        <f t="shared" si="106"/>
        <v>1124</v>
      </c>
      <c r="X604" s="134" t="e">
        <f t="shared" ca="1" si="107"/>
        <v>#NAME?</v>
      </c>
      <c r="Y604" s="132" t="e">
        <f t="shared" ca="1" si="108"/>
        <v>#NAME?</v>
      </c>
      <c r="Z604" s="137" t="e">
        <f t="shared" ca="1" si="109"/>
        <v>#NAME?</v>
      </c>
      <c r="AA604" s="125">
        <v>11.463558571850101</v>
      </c>
      <c r="AB604" s="125">
        <v>29.079104732615701</v>
      </c>
      <c r="AC604" s="123" t="s">
        <v>11145</v>
      </c>
      <c r="AD604" s="125">
        <v>30.068003787552701</v>
      </c>
      <c r="AE604" s="123" t="s">
        <v>11146</v>
      </c>
      <c r="AF604" s="125">
        <v>51.039584166333498</v>
      </c>
      <c r="AG604" s="123" t="s">
        <v>11147</v>
      </c>
      <c r="AH604" s="125">
        <v>51.1</v>
      </c>
      <c r="AI604" s="123" t="s">
        <v>163</v>
      </c>
      <c r="AJ604" s="123" t="s">
        <v>197</v>
      </c>
      <c r="AK604" s="124">
        <v>1.3318848887000001</v>
      </c>
      <c r="AL604" s="123" t="s">
        <v>159</v>
      </c>
      <c r="AM604" s="36">
        <v>42727</v>
      </c>
      <c r="AN604" s="123" t="s">
        <v>9271</v>
      </c>
      <c r="AO604" s="123" t="s">
        <v>10808</v>
      </c>
      <c r="AP604" s="123" t="s">
        <v>246</v>
      </c>
      <c r="AQ604" s="123" t="s">
        <v>192</v>
      </c>
    </row>
    <row r="605" spans="1:43">
      <c r="A605" s="123" t="s">
        <v>8226</v>
      </c>
      <c r="B605" s="123" t="s">
        <v>8227</v>
      </c>
      <c r="C605" s="36">
        <v>43830</v>
      </c>
      <c r="D605" s="124">
        <v>2.7078000000000002</v>
      </c>
      <c r="E605" s="124">
        <v>2.7477999999999998</v>
      </c>
      <c r="F605" s="125">
        <v>0.43396016468232401</v>
      </c>
      <c r="G605" s="36">
        <v>43829</v>
      </c>
      <c r="H605" s="124">
        <v>2.6960999999999999</v>
      </c>
      <c r="I605" s="125">
        <v>29.071929071929102</v>
      </c>
      <c r="J605" s="123" t="s">
        <v>11148</v>
      </c>
      <c r="K605" s="125">
        <v>1.69758882295502</v>
      </c>
      <c r="L605" s="125">
        <v>6.0426865087135297</v>
      </c>
      <c r="M605" s="130">
        <v>5.5343362693896703</v>
      </c>
      <c r="N605" s="137">
        <f t="shared" si="99"/>
        <v>22.137345077558681</v>
      </c>
      <c r="O605" s="132">
        <f t="shared" si="100"/>
        <v>0.22137345077558682</v>
      </c>
      <c r="P605" s="134">
        <f t="shared" si="101"/>
        <v>720</v>
      </c>
      <c r="Q605" s="134">
        <v>1124</v>
      </c>
      <c r="R605" s="134" t="str">
        <f t="shared" si="102"/>
        <v>720/1124</v>
      </c>
      <c r="S605" s="132">
        <f t="shared" si="103"/>
        <v>0.64056939501779364</v>
      </c>
      <c r="T605" s="137">
        <f t="shared" si="104"/>
        <v>67.971530249110316</v>
      </c>
      <c r="U605" s="133" t="e">
        <f ca="1">[1]!f_risk_annusharpe(A605,"2019/9/30","2019/12/31",1,1,3)</f>
        <v>#NAME?</v>
      </c>
      <c r="V605" s="134" t="e">
        <f t="shared" ca="1" si="105"/>
        <v>#NAME?</v>
      </c>
      <c r="W605" s="134">
        <f t="shared" si="106"/>
        <v>1124</v>
      </c>
      <c r="X605" s="134" t="e">
        <f t="shared" ca="1" si="107"/>
        <v>#NAME?</v>
      </c>
      <c r="Y605" s="132" t="e">
        <f t="shared" ca="1" si="108"/>
        <v>#NAME?</v>
      </c>
      <c r="Z605" s="137" t="e">
        <f t="shared" ca="1" si="109"/>
        <v>#NAME?</v>
      </c>
      <c r="AA605" s="125">
        <v>12.4595066035385</v>
      </c>
      <c r="AB605" s="125">
        <v>29.071929071929102</v>
      </c>
      <c r="AC605" s="123" t="s">
        <v>11148</v>
      </c>
      <c r="AD605" s="125">
        <v>7.6189340646238399</v>
      </c>
      <c r="AE605" s="123" t="s">
        <v>11149</v>
      </c>
      <c r="AF605" s="125">
        <v>37.270607320288001</v>
      </c>
      <c r="AG605" s="123" t="s">
        <v>11150</v>
      </c>
      <c r="AH605" s="125">
        <v>180.72520784</v>
      </c>
      <c r="AI605" s="123" t="s">
        <v>157</v>
      </c>
      <c r="AJ605" s="123" t="s">
        <v>166</v>
      </c>
      <c r="AK605" s="124">
        <v>4.4956024326000001</v>
      </c>
      <c r="AL605" s="123" t="s">
        <v>159</v>
      </c>
      <c r="AM605" s="36">
        <v>41024</v>
      </c>
      <c r="AN605" s="123" t="s">
        <v>9271</v>
      </c>
      <c r="AO605" s="123" t="s">
        <v>11151</v>
      </c>
      <c r="AP605" s="123" t="s">
        <v>340</v>
      </c>
      <c r="AQ605" s="123" t="s">
        <v>207</v>
      </c>
    </row>
    <row r="606" spans="1:43">
      <c r="A606" s="123" t="s">
        <v>8228</v>
      </c>
      <c r="B606" s="123" t="s">
        <v>8229</v>
      </c>
      <c r="C606" s="36">
        <v>43830</v>
      </c>
      <c r="D606" s="124">
        <v>0.84399999999999997</v>
      </c>
      <c r="E606" s="124">
        <v>0.84399999999999997</v>
      </c>
      <c r="F606" s="125">
        <v>0.59594755661501797</v>
      </c>
      <c r="G606" s="36">
        <v>43829</v>
      </c>
      <c r="H606" s="124">
        <v>0.83899999999999997</v>
      </c>
      <c r="I606" s="125">
        <v>29.051987767584102</v>
      </c>
      <c r="J606" s="123" t="s">
        <v>11152</v>
      </c>
      <c r="K606" s="125">
        <v>2.3030303030303099</v>
      </c>
      <c r="L606" s="125">
        <v>7.79054916985951</v>
      </c>
      <c r="M606" s="130">
        <v>7.24269377382464</v>
      </c>
      <c r="N606" s="137">
        <f t="shared" si="99"/>
        <v>28.97077509529856</v>
      </c>
      <c r="O606" s="132">
        <f t="shared" si="100"/>
        <v>0.28970775095298562</v>
      </c>
      <c r="P606" s="134">
        <f t="shared" si="101"/>
        <v>584</v>
      </c>
      <c r="Q606" s="134">
        <v>1124</v>
      </c>
      <c r="R606" s="134" t="str">
        <f t="shared" si="102"/>
        <v>584/1124</v>
      </c>
      <c r="S606" s="132">
        <f t="shared" si="103"/>
        <v>0.5195729537366548</v>
      </c>
      <c r="T606" s="137">
        <f t="shared" si="104"/>
        <v>74.021352313167256</v>
      </c>
      <c r="U606" s="133" t="e">
        <f ca="1">[1]!f_risk_annusharpe(A606,"2019/9/30","2019/12/31",1,1,3)</f>
        <v>#NAME?</v>
      </c>
      <c r="V606" s="134" t="e">
        <f t="shared" ca="1" si="105"/>
        <v>#NAME?</v>
      </c>
      <c r="W606" s="134">
        <f t="shared" si="106"/>
        <v>1124</v>
      </c>
      <c r="X606" s="134" t="e">
        <f t="shared" ca="1" si="107"/>
        <v>#NAME?</v>
      </c>
      <c r="Y606" s="132" t="e">
        <f t="shared" ca="1" si="108"/>
        <v>#NAME?</v>
      </c>
      <c r="Z606" s="137" t="e">
        <f t="shared" ca="1" si="109"/>
        <v>#NAME?</v>
      </c>
      <c r="AA606" s="125">
        <v>9.1849935316946905</v>
      </c>
      <c r="AB606" s="125">
        <v>29.051987767584102</v>
      </c>
      <c r="AC606" s="123" t="s">
        <v>11152</v>
      </c>
      <c r="AD606" s="125">
        <v>0.476190476190477</v>
      </c>
      <c r="AE606" s="123" t="s">
        <v>11153</v>
      </c>
      <c r="AF606" s="125">
        <v>10.9067017082786</v>
      </c>
      <c r="AG606" s="123" t="s">
        <v>11154</v>
      </c>
      <c r="AH606" s="125">
        <v>-15.6</v>
      </c>
      <c r="AI606" s="123" t="s">
        <v>157</v>
      </c>
      <c r="AJ606" s="123" t="s">
        <v>158</v>
      </c>
      <c r="AK606" s="124">
        <v>3.8503397741000001</v>
      </c>
      <c r="AL606" s="123" t="s">
        <v>159</v>
      </c>
      <c r="AM606" s="36">
        <v>42150</v>
      </c>
      <c r="AN606" s="123" t="s">
        <v>9271</v>
      </c>
      <c r="AO606" s="123" t="s">
        <v>11155</v>
      </c>
      <c r="AP606" s="123" t="s">
        <v>246</v>
      </c>
      <c r="AQ606" s="123" t="s">
        <v>183</v>
      </c>
    </row>
    <row r="607" spans="1:43">
      <c r="A607" s="123" t="s">
        <v>8230</v>
      </c>
      <c r="B607" s="123" t="s">
        <v>8231</v>
      </c>
      <c r="C607" s="36">
        <v>43830</v>
      </c>
      <c r="D607" s="124">
        <v>0.86</v>
      </c>
      <c r="E607" s="124">
        <v>0.86</v>
      </c>
      <c r="F607" s="125">
        <v>0.467289719626169</v>
      </c>
      <c r="G607" s="36">
        <v>43829</v>
      </c>
      <c r="H607" s="124">
        <v>0.85599999999999998</v>
      </c>
      <c r="I607" s="125">
        <v>28.935532233882999</v>
      </c>
      <c r="J607" s="123" t="s">
        <v>11156</v>
      </c>
      <c r="K607" s="125">
        <v>2.38095238095238</v>
      </c>
      <c r="L607" s="125">
        <v>7.0983810709838</v>
      </c>
      <c r="M607" s="130">
        <v>9.6938775510203996</v>
      </c>
      <c r="N607" s="137">
        <f t="shared" si="99"/>
        <v>38.775510204081598</v>
      </c>
      <c r="O607" s="132">
        <f t="shared" si="100"/>
        <v>0.38775510204081598</v>
      </c>
      <c r="P607" s="134">
        <f t="shared" si="101"/>
        <v>359</v>
      </c>
      <c r="Q607" s="134">
        <v>1124</v>
      </c>
      <c r="R607" s="134" t="str">
        <f t="shared" si="102"/>
        <v>359/1124</v>
      </c>
      <c r="S607" s="132">
        <f t="shared" si="103"/>
        <v>0.3193950177935943</v>
      </c>
      <c r="T607" s="137">
        <f t="shared" si="104"/>
        <v>84.030249110320284</v>
      </c>
      <c r="U607" s="133" t="e">
        <f ca="1">[1]!f_risk_annusharpe(A607,"2019/9/30","2019/12/31",1,1,3)</f>
        <v>#NAME?</v>
      </c>
      <c r="V607" s="134" t="e">
        <f t="shared" ca="1" si="105"/>
        <v>#NAME?</v>
      </c>
      <c r="W607" s="134">
        <f t="shared" si="106"/>
        <v>1124</v>
      </c>
      <c r="X607" s="134" t="e">
        <f t="shared" ca="1" si="107"/>
        <v>#NAME?</v>
      </c>
      <c r="Y607" s="132" t="e">
        <f t="shared" ca="1" si="108"/>
        <v>#NAME?</v>
      </c>
      <c r="Z607" s="137" t="e">
        <f t="shared" ca="1" si="109"/>
        <v>#NAME?</v>
      </c>
      <c r="AA607" s="125">
        <v>18.457300275482101</v>
      </c>
      <c r="AB607" s="125">
        <v>28.935532233882999</v>
      </c>
      <c r="AC607" s="123" t="s">
        <v>11156</v>
      </c>
      <c r="AD607" s="125">
        <v>-11.8852459016393</v>
      </c>
      <c r="AE607" s="123" t="s">
        <v>11157</v>
      </c>
      <c r="AF607" s="125">
        <v>-4.0178571428571503</v>
      </c>
      <c r="AG607" s="123" t="s">
        <v>11158</v>
      </c>
      <c r="AH607" s="125">
        <v>-14</v>
      </c>
      <c r="AI607" s="123" t="s">
        <v>157</v>
      </c>
      <c r="AJ607" s="123" t="s">
        <v>186</v>
      </c>
      <c r="AK607" s="124">
        <v>2.8865538869999998</v>
      </c>
      <c r="AL607" s="123" t="s">
        <v>159</v>
      </c>
      <c r="AM607" s="36">
        <v>42090</v>
      </c>
      <c r="AN607" s="123" t="s">
        <v>9271</v>
      </c>
      <c r="AO607" s="123" t="s">
        <v>11159</v>
      </c>
      <c r="AP607" s="123" t="s">
        <v>433</v>
      </c>
      <c r="AQ607" s="123" t="s">
        <v>185</v>
      </c>
    </row>
    <row r="608" spans="1:43">
      <c r="A608" s="123" t="s">
        <v>8232</v>
      </c>
      <c r="B608" s="123" t="s">
        <v>8233</v>
      </c>
      <c r="C608" s="36">
        <v>43830</v>
      </c>
      <c r="D608" s="124">
        <v>1.137</v>
      </c>
      <c r="E608" s="124">
        <v>1.137</v>
      </c>
      <c r="F608" s="125">
        <v>0.44169611307421502</v>
      </c>
      <c r="G608" s="36">
        <v>43829</v>
      </c>
      <c r="H608" s="124">
        <v>1.1319999999999999</v>
      </c>
      <c r="I608" s="125">
        <v>28.9115646258503</v>
      </c>
      <c r="J608" s="123" t="s">
        <v>11160</v>
      </c>
      <c r="K608" s="125">
        <v>2.1563342318059302</v>
      </c>
      <c r="L608" s="125">
        <v>7.2641509433962197</v>
      </c>
      <c r="M608" s="130">
        <v>9.1170825335892491</v>
      </c>
      <c r="N608" s="137">
        <f t="shared" si="99"/>
        <v>36.468330134356997</v>
      </c>
      <c r="O608" s="132">
        <f t="shared" si="100"/>
        <v>0.36468330134356997</v>
      </c>
      <c r="P608" s="134">
        <f t="shared" si="101"/>
        <v>411</v>
      </c>
      <c r="Q608" s="134">
        <v>1124</v>
      </c>
      <c r="R608" s="134" t="str">
        <f t="shared" si="102"/>
        <v>411/1124</v>
      </c>
      <c r="S608" s="132">
        <f t="shared" si="103"/>
        <v>0.36565836298932386</v>
      </c>
      <c r="T608" s="137">
        <f t="shared" si="104"/>
        <v>81.717081850533816</v>
      </c>
      <c r="U608" s="133" t="e">
        <f ca="1">[1]!f_risk_annusharpe(A608,"2019/9/30","2019/12/31",1,1,3)</f>
        <v>#NAME?</v>
      </c>
      <c r="V608" s="134" t="e">
        <f t="shared" ca="1" si="105"/>
        <v>#NAME?</v>
      </c>
      <c r="W608" s="134">
        <f t="shared" si="106"/>
        <v>1124</v>
      </c>
      <c r="X608" s="134" t="e">
        <f t="shared" ca="1" si="107"/>
        <v>#NAME?</v>
      </c>
      <c r="Y608" s="132" t="e">
        <f t="shared" ca="1" si="108"/>
        <v>#NAME?</v>
      </c>
      <c r="Z608" s="137" t="e">
        <f t="shared" ca="1" si="109"/>
        <v>#NAME?</v>
      </c>
      <c r="AA608" s="125">
        <v>16.3766632548618</v>
      </c>
      <c r="AB608" s="125">
        <v>28.9115646258503</v>
      </c>
      <c r="AC608" s="123" t="s">
        <v>11160</v>
      </c>
      <c r="AD608" s="125">
        <v>14.1566265060241</v>
      </c>
      <c r="AE608" s="123" t="s">
        <v>11161</v>
      </c>
      <c r="AF608" s="125">
        <v>18.4375</v>
      </c>
      <c r="AG608" s="123" t="s">
        <v>11162</v>
      </c>
      <c r="AH608" s="125">
        <v>13.7</v>
      </c>
      <c r="AI608" s="123" t="s">
        <v>157</v>
      </c>
      <c r="AJ608" s="123" t="s">
        <v>158</v>
      </c>
      <c r="AK608" s="124">
        <v>1.1584487499</v>
      </c>
      <c r="AL608" s="123" t="s">
        <v>159</v>
      </c>
      <c r="AM608" s="36">
        <v>42403</v>
      </c>
      <c r="AN608" s="123" t="s">
        <v>9271</v>
      </c>
      <c r="AO608" s="123" t="s">
        <v>11163</v>
      </c>
      <c r="AP608" s="123" t="s">
        <v>470</v>
      </c>
      <c r="AQ608" s="123" t="s">
        <v>229</v>
      </c>
    </row>
    <row r="609" spans="1:43">
      <c r="A609" s="123" t="s">
        <v>8234</v>
      </c>
      <c r="B609" s="123" t="s">
        <v>8235</v>
      </c>
      <c r="C609" s="36">
        <v>43830</v>
      </c>
      <c r="D609" s="124">
        <v>1.0660000000000001</v>
      </c>
      <c r="E609" s="124">
        <v>1.0660000000000001</v>
      </c>
      <c r="F609" s="125">
        <v>1.3307984790874501</v>
      </c>
      <c r="G609" s="36">
        <v>43829</v>
      </c>
      <c r="H609" s="124">
        <v>1.052</v>
      </c>
      <c r="I609" s="125">
        <v>28.899637243047199</v>
      </c>
      <c r="J609" s="123" t="s">
        <v>11164</v>
      </c>
      <c r="K609" s="125">
        <v>5.0246305418719404</v>
      </c>
      <c r="L609" s="125">
        <v>13.404255319149</v>
      </c>
      <c r="M609" s="130">
        <v>8.8866189989785607</v>
      </c>
      <c r="N609" s="137">
        <f t="shared" si="99"/>
        <v>35.546475995914243</v>
      </c>
      <c r="O609" s="132">
        <f t="shared" si="100"/>
        <v>0.35546475995914245</v>
      </c>
      <c r="P609" s="134">
        <f t="shared" si="101"/>
        <v>430</v>
      </c>
      <c r="Q609" s="134">
        <v>1124</v>
      </c>
      <c r="R609" s="134" t="str">
        <f t="shared" si="102"/>
        <v>430/1124</v>
      </c>
      <c r="S609" s="132">
        <f t="shared" si="103"/>
        <v>0.38256227758007116</v>
      </c>
      <c r="T609" s="137">
        <f t="shared" si="104"/>
        <v>80.871886120996436</v>
      </c>
      <c r="U609" s="133" t="e">
        <f ca="1">[1]!f_risk_annusharpe(A609,"2019/9/30","2019/12/31",1,1,3)</f>
        <v>#NAME?</v>
      </c>
      <c r="V609" s="134" t="e">
        <f t="shared" ca="1" si="105"/>
        <v>#NAME?</v>
      </c>
      <c r="W609" s="134">
        <f t="shared" si="106"/>
        <v>1124</v>
      </c>
      <c r="X609" s="134" t="e">
        <f t="shared" ca="1" si="107"/>
        <v>#NAME?</v>
      </c>
      <c r="Y609" s="132" t="e">
        <f t="shared" ca="1" si="108"/>
        <v>#NAME?</v>
      </c>
      <c r="Z609" s="137" t="e">
        <f t="shared" ca="1" si="109"/>
        <v>#NAME?</v>
      </c>
      <c r="AA609" s="125">
        <v>8.5539714867617196</v>
      </c>
      <c r="AB609" s="125">
        <v>28.899637243047199</v>
      </c>
      <c r="AC609" s="123" t="s">
        <v>11164</v>
      </c>
      <c r="AD609" s="125">
        <v>9.3333333333333393</v>
      </c>
      <c r="AE609" s="123" t="s">
        <v>11165</v>
      </c>
      <c r="AF609" s="125">
        <v>-7.6256499133448798</v>
      </c>
      <c r="AG609" s="123" t="s">
        <v>11166</v>
      </c>
      <c r="AH609" s="125">
        <v>6.6000000000000103</v>
      </c>
      <c r="AI609" s="123" t="s">
        <v>157</v>
      </c>
      <c r="AJ609" s="123" t="s">
        <v>158</v>
      </c>
      <c r="AK609" s="124">
        <v>5.6278353692999996</v>
      </c>
      <c r="AL609" s="123" t="s">
        <v>159</v>
      </c>
      <c r="AM609" s="36">
        <v>42194</v>
      </c>
      <c r="AN609" s="123" t="s">
        <v>9271</v>
      </c>
      <c r="AO609" s="123" t="s">
        <v>9664</v>
      </c>
      <c r="AP609" s="123" t="s">
        <v>171</v>
      </c>
      <c r="AQ609" s="123" t="s">
        <v>11167</v>
      </c>
    </row>
    <row r="610" spans="1:43">
      <c r="A610" s="123" t="s">
        <v>8236</v>
      </c>
      <c r="B610" s="123" t="s">
        <v>8237</v>
      </c>
      <c r="C610" s="36">
        <v>43830</v>
      </c>
      <c r="D610" s="124">
        <v>1.405</v>
      </c>
      <c r="E610" s="124">
        <v>2.085</v>
      </c>
      <c r="F610" s="125">
        <v>0.35714285714286198</v>
      </c>
      <c r="G610" s="36">
        <v>43829</v>
      </c>
      <c r="H610" s="124">
        <v>1.4</v>
      </c>
      <c r="I610" s="125">
        <v>28.6630036630037</v>
      </c>
      <c r="J610" s="123" t="s">
        <v>11168</v>
      </c>
      <c r="K610" s="125">
        <v>2.1818181818181901</v>
      </c>
      <c r="L610" s="125">
        <v>7.4980872226472899</v>
      </c>
      <c r="M610" s="130">
        <v>10.5428796223446</v>
      </c>
      <c r="N610" s="137">
        <f t="shared" si="99"/>
        <v>42.1715184893784</v>
      </c>
      <c r="O610" s="132">
        <f t="shared" si="100"/>
        <v>0.42171518489378401</v>
      </c>
      <c r="P610" s="134">
        <f t="shared" si="101"/>
        <v>299</v>
      </c>
      <c r="Q610" s="134">
        <v>1124</v>
      </c>
      <c r="R610" s="134" t="str">
        <f t="shared" si="102"/>
        <v>299/1124</v>
      </c>
      <c r="S610" s="132">
        <f t="shared" si="103"/>
        <v>0.26601423487544484</v>
      </c>
      <c r="T610" s="137">
        <f t="shared" si="104"/>
        <v>86.69928825622776</v>
      </c>
      <c r="U610" s="133" t="e">
        <f ca="1">[1]!f_risk_annusharpe(A610,"2019/9/30","2019/12/31",1,1,3)</f>
        <v>#NAME?</v>
      </c>
      <c r="V610" s="134" t="e">
        <f t="shared" ca="1" si="105"/>
        <v>#NAME?</v>
      </c>
      <c r="W610" s="134">
        <f t="shared" si="106"/>
        <v>1124</v>
      </c>
      <c r="X610" s="134" t="e">
        <f t="shared" ca="1" si="107"/>
        <v>#NAME?</v>
      </c>
      <c r="Y610" s="132" t="e">
        <f t="shared" ca="1" si="108"/>
        <v>#NAME?</v>
      </c>
      <c r="Z610" s="137" t="e">
        <f t="shared" ca="1" si="109"/>
        <v>#NAME?</v>
      </c>
      <c r="AA610" s="125">
        <v>19.982920580700299</v>
      </c>
      <c r="AB610" s="125">
        <v>28.6630036630037</v>
      </c>
      <c r="AC610" s="123" t="s">
        <v>11168</v>
      </c>
      <c r="AD610" s="125">
        <v>-8.9436163318211293</v>
      </c>
      <c r="AE610" s="123" t="s">
        <v>11169</v>
      </c>
      <c r="AF610" s="125">
        <v>-5.3804251291252303</v>
      </c>
      <c r="AG610" s="123" t="s">
        <v>11170</v>
      </c>
      <c r="AH610" s="125">
        <v>107.007642</v>
      </c>
      <c r="AI610" s="123" t="s">
        <v>157</v>
      </c>
      <c r="AJ610" s="123" t="s">
        <v>186</v>
      </c>
      <c r="AK610" s="124">
        <v>4.9470325527999996</v>
      </c>
      <c r="AL610" s="123" t="s">
        <v>159</v>
      </c>
      <c r="AM610" s="36">
        <v>41373</v>
      </c>
      <c r="AN610" s="123" t="s">
        <v>9271</v>
      </c>
      <c r="AO610" s="123" t="s">
        <v>11171</v>
      </c>
      <c r="AP610" s="123" t="s">
        <v>244</v>
      </c>
      <c r="AQ610" s="123" t="s">
        <v>235</v>
      </c>
    </row>
    <row r="611" spans="1:43">
      <c r="A611" s="123" t="s">
        <v>8238</v>
      </c>
      <c r="B611" s="123" t="s">
        <v>8239</v>
      </c>
      <c r="C611" s="36">
        <v>43830</v>
      </c>
      <c r="D611" s="124">
        <v>1.5569999999999999</v>
      </c>
      <c r="E611" s="124">
        <v>1.5569999999999999</v>
      </c>
      <c r="F611" s="125">
        <v>0.32216494845358501</v>
      </c>
      <c r="G611" s="36">
        <v>43829</v>
      </c>
      <c r="H611" s="124">
        <v>1.552</v>
      </c>
      <c r="I611" s="125">
        <v>28.465368777510498</v>
      </c>
      <c r="J611" s="123" t="s">
        <v>11172</v>
      </c>
      <c r="K611" s="125">
        <v>3.1809145129224601</v>
      </c>
      <c r="L611" s="125">
        <v>9.8025577985492198</v>
      </c>
      <c r="M611" s="130">
        <v>12.095051805862299</v>
      </c>
      <c r="N611" s="137">
        <f t="shared" si="99"/>
        <v>48.380207223449197</v>
      </c>
      <c r="O611" s="132">
        <f t="shared" si="100"/>
        <v>0.48380207223449195</v>
      </c>
      <c r="P611" s="134">
        <f t="shared" si="101"/>
        <v>208</v>
      </c>
      <c r="Q611" s="134">
        <v>1124</v>
      </c>
      <c r="R611" s="134" t="str">
        <f t="shared" si="102"/>
        <v>208/1124</v>
      </c>
      <c r="S611" s="132">
        <f t="shared" si="103"/>
        <v>0.18505338078291814</v>
      </c>
      <c r="T611" s="137">
        <f t="shared" si="104"/>
        <v>90.7473309608541</v>
      </c>
      <c r="U611" s="133" t="e">
        <f ca="1">[1]!f_risk_annusharpe(A611,"2019/9/30","2019/12/31",1,1,3)</f>
        <v>#NAME?</v>
      </c>
      <c r="V611" s="134" t="e">
        <f t="shared" ca="1" si="105"/>
        <v>#NAME?</v>
      </c>
      <c r="W611" s="134">
        <f t="shared" si="106"/>
        <v>1124</v>
      </c>
      <c r="X611" s="134" t="e">
        <f t="shared" ca="1" si="107"/>
        <v>#NAME?</v>
      </c>
      <c r="Y611" s="132" t="e">
        <f t="shared" ca="1" si="108"/>
        <v>#NAME?</v>
      </c>
      <c r="Z611" s="137" t="e">
        <f t="shared" ca="1" si="109"/>
        <v>#NAME?</v>
      </c>
      <c r="AA611" s="125">
        <v>11.134922882471599</v>
      </c>
      <c r="AB611" s="125">
        <v>28.465368777510498</v>
      </c>
      <c r="AC611" s="123" t="s">
        <v>11172</v>
      </c>
      <c r="AD611" s="125">
        <v>10.1452858267716</v>
      </c>
      <c r="AE611" s="123" t="s">
        <v>11173</v>
      </c>
      <c r="AF611" s="125">
        <v>26.2748863590772</v>
      </c>
      <c r="AG611" s="123" t="s">
        <v>11174</v>
      </c>
      <c r="AH611" s="125">
        <v>25.896061700000001</v>
      </c>
      <c r="AI611" s="123" t="s">
        <v>174</v>
      </c>
      <c r="AJ611" s="123" t="s">
        <v>158</v>
      </c>
      <c r="AK611" s="124">
        <v>1.7071835321</v>
      </c>
      <c r="AL611" s="123" t="s">
        <v>159</v>
      </c>
      <c r="AM611" s="36">
        <v>42706</v>
      </c>
      <c r="AN611" s="123" t="s">
        <v>9271</v>
      </c>
      <c r="AO611" s="123" t="s">
        <v>11175</v>
      </c>
      <c r="AP611" s="123" t="s">
        <v>175</v>
      </c>
      <c r="AQ611" s="123" t="s">
        <v>181</v>
      </c>
    </row>
    <row r="612" spans="1:43">
      <c r="A612" s="123" t="s">
        <v>8240</v>
      </c>
      <c r="B612" s="123" t="s">
        <v>8241</v>
      </c>
      <c r="C612" s="36">
        <v>43830</v>
      </c>
      <c r="D612" s="124">
        <v>1.3845000000000001</v>
      </c>
      <c r="E612" s="124">
        <v>2.1328999999999998</v>
      </c>
      <c r="F612" s="125">
        <v>0.51546391752578302</v>
      </c>
      <c r="G612" s="36">
        <v>43829</v>
      </c>
      <c r="H612" s="124">
        <v>1.3774</v>
      </c>
      <c r="I612" s="125">
        <v>28.4084585420145</v>
      </c>
      <c r="J612" s="123" t="s">
        <v>11176</v>
      </c>
      <c r="K612" s="125">
        <v>1.7266715650257201</v>
      </c>
      <c r="L612" s="125">
        <v>6.9194532396324204</v>
      </c>
      <c r="M612" s="130">
        <v>10.2308917197452</v>
      </c>
      <c r="N612" s="137">
        <f t="shared" si="99"/>
        <v>40.9235668789808</v>
      </c>
      <c r="O612" s="132">
        <f t="shared" si="100"/>
        <v>0.40923566878980799</v>
      </c>
      <c r="P612" s="134">
        <f t="shared" si="101"/>
        <v>324</v>
      </c>
      <c r="Q612" s="134">
        <v>1124</v>
      </c>
      <c r="R612" s="134" t="str">
        <f t="shared" si="102"/>
        <v>324/1124</v>
      </c>
      <c r="S612" s="132">
        <f t="shared" si="103"/>
        <v>0.28825622775800713</v>
      </c>
      <c r="T612" s="137">
        <f t="shared" si="104"/>
        <v>85.587188612099638</v>
      </c>
      <c r="U612" s="133" t="e">
        <f ca="1">[1]!f_risk_annusharpe(A612,"2019/9/30","2019/12/31",1,1,3)</f>
        <v>#NAME?</v>
      </c>
      <c r="V612" s="134" t="e">
        <f t="shared" ca="1" si="105"/>
        <v>#NAME?</v>
      </c>
      <c r="W612" s="134">
        <f t="shared" si="106"/>
        <v>1124</v>
      </c>
      <c r="X612" s="134" t="e">
        <f t="shared" ca="1" si="107"/>
        <v>#NAME?</v>
      </c>
      <c r="Y612" s="132" t="e">
        <f t="shared" ca="1" si="108"/>
        <v>#NAME?</v>
      </c>
      <c r="Z612" s="137" t="e">
        <f t="shared" ca="1" si="109"/>
        <v>#NAME?</v>
      </c>
      <c r="AA612" s="125">
        <v>20.695667335018801</v>
      </c>
      <c r="AB612" s="125">
        <v>28.4084585420145</v>
      </c>
      <c r="AC612" s="123" t="s">
        <v>11176</v>
      </c>
      <c r="AD612" s="125">
        <v>30.736543909348502</v>
      </c>
      <c r="AE612" s="123" t="s">
        <v>11177</v>
      </c>
      <c r="AF612" s="125">
        <v>34.417475728155402</v>
      </c>
      <c r="AG612" s="123" t="s">
        <v>11178</v>
      </c>
      <c r="AH612" s="125">
        <v>113.2880399</v>
      </c>
      <c r="AI612" s="123" t="s">
        <v>157</v>
      </c>
      <c r="AJ612" s="123" t="s">
        <v>197</v>
      </c>
      <c r="AK612" s="124">
        <v>1.5566596465</v>
      </c>
      <c r="AL612" s="123" t="s">
        <v>159</v>
      </c>
      <c r="AM612" s="36">
        <v>41123</v>
      </c>
      <c r="AN612" s="123" t="s">
        <v>9271</v>
      </c>
      <c r="AO612" s="123" t="s">
        <v>543</v>
      </c>
      <c r="AP612" s="123" t="s">
        <v>233</v>
      </c>
      <c r="AQ612" s="123" t="s">
        <v>181</v>
      </c>
    </row>
    <row r="613" spans="1:43">
      <c r="A613" s="123" t="s">
        <v>8242</v>
      </c>
      <c r="B613" s="123" t="s">
        <v>8243</v>
      </c>
      <c r="C613" s="36">
        <v>43830</v>
      </c>
      <c r="D613" s="124">
        <v>1.0205</v>
      </c>
      <c r="E613" s="124">
        <v>1.0205</v>
      </c>
      <c r="F613" s="125">
        <v>0.36388670338316598</v>
      </c>
      <c r="G613" s="36">
        <v>43829</v>
      </c>
      <c r="H613" s="124">
        <v>1.0167999999999999</v>
      </c>
      <c r="I613" s="125">
        <v>28.380928418669001</v>
      </c>
      <c r="J613" s="123" t="s">
        <v>11179</v>
      </c>
      <c r="K613" s="125">
        <v>1.97861496952134</v>
      </c>
      <c r="L613" s="125">
        <v>6.9594382140236899</v>
      </c>
      <c r="M613" s="130">
        <v>5.8609958506224098</v>
      </c>
      <c r="N613" s="137">
        <f t="shared" si="99"/>
        <v>23.443983402489639</v>
      </c>
      <c r="O613" s="132">
        <f t="shared" si="100"/>
        <v>0.2344398340248964</v>
      </c>
      <c r="P613" s="134">
        <f t="shared" si="101"/>
        <v>693</v>
      </c>
      <c r="Q613" s="134">
        <v>1124</v>
      </c>
      <c r="R613" s="134" t="str">
        <f t="shared" si="102"/>
        <v>693/1124</v>
      </c>
      <c r="S613" s="132">
        <f t="shared" si="103"/>
        <v>0.61654804270462638</v>
      </c>
      <c r="T613" s="137">
        <f t="shared" si="104"/>
        <v>69.172597864768676</v>
      </c>
      <c r="U613" s="133" t="e">
        <f ca="1">[1]!f_risk_annusharpe(A613,"2019/9/30","2019/12/31",1,1,3)</f>
        <v>#NAME?</v>
      </c>
      <c r="V613" s="134" t="e">
        <f t="shared" ca="1" si="105"/>
        <v>#NAME?</v>
      </c>
      <c r="W613" s="134">
        <f t="shared" si="106"/>
        <v>1124</v>
      </c>
      <c r="X613" s="134" t="e">
        <f t="shared" ca="1" si="107"/>
        <v>#NAME?</v>
      </c>
      <c r="Y613" s="132" t="e">
        <f t="shared" ca="1" si="108"/>
        <v>#NAME?</v>
      </c>
      <c r="Z613" s="137" t="e">
        <f t="shared" ca="1" si="109"/>
        <v>#NAME?</v>
      </c>
      <c r="AA613" s="125">
        <v>5.3800082610491504</v>
      </c>
      <c r="AB613" s="125">
        <v>28.380928418669001</v>
      </c>
      <c r="AC613" s="123" t="s">
        <v>11179</v>
      </c>
      <c r="AD613" s="125">
        <v>1.38088615140076</v>
      </c>
      <c r="AE613" s="123" t="s">
        <v>11180</v>
      </c>
      <c r="AF613" s="126">
        <v>0</v>
      </c>
      <c r="AG613" s="123"/>
      <c r="AH613" s="125">
        <v>2.0499999999999998</v>
      </c>
      <c r="AI613" s="123" t="s">
        <v>157</v>
      </c>
      <c r="AJ613" s="123" t="s">
        <v>95</v>
      </c>
      <c r="AK613" s="124">
        <v>17.082719660999999</v>
      </c>
      <c r="AL613" s="123" t="s">
        <v>159</v>
      </c>
      <c r="AM613" s="36">
        <v>43004</v>
      </c>
      <c r="AN613" s="123" t="s">
        <v>9271</v>
      </c>
      <c r="AO613" s="123" t="s">
        <v>10778</v>
      </c>
      <c r="AP613" s="123" t="s">
        <v>331</v>
      </c>
      <c r="AQ613" s="123" t="s">
        <v>185</v>
      </c>
    </row>
    <row r="614" spans="1:43">
      <c r="A614" s="123" t="s">
        <v>8244</v>
      </c>
      <c r="B614" s="123" t="s">
        <v>8245</v>
      </c>
      <c r="C614" s="36">
        <v>43830</v>
      </c>
      <c r="D614" s="124">
        <v>1.2887999999999999</v>
      </c>
      <c r="E614" s="124">
        <v>1.2887999999999999</v>
      </c>
      <c r="F614" s="125">
        <v>0.43640897755611402</v>
      </c>
      <c r="G614" s="36">
        <v>43829</v>
      </c>
      <c r="H614" s="124">
        <v>1.2831999999999999</v>
      </c>
      <c r="I614" s="125">
        <v>28.353749626531201</v>
      </c>
      <c r="J614" s="123" t="s">
        <v>11181</v>
      </c>
      <c r="K614" s="125">
        <v>3.2030749519538801</v>
      </c>
      <c r="L614" s="125">
        <v>7.75018811136193</v>
      </c>
      <c r="M614" s="130">
        <v>14.815144766147</v>
      </c>
      <c r="N614" s="137">
        <f t="shared" si="99"/>
        <v>59.260579064588001</v>
      </c>
      <c r="O614" s="132">
        <f t="shared" si="100"/>
        <v>0.59260579064588004</v>
      </c>
      <c r="P614" s="134">
        <f t="shared" si="101"/>
        <v>73</v>
      </c>
      <c r="Q614" s="134">
        <v>1124</v>
      </c>
      <c r="R614" s="134" t="str">
        <f t="shared" si="102"/>
        <v>73/1124</v>
      </c>
      <c r="S614" s="132">
        <f t="shared" si="103"/>
        <v>6.494661921708185E-2</v>
      </c>
      <c r="T614" s="137">
        <f t="shared" si="104"/>
        <v>96.7526690391459</v>
      </c>
      <c r="U614" s="133" t="e">
        <f ca="1">[1]!f_risk_annusharpe(A614,"2019/9/30","2019/12/31",1,1,3)</f>
        <v>#NAME?</v>
      </c>
      <c r="V614" s="134" t="e">
        <f t="shared" ca="1" si="105"/>
        <v>#NAME?</v>
      </c>
      <c r="W614" s="134">
        <f t="shared" si="106"/>
        <v>1124</v>
      </c>
      <c r="X614" s="134" t="e">
        <f t="shared" ca="1" si="107"/>
        <v>#NAME?</v>
      </c>
      <c r="Y614" s="132" t="e">
        <f t="shared" ca="1" si="108"/>
        <v>#NAME?</v>
      </c>
      <c r="Z614" s="137" t="e">
        <f t="shared" ca="1" si="109"/>
        <v>#NAME?</v>
      </c>
      <c r="AA614" s="125">
        <v>24.6904024767802</v>
      </c>
      <c r="AB614" s="125">
        <v>28.353749626531201</v>
      </c>
      <c r="AC614" s="123" t="s">
        <v>11181</v>
      </c>
      <c r="AD614" s="126">
        <v>0</v>
      </c>
      <c r="AE614" s="123"/>
      <c r="AF614" s="126">
        <v>0</v>
      </c>
      <c r="AG614" s="123"/>
      <c r="AH614" s="125">
        <v>28.88</v>
      </c>
      <c r="AI614" s="123" t="s">
        <v>157</v>
      </c>
      <c r="AJ614" s="123" t="s">
        <v>95</v>
      </c>
      <c r="AK614" s="124">
        <v>1.5010440249999999</v>
      </c>
      <c r="AL614" s="123" t="s">
        <v>159</v>
      </c>
      <c r="AM614" s="36">
        <v>43306</v>
      </c>
      <c r="AN614" s="123" t="s">
        <v>9271</v>
      </c>
      <c r="AO614" s="123" t="s">
        <v>11182</v>
      </c>
      <c r="AP614" s="123" t="s">
        <v>385</v>
      </c>
      <c r="AQ614" s="123" t="s">
        <v>162</v>
      </c>
    </row>
    <row r="615" spans="1:43">
      <c r="A615" s="123" t="s">
        <v>8246</v>
      </c>
      <c r="B615" s="123" t="s">
        <v>8247</v>
      </c>
      <c r="C615" s="36">
        <v>43830</v>
      </c>
      <c r="D615" s="124">
        <v>1.3109999999999999</v>
      </c>
      <c r="E615" s="124">
        <v>1.5580000000000001</v>
      </c>
      <c r="F615" s="125">
        <v>7.6335877862593896E-2</v>
      </c>
      <c r="G615" s="36">
        <v>43829</v>
      </c>
      <c r="H615" s="124">
        <v>1.31</v>
      </c>
      <c r="I615" s="125">
        <v>28.152529851819899</v>
      </c>
      <c r="J615" s="123" t="s">
        <v>11184</v>
      </c>
      <c r="K615" s="125">
        <v>1.0794140323824299</v>
      </c>
      <c r="L615" s="125">
        <v>5.3858826675335099</v>
      </c>
      <c r="M615" s="130">
        <v>8.3471388747204198</v>
      </c>
      <c r="N615" s="137">
        <f t="shared" si="99"/>
        <v>33.388555498881679</v>
      </c>
      <c r="O615" s="132">
        <f t="shared" si="100"/>
        <v>0.33388555498881678</v>
      </c>
      <c r="P615" s="134">
        <f t="shared" si="101"/>
        <v>470</v>
      </c>
      <c r="Q615" s="134">
        <v>1124</v>
      </c>
      <c r="R615" s="134" t="str">
        <f t="shared" si="102"/>
        <v>470/1124</v>
      </c>
      <c r="S615" s="132">
        <f t="shared" si="103"/>
        <v>0.4181494661921708</v>
      </c>
      <c r="T615" s="137">
        <f t="shared" si="104"/>
        <v>79.092526690391466</v>
      </c>
      <c r="U615" s="133" t="e">
        <f ca="1">[1]!f_risk_annusharpe(A615,"2019/9/30","2019/12/31",1,1,3)</f>
        <v>#NAME?</v>
      </c>
      <c r="V615" s="134" t="e">
        <f t="shared" ca="1" si="105"/>
        <v>#NAME?</v>
      </c>
      <c r="W615" s="134">
        <f t="shared" si="106"/>
        <v>1124</v>
      </c>
      <c r="X615" s="134" t="e">
        <f t="shared" ca="1" si="107"/>
        <v>#NAME?</v>
      </c>
      <c r="Y615" s="132" t="e">
        <f t="shared" ca="1" si="108"/>
        <v>#NAME?</v>
      </c>
      <c r="Z615" s="137" t="e">
        <f t="shared" ca="1" si="109"/>
        <v>#NAME?</v>
      </c>
      <c r="AA615" s="125">
        <v>11.479624182322899</v>
      </c>
      <c r="AB615" s="125">
        <v>28.152529851819899</v>
      </c>
      <c r="AC615" s="123" t="s">
        <v>11184</v>
      </c>
      <c r="AD615" s="125">
        <v>9.9335831729965598</v>
      </c>
      <c r="AE615" s="123" t="s">
        <v>11185</v>
      </c>
      <c r="AF615" s="125">
        <v>55.652991240157498</v>
      </c>
      <c r="AG615" s="123" t="s">
        <v>11186</v>
      </c>
      <c r="AH615" s="125">
        <v>58.143439100000002</v>
      </c>
      <c r="AI615" s="123" t="s">
        <v>157</v>
      </c>
      <c r="AJ615" s="123" t="s">
        <v>189</v>
      </c>
      <c r="AK615" s="124">
        <v>38.228406538800002</v>
      </c>
      <c r="AL615" s="123" t="s">
        <v>159</v>
      </c>
      <c r="AM615" s="36">
        <v>42179</v>
      </c>
      <c r="AN615" s="123" t="s">
        <v>9271</v>
      </c>
      <c r="AO615" s="123" t="s">
        <v>536</v>
      </c>
      <c r="AP615" s="123" t="s">
        <v>249</v>
      </c>
      <c r="AQ615" s="123" t="s">
        <v>165</v>
      </c>
    </row>
    <row r="616" spans="1:43">
      <c r="A616" s="123" t="s">
        <v>8248</v>
      </c>
      <c r="B616" s="123" t="s">
        <v>8249</v>
      </c>
      <c r="C616" s="36">
        <v>43830</v>
      </c>
      <c r="D616" s="124">
        <v>1.829</v>
      </c>
      <c r="E616" s="124">
        <v>1.9850000000000001</v>
      </c>
      <c r="F616" s="125">
        <v>0.66042927903137705</v>
      </c>
      <c r="G616" s="36">
        <v>43829</v>
      </c>
      <c r="H616" s="124">
        <v>1.8169999999999999</v>
      </c>
      <c r="I616" s="125">
        <v>28.081232492997199</v>
      </c>
      <c r="J616" s="123" t="s">
        <v>11187</v>
      </c>
      <c r="K616" s="125">
        <v>2.40761478163494</v>
      </c>
      <c r="L616" s="125">
        <v>8.4173088322465794</v>
      </c>
      <c r="M616" s="130">
        <v>7.4618096357226902</v>
      </c>
      <c r="N616" s="137">
        <f t="shared" si="99"/>
        <v>29.847238542890761</v>
      </c>
      <c r="O616" s="132">
        <f t="shared" si="100"/>
        <v>0.29847238542890758</v>
      </c>
      <c r="P616" s="134">
        <f t="shared" si="101"/>
        <v>558</v>
      </c>
      <c r="Q616" s="134">
        <v>1124</v>
      </c>
      <c r="R616" s="134" t="str">
        <f t="shared" si="102"/>
        <v>558/1124</v>
      </c>
      <c r="S616" s="132">
        <f t="shared" si="103"/>
        <v>0.49644128113879005</v>
      </c>
      <c r="T616" s="137">
        <f t="shared" si="104"/>
        <v>75.177935943060504</v>
      </c>
      <c r="U616" s="133" t="e">
        <f ca="1">[1]!f_risk_annusharpe(A616,"2019/9/30","2019/12/31",1,1,3)</f>
        <v>#NAME?</v>
      </c>
      <c r="V616" s="134" t="e">
        <f t="shared" ca="1" si="105"/>
        <v>#NAME?</v>
      </c>
      <c r="W616" s="134">
        <f t="shared" si="106"/>
        <v>1124</v>
      </c>
      <c r="X616" s="134" t="e">
        <f t="shared" ca="1" si="107"/>
        <v>#NAME?</v>
      </c>
      <c r="Y616" s="132" t="e">
        <f t="shared" ca="1" si="108"/>
        <v>#NAME?</v>
      </c>
      <c r="Z616" s="137" t="e">
        <f t="shared" ca="1" si="109"/>
        <v>#NAME?</v>
      </c>
      <c r="AA616" s="125">
        <v>9.38995215311005</v>
      </c>
      <c r="AB616" s="125">
        <v>28.081232492997199</v>
      </c>
      <c r="AC616" s="123" t="s">
        <v>11187</v>
      </c>
      <c r="AD616" s="125">
        <v>13.814561294337301</v>
      </c>
      <c r="AE616" s="123" t="s">
        <v>11188</v>
      </c>
      <c r="AF616" s="125">
        <v>27.9020979020979</v>
      </c>
      <c r="AG616" s="123" t="s">
        <v>11189</v>
      </c>
      <c r="AH616" s="125">
        <v>86.428510234741793</v>
      </c>
      <c r="AI616" s="123" t="s">
        <v>157</v>
      </c>
      <c r="AJ616" s="123" t="s">
        <v>166</v>
      </c>
      <c r="AK616" s="124">
        <v>6.6486087170000001</v>
      </c>
      <c r="AL616" s="123" t="s">
        <v>159</v>
      </c>
      <c r="AM616" s="36">
        <v>41771</v>
      </c>
      <c r="AN616" s="123" t="s">
        <v>9271</v>
      </c>
      <c r="AO616" s="123" t="s">
        <v>11190</v>
      </c>
      <c r="AP616" s="123" t="s">
        <v>228</v>
      </c>
      <c r="AQ616" s="123" t="s">
        <v>207</v>
      </c>
    </row>
    <row r="617" spans="1:43">
      <c r="A617" s="123" t="s">
        <v>8250</v>
      </c>
      <c r="B617" s="123" t="s">
        <v>8251</v>
      </c>
      <c r="C617" s="36">
        <v>43830</v>
      </c>
      <c r="D617" s="124">
        <v>1.141</v>
      </c>
      <c r="E617" s="124">
        <v>1.141</v>
      </c>
      <c r="F617" s="125">
        <v>0.17559262510974599</v>
      </c>
      <c r="G617" s="36">
        <v>43829</v>
      </c>
      <c r="H617" s="124">
        <v>1.139</v>
      </c>
      <c r="I617" s="125">
        <v>27.914798206278</v>
      </c>
      <c r="J617" s="123" t="s">
        <v>11191</v>
      </c>
      <c r="K617" s="125">
        <v>2.3318385650224198</v>
      </c>
      <c r="L617" s="125">
        <v>5.7460611677479196</v>
      </c>
      <c r="M617" s="130">
        <v>6.2383612662942198</v>
      </c>
      <c r="N617" s="137">
        <f t="shared" si="99"/>
        <v>24.953445065176879</v>
      </c>
      <c r="O617" s="132">
        <f t="shared" si="100"/>
        <v>0.2495344506517688</v>
      </c>
      <c r="P617" s="134">
        <f t="shared" si="101"/>
        <v>660</v>
      </c>
      <c r="Q617" s="134">
        <v>1124</v>
      </c>
      <c r="R617" s="134" t="str">
        <f t="shared" si="102"/>
        <v>660/1124</v>
      </c>
      <c r="S617" s="132">
        <f t="shared" si="103"/>
        <v>0.58718861209964412</v>
      </c>
      <c r="T617" s="137">
        <f t="shared" si="104"/>
        <v>70.640569395017792</v>
      </c>
      <c r="U617" s="133" t="e">
        <f ca="1">[1]!f_risk_annusharpe(A617,"2019/9/30","2019/12/31",1,1,3)</f>
        <v>#NAME?</v>
      </c>
      <c r="V617" s="134" t="e">
        <f t="shared" ca="1" si="105"/>
        <v>#NAME?</v>
      </c>
      <c r="W617" s="134">
        <f t="shared" si="106"/>
        <v>1124</v>
      </c>
      <c r="X617" s="134" t="e">
        <f t="shared" ca="1" si="107"/>
        <v>#NAME?</v>
      </c>
      <c r="Y617" s="132" t="e">
        <f t="shared" ca="1" si="108"/>
        <v>#NAME?</v>
      </c>
      <c r="Z617" s="137" t="e">
        <f t="shared" ca="1" si="109"/>
        <v>#NAME?</v>
      </c>
      <c r="AA617" s="125">
        <v>15.1362260343088</v>
      </c>
      <c r="AB617" s="125">
        <v>27.914798206278</v>
      </c>
      <c r="AC617" s="123" t="s">
        <v>11191</v>
      </c>
      <c r="AD617" s="125">
        <v>7.8449905482041498</v>
      </c>
      <c r="AE617" s="123" t="s">
        <v>11192</v>
      </c>
      <c r="AF617" s="125">
        <v>7.8449905482041498</v>
      </c>
      <c r="AG617" s="123" t="s">
        <v>11193</v>
      </c>
      <c r="AH617" s="125">
        <v>14.1</v>
      </c>
      <c r="AI617" s="123" t="s">
        <v>157</v>
      </c>
      <c r="AJ617" s="123" t="s">
        <v>189</v>
      </c>
      <c r="AK617" s="124">
        <v>0.53579803339999998</v>
      </c>
      <c r="AL617" s="123" t="s">
        <v>159</v>
      </c>
      <c r="AM617" s="36">
        <v>42507</v>
      </c>
      <c r="AN617" s="123" t="s">
        <v>9271</v>
      </c>
      <c r="AO617" s="123" t="s">
        <v>11194</v>
      </c>
      <c r="AP617" s="123" t="s">
        <v>282</v>
      </c>
      <c r="AQ617" s="123" t="s">
        <v>162</v>
      </c>
    </row>
    <row r="618" spans="1:43">
      <c r="A618" s="123" t="s">
        <v>8252</v>
      </c>
      <c r="B618" s="123" t="s">
        <v>8253</v>
      </c>
      <c r="C618" s="36">
        <v>43830</v>
      </c>
      <c r="D618" s="124">
        <v>0.95779999999999998</v>
      </c>
      <c r="E618" s="124">
        <v>0.95779999999999998</v>
      </c>
      <c r="F618" s="125">
        <v>8.3594566353189403E-2</v>
      </c>
      <c r="G618" s="36">
        <v>43829</v>
      </c>
      <c r="H618" s="124">
        <v>0.95699999999999996</v>
      </c>
      <c r="I618" s="125">
        <v>27.843032568072601</v>
      </c>
      <c r="J618" s="123" t="s">
        <v>11195</v>
      </c>
      <c r="K618" s="125">
        <v>0.90602612726505904</v>
      </c>
      <c r="L618" s="125">
        <v>2.7461918043338298</v>
      </c>
      <c r="M618" s="130">
        <v>4.9183919377806902</v>
      </c>
      <c r="N618" s="137">
        <f t="shared" si="99"/>
        <v>19.673567751122761</v>
      </c>
      <c r="O618" s="132">
        <f t="shared" si="100"/>
        <v>0.19673567751122761</v>
      </c>
      <c r="P618" s="134">
        <f t="shared" si="101"/>
        <v>769</v>
      </c>
      <c r="Q618" s="134">
        <v>1124</v>
      </c>
      <c r="R618" s="134" t="str">
        <f t="shared" si="102"/>
        <v>769/1124</v>
      </c>
      <c r="S618" s="132">
        <f t="shared" si="103"/>
        <v>0.6841637010676157</v>
      </c>
      <c r="T618" s="137">
        <f t="shared" si="104"/>
        <v>65.791814946619212</v>
      </c>
      <c r="U618" s="133" t="e">
        <f ca="1">[1]!f_risk_annusharpe(A618,"2019/9/30","2019/12/31",1,1,3)</f>
        <v>#NAME?</v>
      </c>
      <c r="V618" s="134" t="e">
        <f t="shared" ca="1" si="105"/>
        <v>#NAME?</v>
      </c>
      <c r="W618" s="134">
        <f t="shared" si="106"/>
        <v>1124</v>
      </c>
      <c r="X618" s="134" t="e">
        <f t="shared" ca="1" si="107"/>
        <v>#NAME?</v>
      </c>
      <c r="Y618" s="132" t="e">
        <f t="shared" ca="1" si="108"/>
        <v>#NAME?</v>
      </c>
      <c r="Z618" s="137" t="e">
        <f t="shared" ca="1" si="109"/>
        <v>#NAME?</v>
      </c>
      <c r="AA618" s="125">
        <v>11.6447138361114</v>
      </c>
      <c r="AB618" s="125">
        <v>27.843032568072601</v>
      </c>
      <c r="AC618" s="123" t="s">
        <v>11195</v>
      </c>
      <c r="AD618" s="125">
        <v>-11.331234956489499</v>
      </c>
      <c r="AE618" s="123" t="s">
        <v>11196</v>
      </c>
      <c r="AF618" s="126">
        <v>0</v>
      </c>
      <c r="AG618" s="123"/>
      <c r="AH618" s="125">
        <v>-4.22</v>
      </c>
      <c r="AI618" s="123" t="s">
        <v>163</v>
      </c>
      <c r="AJ618" s="123" t="s">
        <v>95</v>
      </c>
      <c r="AK618" s="124">
        <v>2.0945409235999999</v>
      </c>
      <c r="AL618" s="123" t="s">
        <v>159</v>
      </c>
      <c r="AM618" s="36">
        <v>42804</v>
      </c>
      <c r="AN618" s="123" t="s">
        <v>9271</v>
      </c>
      <c r="AO618" s="123" t="s">
        <v>417</v>
      </c>
      <c r="AP618" s="123" t="s">
        <v>427</v>
      </c>
      <c r="AQ618" s="123" t="s">
        <v>162</v>
      </c>
    </row>
    <row r="619" spans="1:43">
      <c r="A619" s="123" t="s">
        <v>8254</v>
      </c>
      <c r="B619" s="123" t="s">
        <v>8255</v>
      </c>
      <c r="C619" s="36">
        <v>43830</v>
      </c>
      <c r="D619" s="124">
        <v>1.4630000000000001</v>
      </c>
      <c r="E619" s="124">
        <v>1.4630000000000001</v>
      </c>
      <c r="F619" s="125">
        <v>0.68823124569855498</v>
      </c>
      <c r="G619" s="36">
        <v>43829</v>
      </c>
      <c r="H619" s="124">
        <v>1.4530000000000001</v>
      </c>
      <c r="I619" s="125">
        <v>27.772925764192099</v>
      </c>
      <c r="J619" s="123" t="s">
        <v>11197</v>
      </c>
      <c r="K619" s="125">
        <v>2.95566502463054</v>
      </c>
      <c r="L619" s="125">
        <v>7.49448934606907</v>
      </c>
      <c r="M619" s="130">
        <v>9.5880149812734192</v>
      </c>
      <c r="N619" s="137">
        <f t="shared" si="99"/>
        <v>38.352059925093677</v>
      </c>
      <c r="O619" s="132">
        <f t="shared" si="100"/>
        <v>0.38352059925093679</v>
      </c>
      <c r="P619" s="134">
        <f t="shared" si="101"/>
        <v>366</v>
      </c>
      <c r="Q619" s="134">
        <v>1124</v>
      </c>
      <c r="R619" s="134" t="str">
        <f t="shared" si="102"/>
        <v>366/1124</v>
      </c>
      <c r="S619" s="132">
        <f t="shared" si="103"/>
        <v>0.32562277580071175</v>
      </c>
      <c r="T619" s="137">
        <f t="shared" si="104"/>
        <v>83.718861209964416</v>
      </c>
      <c r="U619" s="133" t="e">
        <f ca="1">[1]!f_risk_annusharpe(A619,"2019/9/30","2019/12/31",1,1,3)</f>
        <v>#NAME?</v>
      </c>
      <c r="V619" s="134" t="e">
        <f t="shared" ca="1" si="105"/>
        <v>#NAME?</v>
      </c>
      <c r="W619" s="134">
        <f t="shared" si="106"/>
        <v>1124</v>
      </c>
      <c r="X619" s="134" t="e">
        <f t="shared" ca="1" si="107"/>
        <v>#NAME?</v>
      </c>
      <c r="Y619" s="132" t="e">
        <f t="shared" ca="1" si="108"/>
        <v>#NAME?</v>
      </c>
      <c r="Z619" s="137" t="e">
        <f t="shared" ca="1" si="109"/>
        <v>#NAME?</v>
      </c>
      <c r="AA619" s="125">
        <v>13.7636080870918</v>
      </c>
      <c r="AB619" s="125">
        <v>27.772925764192099</v>
      </c>
      <c r="AC619" s="123" t="s">
        <v>11197</v>
      </c>
      <c r="AD619" s="125">
        <v>-0.61141304347825398</v>
      </c>
      <c r="AE619" s="123" t="s">
        <v>11198</v>
      </c>
      <c r="AF619" s="125">
        <v>23.8780694326842</v>
      </c>
      <c r="AG619" s="123" t="s">
        <v>11199</v>
      </c>
      <c r="AH619" s="125">
        <v>46.3</v>
      </c>
      <c r="AI619" s="123" t="s">
        <v>157</v>
      </c>
      <c r="AJ619" s="123" t="s">
        <v>158</v>
      </c>
      <c r="AK619" s="124">
        <v>17.626206273400001</v>
      </c>
      <c r="AL619" s="123" t="s">
        <v>159</v>
      </c>
      <c r="AM619" s="36">
        <v>42216</v>
      </c>
      <c r="AN619" s="123" t="s">
        <v>9271</v>
      </c>
      <c r="AO619" s="123" t="s">
        <v>11200</v>
      </c>
      <c r="AP619" s="123" t="s">
        <v>188</v>
      </c>
      <c r="AQ619" s="123" t="s">
        <v>165</v>
      </c>
    </row>
    <row r="620" spans="1:43">
      <c r="A620" s="123" t="s">
        <v>8256</v>
      </c>
      <c r="B620" s="123" t="s">
        <v>8257</v>
      </c>
      <c r="C620" s="36">
        <v>43830</v>
      </c>
      <c r="D620" s="124">
        <v>0.98929999999999996</v>
      </c>
      <c r="E620" s="124">
        <v>0.98929999999999996</v>
      </c>
      <c r="F620" s="125">
        <v>1.0109179134653199E-2</v>
      </c>
      <c r="G620" s="36">
        <v>43829</v>
      </c>
      <c r="H620" s="124">
        <v>0.98919999999999997</v>
      </c>
      <c r="I620" s="125">
        <v>27.750516528925601</v>
      </c>
      <c r="J620" s="123" t="s">
        <v>11201</v>
      </c>
      <c r="K620" s="125">
        <v>0.80497248828203605</v>
      </c>
      <c r="L620" s="125">
        <v>2.4014077217679302</v>
      </c>
      <c r="M620" s="130">
        <v>3.9726747241198002</v>
      </c>
      <c r="N620" s="137">
        <f t="shared" si="99"/>
        <v>15.890698896479201</v>
      </c>
      <c r="O620" s="132">
        <f t="shared" si="100"/>
        <v>0.158906988964792</v>
      </c>
      <c r="P620" s="134">
        <f t="shared" si="101"/>
        <v>850</v>
      </c>
      <c r="Q620" s="134">
        <v>1124</v>
      </c>
      <c r="R620" s="134" t="str">
        <f t="shared" si="102"/>
        <v>850/1124</v>
      </c>
      <c r="S620" s="132">
        <f t="shared" si="103"/>
        <v>0.75622775800711739</v>
      </c>
      <c r="T620" s="137">
        <f t="shared" si="104"/>
        <v>62.188612099644132</v>
      </c>
      <c r="U620" s="133" t="e">
        <f ca="1">[1]!f_risk_annusharpe(A620,"2019/9/30","2019/12/31",1,1,3)</f>
        <v>#NAME?</v>
      </c>
      <c r="V620" s="134" t="e">
        <f t="shared" ca="1" si="105"/>
        <v>#NAME?</v>
      </c>
      <c r="W620" s="134">
        <f t="shared" si="106"/>
        <v>1124</v>
      </c>
      <c r="X620" s="134" t="e">
        <f t="shared" ca="1" si="107"/>
        <v>#NAME?</v>
      </c>
      <c r="Y620" s="132" t="e">
        <f t="shared" ca="1" si="108"/>
        <v>#NAME?</v>
      </c>
      <c r="Z620" s="137" t="e">
        <f t="shared" ca="1" si="109"/>
        <v>#NAME?</v>
      </c>
      <c r="AA620" s="125">
        <v>6.0229343050048101</v>
      </c>
      <c r="AB620" s="125">
        <v>27.750516528925601</v>
      </c>
      <c r="AC620" s="123" t="s">
        <v>11201</v>
      </c>
      <c r="AD620" s="126">
        <v>0</v>
      </c>
      <c r="AE620" s="123"/>
      <c r="AF620" s="126">
        <v>0</v>
      </c>
      <c r="AG620" s="123"/>
      <c r="AH620" s="125">
        <v>-1.07</v>
      </c>
      <c r="AI620" s="123" t="s">
        <v>163</v>
      </c>
      <c r="AJ620" s="123" t="s">
        <v>95</v>
      </c>
      <c r="AK620" s="124">
        <v>1.7557851875999999</v>
      </c>
      <c r="AL620" s="123" t="s">
        <v>159</v>
      </c>
      <c r="AM620" s="36">
        <v>43119</v>
      </c>
      <c r="AN620" s="123" t="s">
        <v>9271</v>
      </c>
      <c r="AO620" s="123" t="s">
        <v>11202</v>
      </c>
      <c r="AP620" s="123" t="s">
        <v>314</v>
      </c>
      <c r="AQ620" s="123" t="s">
        <v>256</v>
      </c>
    </row>
    <row r="621" spans="1:43">
      <c r="A621" s="123" t="s">
        <v>8258</v>
      </c>
      <c r="B621" s="123" t="s">
        <v>8259</v>
      </c>
      <c r="C621" s="36">
        <v>43830</v>
      </c>
      <c r="D621" s="124">
        <v>1.1279999999999999</v>
      </c>
      <c r="E621" s="124">
        <v>1.1279999999999999</v>
      </c>
      <c r="F621" s="125">
        <v>0.44523597506677598</v>
      </c>
      <c r="G621" s="36">
        <v>43829</v>
      </c>
      <c r="H621" s="124">
        <v>1.123</v>
      </c>
      <c r="I621" s="125">
        <v>27.746319365798399</v>
      </c>
      <c r="J621" s="123" t="s">
        <v>11203</v>
      </c>
      <c r="K621" s="125">
        <v>-8.8573959255988696E-2</v>
      </c>
      <c r="L621" s="125">
        <v>6.0150375939849496</v>
      </c>
      <c r="M621" s="130">
        <v>4.6382189239331897</v>
      </c>
      <c r="N621" s="137">
        <f t="shared" si="99"/>
        <v>18.552875695732759</v>
      </c>
      <c r="O621" s="132">
        <f t="shared" si="100"/>
        <v>0.1855287569573276</v>
      </c>
      <c r="P621" s="134">
        <f t="shared" si="101"/>
        <v>792</v>
      </c>
      <c r="Q621" s="134">
        <v>1124</v>
      </c>
      <c r="R621" s="134" t="str">
        <f t="shared" si="102"/>
        <v>792/1124</v>
      </c>
      <c r="S621" s="132">
        <f t="shared" si="103"/>
        <v>0.70462633451957291</v>
      </c>
      <c r="T621" s="137">
        <f t="shared" si="104"/>
        <v>64.768683274021356</v>
      </c>
      <c r="U621" s="133" t="e">
        <f ca="1">[1]!f_risk_annusharpe(A621,"2019/9/30","2019/12/31",1,1,3)</f>
        <v>#NAME?</v>
      </c>
      <c r="V621" s="134" t="e">
        <f t="shared" ca="1" si="105"/>
        <v>#NAME?</v>
      </c>
      <c r="W621" s="134">
        <f t="shared" si="106"/>
        <v>1124</v>
      </c>
      <c r="X621" s="134" t="e">
        <f t="shared" ca="1" si="107"/>
        <v>#NAME?</v>
      </c>
      <c r="Y621" s="132" t="e">
        <f t="shared" ca="1" si="108"/>
        <v>#NAME?</v>
      </c>
      <c r="Z621" s="137" t="e">
        <f t="shared" ca="1" si="109"/>
        <v>#NAME?</v>
      </c>
      <c r="AA621" s="125">
        <v>15.9301130524152</v>
      </c>
      <c r="AB621" s="125">
        <v>27.746319365798399</v>
      </c>
      <c r="AC621" s="123" t="s">
        <v>11203</v>
      </c>
      <c r="AD621" s="125">
        <v>0.177619893428064</v>
      </c>
      <c r="AE621" s="123" t="s">
        <v>11204</v>
      </c>
      <c r="AF621" s="125">
        <v>-1.74216027874565</v>
      </c>
      <c r="AG621" s="123" t="s">
        <v>11205</v>
      </c>
      <c r="AH621" s="125">
        <v>12.8</v>
      </c>
      <c r="AI621" s="123" t="s">
        <v>157</v>
      </c>
      <c r="AJ621" s="123" t="s">
        <v>158</v>
      </c>
      <c r="AK621" s="124">
        <v>2.5477702864</v>
      </c>
      <c r="AL621" s="123" t="s">
        <v>159</v>
      </c>
      <c r="AM621" s="36">
        <v>42041</v>
      </c>
      <c r="AN621" s="123" t="s">
        <v>9271</v>
      </c>
      <c r="AO621" s="123" t="s">
        <v>9664</v>
      </c>
      <c r="AP621" s="123" t="s">
        <v>171</v>
      </c>
      <c r="AQ621" s="123" t="s">
        <v>181</v>
      </c>
    </row>
    <row r="622" spans="1:43">
      <c r="A622" s="123" t="s">
        <v>8260</v>
      </c>
      <c r="B622" s="123" t="s">
        <v>8261</v>
      </c>
      <c r="C622" s="36">
        <v>43830</v>
      </c>
      <c r="D622" s="124">
        <v>0.79700000000000004</v>
      </c>
      <c r="E622" s="124">
        <v>0.79700000000000004</v>
      </c>
      <c r="F622" s="125">
        <v>0.377833753148615</v>
      </c>
      <c r="G622" s="36">
        <v>43829</v>
      </c>
      <c r="H622" s="124">
        <v>0.79400000000000004</v>
      </c>
      <c r="I622" s="125">
        <v>27.724358974358999</v>
      </c>
      <c r="J622" s="123" t="s">
        <v>11206</v>
      </c>
      <c r="K622" s="125">
        <v>2.0486555697823299</v>
      </c>
      <c r="L622" s="125">
        <v>6.8364611260053696</v>
      </c>
      <c r="M622" s="130">
        <v>6.1251664447403504</v>
      </c>
      <c r="N622" s="137">
        <f t="shared" si="99"/>
        <v>24.500665778961402</v>
      </c>
      <c r="O622" s="132">
        <f t="shared" si="100"/>
        <v>0.24500665778961403</v>
      </c>
      <c r="P622" s="134">
        <f t="shared" si="101"/>
        <v>670</v>
      </c>
      <c r="Q622" s="134">
        <v>1124</v>
      </c>
      <c r="R622" s="134" t="str">
        <f t="shared" si="102"/>
        <v>670/1124</v>
      </c>
      <c r="S622" s="132">
        <f t="shared" si="103"/>
        <v>0.59608540925266906</v>
      </c>
      <c r="T622" s="137">
        <f t="shared" si="104"/>
        <v>70.195729537366546</v>
      </c>
      <c r="U622" s="133" t="e">
        <f ca="1">[1]!f_risk_annusharpe(A622,"2019/9/30","2019/12/31",1,1,3)</f>
        <v>#NAME?</v>
      </c>
      <c r="V622" s="134" t="e">
        <f t="shared" ca="1" si="105"/>
        <v>#NAME?</v>
      </c>
      <c r="W622" s="134">
        <f t="shared" si="106"/>
        <v>1124</v>
      </c>
      <c r="X622" s="134" t="e">
        <f t="shared" ca="1" si="107"/>
        <v>#NAME?</v>
      </c>
      <c r="Y622" s="132" t="e">
        <f t="shared" ca="1" si="108"/>
        <v>#NAME?</v>
      </c>
      <c r="Z622" s="137" t="e">
        <f t="shared" ca="1" si="109"/>
        <v>#NAME?</v>
      </c>
      <c r="AA622" s="125">
        <v>8.5831062670299794</v>
      </c>
      <c r="AB622" s="125">
        <v>27.724358974358999</v>
      </c>
      <c r="AC622" s="123" t="s">
        <v>11206</v>
      </c>
      <c r="AD622" s="125">
        <v>-1.6049382716049401</v>
      </c>
      <c r="AE622" s="123" t="s">
        <v>11207</v>
      </c>
      <c r="AF622" s="125">
        <v>-11.0491071428571</v>
      </c>
      <c r="AG622" s="123" t="s">
        <v>11208</v>
      </c>
      <c r="AH622" s="125">
        <v>-20.3</v>
      </c>
      <c r="AI622" s="123" t="s">
        <v>157</v>
      </c>
      <c r="AJ622" s="123" t="s">
        <v>186</v>
      </c>
      <c r="AK622" s="124">
        <v>4.9955058236000003</v>
      </c>
      <c r="AL622" s="123" t="s">
        <v>159</v>
      </c>
      <c r="AM622" s="36">
        <v>42157</v>
      </c>
      <c r="AN622" s="123" t="s">
        <v>9271</v>
      </c>
      <c r="AO622" s="123" t="s">
        <v>10014</v>
      </c>
      <c r="AP622" s="123" t="s">
        <v>210</v>
      </c>
      <c r="AQ622" s="123" t="s">
        <v>181</v>
      </c>
    </row>
    <row r="623" spans="1:43">
      <c r="A623" s="123" t="s">
        <v>8262</v>
      </c>
      <c r="B623" s="123" t="s">
        <v>8263</v>
      </c>
      <c r="C623" s="36">
        <v>43830</v>
      </c>
      <c r="D623" s="124">
        <v>1.1357999999999999</v>
      </c>
      <c r="E623" s="124">
        <v>1.1357999999999999</v>
      </c>
      <c r="F623" s="125">
        <v>8.80514220304561E-3</v>
      </c>
      <c r="G623" s="36">
        <v>43829</v>
      </c>
      <c r="H623" s="124">
        <v>1.1356999999999999</v>
      </c>
      <c r="I623" s="125">
        <v>27.704070159658201</v>
      </c>
      <c r="J623" s="123" t="s">
        <v>11209</v>
      </c>
      <c r="K623" s="125">
        <v>0.95102657541551305</v>
      </c>
      <c r="L623" s="125">
        <v>2.8804347826086798</v>
      </c>
      <c r="M623" s="130">
        <v>7.6077688299383999</v>
      </c>
      <c r="N623" s="137">
        <f t="shared" si="99"/>
        <v>30.431075319753599</v>
      </c>
      <c r="O623" s="132">
        <f t="shared" si="100"/>
        <v>0.30431075319753598</v>
      </c>
      <c r="P623" s="134">
        <f t="shared" si="101"/>
        <v>543</v>
      </c>
      <c r="Q623" s="134">
        <v>1124</v>
      </c>
      <c r="R623" s="134" t="str">
        <f t="shared" si="102"/>
        <v>543/1124</v>
      </c>
      <c r="S623" s="132">
        <f t="shared" si="103"/>
        <v>0.4830960854092527</v>
      </c>
      <c r="T623" s="137">
        <f t="shared" si="104"/>
        <v>75.845195729537366</v>
      </c>
      <c r="U623" s="133" t="e">
        <f ca="1">[1]!f_risk_annusharpe(A623,"2019/9/30","2019/12/31",1,1,3)</f>
        <v>#NAME?</v>
      </c>
      <c r="V623" s="134" t="e">
        <f t="shared" ca="1" si="105"/>
        <v>#NAME?</v>
      </c>
      <c r="W623" s="134">
        <f t="shared" si="106"/>
        <v>1124</v>
      </c>
      <c r="X623" s="134" t="e">
        <f t="shared" ca="1" si="107"/>
        <v>#NAME?</v>
      </c>
      <c r="Y623" s="132" t="e">
        <f t="shared" ca="1" si="108"/>
        <v>#NAME?</v>
      </c>
      <c r="Z623" s="137" t="e">
        <f t="shared" ca="1" si="109"/>
        <v>#NAME?</v>
      </c>
      <c r="AA623" s="125">
        <v>5.1471949638955596</v>
      </c>
      <c r="AB623" s="125">
        <v>27.704070159658201</v>
      </c>
      <c r="AC623" s="123" t="s">
        <v>11209</v>
      </c>
      <c r="AD623" s="125">
        <v>1.6739772625548199</v>
      </c>
      <c r="AE623" s="123" t="s">
        <v>11210</v>
      </c>
      <c r="AF623" s="126">
        <v>0</v>
      </c>
      <c r="AG623" s="123"/>
      <c r="AH623" s="125">
        <v>13.58</v>
      </c>
      <c r="AI623" s="123" t="s">
        <v>163</v>
      </c>
      <c r="AJ623" s="123" t="s">
        <v>95</v>
      </c>
      <c r="AK623" s="124">
        <v>1.3781931589</v>
      </c>
      <c r="AL623" s="123" t="s">
        <v>159</v>
      </c>
      <c r="AM623" s="36">
        <v>42809</v>
      </c>
      <c r="AN623" s="123" t="s">
        <v>9271</v>
      </c>
      <c r="AO623" s="123" t="s">
        <v>522</v>
      </c>
      <c r="AP623" s="123" t="s">
        <v>292</v>
      </c>
      <c r="AQ623" s="123" t="s">
        <v>173</v>
      </c>
    </row>
    <row r="624" spans="1:43">
      <c r="A624" s="123" t="s">
        <v>8264</v>
      </c>
      <c r="B624" s="123" t="s">
        <v>8265</v>
      </c>
      <c r="C624" s="36">
        <v>43830</v>
      </c>
      <c r="D624" s="124">
        <v>1.53</v>
      </c>
      <c r="E624" s="124">
        <v>1.53</v>
      </c>
      <c r="F624" s="125">
        <v>-6.5316786414101199E-2</v>
      </c>
      <c r="G624" s="36">
        <v>43829</v>
      </c>
      <c r="H624" s="124">
        <v>1.5309999999999999</v>
      </c>
      <c r="I624" s="125">
        <v>27.3938384679434</v>
      </c>
      <c r="J624" s="123" t="s">
        <v>11211</v>
      </c>
      <c r="K624" s="125">
        <v>1.79640718562875</v>
      </c>
      <c r="L624" s="125">
        <v>7.1428571428571503</v>
      </c>
      <c r="M624" s="130">
        <v>7.6706544686840203</v>
      </c>
      <c r="N624" s="137">
        <f t="shared" si="99"/>
        <v>30.682617874736081</v>
      </c>
      <c r="O624" s="132">
        <f t="shared" si="100"/>
        <v>0.30682617874736079</v>
      </c>
      <c r="P624" s="134">
        <f t="shared" si="101"/>
        <v>538</v>
      </c>
      <c r="Q624" s="134">
        <v>1124</v>
      </c>
      <c r="R624" s="134" t="str">
        <f t="shared" si="102"/>
        <v>538/1124</v>
      </c>
      <c r="S624" s="132">
        <f t="shared" si="103"/>
        <v>0.47864768683274023</v>
      </c>
      <c r="T624" s="137">
        <f t="shared" si="104"/>
        <v>76.067615658362996</v>
      </c>
      <c r="U624" s="133" t="e">
        <f ca="1">[1]!f_risk_annusharpe(A624,"2019/9/30","2019/12/31",1,1,3)</f>
        <v>#NAME?</v>
      </c>
      <c r="V624" s="134" t="e">
        <f t="shared" ca="1" si="105"/>
        <v>#NAME?</v>
      </c>
      <c r="W624" s="134">
        <f t="shared" si="106"/>
        <v>1124</v>
      </c>
      <c r="X624" s="134" t="e">
        <f t="shared" ca="1" si="107"/>
        <v>#NAME?</v>
      </c>
      <c r="Y624" s="132" t="e">
        <f t="shared" ca="1" si="108"/>
        <v>#NAME?</v>
      </c>
      <c r="Z624" s="137" t="e">
        <f t="shared" ca="1" si="109"/>
        <v>#NAME?</v>
      </c>
      <c r="AA624" s="125">
        <v>14.264376400298699</v>
      </c>
      <c r="AB624" s="125">
        <v>27.3938384679434</v>
      </c>
      <c r="AC624" s="123" t="s">
        <v>11211</v>
      </c>
      <c r="AD624" s="125">
        <v>-6.5934065934065904</v>
      </c>
      <c r="AE624" s="123" t="s">
        <v>11212</v>
      </c>
      <c r="AF624" s="125">
        <v>8.4337349397590398</v>
      </c>
      <c r="AG624" s="123" t="s">
        <v>11213</v>
      </c>
      <c r="AH624" s="125">
        <v>53</v>
      </c>
      <c r="AI624" s="123" t="s">
        <v>157</v>
      </c>
      <c r="AJ624" s="123" t="s">
        <v>158</v>
      </c>
      <c r="AK624" s="124">
        <v>2.6472639260999999</v>
      </c>
      <c r="AL624" s="123" t="s">
        <v>159</v>
      </c>
      <c r="AM624" s="36">
        <v>41799</v>
      </c>
      <c r="AN624" s="123" t="s">
        <v>9271</v>
      </c>
      <c r="AO624" s="123" t="s">
        <v>545</v>
      </c>
      <c r="AP624" s="123" t="s">
        <v>200</v>
      </c>
      <c r="AQ624" s="123" t="s">
        <v>162</v>
      </c>
    </row>
    <row r="625" spans="1:43">
      <c r="A625" s="123" t="s">
        <v>8266</v>
      </c>
      <c r="B625" s="123" t="s">
        <v>8267</v>
      </c>
      <c r="C625" s="36">
        <v>43830</v>
      </c>
      <c r="D625" s="124">
        <v>1.1261000000000001</v>
      </c>
      <c r="E625" s="124">
        <v>1.1261000000000001</v>
      </c>
      <c r="F625" s="125">
        <v>7.1092153203602099E-2</v>
      </c>
      <c r="G625" s="36">
        <v>43829</v>
      </c>
      <c r="H625" s="124">
        <v>1.1253</v>
      </c>
      <c r="I625" s="125">
        <v>27.386877828054299</v>
      </c>
      <c r="J625" s="123" t="s">
        <v>11214</v>
      </c>
      <c r="K625" s="125">
        <v>0.71549950809408902</v>
      </c>
      <c r="L625" s="125">
        <v>2.0572775058908999</v>
      </c>
      <c r="M625" s="130">
        <v>3.5970561177553</v>
      </c>
      <c r="N625" s="137">
        <f t="shared" si="99"/>
        <v>14.3882244710212</v>
      </c>
      <c r="O625" s="132">
        <f t="shared" si="100"/>
        <v>0.14388224471021199</v>
      </c>
      <c r="P625" s="134">
        <f t="shared" si="101"/>
        <v>890</v>
      </c>
      <c r="Q625" s="134">
        <v>1124</v>
      </c>
      <c r="R625" s="134" t="str">
        <f t="shared" si="102"/>
        <v>890/1124</v>
      </c>
      <c r="S625" s="132">
        <f t="shared" si="103"/>
        <v>0.79181494661921703</v>
      </c>
      <c r="T625" s="137">
        <f t="shared" si="104"/>
        <v>60.409252669039148</v>
      </c>
      <c r="U625" s="133" t="e">
        <f ca="1">[1]!f_risk_annusharpe(A625,"2019/9/30","2019/12/31",1,1,3)</f>
        <v>#NAME?</v>
      </c>
      <c r="V625" s="134" t="e">
        <f t="shared" ca="1" si="105"/>
        <v>#NAME?</v>
      </c>
      <c r="W625" s="134">
        <f t="shared" si="106"/>
        <v>1124</v>
      </c>
      <c r="X625" s="134" t="e">
        <f t="shared" ca="1" si="107"/>
        <v>#NAME?</v>
      </c>
      <c r="Y625" s="132" t="e">
        <f t="shared" ca="1" si="108"/>
        <v>#NAME?</v>
      </c>
      <c r="Z625" s="137" t="e">
        <f t="shared" ca="1" si="109"/>
        <v>#NAME?</v>
      </c>
      <c r="AA625" s="125">
        <v>9.5428015564202404</v>
      </c>
      <c r="AB625" s="125">
        <v>27.386877828054299</v>
      </c>
      <c r="AC625" s="123" t="s">
        <v>11214</v>
      </c>
      <c r="AD625" s="125">
        <v>7.8639846743295099</v>
      </c>
      <c r="AE625" s="123" t="s">
        <v>11215</v>
      </c>
      <c r="AF625" s="126">
        <v>0</v>
      </c>
      <c r="AG625" s="123"/>
      <c r="AH625" s="125">
        <v>12.61</v>
      </c>
      <c r="AI625" s="123" t="s">
        <v>163</v>
      </c>
      <c r="AJ625" s="123" t="s">
        <v>95</v>
      </c>
      <c r="AK625" s="124">
        <v>1.9073169844</v>
      </c>
      <c r="AL625" s="123" t="s">
        <v>159</v>
      </c>
      <c r="AM625" s="36">
        <v>42773</v>
      </c>
      <c r="AN625" s="123" t="s">
        <v>9271</v>
      </c>
      <c r="AO625" s="123" t="s">
        <v>11216</v>
      </c>
      <c r="AP625" s="123" t="s">
        <v>194</v>
      </c>
      <c r="AQ625" s="123" t="s">
        <v>177</v>
      </c>
    </row>
    <row r="626" spans="1:43">
      <c r="A626" s="123" t="s">
        <v>8268</v>
      </c>
      <c r="B626" s="123" t="s">
        <v>8269</v>
      </c>
      <c r="C626" s="36">
        <v>43830</v>
      </c>
      <c r="D626" s="124">
        <v>1.155</v>
      </c>
      <c r="E626" s="124">
        <v>1.155</v>
      </c>
      <c r="F626" s="125">
        <v>0.60975609756098603</v>
      </c>
      <c r="G626" s="36">
        <v>43829</v>
      </c>
      <c r="H626" s="124">
        <v>1.1479999999999999</v>
      </c>
      <c r="I626" s="125">
        <v>27.342888643880901</v>
      </c>
      <c r="J626" s="123" t="s">
        <v>11217</v>
      </c>
      <c r="K626" s="125">
        <v>1.7621145374449401</v>
      </c>
      <c r="L626" s="125">
        <v>7.04355885078777</v>
      </c>
      <c r="M626" s="130">
        <v>9.375</v>
      </c>
      <c r="N626" s="137">
        <f t="shared" si="99"/>
        <v>37.5</v>
      </c>
      <c r="O626" s="132">
        <f t="shared" si="100"/>
        <v>0.375</v>
      </c>
      <c r="P626" s="134">
        <f t="shared" si="101"/>
        <v>383</v>
      </c>
      <c r="Q626" s="134">
        <v>1124</v>
      </c>
      <c r="R626" s="134" t="str">
        <f t="shared" si="102"/>
        <v>383/1124</v>
      </c>
      <c r="S626" s="132">
        <f t="shared" si="103"/>
        <v>0.34074733096085408</v>
      </c>
      <c r="T626" s="137">
        <f t="shared" si="104"/>
        <v>82.962633451957302</v>
      </c>
      <c r="U626" s="133" t="e">
        <f ca="1">[1]!f_risk_annusharpe(A626,"2019/9/30","2019/12/31",1,1,3)</f>
        <v>#NAME?</v>
      </c>
      <c r="V626" s="134" t="e">
        <f t="shared" ca="1" si="105"/>
        <v>#NAME?</v>
      </c>
      <c r="W626" s="134">
        <f t="shared" si="106"/>
        <v>1124</v>
      </c>
      <c r="X626" s="134" t="e">
        <f t="shared" ca="1" si="107"/>
        <v>#NAME?</v>
      </c>
      <c r="Y626" s="132" t="e">
        <f t="shared" ca="1" si="108"/>
        <v>#NAME?</v>
      </c>
      <c r="Z626" s="137" t="e">
        <f t="shared" ca="1" si="109"/>
        <v>#NAME?</v>
      </c>
      <c r="AA626" s="125">
        <v>15.847542627883699</v>
      </c>
      <c r="AB626" s="125">
        <v>27.342888643880901</v>
      </c>
      <c r="AC626" s="123" t="s">
        <v>11217</v>
      </c>
      <c r="AD626" s="125">
        <v>8.3489681050656603</v>
      </c>
      <c r="AE626" s="123" t="s">
        <v>11218</v>
      </c>
      <c r="AF626" s="125">
        <v>17.258883248730999</v>
      </c>
      <c r="AG626" s="123" t="s">
        <v>11219</v>
      </c>
      <c r="AH626" s="125">
        <v>15.5</v>
      </c>
      <c r="AI626" s="123" t="s">
        <v>163</v>
      </c>
      <c r="AJ626" s="123" t="s">
        <v>158</v>
      </c>
      <c r="AK626" s="124">
        <v>1.070588688</v>
      </c>
      <c r="AL626" s="123" t="s">
        <v>159</v>
      </c>
      <c r="AM626" s="36">
        <v>42626</v>
      </c>
      <c r="AN626" s="123" t="s">
        <v>9271</v>
      </c>
      <c r="AO626" s="123" t="s">
        <v>11220</v>
      </c>
      <c r="AP626" s="123" t="s">
        <v>211</v>
      </c>
      <c r="AQ626" s="123" t="s">
        <v>207</v>
      </c>
    </row>
    <row r="627" spans="1:43">
      <c r="A627" s="123" t="s">
        <v>8270</v>
      </c>
      <c r="B627" s="123" t="s">
        <v>8271</v>
      </c>
      <c r="C627" s="36">
        <v>43830</v>
      </c>
      <c r="D627" s="124">
        <v>1.1279999999999999</v>
      </c>
      <c r="E627" s="124">
        <v>1.2470000000000001</v>
      </c>
      <c r="F627" s="125">
        <v>0.177619893428071</v>
      </c>
      <c r="G627" s="36">
        <v>43829</v>
      </c>
      <c r="H627" s="124">
        <v>1.1259999999999999</v>
      </c>
      <c r="I627" s="125">
        <v>27.313769751692998</v>
      </c>
      <c r="J627" s="123" t="s">
        <v>11221</v>
      </c>
      <c r="K627" s="125">
        <v>1.80505415162453</v>
      </c>
      <c r="L627" s="125">
        <v>4.8327137546468402</v>
      </c>
      <c r="M627" s="130">
        <v>5.4205607476635302</v>
      </c>
      <c r="N627" s="137">
        <f t="shared" si="99"/>
        <v>21.682242990654121</v>
      </c>
      <c r="O627" s="132">
        <f t="shared" si="100"/>
        <v>0.21682242990654121</v>
      </c>
      <c r="P627" s="134">
        <f t="shared" si="101"/>
        <v>729</v>
      </c>
      <c r="Q627" s="134">
        <v>1124</v>
      </c>
      <c r="R627" s="134" t="str">
        <f t="shared" si="102"/>
        <v>729/1124</v>
      </c>
      <c r="S627" s="132">
        <f t="shared" si="103"/>
        <v>0.64857651245551606</v>
      </c>
      <c r="T627" s="137">
        <f t="shared" si="104"/>
        <v>67.571174377224196</v>
      </c>
      <c r="U627" s="133" t="e">
        <f ca="1">[1]!f_risk_annusharpe(A627,"2019/9/30","2019/12/31",1,1,3)</f>
        <v>#NAME?</v>
      </c>
      <c r="V627" s="134" t="e">
        <f t="shared" ca="1" si="105"/>
        <v>#NAME?</v>
      </c>
      <c r="W627" s="134">
        <f t="shared" si="106"/>
        <v>1124</v>
      </c>
      <c r="X627" s="134" t="e">
        <f t="shared" ca="1" si="107"/>
        <v>#NAME?</v>
      </c>
      <c r="Y627" s="132" t="e">
        <f t="shared" ca="1" si="108"/>
        <v>#NAME?</v>
      </c>
      <c r="Z627" s="137" t="e">
        <f t="shared" ca="1" si="109"/>
        <v>#NAME?</v>
      </c>
      <c r="AA627" s="125">
        <v>12.1272365805169</v>
      </c>
      <c r="AB627" s="125">
        <v>27.313769751692998</v>
      </c>
      <c r="AC627" s="123" t="s">
        <v>11221</v>
      </c>
      <c r="AD627" s="125">
        <v>13.139418254764299</v>
      </c>
      <c r="AE627" s="123" t="s">
        <v>11222</v>
      </c>
      <c r="AF627" s="125">
        <v>29.718726078028698</v>
      </c>
      <c r="AG627" s="123" t="s">
        <v>11223</v>
      </c>
      <c r="AH627" s="125">
        <v>26.3460392</v>
      </c>
      <c r="AI627" s="123" t="s">
        <v>163</v>
      </c>
      <c r="AJ627" s="123" t="s">
        <v>197</v>
      </c>
      <c r="AK627" s="124">
        <v>1.3294564271</v>
      </c>
      <c r="AL627" s="123" t="s">
        <v>159</v>
      </c>
      <c r="AM627" s="36">
        <v>42524</v>
      </c>
      <c r="AN627" s="123" t="s">
        <v>9271</v>
      </c>
      <c r="AO627" s="123" t="s">
        <v>10848</v>
      </c>
      <c r="AP627" s="123" t="s">
        <v>441</v>
      </c>
      <c r="AQ627" s="123" t="s">
        <v>532</v>
      </c>
    </row>
    <row r="628" spans="1:43">
      <c r="A628" s="123" t="s">
        <v>8272</v>
      </c>
      <c r="B628" s="123" t="s">
        <v>8273</v>
      </c>
      <c r="C628" s="36">
        <v>43830</v>
      </c>
      <c r="D628" s="124">
        <v>1.5069999999999999</v>
      </c>
      <c r="E628" s="124">
        <v>1.5069999999999999</v>
      </c>
      <c r="F628" s="125">
        <v>0.13289036544850499</v>
      </c>
      <c r="G628" s="36">
        <v>43829</v>
      </c>
      <c r="H628" s="124">
        <v>1.5049999999999999</v>
      </c>
      <c r="I628" s="125">
        <v>27.2804054054054</v>
      </c>
      <c r="J628" s="123" t="s">
        <v>11224</v>
      </c>
      <c r="K628" s="125">
        <v>-1.8241042345276901</v>
      </c>
      <c r="L628" s="125">
        <v>5.0174216027874499</v>
      </c>
      <c r="M628" s="130">
        <v>7.25978647686832</v>
      </c>
      <c r="N628" s="137">
        <f t="shared" si="99"/>
        <v>29.03914590747328</v>
      </c>
      <c r="O628" s="132">
        <f t="shared" si="100"/>
        <v>0.29039145907473279</v>
      </c>
      <c r="P628" s="134">
        <f t="shared" si="101"/>
        <v>578</v>
      </c>
      <c r="Q628" s="134">
        <v>1124</v>
      </c>
      <c r="R628" s="134" t="str">
        <f t="shared" si="102"/>
        <v>578/1124</v>
      </c>
      <c r="S628" s="132">
        <f t="shared" si="103"/>
        <v>0.51423487544483981</v>
      </c>
      <c r="T628" s="137">
        <f t="shared" si="104"/>
        <v>74.288256227758012</v>
      </c>
      <c r="U628" s="133" t="e">
        <f ca="1">[1]!f_risk_annusharpe(A628,"2019/9/30","2019/12/31",1,1,3)</f>
        <v>#NAME?</v>
      </c>
      <c r="V628" s="134" t="e">
        <f t="shared" ca="1" si="105"/>
        <v>#NAME?</v>
      </c>
      <c r="W628" s="134">
        <f t="shared" si="106"/>
        <v>1124</v>
      </c>
      <c r="X628" s="134" t="e">
        <f t="shared" ca="1" si="107"/>
        <v>#NAME?</v>
      </c>
      <c r="Y628" s="132" t="e">
        <f t="shared" ca="1" si="108"/>
        <v>#NAME?</v>
      </c>
      <c r="Z628" s="137" t="e">
        <f t="shared" ca="1" si="109"/>
        <v>#NAME?</v>
      </c>
      <c r="AA628" s="125">
        <v>25.478767693588701</v>
      </c>
      <c r="AB628" s="125">
        <v>27.2804054054054</v>
      </c>
      <c r="AC628" s="123" t="s">
        <v>11224</v>
      </c>
      <c r="AD628" s="125">
        <v>-19.1089640365003</v>
      </c>
      <c r="AE628" s="123" t="s">
        <v>11225</v>
      </c>
      <c r="AF628" s="125">
        <v>-16.044568245125401</v>
      </c>
      <c r="AG628" s="123" t="s">
        <v>11226</v>
      </c>
      <c r="AH628" s="125">
        <v>50.7</v>
      </c>
      <c r="AI628" s="123" t="s">
        <v>157</v>
      </c>
      <c r="AJ628" s="123" t="s">
        <v>186</v>
      </c>
      <c r="AK628" s="124">
        <v>6.4752118543000003</v>
      </c>
      <c r="AL628" s="123" t="s">
        <v>159</v>
      </c>
      <c r="AM628" s="36">
        <v>41404</v>
      </c>
      <c r="AN628" s="123" t="s">
        <v>9271</v>
      </c>
      <c r="AO628" s="123" t="s">
        <v>11227</v>
      </c>
      <c r="AP628" s="123" t="s">
        <v>187</v>
      </c>
      <c r="AQ628" s="123" t="s">
        <v>185</v>
      </c>
    </row>
    <row r="629" spans="1:43">
      <c r="A629" s="123" t="s">
        <v>8274</v>
      </c>
      <c r="B629" s="123" t="s">
        <v>8275</v>
      </c>
      <c r="C629" s="36">
        <v>43830</v>
      </c>
      <c r="D629" s="124">
        <v>1.1439999999999999</v>
      </c>
      <c r="E629" s="124">
        <v>1.1439999999999999</v>
      </c>
      <c r="F629" s="125">
        <v>0.43898156277435402</v>
      </c>
      <c r="G629" s="36">
        <v>43829</v>
      </c>
      <c r="H629" s="124">
        <v>1.139</v>
      </c>
      <c r="I629" s="125">
        <v>27.1111111111111</v>
      </c>
      <c r="J629" s="123" t="s">
        <v>11228</v>
      </c>
      <c r="K629" s="125">
        <v>1.77935943060496</v>
      </c>
      <c r="L629" s="125">
        <v>9.2645654250238696</v>
      </c>
      <c r="M629" s="130">
        <v>12.266928361138399</v>
      </c>
      <c r="N629" s="137">
        <f t="shared" si="99"/>
        <v>49.067713444553597</v>
      </c>
      <c r="O629" s="132">
        <f t="shared" si="100"/>
        <v>0.49067713444553596</v>
      </c>
      <c r="P629" s="134">
        <f t="shared" si="101"/>
        <v>202</v>
      </c>
      <c r="Q629" s="134">
        <v>1124</v>
      </c>
      <c r="R629" s="134" t="str">
        <f t="shared" si="102"/>
        <v>202/1124</v>
      </c>
      <c r="S629" s="132">
        <f t="shared" si="103"/>
        <v>0.17971530249110321</v>
      </c>
      <c r="T629" s="137">
        <f t="shared" si="104"/>
        <v>91.014234875444842</v>
      </c>
      <c r="U629" s="133" t="e">
        <f ca="1">[1]!f_risk_annusharpe(A629,"2019/9/30","2019/12/31",1,1,3)</f>
        <v>#NAME?</v>
      </c>
      <c r="V629" s="134" t="e">
        <f t="shared" ca="1" si="105"/>
        <v>#NAME?</v>
      </c>
      <c r="W629" s="134">
        <f t="shared" si="106"/>
        <v>1124</v>
      </c>
      <c r="X629" s="134" t="e">
        <f t="shared" ca="1" si="107"/>
        <v>#NAME?</v>
      </c>
      <c r="Y629" s="132" t="e">
        <f t="shared" ca="1" si="108"/>
        <v>#NAME?</v>
      </c>
      <c r="Z629" s="137" t="e">
        <f t="shared" ca="1" si="109"/>
        <v>#NAME?</v>
      </c>
      <c r="AA629" s="125">
        <v>11.175898931001001</v>
      </c>
      <c r="AB629" s="125">
        <v>27.1111111111111</v>
      </c>
      <c r="AC629" s="123" t="s">
        <v>11228</v>
      </c>
      <c r="AD629" s="125">
        <v>3.9055404178019901</v>
      </c>
      <c r="AE629" s="123" t="s">
        <v>11229</v>
      </c>
      <c r="AF629" s="125">
        <v>6.9158878504672696</v>
      </c>
      <c r="AG629" s="123" t="s">
        <v>11230</v>
      </c>
      <c r="AH629" s="125">
        <v>14.4</v>
      </c>
      <c r="AI629" s="123" t="s">
        <v>157</v>
      </c>
      <c r="AJ629" s="123" t="s">
        <v>189</v>
      </c>
      <c r="AK629" s="124">
        <v>2.7527834927999999</v>
      </c>
      <c r="AL629" s="123" t="s">
        <v>159</v>
      </c>
      <c r="AM629" s="36">
        <v>42240</v>
      </c>
      <c r="AN629" s="123" t="s">
        <v>9271</v>
      </c>
      <c r="AO629" s="123" t="s">
        <v>11231</v>
      </c>
      <c r="AP629" s="123" t="s">
        <v>250</v>
      </c>
      <c r="AQ629" s="123" t="s">
        <v>162</v>
      </c>
    </row>
    <row r="630" spans="1:43">
      <c r="A630" s="123" t="s">
        <v>8276</v>
      </c>
      <c r="B630" s="123" t="s">
        <v>8277</v>
      </c>
      <c r="C630" s="36">
        <v>43830</v>
      </c>
      <c r="D630" s="124">
        <v>0.877</v>
      </c>
      <c r="E630" s="124">
        <v>0.877</v>
      </c>
      <c r="F630" s="125">
        <v>0.80459770114942597</v>
      </c>
      <c r="G630" s="36">
        <v>43829</v>
      </c>
      <c r="H630" s="124">
        <v>0.87</v>
      </c>
      <c r="I630" s="125">
        <v>27.101449275362299</v>
      </c>
      <c r="J630" s="123" t="s">
        <v>11232</v>
      </c>
      <c r="K630" s="125">
        <v>2.6932084309133502</v>
      </c>
      <c r="L630" s="125">
        <v>10.453400503778299</v>
      </c>
      <c r="M630" s="130">
        <v>8.0049261083743808</v>
      </c>
      <c r="N630" s="137">
        <f t="shared" si="99"/>
        <v>32.019704433497523</v>
      </c>
      <c r="O630" s="132">
        <f t="shared" si="100"/>
        <v>0.32019704433497526</v>
      </c>
      <c r="P630" s="134">
        <f t="shared" si="101"/>
        <v>499</v>
      </c>
      <c r="Q630" s="134">
        <v>1124</v>
      </c>
      <c r="R630" s="134" t="str">
        <f t="shared" si="102"/>
        <v>499/1124</v>
      </c>
      <c r="S630" s="132">
        <f t="shared" si="103"/>
        <v>0.44395017793594305</v>
      </c>
      <c r="T630" s="137">
        <f t="shared" si="104"/>
        <v>77.802491103202854</v>
      </c>
      <c r="U630" s="133" t="e">
        <f ca="1">[1]!f_risk_annusharpe(A630,"2019/9/30","2019/12/31",1,1,3)</f>
        <v>#NAME?</v>
      </c>
      <c r="V630" s="134" t="e">
        <f t="shared" ca="1" si="105"/>
        <v>#NAME?</v>
      </c>
      <c r="W630" s="134">
        <f t="shared" si="106"/>
        <v>1124</v>
      </c>
      <c r="X630" s="134" t="e">
        <f t="shared" ca="1" si="107"/>
        <v>#NAME?</v>
      </c>
      <c r="Y630" s="132" t="e">
        <f t="shared" ca="1" si="108"/>
        <v>#NAME?</v>
      </c>
      <c r="Z630" s="137" t="e">
        <f t="shared" ca="1" si="109"/>
        <v>#NAME?</v>
      </c>
      <c r="AA630" s="125">
        <v>15.243101182654399</v>
      </c>
      <c r="AB630" s="125">
        <v>27.101449275362299</v>
      </c>
      <c r="AC630" s="123" t="s">
        <v>11232</v>
      </c>
      <c r="AD630" s="125">
        <v>-6.7021276595744599</v>
      </c>
      <c r="AE630" s="123" t="s">
        <v>11233</v>
      </c>
      <c r="AF630" s="125">
        <v>4.4047619047619104</v>
      </c>
      <c r="AG630" s="123" t="s">
        <v>11234</v>
      </c>
      <c r="AH630" s="125">
        <v>-12.3</v>
      </c>
      <c r="AI630" s="123" t="s">
        <v>157</v>
      </c>
      <c r="AJ630" s="123" t="s">
        <v>158</v>
      </c>
      <c r="AK630" s="124">
        <v>0.70887893089999998</v>
      </c>
      <c r="AL630" s="123" t="s">
        <v>159</v>
      </c>
      <c r="AM630" s="36">
        <v>42270</v>
      </c>
      <c r="AN630" s="123" t="s">
        <v>9271</v>
      </c>
      <c r="AO630" s="123" t="s">
        <v>11235</v>
      </c>
      <c r="AP630" s="123" t="s">
        <v>491</v>
      </c>
      <c r="AQ630" s="123" t="s">
        <v>181</v>
      </c>
    </row>
    <row r="631" spans="1:43">
      <c r="A631" s="123" t="s">
        <v>8278</v>
      </c>
      <c r="B631" s="123" t="s">
        <v>8279</v>
      </c>
      <c r="C631" s="36">
        <v>43830</v>
      </c>
      <c r="D631" s="124">
        <v>1.0121</v>
      </c>
      <c r="E631" s="124">
        <v>1.0121</v>
      </c>
      <c r="F631" s="125">
        <v>2.96501284838868E-2</v>
      </c>
      <c r="G631" s="36">
        <v>43829</v>
      </c>
      <c r="H631" s="124">
        <v>1.0118</v>
      </c>
      <c r="I631" s="125">
        <v>26.940925623980899</v>
      </c>
      <c r="J631" s="123" t="s">
        <v>11236</v>
      </c>
      <c r="K631" s="125">
        <v>1.5654791771199099</v>
      </c>
      <c r="L631" s="125">
        <v>4.2327497425334704</v>
      </c>
      <c r="M631" s="130">
        <v>7.2594319626960599</v>
      </c>
      <c r="N631" s="137">
        <f t="shared" si="99"/>
        <v>29.03772785078424</v>
      </c>
      <c r="O631" s="132">
        <f t="shared" si="100"/>
        <v>0.2903772785078424</v>
      </c>
      <c r="P631" s="134">
        <f t="shared" si="101"/>
        <v>580</v>
      </c>
      <c r="Q631" s="134">
        <v>1124</v>
      </c>
      <c r="R631" s="134" t="str">
        <f t="shared" si="102"/>
        <v>580/1124</v>
      </c>
      <c r="S631" s="132">
        <f t="shared" si="103"/>
        <v>0.51601423487544484</v>
      </c>
      <c r="T631" s="137">
        <f t="shared" si="104"/>
        <v>74.19928825622776</v>
      </c>
      <c r="U631" s="133" t="e">
        <f ca="1">[1]!f_risk_annusharpe(A631,"2019/9/30","2019/12/31",1,1,3)</f>
        <v>#NAME?</v>
      </c>
      <c r="V631" s="134" t="e">
        <f t="shared" ca="1" si="105"/>
        <v>#NAME?</v>
      </c>
      <c r="W631" s="134">
        <f t="shared" si="106"/>
        <v>1124</v>
      </c>
      <c r="X631" s="134" t="e">
        <f t="shared" ca="1" si="107"/>
        <v>#NAME?</v>
      </c>
      <c r="Y631" s="132" t="e">
        <f t="shared" ca="1" si="108"/>
        <v>#NAME?</v>
      </c>
      <c r="Z631" s="137" t="e">
        <f t="shared" ca="1" si="109"/>
        <v>#NAME?</v>
      </c>
      <c r="AA631" s="125">
        <v>7.7848775292864802</v>
      </c>
      <c r="AB631" s="125">
        <v>26.940925623980899</v>
      </c>
      <c r="AC631" s="123" t="s">
        <v>11236</v>
      </c>
      <c r="AD631" s="125">
        <v>-3.43478675698884</v>
      </c>
      <c r="AE631" s="123" t="s">
        <v>11237</v>
      </c>
      <c r="AF631" s="126">
        <v>0</v>
      </c>
      <c r="AG631" s="123"/>
      <c r="AH631" s="125">
        <v>1.21</v>
      </c>
      <c r="AI631" s="123" t="s">
        <v>163</v>
      </c>
      <c r="AJ631" s="123" t="s">
        <v>95</v>
      </c>
      <c r="AK631" s="124">
        <v>0.743977153</v>
      </c>
      <c r="AL631" s="123" t="s">
        <v>159</v>
      </c>
      <c r="AM631" s="36">
        <v>42783</v>
      </c>
      <c r="AN631" s="123" t="s">
        <v>9271</v>
      </c>
      <c r="AO631" s="123" t="s">
        <v>533</v>
      </c>
      <c r="AP631" s="123" t="s">
        <v>467</v>
      </c>
      <c r="AQ631" s="123" t="s">
        <v>241</v>
      </c>
    </row>
    <row r="632" spans="1:43">
      <c r="A632" s="123" t="s">
        <v>8280</v>
      </c>
      <c r="B632" s="123" t="s">
        <v>8281</v>
      </c>
      <c r="C632" s="36">
        <v>43830</v>
      </c>
      <c r="D632" s="124">
        <v>1.1559999999999999</v>
      </c>
      <c r="E632" s="124">
        <v>1.1559999999999999</v>
      </c>
      <c r="F632" s="125">
        <v>0.70563637947556401</v>
      </c>
      <c r="G632" s="36">
        <v>43826</v>
      </c>
      <c r="H632" s="124">
        <v>1.1478999999999999</v>
      </c>
      <c r="I632" s="125">
        <v>26.712704154335199</v>
      </c>
      <c r="J632" s="123" t="s">
        <v>11238</v>
      </c>
      <c r="K632" s="125">
        <v>1.97600564573041</v>
      </c>
      <c r="L632" s="125">
        <v>7.2057868867661998</v>
      </c>
      <c r="M632" s="130">
        <v>10.866020907259999</v>
      </c>
      <c r="N632" s="137">
        <f t="shared" si="99"/>
        <v>43.464083629039997</v>
      </c>
      <c r="O632" s="132">
        <f t="shared" si="100"/>
        <v>0.43464083629039996</v>
      </c>
      <c r="P632" s="134">
        <f t="shared" si="101"/>
        <v>283</v>
      </c>
      <c r="Q632" s="134">
        <v>1124</v>
      </c>
      <c r="R632" s="134" t="str">
        <f t="shared" si="102"/>
        <v>283/1124</v>
      </c>
      <c r="S632" s="132">
        <f t="shared" si="103"/>
        <v>0.25177935943060498</v>
      </c>
      <c r="T632" s="137">
        <f t="shared" si="104"/>
        <v>87.411032028469748</v>
      </c>
      <c r="U632" s="133" t="e">
        <f ca="1">[1]!f_risk_annusharpe(A632,"2019/9/30","2019/12/31",1,1,3)</f>
        <v>#NAME?</v>
      </c>
      <c r="V632" s="134" t="e">
        <f t="shared" ca="1" si="105"/>
        <v>#NAME?</v>
      </c>
      <c r="W632" s="134">
        <f t="shared" si="106"/>
        <v>1124</v>
      </c>
      <c r="X632" s="134" t="e">
        <f t="shared" ca="1" si="107"/>
        <v>#NAME?</v>
      </c>
      <c r="Y632" s="132" t="e">
        <f t="shared" ca="1" si="108"/>
        <v>#NAME?</v>
      </c>
      <c r="Z632" s="137" t="e">
        <f t="shared" ca="1" si="109"/>
        <v>#NAME?</v>
      </c>
      <c r="AA632" s="125">
        <v>13.9140717382736</v>
      </c>
      <c r="AB632" s="125">
        <v>26.712704154335199</v>
      </c>
      <c r="AC632" s="123" t="s">
        <v>11238</v>
      </c>
      <c r="AD632" s="125">
        <v>14.876279439531</v>
      </c>
      <c r="AE632" s="123" t="s">
        <v>11239</v>
      </c>
      <c r="AF632" s="126">
        <v>0</v>
      </c>
      <c r="AG632" s="123"/>
      <c r="AH632" s="125">
        <v>15.6</v>
      </c>
      <c r="AI632" s="123" t="s">
        <v>174</v>
      </c>
      <c r="AJ632" s="123" t="s">
        <v>95</v>
      </c>
      <c r="AK632" s="124">
        <v>6.5680639628000002</v>
      </c>
      <c r="AL632" s="123" t="s">
        <v>159</v>
      </c>
      <c r="AM632" s="36">
        <v>43063</v>
      </c>
      <c r="AN632" s="123" t="s">
        <v>9271</v>
      </c>
      <c r="AO632" s="123" t="s">
        <v>11240</v>
      </c>
      <c r="AP632" s="123" t="s">
        <v>217</v>
      </c>
      <c r="AQ632" s="123" t="s">
        <v>165</v>
      </c>
    </row>
    <row r="633" spans="1:43">
      <c r="A633" s="123" t="s">
        <v>8282</v>
      </c>
      <c r="B633" s="123" t="s">
        <v>8283</v>
      </c>
      <c r="C633" s="36">
        <v>43830</v>
      </c>
      <c r="D633" s="124">
        <v>1.0871</v>
      </c>
      <c r="E633" s="124">
        <v>1.0871</v>
      </c>
      <c r="F633" s="125">
        <v>0.184314809694959</v>
      </c>
      <c r="G633" s="36">
        <v>43829</v>
      </c>
      <c r="H633" s="124">
        <v>1.0851</v>
      </c>
      <c r="I633" s="125">
        <v>26.657345916346301</v>
      </c>
      <c r="J633" s="123" t="s">
        <v>11241</v>
      </c>
      <c r="K633" s="125">
        <v>2.1806560766989298</v>
      </c>
      <c r="L633" s="125">
        <v>5.0338164251207802</v>
      </c>
      <c r="M633" s="130">
        <v>7.2619634928465597</v>
      </c>
      <c r="N633" s="137">
        <f t="shared" si="99"/>
        <v>29.047853971386239</v>
      </c>
      <c r="O633" s="132">
        <f t="shared" si="100"/>
        <v>0.29047853971386239</v>
      </c>
      <c r="P633" s="134">
        <f t="shared" si="101"/>
        <v>577</v>
      </c>
      <c r="Q633" s="134">
        <v>1124</v>
      </c>
      <c r="R633" s="134" t="str">
        <f t="shared" si="102"/>
        <v>577/1124</v>
      </c>
      <c r="S633" s="132">
        <f t="shared" si="103"/>
        <v>0.51334519572953741</v>
      </c>
      <c r="T633" s="137">
        <f t="shared" si="104"/>
        <v>74.332740213523124</v>
      </c>
      <c r="U633" s="133" t="e">
        <f ca="1">[1]!f_risk_annusharpe(A633,"2019/9/30","2019/12/31",1,1,3)</f>
        <v>#NAME?</v>
      </c>
      <c r="V633" s="134" t="e">
        <f t="shared" ca="1" si="105"/>
        <v>#NAME?</v>
      </c>
      <c r="W633" s="134">
        <f t="shared" si="106"/>
        <v>1124</v>
      </c>
      <c r="X633" s="134" t="e">
        <f t="shared" ca="1" si="107"/>
        <v>#NAME?</v>
      </c>
      <c r="Y633" s="132" t="e">
        <f t="shared" ca="1" si="108"/>
        <v>#NAME?</v>
      </c>
      <c r="Z633" s="137" t="e">
        <f t="shared" ca="1" si="109"/>
        <v>#NAME?</v>
      </c>
      <c r="AA633" s="125">
        <v>11.6692347200822</v>
      </c>
      <c r="AB633" s="125">
        <v>26.657345916346301</v>
      </c>
      <c r="AC633" s="123" t="s">
        <v>11241</v>
      </c>
      <c r="AD633" s="126">
        <v>0</v>
      </c>
      <c r="AE633" s="123"/>
      <c r="AF633" s="126">
        <v>0</v>
      </c>
      <c r="AG633" s="123"/>
      <c r="AH633" s="125">
        <v>8.7100000000000009</v>
      </c>
      <c r="AI633" s="123" t="s">
        <v>157</v>
      </c>
      <c r="AJ633" s="123" t="s">
        <v>95</v>
      </c>
      <c r="AK633" s="124">
        <v>1.6824218137</v>
      </c>
      <c r="AL633" s="123" t="s">
        <v>159</v>
      </c>
      <c r="AM633" s="36">
        <v>43138</v>
      </c>
      <c r="AN633" s="123" t="s">
        <v>9271</v>
      </c>
      <c r="AO633" s="123" t="s">
        <v>11242</v>
      </c>
      <c r="AP633" s="123" t="s">
        <v>490</v>
      </c>
      <c r="AQ633" s="123" t="s">
        <v>183</v>
      </c>
    </row>
    <row r="634" spans="1:43">
      <c r="A634" s="123" t="s">
        <v>8284</v>
      </c>
      <c r="B634" s="123" t="s">
        <v>8285</v>
      </c>
      <c r="C634" s="36">
        <v>43830</v>
      </c>
      <c r="D634" s="124">
        <v>1.1953</v>
      </c>
      <c r="E634" s="124">
        <v>1.1953</v>
      </c>
      <c r="F634" s="125">
        <v>0.10887772194305501</v>
      </c>
      <c r="G634" s="36">
        <v>43829</v>
      </c>
      <c r="H634" s="124">
        <v>1.194</v>
      </c>
      <c r="I634" s="125">
        <v>26.647594829412999</v>
      </c>
      <c r="J634" s="123" t="s">
        <v>11243</v>
      </c>
      <c r="K634" s="125">
        <v>0.77565129415733103</v>
      </c>
      <c r="L634" s="125">
        <v>2.0315834400341499</v>
      </c>
      <c r="M634" s="130">
        <v>3.2656587473002201</v>
      </c>
      <c r="N634" s="137">
        <f t="shared" si="99"/>
        <v>13.06263498920088</v>
      </c>
      <c r="O634" s="132">
        <f t="shared" si="100"/>
        <v>0.1306263498920088</v>
      </c>
      <c r="P634" s="134">
        <f t="shared" si="101"/>
        <v>924</v>
      </c>
      <c r="Q634" s="134">
        <v>1124</v>
      </c>
      <c r="R634" s="134" t="str">
        <f t="shared" si="102"/>
        <v>924/1124</v>
      </c>
      <c r="S634" s="132">
        <f t="shared" si="103"/>
        <v>0.8220640569395018</v>
      </c>
      <c r="T634" s="137">
        <f t="shared" si="104"/>
        <v>60</v>
      </c>
      <c r="U634" s="133" t="e">
        <f ca="1">[1]!f_risk_annusharpe(A634,"2019/9/30","2019/12/31",1,1,3)</f>
        <v>#NAME?</v>
      </c>
      <c r="V634" s="134" t="e">
        <f t="shared" ca="1" si="105"/>
        <v>#NAME?</v>
      </c>
      <c r="W634" s="134">
        <f t="shared" si="106"/>
        <v>1124</v>
      </c>
      <c r="X634" s="134" t="e">
        <f t="shared" ca="1" si="107"/>
        <v>#NAME?</v>
      </c>
      <c r="Y634" s="132" t="e">
        <f t="shared" ca="1" si="108"/>
        <v>#NAME?</v>
      </c>
      <c r="Z634" s="137" t="e">
        <f t="shared" ca="1" si="109"/>
        <v>#NAME?</v>
      </c>
      <c r="AA634" s="125">
        <v>10.389730328777199</v>
      </c>
      <c r="AB634" s="125">
        <v>26.647594829412999</v>
      </c>
      <c r="AC634" s="123" t="s">
        <v>11243</v>
      </c>
      <c r="AD634" s="125">
        <v>16.705721538761999</v>
      </c>
      <c r="AE634" s="123" t="s">
        <v>11244</v>
      </c>
      <c r="AF634" s="126">
        <v>0</v>
      </c>
      <c r="AG634" s="123"/>
      <c r="AH634" s="125">
        <v>19.53</v>
      </c>
      <c r="AI634" s="123" t="s">
        <v>157</v>
      </c>
      <c r="AJ634" s="123" t="s">
        <v>95</v>
      </c>
      <c r="AK634" s="124">
        <v>3.3814314741999998</v>
      </c>
      <c r="AL634" s="123" t="s">
        <v>159</v>
      </c>
      <c r="AM634" s="36">
        <v>42985</v>
      </c>
      <c r="AN634" s="123" t="s">
        <v>9271</v>
      </c>
      <c r="AO634" s="123" t="s">
        <v>11245</v>
      </c>
      <c r="AP634" s="123" t="s">
        <v>282</v>
      </c>
      <c r="AQ634" s="123" t="s">
        <v>207</v>
      </c>
    </row>
    <row r="635" spans="1:43">
      <c r="A635" s="123" t="s">
        <v>8286</v>
      </c>
      <c r="B635" s="123" t="s">
        <v>8287</v>
      </c>
      <c r="C635" s="36">
        <v>43830</v>
      </c>
      <c r="D635" s="124">
        <v>1.7490000000000001</v>
      </c>
      <c r="E635" s="124">
        <v>1.7490000000000001</v>
      </c>
      <c r="F635" s="125">
        <v>0.114481969089868</v>
      </c>
      <c r="G635" s="36">
        <v>43829</v>
      </c>
      <c r="H635" s="124">
        <v>1.7470000000000001</v>
      </c>
      <c r="I635" s="125">
        <v>26.647356987690099</v>
      </c>
      <c r="J635" s="123" t="s">
        <v>11246</v>
      </c>
      <c r="K635" s="125">
        <v>0.63291139240506999</v>
      </c>
      <c r="L635" s="125">
        <v>1.5089959373186299</v>
      </c>
      <c r="M635" s="130">
        <v>2.2807017543859698</v>
      </c>
      <c r="N635" s="137">
        <f t="shared" si="99"/>
        <v>9.1228070175438791</v>
      </c>
      <c r="O635" s="132">
        <f t="shared" si="100"/>
        <v>9.1228070175438797E-2</v>
      </c>
      <c r="P635" s="134">
        <f t="shared" si="101"/>
        <v>1037</v>
      </c>
      <c r="Q635" s="134">
        <v>1124</v>
      </c>
      <c r="R635" s="134" t="str">
        <f t="shared" si="102"/>
        <v>1037/1124</v>
      </c>
      <c r="S635" s="132">
        <f t="shared" si="103"/>
        <v>0.92259786476868333</v>
      </c>
      <c r="T635" s="137">
        <f t="shared" si="104"/>
        <v>60</v>
      </c>
      <c r="U635" s="133" t="e">
        <f ca="1">[1]!f_risk_annusharpe(A635,"2019/9/30","2019/12/31",1,1,3)</f>
        <v>#NAME?</v>
      </c>
      <c r="V635" s="134" t="e">
        <f t="shared" ca="1" si="105"/>
        <v>#NAME?</v>
      </c>
      <c r="W635" s="134">
        <f t="shared" si="106"/>
        <v>1124</v>
      </c>
      <c r="X635" s="134" t="e">
        <f t="shared" ca="1" si="107"/>
        <v>#NAME?</v>
      </c>
      <c r="Y635" s="132" t="e">
        <f t="shared" ca="1" si="108"/>
        <v>#NAME?</v>
      </c>
      <c r="Z635" s="137" t="e">
        <f t="shared" ca="1" si="109"/>
        <v>#NAME?</v>
      </c>
      <c r="AA635" s="125">
        <v>10.9771573604061</v>
      </c>
      <c r="AB635" s="125">
        <v>26.647356987690099</v>
      </c>
      <c r="AC635" s="123" t="s">
        <v>11246</v>
      </c>
      <c r="AD635" s="125">
        <v>19.467213114754099</v>
      </c>
      <c r="AE635" s="123" t="s">
        <v>11247</v>
      </c>
      <c r="AF635" s="125">
        <v>26.739130434782599</v>
      </c>
      <c r="AG635" s="123" t="s">
        <v>11248</v>
      </c>
      <c r="AH635" s="125">
        <v>74.900000000000006</v>
      </c>
      <c r="AI635" s="123" t="s">
        <v>157</v>
      </c>
      <c r="AJ635" s="123" t="s">
        <v>166</v>
      </c>
      <c r="AK635" s="124">
        <v>3.5696821846</v>
      </c>
      <c r="AL635" s="123" t="s">
        <v>159</v>
      </c>
      <c r="AM635" s="36">
        <v>41816</v>
      </c>
      <c r="AN635" s="123" t="s">
        <v>9271</v>
      </c>
      <c r="AO635" s="123" t="s">
        <v>11216</v>
      </c>
      <c r="AP635" s="123" t="s">
        <v>194</v>
      </c>
      <c r="AQ635" s="123" t="s">
        <v>247</v>
      </c>
    </row>
    <row r="636" spans="1:43">
      <c r="A636" s="123" t="s">
        <v>8288</v>
      </c>
      <c r="B636" s="123" t="s">
        <v>8289</v>
      </c>
      <c r="C636" s="36">
        <v>43830</v>
      </c>
      <c r="D636" s="124">
        <v>1.0580000000000001</v>
      </c>
      <c r="E636" s="124">
        <v>1.0580000000000001</v>
      </c>
      <c r="F636" s="125">
        <v>0.57034220532319402</v>
      </c>
      <c r="G636" s="36">
        <v>43829</v>
      </c>
      <c r="H636" s="124">
        <v>1.052</v>
      </c>
      <c r="I636" s="125">
        <v>26.555023923444999</v>
      </c>
      <c r="J636" s="123" t="s">
        <v>11249</v>
      </c>
      <c r="K636" s="125">
        <v>2.321083172147</v>
      </c>
      <c r="L636" s="125">
        <v>8.0694586312563903</v>
      </c>
      <c r="M636" s="130">
        <v>7.0850202429149904</v>
      </c>
      <c r="N636" s="137">
        <f t="shared" si="99"/>
        <v>28.340080971659962</v>
      </c>
      <c r="O636" s="132">
        <f t="shared" si="100"/>
        <v>0.28340080971659964</v>
      </c>
      <c r="P636" s="134">
        <f t="shared" si="101"/>
        <v>594</v>
      </c>
      <c r="Q636" s="134">
        <v>1124</v>
      </c>
      <c r="R636" s="134" t="str">
        <f t="shared" si="102"/>
        <v>594/1124</v>
      </c>
      <c r="S636" s="132">
        <f t="shared" si="103"/>
        <v>0.52846975088967973</v>
      </c>
      <c r="T636" s="137">
        <f t="shared" si="104"/>
        <v>73.57651245551601</v>
      </c>
      <c r="U636" s="133" t="e">
        <f ca="1">[1]!f_risk_annusharpe(A636,"2019/9/30","2019/12/31",1,1,3)</f>
        <v>#NAME?</v>
      </c>
      <c r="V636" s="134" t="e">
        <f t="shared" ca="1" si="105"/>
        <v>#NAME?</v>
      </c>
      <c r="W636" s="134">
        <f t="shared" si="106"/>
        <v>1124</v>
      </c>
      <c r="X636" s="134" t="e">
        <f t="shared" ca="1" si="107"/>
        <v>#NAME?</v>
      </c>
      <c r="Y636" s="132" t="e">
        <f t="shared" ca="1" si="108"/>
        <v>#NAME?</v>
      </c>
      <c r="Z636" s="137" t="e">
        <f t="shared" ca="1" si="109"/>
        <v>#NAME?</v>
      </c>
      <c r="AA636" s="125">
        <v>6.9767441860465196</v>
      </c>
      <c r="AB636" s="125">
        <v>26.555023923444999</v>
      </c>
      <c r="AC636" s="123" t="s">
        <v>11249</v>
      </c>
      <c r="AD636" s="125">
        <v>-1.3979496738117301</v>
      </c>
      <c r="AE636" s="123" t="s">
        <v>11250</v>
      </c>
      <c r="AF636" s="125">
        <v>10.7853403141361</v>
      </c>
      <c r="AG636" s="123" t="s">
        <v>11251</v>
      </c>
      <c r="AH636" s="125">
        <v>5.8000000000000096</v>
      </c>
      <c r="AI636" s="123" t="s">
        <v>157</v>
      </c>
      <c r="AJ636" s="123" t="s">
        <v>158</v>
      </c>
      <c r="AK636" s="124">
        <v>0.94373588239999995</v>
      </c>
      <c r="AL636" s="123" t="s">
        <v>159</v>
      </c>
      <c r="AM636" s="36">
        <v>42038</v>
      </c>
      <c r="AN636" s="123" t="s">
        <v>9271</v>
      </c>
      <c r="AO636" s="123" t="s">
        <v>11155</v>
      </c>
      <c r="AP636" s="123" t="s">
        <v>246</v>
      </c>
      <c r="AQ636" s="123" t="s">
        <v>192</v>
      </c>
    </row>
    <row r="637" spans="1:43">
      <c r="A637" s="123" t="s">
        <v>8290</v>
      </c>
      <c r="B637" s="123" t="s">
        <v>8291</v>
      </c>
      <c r="C637" s="36">
        <v>43830</v>
      </c>
      <c r="D637" s="124">
        <v>1.401</v>
      </c>
      <c r="E637" s="124">
        <v>1.401</v>
      </c>
      <c r="F637" s="125">
        <v>0.13580158673432999</v>
      </c>
      <c r="G637" s="36">
        <v>43829</v>
      </c>
      <c r="H637" s="124">
        <v>1.3991</v>
      </c>
      <c r="I637" s="125">
        <v>26.546834070996301</v>
      </c>
      <c r="J637" s="123" t="s">
        <v>11252</v>
      </c>
      <c r="K637" s="125">
        <v>0.87845622119815603</v>
      </c>
      <c r="L637" s="125">
        <v>3.2348389949156302</v>
      </c>
      <c r="M637" s="130">
        <v>4.9752734901843301</v>
      </c>
      <c r="N637" s="137">
        <f t="shared" si="99"/>
        <v>19.90109396073732</v>
      </c>
      <c r="O637" s="132">
        <f t="shared" si="100"/>
        <v>0.19901093960737321</v>
      </c>
      <c r="P637" s="134">
        <f t="shared" si="101"/>
        <v>764</v>
      </c>
      <c r="Q637" s="134">
        <v>1124</v>
      </c>
      <c r="R637" s="134" t="str">
        <f t="shared" si="102"/>
        <v>764/1124</v>
      </c>
      <c r="S637" s="132">
        <f t="shared" si="103"/>
        <v>0.67971530249110323</v>
      </c>
      <c r="T637" s="137">
        <f t="shared" si="104"/>
        <v>66.014234875444842</v>
      </c>
      <c r="U637" s="133" t="e">
        <f ca="1">[1]!f_risk_annusharpe(A637,"2019/9/30","2019/12/31",1,1,3)</f>
        <v>#NAME?</v>
      </c>
      <c r="V637" s="134" t="e">
        <f t="shared" ca="1" si="105"/>
        <v>#NAME?</v>
      </c>
      <c r="W637" s="134">
        <f t="shared" si="106"/>
        <v>1124</v>
      </c>
      <c r="X637" s="134" t="e">
        <f t="shared" ca="1" si="107"/>
        <v>#NAME?</v>
      </c>
      <c r="Y637" s="132" t="e">
        <f t="shared" ca="1" si="108"/>
        <v>#NAME?</v>
      </c>
      <c r="Z637" s="137" t="e">
        <f t="shared" ca="1" si="109"/>
        <v>#NAME?</v>
      </c>
      <c r="AA637" s="125">
        <v>17.0426065162907</v>
      </c>
      <c r="AB637" s="125">
        <v>26.546834070996301</v>
      </c>
      <c r="AC637" s="123" t="s">
        <v>11252</v>
      </c>
      <c r="AD637" s="125">
        <v>5.4969879518072204</v>
      </c>
      <c r="AE637" s="123" t="s">
        <v>11253</v>
      </c>
      <c r="AF637" s="125">
        <v>9.1121495327102799</v>
      </c>
      <c r="AG637" s="123" t="s">
        <v>11254</v>
      </c>
      <c r="AH637" s="125">
        <v>40.1</v>
      </c>
      <c r="AI637" s="123" t="s">
        <v>227</v>
      </c>
      <c r="AJ637" s="123" t="s">
        <v>158</v>
      </c>
      <c r="AK637" s="124">
        <v>0.79401580439999997</v>
      </c>
      <c r="AL637" s="123" t="s">
        <v>159</v>
      </c>
      <c r="AM637" s="36">
        <v>41638</v>
      </c>
      <c r="AN637" s="123" t="s">
        <v>9271</v>
      </c>
      <c r="AO637" s="123" t="s">
        <v>11255</v>
      </c>
      <c r="AP637" s="123" t="s">
        <v>238</v>
      </c>
      <c r="AQ637" s="123" t="s">
        <v>338</v>
      </c>
    </row>
    <row r="638" spans="1:43">
      <c r="A638" s="123" t="s">
        <v>8292</v>
      </c>
      <c r="B638" s="123" t="s">
        <v>8293</v>
      </c>
      <c r="C638" s="36">
        <v>43830</v>
      </c>
      <c r="D638" s="124">
        <v>1.24</v>
      </c>
      <c r="E638" s="124">
        <v>1.24</v>
      </c>
      <c r="F638" s="125">
        <v>0.97719869706840501</v>
      </c>
      <c r="G638" s="36">
        <v>43829</v>
      </c>
      <c r="H638" s="124">
        <v>1.228</v>
      </c>
      <c r="I638" s="125">
        <v>26.530612244897998</v>
      </c>
      <c r="J638" s="123" t="s">
        <v>11256</v>
      </c>
      <c r="K638" s="125">
        <v>0.73111291632817998</v>
      </c>
      <c r="L638" s="125">
        <v>12.4206708975521</v>
      </c>
      <c r="M638" s="130">
        <v>11.4106019766397</v>
      </c>
      <c r="N638" s="137">
        <f t="shared" si="99"/>
        <v>45.642407906558802</v>
      </c>
      <c r="O638" s="132">
        <f t="shared" si="100"/>
        <v>0.45642407906558802</v>
      </c>
      <c r="P638" s="134">
        <f t="shared" si="101"/>
        <v>249</v>
      </c>
      <c r="Q638" s="134">
        <v>1124</v>
      </c>
      <c r="R638" s="134" t="str">
        <f t="shared" si="102"/>
        <v>249/1124</v>
      </c>
      <c r="S638" s="132">
        <f t="shared" si="103"/>
        <v>0.22153024911032029</v>
      </c>
      <c r="T638" s="137">
        <f t="shared" si="104"/>
        <v>88.92348754448399</v>
      </c>
      <c r="U638" s="133" t="e">
        <f ca="1">[1]!f_risk_annusharpe(A638,"2019/9/30","2019/12/31",1,1,3)</f>
        <v>#NAME?</v>
      </c>
      <c r="V638" s="134" t="e">
        <f t="shared" ca="1" si="105"/>
        <v>#NAME?</v>
      </c>
      <c r="W638" s="134">
        <f t="shared" si="106"/>
        <v>1124</v>
      </c>
      <c r="X638" s="134" t="e">
        <f t="shared" ca="1" si="107"/>
        <v>#NAME?</v>
      </c>
      <c r="Y638" s="132" t="e">
        <f t="shared" ca="1" si="108"/>
        <v>#NAME?</v>
      </c>
      <c r="Z638" s="137" t="e">
        <f t="shared" ca="1" si="109"/>
        <v>#NAME?</v>
      </c>
      <c r="AA638" s="125">
        <v>16.760828625235401</v>
      </c>
      <c r="AB638" s="125">
        <v>26.530612244897998</v>
      </c>
      <c r="AC638" s="123" t="s">
        <v>11256</v>
      </c>
      <c r="AD638" s="125">
        <v>15.9962581852198</v>
      </c>
      <c r="AE638" s="123" t="s">
        <v>11257</v>
      </c>
      <c r="AF638" s="125">
        <v>32.337246531483501</v>
      </c>
      <c r="AG638" s="123" t="s">
        <v>11258</v>
      </c>
      <c r="AH638" s="125">
        <v>24</v>
      </c>
      <c r="AI638" s="123" t="s">
        <v>157</v>
      </c>
      <c r="AJ638" s="123" t="s">
        <v>166</v>
      </c>
      <c r="AK638" s="124">
        <v>1.022741986</v>
      </c>
      <c r="AL638" s="123" t="s">
        <v>159</v>
      </c>
      <c r="AM638" s="36">
        <v>42157</v>
      </c>
      <c r="AN638" s="123" t="s">
        <v>9271</v>
      </c>
      <c r="AO638" s="123" t="s">
        <v>9387</v>
      </c>
      <c r="AP638" s="123" t="s">
        <v>329</v>
      </c>
      <c r="AQ638" s="123" t="s">
        <v>177</v>
      </c>
    </row>
    <row r="639" spans="1:43">
      <c r="A639" s="123" t="s">
        <v>8294</v>
      </c>
      <c r="B639" s="123" t="s">
        <v>8295</v>
      </c>
      <c r="C639" s="36">
        <v>43830</v>
      </c>
      <c r="D639" s="124">
        <v>1.089</v>
      </c>
      <c r="E639" s="124">
        <v>1.089</v>
      </c>
      <c r="F639" s="125">
        <v>0.183992640294388</v>
      </c>
      <c r="G639" s="36">
        <v>43829</v>
      </c>
      <c r="H639" s="124">
        <v>1.087</v>
      </c>
      <c r="I639" s="125">
        <v>26.480836236933801</v>
      </c>
      <c r="J639" s="123" t="s">
        <v>11259</v>
      </c>
      <c r="K639" s="125">
        <v>0.27624309392264201</v>
      </c>
      <c r="L639" s="125">
        <v>1.9662921348314499</v>
      </c>
      <c r="M639" s="130">
        <v>3.71428571428571</v>
      </c>
      <c r="N639" s="137">
        <f t="shared" si="99"/>
        <v>14.85714285714284</v>
      </c>
      <c r="O639" s="132">
        <f t="shared" si="100"/>
        <v>0.14857142857142841</v>
      </c>
      <c r="P639" s="134">
        <f t="shared" si="101"/>
        <v>878</v>
      </c>
      <c r="Q639" s="134">
        <v>1124</v>
      </c>
      <c r="R639" s="134" t="str">
        <f t="shared" si="102"/>
        <v>878/1124</v>
      </c>
      <c r="S639" s="132">
        <f t="shared" si="103"/>
        <v>0.78113879003558717</v>
      </c>
      <c r="T639" s="137">
        <f t="shared" si="104"/>
        <v>60.943060498220646</v>
      </c>
      <c r="U639" s="133" t="e">
        <f ca="1">[1]!f_risk_annusharpe(A639,"2019/9/30","2019/12/31",1,1,3)</f>
        <v>#NAME?</v>
      </c>
      <c r="V639" s="134" t="e">
        <f t="shared" ca="1" si="105"/>
        <v>#NAME?</v>
      </c>
      <c r="W639" s="134">
        <f t="shared" si="106"/>
        <v>1124</v>
      </c>
      <c r="X639" s="134" t="e">
        <f t="shared" ca="1" si="107"/>
        <v>#NAME?</v>
      </c>
      <c r="Y639" s="132" t="e">
        <f t="shared" ca="1" si="108"/>
        <v>#NAME?</v>
      </c>
      <c r="Z639" s="137" t="e">
        <f t="shared" ca="1" si="109"/>
        <v>#NAME?</v>
      </c>
      <c r="AA639" s="125">
        <v>8.7912087912088008</v>
      </c>
      <c r="AB639" s="125">
        <v>26.480836236933801</v>
      </c>
      <c r="AC639" s="123" t="s">
        <v>11259</v>
      </c>
      <c r="AD639" s="125">
        <v>4.1108986615678704</v>
      </c>
      <c r="AE639" s="123" t="s">
        <v>11260</v>
      </c>
      <c r="AF639" s="125">
        <v>8.7912087912088008</v>
      </c>
      <c r="AG639" s="123" t="s">
        <v>11261</v>
      </c>
      <c r="AH639" s="125">
        <v>8.9</v>
      </c>
      <c r="AI639" s="123" t="s">
        <v>157</v>
      </c>
      <c r="AJ639" s="123" t="s">
        <v>189</v>
      </c>
      <c r="AK639" s="124">
        <v>1.3067640572999999</v>
      </c>
      <c r="AL639" s="123" t="s">
        <v>159</v>
      </c>
      <c r="AM639" s="36">
        <v>42704</v>
      </c>
      <c r="AN639" s="123" t="s">
        <v>9271</v>
      </c>
      <c r="AO639" s="123" t="s">
        <v>408</v>
      </c>
      <c r="AP639" s="123" t="s">
        <v>231</v>
      </c>
      <c r="AQ639" s="123" t="s">
        <v>181</v>
      </c>
    </row>
    <row r="640" spans="1:43">
      <c r="A640" s="123" t="s">
        <v>8296</v>
      </c>
      <c r="B640" s="123" t="s">
        <v>8297</v>
      </c>
      <c r="C640" s="36">
        <v>43830</v>
      </c>
      <c r="D640" s="124">
        <v>1.0043</v>
      </c>
      <c r="E640" s="124">
        <v>1.0043</v>
      </c>
      <c r="F640" s="125">
        <v>0.129611166500506</v>
      </c>
      <c r="G640" s="36">
        <v>43829</v>
      </c>
      <c r="H640" s="124">
        <v>1.0029999999999999</v>
      </c>
      <c r="I640" s="125">
        <v>26.454293628808902</v>
      </c>
      <c r="J640" s="123" t="s">
        <v>11262</v>
      </c>
      <c r="K640" s="125">
        <v>1.33185349611543</v>
      </c>
      <c r="L640" s="125">
        <v>3.8680318543799799</v>
      </c>
      <c r="M640" s="130">
        <v>5.8494940978077601</v>
      </c>
      <c r="N640" s="137">
        <f t="shared" si="99"/>
        <v>23.39797639123104</v>
      </c>
      <c r="O640" s="132">
        <f t="shared" si="100"/>
        <v>0.2339797639123104</v>
      </c>
      <c r="P640" s="134">
        <f t="shared" si="101"/>
        <v>696</v>
      </c>
      <c r="Q640" s="134">
        <v>1124</v>
      </c>
      <c r="R640" s="134" t="str">
        <f t="shared" si="102"/>
        <v>696/1124</v>
      </c>
      <c r="S640" s="132">
        <f t="shared" si="103"/>
        <v>0.61921708185053381</v>
      </c>
      <c r="T640" s="137">
        <f t="shared" si="104"/>
        <v>69.039145907473312</v>
      </c>
      <c r="U640" s="133" t="e">
        <f ca="1">[1]!f_risk_annusharpe(A640,"2019/9/30","2019/12/31",1,1,3)</f>
        <v>#NAME?</v>
      </c>
      <c r="V640" s="134" t="e">
        <f t="shared" ca="1" si="105"/>
        <v>#NAME?</v>
      </c>
      <c r="W640" s="134">
        <f t="shared" si="106"/>
        <v>1124</v>
      </c>
      <c r="X640" s="134" t="e">
        <f t="shared" ca="1" si="107"/>
        <v>#NAME?</v>
      </c>
      <c r="Y640" s="132" t="e">
        <f t="shared" ca="1" si="108"/>
        <v>#NAME?</v>
      </c>
      <c r="Z640" s="137" t="e">
        <f t="shared" ca="1" si="109"/>
        <v>#NAME?</v>
      </c>
      <c r="AA640" s="125">
        <v>11.7254422071421</v>
      </c>
      <c r="AB640" s="125">
        <v>26.454293628808902</v>
      </c>
      <c r="AC640" s="123" t="s">
        <v>11262</v>
      </c>
      <c r="AD640" s="126">
        <v>0</v>
      </c>
      <c r="AE640" s="123"/>
      <c r="AF640" s="126">
        <v>0</v>
      </c>
      <c r="AG640" s="123"/>
      <c r="AH640" s="125">
        <v>0.429999999999997</v>
      </c>
      <c r="AI640" s="123" t="s">
        <v>157</v>
      </c>
      <c r="AJ640" s="123" t="s">
        <v>95</v>
      </c>
      <c r="AK640" s="124">
        <v>0.95435506390000002</v>
      </c>
      <c r="AL640" s="123" t="s">
        <v>159</v>
      </c>
      <c r="AM640" s="36">
        <v>43137</v>
      </c>
      <c r="AN640" s="123" t="s">
        <v>9271</v>
      </c>
      <c r="AO640" s="123" t="s">
        <v>11263</v>
      </c>
      <c r="AP640" s="123" t="s">
        <v>161</v>
      </c>
      <c r="AQ640" s="123" t="s">
        <v>207</v>
      </c>
    </row>
    <row r="641" spans="1:43">
      <c r="A641" s="123" t="s">
        <v>8298</v>
      </c>
      <c r="B641" s="123" t="s">
        <v>8299</v>
      </c>
      <c r="C641" s="36">
        <v>43830</v>
      </c>
      <c r="D641" s="124">
        <v>1.2990999999999999</v>
      </c>
      <c r="E641" s="124">
        <v>1.3181</v>
      </c>
      <c r="F641" s="125">
        <v>0.12331406551058301</v>
      </c>
      <c r="G641" s="36">
        <v>43829</v>
      </c>
      <c r="H641" s="124">
        <v>1.2975000000000001</v>
      </c>
      <c r="I641" s="125">
        <v>26.408484966429899</v>
      </c>
      <c r="J641" s="123" t="s">
        <v>11264</v>
      </c>
      <c r="K641" s="125">
        <v>0.86180124223602195</v>
      </c>
      <c r="L641" s="125">
        <v>1.5001171966559801</v>
      </c>
      <c r="M641" s="130">
        <v>3.9030632648164301</v>
      </c>
      <c r="N641" s="137">
        <f t="shared" si="99"/>
        <v>15.61225305926572</v>
      </c>
      <c r="O641" s="132">
        <f t="shared" si="100"/>
        <v>0.15612253059265721</v>
      </c>
      <c r="P641" s="134">
        <f t="shared" si="101"/>
        <v>860</v>
      </c>
      <c r="Q641" s="134">
        <v>1124</v>
      </c>
      <c r="R641" s="134" t="str">
        <f t="shared" si="102"/>
        <v>860/1124</v>
      </c>
      <c r="S641" s="132">
        <f t="shared" si="103"/>
        <v>0.76512455516014233</v>
      </c>
      <c r="T641" s="137">
        <f t="shared" si="104"/>
        <v>61.743772241992886</v>
      </c>
      <c r="U641" s="133" t="e">
        <f ca="1">[1]!f_risk_annusharpe(A641,"2019/9/30","2019/12/31",1,1,3)</f>
        <v>#NAME?</v>
      </c>
      <c r="V641" s="134" t="e">
        <f t="shared" ca="1" si="105"/>
        <v>#NAME?</v>
      </c>
      <c r="W641" s="134">
        <f t="shared" si="106"/>
        <v>1124</v>
      </c>
      <c r="X641" s="134" t="e">
        <f t="shared" ca="1" si="107"/>
        <v>#NAME?</v>
      </c>
      <c r="Y641" s="132" t="e">
        <f t="shared" ca="1" si="108"/>
        <v>#NAME?</v>
      </c>
      <c r="Z641" s="137" t="e">
        <f t="shared" ca="1" si="109"/>
        <v>#NAME?</v>
      </c>
      <c r="AA641" s="125">
        <v>11.8756458835687</v>
      </c>
      <c r="AB641" s="125">
        <v>26.408484966429899</v>
      </c>
      <c r="AC641" s="123" t="s">
        <v>11264</v>
      </c>
      <c r="AD641" s="125">
        <v>31.2222222222222</v>
      </c>
      <c r="AE641" s="123" t="s">
        <v>11265</v>
      </c>
      <c r="AF641" s="125">
        <v>29.263681592039799</v>
      </c>
      <c r="AG641" s="123" t="s">
        <v>11266</v>
      </c>
      <c r="AH641" s="125">
        <v>32.385694870000002</v>
      </c>
      <c r="AI641" s="123" t="s">
        <v>163</v>
      </c>
      <c r="AJ641" s="123" t="s">
        <v>166</v>
      </c>
      <c r="AK641" s="124">
        <v>1.3174500723</v>
      </c>
      <c r="AL641" s="123" t="s">
        <v>159</v>
      </c>
      <c r="AM641" s="36">
        <v>42452</v>
      </c>
      <c r="AN641" s="123" t="s">
        <v>9271</v>
      </c>
      <c r="AO641" s="123" t="s">
        <v>9734</v>
      </c>
      <c r="AP641" s="123" t="s">
        <v>236</v>
      </c>
      <c r="AQ641" s="123" t="s">
        <v>183</v>
      </c>
    </row>
    <row r="642" spans="1:43">
      <c r="A642" s="123" t="s">
        <v>8300</v>
      </c>
      <c r="B642" s="123" t="s">
        <v>8301</v>
      </c>
      <c r="C642" s="36">
        <v>43830</v>
      </c>
      <c r="D642" s="124">
        <v>1.2645</v>
      </c>
      <c r="E642" s="124">
        <v>1.2645</v>
      </c>
      <c r="F642" s="125">
        <v>0.35714285714285299</v>
      </c>
      <c r="G642" s="36">
        <v>43829</v>
      </c>
      <c r="H642" s="124">
        <v>1.26</v>
      </c>
      <c r="I642" s="125">
        <v>26.235399820305499</v>
      </c>
      <c r="J642" s="123" t="s">
        <v>11267</v>
      </c>
      <c r="K642" s="125">
        <v>1.16809344747579</v>
      </c>
      <c r="L642" s="125">
        <v>5.7009111426899599</v>
      </c>
      <c r="M642" s="130">
        <v>7.5712462781795002</v>
      </c>
      <c r="N642" s="137">
        <f t="shared" si="99"/>
        <v>30.284985112718001</v>
      </c>
      <c r="O642" s="132">
        <f t="shared" si="100"/>
        <v>0.30284985112717999</v>
      </c>
      <c r="P642" s="134">
        <f t="shared" si="101"/>
        <v>547</v>
      </c>
      <c r="Q642" s="134">
        <v>1124</v>
      </c>
      <c r="R642" s="134" t="str">
        <f t="shared" si="102"/>
        <v>547/1124</v>
      </c>
      <c r="S642" s="132">
        <f t="shared" si="103"/>
        <v>0.48665480427046265</v>
      </c>
      <c r="T642" s="137">
        <f t="shared" si="104"/>
        <v>75.667259786476876</v>
      </c>
      <c r="U642" s="133" t="e">
        <f ca="1">[1]!f_risk_annusharpe(A642,"2019/9/30","2019/12/31",1,1,3)</f>
        <v>#NAME?</v>
      </c>
      <c r="V642" s="134" t="e">
        <f t="shared" ca="1" si="105"/>
        <v>#NAME?</v>
      </c>
      <c r="W642" s="134">
        <f t="shared" si="106"/>
        <v>1124</v>
      </c>
      <c r="X642" s="134" t="e">
        <f t="shared" ca="1" si="107"/>
        <v>#NAME?</v>
      </c>
      <c r="Y642" s="132" t="e">
        <f t="shared" ca="1" si="108"/>
        <v>#NAME?</v>
      </c>
      <c r="Z642" s="137" t="e">
        <f t="shared" ca="1" si="109"/>
        <v>#NAME?</v>
      </c>
      <c r="AA642" s="125">
        <v>11.6260593220339</v>
      </c>
      <c r="AB642" s="125">
        <v>26.235399820305499</v>
      </c>
      <c r="AC642" s="123" t="s">
        <v>11267</v>
      </c>
      <c r="AD642" s="126">
        <v>0</v>
      </c>
      <c r="AE642" s="123"/>
      <c r="AF642" s="126">
        <v>0</v>
      </c>
      <c r="AG642" s="123"/>
      <c r="AH642" s="125">
        <v>26.45</v>
      </c>
      <c r="AI642" s="123" t="s">
        <v>163</v>
      </c>
      <c r="AJ642" s="123" t="s">
        <v>95</v>
      </c>
      <c r="AK642" s="124">
        <v>1.5850973606000001</v>
      </c>
      <c r="AL642" s="123" t="s">
        <v>159</v>
      </c>
      <c r="AM642" s="36">
        <v>43420</v>
      </c>
      <c r="AN642" s="123" t="s">
        <v>9271</v>
      </c>
      <c r="AO642" s="123" t="s">
        <v>11268</v>
      </c>
      <c r="AP642" s="123" t="s">
        <v>492</v>
      </c>
      <c r="AQ642" s="123" t="s">
        <v>162</v>
      </c>
    </row>
    <row r="643" spans="1:43">
      <c r="A643" s="123" t="s">
        <v>8302</v>
      </c>
      <c r="B643" s="123" t="s">
        <v>8303</v>
      </c>
      <c r="C643" s="36">
        <v>43830</v>
      </c>
      <c r="D643" s="124">
        <v>0.9415</v>
      </c>
      <c r="E643" s="124">
        <v>0.9415</v>
      </c>
      <c r="F643" s="125">
        <v>0.68441877874023704</v>
      </c>
      <c r="G643" s="36">
        <v>43829</v>
      </c>
      <c r="H643" s="124">
        <v>0.93510000000000004</v>
      </c>
      <c r="I643" s="125">
        <v>26.0543580131209</v>
      </c>
      <c r="J643" s="123" t="s">
        <v>11269</v>
      </c>
      <c r="K643" s="125">
        <v>0.83538609831852095</v>
      </c>
      <c r="L643" s="125">
        <v>6.7218317841759303</v>
      </c>
      <c r="M643" s="130">
        <v>6.7339303933794401</v>
      </c>
      <c r="N643" s="137">
        <f t="shared" si="99"/>
        <v>26.93572157351776</v>
      </c>
      <c r="O643" s="132">
        <f t="shared" si="100"/>
        <v>0.26935721573517762</v>
      </c>
      <c r="P643" s="134">
        <f t="shared" si="101"/>
        <v>625</v>
      </c>
      <c r="Q643" s="134">
        <v>1124</v>
      </c>
      <c r="R643" s="134" t="str">
        <f t="shared" si="102"/>
        <v>625/1124</v>
      </c>
      <c r="S643" s="132">
        <f t="shared" si="103"/>
        <v>0.55604982206405695</v>
      </c>
      <c r="T643" s="137">
        <f t="shared" si="104"/>
        <v>72.19750889679716</v>
      </c>
      <c r="U643" s="133" t="e">
        <f ca="1">[1]!f_risk_annusharpe(A643,"2019/9/30","2019/12/31",1,1,3)</f>
        <v>#NAME?</v>
      </c>
      <c r="V643" s="134" t="e">
        <f t="shared" ca="1" si="105"/>
        <v>#NAME?</v>
      </c>
      <c r="W643" s="134">
        <f t="shared" si="106"/>
        <v>1124</v>
      </c>
      <c r="X643" s="134" t="e">
        <f t="shared" ca="1" si="107"/>
        <v>#NAME?</v>
      </c>
      <c r="Y643" s="132" t="e">
        <f t="shared" ca="1" si="108"/>
        <v>#NAME?</v>
      </c>
      <c r="Z643" s="137" t="e">
        <f t="shared" ca="1" si="109"/>
        <v>#NAME?</v>
      </c>
      <c r="AA643" s="125">
        <v>17.8938141748059</v>
      </c>
      <c r="AB643" s="125">
        <v>26.0543580131209</v>
      </c>
      <c r="AC643" s="123" t="s">
        <v>11269</v>
      </c>
      <c r="AD643" s="125">
        <v>-4.4744318181818201</v>
      </c>
      <c r="AE643" s="123" t="s">
        <v>11270</v>
      </c>
      <c r="AF643" s="125">
        <v>-5.85</v>
      </c>
      <c r="AG643" s="123" t="s">
        <v>11271</v>
      </c>
      <c r="AH643" s="125">
        <v>-5.85</v>
      </c>
      <c r="AI643" s="123" t="s">
        <v>157</v>
      </c>
      <c r="AJ643" s="123" t="s">
        <v>158</v>
      </c>
      <c r="AK643" s="124">
        <v>0.91544033579999995</v>
      </c>
      <c r="AL643" s="123" t="s">
        <v>159</v>
      </c>
      <c r="AM643" s="36">
        <v>42733</v>
      </c>
      <c r="AN643" s="123" t="s">
        <v>9271</v>
      </c>
      <c r="AO643" s="123" t="s">
        <v>11272</v>
      </c>
      <c r="AP643" s="123" t="s">
        <v>263</v>
      </c>
      <c r="AQ643" s="123" t="s">
        <v>162</v>
      </c>
    </row>
    <row r="644" spans="1:43">
      <c r="A644" s="123" t="s">
        <v>8304</v>
      </c>
      <c r="B644" s="123" t="s">
        <v>8305</v>
      </c>
      <c r="C644" s="36">
        <v>43830</v>
      </c>
      <c r="D644" s="124">
        <v>1.0627</v>
      </c>
      <c r="E644" s="124">
        <v>1.3624000000000001</v>
      </c>
      <c r="F644" s="125">
        <v>0.34938621340888298</v>
      </c>
      <c r="G644" s="36">
        <v>43829</v>
      </c>
      <c r="H644" s="124">
        <v>1.0589999999999999</v>
      </c>
      <c r="I644" s="125">
        <v>25.985507085122801</v>
      </c>
      <c r="J644" s="123" t="s">
        <v>11273</v>
      </c>
      <c r="K644" s="125">
        <v>1.69377990430623</v>
      </c>
      <c r="L644" s="125">
        <v>6.5577066082175604</v>
      </c>
      <c r="M644" s="130">
        <v>7.8878184236604501</v>
      </c>
      <c r="N644" s="137">
        <f t="shared" ref="N644:N707" si="110">M644*4</f>
        <v>31.5512736946418</v>
      </c>
      <c r="O644" s="132">
        <f t="shared" ref="O644:O707" si="111">N644/100</f>
        <v>0.31551273694641802</v>
      </c>
      <c r="P644" s="134">
        <f t="shared" ref="P644:P707" si="112">RANK(O644,$O$3:$O$2000,0)</f>
        <v>517</v>
      </c>
      <c r="Q644" s="134">
        <v>1124</v>
      </c>
      <c r="R644" s="134" t="str">
        <f t="shared" ref="R644:R707" si="113">P644&amp;"/"&amp;Q644</f>
        <v>517/1124</v>
      </c>
      <c r="S644" s="132">
        <f t="shared" ref="S644:S707" si="114">P644/Q644</f>
        <v>0.45996441281138789</v>
      </c>
      <c r="T644" s="137">
        <f t="shared" ref="T644:T707" si="115">IF(S644&gt;0.8,60,60+40/80%*(80%-S644))</f>
        <v>77.0017793594306</v>
      </c>
      <c r="U644" s="133" t="e">
        <f ca="1">[1]!f_risk_annusharpe(A644,"2019/9/30","2019/12/31",1,1,3)</f>
        <v>#NAME?</v>
      </c>
      <c r="V644" s="134" t="e">
        <f t="shared" ref="V644:V707" ca="1" si="116">RANK(U644,$U$3:$U$1230,0)</f>
        <v>#NAME?</v>
      </c>
      <c r="W644" s="134">
        <f t="shared" ref="W644:W707" si="117">Q644</f>
        <v>1124</v>
      </c>
      <c r="X644" s="134" t="e">
        <f t="shared" ref="X644:X707" ca="1" si="118">V644&amp;"/"&amp;W644</f>
        <v>#NAME?</v>
      </c>
      <c r="Y644" s="132" t="e">
        <f t="shared" ref="Y644:Y707" ca="1" si="119">V644/W644</f>
        <v>#NAME?</v>
      </c>
      <c r="Z644" s="137" t="e">
        <f t="shared" ref="Z644:Z707" ca="1" si="120">IF(Y644&gt;0.8,60,60+40/80%*(80%-Y644))</f>
        <v>#NAME?</v>
      </c>
      <c r="AA644" s="125">
        <v>19.043037046461301</v>
      </c>
      <c r="AB644" s="125">
        <v>25.985507085122801</v>
      </c>
      <c r="AC644" s="123" t="s">
        <v>11273</v>
      </c>
      <c r="AD644" s="125">
        <v>30.798514871955</v>
      </c>
      <c r="AE644" s="123" t="s">
        <v>11274</v>
      </c>
      <c r="AF644" s="125">
        <v>38.077502654572797</v>
      </c>
      <c r="AG644" s="123" t="s">
        <v>11275</v>
      </c>
      <c r="AH644" s="125">
        <v>41.100205039999999</v>
      </c>
      <c r="AI644" s="123" t="s">
        <v>163</v>
      </c>
      <c r="AJ644" s="123" t="s">
        <v>166</v>
      </c>
      <c r="AK644" s="124">
        <v>2.3811580301999999</v>
      </c>
      <c r="AL644" s="123" t="s">
        <v>159</v>
      </c>
      <c r="AM644" s="36">
        <v>42404</v>
      </c>
      <c r="AN644" s="123" t="s">
        <v>9271</v>
      </c>
      <c r="AO644" s="123" t="s">
        <v>10052</v>
      </c>
      <c r="AP644" s="123" t="s">
        <v>195</v>
      </c>
      <c r="AQ644" s="123" t="s">
        <v>165</v>
      </c>
    </row>
    <row r="645" spans="1:43">
      <c r="A645" s="123" t="s">
        <v>8306</v>
      </c>
      <c r="B645" s="123" t="s">
        <v>8307</v>
      </c>
      <c r="C645" s="36">
        <v>43830</v>
      </c>
      <c r="D645" s="124">
        <v>0.95299999999999996</v>
      </c>
      <c r="E645" s="124">
        <v>1.613</v>
      </c>
      <c r="F645" s="125">
        <v>0.32635014212021501</v>
      </c>
      <c r="G645" s="36">
        <v>43829</v>
      </c>
      <c r="H645" s="124">
        <v>0.94989999999999997</v>
      </c>
      <c r="I645" s="125">
        <v>25.9415884762786</v>
      </c>
      <c r="J645" s="123" t="s">
        <v>11276</v>
      </c>
      <c r="K645" s="125">
        <v>2.3410652920962098</v>
      </c>
      <c r="L645" s="125">
        <v>7.0065124635077503</v>
      </c>
      <c r="M645" s="130">
        <v>9.1638029782359602</v>
      </c>
      <c r="N645" s="137">
        <f t="shared" si="110"/>
        <v>36.655211912943841</v>
      </c>
      <c r="O645" s="132">
        <f t="shared" si="111"/>
        <v>0.36655211912943841</v>
      </c>
      <c r="P645" s="134">
        <f t="shared" si="112"/>
        <v>404</v>
      </c>
      <c r="Q645" s="134">
        <v>1124</v>
      </c>
      <c r="R645" s="134" t="str">
        <f t="shared" si="113"/>
        <v>404/1124</v>
      </c>
      <c r="S645" s="132">
        <f t="shared" si="114"/>
        <v>0.35943060498220641</v>
      </c>
      <c r="T645" s="137">
        <f t="shared" si="115"/>
        <v>82.028469750889684</v>
      </c>
      <c r="U645" s="133" t="e">
        <f ca="1">[1]!f_risk_annusharpe(A645,"2019/9/30","2019/12/31",1,1,3)</f>
        <v>#NAME?</v>
      </c>
      <c r="V645" s="134" t="e">
        <f t="shared" ca="1" si="116"/>
        <v>#NAME?</v>
      </c>
      <c r="W645" s="134">
        <f t="shared" si="117"/>
        <v>1124</v>
      </c>
      <c r="X645" s="134" t="e">
        <f t="shared" ca="1" si="118"/>
        <v>#NAME?</v>
      </c>
      <c r="Y645" s="132" t="e">
        <f t="shared" ca="1" si="119"/>
        <v>#NAME?</v>
      </c>
      <c r="Z645" s="137" t="e">
        <f t="shared" ca="1" si="120"/>
        <v>#NAME?</v>
      </c>
      <c r="AA645" s="125">
        <v>6.2548779128107803</v>
      </c>
      <c r="AB645" s="125">
        <v>25.9415884762786</v>
      </c>
      <c r="AC645" s="123" t="s">
        <v>11276</v>
      </c>
      <c r="AD645" s="125">
        <v>3.51944384097327</v>
      </c>
      <c r="AE645" s="123" t="s">
        <v>11277</v>
      </c>
      <c r="AF645" s="125">
        <v>22.2735437516038</v>
      </c>
      <c r="AG645" s="123" t="s">
        <v>11278</v>
      </c>
      <c r="AH645" s="125">
        <v>62.618681100000003</v>
      </c>
      <c r="AI645" s="123" t="s">
        <v>157</v>
      </c>
      <c r="AJ645" s="123" t="s">
        <v>158</v>
      </c>
      <c r="AK645" s="124">
        <v>0.55761425180000002</v>
      </c>
      <c r="AL645" s="123" t="s">
        <v>159</v>
      </c>
      <c r="AM645" s="36">
        <v>41703</v>
      </c>
      <c r="AN645" s="123" t="s">
        <v>9271</v>
      </c>
      <c r="AO645" s="123" t="s">
        <v>11279</v>
      </c>
      <c r="AP645" s="123" t="s">
        <v>418</v>
      </c>
      <c r="AQ645" s="123" t="s">
        <v>204</v>
      </c>
    </row>
    <row r="646" spans="1:43">
      <c r="A646" s="123" t="s">
        <v>8308</v>
      </c>
      <c r="B646" s="123" t="s">
        <v>8309</v>
      </c>
      <c r="C646" s="36">
        <v>43830</v>
      </c>
      <c r="D646" s="124">
        <v>1.232</v>
      </c>
      <c r="E646" s="124">
        <v>1.232</v>
      </c>
      <c r="F646" s="125">
        <v>0.16260162601625999</v>
      </c>
      <c r="G646" s="36">
        <v>43829</v>
      </c>
      <c r="H646" s="124">
        <v>1.23</v>
      </c>
      <c r="I646" s="125">
        <v>25.842696629213499</v>
      </c>
      <c r="J646" s="123" t="s">
        <v>11280</v>
      </c>
      <c r="K646" s="125">
        <v>0.325732899022802</v>
      </c>
      <c r="L646" s="125">
        <v>1.98675496688742</v>
      </c>
      <c r="M646" s="130">
        <v>-2.2997620935765202</v>
      </c>
      <c r="N646" s="137">
        <f t="shared" si="110"/>
        <v>-9.1990483743060807</v>
      </c>
      <c r="O646" s="132">
        <f t="shared" si="111"/>
        <v>-9.1990483743060805E-2</v>
      </c>
      <c r="P646" s="134">
        <f t="shared" si="112"/>
        <v>1124</v>
      </c>
      <c r="Q646" s="134">
        <v>1124</v>
      </c>
      <c r="R646" s="134" t="str">
        <f t="shared" si="113"/>
        <v>1124/1124</v>
      </c>
      <c r="S646" s="132">
        <f t="shared" si="114"/>
        <v>1</v>
      </c>
      <c r="T646" s="137">
        <f t="shared" si="115"/>
        <v>60</v>
      </c>
      <c r="U646" s="133" t="e">
        <f ca="1">[1]!f_risk_annusharpe(A646,"2019/9/30","2019/12/31",1,1,3)</f>
        <v>#NAME?</v>
      </c>
      <c r="V646" s="134" t="e">
        <f t="shared" ca="1" si="116"/>
        <v>#NAME?</v>
      </c>
      <c r="W646" s="134">
        <f t="shared" si="117"/>
        <v>1124</v>
      </c>
      <c r="X646" s="134" t="e">
        <f t="shared" ca="1" si="118"/>
        <v>#NAME?</v>
      </c>
      <c r="Y646" s="132" t="e">
        <f t="shared" ca="1" si="119"/>
        <v>#NAME?</v>
      </c>
      <c r="Z646" s="137" t="e">
        <f t="shared" ca="1" si="120"/>
        <v>#NAME?</v>
      </c>
      <c r="AA646" s="125">
        <v>13.9685476410731</v>
      </c>
      <c r="AB646" s="125">
        <v>25.842696629213499</v>
      </c>
      <c r="AC646" s="123" t="s">
        <v>11280</v>
      </c>
      <c r="AD646" s="125">
        <v>19.033816425120801</v>
      </c>
      <c r="AE646" s="123" t="s">
        <v>11281</v>
      </c>
      <c r="AF646" s="125">
        <v>23.4468937875751</v>
      </c>
      <c r="AG646" s="123" t="s">
        <v>11282</v>
      </c>
      <c r="AH646" s="125">
        <v>23.2</v>
      </c>
      <c r="AI646" s="123" t="s">
        <v>157</v>
      </c>
      <c r="AJ646" s="123" t="s">
        <v>158</v>
      </c>
      <c r="AK646" s="124">
        <v>0.96917234399999996</v>
      </c>
      <c r="AL646" s="123" t="s">
        <v>159</v>
      </c>
      <c r="AM646" s="36">
        <v>42726</v>
      </c>
      <c r="AN646" s="123" t="s">
        <v>9271</v>
      </c>
      <c r="AO646" s="123" t="s">
        <v>9967</v>
      </c>
      <c r="AP646" s="123" t="s">
        <v>363</v>
      </c>
      <c r="AQ646" s="123" t="s">
        <v>165</v>
      </c>
    </row>
    <row r="647" spans="1:43">
      <c r="A647" s="123" t="s">
        <v>8310</v>
      </c>
      <c r="B647" s="123" t="s">
        <v>8311</v>
      </c>
      <c r="C647" s="36">
        <v>43830</v>
      </c>
      <c r="D647" s="124">
        <v>1.0527</v>
      </c>
      <c r="E647" s="124">
        <v>1.0527</v>
      </c>
      <c r="F647" s="125">
        <v>0.28579594169761802</v>
      </c>
      <c r="G647" s="36">
        <v>43829</v>
      </c>
      <c r="H647" s="124">
        <v>1.0497000000000001</v>
      </c>
      <c r="I647" s="125">
        <v>25.800669216061198</v>
      </c>
      <c r="J647" s="123" t="s">
        <v>11283</v>
      </c>
      <c r="K647" s="125">
        <v>1.32832803927231</v>
      </c>
      <c r="L647" s="125">
        <v>3.4188034188034102</v>
      </c>
      <c r="M647" s="130">
        <v>4.33102081268584</v>
      </c>
      <c r="N647" s="137">
        <f t="shared" si="110"/>
        <v>17.32408325074336</v>
      </c>
      <c r="O647" s="132">
        <f t="shared" si="111"/>
        <v>0.17324083250743361</v>
      </c>
      <c r="P647" s="134">
        <f t="shared" si="112"/>
        <v>817</v>
      </c>
      <c r="Q647" s="134">
        <v>1124</v>
      </c>
      <c r="R647" s="134" t="str">
        <f t="shared" si="113"/>
        <v>817/1124</v>
      </c>
      <c r="S647" s="132">
        <f t="shared" si="114"/>
        <v>0.72686832740213525</v>
      </c>
      <c r="T647" s="137">
        <f t="shared" si="115"/>
        <v>63.656583629893241</v>
      </c>
      <c r="U647" s="133" t="e">
        <f ca="1">[1]!f_risk_annusharpe(A647,"2019/9/30","2019/12/31",1,1,3)</f>
        <v>#NAME?</v>
      </c>
      <c r="V647" s="134" t="e">
        <f t="shared" ca="1" si="116"/>
        <v>#NAME?</v>
      </c>
      <c r="W647" s="134">
        <f t="shared" si="117"/>
        <v>1124</v>
      </c>
      <c r="X647" s="134" t="e">
        <f t="shared" ca="1" si="118"/>
        <v>#NAME?</v>
      </c>
      <c r="Y647" s="132" t="e">
        <f t="shared" ca="1" si="119"/>
        <v>#NAME?</v>
      </c>
      <c r="Z647" s="137" t="e">
        <f t="shared" ca="1" si="120"/>
        <v>#NAME?</v>
      </c>
      <c r="AA647" s="125">
        <v>5.6715518972094001</v>
      </c>
      <c r="AB647" s="125">
        <v>25.800669216061198</v>
      </c>
      <c r="AC647" s="123" t="s">
        <v>11283</v>
      </c>
      <c r="AD647" s="125">
        <v>2.8127746850278301</v>
      </c>
      <c r="AE647" s="123" t="s">
        <v>11284</v>
      </c>
      <c r="AF647" s="126">
        <v>0</v>
      </c>
      <c r="AG647" s="123"/>
      <c r="AH647" s="125">
        <v>5.27</v>
      </c>
      <c r="AI647" s="123" t="s">
        <v>163</v>
      </c>
      <c r="AJ647" s="123" t="s">
        <v>95</v>
      </c>
      <c r="AK647" s="124">
        <v>2.2805194499999999</v>
      </c>
      <c r="AL647" s="123" t="s">
        <v>159</v>
      </c>
      <c r="AM647" s="36">
        <v>42758</v>
      </c>
      <c r="AN647" s="123" t="s">
        <v>9271</v>
      </c>
      <c r="AO647" s="123" t="s">
        <v>206</v>
      </c>
      <c r="AP647" s="123" t="s">
        <v>205</v>
      </c>
      <c r="AQ647" s="123" t="s">
        <v>165</v>
      </c>
    </row>
    <row r="648" spans="1:43">
      <c r="A648" s="123" t="s">
        <v>8312</v>
      </c>
      <c r="B648" s="123" t="s">
        <v>8313</v>
      </c>
      <c r="C648" s="36">
        <v>43830</v>
      </c>
      <c r="D648" s="124">
        <v>1.7030000000000001</v>
      </c>
      <c r="E648" s="124">
        <v>1.7030000000000001</v>
      </c>
      <c r="F648" s="125">
        <v>1.4294222751637899</v>
      </c>
      <c r="G648" s="36">
        <v>43829</v>
      </c>
      <c r="H648" s="124">
        <v>1.679</v>
      </c>
      <c r="I648" s="125">
        <v>25.775480059084199</v>
      </c>
      <c r="J648" s="123" t="s">
        <v>11285</v>
      </c>
      <c r="K648" s="125">
        <v>2.65220012055455</v>
      </c>
      <c r="L648" s="125">
        <v>3.9682539682539799</v>
      </c>
      <c r="M648" s="130">
        <v>6.77115987460816</v>
      </c>
      <c r="N648" s="137">
        <f t="shared" si="110"/>
        <v>27.08463949843264</v>
      </c>
      <c r="O648" s="132">
        <f t="shared" si="111"/>
        <v>0.27084639498432639</v>
      </c>
      <c r="P648" s="134">
        <f t="shared" si="112"/>
        <v>618</v>
      </c>
      <c r="Q648" s="134">
        <v>1124</v>
      </c>
      <c r="R648" s="134" t="str">
        <f t="shared" si="113"/>
        <v>618/1124</v>
      </c>
      <c r="S648" s="132">
        <f t="shared" si="114"/>
        <v>0.54982206405693945</v>
      </c>
      <c r="T648" s="137">
        <f t="shared" si="115"/>
        <v>72.508896797153028</v>
      </c>
      <c r="U648" s="133" t="e">
        <f ca="1">[1]!f_risk_annusharpe(A648,"2019/9/30","2019/12/31",1,1,3)</f>
        <v>#NAME?</v>
      </c>
      <c r="V648" s="134" t="e">
        <f t="shared" ca="1" si="116"/>
        <v>#NAME?</v>
      </c>
      <c r="W648" s="134">
        <f t="shared" si="117"/>
        <v>1124</v>
      </c>
      <c r="X648" s="134" t="e">
        <f t="shared" ca="1" si="118"/>
        <v>#NAME?</v>
      </c>
      <c r="Y648" s="132" t="e">
        <f t="shared" ca="1" si="119"/>
        <v>#NAME?</v>
      </c>
      <c r="Z648" s="137" t="e">
        <f t="shared" ca="1" si="120"/>
        <v>#NAME?</v>
      </c>
      <c r="AA648" s="125">
        <v>10.8723958333333</v>
      </c>
      <c r="AB648" s="125">
        <v>25.775480059084199</v>
      </c>
      <c r="AC648" s="123" t="s">
        <v>11285</v>
      </c>
      <c r="AD648" s="125">
        <v>1.9150209455415901</v>
      </c>
      <c r="AE648" s="123" t="s">
        <v>11286</v>
      </c>
      <c r="AF648" s="125">
        <v>21.556031406138501</v>
      </c>
      <c r="AG648" s="123" t="s">
        <v>11287</v>
      </c>
      <c r="AH648" s="125">
        <v>70.3</v>
      </c>
      <c r="AI648" s="123" t="s">
        <v>157</v>
      </c>
      <c r="AJ648" s="123" t="s">
        <v>158</v>
      </c>
      <c r="AK648" s="124">
        <v>1.9818925999000001</v>
      </c>
      <c r="AL648" s="123" t="s">
        <v>159</v>
      </c>
      <c r="AM648" s="36">
        <v>41892</v>
      </c>
      <c r="AN648" s="123" t="s">
        <v>9271</v>
      </c>
      <c r="AO648" s="123" t="s">
        <v>541</v>
      </c>
      <c r="AP648" s="123" t="s">
        <v>187</v>
      </c>
      <c r="AQ648" s="123" t="s">
        <v>185</v>
      </c>
    </row>
    <row r="649" spans="1:43">
      <c r="A649" s="123" t="s">
        <v>8314</v>
      </c>
      <c r="B649" s="123" t="s">
        <v>8315</v>
      </c>
      <c r="C649" s="36">
        <v>43830</v>
      </c>
      <c r="D649" s="124">
        <v>1.0866</v>
      </c>
      <c r="E649" s="124">
        <v>1.0866</v>
      </c>
      <c r="F649" s="125">
        <v>7.3678393811006798E-2</v>
      </c>
      <c r="G649" s="36">
        <v>43829</v>
      </c>
      <c r="H649" s="124">
        <v>1.0858000000000001</v>
      </c>
      <c r="I649" s="125">
        <v>25.734783614904</v>
      </c>
      <c r="J649" s="123" t="s">
        <v>11288</v>
      </c>
      <c r="K649" s="125">
        <v>0.66703724291273803</v>
      </c>
      <c r="L649" s="125">
        <v>1.81784107946028</v>
      </c>
      <c r="M649" s="130">
        <v>2.3163841807909602</v>
      </c>
      <c r="N649" s="137">
        <f t="shared" si="110"/>
        <v>9.2655367231638408</v>
      </c>
      <c r="O649" s="132">
        <f t="shared" si="111"/>
        <v>9.2655367231638405E-2</v>
      </c>
      <c r="P649" s="134">
        <f t="shared" si="112"/>
        <v>1032</v>
      </c>
      <c r="Q649" s="134">
        <v>1124</v>
      </c>
      <c r="R649" s="134" t="str">
        <f t="shared" si="113"/>
        <v>1032/1124</v>
      </c>
      <c r="S649" s="132">
        <f t="shared" si="114"/>
        <v>0.91814946619217086</v>
      </c>
      <c r="T649" s="137">
        <f t="shared" si="115"/>
        <v>60</v>
      </c>
      <c r="U649" s="133" t="e">
        <f ca="1">[1]!f_risk_annusharpe(A649,"2019/9/30","2019/12/31",1,1,3)</f>
        <v>#NAME?</v>
      </c>
      <c r="V649" s="134" t="e">
        <f t="shared" ca="1" si="116"/>
        <v>#NAME?</v>
      </c>
      <c r="W649" s="134">
        <f t="shared" si="117"/>
        <v>1124</v>
      </c>
      <c r="X649" s="134" t="e">
        <f t="shared" ca="1" si="118"/>
        <v>#NAME?</v>
      </c>
      <c r="Y649" s="132" t="e">
        <f t="shared" ca="1" si="119"/>
        <v>#NAME?</v>
      </c>
      <c r="Z649" s="137" t="e">
        <f t="shared" ca="1" si="120"/>
        <v>#NAME?</v>
      </c>
      <c r="AA649" s="125">
        <v>6.9909413154785298</v>
      </c>
      <c r="AB649" s="125">
        <v>25.734783614904</v>
      </c>
      <c r="AC649" s="123" t="s">
        <v>11288</v>
      </c>
      <c r="AD649" s="125">
        <v>-0.49450549450550102</v>
      </c>
      <c r="AE649" s="123" t="s">
        <v>11289</v>
      </c>
      <c r="AF649" s="125">
        <v>4.1502923416083704</v>
      </c>
      <c r="AG649" s="123" t="s">
        <v>11290</v>
      </c>
      <c r="AH649" s="125">
        <v>8.66</v>
      </c>
      <c r="AI649" s="123" t="s">
        <v>163</v>
      </c>
      <c r="AJ649" s="123" t="s">
        <v>158</v>
      </c>
      <c r="AK649" s="124">
        <v>3.1176939931000001</v>
      </c>
      <c r="AL649" s="123" t="s">
        <v>159</v>
      </c>
      <c r="AM649" s="36">
        <v>42173</v>
      </c>
      <c r="AN649" s="123" t="s">
        <v>9271</v>
      </c>
      <c r="AO649" s="123" t="s">
        <v>11291</v>
      </c>
      <c r="AP649" s="123" t="s">
        <v>175</v>
      </c>
      <c r="AQ649" s="123" t="s">
        <v>173</v>
      </c>
    </row>
    <row r="650" spans="1:43">
      <c r="A650" s="123" t="s">
        <v>8316</v>
      </c>
      <c r="B650" s="123" t="s">
        <v>8317</v>
      </c>
      <c r="C650" s="36">
        <v>43830</v>
      </c>
      <c r="D650" s="124">
        <v>0.98809999999999998</v>
      </c>
      <c r="E650" s="124">
        <v>0.98809999999999998</v>
      </c>
      <c r="F650" s="125">
        <v>1.7086978898610301</v>
      </c>
      <c r="G650" s="36">
        <v>43829</v>
      </c>
      <c r="H650" s="124">
        <v>0.97150000000000003</v>
      </c>
      <c r="I650" s="125">
        <v>25.6325492689129</v>
      </c>
      <c r="J650" s="123" t="s">
        <v>11292</v>
      </c>
      <c r="K650" s="125">
        <v>2.2242913304365799</v>
      </c>
      <c r="L650" s="125">
        <v>1.6772998559374299</v>
      </c>
      <c r="M650" s="130">
        <v>0.53927553927553595</v>
      </c>
      <c r="N650" s="137">
        <f t="shared" si="110"/>
        <v>2.1571021571021438</v>
      </c>
      <c r="O650" s="132">
        <f t="shared" si="111"/>
        <v>2.1571021571021438E-2</v>
      </c>
      <c r="P650" s="134">
        <f t="shared" si="112"/>
        <v>1115</v>
      </c>
      <c r="Q650" s="134">
        <v>1124</v>
      </c>
      <c r="R650" s="134" t="str">
        <f t="shared" si="113"/>
        <v>1115/1124</v>
      </c>
      <c r="S650" s="132">
        <f t="shared" si="114"/>
        <v>0.99199288256227758</v>
      </c>
      <c r="T650" s="137">
        <f t="shared" si="115"/>
        <v>60</v>
      </c>
      <c r="U650" s="133" t="e">
        <f ca="1">[1]!f_risk_annusharpe(A650,"2019/9/30","2019/12/31",1,1,3)</f>
        <v>#NAME?</v>
      </c>
      <c r="V650" s="134" t="e">
        <f t="shared" ca="1" si="116"/>
        <v>#NAME?</v>
      </c>
      <c r="W650" s="134">
        <f t="shared" si="117"/>
        <v>1124</v>
      </c>
      <c r="X650" s="134" t="e">
        <f t="shared" ca="1" si="118"/>
        <v>#NAME?</v>
      </c>
      <c r="Y650" s="132" t="e">
        <f t="shared" ca="1" si="119"/>
        <v>#NAME?</v>
      </c>
      <c r="Z650" s="137" t="e">
        <f t="shared" ca="1" si="120"/>
        <v>#NAME?</v>
      </c>
      <c r="AA650" s="125">
        <v>3.8574731973933098</v>
      </c>
      <c r="AB650" s="125">
        <v>25.6325492689129</v>
      </c>
      <c r="AC650" s="123" t="s">
        <v>11292</v>
      </c>
      <c r="AD650" s="125">
        <v>-3.0228677986063301</v>
      </c>
      <c r="AE650" s="123" t="s">
        <v>11293</v>
      </c>
      <c r="AF650" s="125">
        <v>-1.26898481215027</v>
      </c>
      <c r="AG650" s="123" t="s">
        <v>11294</v>
      </c>
      <c r="AH650" s="125">
        <v>-1.19</v>
      </c>
      <c r="AI650" s="123" t="s">
        <v>157</v>
      </c>
      <c r="AJ650" s="123" t="s">
        <v>186</v>
      </c>
      <c r="AK650" s="124">
        <v>0.93004816260000001</v>
      </c>
      <c r="AL650" s="123" t="s">
        <v>159</v>
      </c>
      <c r="AM650" s="36">
        <v>42620</v>
      </c>
      <c r="AN650" s="123" t="s">
        <v>9271</v>
      </c>
      <c r="AO650" s="123" t="s">
        <v>11295</v>
      </c>
      <c r="AP650" s="123" t="s">
        <v>284</v>
      </c>
      <c r="AQ650" s="123" t="s">
        <v>165</v>
      </c>
    </row>
    <row r="651" spans="1:43">
      <c r="A651" s="123" t="s">
        <v>8318</v>
      </c>
      <c r="B651" s="123" t="s">
        <v>8319</v>
      </c>
      <c r="C651" s="36">
        <v>43830</v>
      </c>
      <c r="D651" s="124">
        <v>1.1639999999999999</v>
      </c>
      <c r="E651" s="124">
        <v>1.2895000000000001</v>
      </c>
      <c r="F651" s="125">
        <v>0.111808721080233</v>
      </c>
      <c r="G651" s="36">
        <v>43829</v>
      </c>
      <c r="H651" s="124">
        <v>1.1627000000000001</v>
      </c>
      <c r="I651" s="125">
        <v>25.596221855269501</v>
      </c>
      <c r="J651" s="123" t="s">
        <v>11296</v>
      </c>
      <c r="K651" s="125">
        <v>0.31888304748770102</v>
      </c>
      <c r="L651" s="125">
        <v>1.8996439857574901</v>
      </c>
      <c r="M651" s="130">
        <v>2.4647564480024799</v>
      </c>
      <c r="N651" s="137">
        <f t="shared" si="110"/>
        <v>9.8590257920099198</v>
      </c>
      <c r="O651" s="132">
        <f t="shared" si="111"/>
        <v>9.8590257920099192E-2</v>
      </c>
      <c r="P651" s="134">
        <f t="shared" si="112"/>
        <v>1016</v>
      </c>
      <c r="Q651" s="134">
        <v>1124</v>
      </c>
      <c r="R651" s="134" t="str">
        <f t="shared" si="113"/>
        <v>1016/1124</v>
      </c>
      <c r="S651" s="132">
        <f t="shared" si="114"/>
        <v>0.90391459074733094</v>
      </c>
      <c r="T651" s="137">
        <f t="shared" si="115"/>
        <v>60</v>
      </c>
      <c r="U651" s="133" t="e">
        <f ca="1">[1]!f_risk_annusharpe(A651,"2019/9/30","2019/12/31",1,1,3)</f>
        <v>#NAME?</v>
      </c>
      <c r="V651" s="134" t="e">
        <f t="shared" ca="1" si="116"/>
        <v>#NAME?</v>
      </c>
      <c r="W651" s="134">
        <f t="shared" si="117"/>
        <v>1124</v>
      </c>
      <c r="X651" s="134" t="e">
        <f t="shared" ca="1" si="118"/>
        <v>#NAME?</v>
      </c>
      <c r="Y651" s="132" t="e">
        <f t="shared" ca="1" si="119"/>
        <v>#NAME?</v>
      </c>
      <c r="Z651" s="137" t="e">
        <f t="shared" ca="1" si="120"/>
        <v>#NAME?</v>
      </c>
      <c r="AA651" s="125">
        <v>2.7723497483054902</v>
      </c>
      <c r="AB651" s="125">
        <v>25.596221855269501</v>
      </c>
      <c r="AC651" s="123" t="s">
        <v>11296</v>
      </c>
      <c r="AD651" s="126">
        <v>0</v>
      </c>
      <c r="AE651" s="123"/>
      <c r="AF651" s="126">
        <v>0</v>
      </c>
      <c r="AG651" s="123"/>
      <c r="AH651" s="125">
        <v>29.301310399999998</v>
      </c>
      <c r="AI651" s="123" t="s">
        <v>157</v>
      </c>
      <c r="AJ651" s="123" t="s">
        <v>95</v>
      </c>
      <c r="AK651" s="124">
        <v>0.50816506559999997</v>
      </c>
      <c r="AL651" s="123" t="s">
        <v>159</v>
      </c>
      <c r="AM651" s="36">
        <v>43137</v>
      </c>
      <c r="AN651" s="123" t="s">
        <v>9271</v>
      </c>
      <c r="AO651" s="123" t="s">
        <v>2901</v>
      </c>
      <c r="AP651" s="123" t="s">
        <v>161</v>
      </c>
      <c r="AQ651" s="123" t="s">
        <v>181</v>
      </c>
    </row>
    <row r="652" spans="1:43">
      <c r="A652" s="123" t="s">
        <v>8320</v>
      </c>
      <c r="B652" s="123" t="s">
        <v>8321</v>
      </c>
      <c r="C652" s="36">
        <v>43830</v>
      </c>
      <c r="D652" s="124">
        <v>2.5049999999999999</v>
      </c>
      <c r="E652" s="124">
        <v>2.593</v>
      </c>
      <c r="F652" s="125">
        <v>0.64282844515869197</v>
      </c>
      <c r="G652" s="36">
        <v>43829</v>
      </c>
      <c r="H652" s="124">
        <v>2.4889999999999999</v>
      </c>
      <c r="I652" s="125">
        <v>25.563909774436102</v>
      </c>
      <c r="J652" s="123" t="s">
        <v>11297</v>
      </c>
      <c r="K652" s="125">
        <v>2.7481542247744</v>
      </c>
      <c r="L652" s="125">
        <v>7.2805139186295502</v>
      </c>
      <c r="M652" s="130">
        <v>9.2455298735281204</v>
      </c>
      <c r="N652" s="137">
        <f t="shared" si="110"/>
        <v>36.982119494112482</v>
      </c>
      <c r="O652" s="132">
        <f t="shared" si="111"/>
        <v>0.36982119494112481</v>
      </c>
      <c r="P652" s="134">
        <f t="shared" si="112"/>
        <v>394</v>
      </c>
      <c r="Q652" s="134">
        <v>1124</v>
      </c>
      <c r="R652" s="134" t="str">
        <f t="shared" si="113"/>
        <v>394/1124</v>
      </c>
      <c r="S652" s="132">
        <f t="shared" si="114"/>
        <v>0.35053380782918148</v>
      </c>
      <c r="T652" s="137">
        <f t="shared" si="115"/>
        <v>82.47330960854093</v>
      </c>
      <c r="U652" s="133" t="e">
        <f ca="1">[1]!f_risk_annusharpe(A652,"2019/9/30","2019/12/31",1,1,3)</f>
        <v>#NAME?</v>
      </c>
      <c r="V652" s="134" t="e">
        <f t="shared" ca="1" si="116"/>
        <v>#NAME?</v>
      </c>
      <c r="W652" s="134">
        <f t="shared" si="117"/>
        <v>1124</v>
      </c>
      <c r="X652" s="134" t="e">
        <f t="shared" ca="1" si="118"/>
        <v>#NAME?</v>
      </c>
      <c r="Y652" s="132" t="e">
        <f t="shared" ca="1" si="119"/>
        <v>#NAME?</v>
      </c>
      <c r="Z652" s="137" t="e">
        <f t="shared" ca="1" si="120"/>
        <v>#NAME?</v>
      </c>
      <c r="AA652" s="125">
        <v>13.041516245487299</v>
      </c>
      <c r="AB652" s="125">
        <v>25.563909774436102</v>
      </c>
      <c r="AC652" s="123" t="s">
        <v>11297</v>
      </c>
      <c r="AD652" s="125">
        <v>-1.9953051643192501</v>
      </c>
      <c r="AE652" s="123" t="s">
        <v>11298</v>
      </c>
      <c r="AF652" s="125">
        <v>24.071322436849901</v>
      </c>
      <c r="AG652" s="123" t="s">
        <v>11299</v>
      </c>
      <c r="AH652" s="125">
        <v>166.46236099999999</v>
      </c>
      <c r="AI652" s="123" t="s">
        <v>157</v>
      </c>
      <c r="AJ652" s="123" t="s">
        <v>189</v>
      </c>
      <c r="AK652" s="124">
        <v>33.930448869300001</v>
      </c>
      <c r="AL652" s="123" t="s">
        <v>159</v>
      </c>
      <c r="AM652" s="36">
        <v>41667</v>
      </c>
      <c r="AN652" s="123" t="s">
        <v>9271</v>
      </c>
      <c r="AO652" s="123" t="s">
        <v>11200</v>
      </c>
      <c r="AP652" s="123" t="s">
        <v>188</v>
      </c>
      <c r="AQ652" s="123" t="s">
        <v>162</v>
      </c>
    </row>
    <row r="653" spans="1:43">
      <c r="A653" s="123" t="s">
        <v>8322</v>
      </c>
      <c r="B653" s="123" t="s">
        <v>8323</v>
      </c>
      <c r="C653" s="36">
        <v>43830</v>
      </c>
      <c r="D653" s="124">
        <v>1.383</v>
      </c>
      <c r="E653" s="124">
        <v>1.383</v>
      </c>
      <c r="F653" s="125">
        <v>0.94890510948904405</v>
      </c>
      <c r="G653" s="36">
        <v>43829</v>
      </c>
      <c r="H653" s="124">
        <v>1.37</v>
      </c>
      <c r="I653" s="125">
        <v>25.499092558983701</v>
      </c>
      <c r="J653" s="123" t="s">
        <v>11300</v>
      </c>
      <c r="K653" s="125">
        <v>2.5964391691394599</v>
      </c>
      <c r="L653" s="125">
        <v>4.5351473922902503</v>
      </c>
      <c r="M653" s="130">
        <v>6.9605568445475701</v>
      </c>
      <c r="N653" s="137">
        <f t="shared" si="110"/>
        <v>27.84222737819028</v>
      </c>
      <c r="O653" s="132">
        <f t="shared" si="111"/>
        <v>0.27842227378190282</v>
      </c>
      <c r="P653" s="134">
        <f t="shared" si="112"/>
        <v>601</v>
      </c>
      <c r="Q653" s="134">
        <v>1124</v>
      </c>
      <c r="R653" s="134" t="str">
        <f t="shared" si="113"/>
        <v>601/1124</v>
      </c>
      <c r="S653" s="132">
        <f t="shared" si="114"/>
        <v>0.53469750889679712</v>
      </c>
      <c r="T653" s="137">
        <f t="shared" si="115"/>
        <v>73.265124555160142</v>
      </c>
      <c r="U653" s="133" t="e">
        <f ca="1">[1]!f_risk_annusharpe(A653,"2019/9/30","2019/12/31",1,1,3)</f>
        <v>#NAME?</v>
      </c>
      <c r="V653" s="134" t="e">
        <f t="shared" ca="1" si="116"/>
        <v>#NAME?</v>
      </c>
      <c r="W653" s="134">
        <f t="shared" si="117"/>
        <v>1124</v>
      </c>
      <c r="X653" s="134" t="e">
        <f t="shared" ca="1" si="118"/>
        <v>#NAME?</v>
      </c>
      <c r="Y653" s="132" t="e">
        <f t="shared" ca="1" si="119"/>
        <v>#NAME?</v>
      </c>
      <c r="Z653" s="137" t="e">
        <f t="shared" ca="1" si="120"/>
        <v>#NAME?</v>
      </c>
      <c r="AA653" s="125">
        <v>17.3027989821883</v>
      </c>
      <c r="AB653" s="125">
        <v>25.499092558983701</v>
      </c>
      <c r="AC653" s="123" t="s">
        <v>11300</v>
      </c>
      <c r="AD653" s="125">
        <v>13.4536505332239</v>
      </c>
      <c r="AE653" s="123" t="s">
        <v>11301</v>
      </c>
      <c r="AF653" s="125">
        <v>14.0148392415499</v>
      </c>
      <c r="AG653" s="123" t="s">
        <v>11302</v>
      </c>
      <c r="AH653" s="125">
        <v>38.299999999999997</v>
      </c>
      <c r="AI653" s="123" t="s">
        <v>163</v>
      </c>
      <c r="AJ653" s="123" t="s">
        <v>158</v>
      </c>
      <c r="AK653" s="124">
        <v>0.73984926539999996</v>
      </c>
      <c r="AL653" s="123" t="s">
        <v>159</v>
      </c>
      <c r="AM653" s="36">
        <v>41718</v>
      </c>
      <c r="AN653" s="123" t="s">
        <v>9271</v>
      </c>
      <c r="AO653" s="123" t="s">
        <v>9528</v>
      </c>
      <c r="AP653" s="123" t="s">
        <v>215</v>
      </c>
      <c r="AQ653" s="123" t="s">
        <v>185</v>
      </c>
    </row>
    <row r="654" spans="1:43">
      <c r="A654" s="123" t="s">
        <v>8324</v>
      </c>
      <c r="B654" s="123" t="s">
        <v>8325</v>
      </c>
      <c r="C654" s="36">
        <v>43830</v>
      </c>
      <c r="D654" s="124">
        <v>1.123</v>
      </c>
      <c r="E654" s="124">
        <v>1.1890000000000001</v>
      </c>
      <c r="F654" s="125">
        <v>8.9126559714800199E-2</v>
      </c>
      <c r="G654" s="36">
        <v>43829</v>
      </c>
      <c r="H654" s="124">
        <v>1.1220000000000001</v>
      </c>
      <c r="I654" s="125">
        <v>25.474860335195501</v>
      </c>
      <c r="J654" s="123" t="s">
        <v>11303</v>
      </c>
      <c r="K654" s="125">
        <v>1.2623985572587899</v>
      </c>
      <c r="L654" s="125">
        <v>2.7447392497712801</v>
      </c>
      <c r="M654" s="130">
        <v>3.9814814814814801</v>
      </c>
      <c r="N654" s="137">
        <f t="shared" si="110"/>
        <v>15.92592592592592</v>
      </c>
      <c r="O654" s="132">
        <f t="shared" si="111"/>
        <v>0.15925925925925921</v>
      </c>
      <c r="P654" s="134">
        <f t="shared" si="112"/>
        <v>849</v>
      </c>
      <c r="Q654" s="134">
        <v>1124</v>
      </c>
      <c r="R654" s="134" t="str">
        <f t="shared" si="113"/>
        <v>849/1124</v>
      </c>
      <c r="S654" s="132">
        <f t="shared" si="114"/>
        <v>0.75533807829181498</v>
      </c>
      <c r="T654" s="137">
        <f t="shared" si="115"/>
        <v>62.233096085409251</v>
      </c>
      <c r="U654" s="133" t="e">
        <f ca="1">[1]!f_risk_annusharpe(A654,"2019/9/30","2019/12/31",1,1,3)</f>
        <v>#NAME?</v>
      </c>
      <c r="V654" s="134" t="e">
        <f t="shared" ca="1" si="116"/>
        <v>#NAME?</v>
      </c>
      <c r="W654" s="134">
        <f t="shared" si="117"/>
        <v>1124</v>
      </c>
      <c r="X654" s="134" t="e">
        <f t="shared" ca="1" si="118"/>
        <v>#NAME?</v>
      </c>
      <c r="Y654" s="132" t="e">
        <f t="shared" ca="1" si="119"/>
        <v>#NAME?</v>
      </c>
      <c r="Z654" s="137" t="e">
        <f t="shared" ca="1" si="120"/>
        <v>#NAME?</v>
      </c>
      <c r="AA654" s="125">
        <v>8.9233753637245492</v>
      </c>
      <c r="AB654" s="125">
        <v>25.474860335195501</v>
      </c>
      <c r="AC654" s="123" t="s">
        <v>11303</v>
      </c>
      <c r="AD654" s="125">
        <v>4.4651162790697798</v>
      </c>
      <c r="AE654" s="123" t="s">
        <v>11304</v>
      </c>
      <c r="AF654" s="126">
        <v>0</v>
      </c>
      <c r="AG654" s="123"/>
      <c r="AH654" s="125">
        <v>19.4819219</v>
      </c>
      <c r="AI654" s="123" t="s">
        <v>163</v>
      </c>
      <c r="AJ654" s="123" t="s">
        <v>95</v>
      </c>
      <c r="AK654" s="124">
        <v>3.0504479365999999</v>
      </c>
      <c r="AL654" s="123" t="s">
        <v>159</v>
      </c>
      <c r="AM654" s="36">
        <v>42874</v>
      </c>
      <c r="AN654" s="123" t="s">
        <v>9271</v>
      </c>
      <c r="AO654" s="123" t="s">
        <v>11305</v>
      </c>
      <c r="AP654" s="123" t="s">
        <v>238</v>
      </c>
      <c r="AQ654" s="123" t="s">
        <v>165</v>
      </c>
    </row>
    <row r="655" spans="1:43">
      <c r="A655" s="123" t="s">
        <v>8326</v>
      </c>
      <c r="B655" s="123" t="s">
        <v>8327</v>
      </c>
      <c r="C655" s="36">
        <v>43830</v>
      </c>
      <c r="D655" s="124">
        <v>0.93340000000000001</v>
      </c>
      <c r="E655" s="124">
        <v>0.93340000000000001</v>
      </c>
      <c r="F655" s="125">
        <v>4.2872454448012402E-2</v>
      </c>
      <c r="G655" s="36">
        <v>43829</v>
      </c>
      <c r="H655" s="124">
        <v>0.93300000000000005</v>
      </c>
      <c r="I655" s="125">
        <v>25.473854012636099</v>
      </c>
      <c r="J655" s="123" t="s">
        <v>11306</v>
      </c>
      <c r="K655" s="125">
        <v>1.42344887536673</v>
      </c>
      <c r="L655" s="125">
        <v>3.0925557764524001</v>
      </c>
      <c r="M655" s="130">
        <v>4.6647230320699702</v>
      </c>
      <c r="N655" s="137">
        <f t="shared" si="110"/>
        <v>18.658892128279881</v>
      </c>
      <c r="O655" s="132">
        <f t="shared" si="111"/>
        <v>0.1865889212827988</v>
      </c>
      <c r="P655" s="134">
        <f t="shared" si="112"/>
        <v>789</v>
      </c>
      <c r="Q655" s="134">
        <v>1124</v>
      </c>
      <c r="R655" s="134" t="str">
        <f t="shared" si="113"/>
        <v>789/1124</v>
      </c>
      <c r="S655" s="132">
        <f t="shared" si="114"/>
        <v>0.70195729537366547</v>
      </c>
      <c r="T655" s="137">
        <f t="shared" si="115"/>
        <v>64.902135231316734</v>
      </c>
      <c r="U655" s="133" t="e">
        <f ca="1">[1]!f_risk_annusharpe(A655,"2019/9/30","2019/12/31",1,1,3)</f>
        <v>#NAME?</v>
      </c>
      <c r="V655" s="134" t="e">
        <f t="shared" ca="1" si="116"/>
        <v>#NAME?</v>
      </c>
      <c r="W655" s="134">
        <f t="shared" si="117"/>
        <v>1124</v>
      </c>
      <c r="X655" s="134" t="e">
        <f t="shared" ca="1" si="118"/>
        <v>#NAME?</v>
      </c>
      <c r="Y655" s="132" t="e">
        <f t="shared" ca="1" si="119"/>
        <v>#NAME?</v>
      </c>
      <c r="Z655" s="137" t="e">
        <f t="shared" ca="1" si="120"/>
        <v>#NAME?</v>
      </c>
      <c r="AA655" s="125">
        <v>10.344012294597499</v>
      </c>
      <c r="AB655" s="125">
        <v>25.473854012636099</v>
      </c>
      <c r="AC655" s="123" t="s">
        <v>11306</v>
      </c>
      <c r="AD655" s="125">
        <v>-7.07814833250373</v>
      </c>
      <c r="AE655" s="123" t="s">
        <v>11307</v>
      </c>
      <c r="AF655" s="126">
        <v>0</v>
      </c>
      <c r="AG655" s="123"/>
      <c r="AH655" s="125">
        <v>-6.66</v>
      </c>
      <c r="AI655" s="123" t="s">
        <v>163</v>
      </c>
      <c r="AJ655" s="123" t="s">
        <v>95</v>
      </c>
      <c r="AK655" s="124">
        <v>2.1799926775</v>
      </c>
      <c r="AL655" s="123" t="s">
        <v>159</v>
      </c>
      <c r="AM655" s="36">
        <v>43066</v>
      </c>
      <c r="AN655" s="123" t="s">
        <v>9271</v>
      </c>
      <c r="AO655" s="123" t="s">
        <v>535</v>
      </c>
      <c r="AP655" s="123" t="s">
        <v>412</v>
      </c>
      <c r="AQ655" s="123" t="s">
        <v>409</v>
      </c>
    </row>
    <row r="656" spans="1:43">
      <c r="A656" s="123" t="s">
        <v>8328</v>
      </c>
      <c r="B656" s="123" t="s">
        <v>8329</v>
      </c>
      <c r="C656" s="36">
        <v>43830</v>
      </c>
      <c r="D656" s="124">
        <v>0.92300000000000004</v>
      </c>
      <c r="E656" s="124">
        <v>0.92300000000000004</v>
      </c>
      <c r="F656" s="125">
        <v>0.43525571273122998</v>
      </c>
      <c r="G656" s="36">
        <v>43829</v>
      </c>
      <c r="H656" s="124">
        <v>0.91900000000000004</v>
      </c>
      <c r="I656" s="125">
        <v>25.4076086956522</v>
      </c>
      <c r="J656" s="123" t="s">
        <v>11308</v>
      </c>
      <c r="K656" s="125">
        <v>1.65198237885463</v>
      </c>
      <c r="L656" s="125">
        <v>5.9701492537313499</v>
      </c>
      <c r="M656" s="130">
        <v>0.54466230936819204</v>
      </c>
      <c r="N656" s="137">
        <f t="shared" si="110"/>
        <v>2.1786492374727682</v>
      </c>
      <c r="O656" s="132">
        <f t="shared" si="111"/>
        <v>2.178649237472768E-2</v>
      </c>
      <c r="P656" s="134">
        <f t="shared" si="112"/>
        <v>1114</v>
      </c>
      <c r="Q656" s="134">
        <v>1124</v>
      </c>
      <c r="R656" s="134" t="str">
        <f t="shared" si="113"/>
        <v>1114/1124</v>
      </c>
      <c r="S656" s="132">
        <f t="shared" si="114"/>
        <v>0.99110320284697506</v>
      </c>
      <c r="T656" s="137">
        <f t="shared" si="115"/>
        <v>60</v>
      </c>
      <c r="U656" s="133" t="e">
        <f ca="1">[1]!f_risk_annusharpe(A656,"2019/9/30","2019/12/31",1,1,3)</f>
        <v>#NAME?</v>
      </c>
      <c r="V656" s="134" t="e">
        <f t="shared" ca="1" si="116"/>
        <v>#NAME?</v>
      </c>
      <c r="W656" s="134">
        <f t="shared" si="117"/>
        <v>1124</v>
      </c>
      <c r="X656" s="134" t="e">
        <f t="shared" ca="1" si="118"/>
        <v>#NAME?</v>
      </c>
      <c r="Y656" s="132" t="e">
        <f t="shared" ca="1" si="119"/>
        <v>#NAME?</v>
      </c>
      <c r="Z656" s="137" t="e">
        <f t="shared" ca="1" si="120"/>
        <v>#NAME?</v>
      </c>
      <c r="AA656" s="125">
        <v>6.4590542099192696</v>
      </c>
      <c r="AB656" s="125">
        <v>25.4076086956522</v>
      </c>
      <c r="AC656" s="123" t="s">
        <v>11308</v>
      </c>
      <c r="AD656" s="125">
        <v>-2.3280423280423199</v>
      </c>
      <c r="AE656" s="123" t="s">
        <v>11309</v>
      </c>
      <c r="AF656" s="125">
        <v>-12.6773888363292</v>
      </c>
      <c r="AG656" s="123" t="s">
        <v>11310</v>
      </c>
      <c r="AH656" s="125">
        <v>-7.7</v>
      </c>
      <c r="AI656" s="123" t="s">
        <v>157</v>
      </c>
      <c r="AJ656" s="123" t="s">
        <v>158</v>
      </c>
      <c r="AK656" s="124">
        <v>5.2570550460999996</v>
      </c>
      <c r="AL656" s="123" t="s">
        <v>159</v>
      </c>
      <c r="AM656" s="36">
        <v>42451</v>
      </c>
      <c r="AN656" s="123" t="s">
        <v>9271</v>
      </c>
      <c r="AO656" s="123" t="s">
        <v>11311</v>
      </c>
      <c r="AP656" s="123" t="s">
        <v>179</v>
      </c>
      <c r="AQ656" s="123" t="s">
        <v>162</v>
      </c>
    </row>
    <row r="657" spans="1:43">
      <c r="A657" s="123" t="s">
        <v>8330</v>
      </c>
      <c r="B657" s="123" t="s">
        <v>8331</v>
      </c>
      <c r="C657" s="36">
        <v>43830</v>
      </c>
      <c r="D657" s="124">
        <v>0.85099999999999998</v>
      </c>
      <c r="E657" s="124">
        <v>0.85099999999999998</v>
      </c>
      <c r="F657" s="125">
        <v>0.94899169632265801</v>
      </c>
      <c r="G657" s="36">
        <v>43829</v>
      </c>
      <c r="H657" s="124">
        <v>0.84299999999999997</v>
      </c>
      <c r="I657" s="125">
        <v>25.239146431199401</v>
      </c>
      <c r="J657" s="123" t="s">
        <v>11312</v>
      </c>
      <c r="K657" s="125">
        <v>3.1390134529148002</v>
      </c>
      <c r="L657" s="125">
        <v>4.9063116370808597</v>
      </c>
      <c r="M657" s="130">
        <v>7.2869389813414003</v>
      </c>
      <c r="N657" s="137">
        <f t="shared" si="110"/>
        <v>29.147755925365601</v>
      </c>
      <c r="O657" s="132">
        <f t="shared" si="111"/>
        <v>0.29147755925365604</v>
      </c>
      <c r="P657" s="134">
        <f t="shared" si="112"/>
        <v>572</v>
      </c>
      <c r="Q657" s="134">
        <v>1124</v>
      </c>
      <c r="R657" s="134" t="str">
        <f t="shared" si="113"/>
        <v>572/1124</v>
      </c>
      <c r="S657" s="132">
        <f t="shared" si="114"/>
        <v>0.50889679715302494</v>
      </c>
      <c r="T657" s="137">
        <f t="shared" si="115"/>
        <v>74.555160142348754</v>
      </c>
      <c r="U657" s="133" t="e">
        <f ca="1">[1]!f_risk_annusharpe(A657,"2019/9/30","2019/12/31",1,1,3)</f>
        <v>#NAME?</v>
      </c>
      <c r="V657" s="134" t="e">
        <f t="shared" ca="1" si="116"/>
        <v>#NAME?</v>
      </c>
      <c r="W657" s="134">
        <f t="shared" si="117"/>
        <v>1124</v>
      </c>
      <c r="X657" s="134" t="e">
        <f t="shared" ca="1" si="118"/>
        <v>#NAME?</v>
      </c>
      <c r="Y657" s="132" t="e">
        <f t="shared" ca="1" si="119"/>
        <v>#NAME?</v>
      </c>
      <c r="Z657" s="137" t="e">
        <f t="shared" ca="1" si="120"/>
        <v>#NAME?</v>
      </c>
      <c r="AA657" s="125">
        <v>9.2426187419768908</v>
      </c>
      <c r="AB657" s="125">
        <v>25.239146431199401</v>
      </c>
      <c r="AC657" s="123" t="s">
        <v>11312</v>
      </c>
      <c r="AD657" s="125">
        <v>-4.1450777202072597</v>
      </c>
      <c r="AE657" s="123" t="s">
        <v>11313</v>
      </c>
      <c r="AF657" s="125">
        <v>8.3524318818436498</v>
      </c>
      <c r="AG657" s="123" t="s">
        <v>11314</v>
      </c>
      <c r="AH657" s="125">
        <v>-14.9</v>
      </c>
      <c r="AI657" s="123" t="s">
        <v>157</v>
      </c>
      <c r="AJ657" s="123" t="s">
        <v>158</v>
      </c>
      <c r="AK657" s="124">
        <v>1.7867070617</v>
      </c>
      <c r="AL657" s="123" t="s">
        <v>159</v>
      </c>
      <c r="AM657" s="36">
        <v>42180</v>
      </c>
      <c r="AN657" s="123" t="s">
        <v>9271</v>
      </c>
      <c r="AO657" s="123" t="s">
        <v>448</v>
      </c>
      <c r="AP657" s="123" t="s">
        <v>292</v>
      </c>
      <c r="AQ657" s="123" t="s">
        <v>183</v>
      </c>
    </row>
    <row r="658" spans="1:43">
      <c r="A658" s="123" t="s">
        <v>8332</v>
      </c>
      <c r="B658" s="123" t="s">
        <v>8333</v>
      </c>
      <c r="C658" s="36">
        <v>43830</v>
      </c>
      <c r="D658" s="124">
        <v>0.97670000000000001</v>
      </c>
      <c r="E658" s="124">
        <v>0.97670000000000001</v>
      </c>
      <c r="F658" s="125">
        <v>5.1219012497444802E-2</v>
      </c>
      <c r="G658" s="36">
        <v>43829</v>
      </c>
      <c r="H658" s="124">
        <v>0.97619999999999996</v>
      </c>
      <c r="I658" s="125">
        <v>25.0576184379001</v>
      </c>
      <c r="J658" s="123" t="s">
        <v>11315</v>
      </c>
      <c r="K658" s="125">
        <v>0.94047126911946999</v>
      </c>
      <c r="L658" s="125">
        <v>2.42239932885906</v>
      </c>
      <c r="M658" s="130">
        <v>3.0165594346587898</v>
      </c>
      <c r="N658" s="137">
        <f t="shared" si="110"/>
        <v>12.066237738635159</v>
      </c>
      <c r="O658" s="132">
        <f t="shared" si="111"/>
        <v>0.12066237738635159</v>
      </c>
      <c r="P658" s="134">
        <f t="shared" si="112"/>
        <v>953</v>
      </c>
      <c r="Q658" s="134">
        <v>1124</v>
      </c>
      <c r="R658" s="134" t="str">
        <f t="shared" si="113"/>
        <v>953/1124</v>
      </c>
      <c r="S658" s="132">
        <f t="shared" si="114"/>
        <v>0.84786476868327398</v>
      </c>
      <c r="T658" s="137">
        <f t="shared" si="115"/>
        <v>60</v>
      </c>
      <c r="U658" s="133" t="e">
        <f ca="1">[1]!f_risk_annusharpe(A658,"2019/9/30","2019/12/31",1,1,3)</f>
        <v>#NAME?</v>
      </c>
      <c r="V658" s="134" t="e">
        <f t="shared" ca="1" si="116"/>
        <v>#NAME?</v>
      </c>
      <c r="W658" s="134">
        <f t="shared" si="117"/>
        <v>1124</v>
      </c>
      <c r="X658" s="134" t="e">
        <f t="shared" ca="1" si="118"/>
        <v>#NAME?</v>
      </c>
      <c r="Y658" s="132" t="e">
        <f t="shared" ca="1" si="119"/>
        <v>#NAME?</v>
      </c>
      <c r="Z658" s="137" t="e">
        <f t="shared" ca="1" si="120"/>
        <v>#NAME?</v>
      </c>
      <c r="AA658" s="125">
        <v>5.7606930157011398</v>
      </c>
      <c r="AB658" s="125">
        <v>25.0576184379001</v>
      </c>
      <c r="AC658" s="123" t="s">
        <v>11315</v>
      </c>
      <c r="AD658" s="125">
        <v>-9.3044850961092003</v>
      </c>
      <c r="AE658" s="123" t="s">
        <v>11316</v>
      </c>
      <c r="AF658" s="126">
        <v>0</v>
      </c>
      <c r="AG658" s="123"/>
      <c r="AH658" s="125">
        <v>-2.33</v>
      </c>
      <c r="AI658" s="123" t="s">
        <v>157</v>
      </c>
      <c r="AJ658" s="123" t="s">
        <v>95</v>
      </c>
      <c r="AK658" s="124">
        <v>1.7319478737</v>
      </c>
      <c r="AL658" s="123" t="s">
        <v>159</v>
      </c>
      <c r="AM658" s="36">
        <v>42907</v>
      </c>
      <c r="AN658" s="123" t="s">
        <v>9271</v>
      </c>
      <c r="AO658" s="123" t="s">
        <v>11317</v>
      </c>
      <c r="AP658" s="123" t="s">
        <v>239</v>
      </c>
      <c r="AQ658" s="123" t="s">
        <v>409</v>
      </c>
    </row>
    <row r="659" spans="1:43">
      <c r="A659" s="123" t="s">
        <v>8334</v>
      </c>
      <c r="B659" s="123" t="s">
        <v>8335</v>
      </c>
      <c r="C659" s="36">
        <v>43830</v>
      </c>
      <c r="D659" s="124">
        <v>1.0349999999999999</v>
      </c>
      <c r="E659" s="124">
        <v>1.0349999999999999</v>
      </c>
      <c r="F659" s="125">
        <v>0.58309037900874705</v>
      </c>
      <c r="G659" s="36">
        <v>43829</v>
      </c>
      <c r="H659" s="124">
        <v>1.0289999999999999</v>
      </c>
      <c r="I659" s="125">
        <v>25</v>
      </c>
      <c r="J659" s="123" t="s">
        <v>11318</v>
      </c>
      <c r="K659" s="125">
        <v>1.76991150442478</v>
      </c>
      <c r="L659" s="125">
        <v>4.0201005025125598</v>
      </c>
      <c r="M659" s="130">
        <v>2.37388724035609</v>
      </c>
      <c r="N659" s="137">
        <f t="shared" si="110"/>
        <v>9.49554896142436</v>
      </c>
      <c r="O659" s="132">
        <f t="shared" si="111"/>
        <v>9.4955489614243604E-2</v>
      </c>
      <c r="P659" s="134">
        <f t="shared" si="112"/>
        <v>1029</v>
      </c>
      <c r="Q659" s="134">
        <v>1124</v>
      </c>
      <c r="R659" s="134" t="str">
        <f t="shared" si="113"/>
        <v>1029/1124</v>
      </c>
      <c r="S659" s="132">
        <f t="shared" si="114"/>
        <v>0.91548042704626331</v>
      </c>
      <c r="T659" s="137">
        <f t="shared" si="115"/>
        <v>60</v>
      </c>
      <c r="U659" s="133" t="e">
        <f ca="1">[1]!f_risk_annusharpe(A659,"2019/9/30","2019/12/31",1,1,3)</f>
        <v>#NAME?</v>
      </c>
      <c r="V659" s="134" t="e">
        <f t="shared" ca="1" si="116"/>
        <v>#NAME?</v>
      </c>
      <c r="W659" s="134">
        <f t="shared" si="117"/>
        <v>1124</v>
      </c>
      <c r="X659" s="134" t="e">
        <f t="shared" ca="1" si="118"/>
        <v>#NAME?</v>
      </c>
      <c r="Y659" s="132" t="e">
        <f t="shared" ca="1" si="119"/>
        <v>#NAME?</v>
      </c>
      <c r="Z659" s="137" t="e">
        <f t="shared" ca="1" si="120"/>
        <v>#NAME?</v>
      </c>
      <c r="AA659" s="125">
        <v>5.72012257405515</v>
      </c>
      <c r="AB659" s="125">
        <v>25</v>
      </c>
      <c r="AC659" s="123" t="s">
        <v>11318</v>
      </c>
      <c r="AD659" s="125">
        <v>5.2899287894201397</v>
      </c>
      <c r="AE659" s="123" t="s">
        <v>11319</v>
      </c>
      <c r="AF659" s="125">
        <v>15.9014557670773</v>
      </c>
      <c r="AG659" s="123" t="s">
        <v>11320</v>
      </c>
      <c r="AH659" s="125">
        <v>3.4999999999999898</v>
      </c>
      <c r="AI659" s="123" t="s">
        <v>157</v>
      </c>
      <c r="AJ659" s="123" t="s">
        <v>189</v>
      </c>
      <c r="AK659" s="124">
        <v>2.0025961428999999</v>
      </c>
      <c r="AL659" s="123" t="s">
        <v>159</v>
      </c>
      <c r="AM659" s="36">
        <v>42109</v>
      </c>
      <c r="AN659" s="123" t="s">
        <v>9271</v>
      </c>
      <c r="AO659" s="123" t="s">
        <v>11023</v>
      </c>
      <c r="AP659" s="123" t="s">
        <v>11024</v>
      </c>
      <c r="AQ659" s="123" t="s">
        <v>173</v>
      </c>
    </row>
    <row r="660" spans="1:43">
      <c r="A660" s="123" t="s">
        <v>8336</v>
      </c>
      <c r="B660" s="123" t="s">
        <v>8337</v>
      </c>
      <c r="C660" s="36">
        <v>43830</v>
      </c>
      <c r="D660" s="124">
        <v>1.0458000000000001</v>
      </c>
      <c r="E660" s="124">
        <v>1.0458000000000001</v>
      </c>
      <c r="F660" s="125">
        <v>0.528693646063641</v>
      </c>
      <c r="G660" s="36">
        <v>43829</v>
      </c>
      <c r="H660" s="124">
        <v>1.0403</v>
      </c>
      <c r="I660" s="125">
        <v>24.991036213696699</v>
      </c>
      <c r="J660" s="123" t="s">
        <v>11321</v>
      </c>
      <c r="K660" s="125">
        <v>2.3688332028191099</v>
      </c>
      <c r="L660" s="125">
        <v>7.4599260172626503</v>
      </c>
      <c r="M660" s="130">
        <v>7.8811636063544501</v>
      </c>
      <c r="N660" s="137">
        <f t="shared" si="110"/>
        <v>31.5246544254178</v>
      </c>
      <c r="O660" s="132">
        <f t="shared" si="111"/>
        <v>0.31524654425417803</v>
      </c>
      <c r="P660" s="134">
        <f t="shared" si="112"/>
        <v>518</v>
      </c>
      <c r="Q660" s="134">
        <v>1124</v>
      </c>
      <c r="R660" s="134" t="str">
        <f t="shared" si="113"/>
        <v>518/1124</v>
      </c>
      <c r="S660" s="132">
        <f t="shared" si="114"/>
        <v>0.46085409252669041</v>
      </c>
      <c r="T660" s="137">
        <f t="shared" si="115"/>
        <v>76.957295373665488</v>
      </c>
      <c r="U660" s="133" t="e">
        <f ca="1">[1]!f_risk_annusharpe(A660,"2019/9/30","2019/12/31",1,1,3)</f>
        <v>#NAME?</v>
      </c>
      <c r="V660" s="134" t="e">
        <f t="shared" ca="1" si="116"/>
        <v>#NAME?</v>
      </c>
      <c r="W660" s="134">
        <f t="shared" si="117"/>
        <v>1124</v>
      </c>
      <c r="X660" s="134" t="e">
        <f t="shared" ca="1" si="118"/>
        <v>#NAME?</v>
      </c>
      <c r="Y660" s="132" t="e">
        <f t="shared" ca="1" si="119"/>
        <v>#NAME?</v>
      </c>
      <c r="Z660" s="137" t="e">
        <f t="shared" ca="1" si="120"/>
        <v>#NAME?</v>
      </c>
      <c r="AA660" s="125">
        <v>10.2699283002952</v>
      </c>
      <c r="AB660" s="125">
        <v>24.991036213696699</v>
      </c>
      <c r="AC660" s="123" t="s">
        <v>11321</v>
      </c>
      <c r="AD660" s="125">
        <v>4.9789198956033003</v>
      </c>
      <c r="AE660" s="123" t="s">
        <v>11322</v>
      </c>
      <c r="AF660" s="126">
        <v>0</v>
      </c>
      <c r="AG660" s="123"/>
      <c r="AH660" s="125">
        <v>4.5800000000000098</v>
      </c>
      <c r="AI660" s="123" t="s">
        <v>163</v>
      </c>
      <c r="AJ660" s="123" t="s">
        <v>95</v>
      </c>
      <c r="AK660" s="124">
        <v>4.2847656099</v>
      </c>
      <c r="AL660" s="123" t="s">
        <v>159</v>
      </c>
      <c r="AM660" s="36">
        <v>42795</v>
      </c>
      <c r="AN660" s="123" t="s">
        <v>9271</v>
      </c>
      <c r="AO660" s="123" t="s">
        <v>11323</v>
      </c>
      <c r="AP660" s="123" t="s">
        <v>215</v>
      </c>
      <c r="AQ660" s="123" t="s">
        <v>185</v>
      </c>
    </row>
    <row r="661" spans="1:43">
      <c r="A661" s="123" t="s">
        <v>8338</v>
      </c>
      <c r="B661" s="123" t="s">
        <v>8339</v>
      </c>
      <c r="C661" s="36">
        <v>43830</v>
      </c>
      <c r="D661" s="124">
        <v>0.46100000000000002</v>
      </c>
      <c r="E661" s="124">
        <v>0.46100000000000002</v>
      </c>
      <c r="F661" s="125">
        <v>0.217391304347826</v>
      </c>
      <c r="G661" s="36">
        <v>43829</v>
      </c>
      <c r="H661" s="124">
        <v>0.46</v>
      </c>
      <c r="I661" s="125">
        <v>24.932249322493199</v>
      </c>
      <c r="J661" s="123" t="s">
        <v>11324</v>
      </c>
      <c r="K661" s="125">
        <v>2.44444444444445</v>
      </c>
      <c r="L661" s="125">
        <v>6.4665127020785302</v>
      </c>
      <c r="M661" s="130">
        <v>6.7129629629629699</v>
      </c>
      <c r="N661" s="137">
        <f t="shared" si="110"/>
        <v>26.85185185185188</v>
      </c>
      <c r="O661" s="132">
        <f t="shared" si="111"/>
        <v>0.26851851851851882</v>
      </c>
      <c r="P661" s="134">
        <f t="shared" si="112"/>
        <v>627</v>
      </c>
      <c r="Q661" s="134">
        <v>1124</v>
      </c>
      <c r="R661" s="134" t="str">
        <f t="shared" si="113"/>
        <v>627/1124</v>
      </c>
      <c r="S661" s="132">
        <f t="shared" si="114"/>
        <v>0.55782918149466187</v>
      </c>
      <c r="T661" s="137">
        <f t="shared" si="115"/>
        <v>72.108540925266908</v>
      </c>
      <c r="U661" s="133" t="e">
        <f ca="1">[1]!f_risk_annusharpe(A661,"2019/9/30","2019/12/31",1,1,3)</f>
        <v>#NAME?</v>
      </c>
      <c r="V661" s="134" t="e">
        <f t="shared" ca="1" si="116"/>
        <v>#NAME?</v>
      </c>
      <c r="W661" s="134">
        <f t="shared" si="117"/>
        <v>1124</v>
      </c>
      <c r="X661" s="134" t="e">
        <f t="shared" ca="1" si="118"/>
        <v>#NAME?</v>
      </c>
      <c r="Y661" s="132" t="e">
        <f t="shared" ca="1" si="119"/>
        <v>#NAME?</v>
      </c>
      <c r="Z661" s="137" t="e">
        <f t="shared" ca="1" si="120"/>
        <v>#NAME?</v>
      </c>
      <c r="AA661" s="125">
        <v>10.2870813397129</v>
      </c>
      <c r="AB661" s="125">
        <v>24.932249322493199</v>
      </c>
      <c r="AC661" s="123" t="s">
        <v>11324</v>
      </c>
      <c r="AD661" s="125">
        <v>-1.0729613733905601</v>
      </c>
      <c r="AE661" s="123" t="s">
        <v>11325</v>
      </c>
      <c r="AF661" s="125">
        <v>-1.2847965738758</v>
      </c>
      <c r="AG661" s="123" t="s">
        <v>11326</v>
      </c>
      <c r="AH661" s="125">
        <v>-53.9</v>
      </c>
      <c r="AI661" s="123" t="s">
        <v>157</v>
      </c>
      <c r="AJ661" s="123" t="s">
        <v>186</v>
      </c>
      <c r="AK661" s="124">
        <v>7.1945289424999999</v>
      </c>
      <c r="AL661" s="123" t="s">
        <v>159</v>
      </c>
      <c r="AM661" s="36">
        <v>42159</v>
      </c>
      <c r="AN661" s="123" t="s">
        <v>9271</v>
      </c>
      <c r="AO661" s="123" t="s">
        <v>480</v>
      </c>
      <c r="AP661" s="123" t="s">
        <v>187</v>
      </c>
      <c r="AQ661" s="123" t="s">
        <v>173</v>
      </c>
    </row>
    <row r="662" spans="1:43">
      <c r="A662" s="123" t="s">
        <v>8340</v>
      </c>
      <c r="B662" s="123" t="s">
        <v>8341</v>
      </c>
      <c r="C662" s="36">
        <v>43830</v>
      </c>
      <c r="D662" s="124">
        <v>1.071</v>
      </c>
      <c r="E662" s="124">
        <v>2.016</v>
      </c>
      <c r="F662" s="125">
        <v>0.18709073900842901</v>
      </c>
      <c r="G662" s="36">
        <v>43829</v>
      </c>
      <c r="H662" s="124">
        <v>1.069</v>
      </c>
      <c r="I662" s="125">
        <v>24.902602732181801</v>
      </c>
      <c r="J662" s="123" t="s">
        <v>11327</v>
      </c>
      <c r="K662" s="125">
        <v>0.28089887640449102</v>
      </c>
      <c r="L662" s="125">
        <v>3.4782438752807701</v>
      </c>
      <c r="M662" s="130">
        <v>2.4880214458522398</v>
      </c>
      <c r="N662" s="137">
        <f t="shared" si="110"/>
        <v>9.9520857834089593</v>
      </c>
      <c r="O662" s="132">
        <f t="shared" si="111"/>
        <v>9.9520857834089593E-2</v>
      </c>
      <c r="P662" s="134">
        <f t="shared" si="112"/>
        <v>1014</v>
      </c>
      <c r="Q662" s="134">
        <v>1124</v>
      </c>
      <c r="R662" s="134" t="str">
        <f t="shared" si="113"/>
        <v>1014/1124</v>
      </c>
      <c r="S662" s="132">
        <f t="shared" si="114"/>
        <v>0.90213523131672602</v>
      </c>
      <c r="T662" s="137">
        <f t="shared" si="115"/>
        <v>60</v>
      </c>
      <c r="U662" s="133" t="e">
        <f ca="1">[1]!f_risk_annusharpe(A662,"2019/9/30","2019/12/31",1,1,3)</f>
        <v>#NAME?</v>
      </c>
      <c r="V662" s="134" t="e">
        <f t="shared" ca="1" si="116"/>
        <v>#NAME?</v>
      </c>
      <c r="W662" s="134">
        <f t="shared" si="117"/>
        <v>1124</v>
      </c>
      <c r="X662" s="134" t="e">
        <f t="shared" ca="1" si="118"/>
        <v>#NAME?</v>
      </c>
      <c r="Y662" s="132" t="e">
        <f t="shared" ca="1" si="119"/>
        <v>#NAME?</v>
      </c>
      <c r="Z662" s="137" t="e">
        <f t="shared" ca="1" si="120"/>
        <v>#NAME?</v>
      </c>
      <c r="AA662" s="125">
        <v>6.1488262669965303</v>
      </c>
      <c r="AB662" s="125">
        <v>24.902602732181801</v>
      </c>
      <c r="AC662" s="123" t="s">
        <v>11327</v>
      </c>
      <c r="AD662" s="125">
        <v>8.0566129087761595</v>
      </c>
      <c r="AE662" s="123" t="s">
        <v>11328</v>
      </c>
      <c r="AF662" s="125">
        <v>4.2833984605669198</v>
      </c>
      <c r="AG662" s="123" t="s">
        <v>11329</v>
      </c>
      <c r="AH662" s="125">
        <v>141.28891010000001</v>
      </c>
      <c r="AI662" s="123" t="s">
        <v>157</v>
      </c>
      <c r="AJ662" s="123" t="s">
        <v>158</v>
      </c>
      <c r="AK662" s="124">
        <v>2.1650671880000001</v>
      </c>
      <c r="AL662" s="123" t="s">
        <v>159</v>
      </c>
      <c r="AM662" s="36">
        <v>40114</v>
      </c>
      <c r="AN662" s="123" t="s">
        <v>9271</v>
      </c>
      <c r="AO662" s="123" t="s">
        <v>11330</v>
      </c>
      <c r="AP662" s="123" t="s">
        <v>211</v>
      </c>
      <c r="AQ662" s="123" t="s">
        <v>181</v>
      </c>
    </row>
    <row r="663" spans="1:43">
      <c r="A663" s="123" t="s">
        <v>8342</v>
      </c>
      <c r="B663" s="123" t="s">
        <v>8343</v>
      </c>
      <c r="C663" s="36">
        <v>43830</v>
      </c>
      <c r="D663" s="124">
        <v>1.0660000000000001</v>
      </c>
      <c r="E663" s="124">
        <v>2.0190000000000001</v>
      </c>
      <c r="F663" s="125">
        <v>0.56603773584905803</v>
      </c>
      <c r="G663" s="36">
        <v>43829</v>
      </c>
      <c r="H663" s="124">
        <v>1.06</v>
      </c>
      <c r="I663" s="125">
        <v>24.824355971896999</v>
      </c>
      <c r="J663" s="123" t="s">
        <v>11331</v>
      </c>
      <c r="K663" s="125">
        <v>2.5986525505293501</v>
      </c>
      <c r="L663" s="125">
        <v>6.0696517412935496</v>
      </c>
      <c r="M663" s="130">
        <v>8.5539714867617196</v>
      </c>
      <c r="N663" s="137">
        <f t="shared" si="110"/>
        <v>34.215885947046878</v>
      </c>
      <c r="O663" s="132">
        <f t="shared" si="111"/>
        <v>0.34215885947046876</v>
      </c>
      <c r="P663" s="134">
        <f t="shared" si="112"/>
        <v>451</v>
      </c>
      <c r="Q663" s="134">
        <v>1124</v>
      </c>
      <c r="R663" s="134" t="str">
        <f t="shared" si="113"/>
        <v>451/1124</v>
      </c>
      <c r="S663" s="132">
        <f t="shared" si="114"/>
        <v>0.4012455516014235</v>
      </c>
      <c r="T663" s="137">
        <f t="shared" si="115"/>
        <v>79.937722419928832</v>
      </c>
      <c r="U663" s="133" t="e">
        <f ca="1">[1]!f_risk_annusharpe(A663,"2019/9/30","2019/12/31",1,1,3)</f>
        <v>#NAME?</v>
      </c>
      <c r="V663" s="134" t="e">
        <f t="shared" ca="1" si="116"/>
        <v>#NAME?</v>
      </c>
      <c r="W663" s="134">
        <f t="shared" si="117"/>
        <v>1124</v>
      </c>
      <c r="X663" s="134" t="e">
        <f t="shared" ca="1" si="118"/>
        <v>#NAME?</v>
      </c>
      <c r="Y663" s="132" t="e">
        <f t="shared" ca="1" si="119"/>
        <v>#NAME?</v>
      </c>
      <c r="Z663" s="137" t="e">
        <f t="shared" ca="1" si="120"/>
        <v>#NAME?</v>
      </c>
      <c r="AA663" s="125">
        <v>14.7470398277718</v>
      </c>
      <c r="AB663" s="125">
        <v>24.824355971896999</v>
      </c>
      <c r="AC663" s="123" t="s">
        <v>11331</v>
      </c>
      <c r="AD663" s="125">
        <v>16.4440742451071</v>
      </c>
      <c r="AE663" s="123" t="s">
        <v>11332</v>
      </c>
      <c r="AF663" s="125">
        <v>18.503983422929501</v>
      </c>
      <c r="AG663" s="123" t="s">
        <v>11333</v>
      </c>
      <c r="AH663" s="125">
        <v>147.4582552</v>
      </c>
      <c r="AI663" s="123" t="s">
        <v>157</v>
      </c>
      <c r="AJ663" s="123" t="s">
        <v>158</v>
      </c>
      <c r="AK663" s="124">
        <v>2.6253355905000002</v>
      </c>
      <c r="AL663" s="123" t="s">
        <v>159</v>
      </c>
      <c r="AM663" s="36">
        <v>41534</v>
      </c>
      <c r="AN663" s="123" t="s">
        <v>9271</v>
      </c>
      <c r="AO663" s="123" t="s">
        <v>11334</v>
      </c>
      <c r="AP663" s="123" t="s">
        <v>244</v>
      </c>
      <c r="AQ663" s="123" t="s">
        <v>162</v>
      </c>
    </row>
    <row r="664" spans="1:43">
      <c r="A664" s="123" t="s">
        <v>8344</v>
      </c>
      <c r="B664" s="123" t="s">
        <v>8345</v>
      </c>
      <c r="C664" s="36">
        <v>43830</v>
      </c>
      <c r="D664" s="124">
        <v>1.401</v>
      </c>
      <c r="E664" s="124">
        <v>1.401</v>
      </c>
      <c r="F664" s="125">
        <v>0.28632784538296402</v>
      </c>
      <c r="G664" s="36">
        <v>43829</v>
      </c>
      <c r="H664" s="124">
        <v>1.397</v>
      </c>
      <c r="I664" s="125">
        <v>24.644128113878999</v>
      </c>
      <c r="J664" s="123" t="s">
        <v>11335</v>
      </c>
      <c r="K664" s="125">
        <v>0.93659942363113302</v>
      </c>
      <c r="L664" s="125">
        <v>1.74291938997822</v>
      </c>
      <c r="M664" s="130">
        <v>3.0905077262693199</v>
      </c>
      <c r="N664" s="137">
        <f t="shared" si="110"/>
        <v>12.36203090507728</v>
      </c>
      <c r="O664" s="132">
        <f t="shared" si="111"/>
        <v>0.1236203090507728</v>
      </c>
      <c r="P664" s="134">
        <f t="shared" si="112"/>
        <v>944</v>
      </c>
      <c r="Q664" s="134">
        <v>1124</v>
      </c>
      <c r="R664" s="134" t="str">
        <f t="shared" si="113"/>
        <v>944/1124</v>
      </c>
      <c r="S664" s="132">
        <f t="shared" si="114"/>
        <v>0.83985765124555156</v>
      </c>
      <c r="T664" s="137">
        <f t="shared" si="115"/>
        <v>60</v>
      </c>
      <c r="U664" s="133" t="e">
        <f ca="1">[1]!f_risk_annusharpe(A664,"2019/9/30","2019/12/31",1,1,3)</f>
        <v>#NAME?</v>
      </c>
      <c r="V664" s="134" t="e">
        <f t="shared" ca="1" si="116"/>
        <v>#NAME?</v>
      </c>
      <c r="W664" s="134">
        <f t="shared" si="117"/>
        <v>1124</v>
      </c>
      <c r="X664" s="134" t="e">
        <f t="shared" ca="1" si="118"/>
        <v>#NAME?</v>
      </c>
      <c r="Y664" s="132" t="e">
        <f t="shared" ca="1" si="119"/>
        <v>#NAME?</v>
      </c>
      <c r="Z664" s="137" t="e">
        <f t="shared" ca="1" si="120"/>
        <v>#NAME?</v>
      </c>
      <c r="AA664" s="125">
        <v>6.7022086824067104</v>
      </c>
      <c r="AB664" s="125">
        <v>24.644128113878999</v>
      </c>
      <c r="AC664" s="123" t="s">
        <v>11335</v>
      </c>
      <c r="AD664" s="125">
        <v>23.872679045092799</v>
      </c>
      <c r="AE664" s="123" t="s">
        <v>11336</v>
      </c>
      <c r="AF664" s="125">
        <v>33.9388145315488</v>
      </c>
      <c r="AG664" s="123" t="s">
        <v>11337</v>
      </c>
      <c r="AH664" s="125">
        <v>40.1</v>
      </c>
      <c r="AI664" s="123" t="s">
        <v>157</v>
      </c>
      <c r="AJ664" s="123" t="s">
        <v>166</v>
      </c>
      <c r="AK664" s="124">
        <v>2.4552157934999999</v>
      </c>
      <c r="AL664" s="123" t="s">
        <v>159</v>
      </c>
      <c r="AM664" s="36">
        <v>42171</v>
      </c>
      <c r="AN664" s="123" t="s">
        <v>9271</v>
      </c>
      <c r="AO664" s="123" t="s">
        <v>478</v>
      </c>
      <c r="AP664" s="123" t="s">
        <v>205</v>
      </c>
      <c r="AQ664" s="123" t="s">
        <v>235</v>
      </c>
    </row>
    <row r="665" spans="1:43">
      <c r="A665" s="123" t="s">
        <v>8346</v>
      </c>
      <c r="B665" s="123" t="s">
        <v>8347</v>
      </c>
      <c r="C665" s="36">
        <v>43830</v>
      </c>
      <c r="D665" s="124">
        <v>1.044</v>
      </c>
      <c r="E665" s="124">
        <v>1.1910000000000001</v>
      </c>
      <c r="F665" s="125">
        <v>9.58772770853345E-2</v>
      </c>
      <c r="G665" s="36">
        <v>43829</v>
      </c>
      <c r="H665" s="124">
        <v>1.0429999999999999</v>
      </c>
      <c r="I665" s="125">
        <v>24.582338902147999</v>
      </c>
      <c r="J665" s="123" t="s">
        <v>11338</v>
      </c>
      <c r="K665" s="125">
        <v>0.86956521739130099</v>
      </c>
      <c r="L665" s="125">
        <v>2.9585798816568101</v>
      </c>
      <c r="M665" s="130">
        <v>4.1916167664670496</v>
      </c>
      <c r="N665" s="137">
        <f t="shared" si="110"/>
        <v>16.766467065868198</v>
      </c>
      <c r="O665" s="132">
        <f t="shared" si="111"/>
        <v>0.16766467065868199</v>
      </c>
      <c r="P665" s="134">
        <f t="shared" si="112"/>
        <v>828</v>
      </c>
      <c r="Q665" s="134">
        <v>1124</v>
      </c>
      <c r="R665" s="134" t="str">
        <f t="shared" si="113"/>
        <v>828/1124</v>
      </c>
      <c r="S665" s="132">
        <f t="shared" si="114"/>
        <v>0.73665480427046259</v>
      </c>
      <c r="T665" s="137">
        <f t="shared" si="115"/>
        <v>63.167259786476876</v>
      </c>
      <c r="U665" s="133" t="e">
        <f ca="1">[1]!f_risk_annusharpe(A665,"2019/9/30","2019/12/31",1,1,3)</f>
        <v>#NAME?</v>
      </c>
      <c r="V665" s="134" t="e">
        <f t="shared" ca="1" si="116"/>
        <v>#NAME?</v>
      </c>
      <c r="W665" s="134">
        <f t="shared" si="117"/>
        <v>1124</v>
      </c>
      <c r="X665" s="134" t="e">
        <f t="shared" ca="1" si="118"/>
        <v>#NAME?</v>
      </c>
      <c r="Y665" s="132" t="e">
        <f t="shared" ca="1" si="119"/>
        <v>#NAME?</v>
      </c>
      <c r="Z665" s="137" t="e">
        <f t="shared" ca="1" si="120"/>
        <v>#NAME?</v>
      </c>
      <c r="AA665" s="125">
        <v>6.5306122448979602</v>
      </c>
      <c r="AB665" s="125">
        <v>24.582338902147999</v>
      </c>
      <c r="AC665" s="123" t="s">
        <v>11338</v>
      </c>
      <c r="AD665" s="125">
        <v>0.772200772200765</v>
      </c>
      <c r="AE665" s="123" t="s">
        <v>11339</v>
      </c>
      <c r="AF665" s="125">
        <v>11.431744537815099</v>
      </c>
      <c r="AG665" s="123" t="s">
        <v>11340</v>
      </c>
      <c r="AH665" s="125">
        <v>19.343398400000002</v>
      </c>
      <c r="AI665" s="123" t="s">
        <v>163</v>
      </c>
      <c r="AJ665" s="123" t="s">
        <v>189</v>
      </c>
      <c r="AK665" s="124">
        <v>2.9723178382</v>
      </c>
      <c r="AL665" s="123" t="s">
        <v>159</v>
      </c>
      <c r="AM665" s="36">
        <v>42349</v>
      </c>
      <c r="AN665" s="123" t="s">
        <v>9271</v>
      </c>
      <c r="AO665" s="123" t="s">
        <v>11341</v>
      </c>
      <c r="AP665" s="123" t="s">
        <v>187</v>
      </c>
      <c r="AQ665" s="123" t="s">
        <v>540</v>
      </c>
    </row>
    <row r="666" spans="1:43">
      <c r="A666" s="123" t="s">
        <v>8348</v>
      </c>
      <c r="B666" s="123" t="s">
        <v>8349</v>
      </c>
      <c r="C666" s="36">
        <v>43830</v>
      </c>
      <c r="D666" s="124">
        <v>1.2659</v>
      </c>
      <c r="E666" s="124">
        <v>1.2659</v>
      </c>
      <c r="F666" s="125">
        <v>1.1748721227621399</v>
      </c>
      <c r="G666" s="36">
        <v>43829</v>
      </c>
      <c r="H666" s="124">
        <v>1.2512000000000001</v>
      </c>
      <c r="I666" s="125">
        <v>24.522919535707299</v>
      </c>
      <c r="J666" s="123" t="s">
        <v>11342</v>
      </c>
      <c r="K666" s="125">
        <v>1.312525010004</v>
      </c>
      <c r="L666" s="125">
        <v>2.75162337662338</v>
      </c>
      <c r="M666" s="130">
        <v>1.9325227474031701</v>
      </c>
      <c r="N666" s="137">
        <f t="shared" si="110"/>
        <v>7.7300909896126804</v>
      </c>
      <c r="O666" s="132">
        <f t="shared" si="111"/>
        <v>7.7300909896126799E-2</v>
      </c>
      <c r="P666" s="134">
        <f t="shared" si="112"/>
        <v>1067</v>
      </c>
      <c r="Q666" s="134">
        <v>1124</v>
      </c>
      <c r="R666" s="134" t="str">
        <f t="shared" si="113"/>
        <v>1067/1124</v>
      </c>
      <c r="S666" s="132">
        <f t="shared" si="114"/>
        <v>0.94928825622775803</v>
      </c>
      <c r="T666" s="137">
        <f t="shared" si="115"/>
        <v>60</v>
      </c>
      <c r="U666" s="133" t="e">
        <f ca="1">[1]!f_risk_annusharpe(A666,"2019/9/30","2019/12/31",1,1,3)</f>
        <v>#NAME?</v>
      </c>
      <c r="V666" s="134" t="e">
        <f t="shared" ca="1" si="116"/>
        <v>#NAME?</v>
      </c>
      <c r="W666" s="134">
        <f t="shared" si="117"/>
        <v>1124</v>
      </c>
      <c r="X666" s="134" t="e">
        <f t="shared" ca="1" si="118"/>
        <v>#NAME?</v>
      </c>
      <c r="Y666" s="132" t="e">
        <f t="shared" ca="1" si="119"/>
        <v>#NAME?</v>
      </c>
      <c r="Z666" s="137" t="e">
        <f t="shared" ca="1" si="120"/>
        <v>#NAME?</v>
      </c>
      <c r="AA666" s="125">
        <v>12.394566278966501</v>
      </c>
      <c r="AB666" s="125">
        <v>24.522919535707299</v>
      </c>
      <c r="AC666" s="123" t="s">
        <v>11342</v>
      </c>
      <c r="AD666" s="125">
        <v>21.161944869831601</v>
      </c>
      <c r="AE666" s="123" t="s">
        <v>11343</v>
      </c>
      <c r="AF666" s="125">
        <v>26.564687062587499</v>
      </c>
      <c r="AG666" s="123" t="s">
        <v>11344</v>
      </c>
      <c r="AH666" s="125">
        <v>26.59</v>
      </c>
      <c r="AI666" s="123" t="s">
        <v>157</v>
      </c>
      <c r="AJ666" s="123" t="s">
        <v>189</v>
      </c>
      <c r="AK666" s="124">
        <v>0.51343604730000003</v>
      </c>
      <c r="AL666" s="123" t="s">
        <v>159</v>
      </c>
      <c r="AM666" s="36">
        <v>42717</v>
      </c>
      <c r="AN666" s="123" t="s">
        <v>9271</v>
      </c>
      <c r="AO666" s="123" t="s">
        <v>11345</v>
      </c>
      <c r="AP666" s="123" t="s">
        <v>369</v>
      </c>
      <c r="AQ666" s="123" t="s">
        <v>162</v>
      </c>
    </row>
    <row r="667" spans="1:43">
      <c r="A667" s="123" t="s">
        <v>8350</v>
      </c>
      <c r="B667" s="123" t="s">
        <v>8351</v>
      </c>
      <c r="C667" s="36">
        <v>43830</v>
      </c>
      <c r="D667" s="124">
        <v>1.357</v>
      </c>
      <c r="E667" s="124">
        <v>1.62</v>
      </c>
      <c r="F667" s="125">
        <v>7.3746312684361798E-2</v>
      </c>
      <c r="G667" s="36">
        <v>43829</v>
      </c>
      <c r="H667" s="124">
        <v>1.3560000000000001</v>
      </c>
      <c r="I667" s="125">
        <v>24.4954128440367</v>
      </c>
      <c r="J667" s="123" t="s">
        <v>11346</v>
      </c>
      <c r="K667" s="125">
        <v>0.51851851851851605</v>
      </c>
      <c r="L667" s="125">
        <v>1.80045011252814</v>
      </c>
      <c r="M667" s="130">
        <v>4.3846153846153904</v>
      </c>
      <c r="N667" s="137">
        <f t="shared" si="110"/>
        <v>17.538461538461561</v>
      </c>
      <c r="O667" s="132">
        <f t="shared" si="111"/>
        <v>0.17538461538461561</v>
      </c>
      <c r="P667" s="134">
        <f t="shared" si="112"/>
        <v>811</v>
      </c>
      <c r="Q667" s="134">
        <v>1124</v>
      </c>
      <c r="R667" s="134" t="str">
        <f t="shared" si="113"/>
        <v>811/1124</v>
      </c>
      <c r="S667" s="132">
        <f t="shared" si="114"/>
        <v>0.72153024911032027</v>
      </c>
      <c r="T667" s="137">
        <f t="shared" si="115"/>
        <v>63.92348754448399</v>
      </c>
      <c r="U667" s="133" t="e">
        <f ca="1">[1]!f_risk_annusharpe(A667,"2019/9/30","2019/12/31",1,1,3)</f>
        <v>#NAME?</v>
      </c>
      <c r="V667" s="134" t="e">
        <f t="shared" ca="1" si="116"/>
        <v>#NAME?</v>
      </c>
      <c r="W667" s="134">
        <f t="shared" si="117"/>
        <v>1124</v>
      </c>
      <c r="X667" s="134" t="e">
        <f t="shared" ca="1" si="118"/>
        <v>#NAME?</v>
      </c>
      <c r="Y667" s="132" t="e">
        <f t="shared" ca="1" si="119"/>
        <v>#NAME?</v>
      </c>
      <c r="Z667" s="137" t="e">
        <f t="shared" ca="1" si="120"/>
        <v>#NAME?</v>
      </c>
      <c r="AA667" s="125">
        <v>8.6469175340272209</v>
      </c>
      <c r="AB667" s="125">
        <v>24.4954128440367</v>
      </c>
      <c r="AC667" s="123" t="s">
        <v>11346</v>
      </c>
      <c r="AD667" s="125">
        <v>22.032374100719402</v>
      </c>
      <c r="AE667" s="123" t="s">
        <v>11347</v>
      </c>
      <c r="AF667" s="125">
        <v>31.747572815533999</v>
      </c>
      <c r="AG667" s="123" t="s">
        <v>11348</v>
      </c>
      <c r="AH667" s="125">
        <v>71.0954452</v>
      </c>
      <c r="AI667" s="123" t="s">
        <v>163</v>
      </c>
      <c r="AJ667" s="123" t="s">
        <v>166</v>
      </c>
      <c r="AK667" s="124">
        <v>1.6457637731999999</v>
      </c>
      <c r="AL667" s="123" t="s">
        <v>159</v>
      </c>
      <c r="AM667" s="36">
        <v>41857</v>
      </c>
      <c r="AN667" s="123" t="s">
        <v>9271</v>
      </c>
      <c r="AO667" s="123" t="s">
        <v>9734</v>
      </c>
      <c r="AP667" s="123" t="s">
        <v>236</v>
      </c>
      <c r="AQ667" s="123" t="s">
        <v>162</v>
      </c>
    </row>
    <row r="668" spans="1:43">
      <c r="A668" s="123" t="s">
        <v>8352</v>
      </c>
      <c r="B668" s="123" t="s">
        <v>8353</v>
      </c>
      <c r="C668" s="36">
        <v>43830</v>
      </c>
      <c r="D668" s="124">
        <v>0.95299999999999996</v>
      </c>
      <c r="E668" s="124">
        <v>0.95299999999999996</v>
      </c>
      <c r="F668" s="125">
        <v>0</v>
      </c>
      <c r="G668" s="36">
        <v>43829</v>
      </c>
      <c r="H668" s="124">
        <v>0.95299999999999996</v>
      </c>
      <c r="I668" s="125">
        <v>24.412532637075699</v>
      </c>
      <c r="J668" s="123" t="s">
        <v>11349</v>
      </c>
      <c r="K668" s="125">
        <v>1.16772823779193</v>
      </c>
      <c r="L668" s="125">
        <v>3.6996735582154399</v>
      </c>
      <c r="M668" s="130">
        <v>6.1247216035634704</v>
      </c>
      <c r="N668" s="137">
        <f t="shared" si="110"/>
        <v>24.498886414253882</v>
      </c>
      <c r="O668" s="132">
        <f t="shared" si="111"/>
        <v>0.24498886414253881</v>
      </c>
      <c r="P668" s="134">
        <f t="shared" si="112"/>
        <v>671</v>
      </c>
      <c r="Q668" s="134">
        <v>1124</v>
      </c>
      <c r="R668" s="134" t="str">
        <f t="shared" si="113"/>
        <v>671/1124</v>
      </c>
      <c r="S668" s="132">
        <f t="shared" si="114"/>
        <v>0.59697508896797158</v>
      </c>
      <c r="T668" s="137">
        <f t="shared" si="115"/>
        <v>70.15124555160142</v>
      </c>
      <c r="U668" s="133" t="e">
        <f ca="1">[1]!f_risk_annusharpe(A668,"2019/9/30","2019/12/31",1,1,3)</f>
        <v>#NAME?</v>
      </c>
      <c r="V668" s="134" t="e">
        <f t="shared" ca="1" si="116"/>
        <v>#NAME?</v>
      </c>
      <c r="W668" s="134">
        <f t="shared" si="117"/>
        <v>1124</v>
      </c>
      <c r="X668" s="134" t="e">
        <f t="shared" ca="1" si="118"/>
        <v>#NAME?</v>
      </c>
      <c r="Y668" s="132" t="e">
        <f t="shared" ca="1" si="119"/>
        <v>#NAME?</v>
      </c>
      <c r="Z668" s="137" t="e">
        <f t="shared" ca="1" si="120"/>
        <v>#NAME?</v>
      </c>
      <c r="AA668" s="125">
        <v>5.6541019955653997</v>
      </c>
      <c r="AB668" s="125">
        <v>24.412532637075699</v>
      </c>
      <c r="AC668" s="123" t="s">
        <v>11349</v>
      </c>
      <c r="AD668" s="125">
        <v>-4.79520479520479</v>
      </c>
      <c r="AE668" s="123" t="s">
        <v>11350</v>
      </c>
      <c r="AF668" s="126">
        <v>0</v>
      </c>
      <c r="AG668" s="123"/>
      <c r="AH668" s="125">
        <v>-4.7</v>
      </c>
      <c r="AI668" s="123" t="s">
        <v>163</v>
      </c>
      <c r="AJ668" s="123" t="s">
        <v>95</v>
      </c>
      <c r="AK668" s="124">
        <v>1.2168925764</v>
      </c>
      <c r="AL668" s="123" t="s">
        <v>159</v>
      </c>
      <c r="AM668" s="36">
        <v>42852</v>
      </c>
      <c r="AN668" s="123" t="s">
        <v>9271</v>
      </c>
      <c r="AO668" s="123" t="s">
        <v>530</v>
      </c>
      <c r="AP668" s="123" t="s">
        <v>219</v>
      </c>
      <c r="AQ668" s="123" t="s">
        <v>173</v>
      </c>
    </row>
    <row r="669" spans="1:43">
      <c r="A669" s="123" t="s">
        <v>8354</v>
      </c>
      <c r="B669" s="123" t="s">
        <v>8355</v>
      </c>
      <c r="C669" s="36">
        <v>43830</v>
      </c>
      <c r="D669" s="124">
        <v>1.25</v>
      </c>
      <c r="E669" s="124">
        <v>1.25</v>
      </c>
      <c r="F669" s="125">
        <v>0.48231511254019299</v>
      </c>
      <c r="G669" s="36">
        <v>43829</v>
      </c>
      <c r="H669" s="124">
        <v>1.244</v>
      </c>
      <c r="I669" s="125">
        <v>24.3781094527363</v>
      </c>
      <c r="J669" s="123" t="s">
        <v>11351</v>
      </c>
      <c r="K669" s="125">
        <v>0.96930533117932205</v>
      </c>
      <c r="L669" s="125">
        <v>5.3074978938500399</v>
      </c>
      <c r="M669" s="130">
        <v>7.4806534823731701</v>
      </c>
      <c r="N669" s="137">
        <f t="shared" si="110"/>
        <v>29.92261392949268</v>
      </c>
      <c r="O669" s="132">
        <f t="shared" si="111"/>
        <v>0.29922613929492681</v>
      </c>
      <c r="P669" s="134">
        <f t="shared" si="112"/>
        <v>557</v>
      </c>
      <c r="Q669" s="134">
        <v>1124</v>
      </c>
      <c r="R669" s="134" t="str">
        <f t="shared" si="113"/>
        <v>557/1124</v>
      </c>
      <c r="S669" s="132">
        <f t="shared" si="114"/>
        <v>0.49555160142348753</v>
      </c>
      <c r="T669" s="137">
        <f t="shared" si="115"/>
        <v>75.22241992882563</v>
      </c>
      <c r="U669" s="133" t="e">
        <f ca="1">[1]!f_risk_annusharpe(A669,"2019/9/30","2019/12/31",1,1,3)</f>
        <v>#NAME?</v>
      </c>
      <c r="V669" s="134" t="e">
        <f t="shared" ca="1" si="116"/>
        <v>#NAME?</v>
      </c>
      <c r="W669" s="134">
        <f t="shared" si="117"/>
        <v>1124</v>
      </c>
      <c r="X669" s="134" t="e">
        <f t="shared" ca="1" si="118"/>
        <v>#NAME?</v>
      </c>
      <c r="Y669" s="132" t="e">
        <f t="shared" ca="1" si="119"/>
        <v>#NAME?</v>
      </c>
      <c r="Z669" s="137" t="e">
        <f t="shared" ca="1" si="120"/>
        <v>#NAME?</v>
      </c>
      <c r="AA669" s="125">
        <v>13.3272892112421</v>
      </c>
      <c r="AB669" s="125">
        <v>24.3781094527363</v>
      </c>
      <c r="AC669" s="123" t="s">
        <v>11351</v>
      </c>
      <c r="AD669" s="125">
        <v>3.9933444259567401</v>
      </c>
      <c r="AE669" s="123" t="s">
        <v>11352</v>
      </c>
      <c r="AF669" s="125">
        <v>5.1303616484440697</v>
      </c>
      <c r="AG669" s="123" t="s">
        <v>11353</v>
      </c>
      <c r="AH669" s="125">
        <v>25</v>
      </c>
      <c r="AI669" s="123" t="s">
        <v>157</v>
      </c>
      <c r="AJ669" s="123" t="s">
        <v>158</v>
      </c>
      <c r="AK669" s="124">
        <v>0.52779598000000005</v>
      </c>
      <c r="AL669" s="123" t="s">
        <v>159</v>
      </c>
      <c r="AM669" s="36">
        <v>41863</v>
      </c>
      <c r="AN669" s="123" t="s">
        <v>9271</v>
      </c>
      <c r="AO669" s="123" t="s">
        <v>11354</v>
      </c>
      <c r="AP669" s="123" t="s">
        <v>215</v>
      </c>
      <c r="AQ669" s="123" t="s">
        <v>185</v>
      </c>
    </row>
    <row r="670" spans="1:43">
      <c r="A670" s="123" t="s">
        <v>8356</v>
      </c>
      <c r="B670" s="123" t="s">
        <v>8357</v>
      </c>
      <c r="C670" s="36">
        <v>43830</v>
      </c>
      <c r="D670" s="124">
        <v>1.3742000000000001</v>
      </c>
      <c r="E670" s="124">
        <v>1.3742000000000001</v>
      </c>
      <c r="F670" s="125">
        <v>0.31389152492884098</v>
      </c>
      <c r="G670" s="36">
        <v>43829</v>
      </c>
      <c r="H670" s="124">
        <v>1.3698999999999999</v>
      </c>
      <c r="I670" s="125">
        <v>24.294500723589</v>
      </c>
      <c r="J670" s="123" t="s">
        <v>11355</v>
      </c>
      <c r="K670" s="125">
        <v>1.0515479079344101</v>
      </c>
      <c r="L670" s="125">
        <v>4.0902893500984696</v>
      </c>
      <c r="M670" s="130">
        <v>6.7920422754118901</v>
      </c>
      <c r="N670" s="137">
        <f t="shared" si="110"/>
        <v>27.16816910164756</v>
      </c>
      <c r="O670" s="132">
        <f t="shared" si="111"/>
        <v>0.2716816910164756</v>
      </c>
      <c r="P670" s="134">
        <f t="shared" si="112"/>
        <v>616</v>
      </c>
      <c r="Q670" s="134">
        <v>1124</v>
      </c>
      <c r="R670" s="134" t="str">
        <f t="shared" si="113"/>
        <v>616/1124</v>
      </c>
      <c r="S670" s="132">
        <f t="shared" si="114"/>
        <v>0.54804270462633453</v>
      </c>
      <c r="T670" s="137">
        <f t="shared" si="115"/>
        <v>72.59786476868328</v>
      </c>
      <c r="U670" s="133" t="e">
        <f ca="1">[1]!f_risk_annusharpe(A670,"2019/9/30","2019/12/31",1,1,3)</f>
        <v>#NAME?</v>
      </c>
      <c r="V670" s="134" t="e">
        <f t="shared" ca="1" si="116"/>
        <v>#NAME?</v>
      </c>
      <c r="W670" s="134">
        <f t="shared" si="117"/>
        <v>1124</v>
      </c>
      <c r="X670" s="134" t="e">
        <f t="shared" ca="1" si="118"/>
        <v>#NAME?</v>
      </c>
      <c r="Y670" s="132" t="e">
        <f t="shared" ca="1" si="119"/>
        <v>#NAME?</v>
      </c>
      <c r="Z670" s="137" t="e">
        <f t="shared" ca="1" si="120"/>
        <v>#NAME?</v>
      </c>
      <c r="AA670" s="125">
        <v>12.436589756177399</v>
      </c>
      <c r="AB670" s="125">
        <v>24.294500723589</v>
      </c>
      <c r="AC670" s="123" t="s">
        <v>11355</v>
      </c>
      <c r="AD670" s="125">
        <v>25.888603884206699</v>
      </c>
      <c r="AE670" s="123" t="s">
        <v>11356</v>
      </c>
      <c r="AF670" s="126">
        <v>0</v>
      </c>
      <c r="AG670" s="123"/>
      <c r="AH670" s="125">
        <v>37.42</v>
      </c>
      <c r="AI670" s="123" t="s">
        <v>157</v>
      </c>
      <c r="AJ670" s="123" t="s">
        <v>95</v>
      </c>
      <c r="AK670" s="124">
        <v>7.0854738335</v>
      </c>
      <c r="AL670" s="123" t="s">
        <v>159</v>
      </c>
      <c r="AM670" s="36">
        <v>42746</v>
      </c>
      <c r="AN670" s="123" t="s">
        <v>9271</v>
      </c>
      <c r="AO670" s="123" t="s">
        <v>324</v>
      </c>
      <c r="AP670" s="123" t="s">
        <v>167</v>
      </c>
      <c r="AQ670" s="123" t="s">
        <v>170</v>
      </c>
    </row>
    <row r="671" spans="1:43">
      <c r="A671" s="123" t="s">
        <v>8358</v>
      </c>
      <c r="B671" s="123" t="s">
        <v>8359</v>
      </c>
      <c r="C671" s="36">
        <v>43830</v>
      </c>
      <c r="D671" s="124">
        <v>1.2403999999999999</v>
      </c>
      <c r="E671" s="124">
        <v>1.2403999999999999</v>
      </c>
      <c r="F671" s="125">
        <v>7.2609923356184006E-2</v>
      </c>
      <c r="G671" s="36">
        <v>43829</v>
      </c>
      <c r="H671" s="124">
        <v>1.2395</v>
      </c>
      <c r="I671" s="125">
        <v>24.2761246368099</v>
      </c>
      <c r="J671" s="123" t="s">
        <v>11357</v>
      </c>
      <c r="K671" s="125">
        <v>1.00977198697068</v>
      </c>
      <c r="L671" s="125">
        <v>6.6735466116271001</v>
      </c>
      <c r="M671" s="130">
        <v>6.6643735488863998</v>
      </c>
      <c r="N671" s="137">
        <f t="shared" si="110"/>
        <v>26.657494195545599</v>
      </c>
      <c r="O671" s="132">
        <f t="shared" si="111"/>
        <v>0.266574941955456</v>
      </c>
      <c r="P671" s="134">
        <f t="shared" si="112"/>
        <v>630</v>
      </c>
      <c r="Q671" s="134">
        <v>1124</v>
      </c>
      <c r="R671" s="134" t="str">
        <f t="shared" si="113"/>
        <v>630/1124</v>
      </c>
      <c r="S671" s="132">
        <f t="shared" si="114"/>
        <v>0.56049822064056942</v>
      </c>
      <c r="T671" s="137">
        <f t="shared" si="115"/>
        <v>71.97508896797153</v>
      </c>
      <c r="U671" s="133" t="e">
        <f ca="1">[1]!f_risk_annusharpe(A671,"2019/9/30","2019/12/31",1,1,3)</f>
        <v>#NAME?</v>
      </c>
      <c r="V671" s="134" t="e">
        <f t="shared" ca="1" si="116"/>
        <v>#NAME?</v>
      </c>
      <c r="W671" s="134">
        <f t="shared" si="117"/>
        <v>1124</v>
      </c>
      <c r="X671" s="134" t="e">
        <f t="shared" ca="1" si="118"/>
        <v>#NAME?</v>
      </c>
      <c r="Y671" s="132" t="e">
        <f t="shared" ca="1" si="119"/>
        <v>#NAME?</v>
      </c>
      <c r="Z671" s="137" t="e">
        <f t="shared" ca="1" si="120"/>
        <v>#NAME?</v>
      </c>
      <c r="AA671" s="125">
        <v>9.35378647624084</v>
      </c>
      <c r="AB671" s="125">
        <v>24.2761246368099</v>
      </c>
      <c r="AC671" s="123" t="s">
        <v>11357</v>
      </c>
      <c r="AD671" s="125">
        <v>23.435167678376001</v>
      </c>
      <c r="AE671" s="123" t="s">
        <v>11358</v>
      </c>
      <c r="AF671" s="126">
        <v>0</v>
      </c>
      <c r="AG671" s="123"/>
      <c r="AH671" s="125">
        <v>24.04</v>
      </c>
      <c r="AI671" s="123" t="s">
        <v>157</v>
      </c>
      <c r="AJ671" s="123" t="s">
        <v>95</v>
      </c>
      <c r="AK671" s="124">
        <v>3.3160029422999999</v>
      </c>
      <c r="AL671" s="123" t="s">
        <v>159</v>
      </c>
      <c r="AM671" s="36">
        <v>42976</v>
      </c>
      <c r="AN671" s="123" t="s">
        <v>9271</v>
      </c>
      <c r="AO671" s="123" t="s">
        <v>11359</v>
      </c>
      <c r="AP671" s="123" t="s">
        <v>215</v>
      </c>
      <c r="AQ671" s="123" t="s">
        <v>185</v>
      </c>
    </row>
    <row r="672" spans="1:43">
      <c r="A672" s="123" t="s">
        <v>8360</v>
      </c>
      <c r="B672" s="123" t="s">
        <v>8361</v>
      </c>
      <c r="C672" s="36">
        <v>43830</v>
      </c>
      <c r="D672" s="124">
        <v>1.0307999999999999</v>
      </c>
      <c r="E672" s="124">
        <v>1.1197999999999999</v>
      </c>
      <c r="F672" s="125">
        <v>0.39933768384142898</v>
      </c>
      <c r="G672" s="36">
        <v>43829</v>
      </c>
      <c r="H672" s="124">
        <v>1.0266999999999999</v>
      </c>
      <c r="I672" s="125">
        <v>24.043321299639</v>
      </c>
      <c r="J672" s="123" t="s">
        <v>11360</v>
      </c>
      <c r="K672" s="125">
        <v>2.83320031923382</v>
      </c>
      <c r="L672" s="125">
        <v>7.3526348677358797</v>
      </c>
      <c r="M672" s="130">
        <v>10.4586369481354</v>
      </c>
      <c r="N672" s="137">
        <f t="shared" si="110"/>
        <v>41.834547792541599</v>
      </c>
      <c r="O672" s="132">
        <f t="shared" si="111"/>
        <v>0.41834547792541599</v>
      </c>
      <c r="P672" s="134">
        <f t="shared" si="112"/>
        <v>303</v>
      </c>
      <c r="Q672" s="134">
        <v>1124</v>
      </c>
      <c r="R672" s="134" t="str">
        <f t="shared" si="113"/>
        <v>303/1124</v>
      </c>
      <c r="S672" s="132">
        <f t="shared" si="114"/>
        <v>0.2695729537366548</v>
      </c>
      <c r="T672" s="137">
        <f t="shared" si="115"/>
        <v>86.521352313167256</v>
      </c>
      <c r="U672" s="133" t="e">
        <f ca="1">[1]!f_risk_annusharpe(A672,"2019/9/30","2019/12/31",1,1,3)</f>
        <v>#NAME?</v>
      </c>
      <c r="V672" s="134" t="e">
        <f t="shared" ca="1" si="116"/>
        <v>#NAME?</v>
      </c>
      <c r="W672" s="134">
        <f t="shared" si="117"/>
        <v>1124</v>
      </c>
      <c r="X672" s="134" t="e">
        <f t="shared" ca="1" si="118"/>
        <v>#NAME?</v>
      </c>
      <c r="Y672" s="132" t="e">
        <f t="shared" ca="1" si="119"/>
        <v>#NAME?</v>
      </c>
      <c r="Z672" s="137" t="e">
        <f t="shared" ca="1" si="120"/>
        <v>#NAME?</v>
      </c>
      <c r="AA672" s="125">
        <v>13.1628060160281</v>
      </c>
      <c r="AB672" s="125">
        <v>24.043321299639</v>
      </c>
      <c r="AC672" s="123" t="s">
        <v>11360</v>
      </c>
      <c r="AD672" s="125">
        <v>2.1605550049554001</v>
      </c>
      <c r="AE672" s="123" t="s">
        <v>11361</v>
      </c>
      <c r="AF672" s="126">
        <v>0</v>
      </c>
      <c r="AG672" s="123"/>
      <c r="AH672" s="125">
        <v>12.23484404</v>
      </c>
      <c r="AI672" s="123" t="s">
        <v>174</v>
      </c>
      <c r="AJ672" s="123" t="s">
        <v>95</v>
      </c>
      <c r="AK672" s="124">
        <v>0.71256768619999999</v>
      </c>
      <c r="AL672" s="123" t="s">
        <v>159</v>
      </c>
      <c r="AM672" s="36">
        <v>42851</v>
      </c>
      <c r="AN672" s="123" t="s">
        <v>9271</v>
      </c>
      <c r="AO672" s="123" t="s">
        <v>11362</v>
      </c>
      <c r="AP672" s="123" t="s">
        <v>215</v>
      </c>
      <c r="AQ672" s="123" t="s">
        <v>185</v>
      </c>
    </row>
    <row r="673" spans="1:43">
      <c r="A673" s="123" t="s">
        <v>8362</v>
      </c>
      <c r="B673" s="123" t="s">
        <v>8363</v>
      </c>
      <c r="C673" s="36">
        <v>43830</v>
      </c>
      <c r="D673" s="124">
        <v>1.1575</v>
      </c>
      <c r="E673" s="124">
        <v>1.1575</v>
      </c>
      <c r="F673" s="125">
        <v>-0.25850926324861001</v>
      </c>
      <c r="G673" s="36">
        <v>43829</v>
      </c>
      <c r="H673" s="124">
        <v>1.1605000000000001</v>
      </c>
      <c r="I673" s="125">
        <v>24.035576510930099</v>
      </c>
      <c r="J673" s="123" t="s">
        <v>11363</v>
      </c>
      <c r="K673" s="125">
        <v>0.71347776907682803</v>
      </c>
      <c r="L673" s="125">
        <v>6.3487688349871298</v>
      </c>
      <c r="M673" s="130">
        <v>11.7170157320722</v>
      </c>
      <c r="N673" s="137">
        <f t="shared" si="110"/>
        <v>46.868062928288801</v>
      </c>
      <c r="O673" s="132">
        <f t="shared" si="111"/>
        <v>0.46868062928288801</v>
      </c>
      <c r="P673" s="134">
        <f t="shared" si="112"/>
        <v>224</v>
      </c>
      <c r="Q673" s="134">
        <v>1124</v>
      </c>
      <c r="R673" s="134" t="str">
        <f t="shared" si="113"/>
        <v>224/1124</v>
      </c>
      <c r="S673" s="132">
        <f t="shared" si="114"/>
        <v>0.199288256227758</v>
      </c>
      <c r="T673" s="137">
        <f t="shared" si="115"/>
        <v>90.035587188612098</v>
      </c>
      <c r="U673" s="133" t="e">
        <f ca="1">[1]!f_risk_annusharpe(A673,"2019/9/30","2019/12/31",1,1,3)</f>
        <v>#NAME?</v>
      </c>
      <c r="V673" s="134" t="e">
        <f t="shared" ca="1" si="116"/>
        <v>#NAME?</v>
      </c>
      <c r="W673" s="134">
        <f t="shared" si="117"/>
        <v>1124</v>
      </c>
      <c r="X673" s="134" t="e">
        <f t="shared" ca="1" si="118"/>
        <v>#NAME?</v>
      </c>
      <c r="Y673" s="132" t="e">
        <f t="shared" ca="1" si="119"/>
        <v>#NAME?</v>
      </c>
      <c r="Z673" s="137" t="e">
        <f t="shared" ca="1" si="120"/>
        <v>#NAME?</v>
      </c>
      <c r="AA673" s="125">
        <v>12.4659930042752</v>
      </c>
      <c r="AB673" s="125">
        <v>24.035576510930099</v>
      </c>
      <c r="AC673" s="123" t="s">
        <v>11363</v>
      </c>
      <c r="AD673" s="125">
        <v>13.4359074872599</v>
      </c>
      <c r="AE673" s="123" t="s">
        <v>11364</v>
      </c>
      <c r="AF673" s="126">
        <v>0</v>
      </c>
      <c r="AG673" s="123"/>
      <c r="AH673" s="125">
        <v>15.75</v>
      </c>
      <c r="AI673" s="123" t="s">
        <v>157</v>
      </c>
      <c r="AJ673" s="123" t="s">
        <v>95</v>
      </c>
      <c r="AK673" s="124">
        <v>9.0614921242000008</v>
      </c>
      <c r="AL673" s="123" t="s">
        <v>159</v>
      </c>
      <c r="AM673" s="36">
        <v>43080</v>
      </c>
      <c r="AN673" s="123" t="s">
        <v>9271</v>
      </c>
      <c r="AO673" s="123" t="s">
        <v>536</v>
      </c>
      <c r="AP673" s="123" t="s">
        <v>249</v>
      </c>
      <c r="AQ673" s="123" t="s">
        <v>173</v>
      </c>
    </row>
    <row r="674" spans="1:43">
      <c r="A674" s="123" t="s">
        <v>8364</v>
      </c>
      <c r="B674" s="123" t="s">
        <v>8365</v>
      </c>
      <c r="C674" s="36">
        <v>43830</v>
      </c>
      <c r="D674" s="124">
        <v>1.2074</v>
      </c>
      <c r="E674" s="124">
        <v>1.2074</v>
      </c>
      <c r="F674" s="125">
        <v>0.54963357761491805</v>
      </c>
      <c r="G674" s="36">
        <v>43826</v>
      </c>
      <c r="H674" s="124">
        <v>1.2008000000000001</v>
      </c>
      <c r="I674" s="125">
        <v>23.924869136816199</v>
      </c>
      <c r="J674" s="123" t="s">
        <v>11365</v>
      </c>
      <c r="K674" s="125">
        <v>0.59151878696993299</v>
      </c>
      <c r="L674" s="125">
        <v>3.0732456889192399</v>
      </c>
      <c r="M674" s="130">
        <v>4.1400724512679004</v>
      </c>
      <c r="N674" s="137">
        <f t="shared" si="110"/>
        <v>16.560289805071601</v>
      </c>
      <c r="O674" s="132">
        <f t="shared" si="111"/>
        <v>0.16560289805071601</v>
      </c>
      <c r="P674" s="134">
        <f t="shared" si="112"/>
        <v>833</v>
      </c>
      <c r="Q674" s="134">
        <v>1124</v>
      </c>
      <c r="R674" s="134" t="str">
        <f t="shared" si="113"/>
        <v>833/1124</v>
      </c>
      <c r="S674" s="132">
        <f t="shared" si="114"/>
        <v>0.74110320284697506</v>
      </c>
      <c r="T674" s="137">
        <f t="shared" si="115"/>
        <v>62.944839857651246</v>
      </c>
      <c r="U674" s="133" t="e">
        <f ca="1">[1]!f_risk_annusharpe(A674,"2019/9/30","2019/12/31",1,1,3)</f>
        <v>#NAME?</v>
      </c>
      <c r="V674" s="134" t="e">
        <f t="shared" ca="1" si="116"/>
        <v>#NAME?</v>
      </c>
      <c r="W674" s="134">
        <f t="shared" si="117"/>
        <v>1124</v>
      </c>
      <c r="X674" s="134" t="e">
        <f t="shared" ca="1" si="118"/>
        <v>#NAME?</v>
      </c>
      <c r="Y674" s="132" t="e">
        <f t="shared" ca="1" si="119"/>
        <v>#NAME?</v>
      </c>
      <c r="Z674" s="137" t="e">
        <f t="shared" ca="1" si="120"/>
        <v>#NAME?</v>
      </c>
      <c r="AA674" s="125">
        <v>15.595978937290599</v>
      </c>
      <c r="AB674" s="125">
        <v>23.924869136816199</v>
      </c>
      <c r="AC674" s="123" t="s">
        <v>11365</v>
      </c>
      <c r="AD674" s="125">
        <v>15.419175986999299</v>
      </c>
      <c r="AE674" s="123" t="s">
        <v>11366</v>
      </c>
      <c r="AF674" s="125">
        <v>21.139761211999598</v>
      </c>
      <c r="AG674" s="123" t="s">
        <v>11367</v>
      </c>
      <c r="AH674" s="125">
        <v>20.74</v>
      </c>
      <c r="AI674" s="123" t="s">
        <v>174</v>
      </c>
      <c r="AJ674" s="123" t="s">
        <v>166</v>
      </c>
      <c r="AK674" s="124">
        <v>2.9962124579</v>
      </c>
      <c r="AL674" s="123" t="s">
        <v>159</v>
      </c>
      <c r="AM674" s="36">
        <v>42704</v>
      </c>
      <c r="AN674" s="123" t="s">
        <v>9271</v>
      </c>
      <c r="AO674" s="123" t="s">
        <v>10066</v>
      </c>
      <c r="AP674" s="123" t="s">
        <v>175</v>
      </c>
      <c r="AQ674" s="123" t="s">
        <v>181</v>
      </c>
    </row>
    <row r="675" spans="1:43">
      <c r="A675" s="123" t="s">
        <v>8366</v>
      </c>
      <c r="B675" s="123" t="s">
        <v>8367</v>
      </c>
      <c r="C675" s="36">
        <v>43830</v>
      </c>
      <c r="D675" s="124">
        <v>0.91200000000000003</v>
      </c>
      <c r="E675" s="124">
        <v>0.91200000000000003</v>
      </c>
      <c r="F675" s="125">
        <v>0.44052863436123402</v>
      </c>
      <c r="G675" s="36">
        <v>43829</v>
      </c>
      <c r="H675" s="124">
        <v>0.90800000000000003</v>
      </c>
      <c r="I675" s="125">
        <v>23.913043478260899</v>
      </c>
      <c r="J675" s="123" t="s">
        <v>11368</v>
      </c>
      <c r="K675" s="125">
        <v>1.89944134078212</v>
      </c>
      <c r="L675" s="125">
        <v>9.8795180722891693</v>
      </c>
      <c r="M675" s="130">
        <v>9.2215568862275497</v>
      </c>
      <c r="N675" s="137">
        <f t="shared" si="110"/>
        <v>36.886227544910199</v>
      </c>
      <c r="O675" s="132">
        <f t="shared" si="111"/>
        <v>0.368862275449102</v>
      </c>
      <c r="P675" s="134">
        <f t="shared" si="112"/>
        <v>399</v>
      </c>
      <c r="Q675" s="134">
        <v>1124</v>
      </c>
      <c r="R675" s="134" t="str">
        <f t="shared" si="113"/>
        <v>399/1124</v>
      </c>
      <c r="S675" s="132">
        <f t="shared" si="114"/>
        <v>0.35498220640569395</v>
      </c>
      <c r="T675" s="137">
        <f t="shared" si="115"/>
        <v>82.2508896797153</v>
      </c>
      <c r="U675" s="133" t="e">
        <f ca="1">[1]!f_risk_annusharpe(A675,"2019/9/30","2019/12/31",1,1,3)</f>
        <v>#NAME?</v>
      </c>
      <c r="V675" s="134" t="e">
        <f t="shared" ca="1" si="116"/>
        <v>#NAME?</v>
      </c>
      <c r="W675" s="134">
        <f t="shared" si="117"/>
        <v>1124</v>
      </c>
      <c r="X675" s="134" t="e">
        <f t="shared" ca="1" si="118"/>
        <v>#NAME?</v>
      </c>
      <c r="Y675" s="132" t="e">
        <f t="shared" ca="1" si="119"/>
        <v>#NAME?</v>
      </c>
      <c r="Z675" s="137" t="e">
        <f t="shared" ca="1" si="120"/>
        <v>#NAME?</v>
      </c>
      <c r="AA675" s="125">
        <v>12.7317676143387</v>
      </c>
      <c r="AB675" s="125">
        <v>23.913043478260899</v>
      </c>
      <c r="AC675" s="123" t="s">
        <v>11368</v>
      </c>
      <c r="AD675" s="125">
        <v>-3.3898305084745699</v>
      </c>
      <c r="AE675" s="123" t="s">
        <v>11369</v>
      </c>
      <c r="AF675" s="125">
        <v>-12.1387283236994</v>
      </c>
      <c r="AG675" s="123" t="s">
        <v>11370</v>
      </c>
      <c r="AH675" s="125">
        <v>-8.8000000000000007</v>
      </c>
      <c r="AI675" s="123" t="s">
        <v>157</v>
      </c>
      <c r="AJ675" s="123" t="s">
        <v>186</v>
      </c>
      <c r="AK675" s="124">
        <v>10.6970166942</v>
      </c>
      <c r="AL675" s="123" t="s">
        <v>159</v>
      </c>
      <c r="AM675" s="36">
        <v>42438</v>
      </c>
      <c r="AN675" s="123" t="s">
        <v>9271</v>
      </c>
      <c r="AO675" s="123" t="s">
        <v>10895</v>
      </c>
      <c r="AP675" s="123" t="s">
        <v>341</v>
      </c>
      <c r="AQ675" s="123" t="s">
        <v>162</v>
      </c>
    </row>
    <row r="676" spans="1:43">
      <c r="A676" s="123" t="s">
        <v>8368</v>
      </c>
      <c r="B676" s="123" t="s">
        <v>8369</v>
      </c>
      <c r="C676" s="36">
        <v>43830</v>
      </c>
      <c r="D676" s="124">
        <v>1.2339</v>
      </c>
      <c r="E676" s="124">
        <v>1.2339</v>
      </c>
      <c r="F676" s="125">
        <v>0.39869812855979703</v>
      </c>
      <c r="G676" s="36">
        <v>43829</v>
      </c>
      <c r="H676" s="124">
        <v>1.2290000000000001</v>
      </c>
      <c r="I676" s="125">
        <v>23.873105109928701</v>
      </c>
      <c r="J676" s="123" t="s">
        <v>11371</v>
      </c>
      <c r="K676" s="125">
        <v>1.04823519777249</v>
      </c>
      <c r="L676" s="125">
        <v>1.6978488420011499</v>
      </c>
      <c r="M676" s="130">
        <v>4.77201324615777</v>
      </c>
      <c r="N676" s="137">
        <f t="shared" si="110"/>
        <v>19.08805298463108</v>
      </c>
      <c r="O676" s="132">
        <f t="shared" si="111"/>
        <v>0.19088052984631079</v>
      </c>
      <c r="P676" s="134">
        <f t="shared" si="112"/>
        <v>782</v>
      </c>
      <c r="Q676" s="134">
        <v>1124</v>
      </c>
      <c r="R676" s="134" t="str">
        <f t="shared" si="113"/>
        <v>782/1124</v>
      </c>
      <c r="S676" s="132">
        <f t="shared" si="114"/>
        <v>0.69572953736654808</v>
      </c>
      <c r="T676" s="137">
        <f t="shared" si="115"/>
        <v>65.213523131672602</v>
      </c>
      <c r="U676" s="133" t="e">
        <f ca="1">[1]!f_risk_annusharpe(A676,"2019/9/30","2019/12/31",1,1,3)</f>
        <v>#NAME?</v>
      </c>
      <c r="V676" s="134" t="e">
        <f t="shared" ca="1" si="116"/>
        <v>#NAME?</v>
      </c>
      <c r="W676" s="134">
        <f t="shared" si="117"/>
        <v>1124</v>
      </c>
      <c r="X676" s="134" t="e">
        <f t="shared" ca="1" si="118"/>
        <v>#NAME?</v>
      </c>
      <c r="Y676" s="132" t="e">
        <f t="shared" ca="1" si="119"/>
        <v>#NAME?</v>
      </c>
      <c r="Z676" s="137" t="e">
        <f t="shared" ca="1" si="120"/>
        <v>#NAME?</v>
      </c>
      <c r="AA676" s="125">
        <v>10.1303106033559</v>
      </c>
      <c r="AB676" s="125">
        <v>23.873105109928701</v>
      </c>
      <c r="AC676" s="123" t="s">
        <v>11371</v>
      </c>
      <c r="AD676" s="125">
        <v>12.3770491803279</v>
      </c>
      <c r="AE676" s="123" t="s">
        <v>11372</v>
      </c>
      <c r="AF676" s="125">
        <v>16.625708884688098</v>
      </c>
      <c r="AG676" s="123" t="s">
        <v>11373</v>
      </c>
      <c r="AH676" s="125">
        <v>23.39</v>
      </c>
      <c r="AI676" s="123" t="s">
        <v>157</v>
      </c>
      <c r="AJ676" s="123" t="s">
        <v>189</v>
      </c>
      <c r="AK676" s="124">
        <v>0.85561863140000005</v>
      </c>
      <c r="AL676" s="123" t="s">
        <v>159</v>
      </c>
      <c r="AM676" s="36">
        <v>42199</v>
      </c>
      <c r="AN676" s="123" t="s">
        <v>9271</v>
      </c>
      <c r="AO676" s="123" t="s">
        <v>11374</v>
      </c>
      <c r="AP676" s="123" t="s">
        <v>215</v>
      </c>
      <c r="AQ676" s="123" t="s">
        <v>181</v>
      </c>
    </row>
    <row r="677" spans="1:43">
      <c r="A677" s="123" t="s">
        <v>8370</v>
      </c>
      <c r="B677" s="123" t="s">
        <v>8371</v>
      </c>
      <c r="C677" s="36">
        <v>43830</v>
      </c>
      <c r="D677" s="124">
        <v>1.0907</v>
      </c>
      <c r="E677" s="124">
        <v>1.0907</v>
      </c>
      <c r="F677" s="125">
        <v>0.12852290461765101</v>
      </c>
      <c r="G677" s="36">
        <v>43829</v>
      </c>
      <c r="H677" s="124">
        <v>1.0892999999999999</v>
      </c>
      <c r="I677" s="125">
        <v>23.648112458904901</v>
      </c>
      <c r="J677" s="123" t="s">
        <v>11375</v>
      </c>
      <c r="K677" s="125">
        <v>1.03751736915239</v>
      </c>
      <c r="L677" s="125">
        <v>2.6927784577723299</v>
      </c>
      <c r="M677" s="130">
        <v>4.1837806858343702</v>
      </c>
      <c r="N677" s="137">
        <f t="shared" si="110"/>
        <v>16.735122743337481</v>
      </c>
      <c r="O677" s="132">
        <f t="shared" si="111"/>
        <v>0.1673512274333748</v>
      </c>
      <c r="P677" s="134">
        <f t="shared" si="112"/>
        <v>829</v>
      </c>
      <c r="Q677" s="134">
        <v>1124</v>
      </c>
      <c r="R677" s="134" t="str">
        <f t="shared" si="113"/>
        <v>829/1124</v>
      </c>
      <c r="S677" s="132">
        <f t="shared" si="114"/>
        <v>0.73754448398576511</v>
      </c>
      <c r="T677" s="137">
        <f t="shared" si="115"/>
        <v>63.12277580071175</v>
      </c>
      <c r="U677" s="133" t="e">
        <f ca="1">[1]!f_risk_annusharpe(A677,"2019/9/30","2019/12/31",1,1,3)</f>
        <v>#NAME?</v>
      </c>
      <c r="V677" s="134" t="e">
        <f t="shared" ca="1" si="116"/>
        <v>#NAME?</v>
      </c>
      <c r="W677" s="134">
        <f t="shared" si="117"/>
        <v>1124</v>
      </c>
      <c r="X677" s="134" t="e">
        <f t="shared" ca="1" si="118"/>
        <v>#NAME?</v>
      </c>
      <c r="Y677" s="132" t="e">
        <f t="shared" ca="1" si="119"/>
        <v>#NAME?</v>
      </c>
      <c r="Z677" s="137" t="e">
        <f t="shared" ca="1" si="120"/>
        <v>#NAME?</v>
      </c>
      <c r="AA677" s="125">
        <v>8.9501548296873299</v>
      </c>
      <c r="AB677" s="125">
        <v>23.648112458904901</v>
      </c>
      <c r="AC677" s="123" t="s">
        <v>11375</v>
      </c>
      <c r="AD677" s="125">
        <v>8.9066400399400791</v>
      </c>
      <c r="AE677" s="123" t="s">
        <v>11376</v>
      </c>
      <c r="AF677" s="126">
        <v>0</v>
      </c>
      <c r="AG677" s="123"/>
      <c r="AH677" s="125">
        <v>9.07</v>
      </c>
      <c r="AI677" s="123" t="s">
        <v>163</v>
      </c>
      <c r="AJ677" s="123" t="s">
        <v>95</v>
      </c>
      <c r="AK677" s="124">
        <v>2.1952950914999998</v>
      </c>
      <c r="AL677" s="123" t="s">
        <v>159</v>
      </c>
      <c r="AM677" s="36">
        <v>43089</v>
      </c>
      <c r="AN677" s="123" t="s">
        <v>9271</v>
      </c>
      <c r="AO677" s="123" t="s">
        <v>11377</v>
      </c>
      <c r="AP677" s="123" t="s">
        <v>246</v>
      </c>
      <c r="AQ677" s="123" t="s">
        <v>173</v>
      </c>
    </row>
    <row r="678" spans="1:43">
      <c r="A678" s="123" t="s">
        <v>8372</v>
      </c>
      <c r="B678" s="123" t="s">
        <v>8373</v>
      </c>
      <c r="C678" s="36">
        <v>43830</v>
      </c>
      <c r="D678" s="124">
        <v>0.84830000000000005</v>
      </c>
      <c r="E678" s="124">
        <v>0.84830000000000005</v>
      </c>
      <c r="F678" s="125">
        <v>1.17896722471233E-2</v>
      </c>
      <c r="G678" s="36">
        <v>43829</v>
      </c>
      <c r="H678" s="124">
        <v>0.84819999999999995</v>
      </c>
      <c r="I678" s="125">
        <v>23.622850480909399</v>
      </c>
      <c r="J678" s="123" t="s">
        <v>11378</v>
      </c>
      <c r="K678" s="125">
        <v>0.91601237211516096</v>
      </c>
      <c r="L678" s="125">
        <v>7.9811608961303602</v>
      </c>
      <c r="M678" s="130">
        <v>9.6703296703296804</v>
      </c>
      <c r="N678" s="137">
        <f t="shared" si="110"/>
        <v>38.681318681318722</v>
      </c>
      <c r="O678" s="132">
        <f t="shared" si="111"/>
        <v>0.38681318681318722</v>
      </c>
      <c r="P678" s="134">
        <f t="shared" si="112"/>
        <v>362</v>
      </c>
      <c r="Q678" s="134">
        <v>1124</v>
      </c>
      <c r="R678" s="134" t="str">
        <f t="shared" si="113"/>
        <v>362/1124</v>
      </c>
      <c r="S678" s="132">
        <f t="shared" si="114"/>
        <v>0.3220640569395018</v>
      </c>
      <c r="T678" s="137">
        <f t="shared" si="115"/>
        <v>83.89679715302492</v>
      </c>
      <c r="U678" s="133" t="e">
        <f ca="1">[1]!f_risk_annusharpe(A678,"2019/9/30","2019/12/31",1,1,3)</f>
        <v>#NAME?</v>
      </c>
      <c r="V678" s="134" t="e">
        <f t="shared" ca="1" si="116"/>
        <v>#NAME?</v>
      </c>
      <c r="W678" s="134">
        <f t="shared" si="117"/>
        <v>1124</v>
      </c>
      <c r="X678" s="134" t="e">
        <f t="shared" ca="1" si="118"/>
        <v>#NAME?</v>
      </c>
      <c r="Y678" s="132" t="e">
        <f t="shared" ca="1" si="119"/>
        <v>#NAME?</v>
      </c>
      <c r="Z678" s="137" t="e">
        <f t="shared" ca="1" si="120"/>
        <v>#NAME?</v>
      </c>
      <c r="AA678" s="125">
        <v>10.5420901746156</v>
      </c>
      <c r="AB678" s="125">
        <v>23.622850480909399</v>
      </c>
      <c r="AC678" s="123" t="s">
        <v>11378</v>
      </c>
      <c r="AD678" s="125">
        <v>-14.6064022548822</v>
      </c>
      <c r="AE678" s="123" t="s">
        <v>11379</v>
      </c>
      <c r="AF678" s="126">
        <v>0</v>
      </c>
      <c r="AG678" s="123"/>
      <c r="AH678" s="125">
        <v>-15.17</v>
      </c>
      <c r="AI678" s="123" t="s">
        <v>157</v>
      </c>
      <c r="AJ678" s="123" t="s">
        <v>95</v>
      </c>
      <c r="AK678" s="124">
        <v>3.5644287660999998</v>
      </c>
      <c r="AL678" s="123" t="s">
        <v>159</v>
      </c>
      <c r="AM678" s="36">
        <v>43032</v>
      </c>
      <c r="AN678" s="123" t="s">
        <v>9271</v>
      </c>
      <c r="AO678" s="123" t="s">
        <v>11380</v>
      </c>
      <c r="AP678" s="123" t="s">
        <v>224</v>
      </c>
      <c r="AQ678" s="123" t="s">
        <v>204</v>
      </c>
    </row>
    <row r="679" spans="1:43">
      <c r="A679" s="123" t="s">
        <v>8374</v>
      </c>
      <c r="B679" s="123" t="s">
        <v>8375</v>
      </c>
      <c r="C679" s="36">
        <v>43830</v>
      </c>
      <c r="D679" s="124">
        <v>1.22</v>
      </c>
      <c r="E679" s="124">
        <v>1.66</v>
      </c>
      <c r="F679" s="125">
        <v>0.57708161582851003</v>
      </c>
      <c r="G679" s="36">
        <v>43829</v>
      </c>
      <c r="H679" s="124">
        <v>1.2130000000000001</v>
      </c>
      <c r="I679" s="125">
        <v>23.619425872093</v>
      </c>
      <c r="J679" s="123" t="s">
        <v>11381</v>
      </c>
      <c r="K679" s="125">
        <v>2.2632020117351099</v>
      </c>
      <c r="L679" s="125">
        <v>6.2717594727389701</v>
      </c>
      <c r="M679" s="130">
        <v>6.7366403103275001</v>
      </c>
      <c r="N679" s="137">
        <f t="shared" si="110"/>
        <v>26.94656124131</v>
      </c>
      <c r="O679" s="132">
        <f t="shared" si="111"/>
        <v>0.26946561241310002</v>
      </c>
      <c r="P679" s="134">
        <f t="shared" si="112"/>
        <v>624</v>
      </c>
      <c r="Q679" s="134">
        <v>1124</v>
      </c>
      <c r="R679" s="134" t="str">
        <f t="shared" si="113"/>
        <v>624/1124</v>
      </c>
      <c r="S679" s="132">
        <f t="shared" si="114"/>
        <v>0.55516014234875444</v>
      </c>
      <c r="T679" s="137">
        <f t="shared" si="115"/>
        <v>72.241992882562286</v>
      </c>
      <c r="U679" s="133" t="e">
        <f ca="1">[1]!f_risk_annusharpe(A679,"2019/9/30","2019/12/31",1,1,3)</f>
        <v>#NAME?</v>
      </c>
      <c r="V679" s="134" t="e">
        <f t="shared" ca="1" si="116"/>
        <v>#NAME?</v>
      </c>
      <c r="W679" s="134">
        <f t="shared" si="117"/>
        <v>1124</v>
      </c>
      <c r="X679" s="134" t="e">
        <f t="shared" ca="1" si="118"/>
        <v>#NAME?</v>
      </c>
      <c r="Y679" s="132" t="e">
        <f t="shared" ca="1" si="119"/>
        <v>#NAME?</v>
      </c>
      <c r="Z679" s="137" t="e">
        <f t="shared" ca="1" si="120"/>
        <v>#NAME?</v>
      </c>
      <c r="AA679" s="125">
        <v>9.8109629835322405</v>
      </c>
      <c r="AB679" s="125">
        <v>23.619425872093</v>
      </c>
      <c r="AC679" s="123" t="s">
        <v>11381</v>
      </c>
      <c r="AD679" s="125">
        <v>-8.0041481882098395</v>
      </c>
      <c r="AE679" s="123" t="s">
        <v>11382</v>
      </c>
      <c r="AF679" s="125">
        <v>-25.032908770383401</v>
      </c>
      <c r="AG679" s="123" t="s">
        <v>11383</v>
      </c>
      <c r="AH679" s="125">
        <v>70.10033</v>
      </c>
      <c r="AI679" s="123" t="s">
        <v>157</v>
      </c>
      <c r="AJ679" s="123" t="s">
        <v>186</v>
      </c>
      <c r="AK679" s="124">
        <v>9.3664496916999997</v>
      </c>
      <c r="AL679" s="123" t="s">
        <v>159</v>
      </c>
      <c r="AM679" s="36">
        <v>40141</v>
      </c>
      <c r="AN679" s="123" t="s">
        <v>9271</v>
      </c>
      <c r="AO679" s="123" t="s">
        <v>9631</v>
      </c>
      <c r="AP679" s="123" t="s">
        <v>244</v>
      </c>
      <c r="AQ679" s="123" t="s">
        <v>181</v>
      </c>
    </row>
    <row r="680" spans="1:43">
      <c r="A680" s="123" t="s">
        <v>8376</v>
      </c>
      <c r="B680" s="123" t="s">
        <v>8377</v>
      </c>
      <c r="C680" s="36">
        <v>43830</v>
      </c>
      <c r="D680" s="124">
        <v>1.246</v>
      </c>
      <c r="E680" s="124">
        <v>1.294</v>
      </c>
      <c r="F680" s="125">
        <v>4.8177292436160903E-2</v>
      </c>
      <c r="G680" s="36">
        <v>43829</v>
      </c>
      <c r="H680" s="124">
        <v>1.2454000000000001</v>
      </c>
      <c r="I680" s="125">
        <v>23.574333035802798</v>
      </c>
      <c r="J680" s="123" t="s">
        <v>11384</v>
      </c>
      <c r="K680" s="125">
        <v>0.38672252658717499</v>
      </c>
      <c r="L680" s="125">
        <v>1.6313213703099601</v>
      </c>
      <c r="M680" s="130">
        <v>3.3253171904801602</v>
      </c>
      <c r="N680" s="137">
        <f t="shared" si="110"/>
        <v>13.301268761920641</v>
      </c>
      <c r="O680" s="132">
        <f t="shared" si="111"/>
        <v>0.1330126876192064</v>
      </c>
      <c r="P680" s="134">
        <f t="shared" si="112"/>
        <v>915</v>
      </c>
      <c r="Q680" s="134">
        <v>1124</v>
      </c>
      <c r="R680" s="134" t="str">
        <f t="shared" si="113"/>
        <v>915/1124</v>
      </c>
      <c r="S680" s="132">
        <f t="shared" si="114"/>
        <v>0.81405693950177938</v>
      </c>
      <c r="T680" s="137">
        <f t="shared" si="115"/>
        <v>60</v>
      </c>
      <c r="U680" s="133" t="e">
        <f ca="1">[1]!f_risk_annusharpe(A680,"2019/9/30","2019/12/31",1,1,3)</f>
        <v>#NAME?</v>
      </c>
      <c r="V680" s="134" t="e">
        <f t="shared" ca="1" si="116"/>
        <v>#NAME?</v>
      </c>
      <c r="W680" s="134">
        <f t="shared" si="117"/>
        <v>1124</v>
      </c>
      <c r="X680" s="134" t="e">
        <f t="shared" ca="1" si="118"/>
        <v>#NAME?</v>
      </c>
      <c r="Y680" s="132" t="e">
        <f t="shared" ca="1" si="119"/>
        <v>#NAME?</v>
      </c>
      <c r="Z680" s="137" t="e">
        <f t="shared" ca="1" si="120"/>
        <v>#NAME?</v>
      </c>
      <c r="AA680" s="125">
        <v>4.1980264258237199</v>
      </c>
      <c r="AB680" s="125">
        <v>23.574333035802798</v>
      </c>
      <c r="AC680" s="123" t="s">
        <v>11384</v>
      </c>
      <c r="AD680" s="125">
        <v>21.810538664581099</v>
      </c>
      <c r="AE680" s="123" t="s">
        <v>11385</v>
      </c>
      <c r="AF680" s="125">
        <v>30.3735815347722</v>
      </c>
      <c r="AG680" s="123" t="s">
        <v>11386</v>
      </c>
      <c r="AH680" s="125">
        <v>30.4778804</v>
      </c>
      <c r="AI680" s="123" t="s">
        <v>163</v>
      </c>
      <c r="AJ680" s="123" t="s">
        <v>189</v>
      </c>
      <c r="AK680" s="124">
        <v>1.0704069098</v>
      </c>
      <c r="AL680" s="123" t="s">
        <v>159</v>
      </c>
      <c r="AM680" s="36">
        <v>42642</v>
      </c>
      <c r="AN680" s="123" t="s">
        <v>9271</v>
      </c>
      <c r="AO680" s="123" t="s">
        <v>537</v>
      </c>
      <c r="AP680" s="123" t="s">
        <v>205</v>
      </c>
      <c r="AQ680" s="123" t="s">
        <v>207</v>
      </c>
    </row>
    <row r="681" spans="1:43">
      <c r="A681" s="123" t="s">
        <v>8378</v>
      </c>
      <c r="B681" s="123" t="s">
        <v>8379</v>
      </c>
      <c r="C681" s="36">
        <v>43830</v>
      </c>
      <c r="D681" s="124">
        <v>1.3381000000000001</v>
      </c>
      <c r="E681" s="124">
        <v>1.3381000000000001</v>
      </c>
      <c r="F681" s="125">
        <v>0.10473554275455001</v>
      </c>
      <c r="G681" s="36">
        <v>43829</v>
      </c>
      <c r="H681" s="124">
        <v>1.3367</v>
      </c>
      <c r="I681" s="125">
        <v>23.520723714575801</v>
      </c>
      <c r="J681" s="123" t="s">
        <v>11387</v>
      </c>
      <c r="K681" s="125">
        <v>0.66200255773716599</v>
      </c>
      <c r="L681" s="125">
        <v>1.98155628381983</v>
      </c>
      <c r="M681" s="130">
        <v>3.3361649548227801</v>
      </c>
      <c r="N681" s="137">
        <f t="shared" si="110"/>
        <v>13.34465981929112</v>
      </c>
      <c r="O681" s="132">
        <f t="shared" si="111"/>
        <v>0.13344659819291121</v>
      </c>
      <c r="P681" s="134">
        <f t="shared" si="112"/>
        <v>912</v>
      </c>
      <c r="Q681" s="134">
        <v>1124</v>
      </c>
      <c r="R681" s="134" t="str">
        <f t="shared" si="113"/>
        <v>912/1124</v>
      </c>
      <c r="S681" s="132">
        <f t="shared" si="114"/>
        <v>0.81138790035587194</v>
      </c>
      <c r="T681" s="137">
        <f t="shared" si="115"/>
        <v>60</v>
      </c>
      <c r="U681" s="133" t="e">
        <f ca="1">[1]!f_risk_annusharpe(A681,"2019/9/30","2019/12/31",1,1,3)</f>
        <v>#NAME?</v>
      </c>
      <c r="V681" s="134" t="e">
        <f t="shared" ca="1" si="116"/>
        <v>#NAME?</v>
      </c>
      <c r="W681" s="134">
        <f t="shared" si="117"/>
        <v>1124</v>
      </c>
      <c r="X681" s="134" t="e">
        <f t="shared" ca="1" si="118"/>
        <v>#NAME?</v>
      </c>
      <c r="Y681" s="132" t="e">
        <f t="shared" ca="1" si="119"/>
        <v>#NAME?</v>
      </c>
      <c r="Z681" s="137" t="e">
        <f t="shared" ca="1" si="120"/>
        <v>#NAME?</v>
      </c>
      <c r="AA681" s="125">
        <v>7.2195512820512899</v>
      </c>
      <c r="AB681" s="125">
        <v>23.520723714575801</v>
      </c>
      <c r="AC681" s="123" t="s">
        <v>11387</v>
      </c>
      <c r="AD681" s="125">
        <v>2.9545279679926102</v>
      </c>
      <c r="AE681" s="123" t="s">
        <v>11388</v>
      </c>
      <c r="AF681" s="125">
        <v>35.2572526028505</v>
      </c>
      <c r="AG681" s="123" t="s">
        <v>11389</v>
      </c>
      <c r="AH681" s="125">
        <v>33.81</v>
      </c>
      <c r="AI681" s="123" t="s">
        <v>163</v>
      </c>
      <c r="AJ681" s="123" t="s">
        <v>189</v>
      </c>
      <c r="AK681" s="124">
        <v>4.0909701221999999</v>
      </c>
      <c r="AL681" s="123" t="s">
        <v>159</v>
      </c>
      <c r="AM681" s="36">
        <v>42620</v>
      </c>
      <c r="AN681" s="123" t="s">
        <v>9271</v>
      </c>
      <c r="AO681" s="123" t="s">
        <v>539</v>
      </c>
      <c r="AP681" s="123" t="s">
        <v>433</v>
      </c>
      <c r="AQ681" s="123" t="s">
        <v>183</v>
      </c>
    </row>
    <row r="682" spans="1:43">
      <c r="A682" s="123" t="s">
        <v>8380</v>
      </c>
      <c r="B682" s="123" t="s">
        <v>8381</v>
      </c>
      <c r="C682" s="36">
        <v>43830</v>
      </c>
      <c r="D682" s="124">
        <v>1.1459999999999999</v>
      </c>
      <c r="E682" s="124">
        <v>1.1459999999999999</v>
      </c>
      <c r="F682" s="125">
        <v>0.79155672823218104</v>
      </c>
      <c r="G682" s="36">
        <v>43829</v>
      </c>
      <c r="H682" s="124">
        <v>1.137</v>
      </c>
      <c r="I682" s="125">
        <v>23.491379310344801</v>
      </c>
      <c r="J682" s="123" t="s">
        <v>11390</v>
      </c>
      <c r="K682" s="125">
        <v>2.1390374331550599</v>
      </c>
      <c r="L682" s="125">
        <v>8.3175803402646409</v>
      </c>
      <c r="M682" s="130">
        <v>7.7067669172932201</v>
      </c>
      <c r="N682" s="137">
        <f t="shared" si="110"/>
        <v>30.82706766917288</v>
      </c>
      <c r="O682" s="132">
        <f t="shared" si="111"/>
        <v>0.30827067669172881</v>
      </c>
      <c r="P682" s="134">
        <f t="shared" si="112"/>
        <v>535</v>
      </c>
      <c r="Q682" s="134">
        <v>1124</v>
      </c>
      <c r="R682" s="134" t="str">
        <f t="shared" si="113"/>
        <v>535/1124</v>
      </c>
      <c r="S682" s="132">
        <f t="shared" si="114"/>
        <v>0.47597864768683273</v>
      </c>
      <c r="T682" s="137">
        <f t="shared" si="115"/>
        <v>76.20106761565836</v>
      </c>
      <c r="U682" s="133" t="e">
        <f ca="1">[1]!f_risk_annusharpe(A682,"2019/9/30","2019/12/31",1,1,3)</f>
        <v>#NAME?</v>
      </c>
      <c r="V682" s="134" t="e">
        <f t="shared" ca="1" si="116"/>
        <v>#NAME?</v>
      </c>
      <c r="W682" s="134">
        <f t="shared" si="117"/>
        <v>1124</v>
      </c>
      <c r="X682" s="134" t="e">
        <f t="shared" ca="1" si="118"/>
        <v>#NAME?</v>
      </c>
      <c r="Y682" s="132" t="e">
        <f t="shared" ca="1" si="119"/>
        <v>#NAME?</v>
      </c>
      <c r="Z682" s="137" t="e">
        <f t="shared" ca="1" si="120"/>
        <v>#NAME?</v>
      </c>
      <c r="AA682" s="125">
        <v>12.133072407045001</v>
      </c>
      <c r="AB682" s="125">
        <v>23.491379310344801</v>
      </c>
      <c r="AC682" s="123" t="s">
        <v>11390</v>
      </c>
      <c r="AD682" s="125">
        <v>3.1503150315031401</v>
      </c>
      <c r="AE682" s="123" t="s">
        <v>11391</v>
      </c>
      <c r="AF682" s="125">
        <v>11.695906432748499</v>
      </c>
      <c r="AG682" s="123" t="s">
        <v>11392</v>
      </c>
      <c r="AH682" s="125">
        <v>14.6</v>
      </c>
      <c r="AI682" s="123" t="s">
        <v>157</v>
      </c>
      <c r="AJ682" s="123" t="s">
        <v>158</v>
      </c>
      <c r="AK682" s="124">
        <v>3.3654051937</v>
      </c>
      <c r="AL682" s="123" t="s">
        <v>159</v>
      </c>
      <c r="AM682" s="36">
        <v>42186</v>
      </c>
      <c r="AN682" s="123" t="s">
        <v>9271</v>
      </c>
      <c r="AO682" s="123" t="s">
        <v>11393</v>
      </c>
      <c r="AP682" s="123" t="s">
        <v>341</v>
      </c>
      <c r="AQ682" s="123" t="s">
        <v>241</v>
      </c>
    </row>
    <row r="683" spans="1:43">
      <c r="A683" s="123" t="s">
        <v>8382</v>
      </c>
      <c r="B683" s="123" t="s">
        <v>8383</v>
      </c>
      <c r="C683" s="36">
        <v>43830</v>
      </c>
      <c r="D683" s="124">
        <v>1.1345000000000001</v>
      </c>
      <c r="E683" s="124">
        <v>1.1345000000000001</v>
      </c>
      <c r="F683" s="125">
        <v>-2.6436376453997799E-2</v>
      </c>
      <c r="G683" s="36">
        <v>43829</v>
      </c>
      <c r="H683" s="124">
        <v>1.1348</v>
      </c>
      <c r="I683" s="125">
        <v>23.489713725917099</v>
      </c>
      <c r="J683" s="123" t="s">
        <v>11394</v>
      </c>
      <c r="K683" s="125">
        <v>1.00605413105414</v>
      </c>
      <c r="L683" s="125">
        <v>4.9491211840888196</v>
      </c>
      <c r="M683" s="130">
        <v>6.1967612093981099</v>
      </c>
      <c r="N683" s="137">
        <f t="shared" si="110"/>
        <v>24.78704483759244</v>
      </c>
      <c r="O683" s="132">
        <f t="shared" si="111"/>
        <v>0.2478704483759244</v>
      </c>
      <c r="P683" s="134">
        <f t="shared" si="112"/>
        <v>663</v>
      </c>
      <c r="Q683" s="134">
        <v>1124</v>
      </c>
      <c r="R683" s="134" t="str">
        <f t="shared" si="113"/>
        <v>663/1124</v>
      </c>
      <c r="S683" s="132">
        <f t="shared" si="114"/>
        <v>0.58985765124555156</v>
      </c>
      <c r="T683" s="137">
        <f t="shared" si="115"/>
        <v>70.507117437722428</v>
      </c>
      <c r="U683" s="133" t="e">
        <f ca="1">[1]!f_risk_annusharpe(A683,"2019/9/30","2019/12/31",1,1,3)</f>
        <v>#NAME?</v>
      </c>
      <c r="V683" s="134" t="e">
        <f t="shared" ca="1" si="116"/>
        <v>#NAME?</v>
      </c>
      <c r="W683" s="134">
        <f t="shared" si="117"/>
        <v>1124</v>
      </c>
      <c r="X683" s="134" t="e">
        <f t="shared" ca="1" si="118"/>
        <v>#NAME?</v>
      </c>
      <c r="Y683" s="132" t="e">
        <f t="shared" ca="1" si="119"/>
        <v>#NAME?</v>
      </c>
      <c r="Z683" s="137" t="e">
        <f t="shared" ca="1" si="120"/>
        <v>#NAME?</v>
      </c>
      <c r="AA683" s="125">
        <v>5.7907497202536398</v>
      </c>
      <c r="AB683" s="125">
        <v>23.489713725917099</v>
      </c>
      <c r="AC683" s="123" t="s">
        <v>11394</v>
      </c>
      <c r="AD683" s="125">
        <v>12.8743408616058</v>
      </c>
      <c r="AE683" s="123" t="s">
        <v>11395</v>
      </c>
      <c r="AF683" s="126">
        <v>0</v>
      </c>
      <c r="AG683" s="123"/>
      <c r="AH683" s="125">
        <v>13.45</v>
      </c>
      <c r="AI683" s="123" t="s">
        <v>157</v>
      </c>
      <c r="AJ683" s="123" t="s">
        <v>95</v>
      </c>
      <c r="AK683" s="124">
        <v>1.8803990674</v>
      </c>
      <c r="AL683" s="123" t="s">
        <v>159</v>
      </c>
      <c r="AM683" s="36">
        <v>42758</v>
      </c>
      <c r="AN683" s="123" t="s">
        <v>9271</v>
      </c>
      <c r="AO683" s="123" t="s">
        <v>455</v>
      </c>
      <c r="AP683" s="123" t="s">
        <v>193</v>
      </c>
      <c r="AQ683" s="123" t="s">
        <v>162</v>
      </c>
    </row>
    <row r="684" spans="1:43">
      <c r="A684" s="123" t="s">
        <v>8384</v>
      </c>
      <c r="B684" s="123" t="s">
        <v>8385</v>
      </c>
      <c r="C684" s="36">
        <v>43830</v>
      </c>
      <c r="D684" s="124">
        <v>1.0155000000000001</v>
      </c>
      <c r="E684" s="124">
        <v>1.0405</v>
      </c>
      <c r="F684" s="125">
        <v>7.8841036759640895E-2</v>
      </c>
      <c r="G684" s="36">
        <v>43829</v>
      </c>
      <c r="H684" s="124">
        <v>1.0146999999999999</v>
      </c>
      <c r="I684" s="125">
        <v>23.480058365758801</v>
      </c>
      <c r="J684" s="123" t="s">
        <v>11396</v>
      </c>
      <c r="K684" s="125">
        <v>2.06030150753769</v>
      </c>
      <c r="L684" s="125">
        <v>5.4188726253503496</v>
      </c>
      <c r="M684" s="130">
        <v>8.7608439541608707</v>
      </c>
      <c r="N684" s="137">
        <f t="shared" si="110"/>
        <v>35.043375816643483</v>
      </c>
      <c r="O684" s="132">
        <f t="shared" si="111"/>
        <v>0.35043375816643485</v>
      </c>
      <c r="P684" s="134">
        <f t="shared" si="112"/>
        <v>440</v>
      </c>
      <c r="Q684" s="134">
        <v>1124</v>
      </c>
      <c r="R684" s="134" t="str">
        <f t="shared" si="113"/>
        <v>440/1124</v>
      </c>
      <c r="S684" s="132">
        <f t="shared" si="114"/>
        <v>0.3914590747330961</v>
      </c>
      <c r="T684" s="137">
        <f t="shared" si="115"/>
        <v>80.427046263345204</v>
      </c>
      <c r="U684" s="133" t="e">
        <f ca="1">[1]!f_risk_annusharpe(A684,"2019/9/30","2019/12/31",1,1,3)</f>
        <v>#NAME?</v>
      </c>
      <c r="V684" s="134" t="e">
        <f t="shared" ca="1" si="116"/>
        <v>#NAME?</v>
      </c>
      <c r="W684" s="134">
        <f t="shared" si="117"/>
        <v>1124</v>
      </c>
      <c r="X684" s="134" t="e">
        <f t="shared" ca="1" si="118"/>
        <v>#NAME?</v>
      </c>
      <c r="Y684" s="132" t="e">
        <f t="shared" ca="1" si="119"/>
        <v>#NAME?</v>
      </c>
      <c r="Z684" s="137" t="e">
        <f t="shared" ca="1" si="120"/>
        <v>#NAME?</v>
      </c>
      <c r="AA684" s="125">
        <v>7.5172048703017502</v>
      </c>
      <c r="AB684" s="125">
        <v>23.480058365758801</v>
      </c>
      <c r="AC684" s="123" t="s">
        <v>11396</v>
      </c>
      <c r="AD684" s="125">
        <v>-18.824940047961601</v>
      </c>
      <c r="AE684" s="123" t="s">
        <v>11397</v>
      </c>
      <c r="AF684" s="125">
        <v>-11.9254119687771</v>
      </c>
      <c r="AG684" s="123" t="s">
        <v>11398</v>
      </c>
      <c r="AH684" s="125">
        <v>3.7750620499999998</v>
      </c>
      <c r="AI684" s="123" t="s">
        <v>163</v>
      </c>
      <c r="AJ684" s="123" t="s">
        <v>186</v>
      </c>
      <c r="AK684" s="124">
        <v>1.0838242913</v>
      </c>
      <c r="AL684" s="123" t="s">
        <v>159</v>
      </c>
      <c r="AM684" s="36">
        <v>39994</v>
      </c>
      <c r="AN684" s="123" t="s">
        <v>9271</v>
      </c>
      <c r="AO684" s="123" t="s">
        <v>11399</v>
      </c>
      <c r="AP684" s="123" t="s">
        <v>233</v>
      </c>
      <c r="AQ684" s="123" t="s">
        <v>181</v>
      </c>
    </row>
    <row r="685" spans="1:43">
      <c r="A685" s="123" t="s">
        <v>8386</v>
      </c>
      <c r="B685" s="123" t="s">
        <v>8387</v>
      </c>
      <c r="C685" s="36">
        <v>43830</v>
      </c>
      <c r="D685" s="124">
        <v>1.1873</v>
      </c>
      <c r="E685" s="124">
        <v>1.1873</v>
      </c>
      <c r="F685" s="125">
        <v>0.202548738290147</v>
      </c>
      <c r="G685" s="36">
        <v>43829</v>
      </c>
      <c r="H685" s="124">
        <v>1.1849000000000001</v>
      </c>
      <c r="I685" s="125">
        <v>23.471297836938401</v>
      </c>
      <c r="J685" s="123" t="s">
        <v>11400</v>
      </c>
      <c r="K685" s="125">
        <v>1.0726142844981601</v>
      </c>
      <c r="L685" s="125">
        <v>3.8757655293088402</v>
      </c>
      <c r="M685" s="130">
        <v>5.2757581131406397</v>
      </c>
      <c r="N685" s="137">
        <f t="shared" si="110"/>
        <v>21.103032452562559</v>
      </c>
      <c r="O685" s="132">
        <f t="shared" si="111"/>
        <v>0.21103032452562559</v>
      </c>
      <c r="P685" s="134">
        <f t="shared" si="112"/>
        <v>738</v>
      </c>
      <c r="Q685" s="134">
        <v>1124</v>
      </c>
      <c r="R685" s="134" t="str">
        <f t="shared" si="113"/>
        <v>738/1124</v>
      </c>
      <c r="S685" s="132">
        <f t="shared" si="114"/>
        <v>0.65658362989323849</v>
      </c>
      <c r="T685" s="137">
        <f t="shared" si="115"/>
        <v>67.170818505338076</v>
      </c>
      <c r="U685" s="133" t="e">
        <f ca="1">[1]!f_risk_annusharpe(A685,"2019/9/30","2019/12/31",1,1,3)</f>
        <v>#NAME?</v>
      </c>
      <c r="V685" s="134" t="e">
        <f t="shared" ca="1" si="116"/>
        <v>#NAME?</v>
      </c>
      <c r="W685" s="134">
        <f t="shared" si="117"/>
        <v>1124</v>
      </c>
      <c r="X685" s="134" t="e">
        <f t="shared" ca="1" si="118"/>
        <v>#NAME?</v>
      </c>
      <c r="Y685" s="132" t="e">
        <f t="shared" ca="1" si="119"/>
        <v>#NAME?</v>
      </c>
      <c r="Z685" s="137" t="e">
        <f t="shared" ca="1" si="120"/>
        <v>#NAME?</v>
      </c>
      <c r="AA685" s="125">
        <v>15.093059325319899</v>
      </c>
      <c r="AB685" s="125">
        <v>23.471297836938401</v>
      </c>
      <c r="AC685" s="123" t="s">
        <v>11400</v>
      </c>
      <c r="AD685" s="125">
        <v>13.508604206500999</v>
      </c>
      <c r="AE685" s="123" t="s">
        <v>11401</v>
      </c>
      <c r="AF685" s="125">
        <v>18.7181281871813</v>
      </c>
      <c r="AG685" s="123" t="s">
        <v>11402</v>
      </c>
      <c r="AH685" s="125">
        <v>18.73</v>
      </c>
      <c r="AI685" s="123" t="s">
        <v>174</v>
      </c>
      <c r="AJ685" s="123" t="s">
        <v>189</v>
      </c>
      <c r="AK685" s="124">
        <v>4.3103503119999997</v>
      </c>
      <c r="AL685" s="123" t="s">
        <v>159</v>
      </c>
      <c r="AM685" s="36">
        <v>42717</v>
      </c>
      <c r="AN685" s="123" t="s">
        <v>9271</v>
      </c>
      <c r="AO685" s="123" t="s">
        <v>10066</v>
      </c>
      <c r="AP685" s="123" t="s">
        <v>175</v>
      </c>
      <c r="AQ685" s="123" t="s">
        <v>165</v>
      </c>
    </row>
    <row r="686" spans="1:43">
      <c r="A686" s="123" t="s">
        <v>8388</v>
      </c>
      <c r="B686" s="123" t="s">
        <v>8389</v>
      </c>
      <c r="C686" s="36">
        <v>43830</v>
      </c>
      <c r="D686" s="124">
        <v>1.6679999999999999</v>
      </c>
      <c r="E686" s="124">
        <v>2.6120000000000001</v>
      </c>
      <c r="F686" s="125">
        <v>0.66385033192516096</v>
      </c>
      <c r="G686" s="36">
        <v>43829</v>
      </c>
      <c r="H686" s="124">
        <v>1.657</v>
      </c>
      <c r="I686" s="125">
        <v>23.464100666173199</v>
      </c>
      <c r="J686" s="123" t="s">
        <v>11403</v>
      </c>
      <c r="K686" s="125">
        <v>2.01834862385321</v>
      </c>
      <c r="L686" s="125">
        <v>11.1259160559627</v>
      </c>
      <c r="M686" s="130">
        <v>13.1614654002714</v>
      </c>
      <c r="N686" s="137">
        <f t="shared" si="110"/>
        <v>52.645861601085599</v>
      </c>
      <c r="O686" s="132">
        <f t="shared" si="111"/>
        <v>0.52645861601085597</v>
      </c>
      <c r="P686" s="134">
        <f t="shared" si="112"/>
        <v>149</v>
      </c>
      <c r="Q686" s="134">
        <v>1124</v>
      </c>
      <c r="R686" s="134" t="str">
        <f t="shared" si="113"/>
        <v>149/1124</v>
      </c>
      <c r="S686" s="132">
        <f t="shared" si="114"/>
        <v>0.13256227758007116</v>
      </c>
      <c r="T686" s="137">
        <f t="shared" si="115"/>
        <v>93.371886120996436</v>
      </c>
      <c r="U686" s="133" t="e">
        <f ca="1">[1]!f_risk_annusharpe(A686,"2019/9/30","2019/12/31",1,1,3)</f>
        <v>#NAME?</v>
      </c>
      <c r="V686" s="134" t="e">
        <f t="shared" ca="1" si="116"/>
        <v>#NAME?</v>
      </c>
      <c r="W686" s="134">
        <f t="shared" si="117"/>
        <v>1124</v>
      </c>
      <c r="X686" s="134" t="e">
        <f t="shared" ca="1" si="118"/>
        <v>#NAME?</v>
      </c>
      <c r="Y686" s="132" t="e">
        <f t="shared" ca="1" si="119"/>
        <v>#NAME?</v>
      </c>
      <c r="Z686" s="137" t="e">
        <f t="shared" ca="1" si="120"/>
        <v>#NAME?</v>
      </c>
      <c r="AA686" s="125">
        <v>20.346320346320301</v>
      </c>
      <c r="AB686" s="125">
        <v>23.464100666173199</v>
      </c>
      <c r="AC686" s="123" t="s">
        <v>11403</v>
      </c>
      <c r="AD686" s="125">
        <v>4.7738693467336502</v>
      </c>
      <c r="AE686" s="123" t="s">
        <v>11404</v>
      </c>
      <c r="AF686" s="125">
        <v>15.913829047949999</v>
      </c>
      <c r="AG686" s="123" t="s">
        <v>11405</v>
      </c>
      <c r="AH686" s="125">
        <v>216.90415400000001</v>
      </c>
      <c r="AI686" s="123" t="s">
        <v>157</v>
      </c>
      <c r="AJ686" s="123" t="s">
        <v>189</v>
      </c>
      <c r="AK686" s="124">
        <v>10.423257853599999</v>
      </c>
      <c r="AL686" s="123" t="s">
        <v>159</v>
      </c>
      <c r="AM686" s="36">
        <v>41430</v>
      </c>
      <c r="AN686" s="123" t="s">
        <v>9271</v>
      </c>
      <c r="AO686" s="123" t="s">
        <v>11406</v>
      </c>
      <c r="AP686" s="123" t="s">
        <v>343</v>
      </c>
      <c r="AQ686" s="123" t="s">
        <v>173</v>
      </c>
    </row>
    <row r="687" spans="1:43">
      <c r="A687" s="123" t="s">
        <v>8390</v>
      </c>
      <c r="B687" s="123" t="s">
        <v>8391</v>
      </c>
      <c r="C687" s="36">
        <v>43830</v>
      </c>
      <c r="D687" s="124">
        <v>1.3407</v>
      </c>
      <c r="E687" s="124">
        <v>1.3407</v>
      </c>
      <c r="F687" s="125">
        <v>0.50224887556221298</v>
      </c>
      <c r="G687" s="36">
        <v>43829</v>
      </c>
      <c r="H687" s="124">
        <v>1.3340000000000001</v>
      </c>
      <c r="I687" s="125">
        <v>23.453038674033099</v>
      </c>
      <c r="J687" s="123" t="s">
        <v>11407</v>
      </c>
      <c r="K687" s="125">
        <v>1.8768996960486299</v>
      </c>
      <c r="L687" s="125">
        <v>4.4321545412057901</v>
      </c>
      <c r="M687" s="130">
        <v>8.4094768335085401</v>
      </c>
      <c r="N687" s="137">
        <f t="shared" si="110"/>
        <v>33.637907334034161</v>
      </c>
      <c r="O687" s="132">
        <f t="shared" si="111"/>
        <v>0.33637907334034162</v>
      </c>
      <c r="P687" s="134">
        <f t="shared" si="112"/>
        <v>464</v>
      </c>
      <c r="Q687" s="134">
        <v>1124</v>
      </c>
      <c r="R687" s="134" t="str">
        <f t="shared" si="113"/>
        <v>464/1124</v>
      </c>
      <c r="S687" s="132">
        <f t="shared" si="114"/>
        <v>0.41281138790035588</v>
      </c>
      <c r="T687" s="137">
        <f t="shared" si="115"/>
        <v>79.359430604982208</v>
      </c>
      <c r="U687" s="133" t="e">
        <f ca="1">[1]!f_risk_annusharpe(A687,"2019/9/30","2019/12/31",1,1,3)</f>
        <v>#NAME?</v>
      </c>
      <c r="V687" s="134" t="e">
        <f t="shared" ca="1" si="116"/>
        <v>#NAME?</v>
      </c>
      <c r="W687" s="134">
        <f t="shared" si="117"/>
        <v>1124</v>
      </c>
      <c r="X687" s="134" t="e">
        <f t="shared" ca="1" si="118"/>
        <v>#NAME?</v>
      </c>
      <c r="Y687" s="132" t="e">
        <f t="shared" ca="1" si="119"/>
        <v>#NAME?</v>
      </c>
      <c r="Z687" s="137" t="e">
        <f t="shared" ca="1" si="120"/>
        <v>#NAME?</v>
      </c>
      <c r="AA687" s="125">
        <v>16.999738197050402</v>
      </c>
      <c r="AB687" s="125">
        <v>23.453038674033099</v>
      </c>
      <c r="AC687" s="123" t="s">
        <v>11407</v>
      </c>
      <c r="AD687" s="125">
        <v>28.173996175908201</v>
      </c>
      <c r="AE687" s="123" t="s">
        <v>11408</v>
      </c>
      <c r="AF687" s="125">
        <v>33.270377733598401</v>
      </c>
      <c r="AG687" s="123" t="s">
        <v>11409</v>
      </c>
      <c r="AH687" s="125">
        <v>34.07</v>
      </c>
      <c r="AI687" s="123" t="s">
        <v>163</v>
      </c>
      <c r="AJ687" s="123" t="s">
        <v>197</v>
      </c>
      <c r="AK687" s="124">
        <v>1.472278948</v>
      </c>
      <c r="AL687" s="123" t="s">
        <v>159</v>
      </c>
      <c r="AM687" s="36">
        <v>42444</v>
      </c>
      <c r="AN687" s="123" t="s">
        <v>9271</v>
      </c>
      <c r="AO687" s="123" t="s">
        <v>549</v>
      </c>
      <c r="AP687" s="123" t="s">
        <v>325</v>
      </c>
      <c r="AQ687" s="123" t="s">
        <v>181</v>
      </c>
    </row>
    <row r="688" spans="1:43">
      <c r="A688" s="123" t="s">
        <v>8392</v>
      </c>
      <c r="B688" s="123" t="s">
        <v>8393</v>
      </c>
      <c r="C688" s="36">
        <v>43830</v>
      </c>
      <c r="D688" s="124">
        <v>1.2623</v>
      </c>
      <c r="E688" s="124">
        <v>1.3103</v>
      </c>
      <c r="F688" s="125">
        <v>-0.15819030293442199</v>
      </c>
      <c r="G688" s="36">
        <v>43829</v>
      </c>
      <c r="H688" s="124">
        <v>1.2643</v>
      </c>
      <c r="I688" s="125">
        <v>23.392938934310699</v>
      </c>
      <c r="J688" s="123" t="s">
        <v>11410</v>
      </c>
      <c r="K688" s="125">
        <v>1.4058483290488599</v>
      </c>
      <c r="L688" s="125">
        <v>5.88874939717173</v>
      </c>
      <c r="M688" s="130">
        <v>5.68484440419327</v>
      </c>
      <c r="N688" s="137">
        <f t="shared" si="110"/>
        <v>22.73937761677308</v>
      </c>
      <c r="O688" s="132">
        <f t="shared" si="111"/>
        <v>0.22739377616773079</v>
      </c>
      <c r="P688" s="134">
        <f t="shared" si="112"/>
        <v>707</v>
      </c>
      <c r="Q688" s="134">
        <v>1124</v>
      </c>
      <c r="R688" s="134" t="str">
        <f t="shared" si="113"/>
        <v>707/1124</v>
      </c>
      <c r="S688" s="132">
        <f t="shared" si="114"/>
        <v>0.62900355871886116</v>
      </c>
      <c r="T688" s="137">
        <f t="shared" si="115"/>
        <v>68.54982206405694</v>
      </c>
      <c r="U688" s="133" t="e">
        <f ca="1">[1]!f_risk_annusharpe(A688,"2019/9/30","2019/12/31",1,1,3)</f>
        <v>#NAME?</v>
      </c>
      <c r="V688" s="134" t="e">
        <f t="shared" ca="1" si="116"/>
        <v>#NAME?</v>
      </c>
      <c r="W688" s="134">
        <f t="shared" si="117"/>
        <v>1124</v>
      </c>
      <c r="X688" s="134" t="e">
        <f t="shared" ca="1" si="118"/>
        <v>#NAME?</v>
      </c>
      <c r="Y688" s="132" t="e">
        <f t="shared" ca="1" si="119"/>
        <v>#NAME?</v>
      </c>
      <c r="Z688" s="137" t="e">
        <f t="shared" ca="1" si="120"/>
        <v>#NAME?</v>
      </c>
      <c r="AA688" s="125">
        <v>6.6762259413237697</v>
      </c>
      <c r="AB688" s="125">
        <v>23.392938934310699</v>
      </c>
      <c r="AC688" s="123" t="s">
        <v>11410</v>
      </c>
      <c r="AD688" s="125">
        <v>7.1331807441253199</v>
      </c>
      <c r="AE688" s="123" t="s">
        <v>11411</v>
      </c>
      <c r="AF688" s="125">
        <v>30.818398246488002</v>
      </c>
      <c r="AG688" s="123" t="s">
        <v>11412</v>
      </c>
      <c r="AH688" s="125">
        <v>31.302426319999999</v>
      </c>
      <c r="AI688" s="123" t="s">
        <v>174</v>
      </c>
      <c r="AJ688" s="123" t="s">
        <v>189</v>
      </c>
      <c r="AK688" s="124">
        <v>1.6585268698</v>
      </c>
      <c r="AL688" s="123" t="s">
        <v>159</v>
      </c>
      <c r="AM688" s="36">
        <v>42717</v>
      </c>
      <c r="AN688" s="123" t="s">
        <v>9271</v>
      </c>
      <c r="AO688" s="123" t="s">
        <v>11413</v>
      </c>
      <c r="AP688" s="123" t="s">
        <v>171</v>
      </c>
      <c r="AQ688" s="123" t="s">
        <v>181</v>
      </c>
    </row>
    <row r="689" spans="1:43">
      <c r="A689" s="123" t="s">
        <v>8394</v>
      </c>
      <c r="B689" s="123" t="s">
        <v>8395</v>
      </c>
      <c r="C689" s="36">
        <v>43830</v>
      </c>
      <c r="D689" s="124">
        <v>1.407</v>
      </c>
      <c r="E689" s="124">
        <v>1.4670000000000001</v>
      </c>
      <c r="F689" s="125">
        <v>7.1123755334290301E-2</v>
      </c>
      <c r="G689" s="36">
        <v>43829</v>
      </c>
      <c r="H689" s="124">
        <v>1.4059999999999999</v>
      </c>
      <c r="I689" s="125">
        <v>23.312883435582801</v>
      </c>
      <c r="J689" s="123" t="s">
        <v>11414</v>
      </c>
      <c r="K689" s="125">
        <v>1.44196106705118</v>
      </c>
      <c r="L689" s="125">
        <v>4.53194650817235</v>
      </c>
      <c r="M689" s="130">
        <v>6.7526555386949898</v>
      </c>
      <c r="N689" s="137">
        <f t="shared" si="110"/>
        <v>27.010622154779959</v>
      </c>
      <c r="O689" s="132">
        <f t="shared" si="111"/>
        <v>0.27010622154779962</v>
      </c>
      <c r="P689" s="134">
        <f t="shared" si="112"/>
        <v>619</v>
      </c>
      <c r="Q689" s="134">
        <v>1124</v>
      </c>
      <c r="R689" s="134" t="str">
        <f t="shared" si="113"/>
        <v>619/1124</v>
      </c>
      <c r="S689" s="132">
        <f t="shared" si="114"/>
        <v>0.55071174377224197</v>
      </c>
      <c r="T689" s="137">
        <f t="shared" si="115"/>
        <v>72.464412811387902</v>
      </c>
      <c r="U689" s="133" t="e">
        <f ca="1">[1]!f_risk_annusharpe(A689,"2019/9/30","2019/12/31",1,1,3)</f>
        <v>#NAME?</v>
      </c>
      <c r="V689" s="134" t="e">
        <f t="shared" ca="1" si="116"/>
        <v>#NAME?</v>
      </c>
      <c r="W689" s="134">
        <f t="shared" si="117"/>
        <v>1124</v>
      </c>
      <c r="X689" s="134" t="e">
        <f t="shared" ca="1" si="118"/>
        <v>#NAME?</v>
      </c>
      <c r="Y689" s="132" t="e">
        <f t="shared" ca="1" si="119"/>
        <v>#NAME?</v>
      </c>
      <c r="Z689" s="137" t="e">
        <f t="shared" ca="1" si="120"/>
        <v>#NAME?</v>
      </c>
      <c r="AA689" s="125">
        <v>16.9576059850374</v>
      </c>
      <c r="AB689" s="125">
        <v>23.312883435582801</v>
      </c>
      <c r="AC689" s="123" t="s">
        <v>11414</v>
      </c>
      <c r="AD689" s="125">
        <v>25.849731663685098</v>
      </c>
      <c r="AE689" s="123" t="s">
        <v>11415</v>
      </c>
      <c r="AF689" s="125">
        <v>36.876827952029501</v>
      </c>
      <c r="AG689" s="123" t="s">
        <v>11416</v>
      </c>
      <c r="AH689" s="125">
        <v>48.374481500000002</v>
      </c>
      <c r="AI689" s="123" t="s">
        <v>157</v>
      </c>
      <c r="AJ689" s="123" t="s">
        <v>197</v>
      </c>
      <c r="AK689" s="124">
        <v>1.3551242659</v>
      </c>
      <c r="AL689" s="123" t="s">
        <v>159</v>
      </c>
      <c r="AM689" s="36">
        <v>42170</v>
      </c>
      <c r="AN689" s="123" t="s">
        <v>9271</v>
      </c>
      <c r="AO689" s="123" t="s">
        <v>10687</v>
      </c>
      <c r="AP689" s="123" t="s">
        <v>369</v>
      </c>
      <c r="AQ689" s="123" t="s">
        <v>173</v>
      </c>
    </row>
    <row r="690" spans="1:43">
      <c r="A690" s="123" t="s">
        <v>8396</v>
      </c>
      <c r="B690" s="123" t="s">
        <v>8397</v>
      </c>
      <c r="C690" s="36">
        <v>43830</v>
      </c>
      <c r="D690" s="124">
        <v>0.80100000000000005</v>
      </c>
      <c r="E690" s="124">
        <v>3.2410000000000001</v>
      </c>
      <c r="F690" s="125">
        <v>0.628140703517581</v>
      </c>
      <c r="G690" s="36">
        <v>43829</v>
      </c>
      <c r="H690" s="124">
        <v>0.79600000000000004</v>
      </c>
      <c r="I690" s="125">
        <v>23.230769230769202</v>
      </c>
      <c r="J690" s="123" t="s">
        <v>11417</v>
      </c>
      <c r="K690" s="125">
        <v>3.3548387096774199</v>
      </c>
      <c r="L690" s="125">
        <v>4.02597402597402</v>
      </c>
      <c r="M690" s="130">
        <v>4.8429319371727804</v>
      </c>
      <c r="N690" s="137">
        <f t="shared" si="110"/>
        <v>19.371727748691121</v>
      </c>
      <c r="O690" s="132">
        <f t="shared" si="111"/>
        <v>0.19371727748691123</v>
      </c>
      <c r="P690" s="134">
        <f t="shared" si="112"/>
        <v>777</v>
      </c>
      <c r="Q690" s="134">
        <v>1124</v>
      </c>
      <c r="R690" s="134" t="str">
        <f t="shared" si="113"/>
        <v>777/1124</v>
      </c>
      <c r="S690" s="132">
        <f t="shared" si="114"/>
        <v>0.69128113879003561</v>
      </c>
      <c r="T690" s="137">
        <f t="shared" si="115"/>
        <v>65.435943060498218</v>
      </c>
      <c r="U690" s="133" t="e">
        <f ca="1">[1]!f_risk_annusharpe(A690,"2019/9/30","2019/12/31",1,1,3)</f>
        <v>#NAME?</v>
      </c>
      <c r="V690" s="134" t="e">
        <f t="shared" ca="1" si="116"/>
        <v>#NAME?</v>
      </c>
      <c r="W690" s="134">
        <f t="shared" si="117"/>
        <v>1124</v>
      </c>
      <c r="X690" s="134" t="e">
        <f t="shared" ca="1" si="118"/>
        <v>#NAME?</v>
      </c>
      <c r="Y690" s="132" t="e">
        <f t="shared" ca="1" si="119"/>
        <v>#NAME?</v>
      </c>
      <c r="Z690" s="137" t="e">
        <f t="shared" ca="1" si="120"/>
        <v>#NAME?</v>
      </c>
      <c r="AA690" s="125">
        <v>10.6353591160221</v>
      </c>
      <c r="AB690" s="125">
        <v>23.230769230769202</v>
      </c>
      <c r="AC690" s="123" t="s">
        <v>11417</v>
      </c>
      <c r="AD690" s="125">
        <v>-4.18660287081339</v>
      </c>
      <c r="AE690" s="123" t="s">
        <v>11418</v>
      </c>
      <c r="AF690" s="125">
        <v>2.8241335044929401</v>
      </c>
      <c r="AG690" s="123" t="s">
        <v>11419</v>
      </c>
      <c r="AH690" s="125">
        <v>-13.074644173913001</v>
      </c>
      <c r="AI690" s="123" t="s">
        <v>163</v>
      </c>
      <c r="AJ690" s="123" t="s">
        <v>158</v>
      </c>
      <c r="AK690" s="124">
        <v>2.0794240388</v>
      </c>
      <c r="AL690" s="123" t="s">
        <v>159</v>
      </c>
      <c r="AM690" s="36">
        <v>41948</v>
      </c>
      <c r="AN690" s="123" t="s">
        <v>9271</v>
      </c>
      <c r="AO690" s="123" t="s">
        <v>541</v>
      </c>
      <c r="AP690" s="123" t="s">
        <v>187</v>
      </c>
      <c r="AQ690" s="123" t="s">
        <v>185</v>
      </c>
    </row>
    <row r="691" spans="1:43">
      <c r="A691" s="123" t="s">
        <v>8398</v>
      </c>
      <c r="B691" s="123" t="s">
        <v>8399</v>
      </c>
      <c r="C691" s="36">
        <v>43830</v>
      </c>
      <c r="D691" s="124">
        <v>1.0538000000000001</v>
      </c>
      <c r="E691" s="124">
        <v>1.1028</v>
      </c>
      <c r="F691" s="125">
        <v>0.611084038672015</v>
      </c>
      <c r="G691" s="36">
        <v>43829</v>
      </c>
      <c r="H691" s="124">
        <v>1.0964</v>
      </c>
      <c r="I691" s="125">
        <v>23.223852256478999</v>
      </c>
      <c r="J691" s="123" t="s">
        <v>11420</v>
      </c>
      <c r="K691" s="125">
        <v>0.79494932383040695</v>
      </c>
      <c r="L691" s="125">
        <v>6.2000505824588501</v>
      </c>
      <c r="M691" s="130">
        <v>11.278112115403999</v>
      </c>
      <c r="N691" s="137">
        <f t="shared" si="110"/>
        <v>45.112448461615998</v>
      </c>
      <c r="O691" s="132">
        <f t="shared" si="111"/>
        <v>0.45112448461615995</v>
      </c>
      <c r="P691" s="134">
        <f t="shared" si="112"/>
        <v>258</v>
      </c>
      <c r="Q691" s="134">
        <v>1124</v>
      </c>
      <c r="R691" s="134" t="str">
        <f t="shared" si="113"/>
        <v>258/1124</v>
      </c>
      <c r="S691" s="132">
        <f t="shared" si="114"/>
        <v>0.22953736654804271</v>
      </c>
      <c r="T691" s="137">
        <f t="shared" si="115"/>
        <v>88.52313167259787</v>
      </c>
      <c r="U691" s="133" t="e">
        <f ca="1">[1]!f_risk_annusharpe(A691,"2019/9/30","2019/12/31",1,1,3)</f>
        <v>#NAME?</v>
      </c>
      <c r="V691" s="134" t="e">
        <f t="shared" ca="1" si="116"/>
        <v>#NAME?</v>
      </c>
      <c r="W691" s="134">
        <f t="shared" si="117"/>
        <v>1124</v>
      </c>
      <c r="X691" s="134" t="e">
        <f t="shared" ca="1" si="118"/>
        <v>#NAME?</v>
      </c>
      <c r="Y691" s="132" t="e">
        <f t="shared" ca="1" si="119"/>
        <v>#NAME?</v>
      </c>
      <c r="Z691" s="137" t="e">
        <f t="shared" ca="1" si="120"/>
        <v>#NAME?</v>
      </c>
      <c r="AA691" s="125">
        <v>27.422886149936499</v>
      </c>
      <c r="AB691" s="125">
        <v>23.223852256478999</v>
      </c>
      <c r="AC691" s="123" t="s">
        <v>11420</v>
      </c>
      <c r="AD691" s="125">
        <v>8.6155893461992896</v>
      </c>
      <c r="AE691" s="123" t="s">
        <v>11421</v>
      </c>
      <c r="AF691" s="126">
        <v>0</v>
      </c>
      <c r="AG691" s="123"/>
      <c r="AH691" s="125">
        <v>10.30999254</v>
      </c>
      <c r="AI691" s="123" t="s">
        <v>163</v>
      </c>
      <c r="AJ691" s="123" t="s">
        <v>95</v>
      </c>
      <c r="AK691" s="124">
        <v>1.0094306413</v>
      </c>
      <c r="AL691" s="123" t="s">
        <v>159</v>
      </c>
      <c r="AM691" s="36">
        <v>42943</v>
      </c>
      <c r="AN691" s="123" t="s">
        <v>9271</v>
      </c>
      <c r="AO691" s="123" t="s">
        <v>10653</v>
      </c>
      <c r="AP691" s="123" t="s">
        <v>317</v>
      </c>
      <c r="AQ691" s="123" t="s">
        <v>177</v>
      </c>
    </row>
    <row r="692" spans="1:43">
      <c r="A692" s="123" t="s">
        <v>8400</v>
      </c>
      <c r="B692" s="123" t="s">
        <v>8401</v>
      </c>
      <c r="C692" s="36">
        <v>43830</v>
      </c>
      <c r="D692" s="124">
        <v>1.1100000000000001</v>
      </c>
      <c r="E692" s="124">
        <v>1.1100000000000001</v>
      </c>
      <c r="F692" s="125">
        <v>0.488864747419887</v>
      </c>
      <c r="G692" s="36">
        <v>43829</v>
      </c>
      <c r="H692" s="124">
        <v>1.1046</v>
      </c>
      <c r="I692" s="125">
        <v>23.1691078561918</v>
      </c>
      <c r="J692" s="123" t="s">
        <v>11422</v>
      </c>
      <c r="K692" s="125">
        <v>0.22573363431152799</v>
      </c>
      <c r="L692" s="125">
        <v>7.5372989730672399</v>
      </c>
      <c r="M692" s="130">
        <v>11.512959614225499</v>
      </c>
      <c r="N692" s="137">
        <f t="shared" si="110"/>
        <v>46.051838456901997</v>
      </c>
      <c r="O692" s="132">
        <f t="shared" si="111"/>
        <v>0.46051838456901995</v>
      </c>
      <c r="P692" s="134">
        <f t="shared" si="112"/>
        <v>241</v>
      </c>
      <c r="Q692" s="134">
        <v>1124</v>
      </c>
      <c r="R692" s="134" t="str">
        <f t="shared" si="113"/>
        <v>241/1124</v>
      </c>
      <c r="S692" s="132">
        <f t="shared" si="114"/>
        <v>0.21441281138790036</v>
      </c>
      <c r="T692" s="137">
        <f t="shared" si="115"/>
        <v>89.279359430604984</v>
      </c>
      <c r="U692" s="133" t="e">
        <f ca="1">[1]!f_risk_annusharpe(A692,"2019/9/30","2019/12/31",1,1,3)</f>
        <v>#NAME?</v>
      </c>
      <c r="V692" s="134" t="e">
        <f t="shared" ca="1" si="116"/>
        <v>#NAME?</v>
      </c>
      <c r="W692" s="134">
        <f t="shared" si="117"/>
        <v>1124</v>
      </c>
      <c r="X692" s="134" t="e">
        <f t="shared" ca="1" si="118"/>
        <v>#NAME?</v>
      </c>
      <c r="Y692" s="132" t="e">
        <f t="shared" ca="1" si="119"/>
        <v>#NAME?</v>
      </c>
      <c r="Z692" s="137" t="e">
        <f t="shared" ca="1" si="120"/>
        <v>#NAME?</v>
      </c>
      <c r="AA692" s="125">
        <v>13.787801127626899</v>
      </c>
      <c r="AB692" s="125">
        <v>23.1691078561918</v>
      </c>
      <c r="AC692" s="123" t="s">
        <v>11422</v>
      </c>
      <c r="AD692" s="125">
        <v>10.833749375936099</v>
      </c>
      <c r="AE692" s="123" t="s">
        <v>11423</v>
      </c>
      <c r="AF692" s="126">
        <v>0</v>
      </c>
      <c r="AG692" s="123"/>
      <c r="AH692" s="125">
        <v>11</v>
      </c>
      <c r="AI692" s="123" t="s">
        <v>157</v>
      </c>
      <c r="AJ692" s="123" t="s">
        <v>95</v>
      </c>
      <c r="AK692" s="124">
        <v>1.4918396909</v>
      </c>
      <c r="AL692" s="123" t="s">
        <v>159</v>
      </c>
      <c r="AM692" s="36">
        <v>43005</v>
      </c>
      <c r="AN692" s="123" t="s">
        <v>9271</v>
      </c>
      <c r="AO692" s="123" t="s">
        <v>566</v>
      </c>
      <c r="AP692" s="123" t="s">
        <v>250</v>
      </c>
      <c r="AQ692" s="123" t="s">
        <v>162</v>
      </c>
    </row>
    <row r="693" spans="1:43">
      <c r="A693" s="123" t="s">
        <v>8402</v>
      </c>
      <c r="B693" s="123" t="s">
        <v>8403</v>
      </c>
      <c r="C693" s="36">
        <v>43830</v>
      </c>
      <c r="D693" s="124">
        <v>0.90300000000000002</v>
      </c>
      <c r="E693" s="124">
        <v>0.90300000000000002</v>
      </c>
      <c r="F693" s="125">
        <v>0.668896321070235</v>
      </c>
      <c r="G693" s="36">
        <v>43829</v>
      </c>
      <c r="H693" s="124">
        <v>0.89700000000000002</v>
      </c>
      <c r="I693" s="125">
        <v>23.0245231607629</v>
      </c>
      <c r="J693" s="123" t="s">
        <v>11424</v>
      </c>
      <c r="K693" s="125">
        <v>2.38095238095238</v>
      </c>
      <c r="L693" s="125">
        <v>1.1198208286674101</v>
      </c>
      <c r="M693" s="130">
        <v>0.221975582685905</v>
      </c>
      <c r="N693" s="137">
        <f t="shared" si="110"/>
        <v>0.88790233074362002</v>
      </c>
      <c r="O693" s="132">
        <f t="shared" si="111"/>
        <v>8.8790233074361995E-3</v>
      </c>
      <c r="P693" s="134">
        <f t="shared" si="112"/>
        <v>1118</v>
      </c>
      <c r="Q693" s="134">
        <v>1124</v>
      </c>
      <c r="R693" s="134" t="str">
        <f t="shared" si="113"/>
        <v>1118/1124</v>
      </c>
      <c r="S693" s="132">
        <f t="shared" si="114"/>
        <v>0.99466192170818502</v>
      </c>
      <c r="T693" s="137">
        <f t="shared" si="115"/>
        <v>60</v>
      </c>
      <c r="U693" s="133" t="e">
        <f ca="1">[1]!f_risk_annusharpe(A693,"2019/9/30","2019/12/31",1,1,3)</f>
        <v>#NAME?</v>
      </c>
      <c r="V693" s="134" t="e">
        <f t="shared" ca="1" si="116"/>
        <v>#NAME?</v>
      </c>
      <c r="W693" s="134">
        <f t="shared" si="117"/>
        <v>1124</v>
      </c>
      <c r="X693" s="134" t="e">
        <f t="shared" ca="1" si="118"/>
        <v>#NAME?</v>
      </c>
      <c r="Y693" s="132" t="e">
        <f t="shared" ca="1" si="119"/>
        <v>#NAME?</v>
      </c>
      <c r="Z693" s="137" t="e">
        <f t="shared" ca="1" si="120"/>
        <v>#NAME?</v>
      </c>
      <c r="AA693" s="125">
        <v>2.38095238095238</v>
      </c>
      <c r="AB693" s="125">
        <v>23.0245231607629</v>
      </c>
      <c r="AC693" s="123" t="s">
        <v>11424</v>
      </c>
      <c r="AD693" s="125">
        <v>-14.326375711575</v>
      </c>
      <c r="AE693" s="123" t="s">
        <v>11425</v>
      </c>
      <c r="AF693" s="125">
        <v>-14.7308781869688</v>
      </c>
      <c r="AG693" s="123" t="s">
        <v>11426</v>
      </c>
      <c r="AH693" s="125">
        <v>-9.6999999999999993</v>
      </c>
      <c r="AI693" s="123" t="s">
        <v>227</v>
      </c>
      <c r="AJ693" s="123" t="s">
        <v>186</v>
      </c>
      <c r="AK693" s="124">
        <v>1.2172375174000001</v>
      </c>
      <c r="AL693" s="123" t="s">
        <v>159</v>
      </c>
      <c r="AM693" s="36">
        <v>42529</v>
      </c>
      <c r="AN693" s="123" t="s">
        <v>9271</v>
      </c>
      <c r="AO693" s="123" t="s">
        <v>11427</v>
      </c>
      <c r="AP693" s="123" t="s">
        <v>363</v>
      </c>
      <c r="AQ693" s="123" t="s">
        <v>165</v>
      </c>
    </row>
    <row r="694" spans="1:43">
      <c r="A694" s="123" t="s">
        <v>8404</v>
      </c>
      <c r="B694" s="123" t="s">
        <v>8405</v>
      </c>
      <c r="C694" s="36">
        <v>43830</v>
      </c>
      <c r="D694" s="124">
        <v>1.2689999999999999</v>
      </c>
      <c r="E694" s="124">
        <v>1.323</v>
      </c>
      <c r="F694" s="125">
        <v>-7.8740157480331599E-2</v>
      </c>
      <c r="G694" s="36">
        <v>43829</v>
      </c>
      <c r="H694" s="124">
        <v>1.27</v>
      </c>
      <c r="I694" s="125">
        <v>22.9651162790698</v>
      </c>
      <c r="J694" s="123" t="s">
        <v>11428</v>
      </c>
      <c r="K694" s="125">
        <v>0.79428117553613997</v>
      </c>
      <c r="L694" s="125">
        <v>2.6699029126213398</v>
      </c>
      <c r="M694" s="130">
        <v>5.9265442404006503</v>
      </c>
      <c r="N694" s="137">
        <f t="shared" si="110"/>
        <v>23.706176961602601</v>
      </c>
      <c r="O694" s="132">
        <f t="shared" si="111"/>
        <v>0.23706176961602601</v>
      </c>
      <c r="P694" s="134">
        <f t="shared" si="112"/>
        <v>689</v>
      </c>
      <c r="Q694" s="134">
        <v>1124</v>
      </c>
      <c r="R694" s="134" t="str">
        <f t="shared" si="113"/>
        <v>689/1124</v>
      </c>
      <c r="S694" s="132">
        <f t="shared" si="114"/>
        <v>0.61298932384341642</v>
      </c>
      <c r="T694" s="137">
        <f t="shared" si="115"/>
        <v>69.35053380782918</v>
      </c>
      <c r="U694" s="133" t="e">
        <f ca="1">[1]!f_risk_annusharpe(A694,"2019/9/30","2019/12/31",1,1,3)</f>
        <v>#NAME?</v>
      </c>
      <c r="V694" s="134" t="e">
        <f t="shared" ca="1" si="116"/>
        <v>#NAME?</v>
      </c>
      <c r="W694" s="134">
        <f t="shared" si="117"/>
        <v>1124</v>
      </c>
      <c r="X694" s="134" t="e">
        <f t="shared" ca="1" si="118"/>
        <v>#NAME?</v>
      </c>
      <c r="Y694" s="132" t="e">
        <f t="shared" ca="1" si="119"/>
        <v>#NAME?</v>
      </c>
      <c r="Z694" s="137" t="e">
        <f t="shared" ca="1" si="120"/>
        <v>#NAME?</v>
      </c>
      <c r="AA694" s="125">
        <v>11.9047619047619</v>
      </c>
      <c r="AB694" s="125">
        <v>22.9651162790698</v>
      </c>
      <c r="AC694" s="123" t="s">
        <v>11428</v>
      </c>
      <c r="AD694" s="125">
        <v>24.289911851126298</v>
      </c>
      <c r="AE694" s="123" t="s">
        <v>11429</v>
      </c>
      <c r="AF694" s="126">
        <v>0</v>
      </c>
      <c r="AG694" s="123"/>
      <c r="AH694" s="125">
        <v>33.712245799999998</v>
      </c>
      <c r="AI694" s="123" t="s">
        <v>163</v>
      </c>
      <c r="AJ694" s="123" t="s">
        <v>95</v>
      </c>
      <c r="AK694" s="124">
        <v>1.7015507328999999</v>
      </c>
      <c r="AL694" s="123" t="s">
        <v>159</v>
      </c>
      <c r="AM694" s="36">
        <v>42815</v>
      </c>
      <c r="AN694" s="123" t="s">
        <v>9271</v>
      </c>
      <c r="AO694" s="123" t="s">
        <v>10361</v>
      </c>
      <c r="AP694" s="123" t="s">
        <v>171</v>
      </c>
      <c r="AQ694" s="123" t="s">
        <v>183</v>
      </c>
    </row>
    <row r="695" spans="1:43">
      <c r="A695" s="123" t="s">
        <v>8406</v>
      </c>
      <c r="B695" s="123" t="s">
        <v>8407</v>
      </c>
      <c r="C695" s="36">
        <v>43830</v>
      </c>
      <c r="D695" s="124">
        <v>1.2685999999999999</v>
      </c>
      <c r="E695" s="124">
        <v>1.2685999999999999</v>
      </c>
      <c r="F695" s="125">
        <v>0.363924050632906</v>
      </c>
      <c r="G695" s="36">
        <v>43829</v>
      </c>
      <c r="H695" s="124">
        <v>1.264</v>
      </c>
      <c r="I695" s="125">
        <v>22.8073572120039</v>
      </c>
      <c r="J695" s="123" t="s">
        <v>11430</v>
      </c>
      <c r="K695" s="125">
        <v>1.42308922289735</v>
      </c>
      <c r="L695" s="125">
        <v>4.18001149708466</v>
      </c>
      <c r="M695" s="130">
        <v>6.2746083605595997</v>
      </c>
      <c r="N695" s="137">
        <f t="shared" si="110"/>
        <v>25.098433442238399</v>
      </c>
      <c r="O695" s="132">
        <f t="shared" si="111"/>
        <v>0.25098433442238399</v>
      </c>
      <c r="P695" s="134">
        <f t="shared" si="112"/>
        <v>654</v>
      </c>
      <c r="Q695" s="134">
        <v>1124</v>
      </c>
      <c r="R695" s="134" t="str">
        <f t="shared" si="113"/>
        <v>654/1124</v>
      </c>
      <c r="S695" s="132">
        <f t="shared" si="114"/>
        <v>0.58185053380782914</v>
      </c>
      <c r="T695" s="137">
        <f t="shared" si="115"/>
        <v>70.907473309608548</v>
      </c>
      <c r="U695" s="133" t="e">
        <f ca="1">[1]!f_risk_annusharpe(A695,"2019/9/30","2019/12/31",1,1,3)</f>
        <v>#NAME?</v>
      </c>
      <c r="V695" s="134" t="e">
        <f t="shared" ca="1" si="116"/>
        <v>#NAME?</v>
      </c>
      <c r="W695" s="134">
        <f t="shared" si="117"/>
        <v>1124</v>
      </c>
      <c r="X695" s="134" t="e">
        <f t="shared" ca="1" si="118"/>
        <v>#NAME?</v>
      </c>
      <c r="Y695" s="132" t="e">
        <f t="shared" ca="1" si="119"/>
        <v>#NAME?</v>
      </c>
      <c r="Z695" s="137" t="e">
        <f t="shared" ca="1" si="120"/>
        <v>#NAME?</v>
      </c>
      <c r="AA695" s="125">
        <v>15.991588186888499</v>
      </c>
      <c r="AB695" s="125">
        <v>22.8073572120039</v>
      </c>
      <c r="AC695" s="123" t="s">
        <v>11430</v>
      </c>
      <c r="AD695" s="125">
        <v>24.250734573947099</v>
      </c>
      <c r="AE695" s="123" t="s">
        <v>11431</v>
      </c>
      <c r="AF695" s="125">
        <v>26.480558325024901</v>
      </c>
      <c r="AG695" s="123" t="s">
        <v>11432</v>
      </c>
      <c r="AH695" s="125">
        <v>26.86</v>
      </c>
      <c r="AI695" s="123" t="s">
        <v>157</v>
      </c>
      <c r="AJ695" s="123" t="s">
        <v>189</v>
      </c>
      <c r="AK695" s="124">
        <v>3.3799330425999998</v>
      </c>
      <c r="AL695" s="123" t="s">
        <v>159</v>
      </c>
      <c r="AM695" s="36">
        <v>42482</v>
      </c>
      <c r="AN695" s="123" t="s">
        <v>9271</v>
      </c>
      <c r="AO695" s="123" t="s">
        <v>11433</v>
      </c>
      <c r="AP695" s="123" t="s">
        <v>268</v>
      </c>
      <c r="AQ695" s="123" t="s">
        <v>229</v>
      </c>
    </row>
    <row r="696" spans="1:43">
      <c r="A696" s="123" t="s">
        <v>8408</v>
      </c>
      <c r="B696" s="123" t="s">
        <v>8409</v>
      </c>
      <c r="C696" s="36">
        <v>43830</v>
      </c>
      <c r="D696" s="124">
        <v>0.95899999999999996</v>
      </c>
      <c r="E696" s="124">
        <v>0.95899999999999996</v>
      </c>
      <c r="F696" s="125">
        <v>0.31380753138075301</v>
      </c>
      <c r="G696" s="36">
        <v>43829</v>
      </c>
      <c r="H696" s="124">
        <v>0.95599999999999996</v>
      </c>
      <c r="I696" s="125">
        <v>22.7912932138284</v>
      </c>
      <c r="J696" s="123" t="s">
        <v>11434</v>
      </c>
      <c r="K696" s="125">
        <v>2.3479188900747001</v>
      </c>
      <c r="L696" s="125">
        <v>6.6740823136818603</v>
      </c>
      <c r="M696" s="130">
        <v>7.2706935123042404</v>
      </c>
      <c r="N696" s="137">
        <f t="shared" si="110"/>
        <v>29.082774049216962</v>
      </c>
      <c r="O696" s="132">
        <f t="shared" si="111"/>
        <v>0.29082774049216964</v>
      </c>
      <c r="P696" s="134">
        <f t="shared" si="112"/>
        <v>575</v>
      </c>
      <c r="Q696" s="134">
        <v>1124</v>
      </c>
      <c r="R696" s="134" t="str">
        <f t="shared" si="113"/>
        <v>575/1124</v>
      </c>
      <c r="S696" s="132">
        <f t="shared" si="114"/>
        <v>0.51156583629893237</v>
      </c>
      <c r="T696" s="137">
        <f t="shared" si="115"/>
        <v>74.421708185053376</v>
      </c>
      <c r="U696" s="133" t="e">
        <f ca="1">[1]!f_risk_annusharpe(A696,"2019/9/30","2019/12/31",1,1,3)</f>
        <v>#NAME?</v>
      </c>
      <c r="V696" s="134" t="e">
        <f t="shared" ca="1" si="116"/>
        <v>#NAME?</v>
      </c>
      <c r="W696" s="134">
        <f t="shared" si="117"/>
        <v>1124</v>
      </c>
      <c r="X696" s="134" t="e">
        <f t="shared" ca="1" si="118"/>
        <v>#NAME?</v>
      </c>
      <c r="Y696" s="132" t="e">
        <f t="shared" ca="1" si="119"/>
        <v>#NAME?</v>
      </c>
      <c r="Z696" s="137" t="e">
        <f t="shared" ca="1" si="120"/>
        <v>#NAME?</v>
      </c>
      <c r="AA696" s="125">
        <v>10.3567318757192</v>
      </c>
      <c r="AB696" s="125">
        <v>22.7912932138284</v>
      </c>
      <c r="AC696" s="123" t="s">
        <v>11434</v>
      </c>
      <c r="AD696" s="125">
        <v>-7.1636011616650501</v>
      </c>
      <c r="AE696" s="123" t="s">
        <v>11435</v>
      </c>
      <c r="AF696" s="125">
        <v>-3.4239677744209498</v>
      </c>
      <c r="AG696" s="123" t="s">
        <v>11436</v>
      </c>
      <c r="AH696" s="125">
        <v>-4.0999999999999996</v>
      </c>
      <c r="AI696" s="123" t="s">
        <v>157</v>
      </c>
      <c r="AJ696" s="123" t="s">
        <v>186</v>
      </c>
      <c r="AK696" s="124">
        <v>4.6607254120999997</v>
      </c>
      <c r="AL696" s="123" t="s">
        <v>159</v>
      </c>
      <c r="AM696" s="36">
        <v>42676</v>
      </c>
      <c r="AN696" s="123" t="s">
        <v>9271</v>
      </c>
      <c r="AO696" s="123" t="s">
        <v>562</v>
      </c>
      <c r="AP696" s="123" t="s">
        <v>179</v>
      </c>
      <c r="AQ696" s="123" t="s">
        <v>162</v>
      </c>
    </row>
    <row r="697" spans="1:43">
      <c r="A697" s="123" t="s">
        <v>8410</v>
      </c>
      <c r="B697" s="123" t="s">
        <v>8411</v>
      </c>
      <c r="C697" s="36">
        <v>43830</v>
      </c>
      <c r="D697" s="124">
        <v>1.1293</v>
      </c>
      <c r="E697" s="124">
        <v>1.2293000000000001</v>
      </c>
      <c r="F697" s="125">
        <v>0.16852935958842899</v>
      </c>
      <c r="G697" s="36">
        <v>43829</v>
      </c>
      <c r="H697" s="124">
        <v>1.1274</v>
      </c>
      <c r="I697" s="125">
        <v>22.750435075667099</v>
      </c>
      <c r="J697" s="123" t="s">
        <v>11437</v>
      </c>
      <c r="K697" s="125">
        <v>1.5009886751752499</v>
      </c>
      <c r="L697" s="125">
        <v>3.7768678434018601</v>
      </c>
      <c r="M697" s="130">
        <v>5.4486289685254796</v>
      </c>
      <c r="N697" s="137">
        <f t="shared" si="110"/>
        <v>21.794515874101918</v>
      </c>
      <c r="O697" s="132">
        <f t="shared" si="111"/>
        <v>0.21794515874101919</v>
      </c>
      <c r="P697" s="134">
        <f t="shared" si="112"/>
        <v>727</v>
      </c>
      <c r="Q697" s="134">
        <v>1124</v>
      </c>
      <c r="R697" s="134" t="str">
        <f t="shared" si="113"/>
        <v>727/1124</v>
      </c>
      <c r="S697" s="132">
        <f t="shared" si="114"/>
        <v>0.64679715302491103</v>
      </c>
      <c r="T697" s="137">
        <f t="shared" si="115"/>
        <v>67.660142348754448</v>
      </c>
      <c r="U697" s="133" t="e">
        <f ca="1">[1]!f_risk_annusharpe(A697,"2019/9/30","2019/12/31",1,1,3)</f>
        <v>#NAME?</v>
      </c>
      <c r="V697" s="134" t="e">
        <f t="shared" ca="1" si="116"/>
        <v>#NAME?</v>
      </c>
      <c r="W697" s="134">
        <f t="shared" si="117"/>
        <v>1124</v>
      </c>
      <c r="X697" s="134" t="e">
        <f t="shared" ca="1" si="118"/>
        <v>#NAME?</v>
      </c>
      <c r="Y697" s="132" t="e">
        <f t="shared" ca="1" si="119"/>
        <v>#NAME?</v>
      </c>
      <c r="Z697" s="137" t="e">
        <f t="shared" ca="1" si="120"/>
        <v>#NAME?</v>
      </c>
      <c r="AA697" s="125">
        <v>6.62504280031132</v>
      </c>
      <c r="AB697" s="125">
        <v>22.750435075667099</v>
      </c>
      <c r="AC697" s="123" t="s">
        <v>11437</v>
      </c>
      <c r="AD697" s="126">
        <v>0</v>
      </c>
      <c r="AE697" s="123"/>
      <c r="AF697" s="126">
        <v>0</v>
      </c>
      <c r="AG697" s="123"/>
      <c r="AH697" s="125">
        <v>23.29053699</v>
      </c>
      <c r="AI697" s="123" t="s">
        <v>157</v>
      </c>
      <c r="AJ697" s="123" t="s">
        <v>95</v>
      </c>
      <c r="AK697" s="124">
        <v>1.8788756085</v>
      </c>
      <c r="AL697" s="123" t="s">
        <v>159</v>
      </c>
      <c r="AM697" s="36">
        <v>43178</v>
      </c>
      <c r="AN697" s="123" t="s">
        <v>9271</v>
      </c>
      <c r="AO697" s="123" t="s">
        <v>11245</v>
      </c>
      <c r="AP697" s="123" t="s">
        <v>282</v>
      </c>
      <c r="AQ697" s="123" t="s">
        <v>235</v>
      </c>
    </row>
    <row r="698" spans="1:43">
      <c r="A698" s="123" t="s">
        <v>8412</v>
      </c>
      <c r="B698" s="123" t="s">
        <v>8413</v>
      </c>
      <c r="C698" s="36">
        <v>43830</v>
      </c>
      <c r="D698" s="124">
        <v>1.2374000000000001</v>
      </c>
      <c r="E698" s="124">
        <v>1.2374000000000001</v>
      </c>
      <c r="F698" s="125">
        <v>0.145678213013922</v>
      </c>
      <c r="G698" s="36">
        <v>43829</v>
      </c>
      <c r="H698" s="124">
        <v>1.2356</v>
      </c>
      <c r="I698" s="125">
        <v>22.733584606228899</v>
      </c>
      <c r="J698" s="123" t="s">
        <v>11438</v>
      </c>
      <c r="K698" s="125">
        <v>0.88870770485121298</v>
      </c>
      <c r="L698" s="125">
        <v>6.6448332327846202</v>
      </c>
      <c r="M698" s="130">
        <v>6.6908087601310697</v>
      </c>
      <c r="N698" s="137">
        <f t="shared" si="110"/>
        <v>26.763235040524279</v>
      </c>
      <c r="O698" s="132">
        <f t="shared" si="111"/>
        <v>0.2676323504052428</v>
      </c>
      <c r="P698" s="134">
        <f t="shared" si="112"/>
        <v>628</v>
      </c>
      <c r="Q698" s="134">
        <v>1124</v>
      </c>
      <c r="R698" s="134" t="str">
        <f t="shared" si="113"/>
        <v>628/1124</v>
      </c>
      <c r="S698" s="132">
        <f t="shared" si="114"/>
        <v>0.55871886120996439</v>
      </c>
      <c r="T698" s="137">
        <f t="shared" si="115"/>
        <v>72.064056939501782</v>
      </c>
      <c r="U698" s="133" t="e">
        <f ca="1">[1]!f_risk_annusharpe(A698,"2019/9/30","2019/12/31",1,1,3)</f>
        <v>#NAME?</v>
      </c>
      <c r="V698" s="134" t="e">
        <f t="shared" ca="1" si="116"/>
        <v>#NAME?</v>
      </c>
      <c r="W698" s="134">
        <f t="shared" si="117"/>
        <v>1124</v>
      </c>
      <c r="X698" s="134" t="e">
        <f t="shared" ca="1" si="118"/>
        <v>#NAME?</v>
      </c>
      <c r="Y698" s="132" t="e">
        <f t="shared" ca="1" si="119"/>
        <v>#NAME?</v>
      </c>
      <c r="Z698" s="137" t="e">
        <f t="shared" ca="1" si="120"/>
        <v>#NAME?</v>
      </c>
      <c r="AA698" s="125">
        <v>8.4677419354838701</v>
      </c>
      <c r="AB698" s="125">
        <v>22.733584606228899</v>
      </c>
      <c r="AC698" s="123" t="s">
        <v>11438</v>
      </c>
      <c r="AD698" s="125">
        <v>20.486854917234702</v>
      </c>
      <c r="AE698" s="123" t="s">
        <v>11439</v>
      </c>
      <c r="AF698" s="125">
        <v>23.74</v>
      </c>
      <c r="AG698" s="123" t="s">
        <v>11440</v>
      </c>
      <c r="AH698" s="125">
        <v>23.74</v>
      </c>
      <c r="AI698" s="123" t="s">
        <v>157</v>
      </c>
      <c r="AJ698" s="123" t="s">
        <v>189</v>
      </c>
      <c r="AK698" s="124">
        <v>2.3253258900999998</v>
      </c>
      <c r="AL698" s="123" t="s">
        <v>159</v>
      </c>
      <c r="AM698" s="36">
        <v>42541</v>
      </c>
      <c r="AN698" s="123" t="s">
        <v>9271</v>
      </c>
      <c r="AO698" s="123" t="s">
        <v>11359</v>
      </c>
      <c r="AP698" s="123" t="s">
        <v>215</v>
      </c>
      <c r="AQ698" s="123" t="s">
        <v>162</v>
      </c>
    </row>
    <row r="699" spans="1:43">
      <c r="A699" s="123" t="s">
        <v>8414</v>
      </c>
      <c r="B699" s="123" t="s">
        <v>8415</v>
      </c>
      <c r="C699" s="36">
        <v>43830</v>
      </c>
      <c r="D699" s="124">
        <v>1.3271999999999999</v>
      </c>
      <c r="E699" s="124">
        <v>1.3271999999999999</v>
      </c>
      <c r="F699" s="125">
        <v>0.355387523629484</v>
      </c>
      <c r="G699" s="36">
        <v>43829</v>
      </c>
      <c r="H699" s="124">
        <v>1.3225</v>
      </c>
      <c r="I699" s="125">
        <v>22.729794710560402</v>
      </c>
      <c r="J699" s="123" t="s">
        <v>11441</v>
      </c>
      <c r="K699" s="125">
        <v>0.54545454545453598</v>
      </c>
      <c r="L699" s="125">
        <v>2.2496147919876699</v>
      </c>
      <c r="M699" s="130">
        <v>3.65510777881912</v>
      </c>
      <c r="N699" s="137">
        <f t="shared" si="110"/>
        <v>14.62043111527648</v>
      </c>
      <c r="O699" s="132">
        <f t="shared" si="111"/>
        <v>0.1462043111527648</v>
      </c>
      <c r="P699" s="134">
        <f t="shared" si="112"/>
        <v>882</v>
      </c>
      <c r="Q699" s="134">
        <v>1124</v>
      </c>
      <c r="R699" s="134" t="str">
        <f t="shared" si="113"/>
        <v>882/1124</v>
      </c>
      <c r="S699" s="132">
        <f t="shared" si="114"/>
        <v>0.78469750889679712</v>
      </c>
      <c r="T699" s="137">
        <f t="shared" si="115"/>
        <v>60.765124555160149</v>
      </c>
      <c r="U699" s="133" t="e">
        <f ca="1">[1]!f_risk_annusharpe(A699,"2019/9/30","2019/12/31",1,1,3)</f>
        <v>#NAME?</v>
      </c>
      <c r="V699" s="134" t="e">
        <f t="shared" ca="1" si="116"/>
        <v>#NAME?</v>
      </c>
      <c r="W699" s="134">
        <f t="shared" si="117"/>
        <v>1124</v>
      </c>
      <c r="X699" s="134" t="e">
        <f t="shared" ca="1" si="118"/>
        <v>#NAME?</v>
      </c>
      <c r="Y699" s="132" t="e">
        <f t="shared" ca="1" si="119"/>
        <v>#NAME?</v>
      </c>
      <c r="Z699" s="137" t="e">
        <f t="shared" ca="1" si="120"/>
        <v>#NAME?</v>
      </c>
      <c r="AA699" s="125">
        <v>8.7512291052114097</v>
      </c>
      <c r="AB699" s="125">
        <v>22.729794710560402</v>
      </c>
      <c r="AC699" s="123" t="s">
        <v>11441</v>
      </c>
      <c r="AD699" s="125">
        <v>27.984570877531301</v>
      </c>
      <c r="AE699" s="123" t="s">
        <v>11442</v>
      </c>
      <c r="AF699" s="125">
        <v>31.275964391691399</v>
      </c>
      <c r="AG699" s="123" t="s">
        <v>11443</v>
      </c>
      <c r="AH699" s="125">
        <v>32.72</v>
      </c>
      <c r="AI699" s="123" t="s">
        <v>157</v>
      </c>
      <c r="AJ699" s="123" t="s">
        <v>197</v>
      </c>
      <c r="AK699" s="124">
        <v>1.6494997808</v>
      </c>
      <c r="AL699" s="123" t="s">
        <v>159</v>
      </c>
      <c r="AM699" s="36">
        <v>42401</v>
      </c>
      <c r="AN699" s="123" t="s">
        <v>9271</v>
      </c>
      <c r="AO699" s="123" t="s">
        <v>11444</v>
      </c>
      <c r="AP699" s="123" t="s">
        <v>228</v>
      </c>
      <c r="AQ699" s="123" t="s">
        <v>162</v>
      </c>
    </row>
    <row r="700" spans="1:43">
      <c r="A700" s="123" t="s">
        <v>8416</v>
      </c>
      <c r="B700" s="123" t="s">
        <v>8417</v>
      </c>
      <c r="C700" s="36">
        <v>43830</v>
      </c>
      <c r="D700" s="124">
        <v>1.141</v>
      </c>
      <c r="E700" s="124">
        <v>1.2410000000000001</v>
      </c>
      <c r="F700" s="125">
        <v>8.7719298245631502E-2</v>
      </c>
      <c r="G700" s="36">
        <v>43829</v>
      </c>
      <c r="H700" s="124">
        <v>1.1399999999999999</v>
      </c>
      <c r="I700" s="125">
        <v>22.688172043010699</v>
      </c>
      <c r="J700" s="123" t="s">
        <v>11445</v>
      </c>
      <c r="K700" s="125">
        <v>1.24223602484472</v>
      </c>
      <c r="L700" s="125">
        <v>2.97833935018049</v>
      </c>
      <c r="M700" s="130">
        <v>4.4871794871794899</v>
      </c>
      <c r="N700" s="137">
        <f t="shared" si="110"/>
        <v>17.94871794871796</v>
      </c>
      <c r="O700" s="132">
        <f t="shared" si="111"/>
        <v>0.1794871794871796</v>
      </c>
      <c r="P700" s="134">
        <f t="shared" si="112"/>
        <v>804</v>
      </c>
      <c r="Q700" s="134">
        <v>1124</v>
      </c>
      <c r="R700" s="134" t="str">
        <f t="shared" si="113"/>
        <v>804/1124</v>
      </c>
      <c r="S700" s="132">
        <f t="shared" si="114"/>
        <v>0.71530249110320288</v>
      </c>
      <c r="T700" s="137">
        <f t="shared" si="115"/>
        <v>64.234875444839858</v>
      </c>
      <c r="U700" s="133" t="e">
        <f ca="1">[1]!f_risk_annusharpe(A700,"2019/9/30","2019/12/31",1,1,3)</f>
        <v>#NAME?</v>
      </c>
      <c r="V700" s="134" t="e">
        <f t="shared" ca="1" si="116"/>
        <v>#NAME?</v>
      </c>
      <c r="W700" s="134">
        <f t="shared" si="117"/>
        <v>1124</v>
      </c>
      <c r="X700" s="134" t="e">
        <f t="shared" ca="1" si="118"/>
        <v>#NAME?</v>
      </c>
      <c r="Y700" s="132" t="e">
        <f t="shared" ca="1" si="119"/>
        <v>#NAME?</v>
      </c>
      <c r="Z700" s="137" t="e">
        <f t="shared" ca="1" si="120"/>
        <v>#NAME?</v>
      </c>
      <c r="AA700" s="125">
        <v>11.643835616438301</v>
      </c>
      <c r="AB700" s="125">
        <v>22.688172043010699</v>
      </c>
      <c r="AC700" s="123" t="s">
        <v>11445</v>
      </c>
      <c r="AD700" s="125">
        <v>10.112325528169</v>
      </c>
      <c r="AE700" s="123" t="s">
        <v>11446</v>
      </c>
      <c r="AF700" s="125">
        <v>25.087601800000002</v>
      </c>
      <c r="AG700" s="123" t="s">
        <v>11447</v>
      </c>
      <c r="AH700" s="125">
        <v>25.087601800000002</v>
      </c>
      <c r="AI700" s="123" t="s">
        <v>163</v>
      </c>
      <c r="AJ700" s="123" t="s">
        <v>189</v>
      </c>
      <c r="AK700" s="124">
        <v>0.79163578219999997</v>
      </c>
      <c r="AL700" s="123" t="s">
        <v>159</v>
      </c>
      <c r="AM700" s="36">
        <v>42733</v>
      </c>
      <c r="AN700" s="123" t="s">
        <v>9271</v>
      </c>
      <c r="AO700" s="123" t="s">
        <v>11448</v>
      </c>
      <c r="AP700" s="123" t="s">
        <v>161</v>
      </c>
      <c r="AQ700" s="123" t="s">
        <v>165</v>
      </c>
    </row>
    <row r="701" spans="1:43">
      <c r="A701" s="123" t="s">
        <v>8418</v>
      </c>
      <c r="B701" s="123" t="s">
        <v>8419</v>
      </c>
      <c r="C701" s="36">
        <v>43830</v>
      </c>
      <c r="D701" s="124">
        <v>1.083</v>
      </c>
      <c r="E701" s="124">
        <v>1.2729999999999999</v>
      </c>
      <c r="F701" s="125">
        <v>0.18501387604070499</v>
      </c>
      <c r="G701" s="36">
        <v>43829</v>
      </c>
      <c r="H701" s="124">
        <v>1.081</v>
      </c>
      <c r="I701" s="125">
        <v>22.675268253161601</v>
      </c>
      <c r="J701" s="123" t="s">
        <v>11449</v>
      </c>
      <c r="K701" s="125">
        <v>0.18501387604070499</v>
      </c>
      <c r="L701" s="125">
        <v>2.3462337089855398</v>
      </c>
      <c r="M701" s="130">
        <v>4.9580941155475404</v>
      </c>
      <c r="N701" s="137">
        <f t="shared" si="110"/>
        <v>19.832376462190162</v>
      </c>
      <c r="O701" s="132">
        <f t="shared" si="111"/>
        <v>0.19832376462190163</v>
      </c>
      <c r="P701" s="134">
        <f t="shared" si="112"/>
        <v>766</v>
      </c>
      <c r="Q701" s="134">
        <v>1124</v>
      </c>
      <c r="R701" s="134" t="str">
        <f t="shared" si="113"/>
        <v>766/1124</v>
      </c>
      <c r="S701" s="132">
        <f t="shared" si="114"/>
        <v>0.68149466192170816</v>
      </c>
      <c r="T701" s="137">
        <f t="shared" si="115"/>
        <v>65.92526690391459</v>
      </c>
      <c r="U701" s="133" t="e">
        <f ca="1">[1]!f_risk_annusharpe(A701,"2019/9/30","2019/12/31",1,1,3)</f>
        <v>#NAME?</v>
      </c>
      <c r="V701" s="134" t="e">
        <f t="shared" ca="1" si="116"/>
        <v>#NAME?</v>
      </c>
      <c r="W701" s="134">
        <f t="shared" si="117"/>
        <v>1124</v>
      </c>
      <c r="X701" s="134" t="e">
        <f t="shared" ca="1" si="118"/>
        <v>#NAME?</v>
      </c>
      <c r="Y701" s="132" t="e">
        <f t="shared" ca="1" si="119"/>
        <v>#NAME?</v>
      </c>
      <c r="Z701" s="137" t="e">
        <f t="shared" ca="1" si="120"/>
        <v>#NAME?</v>
      </c>
      <c r="AA701" s="125">
        <v>9.8776488467103594</v>
      </c>
      <c r="AB701" s="125">
        <v>22.675268253161601</v>
      </c>
      <c r="AC701" s="123" t="s">
        <v>11449</v>
      </c>
      <c r="AD701" s="125">
        <v>20.453175652467198</v>
      </c>
      <c r="AE701" s="123" t="s">
        <v>11450</v>
      </c>
      <c r="AF701" s="125">
        <v>30.9955095766129</v>
      </c>
      <c r="AG701" s="123" t="s">
        <v>11451</v>
      </c>
      <c r="AH701" s="125">
        <v>29.9475455</v>
      </c>
      <c r="AI701" s="123" t="s">
        <v>163</v>
      </c>
      <c r="AJ701" s="123" t="s">
        <v>166</v>
      </c>
      <c r="AK701" s="124">
        <v>4.9595849934</v>
      </c>
      <c r="AL701" s="123" t="s">
        <v>159</v>
      </c>
      <c r="AM701" s="36">
        <v>42593</v>
      </c>
      <c r="AN701" s="123" t="s">
        <v>9271</v>
      </c>
      <c r="AO701" s="123" t="s">
        <v>11452</v>
      </c>
      <c r="AP701" s="123" t="s">
        <v>196</v>
      </c>
      <c r="AQ701" s="123" t="s">
        <v>247</v>
      </c>
    </row>
    <row r="702" spans="1:43">
      <c r="A702" s="123" t="s">
        <v>8420</v>
      </c>
      <c r="B702" s="123" t="s">
        <v>8421</v>
      </c>
      <c r="C702" s="36">
        <v>43830</v>
      </c>
      <c r="D702" s="124">
        <v>1.0669999999999999</v>
      </c>
      <c r="E702" s="124">
        <v>1.107</v>
      </c>
      <c r="F702" s="125">
        <v>0.47080979284368302</v>
      </c>
      <c r="G702" s="36">
        <v>43829</v>
      </c>
      <c r="H702" s="124">
        <v>1.0620000000000001</v>
      </c>
      <c r="I702" s="125">
        <v>22.643678160919499</v>
      </c>
      <c r="J702" s="123" t="s">
        <v>11453</v>
      </c>
      <c r="K702" s="125">
        <v>1.8129770992366401</v>
      </c>
      <c r="L702" s="125">
        <v>8.5452695829094498</v>
      </c>
      <c r="M702" s="130">
        <v>9.2118730808597604</v>
      </c>
      <c r="N702" s="137">
        <f t="shared" si="110"/>
        <v>36.847492323439042</v>
      </c>
      <c r="O702" s="132">
        <f t="shared" si="111"/>
        <v>0.36847492323439041</v>
      </c>
      <c r="P702" s="134">
        <f t="shared" si="112"/>
        <v>401</v>
      </c>
      <c r="Q702" s="134">
        <v>1124</v>
      </c>
      <c r="R702" s="134" t="str">
        <f t="shared" si="113"/>
        <v>401/1124</v>
      </c>
      <c r="S702" s="132">
        <f t="shared" si="114"/>
        <v>0.35676156583629892</v>
      </c>
      <c r="T702" s="137">
        <f t="shared" si="115"/>
        <v>82.161921708185048</v>
      </c>
      <c r="U702" s="133" t="e">
        <f ca="1">[1]!f_risk_annusharpe(A702,"2019/9/30","2019/12/31",1,1,3)</f>
        <v>#NAME?</v>
      </c>
      <c r="V702" s="134" t="e">
        <f t="shared" ca="1" si="116"/>
        <v>#NAME?</v>
      </c>
      <c r="W702" s="134">
        <f t="shared" si="117"/>
        <v>1124</v>
      </c>
      <c r="X702" s="134" t="e">
        <f t="shared" ca="1" si="118"/>
        <v>#NAME?</v>
      </c>
      <c r="Y702" s="132" t="e">
        <f t="shared" ca="1" si="119"/>
        <v>#NAME?</v>
      </c>
      <c r="Z702" s="137" t="e">
        <f t="shared" ca="1" si="120"/>
        <v>#NAME?</v>
      </c>
      <c r="AA702" s="125">
        <v>9.5482546201232008</v>
      </c>
      <c r="AB702" s="125">
        <v>22.643678160919499</v>
      </c>
      <c r="AC702" s="123" t="s">
        <v>11453</v>
      </c>
      <c r="AD702" s="125">
        <v>-6.8859422903514503E-2</v>
      </c>
      <c r="AE702" s="123" t="s">
        <v>11454</v>
      </c>
      <c r="AF702" s="125">
        <v>8.1206194146341595</v>
      </c>
      <c r="AG702" s="123" t="s">
        <v>11455</v>
      </c>
      <c r="AH702" s="125">
        <v>10.8236349</v>
      </c>
      <c r="AI702" s="123" t="s">
        <v>157</v>
      </c>
      <c r="AJ702" s="123" t="s">
        <v>158</v>
      </c>
      <c r="AK702" s="124">
        <v>1.6435284472</v>
      </c>
      <c r="AL702" s="123" t="s">
        <v>159</v>
      </c>
      <c r="AM702" s="36">
        <v>42319</v>
      </c>
      <c r="AN702" s="123" t="s">
        <v>9271</v>
      </c>
      <c r="AO702" s="123" t="s">
        <v>11456</v>
      </c>
      <c r="AP702" s="123" t="s">
        <v>282</v>
      </c>
      <c r="AQ702" s="123" t="s">
        <v>489</v>
      </c>
    </row>
    <row r="703" spans="1:43">
      <c r="A703" s="123" t="s">
        <v>8422</v>
      </c>
      <c r="B703" s="123" t="s">
        <v>8423</v>
      </c>
      <c r="C703" s="36">
        <v>43830</v>
      </c>
      <c r="D703" s="124">
        <v>1.1034999999999999</v>
      </c>
      <c r="E703" s="124">
        <v>1.1034999999999999</v>
      </c>
      <c r="F703" s="125">
        <v>5.4402031009151697E-2</v>
      </c>
      <c r="G703" s="36">
        <v>43829</v>
      </c>
      <c r="H703" s="124">
        <v>1.1029</v>
      </c>
      <c r="I703" s="125">
        <v>22.624736081786899</v>
      </c>
      <c r="J703" s="123" t="s">
        <v>11457</v>
      </c>
      <c r="K703" s="125">
        <v>0.41860041860041303</v>
      </c>
      <c r="L703" s="125">
        <v>1.63013446306869</v>
      </c>
      <c r="M703" s="130">
        <v>2.3465034316453202</v>
      </c>
      <c r="N703" s="137">
        <f t="shared" si="110"/>
        <v>9.3860137265812806</v>
      </c>
      <c r="O703" s="132">
        <f t="shared" si="111"/>
        <v>9.3860137265812812E-2</v>
      </c>
      <c r="P703" s="134">
        <f t="shared" si="112"/>
        <v>1031</v>
      </c>
      <c r="Q703" s="134">
        <v>1124</v>
      </c>
      <c r="R703" s="134" t="str">
        <f t="shared" si="113"/>
        <v>1031/1124</v>
      </c>
      <c r="S703" s="132">
        <f t="shared" si="114"/>
        <v>0.91725978647686834</v>
      </c>
      <c r="T703" s="137">
        <f t="shared" si="115"/>
        <v>60</v>
      </c>
      <c r="U703" s="133" t="e">
        <f ca="1">[1]!f_risk_annusharpe(A703,"2019/9/30","2019/12/31",1,1,3)</f>
        <v>#NAME?</v>
      </c>
      <c r="V703" s="134" t="e">
        <f t="shared" ca="1" si="116"/>
        <v>#NAME?</v>
      </c>
      <c r="W703" s="134">
        <f t="shared" si="117"/>
        <v>1124</v>
      </c>
      <c r="X703" s="134" t="e">
        <f t="shared" ca="1" si="118"/>
        <v>#NAME?</v>
      </c>
      <c r="Y703" s="132" t="e">
        <f t="shared" ca="1" si="119"/>
        <v>#NAME?</v>
      </c>
      <c r="Z703" s="137" t="e">
        <f t="shared" ca="1" si="120"/>
        <v>#NAME?</v>
      </c>
      <c r="AA703" s="125">
        <v>7.4907461523475503</v>
      </c>
      <c r="AB703" s="125">
        <v>22.624736081786899</v>
      </c>
      <c r="AC703" s="123" t="s">
        <v>11457</v>
      </c>
      <c r="AD703" s="125">
        <v>1.21995964043294</v>
      </c>
      <c r="AE703" s="123" t="s">
        <v>11458</v>
      </c>
      <c r="AF703" s="125">
        <v>12.913128005730099</v>
      </c>
      <c r="AG703" s="123" t="s">
        <v>11459</v>
      </c>
      <c r="AH703" s="125">
        <v>10.35</v>
      </c>
      <c r="AI703" s="123" t="s">
        <v>163</v>
      </c>
      <c r="AJ703" s="123" t="s">
        <v>158</v>
      </c>
      <c r="AK703" s="124">
        <v>1.6221351854999999</v>
      </c>
      <c r="AL703" s="123" t="s">
        <v>159</v>
      </c>
      <c r="AM703" s="36">
        <v>42640</v>
      </c>
      <c r="AN703" s="123" t="s">
        <v>9271</v>
      </c>
      <c r="AO703" s="123" t="s">
        <v>10066</v>
      </c>
      <c r="AP703" s="123" t="s">
        <v>175</v>
      </c>
      <c r="AQ703" s="123" t="s">
        <v>229</v>
      </c>
    </row>
    <row r="704" spans="1:43">
      <c r="A704" s="123" t="s">
        <v>8424</v>
      </c>
      <c r="B704" s="123" t="s">
        <v>8425</v>
      </c>
      <c r="C704" s="36">
        <v>43830</v>
      </c>
      <c r="D704" s="124">
        <v>0.99099999999999999</v>
      </c>
      <c r="E704" s="124">
        <v>0.99099999999999999</v>
      </c>
      <c r="F704" s="125">
        <v>0.10101010101010099</v>
      </c>
      <c r="G704" s="36">
        <v>43829</v>
      </c>
      <c r="H704" s="124">
        <v>0.99</v>
      </c>
      <c r="I704" s="125">
        <v>22.4969097651421</v>
      </c>
      <c r="J704" s="123" t="s">
        <v>11460</v>
      </c>
      <c r="K704" s="125">
        <v>1.4329580348004101</v>
      </c>
      <c r="L704" s="125">
        <v>3.9874081846799601</v>
      </c>
      <c r="M704" s="130">
        <v>5.9893048128342201</v>
      </c>
      <c r="N704" s="137">
        <f t="shared" si="110"/>
        <v>23.95721925133688</v>
      </c>
      <c r="O704" s="132">
        <f t="shared" si="111"/>
        <v>0.23957219251336881</v>
      </c>
      <c r="P704" s="134">
        <f t="shared" si="112"/>
        <v>683</v>
      </c>
      <c r="Q704" s="134">
        <v>1124</v>
      </c>
      <c r="R704" s="134" t="str">
        <f t="shared" si="113"/>
        <v>683/1124</v>
      </c>
      <c r="S704" s="132">
        <f t="shared" si="114"/>
        <v>0.60765124555160144</v>
      </c>
      <c r="T704" s="137">
        <f t="shared" si="115"/>
        <v>69.617437722419936</v>
      </c>
      <c r="U704" s="133" t="e">
        <f ca="1">[1]!f_risk_annusharpe(A704,"2019/9/30","2019/12/31",1,1,3)</f>
        <v>#NAME?</v>
      </c>
      <c r="V704" s="134" t="e">
        <f t="shared" ca="1" si="116"/>
        <v>#NAME?</v>
      </c>
      <c r="W704" s="134">
        <f t="shared" si="117"/>
        <v>1124</v>
      </c>
      <c r="X704" s="134" t="e">
        <f t="shared" ca="1" si="118"/>
        <v>#NAME?</v>
      </c>
      <c r="Y704" s="132" t="e">
        <f t="shared" ca="1" si="119"/>
        <v>#NAME?</v>
      </c>
      <c r="Z704" s="137" t="e">
        <f t="shared" ca="1" si="120"/>
        <v>#NAME?</v>
      </c>
      <c r="AA704" s="125">
        <v>5.7630736392742703</v>
      </c>
      <c r="AB704" s="125">
        <v>22.4969097651421</v>
      </c>
      <c r="AC704" s="123" t="s">
        <v>11460</v>
      </c>
      <c r="AD704" s="125">
        <v>-11.9893428063943</v>
      </c>
      <c r="AE704" s="123" t="s">
        <v>11461</v>
      </c>
      <c r="AF704" s="125">
        <v>0.60913705583756395</v>
      </c>
      <c r="AG704" s="123" t="s">
        <v>11462</v>
      </c>
      <c r="AH704" s="125">
        <v>-0.90000000000000102</v>
      </c>
      <c r="AI704" s="123" t="s">
        <v>163</v>
      </c>
      <c r="AJ704" s="123" t="s">
        <v>158</v>
      </c>
      <c r="AK704" s="124">
        <v>1.5064120932</v>
      </c>
      <c r="AL704" s="123" t="s">
        <v>159</v>
      </c>
      <c r="AM704" s="36">
        <v>42353</v>
      </c>
      <c r="AN704" s="123" t="s">
        <v>9271</v>
      </c>
      <c r="AO704" s="123" t="s">
        <v>11463</v>
      </c>
      <c r="AP704" s="123" t="s">
        <v>433</v>
      </c>
      <c r="AQ704" s="123" t="s">
        <v>181</v>
      </c>
    </row>
    <row r="705" spans="1:43">
      <c r="A705" s="123" t="s">
        <v>8426</v>
      </c>
      <c r="B705" s="123" t="s">
        <v>8427</v>
      </c>
      <c r="C705" s="36">
        <v>43830</v>
      </c>
      <c r="D705" s="124">
        <v>1.014</v>
      </c>
      <c r="E705" s="124">
        <v>1.014</v>
      </c>
      <c r="F705" s="125">
        <v>0.396039603960396</v>
      </c>
      <c r="G705" s="36">
        <v>43829</v>
      </c>
      <c r="H705" s="124">
        <v>1.01</v>
      </c>
      <c r="I705" s="125">
        <v>22.463768115941999</v>
      </c>
      <c r="J705" s="123" t="s">
        <v>11464</v>
      </c>
      <c r="K705" s="125">
        <v>2.0120724346076502</v>
      </c>
      <c r="L705" s="125">
        <v>5.5150884495317403</v>
      </c>
      <c r="M705" s="130">
        <v>8.5653104925053505</v>
      </c>
      <c r="N705" s="137">
        <f t="shared" si="110"/>
        <v>34.261241970021402</v>
      </c>
      <c r="O705" s="132">
        <f t="shared" si="111"/>
        <v>0.342612419700214</v>
      </c>
      <c r="P705" s="134">
        <f t="shared" si="112"/>
        <v>450</v>
      </c>
      <c r="Q705" s="134">
        <v>1124</v>
      </c>
      <c r="R705" s="134" t="str">
        <f t="shared" si="113"/>
        <v>450/1124</v>
      </c>
      <c r="S705" s="132">
        <f t="shared" si="114"/>
        <v>0.40035587188612098</v>
      </c>
      <c r="T705" s="137">
        <f t="shared" si="115"/>
        <v>79.982206405693958</v>
      </c>
      <c r="U705" s="133" t="e">
        <f ca="1">[1]!f_risk_annusharpe(A705,"2019/9/30","2019/12/31",1,1,3)</f>
        <v>#NAME?</v>
      </c>
      <c r="V705" s="134" t="e">
        <f t="shared" ca="1" si="116"/>
        <v>#NAME?</v>
      </c>
      <c r="W705" s="134">
        <f t="shared" si="117"/>
        <v>1124</v>
      </c>
      <c r="X705" s="134" t="e">
        <f t="shared" ca="1" si="118"/>
        <v>#NAME?</v>
      </c>
      <c r="Y705" s="132" t="e">
        <f t="shared" ca="1" si="119"/>
        <v>#NAME?</v>
      </c>
      <c r="Z705" s="137" t="e">
        <f t="shared" ca="1" si="120"/>
        <v>#NAME?</v>
      </c>
      <c r="AA705" s="125">
        <v>8.3333333333333304</v>
      </c>
      <c r="AB705" s="125">
        <v>22.463768115941999</v>
      </c>
      <c r="AC705" s="123" t="s">
        <v>11464</v>
      </c>
      <c r="AD705" s="125">
        <v>-7.9019073569482297</v>
      </c>
      <c r="AE705" s="123" t="s">
        <v>11465</v>
      </c>
      <c r="AF705" s="125">
        <v>1.9095477386934701</v>
      </c>
      <c r="AG705" s="123" t="s">
        <v>11466</v>
      </c>
      <c r="AH705" s="125">
        <v>1.4</v>
      </c>
      <c r="AI705" s="123" t="s">
        <v>157</v>
      </c>
      <c r="AJ705" s="123" t="s">
        <v>158</v>
      </c>
      <c r="AK705" s="124">
        <v>0.86874153610000004</v>
      </c>
      <c r="AL705" s="123" t="s">
        <v>159</v>
      </c>
      <c r="AM705" s="36">
        <v>42261</v>
      </c>
      <c r="AN705" s="123" t="s">
        <v>9271</v>
      </c>
      <c r="AO705" s="123" t="s">
        <v>9978</v>
      </c>
      <c r="AP705" s="123" t="s">
        <v>261</v>
      </c>
      <c r="AQ705" s="123" t="s">
        <v>185</v>
      </c>
    </row>
    <row r="706" spans="1:43">
      <c r="A706" s="123" t="s">
        <v>8428</v>
      </c>
      <c r="B706" s="123" t="s">
        <v>8429</v>
      </c>
      <c r="C706" s="36">
        <v>43830</v>
      </c>
      <c r="D706" s="124">
        <v>0.96840000000000004</v>
      </c>
      <c r="E706" s="124">
        <v>0.96840000000000004</v>
      </c>
      <c r="F706" s="125">
        <v>-3.09693403530471E-2</v>
      </c>
      <c r="G706" s="36">
        <v>43829</v>
      </c>
      <c r="H706" s="124">
        <v>0.96870000000000001</v>
      </c>
      <c r="I706" s="125">
        <v>22.380892202704398</v>
      </c>
      <c r="J706" s="123" t="s">
        <v>11467</v>
      </c>
      <c r="K706" s="125">
        <v>1.1806498798453799</v>
      </c>
      <c r="L706" s="125">
        <v>3.2079292337205598</v>
      </c>
      <c r="M706" s="130">
        <v>4.4660194174757297</v>
      </c>
      <c r="N706" s="137">
        <f t="shared" si="110"/>
        <v>17.864077669902919</v>
      </c>
      <c r="O706" s="132">
        <f t="shared" si="111"/>
        <v>0.1786407766990292</v>
      </c>
      <c r="P706" s="134">
        <f t="shared" si="112"/>
        <v>806</v>
      </c>
      <c r="Q706" s="134">
        <v>1124</v>
      </c>
      <c r="R706" s="134" t="str">
        <f t="shared" si="113"/>
        <v>806/1124</v>
      </c>
      <c r="S706" s="132">
        <f t="shared" si="114"/>
        <v>0.7170818505338078</v>
      </c>
      <c r="T706" s="137">
        <f t="shared" si="115"/>
        <v>64.145907473309606</v>
      </c>
      <c r="U706" s="133" t="e">
        <f ca="1">[1]!f_risk_annusharpe(A706,"2019/9/30","2019/12/31",1,1,3)</f>
        <v>#NAME?</v>
      </c>
      <c r="V706" s="134" t="e">
        <f t="shared" ca="1" si="116"/>
        <v>#NAME?</v>
      </c>
      <c r="W706" s="134">
        <f t="shared" si="117"/>
        <v>1124</v>
      </c>
      <c r="X706" s="134" t="e">
        <f t="shared" ca="1" si="118"/>
        <v>#NAME?</v>
      </c>
      <c r="Y706" s="132" t="e">
        <f t="shared" ca="1" si="119"/>
        <v>#NAME?</v>
      </c>
      <c r="Z706" s="137" t="e">
        <f t="shared" ca="1" si="120"/>
        <v>#NAME?</v>
      </c>
      <c r="AA706" s="125">
        <v>4.9869904596704302</v>
      </c>
      <c r="AB706" s="125">
        <v>22.380892202704398</v>
      </c>
      <c r="AC706" s="123" t="s">
        <v>11467</v>
      </c>
      <c r="AD706" s="125">
        <v>-2.3002421307506</v>
      </c>
      <c r="AE706" s="123" t="s">
        <v>11468</v>
      </c>
      <c r="AF706" s="125">
        <v>-2.0730104156132998</v>
      </c>
      <c r="AG706" s="123" t="s">
        <v>11469</v>
      </c>
      <c r="AH706" s="125">
        <v>-3.16</v>
      </c>
      <c r="AI706" s="123" t="s">
        <v>163</v>
      </c>
      <c r="AJ706" s="123" t="s">
        <v>158</v>
      </c>
      <c r="AK706" s="124">
        <v>2.1588138862999999</v>
      </c>
      <c r="AL706" s="123" t="s">
        <v>159</v>
      </c>
      <c r="AM706" s="36">
        <v>42697</v>
      </c>
      <c r="AN706" s="123" t="s">
        <v>9271</v>
      </c>
      <c r="AO706" s="123" t="s">
        <v>206</v>
      </c>
      <c r="AP706" s="123" t="s">
        <v>205</v>
      </c>
      <c r="AQ706" s="123" t="s">
        <v>162</v>
      </c>
    </row>
    <row r="707" spans="1:43">
      <c r="A707" s="123" t="s">
        <v>8430</v>
      </c>
      <c r="B707" s="123" t="s">
        <v>8431</v>
      </c>
      <c r="C707" s="36">
        <v>43830</v>
      </c>
      <c r="D707" s="124">
        <v>1.17</v>
      </c>
      <c r="E707" s="124">
        <v>1.2789999999999999</v>
      </c>
      <c r="F707" s="125">
        <v>0</v>
      </c>
      <c r="G707" s="36">
        <v>43829</v>
      </c>
      <c r="H707" s="124">
        <v>1.17</v>
      </c>
      <c r="I707" s="125">
        <v>22.345928407192599</v>
      </c>
      <c r="J707" s="123" t="s">
        <v>11470</v>
      </c>
      <c r="K707" s="125">
        <v>0.60189165950128298</v>
      </c>
      <c r="L707" s="125">
        <v>2.18338390742153</v>
      </c>
      <c r="M707" s="130">
        <v>2.0942186509578198</v>
      </c>
      <c r="N707" s="137">
        <f t="shared" si="110"/>
        <v>8.3768746038312791</v>
      </c>
      <c r="O707" s="132">
        <f t="shared" si="111"/>
        <v>8.3768746038312789E-2</v>
      </c>
      <c r="P707" s="134">
        <f t="shared" si="112"/>
        <v>1052</v>
      </c>
      <c r="Q707" s="134">
        <v>1124</v>
      </c>
      <c r="R707" s="134" t="str">
        <f t="shared" si="113"/>
        <v>1052/1124</v>
      </c>
      <c r="S707" s="132">
        <f t="shared" si="114"/>
        <v>0.93594306049822062</v>
      </c>
      <c r="T707" s="137">
        <f t="shared" si="115"/>
        <v>60</v>
      </c>
      <c r="U707" s="133" t="e">
        <f ca="1">[1]!f_risk_annusharpe(A707,"2019/9/30","2019/12/31",1,1,3)</f>
        <v>#NAME?</v>
      </c>
      <c r="V707" s="134" t="e">
        <f t="shared" ca="1" si="116"/>
        <v>#NAME?</v>
      </c>
      <c r="W707" s="134">
        <f t="shared" si="117"/>
        <v>1124</v>
      </c>
      <c r="X707" s="134" t="e">
        <f t="shared" ca="1" si="118"/>
        <v>#NAME?</v>
      </c>
      <c r="Y707" s="132" t="e">
        <f t="shared" ca="1" si="119"/>
        <v>#NAME?</v>
      </c>
      <c r="Z707" s="137" t="e">
        <f t="shared" ca="1" si="120"/>
        <v>#NAME?</v>
      </c>
      <c r="AA707" s="125">
        <v>4.7171363071052799</v>
      </c>
      <c r="AB707" s="125">
        <v>22.345928407192599</v>
      </c>
      <c r="AC707" s="123" t="s">
        <v>11470</v>
      </c>
      <c r="AD707" s="125">
        <v>17.603838158851801</v>
      </c>
      <c r="AE707" s="123" t="s">
        <v>11471</v>
      </c>
      <c r="AF707" s="125">
        <v>28.954667664670701</v>
      </c>
      <c r="AG707" s="123" t="s">
        <v>11472</v>
      </c>
      <c r="AH707" s="125">
        <v>29.212577</v>
      </c>
      <c r="AI707" s="123" t="s">
        <v>163</v>
      </c>
      <c r="AJ707" s="123" t="s">
        <v>166</v>
      </c>
      <c r="AK707" s="124">
        <v>3.5871076356999998</v>
      </c>
      <c r="AL707" s="123" t="s">
        <v>159</v>
      </c>
      <c r="AM707" s="36">
        <v>42459</v>
      </c>
      <c r="AN707" s="123" t="s">
        <v>9271</v>
      </c>
      <c r="AO707" s="123" t="s">
        <v>484</v>
      </c>
      <c r="AP707" s="123" t="s">
        <v>179</v>
      </c>
      <c r="AQ707" s="123" t="s">
        <v>247</v>
      </c>
    </row>
    <row r="708" spans="1:43">
      <c r="A708" s="123" t="s">
        <v>8432</v>
      </c>
      <c r="B708" s="123" t="s">
        <v>8433</v>
      </c>
      <c r="C708" s="36">
        <v>43830</v>
      </c>
      <c r="D708" s="124">
        <v>0.96299999999999997</v>
      </c>
      <c r="E708" s="124">
        <v>0.96299999999999997</v>
      </c>
      <c r="F708" s="125">
        <v>0.35431429762400601</v>
      </c>
      <c r="G708" s="36">
        <v>43829</v>
      </c>
      <c r="H708" s="124">
        <v>0.95960000000000001</v>
      </c>
      <c r="I708" s="125">
        <v>22.316778864473498</v>
      </c>
      <c r="J708" s="123" t="s">
        <v>11473</v>
      </c>
      <c r="K708" s="125">
        <v>4.20950113624066</v>
      </c>
      <c r="L708" s="125">
        <v>13.387495584599099</v>
      </c>
      <c r="M708" s="130">
        <v>14.1806971780887</v>
      </c>
      <c r="N708" s="137">
        <f t="shared" ref="N708:N771" si="121">M708*4</f>
        <v>56.722788712354799</v>
      </c>
      <c r="O708" s="132">
        <f t="shared" ref="O708:O771" si="122">N708/100</f>
        <v>0.56722788712354799</v>
      </c>
      <c r="P708" s="134">
        <f t="shared" ref="P708:P771" si="123">RANK(O708,$O$3:$O$2000,0)</f>
        <v>103</v>
      </c>
      <c r="Q708" s="134">
        <v>1124</v>
      </c>
      <c r="R708" s="134" t="str">
        <f t="shared" ref="R708:R771" si="124">P708&amp;"/"&amp;Q708</f>
        <v>103/1124</v>
      </c>
      <c r="S708" s="132">
        <f t="shared" ref="S708:S771" si="125">P708/Q708</f>
        <v>9.163701067615658E-2</v>
      </c>
      <c r="T708" s="137">
        <f t="shared" ref="T708:T771" si="126">IF(S708&gt;0.8,60,60+40/80%*(80%-S708))</f>
        <v>95.418149466192176</v>
      </c>
      <c r="U708" s="133" t="e">
        <f ca="1">[1]!f_risk_annusharpe(A708,"2019/9/30","2019/12/31",1,1,3)</f>
        <v>#NAME?</v>
      </c>
      <c r="V708" s="134" t="e">
        <f t="shared" ref="V708:V771" ca="1" si="127">RANK(U708,$U$3:$U$1230,0)</f>
        <v>#NAME?</v>
      </c>
      <c r="W708" s="134">
        <f t="shared" ref="W708:W771" si="128">Q708</f>
        <v>1124</v>
      </c>
      <c r="X708" s="134" t="e">
        <f t="shared" ref="X708:X771" ca="1" si="129">V708&amp;"/"&amp;W708</f>
        <v>#NAME?</v>
      </c>
      <c r="Y708" s="132" t="e">
        <f t="shared" ref="Y708:Y771" ca="1" si="130">V708/W708</f>
        <v>#NAME?</v>
      </c>
      <c r="Z708" s="137" t="e">
        <f t="shared" ref="Z708:Z771" ca="1" si="131">IF(Y708&gt;0.8,60,60+40/80%*(80%-Y708))</f>
        <v>#NAME?</v>
      </c>
      <c r="AA708" s="125">
        <v>17.754952311078501</v>
      </c>
      <c r="AB708" s="125">
        <v>22.316778864473498</v>
      </c>
      <c r="AC708" s="123" t="s">
        <v>11473</v>
      </c>
      <c r="AD708" s="125">
        <v>-8.23327615780447</v>
      </c>
      <c r="AE708" s="123" t="s">
        <v>11474</v>
      </c>
      <c r="AF708" s="126">
        <v>0</v>
      </c>
      <c r="AG708" s="123"/>
      <c r="AH708" s="125">
        <v>-3.7</v>
      </c>
      <c r="AI708" s="123" t="s">
        <v>157</v>
      </c>
      <c r="AJ708" s="123" t="s">
        <v>95</v>
      </c>
      <c r="AK708" s="124">
        <v>0.5144108315</v>
      </c>
      <c r="AL708" s="123" t="s">
        <v>159</v>
      </c>
      <c r="AM708" s="36">
        <v>42760</v>
      </c>
      <c r="AN708" s="123" t="s">
        <v>9271</v>
      </c>
      <c r="AO708" s="123" t="s">
        <v>11475</v>
      </c>
      <c r="AP708" s="123" t="s">
        <v>167</v>
      </c>
      <c r="AQ708" s="123" t="s">
        <v>185</v>
      </c>
    </row>
    <row r="709" spans="1:43">
      <c r="A709" s="123" t="s">
        <v>8434</v>
      </c>
      <c r="B709" s="123" t="s">
        <v>8435</v>
      </c>
      <c r="C709" s="36">
        <v>43830</v>
      </c>
      <c r="D709" s="124">
        <v>1.2050000000000001</v>
      </c>
      <c r="E709" s="124">
        <v>1.2050000000000001</v>
      </c>
      <c r="F709" s="125">
        <v>0.41666666666667601</v>
      </c>
      <c r="G709" s="36">
        <v>43829</v>
      </c>
      <c r="H709" s="124">
        <v>1.2</v>
      </c>
      <c r="I709" s="125">
        <v>22.210953346856002</v>
      </c>
      <c r="J709" s="123" t="s">
        <v>11476</v>
      </c>
      <c r="K709" s="125">
        <v>1.85967878275571</v>
      </c>
      <c r="L709" s="125">
        <v>4.7826086956521898</v>
      </c>
      <c r="M709" s="130">
        <v>7.4933095450490699</v>
      </c>
      <c r="N709" s="137">
        <f t="shared" si="121"/>
        <v>29.97323818019628</v>
      </c>
      <c r="O709" s="132">
        <f t="shared" si="122"/>
        <v>0.29973238180196282</v>
      </c>
      <c r="P709" s="134">
        <f t="shared" si="123"/>
        <v>554</v>
      </c>
      <c r="Q709" s="134">
        <v>1124</v>
      </c>
      <c r="R709" s="134" t="str">
        <f t="shared" si="124"/>
        <v>554/1124</v>
      </c>
      <c r="S709" s="132">
        <f t="shared" si="125"/>
        <v>0.49288256227758009</v>
      </c>
      <c r="T709" s="137">
        <f t="shared" si="126"/>
        <v>75.355871886120994</v>
      </c>
      <c r="U709" s="133" t="e">
        <f ca="1">[1]!f_risk_annusharpe(A709,"2019/9/30","2019/12/31",1,1,3)</f>
        <v>#NAME?</v>
      </c>
      <c r="V709" s="134" t="e">
        <f t="shared" ca="1" si="127"/>
        <v>#NAME?</v>
      </c>
      <c r="W709" s="134">
        <f t="shared" si="128"/>
        <v>1124</v>
      </c>
      <c r="X709" s="134" t="e">
        <f t="shared" ca="1" si="129"/>
        <v>#NAME?</v>
      </c>
      <c r="Y709" s="132" t="e">
        <f t="shared" ca="1" si="130"/>
        <v>#NAME?</v>
      </c>
      <c r="Z709" s="137" t="e">
        <f t="shared" ca="1" si="131"/>
        <v>#NAME?</v>
      </c>
      <c r="AA709" s="125">
        <v>8.5585585585585608</v>
      </c>
      <c r="AB709" s="125">
        <v>22.210953346856002</v>
      </c>
      <c r="AC709" s="123" t="s">
        <v>11476</v>
      </c>
      <c r="AD709" s="125">
        <v>7.4933095450490699</v>
      </c>
      <c r="AE709" s="123" t="s">
        <v>11477</v>
      </c>
      <c r="AF709" s="125">
        <v>20.983935742971902</v>
      </c>
      <c r="AG709" s="123" t="s">
        <v>11478</v>
      </c>
      <c r="AH709" s="125">
        <v>20.5</v>
      </c>
      <c r="AI709" s="123" t="s">
        <v>157</v>
      </c>
      <c r="AJ709" s="123" t="s">
        <v>189</v>
      </c>
      <c r="AK709" s="124">
        <v>2.4605807666000001</v>
      </c>
      <c r="AL709" s="123" t="s">
        <v>159</v>
      </c>
      <c r="AM709" s="36">
        <v>42670</v>
      </c>
      <c r="AN709" s="123" t="s">
        <v>9271</v>
      </c>
      <c r="AO709" s="123" t="s">
        <v>11479</v>
      </c>
      <c r="AP709" s="123" t="s">
        <v>219</v>
      </c>
      <c r="AQ709" s="123" t="s">
        <v>183</v>
      </c>
    </row>
    <row r="710" spans="1:43">
      <c r="A710" s="123" t="s">
        <v>8436</v>
      </c>
      <c r="B710" s="123" t="s">
        <v>8437</v>
      </c>
      <c r="C710" s="36">
        <v>43830</v>
      </c>
      <c r="D710" s="124">
        <v>1.454</v>
      </c>
      <c r="E710" s="124">
        <v>1.5740000000000001</v>
      </c>
      <c r="F710" s="125">
        <v>-0.27434842249657099</v>
      </c>
      <c r="G710" s="36">
        <v>43829</v>
      </c>
      <c r="H710" s="124">
        <v>1.458</v>
      </c>
      <c r="I710" s="125">
        <v>22.184873949579799</v>
      </c>
      <c r="J710" s="123" t="s">
        <v>11480</v>
      </c>
      <c r="K710" s="125">
        <v>0.69252077562326197</v>
      </c>
      <c r="L710" s="125">
        <v>6.5982404692082</v>
      </c>
      <c r="M710" s="130">
        <v>9.1591591591591506</v>
      </c>
      <c r="N710" s="137">
        <f t="shared" si="121"/>
        <v>36.636636636636602</v>
      </c>
      <c r="O710" s="132">
        <f t="shared" si="122"/>
        <v>0.36636636636636605</v>
      </c>
      <c r="P710" s="134">
        <f t="shared" si="123"/>
        <v>405</v>
      </c>
      <c r="Q710" s="134">
        <v>1124</v>
      </c>
      <c r="R710" s="134" t="str">
        <f t="shared" si="124"/>
        <v>405/1124</v>
      </c>
      <c r="S710" s="132">
        <f t="shared" si="125"/>
        <v>0.36032028469750887</v>
      </c>
      <c r="T710" s="137">
        <f t="shared" si="126"/>
        <v>81.983985765124558</v>
      </c>
      <c r="U710" s="133" t="e">
        <f ca="1">[1]!f_risk_annusharpe(A710,"2019/9/30","2019/12/31",1,1,3)</f>
        <v>#NAME?</v>
      </c>
      <c r="V710" s="134" t="e">
        <f t="shared" ca="1" si="127"/>
        <v>#NAME?</v>
      </c>
      <c r="W710" s="134">
        <f t="shared" si="128"/>
        <v>1124</v>
      </c>
      <c r="X710" s="134" t="e">
        <f t="shared" ca="1" si="129"/>
        <v>#NAME?</v>
      </c>
      <c r="Y710" s="132" t="e">
        <f t="shared" ca="1" si="130"/>
        <v>#NAME?</v>
      </c>
      <c r="Z710" s="137" t="e">
        <f t="shared" ca="1" si="131"/>
        <v>#NAME?</v>
      </c>
      <c r="AA710" s="125">
        <v>8.9138576779026106</v>
      </c>
      <c r="AB710" s="125">
        <v>22.184873949579799</v>
      </c>
      <c r="AC710" s="123" t="s">
        <v>11480</v>
      </c>
      <c r="AD710" s="125">
        <v>-0.68306010928962402</v>
      </c>
      <c r="AE710" s="123" t="s">
        <v>11481</v>
      </c>
      <c r="AF710" s="125">
        <v>43.3440069216757</v>
      </c>
      <c r="AG710" s="123" t="s">
        <v>11482</v>
      </c>
      <c r="AH710" s="125">
        <v>57.391719600000002</v>
      </c>
      <c r="AI710" s="123" t="s">
        <v>157</v>
      </c>
      <c r="AJ710" s="123" t="s">
        <v>189</v>
      </c>
      <c r="AK710" s="124">
        <v>2.6377203053999998</v>
      </c>
      <c r="AL710" s="123" t="s">
        <v>159</v>
      </c>
      <c r="AM710" s="36">
        <v>42488</v>
      </c>
      <c r="AN710" s="123" t="s">
        <v>9271</v>
      </c>
      <c r="AO710" s="123" t="s">
        <v>11483</v>
      </c>
      <c r="AP710" s="123" t="s">
        <v>286</v>
      </c>
      <c r="AQ710" s="123" t="s">
        <v>173</v>
      </c>
    </row>
    <row r="711" spans="1:43">
      <c r="A711" s="123" t="s">
        <v>8438</v>
      </c>
      <c r="B711" s="123" t="s">
        <v>8439</v>
      </c>
      <c r="C711" s="36">
        <v>43830</v>
      </c>
      <c r="D711" s="124">
        <v>0.71199999999999997</v>
      </c>
      <c r="E711" s="124">
        <v>0.71199999999999997</v>
      </c>
      <c r="F711" s="125">
        <v>0</v>
      </c>
      <c r="G711" s="36">
        <v>43829</v>
      </c>
      <c r="H711" s="124">
        <v>0.71199999999999997</v>
      </c>
      <c r="I711" s="125">
        <v>22.1269296740995</v>
      </c>
      <c r="J711" s="123" t="s">
        <v>11484</v>
      </c>
      <c r="K711" s="125">
        <v>1.71428571428572</v>
      </c>
      <c r="L711" s="125">
        <v>4.5521292217327298</v>
      </c>
      <c r="M711" s="130">
        <v>6.1102831594634797</v>
      </c>
      <c r="N711" s="137">
        <f t="shared" si="121"/>
        <v>24.441132637853919</v>
      </c>
      <c r="O711" s="132">
        <f t="shared" si="122"/>
        <v>0.24441132637853918</v>
      </c>
      <c r="P711" s="134">
        <f t="shared" si="123"/>
        <v>672</v>
      </c>
      <c r="Q711" s="134">
        <v>1124</v>
      </c>
      <c r="R711" s="134" t="str">
        <f t="shared" si="124"/>
        <v>672/1124</v>
      </c>
      <c r="S711" s="132">
        <f t="shared" si="125"/>
        <v>0.59786476868327398</v>
      </c>
      <c r="T711" s="137">
        <f t="shared" si="126"/>
        <v>70.106761565836308</v>
      </c>
      <c r="U711" s="133" t="e">
        <f ca="1">[1]!f_risk_annusharpe(A711,"2019/9/30","2019/12/31",1,1,3)</f>
        <v>#NAME?</v>
      </c>
      <c r="V711" s="134" t="e">
        <f t="shared" ca="1" si="127"/>
        <v>#NAME?</v>
      </c>
      <c r="W711" s="134">
        <f t="shared" si="128"/>
        <v>1124</v>
      </c>
      <c r="X711" s="134" t="e">
        <f t="shared" ca="1" si="129"/>
        <v>#NAME?</v>
      </c>
      <c r="Y711" s="132" t="e">
        <f t="shared" ca="1" si="130"/>
        <v>#NAME?</v>
      </c>
      <c r="Z711" s="137" t="e">
        <f t="shared" ca="1" si="131"/>
        <v>#NAME?</v>
      </c>
      <c r="AA711" s="125">
        <v>8.7022900763358706</v>
      </c>
      <c r="AB711" s="125">
        <v>22.1269296740995</v>
      </c>
      <c r="AC711" s="123" t="s">
        <v>11484</v>
      </c>
      <c r="AD711" s="125">
        <v>-12.530712530712499</v>
      </c>
      <c r="AE711" s="123" t="s">
        <v>11485</v>
      </c>
      <c r="AF711" s="125">
        <v>-8.2474226804123791</v>
      </c>
      <c r="AG711" s="123" t="s">
        <v>11486</v>
      </c>
      <c r="AH711" s="125">
        <v>-28.8</v>
      </c>
      <c r="AI711" s="123" t="s">
        <v>163</v>
      </c>
      <c r="AJ711" s="123" t="s">
        <v>186</v>
      </c>
      <c r="AK711" s="124">
        <v>1.0089019288000001</v>
      </c>
      <c r="AL711" s="123" t="s">
        <v>159</v>
      </c>
      <c r="AM711" s="36">
        <v>42361</v>
      </c>
      <c r="AN711" s="123" t="s">
        <v>9271</v>
      </c>
      <c r="AO711" s="123" t="s">
        <v>11487</v>
      </c>
      <c r="AP711" s="123" t="s">
        <v>553</v>
      </c>
      <c r="AQ711" s="123" t="s">
        <v>173</v>
      </c>
    </row>
    <row r="712" spans="1:43">
      <c r="A712" s="123" t="s">
        <v>8440</v>
      </c>
      <c r="B712" s="123" t="s">
        <v>8441</v>
      </c>
      <c r="C712" s="36">
        <v>43830</v>
      </c>
      <c r="D712" s="124">
        <v>0.93889999999999996</v>
      </c>
      <c r="E712" s="124">
        <v>0.93889999999999996</v>
      </c>
      <c r="F712" s="125">
        <v>0.632368703108243</v>
      </c>
      <c r="G712" s="36">
        <v>43829</v>
      </c>
      <c r="H712" s="124">
        <v>0.93300000000000005</v>
      </c>
      <c r="I712" s="125">
        <v>22.030153366259398</v>
      </c>
      <c r="J712" s="123" t="s">
        <v>11488</v>
      </c>
      <c r="K712" s="125">
        <v>1.7667461521786201</v>
      </c>
      <c r="L712" s="125">
        <v>6.2104072398190002</v>
      </c>
      <c r="M712" s="130">
        <v>4.1139942337547</v>
      </c>
      <c r="N712" s="137">
        <f t="shared" si="121"/>
        <v>16.4559769350188</v>
      </c>
      <c r="O712" s="132">
        <f t="shared" si="122"/>
        <v>0.16455976935018801</v>
      </c>
      <c r="P712" s="134">
        <f t="shared" si="123"/>
        <v>838</v>
      </c>
      <c r="Q712" s="134">
        <v>1124</v>
      </c>
      <c r="R712" s="134" t="str">
        <f t="shared" si="124"/>
        <v>838/1124</v>
      </c>
      <c r="S712" s="132">
        <f t="shared" si="125"/>
        <v>0.74555160142348753</v>
      </c>
      <c r="T712" s="137">
        <f t="shared" si="126"/>
        <v>62.722419928825623</v>
      </c>
      <c r="U712" s="133" t="e">
        <f ca="1">[1]!f_risk_annusharpe(A712,"2019/9/30","2019/12/31",1,1,3)</f>
        <v>#NAME?</v>
      </c>
      <c r="V712" s="134" t="e">
        <f t="shared" ca="1" si="127"/>
        <v>#NAME?</v>
      </c>
      <c r="W712" s="134">
        <f t="shared" si="128"/>
        <v>1124</v>
      </c>
      <c r="X712" s="134" t="e">
        <f t="shared" ca="1" si="129"/>
        <v>#NAME?</v>
      </c>
      <c r="Y712" s="132" t="e">
        <f t="shared" ca="1" si="130"/>
        <v>#NAME?</v>
      </c>
      <c r="Z712" s="137" t="e">
        <f t="shared" ca="1" si="131"/>
        <v>#NAME?</v>
      </c>
      <c r="AA712" s="125">
        <v>9.0096365958434905</v>
      </c>
      <c r="AB712" s="125">
        <v>22.030153366259398</v>
      </c>
      <c r="AC712" s="123" t="s">
        <v>11488</v>
      </c>
      <c r="AD712" s="125">
        <v>-5.1424530208122903</v>
      </c>
      <c r="AE712" s="123" t="s">
        <v>11489</v>
      </c>
      <c r="AF712" s="126">
        <v>0</v>
      </c>
      <c r="AG712" s="123"/>
      <c r="AH712" s="125">
        <v>-6.11</v>
      </c>
      <c r="AI712" s="123" t="s">
        <v>157</v>
      </c>
      <c r="AJ712" s="123" t="s">
        <v>95</v>
      </c>
      <c r="AK712" s="124">
        <v>0.62489895129999995</v>
      </c>
      <c r="AL712" s="123" t="s">
        <v>159</v>
      </c>
      <c r="AM712" s="36">
        <v>42826</v>
      </c>
      <c r="AN712" s="123" t="s">
        <v>9271</v>
      </c>
      <c r="AO712" s="123" t="s">
        <v>11490</v>
      </c>
      <c r="AP712" s="123" t="s">
        <v>369</v>
      </c>
      <c r="AQ712" s="123" t="s">
        <v>173</v>
      </c>
    </row>
    <row r="713" spans="1:43">
      <c r="A713" s="123" t="s">
        <v>8442</v>
      </c>
      <c r="B713" s="123" t="s">
        <v>8443</v>
      </c>
      <c r="C713" s="36">
        <v>43830</v>
      </c>
      <c r="D713" s="124">
        <v>1.0269999999999999</v>
      </c>
      <c r="E713" s="124">
        <v>1.0549999999999999</v>
      </c>
      <c r="F713" s="125">
        <v>0.48923679060664899</v>
      </c>
      <c r="G713" s="36">
        <v>43829</v>
      </c>
      <c r="H713" s="124">
        <v>1.022</v>
      </c>
      <c r="I713" s="125">
        <v>21.971496437054601</v>
      </c>
      <c r="J713" s="123" t="s">
        <v>11491</v>
      </c>
      <c r="K713" s="125">
        <v>1.48221343873519</v>
      </c>
      <c r="L713" s="125">
        <v>4.5824847250509197</v>
      </c>
      <c r="M713" s="130">
        <v>3.9473684210526301</v>
      </c>
      <c r="N713" s="137">
        <f t="shared" si="121"/>
        <v>15.78947368421052</v>
      </c>
      <c r="O713" s="132">
        <f t="shared" si="122"/>
        <v>0.1578947368421052</v>
      </c>
      <c r="P713" s="134">
        <f t="shared" si="123"/>
        <v>854</v>
      </c>
      <c r="Q713" s="134">
        <v>1124</v>
      </c>
      <c r="R713" s="134" t="str">
        <f t="shared" si="124"/>
        <v>854/1124</v>
      </c>
      <c r="S713" s="132">
        <f t="shared" si="125"/>
        <v>0.75978647686832745</v>
      </c>
      <c r="T713" s="137">
        <f t="shared" si="126"/>
        <v>62.010676156583628</v>
      </c>
      <c r="U713" s="133" t="e">
        <f ca="1">[1]!f_risk_annusharpe(A713,"2019/9/30","2019/12/31",1,1,3)</f>
        <v>#NAME?</v>
      </c>
      <c r="V713" s="134" t="e">
        <f t="shared" ca="1" si="127"/>
        <v>#NAME?</v>
      </c>
      <c r="W713" s="134">
        <f t="shared" si="128"/>
        <v>1124</v>
      </c>
      <c r="X713" s="134" t="e">
        <f t="shared" ca="1" si="129"/>
        <v>#NAME?</v>
      </c>
      <c r="Y713" s="132" t="e">
        <f t="shared" ca="1" si="130"/>
        <v>#NAME?</v>
      </c>
      <c r="Z713" s="137" t="e">
        <f t="shared" ca="1" si="131"/>
        <v>#NAME?</v>
      </c>
      <c r="AA713" s="125">
        <v>11.873638344226601</v>
      </c>
      <c r="AB713" s="125">
        <v>21.971496437054601</v>
      </c>
      <c r="AC713" s="123" t="s">
        <v>11491</v>
      </c>
      <c r="AD713" s="125">
        <v>-1.5340364333652901</v>
      </c>
      <c r="AE713" s="123" t="s">
        <v>11492</v>
      </c>
      <c r="AF713" s="125">
        <v>6.5850683838383697</v>
      </c>
      <c r="AG713" s="123" t="s">
        <v>11493</v>
      </c>
      <c r="AH713" s="125">
        <v>5.5192176999999898</v>
      </c>
      <c r="AI713" s="123" t="s">
        <v>163</v>
      </c>
      <c r="AJ713" s="123" t="s">
        <v>158</v>
      </c>
      <c r="AK713" s="124">
        <v>2.7042841062999998</v>
      </c>
      <c r="AL713" s="123" t="s">
        <v>159</v>
      </c>
      <c r="AM713" s="36">
        <v>42640</v>
      </c>
      <c r="AN713" s="123" t="s">
        <v>9271</v>
      </c>
      <c r="AO713" s="123" t="s">
        <v>11494</v>
      </c>
      <c r="AP713" s="123" t="s">
        <v>394</v>
      </c>
      <c r="AQ713" s="123" t="s">
        <v>183</v>
      </c>
    </row>
    <row r="714" spans="1:43">
      <c r="A714" s="123" t="s">
        <v>8444</v>
      </c>
      <c r="B714" s="123" t="s">
        <v>8445</v>
      </c>
      <c r="C714" s="36">
        <v>43830</v>
      </c>
      <c r="D714" s="124">
        <v>1.069</v>
      </c>
      <c r="E714" s="124">
        <v>1.069</v>
      </c>
      <c r="F714" s="125">
        <v>9.3632958801487795E-2</v>
      </c>
      <c r="G714" s="36">
        <v>43829</v>
      </c>
      <c r="H714" s="124">
        <v>1.0680000000000001</v>
      </c>
      <c r="I714" s="125">
        <v>21.892816419612299</v>
      </c>
      <c r="J714" s="123" t="s">
        <v>11495</v>
      </c>
      <c r="K714" s="125">
        <v>0.56444026340545705</v>
      </c>
      <c r="L714" s="125">
        <v>1.9065776930409899</v>
      </c>
      <c r="M714" s="130">
        <v>3.1853281853281801</v>
      </c>
      <c r="N714" s="137">
        <f t="shared" si="121"/>
        <v>12.74131274131272</v>
      </c>
      <c r="O714" s="132">
        <f t="shared" si="122"/>
        <v>0.12741312741312721</v>
      </c>
      <c r="P714" s="134">
        <f t="shared" si="123"/>
        <v>934</v>
      </c>
      <c r="Q714" s="134">
        <v>1124</v>
      </c>
      <c r="R714" s="134" t="str">
        <f t="shared" si="124"/>
        <v>934/1124</v>
      </c>
      <c r="S714" s="132">
        <f t="shared" si="125"/>
        <v>0.83096085409252674</v>
      </c>
      <c r="T714" s="137">
        <f t="shared" si="126"/>
        <v>60</v>
      </c>
      <c r="U714" s="133" t="e">
        <f ca="1">[1]!f_risk_annusharpe(A714,"2019/9/30","2019/12/31",1,1,3)</f>
        <v>#NAME?</v>
      </c>
      <c r="V714" s="134" t="e">
        <f t="shared" ca="1" si="127"/>
        <v>#NAME?</v>
      </c>
      <c r="W714" s="134">
        <f t="shared" si="128"/>
        <v>1124</v>
      </c>
      <c r="X714" s="134" t="e">
        <f t="shared" ca="1" si="129"/>
        <v>#NAME?</v>
      </c>
      <c r="Y714" s="132" t="e">
        <f t="shared" ca="1" si="130"/>
        <v>#NAME?</v>
      </c>
      <c r="Z714" s="137" t="e">
        <f t="shared" ca="1" si="131"/>
        <v>#NAME?</v>
      </c>
      <c r="AA714" s="125">
        <v>3.7864077669902798</v>
      </c>
      <c r="AB714" s="125">
        <v>21.892816419612299</v>
      </c>
      <c r="AC714" s="123" t="s">
        <v>11495</v>
      </c>
      <c r="AD714" s="125">
        <v>-6.4741907261592404</v>
      </c>
      <c r="AE714" s="123" t="s">
        <v>11496</v>
      </c>
      <c r="AF714" s="125">
        <v>1.51946818613485</v>
      </c>
      <c r="AG714" s="123" t="s">
        <v>11497</v>
      </c>
      <c r="AH714" s="125">
        <v>6.9</v>
      </c>
      <c r="AI714" s="123" t="s">
        <v>163</v>
      </c>
      <c r="AJ714" s="123" t="s">
        <v>158</v>
      </c>
      <c r="AK714" s="124">
        <v>3.4396604795000001</v>
      </c>
      <c r="AL714" s="123" t="s">
        <v>159</v>
      </c>
      <c r="AM714" s="36">
        <v>42160</v>
      </c>
      <c r="AN714" s="123" t="s">
        <v>9271</v>
      </c>
      <c r="AO714" s="123" t="s">
        <v>11498</v>
      </c>
      <c r="AP714" s="123" t="s">
        <v>270</v>
      </c>
      <c r="AQ714" s="123" t="s">
        <v>165</v>
      </c>
    </row>
    <row r="715" spans="1:43">
      <c r="A715" s="123" t="s">
        <v>8446</v>
      </c>
      <c r="B715" s="123" t="s">
        <v>8447</v>
      </c>
      <c r="C715" s="36">
        <v>43830</v>
      </c>
      <c r="D715" s="124">
        <v>1.2162999999999999</v>
      </c>
      <c r="E715" s="124">
        <v>1.2663</v>
      </c>
      <c r="F715" s="125">
        <v>0.238997857260589</v>
      </c>
      <c r="G715" s="36">
        <v>43829</v>
      </c>
      <c r="H715" s="124">
        <v>1.2134</v>
      </c>
      <c r="I715" s="125">
        <v>21.885960517085898</v>
      </c>
      <c r="J715" s="123" t="s">
        <v>11499</v>
      </c>
      <c r="K715" s="125">
        <v>1.4851898206091001</v>
      </c>
      <c r="L715" s="125">
        <v>4.5560044700421196</v>
      </c>
      <c r="M715" s="130">
        <v>7.3048081164534704</v>
      </c>
      <c r="N715" s="137">
        <f t="shared" si="121"/>
        <v>29.219232465813882</v>
      </c>
      <c r="O715" s="132">
        <f t="shared" si="122"/>
        <v>0.29219232465813882</v>
      </c>
      <c r="P715" s="134">
        <f t="shared" si="123"/>
        <v>569</v>
      </c>
      <c r="Q715" s="134">
        <v>1124</v>
      </c>
      <c r="R715" s="134" t="str">
        <f t="shared" si="124"/>
        <v>569/1124</v>
      </c>
      <c r="S715" s="132">
        <f t="shared" si="125"/>
        <v>0.50622775800711739</v>
      </c>
      <c r="T715" s="137">
        <f t="shared" si="126"/>
        <v>74.688612099644132</v>
      </c>
      <c r="U715" s="133" t="e">
        <f ca="1">[1]!f_risk_annusharpe(A715,"2019/9/30","2019/12/31",1,1,3)</f>
        <v>#NAME?</v>
      </c>
      <c r="V715" s="134" t="e">
        <f t="shared" ca="1" si="127"/>
        <v>#NAME?</v>
      </c>
      <c r="W715" s="134">
        <f t="shared" si="128"/>
        <v>1124</v>
      </c>
      <c r="X715" s="134" t="e">
        <f t="shared" ca="1" si="129"/>
        <v>#NAME?</v>
      </c>
      <c r="Y715" s="132" t="e">
        <f t="shared" ca="1" si="130"/>
        <v>#NAME?</v>
      </c>
      <c r="Z715" s="137" t="e">
        <f t="shared" ca="1" si="131"/>
        <v>#NAME?</v>
      </c>
      <c r="AA715" s="125">
        <v>14.8427910490039</v>
      </c>
      <c r="AB715" s="125">
        <v>21.885960517085898</v>
      </c>
      <c r="AC715" s="123" t="s">
        <v>11499</v>
      </c>
      <c r="AD715" s="125">
        <v>20.545094152626401</v>
      </c>
      <c r="AE715" s="123" t="s">
        <v>11500</v>
      </c>
      <c r="AF715" s="125">
        <v>26.8899534294234</v>
      </c>
      <c r="AG715" s="123" t="s">
        <v>11501</v>
      </c>
      <c r="AH715" s="125">
        <v>27.651293150000001</v>
      </c>
      <c r="AI715" s="123" t="s">
        <v>163</v>
      </c>
      <c r="AJ715" s="123" t="s">
        <v>166</v>
      </c>
      <c r="AK715" s="124">
        <v>1.9654019948000001</v>
      </c>
      <c r="AL715" s="123" t="s">
        <v>159</v>
      </c>
      <c r="AM715" s="36">
        <v>42524</v>
      </c>
      <c r="AN715" s="123" t="s">
        <v>9271</v>
      </c>
      <c r="AO715" s="123" t="s">
        <v>11502</v>
      </c>
      <c r="AP715" s="123" t="s">
        <v>524</v>
      </c>
      <c r="AQ715" s="123" t="s">
        <v>542</v>
      </c>
    </row>
    <row r="716" spans="1:43">
      <c r="A716" s="123" t="s">
        <v>8448</v>
      </c>
      <c r="B716" s="123" t="s">
        <v>8449</v>
      </c>
      <c r="C716" s="36">
        <v>43830</v>
      </c>
      <c r="D716" s="124">
        <v>1.0469999999999999</v>
      </c>
      <c r="E716" s="124">
        <v>1.272</v>
      </c>
      <c r="F716" s="125">
        <v>0.47984644913626001</v>
      </c>
      <c r="G716" s="36">
        <v>43829</v>
      </c>
      <c r="H716" s="124">
        <v>1.042</v>
      </c>
      <c r="I716" s="125">
        <v>21.885913853317799</v>
      </c>
      <c r="J716" s="123" t="s">
        <v>11503</v>
      </c>
      <c r="K716" s="125">
        <v>2.5465230166503501</v>
      </c>
      <c r="L716" s="125">
        <v>7.2745901639344304</v>
      </c>
      <c r="M716" s="130">
        <v>8.6099585062240696</v>
      </c>
      <c r="N716" s="137">
        <f t="shared" si="121"/>
        <v>34.439834024896278</v>
      </c>
      <c r="O716" s="132">
        <f t="shared" si="122"/>
        <v>0.34439834024896276</v>
      </c>
      <c r="P716" s="134">
        <f t="shared" si="123"/>
        <v>446</v>
      </c>
      <c r="Q716" s="134">
        <v>1124</v>
      </c>
      <c r="R716" s="134" t="str">
        <f t="shared" si="124"/>
        <v>446/1124</v>
      </c>
      <c r="S716" s="132">
        <f t="shared" si="125"/>
        <v>0.39679715302491103</v>
      </c>
      <c r="T716" s="137">
        <f t="shared" si="126"/>
        <v>80.160142348754448</v>
      </c>
      <c r="U716" s="133" t="e">
        <f ca="1">[1]!f_risk_annusharpe(A716,"2019/9/30","2019/12/31",1,1,3)</f>
        <v>#NAME?</v>
      </c>
      <c r="V716" s="134" t="e">
        <f t="shared" ca="1" si="127"/>
        <v>#NAME?</v>
      </c>
      <c r="W716" s="134">
        <f t="shared" si="128"/>
        <v>1124</v>
      </c>
      <c r="X716" s="134" t="e">
        <f t="shared" ca="1" si="129"/>
        <v>#NAME?</v>
      </c>
      <c r="Y716" s="132" t="e">
        <f t="shared" ca="1" si="130"/>
        <v>#NAME?</v>
      </c>
      <c r="Z716" s="137" t="e">
        <f t="shared" ca="1" si="131"/>
        <v>#NAME?</v>
      </c>
      <c r="AA716" s="125">
        <v>16.075388026607499</v>
      </c>
      <c r="AB716" s="125">
        <v>21.885913853317799</v>
      </c>
      <c r="AC716" s="123" t="s">
        <v>11503</v>
      </c>
      <c r="AD716" s="125">
        <v>2.5465230166503501</v>
      </c>
      <c r="AE716" s="123" t="s">
        <v>11504</v>
      </c>
      <c r="AF716" s="125">
        <v>-0.38058991436727002</v>
      </c>
      <c r="AG716" s="123" t="s">
        <v>11505</v>
      </c>
      <c r="AH716" s="125">
        <v>27.151872150644198</v>
      </c>
      <c r="AI716" s="123" t="s">
        <v>163</v>
      </c>
      <c r="AJ716" s="123" t="s">
        <v>158</v>
      </c>
      <c r="AK716" s="124">
        <v>1.5846419786999999</v>
      </c>
      <c r="AL716" s="123" t="s">
        <v>159</v>
      </c>
      <c r="AM716" s="36">
        <v>41858</v>
      </c>
      <c r="AN716" s="123" t="s">
        <v>9271</v>
      </c>
      <c r="AO716" s="123" t="s">
        <v>10251</v>
      </c>
      <c r="AP716" s="123" t="s">
        <v>263</v>
      </c>
      <c r="AQ716" s="123" t="s">
        <v>162</v>
      </c>
    </row>
    <row r="717" spans="1:43">
      <c r="A717" s="123" t="s">
        <v>8450</v>
      </c>
      <c r="B717" s="123" t="s">
        <v>8451</v>
      </c>
      <c r="C717" s="36">
        <v>43830</v>
      </c>
      <c r="D717" s="124">
        <v>0.91400000000000003</v>
      </c>
      <c r="E717" s="124">
        <v>0.91400000000000003</v>
      </c>
      <c r="F717" s="125">
        <v>0.21929824561403499</v>
      </c>
      <c r="G717" s="36">
        <v>43829</v>
      </c>
      <c r="H717" s="124">
        <v>0.91200000000000003</v>
      </c>
      <c r="I717" s="125">
        <v>21.866666666666699</v>
      </c>
      <c r="J717" s="123" t="s">
        <v>11506</v>
      </c>
      <c r="K717" s="125">
        <v>1.55555555555556</v>
      </c>
      <c r="L717" s="125">
        <v>5.4209919261822401</v>
      </c>
      <c r="M717" s="130">
        <v>6.0324825986078903</v>
      </c>
      <c r="N717" s="137">
        <f t="shared" si="121"/>
        <v>24.129930394431561</v>
      </c>
      <c r="O717" s="132">
        <f t="shared" si="122"/>
        <v>0.24129930394431562</v>
      </c>
      <c r="P717" s="134">
        <f t="shared" si="123"/>
        <v>677</v>
      </c>
      <c r="Q717" s="134">
        <v>1124</v>
      </c>
      <c r="R717" s="134" t="str">
        <f t="shared" si="124"/>
        <v>677/1124</v>
      </c>
      <c r="S717" s="132">
        <f t="shared" si="125"/>
        <v>0.60231316725978645</v>
      </c>
      <c r="T717" s="137">
        <f t="shared" si="126"/>
        <v>69.884341637010678</v>
      </c>
      <c r="U717" s="133" t="e">
        <f ca="1">[1]!f_risk_annusharpe(A717,"2019/9/30","2019/12/31",1,1,3)</f>
        <v>#NAME?</v>
      </c>
      <c r="V717" s="134" t="e">
        <f t="shared" ca="1" si="127"/>
        <v>#NAME?</v>
      </c>
      <c r="W717" s="134">
        <f t="shared" si="128"/>
        <v>1124</v>
      </c>
      <c r="X717" s="134" t="e">
        <f t="shared" ca="1" si="129"/>
        <v>#NAME?</v>
      </c>
      <c r="Y717" s="132" t="e">
        <f t="shared" ca="1" si="130"/>
        <v>#NAME?</v>
      </c>
      <c r="Z717" s="137" t="e">
        <f t="shared" ca="1" si="131"/>
        <v>#NAME?</v>
      </c>
      <c r="AA717" s="125">
        <v>11.0571081409478</v>
      </c>
      <c r="AB717" s="125">
        <v>21.866666666666699</v>
      </c>
      <c r="AC717" s="123" t="s">
        <v>11506</v>
      </c>
      <c r="AD717" s="125">
        <v>2.4663677130044901</v>
      </c>
      <c r="AE717" s="123" t="s">
        <v>11507</v>
      </c>
      <c r="AF717" s="125">
        <v>17.631917631917599</v>
      </c>
      <c r="AG717" s="123" t="s">
        <v>11508</v>
      </c>
      <c r="AH717" s="125">
        <v>-8.6</v>
      </c>
      <c r="AI717" s="123" t="s">
        <v>157</v>
      </c>
      <c r="AJ717" s="123" t="s">
        <v>158</v>
      </c>
      <c r="AK717" s="124">
        <v>19.5435401752</v>
      </c>
      <c r="AL717" s="123" t="s">
        <v>159</v>
      </c>
      <c r="AM717" s="36">
        <v>42115</v>
      </c>
      <c r="AN717" s="123" t="s">
        <v>9271</v>
      </c>
      <c r="AO717" s="123" t="s">
        <v>561</v>
      </c>
      <c r="AP717" s="123" t="s">
        <v>187</v>
      </c>
      <c r="AQ717" s="123" t="s">
        <v>185</v>
      </c>
    </row>
    <row r="718" spans="1:43">
      <c r="A718" s="123" t="s">
        <v>8452</v>
      </c>
      <c r="B718" s="123" t="s">
        <v>8453</v>
      </c>
      <c r="C718" s="36">
        <v>43830</v>
      </c>
      <c r="D718" s="124">
        <v>1.262</v>
      </c>
      <c r="E718" s="124">
        <v>1.262</v>
      </c>
      <c r="F718" s="125">
        <v>7.9302141157820097E-2</v>
      </c>
      <c r="G718" s="36">
        <v>43829</v>
      </c>
      <c r="H718" s="124">
        <v>1.2609999999999999</v>
      </c>
      <c r="I718" s="125">
        <v>21.814671814671801</v>
      </c>
      <c r="J718" s="123" t="s">
        <v>11509</v>
      </c>
      <c r="K718" s="125">
        <v>0.87929656274981005</v>
      </c>
      <c r="L718" s="125">
        <v>1.7741935483871001</v>
      </c>
      <c r="M718" s="130">
        <v>2.68510984540276</v>
      </c>
      <c r="N718" s="137">
        <f t="shared" si="121"/>
        <v>10.74043938161104</v>
      </c>
      <c r="O718" s="132">
        <f t="shared" si="122"/>
        <v>0.1074043938161104</v>
      </c>
      <c r="P718" s="134">
        <f t="shared" si="123"/>
        <v>996</v>
      </c>
      <c r="Q718" s="134">
        <v>1124</v>
      </c>
      <c r="R718" s="134" t="str">
        <f t="shared" si="124"/>
        <v>996/1124</v>
      </c>
      <c r="S718" s="132">
        <f t="shared" si="125"/>
        <v>0.88612099644128117</v>
      </c>
      <c r="T718" s="137">
        <f t="shared" si="126"/>
        <v>60</v>
      </c>
      <c r="U718" s="133" t="e">
        <f ca="1">[1]!f_risk_annusharpe(A718,"2019/9/30","2019/12/31",1,1,3)</f>
        <v>#NAME?</v>
      </c>
      <c r="V718" s="134" t="e">
        <f t="shared" ca="1" si="127"/>
        <v>#NAME?</v>
      </c>
      <c r="W718" s="134">
        <f t="shared" si="128"/>
        <v>1124</v>
      </c>
      <c r="X718" s="134" t="e">
        <f t="shared" ca="1" si="129"/>
        <v>#NAME?</v>
      </c>
      <c r="Y718" s="132" t="e">
        <f t="shared" ca="1" si="130"/>
        <v>#NAME?</v>
      </c>
      <c r="Z718" s="137" t="e">
        <f t="shared" ca="1" si="131"/>
        <v>#NAME?</v>
      </c>
      <c r="AA718" s="125">
        <v>9.9303135888501792</v>
      </c>
      <c r="AB718" s="125">
        <v>21.814671814671801</v>
      </c>
      <c r="AC718" s="123" t="s">
        <v>11509</v>
      </c>
      <c r="AD718" s="125">
        <v>16.635859519408498</v>
      </c>
      <c r="AE718" s="123" t="s">
        <v>11510</v>
      </c>
      <c r="AF718" s="125">
        <v>24.703557312253</v>
      </c>
      <c r="AG718" s="123" t="s">
        <v>11511</v>
      </c>
      <c r="AH718" s="125">
        <v>26.2</v>
      </c>
      <c r="AI718" s="123" t="s">
        <v>157</v>
      </c>
      <c r="AJ718" s="123" t="s">
        <v>166</v>
      </c>
      <c r="AK718" s="124">
        <v>4.5183221318999998</v>
      </c>
      <c r="AL718" s="123" t="s">
        <v>159</v>
      </c>
      <c r="AM718" s="36">
        <v>42153</v>
      </c>
      <c r="AN718" s="123" t="s">
        <v>9271</v>
      </c>
      <c r="AO718" s="123" t="s">
        <v>11452</v>
      </c>
      <c r="AP718" s="123" t="s">
        <v>196</v>
      </c>
      <c r="AQ718" s="123" t="s">
        <v>183</v>
      </c>
    </row>
    <row r="719" spans="1:43">
      <c r="A719" s="123" t="s">
        <v>8454</v>
      </c>
      <c r="B719" s="123" t="s">
        <v>8455</v>
      </c>
      <c r="C719" s="36">
        <v>43830</v>
      </c>
      <c r="D719" s="124">
        <v>1.2233000000000001</v>
      </c>
      <c r="E719" s="124">
        <v>1.2233000000000001</v>
      </c>
      <c r="F719" s="125">
        <v>5.7255030263385E-2</v>
      </c>
      <c r="G719" s="36">
        <v>43829</v>
      </c>
      <c r="H719" s="124">
        <v>1.2225999999999999</v>
      </c>
      <c r="I719" s="125">
        <v>21.7335058214748</v>
      </c>
      <c r="J719" s="123" t="s">
        <v>11512</v>
      </c>
      <c r="K719" s="125">
        <v>1.83134937151419</v>
      </c>
      <c r="L719" s="125">
        <v>4.7794432548179904</v>
      </c>
      <c r="M719" s="130">
        <v>6.8384279475982597</v>
      </c>
      <c r="N719" s="137">
        <f t="shared" si="121"/>
        <v>27.353711790393039</v>
      </c>
      <c r="O719" s="132">
        <f t="shared" si="122"/>
        <v>0.27353711790393037</v>
      </c>
      <c r="P719" s="134">
        <f t="shared" si="123"/>
        <v>612</v>
      </c>
      <c r="Q719" s="134">
        <v>1124</v>
      </c>
      <c r="R719" s="134" t="str">
        <f t="shared" si="124"/>
        <v>612/1124</v>
      </c>
      <c r="S719" s="132">
        <f t="shared" si="125"/>
        <v>0.54448398576512458</v>
      </c>
      <c r="T719" s="137">
        <f t="shared" si="126"/>
        <v>72.77580071174377</v>
      </c>
      <c r="U719" s="133" t="e">
        <f ca="1">[1]!f_risk_annusharpe(A719,"2019/9/30","2019/12/31",1,1,3)</f>
        <v>#NAME?</v>
      </c>
      <c r="V719" s="134" t="e">
        <f t="shared" ca="1" si="127"/>
        <v>#NAME?</v>
      </c>
      <c r="W719" s="134">
        <f t="shared" si="128"/>
        <v>1124</v>
      </c>
      <c r="X719" s="134" t="e">
        <f t="shared" ca="1" si="129"/>
        <v>#NAME?</v>
      </c>
      <c r="Y719" s="132" t="e">
        <f t="shared" ca="1" si="130"/>
        <v>#NAME?</v>
      </c>
      <c r="Z719" s="137" t="e">
        <f t="shared" ca="1" si="131"/>
        <v>#NAME?</v>
      </c>
      <c r="AA719" s="125">
        <v>12.923474568448301</v>
      </c>
      <c r="AB719" s="125">
        <v>21.7335058214748</v>
      </c>
      <c r="AC719" s="123" t="s">
        <v>11512</v>
      </c>
      <c r="AD719" s="126">
        <v>0</v>
      </c>
      <c r="AE719" s="123"/>
      <c r="AF719" s="126">
        <v>0</v>
      </c>
      <c r="AG719" s="123"/>
      <c r="AH719" s="125">
        <v>22.33</v>
      </c>
      <c r="AI719" s="123" t="s">
        <v>157</v>
      </c>
      <c r="AJ719" s="123" t="s">
        <v>95</v>
      </c>
      <c r="AK719" s="124">
        <v>1.5303766449</v>
      </c>
      <c r="AL719" s="123" t="s">
        <v>159</v>
      </c>
      <c r="AM719" s="36">
        <v>43406</v>
      </c>
      <c r="AN719" s="123" t="s">
        <v>9271</v>
      </c>
      <c r="AO719" s="123" t="s">
        <v>405</v>
      </c>
      <c r="AP719" s="123" t="s">
        <v>193</v>
      </c>
      <c r="AQ719" s="123" t="s">
        <v>162</v>
      </c>
    </row>
    <row r="720" spans="1:43">
      <c r="A720" s="123" t="s">
        <v>8456</v>
      </c>
      <c r="B720" s="123" t="s">
        <v>8457</v>
      </c>
      <c r="C720" s="36">
        <v>43830</v>
      </c>
      <c r="D720" s="124">
        <v>1.2549999999999999</v>
      </c>
      <c r="E720" s="124">
        <v>1.2549999999999999</v>
      </c>
      <c r="F720" s="125">
        <v>0.80321285140560505</v>
      </c>
      <c r="G720" s="36">
        <v>43829</v>
      </c>
      <c r="H720" s="124">
        <v>1.2450000000000001</v>
      </c>
      <c r="I720" s="125">
        <v>21.726479146459699</v>
      </c>
      <c r="J720" s="123" t="s">
        <v>11513</v>
      </c>
      <c r="K720" s="125">
        <v>2.8688524590163902</v>
      </c>
      <c r="L720" s="125">
        <v>6.4461407972858202</v>
      </c>
      <c r="M720" s="130">
        <v>9.13043478260869</v>
      </c>
      <c r="N720" s="137">
        <f t="shared" si="121"/>
        <v>36.52173913043476</v>
      </c>
      <c r="O720" s="132">
        <f t="shared" si="122"/>
        <v>0.36521739130434761</v>
      </c>
      <c r="P720" s="134">
        <f t="shared" si="123"/>
        <v>410</v>
      </c>
      <c r="Q720" s="134">
        <v>1124</v>
      </c>
      <c r="R720" s="134" t="str">
        <f t="shared" si="124"/>
        <v>410/1124</v>
      </c>
      <c r="S720" s="132">
        <f t="shared" si="125"/>
        <v>0.36476868327402134</v>
      </c>
      <c r="T720" s="137">
        <f t="shared" si="126"/>
        <v>81.761565836298928</v>
      </c>
      <c r="U720" s="133" t="e">
        <f ca="1">[1]!f_risk_annusharpe(A720,"2019/9/30","2019/12/31",1,1,3)</f>
        <v>#NAME?</v>
      </c>
      <c r="V720" s="134" t="e">
        <f t="shared" ca="1" si="127"/>
        <v>#NAME?</v>
      </c>
      <c r="W720" s="134">
        <f t="shared" si="128"/>
        <v>1124</v>
      </c>
      <c r="X720" s="134" t="e">
        <f t="shared" ca="1" si="129"/>
        <v>#NAME?</v>
      </c>
      <c r="Y720" s="132" t="e">
        <f t="shared" ca="1" si="130"/>
        <v>#NAME?</v>
      </c>
      <c r="Z720" s="137" t="e">
        <f t="shared" ca="1" si="131"/>
        <v>#NAME?</v>
      </c>
      <c r="AA720" s="125">
        <v>19.637750238322202</v>
      </c>
      <c r="AB720" s="125">
        <v>21.726479146459699</v>
      </c>
      <c r="AC720" s="123" t="s">
        <v>11513</v>
      </c>
      <c r="AD720" s="125">
        <v>15.774907749077499</v>
      </c>
      <c r="AE720" s="123" t="s">
        <v>11514</v>
      </c>
      <c r="AF720" s="125">
        <v>25.5</v>
      </c>
      <c r="AG720" s="123" t="s">
        <v>11515</v>
      </c>
      <c r="AH720" s="125">
        <v>25.5</v>
      </c>
      <c r="AI720" s="123" t="s">
        <v>163</v>
      </c>
      <c r="AJ720" s="123" t="s">
        <v>189</v>
      </c>
      <c r="AK720" s="124">
        <v>0.67223739380000003</v>
      </c>
      <c r="AL720" s="123" t="s">
        <v>159</v>
      </c>
      <c r="AM720" s="36">
        <v>42653</v>
      </c>
      <c r="AN720" s="123" t="s">
        <v>9271</v>
      </c>
      <c r="AO720" s="123" t="s">
        <v>10618</v>
      </c>
      <c r="AP720" s="123" t="s">
        <v>219</v>
      </c>
      <c r="AQ720" s="123" t="s">
        <v>165</v>
      </c>
    </row>
    <row r="721" spans="1:43">
      <c r="A721" s="123" t="s">
        <v>8458</v>
      </c>
      <c r="B721" s="123" t="s">
        <v>8459</v>
      </c>
      <c r="C721" s="36">
        <v>43830</v>
      </c>
      <c r="D721" s="124">
        <v>0.89</v>
      </c>
      <c r="E721" s="124">
        <v>0.89</v>
      </c>
      <c r="F721" s="125">
        <v>0.112485939257593</v>
      </c>
      <c r="G721" s="36">
        <v>43829</v>
      </c>
      <c r="H721" s="124">
        <v>0.88900000000000001</v>
      </c>
      <c r="I721" s="125">
        <v>21.551488664299399</v>
      </c>
      <c r="J721" s="123" t="s">
        <v>11516</v>
      </c>
      <c r="K721" s="125">
        <v>1.45918832649339</v>
      </c>
      <c r="L721" s="125">
        <v>4.1910559587918597</v>
      </c>
      <c r="M721" s="130">
        <v>6.0281153204670002</v>
      </c>
      <c r="N721" s="137">
        <f t="shared" si="121"/>
        <v>24.112461281868001</v>
      </c>
      <c r="O721" s="132">
        <f t="shared" si="122"/>
        <v>0.24112461281868</v>
      </c>
      <c r="P721" s="134">
        <f t="shared" si="123"/>
        <v>678</v>
      </c>
      <c r="Q721" s="134">
        <v>1124</v>
      </c>
      <c r="R721" s="134" t="str">
        <f t="shared" si="124"/>
        <v>678/1124</v>
      </c>
      <c r="S721" s="132">
        <f t="shared" si="125"/>
        <v>0.60320284697508897</v>
      </c>
      <c r="T721" s="137">
        <f t="shared" si="126"/>
        <v>69.839857651245552</v>
      </c>
      <c r="U721" s="133" t="e">
        <f ca="1">[1]!f_risk_annusharpe(A721,"2019/9/30","2019/12/31",1,1,3)</f>
        <v>#NAME?</v>
      </c>
      <c r="V721" s="134" t="e">
        <f t="shared" ca="1" si="127"/>
        <v>#NAME?</v>
      </c>
      <c r="W721" s="134">
        <f t="shared" si="128"/>
        <v>1124</v>
      </c>
      <c r="X721" s="134" t="e">
        <f t="shared" ca="1" si="129"/>
        <v>#NAME?</v>
      </c>
      <c r="Y721" s="132" t="e">
        <f t="shared" ca="1" si="130"/>
        <v>#NAME?</v>
      </c>
      <c r="Z721" s="137" t="e">
        <f t="shared" ca="1" si="131"/>
        <v>#NAME?</v>
      </c>
      <c r="AA721" s="125">
        <v>6.6506890353505099</v>
      </c>
      <c r="AB721" s="125">
        <v>21.551488664299399</v>
      </c>
      <c r="AC721" s="123" t="s">
        <v>11516</v>
      </c>
      <c r="AD721" s="125">
        <v>-11.1155497852791</v>
      </c>
      <c r="AE721" s="123" t="s">
        <v>11517</v>
      </c>
      <c r="AF721" s="126">
        <v>0</v>
      </c>
      <c r="AG721" s="123"/>
      <c r="AH721" s="125">
        <v>-11</v>
      </c>
      <c r="AI721" s="123" t="s">
        <v>157</v>
      </c>
      <c r="AJ721" s="123" t="s">
        <v>95</v>
      </c>
      <c r="AK721" s="124">
        <v>1.4291984515</v>
      </c>
      <c r="AL721" s="123" t="s">
        <v>159</v>
      </c>
      <c r="AM721" s="36">
        <v>43073</v>
      </c>
      <c r="AN721" s="123" t="s">
        <v>9271</v>
      </c>
      <c r="AO721" s="123" t="s">
        <v>535</v>
      </c>
      <c r="AP721" s="123" t="s">
        <v>412</v>
      </c>
      <c r="AQ721" s="123" t="s">
        <v>185</v>
      </c>
    </row>
    <row r="722" spans="1:43">
      <c r="A722" s="123" t="s">
        <v>8460</v>
      </c>
      <c r="B722" s="123" t="s">
        <v>8461</v>
      </c>
      <c r="C722" s="36">
        <v>43830</v>
      </c>
      <c r="D722" s="124">
        <v>1.0639000000000001</v>
      </c>
      <c r="E722" s="124">
        <v>1.0639000000000001</v>
      </c>
      <c r="F722" s="125">
        <v>0.66231431545085795</v>
      </c>
      <c r="G722" s="36">
        <v>43829</v>
      </c>
      <c r="H722" s="124">
        <v>1.0569</v>
      </c>
      <c r="I722" s="125">
        <v>21.519131924614499</v>
      </c>
      <c r="J722" s="123" t="s">
        <v>11518</v>
      </c>
      <c r="K722" s="125">
        <v>1.85734801340355</v>
      </c>
      <c r="L722" s="125">
        <v>5.78701402008552</v>
      </c>
      <c r="M722" s="130">
        <v>8.9168714168714196</v>
      </c>
      <c r="N722" s="137">
        <f t="shared" si="121"/>
        <v>35.667485667485678</v>
      </c>
      <c r="O722" s="132">
        <f t="shared" si="122"/>
        <v>0.35667485667485677</v>
      </c>
      <c r="P722" s="134">
        <f t="shared" si="123"/>
        <v>426</v>
      </c>
      <c r="Q722" s="134">
        <v>1124</v>
      </c>
      <c r="R722" s="134" t="str">
        <f t="shared" si="124"/>
        <v>426/1124</v>
      </c>
      <c r="S722" s="132">
        <f t="shared" si="125"/>
        <v>0.37900355871886121</v>
      </c>
      <c r="T722" s="137">
        <f t="shared" si="126"/>
        <v>81.04982206405694</v>
      </c>
      <c r="U722" s="133" t="e">
        <f ca="1">[1]!f_risk_annusharpe(A722,"2019/9/30","2019/12/31",1,1,3)</f>
        <v>#NAME?</v>
      </c>
      <c r="V722" s="134" t="e">
        <f t="shared" ca="1" si="127"/>
        <v>#NAME?</v>
      </c>
      <c r="W722" s="134">
        <f t="shared" si="128"/>
        <v>1124</v>
      </c>
      <c r="X722" s="134" t="e">
        <f t="shared" ca="1" si="129"/>
        <v>#NAME?</v>
      </c>
      <c r="Y722" s="132" t="e">
        <f t="shared" ca="1" si="130"/>
        <v>#NAME?</v>
      </c>
      <c r="Z722" s="137" t="e">
        <f t="shared" ca="1" si="131"/>
        <v>#NAME?</v>
      </c>
      <c r="AA722" s="125">
        <v>12.2968123284779</v>
      </c>
      <c r="AB722" s="125">
        <v>21.519131924614499</v>
      </c>
      <c r="AC722" s="123" t="s">
        <v>11518</v>
      </c>
      <c r="AD722" s="125">
        <v>0.39633858639237302</v>
      </c>
      <c r="AE722" s="123" t="s">
        <v>11519</v>
      </c>
      <c r="AF722" s="126">
        <v>0</v>
      </c>
      <c r="AG722" s="123"/>
      <c r="AH722" s="125">
        <v>6.3900000000000103</v>
      </c>
      <c r="AI722" s="123" t="s">
        <v>157</v>
      </c>
      <c r="AJ722" s="123" t="s">
        <v>95</v>
      </c>
      <c r="AK722" s="124">
        <v>0.60680413550000001</v>
      </c>
      <c r="AL722" s="123" t="s">
        <v>159</v>
      </c>
      <c r="AM722" s="36">
        <v>42941</v>
      </c>
      <c r="AN722" s="123" t="s">
        <v>9271</v>
      </c>
      <c r="AO722" s="123" t="s">
        <v>564</v>
      </c>
      <c r="AP722" s="123" t="s">
        <v>265</v>
      </c>
      <c r="AQ722" s="123" t="s">
        <v>162</v>
      </c>
    </row>
    <row r="723" spans="1:43">
      <c r="A723" s="123" t="s">
        <v>8462</v>
      </c>
      <c r="B723" s="123" t="s">
        <v>8463</v>
      </c>
      <c r="C723" s="36">
        <v>43830</v>
      </c>
      <c r="D723" s="124">
        <v>1.0341</v>
      </c>
      <c r="E723" s="124">
        <v>1.1840999999999999</v>
      </c>
      <c r="F723" s="125">
        <v>0.16466485858194099</v>
      </c>
      <c r="G723" s="36">
        <v>43829</v>
      </c>
      <c r="H723" s="124">
        <v>1.0324</v>
      </c>
      <c r="I723" s="125">
        <v>21.514711573755498</v>
      </c>
      <c r="J723" s="123" t="s">
        <v>11520</v>
      </c>
      <c r="K723" s="125">
        <v>0.94689574385005304</v>
      </c>
      <c r="L723" s="125">
        <v>3.8286231642780799</v>
      </c>
      <c r="M723" s="130">
        <v>5.41795757307617</v>
      </c>
      <c r="N723" s="137">
        <f t="shared" si="121"/>
        <v>21.67183029230468</v>
      </c>
      <c r="O723" s="132">
        <f t="shared" si="122"/>
        <v>0.21671830292304681</v>
      </c>
      <c r="P723" s="134">
        <f t="shared" si="123"/>
        <v>730</v>
      </c>
      <c r="Q723" s="134">
        <v>1124</v>
      </c>
      <c r="R723" s="134" t="str">
        <f t="shared" si="124"/>
        <v>730/1124</v>
      </c>
      <c r="S723" s="132">
        <f t="shared" si="125"/>
        <v>0.64946619217081847</v>
      </c>
      <c r="T723" s="137">
        <f t="shared" si="126"/>
        <v>67.526690391459084</v>
      </c>
      <c r="U723" s="133" t="e">
        <f ca="1">[1]!f_risk_annusharpe(A723,"2019/9/30","2019/12/31",1,1,3)</f>
        <v>#NAME?</v>
      </c>
      <c r="V723" s="134" t="e">
        <f t="shared" ca="1" si="127"/>
        <v>#NAME?</v>
      </c>
      <c r="W723" s="134">
        <f t="shared" si="128"/>
        <v>1124</v>
      </c>
      <c r="X723" s="134" t="e">
        <f t="shared" ca="1" si="129"/>
        <v>#NAME?</v>
      </c>
      <c r="Y723" s="132" t="e">
        <f t="shared" ca="1" si="130"/>
        <v>#NAME?</v>
      </c>
      <c r="Z723" s="137" t="e">
        <f t="shared" ca="1" si="131"/>
        <v>#NAME?</v>
      </c>
      <c r="AA723" s="125">
        <v>10.202248122358601</v>
      </c>
      <c r="AB723" s="125">
        <v>21.514711573755498</v>
      </c>
      <c r="AC723" s="123" t="s">
        <v>11520</v>
      </c>
      <c r="AD723" s="125">
        <v>11.9832068030904</v>
      </c>
      <c r="AE723" s="123" t="s">
        <v>11521</v>
      </c>
      <c r="AF723" s="126">
        <v>0</v>
      </c>
      <c r="AG723" s="123"/>
      <c r="AH723" s="125">
        <v>19.333382029999999</v>
      </c>
      <c r="AI723" s="123" t="s">
        <v>163</v>
      </c>
      <c r="AJ723" s="123" t="s">
        <v>95</v>
      </c>
      <c r="AK723" s="124">
        <v>0.90385970849999997</v>
      </c>
      <c r="AL723" s="123" t="s">
        <v>159</v>
      </c>
      <c r="AM723" s="36">
        <v>42886</v>
      </c>
      <c r="AN723" s="123" t="s">
        <v>9271</v>
      </c>
      <c r="AO723" s="123" t="s">
        <v>11522</v>
      </c>
      <c r="AP723" s="123" t="s">
        <v>179</v>
      </c>
      <c r="AQ723" s="123" t="s">
        <v>181</v>
      </c>
    </row>
    <row r="724" spans="1:43">
      <c r="A724" s="123" t="s">
        <v>8464</v>
      </c>
      <c r="B724" s="123" t="s">
        <v>8465</v>
      </c>
      <c r="C724" s="36">
        <v>43830</v>
      </c>
      <c r="D724" s="124">
        <v>2.1960000000000002</v>
      </c>
      <c r="E724" s="124">
        <v>2.7759999999999998</v>
      </c>
      <c r="F724" s="125">
        <v>0.73394495412843597</v>
      </c>
      <c r="G724" s="36">
        <v>43829</v>
      </c>
      <c r="H724" s="124">
        <v>2.1800000000000002</v>
      </c>
      <c r="I724" s="125">
        <v>21.325979918162101</v>
      </c>
      <c r="J724" s="123" t="s">
        <v>11523</v>
      </c>
      <c r="K724" s="125">
        <v>0.45745654162854998</v>
      </c>
      <c r="L724" s="125">
        <v>9.6903215044322906</v>
      </c>
      <c r="M724" s="130">
        <v>5.0717816516140797</v>
      </c>
      <c r="N724" s="137">
        <f t="shared" si="121"/>
        <v>20.287126606456319</v>
      </c>
      <c r="O724" s="132">
        <f t="shared" si="122"/>
        <v>0.20287126606456318</v>
      </c>
      <c r="P724" s="134">
        <f t="shared" si="123"/>
        <v>756</v>
      </c>
      <c r="Q724" s="134">
        <v>1124</v>
      </c>
      <c r="R724" s="134" t="str">
        <f t="shared" si="124"/>
        <v>756/1124</v>
      </c>
      <c r="S724" s="132">
        <f t="shared" si="125"/>
        <v>0.67259786476868333</v>
      </c>
      <c r="T724" s="137">
        <f t="shared" si="126"/>
        <v>66.370106761565836</v>
      </c>
      <c r="U724" s="133" t="e">
        <f ca="1">[1]!f_risk_annusharpe(A724,"2019/9/30","2019/12/31",1,1,3)</f>
        <v>#NAME?</v>
      </c>
      <c r="V724" s="134" t="e">
        <f t="shared" ca="1" si="127"/>
        <v>#NAME?</v>
      </c>
      <c r="W724" s="134">
        <f t="shared" si="128"/>
        <v>1124</v>
      </c>
      <c r="X724" s="134" t="e">
        <f t="shared" ca="1" si="129"/>
        <v>#NAME?</v>
      </c>
      <c r="Y724" s="132" t="e">
        <f t="shared" ca="1" si="130"/>
        <v>#NAME?</v>
      </c>
      <c r="Z724" s="137" t="e">
        <f t="shared" ca="1" si="131"/>
        <v>#NAME?</v>
      </c>
      <c r="AA724" s="125">
        <v>7.4889867841409696</v>
      </c>
      <c r="AB724" s="125">
        <v>21.325979918162101</v>
      </c>
      <c r="AC724" s="123" t="s">
        <v>11523</v>
      </c>
      <c r="AD724" s="125">
        <v>-10.767970885057499</v>
      </c>
      <c r="AE724" s="123" t="s">
        <v>11524</v>
      </c>
      <c r="AF724" s="125">
        <v>0.18249254191304601</v>
      </c>
      <c r="AG724" s="123" t="s">
        <v>11525</v>
      </c>
      <c r="AH724" s="125">
        <v>267.00474320000001</v>
      </c>
      <c r="AI724" s="123" t="s">
        <v>157</v>
      </c>
      <c r="AJ724" s="123" t="s">
        <v>158</v>
      </c>
      <c r="AK724" s="124">
        <v>13.2862913641</v>
      </c>
      <c r="AL724" s="123" t="s">
        <v>159</v>
      </c>
      <c r="AM724" s="36">
        <v>39588</v>
      </c>
      <c r="AN724" s="123" t="s">
        <v>9271</v>
      </c>
      <c r="AO724" s="123" t="s">
        <v>11526</v>
      </c>
      <c r="AP724" s="123" t="s">
        <v>394</v>
      </c>
      <c r="AQ724" s="123" t="s">
        <v>162</v>
      </c>
    </row>
    <row r="725" spans="1:43">
      <c r="A725" s="123" t="s">
        <v>8466</v>
      </c>
      <c r="B725" s="123" t="s">
        <v>8467</v>
      </c>
      <c r="C725" s="36">
        <v>43830</v>
      </c>
      <c r="D725" s="124">
        <v>1.1149</v>
      </c>
      <c r="E725" s="124">
        <v>1.1398999999999999</v>
      </c>
      <c r="F725" s="125">
        <v>-0.32185963343764501</v>
      </c>
      <c r="G725" s="36">
        <v>43829</v>
      </c>
      <c r="H725" s="124">
        <v>1.1185</v>
      </c>
      <c r="I725" s="125">
        <v>21.277058631567499</v>
      </c>
      <c r="J725" s="123" t="s">
        <v>11527</v>
      </c>
      <c r="K725" s="125">
        <v>-1.3624701406706301</v>
      </c>
      <c r="L725" s="125">
        <v>9.6910665092483104</v>
      </c>
      <c r="M725" s="130">
        <v>16.804609743321102</v>
      </c>
      <c r="N725" s="137">
        <f t="shared" si="121"/>
        <v>67.218438973284407</v>
      </c>
      <c r="O725" s="132">
        <f t="shared" si="122"/>
        <v>0.67218438973284411</v>
      </c>
      <c r="P725" s="134">
        <f t="shared" si="123"/>
        <v>31</v>
      </c>
      <c r="Q725" s="134">
        <v>1124</v>
      </c>
      <c r="R725" s="134" t="str">
        <f t="shared" si="124"/>
        <v>31/1124</v>
      </c>
      <c r="S725" s="132">
        <f t="shared" si="125"/>
        <v>2.7580071174377226E-2</v>
      </c>
      <c r="T725" s="137">
        <f t="shared" si="126"/>
        <v>98.620996441281136</v>
      </c>
      <c r="U725" s="133" t="e">
        <f ca="1">[1]!f_risk_annusharpe(A725,"2019/9/30","2019/12/31",1,1,3)</f>
        <v>#NAME?</v>
      </c>
      <c r="V725" s="134" t="e">
        <f t="shared" ca="1" si="127"/>
        <v>#NAME?</v>
      </c>
      <c r="W725" s="134">
        <f t="shared" si="128"/>
        <v>1124</v>
      </c>
      <c r="X725" s="134" t="e">
        <f t="shared" ca="1" si="129"/>
        <v>#NAME?</v>
      </c>
      <c r="Y725" s="132" t="e">
        <f t="shared" ca="1" si="130"/>
        <v>#NAME?</v>
      </c>
      <c r="Z725" s="137" t="e">
        <f t="shared" ca="1" si="131"/>
        <v>#NAME?</v>
      </c>
      <c r="AA725" s="125">
        <v>31.180138839863499</v>
      </c>
      <c r="AB725" s="125">
        <v>21.277058631567499</v>
      </c>
      <c r="AC725" s="123" t="s">
        <v>11527</v>
      </c>
      <c r="AD725" s="125">
        <v>12.111346133464201</v>
      </c>
      <c r="AE725" s="123" t="s">
        <v>11528</v>
      </c>
      <c r="AF725" s="125">
        <v>14.470402515030001</v>
      </c>
      <c r="AG725" s="123" t="s">
        <v>11529</v>
      </c>
      <c r="AH725" s="125">
        <v>14.241461709999999</v>
      </c>
      <c r="AI725" s="123" t="s">
        <v>157</v>
      </c>
      <c r="AJ725" s="123" t="s">
        <v>189</v>
      </c>
      <c r="AK725" s="124">
        <v>1.0144853657999999</v>
      </c>
      <c r="AL725" s="123" t="s">
        <v>159</v>
      </c>
      <c r="AM725" s="36">
        <v>42515</v>
      </c>
      <c r="AN725" s="123" t="s">
        <v>9271</v>
      </c>
      <c r="AO725" s="123" t="s">
        <v>413</v>
      </c>
      <c r="AP725" s="123" t="s">
        <v>203</v>
      </c>
      <c r="AQ725" s="123" t="s">
        <v>162</v>
      </c>
    </row>
    <row r="726" spans="1:43">
      <c r="A726" s="123" t="s">
        <v>8468</v>
      </c>
      <c r="B726" s="123" t="s">
        <v>8469</v>
      </c>
      <c r="C726" s="36">
        <v>43830</v>
      </c>
      <c r="D726" s="124">
        <v>1.3927</v>
      </c>
      <c r="E726" s="124">
        <v>1.3927</v>
      </c>
      <c r="F726" s="125">
        <v>0.29526141437418901</v>
      </c>
      <c r="G726" s="36">
        <v>43829</v>
      </c>
      <c r="H726" s="124">
        <v>1.3886000000000001</v>
      </c>
      <c r="I726" s="125">
        <v>21.2625163256421</v>
      </c>
      <c r="J726" s="123" t="s">
        <v>11530</v>
      </c>
      <c r="K726" s="125">
        <v>0.97150728630465299</v>
      </c>
      <c r="L726" s="125">
        <v>3.4157570357169398</v>
      </c>
      <c r="M726" s="130">
        <v>5.7158038560801696</v>
      </c>
      <c r="N726" s="137">
        <f t="shared" si="121"/>
        <v>22.863215424320678</v>
      </c>
      <c r="O726" s="132">
        <f t="shared" si="122"/>
        <v>0.22863215424320679</v>
      </c>
      <c r="P726" s="134">
        <f t="shared" si="123"/>
        <v>704</v>
      </c>
      <c r="Q726" s="134">
        <v>1124</v>
      </c>
      <c r="R726" s="134" t="str">
        <f t="shared" si="124"/>
        <v>704/1124</v>
      </c>
      <c r="S726" s="132">
        <f t="shared" si="125"/>
        <v>0.62633451957295372</v>
      </c>
      <c r="T726" s="137">
        <f t="shared" si="126"/>
        <v>68.683274021352318</v>
      </c>
      <c r="U726" s="133" t="e">
        <f ca="1">[1]!f_risk_annusharpe(A726,"2019/9/30","2019/12/31",1,1,3)</f>
        <v>#NAME?</v>
      </c>
      <c r="V726" s="134" t="e">
        <f t="shared" ca="1" si="127"/>
        <v>#NAME?</v>
      </c>
      <c r="W726" s="134">
        <f t="shared" si="128"/>
        <v>1124</v>
      </c>
      <c r="X726" s="134" t="e">
        <f t="shared" ca="1" si="129"/>
        <v>#NAME?</v>
      </c>
      <c r="Y726" s="132" t="e">
        <f t="shared" ca="1" si="130"/>
        <v>#NAME?</v>
      </c>
      <c r="Z726" s="137" t="e">
        <f t="shared" ca="1" si="131"/>
        <v>#NAME?</v>
      </c>
      <c r="AA726" s="125">
        <v>10.9367532260634</v>
      </c>
      <c r="AB726" s="125">
        <v>21.2625163256421</v>
      </c>
      <c r="AC726" s="123" t="s">
        <v>11530</v>
      </c>
      <c r="AD726" s="125">
        <v>22.1988242519962</v>
      </c>
      <c r="AE726" s="123" t="s">
        <v>11531</v>
      </c>
      <c r="AF726" s="125">
        <v>40.040221216691798</v>
      </c>
      <c r="AG726" s="123" t="s">
        <v>11532</v>
      </c>
      <c r="AH726" s="125">
        <v>39.270000000000003</v>
      </c>
      <c r="AI726" s="123" t="s">
        <v>157</v>
      </c>
      <c r="AJ726" s="123" t="s">
        <v>197</v>
      </c>
      <c r="AK726" s="124">
        <v>7.849427865</v>
      </c>
      <c r="AL726" s="123" t="s">
        <v>159</v>
      </c>
      <c r="AM726" s="36">
        <v>42711</v>
      </c>
      <c r="AN726" s="123" t="s">
        <v>9271</v>
      </c>
      <c r="AO726" s="123" t="s">
        <v>324</v>
      </c>
      <c r="AP726" s="123" t="s">
        <v>167</v>
      </c>
      <c r="AQ726" s="123" t="s">
        <v>170</v>
      </c>
    </row>
    <row r="727" spans="1:43">
      <c r="A727" s="123" t="s">
        <v>8470</v>
      </c>
      <c r="B727" s="123" t="s">
        <v>8471</v>
      </c>
      <c r="C727" s="36">
        <v>43830</v>
      </c>
      <c r="D727" s="124">
        <v>0.97709999999999997</v>
      </c>
      <c r="E727" s="124">
        <v>0.97709999999999997</v>
      </c>
      <c r="F727" s="125">
        <v>0.18455859735466301</v>
      </c>
      <c r="G727" s="36">
        <v>43829</v>
      </c>
      <c r="H727" s="124">
        <v>0.97529999999999994</v>
      </c>
      <c r="I727" s="125">
        <v>21.258376768428899</v>
      </c>
      <c r="J727" s="123" t="s">
        <v>11533</v>
      </c>
      <c r="K727" s="125">
        <v>2.2712999790663502</v>
      </c>
      <c r="L727" s="125">
        <v>6.4495043033010004</v>
      </c>
      <c r="M727" s="130">
        <v>8.1700431750249098</v>
      </c>
      <c r="N727" s="137">
        <f t="shared" si="121"/>
        <v>32.680172700099639</v>
      </c>
      <c r="O727" s="132">
        <f t="shared" si="122"/>
        <v>0.32680172700099641</v>
      </c>
      <c r="P727" s="134">
        <f t="shared" si="123"/>
        <v>484</v>
      </c>
      <c r="Q727" s="134">
        <v>1124</v>
      </c>
      <c r="R727" s="134" t="str">
        <f t="shared" si="124"/>
        <v>484/1124</v>
      </c>
      <c r="S727" s="132">
        <f t="shared" si="125"/>
        <v>0.4306049822064057</v>
      </c>
      <c r="T727" s="137">
        <f t="shared" si="126"/>
        <v>78.469750889679716</v>
      </c>
      <c r="U727" s="133" t="e">
        <f ca="1">[1]!f_risk_annusharpe(A727,"2019/9/30","2019/12/31",1,1,3)</f>
        <v>#NAME?</v>
      </c>
      <c r="V727" s="134" t="e">
        <f t="shared" ca="1" si="127"/>
        <v>#NAME?</v>
      </c>
      <c r="W727" s="134">
        <f t="shared" si="128"/>
        <v>1124</v>
      </c>
      <c r="X727" s="134" t="e">
        <f t="shared" ca="1" si="129"/>
        <v>#NAME?</v>
      </c>
      <c r="Y727" s="132" t="e">
        <f t="shared" ca="1" si="130"/>
        <v>#NAME?</v>
      </c>
      <c r="Z727" s="137" t="e">
        <f t="shared" ca="1" si="131"/>
        <v>#NAME?</v>
      </c>
      <c r="AA727" s="125">
        <v>13.2606931725977</v>
      </c>
      <c r="AB727" s="125">
        <v>21.258376768428899</v>
      </c>
      <c r="AC727" s="123" t="s">
        <v>11533</v>
      </c>
      <c r="AD727" s="125">
        <v>-5.01603966170895</v>
      </c>
      <c r="AE727" s="123" t="s">
        <v>11534</v>
      </c>
      <c r="AF727" s="125">
        <v>-2.3485908454927</v>
      </c>
      <c r="AG727" s="123" t="s">
        <v>11535</v>
      </c>
      <c r="AH727" s="125">
        <v>-2.29</v>
      </c>
      <c r="AI727" s="123" t="s">
        <v>157</v>
      </c>
      <c r="AJ727" s="123" t="s">
        <v>158</v>
      </c>
      <c r="AK727" s="124">
        <v>1.3224893111</v>
      </c>
      <c r="AL727" s="123" t="s">
        <v>159</v>
      </c>
      <c r="AM727" s="36">
        <v>42668</v>
      </c>
      <c r="AN727" s="123" t="s">
        <v>9271</v>
      </c>
      <c r="AO727" s="123" t="s">
        <v>11536</v>
      </c>
      <c r="AP727" s="123" t="s">
        <v>568</v>
      </c>
      <c r="AQ727" s="123" t="s">
        <v>162</v>
      </c>
    </row>
    <row r="728" spans="1:43">
      <c r="A728" s="123" t="s">
        <v>8472</v>
      </c>
      <c r="B728" s="123" t="s">
        <v>8473</v>
      </c>
      <c r="C728" s="36">
        <v>43830</v>
      </c>
      <c r="D728" s="124">
        <v>0.99139999999999995</v>
      </c>
      <c r="E728" s="124">
        <v>0.99139999999999995</v>
      </c>
      <c r="F728" s="125">
        <v>0.62931384490458597</v>
      </c>
      <c r="G728" s="36">
        <v>43829</v>
      </c>
      <c r="H728" s="124">
        <v>0.98519999999999996</v>
      </c>
      <c r="I728" s="125">
        <v>21.079628724963399</v>
      </c>
      <c r="J728" s="123" t="s">
        <v>11537</v>
      </c>
      <c r="K728" s="125">
        <v>2.3539128639273099</v>
      </c>
      <c r="L728" s="125">
        <v>7.55044478194836</v>
      </c>
      <c r="M728" s="130">
        <v>5.7042328606461199</v>
      </c>
      <c r="N728" s="137">
        <f t="shared" si="121"/>
        <v>22.81693144258448</v>
      </c>
      <c r="O728" s="132">
        <f t="shared" si="122"/>
        <v>0.22816931442584479</v>
      </c>
      <c r="P728" s="134">
        <f t="shared" si="123"/>
        <v>706</v>
      </c>
      <c r="Q728" s="134">
        <v>1124</v>
      </c>
      <c r="R728" s="134" t="str">
        <f t="shared" si="124"/>
        <v>706/1124</v>
      </c>
      <c r="S728" s="132">
        <f t="shared" si="125"/>
        <v>0.62811387900355875</v>
      </c>
      <c r="T728" s="137">
        <f t="shared" si="126"/>
        <v>68.594306049822066</v>
      </c>
      <c r="U728" s="133" t="e">
        <f ca="1">[1]!f_risk_annusharpe(A728,"2019/9/30","2019/12/31",1,1,3)</f>
        <v>#NAME?</v>
      </c>
      <c r="V728" s="134" t="e">
        <f t="shared" ca="1" si="127"/>
        <v>#NAME?</v>
      </c>
      <c r="W728" s="134">
        <f t="shared" si="128"/>
        <v>1124</v>
      </c>
      <c r="X728" s="134" t="e">
        <f t="shared" ca="1" si="129"/>
        <v>#NAME?</v>
      </c>
      <c r="Y728" s="132" t="e">
        <f t="shared" ca="1" si="130"/>
        <v>#NAME?</v>
      </c>
      <c r="Z728" s="137" t="e">
        <f t="shared" ca="1" si="131"/>
        <v>#NAME?</v>
      </c>
      <c r="AA728" s="125">
        <v>7.3292194435422697</v>
      </c>
      <c r="AB728" s="125">
        <v>21.079628724963399</v>
      </c>
      <c r="AC728" s="123" t="s">
        <v>11537</v>
      </c>
      <c r="AD728" s="125">
        <v>-1.0578842315369299</v>
      </c>
      <c r="AE728" s="123" t="s">
        <v>11538</v>
      </c>
      <c r="AF728" s="126">
        <v>0</v>
      </c>
      <c r="AG728" s="123"/>
      <c r="AH728" s="125">
        <v>-0.86000000000000498</v>
      </c>
      <c r="AI728" s="123" t="s">
        <v>157</v>
      </c>
      <c r="AJ728" s="123" t="s">
        <v>95</v>
      </c>
      <c r="AK728" s="124">
        <v>0.82560031069999995</v>
      </c>
      <c r="AL728" s="123" t="s">
        <v>159</v>
      </c>
      <c r="AM728" s="36">
        <v>43080</v>
      </c>
      <c r="AN728" s="123" t="s">
        <v>9271</v>
      </c>
      <c r="AO728" s="123" t="s">
        <v>11000</v>
      </c>
      <c r="AP728" s="123" t="s">
        <v>261</v>
      </c>
      <c r="AQ728" s="123" t="s">
        <v>181</v>
      </c>
    </row>
    <row r="729" spans="1:43">
      <c r="A729" s="123" t="s">
        <v>8474</v>
      </c>
      <c r="B729" s="123" t="s">
        <v>8475</v>
      </c>
      <c r="C729" s="36">
        <v>43830</v>
      </c>
      <c r="D729" s="124">
        <v>0.98899999999999999</v>
      </c>
      <c r="E729" s="124">
        <v>0.98899999999999999</v>
      </c>
      <c r="F729" s="125">
        <v>-0.10101010101010099</v>
      </c>
      <c r="G729" s="36">
        <v>43829</v>
      </c>
      <c r="H729" s="124">
        <v>0.99</v>
      </c>
      <c r="I729" s="125">
        <v>21.052631578947398</v>
      </c>
      <c r="J729" s="123" t="s">
        <v>11539</v>
      </c>
      <c r="K729" s="125">
        <v>3.9957939011566799</v>
      </c>
      <c r="L729" s="125">
        <v>11.499436302142</v>
      </c>
      <c r="M729" s="130">
        <v>10.011123470522801</v>
      </c>
      <c r="N729" s="137">
        <f t="shared" si="121"/>
        <v>40.044493882091203</v>
      </c>
      <c r="O729" s="132">
        <f t="shared" si="122"/>
        <v>0.40044493882091203</v>
      </c>
      <c r="P729" s="134">
        <f t="shared" si="123"/>
        <v>343</v>
      </c>
      <c r="Q729" s="134">
        <v>1124</v>
      </c>
      <c r="R729" s="134" t="str">
        <f t="shared" si="124"/>
        <v>343/1124</v>
      </c>
      <c r="S729" s="132">
        <f t="shared" si="125"/>
        <v>0.30516014234875444</v>
      </c>
      <c r="T729" s="137">
        <f t="shared" si="126"/>
        <v>84.741992882562272</v>
      </c>
      <c r="U729" s="133" t="e">
        <f ca="1">[1]!f_risk_annusharpe(A729,"2019/9/30","2019/12/31",1,1,3)</f>
        <v>#NAME?</v>
      </c>
      <c r="V729" s="134" t="e">
        <f t="shared" ca="1" si="127"/>
        <v>#NAME?</v>
      </c>
      <c r="W729" s="134">
        <f t="shared" si="128"/>
        <v>1124</v>
      </c>
      <c r="X729" s="134" t="e">
        <f t="shared" ca="1" si="129"/>
        <v>#NAME?</v>
      </c>
      <c r="Y729" s="132" t="e">
        <f t="shared" ca="1" si="130"/>
        <v>#NAME?</v>
      </c>
      <c r="Z729" s="137" t="e">
        <f t="shared" ca="1" si="131"/>
        <v>#NAME?</v>
      </c>
      <c r="AA729" s="125">
        <v>9.5238095238095202</v>
      </c>
      <c r="AB729" s="125">
        <v>21.052631578947398</v>
      </c>
      <c r="AC729" s="123" t="s">
        <v>11539</v>
      </c>
      <c r="AD729" s="125">
        <v>5.3248136315229004</v>
      </c>
      <c r="AE729" s="123" t="s">
        <v>11540</v>
      </c>
      <c r="AF729" s="125">
        <v>9.0407938257993301</v>
      </c>
      <c r="AG729" s="123" t="s">
        <v>11541</v>
      </c>
      <c r="AH729" s="125">
        <v>-1.1000000000000001</v>
      </c>
      <c r="AI729" s="123" t="s">
        <v>157</v>
      </c>
      <c r="AJ729" s="123" t="s">
        <v>158</v>
      </c>
      <c r="AK729" s="124">
        <v>12.115600214800001</v>
      </c>
      <c r="AL729" s="123" t="s">
        <v>159</v>
      </c>
      <c r="AM729" s="36">
        <v>42347</v>
      </c>
      <c r="AN729" s="123" t="s">
        <v>9271</v>
      </c>
      <c r="AO729" s="123" t="s">
        <v>587</v>
      </c>
      <c r="AP729" s="123" t="s">
        <v>261</v>
      </c>
      <c r="AQ729" s="123" t="s">
        <v>162</v>
      </c>
    </row>
    <row r="730" spans="1:43">
      <c r="A730" s="123" t="s">
        <v>8476</v>
      </c>
      <c r="B730" s="123" t="s">
        <v>8477</v>
      </c>
      <c r="C730" s="36">
        <v>43830</v>
      </c>
      <c r="D730" s="124">
        <v>1.163</v>
      </c>
      <c r="E730" s="124">
        <v>1.228</v>
      </c>
      <c r="F730" s="125">
        <v>8.6058519793469193E-2</v>
      </c>
      <c r="G730" s="36">
        <v>43829</v>
      </c>
      <c r="H730" s="124">
        <v>1.1619999999999999</v>
      </c>
      <c r="I730" s="125">
        <v>21.0197710718002</v>
      </c>
      <c r="J730" s="123" t="s">
        <v>11542</v>
      </c>
      <c r="K730" s="125">
        <v>1.9281332164767799</v>
      </c>
      <c r="L730" s="125">
        <v>4.1181736794986596</v>
      </c>
      <c r="M730" s="130">
        <v>6.0164083865086697</v>
      </c>
      <c r="N730" s="137">
        <f t="shared" si="121"/>
        <v>24.065633546034679</v>
      </c>
      <c r="O730" s="132">
        <f t="shared" si="122"/>
        <v>0.24065633546034679</v>
      </c>
      <c r="P730" s="134">
        <f t="shared" si="123"/>
        <v>680</v>
      </c>
      <c r="Q730" s="134">
        <v>1124</v>
      </c>
      <c r="R730" s="134" t="str">
        <f t="shared" si="124"/>
        <v>680/1124</v>
      </c>
      <c r="S730" s="132">
        <f t="shared" si="125"/>
        <v>0.604982206405694</v>
      </c>
      <c r="T730" s="137">
        <f t="shared" si="126"/>
        <v>69.7508896797153</v>
      </c>
      <c r="U730" s="133" t="e">
        <f ca="1">[1]!f_risk_annusharpe(A730,"2019/9/30","2019/12/31",1,1,3)</f>
        <v>#NAME?</v>
      </c>
      <c r="V730" s="134" t="e">
        <f t="shared" ca="1" si="127"/>
        <v>#NAME?</v>
      </c>
      <c r="W730" s="134">
        <f t="shared" si="128"/>
        <v>1124</v>
      </c>
      <c r="X730" s="134" t="e">
        <f t="shared" ca="1" si="129"/>
        <v>#NAME?</v>
      </c>
      <c r="Y730" s="132" t="e">
        <f t="shared" ca="1" si="130"/>
        <v>#NAME?</v>
      </c>
      <c r="Z730" s="137" t="e">
        <f t="shared" ca="1" si="131"/>
        <v>#NAME?</v>
      </c>
      <c r="AA730" s="125">
        <v>8.2867783985102399</v>
      </c>
      <c r="AB730" s="125">
        <v>21.0197710718002</v>
      </c>
      <c r="AC730" s="123" t="s">
        <v>11542</v>
      </c>
      <c r="AD730" s="125">
        <v>4.9638989169674996</v>
      </c>
      <c r="AE730" s="123" t="s">
        <v>11543</v>
      </c>
      <c r="AF730" s="125">
        <v>-1.1894647408666099</v>
      </c>
      <c r="AG730" s="123" t="s">
        <v>11544</v>
      </c>
      <c r="AH730" s="125">
        <v>-15.109489051094901</v>
      </c>
      <c r="AI730" s="123" t="s">
        <v>157</v>
      </c>
      <c r="AJ730" s="123" t="s">
        <v>158</v>
      </c>
      <c r="AK730" s="124">
        <v>1.4600231157000001</v>
      </c>
      <c r="AL730" s="123" t="s">
        <v>159</v>
      </c>
      <c r="AM730" s="36">
        <v>42186</v>
      </c>
      <c r="AN730" s="123" t="s">
        <v>9271</v>
      </c>
      <c r="AO730" s="123" t="s">
        <v>557</v>
      </c>
      <c r="AP730" s="123" t="s">
        <v>286</v>
      </c>
      <c r="AQ730" s="123" t="s">
        <v>162</v>
      </c>
    </row>
    <row r="731" spans="1:43">
      <c r="A731" s="123" t="s">
        <v>8478</v>
      </c>
      <c r="B731" s="123" t="s">
        <v>8479</v>
      </c>
      <c r="C731" s="36">
        <v>43830</v>
      </c>
      <c r="D731" s="124">
        <v>0.71</v>
      </c>
      <c r="E731" s="124">
        <v>0.71</v>
      </c>
      <c r="F731" s="125">
        <v>0.85227272727272796</v>
      </c>
      <c r="G731" s="36">
        <v>43829</v>
      </c>
      <c r="H731" s="124">
        <v>0.70399999999999996</v>
      </c>
      <c r="I731" s="125">
        <v>20.954003407155</v>
      </c>
      <c r="J731" s="123" t="s">
        <v>11545</v>
      </c>
      <c r="K731" s="125">
        <v>0.56657223796034095</v>
      </c>
      <c r="L731" s="125">
        <v>5.4977711738484301</v>
      </c>
      <c r="M731" s="130">
        <v>9.3990755007704099</v>
      </c>
      <c r="N731" s="137">
        <f t="shared" si="121"/>
        <v>37.596302003081639</v>
      </c>
      <c r="O731" s="132">
        <f t="shared" si="122"/>
        <v>0.37596302003081639</v>
      </c>
      <c r="P731" s="134">
        <f t="shared" si="123"/>
        <v>381</v>
      </c>
      <c r="Q731" s="134">
        <v>1124</v>
      </c>
      <c r="R731" s="134" t="str">
        <f t="shared" si="124"/>
        <v>381/1124</v>
      </c>
      <c r="S731" s="132">
        <f t="shared" si="125"/>
        <v>0.3389679715302491</v>
      </c>
      <c r="T731" s="137">
        <f t="shared" si="126"/>
        <v>83.05160142348754</v>
      </c>
      <c r="U731" s="133" t="e">
        <f ca="1">[1]!f_risk_annusharpe(A731,"2019/9/30","2019/12/31",1,1,3)</f>
        <v>#NAME?</v>
      </c>
      <c r="V731" s="134" t="e">
        <f t="shared" ca="1" si="127"/>
        <v>#NAME?</v>
      </c>
      <c r="W731" s="134">
        <f t="shared" si="128"/>
        <v>1124</v>
      </c>
      <c r="X731" s="134" t="e">
        <f t="shared" ca="1" si="129"/>
        <v>#NAME?</v>
      </c>
      <c r="Y731" s="132" t="e">
        <f t="shared" ca="1" si="130"/>
        <v>#NAME?</v>
      </c>
      <c r="Z731" s="137" t="e">
        <f t="shared" ca="1" si="131"/>
        <v>#NAME?</v>
      </c>
      <c r="AA731" s="125">
        <v>11.2852664576802</v>
      </c>
      <c r="AB731" s="125">
        <v>20.954003407155</v>
      </c>
      <c r="AC731" s="123" t="s">
        <v>11545</v>
      </c>
      <c r="AD731" s="125">
        <v>2.6011560693641602</v>
      </c>
      <c r="AE731" s="123" t="s">
        <v>11546</v>
      </c>
      <c r="AF731" s="125">
        <v>12.1642969984202</v>
      </c>
      <c r="AG731" s="123" t="s">
        <v>11547</v>
      </c>
      <c r="AH731" s="125">
        <v>-29</v>
      </c>
      <c r="AI731" s="123" t="s">
        <v>157</v>
      </c>
      <c r="AJ731" s="123" t="s">
        <v>158</v>
      </c>
      <c r="AK731" s="124">
        <v>10.624476677900001</v>
      </c>
      <c r="AL731" s="123" t="s">
        <v>159</v>
      </c>
      <c r="AM731" s="36">
        <v>42104</v>
      </c>
      <c r="AN731" s="123" t="s">
        <v>9271</v>
      </c>
      <c r="AO731" s="123" t="s">
        <v>565</v>
      </c>
      <c r="AP731" s="123" t="s">
        <v>196</v>
      </c>
      <c r="AQ731" s="123" t="s">
        <v>177</v>
      </c>
    </row>
    <row r="732" spans="1:43">
      <c r="A732" s="123" t="s">
        <v>8480</v>
      </c>
      <c r="B732" s="123" t="s">
        <v>8481</v>
      </c>
      <c r="C732" s="36">
        <v>43830</v>
      </c>
      <c r="D732" s="124">
        <v>1.3029999999999999</v>
      </c>
      <c r="E732" s="124">
        <v>1.3029999999999999</v>
      </c>
      <c r="F732" s="125">
        <v>0.61776061776061797</v>
      </c>
      <c r="G732" s="36">
        <v>43829</v>
      </c>
      <c r="H732" s="124">
        <v>1.2949999999999999</v>
      </c>
      <c r="I732" s="125">
        <v>20.871985157699399</v>
      </c>
      <c r="J732" s="123" t="s">
        <v>11548</v>
      </c>
      <c r="K732" s="125">
        <v>1.4007782101167301</v>
      </c>
      <c r="L732" s="125">
        <v>4.91143317230273</v>
      </c>
      <c r="M732" s="130">
        <v>6.0211554109031598</v>
      </c>
      <c r="N732" s="137">
        <f t="shared" si="121"/>
        <v>24.084621643612639</v>
      </c>
      <c r="O732" s="132">
        <f t="shared" si="122"/>
        <v>0.24084621643612639</v>
      </c>
      <c r="P732" s="134">
        <f t="shared" si="123"/>
        <v>679</v>
      </c>
      <c r="Q732" s="134">
        <v>1124</v>
      </c>
      <c r="R732" s="134" t="str">
        <f t="shared" si="124"/>
        <v>679/1124</v>
      </c>
      <c r="S732" s="132">
        <f t="shared" si="125"/>
        <v>0.60409252669039148</v>
      </c>
      <c r="T732" s="137">
        <f t="shared" si="126"/>
        <v>69.795373665480426</v>
      </c>
      <c r="U732" s="133" t="e">
        <f ca="1">[1]!f_risk_annusharpe(A732,"2019/9/30","2019/12/31",1,1,3)</f>
        <v>#NAME?</v>
      </c>
      <c r="V732" s="134" t="e">
        <f t="shared" ca="1" si="127"/>
        <v>#NAME?</v>
      </c>
      <c r="W732" s="134">
        <f t="shared" si="128"/>
        <v>1124</v>
      </c>
      <c r="X732" s="134" t="e">
        <f t="shared" ca="1" si="129"/>
        <v>#NAME?</v>
      </c>
      <c r="Y732" s="132" t="e">
        <f t="shared" ca="1" si="130"/>
        <v>#NAME?</v>
      </c>
      <c r="Z732" s="137" t="e">
        <f t="shared" ca="1" si="131"/>
        <v>#NAME?</v>
      </c>
      <c r="AA732" s="125">
        <v>9.7725358045492694</v>
      </c>
      <c r="AB732" s="125">
        <v>20.871985157699399</v>
      </c>
      <c r="AC732" s="123" t="s">
        <v>11548</v>
      </c>
      <c r="AD732" s="125">
        <v>21.435228331780099</v>
      </c>
      <c r="AE732" s="123" t="s">
        <v>11549</v>
      </c>
      <c r="AF732" s="125">
        <v>30.692076228685998</v>
      </c>
      <c r="AG732" s="123" t="s">
        <v>11550</v>
      </c>
      <c r="AH732" s="125">
        <v>30.3</v>
      </c>
      <c r="AI732" s="123" t="s">
        <v>157</v>
      </c>
      <c r="AJ732" s="123" t="s">
        <v>166</v>
      </c>
      <c r="AK732" s="124">
        <v>3.5836151414000001</v>
      </c>
      <c r="AL732" s="123" t="s">
        <v>159</v>
      </c>
      <c r="AM732" s="36">
        <v>42440</v>
      </c>
      <c r="AN732" s="123" t="s">
        <v>9271</v>
      </c>
      <c r="AO732" s="123" t="s">
        <v>11551</v>
      </c>
      <c r="AP732" s="123" t="s">
        <v>209</v>
      </c>
      <c r="AQ732" s="123" t="s">
        <v>162</v>
      </c>
    </row>
    <row r="733" spans="1:43">
      <c r="A733" s="123" t="s">
        <v>8482</v>
      </c>
      <c r="B733" s="123" t="s">
        <v>8483</v>
      </c>
      <c r="C733" s="36">
        <v>43830</v>
      </c>
      <c r="D733" s="124">
        <v>1.054</v>
      </c>
      <c r="E733" s="124">
        <v>1.1639999999999999</v>
      </c>
      <c r="F733" s="125">
        <v>0.47664442326026901</v>
      </c>
      <c r="G733" s="36">
        <v>43829</v>
      </c>
      <c r="H733" s="124">
        <v>1.0489999999999999</v>
      </c>
      <c r="I733" s="125">
        <v>20.7331042382589</v>
      </c>
      <c r="J733" s="123" t="s">
        <v>11552</v>
      </c>
      <c r="K733" s="125">
        <v>1.6393442622951</v>
      </c>
      <c r="L733" s="125">
        <v>5.8232931726907697</v>
      </c>
      <c r="M733" s="130">
        <v>5.5055055055055204</v>
      </c>
      <c r="N733" s="137">
        <f t="shared" si="121"/>
        <v>22.022022022022082</v>
      </c>
      <c r="O733" s="132">
        <f t="shared" si="122"/>
        <v>0.22022022022022081</v>
      </c>
      <c r="P733" s="134">
        <f t="shared" si="123"/>
        <v>723</v>
      </c>
      <c r="Q733" s="134">
        <v>1124</v>
      </c>
      <c r="R733" s="134" t="str">
        <f t="shared" si="124"/>
        <v>723/1124</v>
      </c>
      <c r="S733" s="132">
        <f t="shared" si="125"/>
        <v>0.64323843416370108</v>
      </c>
      <c r="T733" s="137">
        <f t="shared" si="126"/>
        <v>67.838078291814952</v>
      </c>
      <c r="U733" s="133" t="e">
        <f ca="1">[1]!f_risk_annusharpe(A733,"2019/9/30","2019/12/31",1,1,3)</f>
        <v>#NAME?</v>
      </c>
      <c r="V733" s="134" t="e">
        <f t="shared" ca="1" si="127"/>
        <v>#NAME?</v>
      </c>
      <c r="W733" s="134">
        <f t="shared" si="128"/>
        <v>1124</v>
      </c>
      <c r="X733" s="134" t="e">
        <f t="shared" ca="1" si="129"/>
        <v>#NAME?</v>
      </c>
      <c r="Y733" s="132" t="e">
        <f t="shared" ca="1" si="130"/>
        <v>#NAME?</v>
      </c>
      <c r="Z733" s="137" t="e">
        <f t="shared" ca="1" si="131"/>
        <v>#NAME?</v>
      </c>
      <c r="AA733" s="125">
        <v>8.6597938144330104</v>
      </c>
      <c r="AB733" s="125">
        <v>20.7331042382589</v>
      </c>
      <c r="AC733" s="123" t="s">
        <v>11552</v>
      </c>
      <c r="AD733" s="125">
        <v>-4.0072859744990899</v>
      </c>
      <c r="AE733" s="123" t="s">
        <v>11553</v>
      </c>
      <c r="AF733" s="125">
        <v>7.0830879852125701</v>
      </c>
      <c r="AG733" s="123" t="s">
        <v>11554</v>
      </c>
      <c r="AH733" s="125">
        <v>15.863901200000001</v>
      </c>
      <c r="AI733" s="123" t="s">
        <v>157</v>
      </c>
      <c r="AJ733" s="123" t="s">
        <v>158</v>
      </c>
      <c r="AK733" s="124">
        <v>1.2228188411000001</v>
      </c>
      <c r="AL733" s="123" t="s">
        <v>159</v>
      </c>
      <c r="AM733" s="36">
        <v>41871</v>
      </c>
      <c r="AN733" s="123" t="s">
        <v>9271</v>
      </c>
      <c r="AO733" s="123" t="s">
        <v>11555</v>
      </c>
      <c r="AP733" s="123" t="s">
        <v>171</v>
      </c>
      <c r="AQ733" s="123" t="s">
        <v>162</v>
      </c>
    </row>
    <row r="734" spans="1:43">
      <c r="A734" s="123" t="s">
        <v>8484</v>
      </c>
      <c r="B734" s="123" t="s">
        <v>8485</v>
      </c>
      <c r="C734" s="36">
        <v>43830</v>
      </c>
      <c r="D734" s="124">
        <v>0.96799999999999997</v>
      </c>
      <c r="E734" s="124">
        <v>0.96799999999999997</v>
      </c>
      <c r="F734" s="125">
        <v>0.72840790842872105</v>
      </c>
      <c r="G734" s="36">
        <v>43829</v>
      </c>
      <c r="H734" s="124">
        <v>0.96099999999999997</v>
      </c>
      <c r="I734" s="125">
        <v>20.698254364089799</v>
      </c>
      <c r="J734" s="123" t="s">
        <v>11556</v>
      </c>
      <c r="K734" s="125">
        <v>2.2175290390707501</v>
      </c>
      <c r="L734" s="125">
        <v>7.9152731326644297</v>
      </c>
      <c r="M734" s="130">
        <v>12.8205128205128</v>
      </c>
      <c r="N734" s="137">
        <f t="shared" si="121"/>
        <v>51.282051282051199</v>
      </c>
      <c r="O734" s="132">
        <f t="shared" si="122"/>
        <v>0.512820512820512</v>
      </c>
      <c r="P734" s="134">
        <f t="shared" si="123"/>
        <v>170</v>
      </c>
      <c r="Q734" s="134">
        <v>1124</v>
      </c>
      <c r="R734" s="134" t="str">
        <f t="shared" si="124"/>
        <v>170/1124</v>
      </c>
      <c r="S734" s="132">
        <f t="shared" si="125"/>
        <v>0.1512455516014235</v>
      </c>
      <c r="T734" s="137">
        <f t="shared" si="126"/>
        <v>92.437722419928832</v>
      </c>
      <c r="U734" s="133" t="e">
        <f ca="1">[1]!f_risk_annusharpe(A734,"2019/9/30","2019/12/31",1,1,3)</f>
        <v>#NAME?</v>
      </c>
      <c r="V734" s="134" t="e">
        <f t="shared" ca="1" si="127"/>
        <v>#NAME?</v>
      </c>
      <c r="W734" s="134">
        <f t="shared" si="128"/>
        <v>1124</v>
      </c>
      <c r="X734" s="134" t="e">
        <f t="shared" ca="1" si="129"/>
        <v>#NAME?</v>
      </c>
      <c r="Y734" s="132" t="e">
        <f t="shared" ca="1" si="130"/>
        <v>#NAME?</v>
      </c>
      <c r="Z734" s="137" t="e">
        <f t="shared" ca="1" si="131"/>
        <v>#NAME?</v>
      </c>
      <c r="AA734" s="125">
        <v>16.3461538461539</v>
      </c>
      <c r="AB734" s="125">
        <v>20.698254364089799</v>
      </c>
      <c r="AC734" s="123" t="s">
        <v>11556</v>
      </c>
      <c r="AD734" s="125">
        <v>-1.32517838939857</v>
      </c>
      <c r="AE734" s="123" t="s">
        <v>11557</v>
      </c>
      <c r="AF734" s="125">
        <v>12.6891734575087</v>
      </c>
      <c r="AG734" s="123" t="s">
        <v>11558</v>
      </c>
      <c r="AH734" s="125">
        <v>-3.2</v>
      </c>
      <c r="AI734" s="123" t="s">
        <v>163</v>
      </c>
      <c r="AJ734" s="123" t="s">
        <v>158</v>
      </c>
      <c r="AK734" s="124">
        <v>0.97816509419999997</v>
      </c>
      <c r="AL734" s="123" t="s">
        <v>159</v>
      </c>
      <c r="AM734" s="36">
        <v>40009</v>
      </c>
      <c r="AN734" s="123" t="s">
        <v>9271</v>
      </c>
      <c r="AO734" s="123" t="s">
        <v>11559</v>
      </c>
      <c r="AP734" s="123" t="s">
        <v>169</v>
      </c>
      <c r="AQ734" s="123" t="s">
        <v>181</v>
      </c>
    </row>
    <row r="735" spans="1:43">
      <c r="A735" s="123" t="s">
        <v>8486</v>
      </c>
      <c r="B735" s="123" t="s">
        <v>8487</v>
      </c>
      <c r="C735" s="36">
        <v>43830</v>
      </c>
      <c r="D735" s="124">
        <v>1.2172000000000001</v>
      </c>
      <c r="E735" s="124">
        <v>1.4901</v>
      </c>
      <c r="F735" s="125">
        <v>0.70323488045007099</v>
      </c>
      <c r="G735" s="36">
        <v>43829</v>
      </c>
      <c r="H735" s="124">
        <v>1.2087000000000001</v>
      </c>
      <c r="I735" s="125">
        <v>20.670169525131399</v>
      </c>
      <c r="J735" s="123" t="s">
        <v>11560</v>
      </c>
      <c r="K735" s="125">
        <v>2.2857142857142998</v>
      </c>
      <c r="L735" s="125">
        <v>5.1395007342144101</v>
      </c>
      <c r="M735" s="130">
        <v>11.0280032837727</v>
      </c>
      <c r="N735" s="137">
        <f t="shared" si="121"/>
        <v>44.112013135090798</v>
      </c>
      <c r="O735" s="132">
        <f t="shared" si="122"/>
        <v>0.441120131350908</v>
      </c>
      <c r="P735" s="134">
        <f t="shared" si="123"/>
        <v>276</v>
      </c>
      <c r="Q735" s="134">
        <v>1124</v>
      </c>
      <c r="R735" s="134" t="str">
        <f t="shared" si="124"/>
        <v>276/1124</v>
      </c>
      <c r="S735" s="132">
        <f t="shared" si="125"/>
        <v>0.24555160142348753</v>
      </c>
      <c r="T735" s="137">
        <f t="shared" si="126"/>
        <v>87.72241992882563</v>
      </c>
      <c r="U735" s="133" t="e">
        <f ca="1">[1]!f_risk_annusharpe(A735,"2019/9/30","2019/12/31",1,1,3)</f>
        <v>#NAME?</v>
      </c>
      <c r="V735" s="134" t="e">
        <f t="shared" ca="1" si="127"/>
        <v>#NAME?</v>
      </c>
      <c r="W735" s="134">
        <f t="shared" si="128"/>
        <v>1124</v>
      </c>
      <c r="X735" s="134" t="e">
        <f t="shared" ca="1" si="129"/>
        <v>#NAME?</v>
      </c>
      <c r="Y735" s="132" t="e">
        <f t="shared" ca="1" si="130"/>
        <v>#NAME?</v>
      </c>
      <c r="Z735" s="137" t="e">
        <f t="shared" ca="1" si="131"/>
        <v>#NAME?</v>
      </c>
      <c r="AA735" s="125">
        <v>15.4181680257918</v>
      </c>
      <c r="AB735" s="125">
        <v>20.670169525131399</v>
      </c>
      <c r="AC735" s="123" t="s">
        <v>11560</v>
      </c>
      <c r="AD735" s="125">
        <v>18.289601554907701</v>
      </c>
      <c r="AE735" s="123" t="s">
        <v>11561</v>
      </c>
      <c r="AF735" s="125">
        <v>20.634291377601599</v>
      </c>
      <c r="AG735" s="123" t="s">
        <v>11562</v>
      </c>
      <c r="AH735" s="125">
        <v>49.012667</v>
      </c>
      <c r="AI735" s="123" t="s">
        <v>157</v>
      </c>
      <c r="AJ735" s="123" t="s">
        <v>189</v>
      </c>
      <c r="AK735" s="124">
        <v>0.76549930340000005</v>
      </c>
      <c r="AL735" s="123" t="s">
        <v>159</v>
      </c>
      <c r="AM735" s="36">
        <v>41850</v>
      </c>
      <c r="AN735" s="123" t="s">
        <v>9271</v>
      </c>
      <c r="AO735" s="123" t="s">
        <v>11399</v>
      </c>
      <c r="AP735" s="123" t="s">
        <v>233</v>
      </c>
      <c r="AQ735" s="123" t="s">
        <v>185</v>
      </c>
    </row>
    <row r="736" spans="1:43">
      <c r="A736" s="123" t="s">
        <v>8488</v>
      </c>
      <c r="B736" s="123" t="s">
        <v>8489</v>
      </c>
      <c r="C736" s="36">
        <v>43830</v>
      </c>
      <c r="D736" s="124">
        <v>1.0427</v>
      </c>
      <c r="E736" s="124">
        <v>1.2606999999999999</v>
      </c>
      <c r="F736" s="125">
        <v>0.134447325458559</v>
      </c>
      <c r="G736" s="36">
        <v>43829</v>
      </c>
      <c r="H736" s="124">
        <v>1.0412999999999999</v>
      </c>
      <c r="I736" s="125">
        <v>20.585174048803001</v>
      </c>
      <c r="J736" s="123" t="s">
        <v>11564</v>
      </c>
      <c r="K736" s="125">
        <v>1.4990752457899199</v>
      </c>
      <c r="L736" s="125">
        <v>4.2699999999999996</v>
      </c>
      <c r="M736" s="130">
        <v>6.2895005096839904</v>
      </c>
      <c r="N736" s="137">
        <f t="shared" si="121"/>
        <v>25.158002038735962</v>
      </c>
      <c r="O736" s="132">
        <f t="shared" si="122"/>
        <v>0.2515800203873596</v>
      </c>
      <c r="P736" s="134">
        <f t="shared" si="123"/>
        <v>652</v>
      </c>
      <c r="Q736" s="134">
        <v>1124</v>
      </c>
      <c r="R736" s="134" t="str">
        <f t="shared" si="124"/>
        <v>652/1124</v>
      </c>
      <c r="S736" s="132">
        <f t="shared" si="125"/>
        <v>0.58007117437722422</v>
      </c>
      <c r="T736" s="137">
        <f t="shared" si="126"/>
        <v>70.996441281138786</v>
      </c>
      <c r="U736" s="133" t="e">
        <f ca="1">[1]!f_risk_annusharpe(A736,"2019/9/30","2019/12/31",1,1,3)</f>
        <v>#NAME?</v>
      </c>
      <c r="V736" s="134" t="e">
        <f t="shared" ca="1" si="127"/>
        <v>#NAME?</v>
      </c>
      <c r="W736" s="134">
        <f t="shared" si="128"/>
        <v>1124</v>
      </c>
      <c r="X736" s="134" t="e">
        <f t="shared" ca="1" si="129"/>
        <v>#NAME?</v>
      </c>
      <c r="Y736" s="132" t="e">
        <f t="shared" ca="1" si="130"/>
        <v>#NAME?</v>
      </c>
      <c r="Z736" s="137" t="e">
        <f t="shared" ca="1" si="131"/>
        <v>#NAME?</v>
      </c>
      <c r="AA736" s="125">
        <v>11.316323262517299</v>
      </c>
      <c r="AB736" s="125">
        <v>20.585174048803001</v>
      </c>
      <c r="AC736" s="123" t="s">
        <v>11564</v>
      </c>
      <c r="AD736" s="125">
        <v>7.3057253555009698</v>
      </c>
      <c r="AE736" s="123" t="s">
        <v>11565</v>
      </c>
      <c r="AF736" s="125">
        <v>19.360847585174099</v>
      </c>
      <c r="AG736" s="123" t="s">
        <v>11566</v>
      </c>
      <c r="AH736" s="125">
        <v>27.52512956</v>
      </c>
      <c r="AI736" s="123" t="s">
        <v>163</v>
      </c>
      <c r="AJ736" s="123" t="s">
        <v>158</v>
      </c>
      <c r="AK736" s="124">
        <v>1.0485595451</v>
      </c>
      <c r="AL736" s="123" t="s">
        <v>159</v>
      </c>
      <c r="AM736" s="36">
        <v>42174</v>
      </c>
      <c r="AN736" s="123" t="s">
        <v>9271</v>
      </c>
      <c r="AO736" s="123" t="s">
        <v>10844</v>
      </c>
      <c r="AP736" s="123" t="s">
        <v>524</v>
      </c>
      <c r="AQ736" s="123" t="s">
        <v>241</v>
      </c>
    </row>
    <row r="737" spans="1:43">
      <c r="A737" s="123" t="s">
        <v>8490</v>
      </c>
      <c r="B737" s="123" t="s">
        <v>8491</v>
      </c>
      <c r="C737" s="36">
        <v>43830</v>
      </c>
      <c r="D737" s="124">
        <v>1.0167999999999999</v>
      </c>
      <c r="E737" s="124">
        <v>1.0167999999999999</v>
      </c>
      <c r="F737" s="125">
        <v>0.91306073838823698</v>
      </c>
      <c r="G737" s="36">
        <v>43829</v>
      </c>
      <c r="H737" s="124">
        <v>1.0076000000000001</v>
      </c>
      <c r="I737" s="125">
        <v>20.516771364229001</v>
      </c>
      <c r="J737" s="123" t="s">
        <v>11567</v>
      </c>
      <c r="K737" s="125">
        <v>3.5121653262750701</v>
      </c>
      <c r="L737" s="125">
        <v>6.6051583141119696</v>
      </c>
      <c r="M737" s="130">
        <v>4.9004436191065599</v>
      </c>
      <c r="N737" s="137">
        <f t="shared" si="121"/>
        <v>19.60177447642624</v>
      </c>
      <c r="O737" s="132">
        <f t="shared" si="122"/>
        <v>0.1960177447642624</v>
      </c>
      <c r="P737" s="134">
        <f t="shared" si="123"/>
        <v>771</v>
      </c>
      <c r="Q737" s="134">
        <v>1124</v>
      </c>
      <c r="R737" s="134" t="str">
        <f t="shared" si="124"/>
        <v>771/1124</v>
      </c>
      <c r="S737" s="132">
        <f t="shared" si="125"/>
        <v>0.68594306049822062</v>
      </c>
      <c r="T737" s="137">
        <f t="shared" si="126"/>
        <v>65.702846975088974</v>
      </c>
      <c r="U737" s="133" t="e">
        <f ca="1">[1]!f_risk_annusharpe(A737,"2019/9/30","2019/12/31",1,1,3)</f>
        <v>#NAME?</v>
      </c>
      <c r="V737" s="134" t="e">
        <f t="shared" ca="1" si="127"/>
        <v>#NAME?</v>
      </c>
      <c r="W737" s="134">
        <f t="shared" si="128"/>
        <v>1124</v>
      </c>
      <c r="X737" s="134" t="e">
        <f t="shared" ca="1" si="129"/>
        <v>#NAME?</v>
      </c>
      <c r="Y737" s="132" t="e">
        <f t="shared" ca="1" si="130"/>
        <v>#NAME?</v>
      </c>
      <c r="Z737" s="137" t="e">
        <f t="shared" ca="1" si="131"/>
        <v>#NAME?</v>
      </c>
      <c r="AA737" s="125">
        <v>6.5493031541443898</v>
      </c>
      <c r="AB737" s="125">
        <v>20.516771364229001</v>
      </c>
      <c r="AC737" s="123" t="s">
        <v>11567</v>
      </c>
      <c r="AD737" s="125">
        <v>-3.6482516819861601</v>
      </c>
      <c r="AE737" s="123" t="s">
        <v>11568</v>
      </c>
      <c r="AF737" s="126">
        <v>0</v>
      </c>
      <c r="AG737" s="123"/>
      <c r="AH737" s="125">
        <v>1.6799999999999899</v>
      </c>
      <c r="AI737" s="123" t="s">
        <v>157</v>
      </c>
      <c r="AJ737" s="123" t="s">
        <v>95</v>
      </c>
      <c r="AK737" s="124">
        <v>16.483924986600002</v>
      </c>
      <c r="AL737" s="123" t="s">
        <v>159</v>
      </c>
      <c r="AM737" s="36">
        <v>42901</v>
      </c>
      <c r="AN737" s="123" t="s">
        <v>9271</v>
      </c>
      <c r="AO737" s="123" t="s">
        <v>503</v>
      </c>
      <c r="AP737" s="123" t="s">
        <v>548</v>
      </c>
      <c r="AQ737" s="123" t="s">
        <v>229</v>
      </c>
    </row>
    <row r="738" spans="1:43">
      <c r="A738" s="123" t="s">
        <v>8492</v>
      </c>
      <c r="B738" s="123" t="s">
        <v>8493</v>
      </c>
      <c r="C738" s="36">
        <v>43830</v>
      </c>
      <c r="D738" s="124">
        <v>1.228</v>
      </c>
      <c r="E738" s="124">
        <v>1.228</v>
      </c>
      <c r="F738" s="125">
        <v>0.39241334205362299</v>
      </c>
      <c r="G738" s="36">
        <v>43829</v>
      </c>
      <c r="H738" s="124">
        <v>1.2232000000000001</v>
      </c>
      <c r="I738" s="125">
        <v>20.451201569396801</v>
      </c>
      <c r="J738" s="123" t="s">
        <v>11570</v>
      </c>
      <c r="K738" s="125">
        <v>2.22259219179222</v>
      </c>
      <c r="L738" s="125">
        <v>5.6980547426407302</v>
      </c>
      <c r="M738" s="130">
        <v>5.3082925992625096</v>
      </c>
      <c r="N738" s="137">
        <f t="shared" si="121"/>
        <v>21.233170397050039</v>
      </c>
      <c r="O738" s="132">
        <f t="shared" si="122"/>
        <v>0.21233170397050039</v>
      </c>
      <c r="P738" s="134">
        <f t="shared" si="123"/>
        <v>737</v>
      </c>
      <c r="Q738" s="134">
        <v>1124</v>
      </c>
      <c r="R738" s="134" t="str">
        <f t="shared" si="124"/>
        <v>737/1124</v>
      </c>
      <c r="S738" s="132">
        <f t="shared" si="125"/>
        <v>0.65569395017793597</v>
      </c>
      <c r="T738" s="137">
        <f t="shared" si="126"/>
        <v>67.215302491103202</v>
      </c>
      <c r="U738" s="133" t="e">
        <f ca="1">[1]!f_risk_annusharpe(A738,"2019/9/30","2019/12/31",1,1,3)</f>
        <v>#NAME?</v>
      </c>
      <c r="V738" s="134" t="e">
        <f t="shared" ca="1" si="127"/>
        <v>#NAME?</v>
      </c>
      <c r="W738" s="134">
        <f t="shared" si="128"/>
        <v>1124</v>
      </c>
      <c r="X738" s="134" t="e">
        <f t="shared" ca="1" si="129"/>
        <v>#NAME?</v>
      </c>
      <c r="Y738" s="132" t="e">
        <f t="shared" ca="1" si="130"/>
        <v>#NAME?</v>
      </c>
      <c r="Z738" s="137" t="e">
        <f t="shared" ca="1" si="131"/>
        <v>#NAME?</v>
      </c>
      <c r="AA738" s="125">
        <v>5.7162534435261696</v>
      </c>
      <c r="AB738" s="125">
        <v>20.451201569396801</v>
      </c>
      <c r="AC738" s="123" t="s">
        <v>11570</v>
      </c>
      <c r="AD738" s="125">
        <v>20.628683693516699</v>
      </c>
      <c r="AE738" s="123" t="s">
        <v>11571</v>
      </c>
      <c r="AF738" s="125">
        <v>23.541247484909501</v>
      </c>
      <c r="AG738" s="123" t="s">
        <v>11572</v>
      </c>
      <c r="AH738" s="125">
        <v>22.8</v>
      </c>
      <c r="AI738" s="123" t="s">
        <v>157</v>
      </c>
      <c r="AJ738" s="123" t="s">
        <v>189</v>
      </c>
      <c r="AK738" s="124">
        <v>0.95044248890000005</v>
      </c>
      <c r="AL738" s="123" t="s">
        <v>159</v>
      </c>
      <c r="AM738" s="36">
        <v>42340</v>
      </c>
      <c r="AN738" s="123" t="s">
        <v>9271</v>
      </c>
      <c r="AO738" s="123" t="s">
        <v>11573</v>
      </c>
      <c r="AP738" s="123" t="s">
        <v>394</v>
      </c>
      <c r="AQ738" s="123" t="s">
        <v>162</v>
      </c>
    </row>
    <row r="739" spans="1:43">
      <c r="A739" s="123" t="s">
        <v>8494</v>
      </c>
      <c r="B739" s="123" t="s">
        <v>8495</v>
      </c>
      <c r="C739" s="36">
        <v>43830</v>
      </c>
      <c r="D739" s="124">
        <v>1.1544000000000001</v>
      </c>
      <c r="E739" s="124">
        <v>1.9974000000000001</v>
      </c>
      <c r="F739" s="125">
        <v>0.49621311047269601</v>
      </c>
      <c r="G739" s="36">
        <v>43829</v>
      </c>
      <c r="H739" s="124">
        <v>1.1487000000000001</v>
      </c>
      <c r="I739" s="125">
        <v>20.413059351204801</v>
      </c>
      <c r="J739" s="123" t="s">
        <v>11574</v>
      </c>
      <c r="K739" s="125">
        <v>2.3132145705929199</v>
      </c>
      <c r="L739" s="125">
        <v>7.9988773505472901</v>
      </c>
      <c r="M739" s="130">
        <v>7.3560866734864696</v>
      </c>
      <c r="N739" s="137">
        <f t="shared" si="121"/>
        <v>29.424346693945878</v>
      </c>
      <c r="O739" s="132">
        <f t="shared" si="122"/>
        <v>0.2942434669394588</v>
      </c>
      <c r="P739" s="134">
        <f t="shared" si="123"/>
        <v>565</v>
      </c>
      <c r="Q739" s="134">
        <v>1124</v>
      </c>
      <c r="R739" s="134" t="str">
        <f t="shared" si="124"/>
        <v>565/1124</v>
      </c>
      <c r="S739" s="132">
        <f t="shared" si="125"/>
        <v>0.50266903914590744</v>
      </c>
      <c r="T739" s="137">
        <f t="shared" si="126"/>
        <v>74.866548042704636</v>
      </c>
      <c r="U739" s="133" t="e">
        <f ca="1">[1]!f_risk_annusharpe(A739,"2019/9/30","2019/12/31",1,1,3)</f>
        <v>#NAME?</v>
      </c>
      <c r="V739" s="134" t="e">
        <f t="shared" ca="1" si="127"/>
        <v>#NAME?</v>
      </c>
      <c r="W739" s="134">
        <f t="shared" si="128"/>
        <v>1124</v>
      </c>
      <c r="X739" s="134" t="e">
        <f t="shared" ca="1" si="129"/>
        <v>#NAME?</v>
      </c>
      <c r="Y739" s="132" t="e">
        <f t="shared" ca="1" si="130"/>
        <v>#NAME?</v>
      </c>
      <c r="Z739" s="137" t="e">
        <f t="shared" ca="1" si="131"/>
        <v>#NAME?</v>
      </c>
      <c r="AA739" s="125">
        <v>6.29834254143646</v>
      </c>
      <c r="AB739" s="125">
        <v>20.413059351204801</v>
      </c>
      <c r="AC739" s="123" t="s">
        <v>11574</v>
      </c>
      <c r="AD739" s="125">
        <v>5.1779813631753298</v>
      </c>
      <c r="AE739" s="123" t="s">
        <v>11575</v>
      </c>
      <c r="AF739" s="125">
        <v>24.835542842063401</v>
      </c>
      <c r="AG739" s="123" t="s">
        <v>11576</v>
      </c>
      <c r="AH739" s="125">
        <v>119.99077568</v>
      </c>
      <c r="AI739" s="123" t="s">
        <v>157</v>
      </c>
      <c r="AJ739" s="123" t="s">
        <v>166</v>
      </c>
      <c r="AK739" s="124">
        <v>25.539713612</v>
      </c>
      <c r="AL739" s="123" t="s">
        <v>159</v>
      </c>
      <c r="AM739" s="36">
        <v>41969</v>
      </c>
      <c r="AN739" s="123" t="s">
        <v>9271</v>
      </c>
      <c r="AO739" s="123" t="s">
        <v>11577</v>
      </c>
      <c r="AP739" s="123" t="s">
        <v>457</v>
      </c>
      <c r="AQ739" s="123" t="s">
        <v>207</v>
      </c>
    </row>
    <row r="740" spans="1:43">
      <c r="A740" s="123" t="s">
        <v>8496</v>
      </c>
      <c r="B740" s="123" t="s">
        <v>8497</v>
      </c>
      <c r="C740" s="36">
        <v>43830</v>
      </c>
      <c r="D740" s="124">
        <v>1.0306</v>
      </c>
      <c r="E740" s="124">
        <v>1.0306</v>
      </c>
      <c r="F740" s="125">
        <v>-0.23233301064859199</v>
      </c>
      <c r="G740" s="36">
        <v>43829</v>
      </c>
      <c r="H740" s="124">
        <v>1.0329999999999999</v>
      </c>
      <c r="I740" s="125">
        <v>20.3971962616822</v>
      </c>
      <c r="J740" s="123" t="s">
        <v>11578</v>
      </c>
      <c r="K740" s="125">
        <v>1.86814273005831</v>
      </c>
      <c r="L740" s="125">
        <v>5.1203590371276899</v>
      </c>
      <c r="M740" s="130">
        <v>7.19783648845433</v>
      </c>
      <c r="N740" s="137">
        <f t="shared" si="121"/>
        <v>28.79134595381732</v>
      </c>
      <c r="O740" s="132">
        <f t="shared" si="122"/>
        <v>0.28791345953817321</v>
      </c>
      <c r="P740" s="134">
        <f t="shared" si="123"/>
        <v>586</v>
      </c>
      <c r="Q740" s="134">
        <v>1124</v>
      </c>
      <c r="R740" s="134" t="str">
        <f t="shared" si="124"/>
        <v>586/1124</v>
      </c>
      <c r="S740" s="132">
        <f t="shared" si="125"/>
        <v>0.52135231316725983</v>
      </c>
      <c r="T740" s="137">
        <f t="shared" si="126"/>
        <v>73.932384341637004</v>
      </c>
      <c r="U740" s="133" t="e">
        <f ca="1">[1]!f_risk_annusharpe(A740,"2019/9/30","2019/12/31",1,1,3)</f>
        <v>#NAME?</v>
      </c>
      <c r="V740" s="134" t="e">
        <f t="shared" ca="1" si="127"/>
        <v>#NAME?</v>
      </c>
      <c r="W740" s="134">
        <f t="shared" si="128"/>
        <v>1124</v>
      </c>
      <c r="X740" s="134" t="e">
        <f t="shared" ca="1" si="129"/>
        <v>#NAME?</v>
      </c>
      <c r="Y740" s="132" t="e">
        <f t="shared" ca="1" si="130"/>
        <v>#NAME?</v>
      </c>
      <c r="Z740" s="137" t="e">
        <f t="shared" ca="1" si="131"/>
        <v>#NAME?</v>
      </c>
      <c r="AA740" s="125">
        <v>12.3882224645583</v>
      </c>
      <c r="AB740" s="125">
        <v>20.3971962616822</v>
      </c>
      <c r="AC740" s="123" t="s">
        <v>11578</v>
      </c>
      <c r="AD740" s="126">
        <v>0</v>
      </c>
      <c r="AE740" s="123"/>
      <c r="AF740" s="126">
        <v>0</v>
      </c>
      <c r="AG740" s="123"/>
      <c r="AH740" s="125">
        <v>3.06</v>
      </c>
      <c r="AI740" s="123" t="s">
        <v>163</v>
      </c>
      <c r="AJ740" s="123" t="s">
        <v>95</v>
      </c>
      <c r="AK740" s="124">
        <v>0.64617191949999997</v>
      </c>
      <c r="AL740" s="123" t="s">
        <v>159</v>
      </c>
      <c r="AM740" s="36">
        <v>43168</v>
      </c>
      <c r="AN740" s="123" t="s">
        <v>9271</v>
      </c>
      <c r="AO740" s="123" t="s">
        <v>11579</v>
      </c>
      <c r="AP740" s="123" t="s">
        <v>271</v>
      </c>
      <c r="AQ740" s="123" t="s">
        <v>207</v>
      </c>
    </row>
    <row r="741" spans="1:43">
      <c r="A741" s="123" t="s">
        <v>8498</v>
      </c>
      <c r="B741" s="123" t="s">
        <v>8499</v>
      </c>
      <c r="C741" s="36">
        <v>43830</v>
      </c>
      <c r="D741" s="124">
        <v>1.1299999999999999</v>
      </c>
      <c r="E741" s="124">
        <v>1.2350000000000001</v>
      </c>
      <c r="F741" s="125">
        <v>0.26619343389528299</v>
      </c>
      <c r="G741" s="36">
        <v>43829</v>
      </c>
      <c r="H741" s="124">
        <v>1.127</v>
      </c>
      <c r="I741" s="125">
        <v>20.340788072417499</v>
      </c>
      <c r="J741" s="123" t="s">
        <v>11580</v>
      </c>
      <c r="K741" s="125">
        <v>1.16383169203222</v>
      </c>
      <c r="L741" s="125">
        <v>2.7272727272727102</v>
      </c>
      <c r="M741" s="130">
        <v>4.4362292051755903</v>
      </c>
      <c r="N741" s="137">
        <f t="shared" si="121"/>
        <v>17.744916820702361</v>
      </c>
      <c r="O741" s="132">
        <f t="shared" si="122"/>
        <v>0.17744916820702361</v>
      </c>
      <c r="P741" s="134">
        <f t="shared" si="123"/>
        <v>808</v>
      </c>
      <c r="Q741" s="134">
        <v>1124</v>
      </c>
      <c r="R741" s="134" t="str">
        <f t="shared" si="124"/>
        <v>808/1124</v>
      </c>
      <c r="S741" s="132">
        <f t="shared" si="125"/>
        <v>0.71886120996441283</v>
      </c>
      <c r="T741" s="137">
        <f t="shared" si="126"/>
        <v>64.056939501779368</v>
      </c>
      <c r="U741" s="133" t="e">
        <f ca="1">[1]!f_risk_annusharpe(A741,"2019/9/30","2019/12/31",1,1,3)</f>
        <v>#NAME?</v>
      </c>
      <c r="V741" s="134" t="e">
        <f t="shared" ca="1" si="127"/>
        <v>#NAME?</v>
      </c>
      <c r="W741" s="134">
        <f t="shared" si="128"/>
        <v>1124</v>
      </c>
      <c r="X741" s="134" t="e">
        <f t="shared" ca="1" si="129"/>
        <v>#NAME?</v>
      </c>
      <c r="Y741" s="132" t="e">
        <f t="shared" ca="1" si="130"/>
        <v>#NAME?</v>
      </c>
      <c r="Z741" s="137" t="e">
        <f t="shared" ca="1" si="131"/>
        <v>#NAME?</v>
      </c>
      <c r="AA741" s="125">
        <v>9.0733590733590503</v>
      </c>
      <c r="AB741" s="125">
        <v>20.340788072417499</v>
      </c>
      <c r="AC741" s="123" t="s">
        <v>11580</v>
      </c>
      <c r="AD741" s="125">
        <v>14.682747315301199</v>
      </c>
      <c r="AE741" s="123" t="s">
        <v>11581</v>
      </c>
      <c r="AF741" s="125">
        <v>24.514081592039801</v>
      </c>
      <c r="AG741" s="123" t="s">
        <v>11582</v>
      </c>
      <c r="AH741" s="125">
        <v>25.136652000000002</v>
      </c>
      <c r="AI741" s="123" t="s">
        <v>157</v>
      </c>
      <c r="AJ741" s="123" t="s">
        <v>166</v>
      </c>
      <c r="AK741" s="124">
        <v>2.9337460694000002</v>
      </c>
      <c r="AL741" s="123" t="s">
        <v>159</v>
      </c>
      <c r="AM741" s="36">
        <v>42591</v>
      </c>
      <c r="AN741" s="123" t="s">
        <v>9271</v>
      </c>
      <c r="AO741" s="123" t="s">
        <v>11583</v>
      </c>
      <c r="AP741" s="123" t="s">
        <v>196</v>
      </c>
      <c r="AQ741" s="123" t="s">
        <v>165</v>
      </c>
    </row>
    <row r="742" spans="1:43">
      <c r="A742" s="123" t="s">
        <v>8500</v>
      </c>
      <c r="B742" s="123" t="s">
        <v>8501</v>
      </c>
      <c r="C742" s="36">
        <v>43830</v>
      </c>
      <c r="D742" s="124">
        <v>0.93220000000000003</v>
      </c>
      <c r="E742" s="124">
        <v>0.93220000000000003</v>
      </c>
      <c r="F742" s="125">
        <v>4.29276668813122E-2</v>
      </c>
      <c r="G742" s="36">
        <v>43829</v>
      </c>
      <c r="H742" s="124">
        <v>0.93179999999999996</v>
      </c>
      <c r="I742" s="125">
        <v>20.252837977296199</v>
      </c>
      <c r="J742" s="123" t="s">
        <v>11584</v>
      </c>
      <c r="K742" s="125">
        <v>1.2710483432916899</v>
      </c>
      <c r="L742" s="125">
        <v>3.7853484747272401</v>
      </c>
      <c r="M742" s="130">
        <v>5.9318181818181799</v>
      </c>
      <c r="N742" s="137">
        <f t="shared" si="121"/>
        <v>23.72727272727272</v>
      </c>
      <c r="O742" s="132">
        <f t="shared" si="122"/>
        <v>0.23727272727272719</v>
      </c>
      <c r="P742" s="134">
        <f t="shared" si="123"/>
        <v>688</v>
      </c>
      <c r="Q742" s="134">
        <v>1124</v>
      </c>
      <c r="R742" s="134" t="str">
        <f t="shared" si="124"/>
        <v>688/1124</v>
      </c>
      <c r="S742" s="132">
        <f t="shared" si="125"/>
        <v>0.61209964412811391</v>
      </c>
      <c r="T742" s="137">
        <f t="shared" si="126"/>
        <v>69.395017793594306</v>
      </c>
      <c r="U742" s="133" t="e">
        <f ca="1">[1]!f_risk_annusharpe(A742,"2019/9/30","2019/12/31",1,1,3)</f>
        <v>#NAME?</v>
      </c>
      <c r="V742" s="134" t="e">
        <f t="shared" ca="1" si="127"/>
        <v>#NAME?</v>
      </c>
      <c r="W742" s="134">
        <f t="shared" si="128"/>
        <v>1124</v>
      </c>
      <c r="X742" s="134" t="e">
        <f t="shared" ca="1" si="129"/>
        <v>#NAME?</v>
      </c>
      <c r="Y742" s="132" t="e">
        <f t="shared" ca="1" si="130"/>
        <v>#NAME?</v>
      </c>
      <c r="Z742" s="137" t="e">
        <f t="shared" ca="1" si="131"/>
        <v>#NAME?</v>
      </c>
      <c r="AA742" s="125">
        <v>11.2277771149028</v>
      </c>
      <c r="AB742" s="125">
        <v>20.252837977296199</v>
      </c>
      <c r="AC742" s="123" t="s">
        <v>11584</v>
      </c>
      <c r="AD742" s="125">
        <v>-6.8545163868904799</v>
      </c>
      <c r="AE742" s="123" t="s">
        <v>11585</v>
      </c>
      <c r="AF742" s="126">
        <v>0</v>
      </c>
      <c r="AG742" s="123"/>
      <c r="AH742" s="125">
        <v>-6.78</v>
      </c>
      <c r="AI742" s="123" t="s">
        <v>163</v>
      </c>
      <c r="AJ742" s="123" t="s">
        <v>95</v>
      </c>
      <c r="AK742" s="124">
        <v>1.2635905380000001</v>
      </c>
      <c r="AL742" s="123" t="s">
        <v>159</v>
      </c>
      <c r="AM742" s="36">
        <v>43096</v>
      </c>
      <c r="AN742" s="123" t="s">
        <v>9271</v>
      </c>
      <c r="AO742" s="123" t="s">
        <v>9655</v>
      </c>
      <c r="AP742" s="123" t="s">
        <v>401</v>
      </c>
      <c r="AQ742" s="123" t="s">
        <v>177</v>
      </c>
    </row>
    <row r="743" spans="1:43">
      <c r="A743" s="123" t="s">
        <v>8502</v>
      </c>
      <c r="B743" s="123" t="s">
        <v>8503</v>
      </c>
      <c r="C743" s="36">
        <v>43830</v>
      </c>
      <c r="D743" s="124">
        <v>1.1277999999999999</v>
      </c>
      <c r="E743" s="124">
        <v>1.1277999999999999</v>
      </c>
      <c r="F743" s="125">
        <v>6.2106290479986101E-2</v>
      </c>
      <c r="G743" s="36">
        <v>43829</v>
      </c>
      <c r="H743" s="124">
        <v>1.1271</v>
      </c>
      <c r="I743" s="125">
        <v>20.234541577825201</v>
      </c>
      <c r="J743" s="123" t="s">
        <v>11586</v>
      </c>
      <c r="K743" s="125">
        <v>0.68743862155163105</v>
      </c>
      <c r="L743" s="125">
        <v>2.8170298112863499</v>
      </c>
      <c r="M743" s="130">
        <v>3.9447004608294902</v>
      </c>
      <c r="N743" s="137">
        <f t="shared" si="121"/>
        <v>15.778801843317961</v>
      </c>
      <c r="O743" s="132">
        <f t="shared" si="122"/>
        <v>0.15778801843317961</v>
      </c>
      <c r="P743" s="134">
        <f t="shared" si="123"/>
        <v>856</v>
      </c>
      <c r="Q743" s="134">
        <v>1124</v>
      </c>
      <c r="R743" s="134" t="str">
        <f t="shared" si="124"/>
        <v>856/1124</v>
      </c>
      <c r="S743" s="132">
        <f t="shared" si="125"/>
        <v>0.76156583629893237</v>
      </c>
      <c r="T743" s="137">
        <f t="shared" si="126"/>
        <v>61.921708185053383</v>
      </c>
      <c r="U743" s="133" t="e">
        <f ca="1">[1]!f_risk_annusharpe(A743,"2019/9/30","2019/12/31",1,1,3)</f>
        <v>#NAME?</v>
      </c>
      <c r="V743" s="134" t="e">
        <f t="shared" ca="1" si="127"/>
        <v>#NAME?</v>
      </c>
      <c r="W743" s="134">
        <f t="shared" si="128"/>
        <v>1124</v>
      </c>
      <c r="X743" s="134" t="e">
        <f t="shared" ca="1" si="129"/>
        <v>#NAME?</v>
      </c>
      <c r="Y743" s="132" t="e">
        <f t="shared" ca="1" si="130"/>
        <v>#NAME?</v>
      </c>
      <c r="Z743" s="137" t="e">
        <f t="shared" ca="1" si="131"/>
        <v>#NAME?</v>
      </c>
      <c r="AA743" s="125">
        <v>6.9106076405346499</v>
      </c>
      <c r="AB743" s="125">
        <v>20.234541577825201</v>
      </c>
      <c r="AC743" s="123" t="s">
        <v>11586</v>
      </c>
      <c r="AD743" s="125">
        <v>6.6275881629951598</v>
      </c>
      <c r="AE743" s="123" t="s">
        <v>11587</v>
      </c>
      <c r="AF743" s="125">
        <v>10.698861405575199</v>
      </c>
      <c r="AG743" s="123" t="s">
        <v>11588</v>
      </c>
      <c r="AH743" s="125">
        <v>12.78</v>
      </c>
      <c r="AI743" s="123" t="s">
        <v>163</v>
      </c>
      <c r="AJ743" s="123" t="s">
        <v>158</v>
      </c>
      <c r="AK743" s="124">
        <v>3.0411287753999998</v>
      </c>
      <c r="AL743" s="123" t="s">
        <v>159</v>
      </c>
      <c r="AM743" s="36">
        <v>42537</v>
      </c>
      <c r="AN743" s="123" t="s">
        <v>9271</v>
      </c>
      <c r="AO743" s="123" t="s">
        <v>11589</v>
      </c>
      <c r="AP743" s="123" t="s">
        <v>239</v>
      </c>
      <c r="AQ743" s="123" t="s">
        <v>207</v>
      </c>
    </row>
    <row r="744" spans="1:43">
      <c r="A744" s="123" t="s">
        <v>8504</v>
      </c>
      <c r="B744" s="123" t="s">
        <v>8505</v>
      </c>
      <c r="C744" s="36">
        <v>43830</v>
      </c>
      <c r="D744" s="124">
        <v>0.69</v>
      </c>
      <c r="E744" s="124">
        <v>0.69</v>
      </c>
      <c r="F744" s="125">
        <v>0.436681222707408</v>
      </c>
      <c r="G744" s="36">
        <v>43829</v>
      </c>
      <c r="H744" s="124">
        <v>0.68700000000000006</v>
      </c>
      <c r="I744" s="125">
        <v>20.209059233449501</v>
      </c>
      <c r="J744" s="123" t="s">
        <v>11590</v>
      </c>
      <c r="K744" s="125">
        <v>0.58309037900873095</v>
      </c>
      <c r="L744" s="125">
        <v>6.6460587326120404</v>
      </c>
      <c r="M744" s="130">
        <v>1.3215859030836901</v>
      </c>
      <c r="N744" s="137">
        <f t="shared" si="121"/>
        <v>5.2863436123347602</v>
      </c>
      <c r="O744" s="132">
        <f t="shared" si="122"/>
        <v>5.2863436123347603E-2</v>
      </c>
      <c r="P744" s="134">
        <f t="shared" si="123"/>
        <v>1089</v>
      </c>
      <c r="Q744" s="134">
        <v>1124</v>
      </c>
      <c r="R744" s="134" t="str">
        <f t="shared" si="124"/>
        <v>1089/1124</v>
      </c>
      <c r="S744" s="132">
        <f t="shared" si="125"/>
        <v>0.96886120996441283</v>
      </c>
      <c r="T744" s="137">
        <f t="shared" si="126"/>
        <v>60</v>
      </c>
      <c r="U744" s="133" t="e">
        <f ca="1">[1]!f_risk_annusharpe(A744,"2019/9/30","2019/12/31",1,1,3)</f>
        <v>#NAME?</v>
      </c>
      <c r="V744" s="134" t="e">
        <f t="shared" ca="1" si="127"/>
        <v>#NAME?</v>
      </c>
      <c r="W744" s="134">
        <f t="shared" si="128"/>
        <v>1124</v>
      </c>
      <c r="X744" s="134" t="e">
        <f t="shared" ca="1" si="129"/>
        <v>#NAME?</v>
      </c>
      <c r="Y744" s="132" t="e">
        <f t="shared" ca="1" si="130"/>
        <v>#NAME?</v>
      </c>
      <c r="Z744" s="137" t="e">
        <f t="shared" ca="1" si="131"/>
        <v>#NAME?</v>
      </c>
      <c r="AA744" s="125">
        <v>2.52600297176819</v>
      </c>
      <c r="AB744" s="125">
        <v>20.209059233449501</v>
      </c>
      <c r="AC744" s="123" t="s">
        <v>11590</v>
      </c>
      <c r="AD744" s="125">
        <v>-11.1969111969112</v>
      </c>
      <c r="AE744" s="123" t="s">
        <v>11591</v>
      </c>
      <c r="AF744" s="125">
        <v>-24.507658643326</v>
      </c>
      <c r="AG744" s="123" t="s">
        <v>11592</v>
      </c>
      <c r="AH744" s="125">
        <v>-31</v>
      </c>
      <c r="AI744" s="123" t="s">
        <v>157</v>
      </c>
      <c r="AJ744" s="123" t="s">
        <v>186</v>
      </c>
      <c r="AK744" s="124">
        <v>11.742273837400001</v>
      </c>
      <c r="AL744" s="123" t="s">
        <v>159</v>
      </c>
      <c r="AM744" s="36">
        <v>42340</v>
      </c>
      <c r="AN744" s="123" t="s">
        <v>9271</v>
      </c>
      <c r="AO744" s="123" t="s">
        <v>11593</v>
      </c>
      <c r="AP744" s="123" t="s">
        <v>193</v>
      </c>
      <c r="AQ744" s="123" t="s">
        <v>185</v>
      </c>
    </row>
    <row r="745" spans="1:43">
      <c r="A745" s="123" t="s">
        <v>8506</v>
      </c>
      <c r="B745" s="123" t="s">
        <v>8507</v>
      </c>
      <c r="C745" s="36">
        <v>43830</v>
      </c>
      <c r="D745" s="124">
        <v>0.752</v>
      </c>
      <c r="E745" s="124">
        <v>1.212</v>
      </c>
      <c r="F745" s="125">
        <v>0.13315579227695501</v>
      </c>
      <c r="G745" s="36">
        <v>43829</v>
      </c>
      <c r="H745" s="124">
        <v>0.751</v>
      </c>
      <c r="I745" s="125">
        <v>20.127795527156501</v>
      </c>
      <c r="J745" s="123" t="s">
        <v>11595</v>
      </c>
      <c r="K745" s="125">
        <v>1.7591339648173201</v>
      </c>
      <c r="L745" s="125">
        <v>4.0110650069156302</v>
      </c>
      <c r="M745" s="130">
        <v>5.6179775280898898</v>
      </c>
      <c r="N745" s="137">
        <f t="shared" si="121"/>
        <v>22.471910112359559</v>
      </c>
      <c r="O745" s="132">
        <f t="shared" si="122"/>
        <v>0.22471910112359558</v>
      </c>
      <c r="P745" s="134">
        <f t="shared" si="123"/>
        <v>713</v>
      </c>
      <c r="Q745" s="134">
        <v>1124</v>
      </c>
      <c r="R745" s="134" t="str">
        <f t="shared" si="124"/>
        <v>713/1124</v>
      </c>
      <c r="S745" s="132">
        <f t="shared" si="125"/>
        <v>0.63434163701067614</v>
      </c>
      <c r="T745" s="137">
        <f t="shared" si="126"/>
        <v>68.282918149466198</v>
      </c>
      <c r="U745" s="133" t="e">
        <f ca="1">[1]!f_risk_annusharpe(A745,"2019/9/30","2019/12/31",1,1,3)</f>
        <v>#NAME?</v>
      </c>
      <c r="V745" s="134" t="e">
        <f t="shared" ca="1" si="127"/>
        <v>#NAME?</v>
      </c>
      <c r="W745" s="134">
        <f t="shared" si="128"/>
        <v>1124</v>
      </c>
      <c r="X745" s="134" t="e">
        <f t="shared" ca="1" si="129"/>
        <v>#NAME?</v>
      </c>
      <c r="Y745" s="132" t="e">
        <f t="shared" ca="1" si="130"/>
        <v>#NAME?</v>
      </c>
      <c r="Z745" s="137" t="e">
        <f t="shared" ca="1" si="131"/>
        <v>#NAME?</v>
      </c>
      <c r="AA745" s="125">
        <v>4.8814504881450302</v>
      </c>
      <c r="AB745" s="125">
        <v>20.127795527156501</v>
      </c>
      <c r="AC745" s="123" t="s">
        <v>11595</v>
      </c>
      <c r="AD745" s="125">
        <v>-14.932126696832601</v>
      </c>
      <c r="AE745" s="123" t="s">
        <v>11596</v>
      </c>
      <c r="AF745" s="125">
        <v>-10.047846889952201</v>
      </c>
      <c r="AG745" s="123" t="s">
        <v>11597</v>
      </c>
      <c r="AH745" s="125">
        <v>12.553644800000001</v>
      </c>
      <c r="AI745" s="123" t="s">
        <v>157</v>
      </c>
      <c r="AJ745" s="123" t="s">
        <v>186</v>
      </c>
      <c r="AK745" s="124">
        <v>1.469563951</v>
      </c>
      <c r="AL745" s="123" t="s">
        <v>159</v>
      </c>
      <c r="AM745" s="36">
        <v>39912</v>
      </c>
      <c r="AN745" s="123" t="s">
        <v>9271</v>
      </c>
      <c r="AO745" s="123" t="s">
        <v>449</v>
      </c>
      <c r="AP745" s="123" t="s">
        <v>205</v>
      </c>
      <c r="AQ745" s="123" t="s">
        <v>181</v>
      </c>
    </row>
    <row r="746" spans="1:43">
      <c r="A746" s="123" t="s">
        <v>8508</v>
      </c>
      <c r="B746" s="123" t="s">
        <v>8509</v>
      </c>
      <c r="C746" s="36">
        <v>43830</v>
      </c>
      <c r="D746" s="124">
        <v>1.2695000000000001</v>
      </c>
      <c r="E746" s="124">
        <v>1.2695000000000001</v>
      </c>
      <c r="F746" s="125">
        <v>9.4614838760552697E-2</v>
      </c>
      <c r="G746" s="36">
        <v>43829</v>
      </c>
      <c r="H746" s="124">
        <v>1.2683</v>
      </c>
      <c r="I746" s="125">
        <v>20.126797880393699</v>
      </c>
      <c r="J746" s="123" t="s">
        <v>11598</v>
      </c>
      <c r="K746" s="125">
        <v>1.5112745881976799</v>
      </c>
      <c r="L746" s="125">
        <v>3.6919055786980399</v>
      </c>
      <c r="M746" s="130">
        <v>3.9977062341279699</v>
      </c>
      <c r="N746" s="137">
        <f t="shared" si="121"/>
        <v>15.99082493651188</v>
      </c>
      <c r="O746" s="132">
        <f t="shared" si="122"/>
        <v>0.1599082493651188</v>
      </c>
      <c r="P746" s="134">
        <f t="shared" si="123"/>
        <v>847</v>
      </c>
      <c r="Q746" s="134">
        <v>1124</v>
      </c>
      <c r="R746" s="134" t="str">
        <f t="shared" si="124"/>
        <v>847/1124</v>
      </c>
      <c r="S746" s="132">
        <f t="shared" si="125"/>
        <v>0.75355871886120995</v>
      </c>
      <c r="T746" s="137">
        <f t="shared" si="126"/>
        <v>62.322064056939503</v>
      </c>
      <c r="U746" s="133" t="e">
        <f ca="1">[1]!f_risk_annusharpe(A746,"2019/9/30","2019/12/31",1,1,3)</f>
        <v>#NAME?</v>
      </c>
      <c r="V746" s="134" t="e">
        <f t="shared" ca="1" si="127"/>
        <v>#NAME?</v>
      </c>
      <c r="W746" s="134">
        <f t="shared" si="128"/>
        <v>1124</v>
      </c>
      <c r="X746" s="134" t="e">
        <f t="shared" ca="1" si="129"/>
        <v>#NAME?</v>
      </c>
      <c r="Y746" s="132" t="e">
        <f t="shared" ca="1" si="130"/>
        <v>#NAME?</v>
      </c>
      <c r="Z746" s="137" t="e">
        <f t="shared" ca="1" si="131"/>
        <v>#NAME?</v>
      </c>
      <c r="AA746" s="125">
        <v>10.3433289873968</v>
      </c>
      <c r="AB746" s="125">
        <v>20.126797880393699</v>
      </c>
      <c r="AC746" s="123" t="s">
        <v>11598</v>
      </c>
      <c r="AD746" s="125">
        <v>22.3025048169557</v>
      </c>
      <c r="AE746" s="123" t="s">
        <v>11599</v>
      </c>
      <c r="AF746" s="125">
        <v>25.197238658777099</v>
      </c>
      <c r="AG746" s="123" t="s">
        <v>11600</v>
      </c>
      <c r="AH746" s="125">
        <v>26.95</v>
      </c>
      <c r="AI746" s="123" t="s">
        <v>163</v>
      </c>
      <c r="AJ746" s="123" t="s">
        <v>166</v>
      </c>
      <c r="AK746" s="124">
        <v>2.2870630633000002</v>
      </c>
      <c r="AL746" s="123" t="s">
        <v>159</v>
      </c>
      <c r="AM746" s="36">
        <v>42431</v>
      </c>
      <c r="AN746" s="123" t="s">
        <v>9271</v>
      </c>
      <c r="AO746" s="123" t="s">
        <v>560</v>
      </c>
      <c r="AP746" s="123" t="s">
        <v>193</v>
      </c>
      <c r="AQ746" s="123" t="s">
        <v>162</v>
      </c>
    </row>
    <row r="747" spans="1:43">
      <c r="A747" s="123" t="s">
        <v>8510</v>
      </c>
      <c r="B747" s="123" t="s">
        <v>8511</v>
      </c>
      <c r="C747" s="36">
        <v>43830</v>
      </c>
      <c r="D747" s="124">
        <v>0.95789999999999997</v>
      </c>
      <c r="E747" s="124">
        <v>0.95789999999999997</v>
      </c>
      <c r="F747" s="125">
        <v>0.19874476987447801</v>
      </c>
      <c r="G747" s="36">
        <v>43829</v>
      </c>
      <c r="H747" s="124">
        <v>0.95599999999999996</v>
      </c>
      <c r="I747" s="125">
        <v>20.0827378713802</v>
      </c>
      <c r="J747" s="123" t="s">
        <v>11601</v>
      </c>
      <c r="K747" s="125">
        <v>1.3114754098360599</v>
      </c>
      <c r="L747" s="125">
        <v>4.35777317790608</v>
      </c>
      <c r="M747" s="130">
        <v>3.4225869142733698</v>
      </c>
      <c r="N747" s="137">
        <f t="shared" si="121"/>
        <v>13.690347657093479</v>
      </c>
      <c r="O747" s="132">
        <f t="shared" si="122"/>
        <v>0.1369034765709348</v>
      </c>
      <c r="P747" s="134">
        <f t="shared" si="123"/>
        <v>906</v>
      </c>
      <c r="Q747" s="134">
        <v>1124</v>
      </c>
      <c r="R747" s="134" t="str">
        <f t="shared" si="124"/>
        <v>906/1124</v>
      </c>
      <c r="S747" s="132">
        <f t="shared" si="125"/>
        <v>0.80604982206405695</v>
      </c>
      <c r="T747" s="137">
        <f t="shared" si="126"/>
        <v>60</v>
      </c>
      <c r="U747" s="133" t="e">
        <f ca="1">[1]!f_risk_annusharpe(A747,"2019/9/30","2019/12/31",1,1,3)</f>
        <v>#NAME?</v>
      </c>
      <c r="V747" s="134" t="e">
        <f t="shared" ca="1" si="127"/>
        <v>#NAME?</v>
      </c>
      <c r="W747" s="134">
        <f t="shared" si="128"/>
        <v>1124</v>
      </c>
      <c r="X747" s="134" t="e">
        <f t="shared" ca="1" si="129"/>
        <v>#NAME?</v>
      </c>
      <c r="Y747" s="132" t="e">
        <f t="shared" ca="1" si="130"/>
        <v>#NAME?</v>
      </c>
      <c r="Z747" s="137" t="e">
        <f t="shared" ca="1" si="131"/>
        <v>#NAME?</v>
      </c>
      <c r="AA747" s="125">
        <v>9.7502291475710301</v>
      </c>
      <c r="AB747" s="125">
        <v>20.0827378713802</v>
      </c>
      <c r="AC747" s="123" t="s">
        <v>11601</v>
      </c>
      <c r="AD747" s="125">
        <v>-8.4575688073394506</v>
      </c>
      <c r="AE747" s="123" t="s">
        <v>11602</v>
      </c>
      <c r="AF747" s="125">
        <v>-4.1908381676335296</v>
      </c>
      <c r="AG747" s="123" t="s">
        <v>11603</v>
      </c>
      <c r="AH747" s="125">
        <v>-4.21</v>
      </c>
      <c r="AI747" s="123" t="s">
        <v>157</v>
      </c>
      <c r="AJ747" s="123" t="s">
        <v>186</v>
      </c>
      <c r="AK747" s="124">
        <v>0.53811013969999999</v>
      </c>
      <c r="AL747" s="123" t="s">
        <v>159</v>
      </c>
      <c r="AM747" s="36">
        <v>42733</v>
      </c>
      <c r="AN747" s="123" t="s">
        <v>9271</v>
      </c>
      <c r="AO747" s="123" t="s">
        <v>11604</v>
      </c>
      <c r="AP747" s="123" t="s">
        <v>563</v>
      </c>
      <c r="AQ747" s="123" t="s">
        <v>185</v>
      </c>
    </row>
    <row r="748" spans="1:43">
      <c r="A748" s="123" t="s">
        <v>8512</v>
      </c>
      <c r="B748" s="123" t="s">
        <v>8513</v>
      </c>
      <c r="C748" s="36">
        <v>43830</v>
      </c>
      <c r="D748" s="124">
        <v>1.1850000000000001</v>
      </c>
      <c r="E748" s="124">
        <v>1.1850000000000001</v>
      </c>
      <c r="F748" s="125">
        <v>0</v>
      </c>
      <c r="G748" s="36">
        <v>43829</v>
      </c>
      <c r="H748" s="124">
        <v>1.1850000000000001</v>
      </c>
      <c r="I748" s="125">
        <v>19.939271255060699</v>
      </c>
      <c r="J748" s="123" t="s">
        <v>11605</v>
      </c>
      <c r="K748" s="125">
        <v>0.67969413763806397</v>
      </c>
      <c r="L748" s="125">
        <v>1.97934595524958</v>
      </c>
      <c r="M748" s="130">
        <v>1.97934595524958</v>
      </c>
      <c r="N748" s="137">
        <f t="shared" si="121"/>
        <v>7.9173838209983201</v>
      </c>
      <c r="O748" s="132">
        <f t="shared" si="122"/>
        <v>7.9173838209983194E-2</v>
      </c>
      <c r="P748" s="134">
        <f t="shared" si="123"/>
        <v>1063</v>
      </c>
      <c r="Q748" s="134">
        <v>1124</v>
      </c>
      <c r="R748" s="134" t="str">
        <f t="shared" si="124"/>
        <v>1063/1124</v>
      </c>
      <c r="S748" s="132">
        <f t="shared" si="125"/>
        <v>0.94572953736654808</v>
      </c>
      <c r="T748" s="137">
        <f t="shared" si="126"/>
        <v>60</v>
      </c>
      <c r="U748" s="133" t="e">
        <f ca="1">[1]!f_risk_annusharpe(A748,"2019/9/30","2019/12/31",1,1,3)</f>
        <v>#NAME?</v>
      </c>
      <c r="V748" s="134" t="e">
        <f t="shared" ca="1" si="127"/>
        <v>#NAME?</v>
      </c>
      <c r="W748" s="134">
        <f t="shared" si="128"/>
        <v>1124</v>
      </c>
      <c r="X748" s="134" t="e">
        <f t="shared" ca="1" si="129"/>
        <v>#NAME?</v>
      </c>
      <c r="Y748" s="132" t="e">
        <f t="shared" ca="1" si="130"/>
        <v>#NAME?</v>
      </c>
      <c r="Z748" s="137" t="e">
        <f t="shared" ca="1" si="131"/>
        <v>#NAME?</v>
      </c>
      <c r="AA748" s="125">
        <v>8.7155963302752308</v>
      </c>
      <c r="AB748" s="125">
        <v>19.939271255060699</v>
      </c>
      <c r="AC748" s="123" t="s">
        <v>11605</v>
      </c>
      <c r="AD748" s="125">
        <v>15.609756097561</v>
      </c>
      <c r="AE748" s="123" t="s">
        <v>11606</v>
      </c>
      <c r="AF748" s="126">
        <v>0</v>
      </c>
      <c r="AG748" s="123"/>
      <c r="AH748" s="125">
        <v>18.5</v>
      </c>
      <c r="AI748" s="123" t="s">
        <v>163</v>
      </c>
      <c r="AJ748" s="123" t="s">
        <v>95</v>
      </c>
      <c r="AK748" s="124">
        <v>2.2680892005</v>
      </c>
      <c r="AL748" s="123" t="s">
        <v>159</v>
      </c>
      <c r="AM748" s="36">
        <v>42963</v>
      </c>
      <c r="AN748" s="123" t="s">
        <v>9271</v>
      </c>
      <c r="AO748" s="123" t="s">
        <v>9920</v>
      </c>
      <c r="AP748" s="123" t="s">
        <v>430</v>
      </c>
      <c r="AQ748" s="123" t="s">
        <v>162</v>
      </c>
    </row>
    <row r="749" spans="1:43">
      <c r="A749" s="123" t="s">
        <v>8514</v>
      </c>
      <c r="B749" s="123" t="s">
        <v>8515</v>
      </c>
      <c r="C749" s="36">
        <v>43830</v>
      </c>
      <c r="D749" s="124">
        <v>1.1485000000000001</v>
      </c>
      <c r="E749" s="124">
        <v>1.1485000000000001</v>
      </c>
      <c r="F749" s="125">
        <v>0.16570730856445301</v>
      </c>
      <c r="G749" s="36">
        <v>43829</v>
      </c>
      <c r="H749" s="124">
        <v>1.1466000000000001</v>
      </c>
      <c r="I749" s="125">
        <v>19.8851774530272</v>
      </c>
      <c r="J749" s="123" t="s">
        <v>11607</v>
      </c>
      <c r="K749" s="125">
        <v>0.74561403508773505</v>
      </c>
      <c r="L749" s="125">
        <v>5.9697361136741103</v>
      </c>
      <c r="M749" s="130">
        <v>5.5897765928105398</v>
      </c>
      <c r="N749" s="137">
        <f t="shared" si="121"/>
        <v>22.359106371242159</v>
      </c>
      <c r="O749" s="132">
        <f t="shared" si="122"/>
        <v>0.2235910637124216</v>
      </c>
      <c r="P749" s="134">
        <f t="shared" si="123"/>
        <v>715</v>
      </c>
      <c r="Q749" s="134">
        <v>1124</v>
      </c>
      <c r="R749" s="134" t="str">
        <f t="shared" si="124"/>
        <v>715/1124</v>
      </c>
      <c r="S749" s="132">
        <f t="shared" si="125"/>
        <v>0.63612099644128117</v>
      </c>
      <c r="T749" s="137">
        <f t="shared" si="126"/>
        <v>68.193950177935946</v>
      </c>
      <c r="U749" s="133" t="e">
        <f ca="1">[1]!f_risk_annusharpe(A749,"2019/9/30","2019/12/31",1,1,3)</f>
        <v>#NAME?</v>
      </c>
      <c r="V749" s="134" t="e">
        <f t="shared" ca="1" si="127"/>
        <v>#NAME?</v>
      </c>
      <c r="W749" s="134">
        <f t="shared" si="128"/>
        <v>1124</v>
      </c>
      <c r="X749" s="134" t="e">
        <f t="shared" ca="1" si="129"/>
        <v>#NAME?</v>
      </c>
      <c r="Y749" s="132" t="e">
        <f t="shared" ca="1" si="130"/>
        <v>#NAME?</v>
      </c>
      <c r="Z749" s="137" t="e">
        <f t="shared" ca="1" si="131"/>
        <v>#NAME?</v>
      </c>
      <c r="AA749" s="125">
        <v>8.0636055701919602</v>
      </c>
      <c r="AB749" s="125">
        <v>19.8851774530272</v>
      </c>
      <c r="AC749" s="123" t="s">
        <v>11607</v>
      </c>
      <c r="AD749" s="125">
        <v>12.267839687194501</v>
      </c>
      <c r="AE749" s="123" t="s">
        <v>11608</v>
      </c>
      <c r="AF749" s="125">
        <v>15.0801603206413</v>
      </c>
      <c r="AG749" s="123" t="s">
        <v>11609</v>
      </c>
      <c r="AH749" s="125">
        <v>14.85</v>
      </c>
      <c r="AI749" s="123" t="s">
        <v>157</v>
      </c>
      <c r="AJ749" s="123" t="s">
        <v>189</v>
      </c>
      <c r="AK749" s="124">
        <v>0.74053786600000004</v>
      </c>
      <c r="AL749" s="123" t="s">
        <v>159</v>
      </c>
      <c r="AM749" s="36">
        <v>42566</v>
      </c>
      <c r="AN749" s="123" t="s">
        <v>9271</v>
      </c>
      <c r="AO749" s="123" t="s">
        <v>11610</v>
      </c>
      <c r="AP749" s="123" t="s">
        <v>215</v>
      </c>
      <c r="AQ749" s="123" t="s">
        <v>183</v>
      </c>
    </row>
    <row r="750" spans="1:43">
      <c r="A750" s="123" t="s">
        <v>8516</v>
      </c>
      <c r="B750" s="123" t="s">
        <v>8517</v>
      </c>
      <c r="C750" s="36">
        <v>43830</v>
      </c>
      <c r="D750" s="124">
        <v>0.94699999999999995</v>
      </c>
      <c r="E750" s="124">
        <v>0.94699999999999995</v>
      </c>
      <c r="F750" s="125">
        <v>0.31779661016949201</v>
      </c>
      <c r="G750" s="36">
        <v>43829</v>
      </c>
      <c r="H750" s="124">
        <v>0.94399999999999995</v>
      </c>
      <c r="I750" s="125">
        <v>19.873417721519001</v>
      </c>
      <c r="J750" s="123" t="s">
        <v>11611</v>
      </c>
      <c r="K750" s="125">
        <v>0.74468085106383097</v>
      </c>
      <c r="L750" s="125">
        <v>2.04741379310344</v>
      </c>
      <c r="M750" s="130">
        <v>4.5253863134657797</v>
      </c>
      <c r="N750" s="137">
        <f t="shared" si="121"/>
        <v>18.101545253863119</v>
      </c>
      <c r="O750" s="132">
        <f t="shared" si="122"/>
        <v>0.18101545253863119</v>
      </c>
      <c r="P750" s="134">
        <f t="shared" si="123"/>
        <v>801</v>
      </c>
      <c r="Q750" s="134">
        <v>1124</v>
      </c>
      <c r="R750" s="134" t="str">
        <f t="shared" si="124"/>
        <v>801/1124</v>
      </c>
      <c r="S750" s="132">
        <f t="shared" si="125"/>
        <v>0.71263345195729533</v>
      </c>
      <c r="T750" s="137">
        <f t="shared" si="126"/>
        <v>64.368327402135236</v>
      </c>
      <c r="U750" s="133" t="e">
        <f ca="1">[1]!f_risk_annusharpe(A750,"2019/9/30","2019/12/31",1,1,3)</f>
        <v>#NAME?</v>
      </c>
      <c r="V750" s="134" t="e">
        <f t="shared" ca="1" si="127"/>
        <v>#NAME?</v>
      </c>
      <c r="W750" s="134">
        <f t="shared" si="128"/>
        <v>1124</v>
      </c>
      <c r="X750" s="134" t="e">
        <f t="shared" ca="1" si="129"/>
        <v>#NAME?</v>
      </c>
      <c r="Y750" s="132" t="e">
        <f t="shared" ca="1" si="130"/>
        <v>#NAME?</v>
      </c>
      <c r="Z750" s="137" t="e">
        <f t="shared" ca="1" si="131"/>
        <v>#NAME?</v>
      </c>
      <c r="AA750" s="125">
        <v>10.116279069767399</v>
      </c>
      <c r="AB750" s="125">
        <v>19.873417721519001</v>
      </c>
      <c r="AC750" s="123" t="s">
        <v>11611</v>
      </c>
      <c r="AD750" s="125">
        <v>-6.4229249011857803</v>
      </c>
      <c r="AE750" s="123" t="s">
        <v>11612</v>
      </c>
      <c r="AF750" s="125">
        <v>-6.2376237623762396</v>
      </c>
      <c r="AG750" s="123" t="s">
        <v>11613</v>
      </c>
      <c r="AH750" s="125">
        <v>-5.3</v>
      </c>
      <c r="AI750" s="123" t="s">
        <v>157</v>
      </c>
      <c r="AJ750" s="123" t="s">
        <v>158</v>
      </c>
      <c r="AK750" s="124">
        <v>1.8881843001</v>
      </c>
      <c r="AL750" s="123" t="s">
        <v>159</v>
      </c>
      <c r="AM750" s="36">
        <v>42514</v>
      </c>
      <c r="AN750" s="123" t="s">
        <v>9271</v>
      </c>
      <c r="AO750" s="123" t="s">
        <v>11614</v>
      </c>
      <c r="AP750" s="123" t="s">
        <v>270</v>
      </c>
      <c r="AQ750" s="123" t="s">
        <v>162</v>
      </c>
    </row>
    <row r="751" spans="1:43">
      <c r="A751" s="123" t="s">
        <v>8518</v>
      </c>
      <c r="B751" s="123" t="s">
        <v>8519</v>
      </c>
      <c r="C751" s="36">
        <v>43830</v>
      </c>
      <c r="D751" s="124">
        <v>1.1339999999999999</v>
      </c>
      <c r="E751" s="124">
        <v>1.1339999999999999</v>
      </c>
      <c r="F751" s="125">
        <v>0.17667844522968201</v>
      </c>
      <c r="G751" s="36">
        <v>43829</v>
      </c>
      <c r="H751" s="124">
        <v>1.1319999999999999</v>
      </c>
      <c r="I751" s="125">
        <v>19.873150105708199</v>
      </c>
      <c r="J751" s="123" t="s">
        <v>11615</v>
      </c>
      <c r="K751" s="125">
        <v>2.9038112522685799</v>
      </c>
      <c r="L751" s="125">
        <v>7.0821529745042504</v>
      </c>
      <c r="M751" s="130">
        <v>9.6711798839458307</v>
      </c>
      <c r="N751" s="137">
        <f t="shared" si="121"/>
        <v>38.684719535783323</v>
      </c>
      <c r="O751" s="132">
        <f t="shared" si="122"/>
        <v>0.38684719535783324</v>
      </c>
      <c r="P751" s="134">
        <f t="shared" si="123"/>
        <v>361</v>
      </c>
      <c r="Q751" s="134">
        <v>1124</v>
      </c>
      <c r="R751" s="134" t="str">
        <f t="shared" si="124"/>
        <v>361/1124</v>
      </c>
      <c r="S751" s="132">
        <f t="shared" si="125"/>
        <v>0.32117437722419928</v>
      </c>
      <c r="T751" s="137">
        <f t="shared" si="126"/>
        <v>83.941281138790032</v>
      </c>
      <c r="U751" s="133" t="e">
        <f ca="1">[1]!f_risk_annusharpe(A751,"2019/9/30","2019/12/31",1,1,3)</f>
        <v>#NAME?</v>
      </c>
      <c r="V751" s="134" t="e">
        <f t="shared" ca="1" si="127"/>
        <v>#NAME?</v>
      </c>
      <c r="W751" s="134">
        <f t="shared" si="128"/>
        <v>1124</v>
      </c>
      <c r="X751" s="134" t="e">
        <f t="shared" ca="1" si="129"/>
        <v>#NAME?</v>
      </c>
      <c r="Y751" s="132" t="e">
        <f t="shared" ca="1" si="130"/>
        <v>#NAME?</v>
      </c>
      <c r="Z751" s="137" t="e">
        <f t="shared" ca="1" si="131"/>
        <v>#NAME?</v>
      </c>
      <c r="AA751" s="125">
        <v>7.9999999999999902</v>
      </c>
      <c r="AB751" s="125">
        <v>19.873150105708199</v>
      </c>
      <c r="AC751" s="123" t="s">
        <v>11615</v>
      </c>
      <c r="AD751" s="125">
        <v>-5.4211843202669003</v>
      </c>
      <c r="AE751" s="123" t="s">
        <v>11616</v>
      </c>
      <c r="AF751" s="125">
        <v>15.3611393692777</v>
      </c>
      <c r="AG751" s="123" t="s">
        <v>11617</v>
      </c>
      <c r="AH751" s="125">
        <v>13.4</v>
      </c>
      <c r="AI751" s="123" t="s">
        <v>163</v>
      </c>
      <c r="AJ751" s="123" t="s">
        <v>189</v>
      </c>
      <c r="AK751" s="124">
        <v>2.2233344111000002</v>
      </c>
      <c r="AL751" s="123" t="s">
        <v>159</v>
      </c>
      <c r="AM751" s="36">
        <v>42366</v>
      </c>
      <c r="AN751" s="123" t="s">
        <v>9271</v>
      </c>
      <c r="AO751" s="123" t="s">
        <v>573</v>
      </c>
      <c r="AP751" s="123" t="s">
        <v>187</v>
      </c>
      <c r="AQ751" s="123" t="s">
        <v>185</v>
      </c>
    </row>
    <row r="752" spans="1:43">
      <c r="A752" s="123" t="s">
        <v>8520</v>
      </c>
      <c r="B752" s="123" t="s">
        <v>8521</v>
      </c>
      <c r="C752" s="36">
        <v>43830</v>
      </c>
      <c r="D752" s="124">
        <v>1.073</v>
      </c>
      <c r="E752" s="124">
        <v>1.3109999999999999</v>
      </c>
      <c r="F752" s="125">
        <v>0.28037383177569303</v>
      </c>
      <c r="G752" s="36">
        <v>43829</v>
      </c>
      <c r="H752" s="124">
        <v>1.07</v>
      </c>
      <c r="I752" s="125">
        <v>19.866044161774301</v>
      </c>
      <c r="J752" s="123" t="s">
        <v>11618</v>
      </c>
      <c r="K752" s="125">
        <v>-9.3109869646179802E-2</v>
      </c>
      <c r="L752" s="125">
        <v>1.7807490936816199</v>
      </c>
      <c r="M752" s="130">
        <v>5.27370139813591</v>
      </c>
      <c r="N752" s="137">
        <f t="shared" si="121"/>
        <v>21.09480559254364</v>
      </c>
      <c r="O752" s="132">
        <f t="shared" si="122"/>
        <v>0.21094805592543639</v>
      </c>
      <c r="P752" s="134">
        <f t="shared" si="123"/>
        <v>739</v>
      </c>
      <c r="Q752" s="134">
        <v>1124</v>
      </c>
      <c r="R752" s="134" t="str">
        <f t="shared" si="124"/>
        <v>739/1124</v>
      </c>
      <c r="S752" s="132">
        <f t="shared" si="125"/>
        <v>0.65747330960854089</v>
      </c>
      <c r="T752" s="137">
        <f t="shared" si="126"/>
        <v>67.126334519572964</v>
      </c>
      <c r="U752" s="133" t="e">
        <f ca="1">[1]!f_risk_annusharpe(A752,"2019/9/30","2019/12/31",1,1,3)</f>
        <v>#NAME?</v>
      </c>
      <c r="V752" s="134" t="e">
        <f t="shared" ca="1" si="127"/>
        <v>#NAME?</v>
      </c>
      <c r="W752" s="134">
        <f t="shared" si="128"/>
        <v>1124</v>
      </c>
      <c r="X752" s="134" t="e">
        <f t="shared" ca="1" si="129"/>
        <v>#NAME?</v>
      </c>
      <c r="Y752" s="132" t="e">
        <f t="shared" ca="1" si="130"/>
        <v>#NAME?</v>
      </c>
      <c r="Z752" s="137" t="e">
        <f t="shared" ca="1" si="131"/>
        <v>#NAME?</v>
      </c>
      <c r="AA752" s="125">
        <v>9.6180094414181205</v>
      </c>
      <c r="AB752" s="125">
        <v>19.866044161774301</v>
      </c>
      <c r="AC752" s="123" t="s">
        <v>11618</v>
      </c>
      <c r="AD752" s="125">
        <v>20.4088090184257</v>
      </c>
      <c r="AE752" s="123" t="s">
        <v>11619</v>
      </c>
      <c r="AF752" s="125">
        <v>32.103308414872799</v>
      </c>
      <c r="AG752" s="123" t="s">
        <v>11620</v>
      </c>
      <c r="AH752" s="125">
        <v>35.0095812</v>
      </c>
      <c r="AI752" s="123" t="s">
        <v>163</v>
      </c>
      <c r="AJ752" s="123" t="s">
        <v>197</v>
      </c>
      <c r="AK752" s="124">
        <v>5.0494925900999998</v>
      </c>
      <c r="AL752" s="123" t="s">
        <v>159</v>
      </c>
      <c r="AM752" s="36">
        <v>42404</v>
      </c>
      <c r="AN752" s="123" t="s">
        <v>9271</v>
      </c>
      <c r="AO752" s="123" t="s">
        <v>11583</v>
      </c>
      <c r="AP752" s="123" t="s">
        <v>196</v>
      </c>
      <c r="AQ752" s="123" t="s">
        <v>173</v>
      </c>
    </row>
    <row r="753" spans="1:43">
      <c r="A753" s="123" t="s">
        <v>8522</v>
      </c>
      <c r="B753" s="123" t="s">
        <v>8523</v>
      </c>
      <c r="C753" s="36">
        <v>43830</v>
      </c>
      <c r="D753" s="124">
        <v>1.4367000000000001</v>
      </c>
      <c r="E753" s="124">
        <v>1.4367000000000001</v>
      </c>
      <c r="F753" s="125">
        <v>0.22322985699337899</v>
      </c>
      <c r="G753" s="36">
        <v>43829</v>
      </c>
      <c r="H753" s="124">
        <v>1.4335</v>
      </c>
      <c r="I753" s="125">
        <v>19.7848924462231</v>
      </c>
      <c r="J753" s="123" t="s">
        <v>11622</v>
      </c>
      <c r="K753" s="125">
        <v>2.0600980322511999</v>
      </c>
      <c r="L753" s="125">
        <v>4.2749310494992097</v>
      </c>
      <c r="M753" s="130">
        <v>5.5155699177438402</v>
      </c>
      <c r="N753" s="137">
        <f t="shared" si="121"/>
        <v>22.062279670975361</v>
      </c>
      <c r="O753" s="132">
        <f t="shared" si="122"/>
        <v>0.2206227967097536</v>
      </c>
      <c r="P753" s="134">
        <f t="shared" si="123"/>
        <v>722</v>
      </c>
      <c r="Q753" s="134">
        <v>1124</v>
      </c>
      <c r="R753" s="134" t="str">
        <f t="shared" si="124"/>
        <v>722/1124</v>
      </c>
      <c r="S753" s="132">
        <f t="shared" si="125"/>
        <v>0.64234875444839856</v>
      </c>
      <c r="T753" s="137">
        <f t="shared" si="126"/>
        <v>67.882562277580078</v>
      </c>
      <c r="U753" s="133" t="e">
        <f ca="1">[1]!f_risk_annusharpe(A753,"2019/9/30","2019/12/31",1,1,3)</f>
        <v>#NAME?</v>
      </c>
      <c r="V753" s="134" t="e">
        <f t="shared" ca="1" si="127"/>
        <v>#NAME?</v>
      </c>
      <c r="W753" s="134">
        <f t="shared" si="128"/>
        <v>1124</v>
      </c>
      <c r="X753" s="134" t="e">
        <f t="shared" ca="1" si="129"/>
        <v>#NAME?</v>
      </c>
      <c r="Y753" s="132" t="e">
        <f t="shared" ca="1" si="130"/>
        <v>#NAME?</v>
      </c>
      <c r="Z753" s="137" t="e">
        <f t="shared" ca="1" si="131"/>
        <v>#NAME?</v>
      </c>
      <c r="AA753" s="125">
        <v>9.3878483325719699</v>
      </c>
      <c r="AB753" s="125">
        <v>19.7848924462231</v>
      </c>
      <c r="AC753" s="123" t="s">
        <v>11622</v>
      </c>
      <c r="AD753" s="125">
        <v>20.256131246338001</v>
      </c>
      <c r="AE753" s="123" t="s">
        <v>11623</v>
      </c>
      <c r="AF753" s="125">
        <v>28.8751345532831</v>
      </c>
      <c r="AG753" s="123" t="s">
        <v>11624</v>
      </c>
      <c r="AH753" s="125">
        <v>43.67</v>
      </c>
      <c r="AI753" s="123" t="s">
        <v>157</v>
      </c>
      <c r="AJ753" s="123" t="s">
        <v>166</v>
      </c>
      <c r="AK753" s="124">
        <v>0.51711251739999997</v>
      </c>
      <c r="AL753" s="123" t="s">
        <v>159</v>
      </c>
      <c r="AM753" s="36">
        <v>42345</v>
      </c>
      <c r="AN753" s="123" t="s">
        <v>9271</v>
      </c>
      <c r="AO753" s="123" t="s">
        <v>11625</v>
      </c>
      <c r="AP753" s="123" t="s">
        <v>314</v>
      </c>
      <c r="AQ753" s="123" t="s">
        <v>235</v>
      </c>
    </row>
    <row r="754" spans="1:43">
      <c r="A754" s="123" t="s">
        <v>8524</v>
      </c>
      <c r="B754" s="123" t="s">
        <v>8525</v>
      </c>
      <c r="C754" s="36">
        <v>43830</v>
      </c>
      <c r="D754" s="124">
        <v>1.2929999999999999</v>
      </c>
      <c r="E754" s="124">
        <v>1.343</v>
      </c>
      <c r="F754" s="125">
        <v>0.232558139534876</v>
      </c>
      <c r="G754" s="36">
        <v>43829</v>
      </c>
      <c r="H754" s="124">
        <v>1.29</v>
      </c>
      <c r="I754" s="125">
        <v>19.611470860314501</v>
      </c>
      <c r="J754" s="123" t="s">
        <v>11626</v>
      </c>
      <c r="K754" s="125">
        <v>1.0946051602814699</v>
      </c>
      <c r="L754" s="125">
        <v>3.2747603833865799</v>
      </c>
      <c r="M754" s="130">
        <v>5.63725490196079</v>
      </c>
      <c r="N754" s="137">
        <f t="shared" si="121"/>
        <v>22.54901960784316</v>
      </c>
      <c r="O754" s="132">
        <f t="shared" si="122"/>
        <v>0.2254901960784316</v>
      </c>
      <c r="P754" s="134">
        <f t="shared" si="123"/>
        <v>712</v>
      </c>
      <c r="Q754" s="134">
        <v>1124</v>
      </c>
      <c r="R754" s="134" t="str">
        <f t="shared" si="124"/>
        <v>712/1124</v>
      </c>
      <c r="S754" s="132">
        <f t="shared" si="125"/>
        <v>0.63345195729537362</v>
      </c>
      <c r="T754" s="137">
        <f t="shared" si="126"/>
        <v>68.327402135231324</v>
      </c>
      <c r="U754" s="133" t="e">
        <f ca="1">[1]!f_risk_annusharpe(A754,"2019/9/30","2019/12/31",1,1,3)</f>
        <v>#NAME?</v>
      </c>
      <c r="V754" s="134" t="e">
        <f t="shared" ca="1" si="127"/>
        <v>#NAME?</v>
      </c>
      <c r="W754" s="134">
        <f t="shared" si="128"/>
        <v>1124</v>
      </c>
      <c r="X754" s="134" t="e">
        <f t="shared" ca="1" si="129"/>
        <v>#NAME?</v>
      </c>
      <c r="Y754" s="132" t="e">
        <f t="shared" ca="1" si="130"/>
        <v>#NAME?</v>
      </c>
      <c r="Z754" s="137" t="e">
        <f t="shared" ca="1" si="131"/>
        <v>#NAME?</v>
      </c>
      <c r="AA754" s="125">
        <v>9.6692111959287406</v>
      </c>
      <c r="AB754" s="125">
        <v>19.611470860314501</v>
      </c>
      <c r="AC754" s="123" t="s">
        <v>11626</v>
      </c>
      <c r="AD754" s="125">
        <v>17.281834374999999</v>
      </c>
      <c r="AE754" s="123" t="s">
        <v>11627</v>
      </c>
      <c r="AF754" s="125">
        <v>19.353951590106</v>
      </c>
      <c r="AG754" s="123" t="s">
        <v>11628</v>
      </c>
      <c r="AH754" s="125">
        <v>35.108673199999998</v>
      </c>
      <c r="AI754" s="123" t="s">
        <v>163</v>
      </c>
      <c r="AJ754" s="123" t="s">
        <v>166</v>
      </c>
      <c r="AK754" s="124">
        <v>2.4828717434000001</v>
      </c>
      <c r="AL754" s="123" t="s">
        <v>159</v>
      </c>
      <c r="AM754" s="36">
        <v>42145</v>
      </c>
      <c r="AN754" s="123" t="s">
        <v>9271</v>
      </c>
      <c r="AO754" s="123" t="s">
        <v>220</v>
      </c>
      <c r="AP754" s="123" t="s">
        <v>200</v>
      </c>
      <c r="AQ754" s="123" t="s">
        <v>162</v>
      </c>
    </row>
    <row r="755" spans="1:43">
      <c r="A755" s="123" t="s">
        <v>8526</v>
      </c>
      <c r="B755" s="123" t="s">
        <v>8527</v>
      </c>
      <c r="C755" s="36">
        <v>43830</v>
      </c>
      <c r="D755" s="124">
        <v>1.155</v>
      </c>
      <c r="E755" s="124">
        <v>1.155</v>
      </c>
      <c r="F755" s="125">
        <v>0.17346053772766701</v>
      </c>
      <c r="G755" s="36">
        <v>43829</v>
      </c>
      <c r="H755" s="124">
        <v>1.153</v>
      </c>
      <c r="I755" s="125">
        <v>19.565217391304401</v>
      </c>
      <c r="J755" s="123" t="s">
        <v>11629</v>
      </c>
      <c r="K755" s="125">
        <v>3.3094812164579501</v>
      </c>
      <c r="L755" s="125">
        <v>6.7467652495378898</v>
      </c>
      <c r="M755" s="130">
        <v>7.8431372549019702</v>
      </c>
      <c r="N755" s="137">
        <f t="shared" si="121"/>
        <v>31.372549019607881</v>
      </c>
      <c r="O755" s="132">
        <f t="shared" si="122"/>
        <v>0.31372549019607882</v>
      </c>
      <c r="P755" s="134">
        <f t="shared" si="123"/>
        <v>522</v>
      </c>
      <c r="Q755" s="134">
        <v>1124</v>
      </c>
      <c r="R755" s="134" t="str">
        <f t="shared" si="124"/>
        <v>522/1124</v>
      </c>
      <c r="S755" s="132">
        <f t="shared" si="125"/>
        <v>0.46441281138790036</v>
      </c>
      <c r="T755" s="137">
        <f t="shared" si="126"/>
        <v>76.779359430604984</v>
      </c>
      <c r="U755" s="133" t="e">
        <f ca="1">[1]!f_risk_annusharpe(A755,"2019/9/30","2019/12/31",1,1,3)</f>
        <v>#NAME?</v>
      </c>
      <c r="V755" s="134" t="e">
        <f t="shared" ca="1" si="127"/>
        <v>#NAME?</v>
      </c>
      <c r="W755" s="134">
        <f t="shared" si="128"/>
        <v>1124</v>
      </c>
      <c r="X755" s="134" t="e">
        <f t="shared" ca="1" si="129"/>
        <v>#NAME?</v>
      </c>
      <c r="Y755" s="132" t="e">
        <f t="shared" ca="1" si="130"/>
        <v>#NAME?</v>
      </c>
      <c r="Z755" s="137" t="e">
        <f t="shared" ca="1" si="131"/>
        <v>#NAME?</v>
      </c>
      <c r="AA755" s="125">
        <v>6.7467652495378898</v>
      </c>
      <c r="AB755" s="125">
        <v>19.565217391304401</v>
      </c>
      <c r="AC755" s="123" t="s">
        <v>11629</v>
      </c>
      <c r="AD755" s="125">
        <v>-3.02267002518892</v>
      </c>
      <c r="AE755" s="123" t="s">
        <v>11630</v>
      </c>
      <c r="AF755" s="125">
        <v>16.431451612903199</v>
      </c>
      <c r="AG755" s="123" t="s">
        <v>11631</v>
      </c>
      <c r="AH755" s="125">
        <v>15.5</v>
      </c>
      <c r="AI755" s="123" t="s">
        <v>157</v>
      </c>
      <c r="AJ755" s="123" t="s">
        <v>189</v>
      </c>
      <c r="AK755" s="124">
        <v>3.1593047214999999</v>
      </c>
      <c r="AL755" s="123" t="s">
        <v>159</v>
      </c>
      <c r="AM755" s="36">
        <v>42314</v>
      </c>
      <c r="AN755" s="123" t="s">
        <v>9271</v>
      </c>
      <c r="AO755" s="123" t="s">
        <v>573</v>
      </c>
      <c r="AP755" s="123" t="s">
        <v>187</v>
      </c>
      <c r="AQ755" s="123" t="s">
        <v>185</v>
      </c>
    </row>
    <row r="756" spans="1:43">
      <c r="A756" s="123" t="s">
        <v>8528</v>
      </c>
      <c r="B756" s="123" t="s">
        <v>8529</v>
      </c>
      <c r="C756" s="36">
        <v>43830</v>
      </c>
      <c r="D756" s="124">
        <v>0.99890000000000001</v>
      </c>
      <c r="E756" s="124">
        <v>0.99890000000000001</v>
      </c>
      <c r="F756" s="125">
        <v>0.54353296426773601</v>
      </c>
      <c r="G756" s="36">
        <v>43829</v>
      </c>
      <c r="H756" s="124">
        <v>0.99350000000000005</v>
      </c>
      <c r="I756" s="125">
        <v>19.528538949383801</v>
      </c>
      <c r="J756" s="123" t="s">
        <v>11632</v>
      </c>
      <c r="K756" s="125">
        <v>2.0952575633687598</v>
      </c>
      <c r="L756" s="125">
        <v>4.5311845960652999</v>
      </c>
      <c r="M756" s="130">
        <v>3.27750206782465</v>
      </c>
      <c r="N756" s="137">
        <f t="shared" si="121"/>
        <v>13.1100082712986</v>
      </c>
      <c r="O756" s="132">
        <f t="shared" si="122"/>
        <v>0.13110008271298601</v>
      </c>
      <c r="P756" s="134">
        <f t="shared" si="123"/>
        <v>923</v>
      </c>
      <c r="Q756" s="134">
        <v>1124</v>
      </c>
      <c r="R756" s="134" t="str">
        <f t="shared" si="124"/>
        <v>923/1124</v>
      </c>
      <c r="S756" s="132">
        <f t="shared" si="125"/>
        <v>0.82117437722419928</v>
      </c>
      <c r="T756" s="137">
        <f t="shared" si="126"/>
        <v>60</v>
      </c>
      <c r="U756" s="133" t="e">
        <f ca="1">[1]!f_risk_annusharpe(A756,"2019/9/30","2019/12/31",1,1,3)</f>
        <v>#NAME?</v>
      </c>
      <c r="V756" s="134" t="e">
        <f t="shared" ca="1" si="127"/>
        <v>#NAME?</v>
      </c>
      <c r="W756" s="134">
        <f t="shared" si="128"/>
        <v>1124</v>
      </c>
      <c r="X756" s="134" t="e">
        <f t="shared" ca="1" si="129"/>
        <v>#NAME?</v>
      </c>
      <c r="Y756" s="132" t="e">
        <f t="shared" ca="1" si="130"/>
        <v>#NAME?</v>
      </c>
      <c r="Z756" s="137" t="e">
        <f t="shared" ca="1" si="131"/>
        <v>#NAME?</v>
      </c>
      <c r="AA756" s="125">
        <v>5.06994845903019</v>
      </c>
      <c r="AB756" s="125">
        <v>19.528538949383801</v>
      </c>
      <c r="AC756" s="123" t="s">
        <v>11632</v>
      </c>
      <c r="AD756" s="125">
        <v>-0.29943108094620202</v>
      </c>
      <c r="AE756" s="123" t="s">
        <v>11633</v>
      </c>
      <c r="AF756" s="126">
        <v>0</v>
      </c>
      <c r="AG756" s="123"/>
      <c r="AH756" s="125">
        <v>-0.109999999999999</v>
      </c>
      <c r="AI756" s="123" t="s">
        <v>157</v>
      </c>
      <c r="AJ756" s="123" t="s">
        <v>95</v>
      </c>
      <c r="AK756" s="124">
        <v>6.9316251065000003</v>
      </c>
      <c r="AL756" s="123" t="s">
        <v>159</v>
      </c>
      <c r="AM756" s="36">
        <v>43096</v>
      </c>
      <c r="AN756" s="123" t="s">
        <v>9271</v>
      </c>
      <c r="AO756" s="123" t="s">
        <v>11634</v>
      </c>
      <c r="AP756" s="123" t="s">
        <v>248</v>
      </c>
      <c r="AQ756" s="123" t="s">
        <v>165</v>
      </c>
    </row>
    <row r="757" spans="1:43">
      <c r="A757" s="123" t="s">
        <v>8530</v>
      </c>
      <c r="B757" s="123" t="s">
        <v>8531</v>
      </c>
      <c r="C757" s="36">
        <v>43830</v>
      </c>
      <c r="D757" s="124">
        <v>1.121</v>
      </c>
      <c r="E757" s="124">
        <v>1.2370000000000001</v>
      </c>
      <c r="F757" s="125">
        <v>8.92857142857061E-2</v>
      </c>
      <c r="G757" s="36">
        <v>43829</v>
      </c>
      <c r="H757" s="124">
        <v>1.1200000000000001</v>
      </c>
      <c r="I757" s="125">
        <v>19.4738025018871</v>
      </c>
      <c r="J757" s="123" t="s">
        <v>11635</v>
      </c>
      <c r="K757" s="125">
        <v>0.95461095100864402</v>
      </c>
      <c r="L757" s="125">
        <v>1.6779845589762801</v>
      </c>
      <c r="M757" s="130">
        <v>2.7215046057649999</v>
      </c>
      <c r="N757" s="137">
        <f t="shared" si="121"/>
        <v>10.886018423059999</v>
      </c>
      <c r="O757" s="132">
        <f t="shared" si="122"/>
        <v>0.1088601842306</v>
      </c>
      <c r="P757" s="134">
        <f t="shared" si="123"/>
        <v>992</v>
      </c>
      <c r="Q757" s="134">
        <v>1124</v>
      </c>
      <c r="R757" s="134" t="str">
        <f t="shared" si="124"/>
        <v>992/1124</v>
      </c>
      <c r="S757" s="132">
        <f t="shared" si="125"/>
        <v>0.88256227758007122</v>
      </c>
      <c r="T757" s="137">
        <f t="shared" si="126"/>
        <v>60</v>
      </c>
      <c r="U757" s="133" t="e">
        <f ca="1">[1]!f_risk_annusharpe(A757,"2019/9/30","2019/12/31",1,1,3)</f>
        <v>#NAME?</v>
      </c>
      <c r="V757" s="134" t="e">
        <f t="shared" ca="1" si="127"/>
        <v>#NAME?</v>
      </c>
      <c r="W757" s="134">
        <f t="shared" si="128"/>
        <v>1124</v>
      </c>
      <c r="X757" s="134" t="e">
        <f t="shared" ca="1" si="129"/>
        <v>#NAME?</v>
      </c>
      <c r="Y757" s="132" t="e">
        <f t="shared" ca="1" si="130"/>
        <v>#NAME?</v>
      </c>
      <c r="Z757" s="137" t="e">
        <f t="shared" ca="1" si="131"/>
        <v>#NAME?</v>
      </c>
      <c r="AA757" s="125">
        <v>6.9146189568634799</v>
      </c>
      <c r="AB757" s="125">
        <v>19.4738025018871</v>
      </c>
      <c r="AC757" s="123" t="s">
        <v>11635</v>
      </c>
      <c r="AD757" s="125">
        <v>17.231786859014299</v>
      </c>
      <c r="AE757" s="123" t="s">
        <v>11636</v>
      </c>
      <c r="AF757" s="125">
        <v>25.4032799200799</v>
      </c>
      <c r="AG757" s="123" t="s">
        <v>11637</v>
      </c>
      <c r="AH757" s="125">
        <v>25.5286832</v>
      </c>
      <c r="AI757" s="123" t="s">
        <v>157</v>
      </c>
      <c r="AJ757" s="123" t="s">
        <v>166</v>
      </c>
      <c r="AK757" s="124">
        <v>3.3216621466</v>
      </c>
      <c r="AL757" s="123" t="s">
        <v>159</v>
      </c>
      <c r="AM757" s="36">
        <v>42726</v>
      </c>
      <c r="AN757" s="123" t="s">
        <v>9271</v>
      </c>
      <c r="AO757" s="123" t="s">
        <v>11452</v>
      </c>
      <c r="AP757" s="123" t="s">
        <v>196</v>
      </c>
      <c r="AQ757" s="123" t="s">
        <v>165</v>
      </c>
    </row>
    <row r="758" spans="1:43">
      <c r="A758" s="123" t="s">
        <v>8532</v>
      </c>
      <c r="B758" s="123" t="s">
        <v>8533</v>
      </c>
      <c r="C758" s="36">
        <v>43830</v>
      </c>
      <c r="D758" s="124">
        <v>1.2454000000000001</v>
      </c>
      <c r="E758" s="124">
        <v>1.3714</v>
      </c>
      <c r="F758" s="125">
        <v>0</v>
      </c>
      <c r="G758" s="36">
        <v>43829</v>
      </c>
      <c r="H758" s="124">
        <v>1.2454000000000001</v>
      </c>
      <c r="I758" s="125">
        <v>19.439915603721101</v>
      </c>
      <c r="J758" s="123" t="s">
        <v>11638</v>
      </c>
      <c r="K758" s="125">
        <v>1.19444218737305</v>
      </c>
      <c r="L758" s="125">
        <v>6.19936897757312</v>
      </c>
      <c r="M758" s="130">
        <v>10.1441584858937</v>
      </c>
      <c r="N758" s="137">
        <f t="shared" si="121"/>
        <v>40.576633943574798</v>
      </c>
      <c r="O758" s="132">
        <f t="shared" si="122"/>
        <v>0.40576633943574797</v>
      </c>
      <c r="P758" s="134">
        <f t="shared" si="123"/>
        <v>330</v>
      </c>
      <c r="Q758" s="134">
        <v>1124</v>
      </c>
      <c r="R758" s="134" t="str">
        <f t="shared" si="124"/>
        <v>330/1124</v>
      </c>
      <c r="S758" s="132">
        <f t="shared" si="125"/>
        <v>0.29359430604982206</v>
      </c>
      <c r="T758" s="137">
        <f t="shared" si="126"/>
        <v>85.320284697508896</v>
      </c>
      <c r="U758" s="133" t="e">
        <f ca="1">[1]!f_risk_annusharpe(A758,"2019/9/30","2019/12/31",1,1,3)</f>
        <v>#NAME?</v>
      </c>
      <c r="V758" s="134" t="e">
        <f t="shared" ca="1" si="127"/>
        <v>#NAME?</v>
      </c>
      <c r="W758" s="134">
        <f t="shared" si="128"/>
        <v>1124</v>
      </c>
      <c r="X758" s="134" t="e">
        <f t="shared" ca="1" si="129"/>
        <v>#NAME?</v>
      </c>
      <c r="Y758" s="132" t="e">
        <f t="shared" ca="1" si="130"/>
        <v>#NAME?</v>
      </c>
      <c r="Z758" s="137" t="e">
        <f t="shared" ca="1" si="131"/>
        <v>#NAME?</v>
      </c>
      <c r="AA758" s="125">
        <v>10.929010421305801</v>
      </c>
      <c r="AB758" s="125">
        <v>19.439915603721101</v>
      </c>
      <c r="AC758" s="123" t="s">
        <v>11638</v>
      </c>
      <c r="AD758" s="125">
        <v>2.79818406933554</v>
      </c>
      <c r="AE758" s="123" t="s">
        <v>11639</v>
      </c>
      <c r="AF758" s="125">
        <v>29.900854231856702</v>
      </c>
      <c r="AG758" s="123" t="s">
        <v>11640</v>
      </c>
      <c r="AH758" s="125">
        <v>37.824806340000002</v>
      </c>
      <c r="AI758" s="123" t="s">
        <v>174</v>
      </c>
      <c r="AJ758" s="123" t="s">
        <v>189</v>
      </c>
      <c r="AK758" s="124">
        <v>9.4829903981000001</v>
      </c>
      <c r="AL758" s="123" t="s">
        <v>159</v>
      </c>
      <c r="AM758" s="36">
        <v>42527</v>
      </c>
      <c r="AN758" s="123" t="s">
        <v>9271</v>
      </c>
      <c r="AO758" s="123" t="s">
        <v>10891</v>
      </c>
      <c r="AP758" s="123" t="s">
        <v>202</v>
      </c>
      <c r="AQ758" s="123" t="s">
        <v>165</v>
      </c>
    </row>
    <row r="759" spans="1:43">
      <c r="A759" s="123" t="s">
        <v>8534</v>
      </c>
      <c r="B759" s="123" t="s">
        <v>8535</v>
      </c>
      <c r="C759" s="36">
        <v>43830</v>
      </c>
      <c r="D759" s="124">
        <v>1.34</v>
      </c>
      <c r="E759" s="124">
        <v>1.3713</v>
      </c>
      <c r="F759" s="125">
        <v>0.156962403767098</v>
      </c>
      <c r="G759" s="36">
        <v>43829</v>
      </c>
      <c r="H759" s="124">
        <v>1.3379000000000001</v>
      </c>
      <c r="I759" s="125">
        <v>19.4083051149528</v>
      </c>
      <c r="J759" s="123" t="s">
        <v>11641</v>
      </c>
      <c r="K759" s="125">
        <v>0.80493492815768897</v>
      </c>
      <c r="L759" s="125">
        <v>2.8869778869778999</v>
      </c>
      <c r="M759" s="130">
        <v>3.8196327574184701</v>
      </c>
      <c r="N759" s="137">
        <f t="shared" si="121"/>
        <v>15.27853102967388</v>
      </c>
      <c r="O759" s="132">
        <f t="shared" si="122"/>
        <v>0.15278531029673881</v>
      </c>
      <c r="P759" s="134">
        <f t="shared" si="123"/>
        <v>867</v>
      </c>
      <c r="Q759" s="134">
        <v>1124</v>
      </c>
      <c r="R759" s="134" t="str">
        <f t="shared" si="124"/>
        <v>867/1124</v>
      </c>
      <c r="S759" s="132">
        <f t="shared" si="125"/>
        <v>0.77135231316725983</v>
      </c>
      <c r="T759" s="137">
        <f t="shared" si="126"/>
        <v>61.432384341637011</v>
      </c>
      <c r="U759" s="133" t="e">
        <f ca="1">[1]!f_risk_annusharpe(A759,"2019/9/30","2019/12/31",1,1,3)</f>
        <v>#NAME?</v>
      </c>
      <c r="V759" s="134" t="e">
        <f t="shared" ca="1" si="127"/>
        <v>#NAME?</v>
      </c>
      <c r="W759" s="134">
        <f t="shared" si="128"/>
        <v>1124</v>
      </c>
      <c r="X759" s="134" t="e">
        <f t="shared" ca="1" si="129"/>
        <v>#NAME?</v>
      </c>
      <c r="Y759" s="132" t="e">
        <f t="shared" ca="1" si="130"/>
        <v>#NAME?</v>
      </c>
      <c r="Z759" s="137" t="e">
        <f t="shared" ca="1" si="131"/>
        <v>#NAME?</v>
      </c>
      <c r="AA759" s="125">
        <v>11.7877700842579</v>
      </c>
      <c r="AB759" s="125">
        <v>19.4083051149528</v>
      </c>
      <c r="AC759" s="123" t="s">
        <v>11641</v>
      </c>
      <c r="AD759" s="125">
        <v>10.161131206839899</v>
      </c>
      <c r="AE759" s="123" t="s">
        <v>11642</v>
      </c>
      <c r="AF759" s="125">
        <v>19.206476292144799</v>
      </c>
      <c r="AG759" s="123" t="s">
        <v>11643</v>
      </c>
      <c r="AH759" s="125">
        <v>37.676558</v>
      </c>
      <c r="AI759" s="123" t="s">
        <v>163</v>
      </c>
      <c r="AJ759" s="123" t="s">
        <v>166</v>
      </c>
      <c r="AK759" s="124">
        <v>4.3600417183999998</v>
      </c>
      <c r="AL759" s="123" t="s">
        <v>159</v>
      </c>
      <c r="AM759" s="36">
        <v>42149</v>
      </c>
      <c r="AN759" s="123" t="s">
        <v>9271</v>
      </c>
      <c r="AO759" s="123" t="s">
        <v>10066</v>
      </c>
      <c r="AP759" s="123" t="s">
        <v>175</v>
      </c>
      <c r="AQ759" s="123" t="s">
        <v>181</v>
      </c>
    </row>
    <row r="760" spans="1:43">
      <c r="A760" s="123" t="s">
        <v>8536</v>
      </c>
      <c r="B760" s="123" t="s">
        <v>8537</v>
      </c>
      <c r="C760" s="36">
        <v>43830</v>
      </c>
      <c r="D760" s="124">
        <v>1.081</v>
      </c>
      <c r="E760" s="124">
        <v>1.2969999999999999</v>
      </c>
      <c r="F760" s="125">
        <v>0.18535681186284</v>
      </c>
      <c r="G760" s="36">
        <v>43829</v>
      </c>
      <c r="H760" s="124">
        <v>1.079</v>
      </c>
      <c r="I760" s="125">
        <v>19.305879723721102</v>
      </c>
      <c r="J760" s="123" t="s">
        <v>11644</v>
      </c>
      <c r="K760" s="125">
        <v>-0.184672206832876</v>
      </c>
      <c r="L760" s="125">
        <v>1.8630149631639199</v>
      </c>
      <c r="M760" s="130">
        <v>5.04623418076278</v>
      </c>
      <c r="N760" s="137">
        <f t="shared" si="121"/>
        <v>20.18493672305112</v>
      </c>
      <c r="O760" s="132">
        <f t="shared" si="122"/>
        <v>0.2018493672305112</v>
      </c>
      <c r="P760" s="134">
        <f t="shared" si="123"/>
        <v>758</v>
      </c>
      <c r="Q760" s="134">
        <v>1124</v>
      </c>
      <c r="R760" s="134" t="str">
        <f t="shared" si="124"/>
        <v>758/1124</v>
      </c>
      <c r="S760" s="132">
        <f t="shared" si="125"/>
        <v>0.67437722419928825</v>
      </c>
      <c r="T760" s="137">
        <f t="shared" si="126"/>
        <v>66.281138790035584</v>
      </c>
      <c r="U760" s="133" t="e">
        <f ca="1">[1]!f_risk_annusharpe(A760,"2019/9/30","2019/12/31",1,1,3)</f>
        <v>#NAME?</v>
      </c>
      <c r="V760" s="134" t="e">
        <f t="shared" ca="1" si="127"/>
        <v>#NAME?</v>
      </c>
      <c r="W760" s="134">
        <f t="shared" si="128"/>
        <v>1124</v>
      </c>
      <c r="X760" s="134" t="e">
        <f t="shared" ca="1" si="129"/>
        <v>#NAME?</v>
      </c>
      <c r="Y760" s="132" t="e">
        <f t="shared" ca="1" si="130"/>
        <v>#NAME?</v>
      </c>
      <c r="Z760" s="137" t="e">
        <f t="shared" ca="1" si="131"/>
        <v>#NAME?</v>
      </c>
      <c r="AA760" s="125">
        <v>8.9486391869777293</v>
      </c>
      <c r="AB760" s="125">
        <v>19.305879723721102</v>
      </c>
      <c r="AC760" s="123" t="s">
        <v>11644</v>
      </c>
      <c r="AD760" s="125">
        <v>20.814184972432699</v>
      </c>
      <c r="AE760" s="123" t="s">
        <v>11645</v>
      </c>
      <c r="AF760" s="125">
        <v>32.079218154761897</v>
      </c>
      <c r="AG760" s="123" t="s">
        <v>11646</v>
      </c>
      <c r="AH760" s="125">
        <v>33.135851899999999</v>
      </c>
      <c r="AI760" s="123" t="s">
        <v>163</v>
      </c>
      <c r="AJ760" s="123" t="s">
        <v>197</v>
      </c>
      <c r="AK760" s="124">
        <v>4.9837828303</v>
      </c>
      <c r="AL760" s="123" t="s">
        <v>159</v>
      </c>
      <c r="AM760" s="36">
        <v>42583</v>
      </c>
      <c r="AN760" s="123" t="s">
        <v>9271</v>
      </c>
      <c r="AO760" s="123" t="s">
        <v>11583</v>
      </c>
      <c r="AP760" s="123" t="s">
        <v>196</v>
      </c>
      <c r="AQ760" s="123" t="s">
        <v>247</v>
      </c>
    </row>
    <row r="761" spans="1:43">
      <c r="A761" s="123" t="s">
        <v>8538</v>
      </c>
      <c r="B761" s="123" t="s">
        <v>8539</v>
      </c>
      <c r="C761" s="36">
        <v>43830</v>
      </c>
      <c r="D761" s="124">
        <v>1.0580000000000001</v>
      </c>
      <c r="E761" s="124">
        <v>1.0780000000000001</v>
      </c>
      <c r="F761" s="125">
        <v>0</v>
      </c>
      <c r="G761" s="36">
        <v>43829</v>
      </c>
      <c r="H761" s="124">
        <v>1.0580000000000001</v>
      </c>
      <c r="I761" s="125">
        <v>19.278466741826399</v>
      </c>
      <c r="J761" s="123" t="s">
        <v>11647</v>
      </c>
      <c r="K761" s="125">
        <v>1.1472275334608</v>
      </c>
      <c r="L761" s="125">
        <v>3.42130987292279</v>
      </c>
      <c r="M761" s="130">
        <v>4.3392504930966496</v>
      </c>
      <c r="N761" s="137">
        <f t="shared" si="121"/>
        <v>17.357001972386598</v>
      </c>
      <c r="O761" s="132">
        <f t="shared" si="122"/>
        <v>0.17357001972386599</v>
      </c>
      <c r="P761" s="134">
        <f t="shared" si="123"/>
        <v>814</v>
      </c>
      <c r="Q761" s="134">
        <v>1124</v>
      </c>
      <c r="R761" s="134" t="str">
        <f t="shared" si="124"/>
        <v>814/1124</v>
      </c>
      <c r="S761" s="132">
        <f t="shared" si="125"/>
        <v>0.72419928825622781</v>
      </c>
      <c r="T761" s="137">
        <f t="shared" si="126"/>
        <v>63.790035587188612</v>
      </c>
      <c r="U761" s="133" t="e">
        <f ca="1">[1]!f_risk_annusharpe(A761,"2019/9/30","2019/12/31",1,1,3)</f>
        <v>#NAME?</v>
      </c>
      <c r="V761" s="134" t="e">
        <f t="shared" ca="1" si="127"/>
        <v>#NAME?</v>
      </c>
      <c r="W761" s="134">
        <f t="shared" si="128"/>
        <v>1124</v>
      </c>
      <c r="X761" s="134" t="e">
        <f t="shared" ca="1" si="129"/>
        <v>#NAME?</v>
      </c>
      <c r="Y761" s="132" t="e">
        <f t="shared" ca="1" si="130"/>
        <v>#NAME?</v>
      </c>
      <c r="Z761" s="137" t="e">
        <f t="shared" ca="1" si="131"/>
        <v>#NAME?</v>
      </c>
      <c r="AA761" s="125">
        <v>4.3392504930966496</v>
      </c>
      <c r="AB761" s="125">
        <v>19.278466741826399</v>
      </c>
      <c r="AC761" s="123" t="s">
        <v>11647</v>
      </c>
      <c r="AD761" s="125">
        <v>7.1811634241245201</v>
      </c>
      <c r="AE761" s="123" t="s">
        <v>11648</v>
      </c>
      <c r="AF761" s="125">
        <v>11.7466896551724</v>
      </c>
      <c r="AG761" s="123" t="s">
        <v>11649</v>
      </c>
      <c r="AH761" s="125">
        <v>10.182236</v>
      </c>
      <c r="AI761" s="123" t="s">
        <v>163</v>
      </c>
      <c r="AJ761" s="123" t="s">
        <v>166</v>
      </c>
      <c r="AK761" s="124">
        <v>1.7179001422</v>
      </c>
      <c r="AL761" s="123" t="s">
        <v>159</v>
      </c>
      <c r="AM761" s="36">
        <v>42501</v>
      </c>
      <c r="AN761" s="123" t="s">
        <v>9271</v>
      </c>
      <c r="AO761" s="123" t="s">
        <v>11650</v>
      </c>
      <c r="AP761" s="123" t="s">
        <v>340</v>
      </c>
      <c r="AQ761" s="123" t="s">
        <v>170</v>
      </c>
    </row>
    <row r="762" spans="1:43">
      <c r="A762" s="123" t="s">
        <v>8540</v>
      </c>
      <c r="B762" s="123" t="s">
        <v>8541</v>
      </c>
      <c r="C762" s="36">
        <v>43830</v>
      </c>
      <c r="D762" s="124">
        <v>1.359</v>
      </c>
      <c r="E762" s="124">
        <v>1.359</v>
      </c>
      <c r="F762" s="125">
        <v>0.221238938053089</v>
      </c>
      <c r="G762" s="36">
        <v>43829</v>
      </c>
      <c r="H762" s="124">
        <v>1.3560000000000001</v>
      </c>
      <c r="I762" s="125">
        <v>19.210526315789501</v>
      </c>
      <c r="J762" s="123" t="s">
        <v>11651</v>
      </c>
      <c r="K762" s="125">
        <v>1.4179104477611899</v>
      </c>
      <c r="L762" s="125">
        <v>3.26747720364741</v>
      </c>
      <c r="M762" s="130">
        <v>4.5384615384615303</v>
      </c>
      <c r="N762" s="137">
        <f t="shared" si="121"/>
        <v>18.153846153846121</v>
      </c>
      <c r="O762" s="132">
        <f t="shared" si="122"/>
        <v>0.1815384615384612</v>
      </c>
      <c r="P762" s="134">
        <f t="shared" si="123"/>
        <v>800</v>
      </c>
      <c r="Q762" s="134">
        <v>1124</v>
      </c>
      <c r="R762" s="134" t="str">
        <f t="shared" si="124"/>
        <v>800/1124</v>
      </c>
      <c r="S762" s="132">
        <f t="shared" si="125"/>
        <v>0.71174377224199292</v>
      </c>
      <c r="T762" s="137">
        <f t="shared" si="126"/>
        <v>64.412811387900362</v>
      </c>
      <c r="U762" s="133" t="e">
        <f ca="1">[1]!f_risk_annusharpe(A762,"2019/9/30","2019/12/31",1,1,3)</f>
        <v>#NAME?</v>
      </c>
      <c r="V762" s="134" t="e">
        <f t="shared" ca="1" si="127"/>
        <v>#NAME?</v>
      </c>
      <c r="W762" s="134">
        <f t="shared" si="128"/>
        <v>1124</v>
      </c>
      <c r="X762" s="134" t="e">
        <f t="shared" ca="1" si="129"/>
        <v>#NAME?</v>
      </c>
      <c r="Y762" s="132" t="e">
        <f t="shared" ca="1" si="130"/>
        <v>#NAME?</v>
      </c>
      <c r="Z762" s="137" t="e">
        <f t="shared" ca="1" si="131"/>
        <v>#NAME?</v>
      </c>
      <c r="AA762" s="125">
        <v>6.8396226415094299</v>
      </c>
      <c r="AB762" s="125">
        <v>19.210526315789501</v>
      </c>
      <c r="AC762" s="123" t="s">
        <v>11651</v>
      </c>
      <c r="AD762" s="125">
        <v>18.276762402088799</v>
      </c>
      <c r="AE762" s="123" t="s">
        <v>11652</v>
      </c>
      <c r="AF762" s="125">
        <v>31.941747572815501</v>
      </c>
      <c r="AG762" s="123" t="s">
        <v>11653</v>
      </c>
      <c r="AH762" s="125">
        <v>35.9</v>
      </c>
      <c r="AI762" s="123" t="s">
        <v>157</v>
      </c>
      <c r="AJ762" s="123" t="s">
        <v>166</v>
      </c>
      <c r="AK762" s="124">
        <v>3.1176700828000001</v>
      </c>
      <c r="AL762" s="123" t="s">
        <v>159</v>
      </c>
      <c r="AM762" s="36">
        <v>42181</v>
      </c>
      <c r="AN762" s="123" t="s">
        <v>9271</v>
      </c>
      <c r="AO762" s="123" t="s">
        <v>11654</v>
      </c>
      <c r="AP762" s="123" t="s">
        <v>231</v>
      </c>
      <c r="AQ762" s="123" t="s">
        <v>204</v>
      </c>
    </row>
    <row r="763" spans="1:43">
      <c r="A763" s="123" t="s">
        <v>8542</v>
      </c>
      <c r="B763" s="123" t="s">
        <v>8543</v>
      </c>
      <c r="C763" s="36">
        <v>43830</v>
      </c>
      <c r="D763" s="124">
        <v>1.2629999999999999</v>
      </c>
      <c r="E763" s="124">
        <v>1.383</v>
      </c>
      <c r="F763" s="125">
        <v>0.238095238095235</v>
      </c>
      <c r="G763" s="36">
        <v>43829</v>
      </c>
      <c r="H763" s="124">
        <v>1.26</v>
      </c>
      <c r="I763" s="125">
        <v>19.150943396226399</v>
      </c>
      <c r="J763" s="123" t="s">
        <v>11655</v>
      </c>
      <c r="K763" s="125">
        <v>1.04</v>
      </c>
      <c r="L763" s="125">
        <v>3.3551554828150598</v>
      </c>
      <c r="M763" s="130">
        <v>5.3377814845704501</v>
      </c>
      <c r="N763" s="137">
        <f t="shared" si="121"/>
        <v>21.3511259382818</v>
      </c>
      <c r="O763" s="132">
        <f t="shared" si="122"/>
        <v>0.21351125938281801</v>
      </c>
      <c r="P763" s="134">
        <f t="shared" si="123"/>
        <v>735</v>
      </c>
      <c r="Q763" s="134">
        <v>1124</v>
      </c>
      <c r="R763" s="134" t="str">
        <f t="shared" si="124"/>
        <v>735/1124</v>
      </c>
      <c r="S763" s="132">
        <f t="shared" si="125"/>
        <v>0.65391459074733094</v>
      </c>
      <c r="T763" s="137">
        <f t="shared" si="126"/>
        <v>67.304270462633454</v>
      </c>
      <c r="U763" s="133" t="e">
        <f ca="1">[1]!f_risk_annusharpe(A763,"2019/9/30","2019/12/31",1,1,3)</f>
        <v>#NAME?</v>
      </c>
      <c r="V763" s="134" t="e">
        <f t="shared" ca="1" si="127"/>
        <v>#NAME?</v>
      </c>
      <c r="W763" s="134">
        <f t="shared" si="128"/>
        <v>1124</v>
      </c>
      <c r="X763" s="134" t="e">
        <f t="shared" ca="1" si="129"/>
        <v>#NAME?</v>
      </c>
      <c r="Y763" s="132" t="e">
        <f t="shared" ca="1" si="130"/>
        <v>#NAME?</v>
      </c>
      <c r="Z763" s="137" t="e">
        <f t="shared" ca="1" si="131"/>
        <v>#NAME?</v>
      </c>
      <c r="AA763" s="125">
        <v>10.0174216027875</v>
      </c>
      <c r="AB763" s="125">
        <v>19.150943396226399</v>
      </c>
      <c r="AC763" s="123" t="s">
        <v>11655</v>
      </c>
      <c r="AD763" s="125">
        <v>17.052826691380901</v>
      </c>
      <c r="AE763" s="123" t="s">
        <v>11656</v>
      </c>
      <c r="AF763" s="125">
        <v>32.367627845719703</v>
      </c>
      <c r="AG763" s="123" t="s">
        <v>11657</v>
      </c>
      <c r="AH763" s="125">
        <v>40.706788400000001</v>
      </c>
      <c r="AI763" s="123" t="s">
        <v>157</v>
      </c>
      <c r="AJ763" s="123" t="s">
        <v>197</v>
      </c>
      <c r="AK763" s="124">
        <v>5.1521525310999996</v>
      </c>
      <c r="AL763" s="123" t="s">
        <v>159</v>
      </c>
      <c r="AM763" s="36">
        <v>42111</v>
      </c>
      <c r="AN763" s="123" t="s">
        <v>9271</v>
      </c>
      <c r="AO763" s="123" t="s">
        <v>190</v>
      </c>
      <c r="AP763" s="123" t="s">
        <v>188</v>
      </c>
      <c r="AQ763" s="123" t="s">
        <v>165</v>
      </c>
    </row>
    <row r="764" spans="1:43">
      <c r="A764" s="123" t="s">
        <v>8544</v>
      </c>
      <c r="B764" s="123" t="s">
        <v>8545</v>
      </c>
      <c r="C764" s="36">
        <v>43830</v>
      </c>
      <c r="D764" s="124">
        <v>1.17</v>
      </c>
      <c r="E764" s="124">
        <v>1.3180000000000001</v>
      </c>
      <c r="F764" s="125">
        <v>0.34305317324185602</v>
      </c>
      <c r="G764" s="36">
        <v>43829</v>
      </c>
      <c r="H764" s="124">
        <v>1.1659999999999999</v>
      </c>
      <c r="I764" s="125">
        <v>19.1286552508016</v>
      </c>
      <c r="J764" s="123" t="s">
        <v>11658</v>
      </c>
      <c r="K764" s="125">
        <v>1.03626943005181</v>
      </c>
      <c r="L764" s="125">
        <v>2.5609269227623299</v>
      </c>
      <c r="M764" s="130">
        <v>2.7327207702041298</v>
      </c>
      <c r="N764" s="137">
        <f t="shared" si="121"/>
        <v>10.930883080816519</v>
      </c>
      <c r="O764" s="132">
        <f t="shared" si="122"/>
        <v>0.1093088308081652</v>
      </c>
      <c r="P764" s="134">
        <f t="shared" si="123"/>
        <v>991</v>
      </c>
      <c r="Q764" s="134">
        <v>1124</v>
      </c>
      <c r="R764" s="134" t="str">
        <f t="shared" si="124"/>
        <v>991/1124</v>
      </c>
      <c r="S764" s="132">
        <f t="shared" si="125"/>
        <v>0.8816725978647687</v>
      </c>
      <c r="T764" s="137">
        <f t="shared" si="126"/>
        <v>60</v>
      </c>
      <c r="U764" s="133" t="e">
        <f ca="1">[1]!f_risk_annusharpe(A764,"2019/9/30","2019/12/31",1,1,3)</f>
        <v>#NAME?</v>
      </c>
      <c r="V764" s="134" t="e">
        <f t="shared" ca="1" si="127"/>
        <v>#NAME?</v>
      </c>
      <c r="W764" s="134">
        <f t="shared" si="128"/>
        <v>1124</v>
      </c>
      <c r="X764" s="134" t="e">
        <f t="shared" ca="1" si="129"/>
        <v>#NAME?</v>
      </c>
      <c r="Y764" s="132" t="e">
        <f t="shared" ca="1" si="130"/>
        <v>#NAME?</v>
      </c>
      <c r="Z764" s="137" t="e">
        <f t="shared" ca="1" si="131"/>
        <v>#NAME?</v>
      </c>
      <c r="AA764" s="125">
        <v>7.8731886593797</v>
      </c>
      <c r="AB764" s="125">
        <v>19.1286552508016</v>
      </c>
      <c r="AC764" s="123" t="s">
        <v>11658</v>
      </c>
      <c r="AD764" s="125">
        <v>19.238755671550901</v>
      </c>
      <c r="AE764" s="123" t="s">
        <v>11659</v>
      </c>
      <c r="AF764" s="125">
        <v>27.008370334928198</v>
      </c>
      <c r="AG764" s="123" t="s">
        <v>11660</v>
      </c>
      <c r="AH764" s="125">
        <v>32.723747000000003</v>
      </c>
      <c r="AI764" s="123" t="s">
        <v>157</v>
      </c>
      <c r="AJ764" s="123" t="s">
        <v>166</v>
      </c>
      <c r="AK764" s="124">
        <v>4.6764637307000001</v>
      </c>
      <c r="AL764" s="123" t="s">
        <v>159</v>
      </c>
      <c r="AM764" s="36">
        <v>42334</v>
      </c>
      <c r="AN764" s="123" t="s">
        <v>9271</v>
      </c>
      <c r="AO764" s="123" t="s">
        <v>558</v>
      </c>
      <c r="AP764" s="123" t="s">
        <v>209</v>
      </c>
      <c r="AQ764" s="123" t="s">
        <v>162</v>
      </c>
    </row>
    <row r="765" spans="1:43">
      <c r="A765" s="123" t="s">
        <v>8546</v>
      </c>
      <c r="B765" s="123" t="s">
        <v>8547</v>
      </c>
      <c r="C765" s="36">
        <v>43830</v>
      </c>
      <c r="D765" s="124">
        <v>1.1902999999999999</v>
      </c>
      <c r="E765" s="124">
        <v>1.2082999999999999</v>
      </c>
      <c r="F765" s="125">
        <v>0.235789473684202</v>
      </c>
      <c r="G765" s="36">
        <v>43829</v>
      </c>
      <c r="H765" s="124">
        <v>1.1875</v>
      </c>
      <c r="I765" s="125">
        <v>18.958571073412799</v>
      </c>
      <c r="J765" s="123" t="s">
        <v>11661</v>
      </c>
      <c r="K765" s="125">
        <v>0.53209459459459796</v>
      </c>
      <c r="L765" s="125">
        <v>2.4971550986453299</v>
      </c>
      <c r="M765" s="130">
        <v>4.0562516094560896</v>
      </c>
      <c r="N765" s="137">
        <f t="shared" si="121"/>
        <v>16.225006437824359</v>
      </c>
      <c r="O765" s="132">
        <f t="shared" si="122"/>
        <v>0.16225006437824357</v>
      </c>
      <c r="P765" s="134">
        <f t="shared" si="123"/>
        <v>843</v>
      </c>
      <c r="Q765" s="134">
        <v>1124</v>
      </c>
      <c r="R765" s="134" t="str">
        <f t="shared" si="124"/>
        <v>843/1124</v>
      </c>
      <c r="S765" s="132">
        <f t="shared" si="125"/>
        <v>0.75</v>
      </c>
      <c r="T765" s="137">
        <f t="shared" si="126"/>
        <v>62.5</v>
      </c>
      <c r="U765" s="133" t="e">
        <f ca="1">[1]!f_risk_annusharpe(A765,"2019/9/30","2019/12/31",1,1,3)</f>
        <v>#NAME?</v>
      </c>
      <c r="V765" s="134" t="e">
        <f t="shared" ca="1" si="127"/>
        <v>#NAME?</v>
      </c>
      <c r="W765" s="134">
        <f t="shared" si="128"/>
        <v>1124</v>
      </c>
      <c r="X765" s="134" t="e">
        <f t="shared" ca="1" si="129"/>
        <v>#NAME?</v>
      </c>
      <c r="Y765" s="132" t="e">
        <f t="shared" ca="1" si="130"/>
        <v>#NAME?</v>
      </c>
      <c r="Z765" s="137" t="e">
        <f t="shared" ca="1" si="131"/>
        <v>#NAME?</v>
      </c>
      <c r="AA765" s="125">
        <v>8.7329370750496302</v>
      </c>
      <c r="AB765" s="125">
        <v>18.958571073412799</v>
      </c>
      <c r="AC765" s="123" t="s">
        <v>11661</v>
      </c>
      <c r="AD765" s="125">
        <v>20.982776517571899</v>
      </c>
      <c r="AE765" s="123" t="s">
        <v>11662</v>
      </c>
      <c r="AF765" s="126">
        <v>0</v>
      </c>
      <c r="AG765" s="123"/>
      <c r="AH765" s="125">
        <v>21.176348959999999</v>
      </c>
      <c r="AI765" s="123" t="s">
        <v>163</v>
      </c>
      <c r="AJ765" s="123" t="s">
        <v>95</v>
      </c>
      <c r="AK765" s="124">
        <v>2.3197268972999998</v>
      </c>
      <c r="AL765" s="123" t="s">
        <v>159</v>
      </c>
      <c r="AM765" s="36">
        <v>43076</v>
      </c>
      <c r="AN765" s="123" t="s">
        <v>9271</v>
      </c>
      <c r="AO765" s="123" t="s">
        <v>6757</v>
      </c>
      <c r="AP765" s="123" t="s">
        <v>236</v>
      </c>
      <c r="AQ765" s="123" t="s">
        <v>207</v>
      </c>
    </row>
    <row r="766" spans="1:43">
      <c r="A766" s="123" t="s">
        <v>8548</v>
      </c>
      <c r="B766" s="123" t="s">
        <v>8549</v>
      </c>
      <c r="C766" s="36">
        <v>43830</v>
      </c>
      <c r="D766" s="124">
        <v>0.92130000000000001</v>
      </c>
      <c r="E766" s="124">
        <v>0.92130000000000001</v>
      </c>
      <c r="F766" s="125">
        <v>0.29392553886349199</v>
      </c>
      <c r="G766" s="36">
        <v>43829</v>
      </c>
      <c r="H766" s="124">
        <v>0.91859999999999997</v>
      </c>
      <c r="I766" s="125">
        <v>18.938807126258698</v>
      </c>
      <c r="J766" s="123" t="s">
        <v>11663</v>
      </c>
      <c r="K766" s="125">
        <v>1.9362690860809899</v>
      </c>
      <c r="L766" s="125">
        <v>4.9316628701594496</v>
      </c>
      <c r="M766" s="130">
        <v>13.056816787335899</v>
      </c>
      <c r="N766" s="137">
        <f t="shared" si="121"/>
        <v>52.227267149343596</v>
      </c>
      <c r="O766" s="132">
        <f t="shared" si="122"/>
        <v>0.52227267149343592</v>
      </c>
      <c r="P766" s="134">
        <f t="shared" si="123"/>
        <v>161</v>
      </c>
      <c r="Q766" s="134">
        <v>1124</v>
      </c>
      <c r="R766" s="134" t="str">
        <f t="shared" si="124"/>
        <v>161/1124</v>
      </c>
      <c r="S766" s="132">
        <f t="shared" si="125"/>
        <v>0.14323843416370108</v>
      </c>
      <c r="T766" s="137">
        <f t="shared" si="126"/>
        <v>92.838078291814952</v>
      </c>
      <c r="U766" s="133" t="e">
        <f ca="1">[1]!f_risk_annusharpe(A766,"2019/9/30","2019/12/31",1,1,3)</f>
        <v>#NAME?</v>
      </c>
      <c r="V766" s="134" t="e">
        <f t="shared" ca="1" si="127"/>
        <v>#NAME?</v>
      </c>
      <c r="W766" s="134">
        <f t="shared" si="128"/>
        <v>1124</v>
      </c>
      <c r="X766" s="134" t="e">
        <f t="shared" ca="1" si="129"/>
        <v>#NAME?</v>
      </c>
      <c r="Y766" s="132" t="e">
        <f t="shared" ca="1" si="130"/>
        <v>#NAME?</v>
      </c>
      <c r="Z766" s="137" t="e">
        <f t="shared" ca="1" si="131"/>
        <v>#NAME?</v>
      </c>
      <c r="AA766" s="125">
        <v>13.782882549092299</v>
      </c>
      <c r="AB766" s="125">
        <v>18.938807126258698</v>
      </c>
      <c r="AC766" s="123" t="s">
        <v>11663</v>
      </c>
      <c r="AD766" s="126">
        <v>0</v>
      </c>
      <c r="AE766" s="123"/>
      <c r="AF766" s="126">
        <v>0</v>
      </c>
      <c r="AG766" s="123"/>
      <c r="AH766" s="125">
        <v>-7.87</v>
      </c>
      <c r="AI766" s="123" t="s">
        <v>157</v>
      </c>
      <c r="AJ766" s="123" t="s">
        <v>95</v>
      </c>
      <c r="AK766" s="124">
        <v>0.58623195080000001</v>
      </c>
      <c r="AL766" s="123" t="s">
        <v>159</v>
      </c>
      <c r="AM766" s="36">
        <v>43125</v>
      </c>
      <c r="AN766" s="123" t="s">
        <v>9271</v>
      </c>
      <c r="AO766" s="123" t="s">
        <v>11664</v>
      </c>
      <c r="AP766" s="123" t="s">
        <v>568</v>
      </c>
      <c r="AQ766" s="123" t="s">
        <v>162</v>
      </c>
    </row>
    <row r="767" spans="1:43">
      <c r="A767" s="123" t="s">
        <v>8550</v>
      </c>
      <c r="B767" s="123" t="s">
        <v>8551</v>
      </c>
      <c r="C767" s="36">
        <v>43830</v>
      </c>
      <c r="D767" s="124">
        <v>1.0209999999999999</v>
      </c>
      <c r="E767" s="124">
        <v>1.0209999999999999</v>
      </c>
      <c r="F767" s="125">
        <v>0.19627085377820899</v>
      </c>
      <c r="G767" s="36">
        <v>43829</v>
      </c>
      <c r="H767" s="124">
        <v>1.0189999999999999</v>
      </c>
      <c r="I767" s="125">
        <v>18.859138533178101</v>
      </c>
      <c r="J767" s="123" t="s">
        <v>11665</v>
      </c>
      <c r="K767" s="125">
        <v>0.49212598425196202</v>
      </c>
      <c r="L767" s="125">
        <v>1.5920398009950201</v>
      </c>
      <c r="M767" s="130">
        <v>3.7601626016259999</v>
      </c>
      <c r="N767" s="137">
        <f t="shared" si="121"/>
        <v>15.040650406504</v>
      </c>
      <c r="O767" s="132">
        <f t="shared" si="122"/>
        <v>0.15040650406504</v>
      </c>
      <c r="P767" s="134">
        <f t="shared" si="123"/>
        <v>874</v>
      </c>
      <c r="Q767" s="134">
        <v>1124</v>
      </c>
      <c r="R767" s="134" t="str">
        <f t="shared" si="124"/>
        <v>874/1124</v>
      </c>
      <c r="S767" s="132">
        <f t="shared" si="125"/>
        <v>0.77758007117437722</v>
      </c>
      <c r="T767" s="137">
        <f t="shared" si="126"/>
        <v>61.120996441281143</v>
      </c>
      <c r="U767" s="133" t="e">
        <f ca="1">[1]!f_risk_annusharpe(A767,"2019/9/30","2019/12/31",1,1,3)</f>
        <v>#NAME?</v>
      </c>
      <c r="V767" s="134" t="e">
        <f t="shared" ca="1" si="127"/>
        <v>#NAME?</v>
      </c>
      <c r="W767" s="134">
        <f t="shared" si="128"/>
        <v>1124</v>
      </c>
      <c r="X767" s="134" t="e">
        <f t="shared" ca="1" si="129"/>
        <v>#NAME?</v>
      </c>
      <c r="Y767" s="132" t="e">
        <f t="shared" ca="1" si="130"/>
        <v>#NAME?</v>
      </c>
      <c r="Z767" s="137" t="e">
        <f t="shared" ca="1" si="131"/>
        <v>#NAME?</v>
      </c>
      <c r="AA767" s="125">
        <v>3.1313131313131199</v>
      </c>
      <c r="AB767" s="125">
        <v>18.859138533178101</v>
      </c>
      <c r="AC767" s="123" t="s">
        <v>11665</v>
      </c>
      <c r="AD767" s="125">
        <v>-10.8296943231441</v>
      </c>
      <c r="AE767" s="123" t="s">
        <v>11666</v>
      </c>
      <c r="AF767" s="126">
        <v>0</v>
      </c>
      <c r="AG767" s="123"/>
      <c r="AH767" s="125">
        <v>-8.0279115999999995</v>
      </c>
      <c r="AI767" s="123" t="s">
        <v>163</v>
      </c>
      <c r="AJ767" s="123" t="s">
        <v>95</v>
      </c>
      <c r="AK767" s="124">
        <v>3.4924972498</v>
      </c>
      <c r="AL767" s="123" t="s">
        <v>159</v>
      </c>
      <c r="AM767" s="36">
        <v>42857</v>
      </c>
      <c r="AN767" s="123" t="s">
        <v>9271</v>
      </c>
      <c r="AO767" s="123" t="s">
        <v>406</v>
      </c>
      <c r="AP767" s="123" t="s">
        <v>269</v>
      </c>
      <c r="AQ767" s="123" t="s">
        <v>185</v>
      </c>
    </row>
    <row r="768" spans="1:43">
      <c r="A768" s="123" t="s">
        <v>8552</v>
      </c>
      <c r="B768" s="123" t="s">
        <v>8553</v>
      </c>
      <c r="C768" s="36">
        <v>43830</v>
      </c>
      <c r="D768" s="124">
        <v>1.1100000000000001</v>
      </c>
      <c r="E768" s="124">
        <v>1.2549999999999999</v>
      </c>
      <c r="F768" s="125">
        <v>0</v>
      </c>
      <c r="G768" s="36">
        <v>43829</v>
      </c>
      <c r="H768" s="124">
        <v>1.1100000000000001</v>
      </c>
      <c r="I768" s="125">
        <v>18.843683083511799</v>
      </c>
      <c r="J768" s="123" t="s">
        <v>11667</v>
      </c>
      <c r="K768" s="125">
        <v>0.81743869209810605</v>
      </c>
      <c r="L768" s="125">
        <v>2.3041474654377998</v>
      </c>
      <c r="M768" s="130">
        <v>3.3519553072625698</v>
      </c>
      <c r="N768" s="137">
        <f t="shared" si="121"/>
        <v>13.407821229050279</v>
      </c>
      <c r="O768" s="132">
        <f t="shared" si="122"/>
        <v>0.13407821229050279</v>
      </c>
      <c r="P768" s="134">
        <f t="shared" si="123"/>
        <v>911</v>
      </c>
      <c r="Q768" s="134">
        <v>1124</v>
      </c>
      <c r="R768" s="134" t="str">
        <f t="shared" si="124"/>
        <v>911/1124</v>
      </c>
      <c r="S768" s="132">
        <f t="shared" si="125"/>
        <v>0.81049822064056942</v>
      </c>
      <c r="T768" s="137">
        <f t="shared" si="126"/>
        <v>60</v>
      </c>
      <c r="U768" s="133" t="e">
        <f ca="1">[1]!f_risk_annusharpe(A768,"2019/9/30","2019/12/31",1,1,3)</f>
        <v>#NAME?</v>
      </c>
      <c r="V768" s="134" t="e">
        <f t="shared" ca="1" si="127"/>
        <v>#NAME?</v>
      </c>
      <c r="W768" s="134">
        <f t="shared" si="128"/>
        <v>1124</v>
      </c>
      <c r="X768" s="134" t="e">
        <f t="shared" ca="1" si="129"/>
        <v>#NAME?</v>
      </c>
      <c r="Y768" s="132" t="e">
        <f t="shared" ca="1" si="130"/>
        <v>#NAME?</v>
      </c>
      <c r="Z768" s="137" t="e">
        <f t="shared" ca="1" si="131"/>
        <v>#NAME?</v>
      </c>
      <c r="AA768" s="125">
        <v>2.1159153633854801</v>
      </c>
      <c r="AB768" s="125">
        <v>18.843683083511799</v>
      </c>
      <c r="AC768" s="123" t="s">
        <v>11667</v>
      </c>
      <c r="AD768" s="125">
        <v>7.7192361311496596</v>
      </c>
      <c r="AE768" s="123" t="s">
        <v>11668</v>
      </c>
      <c r="AF768" s="125">
        <v>19.924903591682401</v>
      </c>
      <c r="AG768" s="123" t="s">
        <v>11669</v>
      </c>
      <c r="AH768" s="125">
        <v>26.880548000000001</v>
      </c>
      <c r="AI768" s="123" t="s">
        <v>163</v>
      </c>
      <c r="AJ768" s="123" t="s">
        <v>166</v>
      </c>
      <c r="AK768" s="124">
        <v>0.61370778989999997</v>
      </c>
      <c r="AL768" s="123" t="s">
        <v>159</v>
      </c>
      <c r="AM768" s="36">
        <v>42138</v>
      </c>
      <c r="AN768" s="123" t="s">
        <v>9271</v>
      </c>
      <c r="AO768" s="123" t="s">
        <v>11670</v>
      </c>
      <c r="AP768" s="123" t="s">
        <v>238</v>
      </c>
      <c r="AQ768" s="123" t="s">
        <v>177</v>
      </c>
    </row>
    <row r="769" spans="1:43">
      <c r="A769" s="123" t="s">
        <v>8554</v>
      </c>
      <c r="B769" s="123" t="s">
        <v>8555</v>
      </c>
      <c r="C769" s="36">
        <v>43830</v>
      </c>
      <c r="D769" s="124">
        <v>1.1718999999999999</v>
      </c>
      <c r="E769" s="124">
        <v>1.2679</v>
      </c>
      <c r="F769" s="125">
        <v>0.145274312083401</v>
      </c>
      <c r="G769" s="36">
        <v>43829</v>
      </c>
      <c r="H769" s="124">
        <v>1.1701999999999999</v>
      </c>
      <c r="I769" s="125">
        <v>18.803812398392999</v>
      </c>
      <c r="J769" s="123" t="s">
        <v>11671</v>
      </c>
      <c r="K769" s="125">
        <v>0.92146055804339799</v>
      </c>
      <c r="L769" s="125">
        <v>2.3404512815728999</v>
      </c>
      <c r="M769" s="130">
        <v>4.2516359842584297</v>
      </c>
      <c r="N769" s="137">
        <f t="shared" si="121"/>
        <v>17.006543937033719</v>
      </c>
      <c r="O769" s="132">
        <f t="shared" si="122"/>
        <v>0.17006543937033719</v>
      </c>
      <c r="P769" s="134">
        <f t="shared" si="123"/>
        <v>825</v>
      </c>
      <c r="Q769" s="134">
        <v>1124</v>
      </c>
      <c r="R769" s="134" t="str">
        <f t="shared" si="124"/>
        <v>825/1124</v>
      </c>
      <c r="S769" s="132">
        <f t="shared" si="125"/>
        <v>0.73398576512455516</v>
      </c>
      <c r="T769" s="137">
        <f t="shared" si="126"/>
        <v>63.300711743772247</v>
      </c>
      <c r="U769" s="133" t="e">
        <f ca="1">[1]!f_risk_annusharpe(A769,"2019/9/30","2019/12/31",1,1,3)</f>
        <v>#NAME?</v>
      </c>
      <c r="V769" s="134" t="e">
        <f t="shared" ca="1" si="127"/>
        <v>#NAME?</v>
      </c>
      <c r="W769" s="134">
        <f t="shared" si="128"/>
        <v>1124</v>
      </c>
      <c r="X769" s="134" t="e">
        <f t="shared" ca="1" si="129"/>
        <v>#NAME?</v>
      </c>
      <c r="Y769" s="132" t="e">
        <f t="shared" ca="1" si="130"/>
        <v>#NAME?</v>
      </c>
      <c r="Z769" s="137" t="e">
        <f t="shared" ca="1" si="131"/>
        <v>#NAME?</v>
      </c>
      <c r="AA769" s="125">
        <v>10.753175167668299</v>
      </c>
      <c r="AB769" s="125">
        <v>18.803812398392999</v>
      </c>
      <c r="AC769" s="123" t="s">
        <v>11671</v>
      </c>
      <c r="AD769" s="125">
        <v>12.626855987599701</v>
      </c>
      <c r="AE769" s="123" t="s">
        <v>11672</v>
      </c>
      <c r="AF769" s="125">
        <v>27.155720410000001</v>
      </c>
      <c r="AG769" s="123" t="s">
        <v>11673</v>
      </c>
      <c r="AH769" s="125">
        <v>27.155720410000001</v>
      </c>
      <c r="AI769" s="123" t="s">
        <v>163</v>
      </c>
      <c r="AJ769" s="123" t="s">
        <v>166</v>
      </c>
      <c r="AK769" s="124">
        <v>2.7242798333999998</v>
      </c>
      <c r="AL769" s="123" t="s">
        <v>159</v>
      </c>
      <c r="AM769" s="36">
        <v>42727</v>
      </c>
      <c r="AN769" s="123" t="s">
        <v>9271</v>
      </c>
      <c r="AO769" s="123" t="s">
        <v>11670</v>
      </c>
      <c r="AP769" s="123" t="s">
        <v>238</v>
      </c>
      <c r="AQ769" s="123" t="s">
        <v>338</v>
      </c>
    </row>
    <row r="770" spans="1:43">
      <c r="A770" s="123" t="s">
        <v>8556</v>
      </c>
      <c r="B770" s="123" t="s">
        <v>8557</v>
      </c>
      <c r="C770" s="36">
        <v>43830</v>
      </c>
      <c r="D770" s="124">
        <v>0.93200000000000005</v>
      </c>
      <c r="E770" s="124">
        <v>1.0980000000000001</v>
      </c>
      <c r="F770" s="125">
        <v>0.21505376344086199</v>
      </c>
      <c r="G770" s="36">
        <v>43829</v>
      </c>
      <c r="H770" s="124">
        <v>0.93</v>
      </c>
      <c r="I770" s="125">
        <v>18.726114649681499</v>
      </c>
      <c r="J770" s="123" t="s">
        <v>11674</v>
      </c>
      <c r="K770" s="125">
        <v>0.86580086580087201</v>
      </c>
      <c r="L770" s="125">
        <v>2.86975717439294</v>
      </c>
      <c r="M770" s="130">
        <v>4.4843049327354398</v>
      </c>
      <c r="N770" s="137">
        <f t="shared" si="121"/>
        <v>17.937219730941759</v>
      </c>
      <c r="O770" s="132">
        <f t="shared" si="122"/>
        <v>0.17937219730941759</v>
      </c>
      <c r="P770" s="134">
        <f t="shared" si="123"/>
        <v>805</v>
      </c>
      <c r="Q770" s="134">
        <v>1124</v>
      </c>
      <c r="R770" s="134" t="str">
        <f t="shared" si="124"/>
        <v>805/1124</v>
      </c>
      <c r="S770" s="132">
        <f t="shared" si="125"/>
        <v>0.71619217081850539</v>
      </c>
      <c r="T770" s="137">
        <f t="shared" si="126"/>
        <v>64.190391459074732</v>
      </c>
      <c r="U770" s="133" t="e">
        <f ca="1">[1]!f_risk_annusharpe(A770,"2019/9/30","2019/12/31",1,1,3)</f>
        <v>#NAME?</v>
      </c>
      <c r="V770" s="134" t="e">
        <f t="shared" ca="1" si="127"/>
        <v>#NAME?</v>
      </c>
      <c r="W770" s="134">
        <f t="shared" si="128"/>
        <v>1124</v>
      </c>
      <c r="X770" s="134" t="e">
        <f t="shared" ca="1" si="129"/>
        <v>#NAME?</v>
      </c>
      <c r="Y770" s="132" t="e">
        <f t="shared" ca="1" si="130"/>
        <v>#NAME?</v>
      </c>
      <c r="Z770" s="137" t="e">
        <f t="shared" ca="1" si="131"/>
        <v>#NAME?</v>
      </c>
      <c r="AA770" s="125">
        <v>9.0058479532163798</v>
      </c>
      <c r="AB770" s="125">
        <v>18.726114649681499</v>
      </c>
      <c r="AC770" s="123" t="s">
        <v>11674</v>
      </c>
      <c r="AD770" s="125">
        <v>-14.364277557494001</v>
      </c>
      <c r="AE770" s="123" t="s">
        <v>11675</v>
      </c>
      <c r="AF770" s="125">
        <v>2.74657088487157</v>
      </c>
      <c r="AG770" s="123" t="s">
        <v>11676</v>
      </c>
      <c r="AH770" s="125">
        <v>7.9866460000000101</v>
      </c>
      <c r="AI770" s="123" t="s">
        <v>163</v>
      </c>
      <c r="AJ770" s="123" t="s">
        <v>158</v>
      </c>
      <c r="AK770" s="124">
        <v>1.4644999926</v>
      </c>
      <c r="AL770" s="123" t="s">
        <v>159</v>
      </c>
      <c r="AM770" s="36">
        <v>42116</v>
      </c>
      <c r="AN770" s="123" t="s">
        <v>9271</v>
      </c>
      <c r="AO770" s="123" t="s">
        <v>11594</v>
      </c>
      <c r="AP770" s="123" t="s">
        <v>238</v>
      </c>
      <c r="AQ770" s="123" t="s">
        <v>192</v>
      </c>
    </row>
    <row r="771" spans="1:43">
      <c r="A771" s="123" t="s">
        <v>8558</v>
      </c>
      <c r="B771" s="123" t="s">
        <v>8559</v>
      </c>
      <c r="C771" s="36">
        <v>43830</v>
      </c>
      <c r="D771" s="124">
        <v>1.119</v>
      </c>
      <c r="E771" s="124">
        <v>1.2609999999999999</v>
      </c>
      <c r="F771" s="125">
        <v>0.17905102954342</v>
      </c>
      <c r="G771" s="36">
        <v>43829</v>
      </c>
      <c r="H771" s="124">
        <v>1.117</v>
      </c>
      <c r="I771" s="125">
        <v>18.6689040002104</v>
      </c>
      <c r="J771" s="123" t="s">
        <v>11677</v>
      </c>
      <c r="K771" s="125">
        <v>-8.92857142857231E-2</v>
      </c>
      <c r="L771" s="125">
        <v>2.3519297001814601</v>
      </c>
      <c r="M771" s="130">
        <v>4.5932128323022097</v>
      </c>
      <c r="N771" s="137">
        <f t="shared" si="121"/>
        <v>18.372851329208839</v>
      </c>
      <c r="O771" s="132">
        <f t="shared" si="122"/>
        <v>0.18372851329208839</v>
      </c>
      <c r="P771" s="134">
        <f t="shared" si="123"/>
        <v>795</v>
      </c>
      <c r="Q771" s="134">
        <v>1124</v>
      </c>
      <c r="R771" s="134" t="str">
        <f t="shared" si="124"/>
        <v>795/1124</v>
      </c>
      <c r="S771" s="132">
        <f t="shared" si="125"/>
        <v>0.70729537366548045</v>
      </c>
      <c r="T771" s="137">
        <f t="shared" si="126"/>
        <v>64.635231316725978</v>
      </c>
      <c r="U771" s="133" t="e">
        <f ca="1">[1]!f_risk_annusharpe(A771,"2019/9/30","2019/12/31",1,1,3)</f>
        <v>#NAME?</v>
      </c>
      <c r="V771" s="134" t="e">
        <f t="shared" ca="1" si="127"/>
        <v>#NAME?</v>
      </c>
      <c r="W771" s="134">
        <f t="shared" si="128"/>
        <v>1124</v>
      </c>
      <c r="X771" s="134" t="e">
        <f t="shared" ca="1" si="129"/>
        <v>#NAME?</v>
      </c>
      <c r="Y771" s="132" t="e">
        <f t="shared" ca="1" si="130"/>
        <v>#NAME?</v>
      </c>
      <c r="Z771" s="137" t="e">
        <f t="shared" ca="1" si="131"/>
        <v>#NAME?</v>
      </c>
      <c r="AA771" s="125">
        <v>8.5550769547379204</v>
      </c>
      <c r="AB771" s="125">
        <v>18.6689040002104</v>
      </c>
      <c r="AC771" s="123" t="s">
        <v>11677</v>
      </c>
      <c r="AD771" s="125">
        <v>16.240059424970099</v>
      </c>
      <c r="AE771" s="123" t="s">
        <v>11678</v>
      </c>
      <c r="AF771" s="125">
        <v>24.5320976699029</v>
      </c>
      <c r="AG771" s="123" t="s">
        <v>11679</v>
      </c>
      <c r="AH771" s="125">
        <v>28.268060599999998</v>
      </c>
      <c r="AI771" s="123" t="s">
        <v>163</v>
      </c>
      <c r="AJ771" s="123" t="s">
        <v>166</v>
      </c>
      <c r="AK771" s="124">
        <v>5.7438284556000001</v>
      </c>
      <c r="AL771" s="123" t="s">
        <v>159</v>
      </c>
      <c r="AM771" s="36">
        <v>42404</v>
      </c>
      <c r="AN771" s="123" t="s">
        <v>9271</v>
      </c>
      <c r="AO771" s="123" t="s">
        <v>11563</v>
      </c>
      <c r="AP771" s="123" t="s">
        <v>196</v>
      </c>
      <c r="AQ771" s="123" t="s">
        <v>170</v>
      </c>
    </row>
    <row r="772" spans="1:43">
      <c r="A772" s="123" t="s">
        <v>8560</v>
      </c>
      <c r="B772" s="123" t="s">
        <v>8561</v>
      </c>
      <c r="C772" s="36">
        <v>43830</v>
      </c>
      <c r="D772" s="124">
        <v>1.2050000000000001</v>
      </c>
      <c r="E772" s="124">
        <v>1.2350000000000001</v>
      </c>
      <c r="F772" s="125">
        <v>8.3056478405317199E-2</v>
      </c>
      <c r="G772" s="36">
        <v>43829</v>
      </c>
      <c r="H772" s="124">
        <v>1.204</v>
      </c>
      <c r="I772" s="125">
        <v>18.6023622047244</v>
      </c>
      <c r="J772" s="123" t="s">
        <v>11680</v>
      </c>
      <c r="K772" s="125">
        <v>0.836820083682006</v>
      </c>
      <c r="L772" s="125">
        <v>2.1186440677966099</v>
      </c>
      <c r="M772" s="130">
        <v>3.1678082191780899</v>
      </c>
      <c r="N772" s="137">
        <f t="shared" ref="N772:N835" si="132">M772*4</f>
        <v>12.671232876712359</v>
      </c>
      <c r="O772" s="132">
        <f t="shared" ref="O772:O835" si="133">N772/100</f>
        <v>0.1267123287671236</v>
      </c>
      <c r="P772" s="134">
        <f t="shared" ref="P772:P835" si="134">RANK(O772,$O$3:$O$2000,0)</f>
        <v>936</v>
      </c>
      <c r="Q772" s="134">
        <v>1124</v>
      </c>
      <c r="R772" s="134" t="str">
        <f t="shared" ref="R772:R835" si="135">P772&amp;"/"&amp;Q772</f>
        <v>936/1124</v>
      </c>
      <c r="S772" s="132">
        <f t="shared" ref="S772:S835" si="136">P772/Q772</f>
        <v>0.83274021352313166</v>
      </c>
      <c r="T772" s="137">
        <f t="shared" ref="T772:T835" si="137">IF(S772&gt;0.8,60,60+40/80%*(80%-S772))</f>
        <v>60</v>
      </c>
      <c r="U772" s="133" t="e">
        <f ca="1">[1]!f_risk_annusharpe(A772,"2019/9/30","2019/12/31",1,1,3)</f>
        <v>#NAME?</v>
      </c>
      <c r="V772" s="134" t="e">
        <f t="shared" ref="V772:V835" ca="1" si="138">RANK(U772,$U$3:$U$1230,0)</f>
        <v>#NAME?</v>
      </c>
      <c r="W772" s="134">
        <f t="shared" ref="W772:W835" si="139">Q772</f>
        <v>1124</v>
      </c>
      <c r="X772" s="134" t="e">
        <f t="shared" ref="X772:X835" ca="1" si="140">V772&amp;"/"&amp;W772</f>
        <v>#NAME?</v>
      </c>
      <c r="Y772" s="132" t="e">
        <f t="shared" ref="Y772:Y835" ca="1" si="141">V772/W772</f>
        <v>#NAME?</v>
      </c>
      <c r="Z772" s="137" t="e">
        <f t="shared" ref="Z772:Z835" ca="1" si="142">IF(Y772&gt;0.8,60,60+40/80%*(80%-Y772))</f>
        <v>#NAME?</v>
      </c>
      <c r="AA772" s="125">
        <v>7.1111111111111098</v>
      </c>
      <c r="AB772" s="125">
        <v>18.6023622047244</v>
      </c>
      <c r="AC772" s="123" t="s">
        <v>11680</v>
      </c>
      <c r="AD772" s="125">
        <v>11.2650046168052</v>
      </c>
      <c r="AE772" s="123" t="s">
        <v>11681</v>
      </c>
      <c r="AF772" s="125">
        <v>20.019920318725099</v>
      </c>
      <c r="AG772" s="123" t="s">
        <v>11682</v>
      </c>
      <c r="AH772" s="125">
        <v>24.0476405</v>
      </c>
      <c r="AI772" s="123" t="s">
        <v>163</v>
      </c>
      <c r="AJ772" s="123" t="s">
        <v>189</v>
      </c>
      <c r="AK772" s="124">
        <v>4.8949103774999996</v>
      </c>
      <c r="AL772" s="123" t="s">
        <v>159</v>
      </c>
      <c r="AM772" s="36">
        <v>42485</v>
      </c>
      <c r="AN772" s="123" t="s">
        <v>9271</v>
      </c>
      <c r="AO772" s="123" t="s">
        <v>559</v>
      </c>
      <c r="AP772" s="123" t="s">
        <v>446</v>
      </c>
      <c r="AQ772" s="123" t="s">
        <v>165</v>
      </c>
    </row>
    <row r="773" spans="1:43">
      <c r="A773" s="123" t="s">
        <v>8562</v>
      </c>
      <c r="B773" s="123" t="s">
        <v>8563</v>
      </c>
      <c r="C773" s="36">
        <v>43830</v>
      </c>
      <c r="D773" s="124">
        <v>1.22</v>
      </c>
      <c r="E773" s="124">
        <v>1.22</v>
      </c>
      <c r="F773" s="125">
        <v>0.49423393739703497</v>
      </c>
      <c r="G773" s="36">
        <v>43829</v>
      </c>
      <c r="H773" s="124">
        <v>1.214</v>
      </c>
      <c r="I773" s="125">
        <v>18.561710398445101</v>
      </c>
      <c r="J773" s="123" t="s">
        <v>11683</v>
      </c>
      <c r="K773" s="125">
        <v>2.6936026936027</v>
      </c>
      <c r="L773" s="125">
        <v>6.7366579177602803</v>
      </c>
      <c r="M773" s="130">
        <v>7.7738515901060197</v>
      </c>
      <c r="N773" s="137">
        <f t="shared" si="132"/>
        <v>31.095406360424079</v>
      </c>
      <c r="O773" s="132">
        <f t="shared" si="133"/>
        <v>0.31095406360424077</v>
      </c>
      <c r="P773" s="134">
        <f t="shared" si="134"/>
        <v>526</v>
      </c>
      <c r="Q773" s="134">
        <v>1124</v>
      </c>
      <c r="R773" s="134" t="str">
        <f t="shared" si="135"/>
        <v>526/1124</v>
      </c>
      <c r="S773" s="132">
        <f t="shared" si="136"/>
        <v>0.46797153024911031</v>
      </c>
      <c r="T773" s="137">
        <f t="shared" si="137"/>
        <v>76.60142348754448</v>
      </c>
      <c r="U773" s="133" t="e">
        <f ca="1">[1]!f_risk_annusharpe(A773,"2019/9/30","2019/12/31",1,1,3)</f>
        <v>#NAME?</v>
      </c>
      <c r="V773" s="134" t="e">
        <f t="shared" ca="1" si="138"/>
        <v>#NAME?</v>
      </c>
      <c r="W773" s="134">
        <f t="shared" si="139"/>
        <v>1124</v>
      </c>
      <c r="X773" s="134" t="e">
        <f t="shared" ca="1" si="140"/>
        <v>#NAME?</v>
      </c>
      <c r="Y773" s="132" t="e">
        <f t="shared" ca="1" si="141"/>
        <v>#NAME?</v>
      </c>
      <c r="Z773" s="137" t="e">
        <f t="shared" ca="1" si="142"/>
        <v>#NAME?</v>
      </c>
      <c r="AA773" s="125">
        <v>12.754158964879799</v>
      </c>
      <c r="AB773" s="125">
        <v>18.561710398445101</v>
      </c>
      <c r="AC773" s="123" t="s">
        <v>11683</v>
      </c>
      <c r="AD773" s="125">
        <v>24.872057318321399</v>
      </c>
      <c r="AE773" s="123" t="s">
        <v>11684</v>
      </c>
      <c r="AF773" s="125">
        <v>24.616956077630199</v>
      </c>
      <c r="AG773" s="123" t="s">
        <v>11685</v>
      </c>
      <c r="AH773" s="125">
        <v>22</v>
      </c>
      <c r="AI773" s="123" t="s">
        <v>163</v>
      </c>
      <c r="AJ773" s="123" t="s">
        <v>166</v>
      </c>
      <c r="AK773" s="124">
        <v>4.8712384533000002</v>
      </c>
      <c r="AL773" s="123" t="s">
        <v>159</v>
      </c>
      <c r="AM773" s="36">
        <v>42473</v>
      </c>
      <c r="AN773" s="123" t="s">
        <v>9271</v>
      </c>
      <c r="AO773" s="123" t="s">
        <v>576</v>
      </c>
      <c r="AP773" s="123" t="s">
        <v>175</v>
      </c>
      <c r="AQ773" s="123" t="s">
        <v>162</v>
      </c>
    </row>
    <row r="774" spans="1:43">
      <c r="A774" s="123" t="s">
        <v>8564</v>
      </c>
      <c r="B774" s="123" t="s">
        <v>8565</v>
      </c>
      <c r="C774" s="36">
        <v>43830</v>
      </c>
      <c r="D774" s="124">
        <v>0.82799999999999996</v>
      </c>
      <c r="E774" s="124">
        <v>0.82799999999999996</v>
      </c>
      <c r="F774" s="125">
        <v>2.2222222222222099</v>
      </c>
      <c r="G774" s="36">
        <v>43826</v>
      </c>
      <c r="H774" s="124">
        <v>0.81</v>
      </c>
      <c r="I774" s="125">
        <v>18.454935622317599</v>
      </c>
      <c r="J774" s="123" t="s">
        <v>11686</v>
      </c>
      <c r="K774" s="125">
        <v>1.5950920245398801</v>
      </c>
      <c r="L774" s="125">
        <v>4.94296577946767</v>
      </c>
      <c r="M774" s="130">
        <v>7.8124999999999902</v>
      </c>
      <c r="N774" s="137">
        <f t="shared" si="132"/>
        <v>31.249999999999961</v>
      </c>
      <c r="O774" s="132">
        <f t="shared" si="133"/>
        <v>0.31249999999999961</v>
      </c>
      <c r="P774" s="134">
        <f t="shared" si="134"/>
        <v>524</v>
      </c>
      <c r="Q774" s="134">
        <v>1124</v>
      </c>
      <c r="R774" s="134" t="str">
        <f t="shared" si="135"/>
        <v>524/1124</v>
      </c>
      <c r="S774" s="132">
        <f t="shared" si="136"/>
        <v>0.46619217081850534</v>
      </c>
      <c r="T774" s="137">
        <f t="shared" si="137"/>
        <v>76.690391459074732</v>
      </c>
      <c r="U774" s="133" t="e">
        <f ca="1">[1]!f_risk_annusharpe(A774,"2019/9/30","2019/12/31",1,1,3)</f>
        <v>#NAME?</v>
      </c>
      <c r="V774" s="134" t="e">
        <f t="shared" ca="1" si="138"/>
        <v>#NAME?</v>
      </c>
      <c r="W774" s="134">
        <f t="shared" si="139"/>
        <v>1124</v>
      </c>
      <c r="X774" s="134" t="e">
        <f t="shared" ca="1" si="140"/>
        <v>#NAME?</v>
      </c>
      <c r="Y774" s="132" t="e">
        <f t="shared" ca="1" si="141"/>
        <v>#NAME?</v>
      </c>
      <c r="Z774" s="137" t="e">
        <f t="shared" ca="1" si="142"/>
        <v>#NAME?</v>
      </c>
      <c r="AA774" s="125">
        <v>11.7408906882591</v>
      </c>
      <c r="AB774" s="125">
        <v>18.454935622317599</v>
      </c>
      <c r="AC774" s="123" t="s">
        <v>11686</v>
      </c>
      <c r="AD774" s="125">
        <v>-11.821086261980801</v>
      </c>
      <c r="AE774" s="123" t="s">
        <v>11687</v>
      </c>
      <c r="AF774" s="125">
        <v>-12.2881355932203</v>
      </c>
      <c r="AG774" s="123" t="s">
        <v>11688</v>
      </c>
      <c r="AH774" s="125">
        <v>-17.2</v>
      </c>
      <c r="AI774" s="123" t="s">
        <v>174</v>
      </c>
      <c r="AJ774" s="123" t="s">
        <v>186</v>
      </c>
      <c r="AK774" s="124">
        <v>0.58684125760000005</v>
      </c>
      <c r="AL774" s="123" t="s">
        <v>159</v>
      </c>
      <c r="AM774" s="36">
        <v>42467</v>
      </c>
      <c r="AN774" s="123" t="s">
        <v>9271</v>
      </c>
      <c r="AO774" s="123" t="s">
        <v>11689</v>
      </c>
      <c r="AP774" s="123" t="s">
        <v>269</v>
      </c>
      <c r="AQ774" s="123" t="s">
        <v>185</v>
      </c>
    </row>
    <row r="775" spans="1:43">
      <c r="A775" s="123" t="s">
        <v>8566</v>
      </c>
      <c r="B775" s="123" t="s">
        <v>8567</v>
      </c>
      <c r="C775" s="36">
        <v>43830</v>
      </c>
      <c r="D775" s="124">
        <v>1.0123</v>
      </c>
      <c r="E775" s="124">
        <v>1.0123</v>
      </c>
      <c r="F775" s="125">
        <v>0.25750222838466202</v>
      </c>
      <c r="G775" s="36">
        <v>43829</v>
      </c>
      <c r="H775" s="124">
        <v>1.0097</v>
      </c>
      <c r="I775" s="125">
        <v>18.4253626579317</v>
      </c>
      <c r="J775" s="123" t="s">
        <v>11690</v>
      </c>
      <c r="K775" s="125">
        <v>1.19964010796761</v>
      </c>
      <c r="L775" s="125">
        <v>4.8255151703427499</v>
      </c>
      <c r="M775" s="130">
        <v>5.5248618784530299</v>
      </c>
      <c r="N775" s="137">
        <f t="shared" si="132"/>
        <v>22.09944751381212</v>
      </c>
      <c r="O775" s="132">
        <f t="shared" si="133"/>
        <v>0.2209944751381212</v>
      </c>
      <c r="P775" s="134">
        <f t="shared" si="134"/>
        <v>721</v>
      </c>
      <c r="Q775" s="134">
        <v>1124</v>
      </c>
      <c r="R775" s="134" t="str">
        <f t="shared" si="135"/>
        <v>721/1124</v>
      </c>
      <c r="S775" s="132">
        <f t="shared" si="136"/>
        <v>0.64145907473309605</v>
      </c>
      <c r="T775" s="137">
        <f t="shared" si="137"/>
        <v>67.927046263345204</v>
      </c>
      <c r="U775" s="133" t="e">
        <f ca="1">[1]!f_risk_annusharpe(A775,"2019/9/30","2019/12/31",1,1,3)</f>
        <v>#NAME?</v>
      </c>
      <c r="V775" s="134" t="e">
        <f t="shared" ca="1" si="138"/>
        <v>#NAME?</v>
      </c>
      <c r="W775" s="134">
        <f t="shared" si="139"/>
        <v>1124</v>
      </c>
      <c r="X775" s="134" t="e">
        <f t="shared" ca="1" si="140"/>
        <v>#NAME?</v>
      </c>
      <c r="Y775" s="132" t="e">
        <f t="shared" ca="1" si="141"/>
        <v>#NAME?</v>
      </c>
      <c r="Z775" s="137" t="e">
        <f t="shared" ca="1" si="142"/>
        <v>#NAME?</v>
      </c>
      <c r="AA775" s="125">
        <v>6.2670585765273996</v>
      </c>
      <c r="AB775" s="125">
        <v>18.4253626579317</v>
      </c>
      <c r="AC775" s="123" t="s">
        <v>11690</v>
      </c>
      <c r="AD775" s="125">
        <v>-0.354365587164096</v>
      </c>
      <c r="AE775" s="123" t="s">
        <v>11691</v>
      </c>
      <c r="AF775" s="125">
        <v>1.6978099256580299</v>
      </c>
      <c r="AG775" s="123" t="s">
        <v>11692</v>
      </c>
      <c r="AH775" s="125">
        <v>1.23</v>
      </c>
      <c r="AI775" s="123" t="s">
        <v>157</v>
      </c>
      <c r="AJ775" s="123" t="s">
        <v>158</v>
      </c>
      <c r="AK775" s="124">
        <v>1.7735197175999999</v>
      </c>
      <c r="AL775" s="123" t="s">
        <v>159</v>
      </c>
      <c r="AM775" s="36">
        <v>42668</v>
      </c>
      <c r="AN775" s="123" t="s">
        <v>9271</v>
      </c>
      <c r="AO775" s="123" t="s">
        <v>11323</v>
      </c>
      <c r="AP775" s="123" t="s">
        <v>215</v>
      </c>
      <c r="AQ775" s="123" t="s">
        <v>338</v>
      </c>
    </row>
    <row r="776" spans="1:43">
      <c r="A776" s="123" t="s">
        <v>8568</v>
      </c>
      <c r="B776" s="123" t="s">
        <v>8569</v>
      </c>
      <c r="C776" s="36">
        <v>43830</v>
      </c>
      <c r="D776" s="124">
        <v>0.71789999999999998</v>
      </c>
      <c r="E776" s="124">
        <v>0.71789999999999998</v>
      </c>
      <c r="F776" s="125">
        <v>0.50398992020158695</v>
      </c>
      <c r="G776" s="36">
        <v>43829</v>
      </c>
      <c r="H776" s="124">
        <v>0.71430000000000005</v>
      </c>
      <c r="I776" s="125">
        <v>18.367683429513601</v>
      </c>
      <c r="J776" s="123" t="s">
        <v>11693</v>
      </c>
      <c r="K776" s="125">
        <v>0.87115357594491805</v>
      </c>
      <c r="L776" s="125">
        <v>3.6379385015158099</v>
      </c>
      <c r="M776" s="130">
        <v>1.8297872340425601</v>
      </c>
      <c r="N776" s="137">
        <f t="shared" si="132"/>
        <v>7.3191489361702402</v>
      </c>
      <c r="O776" s="132">
        <f t="shared" si="133"/>
        <v>7.3191489361702403E-2</v>
      </c>
      <c r="P776" s="134">
        <f t="shared" si="134"/>
        <v>1076</v>
      </c>
      <c r="Q776" s="134">
        <v>1124</v>
      </c>
      <c r="R776" s="134" t="str">
        <f t="shared" si="135"/>
        <v>1076/1124</v>
      </c>
      <c r="S776" s="132">
        <f t="shared" si="136"/>
        <v>0.95729537366548045</v>
      </c>
      <c r="T776" s="137">
        <f t="shared" si="137"/>
        <v>60</v>
      </c>
      <c r="U776" s="133" t="e">
        <f ca="1">[1]!f_risk_annusharpe(A776,"2019/9/30","2019/12/31",1,1,3)</f>
        <v>#NAME?</v>
      </c>
      <c r="V776" s="134" t="e">
        <f t="shared" ca="1" si="138"/>
        <v>#NAME?</v>
      </c>
      <c r="W776" s="134">
        <f t="shared" si="139"/>
        <v>1124</v>
      </c>
      <c r="X776" s="134" t="e">
        <f t="shared" ca="1" si="140"/>
        <v>#NAME?</v>
      </c>
      <c r="Y776" s="132" t="e">
        <f t="shared" ca="1" si="141"/>
        <v>#NAME?</v>
      </c>
      <c r="Z776" s="137" t="e">
        <f t="shared" ca="1" si="142"/>
        <v>#NAME?</v>
      </c>
      <c r="AA776" s="125">
        <v>6.4186184405573696</v>
      </c>
      <c r="AB776" s="125">
        <v>18.367683429513601</v>
      </c>
      <c r="AC776" s="123" t="s">
        <v>11693</v>
      </c>
      <c r="AD776" s="125">
        <v>-23.7736249734551</v>
      </c>
      <c r="AE776" s="123" t="s">
        <v>11694</v>
      </c>
      <c r="AF776" s="125">
        <v>-28.2745529023878</v>
      </c>
      <c r="AG776" s="123" t="s">
        <v>11695</v>
      </c>
      <c r="AH776" s="125">
        <v>-28.21</v>
      </c>
      <c r="AI776" s="123" t="s">
        <v>157</v>
      </c>
      <c r="AJ776" s="123" t="s">
        <v>186</v>
      </c>
      <c r="AK776" s="124">
        <v>0.51607457010000002</v>
      </c>
      <c r="AL776" s="123" t="s">
        <v>159</v>
      </c>
      <c r="AM776" s="36">
        <v>42725</v>
      </c>
      <c r="AN776" s="123" t="s">
        <v>9271</v>
      </c>
      <c r="AO776" s="123" t="s">
        <v>11696</v>
      </c>
      <c r="AP776" s="123" t="s">
        <v>278</v>
      </c>
      <c r="AQ776" s="123" t="s">
        <v>162</v>
      </c>
    </row>
    <row r="777" spans="1:43">
      <c r="A777" s="123" t="s">
        <v>8570</v>
      </c>
      <c r="B777" s="123" t="s">
        <v>8571</v>
      </c>
      <c r="C777" s="36">
        <v>43830</v>
      </c>
      <c r="D777" s="124">
        <v>0.95279999999999998</v>
      </c>
      <c r="E777" s="124">
        <v>0.95279999999999998</v>
      </c>
      <c r="F777" s="125">
        <v>0.52753745515931705</v>
      </c>
      <c r="G777" s="36">
        <v>43829</v>
      </c>
      <c r="H777" s="124">
        <v>0.94779999999999998</v>
      </c>
      <c r="I777" s="125">
        <v>18.3161554700112</v>
      </c>
      <c r="J777" s="123" t="s">
        <v>11697</v>
      </c>
      <c r="K777" s="125">
        <v>1.11429481056988</v>
      </c>
      <c r="L777" s="125">
        <v>4.8530868273357601</v>
      </c>
      <c r="M777" s="130">
        <v>7.2248480756245801</v>
      </c>
      <c r="N777" s="137">
        <f t="shared" si="132"/>
        <v>28.89939230249832</v>
      </c>
      <c r="O777" s="132">
        <f t="shared" si="133"/>
        <v>0.28899392302498322</v>
      </c>
      <c r="P777" s="134">
        <f t="shared" si="134"/>
        <v>585</v>
      </c>
      <c r="Q777" s="134">
        <v>1124</v>
      </c>
      <c r="R777" s="134" t="str">
        <f t="shared" si="135"/>
        <v>585/1124</v>
      </c>
      <c r="S777" s="132">
        <f t="shared" si="136"/>
        <v>0.52046263345195731</v>
      </c>
      <c r="T777" s="137">
        <f t="shared" si="137"/>
        <v>73.976868327402144</v>
      </c>
      <c r="U777" s="133" t="e">
        <f ca="1">[1]!f_risk_annusharpe(A777,"2019/9/30","2019/12/31",1,1,3)</f>
        <v>#NAME?</v>
      </c>
      <c r="V777" s="134" t="e">
        <f t="shared" ca="1" si="138"/>
        <v>#NAME?</v>
      </c>
      <c r="W777" s="134">
        <f t="shared" si="139"/>
        <v>1124</v>
      </c>
      <c r="X777" s="134" t="e">
        <f t="shared" ca="1" si="140"/>
        <v>#NAME?</v>
      </c>
      <c r="Y777" s="132" t="e">
        <f t="shared" ca="1" si="141"/>
        <v>#NAME?</v>
      </c>
      <c r="Z777" s="137" t="e">
        <f t="shared" ca="1" si="142"/>
        <v>#NAME?</v>
      </c>
      <c r="AA777" s="125">
        <v>13.199477248425801</v>
      </c>
      <c r="AB777" s="125">
        <v>18.3161554700112</v>
      </c>
      <c r="AC777" s="123" t="s">
        <v>11697</v>
      </c>
      <c r="AD777" s="126">
        <v>0</v>
      </c>
      <c r="AE777" s="123"/>
      <c r="AF777" s="126">
        <v>0</v>
      </c>
      <c r="AG777" s="123"/>
      <c r="AH777" s="125">
        <v>-4.72</v>
      </c>
      <c r="AI777" s="123" t="s">
        <v>157</v>
      </c>
      <c r="AJ777" s="123" t="s">
        <v>95</v>
      </c>
      <c r="AK777" s="124">
        <v>0.50427218060000001</v>
      </c>
      <c r="AL777" s="123" t="s">
        <v>159</v>
      </c>
      <c r="AM777" s="36">
        <v>43123</v>
      </c>
      <c r="AN777" s="123" t="s">
        <v>9271</v>
      </c>
      <c r="AO777" s="123" t="s">
        <v>11698</v>
      </c>
      <c r="AP777" s="123" t="s">
        <v>570</v>
      </c>
      <c r="AQ777" s="123" t="s">
        <v>207</v>
      </c>
    </row>
    <row r="778" spans="1:43">
      <c r="A778" s="123" t="s">
        <v>8572</v>
      </c>
      <c r="B778" s="123" t="s">
        <v>8573</v>
      </c>
      <c r="C778" s="36">
        <v>43830</v>
      </c>
      <c r="D778" s="124">
        <v>0.94120000000000004</v>
      </c>
      <c r="E778" s="124">
        <v>0.94120000000000004</v>
      </c>
      <c r="F778" s="125">
        <v>7.4428495481130702E-2</v>
      </c>
      <c r="G778" s="36">
        <v>43829</v>
      </c>
      <c r="H778" s="124">
        <v>0.9405</v>
      </c>
      <c r="I778" s="125">
        <v>18.3155248271527</v>
      </c>
      <c r="J778" s="123" t="s">
        <v>11699</v>
      </c>
      <c r="K778" s="125">
        <v>0.97629009762900898</v>
      </c>
      <c r="L778" s="125">
        <v>2.6054725825793099</v>
      </c>
      <c r="M778" s="130">
        <v>4.1265626728620397</v>
      </c>
      <c r="N778" s="137">
        <f t="shared" si="132"/>
        <v>16.506250691448159</v>
      </c>
      <c r="O778" s="132">
        <f t="shared" si="133"/>
        <v>0.1650625069144816</v>
      </c>
      <c r="P778" s="134">
        <f t="shared" si="134"/>
        <v>837</v>
      </c>
      <c r="Q778" s="134">
        <v>1124</v>
      </c>
      <c r="R778" s="134" t="str">
        <f t="shared" si="135"/>
        <v>837/1124</v>
      </c>
      <c r="S778" s="132">
        <f t="shared" si="136"/>
        <v>0.74466192170818502</v>
      </c>
      <c r="T778" s="137">
        <f t="shared" si="137"/>
        <v>62.766903914590749</v>
      </c>
      <c r="U778" s="133" t="e">
        <f ca="1">[1]!f_risk_annusharpe(A778,"2019/9/30","2019/12/31",1,1,3)</f>
        <v>#NAME?</v>
      </c>
      <c r="V778" s="134" t="e">
        <f t="shared" ca="1" si="138"/>
        <v>#NAME?</v>
      </c>
      <c r="W778" s="134">
        <f t="shared" si="139"/>
        <v>1124</v>
      </c>
      <c r="X778" s="134" t="e">
        <f t="shared" ca="1" si="140"/>
        <v>#NAME?</v>
      </c>
      <c r="Y778" s="132" t="e">
        <f t="shared" ca="1" si="141"/>
        <v>#NAME?</v>
      </c>
      <c r="Z778" s="137" t="e">
        <f t="shared" ca="1" si="142"/>
        <v>#NAME?</v>
      </c>
      <c r="AA778" s="125">
        <v>9.3020555103936893</v>
      </c>
      <c r="AB778" s="125">
        <v>18.3155248271527</v>
      </c>
      <c r="AC778" s="123" t="s">
        <v>11699</v>
      </c>
      <c r="AD778" s="125">
        <v>-10.1822693005058</v>
      </c>
      <c r="AE778" s="123" t="s">
        <v>11700</v>
      </c>
      <c r="AF778" s="126">
        <v>0</v>
      </c>
      <c r="AG778" s="123"/>
      <c r="AH778" s="125">
        <v>-5.88</v>
      </c>
      <c r="AI778" s="123" t="s">
        <v>163</v>
      </c>
      <c r="AJ778" s="123" t="s">
        <v>95</v>
      </c>
      <c r="AK778" s="124">
        <v>3.1812382034</v>
      </c>
      <c r="AL778" s="123" t="s">
        <v>159</v>
      </c>
      <c r="AM778" s="36">
        <v>42760</v>
      </c>
      <c r="AN778" s="123" t="s">
        <v>9271</v>
      </c>
      <c r="AO778" s="123" t="s">
        <v>572</v>
      </c>
      <c r="AP778" s="123" t="s">
        <v>244</v>
      </c>
      <c r="AQ778" s="123" t="s">
        <v>552</v>
      </c>
    </row>
    <row r="779" spans="1:43">
      <c r="A779" s="123" t="s">
        <v>8574</v>
      </c>
      <c r="B779" s="123" t="s">
        <v>8575</v>
      </c>
      <c r="C779" s="36">
        <v>43830</v>
      </c>
      <c r="D779" s="124">
        <v>1.2310000000000001</v>
      </c>
      <c r="E779" s="124">
        <v>1.284</v>
      </c>
      <c r="F779" s="125">
        <v>8.1300813008131106E-2</v>
      </c>
      <c r="G779" s="36">
        <v>43829</v>
      </c>
      <c r="H779" s="124">
        <v>1.23</v>
      </c>
      <c r="I779" s="125">
        <v>18.251681075888602</v>
      </c>
      <c r="J779" s="123" t="s">
        <v>11701</v>
      </c>
      <c r="K779" s="125">
        <v>0.90163934426230696</v>
      </c>
      <c r="L779" s="125">
        <v>1.81968569065344</v>
      </c>
      <c r="M779" s="130">
        <v>3.1852472757753598</v>
      </c>
      <c r="N779" s="137">
        <f t="shared" si="132"/>
        <v>12.740989103101439</v>
      </c>
      <c r="O779" s="132">
        <f t="shared" si="133"/>
        <v>0.12740989103101438</v>
      </c>
      <c r="P779" s="134">
        <f t="shared" si="134"/>
        <v>935</v>
      </c>
      <c r="Q779" s="134">
        <v>1124</v>
      </c>
      <c r="R779" s="134" t="str">
        <f t="shared" si="135"/>
        <v>935/1124</v>
      </c>
      <c r="S779" s="132">
        <f t="shared" si="136"/>
        <v>0.83185053380782914</v>
      </c>
      <c r="T779" s="137">
        <f t="shared" si="137"/>
        <v>60</v>
      </c>
      <c r="U779" s="133" t="e">
        <f ca="1">[1]!f_risk_annusharpe(A779,"2019/9/30","2019/12/31",1,1,3)</f>
        <v>#NAME?</v>
      </c>
      <c r="V779" s="134" t="e">
        <f t="shared" ca="1" si="138"/>
        <v>#NAME?</v>
      </c>
      <c r="W779" s="134">
        <f t="shared" si="139"/>
        <v>1124</v>
      </c>
      <c r="X779" s="134" t="e">
        <f t="shared" ca="1" si="140"/>
        <v>#NAME?</v>
      </c>
      <c r="Y779" s="132" t="e">
        <f t="shared" ca="1" si="141"/>
        <v>#NAME?</v>
      </c>
      <c r="Z779" s="137" t="e">
        <f t="shared" ca="1" si="142"/>
        <v>#NAME?</v>
      </c>
      <c r="AA779" s="125">
        <v>8.0772607550483002</v>
      </c>
      <c r="AB779" s="125">
        <v>18.251681075888602</v>
      </c>
      <c r="AC779" s="123" t="s">
        <v>11701</v>
      </c>
      <c r="AD779" s="125">
        <v>22.373733270321399</v>
      </c>
      <c r="AE779" s="123" t="s">
        <v>11702</v>
      </c>
      <c r="AF779" s="125">
        <v>29.4714098</v>
      </c>
      <c r="AG779" s="123" t="s">
        <v>11703</v>
      </c>
      <c r="AH779" s="125">
        <v>29.4714098</v>
      </c>
      <c r="AI779" s="123" t="s">
        <v>163</v>
      </c>
      <c r="AJ779" s="123" t="s">
        <v>197</v>
      </c>
      <c r="AK779" s="124">
        <v>4.4960232238</v>
      </c>
      <c r="AL779" s="123" t="s">
        <v>159</v>
      </c>
      <c r="AM779" s="36">
        <v>42485</v>
      </c>
      <c r="AN779" s="123" t="s">
        <v>9271</v>
      </c>
      <c r="AO779" s="123" t="s">
        <v>11452</v>
      </c>
      <c r="AP779" s="123" t="s">
        <v>196</v>
      </c>
      <c r="AQ779" s="123" t="s">
        <v>165</v>
      </c>
    </row>
    <row r="780" spans="1:43">
      <c r="A780" s="123" t="s">
        <v>8576</v>
      </c>
      <c r="B780" s="123" t="s">
        <v>8577</v>
      </c>
      <c r="C780" s="36">
        <v>43830</v>
      </c>
      <c r="D780" s="124">
        <v>1.0762</v>
      </c>
      <c r="E780" s="124">
        <v>1.2362</v>
      </c>
      <c r="F780" s="125">
        <v>3.7181632273653203E-2</v>
      </c>
      <c r="G780" s="36">
        <v>43829</v>
      </c>
      <c r="H780" s="124">
        <v>1.0758000000000001</v>
      </c>
      <c r="I780" s="125">
        <v>18.133918770581801</v>
      </c>
      <c r="J780" s="123" t="s">
        <v>11704</v>
      </c>
      <c r="K780" s="125">
        <v>1.0137037732307399</v>
      </c>
      <c r="L780" s="125">
        <v>5.28272353746822</v>
      </c>
      <c r="M780" s="130">
        <v>8.1064791562029193</v>
      </c>
      <c r="N780" s="137">
        <f t="shared" si="132"/>
        <v>32.425916624811677</v>
      </c>
      <c r="O780" s="132">
        <f t="shared" si="133"/>
        <v>0.32425916624811679</v>
      </c>
      <c r="P780" s="134">
        <f t="shared" si="134"/>
        <v>490</v>
      </c>
      <c r="Q780" s="134">
        <v>1124</v>
      </c>
      <c r="R780" s="134" t="str">
        <f t="shared" si="135"/>
        <v>490/1124</v>
      </c>
      <c r="S780" s="132">
        <f t="shared" si="136"/>
        <v>0.43594306049822062</v>
      </c>
      <c r="T780" s="137">
        <f t="shared" si="137"/>
        <v>78.202846975088974</v>
      </c>
      <c r="U780" s="133" t="e">
        <f ca="1">[1]!f_risk_annusharpe(A780,"2019/9/30","2019/12/31",1,1,3)</f>
        <v>#NAME?</v>
      </c>
      <c r="V780" s="134" t="e">
        <f t="shared" ca="1" si="138"/>
        <v>#NAME?</v>
      </c>
      <c r="W780" s="134">
        <f t="shared" si="139"/>
        <v>1124</v>
      </c>
      <c r="X780" s="134" t="e">
        <f t="shared" ca="1" si="140"/>
        <v>#NAME?</v>
      </c>
      <c r="Y780" s="132" t="e">
        <f t="shared" ca="1" si="141"/>
        <v>#NAME?</v>
      </c>
      <c r="Z780" s="137" t="e">
        <f t="shared" ca="1" si="142"/>
        <v>#NAME?</v>
      </c>
      <c r="AA780" s="125">
        <v>12.267890673899499</v>
      </c>
      <c r="AB780" s="125">
        <v>18.133918770581801</v>
      </c>
      <c r="AC780" s="123" t="s">
        <v>11704</v>
      </c>
      <c r="AD780" s="125">
        <v>-5.6792287467133997</v>
      </c>
      <c r="AE780" s="123" t="s">
        <v>11705</v>
      </c>
      <c r="AF780" s="125">
        <v>0.63904366795504797</v>
      </c>
      <c r="AG780" s="123" t="s">
        <v>11706</v>
      </c>
      <c r="AH780" s="125">
        <v>23.498900519999999</v>
      </c>
      <c r="AI780" s="123" t="s">
        <v>163</v>
      </c>
      <c r="AJ780" s="123" t="s">
        <v>158</v>
      </c>
      <c r="AK780" s="124">
        <v>2.0997135939999998</v>
      </c>
      <c r="AL780" s="123" t="s">
        <v>159</v>
      </c>
      <c r="AM780" s="36">
        <v>41900</v>
      </c>
      <c r="AN780" s="123" t="s">
        <v>9271</v>
      </c>
      <c r="AO780" s="123" t="s">
        <v>6422</v>
      </c>
      <c r="AP780" s="123" t="s">
        <v>524</v>
      </c>
      <c r="AQ780" s="123" t="s">
        <v>229</v>
      </c>
    </row>
    <row r="781" spans="1:43">
      <c r="A781" s="123" t="s">
        <v>8578</v>
      </c>
      <c r="B781" s="123" t="s">
        <v>8579</v>
      </c>
      <c r="C781" s="36">
        <v>43830</v>
      </c>
      <c r="D781" s="124">
        <v>0.73</v>
      </c>
      <c r="E781" s="124">
        <v>0.73</v>
      </c>
      <c r="F781" s="125">
        <v>0.13717421124828499</v>
      </c>
      <c r="G781" s="36">
        <v>43829</v>
      </c>
      <c r="H781" s="124">
        <v>0.72899999999999998</v>
      </c>
      <c r="I781" s="125">
        <v>18.122977346278301</v>
      </c>
      <c r="J781" s="123" t="s">
        <v>11707</v>
      </c>
      <c r="K781" s="125">
        <v>0.82872928176795702</v>
      </c>
      <c r="L781" s="125">
        <v>4.1369472182596301</v>
      </c>
      <c r="M781" s="130">
        <v>2.8169014084507098</v>
      </c>
      <c r="N781" s="137">
        <f t="shared" si="132"/>
        <v>11.267605633802839</v>
      </c>
      <c r="O781" s="132">
        <f t="shared" si="133"/>
        <v>0.11267605633802839</v>
      </c>
      <c r="P781" s="134">
        <f t="shared" si="134"/>
        <v>982</v>
      </c>
      <c r="Q781" s="134">
        <v>1124</v>
      </c>
      <c r="R781" s="134" t="str">
        <f t="shared" si="135"/>
        <v>982/1124</v>
      </c>
      <c r="S781" s="132">
        <f t="shared" si="136"/>
        <v>0.87366548042704628</v>
      </c>
      <c r="T781" s="137">
        <f t="shared" si="137"/>
        <v>60</v>
      </c>
      <c r="U781" s="133" t="e">
        <f ca="1">[1]!f_risk_annusharpe(A781,"2019/9/30","2019/12/31",1,1,3)</f>
        <v>#NAME?</v>
      </c>
      <c r="V781" s="134" t="e">
        <f t="shared" ca="1" si="138"/>
        <v>#NAME?</v>
      </c>
      <c r="W781" s="134">
        <f t="shared" si="139"/>
        <v>1124</v>
      </c>
      <c r="X781" s="134" t="e">
        <f t="shared" ca="1" si="140"/>
        <v>#NAME?</v>
      </c>
      <c r="Y781" s="132" t="e">
        <f t="shared" ca="1" si="141"/>
        <v>#NAME?</v>
      </c>
      <c r="Z781" s="137" t="e">
        <f t="shared" ca="1" si="142"/>
        <v>#NAME?</v>
      </c>
      <c r="AA781" s="125">
        <v>6.4139941690961999</v>
      </c>
      <c r="AB781" s="125">
        <v>18.122977346278301</v>
      </c>
      <c r="AC781" s="123" t="s">
        <v>11707</v>
      </c>
      <c r="AD781" s="125">
        <v>-2.79627163781625</v>
      </c>
      <c r="AE781" s="123" t="s">
        <v>11708</v>
      </c>
      <c r="AF781" s="125">
        <v>10.773899848254899</v>
      </c>
      <c r="AG781" s="123" t="s">
        <v>11709</v>
      </c>
      <c r="AH781" s="125">
        <v>-27</v>
      </c>
      <c r="AI781" s="123" t="s">
        <v>157</v>
      </c>
      <c r="AJ781" s="123" t="s">
        <v>158</v>
      </c>
      <c r="AK781" s="124">
        <v>14.1098719046</v>
      </c>
      <c r="AL781" s="123" t="s">
        <v>159</v>
      </c>
      <c r="AM781" s="36">
        <v>42045</v>
      </c>
      <c r="AN781" s="123" t="s">
        <v>9271</v>
      </c>
      <c r="AO781" s="123" t="s">
        <v>11710</v>
      </c>
      <c r="AP781" s="123" t="s">
        <v>556</v>
      </c>
      <c r="AQ781" s="123" t="s">
        <v>177</v>
      </c>
    </row>
    <row r="782" spans="1:43">
      <c r="A782" s="123" t="s">
        <v>8580</v>
      </c>
      <c r="B782" s="123" t="s">
        <v>8581</v>
      </c>
      <c r="C782" s="36">
        <v>43830</v>
      </c>
      <c r="D782" s="124">
        <v>1.1279999999999999</v>
      </c>
      <c r="E782" s="124">
        <v>1.363</v>
      </c>
      <c r="F782" s="125">
        <v>0.26666666666664601</v>
      </c>
      <c r="G782" s="36">
        <v>43829</v>
      </c>
      <c r="H782" s="124">
        <v>1.125</v>
      </c>
      <c r="I782" s="125">
        <v>18.122433095249601</v>
      </c>
      <c r="J782" s="123" t="s">
        <v>11711</v>
      </c>
      <c r="K782" s="125">
        <v>1.80505415162453</v>
      </c>
      <c r="L782" s="125">
        <v>3.48627738680768</v>
      </c>
      <c r="M782" s="130">
        <v>4.1551637595755997</v>
      </c>
      <c r="N782" s="137">
        <f t="shared" si="132"/>
        <v>16.620655038302399</v>
      </c>
      <c r="O782" s="132">
        <f t="shared" si="133"/>
        <v>0.16620655038302398</v>
      </c>
      <c r="P782" s="134">
        <f t="shared" si="134"/>
        <v>832</v>
      </c>
      <c r="Q782" s="134">
        <v>1124</v>
      </c>
      <c r="R782" s="134" t="str">
        <f t="shared" si="135"/>
        <v>832/1124</v>
      </c>
      <c r="S782" s="132">
        <f t="shared" si="136"/>
        <v>0.74021352313167255</v>
      </c>
      <c r="T782" s="137">
        <f t="shared" si="137"/>
        <v>62.989323843416372</v>
      </c>
      <c r="U782" s="133" t="e">
        <f ca="1">[1]!f_risk_annusharpe(A782,"2019/9/30","2019/12/31",1,1,3)</f>
        <v>#NAME?</v>
      </c>
      <c r="V782" s="134" t="e">
        <f t="shared" ca="1" si="138"/>
        <v>#NAME?</v>
      </c>
      <c r="W782" s="134">
        <f t="shared" si="139"/>
        <v>1124</v>
      </c>
      <c r="X782" s="134" t="e">
        <f t="shared" ca="1" si="140"/>
        <v>#NAME?</v>
      </c>
      <c r="Y782" s="132" t="e">
        <f t="shared" ca="1" si="141"/>
        <v>#NAME?</v>
      </c>
      <c r="Z782" s="137" t="e">
        <f t="shared" ca="1" si="142"/>
        <v>#NAME?</v>
      </c>
      <c r="AA782" s="125">
        <v>10.529390626800399</v>
      </c>
      <c r="AB782" s="125">
        <v>18.122433095249601</v>
      </c>
      <c r="AC782" s="123" t="s">
        <v>11711</v>
      </c>
      <c r="AD782" s="125">
        <v>18.321405479452</v>
      </c>
      <c r="AE782" s="123" t="s">
        <v>11712</v>
      </c>
      <c r="AF782" s="125">
        <v>34.960353124999997</v>
      </c>
      <c r="AG782" s="123" t="s">
        <v>11713</v>
      </c>
      <c r="AH782" s="125">
        <v>38.199401600000002</v>
      </c>
      <c r="AI782" s="123" t="s">
        <v>157</v>
      </c>
      <c r="AJ782" s="123" t="s">
        <v>166</v>
      </c>
      <c r="AK782" s="124">
        <v>3.4070211994999999</v>
      </c>
      <c r="AL782" s="123" t="s">
        <v>159</v>
      </c>
      <c r="AM782" s="36">
        <v>42453</v>
      </c>
      <c r="AN782" s="123" t="s">
        <v>9271</v>
      </c>
      <c r="AO782" s="123" t="s">
        <v>11714</v>
      </c>
      <c r="AP782" s="123" t="s">
        <v>196</v>
      </c>
      <c r="AQ782" s="123" t="s">
        <v>177</v>
      </c>
    </row>
    <row r="783" spans="1:43">
      <c r="A783" s="123" t="s">
        <v>8582</v>
      </c>
      <c r="B783" s="123" t="s">
        <v>8583</v>
      </c>
      <c r="C783" s="36">
        <v>43830</v>
      </c>
      <c r="D783" s="124">
        <v>0.92100000000000004</v>
      </c>
      <c r="E783" s="124">
        <v>0.92100000000000004</v>
      </c>
      <c r="F783" s="125">
        <v>0.65573770491803296</v>
      </c>
      <c r="G783" s="36">
        <v>43829</v>
      </c>
      <c r="H783" s="124">
        <v>0.91500000000000004</v>
      </c>
      <c r="I783" s="125">
        <v>18.076923076923102</v>
      </c>
      <c r="J783" s="123" t="s">
        <v>11715</v>
      </c>
      <c r="K783" s="125">
        <v>3.1354983202687601</v>
      </c>
      <c r="L783" s="125">
        <v>7.4679113185531003</v>
      </c>
      <c r="M783" s="130">
        <v>7.84543325526933</v>
      </c>
      <c r="N783" s="137">
        <f t="shared" si="132"/>
        <v>31.38173302107732</v>
      </c>
      <c r="O783" s="132">
        <f t="shared" si="133"/>
        <v>0.31381733021077318</v>
      </c>
      <c r="P783" s="134">
        <f t="shared" si="134"/>
        <v>521</v>
      </c>
      <c r="Q783" s="134">
        <v>1124</v>
      </c>
      <c r="R783" s="134" t="str">
        <f t="shared" si="135"/>
        <v>521/1124</v>
      </c>
      <c r="S783" s="132">
        <f t="shared" si="136"/>
        <v>0.46352313167259784</v>
      </c>
      <c r="T783" s="137">
        <f t="shared" si="137"/>
        <v>76.82384341637011</v>
      </c>
      <c r="U783" s="133" t="e">
        <f ca="1">[1]!f_risk_annusharpe(A783,"2019/9/30","2019/12/31",1,1,3)</f>
        <v>#NAME?</v>
      </c>
      <c r="V783" s="134" t="e">
        <f t="shared" ca="1" si="138"/>
        <v>#NAME?</v>
      </c>
      <c r="W783" s="134">
        <f t="shared" si="139"/>
        <v>1124</v>
      </c>
      <c r="X783" s="134" t="e">
        <f t="shared" ca="1" si="140"/>
        <v>#NAME?</v>
      </c>
      <c r="Y783" s="132" t="e">
        <f t="shared" ca="1" si="141"/>
        <v>#NAME?</v>
      </c>
      <c r="Z783" s="137" t="e">
        <f t="shared" ca="1" si="142"/>
        <v>#NAME?</v>
      </c>
      <c r="AA783" s="125">
        <v>4.8974943052391797</v>
      </c>
      <c r="AB783" s="125">
        <v>18.076923076923102</v>
      </c>
      <c r="AC783" s="123" t="s">
        <v>11715</v>
      </c>
      <c r="AD783" s="125">
        <v>-11.866028708133999</v>
      </c>
      <c r="AE783" s="123" t="s">
        <v>11716</v>
      </c>
      <c r="AF783" s="126">
        <v>0</v>
      </c>
      <c r="AG783" s="123"/>
      <c r="AH783" s="125">
        <v>-7.9</v>
      </c>
      <c r="AI783" s="123" t="s">
        <v>157</v>
      </c>
      <c r="AJ783" s="123" t="s">
        <v>95</v>
      </c>
      <c r="AK783" s="124">
        <v>1.0657041582</v>
      </c>
      <c r="AL783" s="123" t="s">
        <v>159</v>
      </c>
      <c r="AM783" s="36">
        <v>42902</v>
      </c>
      <c r="AN783" s="123" t="s">
        <v>9271</v>
      </c>
      <c r="AO783" s="123" t="s">
        <v>9978</v>
      </c>
      <c r="AP783" s="123" t="s">
        <v>261</v>
      </c>
      <c r="AQ783" s="123" t="s">
        <v>177</v>
      </c>
    </row>
    <row r="784" spans="1:43">
      <c r="A784" s="123" t="s">
        <v>8584</v>
      </c>
      <c r="B784" s="123" t="s">
        <v>8585</v>
      </c>
      <c r="C784" s="36">
        <v>43830</v>
      </c>
      <c r="D784" s="124">
        <v>1.2228000000000001</v>
      </c>
      <c r="E784" s="124">
        <v>1.4326000000000001</v>
      </c>
      <c r="F784" s="125">
        <v>6.5466448445176101E-2</v>
      </c>
      <c r="G784" s="36">
        <v>43829</v>
      </c>
      <c r="H784" s="124">
        <v>1.222</v>
      </c>
      <c r="I784" s="125">
        <v>18.0194961876267</v>
      </c>
      <c r="J784" s="123" t="s">
        <v>11717</v>
      </c>
      <c r="K784" s="125">
        <v>1.35101533360963</v>
      </c>
      <c r="L784" s="125">
        <v>3.2160040516586501</v>
      </c>
      <c r="M784" s="130">
        <v>4.9073438572409103</v>
      </c>
      <c r="N784" s="137">
        <f t="shared" si="132"/>
        <v>19.629375428963641</v>
      </c>
      <c r="O784" s="132">
        <f t="shared" si="133"/>
        <v>0.19629375428963641</v>
      </c>
      <c r="P784" s="134">
        <f t="shared" si="134"/>
        <v>770</v>
      </c>
      <c r="Q784" s="134">
        <v>1124</v>
      </c>
      <c r="R784" s="134" t="str">
        <f t="shared" si="135"/>
        <v>770/1124</v>
      </c>
      <c r="S784" s="132">
        <f t="shared" si="136"/>
        <v>0.68505338078291811</v>
      </c>
      <c r="T784" s="137">
        <f t="shared" si="137"/>
        <v>65.7473309608541</v>
      </c>
      <c r="U784" s="133" t="e">
        <f ca="1">[1]!f_risk_annusharpe(A784,"2019/9/30","2019/12/31",1,1,3)</f>
        <v>#NAME?</v>
      </c>
      <c r="V784" s="134" t="e">
        <f t="shared" ca="1" si="138"/>
        <v>#NAME?</v>
      </c>
      <c r="W784" s="134">
        <f t="shared" si="139"/>
        <v>1124</v>
      </c>
      <c r="X784" s="134" t="e">
        <f t="shared" ca="1" si="140"/>
        <v>#NAME?</v>
      </c>
      <c r="Y784" s="132" t="e">
        <f t="shared" ca="1" si="141"/>
        <v>#NAME?</v>
      </c>
      <c r="Z784" s="137" t="e">
        <f t="shared" ca="1" si="142"/>
        <v>#NAME?</v>
      </c>
      <c r="AA784" s="125">
        <v>13.400723360845801</v>
      </c>
      <c r="AB784" s="125">
        <v>18.0194961876267</v>
      </c>
      <c r="AC784" s="123" t="s">
        <v>11717</v>
      </c>
      <c r="AD784" s="125">
        <v>22.072476789457902</v>
      </c>
      <c r="AE784" s="123" t="s">
        <v>11718</v>
      </c>
      <c r="AF784" s="125">
        <v>23.2661290322581</v>
      </c>
      <c r="AG784" s="123" t="s">
        <v>11719</v>
      </c>
      <c r="AH784" s="125">
        <v>43.257134000000001</v>
      </c>
      <c r="AI784" s="123" t="s">
        <v>163</v>
      </c>
      <c r="AJ784" s="123" t="s">
        <v>197</v>
      </c>
      <c r="AK784" s="124">
        <v>2.1395203375</v>
      </c>
      <c r="AL784" s="123" t="s">
        <v>159</v>
      </c>
      <c r="AM784" s="36">
        <v>41387</v>
      </c>
      <c r="AN784" s="123" t="s">
        <v>9271</v>
      </c>
      <c r="AO784" s="123" t="s">
        <v>11720</v>
      </c>
      <c r="AP784" s="123" t="s">
        <v>182</v>
      </c>
      <c r="AQ784" s="123" t="s">
        <v>162</v>
      </c>
    </row>
    <row r="785" spans="1:43">
      <c r="A785" s="123" t="s">
        <v>8586</v>
      </c>
      <c r="B785" s="123" t="s">
        <v>8587</v>
      </c>
      <c r="C785" s="36">
        <v>43830</v>
      </c>
      <c r="D785" s="124">
        <v>1.2426999999999999</v>
      </c>
      <c r="E785" s="124">
        <v>1.2426999999999999</v>
      </c>
      <c r="F785" s="125">
        <v>0.12891789541534299</v>
      </c>
      <c r="G785" s="36">
        <v>43829</v>
      </c>
      <c r="H785" s="124">
        <v>1.2411000000000001</v>
      </c>
      <c r="I785" s="125">
        <v>18.003988225239802</v>
      </c>
      <c r="J785" s="123" t="s">
        <v>11721</v>
      </c>
      <c r="K785" s="125">
        <v>2.8640013243936702</v>
      </c>
      <c r="L785" s="125">
        <v>7.2217428817946399</v>
      </c>
      <c r="M785" s="130">
        <v>9.2387482419128002</v>
      </c>
      <c r="N785" s="137">
        <f t="shared" si="132"/>
        <v>36.954992967651201</v>
      </c>
      <c r="O785" s="132">
        <f t="shared" si="133"/>
        <v>0.36954992967651201</v>
      </c>
      <c r="P785" s="134">
        <f t="shared" si="134"/>
        <v>396</v>
      </c>
      <c r="Q785" s="134">
        <v>1124</v>
      </c>
      <c r="R785" s="134" t="str">
        <f t="shared" si="135"/>
        <v>396/1124</v>
      </c>
      <c r="S785" s="132">
        <f t="shared" si="136"/>
        <v>0.35231316725978645</v>
      </c>
      <c r="T785" s="137">
        <f t="shared" si="137"/>
        <v>82.384341637010678</v>
      </c>
      <c r="U785" s="133" t="e">
        <f ca="1">[1]!f_risk_annusharpe(A785,"2019/9/30","2019/12/31",1,1,3)</f>
        <v>#NAME?</v>
      </c>
      <c r="V785" s="134" t="e">
        <f t="shared" ca="1" si="138"/>
        <v>#NAME?</v>
      </c>
      <c r="W785" s="134">
        <f t="shared" si="139"/>
        <v>1124</v>
      </c>
      <c r="X785" s="134" t="e">
        <f t="shared" ca="1" si="140"/>
        <v>#NAME?</v>
      </c>
      <c r="Y785" s="132" t="e">
        <f t="shared" ca="1" si="141"/>
        <v>#NAME?</v>
      </c>
      <c r="Z785" s="137" t="e">
        <f t="shared" ca="1" si="142"/>
        <v>#NAME?</v>
      </c>
      <c r="AA785" s="125">
        <v>17.0812134916149</v>
      </c>
      <c r="AB785" s="125">
        <v>18.003988225239802</v>
      </c>
      <c r="AC785" s="123" t="s">
        <v>11721</v>
      </c>
      <c r="AD785" s="125">
        <v>20.7677356656949</v>
      </c>
      <c r="AE785" s="123" t="s">
        <v>11722</v>
      </c>
      <c r="AF785" s="125">
        <v>22.796442687747</v>
      </c>
      <c r="AG785" s="123" t="s">
        <v>11723</v>
      </c>
      <c r="AH785" s="125">
        <v>24.27</v>
      </c>
      <c r="AI785" s="123" t="s">
        <v>157</v>
      </c>
      <c r="AJ785" s="123" t="s">
        <v>166</v>
      </c>
      <c r="AK785" s="124">
        <v>0.81996072279999999</v>
      </c>
      <c r="AL785" s="123" t="s">
        <v>159</v>
      </c>
      <c r="AM785" s="36">
        <v>42317</v>
      </c>
      <c r="AN785" s="123" t="s">
        <v>9271</v>
      </c>
      <c r="AO785" s="123" t="s">
        <v>11724</v>
      </c>
      <c r="AP785" s="123" t="s">
        <v>233</v>
      </c>
      <c r="AQ785" s="123" t="s">
        <v>185</v>
      </c>
    </row>
    <row r="786" spans="1:43">
      <c r="A786" s="123" t="s">
        <v>8588</v>
      </c>
      <c r="B786" s="123" t="s">
        <v>8589</v>
      </c>
      <c r="C786" s="36">
        <v>43830</v>
      </c>
      <c r="D786" s="124">
        <v>1.1930000000000001</v>
      </c>
      <c r="E786" s="124">
        <v>1.1930000000000001</v>
      </c>
      <c r="F786" s="125">
        <v>0.42087542087543101</v>
      </c>
      <c r="G786" s="36">
        <v>43829</v>
      </c>
      <c r="H786" s="124">
        <v>1.1879999999999999</v>
      </c>
      <c r="I786" s="125">
        <v>18.001978239366998</v>
      </c>
      <c r="J786" s="123" t="s">
        <v>11725</v>
      </c>
      <c r="K786" s="125">
        <v>2.4914089347079198</v>
      </c>
      <c r="L786" s="125">
        <v>6.0444444444444496</v>
      </c>
      <c r="M786" s="130">
        <v>7.9638009049773801</v>
      </c>
      <c r="N786" s="137">
        <f t="shared" si="132"/>
        <v>31.855203619909521</v>
      </c>
      <c r="O786" s="132">
        <f t="shared" si="133"/>
        <v>0.31855203619909522</v>
      </c>
      <c r="P786" s="134">
        <f t="shared" si="134"/>
        <v>504</v>
      </c>
      <c r="Q786" s="134">
        <v>1124</v>
      </c>
      <c r="R786" s="134" t="str">
        <f t="shared" si="135"/>
        <v>504/1124</v>
      </c>
      <c r="S786" s="132">
        <f t="shared" si="136"/>
        <v>0.44839857651245552</v>
      </c>
      <c r="T786" s="137">
        <f t="shared" si="137"/>
        <v>77.580071174377224</v>
      </c>
      <c r="U786" s="133" t="e">
        <f ca="1">[1]!f_risk_annusharpe(A786,"2019/9/30","2019/12/31",1,1,3)</f>
        <v>#NAME?</v>
      </c>
      <c r="V786" s="134" t="e">
        <f t="shared" ca="1" si="138"/>
        <v>#NAME?</v>
      </c>
      <c r="W786" s="134">
        <f t="shared" si="139"/>
        <v>1124</v>
      </c>
      <c r="X786" s="134" t="e">
        <f t="shared" ca="1" si="140"/>
        <v>#NAME?</v>
      </c>
      <c r="Y786" s="132" t="e">
        <f t="shared" ca="1" si="141"/>
        <v>#NAME?</v>
      </c>
      <c r="Z786" s="137" t="e">
        <f t="shared" ca="1" si="142"/>
        <v>#NAME?</v>
      </c>
      <c r="AA786" s="125">
        <v>8.2577132486388294</v>
      </c>
      <c r="AB786" s="125">
        <v>18.001978239366998</v>
      </c>
      <c r="AC786" s="123" t="s">
        <v>11725</v>
      </c>
      <c r="AD786" s="125">
        <v>7.7687443541102104</v>
      </c>
      <c r="AE786" s="123" t="s">
        <v>11726</v>
      </c>
      <c r="AF786" s="125">
        <v>6.8039391226499601</v>
      </c>
      <c r="AG786" s="123" t="s">
        <v>11727</v>
      </c>
      <c r="AH786" s="125">
        <v>19.3</v>
      </c>
      <c r="AI786" s="123" t="s">
        <v>157</v>
      </c>
      <c r="AJ786" s="123" t="s">
        <v>158</v>
      </c>
      <c r="AK786" s="124">
        <v>1.5137430239</v>
      </c>
      <c r="AL786" s="123" t="s">
        <v>159</v>
      </c>
      <c r="AM786" s="36">
        <v>42107</v>
      </c>
      <c r="AN786" s="123" t="s">
        <v>9271</v>
      </c>
      <c r="AO786" s="123" t="s">
        <v>3620</v>
      </c>
      <c r="AP786" s="123" t="s">
        <v>217</v>
      </c>
      <c r="AQ786" s="123" t="s">
        <v>162</v>
      </c>
    </row>
    <row r="787" spans="1:43">
      <c r="A787" s="123" t="s">
        <v>8590</v>
      </c>
      <c r="B787" s="123" t="s">
        <v>8591</v>
      </c>
      <c r="C787" s="36">
        <v>43830</v>
      </c>
      <c r="D787" s="124">
        <v>1.0867</v>
      </c>
      <c r="E787" s="124">
        <v>1.0867</v>
      </c>
      <c r="F787" s="125">
        <v>0.27682938082494202</v>
      </c>
      <c r="G787" s="36">
        <v>43829</v>
      </c>
      <c r="H787" s="124">
        <v>1.0837000000000001</v>
      </c>
      <c r="I787" s="125">
        <v>17.991313789359399</v>
      </c>
      <c r="J787" s="123" t="s">
        <v>11728</v>
      </c>
      <c r="K787" s="125">
        <v>1.57024020936535</v>
      </c>
      <c r="L787" s="125">
        <v>3.3672595833729799</v>
      </c>
      <c r="M787" s="130">
        <v>6.9270884581324399</v>
      </c>
      <c r="N787" s="137">
        <f t="shared" si="132"/>
        <v>27.70835383252976</v>
      </c>
      <c r="O787" s="132">
        <f t="shared" si="133"/>
        <v>0.27708353832529758</v>
      </c>
      <c r="P787" s="134">
        <f t="shared" si="134"/>
        <v>603</v>
      </c>
      <c r="Q787" s="134">
        <v>1124</v>
      </c>
      <c r="R787" s="134" t="str">
        <f t="shared" si="135"/>
        <v>603/1124</v>
      </c>
      <c r="S787" s="132">
        <f t="shared" si="136"/>
        <v>0.53647686832740216</v>
      </c>
      <c r="T787" s="137">
        <f t="shared" si="137"/>
        <v>73.17615658362989</v>
      </c>
      <c r="U787" s="133" t="e">
        <f ca="1">[1]!f_risk_annusharpe(A787,"2019/9/30","2019/12/31",1,1,3)</f>
        <v>#NAME?</v>
      </c>
      <c r="V787" s="134" t="e">
        <f t="shared" ca="1" si="138"/>
        <v>#NAME?</v>
      </c>
      <c r="W787" s="134">
        <f t="shared" si="139"/>
        <v>1124</v>
      </c>
      <c r="X787" s="134" t="e">
        <f t="shared" ca="1" si="140"/>
        <v>#NAME?</v>
      </c>
      <c r="Y787" s="132" t="e">
        <f t="shared" ca="1" si="141"/>
        <v>#NAME?</v>
      </c>
      <c r="Z787" s="137" t="e">
        <f t="shared" ca="1" si="142"/>
        <v>#NAME?</v>
      </c>
      <c r="AA787" s="125">
        <v>9.0407385109371798</v>
      </c>
      <c r="AB787" s="125">
        <v>17.991313789359399</v>
      </c>
      <c r="AC787" s="123" t="s">
        <v>11728</v>
      </c>
      <c r="AD787" s="125">
        <v>1.1824953445065101</v>
      </c>
      <c r="AE787" s="123" t="s">
        <v>11729</v>
      </c>
      <c r="AF787" s="126">
        <v>0</v>
      </c>
      <c r="AG787" s="123"/>
      <c r="AH787" s="125">
        <v>8.67</v>
      </c>
      <c r="AI787" s="123" t="s">
        <v>163</v>
      </c>
      <c r="AJ787" s="123" t="s">
        <v>95</v>
      </c>
      <c r="AK787" s="124">
        <v>0.8135770215</v>
      </c>
      <c r="AL787" s="123" t="s">
        <v>159</v>
      </c>
      <c r="AM787" s="36">
        <v>42851</v>
      </c>
      <c r="AN787" s="123" t="s">
        <v>9271</v>
      </c>
      <c r="AO787" s="123" t="s">
        <v>11399</v>
      </c>
      <c r="AP787" s="123" t="s">
        <v>233</v>
      </c>
      <c r="AQ787" s="123" t="s">
        <v>185</v>
      </c>
    </row>
    <row r="788" spans="1:43">
      <c r="A788" s="123" t="s">
        <v>8592</v>
      </c>
      <c r="B788" s="123" t="s">
        <v>8593</v>
      </c>
      <c r="C788" s="36">
        <v>43830</v>
      </c>
      <c r="D788" s="124">
        <v>1.345</v>
      </c>
      <c r="E788" s="124">
        <v>1.345</v>
      </c>
      <c r="F788" s="125">
        <v>7.4404761904753702E-2</v>
      </c>
      <c r="G788" s="36">
        <v>43829</v>
      </c>
      <c r="H788" s="124">
        <v>1.3440000000000001</v>
      </c>
      <c r="I788" s="125">
        <v>17.982456140350902</v>
      </c>
      <c r="J788" s="123" t="s">
        <v>11730</v>
      </c>
      <c r="K788" s="125">
        <v>0.67365269461077104</v>
      </c>
      <c r="L788" s="125">
        <v>1.73978819969742</v>
      </c>
      <c r="M788" s="130">
        <v>3.2233307751343099</v>
      </c>
      <c r="N788" s="137">
        <f t="shared" si="132"/>
        <v>12.89332310053724</v>
      </c>
      <c r="O788" s="132">
        <f t="shared" si="133"/>
        <v>0.12893323100537241</v>
      </c>
      <c r="P788" s="134">
        <f t="shared" si="134"/>
        <v>930</v>
      </c>
      <c r="Q788" s="134">
        <v>1124</v>
      </c>
      <c r="R788" s="134" t="str">
        <f t="shared" si="135"/>
        <v>930/1124</v>
      </c>
      <c r="S788" s="132">
        <f t="shared" si="136"/>
        <v>0.82740213523131667</v>
      </c>
      <c r="T788" s="137">
        <f t="shared" si="137"/>
        <v>60</v>
      </c>
      <c r="U788" s="133" t="e">
        <f ca="1">[1]!f_risk_annusharpe(A788,"2019/9/30","2019/12/31",1,1,3)</f>
        <v>#NAME?</v>
      </c>
      <c r="V788" s="134" t="e">
        <f t="shared" ca="1" si="138"/>
        <v>#NAME?</v>
      </c>
      <c r="W788" s="134">
        <f t="shared" si="139"/>
        <v>1124</v>
      </c>
      <c r="X788" s="134" t="e">
        <f t="shared" ca="1" si="140"/>
        <v>#NAME?</v>
      </c>
      <c r="Y788" s="132" t="e">
        <f t="shared" ca="1" si="141"/>
        <v>#NAME?</v>
      </c>
      <c r="Z788" s="137" t="e">
        <f t="shared" ca="1" si="142"/>
        <v>#NAME?</v>
      </c>
      <c r="AA788" s="125">
        <v>7.9454253611557002</v>
      </c>
      <c r="AB788" s="125">
        <v>17.982456140350902</v>
      </c>
      <c r="AC788" s="123" t="s">
        <v>11730</v>
      </c>
      <c r="AD788" s="125">
        <v>14.1765704584041</v>
      </c>
      <c r="AE788" s="123" t="s">
        <v>11731</v>
      </c>
      <c r="AF788" s="125">
        <v>30.582524271844701</v>
      </c>
      <c r="AG788" s="123" t="s">
        <v>11732</v>
      </c>
      <c r="AH788" s="125">
        <v>34.5</v>
      </c>
      <c r="AI788" s="123" t="s">
        <v>163</v>
      </c>
      <c r="AJ788" s="123" t="s">
        <v>166</v>
      </c>
      <c r="AK788" s="124">
        <v>4.0876244626</v>
      </c>
      <c r="AL788" s="123" t="s">
        <v>159</v>
      </c>
      <c r="AM788" s="36">
        <v>42124</v>
      </c>
      <c r="AN788" s="123" t="s">
        <v>9271</v>
      </c>
      <c r="AO788" s="123" t="s">
        <v>550</v>
      </c>
      <c r="AP788" s="123" t="s">
        <v>167</v>
      </c>
      <c r="AQ788" s="123" t="s">
        <v>272</v>
      </c>
    </row>
    <row r="789" spans="1:43">
      <c r="A789" s="123" t="s">
        <v>8594</v>
      </c>
      <c r="B789" s="123" t="s">
        <v>8595</v>
      </c>
      <c r="C789" s="36">
        <v>43830</v>
      </c>
      <c r="D789" s="124">
        <v>1.3322000000000001</v>
      </c>
      <c r="E789" s="124">
        <v>1.3322000000000001</v>
      </c>
      <c r="F789" s="125">
        <v>0.301159463936154</v>
      </c>
      <c r="G789" s="36">
        <v>43829</v>
      </c>
      <c r="H789" s="124">
        <v>1.3282</v>
      </c>
      <c r="I789" s="125">
        <v>17.966882139378399</v>
      </c>
      <c r="J789" s="123" t="s">
        <v>11733</v>
      </c>
      <c r="K789" s="125">
        <v>1.12342492788828</v>
      </c>
      <c r="L789" s="125">
        <v>2.38241623117124</v>
      </c>
      <c r="M789" s="130">
        <v>3.7862262387036401</v>
      </c>
      <c r="N789" s="137">
        <f t="shared" si="132"/>
        <v>15.14490495481456</v>
      </c>
      <c r="O789" s="132">
        <f t="shared" si="133"/>
        <v>0.15144904954814561</v>
      </c>
      <c r="P789" s="134">
        <f t="shared" si="134"/>
        <v>872</v>
      </c>
      <c r="Q789" s="134">
        <v>1124</v>
      </c>
      <c r="R789" s="134" t="str">
        <f t="shared" si="135"/>
        <v>872/1124</v>
      </c>
      <c r="S789" s="132">
        <f t="shared" si="136"/>
        <v>0.77580071174377219</v>
      </c>
      <c r="T789" s="137">
        <f t="shared" si="137"/>
        <v>61.209964412811395</v>
      </c>
      <c r="U789" s="133" t="e">
        <f ca="1">[1]!f_risk_annusharpe(A789,"2019/9/30","2019/12/31",1,1,3)</f>
        <v>#NAME?</v>
      </c>
      <c r="V789" s="134" t="e">
        <f t="shared" ca="1" si="138"/>
        <v>#NAME?</v>
      </c>
      <c r="W789" s="134">
        <f t="shared" si="139"/>
        <v>1124</v>
      </c>
      <c r="X789" s="134" t="e">
        <f t="shared" ca="1" si="140"/>
        <v>#NAME?</v>
      </c>
      <c r="Y789" s="132" t="e">
        <f t="shared" ca="1" si="141"/>
        <v>#NAME?</v>
      </c>
      <c r="Z789" s="137" t="e">
        <f t="shared" ca="1" si="142"/>
        <v>#NAME?</v>
      </c>
      <c r="AA789" s="125">
        <v>8.0892494929006205</v>
      </c>
      <c r="AB789" s="125">
        <v>17.966882139378399</v>
      </c>
      <c r="AC789" s="123" t="s">
        <v>11733</v>
      </c>
      <c r="AD789" s="125">
        <v>15.441941074523401</v>
      </c>
      <c r="AE789" s="123" t="s">
        <v>11734</v>
      </c>
      <c r="AF789" s="125">
        <v>18.4177777777778</v>
      </c>
      <c r="AG789" s="123" t="s">
        <v>11735</v>
      </c>
      <c r="AH789" s="125">
        <v>33.22</v>
      </c>
      <c r="AI789" s="123" t="s">
        <v>163</v>
      </c>
      <c r="AJ789" s="123" t="s">
        <v>166</v>
      </c>
      <c r="AK789" s="124">
        <v>4.8101797715999997</v>
      </c>
      <c r="AL789" s="123" t="s">
        <v>159</v>
      </c>
      <c r="AM789" s="36">
        <v>42164</v>
      </c>
      <c r="AN789" s="123" t="s">
        <v>9271</v>
      </c>
      <c r="AO789" s="123" t="s">
        <v>397</v>
      </c>
      <c r="AP789" s="123" t="s">
        <v>236</v>
      </c>
      <c r="AQ789" s="123" t="s">
        <v>183</v>
      </c>
    </row>
    <row r="790" spans="1:43">
      <c r="A790" s="123" t="s">
        <v>8596</v>
      </c>
      <c r="B790" s="123" t="s">
        <v>8597</v>
      </c>
      <c r="C790" s="36">
        <v>43830</v>
      </c>
      <c r="D790" s="124">
        <v>1.024</v>
      </c>
      <c r="E790" s="124">
        <v>1.2769999999999999</v>
      </c>
      <c r="F790" s="125">
        <v>0.39215686274509398</v>
      </c>
      <c r="G790" s="36">
        <v>43829</v>
      </c>
      <c r="H790" s="124">
        <v>1.02</v>
      </c>
      <c r="I790" s="125">
        <v>17.962554811561301</v>
      </c>
      <c r="J790" s="123" t="s">
        <v>11736</v>
      </c>
      <c r="K790" s="125">
        <v>2.2739255932094</v>
      </c>
      <c r="L790" s="125">
        <v>4.6309566573356999</v>
      </c>
      <c r="M790" s="130">
        <v>3.6328347897650399</v>
      </c>
      <c r="N790" s="137">
        <f t="shared" si="132"/>
        <v>14.53133915906016</v>
      </c>
      <c r="O790" s="132">
        <f t="shared" si="133"/>
        <v>0.14531339159060161</v>
      </c>
      <c r="P790" s="134">
        <f t="shared" si="134"/>
        <v>885</v>
      </c>
      <c r="Q790" s="134">
        <v>1124</v>
      </c>
      <c r="R790" s="134" t="str">
        <f t="shared" si="135"/>
        <v>885/1124</v>
      </c>
      <c r="S790" s="132">
        <f t="shared" si="136"/>
        <v>0.78736654804270467</v>
      </c>
      <c r="T790" s="137">
        <f t="shared" si="137"/>
        <v>60.631672597864771</v>
      </c>
      <c r="U790" s="133" t="e">
        <f ca="1">[1]!f_risk_annusharpe(A790,"2019/9/30","2019/12/31",1,1,3)</f>
        <v>#NAME?</v>
      </c>
      <c r="V790" s="134" t="e">
        <f t="shared" ca="1" si="138"/>
        <v>#NAME?</v>
      </c>
      <c r="W790" s="134">
        <f t="shared" si="139"/>
        <v>1124</v>
      </c>
      <c r="X790" s="134" t="e">
        <f t="shared" ca="1" si="140"/>
        <v>#NAME?</v>
      </c>
      <c r="Y790" s="132" t="e">
        <f t="shared" ca="1" si="141"/>
        <v>#NAME?</v>
      </c>
      <c r="Z790" s="137" t="e">
        <f t="shared" ca="1" si="142"/>
        <v>#NAME?</v>
      </c>
      <c r="AA790" s="125">
        <v>5.7062855710965597</v>
      </c>
      <c r="AB790" s="125">
        <v>17.962554811561301</v>
      </c>
      <c r="AC790" s="123" t="s">
        <v>11736</v>
      </c>
      <c r="AD790" s="125">
        <v>14.658305799648501</v>
      </c>
      <c r="AE790" s="123" t="s">
        <v>11737</v>
      </c>
      <c r="AF790" s="125">
        <v>28.300051130776801</v>
      </c>
      <c r="AG790" s="123" t="s">
        <v>11738</v>
      </c>
      <c r="AH790" s="125">
        <v>30.481152000000002</v>
      </c>
      <c r="AI790" s="123" t="s">
        <v>163</v>
      </c>
      <c r="AJ790" s="123" t="s">
        <v>166</v>
      </c>
      <c r="AK790" s="124">
        <v>1.3921309504999999</v>
      </c>
      <c r="AL790" s="123" t="s">
        <v>159</v>
      </c>
      <c r="AM790" s="36">
        <v>42212</v>
      </c>
      <c r="AN790" s="123" t="s">
        <v>9271</v>
      </c>
      <c r="AO790" s="123" t="s">
        <v>11739</v>
      </c>
      <c r="AP790" s="123" t="s">
        <v>329</v>
      </c>
      <c r="AQ790" s="123" t="s">
        <v>177</v>
      </c>
    </row>
    <row r="791" spans="1:43">
      <c r="A791" s="123" t="s">
        <v>8598</v>
      </c>
      <c r="B791" s="123" t="s">
        <v>8599</v>
      </c>
      <c r="C791" s="36">
        <v>43830</v>
      </c>
      <c r="D791" s="124">
        <v>1.3095000000000001</v>
      </c>
      <c r="E791" s="124">
        <v>1.3095000000000001</v>
      </c>
      <c r="F791" s="125">
        <v>4.5840018336019299E-2</v>
      </c>
      <c r="G791" s="36">
        <v>43829</v>
      </c>
      <c r="H791" s="124">
        <v>1.3089</v>
      </c>
      <c r="I791" s="125">
        <v>17.750202319935301</v>
      </c>
      <c r="J791" s="123" t="s">
        <v>11740</v>
      </c>
      <c r="K791" s="125">
        <v>0.70752903176190896</v>
      </c>
      <c r="L791" s="125">
        <v>1.96215837421164</v>
      </c>
      <c r="M791" s="130">
        <v>3.3543804262036501</v>
      </c>
      <c r="N791" s="137">
        <f t="shared" si="132"/>
        <v>13.4175217048146</v>
      </c>
      <c r="O791" s="132">
        <f t="shared" si="133"/>
        <v>0.134175217048146</v>
      </c>
      <c r="P791" s="134">
        <f t="shared" si="134"/>
        <v>910</v>
      </c>
      <c r="Q791" s="134">
        <v>1124</v>
      </c>
      <c r="R791" s="134" t="str">
        <f t="shared" si="135"/>
        <v>910/1124</v>
      </c>
      <c r="S791" s="132">
        <f t="shared" si="136"/>
        <v>0.80960854092526691</v>
      </c>
      <c r="T791" s="137">
        <f t="shared" si="137"/>
        <v>60</v>
      </c>
      <c r="U791" s="133" t="e">
        <f ca="1">[1]!f_risk_annusharpe(A791,"2019/9/30","2019/12/31",1,1,3)</f>
        <v>#NAME?</v>
      </c>
      <c r="V791" s="134" t="e">
        <f t="shared" ca="1" si="138"/>
        <v>#NAME?</v>
      </c>
      <c r="W791" s="134">
        <f t="shared" si="139"/>
        <v>1124</v>
      </c>
      <c r="X791" s="134" t="e">
        <f t="shared" ca="1" si="140"/>
        <v>#NAME?</v>
      </c>
      <c r="Y791" s="132" t="e">
        <f t="shared" ca="1" si="141"/>
        <v>#NAME?</v>
      </c>
      <c r="Z791" s="137" t="e">
        <f t="shared" ca="1" si="142"/>
        <v>#NAME?</v>
      </c>
      <c r="AA791" s="125">
        <v>7.6006573541495497</v>
      </c>
      <c r="AB791" s="125">
        <v>17.750202319935301</v>
      </c>
      <c r="AC791" s="123" t="s">
        <v>11740</v>
      </c>
      <c r="AD791" s="125">
        <v>12.4516960068699</v>
      </c>
      <c r="AE791" s="123" t="s">
        <v>11741</v>
      </c>
      <c r="AF791" s="125">
        <v>22.383177570093501</v>
      </c>
      <c r="AG791" s="123" t="s">
        <v>11742</v>
      </c>
      <c r="AH791" s="125">
        <v>30.95</v>
      </c>
      <c r="AI791" s="123" t="s">
        <v>157</v>
      </c>
      <c r="AJ791" s="123" t="s">
        <v>166</v>
      </c>
      <c r="AK791" s="124">
        <v>0.77085474590000003</v>
      </c>
      <c r="AL791" s="123" t="s">
        <v>159</v>
      </c>
      <c r="AM791" s="36">
        <v>42166</v>
      </c>
      <c r="AN791" s="123" t="s">
        <v>9271</v>
      </c>
      <c r="AO791" s="123" t="s">
        <v>539</v>
      </c>
      <c r="AP791" s="123" t="s">
        <v>433</v>
      </c>
      <c r="AQ791" s="123" t="s">
        <v>181</v>
      </c>
    </row>
    <row r="792" spans="1:43">
      <c r="A792" s="123" t="s">
        <v>8600</v>
      </c>
      <c r="B792" s="123" t="s">
        <v>8601</v>
      </c>
      <c r="C792" s="36">
        <v>43830</v>
      </c>
      <c r="D792" s="124">
        <v>1.1779999999999999</v>
      </c>
      <c r="E792" s="124">
        <v>1.1779999999999999</v>
      </c>
      <c r="F792" s="125">
        <v>5.9458082052146699E-2</v>
      </c>
      <c r="G792" s="36">
        <v>43829</v>
      </c>
      <c r="H792" s="124">
        <v>1.1773</v>
      </c>
      <c r="I792" s="125">
        <v>17.7293623825705</v>
      </c>
      <c r="J792" s="123" t="s">
        <v>11743</v>
      </c>
      <c r="K792" s="125">
        <v>0.63215445070902498</v>
      </c>
      <c r="L792" s="125">
        <v>2.3546789469111</v>
      </c>
      <c r="M792" s="130">
        <v>3.8251366120218502</v>
      </c>
      <c r="N792" s="137">
        <f t="shared" si="132"/>
        <v>15.300546448087401</v>
      </c>
      <c r="O792" s="132">
        <f t="shared" si="133"/>
        <v>0.15300546448087401</v>
      </c>
      <c r="P792" s="134">
        <f t="shared" si="134"/>
        <v>866</v>
      </c>
      <c r="Q792" s="134">
        <v>1124</v>
      </c>
      <c r="R792" s="134" t="str">
        <f t="shared" si="135"/>
        <v>866/1124</v>
      </c>
      <c r="S792" s="132">
        <f t="shared" si="136"/>
        <v>0.77046263345195731</v>
      </c>
      <c r="T792" s="137">
        <f t="shared" si="137"/>
        <v>61.476868327402137</v>
      </c>
      <c r="U792" s="133" t="e">
        <f ca="1">[1]!f_risk_annusharpe(A792,"2019/9/30","2019/12/31",1,1,3)</f>
        <v>#NAME?</v>
      </c>
      <c r="V792" s="134" t="e">
        <f t="shared" ca="1" si="138"/>
        <v>#NAME?</v>
      </c>
      <c r="W792" s="134">
        <f t="shared" si="139"/>
        <v>1124</v>
      </c>
      <c r="X792" s="134" t="e">
        <f t="shared" ca="1" si="140"/>
        <v>#NAME?</v>
      </c>
      <c r="Y792" s="132" t="e">
        <f t="shared" ca="1" si="141"/>
        <v>#NAME?</v>
      </c>
      <c r="Z792" s="137" t="e">
        <f t="shared" ca="1" si="142"/>
        <v>#NAME?</v>
      </c>
      <c r="AA792" s="125">
        <v>7.1981071981071896</v>
      </c>
      <c r="AB792" s="125">
        <v>17.7293623825705</v>
      </c>
      <c r="AC792" s="123" t="s">
        <v>11743</v>
      </c>
      <c r="AD792" s="126">
        <v>0</v>
      </c>
      <c r="AE792" s="123"/>
      <c r="AF792" s="126">
        <v>0</v>
      </c>
      <c r="AG792" s="123"/>
      <c r="AH792" s="125">
        <v>17.8</v>
      </c>
      <c r="AI792" s="123" t="s">
        <v>163</v>
      </c>
      <c r="AJ792" s="123" t="s">
        <v>95</v>
      </c>
      <c r="AK792" s="124">
        <v>2.5308837035999998</v>
      </c>
      <c r="AL792" s="123" t="s">
        <v>159</v>
      </c>
      <c r="AM792" s="36">
        <v>43322</v>
      </c>
      <c r="AN792" s="123" t="s">
        <v>9271</v>
      </c>
      <c r="AO792" s="123" t="s">
        <v>11744</v>
      </c>
      <c r="AP792" s="123" t="s">
        <v>200</v>
      </c>
      <c r="AQ792" s="123" t="s">
        <v>185</v>
      </c>
    </row>
    <row r="793" spans="1:43">
      <c r="A793" s="123" t="s">
        <v>8602</v>
      </c>
      <c r="B793" s="123" t="s">
        <v>8603</v>
      </c>
      <c r="C793" s="36">
        <v>43830</v>
      </c>
      <c r="D793" s="124">
        <v>1.0669999999999999</v>
      </c>
      <c r="E793" s="124">
        <v>1.3009999999999999</v>
      </c>
      <c r="F793" s="125">
        <v>0.187793427230038</v>
      </c>
      <c r="G793" s="36">
        <v>43829</v>
      </c>
      <c r="H793" s="124">
        <v>1.0649999999999999</v>
      </c>
      <c r="I793" s="125">
        <v>17.703155076165899</v>
      </c>
      <c r="J793" s="123" t="s">
        <v>11745</v>
      </c>
      <c r="K793" s="125">
        <v>9.3808630393991704E-2</v>
      </c>
      <c r="L793" s="125">
        <v>2.1818117746666501</v>
      </c>
      <c r="M793" s="130">
        <v>5.1293640373974201</v>
      </c>
      <c r="N793" s="137">
        <f t="shared" si="132"/>
        <v>20.51745614958968</v>
      </c>
      <c r="O793" s="132">
        <f t="shared" si="133"/>
        <v>0.2051745614958968</v>
      </c>
      <c r="P793" s="134">
        <f t="shared" si="134"/>
        <v>751</v>
      </c>
      <c r="Q793" s="134">
        <v>1124</v>
      </c>
      <c r="R793" s="134" t="str">
        <f t="shared" si="135"/>
        <v>751/1124</v>
      </c>
      <c r="S793" s="132">
        <f t="shared" si="136"/>
        <v>0.66814946619217086</v>
      </c>
      <c r="T793" s="137">
        <f t="shared" si="137"/>
        <v>66.592526690391452</v>
      </c>
      <c r="U793" s="133" t="e">
        <f ca="1">[1]!f_risk_annusharpe(A793,"2019/9/30","2019/12/31",1,1,3)</f>
        <v>#NAME?</v>
      </c>
      <c r="V793" s="134" t="e">
        <f t="shared" ca="1" si="138"/>
        <v>#NAME?</v>
      </c>
      <c r="W793" s="134">
        <f t="shared" si="139"/>
        <v>1124</v>
      </c>
      <c r="X793" s="134" t="e">
        <f t="shared" ca="1" si="140"/>
        <v>#NAME?</v>
      </c>
      <c r="Y793" s="132" t="e">
        <f t="shared" ca="1" si="141"/>
        <v>#NAME?</v>
      </c>
      <c r="Z793" s="137" t="e">
        <f t="shared" ca="1" si="142"/>
        <v>#NAME?</v>
      </c>
      <c r="AA793" s="125">
        <v>9.2061801424333094</v>
      </c>
      <c r="AB793" s="125">
        <v>17.703155076165899</v>
      </c>
      <c r="AC793" s="123" t="s">
        <v>11745</v>
      </c>
      <c r="AD793" s="125">
        <v>17.665701905778899</v>
      </c>
      <c r="AE793" s="123" t="s">
        <v>11746</v>
      </c>
      <c r="AF793" s="125">
        <v>28.302654030710201</v>
      </c>
      <c r="AG793" s="123" t="s">
        <v>11747</v>
      </c>
      <c r="AH793" s="125">
        <v>33.691365500000003</v>
      </c>
      <c r="AI793" s="123" t="s">
        <v>163</v>
      </c>
      <c r="AJ793" s="123" t="s">
        <v>166</v>
      </c>
      <c r="AK793" s="124">
        <v>4.9093426324999996</v>
      </c>
      <c r="AL793" s="123" t="s">
        <v>159</v>
      </c>
      <c r="AM793" s="36">
        <v>42327</v>
      </c>
      <c r="AN793" s="123" t="s">
        <v>9271</v>
      </c>
      <c r="AO793" s="123" t="s">
        <v>11563</v>
      </c>
      <c r="AP793" s="123" t="s">
        <v>196</v>
      </c>
      <c r="AQ793" s="123" t="s">
        <v>177</v>
      </c>
    </row>
    <row r="794" spans="1:43">
      <c r="A794" s="123" t="s">
        <v>8604</v>
      </c>
      <c r="B794" s="123" t="s">
        <v>8605</v>
      </c>
      <c r="C794" s="36">
        <v>43830</v>
      </c>
      <c r="D794" s="124">
        <v>1.1771</v>
      </c>
      <c r="E794" s="124">
        <v>1.1771</v>
      </c>
      <c r="F794" s="125">
        <v>-5.0946760635130699E-2</v>
      </c>
      <c r="G794" s="36">
        <v>43829</v>
      </c>
      <c r="H794" s="124">
        <v>1.1777</v>
      </c>
      <c r="I794" s="125">
        <v>17.662934826069598</v>
      </c>
      <c r="J794" s="123" t="s">
        <v>11748</v>
      </c>
      <c r="K794" s="125">
        <v>0.78773867625653704</v>
      </c>
      <c r="L794" s="125">
        <v>1.71966816453509</v>
      </c>
      <c r="M794" s="130">
        <v>2.5974025974026</v>
      </c>
      <c r="N794" s="137">
        <f t="shared" si="132"/>
        <v>10.3896103896104</v>
      </c>
      <c r="O794" s="132">
        <f t="shared" si="133"/>
        <v>0.103896103896104</v>
      </c>
      <c r="P794" s="134">
        <f t="shared" si="134"/>
        <v>1006</v>
      </c>
      <c r="Q794" s="134">
        <v>1124</v>
      </c>
      <c r="R794" s="134" t="str">
        <f t="shared" si="135"/>
        <v>1006/1124</v>
      </c>
      <c r="S794" s="132">
        <f t="shared" si="136"/>
        <v>0.895017793594306</v>
      </c>
      <c r="T794" s="137">
        <f t="shared" si="137"/>
        <v>60</v>
      </c>
      <c r="U794" s="133" t="e">
        <f ca="1">[1]!f_risk_annusharpe(A794,"2019/9/30","2019/12/31",1,1,3)</f>
        <v>#NAME?</v>
      </c>
      <c r="V794" s="134" t="e">
        <f t="shared" ca="1" si="138"/>
        <v>#NAME?</v>
      </c>
      <c r="W794" s="134">
        <f t="shared" si="139"/>
        <v>1124</v>
      </c>
      <c r="X794" s="134" t="e">
        <f t="shared" ca="1" si="140"/>
        <v>#NAME?</v>
      </c>
      <c r="Y794" s="132" t="e">
        <f t="shared" ca="1" si="141"/>
        <v>#NAME?</v>
      </c>
      <c r="Z794" s="137" t="e">
        <f t="shared" ca="1" si="142"/>
        <v>#NAME?</v>
      </c>
      <c r="AA794" s="125">
        <v>-1.5308683285929401</v>
      </c>
      <c r="AB794" s="125">
        <v>17.662934826069598</v>
      </c>
      <c r="AC794" s="123" t="s">
        <v>11748</v>
      </c>
      <c r="AD794" s="126">
        <v>0</v>
      </c>
      <c r="AE794" s="123"/>
      <c r="AF794" s="126">
        <v>0</v>
      </c>
      <c r="AG794" s="123"/>
      <c r="AH794" s="125">
        <v>17.71</v>
      </c>
      <c r="AI794" s="123" t="s">
        <v>157</v>
      </c>
      <c r="AJ794" s="123" t="s">
        <v>95</v>
      </c>
      <c r="AK794" s="124">
        <v>1.9968577985</v>
      </c>
      <c r="AL794" s="123" t="s">
        <v>159</v>
      </c>
      <c r="AM794" s="36">
        <v>43459</v>
      </c>
      <c r="AN794" s="123" t="s">
        <v>9271</v>
      </c>
      <c r="AO794" s="123" t="s">
        <v>9570</v>
      </c>
      <c r="AP794" s="123" t="s">
        <v>261</v>
      </c>
      <c r="AQ794" s="123" t="s">
        <v>181</v>
      </c>
    </row>
    <row r="795" spans="1:43">
      <c r="A795" s="123" t="s">
        <v>8606</v>
      </c>
      <c r="B795" s="123" t="s">
        <v>8607</v>
      </c>
      <c r="C795" s="36">
        <v>43830</v>
      </c>
      <c r="D795" s="124">
        <v>1.2186999999999999</v>
      </c>
      <c r="E795" s="124">
        <v>1.2186999999999999</v>
      </c>
      <c r="F795" s="125">
        <v>3.2832635639822402E-2</v>
      </c>
      <c r="G795" s="36">
        <v>43829</v>
      </c>
      <c r="H795" s="124">
        <v>1.2182999999999999</v>
      </c>
      <c r="I795" s="125">
        <v>17.657849005599498</v>
      </c>
      <c r="J795" s="123" t="s">
        <v>11749</v>
      </c>
      <c r="K795" s="125">
        <v>0.53621514601550502</v>
      </c>
      <c r="L795" s="125">
        <v>1.82137187734981</v>
      </c>
      <c r="M795" s="130">
        <v>3.2009484291641801</v>
      </c>
      <c r="N795" s="137">
        <f t="shared" si="132"/>
        <v>12.80379371665672</v>
      </c>
      <c r="O795" s="132">
        <f t="shared" si="133"/>
        <v>0.1280379371665672</v>
      </c>
      <c r="P795" s="134">
        <f t="shared" si="134"/>
        <v>931</v>
      </c>
      <c r="Q795" s="134">
        <v>1124</v>
      </c>
      <c r="R795" s="134" t="str">
        <f t="shared" si="135"/>
        <v>931/1124</v>
      </c>
      <c r="S795" s="132">
        <f t="shared" si="136"/>
        <v>0.82829181494661919</v>
      </c>
      <c r="T795" s="137">
        <f t="shared" si="137"/>
        <v>60</v>
      </c>
      <c r="U795" s="133" t="e">
        <f ca="1">[1]!f_risk_annusharpe(A795,"2019/9/30","2019/12/31",1,1,3)</f>
        <v>#NAME?</v>
      </c>
      <c r="V795" s="134" t="e">
        <f t="shared" ca="1" si="138"/>
        <v>#NAME?</v>
      </c>
      <c r="W795" s="134">
        <f t="shared" si="139"/>
        <v>1124</v>
      </c>
      <c r="X795" s="134" t="e">
        <f t="shared" ca="1" si="140"/>
        <v>#NAME?</v>
      </c>
      <c r="Y795" s="132" t="e">
        <f t="shared" ca="1" si="141"/>
        <v>#NAME?</v>
      </c>
      <c r="Z795" s="137" t="e">
        <f t="shared" ca="1" si="142"/>
        <v>#NAME?</v>
      </c>
      <c r="AA795" s="125">
        <v>5.65236237537927</v>
      </c>
      <c r="AB795" s="125">
        <v>17.657849005599498</v>
      </c>
      <c r="AC795" s="123" t="s">
        <v>11749</v>
      </c>
      <c r="AD795" s="125">
        <v>12.6131953428202</v>
      </c>
      <c r="AE795" s="123" t="s">
        <v>11750</v>
      </c>
      <c r="AF795" s="125">
        <v>23.0512924071082</v>
      </c>
      <c r="AG795" s="123" t="s">
        <v>11751</v>
      </c>
      <c r="AH795" s="125">
        <v>21.87</v>
      </c>
      <c r="AI795" s="123" t="s">
        <v>157</v>
      </c>
      <c r="AJ795" s="123" t="s">
        <v>166</v>
      </c>
      <c r="AK795" s="124">
        <v>2.0839338305999999</v>
      </c>
      <c r="AL795" s="123" t="s">
        <v>159</v>
      </c>
      <c r="AM795" s="36">
        <v>42664</v>
      </c>
      <c r="AN795" s="123" t="s">
        <v>9271</v>
      </c>
      <c r="AO795" s="123" t="s">
        <v>11752</v>
      </c>
      <c r="AP795" s="123" t="s">
        <v>270</v>
      </c>
      <c r="AQ795" s="123" t="s">
        <v>247</v>
      </c>
    </row>
    <row r="796" spans="1:43">
      <c r="A796" s="123" t="s">
        <v>8608</v>
      </c>
      <c r="B796" s="123" t="s">
        <v>8609</v>
      </c>
      <c r="C796" s="36">
        <v>43830</v>
      </c>
      <c r="D796" s="124">
        <v>1.175</v>
      </c>
      <c r="E796" s="124">
        <v>1.175</v>
      </c>
      <c r="F796" s="125">
        <v>0.34158838599487601</v>
      </c>
      <c r="G796" s="36">
        <v>43829</v>
      </c>
      <c r="H796" s="124">
        <v>1.171</v>
      </c>
      <c r="I796" s="125">
        <v>17.617617617617601</v>
      </c>
      <c r="J796" s="123" t="s">
        <v>11753</v>
      </c>
      <c r="K796" s="125">
        <v>1.03181427343078</v>
      </c>
      <c r="L796" s="125">
        <v>2.62008733624454</v>
      </c>
      <c r="M796" s="130">
        <v>3.6155202821869601</v>
      </c>
      <c r="N796" s="137">
        <f t="shared" si="132"/>
        <v>14.46208112874784</v>
      </c>
      <c r="O796" s="132">
        <f t="shared" si="133"/>
        <v>0.14462081128747839</v>
      </c>
      <c r="P796" s="134">
        <f t="shared" si="134"/>
        <v>888</v>
      </c>
      <c r="Q796" s="134">
        <v>1124</v>
      </c>
      <c r="R796" s="134" t="str">
        <f t="shared" si="135"/>
        <v>888/1124</v>
      </c>
      <c r="S796" s="132">
        <f t="shared" si="136"/>
        <v>0.79003558718861211</v>
      </c>
      <c r="T796" s="137">
        <f t="shared" si="137"/>
        <v>60.4982206405694</v>
      </c>
      <c r="U796" s="133" t="e">
        <f ca="1">[1]!f_risk_annusharpe(A796,"2019/9/30","2019/12/31",1,1,3)</f>
        <v>#NAME?</v>
      </c>
      <c r="V796" s="134" t="e">
        <f t="shared" ca="1" si="138"/>
        <v>#NAME?</v>
      </c>
      <c r="W796" s="134">
        <f t="shared" si="139"/>
        <v>1124</v>
      </c>
      <c r="X796" s="134" t="e">
        <f t="shared" ca="1" si="140"/>
        <v>#NAME?</v>
      </c>
      <c r="Y796" s="132" t="e">
        <f t="shared" ca="1" si="141"/>
        <v>#NAME?</v>
      </c>
      <c r="Z796" s="137" t="e">
        <f t="shared" ca="1" si="142"/>
        <v>#NAME?</v>
      </c>
      <c r="AA796" s="125">
        <v>5.7605760576057703</v>
      </c>
      <c r="AB796" s="125">
        <v>17.617617617617601</v>
      </c>
      <c r="AC796" s="123" t="s">
        <v>11753</v>
      </c>
      <c r="AD796" s="125">
        <v>12.9807692307692</v>
      </c>
      <c r="AE796" s="123" t="s">
        <v>11754</v>
      </c>
      <c r="AF796" s="126">
        <v>0</v>
      </c>
      <c r="AG796" s="123"/>
      <c r="AH796" s="125">
        <v>17.5</v>
      </c>
      <c r="AI796" s="123" t="s">
        <v>157</v>
      </c>
      <c r="AJ796" s="123" t="s">
        <v>95</v>
      </c>
      <c r="AK796" s="124">
        <v>3.1157940661999999</v>
      </c>
      <c r="AL796" s="123" t="s">
        <v>159</v>
      </c>
      <c r="AM796" s="36">
        <v>42902</v>
      </c>
      <c r="AN796" s="123" t="s">
        <v>9271</v>
      </c>
      <c r="AO796" s="123" t="s">
        <v>554</v>
      </c>
      <c r="AP796" s="123" t="s">
        <v>329</v>
      </c>
      <c r="AQ796" s="123" t="s">
        <v>289</v>
      </c>
    </row>
    <row r="797" spans="1:43">
      <c r="A797" s="123" t="s">
        <v>8610</v>
      </c>
      <c r="B797" s="123" t="s">
        <v>8611</v>
      </c>
      <c r="C797" s="36">
        <v>43830</v>
      </c>
      <c r="D797" s="124">
        <v>1.1830000000000001</v>
      </c>
      <c r="E797" s="124">
        <v>1.1830000000000001</v>
      </c>
      <c r="F797" s="125">
        <v>-0.16877637130801701</v>
      </c>
      <c r="G797" s="36">
        <v>43829</v>
      </c>
      <c r="H797" s="124">
        <v>1.1850000000000001</v>
      </c>
      <c r="I797" s="125">
        <v>17.594433399602401</v>
      </c>
      <c r="J797" s="123" t="s">
        <v>11755</v>
      </c>
      <c r="K797" s="125">
        <v>1.63230240549829</v>
      </c>
      <c r="L797" s="125">
        <v>3.8630377524144</v>
      </c>
      <c r="M797" s="130">
        <v>5.1555555555555603</v>
      </c>
      <c r="N797" s="137">
        <f t="shared" si="132"/>
        <v>20.622222222222241</v>
      </c>
      <c r="O797" s="132">
        <f t="shared" si="133"/>
        <v>0.20622222222222242</v>
      </c>
      <c r="P797" s="134">
        <f t="shared" si="134"/>
        <v>748</v>
      </c>
      <c r="Q797" s="134">
        <v>1124</v>
      </c>
      <c r="R797" s="134" t="str">
        <f t="shared" si="135"/>
        <v>748/1124</v>
      </c>
      <c r="S797" s="132">
        <f t="shared" si="136"/>
        <v>0.66548042704626331</v>
      </c>
      <c r="T797" s="137">
        <f t="shared" si="137"/>
        <v>66.725978647686844</v>
      </c>
      <c r="U797" s="133" t="e">
        <f ca="1">[1]!f_risk_annusharpe(A797,"2019/9/30","2019/12/31",1,1,3)</f>
        <v>#NAME?</v>
      </c>
      <c r="V797" s="134" t="e">
        <f t="shared" ca="1" si="138"/>
        <v>#NAME?</v>
      </c>
      <c r="W797" s="134">
        <f t="shared" si="139"/>
        <v>1124</v>
      </c>
      <c r="X797" s="134" t="e">
        <f t="shared" ca="1" si="140"/>
        <v>#NAME?</v>
      </c>
      <c r="Y797" s="132" t="e">
        <f t="shared" ca="1" si="141"/>
        <v>#NAME?</v>
      </c>
      <c r="Z797" s="137" t="e">
        <f t="shared" ca="1" si="142"/>
        <v>#NAME?</v>
      </c>
      <c r="AA797" s="125">
        <v>9.9442379182156095</v>
      </c>
      <c r="AB797" s="125">
        <v>17.594433399602401</v>
      </c>
      <c r="AC797" s="123" t="s">
        <v>11755</v>
      </c>
      <c r="AD797" s="125">
        <v>-0.58823529411763797</v>
      </c>
      <c r="AE797" s="123" t="s">
        <v>11756</v>
      </c>
      <c r="AF797" s="125">
        <v>-28.6059143029571</v>
      </c>
      <c r="AG797" s="123" t="s">
        <v>11757</v>
      </c>
      <c r="AH797" s="125">
        <v>18.3</v>
      </c>
      <c r="AI797" s="123" t="s">
        <v>157</v>
      </c>
      <c r="AJ797" s="123" t="s">
        <v>186</v>
      </c>
      <c r="AK797" s="124">
        <v>5.3430618017000002</v>
      </c>
      <c r="AL797" s="123" t="s">
        <v>159</v>
      </c>
      <c r="AM797" s="36">
        <v>41752</v>
      </c>
      <c r="AN797" s="123" t="s">
        <v>9271</v>
      </c>
      <c r="AO797" s="123" t="s">
        <v>11758</v>
      </c>
      <c r="AP797" s="123" t="s">
        <v>369</v>
      </c>
      <c r="AQ797" s="123" t="s">
        <v>177</v>
      </c>
    </row>
    <row r="798" spans="1:43">
      <c r="A798" s="123" t="s">
        <v>8612</v>
      </c>
      <c r="B798" s="123" t="s">
        <v>8613</v>
      </c>
      <c r="C798" s="36">
        <v>43830</v>
      </c>
      <c r="D798" s="124">
        <v>0.85</v>
      </c>
      <c r="E798" s="124">
        <v>0.85</v>
      </c>
      <c r="F798" s="125">
        <v>0.35419126328217299</v>
      </c>
      <c r="G798" s="36">
        <v>43829</v>
      </c>
      <c r="H798" s="124">
        <v>0.84699999999999998</v>
      </c>
      <c r="I798" s="125">
        <v>17.5656984785616</v>
      </c>
      <c r="J798" s="123" t="s">
        <v>11759</v>
      </c>
      <c r="K798" s="125">
        <v>1.9184652278177501</v>
      </c>
      <c r="L798" s="125">
        <v>6.1173533083645397</v>
      </c>
      <c r="M798" s="130">
        <v>3.5322777101096299</v>
      </c>
      <c r="N798" s="137">
        <f t="shared" si="132"/>
        <v>14.12911084043852</v>
      </c>
      <c r="O798" s="132">
        <f t="shared" si="133"/>
        <v>0.14129110840438519</v>
      </c>
      <c r="P798" s="134">
        <f t="shared" si="134"/>
        <v>896</v>
      </c>
      <c r="Q798" s="134">
        <v>1124</v>
      </c>
      <c r="R798" s="134" t="str">
        <f t="shared" si="135"/>
        <v>896/1124</v>
      </c>
      <c r="S798" s="132">
        <f t="shared" si="136"/>
        <v>0.79715302491103202</v>
      </c>
      <c r="T798" s="137">
        <f t="shared" si="137"/>
        <v>60.142348754448399</v>
      </c>
      <c r="U798" s="133" t="e">
        <f ca="1">[1]!f_risk_annusharpe(A798,"2019/9/30","2019/12/31",1,1,3)</f>
        <v>#NAME?</v>
      </c>
      <c r="V798" s="134" t="e">
        <f t="shared" ca="1" si="138"/>
        <v>#NAME?</v>
      </c>
      <c r="W798" s="134">
        <f t="shared" si="139"/>
        <v>1124</v>
      </c>
      <c r="X798" s="134" t="e">
        <f t="shared" ca="1" si="140"/>
        <v>#NAME?</v>
      </c>
      <c r="Y798" s="132" t="e">
        <f t="shared" ca="1" si="141"/>
        <v>#NAME?</v>
      </c>
      <c r="Z798" s="137" t="e">
        <f t="shared" ca="1" si="142"/>
        <v>#NAME?</v>
      </c>
      <c r="AA798" s="125">
        <v>8.9743589743589691</v>
      </c>
      <c r="AB798" s="125">
        <v>17.5656984785616</v>
      </c>
      <c r="AC798" s="123" t="s">
        <v>11759</v>
      </c>
      <c r="AD798" s="125">
        <v>8.2802547770700592</v>
      </c>
      <c r="AE798" s="123" t="s">
        <v>11760</v>
      </c>
      <c r="AF798" s="125">
        <v>-21.077065923862602</v>
      </c>
      <c r="AG798" s="123" t="s">
        <v>11761</v>
      </c>
      <c r="AH798" s="125">
        <v>-15</v>
      </c>
      <c r="AI798" s="123" t="s">
        <v>157</v>
      </c>
      <c r="AJ798" s="123" t="s">
        <v>186</v>
      </c>
      <c r="AK798" s="124">
        <v>3.4490641755000002</v>
      </c>
      <c r="AL798" s="123" t="s">
        <v>159</v>
      </c>
      <c r="AM798" s="36">
        <v>42208</v>
      </c>
      <c r="AN798" s="123" t="s">
        <v>9271</v>
      </c>
      <c r="AO798" s="123" t="s">
        <v>11762</v>
      </c>
      <c r="AP798" s="123" t="s">
        <v>369</v>
      </c>
      <c r="AQ798" s="123" t="s">
        <v>173</v>
      </c>
    </row>
    <row r="799" spans="1:43">
      <c r="A799" s="123" t="s">
        <v>8614</v>
      </c>
      <c r="B799" s="123" t="s">
        <v>8615</v>
      </c>
      <c r="C799" s="36">
        <v>43830</v>
      </c>
      <c r="D799" s="124">
        <v>0.98799999999999999</v>
      </c>
      <c r="E799" s="124">
        <v>0.98799999999999999</v>
      </c>
      <c r="F799" s="125">
        <v>-0.18185492018589899</v>
      </c>
      <c r="G799" s="36">
        <v>43829</v>
      </c>
      <c r="H799" s="124">
        <v>0.98980000000000001</v>
      </c>
      <c r="I799" s="125">
        <v>17.521113357916001</v>
      </c>
      <c r="J799" s="123" t="s">
        <v>11763</v>
      </c>
      <c r="K799" s="125">
        <v>0.84719812187403998</v>
      </c>
      <c r="L799" s="125">
        <v>7.3213121877036702</v>
      </c>
      <c r="M799" s="130">
        <v>10.2924759991069</v>
      </c>
      <c r="N799" s="137">
        <f t="shared" si="132"/>
        <v>41.1699039964276</v>
      </c>
      <c r="O799" s="132">
        <f t="shared" si="133"/>
        <v>0.41169903996427598</v>
      </c>
      <c r="P799" s="134">
        <f t="shared" si="134"/>
        <v>321</v>
      </c>
      <c r="Q799" s="134">
        <v>1124</v>
      </c>
      <c r="R799" s="134" t="str">
        <f t="shared" si="135"/>
        <v>321/1124</v>
      </c>
      <c r="S799" s="132">
        <f t="shared" si="136"/>
        <v>0.28558718861209964</v>
      </c>
      <c r="T799" s="137">
        <f t="shared" si="137"/>
        <v>85.720640569395016</v>
      </c>
      <c r="U799" s="133" t="e">
        <f ca="1">[1]!f_risk_annusharpe(A799,"2019/9/30","2019/12/31",1,1,3)</f>
        <v>#NAME?</v>
      </c>
      <c r="V799" s="134" t="e">
        <f t="shared" ca="1" si="138"/>
        <v>#NAME?</v>
      </c>
      <c r="W799" s="134">
        <f t="shared" si="139"/>
        <v>1124</v>
      </c>
      <c r="X799" s="134" t="e">
        <f t="shared" ca="1" si="140"/>
        <v>#NAME?</v>
      </c>
      <c r="Y799" s="132" t="e">
        <f t="shared" ca="1" si="141"/>
        <v>#NAME?</v>
      </c>
      <c r="Z799" s="137" t="e">
        <f t="shared" ca="1" si="142"/>
        <v>#NAME?</v>
      </c>
      <c r="AA799" s="125">
        <v>9.99777332442663</v>
      </c>
      <c r="AB799" s="125">
        <v>17.521113357916001</v>
      </c>
      <c r="AC799" s="123" t="s">
        <v>11763</v>
      </c>
      <c r="AD799" s="126">
        <v>0</v>
      </c>
      <c r="AE799" s="123"/>
      <c r="AF799" s="126">
        <v>0</v>
      </c>
      <c r="AG799" s="123"/>
      <c r="AH799" s="125">
        <v>-1.2</v>
      </c>
      <c r="AI799" s="123" t="s">
        <v>157</v>
      </c>
      <c r="AJ799" s="123" t="s">
        <v>95</v>
      </c>
      <c r="AK799" s="124">
        <v>0.87287461879999995</v>
      </c>
      <c r="AL799" s="123" t="s">
        <v>159</v>
      </c>
      <c r="AM799" s="36">
        <v>43180</v>
      </c>
      <c r="AN799" s="123" t="s">
        <v>9271</v>
      </c>
      <c r="AO799" s="123" t="s">
        <v>11764</v>
      </c>
      <c r="AP799" s="123" t="s">
        <v>286</v>
      </c>
      <c r="AQ799" s="123" t="s">
        <v>170</v>
      </c>
    </row>
    <row r="800" spans="1:43">
      <c r="A800" s="123" t="s">
        <v>8616</v>
      </c>
      <c r="B800" s="123" t="s">
        <v>8617</v>
      </c>
      <c r="C800" s="36">
        <v>43830</v>
      </c>
      <c r="D800" s="124">
        <v>1.2264999999999999</v>
      </c>
      <c r="E800" s="124">
        <v>2.2706</v>
      </c>
      <c r="F800" s="125">
        <v>0.53278688524588602</v>
      </c>
      <c r="G800" s="36">
        <v>43829</v>
      </c>
      <c r="H800" s="124">
        <v>1.22</v>
      </c>
      <c r="I800" s="125">
        <v>17.503353132784</v>
      </c>
      <c r="J800" s="123" t="s">
        <v>11765</v>
      </c>
      <c r="K800" s="125">
        <v>4.15251358695651</v>
      </c>
      <c r="L800" s="125">
        <v>8.4342675271859093</v>
      </c>
      <c r="M800" s="130">
        <v>10.306682255598499</v>
      </c>
      <c r="N800" s="137">
        <f t="shared" si="132"/>
        <v>41.226729022393997</v>
      </c>
      <c r="O800" s="132">
        <f t="shared" si="133"/>
        <v>0.41226729022393999</v>
      </c>
      <c r="P800" s="134">
        <f t="shared" si="134"/>
        <v>318</v>
      </c>
      <c r="Q800" s="134">
        <v>1124</v>
      </c>
      <c r="R800" s="134" t="str">
        <f t="shared" si="135"/>
        <v>318/1124</v>
      </c>
      <c r="S800" s="132">
        <f t="shared" si="136"/>
        <v>0.28291814946619215</v>
      </c>
      <c r="T800" s="137">
        <f t="shared" si="137"/>
        <v>85.854092526690394</v>
      </c>
      <c r="U800" s="133" t="e">
        <f ca="1">[1]!f_risk_annusharpe(A800,"2019/9/30","2019/12/31",1,1,3)</f>
        <v>#NAME?</v>
      </c>
      <c r="V800" s="134" t="e">
        <f t="shared" ca="1" si="138"/>
        <v>#NAME?</v>
      </c>
      <c r="W800" s="134">
        <f t="shared" si="139"/>
        <v>1124</v>
      </c>
      <c r="X800" s="134" t="e">
        <f t="shared" ca="1" si="140"/>
        <v>#NAME?</v>
      </c>
      <c r="Y800" s="132" t="e">
        <f t="shared" ca="1" si="141"/>
        <v>#NAME?</v>
      </c>
      <c r="Z800" s="137" t="e">
        <f t="shared" ca="1" si="142"/>
        <v>#NAME?</v>
      </c>
      <c r="AA800" s="125">
        <v>12.8438678811298</v>
      </c>
      <c r="AB800" s="125">
        <v>17.503353132784</v>
      </c>
      <c r="AC800" s="123" t="s">
        <v>11765</v>
      </c>
      <c r="AD800" s="125">
        <v>19.8924731182796</v>
      </c>
      <c r="AE800" s="123" t="s">
        <v>11766</v>
      </c>
      <c r="AF800" s="125">
        <v>22.039800995024901</v>
      </c>
      <c r="AG800" s="123" t="s">
        <v>11767</v>
      </c>
      <c r="AH800" s="125">
        <v>127.06133174999999</v>
      </c>
      <c r="AI800" s="123" t="s">
        <v>157</v>
      </c>
      <c r="AJ800" s="123" t="s">
        <v>166</v>
      </c>
      <c r="AK800" s="124">
        <v>2.8929781757000002</v>
      </c>
      <c r="AL800" s="123" t="s">
        <v>159</v>
      </c>
      <c r="AM800" s="36">
        <v>41382</v>
      </c>
      <c r="AN800" s="123" t="s">
        <v>9271</v>
      </c>
      <c r="AO800" s="123" t="s">
        <v>11768</v>
      </c>
      <c r="AP800" s="123" t="s">
        <v>233</v>
      </c>
      <c r="AQ800" s="123" t="s">
        <v>181</v>
      </c>
    </row>
    <row r="801" spans="1:43">
      <c r="A801" s="123" t="s">
        <v>8618</v>
      </c>
      <c r="B801" s="123" t="s">
        <v>8619</v>
      </c>
      <c r="C801" s="36">
        <v>43830</v>
      </c>
      <c r="D801" s="124">
        <v>1.0549999999999999</v>
      </c>
      <c r="E801" s="124">
        <v>1.272</v>
      </c>
      <c r="F801" s="125">
        <v>0.18993352326684201</v>
      </c>
      <c r="G801" s="36">
        <v>43829</v>
      </c>
      <c r="H801" s="124">
        <v>1.0529999999999999</v>
      </c>
      <c r="I801" s="125">
        <v>17.437683246606799</v>
      </c>
      <c r="J801" s="123" t="s">
        <v>11769</v>
      </c>
      <c r="K801" s="125">
        <v>9.4876660341539895E-2</v>
      </c>
      <c r="L801" s="125">
        <v>2.0117696337747901</v>
      </c>
      <c r="M801" s="130">
        <v>4.7795308253888296</v>
      </c>
      <c r="N801" s="137">
        <f t="shared" si="132"/>
        <v>19.118123301555318</v>
      </c>
      <c r="O801" s="132">
        <f t="shared" si="133"/>
        <v>0.19118123301555318</v>
      </c>
      <c r="P801" s="134">
        <f t="shared" si="134"/>
        <v>781</v>
      </c>
      <c r="Q801" s="134">
        <v>1124</v>
      </c>
      <c r="R801" s="134" t="str">
        <f t="shared" si="135"/>
        <v>781/1124</v>
      </c>
      <c r="S801" s="132">
        <f t="shared" si="136"/>
        <v>0.69483985765124556</v>
      </c>
      <c r="T801" s="137">
        <f t="shared" si="137"/>
        <v>65.258007117437728</v>
      </c>
      <c r="U801" s="133" t="e">
        <f ca="1">[1]!f_risk_annusharpe(A801,"2019/9/30","2019/12/31",1,1,3)</f>
        <v>#NAME?</v>
      </c>
      <c r="V801" s="134" t="e">
        <f t="shared" ca="1" si="138"/>
        <v>#NAME?</v>
      </c>
      <c r="W801" s="134">
        <f t="shared" si="139"/>
        <v>1124</v>
      </c>
      <c r="X801" s="134" t="e">
        <f t="shared" ca="1" si="140"/>
        <v>#NAME?</v>
      </c>
      <c r="Y801" s="132" t="e">
        <f t="shared" ca="1" si="141"/>
        <v>#NAME?</v>
      </c>
      <c r="Z801" s="137" t="e">
        <f t="shared" ca="1" si="142"/>
        <v>#NAME?</v>
      </c>
      <c r="AA801" s="125">
        <v>9.1759859103788202</v>
      </c>
      <c r="AB801" s="125">
        <v>17.437683246606799</v>
      </c>
      <c r="AC801" s="123" t="s">
        <v>11769</v>
      </c>
      <c r="AD801" s="125">
        <v>17.990349226476901</v>
      </c>
      <c r="AE801" s="123" t="s">
        <v>11770</v>
      </c>
      <c r="AF801" s="125">
        <v>27.330662267839699</v>
      </c>
      <c r="AG801" s="123" t="s">
        <v>11771</v>
      </c>
      <c r="AH801" s="125">
        <v>30.2592675</v>
      </c>
      <c r="AI801" s="123" t="s">
        <v>163</v>
      </c>
      <c r="AJ801" s="123" t="s">
        <v>166</v>
      </c>
      <c r="AK801" s="124">
        <v>4.9827578282999996</v>
      </c>
      <c r="AL801" s="123" t="s">
        <v>159</v>
      </c>
      <c r="AM801" s="36">
        <v>42439</v>
      </c>
      <c r="AN801" s="123" t="s">
        <v>9271</v>
      </c>
      <c r="AO801" s="123" t="s">
        <v>11563</v>
      </c>
      <c r="AP801" s="123" t="s">
        <v>196</v>
      </c>
      <c r="AQ801" s="123" t="s">
        <v>177</v>
      </c>
    </row>
    <row r="802" spans="1:43">
      <c r="A802" s="123" t="s">
        <v>8620</v>
      </c>
      <c r="B802" s="123" t="s">
        <v>8621</v>
      </c>
      <c r="C802" s="36">
        <v>43830</v>
      </c>
      <c r="D802" s="124">
        <v>1.1783999999999999</v>
      </c>
      <c r="E802" s="124">
        <v>1.1783999999999999</v>
      </c>
      <c r="F802" s="125">
        <v>0.246703530412582</v>
      </c>
      <c r="G802" s="36">
        <v>43829</v>
      </c>
      <c r="H802" s="124">
        <v>1.1755</v>
      </c>
      <c r="I802" s="125">
        <v>17.4289985052317</v>
      </c>
      <c r="J802" s="123" t="s">
        <v>11772</v>
      </c>
      <c r="K802" s="125">
        <v>1.5074511155138099</v>
      </c>
      <c r="L802" s="125">
        <v>4.55150385946233</v>
      </c>
      <c r="M802" s="130">
        <v>7.0008172160174302</v>
      </c>
      <c r="N802" s="137">
        <f t="shared" si="132"/>
        <v>28.003268864069721</v>
      </c>
      <c r="O802" s="132">
        <f t="shared" si="133"/>
        <v>0.28003268864069719</v>
      </c>
      <c r="P802" s="134">
        <f t="shared" si="134"/>
        <v>600</v>
      </c>
      <c r="Q802" s="134">
        <v>1124</v>
      </c>
      <c r="R802" s="134" t="str">
        <f t="shared" si="135"/>
        <v>600/1124</v>
      </c>
      <c r="S802" s="132">
        <f t="shared" si="136"/>
        <v>0.53380782918149461</v>
      </c>
      <c r="T802" s="137">
        <f t="shared" si="137"/>
        <v>73.309608540925268</v>
      </c>
      <c r="U802" s="133" t="e">
        <f ca="1">[1]!f_risk_annusharpe(A802,"2019/9/30","2019/12/31",1,1,3)</f>
        <v>#NAME?</v>
      </c>
      <c r="V802" s="134" t="e">
        <f t="shared" ca="1" si="138"/>
        <v>#NAME?</v>
      </c>
      <c r="W802" s="134">
        <f t="shared" si="139"/>
        <v>1124</v>
      </c>
      <c r="X802" s="134" t="e">
        <f t="shared" ca="1" si="140"/>
        <v>#NAME?</v>
      </c>
      <c r="Y802" s="132" t="e">
        <f t="shared" ca="1" si="141"/>
        <v>#NAME?</v>
      </c>
      <c r="Z802" s="137" t="e">
        <f t="shared" ca="1" si="142"/>
        <v>#NAME?</v>
      </c>
      <c r="AA802" s="125">
        <v>14.197112123267701</v>
      </c>
      <c r="AB802" s="125">
        <v>17.4289985052317</v>
      </c>
      <c r="AC802" s="123" t="s">
        <v>11772</v>
      </c>
      <c r="AD802" s="126">
        <v>0</v>
      </c>
      <c r="AE802" s="123"/>
      <c r="AF802" s="126">
        <v>0</v>
      </c>
      <c r="AG802" s="123"/>
      <c r="AH802" s="125">
        <v>17.84</v>
      </c>
      <c r="AI802" s="123" t="s">
        <v>163</v>
      </c>
      <c r="AJ802" s="123" t="s">
        <v>95</v>
      </c>
      <c r="AK802" s="124">
        <v>2.0575099448</v>
      </c>
      <c r="AL802" s="123" t="s">
        <v>159</v>
      </c>
      <c r="AM802" s="36">
        <v>43410</v>
      </c>
      <c r="AN802" s="123" t="s">
        <v>9271</v>
      </c>
      <c r="AO802" s="123" t="s">
        <v>10844</v>
      </c>
      <c r="AP802" s="123" t="s">
        <v>524</v>
      </c>
      <c r="AQ802" s="123" t="s">
        <v>207</v>
      </c>
    </row>
    <row r="803" spans="1:43">
      <c r="A803" s="123" t="s">
        <v>8622</v>
      </c>
      <c r="B803" s="123" t="s">
        <v>8623</v>
      </c>
      <c r="C803" s="36">
        <v>43830</v>
      </c>
      <c r="D803" s="124">
        <v>1.1890000000000001</v>
      </c>
      <c r="E803" s="124">
        <v>1.35</v>
      </c>
      <c r="F803" s="125">
        <v>-0.502092050209204</v>
      </c>
      <c r="G803" s="36">
        <v>43829</v>
      </c>
      <c r="H803" s="124">
        <v>1.1950000000000001</v>
      </c>
      <c r="I803" s="125">
        <v>17.374113688248698</v>
      </c>
      <c r="J803" s="123" t="s">
        <v>11773</v>
      </c>
      <c r="K803" s="125">
        <v>1.27768313458264</v>
      </c>
      <c r="L803" s="125">
        <v>7.4073867806647797</v>
      </c>
      <c r="M803" s="130">
        <v>9.5852324112404705</v>
      </c>
      <c r="N803" s="137">
        <f t="shared" si="132"/>
        <v>38.340929644961882</v>
      </c>
      <c r="O803" s="132">
        <f t="shared" si="133"/>
        <v>0.3834092964496188</v>
      </c>
      <c r="P803" s="134">
        <f t="shared" si="134"/>
        <v>367</v>
      </c>
      <c r="Q803" s="134">
        <v>1124</v>
      </c>
      <c r="R803" s="134" t="str">
        <f t="shared" si="135"/>
        <v>367/1124</v>
      </c>
      <c r="S803" s="132">
        <f t="shared" si="136"/>
        <v>0.32651245551601421</v>
      </c>
      <c r="T803" s="137">
        <f t="shared" si="137"/>
        <v>83.67437722419929</v>
      </c>
      <c r="U803" s="133" t="e">
        <f ca="1">[1]!f_risk_annusharpe(A803,"2019/9/30","2019/12/31",1,1,3)</f>
        <v>#NAME?</v>
      </c>
      <c r="V803" s="134" t="e">
        <f t="shared" ca="1" si="138"/>
        <v>#NAME?</v>
      </c>
      <c r="W803" s="134">
        <f t="shared" si="139"/>
        <v>1124</v>
      </c>
      <c r="X803" s="134" t="e">
        <f t="shared" ca="1" si="140"/>
        <v>#NAME?</v>
      </c>
      <c r="Y803" s="132" t="e">
        <f t="shared" ca="1" si="141"/>
        <v>#NAME?</v>
      </c>
      <c r="Z803" s="137" t="e">
        <f t="shared" ca="1" si="142"/>
        <v>#NAME?</v>
      </c>
      <c r="AA803" s="125">
        <v>7.4073867806647797</v>
      </c>
      <c r="AB803" s="125">
        <v>17.374113688248698</v>
      </c>
      <c r="AC803" s="123" t="s">
        <v>11773</v>
      </c>
      <c r="AD803" s="125">
        <v>-10.5061105124836</v>
      </c>
      <c r="AE803" s="123" t="s">
        <v>11774</v>
      </c>
      <c r="AF803" s="125">
        <v>22.161165739910299</v>
      </c>
      <c r="AG803" s="123" t="s">
        <v>11775</v>
      </c>
      <c r="AH803" s="125">
        <v>36.209699800000003</v>
      </c>
      <c r="AI803" s="123" t="s">
        <v>174</v>
      </c>
      <c r="AJ803" s="123" t="s">
        <v>158</v>
      </c>
      <c r="AK803" s="124">
        <v>24.676099651200001</v>
      </c>
      <c r="AL803" s="123" t="s">
        <v>159</v>
      </c>
      <c r="AM803" s="36">
        <v>42346</v>
      </c>
      <c r="AN803" s="123" t="s">
        <v>9271</v>
      </c>
      <c r="AO803" s="123" t="s">
        <v>327</v>
      </c>
      <c r="AP803" s="123" t="s">
        <v>171</v>
      </c>
      <c r="AQ803" s="123" t="s">
        <v>185</v>
      </c>
    </row>
    <row r="804" spans="1:43">
      <c r="A804" s="123" t="s">
        <v>8624</v>
      </c>
      <c r="B804" s="123" t="s">
        <v>8625</v>
      </c>
      <c r="C804" s="36">
        <v>43830</v>
      </c>
      <c r="D804" s="124">
        <v>1.75</v>
      </c>
      <c r="E804" s="124">
        <v>1.8049999999999999</v>
      </c>
      <c r="F804" s="125">
        <v>0.11441647597254601</v>
      </c>
      <c r="G804" s="36">
        <v>43829</v>
      </c>
      <c r="H804" s="124">
        <v>1.748</v>
      </c>
      <c r="I804" s="125">
        <v>17.370892018779301</v>
      </c>
      <c r="J804" s="123" t="s">
        <v>11776</v>
      </c>
      <c r="K804" s="125">
        <v>0.69044879171461104</v>
      </c>
      <c r="L804" s="125">
        <v>1.62601626016261</v>
      </c>
      <c r="M804" s="130">
        <v>2.8806584362139902</v>
      </c>
      <c r="N804" s="137">
        <f t="shared" si="132"/>
        <v>11.522633744855961</v>
      </c>
      <c r="O804" s="132">
        <f t="shared" si="133"/>
        <v>0.1152263374485596</v>
      </c>
      <c r="P804" s="134">
        <f t="shared" si="134"/>
        <v>977</v>
      </c>
      <c r="Q804" s="134">
        <v>1124</v>
      </c>
      <c r="R804" s="134" t="str">
        <f t="shared" si="135"/>
        <v>977/1124</v>
      </c>
      <c r="S804" s="132">
        <f t="shared" si="136"/>
        <v>0.86921708185053381</v>
      </c>
      <c r="T804" s="137">
        <f t="shared" si="137"/>
        <v>60</v>
      </c>
      <c r="U804" s="133" t="e">
        <f ca="1">[1]!f_risk_annusharpe(A804,"2019/9/30","2019/12/31",1,1,3)</f>
        <v>#NAME?</v>
      </c>
      <c r="V804" s="134" t="e">
        <f t="shared" ca="1" si="138"/>
        <v>#NAME?</v>
      </c>
      <c r="W804" s="134">
        <f t="shared" si="139"/>
        <v>1124</v>
      </c>
      <c r="X804" s="134" t="e">
        <f t="shared" ca="1" si="140"/>
        <v>#NAME?</v>
      </c>
      <c r="Y804" s="132" t="e">
        <f t="shared" ca="1" si="141"/>
        <v>#NAME?</v>
      </c>
      <c r="Z804" s="137" t="e">
        <f t="shared" ca="1" si="142"/>
        <v>#NAME?</v>
      </c>
      <c r="AA804" s="125">
        <v>8.0246913580246897</v>
      </c>
      <c r="AB804" s="125">
        <v>17.370892018779301</v>
      </c>
      <c r="AC804" s="123" t="s">
        <v>11776</v>
      </c>
      <c r="AD804" s="125">
        <v>10.8998732572877</v>
      </c>
      <c r="AE804" s="123" t="s">
        <v>11777</v>
      </c>
      <c r="AF804" s="125">
        <v>28.221819787985901</v>
      </c>
      <c r="AG804" s="123" t="s">
        <v>11778</v>
      </c>
      <c r="AH804" s="125">
        <v>81.433875</v>
      </c>
      <c r="AI804" s="123" t="s">
        <v>163</v>
      </c>
      <c r="AJ804" s="123" t="s">
        <v>166</v>
      </c>
      <c r="AK804" s="124">
        <v>4.0782381193999999</v>
      </c>
      <c r="AL804" s="123" t="s">
        <v>159</v>
      </c>
      <c r="AM804" s="36">
        <v>42153</v>
      </c>
      <c r="AN804" s="123" t="s">
        <v>9271</v>
      </c>
      <c r="AO804" s="123" t="s">
        <v>550</v>
      </c>
      <c r="AP804" s="123" t="s">
        <v>167</v>
      </c>
      <c r="AQ804" s="123" t="s">
        <v>483</v>
      </c>
    </row>
    <row r="805" spans="1:43">
      <c r="A805" s="123" t="s">
        <v>8626</v>
      </c>
      <c r="B805" s="123" t="s">
        <v>8627</v>
      </c>
      <c r="C805" s="36">
        <v>43830</v>
      </c>
      <c r="D805" s="124">
        <v>1.1518999999999999</v>
      </c>
      <c r="E805" s="124">
        <v>1.1518999999999999</v>
      </c>
      <c r="F805" s="125">
        <v>0.112984529810521</v>
      </c>
      <c r="G805" s="36">
        <v>43829</v>
      </c>
      <c r="H805" s="124">
        <v>1.1506000000000001</v>
      </c>
      <c r="I805" s="125">
        <v>17.3372720790465</v>
      </c>
      <c r="J805" s="123" t="s">
        <v>11779</v>
      </c>
      <c r="K805" s="125">
        <v>0.69936183232800098</v>
      </c>
      <c r="L805" s="125">
        <v>3.0045604936063501</v>
      </c>
      <c r="M805" s="130">
        <v>4.8420861017566104</v>
      </c>
      <c r="N805" s="137">
        <f t="shared" si="132"/>
        <v>19.368344407026441</v>
      </c>
      <c r="O805" s="132">
        <f t="shared" si="133"/>
        <v>0.19368344407026442</v>
      </c>
      <c r="P805" s="134">
        <f t="shared" si="134"/>
        <v>778</v>
      </c>
      <c r="Q805" s="134">
        <v>1124</v>
      </c>
      <c r="R805" s="134" t="str">
        <f t="shared" si="135"/>
        <v>778/1124</v>
      </c>
      <c r="S805" s="132">
        <f t="shared" si="136"/>
        <v>0.69217081850533813</v>
      </c>
      <c r="T805" s="137">
        <f t="shared" si="137"/>
        <v>65.391459074733092</v>
      </c>
      <c r="U805" s="133" t="e">
        <f ca="1">[1]!f_risk_annusharpe(A805,"2019/9/30","2019/12/31",1,1,3)</f>
        <v>#NAME?</v>
      </c>
      <c r="V805" s="134" t="e">
        <f t="shared" ca="1" si="138"/>
        <v>#NAME?</v>
      </c>
      <c r="W805" s="134">
        <f t="shared" si="139"/>
        <v>1124</v>
      </c>
      <c r="X805" s="134" t="e">
        <f t="shared" ca="1" si="140"/>
        <v>#NAME?</v>
      </c>
      <c r="Y805" s="132" t="e">
        <f t="shared" ca="1" si="141"/>
        <v>#NAME?</v>
      </c>
      <c r="Z805" s="137" t="e">
        <f t="shared" ca="1" si="142"/>
        <v>#NAME?</v>
      </c>
      <c r="AA805" s="125">
        <v>8.6800641569959307</v>
      </c>
      <c r="AB805" s="125">
        <v>17.3372720790465</v>
      </c>
      <c r="AC805" s="123" t="s">
        <v>11779</v>
      </c>
      <c r="AD805" s="125">
        <v>15.19</v>
      </c>
      <c r="AE805" s="123" t="s">
        <v>11780</v>
      </c>
      <c r="AF805" s="126">
        <v>0</v>
      </c>
      <c r="AG805" s="123"/>
      <c r="AH805" s="125">
        <v>15.19</v>
      </c>
      <c r="AI805" s="123" t="s">
        <v>157</v>
      </c>
      <c r="AJ805" s="123" t="s">
        <v>95</v>
      </c>
      <c r="AK805" s="124">
        <v>2.5267722014</v>
      </c>
      <c r="AL805" s="123" t="s">
        <v>159</v>
      </c>
      <c r="AM805" s="36">
        <v>43097</v>
      </c>
      <c r="AN805" s="123" t="s">
        <v>9271</v>
      </c>
      <c r="AO805" s="123" t="s">
        <v>11781</v>
      </c>
      <c r="AP805" s="123" t="s">
        <v>492</v>
      </c>
      <c r="AQ805" s="123" t="s">
        <v>162</v>
      </c>
    </row>
    <row r="806" spans="1:43">
      <c r="A806" s="123" t="s">
        <v>8628</v>
      </c>
      <c r="B806" s="123" t="s">
        <v>8629</v>
      </c>
      <c r="C806" s="36">
        <v>43830</v>
      </c>
      <c r="D806" s="124">
        <v>1.022</v>
      </c>
      <c r="E806" s="124">
        <v>1.022</v>
      </c>
      <c r="F806" s="125">
        <v>0</v>
      </c>
      <c r="G806" s="36">
        <v>43829</v>
      </c>
      <c r="H806" s="124">
        <v>1.022</v>
      </c>
      <c r="I806" s="125">
        <v>17.336394948335201</v>
      </c>
      <c r="J806" s="123" t="s">
        <v>11782</v>
      </c>
      <c r="K806" s="125">
        <v>1.4895729890764799</v>
      </c>
      <c r="L806" s="125">
        <v>4.7131147540983704</v>
      </c>
      <c r="M806" s="130">
        <v>6.2370062370062396</v>
      </c>
      <c r="N806" s="137">
        <f t="shared" si="132"/>
        <v>24.948024948024958</v>
      </c>
      <c r="O806" s="132">
        <f t="shared" si="133"/>
        <v>0.24948024948024958</v>
      </c>
      <c r="P806" s="134">
        <f t="shared" si="134"/>
        <v>661</v>
      </c>
      <c r="Q806" s="134">
        <v>1124</v>
      </c>
      <c r="R806" s="134" t="str">
        <f t="shared" si="135"/>
        <v>661/1124</v>
      </c>
      <c r="S806" s="132">
        <f t="shared" si="136"/>
        <v>0.58807829181494664</v>
      </c>
      <c r="T806" s="137">
        <f t="shared" si="137"/>
        <v>70.596085409252666</v>
      </c>
      <c r="U806" s="133" t="e">
        <f ca="1">[1]!f_risk_annusharpe(A806,"2019/9/30","2019/12/31",1,1,3)</f>
        <v>#NAME?</v>
      </c>
      <c r="V806" s="134" t="e">
        <f t="shared" ca="1" si="138"/>
        <v>#NAME?</v>
      </c>
      <c r="W806" s="134">
        <f t="shared" si="139"/>
        <v>1124</v>
      </c>
      <c r="X806" s="134" t="e">
        <f t="shared" ca="1" si="140"/>
        <v>#NAME?</v>
      </c>
      <c r="Y806" s="132" t="e">
        <f t="shared" ca="1" si="141"/>
        <v>#NAME?</v>
      </c>
      <c r="Z806" s="137" t="e">
        <f t="shared" ca="1" si="142"/>
        <v>#NAME?</v>
      </c>
      <c r="AA806" s="125">
        <v>5.68769389865564</v>
      </c>
      <c r="AB806" s="125">
        <v>17.336394948335201</v>
      </c>
      <c r="AC806" s="123" t="s">
        <v>11782</v>
      </c>
      <c r="AD806" s="125">
        <v>-11.972437553832901</v>
      </c>
      <c r="AE806" s="123" t="s">
        <v>11783</v>
      </c>
      <c r="AF806" s="125">
        <v>-0.1953125</v>
      </c>
      <c r="AG806" s="123" t="s">
        <v>11784</v>
      </c>
      <c r="AH806" s="125">
        <v>2.2000000000000002</v>
      </c>
      <c r="AI806" s="123" t="s">
        <v>163</v>
      </c>
      <c r="AJ806" s="123" t="s">
        <v>186</v>
      </c>
      <c r="AK806" s="124">
        <v>1.4754329825000001</v>
      </c>
      <c r="AL806" s="123" t="s">
        <v>159</v>
      </c>
      <c r="AM806" s="36">
        <v>42179</v>
      </c>
      <c r="AN806" s="123" t="s">
        <v>9271</v>
      </c>
      <c r="AO806" s="123" t="s">
        <v>535</v>
      </c>
      <c r="AP806" s="123" t="s">
        <v>412</v>
      </c>
      <c r="AQ806" s="123" t="s">
        <v>183</v>
      </c>
    </row>
    <row r="807" spans="1:43">
      <c r="A807" s="123" t="s">
        <v>8630</v>
      </c>
      <c r="B807" s="123" t="s">
        <v>8631</v>
      </c>
      <c r="C807" s="36">
        <v>43830</v>
      </c>
      <c r="D807" s="124">
        <v>0.97699999999999998</v>
      </c>
      <c r="E807" s="124">
        <v>0.97699999999999998</v>
      </c>
      <c r="F807" s="125">
        <v>0.82559339525283904</v>
      </c>
      <c r="G807" s="36">
        <v>43829</v>
      </c>
      <c r="H807" s="124">
        <v>0.96899999999999997</v>
      </c>
      <c r="I807" s="125">
        <v>17.286914765906399</v>
      </c>
      <c r="J807" s="123" t="s">
        <v>11785</v>
      </c>
      <c r="K807" s="125">
        <v>0</v>
      </c>
      <c r="L807" s="125">
        <v>11.0227272727273</v>
      </c>
      <c r="M807" s="130">
        <v>7.4807480748074804</v>
      </c>
      <c r="N807" s="137">
        <f t="shared" si="132"/>
        <v>29.922992299229922</v>
      </c>
      <c r="O807" s="132">
        <f t="shared" si="133"/>
        <v>0.29922992299229922</v>
      </c>
      <c r="P807" s="134">
        <f t="shared" si="134"/>
        <v>556</v>
      </c>
      <c r="Q807" s="134">
        <v>1124</v>
      </c>
      <c r="R807" s="134" t="str">
        <f t="shared" si="135"/>
        <v>556/1124</v>
      </c>
      <c r="S807" s="132">
        <f t="shared" si="136"/>
        <v>0.49466192170818507</v>
      </c>
      <c r="T807" s="137">
        <f t="shared" si="137"/>
        <v>75.266903914590756</v>
      </c>
      <c r="U807" s="133" t="e">
        <f ca="1">[1]!f_risk_annusharpe(A807,"2019/9/30","2019/12/31",1,1,3)</f>
        <v>#NAME?</v>
      </c>
      <c r="V807" s="134" t="e">
        <f t="shared" ca="1" si="138"/>
        <v>#NAME?</v>
      </c>
      <c r="W807" s="134">
        <f t="shared" si="139"/>
        <v>1124</v>
      </c>
      <c r="X807" s="134" t="e">
        <f t="shared" ca="1" si="140"/>
        <v>#NAME?</v>
      </c>
      <c r="Y807" s="132" t="e">
        <f t="shared" ca="1" si="141"/>
        <v>#NAME?</v>
      </c>
      <c r="Z807" s="137" t="e">
        <f t="shared" ca="1" si="142"/>
        <v>#NAME?</v>
      </c>
      <c r="AA807" s="125">
        <v>8.4350721420643708</v>
      </c>
      <c r="AB807" s="125">
        <v>17.286914765906399</v>
      </c>
      <c r="AC807" s="123" t="s">
        <v>11785</v>
      </c>
      <c r="AD807" s="125">
        <v>-2.2022022022022001</v>
      </c>
      <c r="AE807" s="123" t="s">
        <v>11786</v>
      </c>
      <c r="AF807" s="125">
        <v>-2.1042084168336701</v>
      </c>
      <c r="AG807" s="123" t="s">
        <v>11787</v>
      </c>
      <c r="AH807" s="125">
        <v>-2.2999999999999998</v>
      </c>
      <c r="AI807" s="123" t="s">
        <v>157</v>
      </c>
      <c r="AJ807" s="123" t="s">
        <v>186</v>
      </c>
      <c r="AK807" s="124">
        <v>0.93046093730000001</v>
      </c>
      <c r="AL807" s="123" t="s">
        <v>159</v>
      </c>
      <c r="AM807" s="36">
        <v>42128</v>
      </c>
      <c r="AN807" s="123" t="s">
        <v>9271</v>
      </c>
      <c r="AO807" s="123" t="s">
        <v>11788</v>
      </c>
      <c r="AP807" s="123" t="s">
        <v>271</v>
      </c>
      <c r="AQ807" s="123" t="s">
        <v>162</v>
      </c>
    </row>
    <row r="808" spans="1:43">
      <c r="A808" s="123" t="s">
        <v>8632</v>
      </c>
      <c r="B808" s="123" t="s">
        <v>8633</v>
      </c>
      <c r="C808" s="36">
        <v>43830</v>
      </c>
      <c r="D808" s="124">
        <v>0.90449999999999997</v>
      </c>
      <c r="E808" s="124">
        <v>0.90449999999999997</v>
      </c>
      <c r="F808" s="125">
        <v>9.9601593625499293E-2</v>
      </c>
      <c r="G808" s="36">
        <v>43829</v>
      </c>
      <c r="H808" s="124">
        <v>0.90359999999999996</v>
      </c>
      <c r="I808" s="125">
        <v>17.254342753435299</v>
      </c>
      <c r="J808" s="123" t="s">
        <v>11789</v>
      </c>
      <c r="K808" s="125">
        <v>1.37861466039004</v>
      </c>
      <c r="L808" s="125">
        <v>6.3617121354656501</v>
      </c>
      <c r="M808" s="130">
        <v>11.309377307408299</v>
      </c>
      <c r="N808" s="137">
        <f t="shared" si="132"/>
        <v>45.237509229633197</v>
      </c>
      <c r="O808" s="132">
        <f t="shared" si="133"/>
        <v>0.45237509229633199</v>
      </c>
      <c r="P808" s="134">
        <f t="shared" si="134"/>
        <v>254</v>
      </c>
      <c r="Q808" s="134">
        <v>1124</v>
      </c>
      <c r="R808" s="134" t="str">
        <f t="shared" si="135"/>
        <v>254/1124</v>
      </c>
      <c r="S808" s="132">
        <f t="shared" si="136"/>
        <v>0.22597864768683273</v>
      </c>
      <c r="T808" s="137">
        <f t="shared" si="137"/>
        <v>88.70106761565836</v>
      </c>
      <c r="U808" s="133" t="e">
        <f ca="1">[1]!f_risk_annusharpe(A808,"2019/9/30","2019/12/31",1,1,3)</f>
        <v>#NAME?</v>
      </c>
      <c r="V808" s="134" t="e">
        <f t="shared" ca="1" si="138"/>
        <v>#NAME?</v>
      </c>
      <c r="W808" s="134">
        <f t="shared" si="139"/>
        <v>1124</v>
      </c>
      <c r="X808" s="134" t="e">
        <f t="shared" ca="1" si="140"/>
        <v>#NAME?</v>
      </c>
      <c r="Y808" s="132" t="e">
        <f t="shared" ca="1" si="141"/>
        <v>#NAME?</v>
      </c>
      <c r="Z808" s="137" t="e">
        <f t="shared" ca="1" si="142"/>
        <v>#NAME?</v>
      </c>
      <c r="AA808" s="125">
        <v>12.794612794612799</v>
      </c>
      <c r="AB808" s="125">
        <v>17.254342753435299</v>
      </c>
      <c r="AC808" s="123" t="s">
        <v>11789</v>
      </c>
      <c r="AD808" s="126">
        <v>0</v>
      </c>
      <c r="AE808" s="123"/>
      <c r="AF808" s="126">
        <v>0</v>
      </c>
      <c r="AG808" s="123"/>
      <c r="AH808" s="125">
        <v>-9.5500000000000007</v>
      </c>
      <c r="AI808" s="123" t="s">
        <v>174</v>
      </c>
      <c r="AJ808" s="123" t="s">
        <v>95</v>
      </c>
      <c r="AK808" s="124">
        <v>15.4761378404</v>
      </c>
      <c r="AL808" s="123" t="s">
        <v>159</v>
      </c>
      <c r="AM808" s="36">
        <v>43166</v>
      </c>
      <c r="AN808" s="123" t="s">
        <v>9271</v>
      </c>
      <c r="AO808" s="123" t="s">
        <v>11790</v>
      </c>
      <c r="AP808" s="123" t="s">
        <v>167</v>
      </c>
      <c r="AQ808" s="123" t="s">
        <v>185</v>
      </c>
    </row>
    <row r="809" spans="1:43">
      <c r="A809" s="123" t="s">
        <v>8634</v>
      </c>
      <c r="B809" s="123" t="s">
        <v>8635</v>
      </c>
      <c r="C809" s="36">
        <v>43830</v>
      </c>
      <c r="D809" s="124">
        <v>1.0949</v>
      </c>
      <c r="E809" s="124">
        <v>1.1438999999999999</v>
      </c>
      <c r="F809" s="125">
        <v>0.45875768419121199</v>
      </c>
      <c r="G809" s="36">
        <v>43826</v>
      </c>
      <c r="H809" s="124">
        <v>1.0899000000000001</v>
      </c>
      <c r="I809" s="125">
        <v>17.233217753956101</v>
      </c>
      <c r="J809" s="123" t="s">
        <v>11791</v>
      </c>
      <c r="K809" s="125">
        <v>0.53254981177119698</v>
      </c>
      <c r="L809" s="125">
        <v>1.8038335357041599</v>
      </c>
      <c r="M809" s="130">
        <v>3.63466442749628</v>
      </c>
      <c r="N809" s="137">
        <f t="shared" si="132"/>
        <v>14.53865770998512</v>
      </c>
      <c r="O809" s="132">
        <f t="shared" si="133"/>
        <v>0.1453865770998512</v>
      </c>
      <c r="P809" s="134">
        <f t="shared" si="134"/>
        <v>884</v>
      </c>
      <c r="Q809" s="134">
        <v>1124</v>
      </c>
      <c r="R809" s="134" t="str">
        <f t="shared" si="135"/>
        <v>884/1124</v>
      </c>
      <c r="S809" s="132">
        <f t="shared" si="136"/>
        <v>0.78647686832740216</v>
      </c>
      <c r="T809" s="137">
        <f t="shared" si="137"/>
        <v>60.676156583629897</v>
      </c>
      <c r="U809" s="133" t="e">
        <f ca="1">[1]!f_risk_annusharpe(A809,"2019/9/30","2019/12/31",1,1,3)</f>
        <v>#NAME?</v>
      </c>
      <c r="V809" s="134" t="e">
        <f t="shared" ca="1" si="138"/>
        <v>#NAME?</v>
      </c>
      <c r="W809" s="134">
        <f t="shared" si="139"/>
        <v>1124</v>
      </c>
      <c r="X809" s="134" t="e">
        <f t="shared" ca="1" si="140"/>
        <v>#NAME?</v>
      </c>
      <c r="Y809" s="132" t="e">
        <f t="shared" ca="1" si="141"/>
        <v>#NAME?</v>
      </c>
      <c r="Z809" s="137" t="e">
        <f t="shared" ca="1" si="142"/>
        <v>#NAME?</v>
      </c>
      <c r="AA809" s="125">
        <v>8.7505194354884992</v>
      </c>
      <c r="AB809" s="125">
        <v>17.233217753956101</v>
      </c>
      <c r="AC809" s="123" t="s">
        <v>11791</v>
      </c>
      <c r="AD809" s="126">
        <v>0</v>
      </c>
      <c r="AE809" s="123"/>
      <c r="AF809" s="126">
        <v>0</v>
      </c>
      <c r="AG809" s="123"/>
      <c r="AH809" s="125">
        <v>14.82993679</v>
      </c>
      <c r="AI809" s="123" t="s">
        <v>174</v>
      </c>
      <c r="AJ809" s="123" t="s">
        <v>95</v>
      </c>
      <c r="AK809" s="124">
        <v>3.6529758490000002</v>
      </c>
      <c r="AL809" s="123" t="s">
        <v>159</v>
      </c>
      <c r="AM809" s="36">
        <v>43186</v>
      </c>
      <c r="AN809" s="123" t="s">
        <v>9271</v>
      </c>
      <c r="AO809" s="123" t="s">
        <v>351</v>
      </c>
      <c r="AP809" s="123" t="s">
        <v>238</v>
      </c>
      <c r="AQ809" s="123" t="s">
        <v>185</v>
      </c>
    </row>
    <row r="810" spans="1:43">
      <c r="A810" s="123" t="s">
        <v>8636</v>
      </c>
      <c r="B810" s="123" t="s">
        <v>8637</v>
      </c>
      <c r="C810" s="36">
        <v>43830</v>
      </c>
      <c r="D810" s="124">
        <v>1.1658999999999999</v>
      </c>
      <c r="E810" s="124">
        <v>1.2659</v>
      </c>
      <c r="F810" s="125">
        <v>0.326994234575334</v>
      </c>
      <c r="G810" s="36">
        <v>43829</v>
      </c>
      <c r="H810" s="124">
        <v>1.1620999999999999</v>
      </c>
      <c r="I810" s="125">
        <v>17.218876134686301</v>
      </c>
      <c r="J810" s="123" t="s">
        <v>11792</v>
      </c>
      <c r="K810" s="125">
        <v>2.1733415125755799</v>
      </c>
      <c r="L810" s="125">
        <v>4.6964549080852196</v>
      </c>
      <c r="M810" s="130">
        <v>6.7185100097425101</v>
      </c>
      <c r="N810" s="137">
        <f t="shared" si="132"/>
        <v>26.87404003897004</v>
      </c>
      <c r="O810" s="132">
        <f t="shared" si="133"/>
        <v>0.26874040038970043</v>
      </c>
      <c r="P810" s="134">
        <f t="shared" si="134"/>
        <v>626</v>
      </c>
      <c r="Q810" s="134">
        <v>1124</v>
      </c>
      <c r="R810" s="134" t="str">
        <f t="shared" si="135"/>
        <v>626/1124</v>
      </c>
      <c r="S810" s="132">
        <f t="shared" si="136"/>
        <v>0.55693950177935947</v>
      </c>
      <c r="T810" s="137">
        <f t="shared" si="137"/>
        <v>72.153024911032034</v>
      </c>
      <c r="U810" s="133" t="e">
        <f ca="1">[1]!f_risk_annusharpe(A810,"2019/9/30","2019/12/31",1,1,3)</f>
        <v>#NAME?</v>
      </c>
      <c r="V810" s="134" t="e">
        <f t="shared" ca="1" si="138"/>
        <v>#NAME?</v>
      </c>
      <c r="W810" s="134">
        <f t="shared" si="139"/>
        <v>1124</v>
      </c>
      <c r="X810" s="134" t="e">
        <f t="shared" ca="1" si="140"/>
        <v>#NAME?</v>
      </c>
      <c r="Y810" s="132" t="e">
        <f t="shared" ca="1" si="141"/>
        <v>#NAME?</v>
      </c>
      <c r="Z810" s="137" t="e">
        <f t="shared" ca="1" si="142"/>
        <v>#NAME?</v>
      </c>
      <c r="AA810" s="125">
        <v>14.576430775473399</v>
      </c>
      <c r="AB810" s="125">
        <v>17.218876134686301</v>
      </c>
      <c r="AC810" s="123" t="s">
        <v>11792</v>
      </c>
      <c r="AD810" s="125">
        <v>19.647139105461399</v>
      </c>
      <c r="AE810" s="123" t="s">
        <v>11793</v>
      </c>
      <c r="AF810" s="125">
        <v>25.5585590217391</v>
      </c>
      <c r="AG810" s="123" t="s">
        <v>11794</v>
      </c>
      <c r="AH810" s="125">
        <v>27.06526173</v>
      </c>
      <c r="AI810" s="123" t="s">
        <v>157</v>
      </c>
      <c r="AJ810" s="123" t="s">
        <v>197</v>
      </c>
      <c r="AK810" s="124">
        <v>1.9367702630999999</v>
      </c>
      <c r="AL810" s="123" t="s">
        <v>159</v>
      </c>
      <c r="AM810" s="36">
        <v>42398</v>
      </c>
      <c r="AN810" s="123" t="s">
        <v>9271</v>
      </c>
      <c r="AO810" s="123" t="s">
        <v>11714</v>
      </c>
      <c r="AP810" s="123" t="s">
        <v>196</v>
      </c>
      <c r="AQ810" s="123" t="s">
        <v>247</v>
      </c>
    </row>
    <row r="811" spans="1:43">
      <c r="A811" s="123" t="s">
        <v>8638</v>
      </c>
      <c r="B811" s="123" t="s">
        <v>8639</v>
      </c>
      <c r="C811" s="36">
        <v>43830</v>
      </c>
      <c r="D811" s="124">
        <v>1.1641999999999999</v>
      </c>
      <c r="E811" s="124">
        <v>1.1641999999999999</v>
      </c>
      <c r="F811" s="125">
        <v>0.14623655913976899</v>
      </c>
      <c r="G811" s="36">
        <v>43829</v>
      </c>
      <c r="H811" s="124">
        <v>1.1625000000000001</v>
      </c>
      <c r="I811" s="125">
        <v>17.217076117599699</v>
      </c>
      <c r="J811" s="123" t="s">
        <v>11795</v>
      </c>
      <c r="K811" s="125">
        <v>1.02395001735507</v>
      </c>
      <c r="L811" s="125">
        <v>2.6903060774455301</v>
      </c>
      <c r="M811" s="130">
        <v>3.11780336581044</v>
      </c>
      <c r="N811" s="137">
        <f t="shared" si="132"/>
        <v>12.47121346324176</v>
      </c>
      <c r="O811" s="132">
        <f t="shared" si="133"/>
        <v>0.12471213463241761</v>
      </c>
      <c r="P811" s="134">
        <f t="shared" si="134"/>
        <v>941</v>
      </c>
      <c r="Q811" s="134">
        <v>1124</v>
      </c>
      <c r="R811" s="134" t="str">
        <f t="shared" si="135"/>
        <v>941/1124</v>
      </c>
      <c r="S811" s="132">
        <f t="shared" si="136"/>
        <v>0.83718861209964412</v>
      </c>
      <c r="T811" s="137">
        <f t="shared" si="137"/>
        <v>60</v>
      </c>
      <c r="U811" s="133" t="e">
        <f ca="1">[1]!f_risk_annusharpe(A811,"2019/9/30","2019/12/31",1,1,3)</f>
        <v>#NAME?</v>
      </c>
      <c r="V811" s="134" t="e">
        <f t="shared" ca="1" si="138"/>
        <v>#NAME?</v>
      </c>
      <c r="W811" s="134">
        <f t="shared" si="139"/>
        <v>1124</v>
      </c>
      <c r="X811" s="134" t="e">
        <f t="shared" ca="1" si="140"/>
        <v>#NAME?</v>
      </c>
      <c r="Y811" s="132" t="e">
        <f t="shared" ca="1" si="141"/>
        <v>#NAME?</v>
      </c>
      <c r="Z811" s="137" t="e">
        <f t="shared" ca="1" si="142"/>
        <v>#NAME?</v>
      </c>
      <c r="AA811" s="125">
        <v>6.2323204671958896</v>
      </c>
      <c r="AB811" s="125">
        <v>17.217076117599699</v>
      </c>
      <c r="AC811" s="123" t="s">
        <v>11795</v>
      </c>
      <c r="AD811" s="125">
        <v>6.2517112348270496</v>
      </c>
      <c r="AE811" s="123" t="s">
        <v>11796</v>
      </c>
      <c r="AF811" s="125">
        <v>14.914618497680401</v>
      </c>
      <c r="AG811" s="123" t="s">
        <v>11797</v>
      </c>
      <c r="AH811" s="125">
        <v>16.420000000000002</v>
      </c>
      <c r="AI811" s="123" t="s">
        <v>163</v>
      </c>
      <c r="AJ811" s="123" t="s">
        <v>189</v>
      </c>
      <c r="AK811" s="124">
        <v>5.6533991267000001</v>
      </c>
      <c r="AL811" s="123" t="s">
        <v>159</v>
      </c>
      <c r="AM811" s="36">
        <v>42458</v>
      </c>
      <c r="AN811" s="123" t="s">
        <v>9271</v>
      </c>
      <c r="AO811" s="123" t="s">
        <v>567</v>
      </c>
      <c r="AP811" s="123" t="s">
        <v>331</v>
      </c>
      <c r="AQ811" s="123" t="s">
        <v>185</v>
      </c>
    </row>
    <row r="812" spans="1:43">
      <c r="A812" s="123" t="s">
        <v>8640</v>
      </c>
      <c r="B812" s="123" t="s">
        <v>8641</v>
      </c>
      <c r="C812" s="36">
        <v>43830</v>
      </c>
      <c r="D812" s="124">
        <v>1.3089999999999999</v>
      </c>
      <c r="E812" s="124">
        <v>1.355</v>
      </c>
      <c r="F812" s="125">
        <v>7.6452599388375203E-2</v>
      </c>
      <c r="G812" s="36">
        <v>43829</v>
      </c>
      <c r="H812" s="124">
        <v>1.3080000000000001</v>
      </c>
      <c r="I812" s="125">
        <v>17.1405787564767</v>
      </c>
      <c r="J812" s="123" t="s">
        <v>11798</v>
      </c>
      <c r="K812" s="125">
        <v>0.61491160645657295</v>
      </c>
      <c r="L812" s="125">
        <v>1.7885307363931899</v>
      </c>
      <c r="M812" s="130">
        <v>3.3149570063154399</v>
      </c>
      <c r="N812" s="137">
        <f t="shared" si="132"/>
        <v>13.25982802526176</v>
      </c>
      <c r="O812" s="132">
        <f t="shared" si="133"/>
        <v>0.13259828025261761</v>
      </c>
      <c r="P812" s="134">
        <f t="shared" si="134"/>
        <v>917</v>
      </c>
      <c r="Q812" s="134">
        <v>1124</v>
      </c>
      <c r="R812" s="134" t="str">
        <f t="shared" si="135"/>
        <v>917/1124</v>
      </c>
      <c r="S812" s="132">
        <f t="shared" si="136"/>
        <v>0.8158362989323843</v>
      </c>
      <c r="T812" s="137">
        <f t="shared" si="137"/>
        <v>60</v>
      </c>
      <c r="U812" s="133" t="e">
        <f ca="1">[1]!f_risk_annusharpe(A812,"2019/9/30","2019/12/31",1,1,3)</f>
        <v>#NAME?</v>
      </c>
      <c r="V812" s="134" t="e">
        <f t="shared" ca="1" si="138"/>
        <v>#NAME?</v>
      </c>
      <c r="W812" s="134">
        <f t="shared" si="139"/>
        <v>1124</v>
      </c>
      <c r="X812" s="134" t="e">
        <f t="shared" ca="1" si="140"/>
        <v>#NAME?</v>
      </c>
      <c r="Y812" s="132" t="e">
        <f t="shared" ca="1" si="141"/>
        <v>#NAME?</v>
      </c>
      <c r="Z812" s="137" t="e">
        <f t="shared" ca="1" si="142"/>
        <v>#NAME?</v>
      </c>
      <c r="AA812" s="125">
        <v>6.8100710236220499</v>
      </c>
      <c r="AB812" s="125">
        <v>17.1405787564767</v>
      </c>
      <c r="AC812" s="123" t="s">
        <v>11798</v>
      </c>
      <c r="AD812" s="125">
        <v>16.6369649183147</v>
      </c>
      <c r="AE812" s="123" t="s">
        <v>11799</v>
      </c>
      <c r="AF812" s="125">
        <v>29.189323999999999</v>
      </c>
      <c r="AG812" s="123" t="s">
        <v>11800</v>
      </c>
      <c r="AH812" s="125">
        <v>35.648790200000001</v>
      </c>
      <c r="AI812" s="123" t="s">
        <v>163</v>
      </c>
      <c r="AJ812" s="123" t="s">
        <v>166</v>
      </c>
      <c r="AK812" s="124">
        <v>3.0218618015000001</v>
      </c>
      <c r="AL812" s="123" t="s">
        <v>159</v>
      </c>
      <c r="AM812" s="36">
        <v>42157</v>
      </c>
      <c r="AN812" s="123" t="s">
        <v>9271</v>
      </c>
      <c r="AO812" s="123" t="s">
        <v>5992</v>
      </c>
      <c r="AP812" s="123" t="s">
        <v>266</v>
      </c>
      <c r="AQ812" s="123" t="s">
        <v>173</v>
      </c>
    </row>
    <row r="813" spans="1:43">
      <c r="A813" s="123" t="s">
        <v>8642</v>
      </c>
      <c r="B813" s="123" t="s">
        <v>8643</v>
      </c>
      <c r="C813" s="36">
        <v>43830</v>
      </c>
      <c r="D813" s="124">
        <v>1.2179</v>
      </c>
      <c r="E813" s="124">
        <v>1.2179</v>
      </c>
      <c r="F813" s="125">
        <v>0.30472739252182801</v>
      </c>
      <c r="G813" s="36">
        <v>43829</v>
      </c>
      <c r="H813" s="124">
        <v>1.2141999999999999</v>
      </c>
      <c r="I813" s="125">
        <v>17.1170304837004</v>
      </c>
      <c r="J813" s="123" t="s">
        <v>11801</v>
      </c>
      <c r="K813" s="125">
        <v>0.54486914884834003</v>
      </c>
      <c r="L813" s="125">
        <v>2.9414250697320501</v>
      </c>
      <c r="M813" s="130">
        <v>3.5013172431375801</v>
      </c>
      <c r="N813" s="137">
        <f t="shared" si="132"/>
        <v>14.00526897255032</v>
      </c>
      <c r="O813" s="132">
        <f t="shared" si="133"/>
        <v>0.14005268972550319</v>
      </c>
      <c r="P813" s="134">
        <f t="shared" si="134"/>
        <v>901</v>
      </c>
      <c r="Q813" s="134">
        <v>1124</v>
      </c>
      <c r="R813" s="134" t="str">
        <f t="shared" si="135"/>
        <v>901/1124</v>
      </c>
      <c r="S813" s="132">
        <f t="shared" si="136"/>
        <v>0.80160142348754448</v>
      </c>
      <c r="T813" s="137">
        <f t="shared" si="137"/>
        <v>60</v>
      </c>
      <c r="U813" s="133" t="e">
        <f ca="1">[1]!f_risk_annusharpe(A813,"2019/9/30","2019/12/31",1,1,3)</f>
        <v>#NAME?</v>
      </c>
      <c r="V813" s="134" t="e">
        <f t="shared" ca="1" si="138"/>
        <v>#NAME?</v>
      </c>
      <c r="W813" s="134">
        <f t="shared" si="139"/>
        <v>1124</v>
      </c>
      <c r="X813" s="134" t="e">
        <f t="shared" ca="1" si="140"/>
        <v>#NAME?</v>
      </c>
      <c r="Y813" s="132" t="e">
        <f t="shared" ca="1" si="141"/>
        <v>#NAME?</v>
      </c>
      <c r="Z813" s="137" t="e">
        <f t="shared" ca="1" si="142"/>
        <v>#NAME?</v>
      </c>
      <c r="AA813" s="125">
        <v>7.6453950857344903</v>
      </c>
      <c r="AB813" s="125">
        <v>17.1170304837004</v>
      </c>
      <c r="AC813" s="123" t="s">
        <v>11801</v>
      </c>
      <c r="AD813" s="125">
        <v>17.785299806576401</v>
      </c>
      <c r="AE813" s="123" t="s">
        <v>11802</v>
      </c>
      <c r="AF813" s="125">
        <v>20.4648862512364</v>
      </c>
      <c r="AG813" s="123" t="s">
        <v>11803</v>
      </c>
      <c r="AH813" s="125">
        <v>21.79</v>
      </c>
      <c r="AI813" s="123" t="s">
        <v>157</v>
      </c>
      <c r="AJ813" s="123" t="s">
        <v>189</v>
      </c>
      <c r="AK813" s="124">
        <v>1.0921729227000001</v>
      </c>
      <c r="AL813" s="123" t="s">
        <v>159</v>
      </c>
      <c r="AM813" s="36">
        <v>42151</v>
      </c>
      <c r="AN813" s="123" t="s">
        <v>9271</v>
      </c>
      <c r="AO813" s="123" t="s">
        <v>11804</v>
      </c>
      <c r="AP813" s="123" t="s">
        <v>228</v>
      </c>
      <c r="AQ813" s="123" t="s">
        <v>181</v>
      </c>
    </row>
    <row r="814" spans="1:43">
      <c r="A814" s="123" t="s">
        <v>8644</v>
      </c>
      <c r="B814" s="123" t="s">
        <v>8645</v>
      </c>
      <c r="C814" s="36">
        <v>43830</v>
      </c>
      <c r="D814" s="124">
        <v>1.0900000000000001</v>
      </c>
      <c r="E814" s="124">
        <v>1.0900000000000001</v>
      </c>
      <c r="F814" s="125">
        <v>9.18273645546481E-2</v>
      </c>
      <c r="G814" s="36">
        <v>43829</v>
      </c>
      <c r="H814" s="124">
        <v>1.089</v>
      </c>
      <c r="I814" s="125">
        <v>17.078410311492998</v>
      </c>
      <c r="J814" s="123" t="s">
        <v>11805</v>
      </c>
      <c r="K814" s="125">
        <v>1.3011152416356899</v>
      </c>
      <c r="L814" s="125">
        <v>3.9084842707340401</v>
      </c>
      <c r="M814" s="130">
        <v>7.2834645669291502</v>
      </c>
      <c r="N814" s="137">
        <f t="shared" si="132"/>
        <v>29.133858267716601</v>
      </c>
      <c r="O814" s="132">
        <f t="shared" si="133"/>
        <v>0.291338582677166</v>
      </c>
      <c r="P814" s="134">
        <f t="shared" si="134"/>
        <v>573</v>
      </c>
      <c r="Q814" s="134">
        <v>1124</v>
      </c>
      <c r="R814" s="134" t="str">
        <f t="shared" si="135"/>
        <v>573/1124</v>
      </c>
      <c r="S814" s="132">
        <f t="shared" si="136"/>
        <v>0.50978647686832745</v>
      </c>
      <c r="T814" s="137">
        <f t="shared" si="137"/>
        <v>74.510676156583628</v>
      </c>
      <c r="U814" s="133" t="e">
        <f ca="1">[1]!f_risk_annusharpe(A814,"2019/9/30","2019/12/31",1,1,3)</f>
        <v>#NAME?</v>
      </c>
      <c r="V814" s="134" t="e">
        <f t="shared" ca="1" si="138"/>
        <v>#NAME?</v>
      </c>
      <c r="W814" s="134">
        <f t="shared" si="139"/>
        <v>1124</v>
      </c>
      <c r="X814" s="134" t="e">
        <f t="shared" ca="1" si="140"/>
        <v>#NAME?</v>
      </c>
      <c r="Y814" s="132" t="e">
        <f t="shared" ca="1" si="141"/>
        <v>#NAME?</v>
      </c>
      <c r="Z814" s="137" t="e">
        <f t="shared" ca="1" si="142"/>
        <v>#NAME?</v>
      </c>
      <c r="AA814" s="125">
        <v>13.305613305613299</v>
      </c>
      <c r="AB814" s="125">
        <v>17.078410311492998</v>
      </c>
      <c r="AC814" s="123" t="s">
        <v>11805</v>
      </c>
      <c r="AD814" s="125">
        <v>-1.89018901890189</v>
      </c>
      <c r="AE814" s="123" t="s">
        <v>11806</v>
      </c>
      <c r="AF814" s="125">
        <v>-11.0366037117904</v>
      </c>
      <c r="AG814" s="123" t="s">
        <v>11807</v>
      </c>
      <c r="AH814" s="125">
        <v>-18.509529000000001</v>
      </c>
      <c r="AI814" s="123" t="s">
        <v>163</v>
      </c>
      <c r="AJ814" s="123" t="s">
        <v>158</v>
      </c>
      <c r="AK814" s="124">
        <v>1.6210329357</v>
      </c>
      <c r="AL814" s="123" t="s">
        <v>159</v>
      </c>
      <c r="AM814" s="36">
        <v>42685</v>
      </c>
      <c r="AN814" s="123" t="s">
        <v>9271</v>
      </c>
      <c r="AO814" s="123" t="s">
        <v>11808</v>
      </c>
      <c r="AP814" s="123" t="s">
        <v>385</v>
      </c>
      <c r="AQ814" s="123" t="s">
        <v>162</v>
      </c>
    </row>
    <row r="815" spans="1:43">
      <c r="A815" s="123" t="s">
        <v>8646</v>
      </c>
      <c r="B815" s="123" t="s">
        <v>8647</v>
      </c>
      <c r="C815" s="36">
        <v>43830</v>
      </c>
      <c r="D815" s="124">
        <v>0.88990000000000002</v>
      </c>
      <c r="E815" s="124">
        <v>0.90669999999999995</v>
      </c>
      <c r="F815" s="125">
        <v>0.112498593767584</v>
      </c>
      <c r="G815" s="36">
        <v>43829</v>
      </c>
      <c r="H815" s="124">
        <v>0.88890000000000002</v>
      </c>
      <c r="I815" s="125">
        <v>17.0151216305063</v>
      </c>
      <c r="J815" s="123" t="s">
        <v>11809</v>
      </c>
      <c r="K815" s="125">
        <v>0.72439162422185499</v>
      </c>
      <c r="L815" s="125">
        <v>3.0931417979610898</v>
      </c>
      <c r="M815" s="130">
        <v>4.6448730009407297</v>
      </c>
      <c r="N815" s="137">
        <f t="shared" si="132"/>
        <v>18.579492003762919</v>
      </c>
      <c r="O815" s="132">
        <f t="shared" si="133"/>
        <v>0.18579492003762918</v>
      </c>
      <c r="P815" s="134">
        <f t="shared" si="134"/>
        <v>791</v>
      </c>
      <c r="Q815" s="134">
        <v>1124</v>
      </c>
      <c r="R815" s="134" t="str">
        <f t="shared" si="135"/>
        <v>791/1124</v>
      </c>
      <c r="S815" s="132">
        <f t="shared" si="136"/>
        <v>0.7037366548042705</v>
      </c>
      <c r="T815" s="137">
        <f t="shared" si="137"/>
        <v>64.813167259786482</v>
      </c>
      <c r="U815" s="133" t="e">
        <f ca="1">[1]!f_risk_annusharpe(A815,"2019/9/30","2019/12/31",1,1,3)</f>
        <v>#NAME?</v>
      </c>
      <c r="V815" s="134" t="e">
        <f t="shared" ca="1" si="138"/>
        <v>#NAME?</v>
      </c>
      <c r="W815" s="134">
        <f t="shared" si="139"/>
        <v>1124</v>
      </c>
      <c r="X815" s="134" t="e">
        <f t="shared" ca="1" si="140"/>
        <v>#NAME?</v>
      </c>
      <c r="Y815" s="132" t="e">
        <f t="shared" ca="1" si="141"/>
        <v>#NAME?</v>
      </c>
      <c r="Z815" s="137" t="e">
        <f t="shared" ca="1" si="142"/>
        <v>#NAME?</v>
      </c>
      <c r="AA815" s="125">
        <v>10.108883939618901</v>
      </c>
      <c r="AB815" s="125">
        <v>17.0151216305063</v>
      </c>
      <c r="AC815" s="123" t="s">
        <v>11809</v>
      </c>
      <c r="AD815" s="125">
        <v>-5.2693208430913296</v>
      </c>
      <c r="AE815" s="123" t="s">
        <v>11810</v>
      </c>
      <c r="AF815" s="125">
        <v>-10.2176632007143</v>
      </c>
      <c r="AG815" s="123" t="s">
        <v>11811</v>
      </c>
      <c r="AH815" s="125">
        <v>-9.5083827399999894</v>
      </c>
      <c r="AI815" s="123" t="s">
        <v>163</v>
      </c>
      <c r="AJ815" s="123" t="s">
        <v>158</v>
      </c>
      <c r="AK815" s="124">
        <v>2.8314253651999999</v>
      </c>
      <c r="AL815" s="123" t="s">
        <v>159</v>
      </c>
      <c r="AM815" s="36">
        <v>42516</v>
      </c>
      <c r="AN815" s="123" t="s">
        <v>9271</v>
      </c>
      <c r="AO815" s="123" t="s">
        <v>11255</v>
      </c>
      <c r="AP815" s="123" t="s">
        <v>238</v>
      </c>
      <c r="AQ815" s="123" t="s">
        <v>185</v>
      </c>
    </row>
    <row r="816" spans="1:43">
      <c r="A816" s="123" t="s">
        <v>8648</v>
      </c>
      <c r="B816" s="123" t="s">
        <v>8649</v>
      </c>
      <c r="C816" s="36">
        <v>43830</v>
      </c>
      <c r="D816" s="124">
        <v>0.85680000000000001</v>
      </c>
      <c r="E816" s="124">
        <v>0.85680000000000001</v>
      </c>
      <c r="F816" s="125">
        <v>0.222248216165635</v>
      </c>
      <c r="G816" s="36">
        <v>43829</v>
      </c>
      <c r="H816" s="124">
        <v>0.85489999999999999</v>
      </c>
      <c r="I816" s="125">
        <v>17.001229004506399</v>
      </c>
      <c r="J816" s="123" t="s">
        <v>11812</v>
      </c>
      <c r="K816" s="125">
        <v>0.43371234321885299</v>
      </c>
      <c r="L816" s="125">
        <v>5.1030421982335596</v>
      </c>
      <c r="M816" s="130">
        <v>7.2474652647390103</v>
      </c>
      <c r="N816" s="137">
        <f t="shared" si="132"/>
        <v>28.989861058956041</v>
      </c>
      <c r="O816" s="132">
        <f t="shared" si="133"/>
        <v>0.2898986105895604</v>
      </c>
      <c r="P816" s="134">
        <f t="shared" si="134"/>
        <v>582</v>
      </c>
      <c r="Q816" s="134">
        <v>1124</v>
      </c>
      <c r="R816" s="134" t="str">
        <f t="shared" si="135"/>
        <v>582/1124</v>
      </c>
      <c r="S816" s="132">
        <f t="shared" si="136"/>
        <v>0.51779359430604988</v>
      </c>
      <c r="T816" s="137">
        <f t="shared" si="137"/>
        <v>74.110320284697508</v>
      </c>
      <c r="U816" s="133" t="e">
        <f ca="1">[1]!f_risk_annusharpe(A816,"2019/9/30","2019/12/31",1,1,3)</f>
        <v>#NAME?</v>
      </c>
      <c r="V816" s="134" t="e">
        <f t="shared" ca="1" si="138"/>
        <v>#NAME?</v>
      </c>
      <c r="W816" s="134">
        <f t="shared" si="139"/>
        <v>1124</v>
      </c>
      <c r="X816" s="134" t="e">
        <f t="shared" ca="1" si="140"/>
        <v>#NAME?</v>
      </c>
      <c r="Y816" s="132" t="e">
        <f t="shared" ca="1" si="141"/>
        <v>#NAME?</v>
      </c>
      <c r="Z816" s="137" t="e">
        <f t="shared" ca="1" si="142"/>
        <v>#NAME?</v>
      </c>
      <c r="AA816" s="125">
        <v>7.6787734070629696</v>
      </c>
      <c r="AB816" s="125">
        <v>17.001229004506399</v>
      </c>
      <c r="AC816" s="123" t="s">
        <v>11812</v>
      </c>
      <c r="AD816" s="125">
        <v>-13.3933083998787</v>
      </c>
      <c r="AE816" s="123" t="s">
        <v>11813</v>
      </c>
      <c r="AF816" s="126">
        <v>0</v>
      </c>
      <c r="AG816" s="123"/>
      <c r="AH816" s="125">
        <v>-14.32</v>
      </c>
      <c r="AI816" s="123" t="s">
        <v>157</v>
      </c>
      <c r="AJ816" s="123" t="s">
        <v>95</v>
      </c>
      <c r="AK816" s="124">
        <v>1.1970083131</v>
      </c>
      <c r="AL816" s="123" t="s">
        <v>159</v>
      </c>
      <c r="AM816" s="36">
        <v>42998</v>
      </c>
      <c r="AN816" s="123" t="s">
        <v>9271</v>
      </c>
      <c r="AO816" s="123" t="s">
        <v>11814</v>
      </c>
      <c r="AP816" s="123" t="s">
        <v>211</v>
      </c>
      <c r="AQ816" s="123" t="s">
        <v>207</v>
      </c>
    </row>
    <row r="817" spans="1:43">
      <c r="A817" s="123" t="s">
        <v>8650</v>
      </c>
      <c r="B817" s="123" t="s">
        <v>8651</v>
      </c>
      <c r="C817" s="36">
        <v>43830</v>
      </c>
      <c r="D817" s="124">
        <v>1.0509999999999999</v>
      </c>
      <c r="E817" s="124">
        <v>1.214</v>
      </c>
      <c r="F817" s="125">
        <v>9.5238095238100604E-2</v>
      </c>
      <c r="G817" s="36">
        <v>43829</v>
      </c>
      <c r="H817" s="124">
        <v>1.05</v>
      </c>
      <c r="I817" s="125">
        <v>16.8041546189414</v>
      </c>
      <c r="J817" s="123" t="s">
        <v>11815</v>
      </c>
      <c r="K817" s="125">
        <v>0</v>
      </c>
      <c r="L817" s="125">
        <v>2.0216259643231602</v>
      </c>
      <c r="M817" s="130">
        <v>5.0134625028663802</v>
      </c>
      <c r="N817" s="137">
        <f t="shared" si="132"/>
        <v>20.053850011465521</v>
      </c>
      <c r="O817" s="132">
        <f t="shared" si="133"/>
        <v>0.20053850011465521</v>
      </c>
      <c r="P817" s="134">
        <f t="shared" si="134"/>
        <v>761</v>
      </c>
      <c r="Q817" s="134">
        <v>1124</v>
      </c>
      <c r="R817" s="134" t="str">
        <f t="shared" si="135"/>
        <v>761/1124</v>
      </c>
      <c r="S817" s="132">
        <f t="shared" si="136"/>
        <v>0.67704626334519569</v>
      </c>
      <c r="T817" s="137">
        <f t="shared" si="137"/>
        <v>66.14768683274022</v>
      </c>
      <c r="U817" s="133" t="e">
        <f ca="1">[1]!f_risk_annusharpe(A817,"2019/9/30","2019/12/31",1,1,3)</f>
        <v>#NAME?</v>
      </c>
      <c r="V817" s="134" t="e">
        <f t="shared" ca="1" si="138"/>
        <v>#NAME?</v>
      </c>
      <c r="W817" s="134">
        <f t="shared" si="139"/>
        <v>1124</v>
      </c>
      <c r="X817" s="134" t="e">
        <f t="shared" ca="1" si="140"/>
        <v>#NAME?</v>
      </c>
      <c r="Y817" s="132" t="e">
        <f t="shared" ca="1" si="141"/>
        <v>#NAME?</v>
      </c>
      <c r="Z817" s="137" t="e">
        <f t="shared" ca="1" si="142"/>
        <v>#NAME?</v>
      </c>
      <c r="AA817" s="125">
        <v>8.6072329020970297</v>
      </c>
      <c r="AB817" s="125">
        <v>16.8041546189414</v>
      </c>
      <c r="AC817" s="123" t="s">
        <v>11815</v>
      </c>
      <c r="AD817" s="125">
        <v>14.684901358248901</v>
      </c>
      <c r="AE817" s="123" t="s">
        <v>11816</v>
      </c>
      <c r="AF817" s="125">
        <v>22.941616566866301</v>
      </c>
      <c r="AG817" s="123" t="s">
        <v>11817</v>
      </c>
      <c r="AH817" s="125">
        <v>23.187499800000001</v>
      </c>
      <c r="AI817" s="123" t="s">
        <v>163</v>
      </c>
      <c r="AJ817" s="123" t="s">
        <v>166</v>
      </c>
      <c r="AK817" s="124">
        <v>5.1219033402000003</v>
      </c>
      <c r="AL817" s="123" t="s">
        <v>159</v>
      </c>
      <c r="AM817" s="36">
        <v>42542</v>
      </c>
      <c r="AN817" s="123" t="s">
        <v>9271</v>
      </c>
      <c r="AO817" s="123" t="s">
        <v>11563</v>
      </c>
      <c r="AP817" s="123" t="s">
        <v>196</v>
      </c>
      <c r="AQ817" s="123" t="s">
        <v>247</v>
      </c>
    </row>
    <row r="818" spans="1:43">
      <c r="A818" s="123" t="s">
        <v>8652</v>
      </c>
      <c r="B818" s="123" t="s">
        <v>8653</v>
      </c>
      <c r="C818" s="36">
        <v>43830</v>
      </c>
      <c r="D818" s="124">
        <v>1.1759999999999999</v>
      </c>
      <c r="E818" s="124">
        <v>1.3640000000000001</v>
      </c>
      <c r="F818" s="125">
        <v>8.5106382978710093E-2</v>
      </c>
      <c r="G818" s="36">
        <v>43829</v>
      </c>
      <c r="H818" s="124">
        <v>1.175</v>
      </c>
      <c r="I818" s="125">
        <v>16.782565614645101</v>
      </c>
      <c r="J818" s="123" t="s">
        <v>11818</v>
      </c>
      <c r="K818" s="125">
        <v>0.68493150684932003</v>
      </c>
      <c r="L818" s="125">
        <v>1.3793479085754901</v>
      </c>
      <c r="M818" s="130">
        <v>2.61783906976228</v>
      </c>
      <c r="N818" s="137">
        <f t="shared" si="132"/>
        <v>10.47135627904912</v>
      </c>
      <c r="O818" s="132">
        <f t="shared" si="133"/>
        <v>0.1047135627904912</v>
      </c>
      <c r="P818" s="134">
        <f t="shared" si="134"/>
        <v>1002</v>
      </c>
      <c r="Q818" s="134">
        <v>1124</v>
      </c>
      <c r="R818" s="134" t="str">
        <f t="shared" si="135"/>
        <v>1002/1124</v>
      </c>
      <c r="S818" s="132">
        <f t="shared" si="136"/>
        <v>0.89145907473309605</v>
      </c>
      <c r="T818" s="137">
        <f t="shared" si="137"/>
        <v>60</v>
      </c>
      <c r="U818" s="133" t="e">
        <f ca="1">[1]!f_risk_annusharpe(A818,"2019/9/30","2019/12/31",1,1,3)</f>
        <v>#NAME?</v>
      </c>
      <c r="V818" s="134" t="e">
        <f t="shared" ca="1" si="138"/>
        <v>#NAME?</v>
      </c>
      <c r="W818" s="134">
        <f t="shared" si="139"/>
        <v>1124</v>
      </c>
      <c r="X818" s="134" t="e">
        <f t="shared" ca="1" si="140"/>
        <v>#NAME?</v>
      </c>
      <c r="Y818" s="132" t="e">
        <f t="shared" ca="1" si="141"/>
        <v>#NAME?</v>
      </c>
      <c r="Z818" s="137" t="e">
        <f t="shared" ca="1" si="142"/>
        <v>#NAME?</v>
      </c>
      <c r="AA818" s="125">
        <v>6.3291533218332301</v>
      </c>
      <c r="AB818" s="125">
        <v>16.782565614645101</v>
      </c>
      <c r="AC818" s="123" t="s">
        <v>11818</v>
      </c>
      <c r="AD818" s="125">
        <v>16.861826276150602</v>
      </c>
      <c r="AE818" s="123" t="s">
        <v>11819</v>
      </c>
      <c r="AF818" s="125">
        <v>30.392047058823501</v>
      </c>
      <c r="AG818" s="123" t="s">
        <v>11820</v>
      </c>
      <c r="AH818" s="125">
        <v>39.649882400000003</v>
      </c>
      <c r="AI818" s="123" t="s">
        <v>163</v>
      </c>
      <c r="AJ818" s="123" t="s">
        <v>197</v>
      </c>
      <c r="AK818" s="124">
        <v>3.6700248646000002</v>
      </c>
      <c r="AL818" s="123" t="s">
        <v>159</v>
      </c>
      <c r="AM818" s="36">
        <v>42046</v>
      </c>
      <c r="AN818" s="123" t="s">
        <v>9271</v>
      </c>
      <c r="AO818" s="123" t="s">
        <v>9734</v>
      </c>
      <c r="AP818" s="123" t="s">
        <v>236</v>
      </c>
      <c r="AQ818" s="123" t="s">
        <v>162</v>
      </c>
    </row>
    <row r="819" spans="1:43">
      <c r="A819" s="123" t="s">
        <v>8654</v>
      </c>
      <c r="B819" s="123" t="s">
        <v>8655</v>
      </c>
      <c r="C819" s="36">
        <v>43830</v>
      </c>
      <c r="D819" s="124">
        <v>1.0725</v>
      </c>
      <c r="E819" s="124">
        <v>1.1325000000000001</v>
      </c>
      <c r="F819" s="125">
        <v>1.76487332764019</v>
      </c>
      <c r="G819" s="36">
        <v>43826</v>
      </c>
      <c r="H819" s="124">
        <v>1.0539000000000001</v>
      </c>
      <c r="I819" s="125">
        <v>16.7680652956298</v>
      </c>
      <c r="J819" s="123" t="s">
        <v>11821</v>
      </c>
      <c r="K819" s="125">
        <v>1.6106110847939199</v>
      </c>
      <c r="L819" s="125">
        <v>6.0201430432344702</v>
      </c>
      <c r="M819" s="130">
        <v>7.86480609729057</v>
      </c>
      <c r="N819" s="137">
        <f t="shared" si="132"/>
        <v>31.45922438916228</v>
      </c>
      <c r="O819" s="132">
        <f t="shared" si="133"/>
        <v>0.31459224389162282</v>
      </c>
      <c r="P819" s="134">
        <f t="shared" si="134"/>
        <v>519</v>
      </c>
      <c r="Q819" s="134">
        <v>1124</v>
      </c>
      <c r="R819" s="134" t="str">
        <f t="shared" si="135"/>
        <v>519/1124</v>
      </c>
      <c r="S819" s="132">
        <f t="shared" si="136"/>
        <v>0.46174377224199287</v>
      </c>
      <c r="T819" s="137">
        <f t="shared" si="137"/>
        <v>76.912811387900362</v>
      </c>
      <c r="U819" s="133" t="e">
        <f ca="1">[1]!f_risk_annusharpe(A819,"2019/9/30","2019/12/31",1,1,3)</f>
        <v>#NAME?</v>
      </c>
      <c r="V819" s="134" t="e">
        <f t="shared" ca="1" si="138"/>
        <v>#NAME?</v>
      </c>
      <c r="W819" s="134">
        <f t="shared" si="139"/>
        <v>1124</v>
      </c>
      <c r="X819" s="134" t="e">
        <f t="shared" ca="1" si="140"/>
        <v>#NAME?</v>
      </c>
      <c r="Y819" s="132" t="e">
        <f t="shared" ca="1" si="141"/>
        <v>#NAME?</v>
      </c>
      <c r="Z819" s="137" t="e">
        <f t="shared" ca="1" si="142"/>
        <v>#NAME?</v>
      </c>
      <c r="AA819" s="125">
        <v>7.7023264737256403</v>
      </c>
      <c r="AB819" s="125">
        <v>16.7680652956298</v>
      </c>
      <c r="AC819" s="123" t="s">
        <v>11821</v>
      </c>
      <c r="AD819" s="126">
        <v>0</v>
      </c>
      <c r="AE819" s="123"/>
      <c r="AF819" s="126">
        <v>0</v>
      </c>
      <c r="AG819" s="123"/>
      <c r="AH819" s="125">
        <v>13.556943499999999</v>
      </c>
      <c r="AI819" s="123" t="s">
        <v>309</v>
      </c>
      <c r="AJ819" s="123" t="s">
        <v>95</v>
      </c>
      <c r="AK819" s="124">
        <v>2.0988341284000001</v>
      </c>
      <c r="AL819" s="123" t="s">
        <v>159</v>
      </c>
      <c r="AM819" s="36">
        <v>43328</v>
      </c>
      <c r="AN819" s="123" t="s">
        <v>9271</v>
      </c>
      <c r="AO819" s="123" t="s">
        <v>11822</v>
      </c>
      <c r="AP819" s="123" t="s">
        <v>236</v>
      </c>
      <c r="AQ819" s="123" t="s">
        <v>162</v>
      </c>
    </row>
    <row r="820" spans="1:43">
      <c r="A820" s="123" t="s">
        <v>8656</v>
      </c>
      <c r="B820" s="123" t="s">
        <v>8657</v>
      </c>
      <c r="C820" s="36">
        <v>43830</v>
      </c>
      <c r="D820" s="124">
        <v>1.2323</v>
      </c>
      <c r="E820" s="124">
        <v>1.2323</v>
      </c>
      <c r="F820" s="125">
        <v>3.2470168033115997E-2</v>
      </c>
      <c r="G820" s="36">
        <v>43829</v>
      </c>
      <c r="H820" s="124">
        <v>1.2319</v>
      </c>
      <c r="I820" s="125">
        <v>16.584673604541202</v>
      </c>
      <c r="J820" s="123" t="s">
        <v>11823</v>
      </c>
      <c r="K820" s="125">
        <v>0.73571486961496702</v>
      </c>
      <c r="L820" s="125">
        <v>1.7084846483988101</v>
      </c>
      <c r="M820" s="130">
        <v>6.3886730553397104</v>
      </c>
      <c r="N820" s="137">
        <f t="shared" si="132"/>
        <v>25.554692221358842</v>
      </c>
      <c r="O820" s="132">
        <f t="shared" si="133"/>
        <v>0.25554692221358843</v>
      </c>
      <c r="P820" s="134">
        <f t="shared" si="134"/>
        <v>645</v>
      </c>
      <c r="Q820" s="134">
        <v>1124</v>
      </c>
      <c r="R820" s="134" t="str">
        <f t="shared" si="135"/>
        <v>645/1124</v>
      </c>
      <c r="S820" s="132">
        <f t="shared" si="136"/>
        <v>0.57384341637010672</v>
      </c>
      <c r="T820" s="137">
        <f t="shared" si="137"/>
        <v>71.307829181494668</v>
      </c>
      <c r="U820" s="133" t="e">
        <f ca="1">[1]!f_risk_annusharpe(A820,"2019/9/30","2019/12/31",1,1,3)</f>
        <v>#NAME?</v>
      </c>
      <c r="V820" s="134" t="e">
        <f t="shared" ca="1" si="138"/>
        <v>#NAME?</v>
      </c>
      <c r="W820" s="134">
        <f t="shared" si="139"/>
        <v>1124</v>
      </c>
      <c r="X820" s="134" t="e">
        <f t="shared" ca="1" si="140"/>
        <v>#NAME?</v>
      </c>
      <c r="Y820" s="132" t="e">
        <f t="shared" ca="1" si="141"/>
        <v>#NAME?</v>
      </c>
      <c r="Z820" s="137" t="e">
        <f t="shared" ca="1" si="142"/>
        <v>#NAME?</v>
      </c>
      <c r="AA820" s="125">
        <v>10.1743406347787</v>
      </c>
      <c r="AB820" s="125">
        <v>16.584673604541202</v>
      </c>
      <c r="AC820" s="123" t="s">
        <v>11823</v>
      </c>
      <c r="AD820" s="125">
        <v>20.400586223742</v>
      </c>
      <c r="AE820" s="123" t="s">
        <v>11824</v>
      </c>
      <c r="AF820" s="125">
        <v>23.563621778802801</v>
      </c>
      <c r="AG820" s="123" t="s">
        <v>11825</v>
      </c>
      <c r="AH820" s="125">
        <v>23.23</v>
      </c>
      <c r="AI820" s="123" t="s">
        <v>157</v>
      </c>
      <c r="AJ820" s="123" t="s">
        <v>197</v>
      </c>
      <c r="AK820" s="124">
        <v>2.0162187289000002</v>
      </c>
      <c r="AL820" s="123" t="s">
        <v>159</v>
      </c>
      <c r="AM820" s="36">
        <v>42704</v>
      </c>
      <c r="AN820" s="123" t="s">
        <v>9271</v>
      </c>
      <c r="AO820" s="123" t="s">
        <v>11015</v>
      </c>
      <c r="AP820" s="123" t="s">
        <v>343</v>
      </c>
      <c r="AQ820" s="123" t="s">
        <v>181</v>
      </c>
    </row>
    <row r="821" spans="1:43">
      <c r="A821" s="123" t="s">
        <v>8658</v>
      </c>
      <c r="B821" s="123" t="s">
        <v>8659</v>
      </c>
      <c r="C821" s="36">
        <v>43830</v>
      </c>
      <c r="D821" s="124">
        <v>1.0084</v>
      </c>
      <c r="E821" s="124">
        <v>1.0633999999999999</v>
      </c>
      <c r="F821" s="125">
        <v>9.9265435775262895E-2</v>
      </c>
      <c r="G821" s="36">
        <v>43829</v>
      </c>
      <c r="H821" s="124">
        <v>1.0074000000000001</v>
      </c>
      <c r="I821" s="125">
        <v>16.564559010519002</v>
      </c>
      <c r="J821" s="123" t="s">
        <v>11826</v>
      </c>
      <c r="K821" s="125">
        <v>0.93083775397859003</v>
      </c>
      <c r="L821" s="125">
        <v>2.5317742755464998</v>
      </c>
      <c r="M821" s="130">
        <v>2.4380333197886999</v>
      </c>
      <c r="N821" s="137">
        <f t="shared" si="132"/>
        <v>9.7521332791547994</v>
      </c>
      <c r="O821" s="132">
        <f t="shared" si="133"/>
        <v>9.7521332791547996E-2</v>
      </c>
      <c r="P821" s="134">
        <f t="shared" si="134"/>
        <v>1021</v>
      </c>
      <c r="Q821" s="134">
        <v>1124</v>
      </c>
      <c r="R821" s="134" t="str">
        <f t="shared" si="135"/>
        <v>1021/1124</v>
      </c>
      <c r="S821" s="132">
        <f t="shared" si="136"/>
        <v>0.90836298932384341</v>
      </c>
      <c r="T821" s="137">
        <f t="shared" si="137"/>
        <v>60</v>
      </c>
      <c r="U821" s="133" t="e">
        <f ca="1">[1]!f_risk_annusharpe(A821,"2019/9/30","2019/12/31",1,1,3)</f>
        <v>#NAME?</v>
      </c>
      <c r="V821" s="134" t="e">
        <f t="shared" ca="1" si="138"/>
        <v>#NAME?</v>
      </c>
      <c r="W821" s="134">
        <f t="shared" si="139"/>
        <v>1124</v>
      </c>
      <c r="X821" s="134" t="e">
        <f t="shared" ca="1" si="140"/>
        <v>#NAME?</v>
      </c>
      <c r="Y821" s="132" t="e">
        <f t="shared" ca="1" si="141"/>
        <v>#NAME?</v>
      </c>
      <c r="Z821" s="137" t="e">
        <f t="shared" ca="1" si="142"/>
        <v>#NAME?</v>
      </c>
      <c r="AA821" s="125">
        <v>7.3679727427598003</v>
      </c>
      <c r="AB821" s="125">
        <v>16.564559010519002</v>
      </c>
      <c r="AC821" s="123" t="s">
        <v>11826</v>
      </c>
      <c r="AD821" s="125">
        <v>0.27844073190135199</v>
      </c>
      <c r="AE821" s="123" t="s">
        <v>11827</v>
      </c>
      <c r="AF821" s="126">
        <v>0</v>
      </c>
      <c r="AG821" s="123"/>
      <c r="AH821" s="125">
        <v>6.2430071999999903</v>
      </c>
      <c r="AI821" s="123" t="s">
        <v>163</v>
      </c>
      <c r="AJ821" s="123" t="s">
        <v>95</v>
      </c>
      <c r="AK821" s="124">
        <v>3.9239517577999998</v>
      </c>
      <c r="AL821" s="123" t="s">
        <v>159</v>
      </c>
      <c r="AM821" s="36">
        <v>42872</v>
      </c>
      <c r="AN821" s="123" t="s">
        <v>9271</v>
      </c>
      <c r="AO821" s="123" t="s">
        <v>11828</v>
      </c>
      <c r="AP821" s="123" t="s">
        <v>292</v>
      </c>
      <c r="AQ821" s="123" t="s">
        <v>183</v>
      </c>
    </row>
    <row r="822" spans="1:43">
      <c r="A822" s="123" t="s">
        <v>8660</v>
      </c>
      <c r="B822" s="123" t="s">
        <v>8661</v>
      </c>
      <c r="C822" s="36">
        <v>43830</v>
      </c>
      <c r="D822" s="124">
        <v>1.1314</v>
      </c>
      <c r="E822" s="124">
        <v>1.2814000000000001</v>
      </c>
      <c r="F822" s="125">
        <v>0.15934844192634401</v>
      </c>
      <c r="G822" s="36">
        <v>43829</v>
      </c>
      <c r="H822" s="124">
        <v>1.1295999999999999</v>
      </c>
      <c r="I822" s="125">
        <v>16.519052523172</v>
      </c>
      <c r="J822" s="123" t="s">
        <v>11829</v>
      </c>
      <c r="K822" s="125">
        <v>0.55995022664651495</v>
      </c>
      <c r="L822" s="125">
        <v>1.20762143304411</v>
      </c>
      <c r="M822" s="130">
        <v>3.1546316557257499</v>
      </c>
      <c r="N822" s="137">
        <f t="shared" si="132"/>
        <v>12.618526622903</v>
      </c>
      <c r="O822" s="132">
        <f t="shared" si="133"/>
        <v>0.12618526622903001</v>
      </c>
      <c r="P822" s="134">
        <f t="shared" si="134"/>
        <v>937</v>
      </c>
      <c r="Q822" s="134">
        <v>1124</v>
      </c>
      <c r="R822" s="134" t="str">
        <f t="shared" si="135"/>
        <v>937/1124</v>
      </c>
      <c r="S822" s="132">
        <f t="shared" si="136"/>
        <v>0.83362989323843417</v>
      </c>
      <c r="T822" s="137">
        <f t="shared" si="137"/>
        <v>60</v>
      </c>
      <c r="U822" s="133" t="e">
        <f ca="1">[1]!f_risk_annusharpe(A822,"2019/9/30","2019/12/31",1,1,3)</f>
        <v>#NAME?</v>
      </c>
      <c r="V822" s="134" t="e">
        <f t="shared" ca="1" si="138"/>
        <v>#NAME?</v>
      </c>
      <c r="W822" s="134">
        <f t="shared" si="139"/>
        <v>1124</v>
      </c>
      <c r="X822" s="134" t="e">
        <f t="shared" ca="1" si="140"/>
        <v>#NAME?</v>
      </c>
      <c r="Y822" s="132" t="e">
        <f t="shared" ca="1" si="141"/>
        <v>#NAME?</v>
      </c>
      <c r="Z822" s="137" t="e">
        <f t="shared" ca="1" si="142"/>
        <v>#NAME?</v>
      </c>
      <c r="AA822" s="125">
        <v>7.8448193689829298</v>
      </c>
      <c r="AB822" s="125">
        <v>16.519052523172</v>
      </c>
      <c r="AC822" s="123" t="s">
        <v>11829</v>
      </c>
      <c r="AD822" s="125">
        <v>22.698302018867899</v>
      </c>
      <c r="AE822" s="123" t="s">
        <v>11830</v>
      </c>
      <c r="AF822" s="125">
        <v>30.8452717706237</v>
      </c>
      <c r="AG822" s="123" t="s">
        <v>11831</v>
      </c>
      <c r="AH822" s="125">
        <v>30.060200139999999</v>
      </c>
      <c r="AI822" s="123" t="s">
        <v>157</v>
      </c>
      <c r="AJ822" s="123" t="s">
        <v>166</v>
      </c>
      <c r="AK822" s="124">
        <v>3.1882323018999998</v>
      </c>
      <c r="AL822" s="123" t="s">
        <v>159</v>
      </c>
      <c r="AM822" s="36">
        <v>42606</v>
      </c>
      <c r="AN822" s="123" t="s">
        <v>9271</v>
      </c>
      <c r="AO822" s="123" t="s">
        <v>11832</v>
      </c>
      <c r="AP822" s="123" t="s">
        <v>215</v>
      </c>
      <c r="AQ822" s="123" t="s">
        <v>181</v>
      </c>
    </row>
    <row r="823" spans="1:43">
      <c r="A823" s="123" t="s">
        <v>8662</v>
      </c>
      <c r="B823" s="123" t="s">
        <v>8663</v>
      </c>
      <c r="C823" s="36">
        <v>43830</v>
      </c>
      <c r="D823" s="124">
        <v>0.99060000000000004</v>
      </c>
      <c r="E823" s="124">
        <v>0.99060000000000004</v>
      </c>
      <c r="F823" s="125">
        <v>0.25301082886348097</v>
      </c>
      <c r="G823" s="36">
        <v>43829</v>
      </c>
      <c r="H823" s="124">
        <v>0.98809999999999998</v>
      </c>
      <c r="I823" s="125">
        <v>16.500058802775499</v>
      </c>
      <c r="J823" s="123" t="s">
        <v>11833</v>
      </c>
      <c r="K823" s="125">
        <v>1.65212929707542</v>
      </c>
      <c r="L823" s="125">
        <v>9.3498178606910205</v>
      </c>
      <c r="M823" s="130">
        <v>9.8835274542429392</v>
      </c>
      <c r="N823" s="137">
        <f t="shared" si="132"/>
        <v>39.534109816971757</v>
      </c>
      <c r="O823" s="132">
        <f t="shared" si="133"/>
        <v>0.39534109816971758</v>
      </c>
      <c r="P823" s="134">
        <f t="shared" si="134"/>
        <v>347</v>
      </c>
      <c r="Q823" s="134">
        <v>1124</v>
      </c>
      <c r="R823" s="134" t="str">
        <f t="shared" si="135"/>
        <v>347/1124</v>
      </c>
      <c r="S823" s="132">
        <f t="shared" si="136"/>
        <v>0.30871886120996439</v>
      </c>
      <c r="T823" s="137">
        <f t="shared" si="137"/>
        <v>84.564056939501782</v>
      </c>
      <c r="U823" s="133" t="e">
        <f ca="1">[1]!f_risk_annusharpe(A823,"2019/9/30","2019/12/31",1,1,3)</f>
        <v>#NAME?</v>
      </c>
      <c r="V823" s="134" t="e">
        <f t="shared" ca="1" si="138"/>
        <v>#NAME?</v>
      </c>
      <c r="W823" s="134">
        <f t="shared" si="139"/>
        <v>1124</v>
      </c>
      <c r="X823" s="134" t="e">
        <f t="shared" ca="1" si="140"/>
        <v>#NAME?</v>
      </c>
      <c r="Y823" s="132" t="e">
        <f t="shared" ca="1" si="141"/>
        <v>#NAME?</v>
      </c>
      <c r="Z823" s="137" t="e">
        <f t="shared" ca="1" si="142"/>
        <v>#NAME?</v>
      </c>
      <c r="AA823" s="125">
        <v>10.2504173622705</v>
      </c>
      <c r="AB823" s="125">
        <v>16.500058802775499</v>
      </c>
      <c r="AC823" s="123" t="s">
        <v>11833</v>
      </c>
      <c r="AD823" s="125">
        <v>2.0193861066244899E-2</v>
      </c>
      <c r="AE823" s="123" t="s">
        <v>11834</v>
      </c>
      <c r="AF823" s="126">
        <v>0</v>
      </c>
      <c r="AG823" s="123"/>
      <c r="AH823" s="125">
        <v>-0.93999999999999595</v>
      </c>
      <c r="AI823" s="123" t="s">
        <v>163</v>
      </c>
      <c r="AJ823" s="123" t="s">
        <v>95</v>
      </c>
      <c r="AK823" s="124">
        <v>1.7123680788</v>
      </c>
      <c r="AL823" s="123" t="s">
        <v>159</v>
      </c>
      <c r="AM823" s="36">
        <v>42956</v>
      </c>
      <c r="AN823" s="123" t="s">
        <v>9271</v>
      </c>
      <c r="AO823" s="123" t="s">
        <v>11835</v>
      </c>
      <c r="AP823" s="123" t="s">
        <v>343</v>
      </c>
      <c r="AQ823" s="123" t="s">
        <v>165</v>
      </c>
    </row>
    <row r="824" spans="1:43">
      <c r="A824" s="123" t="s">
        <v>8664</v>
      </c>
      <c r="B824" s="123" t="s">
        <v>8665</v>
      </c>
      <c r="C824" s="36">
        <v>43830</v>
      </c>
      <c r="D824" s="124">
        <v>0.76639999999999997</v>
      </c>
      <c r="E824" s="124">
        <v>0.76639999999999997</v>
      </c>
      <c r="F824" s="125">
        <v>0.23541721161391899</v>
      </c>
      <c r="G824" s="36">
        <v>43829</v>
      </c>
      <c r="H824" s="124">
        <v>0.76459999999999995</v>
      </c>
      <c r="I824" s="125">
        <v>16.491868065055499</v>
      </c>
      <c r="J824" s="123" t="s">
        <v>11836</v>
      </c>
      <c r="K824" s="125">
        <v>1.60413628529763</v>
      </c>
      <c r="L824" s="125">
        <v>5.8563535911602198</v>
      </c>
      <c r="M824" s="130">
        <v>9.8308971051877307</v>
      </c>
      <c r="N824" s="137">
        <f t="shared" si="132"/>
        <v>39.323588420750923</v>
      </c>
      <c r="O824" s="132">
        <f t="shared" si="133"/>
        <v>0.39323588420750921</v>
      </c>
      <c r="P824" s="134">
        <f t="shared" si="134"/>
        <v>351</v>
      </c>
      <c r="Q824" s="134">
        <v>1124</v>
      </c>
      <c r="R824" s="134" t="str">
        <f t="shared" si="135"/>
        <v>351/1124</v>
      </c>
      <c r="S824" s="132">
        <f t="shared" si="136"/>
        <v>0.3122775800711744</v>
      </c>
      <c r="T824" s="137">
        <f t="shared" si="137"/>
        <v>84.386120996441278</v>
      </c>
      <c r="U824" s="133" t="e">
        <f ca="1">[1]!f_risk_annusharpe(A824,"2019/9/30","2019/12/31",1,1,3)</f>
        <v>#NAME?</v>
      </c>
      <c r="V824" s="134" t="e">
        <f t="shared" ca="1" si="138"/>
        <v>#NAME?</v>
      </c>
      <c r="W824" s="134">
        <f t="shared" si="139"/>
        <v>1124</v>
      </c>
      <c r="X824" s="134" t="e">
        <f t="shared" ca="1" si="140"/>
        <v>#NAME?</v>
      </c>
      <c r="Y824" s="132" t="e">
        <f t="shared" ca="1" si="141"/>
        <v>#NAME?</v>
      </c>
      <c r="Z824" s="137" t="e">
        <f t="shared" ca="1" si="142"/>
        <v>#NAME?</v>
      </c>
      <c r="AA824" s="125">
        <v>13.4903006071376</v>
      </c>
      <c r="AB824" s="125">
        <v>16.491868065055499</v>
      </c>
      <c r="AC824" s="123" t="s">
        <v>11836</v>
      </c>
      <c r="AD824" s="125">
        <v>-17.873981997428199</v>
      </c>
      <c r="AE824" s="123" t="s">
        <v>11837</v>
      </c>
      <c r="AF824" s="125">
        <v>-25.736434108527099</v>
      </c>
      <c r="AG824" s="123" t="s">
        <v>11838</v>
      </c>
      <c r="AH824" s="125">
        <v>-23.36</v>
      </c>
      <c r="AI824" s="123" t="s">
        <v>163</v>
      </c>
      <c r="AJ824" s="123" t="s">
        <v>186</v>
      </c>
      <c r="AK824" s="124">
        <v>0.90389795630000003</v>
      </c>
      <c r="AL824" s="123" t="s">
        <v>159</v>
      </c>
      <c r="AM824" s="36">
        <v>42038</v>
      </c>
      <c r="AN824" s="123" t="s">
        <v>9271</v>
      </c>
      <c r="AO824" s="123" t="s">
        <v>11839</v>
      </c>
      <c r="AP824" s="123" t="s">
        <v>201</v>
      </c>
      <c r="AQ824" s="123" t="s">
        <v>207</v>
      </c>
    </row>
    <row r="825" spans="1:43">
      <c r="A825" s="123" t="s">
        <v>8666</v>
      </c>
      <c r="B825" s="123" t="s">
        <v>8667</v>
      </c>
      <c r="C825" s="36">
        <v>43830</v>
      </c>
      <c r="D825" s="124">
        <v>1.226</v>
      </c>
      <c r="E825" s="124">
        <v>1.2430000000000001</v>
      </c>
      <c r="F825" s="125">
        <v>0</v>
      </c>
      <c r="G825" s="36">
        <v>43829</v>
      </c>
      <c r="H825" s="124">
        <v>1.226</v>
      </c>
      <c r="I825" s="125">
        <v>16.429249762583101</v>
      </c>
      <c r="J825" s="123" t="s">
        <v>11840</v>
      </c>
      <c r="K825" s="125">
        <v>0.98846787479407305</v>
      </c>
      <c r="L825" s="125">
        <v>2.9387069689336598</v>
      </c>
      <c r="M825" s="130">
        <v>1.99667221297838</v>
      </c>
      <c r="N825" s="137">
        <f t="shared" si="132"/>
        <v>7.9866888519135202</v>
      </c>
      <c r="O825" s="132">
        <f t="shared" si="133"/>
        <v>7.9866888519135204E-2</v>
      </c>
      <c r="P825" s="134">
        <f t="shared" si="134"/>
        <v>1062</v>
      </c>
      <c r="Q825" s="134">
        <v>1124</v>
      </c>
      <c r="R825" s="134" t="str">
        <f t="shared" si="135"/>
        <v>1062/1124</v>
      </c>
      <c r="S825" s="132">
        <f t="shared" si="136"/>
        <v>0.94483985765124556</v>
      </c>
      <c r="T825" s="137">
        <f t="shared" si="137"/>
        <v>60</v>
      </c>
      <c r="U825" s="133" t="e">
        <f ca="1">[1]!f_risk_annusharpe(A825,"2019/9/30","2019/12/31",1,1,3)</f>
        <v>#NAME?</v>
      </c>
      <c r="V825" s="134" t="e">
        <f t="shared" ca="1" si="138"/>
        <v>#NAME?</v>
      </c>
      <c r="W825" s="134">
        <f t="shared" si="139"/>
        <v>1124</v>
      </c>
      <c r="X825" s="134" t="e">
        <f t="shared" ca="1" si="140"/>
        <v>#NAME?</v>
      </c>
      <c r="Y825" s="132" t="e">
        <f t="shared" ca="1" si="141"/>
        <v>#NAME?</v>
      </c>
      <c r="Z825" s="137" t="e">
        <f t="shared" ca="1" si="142"/>
        <v>#NAME?</v>
      </c>
      <c r="AA825" s="125">
        <v>6.7014795474325499</v>
      </c>
      <c r="AB825" s="125">
        <v>16.429249762583101</v>
      </c>
      <c r="AC825" s="123" t="s">
        <v>11840</v>
      </c>
      <c r="AD825" s="125">
        <v>13.413506012951</v>
      </c>
      <c r="AE825" s="123" t="s">
        <v>11841</v>
      </c>
      <c r="AF825" s="125">
        <v>22.477522477522498</v>
      </c>
      <c r="AG825" s="123" t="s">
        <v>11842</v>
      </c>
      <c r="AH825" s="125">
        <v>24.6594348</v>
      </c>
      <c r="AI825" s="123" t="s">
        <v>163</v>
      </c>
      <c r="AJ825" s="123" t="s">
        <v>166</v>
      </c>
      <c r="AK825" s="124">
        <v>2.2709466811999999</v>
      </c>
      <c r="AL825" s="123" t="s">
        <v>159</v>
      </c>
      <c r="AM825" s="36">
        <v>42348</v>
      </c>
      <c r="AN825" s="123" t="s">
        <v>9271</v>
      </c>
      <c r="AO825" s="123" t="s">
        <v>10409</v>
      </c>
      <c r="AP825" s="123" t="s">
        <v>179</v>
      </c>
      <c r="AQ825" s="123" t="s">
        <v>181</v>
      </c>
    </row>
    <row r="826" spans="1:43">
      <c r="A826" s="123" t="s">
        <v>8668</v>
      </c>
      <c r="B826" s="123" t="s">
        <v>8669</v>
      </c>
      <c r="C826" s="36">
        <v>43830</v>
      </c>
      <c r="D826" s="124">
        <v>1.1849000000000001</v>
      </c>
      <c r="E826" s="124">
        <v>2.3828999999999998</v>
      </c>
      <c r="F826" s="125">
        <v>0.474857966590358</v>
      </c>
      <c r="G826" s="36">
        <v>43829</v>
      </c>
      <c r="H826" s="124">
        <v>1.1793</v>
      </c>
      <c r="I826" s="125">
        <v>16.4063267511543</v>
      </c>
      <c r="J826" s="123" t="s">
        <v>11843</v>
      </c>
      <c r="K826" s="125">
        <v>2.0497803806735</v>
      </c>
      <c r="L826" s="125">
        <v>6.7669850423499902</v>
      </c>
      <c r="M826" s="130">
        <v>7.7083901463503297</v>
      </c>
      <c r="N826" s="137">
        <f t="shared" si="132"/>
        <v>30.833560585401319</v>
      </c>
      <c r="O826" s="132">
        <f t="shared" si="133"/>
        <v>0.30833560585401321</v>
      </c>
      <c r="P826" s="134">
        <f t="shared" si="134"/>
        <v>534</v>
      </c>
      <c r="Q826" s="134">
        <v>1124</v>
      </c>
      <c r="R826" s="134" t="str">
        <f t="shared" si="135"/>
        <v>534/1124</v>
      </c>
      <c r="S826" s="132">
        <f t="shared" si="136"/>
        <v>0.47508896797153027</v>
      </c>
      <c r="T826" s="137">
        <f t="shared" si="137"/>
        <v>76.245551601423486</v>
      </c>
      <c r="U826" s="133" t="e">
        <f ca="1">[1]!f_risk_annusharpe(A826,"2019/9/30","2019/12/31",1,1,3)</f>
        <v>#NAME?</v>
      </c>
      <c r="V826" s="134" t="e">
        <f t="shared" ca="1" si="138"/>
        <v>#NAME?</v>
      </c>
      <c r="W826" s="134">
        <f t="shared" si="139"/>
        <v>1124</v>
      </c>
      <c r="X826" s="134" t="e">
        <f t="shared" ca="1" si="140"/>
        <v>#NAME?</v>
      </c>
      <c r="Y826" s="132" t="e">
        <f t="shared" ca="1" si="141"/>
        <v>#NAME?</v>
      </c>
      <c r="Z826" s="137" t="e">
        <f t="shared" ca="1" si="142"/>
        <v>#NAME?</v>
      </c>
      <c r="AA826" s="125">
        <v>8.8362266923854307</v>
      </c>
      <c r="AB826" s="125">
        <v>16.4063267511543</v>
      </c>
      <c r="AC826" s="123" t="s">
        <v>11843</v>
      </c>
      <c r="AD826" s="125">
        <v>-8.6430223592906597</v>
      </c>
      <c r="AE826" s="123" t="s">
        <v>11844</v>
      </c>
      <c r="AF826" s="125">
        <v>-5.4726765057837996</v>
      </c>
      <c r="AG826" s="123" t="s">
        <v>11845</v>
      </c>
      <c r="AH826" s="125">
        <v>183.18245023</v>
      </c>
      <c r="AI826" s="123" t="s">
        <v>157</v>
      </c>
      <c r="AJ826" s="123" t="s">
        <v>158</v>
      </c>
      <c r="AK826" s="124">
        <v>1.0090205526</v>
      </c>
      <c r="AL826" s="123" t="s">
        <v>159</v>
      </c>
      <c r="AM826" s="36">
        <v>39786</v>
      </c>
      <c r="AN826" s="123" t="s">
        <v>9271</v>
      </c>
      <c r="AO826" s="123" t="s">
        <v>11846</v>
      </c>
      <c r="AP826" s="123" t="s">
        <v>203</v>
      </c>
      <c r="AQ826" s="123" t="s">
        <v>207</v>
      </c>
    </row>
    <row r="827" spans="1:43">
      <c r="A827" s="123" t="s">
        <v>8670</v>
      </c>
      <c r="B827" s="123" t="s">
        <v>8671</v>
      </c>
      <c r="C827" s="36">
        <v>43830</v>
      </c>
      <c r="D827" s="124">
        <v>1.0617000000000001</v>
      </c>
      <c r="E827" s="124">
        <v>1.1116999999999999</v>
      </c>
      <c r="F827" s="125">
        <v>7.5407672730712999E-2</v>
      </c>
      <c r="G827" s="36">
        <v>43829</v>
      </c>
      <c r="H827" s="124">
        <v>1.0609</v>
      </c>
      <c r="I827" s="125">
        <v>16.388949791712399</v>
      </c>
      <c r="J827" s="123" t="s">
        <v>11847</v>
      </c>
      <c r="K827" s="125">
        <v>1.4040114613180801</v>
      </c>
      <c r="L827" s="125">
        <v>3.97610420135151</v>
      </c>
      <c r="M827" s="130">
        <v>5.5892590750870301</v>
      </c>
      <c r="N827" s="137">
        <f t="shared" si="132"/>
        <v>22.357036300348121</v>
      </c>
      <c r="O827" s="132">
        <f t="shared" si="133"/>
        <v>0.22357036300348121</v>
      </c>
      <c r="P827" s="134">
        <f t="shared" si="134"/>
        <v>717</v>
      </c>
      <c r="Q827" s="134">
        <v>1124</v>
      </c>
      <c r="R827" s="134" t="str">
        <f t="shared" si="135"/>
        <v>717/1124</v>
      </c>
      <c r="S827" s="132">
        <f t="shared" si="136"/>
        <v>0.63790035587188609</v>
      </c>
      <c r="T827" s="137">
        <f t="shared" si="137"/>
        <v>68.104982206405694</v>
      </c>
      <c r="U827" s="133" t="e">
        <f ca="1">[1]!f_risk_annusharpe(A827,"2019/9/30","2019/12/31",1,1,3)</f>
        <v>#NAME?</v>
      </c>
      <c r="V827" s="134" t="e">
        <f t="shared" ca="1" si="138"/>
        <v>#NAME?</v>
      </c>
      <c r="W827" s="134">
        <f t="shared" si="139"/>
        <v>1124</v>
      </c>
      <c r="X827" s="134" t="e">
        <f t="shared" ca="1" si="140"/>
        <v>#NAME?</v>
      </c>
      <c r="Y827" s="132" t="e">
        <f t="shared" ca="1" si="141"/>
        <v>#NAME?</v>
      </c>
      <c r="Z827" s="137" t="e">
        <f t="shared" ca="1" si="142"/>
        <v>#NAME?</v>
      </c>
      <c r="AA827" s="125">
        <v>13.5872472451054</v>
      </c>
      <c r="AB827" s="125">
        <v>16.388949791712399</v>
      </c>
      <c r="AC827" s="123" t="s">
        <v>11847</v>
      </c>
      <c r="AD827" s="125">
        <v>-0.29113448534935299</v>
      </c>
      <c r="AE827" s="123" t="s">
        <v>11848</v>
      </c>
      <c r="AF827" s="125">
        <v>5.8901156571428599</v>
      </c>
      <c r="AG827" s="123" t="s">
        <v>11849</v>
      </c>
      <c r="AH827" s="125">
        <v>11.184621440000001</v>
      </c>
      <c r="AI827" s="123" t="s">
        <v>163</v>
      </c>
      <c r="AJ827" s="123" t="s">
        <v>158</v>
      </c>
      <c r="AK827" s="124">
        <v>0.75195752029999996</v>
      </c>
      <c r="AL827" s="123" t="s">
        <v>159</v>
      </c>
      <c r="AM827" s="36">
        <v>42167</v>
      </c>
      <c r="AN827" s="123" t="s">
        <v>9271</v>
      </c>
      <c r="AO827" s="123" t="s">
        <v>9956</v>
      </c>
      <c r="AP827" s="123" t="s">
        <v>271</v>
      </c>
      <c r="AQ827" s="123" t="s">
        <v>241</v>
      </c>
    </row>
    <row r="828" spans="1:43">
      <c r="A828" s="123" t="s">
        <v>8672</v>
      </c>
      <c r="B828" s="123" t="s">
        <v>8673</v>
      </c>
      <c r="C828" s="36">
        <v>43830</v>
      </c>
      <c r="D828" s="124">
        <v>1.0983000000000001</v>
      </c>
      <c r="E828" s="124">
        <v>1.0983000000000001</v>
      </c>
      <c r="F828" s="125">
        <v>9.1058095064641201E-3</v>
      </c>
      <c r="G828" s="36">
        <v>43829</v>
      </c>
      <c r="H828" s="124">
        <v>1.0982000000000001</v>
      </c>
      <c r="I828" s="125">
        <v>16.382324891385</v>
      </c>
      <c r="J828" s="123" t="s">
        <v>11850</v>
      </c>
      <c r="K828" s="125">
        <v>0.40223055123868401</v>
      </c>
      <c r="L828" s="125">
        <v>2.0819778789850298</v>
      </c>
      <c r="M828" s="130">
        <v>3.9269492808478499</v>
      </c>
      <c r="N828" s="137">
        <f t="shared" si="132"/>
        <v>15.7077971233914</v>
      </c>
      <c r="O828" s="132">
        <f t="shared" si="133"/>
        <v>0.15707797123391398</v>
      </c>
      <c r="P828" s="134">
        <f t="shared" si="134"/>
        <v>858</v>
      </c>
      <c r="Q828" s="134">
        <v>1124</v>
      </c>
      <c r="R828" s="134" t="str">
        <f t="shared" si="135"/>
        <v>858/1124</v>
      </c>
      <c r="S828" s="132">
        <f t="shared" si="136"/>
        <v>0.76334519572953741</v>
      </c>
      <c r="T828" s="137">
        <f t="shared" si="137"/>
        <v>61.832740213523131</v>
      </c>
      <c r="U828" s="133" t="e">
        <f ca="1">[1]!f_risk_annusharpe(A828,"2019/9/30","2019/12/31",1,1,3)</f>
        <v>#NAME?</v>
      </c>
      <c r="V828" s="134" t="e">
        <f t="shared" ca="1" si="138"/>
        <v>#NAME?</v>
      </c>
      <c r="W828" s="134">
        <f t="shared" si="139"/>
        <v>1124</v>
      </c>
      <c r="X828" s="134" t="e">
        <f t="shared" ca="1" si="140"/>
        <v>#NAME?</v>
      </c>
      <c r="Y828" s="132" t="e">
        <f t="shared" ca="1" si="141"/>
        <v>#NAME?</v>
      </c>
      <c r="Z828" s="137" t="e">
        <f t="shared" ca="1" si="142"/>
        <v>#NAME?</v>
      </c>
      <c r="AA828" s="125">
        <v>7.2977725674091403</v>
      </c>
      <c r="AB828" s="125">
        <v>16.382324891385</v>
      </c>
      <c r="AC828" s="123" t="s">
        <v>11850</v>
      </c>
      <c r="AD828" s="125">
        <v>8.5920506228989506</v>
      </c>
      <c r="AE828" s="123" t="s">
        <v>11851</v>
      </c>
      <c r="AF828" s="126">
        <v>0</v>
      </c>
      <c r="AG828" s="123"/>
      <c r="AH828" s="125">
        <v>9.8300000000000107</v>
      </c>
      <c r="AI828" s="123" t="s">
        <v>157</v>
      </c>
      <c r="AJ828" s="123" t="s">
        <v>95</v>
      </c>
      <c r="AK828" s="124">
        <v>3.8131339101999999</v>
      </c>
      <c r="AL828" s="123" t="s">
        <v>159</v>
      </c>
      <c r="AM828" s="36">
        <v>42993</v>
      </c>
      <c r="AN828" s="123" t="s">
        <v>9271</v>
      </c>
      <c r="AO828" s="123" t="s">
        <v>5992</v>
      </c>
      <c r="AP828" s="123" t="s">
        <v>266</v>
      </c>
      <c r="AQ828" s="123" t="s">
        <v>173</v>
      </c>
    </row>
    <row r="829" spans="1:43">
      <c r="A829" s="123" t="s">
        <v>8674</v>
      </c>
      <c r="B829" s="123" t="s">
        <v>8675</v>
      </c>
      <c r="C829" s="36">
        <v>43830</v>
      </c>
      <c r="D829" s="124">
        <v>1.226</v>
      </c>
      <c r="E829" s="124">
        <v>1.2470000000000001</v>
      </c>
      <c r="F829" s="125">
        <v>8.16326530612205E-2</v>
      </c>
      <c r="G829" s="36">
        <v>43829</v>
      </c>
      <c r="H829" s="124">
        <v>1.2250000000000001</v>
      </c>
      <c r="I829" s="125">
        <v>16.318785578747601</v>
      </c>
      <c r="J829" s="123" t="s">
        <v>11852</v>
      </c>
      <c r="K829" s="125">
        <v>1.0717230008244001</v>
      </c>
      <c r="L829" s="125">
        <v>3.28559393428811</v>
      </c>
      <c r="M829" s="130">
        <v>4.4293015332197703</v>
      </c>
      <c r="N829" s="137">
        <f t="shared" si="132"/>
        <v>17.717206132879081</v>
      </c>
      <c r="O829" s="132">
        <f t="shared" si="133"/>
        <v>0.17717206132879082</v>
      </c>
      <c r="P829" s="134">
        <f t="shared" si="134"/>
        <v>809</v>
      </c>
      <c r="Q829" s="134">
        <v>1124</v>
      </c>
      <c r="R829" s="134" t="str">
        <f t="shared" si="135"/>
        <v>809/1124</v>
      </c>
      <c r="S829" s="132">
        <f t="shared" si="136"/>
        <v>0.71975088967971534</v>
      </c>
      <c r="T829" s="137">
        <f t="shared" si="137"/>
        <v>64.012455516014228</v>
      </c>
      <c r="U829" s="133" t="e">
        <f ca="1">[1]!f_risk_annusharpe(A829,"2019/9/30","2019/12/31",1,1,3)</f>
        <v>#NAME?</v>
      </c>
      <c r="V829" s="134" t="e">
        <f t="shared" ca="1" si="138"/>
        <v>#NAME?</v>
      </c>
      <c r="W829" s="134">
        <f t="shared" si="139"/>
        <v>1124</v>
      </c>
      <c r="X829" s="134" t="e">
        <f t="shared" ca="1" si="140"/>
        <v>#NAME?</v>
      </c>
      <c r="Y829" s="132" t="e">
        <f t="shared" ca="1" si="141"/>
        <v>#NAME?</v>
      </c>
      <c r="Z829" s="137" t="e">
        <f t="shared" ca="1" si="142"/>
        <v>#NAME?</v>
      </c>
      <c r="AA829" s="125">
        <v>8.4955752212389406</v>
      </c>
      <c r="AB829" s="125">
        <v>16.318785578747601</v>
      </c>
      <c r="AC829" s="123" t="s">
        <v>11852</v>
      </c>
      <c r="AD829" s="125">
        <v>15.988647114474899</v>
      </c>
      <c r="AE829" s="123" t="s">
        <v>11853</v>
      </c>
      <c r="AF829" s="125">
        <v>24.1734681231381</v>
      </c>
      <c r="AG829" s="123" t="s">
        <v>11854</v>
      </c>
      <c r="AH829" s="125">
        <v>25.0426824</v>
      </c>
      <c r="AI829" s="123" t="s">
        <v>157</v>
      </c>
      <c r="AJ829" s="123" t="s">
        <v>166</v>
      </c>
      <c r="AK829" s="124">
        <v>3.2388913486000002</v>
      </c>
      <c r="AL829" s="123" t="s">
        <v>159</v>
      </c>
      <c r="AM829" s="36">
        <v>42479</v>
      </c>
      <c r="AN829" s="123" t="s">
        <v>9271</v>
      </c>
      <c r="AO829" s="123" t="s">
        <v>6592</v>
      </c>
      <c r="AP829" s="123" t="s">
        <v>209</v>
      </c>
      <c r="AQ829" s="123" t="s">
        <v>181</v>
      </c>
    </row>
    <row r="830" spans="1:43">
      <c r="A830" s="123" t="s">
        <v>8676</v>
      </c>
      <c r="B830" s="123" t="s">
        <v>8677</v>
      </c>
      <c r="C830" s="36">
        <v>43830</v>
      </c>
      <c r="D830" s="124">
        <v>1.1563000000000001</v>
      </c>
      <c r="E830" s="124">
        <v>1.2563</v>
      </c>
      <c r="F830" s="125">
        <v>0.27751279160523801</v>
      </c>
      <c r="G830" s="36">
        <v>43829</v>
      </c>
      <c r="H830" s="124">
        <v>1.1531</v>
      </c>
      <c r="I830" s="125">
        <v>16.1655966242391</v>
      </c>
      <c r="J830" s="123" t="s">
        <v>11855</v>
      </c>
      <c r="K830" s="125">
        <v>1.2167366946778699</v>
      </c>
      <c r="L830" s="125">
        <v>3.2134268706300499</v>
      </c>
      <c r="M830" s="130">
        <v>4.3382817165106404</v>
      </c>
      <c r="N830" s="137">
        <f t="shared" si="132"/>
        <v>17.353126866042562</v>
      </c>
      <c r="O830" s="132">
        <f t="shared" si="133"/>
        <v>0.17353126866042562</v>
      </c>
      <c r="P830" s="134">
        <f t="shared" si="134"/>
        <v>815</v>
      </c>
      <c r="Q830" s="134">
        <v>1124</v>
      </c>
      <c r="R830" s="134" t="str">
        <f t="shared" si="135"/>
        <v>815/1124</v>
      </c>
      <c r="S830" s="132">
        <f t="shared" si="136"/>
        <v>0.72508896797153022</v>
      </c>
      <c r="T830" s="137">
        <f t="shared" si="137"/>
        <v>63.745551601423493</v>
      </c>
      <c r="U830" s="133" t="e">
        <f ca="1">[1]!f_risk_annusharpe(A830,"2019/9/30","2019/12/31",1,1,3)</f>
        <v>#NAME?</v>
      </c>
      <c r="V830" s="134" t="e">
        <f t="shared" ca="1" si="138"/>
        <v>#NAME?</v>
      </c>
      <c r="W830" s="134">
        <f t="shared" si="139"/>
        <v>1124</v>
      </c>
      <c r="X830" s="134" t="e">
        <f t="shared" ca="1" si="140"/>
        <v>#NAME?</v>
      </c>
      <c r="Y830" s="132" t="e">
        <f t="shared" ca="1" si="141"/>
        <v>#NAME?</v>
      </c>
      <c r="Z830" s="137" t="e">
        <f t="shared" ca="1" si="142"/>
        <v>#NAME?</v>
      </c>
      <c r="AA830" s="125">
        <v>8.2853923652308499</v>
      </c>
      <c r="AB830" s="125">
        <v>16.1655966242391</v>
      </c>
      <c r="AC830" s="123" t="s">
        <v>11855</v>
      </c>
      <c r="AD830" s="125">
        <v>14.768306779661</v>
      </c>
      <c r="AE830" s="123" t="s">
        <v>11856</v>
      </c>
      <c r="AF830" s="125">
        <v>25.946739860000001</v>
      </c>
      <c r="AG830" s="123" t="s">
        <v>11857</v>
      </c>
      <c r="AH830" s="125">
        <v>25.946739860000001</v>
      </c>
      <c r="AI830" s="123" t="s">
        <v>163</v>
      </c>
      <c r="AJ830" s="123" t="s">
        <v>166</v>
      </c>
      <c r="AK830" s="124">
        <v>2.4242196515000001</v>
      </c>
      <c r="AL830" s="123" t="s">
        <v>159</v>
      </c>
      <c r="AM830" s="36">
        <v>42733</v>
      </c>
      <c r="AN830" s="123" t="s">
        <v>9271</v>
      </c>
      <c r="AO830" s="123" t="s">
        <v>11858</v>
      </c>
      <c r="AP830" s="123" t="s">
        <v>331</v>
      </c>
      <c r="AQ830" s="123" t="s">
        <v>229</v>
      </c>
    </row>
    <row r="831" spans="1:43">
      <c r="A831" s="123" t="s">
        <v>8678</v>
      </c>
      <c r="B831" s="123" t="s">
        <v>8679</v>
      </c>
      <c r="C831" s="36">
        <v>43830</v>
      </c>
      <c r="D831" s="124">
        <v>1.0031000000000001</v>
      </c>
      <c r="E831" s="124">
        <v>1.0031000000000001</v>
      </c>
      <c r="F831" s="125">
        <v>3.98922908148178E-2</v>
      </c>
      <c r="G831" s="36">
        <v>43829</v>
      </c>
      <c r="H831" s="124">
        <v>1.0026999999999999</v>
      </c>
      <c r="I831" s="125">
        <v>16.1129760388934</v>
      </c>
      <c r="J831" s="123" t="s">
        <v>11859</v>
      </c>
      <c r="K831" s="125">
        <v>0.13976240391335401</v>
      </c>
      <c r="L831" s="125">
        <v>0.54124486318533305</v>
      </c>
      <c r="M831" s="130">
        <v>1.45645797511885</v>
      </c>
      <c r="N831" s="137">
        <f t="shared" si="132"/>
        <v>5.8258319004754</v>
      </c>
      <c r="O831" s="132">
        <f t="shared" si="133"/>
        <v>5.8258319004753999E-2</v>
      </c>
      <c r="P831" s="134">
        <f t="shared" si="134"/>
        <v>1084</v>
      </c>
      <c r="Q831" s="134">
        <v>1124</v>
      </c>
      <c r="R831" s="134" t="str">
        <f t="shared" si="135"/>
        <v>1084/1124</v>
      </c>
      <c r="S831" s="132">
        <f t="shared" si="136"/>
        <v>0.96441281138790036</v>
      </c>
      <c r="T831" s="137">
        <f t="shared" si="137"/>
        <v>60</v>
      </c>
      <c r="U831" s="133" t="e">
        <f ca="1">[1]!f_risk_annusharpe(A831,"2019/9/30","2019/12/31",1,1,3)</f>
        <v>#NAME?</v>
      </c>
      <c r="V831" s="134" t="e">
        <f t="shared" ca="1" si="138"/>
        <v>#NAME?</v>
      </c>
      <c r="W831" s="134">
        <f t="shared" si="139"/>
        <v>1124</v>
      </c>
      <c r="X831" s="134" t="e">
        <f t="shared" ca="1" si="140"/>
        <v>#NAME?</v>
      </c>
      <c r="Y831" s="132" t="e">
        <f t="shared" ca="1" si="141"/>
        <v>#NAME?</v>
      </c>
      <c r="Z831" s="137" t="e">
        <f t="shared" ca="1" si="142"/>
        <v>#NAME?</v>
      </c>
      <c r="AA831" s="125">
        <v>4.2181818181818302</v>
      </c>
      <c r="AB831" s="125">
        <v>16.1129760388934</v>
      </c>
      <c r="AC831" s="123" t="s">
        <v>11859</v>
      </c>
      <c r="AD831" s="126">
        <v>0</v>
      </c>
      <c r="AE831" s="123"/>
      <c r="AF831" s="126">
        <v>0</v>
      </c>
      <c r="AG831" s="123"/>
      <c r="AH831" s="125">
        <v>0.31000000000000999</v>
      </c>
      <c r="AI831" s="123" t="s">
        <v>157</v>
      </c>
      <c r="AJ831" s="123" t="s">
        <v>95</v>
      </c>
      <c r="AK831" s="124">
        <v>1.8610353762</v>
      </c>
      <c r="AL831" s="123" t="s">
        <v>159</v>
      </c>
      <c r="AM831" s="36">
        <v>43257</v>
      </c>
      <c r="AN831" s="123" t="s">
        <v>9271</v>
      </c>
      <c r="AO831" s="123" t="s">
        <v>11860</v>
      </c>
      <c r="AP831" s="123" t="s">
        <v>214</v>
      </c>
      <c r="AQ831" s="123" t="s">
        <v>173</v>
      </c>
    </row>
    <row r="832" spans="1:43">
      <c r="A832" s="123" t="s">
        <v>8680</v>
      </c>
      <c r="B832" s="123" t="s">
        <v>8681</v>
      </c>
      <c r="C832" s="36">
        <v>43830</v>
      </c>
      <c r="D832" s="124">
        <v>1.103</v>
      </c>
      <c r="E832" s="124">
        <v>1.103</v>
      </c>
      <c r="F832" s="125">
        <v>3.6277888626877898E-2</v>
      </c>
      <c r="G832" s="36">
        <v>43829</v>
      </c>
      <c r="H832" s="124">
        <v>1.1026</v>
      </c>
      <c r="I832" s="125">
        <v>16.105263157894701</v>
      </c>
      <c r="J832" s="123" t="s">
        <v>11861</v>
      </c>
      <c r="K832" s="125">
        <v>1.3227999265111099</v>
      </c>
      <c r="L832" s="125">
        <v>2.8342345702032401</v>
      </c>
      <c r="M832" s="130">
        <v>4.0958852397130903</v>
      </c>
      <c r="N832" s="137">
        <f t="shared" si="132"/>
        <v>16.383540958852361</v>
      </c>
      <c r="O832" s="132">
        <f t="shared" si="133"/>
        <v>0.16383540958852361</v>
      </c>
      <c r="P832" s="134">
        <f t="shared" si="134"/>
        <v>840</v>
      </c>
      <c r="Q832" s="134">
        <v>1124</v>
      </c>
      <c r="R832" s="134" t="str">
        <f t="shared" si="135"/>
        <v>840/1124</v>
      </c>
      <c r="S832" s="132">
        <f t="shared" si="136"/>
        <v>0.74733096085409256</v>
      </c>
      <c r="T832" s="137">
        <f t="shared" si="137"/>
        <v>62.633451957295371</v>
      </c>
      <c r="U832" s="133" t="e">
        <f ca="1">[1]!f_risk_annusharpe(A832,"2019/9/30","2019/12/31",1,1,3)</f>
        <v>#NAME?</v>
      </c>
      <c r="V832" s="134" t="e">
        <f t="shared" ca="1" si="138"/>
        <v>#NAME?</v>
      </c>
      <c r="W832" s="134">
        <f t="shared" si="139"/>
        <v>1124</v>
      </c>
      <c r="X832" s="134" t="e">
        <f t="shared" ca="1" si="140"/>
        <v>#NAME?</v>
      </c>
      <c r="Y832" s="132" t="e">
        <f t="shared" ca="1" si="141"/>
        <v>#NAME?</v>
      </c>
      <c r="Z832" s="137" t="e">
        <f t="shared" ca="1" si="142"/>
        <v>#NAME?</v>
      </c>
      <c r="AA832" s="125">
        <v>10.035913806863499</v>
      </c>
      <c r="AB832" s="125">
        <v>16.105263157894701</v>
      </c>
      <c r="AC832" s="123" t="s">
        <v>11861</v>
      </c>
      <c r="AD832" s="125">
        <v>1.3134931569762101</v>
      </c>
      <c r="AE832" s="123" t="s">
        <v>11862</v>
      </c>
      <c r="AF832" s="125">
        <v>9.9043443603029004</v>
      </c>
      <c r="AG832" s="123" t="s">
        <v>11863</v>
      </c>
      <c r="AH832" s="125">
        <v>10.3</v>
      </c>
      <c r="AI832" s="123" t="s">
        <v>163</v>
      </c>
      <c r="AJ832" s="123" t="s">
        <v>158</v>
      </c>
      <c r="AK832" s="124">
        <v>2.7269285415</v>
      </c>
      <c r="AL832" s="123" t="s">
        <v>159</v>
      </c>
      <c r="AM832" s="36">
        <v>42682</v>
      </c>
      <c r="AN832" s="123" t="s">
        <v>9271</v>
      </c>
      <c r="AO832" s="123" t="s">
        <v>11864</v>
      </c>
      <c r="AP832" s="123" t="s">
        <v>325</v>
      </c>
      <c r="AQ832" s="123" t="s">
        <v>181</v>
      </c>
    </row>
    <row r="833" spans="1:43">
      <c r="A833" s="123" t="s">
        <v>8682</v>
      </c>
      <c r="B833" s="123" t="s">
        <v>8683</v>
      </c>
      <c r="C833" s="36">
        <v>43830</v>
      </c>
      <c r="D833" s="124">
        <v>1.2330000000000001</v>
      </c>
      <c r="E833" s="124">
        <v>1.2709999999999999</v>
      </c>
      <c r="F833" s="125">
        <v>8.1168831168826797E-2</v>
      </c>
      <c r="G833" s="36">
        <v>43829</v>
      </c>
      <c r="H833" s="124">
        <v>1.232</v>
      </c>
      <c r="I833" s="125">
        <v>16.1016949152542</v>
      </c>
      <c r="J833" s="123" t="s">
        <v>11865</v>
      </c>
      <c r="K833" s="125">
        <v>0.73529411764705399</v>
      </c>
      <c r="L833" s="125">
        <v>2.0695364238410701</v>
      </c>
      <c r="M833" s="130">
        <v>3.7878787878788001</v>
      </c>
      <c r="N833" s="137">
        <f t="shared" si="132"/>
        <v>15.1515151515152</v>
      </c>
      <c r="O833" s="132">
        <f t="shared" si="133"/>
        <v>0.15151515151515199</v>
      </c>
      <c r="P833" s="134">
        <f t="shared" si="134"/>
        <v>871</v>
      </c>
      <c r="Q833" s="134">
        <v>1124</v>
      </c>
      <c r="R833" s="134" t="str">
        <f t="shared" si="135"/>
        <v>871/1124</v>
      </c>
      <c r="S833" s="132">
        <f t="shared" si="136"/>
        <v>0.77491103202846978</v>
      </c>
      <c r="T833" s="137">
        <f t="shared" si="137"/>
        <v>61.254448398576514</v>
      </c>
      <c r="U833" s="133" t="e">
        <f ca="1">[1]!f_risk_annusharpe(A833,"2019/9/30","2019/12/31",1,1,3)</f>
        <v>#NAME?</v>
      </c>
      <c r="V833" s="134" t="e">
        <f t="shared" ca="1" si="138"/>
        <v>#NAME?</v>
      </c>
      <c r="W833" s="134">
        <f t="shared" si="139"/>
        <v>1124</v>
      </c>
      <c r="X833" s="134" t="e">
        <f t="shared" ca="1" si="140"/>
        <v>#NAME?</v>
      </c>
      <c r="Y833" s="132" t="e">
        <f t="shared" ca="1" si="141"/>
        <v>#NAME?</v>
      </c>
      <c r="Z833" s="137" t="e">
        <f t="shared" ca="1" si="142"/>
        <v>#NAME?</v>
      </c>
      <c r="AA833" s="125">
        <v>9.2116917626217791</v>
      </c>
      <c r="AB833" s="125">
        <v>16.1016949152542</v>
      </c>
      <c r="AC833" s="123" t="s">
        <v>11865</v>
      </c>
      <c r="AD833" s="125">
        <v>18.786127167629999</v>
      </c>
      <c r="AE833" s="123" t="s">
        <v>11866</v>
      </c>
      <c r="AF833" s="125">
        <v>22.686567164179099</v>
      </c>
      <c r="AG833" s="123" t="s">
        <v>11867</v>
      </c>
      <c r="AH833" s="125">
        <v>28.0271987</v>
      </c>
      <c r="AI833" s="123" t="s">
        <v>163</v>
      </c>
      <c r="AJ833" s="123" t="s">
        <v>197</v>
      </c>
      <c r="AK833" s="124">
        <v>2.9827671546999999</v>
      </c>
      <c r="AL833" s="123" t="s">
        <v>159</v>
      </c>
      <c r="AM833" s="36">
        <v>42327</v>
      </c>
      <c r="AN833" s="123" t="s">
        <v>9271</v>
      </c>
      <c r="AO833" s="123" t="s">
        <v>11868</v>
      </c>
      <c r="AP833" s="123" t="s">
        <v>283</v>
      </c>
      <c r="AQ833" s="123" t="s">
        <v>162</v>
      </c>
    </row>
    <row r="834" spans="1:43">
      <c r="A834" s="123" t="s">
        <v>8684</v>
      </c>
      <c r="B834" s="123" t="s">
        <v>8685</v>
      </c>
      <c r="C834" s="36">
        <v>43830</v>
      </c>
      <c r="D834" s="124">
        <v>1.0684</v>
      </c>
      <c r="E834" s="124">
        <v>1.0684</v>
      </c>
      <c r="F834" s="125">
        <v>0.432412107539005</v>
      </c>
      <c r="G834" s="36">
        <v>43829</v>
      </c>
      <c r="H834" s="124">
        <v>1.0638000000000001</v>
      </c>
      <c r="I834" s="125">
        <v>15.979157620495</v>
      </c>
      <c r="J834" s="123" t="s">
        <v>11869</v>
      </c>
      <c r="K834" s="125">
        <v>2.40582766222564</v>
      </c>
      <c r="L834" s="125">
        <v>6.7226051343522002</v>
      </c>
      <c r="M834" s="130">
        <v>10.9564856163672</v>
      </c>
      <c r="N834" s="137">
        <f t="shared" si="132"/>
        <v>43.825942465468799</v>
      </c>
      <c r="O834" s="132">
        <f t="shared" si="133"/>
        <v>0.43825942465468798</v>
      </c>
      <c r="P834" s="134">
        <f t="shared" si="134"/>
        <v>280</v>
      </c>
      <c r="Q834" s="134">
        <v>1124</v>
      </c>
      <c r="R834" s="134" t="str">
        <f t="shared" si="135"/>
        <v>280/1124</v>
      </c>
      <c r="S834" s="132">
        <f t="shared" si="136"/>
        <v>0.24911032028469751</v>
      </c>
      <c r="T834" s="137">
        <f t="shared" si="137"/>
        <v>87.544483985765126</v>
      </c>
      <c r="U834" s="133" t="e">
        <f ca="1">[1]!f_risk_annusharpe(A834,"2019/9/30","2019/12/31",1,1,3)</f>
        <v>#NAME?</v>
      </c>
      <c r="V834" s="134" t="e">
        <f t="shared" ca="1" si="138"/>
        <v>#NAME?</v>
      </c>
      <c r="W834" s="134">
        <f t="shared" si="139"/>
        <v>1124</v>
      </c>
      <c r="X834" s="134" t="e">
        <f t="shared" ca="1" si="140"/>
        <v>#NAME?</v>
      </c>
      <c r="Y834" s="132" t="e">
        <f t="shared" ca="1" si="141"/>
        <v>#NAME?</v>
      </c>
      <c r="Z834" s="137" t="e">
        <f t="shared" ca="1" si="142"/>
        <v>#NAME?</v>
      </c>
      <c r="AA834" s="125">
        <v>8.7651430316604007</v>
      </c>
      <c r="AB834" s="125">
        <v>15.979157620495</v>
      </c>
      <c r="AC834" s="123" t="s">
        <v>11869</v>
      </c>
      <c r="AD834" s="126">
        <v>0</v>
      </c>
      <c r="AE834" s="123"/>
      <c r="AF834" s="126">
        <v>0</v>
      </c>
      <c r="AG834" s="123"/>
      <c r="AH834" s="125">
        <v>6.84</v>
      </c>
      <c r="AI834" s="123" t="s">
        <v>157</v>
      </c>
      <c r="AJ834" s="123" t="s">
        <v>95</v>
      </c>
      <c r="AK834" s="124">
        <v>1.1344393528000001</v>
      </c>
      <c r="AL834" s="123" t="s">
        <v>159</v>
      </c>
      <c r="AM834" s="36">
        <v>43272</v>
      </c>
      <c r="AN834" s="123" t="s">
        <v>9271</v>
      </c>
      <c r="AO834" s="123" t="s">
        <v>11870</v>
      </c>
      <c r="AP834" s="123" t="s">
        <v>253</v>
      </c>
      <c r="AQ834" s="123" t="s">
        <v>162</v>
      </c>
    </row>
    <row r="835" spans="1:43">
      <c r="A835" s="123" t="s">
        <v>8686</v>
      </c>
      <c r="B835" s="123" t="s">
        <v>8687</v>
      </c>
      <c r="C835" s="36">
        <v>43830</v>
      </c>
      <c r="D835" s="124">
        <v>1.1448</v>
      </c>
      <c r="E835" s="124">
        <v>1.2438</v>
      </c>
      <c r="F835" s="125">
        <v>0.13119916032538501</v>
      </c>
      <c r="G835" s="36">
        <v>43829</v>
      </c>
      <c r="H835" s="124">
        <v>1.1433</v>
      </c>
      <c r="I835" s="125">
        <v>15.931477048875699</v>
      </c>
      <c r="J835" s="123" t="s">
        <v>11871</v>
      </c>
      <c r="K835" s="125">
        <v>0.94347941098668398</v>
      </c>
      <c r="L835" s="125">
        <v>2.5714720527469801</v>
      </c>
      <c r="M835" s="130">
        <v>4.5900373878782803</v>
      </c>
      <c r="N835" s="137">
        <f t="shared" si="132"/>
        <v>18.360149551513121</v>
      </c>
      <c r="O835" s="132">
        <f t="shared" si="133"/>
        <v>0.18360149551513122</v>
      </c>
      <c r="P835" s="134">
        <f t="shared" si="134"/>
        <v>797</v>
      </c>
      <c r="Q835" s="134">
        <v>1124</v>
      </c>
      <c r="R835" s="134" t="str">
        <f t="shared" si="135"/>
        <v>797/1124</v>
      </c>
      <c r="S835" s="132">
        <f t="shared" si="136"/>
        <v>0.70907473309608537</v>
      </c>
      <c r="T835" s="137">
        <f t="shared" si="137"/>
        <v>64.54626334519574</v>
      </c>
      <c r="U835" s="133" t="e">
        <f ca="1">[1]!f_risk_annusharpe(A835,"2019/9/30","2019/12/31",1,1,3)</f>
        <v>#NAME?</v>
      </c>
      <c r="V835" s="134" t="e">
        <f t="shared" ca="1" si="138"/>
        <v>#NAME?</v>
      </c>
      <c r="W835" s="134">
        <f t="shared" si="139"/>
        <v>1124</v>
      </c>
      <c r="X835" s="134" t="e">
        <f t="shared" ca="1" si="140"/>
        <v>#NAME?</v>
      </c>
      <c r="Y835" s="132" t="e">
        <f t="shared" ca="1" si="141"/>
        <v>#NAME?</v>
      </c>
      <c r="Z835" s="137" t="e">
        <f t="shared" ca="1" si="142"/>
        <v>#NAME?</v>
      </c>
      <c r="AA835" s="125">
        <v>11.1694338412189</v>
      </c>
      <c r="AB835" s="125">
        <v>15.931477048875699</v>
      </c>
      <c r="AC835" s="123" t="s">
        <v>11871</v>
      </c>
      <c r="AD835" s="125">
        <v>9.9255115418502307</v>
      </c>
      <c r="AE835" s="123" t="s">
        <v>11872</v>
      </c>
      <c r="AF835" s="125">
        <v>24.7155693722511</v>
      </c>
      <c r="AG835" s="123" t="s">
        <v>11873</v>
      </c>
      <c r="AH835" s="125">
        <v>24.765455599999999</v>
      </c>
      <c r="AI835" s="123" t="s">
        <v>163</v>
      </c>
      <c r="AJ835" s="123" t="s">
        <v>166</v>
      </c>
      <c r="AK835" s="124">
        <v>1.5946074508000001</v>
      </c>
      <c r="AL835" s="123" t="s">
        <v>159</v>
      </c>
      <c r="AM835" s="36">
        <v>42727</v>
      </c>
      <c r="AN835" s="123" t="s">
        <v>9271</v>
      </c>
      <c r="AO835" s="123" t="s">
        <v>11874</v>
      </c>
      <c r="AP835" s="123" t="s">
        <v>238</v>
      </c>
      <c r="AQ835" s="123" t="s">
        <v>170</v>
      </c>
    </row>
    <row r="836" spans="1:43">
      <c r="A836" s="123" t="s">
        <v>8688</v>
      </c>
      <c r="B836" s="123" t="s">
        <v>8689</v>
      </c>
      <c r="C836" s="36">
        <v>43830</v>
      </c>
      <c r="D836" s="124">
        <v>0.94699999999999995</v>
      </c>
      <c r="E836" s="124">
        <v>0.94699999999999995</v>
      </c>
      <c r="F836" s="125">
        <v>0.105708245243129</v>
      </c>
      <c r="G836" s="36">
        <v>43829</v>
      </c>
      <c r="H836" s="124">
        <v>0.94599999999999995</v>
      </c>
      <c r="I836" s="125">
        <v>15.9118727050184</v>
      </c>
      <c r="J836" s="123" t="s">
        <v>11875</v>
      </c>
      <c r="K836" s="125">
        <v>1.39186295503211</v>
      </c>
      <c r="L836" s="125">
        <v>4.4101433296582098</v>
      </c>
      <c r="M836" s="130">
        <v>6.8848758465011199</v>
      </c>
      <c r="N836" s="137">
        <f t="shared" ref="N836:N899" si="143">M836*4</f>
        <v>27.53950338600448</v>
      </c>
      <c r="O836" s="132">
        <f t="shared" ref="O836:O899" si="144">N836/100</f>
        <v>0.27539503386004482</v>
      </c>
      <c r="P836" s="134">
        <f t="shared" ref="P836:P899" si="145">RANK(O836,$O$3:$O$2000,0)</f>
        <v>608</v>
      </c>
      <c r="Q836" s="134">
        <v>1124</v>
      </c>
      <c r="R836" s="134" t="str">
        <f t="shared" ref="R836:R899" si="146">P836&amp;"/"&amp;Q836</f>
        <v>608/1124</v>
      </c>
      <c r="S836" s="132">
        <f t="shared" ref="S836:S899" si="147">P836/Q836</f>
        <v>0.54092526690391463</v>
      </c>
      <c r="T836" s="137">
        <f t="shared" ref="T836:T899" si="148">IF(S836&gt;0.8,60,60+40/80%*(80%-S836))</f>
        <v>72.953736654804274</v>
      </c>
      <c r="U836" s="133" t="e">
        <f ca="1">[1]!f_risk_annusharpe(A836,"2019/9/30","2019/12/31",1,1,3)</f>
        <v>#NAME?</v>
      </c>
      <c r="V836" s="134" t="e">
        <f t="shared" ref="V836:V899" ca="1" si="149">RANK(U836,$U$3:$U$1230,0)</f>
        <v>#NAME?</v>
      </c>
      <c r="W836" s="134">
        <f t="shared" ref="W836:W899" si="150">Q836</f>
        <v>1124</v>
      </c>
      <c r="X836" s="134" t="e">
        <f t="shared" ref="X836:X899" ca="1" si="151">V836&amp;"/"&amp;W836</f>
        <v>#NAME?</v>
      </c>
      <c r="Y836" s="132" t="e">
        <f t="shared" ref="Y836:Y899" ca="1" si="152">V836/W836</f>
        <v>#NAME?</v>
      </c>
      <c r="Z836" s="137" t="e">
        <f t="shared" ref="Z836:Z899" ca="1" si="153">IF(Y836&gt;0.8,60,60+40/80%*(80%-Y836))</f>
        <v>#NAME?</v>
      </c>
      <c r="AA836" s="125">
        <v>5.6919642857142803</v>
      </c>
      <c r="AB836" s="125">
        <v>15.9118727050184</v>
      </c>
      <c r="AC836" s="123" t="s">
        <v>11875</v>
      </c>
      <c r="AD836" s="125">
        <v>-15.9716060337178</v>
      </c>
      <c r="AE836" s="123" t="s">
        <v>11876</v>
      </c>
      <c r="AF836" s="125">
        <v>-8.2364341085271402</v>
      </c>
      <c r="AG836" s="123" t="s">
        <v>11877</v>
      </c>
      <c r="AH836" s="125">
        <v>-5.3</v>
      </c>
      <c r="AI836" s="123" t="s">
        <v>163</v>
      </c>
      <c r="AJ836" s="123" t="s">
        <v>186</v>
      </c>
      <c r="AK836" s="124">
        <v>1.2184143939000001</v>
      </c>
      <c r="AL836" s="123" t="s">
        <v>159</v>
      </c>
      <c r="AM836" s="36">
        <v>42509</v>
      </c>
      <c r="AN836" s="123" t="s">
        <v>9271</v>
      </c>
      <c r="AO836" s="123" t="s">
        <v>11878</v>
      </c>
      <c r="AP836" s="123" t="s">
        <v>231</v>
      </c>
      <c r="AQ836" s="123" t="s">
        <v>181</v>
      </c>
    </row>
    <row r="837" spans="1:43">
      <c r="A837" s="123" t="s">
        <v>8690</v>
      </c>
      <c r="B837" s="123" t="s">
        <v>8691</v>
      </c>
      <c r="C837" s="36">
        <v>43830</v>
      </c>
      <c r="D837" s="124">
        <v>1.0239</v>
      </c>
      <c r="E837" s="124">
        <v>1.0324</v>
      </c>
      <c r="F837" s="125">
        <v>2.9308323563898699E-2</v>
      </c>
      <c r="G837" s="36">
        <v>43829</v>
      </c>
      <c r="H837" s="124">
        <v>1.0236000000000001</v>
      </c>
      <c r="I837" s="125">
        <v>15.891341256366699</v>
      </c>
      <c r="J837" s="123" t="s">
        <v>11879</v>
      </c>
      <c r="K837" s="125">
        <v>0.72798819478604204</v>
      </c>
      <c r="L837" s="125">
        <v>2.20602914753445</v>
      </c>
      <c r="M837" s="130">
        <v>4.8540706605222796</v>
      </c>
      <c r="N837" s="137">
        <f t="shared" si="143"/>
        <v>19.416282642089119</v>
      </c>
      <c r="O837" s="132">
        <f t="shared" si="144"/>
        <v>0.19416282642089119</v>
      </c>
      <c r="P837" s="134">
        <f t="shared" si="145"/>
        <v>775</v>
      </c>
      <c r="Q837" s="134">
        <v>1124</v>
      </c>
      <c r="R837" s="134" t="str">
        <f t="shared" si="146"/>
        <v>775/1124</v>
      </c>
      <c r="S837" s="132">
        <f t="shared" si="147"/>
        <v>0.68950177935943058</v>
      </c>
      <c r="T837" s="137">
        <f t="shared" si="148"/>
        <v>65.52491103202847</v>
      </c>
      <c r="U837" s="133" t="e">
        <f ca="1">[1]!f_risk_annusharpe(A837,"2019/9/30","2019/12/31",1,1,3)</f>
        <v>#NAME?</v>
      </c>
      <c r="V837" s="134" t="e">
        <f t="shared" ca="1" si="149"/>
        <v>#NAME?</v>
      </c>
      <c r="W837" s="134">
        <f t="shared" si="150"/>
        <v>1124</v>
      </c>
      <c r="X837" s="134" t="e">
        <f t="shared" ca="1" si="151"/>
        <v>#NAME?</v>
      </c>
      <c r="Y837" s="132" t="e">
        <f t="shared" ca="1" si="152"/>
        <v>#NAME?</v>
      </c>
      <c r="Z837" s="137" t="e">
        <f t="shared" ca="1" si="153"/>
        <v>#NAME?</v>
      </c>
      <c r="AA837" s="125">
        <v>12.368305531167699</v>
      </c>
      <c r="AB837" s="125">
        <v>15.891341256366699</v>
      </c>
      <c r="AC837" s="123" t="s">
        <v>11879</v>
      </c>
      <c r="AD837" s="125">
        <v>2.1754315936533302</v>
      </c>
      <c r="AE837" s="123" t="s">
        <v>11880</v>
      </c>
      <c r="AF837" s="126">
        <v>0</v>
      </c>
      <c r="AG837" s="123"/>
      <c r="AH837" s="125">
        <v>3.2642058199999999</v>
      </c>
      <c r="AI837" s="123" t="s">
        <v>569</v>
      </c>
      <c r="AJ837" s="123" t="s">
        <v>95</v>
      </c>
      <c r="AK837" s="124">
        <v>1.9970052664</v>
      </c>
      <c r="AL837" s="123" t="s">
        <v>159</v>
      </c>
      <c r="AM837" s="36">
        <v>42902</v>
      </c>
      <c r="AN837" s="123" t="s">
        <v>9271</v>
      </c>
      <c r="AO837" s="123" t="s">
        <v>11614</v>
      </c>
      <c r="AP837" s="123" t="s">
        <v>270</v>
      </c>
      <c r="AQ837" s="123" t="s">
        <v>162</v>
      </c>
    </row>
    <row r="838" spans="1:43">
      <c r="A838" s="123" t="s">
        <v>8692</v>
      </c>
      <c r="B838" s="123" t="s">
        <v>8693</v>
      </c>
      <c r="C838" s="36">
        <v>43830</v>
      </c>
      <c r="D838" s="124">
        <v>0.95599999999999996</v>
      </c>
      <c r="E838" s="124">
        <v>1.4710000000000001</v>
      </c>
      <c r="F838" s="125">
        <v>0.31479538300104798</v>
      </c>
      <c r="G838" s="36">
        <v>43829</v>
      </c>
      <c r="H838" s="124">
        <v>0.95299999999999996</v>
      </c>
      <c r="I838" s="125">
        <v>15.8787878787879</v>
      </c>
      <c r="J838" s="123" t="s">
        <v>11881</v>
      </c>
      <c r="K838" s="125">
        <v>0.73761854583772002</v>
      </c>
      <c r="L838" s="125">
        <v>3.4632034632034401</v>
      </c>
      <c r="M838" s="130">
        <v>2.5751072961373298</v>
      </c>
      <c r="N838" s="137">
        <f t="shared" si="143"/>
        <v>10.300429184549319</v>
      </c>
      <c r="O838" s="132">
        <f t="shared" si="144"/>
        <v>0.10300429184549319</v>
      </c>
      <c r="P838" s="134">
        <f t="shared" si="145"/>
        <v>1012</v>
      </c>
      <c r="Q838" s="134">
        <v>1124</v>
      </c>
      <c r="R838" s="134" t="str">
        <f t="shared" si="146"/>
        <v>1012/1124</v>
      </c>
      <c r="S838" s="132">
        <f t="shared" si="147"/>
        <v>0.90035587188612098</v>
      </c>
      <c r="T838" s="137">
        <f t="shared" si="148"/>
        <v>60</v>
      </c>
      <c r="U838" s="133" t="e">
        <f ca="1">[1]!f_risk_annusharpe(A838,"2019/9/30","2019/12/31",1,1,3)</f>
        <v>#NAME?</v>
      </c>
      <c r="V838" s="134" t="e">
        <f t="shared" ca="1" si="149"/>
        <v>#NAME?</v>
      </c>
      <c r="W838" s="134">
        <f t="shared" si="150"/>
        <v>1124</v>
      </c>
      <c r="X838" s="134" t="e">
        <f t="shared" ca="1" si="151"/>
        <v>#NAME?</v>
      </c>
      <c r="Y838" s="132" t="e">
        <f t="shared" ca="1" si="152"/>
        <v>#NAME?</v>
      </c>
      <c r="Z838" s="137" t="e">
        <f t="shared" ca="1" si="153"/>
        <v>#NAME?</v>
      </c>
      <c r="AA838" s="125">
        <v>7.2951739618406197</v>
      </c>
      <c r="AB838" s="125">
        <v>15.8787878787879</v>
      </c>
      <c r="AC838" s="123" t="s">
        <v>11881</v>
      </c>
      <c r="AD838" s="125">
        <v>-9.4696969696969795</v>
      </c>
      <c r="AE838" s="123" t="s">
        <v>11882</v>
      </c>
      <c r="AF838" s="125">
        <v>-12.132352941176499</v>
      </c>
      <c r="AG838" s="123" t="s">
        <v>11883</v>
      </c>
      <c r="AH838" s="125">
        <v>47.4799212</v>
      </c>
      <c r="AI838" s="123" t="s">
        <v>157</v>
      </c>
      <c r="AJ838" s="123" t="s">
        <v>186</v>
      </c>
      <c r="AK838" s="124">
        <v>0.98866108409999998</v>
      </c>
      <c r="AL838" s="123" t="s">
        <v>159</v>
      </c>
      <c r="AM838" s="36">
        <v>41709</v>
      </c>
      <c r="AN838" s="123" t="s">
        <v>9271</v>
      </c>
      <c r="AO838" s="123" t="s">
        <v>480</v>
      </c>
      <c r="AP838" s="123" t="s">
        <v>187</v>
      </c>
      <c r="AQ838" s="123" t="s">
        <v>173</v>
      </c>
    </row>
    <row r="839" spans="1:43">
      <c r="A839" s="123" t="s">
        <v>8694</v>
      </c>
      <c r="B839" s="123" t="s">
        <v>8695</v>
      </c>
      <c r="C839" s="36">
        <v>43830</v>
      </c>
      <c r="D839" s="124">
        <v>1.1569</v>
      </c>
      <c r="E839" s="124">
        <v>1.2069000000000001</v>
      </c>
      <c r="F839" s="125">
        <v>0.16450216450215499</v>
      </c>
      <c r="G839" s="36">
        <v>43829</v>
      </c>
      <c r="H839" s="124">
        <v>1.155</v>
      </c>
      <c r="I839" s="125">
        <v>15.8637956935403</v>
      </c>
      <c r="J839" s="123" t="s">
        <v>11884</v>
      </c>
      <c r="K839" s="125">
        <v>0.78404042163951104</v>
      </c>
      <c r="L839" s="125">
        <v>2.2267385349474198</v>
      </c>
      <c r="M839" s="130">
        <v>2.9362042886377901</v>
      </c>
      <c r="N839" s="137">
        <f t="shared" si="143"/>
        <v>11.744817154551161</v>
      </c>
      <c r="O839" s="132">
        <f t="shared" si="144"/>
        <v>0.11744817154551161</v>
      </c>
      <c r="P839" s="134">
        <f t="shared" si="145"/>
        <v>970</v>
      </c>
      <c r="Q839" s="134">
        <v>1124</v>
      </c>
      <c r="R839" s="134" t="str">
        <f t="shared" si="146"/>
        <v>970/1124</v>
      </c>
      <c r="S839" s="132">
        <f t="shared" si="147"/>
        <v>0.86298932384341642</v>
      </c>
      <c r="T839" s="137">
        <f t="shared" si="148"/>
        <v>60</v>
      </c>
      <c r="U839" s="133" t="e">
        <f ca="1">[1]!f_risk_annusharpe(A839,"2019/9/30","2019/12/31",1,1,3)</f>
        <v>#NAME?</v>
      </c>
      <c r="V839" s="134" t="e">
        <f t="shared" ca="1" si="149"/>
        <v>#NAME?</v>
      </c>
      <c r="W839" s="134">
        <f t="shared" si="150"/>
        <v>1124</v>
      </c>
      <c r="X839" s="134" t="e">
        <f t="shared" ca="1" si="151"/>
        <v>#NAME?</v>
      </c>
      <c r="Y839" s="132" t="e">
        <f t="shared" ca="1" si="152"/>
        <v>#NAME?</v>
      </c>
      <c r="Z839" s="137" t="e">
        <f t="shared" ca="1" si="153"/>
        <v>#NAME?</v>
      </c>
      <c r="AA839" s="125">
        <v>6.2350780532598797</v>
      </c>
      <c r="AB839" s="125">
        <v>15.8637956935403</v>
      </c>
      <c r="AC839" s="123" t="s">
        <v>11884</v>
      </c>
      <c r="AD839" s="125">
        <v>12.248110044436199</v>
      </c>
      <c r="AE839" s="123" t="s">
        <v>11885</v>
      </c>
      <c r="AF839" s="126">
        <v>0</v>
      </c>
      <c r="AG839" s="123"/>
      <c r="AH839" s="125">
        <v>21.25040847</v>
      </c>
      <c r="AI839" s="123" t="s">
        <v>163</v>
      </c>
      <c r="AJ839" s="123" t="s">
        <v>95</v>
      </c>
      <c r="AK839" s="124">
        <v>5.6200726705999999</v>
      </c>
      <c r="AL839" s="123" t="s">
        <v>159</v>
      </c>
      <c r="AM839" s="36">
        <v>42795</v>
      </c>
      <c r="AN839" s="123" t="s">
        <v>9271</v>
      </c>
      <c r="AO839" s="123" t="s">
        <v>274</v>
      </c>
      <c r="AP839" s="123" t="s">
        <v>246</v>
      </c>
      <c r="AQ839" s="123" t="s">
        <v>185</v>
      </c>
    </row>
    <row r="840" spans="1:43">
      <c r="A840" s="123" t="s">
        <v>8696</v>
      </c>
      <c r="B840" s="123" t="s">
        <v>8697</v>
      </c>
      <c r="C840" s="36">
        <v>43830</v>
      </c>
      <c r="D840" s="124">
        <v>0.87</v>
      </c>
      <c r="E840" s="124">
        <v>0.87</v>
      </c>
      <c r="F840" s="125">
        <v>0.230414746543779</v>
      </c>
      <c r="G840" s="36">
        <v>43829</v>
      </c>
      <c r="H840" s="124">
        <v>0.86799999999999999</v>
      </c>
      <c r="I840" s="125">
        <v>15.8455392809587</v>
      </c>
      <c r="J840" s="123" t="s">
        <v>11886</v>
      </c>
      <c r="K840" s="125">
        <v>2.2326674500587602</v>
      </c>
      <c r="L840" s="125">
        <v>7.94044665012406</v>
      </c>
      <c r="M840" s="130">
        <v>11.3956466069142</v>
      </c>
      <c r="N840" s="137">
        <f t="shared" si="143"/>
        <v>45.5825864276568</v>
      </c>
      <c r="O840" s="132">
        <f t="shared" si="144"/>
        <v>0.45582586427656802</v>
      </c>
      <c r="P840" s="134">
        <f t="shared" si="145"/>
        <v>250</v>
      </c>
      <c r="Q840" s="134">
        <v>1124</v>
      </c>
      <c r="R840" s="134" t="str">
        <f t="shared" si="146"/>
        <v>250/1124</v>
      </c>
      <c r="S840" s="132">
        <f t="shared" si="147"/>
        <v>0.22241992882562278</v>
      </c>
      <c r="T840" s="137">
        <f t="shared" si="148"/>
        <v>88.879003558718864</v>
      </c>
      <c r="U840" s="133" t="e">
        <f ca="1">[1]!f_risk_annusharpe(A840,"2019/9/30","2019/12/31",1,1,3)</f>
        <v>#NAME?</v>
      </c>
      <c r="V840" s="134" t="e">
        <f t="shared" ca="1" si="149"/>
        <v>#NAME?</v>
      </c>
      <c r="W840" s="134">
        <f t="shared" si="150"/>
        <v>1124</v>
      </c>
      <c r="X840" s="134" t="e">
        <f t="shared" ca="1" si="151"/>
        <v>#NAME?</v>
      </c>
      <c r="Y840" s="132" t="e">
        <f t="shared" ca="1" si="152"/>
        <v>#NAME?</v>
      </c>
      <c r="Z840" s="137" t="e">
        <f t="shared" ca="1" si="153"/>
        <v>#NAME?</v>
      </c>
      <c r="AA840" s="125">
        <v>12.987012987012999</v>
      </c>
      <c r="AB840" s="125">
        <v>15.8455392809587</v>
      </c>
      <c r="AC840" s="123" t="s">
        <v>11886</v>
      </c>
      <c r="AD840" s="125">
        <v>-19.963201471941101</v>
      </c>
      <c r="AE840" s="123" t="s">
        <v>11887</v>
      </c>
      <c r="AF840" s="125">
        <v>-11.764705882352899</v>
      </c>
      <c r="AG840" s="123" t="s">
        <v>11888</v>
      </c>
      <c r="AH840" s="125">
        <v>-13</v>
      </c>
      <c r="AI840" s="123" t="s">
        <v>157</v>
      </c>
      <c r="AJ840" s="123" t="s">
        <v>186</v>
      </c>
      <c r="AK840" s="124">
        <v>0.56271304970000002</v>
      </c>
      <c r="AL840" s="123" t="s">
        <v>159</v>
      </c>
      <c r="AM840" s="36">
        <v>42705</v>
      </c>
      <c r="AN840" s="123" t="s">
        <v>9271</v>
      </c>
      <c r="AO840" s="123" t="s">
        <v>11889</v>
      </c>
      <c r="AP840" s="123" t="s">
        <v>240</v>
      </c>
      <c r="AQ840" s="123" t="s">
        <v>207</v>
      </c>
    </row>
    <row r="841" spans="1:43">
      <c r="A841" s="123" t="s">
        <v>8698</v>
      </c>
      <c r="B841" s="123" t="s">
        <v>8699</v>
      </c>
      <c r="C841" s="36">
        <v>43830</v>
      </c>
      <c r="D841" s="124">
        <v>0.81299999999999994</v>
      </c>
      <c r="E841" s="124">
        <v>2.3090000000000002</v>
      </c>
      <c r="F841" s="125">
        <v>0.49443757725586002</v>
      </c>
      <c r="G841" s="36">
        <v>43829</v>
      </c>
      <c r="H841" s="124">
        <v>0.80900000000000005</v>
      </c>
      <c r="I841" s="125">
        <v>15.8119658119658</v>
      </c>
      <c r="J841" s="123" t="s">
        <v>11890</v>
      </c>
      <c r="K841" s="125">
        <v>1.4981273408239599</v>
      </c>
      <c r="L841" s="125">
        <v>3.5668789808917198</v>
      </c>
      <c r="M841" s="130">
        <v>5.5844155844155798</v>
      </c>
      <c r="N841" s="137">
        <f t="shared" si="143"/>
        <v>22.337662337662319</v>
      </c>
      <c r="O841" s="132">
        <f t="shared" si="144"/>
        <v>0.2233766233766232</v>
      </c>
      <c r="P841" s="134">
        <f t="shared" si="145"/>
        <v>718</v>
      </c>
      <c r="Q841" s="134">
        <v>1124</v>
      </c>
      <c r="R841" s="134" t="str">
        <f t="shared" si="146"/>
        <v>718/1124</v>
      </c>
      <c r="S841" s="132">
        <f t="shared" si="147"/>
        <v>0.63879003558718861</v>
      </c>
      <c r="T841" s="137">
        <f t="shared" si="148"/>
        <v>68.060498220640568</v>
      </c>
      <c r="U841" s="133" t="e">
        <f ca="1">[1]!f_risk_annusharpe(A841,"2019/9/30","2019/12/31",1,1,3)</f>
        <v>#NAME?</v>
      </c>
      <c r="V841" s="134" t="e">
        <f t="shared" ca="1" si="149"/>
        <v>#NAME?</v>
      </c>
      <c r="W841" s="134">
        <f t="shared" si="150"/>
        <v>1124</v>
      </c>
      <c r="X841" s="134" t="e">
        <f t="shared" ca="1" si="151"/>
        <v>#NAME?</v>
      </c>
      <c r="Y841" s="132" t="e">
        <f t="shared" ca="1" si="152"/>
        <v>#NAME?</v>
      </c>
      <c r="Z841" s="137" t="e">
        <f t="shared" ca="1" si="153"/>
        <v>#NAME?</v>
      </c>
      <c r="AA841" s="125">
        <v>4.4987146529563002</v>
      </c>
      <c r="AB841" s="125">
        <v>15.8119658119658</v>
      </c>
      <c r="AC841" s="123" t="s">
        <v>11890</v>
      </c>
      <c r="AD841" s="125">
        <v>5.03875968992247</v>
      </c>
      <c r="AE841" s="123" t="s">
        <v>11891</v>
      </c>
      <c r="AF841" s="125">
        <v>1.24533001245329</v>
      </c>
      <c r="AG841" s="123" t="s">
        <v>11892</v>
      </c>
      <c r="AH841" s="125">
        <v>129.1670579</v>
      </c>
      <c r="AI841" s="123" t="s">
        <v>157</v>
      </c>
      <c r="AJ841" s="123" t="s">
        <v>158</v>
      </c>
      <c r="AK841" s="124">
        <v>3.5040420757000001</v>
      </c>
      <c r="AL841" s="123" t="s">
        <v>159</v>
      </c>
      <c r="AM841" s="36">
        <v>38862</v>
      </c>
      <c r="AN841" s="123" t="s">
        <v>9271</v>
      </c>
      <c r="AO841" s="123" t="s">
        <v>11893</v>
      </c>
      <c r="AP841" s="123" t="s">
        <v>198</v>
      </c>
      <c r="AQ841" s="123" t="s">
        <v>165</v>
      </c>
    </row>
    <row r="842" spans="1:43">
      <c r="A842" s="123" t="s">
        <v>8700</v>
      </c>
      <c r="B842" s="123" t="s">
        <v>8701</v>
      </c>
      <c r="C842" s="36">
        <v>43830</v>
      </c>
      <c r="D842" s="124">
        <v>1.2829999999999999</v>
      </c>
      <c r="E842" s="124">
        <v>1.3420000000000001</v>
      </c>
      <c r="F842" s="125">
        <v>7.8003120124795197E-2</v>
      </c>
      <c r="G842" s="36">
        <v>43829</v>
      </c>
      <c r="H842" s="124">
        <v>1.282</v>
      </c>
      <c r="I842" s="125">
        <v>15.7942403317778</v>
      </c>
      <c r="J842" s="123" t="s">
        <v>11894</v>
      </c>
      <c r="K842" s="125">
        <v>0.70643642072212898</v>
      </c>
      <c r="L842" s="125">
        <v>1.9872959360968101</v>
      </c>
      <c r="M842" s="130">
        <v>2.96951708475906</v>
      </c>
      <c r="N842" s="137">
        <f t="shared" si="143"/>
        <v>11.87806833903624</v>
      </c>
      <c r="O842" s="132">
        <f t="shared" si="144"/>
        <v>0.11878068339036239</v>
      </c>
      <c r="P842" s="134">
        <f t="shared" si="145"/>
        <v>962</v>
      </c>
      <c r="Q842" s="134">
        <v>1124</v>
      </c>
      <c r="R842" s="134" t="str">
        <f t="shared" si="146"/>
        <v>962/1124</v>
      </c>
      <c r="S842" s="132">
        <f t="shared" si="147"/>
        <v>0.85587188612099641</v>
      </c>
      <c r="T842" s="137">
        <f t="shared" si="148"/>
        <v>60</v>
      </c>
      <c r="U842" s="133" t="e">
        <f ca="1">[1]!f_risk_annusharpe(A842,"2019/9/30","2019/12/31",1,1,3)</f>
        <v>#NAME?</v>
      </c>
      <c r="V842" s="134" t="e">
        <f t="shared" ca="1" si="149"/>
        <v>#NAME?</v>
      </c>
      <c r="W842" s="134">
        <f t="shared" si="150"/>
        <v>1124</v>
      </c>
      <c r="X842" s="134" t="e">
        <f t="shared" ca="1" si="151"/>
        <v>#NAME?</v>
      </c>
      <c r="Y842" s="132" t="e">
        <f t="shared" ca="1" si="152"/>
        <v>#NAME?</v>
      </c>
      <c r="Z842" s="137" t="e">
        <f t="shared" ca="1" si="153"/>
        <v>#NAME?</v>
      </c>
      <c r="AA842" s="125">
        <v>4.6492808218676904</v>
      </c>
      <c r="AB842" s="125">
        <v>15.7942403317778</v>
      </c>
      <c r="AC842" s="123" t="s">
        <v>11894</v>
      </c>
      <c r="AD842" s="125">
        <v>9.8590411716842699</v>
      </c>
      <c r="AE842" s="123" t="s">
        <v>11895</v>
      </c>
      <c r="AF842" s="125">
        <v>25.596987534883699</v>
      </c>
      <c r="AG842" s="123" t="s">
        <v>11896</v>
      </c>
      <c r="AH842" s="125">
        <v>35.016761600000002</v>
      </c>
      <c r="AI842" s="123" t="s">
        <v>163</v>
      </c>
      <c r="AJ842" s="123" t="s">
        <v>166</v>
      </c>
      <c r="AK842" s="124">
        <v>2.8956892552000002</v>
      </c>
      <c r="AL842" s="123" t="s">
        <v>159</v>
      </c>
      <c r="AM842" s="36">
        <v>42149</v>
      </c>
      <c r="AN842" s="123" t="s">
        <v>9271</v>
      </c>
      <c r="AO842" s="123" t="s">
        <v>11897</v>
      </c>
      <c r="AP842" s="123" t="s">
        <v>248</v>
      </c>
      <c r="AQ842" s="123" t="s">
        <v>177</v>
      </c>
    </row>
    <row r="843" spans="1:43">
      <c r="A843" s="123" t="s">
        <v>8702</v>
      </c>
      <c r="B843" s="123" t="s">
        <v>8703</v>
      </c>
      <c r="C843" s="36">
        <v>43830</v>
      </c>
      <c r="D843" s="124">
        <v>1.2837000000000001</v>
      </c>
      <c r="E843" s="124">
        <v>1.3597999999999999</v>
      </c>
      <c r="F843" s="125">
        <v>7.0159027128162896E-2</v>
      </c>
      <c r="G843" s="36">
        <v>43829</v>
      </c>
      <c r="H843" s="124">
        <v>1.2827999999999999</v>
      </c>
      <c r="I843" s="125">
        <v>15.7410006366236</v>
      </c>
      <c r="J843" s="123" t="s">
        <v>11898</v>
      </c>
      <c r="K843" s="125">
        <v>0.88808550770198902</v>
      </c>
      <c r="L843" s="125">
        <v>2.7288540213475199</v>
      </c>
      <c r="M843" s="130">
        <v>3.4178270092514702</v>
      </c>
      <c r="N843" s="137">
        <f t="shared" si="143"/>
        <v>13.671308037005881</v>
      </c>
      <c r="O843" s="132">
        <f t="shared" si="144"/>
        <v>0.1367130803700588</v>
      </c>
      <c r="P843" s="134">
        <f t="shared" si="145"/>
        <v>907</v>
      </c>
      <c r="Q843" s="134">
        <v>1124</v>
      </c>
      <c r="R843" s="134" t="str">
        <f t="shared" si="146"/>
        <v>907/1124</v>
      </c>
      <c r="S843" s="132">
        <f t="shared" si="147"/>
        <v>0.80693950177935947</v>
      </c>
      <c r="T843" s="137">
        <f t="shared" si="148"/>
        <v>60</v>
      </c>
      <c r="U843" s="133" t="e">
        <f ca="1">[1]!f_risk_annusharpe(A843,"2019/9/30","2019/12/31",1,1,3)</f>
        <v>#NAME?</v>
      </c>
      <c r="V843" s="134" t="e">
        <f t="shared" ca="1" si="149"/>
        <v>#NAME?</v>
      </c>
      <c r="W843" s="134">
        <f t="shared" si="150"/>
        <v>1124</v>
      </c>
      <c r="X843" s="134" t="e">
        <f t="shared" ca="1" si="151"/>
        <v>#NAME?</v>
      </c>
      <c r="Y843" s="132" t="e">
        <f t="shared" ca="1" si="152"/>
        <v>#NAME?</v>
      </c>
      <c r="Z843" s="137" t="e">
        <f t="shared" ca="1" si="153"/>
        <v>#NAME?</v>
      </c>
      <c r="AA843" s="125">
        <v>10.564835727551801</v>
      </c>
      <c r="AB843" s="125">
        <v>15.7410006366236</v>
      </c>
      <c r="AC843" s="123" t="s">
        <v>11898</v>
      </c>
      <c r="AD843" s="125">
        <v>17.613957512426602</v>
      </c>
      <c r="AE843" s="123" t="s">
        <v>11899</v>
      </c>
      <c r="AF843" s="125">
        <v>26.718935543313101</v>
      </c>
      <c r="AG843" s="123" t="s">
        <v>11900</v>
      </c>
      <c r="AH843" s="125">
        <v>37.238441450000003</v>
      </c>
      <c r="AI843" s="123" t="s">
        <v>227</v>
      </c>
      <c r="AJ843" s="123" t="s">
        <v>166</v>
      </c>
      <c r="AK843" s="124">
        <v>2.3242752331999998</v>
      </c>
      <c r="AL843" s="123" t="s">
        <v>159</v>
      </c>
      <c r="AM843" s="36">
        <v>42174</v>
      </c>
      <c r="AN843" s="123" t="s">
        <v>9271</v>
      </c>
      <c r="AO843" s="123" t="s">
        <v>560</v>
      </c>
      <c r="AP843" s="123" t="s">
        <v>193</v>
      </c>
      <c r="AQ843" s="123" t="s">
        <v>276</v>
      </c>
    </row>
    <row r="844" spans="1:43">
      <c r="A844" s="123" t="s">
        <v>8704</v>
      </c>
      <c r="B844" s="123" t="s">
        <v>8705</v>
      </c>
      <c r="C844" s="36">
        <v>43830</v>
      </c>
      <c r="D844" s="124">
        <v>1.2749999999999999</v>
      </c>
      <c r="E844" s="124">
        <v>1.2749999999999999</v>
      </c>
      <c r="F844" s="125">
        <v>7.8492935635784106E-2</v>
      </c>
      <c r="G844" s="36">
        <v>43829</v>
      </c>
      <c r="H844" s="124">
        <v>1.274</v>
      </c>
      <c r="I844" s="125">
        <v>15.6987295825771</v>
      </c>
      <c r="J844" s="123" t="s">
        <v>11901</v>
      </c>
      <c r="K844" s="125">
        <v>0.552050473186112</v>
      </c>
      <c r="L844" s="125">
        <v>1.9184652278177501</v>
      </c>
      <c r="M844" s="130">
        <v>3.2388663967611202</v>
      </c>
      <c r="N844" s="137">
        <f t="shared" si="143"/>
        <v>12.955465587044481</v>
      </c>
      <c r="O844" s="132">
        <f t="shared" si="144"/>
        <v>0.12955465587044482</v>
      </c>
      <c r="P844" s="134">
        <f t="shared" si="145"/>
        <v>927</v>
      </c>
      <c r="Q844" s="134">
        <v>1124</v>
      </c>
      <c r="R844" s="134" t="str">
        <f t="shared" si="146"/>
        <v>927/1124</v>
      </c>
      <c r="S844" s="132">
        <f t="shared" si="147"/>
        <v>0.82473309608540923</v>
      </c>
      <c r="T844" s="137">
        <f t="shared" si="148"/>
        <v>60</v>
      </c>
      <c r="U844" s="133" t="e">
        <f ca="1">[1]!f_risk_annusharpe(A844,"2019/9/30","2019/12/31",1,1,3)</f>
        <v>#NAME?</v>
      </c>
      <c r="V844" s="134" t="e">
        <f t="shared" ca="1" si="149"/>
        <v>#NAME?</v>
      </c>
      <c r="W844" s="134">
        <f t="shared" si="150"/>
        <v>1124</v>
      </c>
      <c r="X844" s="134" t="e">
        <f t="shared" ca="1" si="151"/>
        <v>#NAME?</v>
      </c>
      <c r="Y844" s="132" t="e">
        <f t="shared" ca="1" si="152"/>
        <v>#NAME?</v>
      </c>
      <c r="Z844" s="137" t="e">
        <f t="shared" ca="1" si="153"/>
        <v>#NAME?</v>
      </c>
      <c r="AA844" s="125">
        <v>4.50819672131147</v>
      </c>
      <c r="AB844" s="125">
        <v>15.6987295825771</v>
      </c>
      <c r="AC844" s="123" t="s">
        <v>11901</v>
      </c>
      <c r="AD844" s="125">
        <v>10.3896103896104</v>
      </c>
      <c r="AE844" s="123" t="s">
        <v>11902</v>
      </c>
      <c r="AF844" s="125">
        <v>23.307543520309501</v>
      </c>
      <c r="AG844" s="123" t="s">
        <v>11903</v>
      </c>
      <c r="AH844" s="125">
        <v>27.5</v>
      </c>
      <c r="AI844" s="123" t="s">
        <v>163</v>
      </c>
      <c r="AJ844" s="123" t="s">
        <v>166</v>
      </c>
      <c r="AK844" s="124">
        <v>3.5397432067999999</v>
      </c>
      <c r="AL844" s="123" t="s">
        <v>159</v>
      </c>
      <c r="AM844" s="36">
        <v>42174</v>
      </c>
      <c r="AN844" s="123" t="s">
        <v>9271</v>
      </c>
      <c r="AO844" s="123" t="s">
        <v>11752</v>
      </c>
      <c r="AP844" s="123" t="s">
        <v>270</v>
      </c>
      <c r="AQ844" s="123" t="s">
        <v>207</v>
      </c>
    </row>
    <row r="845" spans="1:43">
      <c r="A845" s="123" t="s">
        <v>8706</v>
      </c>
      <c r="B845" s="123" t="s">
        <v>8707</v>
      </c>
      <c r="C845" s="36">
        <v>43830</v>
      </c>
      <c r="D845" s="124">
        <v>0.9224</v>
      </c>
      <c r="E845" s="124">
        <v>0.9224</v>
      </c>
      <c r="F845" s="125">
        <v>0.52310374891020295</v>
      </c>
      <c r="G845" s="36">
        <v>43829</v>
      </c>
      <c r="H845" s="124">
        <v>0.91759999999999997</v>
      </c>
      <c r="I845" s="125">
        <v>15.675946827188399</v>
      </c>
      <c r="J845" s="123" t="s">
        <v>11904</v>
      </c>
      <c r="K845" s="125">
        <v>0.93007987744829301</v>
      </c>
      <c r="L845" s="125">
        <v>8.5943018601365608</v>
      </c>
      <c r="M845" s="130">
        <v>5.0569476082004599</v>
      </c>
      <c r="N845" s="137">
        <f t="shared" si="143"/>
        <v>20.227790432801839</v>
      </c>
      <c r="O845" s="132">
        <f t="shared" si="144"/>
        <v>0.2022779043280184</v>
      </c>
      <c r="P845" s="134">
        <f t="shared" si="145"/>
        <v>757</v>
      </c>
      <c r="Q845" s="134">
        <v>1124</v>
      </c>
      <c r="R845" s="134" t="str">
        <f t="shared" si="146"/>
        <v>757/1124</v>
      </c>
      <c r="S845" s="132">
        <f t="shared" si="147"/>
        <v>0.67348754448398573</v>
      </c>
      <c r="T845" s="137">
        <f t="shared" si="148"/>
        <v>66.32562277580071</v>
      </c>
      <c r="U845" s="133" t="e">
        <f ca="1">[1]!f_risk_annusharpe(A845,"2019/9/30","2019/12/31",1,1,3)</f>
        <v>#NAME?</v>
      </c>
      <c r="V845" s="134" t="e">
        <f t="shared" ca="1" si="149"/>
        <v>#NAME?</v>
      </c>
      <c r="W845" s="134">
        <f t="shared" si="150"/>
        <v>1124</v>
      </c>
      <c r="X845" s="134" t="e">
        <f t="shared" ca="1" si="151"/>
        <v>#NAME?</v>
      </c>
      <c r="Y845" s="132" t="e">
        <f t="shared" ca="1" si="152"/>
        <v>#NAME?</v>
      </c>
      <c r="Z845" s="137" t="e">
        <f t="shared" ca="1" si="153"/>
        <v>#NAME?</v>
      </c>
      <c r="AA845" s="125">
        <v>5.3930530164533801</v>
      </c>
      <c r="AB845" s="125">
        <v>15.675946827188399</v>
      </c>
      <c r="AC845" s="123" t="s">
        <v>11904</v>
      </c>
      <c r="AD845" s="125">
        <v>-7.4360260913196203</v>
      </c>
      <c r="AE845" s="123" t="s">
        <v>11905</v>
      </c>
      <c r="AF845" s="126">
        <v>0</v>
      </c>
      <c r="AG845" s="123"/>
      <c r="AH845" s="125">
        <v>-7.76</v>
      </c>
      <c r="AI845" s="123" t="s">
        <v>157</v>
      </c>
      <c r="AJ845" s="123" t="s">
        <v>95</v>
      </c>
      <c r="AK845" s="124">
        <v>2.9499621624999999</v>
      </c>
      <c r="AL845" s="123" t="s">
        <v>159</v>
      </c>
      <c r="AM845" s="36">
        <v>43055</v>
      </c>
      <c r="AN845" s="123" t="s">
        <v>9271</v>
      </c>
      <c r="AO845" s="123" t="s">
        <v>10687</v>
      </c>
      <c r="AP845" s="123" t="s">
        <v>203</v>
      </c>
      <c r="AQ845" s="123" t="s">
        <v>177</v>
      </c>
    </row>
    <row r="846" spans="1:43">
      <c r="A846" s="123" t="s">
        <v>8708</v>
      </c>
      <c r="B846" s="123" t="s">
        <v>8709</v>
      </c>
      <c r="C846" s="36">
        <v>43830</v>
      </c>
      <c r="D846" s="124">
        <v>1.2501</v>
      </c>
      <c r="E846" s="124">
        <v>1.2501</v>
      </c>
      <c r="F846" s="125">
        <v>0.76575850394970701</v>
      </c>
      <c r="G846" s="36">
        <v>43829</v>
      </c>
      <c r="H846" s="124">
        <v>1.2405999999999999</v>
      </c>
      <c r="I846" s="125">
        <v>15.621531631520501</v>
      </c>
      <c r="J846" s="123" t="s">
        <v>11906</v>
      </c>
      <c r="K846" s="125">
        <v>2.3916782701285801</v>
      </c>
      <c r="L846" s="125">
        <v>5.6184521797904701</v>
      </c>
      <c r="M846" s="130">
        <v>7.6095377464061302</v>
      </c>
      <c r="N846" s="137">
        <f t="shared" si="143"/>
        <v>30.438150985624521</v>
      </c>
      <c r="O846" s="132">
        <f t="shared" si="144"/>
        <v>0.30438150985624524</v>
      </c>
      <c r="P846" s="134">
        <f t="shared" si="145"/>
        <v>542</v>
      </c>
      <c r="Q846" s="134">
        <v>1124</v>
      </c>
      <c r="R846" s="134" t="str">
        <f t="shared" si="146"/>
        <v>542/1124</v>
      </c>
      <c r="S846" s="132">
        <f t="shared" si="147"/>
        <v>0.48220640569395018</v>
      </c>
      <c r="T846" s="137">
        <f t="shared" si="148"/>
        <v>75.889679715302492</v>
      </c>
      <c r="U846" s="133" t="e">
        <f ca="1">[1]!f_risk_annusharpe(A846,"2019/9/30","2019/12/31",1,1,3)</f>
        <v>#NAME?</v>
      </c>
      <c r="V846" s="134" t="e">
        <f t="shared" ca="1" si="149"/>
        <v>#NAME?</v>
      </c>
      <c r="W846" s="134">
        <f t="shared" si="150"/>
        <v>1124</v>
      </c>
      <c r="X846" s="134" t="e">
        <f t="shared" ca="1" si="151"/>
        <v>#NAME?</v>
      </c>
      <c r="Y846" s="132" t="e">
        <f t="shared" ca="1" si="152"/>
        <v>#NAME?</v>
      </c>
      <c r="Z846" s="137" t="e">
        <f t="shared" ca="1" si="153"/>
        <v>#NAME?</v>
      </c>
      <c r="AA846" s="125">
        <v>13.842090884254601</v>
      </c>
      <c r="AB846" s="125">
        <v>15.621531631520501</v>
      </c>
      <c r="AC846" s="123" t="s">
        <v>11906</v>
      </c>
      <c r="AD846" s="125">
        <v>16.722689075630299</v>
      </c>
      <c r="AE846" s="123" t="s">
        <v>11907</v>
      </c>
      <c r="AF846" s="126">
        <v>0</v>
      </c>
      <c r="AG846" s="123"/>
      <c r="AH846" s="125">
        <v>25.01</v>
      </c>
      <c r="AI846" s="123" t="s">
        <v>157</v>
      </c>
      <c r="AJ846" s="123" t="s">
        <v>95</v>
      </c>
      <c r="AK846" s="124">
        <v>1.6674963989</v>
      </c>
      <c r="AL846" s="123" t="s">
        <v>159</v>
      </c>
      <c r="AM846" s="36">
        <v>42956</v>
      </c>
      <c r="AN846" s="123" t="s">
        <v>9271</v>
      </c>
      <c r="AO846" s="123" t="s">
        <v>10767</v>
      </c>
      <c r="AP846" s="123" t="s">
        <v>490</v>
      </c>
      <c r="AQ846" s="123" t="s">
        <v>207</v>
      </c>
    </row>
    <row r="847" spans="1:43">
      <c r="A847" s="123" t="s">
        <v>8710</v>
      </c>
      <c r="B847" s="123" t="s">
        <v>8711</v>
      </c>
      <c r="C847" s="36">
        <v>43830</v>
      </c>
      <c r="D847" s="124">
        <v>1.629</v>
      </c>
      <c r="E847" s="124">
        <v>1.794</v>
      </c>
      <c r="F847" s="125">
        <v>0.184501845018465</v>
      </c>
      <c r="G847" s="36">
        <v>43829</v>
      </c>
      <c r="H847" s="124">
        <v>1.6259999999999999</v>
      </c>
      <c r="I847" s="125">
        <v>15.613910574875799</v>
      </c>
      <c r="J847" s="123" t="s">
        <v>11908</v>
      </c>
      <c r="K847" s="125">
        <v>0.36968576709797102</v>
      </c>
      <c r="L847" s="125">
        <v>2.0676691729323302</v>
      </c>
      <c r="M847" s="130">
        <v>3.5600762873490299</v>
      </c>
      <c r="N847" s="137">
        <f t="shared" si="143"/>
        <v>14.24030514939612</v>
      </c>
      <c r="O847" s="132">
        <f t="shared" si="144"/>
        <v>0.14240305149396121</v>
      </c>
      <c r="P847" s="134">
        <f t="shared" si="145"/>
        <v>893</v>
      </c>
      <c r="Q847" s="134">
        <v>1124</v>
      </c>
      <c r="R847" s="134" t="str">
        <f t="shared" si="146"/>
        <v>893/1124</v>
      </c>
      <c r="S847" s="132">
        <f t="shared" si="147"/>
        <v>0.79448398576512458</v>
      </c>
      <c r="T847" s="137">
        <f t="shared" si="148"/>
        <v>60.27580071174377</v>
      </c>
      <c r="U847" s="133" t="e">
        <f ca="1">[1]!f_risk_annusharpe(A847,"2019/9/30","2019/12/31",1,1,3)</f>
        <v>#NAME?</v>
      </c>
      <c r="V847" s="134" t="e">
        <f t="shared" ca="1" si="149"/>
        <v>#NAME?</v>
      </c>
      <c r="W847" s="134">
        <f t="shared" si="150"/>
        <v>1124</v>
      </c>
      <c r="X847" s="134" t="e">
        <f t="shared" ca="1" si="151"/>
        <v>#NAME?</v>
      </c>
      <c r="Y847" s="132" t="e">
        <f t="shared" ca="1" si="152"/>
        <v>#NAME?</v>
      </c>
      <c r="Z847" s="137" t="e">
        <f t="shared" ca="1" si="153"/>
        <v>#NAME?</v>
      </c>
      <c r="AA847" s="125">
        <v>7.3122529644268797</v>
      </c>
      <c r="AB847" s="125">
        <v>15.613910574875799</v>
      </c>
      <c r="AC847" s="123" t="s">
        <v>11908</v>
      </c>
      <c r="AD847" s="125">
        <v>12.5</v>
      </c>
      <c r="AE847" s="123" t="s">
        <v>11909</v>
      </c>
      <c r="AF847" s="125">
        <v>23.222390317700398</v>
      </c>
      <c r="AG847" s="123" t="s">
        <v>11910</v>
      </c>
      <c r="AH847" s="125">
        <v>84.196079900000001</v>
      </c>
      <c r="AI847" s="123" t="s">
        <v>157</v>
      </c>
      <c r="AJ847" s="123" t="s">
        <v>166</v>
      </c>
      <c r="AK847" s="124">
        <v>12.6376528948</v>
      </c>
      <c r="AL847" s="123" t="s">
        <v>159</v>
      </c>
      <c r="AM847" s="36">
        <v>41401</v>
      </c>
      <c r="AN847" s="123" t="s">
        <v>9271</v>
      </c>
      <c r="AO847" s="123" t="s">
        <v>11911</v>
      </c>
      <c r="AP847" s="123" t="s">
        <v>283</v>
      </c>
      <c r="AQ847" s="123" t="s">
        <v>173</v>
      </c>
    </row>
    <row r="848" spans="1:43">
      <c r="A848" s="123" t="s">
        <v>8712</v>
      </c>
      <c r="B848" s="123" t="s">
        <v>8713</v>
      </c>
      <c r="C848" s="36">
        <v>43830</v>
      </c>
      <c r="D848" s="124">
        <v>1.2387999999999999</v>
      </c>
      <c r="E848" s="124">
        <v>1.4168000000000001</v>
      </c>
      <c r="F848" s="125">
        <v>8.0729797368208692E-3</v>
      </c>
      <c r="G848" s="36">
        <v>43829</v>
      </c>
      <c r="H848" s="124">
        <v>1.2386999999999999</v>
      </c>
      <c r="I848" s="125">
        <v>15.6028057647253</v>
      </c>
      <c r="J848" s="123" t="s">
        <v>11912</v>
      </c>
      <c r="K848" s="125">
        <v>1.20088228085941</v>
      </c>
      <c r="L848" s="125">
        <v>3.7868353363602698</v>
      </c>
      <c r="M848" s="130">
        <v>6.67352678677313</v>
      </c>
      <c r="N848" s="137">
        <f t="shared" si="143"/>
        <v>26.69410714709252</v>
      </c>
      <c r="O848" s="132">
        <f t="shared" si="144"/>
        <v>0.26694107147092522</v>
      </c>
      <c r="P848" s="134">
        <f t="shared" si="145"/>
        <v>629</v>
      </c>
      <c r="Q848" s="134">
        <v>1124</v>
      </c>
      <c r="R848" s="134" t="str">
        <f t="shared" si="146"/>
        <v>629/1124</v>
      </c>
      <c r="S848" s="132">
        <f t="shared" si="147"/>
        <v>0.55960854092526691</v>
      </c>
      <c r="T848" s="137">
        <f t="shared" si="148"/>
        <v>72.019572953736656</v>
      </c>
      <c r="U848" s="133" t="e">
        <f ca="1">[1]!f_risk_annusharpe(A848,"2019/9/30","2019/12/31",1,1,3)</f>
        <v>#NAME?</v>
      </c>
      <c r="V848" s="134" t="e">
        <f t="shared" ca="1" si="149"/>
        <v>#NAME?</v>
      </c>
      <c r="W848" s="134">
        <f t="shared" si="150"/>
        <v>1124</v>
      </c>
      <c r="X848" s="134" t="e">
        <f t="shared" ca="1" si="151"/>
        <v>#NAME?</v>
      </c>
      <c r="Y848" s="132" t="e">
        <f t="shared" ca="1" si="152"/>
        <v>#NAME?</v>
      </c>
      <c r="Z848" s="137" t="e">
        <f t="shared" ca="1" si="153"/>
        <v>#NAME?</v>
      </c>
      <c r="AA848" s="125">
        <v>10.9439070907036</v>
      </c>
      <c r="AB848" s="125">
        <v>15.6028057647253</v>
      </c>
      <c r="AC848" s="123" t="s">
        <v>11912</v>
      </c>
      <c r="AD848" s="125">
        <v>5.56334273029786</v>
      </c>
      <c r="AE848" s="123" t="s">
        <v>11913</v>
      </c>
      <c r="AF848" s="126">
        <v>0</v>
      </c>
      <c r="AG848" s="123"/>
      <c r="AH848" s="125">
        <v>10.462557199999999</v>
      </c>
      <c r="AI848" s="123" t="s">
        <v>163</v>
      </c>
      <c r="AJ848" s="123" t="s">
        <v>95</v>
      </c>
      <c r="AK848" s="124">
        <v>1.6076705511</v>
      </c>
      <c r="AL848" s="123" t="s">
        <v>159</v>
      </c>
      <c r="AM848" s="36">
        <v>42976</v>
      </c>
      <c r="AN848" s="123" t="s">
        <v>9271</v>
      </c>
      <c r="AO848" s="123" t="s">
        <v>575</v>
      </c>
      <c r="AP848" s="123" t="s">
        <v>385</v>
      </c>
      <c r="AQ848" s="123" t="s">
        <v>338</v>
      </c>
    </row>
    <row r="849" spans="1:43">
      <c r="A849" s="123" t="s">
        <v>8714</v>
      </c>
      <c r="B849" s="123" t="s">
        <v>8715</v>
      </c>
      <c r="C849" s="36">
        <v>43830</v>
      </c>
      <c r="D849" s="124">
        <v>0.9698</v>
      </c>
      <c r="E849" s="124">
        <v>0.9698</v>
      </c>
      <c r="F849" s="125">
        <v>-0.45165263806199502</v>
      </c>
      <c r="G849" s="36">
        <v>43829</v>
      </c>
      <c r="H849" s="124">
        <v>0.97419999999999995</v>
      </c>
      <c r="I849" s="125">
        <v>15.589988081048901</v>
      </c>
      <c r="J849" s="123" t="s">
        <v>11914</v>
      </c>
      <c r="K849" s="125">
        <v>0.45576962916925201</v>
      </c>
      <c r="L849" s="125">
        <v>5.78097731239093</v>
      </c>
      <c r="M849" s="130">
        <v>7.9234364567104398</v>
      </c>
      <c r="N849" s="137">
        <f t="shared" si="143"/>
        <v>31.693745826841759</v>
      </c>
      <c r="O849" s="132">
        <f t="shared" si="144"/>
        <v>0.31693745826841757</v>
      </c>
      <c r="P849" s="134">
        <f t="shared" si="145"/>
        <v>511</v>
      </c>
      <c r="Q849" s="134">
        <v>1124</v>
      </c>
      <c r="R849" s="134" t="str">
        <f t="shared" si="146"/>
        <v>511/1124</v>
      </c>
      <c r="S849" s="132">
        <f t="shared" si="147"/>
        <v>0.45462633451957296</v>
      </c>
      <c r="T849" s="137">
        <f t="shared" si="148"/>
        <v>77.268683274021356</v>
      </c>
      <c r="U849" s="133" t="e">
        <f ca="1">[1]!f_risk_annusharpe(A849,"2019/9/30","2019/12/31",1,1,3)</f>
        <v>#NAME?</v>
      </c>
      <c r="V849" s="134" t="e">
        <f t="shared" ca="1" si="149"/>
        <v>#NAME?</v>
      </c>
      <c r="W849" s="134">
        <f t="shared" si="150"/>
        <v>1124</v>
      </c>
      <c r="X849" s="134" t="e">
        <f t="shared" ca="1" si="151"/>
        <v>#NAME?</v>
      </c>
      <c r="Y849" s="132" t="e">
        <f t="shared" ca="1" si="152"/>
        <v>#NAME?</v>
      </c>
      <c r="Z849" s="137" t="e">
        <f t="shared" ca="1" si="153"/>
        <v>#NAME?</v>
      </c>
      <c r="AA849" s="125">
        <v>4.3132193180595904</v>
      </c>
      <c r="AB849" s="125">
        <v>15.589988081048901</v>
      </c>
      <c r="AC849" s="123" t="s">
        <v>11914</v>
      </c>
      <c r="AD849" s="125">
        <v>-3.6845764226834801</v>
      </c>
      <c r="AE849" s="123" t="s">
        <v>11915</v>
      </c>
      <c r="AF849" s="126">
        <v>0</v>
      </c>
      <c r="AG849" s="123"/>
      <c r="AH849" s="125">
        <v>-3.02</v>
      </c>
      <c r="AI849" s="123" t="s">
        <v>157</v>
      </c>
      <c r="AJ849" s="123" t="s">
        <v>95</v>
      </c>
      <c r="AK849" s="124">
        <v>7.9312377961999996</v>
      </c>
      <c r="AL849" s="123" t="s">
        <v>159</v>
      </c>
      <c r="AM849" s="36">
        <v>43048</v>
      </c>
      <c r="AN849" s="123" t="s">
        <v>9271</v>
      </c>
      <c r="AO849" s="123" t="s">
        <v>11916</v>
      </c>
      <c r="AP849" s="123" t="s">
        <v>219</v>
      </c>
      <c r="AQ849" s="123" t="s">
        <v>173</v>
      </c>
    </row>
    <row r="850" spans="1:43">
      <c r="A850" s="123" t="s">
        <v>8716</v>
      </c>
      <c r="B850" s="123" t="s">
        <v>8717</v>
      </c>
      <c r="C850" s="36">
        <v>43830</v>
      </c>
      <c r="D850" s="124">
        <v>0.96399999999999997</v>
      </c>
      <c r="E850" s="124">
        <v>0.96399999999999997</v>
      </c>
      <c r="F850" s="125">
        <v>0.103842159916926</v>
      </c>
      <c r="G850" s="36">
        <v>43829</v>
      </c>
      <c r="H850" s="124">
        <v>0.96299999999999997</v>
      </c>
      <c r="I850" s="125">
        <v>15.5875299760192</v>
      </c>
      <c r="J850" s="123" t="s">
        <v>11917</v>
      </c>
      <c r="K850" s="125">
        <v>1.58061116965227</v>
      </c>
      <c r="L850" s="125">
        <v>3.6559139784946102</v>
      </c>
      <c r="M850" s="130">
        <v>4.89662676822633</v>
      </c>
      <c r="N850" s="137">
        <f t="shared" si="143"/>
        <v>19.58650707290532</v>
      </c>
      <c r="O850" s="132">
        <f t="shared" si="144"/>
        <v>0.19586507072905321</v>
      </c>
      <c r="P850" s="134">
        <f t="shared" si="145"/>
        <v>772</v>
      </c>
      <c r="Q850" s="134">
        <v>1124</v>
      </c>
      <c r="R850" s="134" t="str">
        <f t="shared" si="146"/>
        <v>772/1124</v>
      </c>
      <c r="S850" s="132">
        <f t="shared" si="147"/>
        <v>0.68683274021352314</v>
      </c>
      <c r="T850" s="137">
        <f t="shared" si="148"/>
        <v>65.658362989323848</v>
      </c>
      <c r="U850" s="133" t="e">
        <f ca="1">[1]!f_risk_annusharpe(A850,"2019/9/30","2019/12/31",1,1,3)</f>
        <v>#NAME?</v>
      </c>
      <c r="V850" s="134" t="e">
        <f t="shared" ca="1" si="149"/>
        <v>#NAME?</v>
      </c>
      <c r="W850" s="134">
        <f t="shared" si="150"/>
        <v>1124</v>
      </c>
      <c r="X850" s="134" t="e">
        <f t="shared" ca="1" si="151"/>
        <v>#NAME?</v>
      </c>
      <c r="Y850" s="132" t="e">
        <f t="shared" ca="1" si="152"/>
        <v>#NAME?</v>
      </c>
      <c r="Z850" s="137" t="e">
        <f t="shared" ca="1" si="153"/>
        <v>#NAME?</v>
      </c>
      <c r="AA850" s="125">
        <v>5.5859802847754603</v>
      </c>
      <c r="AB850" s="125">
        <v>15.5875299760192</v>
      </c>
      <c r="AC850" s="123" t="s">
        <v>11917</v>
      </c>
      <c r="AD850" s="125">
        <v>-3.3099297893681099</v>
      </c>
      <c r="AE850" s="123" t="s">
        <v>11918</v>
      </c>
      <c r="AF850" s="126">
        <v>0</v>
      </c>
      <c r="AG850" s="123"/>
      <c r="AH850" s="125">
        <v>-3.6</v>
      </c>
      <c r="AI850" s="123" t="s">
        <v>163</v>
      </c>
      <c r="AJ850" s="123" t="s">
        <v>95</v>
      </c>
      <c r="AK850" s="124">
        <v>1.8319986179000001</v>
      </c>
      <c r="AL850" s="123" t="s">
        <v>159</v>
      </c>
      <c r="AM850" s="36">
        <v>42971</v>
      </c>
      <c r="AN850" s="123" t="s">
        <v>9271</v>
      </c>
      <c r="AO850" s="123" t="s">
        <v>574</v>
      </c>
      <c r="AP850" s="123" t="s">
        <v>200</v>
      </c>
      <c r="AQ850" s="123" t="s">
        <v>177</v>
      </c>
    </row>
    <row r="851" spans="1:43">
      <c r="A851" s="123" t="s">
        <v>8718</v>
      </c>
      <c r="B851" s="123" t="s">
        <v>8719</v>
      </c>
      <c r="C851" s="36">
        <v>43830</v>
      </c>
      <c r="D851" s="124">
        <v>1.339</v>
      </c>
      <c r="E851" s="124">
        <v>1.339</v>
      </c>
      <c r="F851" s="125">
        <v>0.149588631264024</v>
      </c>
      <c r="G851" s="36">
        <v>43829</v>
      </c>
      <c r="H851" s="124">
        <v>1.337</v>
      </c>
      <c r="I851" s="125">
        <v>15.5306298533218</v>
      </c>
      <c r="J851" s="123" t="s">
        <v>11919</v>
      </c>
      <c r="K851" s="125">
        <v>0.82831325301204095</v>
      </c>
      <c r="L851" s="125">
        <v>1.74772036474163</v>
      </c>
      <c r="M851" s="130">
        <v>2.8417818740399299</v>
      </c>
      <c r="N851" s="137">
        <f t="shared" si="143"/>
        <v>11.36712749615972</v>
      </c>
      <c r="O851" s="132">
        <f t="shared" si="144"/>
        <v>0.11367127496159719</v>
      </c>
      <c r="P851" s="134">
        <f t="shared" si="145"/>
        <v>980</v>
      </c>
      <c r="Q851" s="134">
        <v>1124</v>
      </c>
      <c r="R851" s="134" t="str">
        <f t="shared" si="146"/>
        <v>980/1124</v>
      </c>
      <c r="S851" s="132">
        <f t="shared" si="147"/>
        <v>0.87188612099644125</v>
      </c>
      <c r="T851" s="137">
        <f t="shared" si="148"/>
        <v>60</v>
      </c>
      <c r="U851" s="133" t="e">
        <f ca="1">[1]!f_risk_annusharpe(A851,"2019/9/30","2019/12/31",1,1,3)</f>
        <v>#NAME?</v>
      </c>
      <c r="V851" s="134" t="e">
        <f t="shared" ca="1" si="149"/>
        <v>#NAME?</v>
      </c>
      <c r="W851" s="134">
        <f t="shared" si="150"/>
        <v>1124</v>
      </c>
      <c r="X851" s="134" t="e">
        <f t="shared" ca="1" si="151"/>
        <v>#NAME?</v>
      </c>
      <c r="Y851" s="132" t="e">
        <f t="shared" ca="1" si="152"/>
        <v>#NAME?</v>
      </c>
      <c r="Z851" s="137" t="e">
        <f t="shared" ca="1" si="153"/>
        <v>#NAME?</v>
      </c>
      <c r="AA851" s="125">
        <v>4.8551292090837999</v>
      </c>
      <c r="AB851" s="125">
        <v>15.5306298533218</v>
      </c>
      <c r="AC851" s="123" t="s">
        <v>11919</v>
      </c>
      <c r="AD851" s="125">
        <v>15.133276010318101</v>
      </c>
      <c r="AE851" s="123" t="s">
        <v>11920</v>
      </c>
      <c r="AF851" s="125">
        <v>35.116044399596397</v>
      </c>
      <c r="AG851" s="123" t="s">
        <v>11921</v>
      </c>
      <c r="AH851" s="125">
        <v>33.9</v>
      </c>
      <c r="AI851" s="123" t="s">
        <v>163</v>
      </c>
      <c r="AJ851" s="123" t="s">
        <v>166</v>
      </c>
      <c r="AK851" s="124">
        <v>4.1196945486000001</v>
      </c>
      <c r="AL851" s="123" t="s">
        <v>159</v>
      </c>
      <c r="AM851" s="36">
        <v>42185</v>
      </c>
      <c r="AN851" s="123" t="s">
        <v>9271</v>
      </c>
      <c r="AO851" s="123" t="s">
        <v>550</v>
      </c>
      <c r="AP851" s="123" t="s">
        <v>167</v>
      </c>
      <c r="AQ851" s="123" t="s">
        <v>272</v>
      </c>
    </row>
    <row r="852" spans="1:43">
      <c r="A852" s="123" t="s">
        <v>8720</v>
      </c>
      <c r="B852" s="123" t="s">
        <v>8721</v>
      </c>
      <c r="C852" s="36">
        <v>43830</v>
      </c>
      <c r="D852" s="124">
        <v>1.2830999999999999</v>
      </c>
      <c r="E852" s="124">
        <v>1.2830999999999999</v>
      </c>
      <c r="F852" s="125">
        <v>0.35194744251524701</v>
      </c>
      <c r="G852" s="36">
        <v>43829</v>
      </c>
      <c r="H852" s="124">
        <v>1.2786</v>
      </c>
      <c r="I852" s="125">
        <v>15.5217430449266</v>
      </c>
      <c r="J852" s="123" t="s">
        <v>11922</v>
      </c>
      <c r="K852" s="125">
        <v>0.72219169479550005</v>
      </c>
      <c r="L852" s="125">
        <v>4.19001218026796</v>
      </c>
      <c r="M852" s="130">
        <v>1.86567164179103</v>
      </c>
      <c r="N852" s="137">
        <f t="shared" si="143"/>
        <v>7.4626865671641198</v>
      </c>
      <c r="O852" s="132">
        <f t="shared" si="144"/>
        <v>7.4626865671641202E-2</v>
      </c>
      <c r="P852" s="134">
        <f t="shared" si="145"/>
        <v>1074</v>
      </c>
      <c r="Q852" s="134">
        <v>1124</v>
      </c>
      <c r="R852" s="134" t="str">
        <f t="shared" si="146"/>
        <v>1074/1124</v>
      </c>
      <c r="S852" s="132">
        <f t="shared" si="147"/>
        <v>0.95551601423487542</v>
      </c>
      <c r="T852" s="137">
        <f t="shared" si="148"/>
        <v>60</v>
      </c>
      <c r="U852" s="133" t="e">
        <f ca="1">[1]!f_risk_annusharpe(A852,"2019/9/30","2019/12/31",1,1,3)</f>
        <v>#NAME?</v>
      </c>
      <c r="V852" s="134" t="e">
        <f t="shared" ca="1" si="149"/>
        <v>#NAME?</v>
      </c>
      <c r="W852" s="134">
        <f t="shared" si="150"/>
        <v>1124</v>
      </c>
      <c r="X852" s="134" t="e">
        <f t="shared" ca="1" si="151"/>
        <v>#NAME?</v>
      </c>
      <c r="Y852" s="132" t="e">
        <f t="shared" ca="1" si="152"/>
        <v>#NAME?</v>
      </c>
      <c r="Z852" s="137" t="e">
        <f t="shared" ca="1" si="153"/>
        <v>#NAME?</v>
      </c>
      <c r="AA852" s="125">
        <v>7.5523889354568201</v>
      </c>
      <c r="AB852" s="125">
        <v>15.5217430449266</v>
      </c>
      <c r="AC852" s="123" t="s">
        <v>11922</v>
      </c>
      <c r="AD852" s="125">
        <v>17.931985294117599</v>
      </c>
      <c r="AE852" s="123" t="s">
        <v>11923</v>
      </c>
      <c r="AF852" s="125">
        <v>26.538461538461501</v>
      </c>
      <c r="AG852" s="123" t="s">
        <v>11924</v>
      </c>
      <c r="AH852" s="125">
        <v>28.31</v>
      </c>
      <c r="AI852" s="123" t="s">
        <v>157</v>
      </c>
      <c r="AJ852" s="123" t="s">
        <v>189</v>
      </c>
      <c r="AK852" s="124">
        <v>1.3026990923999999</v>
      </c>
      <c r="AL852" s="123" t="s">
        <v>159</v>
      </c>
      <c r="AM852" s="36">
        <v>42257</v>
      </c>
      <c r="AN852" s="123" t="s">
        <v>9271</v>
      </c>
      <c r="AO852" s="123" t="s">
        <v>11925</v>
      </c>
      <c r="AP852" s="123" t="s">
        <v>228</v>
      </c>
      <c r="AQ852" s="123" t="s">
        <v>185</v>
      </c>
    </row>
    <row r="853" spans="1:43">
      <c r="A853" s="123" t="s">
        <v>8722</v>
      </c>
      <c r="B853" s="123" t="s">
        <v>8723</v>
      </c>
      <c r="C853" s="36">
        <v>43830</v>
      </c>
      <c r="D853" s="124">
        <v>1.099</v>
      </c>
      <c r="E853" s="124">
        <v>1.099</v>
      </c>
      <c r="F853" s="125">
        <v>0</v>
      </c>
      <c r="G853" s="36">
        <v>43829</v>
      </c>
      <c r="H853" s="124">
        <v>1.099</v>
      </c>
      <c r="I853" s="125">
        <v>15.477566460018901</v>
      </c>
      <c r="J853" s="123" t="s">
        <v>11926</v>
      </c>
      <c r="K853" s="125">
        <v>1.9291411611945799</v>
      </c>
      <c r="L853" s="125">
        <v>4.4180522565320697</v>
      </c>
      <c r="M853" s="130">
        <v>5.7137360523278096</v>
      </c>
      <c r="N853" s="137">
        <f t="shared" si="143"/>
        <v>22.854944209311238</v>
      </c>
      <c r="O853" s="132">
        <f t="shared" si="144"/>
        <v>0.22854944209311237</v>
      </c>
      <c r="P853" s="134">
        <f t="shared" si="145"/>
        <v>705</v>
      </c>
      <c r="Q853" s="134">
        <v>1124</v>
      </c>
      <c r="R853" s="134" t="str">
        <f t="shared" si="146"/>
        <v>705/1124</v>
      </c>
      <c r="S853" s="132">
        <f t="shared" si="147"/>
        <v>0.62722419928825623</v>
      </c>
      <c r="T853" s="137">
        <f t="shared" si="148"/>
        <v>68.638790035587192</v>
      </c>
      <c r="U853" s="133" t="e">
        <f ca="1">[1]!f_risk_annusharpe(A853,"2019/9/30","2019/12/31",1,1,3)</f>
        <v>#NAME?</v>
      </c>
      <c r="V853" s="134" t="e">
        <f t="shared" ca="1" si="149"/>
        <v>#NAME?</v>
      </c>
      <c r="W853" s="134">
        <f t="shared" si="150"/>
        <v>1124</v>
      </c>
      <c r="X853" s="134" t="e">
        <f t="shared" ca="1" si="151"/>
        <v>#NAME?</v>
      </c>
      <c r="Y853" s="132" t="e">
        <f t="shared" ca="1" si="152"/>
        <v>#NAME?</v>
      </c>
      <c r="Z853" s="137" t="e">
        <f t="shared" ca="1" si="153"/>
        <v>#NAME?</v>
      </c>
      <c r="AA853" s="125">
        <v>12.051386623164801</v>
      </c>
      <c r="AB853" s="125">
        <v>15.477566460018901</v>
      </c>
      <c r="AC853" s="123" t="s">
        <v>11926</v>
      </c>
      <c r="AD853" s="126">
        <v>0</v>
      </c>
      <c r="AE853" s="123"/>
      <c r="AF853" s="126">
        <v>0</v>
      </c>
      <c r="AG853" s="123"/>
      <c r="AH853" s="125">
        <v>9.9</v>
      </c>
      <c r="AI853" s="123" t="s">
        <v>163</v>
      </c>
      <c r="AJ853" s="123" t="s">
        <v>95</v>
      </c>
      <c r="AK853" s="124">
        <v>1.5226668053000001</v>
      </c>
      <c r="AL853" s="123" t="s">
        <v>159</v>
      </c>
      <c r="AM853" s="36">
        <v>43140</v>
      </c>
      <c r="AN853" s="123" t="s">
        <v>9271</v>
      </c>
      <c r="AO853" s="123" t="s">
        <v>11927</v>
      </c>
      <c r="AP853" s="123" t="s">
        <v>553</v>
      </c>
      <c r="AQ853" s="123" t="s">
        <v>177</v>
      </c>
    </row>
    <row r="854" spans="1:43">
      <c r="A854" s="123" t="s">
        <v>8724</v>
      </c>
      <c r="B854" s="123" t="s">
        <v>8725</v>
      </c>
      <c r="C854" s="36">
        <v>43830</v>
      </c>
      <c r="D854" s="124">
        <v>1.2929999999999999</v>
      </c>
      <c r="E854" s="124">
        <v>1.3759999999999999</v>
      </c>
      <c r="F854" s="125">
        <v>7.7399380804943102E-2</v>
      </c>
      <c r="G854" s="36">
        <v>43829</v>
      </c>
      <c r="H854" s="124">
        <v>1.292</v>
      </c>
      <c r="I854" s="125">
        <v>15.4193092964824</v>
      </c>
      <c r="J854" s="123" t="s">
        <v>11928</v>
      </c>
      <c r="K854" s="125">
        <v>0.70093457943925497</v>
      </c>
      <c r="L854" s="125">
        <v>2.1327225033886998</v>
      </c>
      <c r="M854" s="130">
        <v>3.5391850488354502</v>
      </c>
      <c r="N854" s="137">
        <f t="shared" si="143"/>
        <v>14.156740195341801</v>
      </c>
      <c r="O854" s="132">
        <f t="shared" si="144"/>
        <v>0.14156740195341799</v>
      </c>
      <c r="P854" s="134">
        <f t="shared" si="145"/>
        <v>895</v>
      </c>
      <c r="Q854" s="134">
        <v>1124</v>
      </c>
      <c r="R854" s="134" t="str">
        <f t="shared" si="146"/>
        <v>895/1124</v>
      </c>
      <c r="S854" s="132">
        <f t="shared" si="147"/>
        <v>0.7962633451957295</v>
      </c>
      <c r="T854" s="137">
        <f t="shared" si="148"/>
        <v>60.186832740213525</v>
      </c>
      <c r="U854" s="133" t="e">
        <f ca="1">[1]!f_risk_annusharpe(A854,"2019/9/30","2019/12/31",1,1,3)</f>
        <v>#NAME?</v>
      </c>
      <c r="V854" s="134" t="e">
        <f t="shared" ca="1" si="149"/>
        <v>#NAME?</v>
      </c>
      <c r="W854" s="134">
        <f t="shared" si="150"/>
        <v>1124</v>
      </c>
      <c r="X854" s="134" t="e">
        <f t="shared" ca="1" si="151"/>
        <v>#NAME?</v>
      </c>
      <c r="Y854" s="132" t="e">
        <f t="shared" ca="1" si="152"/>
        <v>#NAME?</v>
      </c>
      <c r="Z854" s="137" t="e">
        <f t="shared" ca="1" si="153"/>
        <v>#NAME?</v>
      </c>
      <c r="AA854" s="125">
        <v>9.0274171677215094</v>
      </c>
      <c r="AB854" s="125">
        <v>15.4193092964824</v>
      </c>
      <c r="AC854" s="123" t="s">
        <v>11928</v>
      </c>
      <c r="AD854" s="125">
        <v>-5.6737472279260901</v>
      </c>
      <c r="AE854" s="123" t="s">
        <v>11929</v>
      </c>
      <c r="AF854" s="125">
        <v>7.1622513996889401</v>
      </c>
      <c r="AG854" s="123" t="s">
        <v>11930</v>
      </c>
      <c r="AH854" s="125">
        <v>37.810655300000001</v>
      </c>
      <c r="AI854" s="123" t="s">
        <v>163</v>
      </c>
      <c r="AJ854" s="123" t="s">
        <v>158</v>
      </c>
      <c r="AK854" s="124">
        <v>1.0823396085000001</v>
      </c>
      <c r="AL854" s="123" t="s">
        <v>159</v>
      </c>
      <c r="AM854" s="36">
        <v>41702</v>
      </c>
      <c r="AN854" s="123" t="s">
        <v>9271</v>
      </c>
      <c r="AO854" s="123" t="s">
        <v>11255</v>
      </c>
      <c r="AP854" s="123" t="s">
        <v>238</v>
      </c>
      <c r="AQ854" s="123" t="s">
        <v>173</v>
      </c>
    </row>
    <row r="855" spans="1:43">
      <c r="A855" s="123" t="s">
        <v>8726</v>
      </c>
      <c r="B855" s="123" t="s">
        <v>8727</v>
      </c>
      <c r="C855" s="36">
        <v>43830</v>
      </c>
      <c r="D855" s="124">
        <v>1.2609999999999999</v>
      </c>
      <c r="E855" s="124">
        <v>1.2609999999999999</v>
      </c>
      <c r="F855" s="125">
        <v>7.9365079365070604E-2</v>
      </c>
      <c r="G855" s="36">
        <v>43829</v>
      </c>
      <c r="H855" s="124">
        <v>1.26</v>
      </c>
      <c r="I855" s="125">
        <v>15.370539798719101</v>
      </c>
      <c r="J855" s="123" t="s">
        <v>11931</v>
      </c>
      <c r="K855" s="125">
        <v>0.55821371610844495</v>
      </c>
      <c r="L855" s="125">
        <v>1.8578352180936899</v>
      </c>
      <c r="M855" s="130">
        <v>2.2708840227088198</v>
      </c>
      <c r="N855" s="137">
        <f t="shared" si="143"/>
        <v>9.0835360908352794</v>
      </c>
      <c r="O855" s="132">
        <f t="shared" si="144"/>
        <v>9.08353609083528E-2</v>
      </c>
      <c r="P855" s="134">
        <f t="shared" si="145"/>
        <v>1039</v>
      </c>
      <c r="Q855" s="134">
        <v>1124</v>
      </c>
      <c r="R855" s="134" t="str">
        <f t="shared" si="146"/>
        <v>1039/1124</v>
      </c>
      <c r="S855" s="132">
        <f t="shared" si="147"/>
        <v>0.92437722419928825</v>
      </c>
      <c r="T855" s="137">
        <f t="shared" si="148"/>
        <v>60</v>
      </c>
      <c r="U855" s="133" t="e">
        <f ca="1">[1]!f_risk_annusharpe(A855,"2019/9/30","2019/12/31",1,1,3)</f>
        <v>#NAME?</v>
      </c>
      <c r="V855" s="134" t="e">
        <f t="shared" ca="1" si="149"/>
        <v>#NAME?</v>
      </c>
      <c r="W855" s="134">
        <f t="shared" si="150"/>
        <v>1124</v>
      </c>
      <c r="X855" s="134" t="e">
        <f t="shared" ca="1" si="151"/>
        <v>#NAME?</v>
      </c>
      <c r="Y855" s="132" t="e">
        <f t="shared" ca="1" si="152"/>
        <v>#NAME?</v>
      </c>
      <c r="Z855" s="137" t="e">
        <f t="shared" ca="1" si="153"/>
        <v>#NAME?</v>
      </c>
      <c r="AA855" s="125">
        <v>3.7006578947368398</v>
      </c>
      <c r="AB855" s="125">
        <v>15.370539798719101</v>
      </c>
      <c r="AC855" s="123" t="s">
        <v>11931</v>
      </c>
      <c r="AD855" s="125">
        <v>7.8699743370401896</v>
      </c>
      <c r="AE855" s="123" t="s">
        <v>11932</v>
      </c>
      <c r="AF855" s="125">
        <v>16.543438077634001</v>
      </c>
      <c r="AG855" s="123" t="s">
        <v>11933</v>
      </c>
      <c r="AH855" s="125">
        <v>26.1</v>
      </c>
      <c r="AI855" s="123" t="s">
        <v>227</v>
      </c>
      <c r="AJ855" s="123" t="s">
        <v>166</v>
      </c>
      <c r="AK855" s="124">
        <v>10.4437020596</v>
      </c>
      <c r="AL855" s="123" t="s">
        <v>159</v>
      </c>
      <c r="AM855" s="36">
        <v>42166</v>
      </c>
      <c r="AN855" s="123" t="s">
        <v>9271</v>
      </c>
      <c r="AO855" s="123" t="s">
        <v>308</v>
      </c>
      <c r="AP855" s="123" t="s">
        <v>215</v>
      </c>
      <c r="AQ855" s="123" t="s">
        <v>185</v>
      </c>
    </row>
    <row r="856" spans="1:43">
      <c r="A856" s="123" t="s">
        <v>8728</v>
      </c>
      <c r="B856" s="123" t="s">
        <v>8729</v>
      </c>
      <c r="C856" s="36">
        <v>43830</v>
      </c>
      <c r="D856" s="124">
        <v>1.3063</v>
      </c>
      <c r="E856" s="124">
        <v>1.3063</v>
      </c>
      <c r="F856" s="125">
        <v>0.145660840233058</v>
      </c>
      <c r="G856" s="36">
        <v>43829</v>
      </c>
      <c r="H856" s="124">
        <v>1.3044</v>
      </c>
      <c r="I856" s="125">
        <v>15.336394137383</v>
      </c>
      <c r="J856" s="123" t="s">
        <v>11934</v>
      </c>
      <c r="K856" s="125">
        <v>0.63944530046224801</v>
      </c>
      <c r="L856" s="125">
        <v>1.9591008429597401</v>
      </c>
      <c r="M856" s="130">
        <v>3.3301692770131299</v>
      </c>
      <c r="N856" s="137">
        <f t="shared" si="143"/>
        <v>13.32067710805252</v>
      </c>
      <c r="O856" s="132">
        <f t="shared" si="144"/>
        <v>0.1332067710805252</v>
      </c>
      <c r="P856" s="134">
        <f t="shared" si="145"/>
        <v>913</v>
      </c>
      <c r="Q856" s="134">
        <v>1124</v>
      </c>
      <c r="R856" s="134" t="str">
        <f t="shared" si="146"/>
        <v>913/1124</v>
      </c>
      <c r="S856" s="132">
        <f t="shared" si="147"/>
        <v>0.81227758007117434</v>
      </c>
      <c r="T856" s="137">
        <f t="shared" si="148"/>
        <v>60</v>
      </c>
      <c r="U856" s="133" t="e">
        <f ca="1">[1]!f_risk_annusharpe(A856,"2019/9/30","2019/12/31",1,1,3)</f>
        <v>#NAME?</v>
      </c>
      <c r="V856" s="134" t="e">
        <f t="shared" ca="1" si="149"/>
        <v>#NAME?</v>
      </c>
      <c r="W856" s="134">
        <f t="shared" si="150"/>
        <v>1124</v>
      </c>
      <c r="X856" s="134" t="e">
        <f t="shared" ca="1" si="151"/>
        <v>#NAME?</v>
      </c>
      <c r="Y856" s="132" t="e">
        <f t="shared" ca="1" si="152"/>
        <v>#NAME?</v>
      </c>
      <c r="Z856" s="137" t="e">
        <f t="shared" ca="1" si="153"/>
        <v>#NAME?</v>
      </c>
      <c r="AA856" s="125">
        <v>4.5709253922510298</v>
      </c>
      <c r="AB856" s="125">
        <v>15.336394137383</v>
      </c>
      <c r="AC856" s="123" t="s">
        <v>11934</v>
      </c>
      <c r="AD856" s="125">
        <v>15.021572598397499</v>
      </c>
      <c r="AE856" s="123" t="s">
        <v>11935</v>
      </c>
      <c r="AF856" s="125">
        <v>25.004784688995201</v>
      </c>
      <c r="AG856" s="123" t="s">
        <v>11936</v>
      </c>
      <c r="AH856" s="125">
        <v>30.63</v>
      </c>
      <c r="AI856" s="123" t="s">
        <v>163</v>
      </c>
      <c r="AJ856" s="123" t="s">
        <v>189</v>
      </c>
      <c r="AK856" s="124">
        <v>3.5283837808</v>
      </c>
      <c r="AL856" s="123" t="s">
        <v>159</v>
      </c>
      <c r="AM856" s="36">
        <v>42102</v>
      </c>
      <c r="AN856" s="123" t="s">
        <v>9271</v>
      </c>
      <c r="AO856" s="123" t="s">
        <v>11937</v>
      </c>
      <c r="AP856" s="123" t="s">
        <v>182</v>
      </c>
      <c r="AQ856" s="123" t="s">
        <v>165</v>
      </c>
    </row>
    <row r="857" spans="1:43">
      <c r="A857" s="123" t="s">
        <v>8730</v>
      </c>
      <c r="B857" s="123" t="s">
        <v>8731</v>
      </c>
      <c r="C857" s="36">
        <v>43830</v>
      </c>
      <c r="D857" s="124">
        <v>1.302</v>
      </c>
      <c r="E857" s="124">
        <v>1.302</v>
      </c>
      <c r="F857" s="125">
        <v>-0.30627871362940301</v>
      </c>
      <c r="G857" s="36">
        <v>43829</v>
      </c>
      <c r="H857" s="124">
        <v>1.306</v>
      </c>
      <c r="I857" s="125">
        <v>15.3232949512843</v>
      </c>
      <c r="J857" s="123" t="s">
        <v>11938</v>
      </c>
      <c r="K857" s="125">
        <v>1.16550116550118</v>
      </c>
      <c r="L857" s="125">
        <v>5.8536585365853702</v>
      </c>
      <c r="M857" s="130">
        <v>8.2294264339152097</v>
      </c>
      <c r="N857" s="137">
        <f t="shared" si="143"/>
        <v>32.917705735660839</v>
      </c>
      <c r="O857" s="132">
        <f t="shared" si="144"/>
        <v>0.3291770573566084</v>
      </c>
      <c r="P857" s="134">
        <f t="shared" si="145"/>
        <v>478</v>
      </c>
      <c r="Q857" s="134">
        <v>1124</v>
      </c>
      <c r="R857" s="134" t="str">
        <f t="shared" si="146"/>
        <v>478/1124</v>
      </c>
      <c r="S857" s="132">
        <f t="shared" si="147"/>
        <v>0.42526690391459077</v>
      </c>
      <c r="T857" s="137">
        <f t="shared" si="148"/>
        <v>78.736654804270472</v>
      </c>
      <c r="U857" s="133" t="e">
        <f ca="1">[1]!f_risk_annusharpe(A857,"2019/9/30","2019/12/31",1,1,3)</f>
        <v>#NAME?</v>
      </c>
      <c r="V857" s="134" t="e">
        <f t="shared" ca="1" si="149"/>
        <v>#NAME?</v>
      </c>
      <c r="W857" s="134">
        <f t="shared" si="150"/>
        <v>1124</v>
      </c>
      <c r="X857" s="134" t="e">
        <f t="shared" ca="1" si="151"/>
        <v>#NAME?</v>
      </c>
      <c r="Y857" s="132" t="e">
        <f t="shared" ca="1" si="152"/>
        <v>#NAME?</v>
      </c>
      <c r="Z857" s="137" t="e">
        <f t="shared" ca="1" si="153"/>
        <v>#NAME?</v>
      </c>
      <c r="AA857" s="125">
        <v>11.568123393316201</v>
      </c>
      <c r="AB857" s="125">
        <v>15.3232949512843</v>
      </c>
      <c r="AC857" s="123" t="s">
        <v>11938</v>
      </c>
      <c r="AD857" s="125">
        <v>15.2212389380531</v>
      </c>
      <c r="AE857" s="123" t="s">
        <v>11939</v>
      </c>
      <c r="AF857" s="125">
        <v>25.192307692307701</v>
      </c>
      <c r="AG857" s="123" t="s">
        <v>11940</v>
      </c>
      <c r="AH857" s="125">
        <v>30.2</v>
      </c>
      <c r="AI857" s="123" t="s">
        <v>163</v>
      </c>
      <c r="AJ857" s="123" t="s">
        <v>166</v>
      </c>
      <c r="AK857" s="124">
        <v>1.1499649032999999</v>
      </c>
      <c r="AL857" s="123" t="s">
        <v>159</v>
      </c>
      <c r="AM857" s="36">
        <v>42150</v>
      </c>
      <c r="AN857" s="123" t="s">
        <v>9271</v>
      </c>
      <c r="AO857" s="123" t="s">
        <v>11941</v>
      </c>
      <c r="AP857" s="123" t="s">
        <v>249</v>
      </c>
      <c r="AQ857" s="123" t="s">
        <v>207</v>
      </c>
    </row>
    <row r="858" spans="1:43">
      <c r="A858" s="123" t="s">
        <v>8732</v>
      </c>
      <c r="B858" s="123" t="s">
        <v>8733</v>
      </c>
      <c r="C858" s="36">
        <v>43830</v>
      </c>
      <c r="D858" s="124">
        <v>1.2599</v>
      </c>
      <c r="E858" s="124">
        <v>1.3124</v>
      </c>
      <c r="F858" s="125">
        <v>3.1758634378715497E-2</v>
      </c>
      <c r="G858" s="36">
        <v>43829</v>
      </c>
      <c r="H858" s="124">
        <v>1.2595000000000001</v>
      </c>
      <c r="I858" s="125">
        <v>15.269899359560901</v>
      </c>
      <c r="J858" s="123" t="s">
        <v>11942</v>
      </c>
      <c r="K858" s="125">
        <v>0.80006400512042397</v>
      </c>
      <c r="L858" s="125">
        <v>2.4059172559538502</v>
      </c>
      <c r="M858" s="130">
        <v>3.6784068466096098</v>
      </c>
      <c r="N858" s="137">
        <f t="shared" si="143"/>
        <v>14.713627386438439</v>
      </c>
      <c r="O858" s="132">
        <f t="shared" si="144"/>
        <v>0.14713627386438438</v>
      </c>
      <c r="P858" s="134">
        <f t="shared" si="145"/>
        <v>881</v>
      </c>
      <c r="Q858" s="134">
        <v>1124</v>
      </c>
      <c r="R858" s="134" t="str">
        <f t="shared" si="146"/>
        <v>881/1124</v>
      </c>
      <c r="S858" s="132">
        <f t="shared" si="147"/>
        <v>0.78380782918149461</v>
      </c>
      <c r="T858" s="137">
        <f t="shared" si="148"/>
        <v>60.809608540925275</v>
      </c>
      <c r="U858" s="133" t="e">
        <f ca="1">[1]!f_risk_annusharpe(A858,"2019/9/30","2019/12/31",1,1,3)</f>
        <v>#NAME?</v>
      </c>
      <c r="V858" s="134" t="e">
        <f t="shared" ca="1" si="149"/>
        <v>#NAME?</v>
      </c>
      <c r="W858" s="134">
        <f t="shared" si="150"/>
        <v>1124</v>
      </c>
      <c r="X858" s="134" t="e">
        <f t="shared" ca="1" si="151"/>
        <v>#NAME?</v>
      </c>
      <c r="Y858" s="132" t="e">
        <f t="shared" ca="1" si="152"/>
        <v>#NAME?</v>
      </c>
      <c r="Z858" s="137" t="e">
        <f t="shared" ca="1" si="153"/>
        <v>#NAME?</v>
      </c>
      <c r="AA858" s="125">
        <v>11.436405448434501</v>
      </c>
      <c r="AB858" s="125">
        <v>15.269899359560901</v>
      </c>
      <c r="AC858" s="123" t="s">
        <v>11942</v>
      </c>
      <c r="AD858" s="125">
        <v>20.459526888382701</v>
      </c>
      <c r="AE858" s="123" t="s">
        <v>11943</v>
      </c>
      <c r="AF858" s="125">
        <v>25.8609394135567</v>
      </c>
      <c r="AG858" s="123" t="s">
        <v>11944</v>
      </c>
      <c r="AH858" s="125">
        <v>32.204330759999998</v>
      </c>
      <c r="AI858" s="123" t="s">
        <v>163</v>
      </c>
      <c r="AJ858" s="123" t="s">
        <v>166</v>
      </c>
      <c r="AK858" s="124">
        <v>1.9014974009000001</v>
      </c>
      <c r="AL858" s="123" t="s">
        <v>159</v>
      </c>
      <c r="AM858" s="36">
        <v>42331</v>
      </c>
      <c r="AN858" s="123" t="s">
        <v>9271</v>
      </c>
      <c r="AO858" s="123" t="s">
        <v>11945</v>
      </c>
      <c r="AP858" s="123" t="s">
        <v>195</v>
      </c>
      <c r="AQ858" s="123" t="s">
        <v>165</v>
      </c>
    </row>
    <row r="859" spans="1:43">
      <c r="A859" s="123" t="s">
        <v>8734</v>
      </c>
      <c r="B859" s="123" t="s">
        <v>8735</v>
      </c>
      <c r="C859" s="36">
        <v>43830</v>
      </c>
      <c r="D859" s="124">
        <v>1.1032</v>
      </c>
      <c r="E859" s="124">
        <v>1.1032</v>
      </c>
      <c r="F859" s="125">
        <v>0.51936218678815804</v>
      </c>
      <c r="G859" s="36">
        <v>43829</v>
      </c>
      <c r="H859" s="124">
        <v>1.0974999999999999</v>
      </c>
      <c r="I859" s="125">
        <v>15.192649055027699</v>
      </c>
      <c r="J859" s="123" t="s">
        <v>11946</v>
      </c>
      <c r="K859" s="125">
        <v>2.0725388601036201</v>
      </c>
      <c r="L859" s="125">
        <v>5.6907453535159904</v>
      </c>
      <c r="M859" s="130">
        <v>5.5895865237365996</v>
      </c>
      <c r="N859" s="137">
        <f t="shared" si="143"/>
        <v>22.358346094946398</v>
      </c>
      <c r="O859" s="132">
        <f t="shared" si="144"/>
        <v>0.22358346094946399</v>
      </c>
      <c r="P859" s="134">
        <f t="shared" si="145"/>
        <v>716</v>
      </c>
      <c r="Q859" s="134">
        <v>1124</v>
      </c>
      <c r="R859" s="134" t="str">
        <f t="shared" si="146"/>
        <v>716/1124</v>
      </c>
      <c r="S859" s="132">
        <f t="shared" si="147"/>
        <v>0.63701067615658358</v>
      </c>
      <c r="T859" s="137">
        <f t="shared" si="148"/>
        <v>68.14946619217082</v>
      </c>
      <c r="U859" s="133" t="e">
        <f ca="1">[1]!f_risk_annusharpe(A859,"2019/9/30","2019/12/31",1,1,3)</f>
        <v>#NAME?</v>
      </c>
      <c r="V859" s="134" t="e">
        <f t="shared" ca="1" si="149"/>
        <v>#NAME?</v>
      </c>
      <c r="W859" s="134">
        <f t="shared" si="150"/>
        <v>1124</v>
      </c>
      <c r="X859" s="134" t="e">
        <f t="shared" ca="1" si="151"/>
        <v>#NAME?</v>
      </c>
      <c r="Y859" s="132" t="e">
        <f t="shared" ca="1" si="152"/>
        <v>#NAME?</v>
      </c>
      <c r="Z859" s="137" t="e">
        <f t="shared" ca="1" si="153"/>
        <v>#NAME?</v>
      </c>
      <c r="AA859" s="125">
        <v>2.7379400260756102</v>
      </c>
      <c r="AB859" s="125">
        <v>15.192649055027699</v>
      </c>
      <c r="AC859" s="123" t="s">
        <v>11946</v>
      </c>
      <c r="AD859" s="125">
        <v>1.38774009741751</v>
      </c>
      <c r="AE859" s="123" t="s">
        <v>11947</v>
      </c>
      <c r="AF859" s="126">
        <v>0</v>
      </c>
      <c r="AG859" s="123"/>
      <c r="AH859" s="125">
        <v>10.32</v>
      </c>
      <c r="AI859" s="123" t="s">
        <v>174</v>
      </c>
      <c r="AJ859" s="123" t="s">
        <v>95</v>
      </c>
      <c r="AK859" s="124">
        <v>1.5501279080000001</v>
      </c>
      <c r="AL859" s="123" t="s">
        <v>159</v>
      </c>
      <c r="AM859" s="36">
        <v>42867</v>
      </c>
      <c r="AN859" s="123" t="s">
        <v>9271</v>
      </c>
      <c r="AO859" s="123" t="s">
        <v>9719</v>
      </c>
      <c r="AP859" s="123" t="s">
        <v>171</v>
      </c>
      <c r="AQ859" s="123" t="s">
        <v>181</v>
      </c>
    </row>
    <row r="860" spans="1:43">
      <c r="A860" s="123" t="s">
        <v>8736</v>
      </c>
      <c r="B860" s="123" t="s">
        <v>8737</v>
      </c>
      <c r="C860" s="36">
        <v>43830</v>
      </c>
      <c r="D860" s="124">
        <v>1.0314000000000001</v>
      </c>
      <c r="E860" s="124">
        <v>1.0314000000000001</v>
      </c>
      <c r="F860" s="125">
        <v>0.34050004864286998</v>
      </c>
      <c r="G860" s="36">
        <v>43829</v>
      </c>
      <c r="H860" s="124">
        <v>1.0279</v>
      </c>
      <c r="I860" s="125">
        <v>15.1630192050023</v>
      </c>
      <c r="J860" s="123" t="s">
        <v>11948</v>
      </c>
      <c r="K860" s="125">
        <v>1.4757969303423999</v>
      </c>
      <c r="L860" s="125">
        <v>1.72600848209883</v>
      </c>
      <c r="M860" s="130">
        <v>1.9169960474308401</v>
      </c>
      <c r="N860" s="137">
        <f t="shared" si="143"/>
        <v>7.6679841897233603</v>
      </c>
      <c r="O860" s="132">
        <f t="shared" si="144"/>
        <v>7.6679841897233605E-2</v>
      </c>
      <c r="P860" s="134">
        <f t="shared" si="145"/>
        <v>1070</v>
      </c>
      <c r="Q860" s="134">
        <v>1124</v>
      </c>
      <c r="R860" s="134" t="str">
        <f t="shared" si="146"/>
        <v>1070/1124</v>
      </c>
      <c r="S860" s="132">
        <f t="shared" si="147"/>
        <v>0.95195729537366547</v>
      </c>
      <c r="T860" s="137">
        <f t="shared" si="148"/>
        <v>60</v>
      </c>
      <c r="U860" s="133" t="e">
        <f ca="1">[1]!f_risk_annusharpe(A860,"2019/9/30","2019/12/31",1,1,3)</f>
        <v>#NAME?</v>
      </c>
      <c r="V860" s="134" t="e">
        <f t="shared" ca="1" si="149"/>
        <v>#NAME?</v>
      </c>
      <c r="W860" s="134">
        <f t="shared" si="150"/>
        <v>1124</v>
      </c>
      <c r="X860" s="134" t="e">
        <f t="shared" ca="1" si="151"/>
        <v>#NAME?</v>
      </c>
      <c r="Y860" s="132" t="e">
        <f t="shared" ca="1" si="152"/>
        <v>#NAME?</v>
      </c>
      <c r="Z860" s="137" t="e">
        <f t="shared" ca="1" si="153"/>
        <v>#NAME?</v>
      </c>
      <c r="AA860" s="125">
        <v>6.3627926162730803</v>
      </c>
      <c r="AB860" s="125">
        <v>15.1630192050023</v>
      </c>
      <c r="AC860" s="123" t="s">
        <v>11948</v>
      </c>
      <c r="AD860" s="125">
        <v>-2.6705671416438599</v>
      </c>
      <c r="AE860" s="123" t="s">
        <v>11949</v>
      </c>
      <c r="AF860" s="126">
        <v>0</v>
      </c>
      <c r="AG860" s="123"/>
      <c r="AH860" s="125">
        <v>3.1400000000000099</v>
      </c>
      <c r="AI860" s="123" t="s">
        <v>163</v>
      </c>
      <c r="AJ860" s="123" t="s">
        <v>95</v>
      </c>
      <c r="AK860" s="124">
        <v>1.0194664524999999</v>
      </c>
      <c r="AL860" s="123" t="s">
        <v>159</v>
      </c>
      <c r="AM860" s="36">
        <v>42795</v>
      </c>
      <c r="AN860" s="123" t="s">
        <v>9271</v>
      </c>
      <c r="AO860" s="123" t="s">
        <v>11950</v>
      </c>
      <c r="AP860" s="123" t="s">
        <v>215</v>
      </c>
      <c r="AQ860" s="123" t="s">
        <v>185</v>
      </c>
    </row>
    <row r="861" spans="1:43">
      <c r="A861" s="123" t="s">
        <v>8738</v>
      </c>
      <c r="B861" s="123" t="s">
        <v>8739</v>
      </c>
      <c r="C861" s="36">
        <v>43830</v>
      </c>
      <c r="D861" s="124">
        <v>0.99080000000000001</v>
      </c>
      <c r="E861" s="124">
        <v>0.99080000000000001</v>
      </c>
      <c r="F861" s="125">
        <v>0.66036777405263203</v>
      </c>
      <c r="G861" s="36">
        <v>43829</v>
      </c>
      <c r="H861" s="124">
        <v>0.98429999999999995</v>
      </c>
      <c r="I861" s="125">
        <v>15.1022304832714</v>
      </c>
      <c r="J861" s="123" t="s">
        <v>11951</v>
      </c>
      <c r="K861" s="125">
        <v>0.23267577137076101</v>
      </c>
      <c r="L861" s="125">
        <v>7.9655660891358897</v>
      </c>
      <c r="M861" s="130">
        <v>5.4491272882077499</v>
      </c>
      <c r="N861" s="137">
        <f t="shared" si="143"/>
        <v>21.796509152831</v>
      </c>
      <c r="O861" s="132">
        <f t="shared" si="144"/>
        <v>0.21796509152831001</v>
      </c>
      <c r="P861" s="134">
        <f t="shared" si="145"/>
        <v>726</v>
      </c>
      <c r="Q861" s="134">
        <v>1124</v>
      </c>
      <c r="R861" s="134" t="str">
        <f t="shared" si="146"/>
        <v>726/1124</v>
      </c>
      <c r="S861" s="132">
        <f t="shared" si="147"/>
        <v>0.64590747330960852</v>
      </c>
      <c r="T861" s="137">
        <f t="shared" si="148"/>
        <v>67.704626334519574</v>
      </c>
      <c r="U861" s="133" t="e">
        <f ca="1">[1]!f_risk_annusharpe(A861,"2019/9/30","2019/12/31",1,1,3)</f>
        <v>#NAME?</v>
      </c>
      <c r="V861" s="134" t="e">
        <f t="shared" ca="1" si="149"/>
        <v>#NAME?</v>
      </c>
      <c r="W861" s="134">
        <f t="shared" si="150"/>
        <v>1124</v>
      </c>
      <c r="X861" s="134" t="e">
        <f t="shared" ca="1" si="151"/>
        <v>#NAME?</v>
      </c>
      <c r="Y861" s="132" t="e">
        <f t="shared" ca="1" si="152"/>
        <v>#NAME?</v>
      </c>
      <c r="Z861" s="137" t="e">
        <f t="shared" ca="1" si="153"/>
        <v>#NAME?</v>
      </c>
      <c r="AA861" s="125">
        <v>4.7468019875251102</v>
      </c>
      <c r="AB861" s="125">
        <v>15.1022304832714</v>
      </c>
      <c r="AC861" s="123" t="s">
        <v>11951</v>
      </c>
      <c r="AD861" s="126">
        <v>0</v>
      </c>
      <c r="AE861" s="123"/>
      <c r="AF861" s="126">
        <v>0</v>
      </c>
      <c r="AG861" s="123"/>
      <c r="AH861" s="125">
        <v>-0.91999999999999904</v>
      </c>
      <c r="AI861" s="123" t="s">
        <v>157</v>
      </c>
      <c r="AJ861" s="123" t="s">
        <v>95</v>
      </c>
      <c r="AK861" s="124">
        <v>1.4408658473</v>
      </c>
      <c r="AL861" s="123" t="s">
        <v>159</v>
      </c>
      <c r="AM861" s="36">
        <v>43129</v>
      </c>
      <c r="AN861" s="123" t="s">
        <v>9271</v>
      </c>
      <c r="AO861" s="123" t="s">
        <v>10687</v>
      </c>
      <c r="AP861" s="123" t="s">
        <v>203</v>
      </c>
      <c r="AQ861" s="123" t="s">
        <v>162</v>
      </c>
    </row>
    <row r="862" spans="1:43">
      <c r="A862" s="123" t="s">
        <v>8740</v>
      </c>
      <c r="B862" s="123" t="s">
        <v>8741</v>
      </c>
      <c r="C862" s="36">
        <v>43830</v>
      </c>
      <c r="D862" s="124">
        <v>1.0204</v>
      </c>
      <c r="E862" s="124">
        <v>1.0204</v>
      </c>
      <c r="F862" s="125">
        <v>-0.24440316746504501</v>
      </c>
      <c r="G862" s="36">
        <v>43826</v>
      </c>
      <c r="H862" s="124">
        <v>1.0228999999999999</v>
      </c>
      <c r="I862" s="125">
        <v>15.0264908127607</v>
      </c>
      <c r="J862" s="123" t="s">
        <v>11952</v>
      </c>
      <c r="K862" s="125">
        <v>0.15704750687083299</v>
      </c>
      <c r="L862" s="125">
        <v>7.8532924637987396</v>
      </c>
      <c r="M862" s="130">
        <v>13.2142460889826</v>
      </c>
      <c r="N862" s="137">
        <f t="shared" si="143"/>
        <v>52.8569843559304</v>
      </c>
      <c r="O862" s="132">
        <f t="shared" si="144"/>
        <v>0.52856984355930403</v>
      </c>
      <c r="P862" s="134">
        <f t="shared" si="145"/>
        <v>148</v>
      </c>
      <c r="Q862" s="134">
        <v>1124</v>
      </c>
      <c r="R862" s="134" t="str">
        <f t="shared" si="146"/>
        <v>148/1124</v>
      </c>
      <c r="S862" s="132">
        <f t="shared" si="147"/>
        <v>0.13167259786476868</v>
      </c>
      <c r="T862" s="137">
        <f t="shared" si="148"/>
        <v>93.416370106761576</v>
      </c>
      <c r="U862" s="133" t="e">
        <f ca="1">[1]!f_risk_annusharpe(A862,"2019/9/30","2019/12/31",1,1,3)</f>
        <v>#NAME?</v>
      </c>
      <c r="V862" s="134" t="e">
        <f t="shared" ca="1" si="149"/>
        <v>#NAME?</v>
      </c>
      <c r="W862" s="134">
        <f t="shared" si="150"/>
        <v>1124</v>
      </c>
      <c r="X862" s="134" t="e">
        <f t="shared" ca="1" si="151"/>
        <v>#NAME?</v>
      </c>
      <c r="Y862" s="132" t="e">
        <f t="shared" ca="1" si="152"/>
        <v>#NAME?</v>
      </c>
      <c r="Z862" s="137" t="e">
        <f t="shared" ca="1" si="153"/>
        <v>#NAME?</v>
      </c>
      <c r="AA862" s="125">
        <v>17.869931847060201</v>
      </c>
      <c r="AB862" s="125">
        <v>15.0264908127607</v>
      </c>
      <c r="AC862" s="123" t="s">
        <v>11952</v>
      </c>
      <c r="AD862" s="125">
        <v>1.74493967494267</v>
      </c>
      <c r="AE862" s="123" t="s">
        <v>11953</v>
      </c>
      <c r="AF862" s="126">
        <v>0</v>
      </c>
      <c r="AG862" s="123"/>
      <c r="AH862" s="125">
        <v>2.04</v>
      </c>
      <c r="AI862" s="123" t="s">
        <v>174</v>
      </c>
      <c r="AJ862" s="123" t="s">
        <v>95</v>
      </c>
      <c r="AK862" s="124">
        <v>4.7987324146999999</v>
      </c>
      <c r="AL862" s="123" t="s">
        <v>159</v>
      </c>
      <c r="AM862" s="36">
        <v>43075</v>
      </c>
      <c r="AN862" s="123" t="s">
        <v>9271</v>
      </c>
      <c r="AO862" s="123" t="s">
        <v>10607</v>
      </c>
      <c r="AP862" s="123" t="s">
        <v>211</v>
      </c>
      <c r="AQ862" s="123" t="s">
        <v>241</v>
      </c>
    </row>
    <row r="863" spans="1:43">
      <c r="A863" s="123" t="s">
        <v>8742</v>
      </c>
      <c r="B863" s="123" t="s">
        <v>8743</v>
      </c>
      <c r="C863" s="36">
        <v>43830</v>
      </c>
      <c r="D863" s="124">
        <v>0.83499999999999996</v>
      </c>
      <c r="E863" s="124">
        <v>0.83499999999999996</v>
      </c>
      <c r="F863" s="125">
        <v>0.60240963855421703</v>
      </c>
      <c r="G863" s="36">
        <v>43829</v>
      </c>
      <c r="H863" s="124">
        <v>0.83</v>
      </c>
      <c r="I863" s="125">
        <v>15.013774104683201</v>
      </c>
      <c r="J863" s="123" t="s">
        <v>11954</v>
      </c>
      <c r="K863" s="125">
        <v>1.95360195360196</v>
      </c>
      <c r="L863" s="125">
        <v>8.3009079118028506</v>
      </c>
      <c r="M863" s="130">
        <v>8.7239583333333304</v>
      </c>
      <c r="N863" s="137">
        <f t="shared" si="143"/>
        <v>34.895833333333321</v>
      </c>
      <c r="O863" s="132">
        <f t="shared" si="144"/>
        <v>0.3489583333333332</v>
      </c>
      <c r="P863" s="134">
        <f t="shared" si="145"/>
        <v>442</v>
      </c>
      <c r="Q863" s="134">
        <v>1124</v>
      </c>
      <c r="R863" s="134" t="str">
        <f t="shared" si="146"/>
        <v>442/1124</v>
      </c>
      <c r="S863" s="132">
        <f t="shared" si="147"/>
        <v>0.39323843416370108</v>
      </c>
      <c r="T863" s="137">
        <f t="shared" si="148"/>
        <v>80.338078291814952</v>
      </c>
      <c r="U863" s="133" t="e">
        <f ca="1">[1]!f_risk_annusharpe(A863,"2019/9/30","2019/12/31",1,1,3)</f>
        <v>#NAME?</v>
      </c>
      <c r="V863" s="134" t="e">
        <f t="shared" ca="1" si="149"/>
        <v>#NAME?</v>
      </c>
      <c r="W863" s="134">
        <f t="shared" si="150"/>
        <v>1124</v>
      </c>
      <c r="X863" s="134" t="e">
        <f t="shared" ca="1" si="151"/>
        <v>#NAME?</v>
      </c>
      <c r="Y863" s="132" t="e">
        <f t="shared" ca="1" si="152"/>
        <v>#NAME?</v>
      </c>
      <c r="Z863" s="137" t="e">
        <f t="shared" ca="1" si="153"/>
        <v>#NAME?</v>
      </c>
      <c r="AA863" s="125">
        <v>15.6509695290859</v>
      </c>
      <c r="AB863" s="125">
        <v>15.013774104683201</v>
      </c>
      <c r="AC863" s="123" t="s">
        <v>11954</v>
      </c>
      <c r="AD863" s="125">
        <v>-15.4858299595142</v>
      </c>
      <c r="AE863" s="123" t="s">
        <v>11955</v>
      </c>
      <c r="AF863" s="125">
        <v>-6.3901345291479901</v>
      </c>
      <c r="AG863" s="123" t="s">
        <v>11956</v>
      </c>
      <c r="AH863" s="125">
        <v>-16.5</v>
      </c>
      <c r="AI863" s="123" t="s">
        <v>157</v>
      </c>
      <c r="AJ863" s="123" t="s">
        <v>186</v>
      </c>
      <c r="AK863" s="124">
        <v>0.78502262099999998</v>
      </c>
      <c r="AL863" s="123" t="s">
        <v>159</v>
      </c>
      <c r="AM863" s="36">
        <v>42243</v>
      </c>
      <c r="AN863" s="123" t="s">
        <v>9271</v>
      </c>
      <c r="AO863" s="123" t="s">
        <v>11957</v>
      </c>
      <c r="AP863" s="123" t="s">
        <v>548</v>
      </c>
      <c r="AQ863" s="123" t="s">
        <v>177</v>
      </c>
    </row>
    <row r="864" spans="1:43">
      <c r="A864" s="123" t="s">
        <v>8744</v>
      </c>
      <c r="B864" s="123" t="s">
        <v>8745</v>
      </c>
      <c r="C864" s="36">
        <v>43830</v>
      </c>
      <c r="D864" s="124">
        <v>1.0338000000000001</v>
      </c>
      <c r="E864" s="124">
        <v>1.0338000000000001</v>
      </c>
      <c r="F864" s="125">
        <v>1.1743981209630101</v>
      </c>
      <c r="G864" s="36">
        <v>43826</v>
      </c>
      <c r="H864" s="124">
        <v>1.0218</v>
      </c>
      <c r="I864" s="125">
        <v>14.981648314981699</v>
      </c>
      <c r="J864" s="123" t="s">
        <v>11958</v>
      </c>
      <c r="K864" s="125">
        <v>1.80206794682422</v>
      </c>
      <c r="L864" s="125">
        <v>7.4189526184538703</v>
      </c>
      <c r="M864" s="130">
        <v>6.2487153134635198</v>
      </c>
      <c r="N864" s="137">
        <f t="shared" si="143"/>
        <v>24.994861253854079</v>
      </c>
      <c r="O864" s="132">
        <f t="shared" si="144"/>
        <v>0.24994861253854078</v>
      </c>
      <c r="P864" s="134">
        <f t="shared" si="145"/>
        <v>659</v>
      </c>
      <c r="Q864" s="134">
        <v>1124</v>
      </c>
      <c r="R864" s="134" t="str">
        <f t="shared" si="146"/>
        <v>659/1124</v>
      </c>
      <c r="S864" s="132">
        <f t="shared" si="147"/>
        <v>0.58629893238434161</v>
      </c>
      <c r="T864" s="137">
        <f t="shared" si="148"/>
        <v>70.685053380782918</v>
      </c>
      <c r="U864" s="133" t="e">
        <f ca="1">[1]!f_risk_annusharpe(A864,"2019/9/30","2019/12/31",1,1,3)</f>
        <v>#NAME?</v>
      </c>
      <c r="V864" s="134" t="e">
        <f t="shared" ca="1" si="149"/>
        <v>#NAME?</v>
      </c>
      <c r="W864" s="134">
        <f t="shared" si="150"/>
        <v>1124</v>
      </c>
      <c r="X864" s="134" t="e">
        <f t="shared" ca="1" si="151"/>
        <v>#NAME?</v>
      </c>
      <c r="Y864" s="132" t="e">
        <f t="shared" ca="1" si="152"/>
        <v>#NAME?</v>
      </c>
      <c r="Z864" s="137" t="e">
        <f t="shared" ca="1" si="153"/>
        <v>#NAME?</v>
      </c>
      <c r="AA864" s="125">
        <v>8.6495007882291208</v>
      </c>
      <c r="AB864" s="125">
        <v>14.981648314981699</v>
      </c>
      <c r="AC864" s="123" t="s">
        <v>11958</v>
      </c>
      <c r="AD864" s="126">
        <v>0</v>
      </c>
      <c r="AE864" s="123"/>
      <c r="AF864" s="126">
        <v>0</v>
      </c>
      <c r="AG864" s="123"/>
      <c r="AH864" s="125">
        <v>3.3800000000000101</v>
      </c>
      <c r="AI864" s="123" t="s">
        <v>174</v>
      </c>
      <c r="AJ864" s="123" t="s">
        <v>95</v>
      </c>
      <c r="AK864" s="124">
        <v>5.7910644127999999</v>
      </c>
      <c r="AL864" s="123" t="s">
        <v>159</v>
      </c>
      <c r="AM864" s="36">
        <v>43186</v>
      </c>
      <c r="AN864" s="123" t="s">
        <v>9271</v>
      </c>
      <c r="AO864" s="123" t="s">
        <v>901</v>
      </c>
      <c r="AP864" s="123" t="s">
        <v>211</v>
      </c>
      <c r="AQ864" s="123" t="s">
        <v>162</v>
      </c>
    </row>
    <row r="865" spans="1:43">
      <c r="A865" s="123" t="s">
        <v>8746</v>
      </c>
      <c r="B865" s="123" t="s">
        <v>8747</v>
      </c>
      <c r="C865" s="36">
        <v>43830</v>
      </c>
      <c r="D865" s="124">
        <v>0.499</v>
      </c>
      <c r="E865" s="124">
        <v>0.499</v>
      </c>
      <c r="F865" s="125">
        <v>0</v>
      </c>
      <c r="G865" s="36">
        <v>43829</v>
      </c>
      <c r="H865" s="124">
        <v>0.499</v>
      </c>
      <c r="I865" s="125">
        <v>14.9769585253456</v>
      </c>
      <c r="J865" s="123" t="s">
        <v>11959</v>
      </c>
      <c r="K865" s="125">
        <v>1.01214574898786</v>
      </c>
      <c r="L865" s="125">
        <v>3.3126293995859202</v>
      </c>
      <c r="M865" s="130">
        <v>1.21703853955375</v>
      </c>
      <c r="N865" s="137">
        <f t="shared" si="143"/>
        <v>4.8681541582149999</v>
      </c>
      <c r="O865" s="132">
        <f t="shared" si="144"/>
        <v>4.8681541582149997E-2</v>
      </c>
      <c r="P865" s="134">
        <f t="shared" si="145"/>
        <v>1093</v>
      </c>
      <c r="Q865" s="134">
        <v>1124</v>
      </c>
      <c r="R865" s="134" t="str">
        <f t="shared" si="146"/>
        <v>1093/1124</v>
      </c>
      <c r="S865" s="132">
        <f t="shared" si="147"/>
        <v>0.97241992882562278</v>
      </c>
      <c r="T865" s="137">
        <f t="shared" si="148"/>
        <v>60</v>
      </c>
      <c r="U865" s="133" t="e">
        <f ca="1">[1]!f_risk_annusharpe(A865,"2019/9/30","2019/12/31",1,1,3)</f>
        <v>#NAME?</v>
      </c>
      <c r="V865" s="134" t="e">
        <f t="shared" ca="1" si="149"/>
        <v>#NAME?</v>
      </c>
      <c r="W865" s="134">
        <f t="shared" si="150"/>
        <v>1124</v>
      </c>
      <c r="X865" s="134" t="e">
        <f t="shared" ca="1" si="151"/>
        <v>#NAME?</v>
      </c>
      <c r="Y865" s="132" t="e">
        <f t="shared" ca="1" si="152"/>
        <v>#NAME?</v>
      </c>
      <c r="Z865" s="137" t="e">
        <f t="shared" ca="1" si="153"/>
        <v>#NAME?</v>
      </c>
      <c r="AA865" s="125">
        <v>6.3965884861407298</v>
      </c>
      <c r="AB865" s="125">
        <v>14.9769585253456</v>
      </c>
      <c r="AC865" s="123" t="s">
        <v>11959</v>
      </c>
      <c r="AD865" s="125">
        <v>-16.275167785234899</v>
      </c>
      <c r="AE865" s="123" t="s">
        <v>11960</v>
      </c>
      <c r="AF865" s="125">
        <v>-27.5761973875181</v>
      </c>
      <c r="AG865" s="123" t="s">
        <v>11961</v>
      </c>
      <c r="AH865" s="125">
        <v>-50.1</v>
      </c>
      <c r="AI865" s="123" t="s">
        <v>157</v>
      </c>
      <c r="AJ865" s="123" t="s">
        <v>186</v>
      </c>
      <c r="AK865" s="124">
        <v>15.3618612468</v>
      </c>
      <c r="AL865" s="123" t="s">
        <v>159</v>
      </c>
      <c r="AM865" s="36">
        <v>42151</v>
      </c>
      <c r="AN865" s="123" t="s">
        <v>9271</v>
      </c>
      <c r="AO865" s="123" t="s">
        <v>9507</v>
      </c>
      <c r="AP865" s="123" t="s">
        <v>369</v>
      </c>
      <c r="AQ865" s="123" t="s">
        <v>162</v>
      </c>
    </row>
    <row r="866" spans="1:43">
      <c r="A866" s="123" t="s">
        <v>8748</v>
      </c>
      <c r="B866" s="123" t="s">
        <v>8749</v>
      </c>
      <c r="C866" s="36">
        <v>43830</v>
      </c>
      <c r="D866" s="124">
        <v>1.2451000000000001</v>
      </c>
      <c r="E866" s="124">
        <v>1.9166000000000001</v>
      </c>
      <c r="F866" s="125">
        <v>0.13672189158758</v>
      </c>
      <c r="G866" s="36">
        <v>43829</v>
      </c>
      <c r="H866" s="124">
        <v>1.2434000000000001</v>
      </c>
      <c r="I866" s="125">
        <v>14.904023624953901</v>
      </c>
      <c r="J866" s="123" t="s">
        <v>11962</v>
      </c>
      <c r="K866" s="125">
        <v>0.56538244083677103</v>
      </c>
      <c r="L866" s="125">
        <v>1.9070224259289601</v>
      </c>
      <c r="M866" s="130">
        <v>2.9859387923904102</v>
      </c>
      <c r="N866" s="137">
        <f t="shared" si="143"/>
        <v>11.943755169561641</v>
      </c>
      <c r="O866" s="132">
        <f t="shared" si="144"/>
        <v>0.1194375516956164</v>
      </c>
      <c r="P866" s="134">
        <f t="shared" si="145"/>
        <v>958</v>
      </c>
      <c r="Q866" s="134">
        <v>1124</v>
      </c>
      <c r="R866" s="134" t="str">
        <f t="shared" si="146"/>
        <v>958/1124</v>
      </c>
      <c r="S866" s="132">
        <f t="shared" si="147"/>
        <v>0.85231316725978645</v>
      </c>
      <c r="T866" s="137">
        <f t="shared" si="148"/>
        <v>60</v>
      </c>
      <c r="U866" s="133" t="e">
        <f ca="1">[1]!f_risk_annusharpe(A866,"2019/9/30","2019/12/31",1,1,3)</f>
        <v>#NAME?</v>
      </c>
      <c r="V866" s="134" t="e">
        <f t="shared" ca="1" si="149"/>
        <v>#NAME?</v>
      </c>
      <c r="W866" s="134">
        <f t="shared" si="150"/>
        <v>1124</v>
      </c>
      <c r="X866" s="134" t="e">
        <f t="shared" ca="1" si="151"/>
        <v>#NAME?</v>
      </c>
      <c r="Y866" s="132" t="e">
        <f t="shared" ca="1" si="152"/>
        <v>#NAME?</v>
      </c>
      <c r="Z866" s="137" t="e">
        <f t="shared" ca="1" si="153"/>
        <v>#NAME?</v>
      </c>
      <c r="AA866" s="125">
        <v>9.6907761430710995</v>
      </c>
      <c r="AB866" s="125">
        <v>14.904023624953901</v>
      </c>
      <c r="AC866" s="123" t="s">
        <v>11962</v>
      </c>
      <c r="AD866" s="125">
        <v>18.693994280266899</v>
      </c>
      <c r="AE866" s="123" t="s">
        <v>11963</v>
      </c>
      <c r="AF866" s="125">
        <v>23.155291790306698</v>
      </c>
      <c r="AG866" s="123" t="s">
        <v>11964</v>
      </c>
      <c r="AH866" s="125">
        <v>91.662600850000004</v>
      </c>
      <c r="AI866" s="123" t="s">
        <v>157</v>
      </c>
      <c r="AJ866" s="123" t="s">
        <v>166</v>
      </c>
      <c r="AK866" s="124">
        <v>3.9201355441999999</v>
      </c>
      <c r="AL866" s="123" t="s">
        <v>159</v>
      </c>
      <c r="AM866" s="36">
        <v>41171</v>
      </c>
      <c r="AN866" s="123" t="s">
        <v>9271</v>
      </c>
      <c r="AO866" s="123" t="s">
        <v>571</v>
      </c>
      <c r="AP866" s="123" t="s">
        <v>196</v>
      </c>
      <c r="AQ866" s="123" t="s">
        <v>165</v>
      </c>
    </row>
    <row r="867" spans="1:43">
      <c r="A867" s="123" t="s">
        <v>8750</v>
      </c>
      <c r="B867" s="123" t="s">
        <v>8751</v>
      </c>
      <c r="C867" s="36">
        <v>43830</v>
      </c>
      <c r="D867" s="124">
        <v>1.1080000000000001</v>
      </c>
      <c r="E867" s="124">
        <v>1.282</v>
      </c>
      <c r="F867" s="125">
        <v>9.0334236675707599E-2</v>
      </c>
      <c r="G867" s="36">
        <v>43829</v>
      </c>
      <c r="H867" s="124">
        <v>1.107</v>
      </c>
      <c r="I867" s="125">
        <v>14.8530504608991</v>
      </c>
      <c r="J867" s="123" t="s">
        <v>11965</v>
      </c>
      <c r="K867" s="125">
        <v>0.72727272727271797</v>
      </c>
      <c r="L867" s="125">
        <v>2.11980517198467</v>
      </c>
      <c r="M867" s="130">
        <v>3.8132125582494498</v>
      </c>
      <c r="N867" s="137">
        <f t="shared" si="143"/>
        <v>15.252850232997799</v>
      </c>
      <c r="O867" s="132">
        <f t="shared" si="144"/>
        <v>0.152528502329978</v>
      </c>
      <c r="P867" s="134">
        <f t="shared" si="145"/>
        <v>868</v>
      </c>
      <c r="Q867" s="134">
        <v>1124</v>
      </c>
      <c r="R867" s="134" t="str">
        <f t="shared" si="146"/>
        <v>868/1124</v>
      </c>
      <c r="S867" s="132">
        <f t="shared" si="147"/>
        <v>0.77224199288256223</v>
      </c>
      <c r="T867" s="137">
        <f t="shared" si="148"/>
        <v>61.387900355871892</v>
      </c>
      <c r="U867" s="133" t="e">
        <f ca="1">[1]!f_risk_annusharpe(A867,"2019/9/30","2019/12/31",1,1,3)</f>
        <v>#NAME?</v>
      </c>
      <c r="V867" s="134" t="e">
        <f t="shared" ca="1" si="149"/>
        <v>#NAME?</v>
      </c>
      <c r="W867" s="134">
        <f t="shared" si="150"/>
        <v>1124</v>
      </c>
      <c r="X867" s="134" t="e">
        <f t="shared" ca="1" si="151"/>
        <v>#NAME?</v>
      </c>
      <c r="Y867" s="132" t="e">
        <f t="shared" ca="1" si="152"/>
        <v>#NAME?</v>
      </c>
      <c r="Z867" s="137" t="e">
        <f t="shared" ca="1" si="153"/>
        <v>#NAME?</v>
      </c>
      <c r="AA867" s="125">
        <v>7.3430428021654999</v>
      </c>
      <c r="AB867" s="125">
        <v>14.8530504608991</v>
      </c>
      <c r="AC867" s="123" t="s">
        <v>11965</v>
      </c>
      <c r="AD867" s="125">
        <v>20.446408938547499</v>
      </c>
      <c r="AE867" s="123" t="s">
        <v>11966</v>
      </c>
      <c r="AF867" s="125">
        <v>29.488932132132099</v>
      </c>
      <c r="AG867" s="123" t="s">
        <v>11967</v>
      </c>
      <c r="AH867" s="125">
        <v>29.359443200000001</v>
      </c>
      <c r="AI867" s="123" t="s">
        <v>163</v>
      </c>
      <c r="AJ867" s="123" t="s">
        <v>197</v>
      </c>
      <c r="AK867" s="124">
        <v>2.8468853449</v>
      </c>
      <c r="AL867" s="123" t="s">
        <v>159</v>
      </c>
      <c r="AM867" s="36">
        <v>42620</v>
      </c>
      <c r="AN867" s="123" t="s">
        <v>9271</v>
      </c>
      <c r="AO867" s="123" t="s">
        <v>11968</v>
      </c>
      <c r="AP867" s="123" t="s">
        <v>198</v>
      </c>
      <c r="AQ867" s="123" t="s">
        <v>207</v>
      </c>
    </row>
    <row r="868" spans="1:43">
      <c r="A868" s="123" t="s">
        <v>8752</v>
      </c>
      <c r="B868" s="123" t="s">
        <v>8753</v>
      </c>
      <c r="C868" s="36">
        <v>43830</v>
      </c>
      <c r="D868" s="124">
        <v>1.1921999999999999</v>
      </c>
      <c r="E868" s="124">
        <v>1.1921999999999999</v>
      </c>
      <c r="F868" s="125">
        <v>0.20171457387795899</v>
      </c>
      <c r="G868" s="36">
        <v>43829</v>
      </c>
      <c r="H868" s="124">
        <v>1.1898</v>
      </c>
      <c r="I868" s="125">
        <v>14.778087994608599</v>
      </c>
      <c r="J868" s="123" t="s">
        <v>11969</v>
      </c>
      <c r="K868" s="125">
        <v>1.2570069644980399</v>
      </c>
      <c r="L868" s="125">
        <v>3.4985675839916701</v>
      </c>
      <c r="M868" s="130">
        <v>4.8917825092380696</v>
      </c>
      <c r="N868" s="137">
        <f t="shared" si="143"/>
        <v>19.567130036952278</v>
      </c>
      <c r="O868" s="132">
        <f t="shared" si="144"/>
        <v>0.19567130036952279</v>
      </c>
      <c r="P868" s="134">
        <f t="shared" si="145"/>
        <v>773</v>
      </c>
      <c r="Q868" s="134">
        <v>1124</v>
      </c>
      <c r="R868" s="134" t="str">
        <f t="shared" si="146"/>
        <v>773/1124</v>
      </c>
      <c r="S868" s="132">
        <f t="shared" si="147"/>
        <v>0.68772241992882566</v>
      </c>
      <c r="T868" s="137">
        <f t="shared" si="148"/>
        <v>65.613879003558722</v>
      </c>
      <c r="U868" s="133" t="e">
        <f ca="1">[1]!f_risk_annusharpe(A868,"2019/9/30","2019/12/31",1,1,3)</f>
        <v>#NAME?</v>
      </c>
      <c r="V868" s="134" t="e">
        <f t="shared" ca="1" si="149"/>
        <v>#NAME?</v>
      </c>
      <c r="W868" s="134">
        <f t="shared" si="150"/>
        <v>1124</v>
      </c>
      <c r="X868" s="134" t="e">
        <f t="shared" ca="1" si="151"/>
        <v>#NAME?</v>
      </c>
      <c r="Y868" s="132" t="e">
        <f t="shared" ca="1" si="152"/>
        <v>#NAME?</v>
      </c>
      <c r="Z868" s="137" t="e">
        <f t="shared" ca="1" si="153"/>
        <v>#NAME?</v>
      </c>
      <c r="AA868" s="125">
        <v>11.1712047743379</v>
      </c>
      <c r="AB868" s="125">
        <v>14.778087994608599</v>
      </c>
      <c r="AC868" s="123" t="s">
        <v>11969</v>
      </c>
      <c r="AD868" s="125">
        <v>16.312195121951198</v>
      </c>
      <c r="AE868" s="123" t="s">
        <v>11970</v>
      </c>
      <c r="AF868" s="125">
        <v>18.982035928143699</v>
      </c>
      <c r="AG868" s="123" t="s">
        <v>11971</v>
      </c>
      <c r="AH868" s="125">
        <v>19.22</v>
      </c>
      <c r="AI868" s="123" t="s">
        <v>163</v>
      </c>
      <c r="AJ868" s="123" t="s">
        <v>166</v>
      </c>
      <c r="AK868" s="124">
        <v>2.8024469995999999</v>
      </c>
      <c r="AL868" s="123" t="s">
        <v>159</v>
      </c>
      <c r="AM868" s="36">
        <v>42340</v>
      </c>
      <c r="AN868" s="123" t="s">
        <v>9271</v>
      </c>
      <c r="AO868" s="123" t="s">
        <v>11670</v>
      </c>
      <c r="AP868" s="123" t="s">
        <v>238</v>
      </c>
      <c r="AQ868" s="123" t="s">
        <v>181</v>
      </c>
    </row>
    <row r="869" spans="1:43">
      <c r="A869" s="123" t="s">
        <v>8754</v>
      </c>
      <c r="B869" s="123" t="s">
        <v>8755</v>
      </c>
      <c r="C869" s="36">
        <v>43830</v>
      </c>
      <c r="D869" s="124">
        <v>0.86399999999999999</v>
      </c>
      <c r="E869" s="124">
        <v>0.86399999999999999</v>
      </c>
      <c r="F869" s="125">
        <v>0.23201856148491901</v>
      </c>
      <c r="G869" s="36">
        <v>43829</v>
      </c>
      <c r="H869" s="124">
        <v>0.86199999999999999</v>
      </c>
      <c r="I869" s="125">
        <v>14.741035856573699</v>
      </c>
      <c r="J869" s="123" t="s">
        <v>11972</v>
      </c>
      <c r="K869" s="125">
        <v>2.6128266033254199</v>
      </c>
      <c r="L869" s="125">
        <v>6.7985166872682203</v>
      </c>
      <c r="M869" s="130">
        <v>9.0909090909090793</v>
      </c>
      <c r="N869" s="137">
        <f t="shared" si="143"/>
        <v>36.363636363636317</v>
      </c>
      <c r="O869" s="132">
        <f t="shared" si="144"/>
        <v>0.36363636363636315</v>
      </c>
      <c r="P869" s="134">
        <f t="shared" si="145"/>
        <v>412</v>
      </c>
      <c r="Q869" s="134">
        <v>1124</v>
      </c>
      <c r="R869" s="134" t="str">
        <f t="shared" si="146"/>
        <v>412/1124</v>
      </c>
      <c r="S869" s="132">
        <f t="shared" si="147"/>
        <v>0.36654804270462632</v>
      </c>
      <c r="T869" s="137">
        <f t="shared" si="148"/>
        <v>81.67259786476869</v>
      </c>
      <c r="U869" s="133" t="e">
        <f ca="1">[1]!f_risk_annusharpe(A869,"2019/9/30","2019/12/31",1,1,3)</f>
        <v>#NAME?</v>
      </c>
      <c r="V869" s="134" t="e">
        <f t="shared" ca="1" si="149"/>
        <v>#NAME?</v>
      </c>
      <c r="W869" s="134">
        <f t="shared" si="150"/>
        <v>1124</v>
      </c>
      <c r="X869" s="134" t="e">
        <f t="shared" ca="1" si="151"/>
        <v>#NAME?</v>
      </c>
      <c r="Y869" s="132" t="e">
        <f t="shared" ca="1" si="152"/>
        <v>#NAME?</v>
      </c>
      <c r="Z869" s="137" t="e">
        <f t="shared" ca="1" si="153"/>
        <v>#NAME?</v>
      </c>
      <c r="AA869" s="125">
        <v>6.93069306930692</v>
      </c>
      <c r="AB869" s="125">
        <v>14.741035856573699</v>
      </c>
      <c r="AC869" s="123" t="s">
        <v>11972</v>
      </c>
      <c r="AD869" s="125">
        <v>-7.2961373390558002</v>
      </c>
      <c r="AE869" s="123" t="s">
        <v>11973</v>
      </c>
      <c r="AF869" s="125">
        <v>-13.686313686313699</v>
      </c>
      <c r="AG869" s="123" t="s">
        <v>11974</v>
      </c>
      <c r="AH869" s="125">
        <v>-13.6</v>
      </c>
      <c r="AI869" s="123" t="s">
        <v>157</v>
      </c>
      <c r="AJ869" s="123" t="s">
        <v>158</v>
      </c>
      <c r="AK869" s="124">
        <v>4.4420208985</v>
      </c>
      <c r="AL869" s="123" t="s">
        <v>159</v>
      </c>
      <c r="AM869" s="36">
        <v>42583</v>
      </c>
      <c r="AN869" s="123" t="s">
        <v>9271</v>
      </c>
      <c r="AO869" s="123" t="s">
        <v>10158</v>
      </c>
      <c r="AP869" s="123" t="s">
        <v>269</v>
      </c>
      <c r="AQ869" s="123" t="s">
        <v>181</v>
      </c>
    </row>
    <row r="870" spans="1:43">
      <c r="A870" s="123" t="s">
        <v>8756</v>
      </c>
      <c r="B870" s="123" t="s">
        <v>8757</v>
      </c>
      <c r="C870" s="36">
        <v>43830</v>
      </c>
      <c r="D870" s="124">
        <v>1.2778</v>
      </c>
      <c r="E870" s="124">
        <v>1.2778</v>
      </c>
      <c r="F870" s="125">
        <v>7.0483201503651297E-2</v>
      </c>
      <c r="G870" s="36">
        <v>43829</v>
      </c>
      <c r="H870" s="124">
        <v>1.2768999999999999</v>
      </c>
      <c r="I870" s="125">
        <v>14.7243670317831</v>
      </c>
      <c r="J870" s="123" t="s">
        <v>11975</v>
      </c>
      <c r="K870" s="125">
        <v>0.653800708940526</v>
      </c>
      <c r="L870" s="125">
        <v>2.0444018527391798</v>
      </c>
      <c r="M870" s="130">
        <v>3.4320867735146501</v>
      </c>
      <c r="N870" s="137">
        <f t="shared" si="143"/>
        <v>13.7283470940586</v>
      </c>
      <c r="O870" s="132">
        <f t="shared" si="144"/>
        <v>0.13728347094058602</v>
      </c>
      <c r="P870" s="134">
        <f t="shared" si="145"/>
        <v>905</v>
      </c>
      <c r="Q870" s="134">
        <v>1124</v>
      </c>
      <c r="R870" s="134" t="str">
        <f t="shared" si="146"/>
        <v>905/1124</v>
      </c>
      <c r="S870" s="132">
        <f t="shared" si="147"/>
        <v>0.80516014234875444</v>
      </c>
      <c r="T870" s="137">
        <f t="shared" si="148"/>
        <v>60</v>
      </c>
      <c r="U870" s="133" t="e">
        <f ca="1">[1]!f_risk_annusharpe(A870,"2019/9/30","2019/12/31",1,1,3)</f>
        <v>#NAME?</v>
      </c>
      <c r="V870" s="134" t="e">
        <f t="shared" ca="1" si="149"/>
        <v>#NAME?</v>
      </c>
      <c r="W870" s="134">
        <f t="shared" si="150"/>
        <v>1124</v>
      </c>
      <c r="X870" s="134" t="e">
        <f t="shared" ca="1" si="151"/>
        <v>#NAME?</v>
      </c>
      <c r="Y870" s="132" t="e">
        <f t="shared" ca="1" si="152"/>
        <v>#NAME?</v>
      </c>
      <c r="Z870" s="137" t="e">
        <f t="shared" ca="1" si="153"/>
        <v>#NAME?</v>
      </c>
      <c r="AA870" s="125">
        <v>7.8312236286919799</v>
      </c>
      <c r="AB870" s="125">
        <v>14.7243670317831</v>
      </c>
      <c r="AC870" s="123" t="s">
        <v>11975</v>
      </c>
      <c r="AD870" s="125">
        <v>14.385462357891001</v>
      </c>
      <c r="AE870" s="123" t="s">
        <v>11976</v>
      </c>
      <c r="AF870" s="125">
        <v>21.463878326996198</v>
      </c>
      <c r="AG870" s="123" t="s">
        <v>11977</v>
      </c>
      <c r="AH870" s="125">
        <v>27.78</v>
      </c>
      <c r="AI870" s="123" t="s">
        <v>163</v>
      </c>
      <c r="AJ870" s="123" t="s">
        <v>166</v>
      </c>
      <c r="AK870" s="124">
        <v>4.1856360197000004</v>
      </c>
      <c r="AL870" s="123" t="s">
        <v>159</v>
      </c>
      <c r="AM870" s="36">
        <v>42156</v>
      </c>
      <c r="AN870" s="123" t="s">
        <v>9271</v>
      </c>
      <c r="AO870" s="123" t="s">
        <v>539</v>
      </c>
      <c r="AP870" s="123" t="s">
        <v>433</v>
      </c>
      <c r="AQ870" s="123" t="s">
        <v>185</v>
      </c>
    </row>
    <row r="871" spans="1:43">
      <c r="A871" s="123" t="s">
        <v>8758</v>
      </c>
      <c r="B871" s="123" t="s">
        <v>8759</v>
      </c>
      <c r="C871" s="36">
        <v>43830</v>
      </c>
      <c r="D871" s="124">
        <v>1.1794</v>
      </c>
      <c r="E871" s="124">
        <v>1.1794</v>
      </c>
      <c r="F871" s="125">
        <v>0.33177371331348499</v>
      </c>
      <c r="G871" s="36">
        <v>43829</v>
      </c>
      <c r="H871" s="124">
        <v>1.1755</v>
      </c>
      <c r="I871" s="125">
        <v>14.627271843716599</v>
      </c>
      <c r="J871" s="123" t="s">
        <v>11978</v>
      </c>
      <c r="K871" s="125">
        <v>1.8216351549684799</v>
      </c>
      <c r="L871" s="125">
        <v>3.1846019247594</v>
      </c>
      <c r="M871" s="130">
        <v>4.1780761416835901</v>
      </c>
      <c r="N871" s="137">
        <f t="shared" si="143"/>
        <v>16.71230456673436</v>
      </c>
      <c r="O871" s="132">
        <f t="shared" si="144"/>
        <v>0.16712304566734359</v>
      </c>
      <c r="P871" s="134">
        <f t="shared" si="145"/>
        <v>830</v>
      </c>
      <c r="Q871" s="134">
        <v>1124</v>
      </c>
      <c r="R871" s="134" t="str">
        <f t="shared" si="146"/>
        <v>830/1124</v>
      </c>
      <c r="S871" s="132">
        <f t="shared" si="147"/>
        <v>0.73843416370106763</v>
      </c>
      <c r="T871" s="137">
        <f t="shared" si="148"/>
        <v>63.078291814946624</v>
      </c>
      <c r="U871" s="133" t="e">
        <f ca="1">[1]!f_risk_annusharpe(A871,"2019/9/30","2019/12/31",1,1,3)</f>
        <v>#NAME?</v>
      </c>
      <c r="V871" s="134" t="e">
        <f t="shared" ca="1" si="149"/>
        <v>#NAME?</v>
      </c>
      <c r="W871" s="134">
        <f t="shared" si="150"/>
        <v>1124</v>
      </c>
      <c r="X871" s="134" t="e">
        <f t="shared" ca="1" si="151"/>
        <v>#NAME?</v>
      </c>
      <c r="Y871" s="132" t="e">
        <f t="shared" ca="1" si="152"/>
        <v>#NAME?</v>
      </c>
      <c r="Z871" s="137" t="e">
        <f t="shared" ca="1" si="153"/>
        <v>#NAME?</v>
      </c>
      <c r="AA871" s="125">
        <v>5.38825842194621</v>
      </c>
      <c r="AB871" s="125">
        <v>14.627271843716599</v>
      </c>
      <c r="AC871" s="123" t="s">
        <v>11978</v>
      </c>
      <c r="AD871" s="125">
        <v>10.6275208704624</v>
      </c>
      <c r="AE871" s="123" t="s">
        <v>11979</v>
      </c>
      <c r="AF871" s="126">
        <v>0</v>
      </c>
      <c r="AG871" s="123"/>
      <c r="AH871" s="125">
        <v>17.940000000000001</v>
      </c>
      <c r="AI871" s="123" t="s">
        <v>163</v>
      </c>
      <c r="AJ871" s="123" t="s">
        <v>95</v>
      </c>
      <c r="AK871" s="124">
        <v>2.1171517474999999</v>
      </c>
      <c r="AL871" s="123" t="s">
        <v>159</v>
      </c>
      <c r="AM871" s="36">
        <v>42809</v>
      </c>
      <c r="AN871" s="123" t="s">
        <v>9271</v>
      </c>
      <c r="AO871" s="123" t="s">
        <v>449</v>
      </c>
      <c r="AP871" s="123" t="s">
        <v>205</v>
      </c>
      <c r="AQ871" s="123" t="s">
        <v>226</v>
      </c>
    </row>
    <row r="872" spans="1:43">
      <c r="A872" s="123" t="s">
        <v>8760</v>
      </c>
      <c r="B872" s="123" t="s">
        <v>8761</v>
      </c>
      <c r="C872" s="36">
        <v>43830</v>
      </c>
      <c r="D872" s="124">
        <v>1.218</v>
      </c>
      <c r="E872" s="124">
        <v>1.4770000000000001</v>
      </c>
      <c r="F872" s="125">
        <v>0</v>
      </c>
      <c r="G872" s="36">
        <v>43829</v>
      </c>
      <c r="H872" s="124">
        <v>1.218</v>
      </c>
      <c r="I872" s="125">
        <v>14.6209690649526</v>
      </c>
      <c r="J872" s="123" t="s">
        <v>11980</v>
      </c>
      <c r="K872" s="125">
        <v>1.16279069767442</v>
      </c>
      <c r="L872" s="125">
        <v>3.39558160126361</v>
      </c>
      <c r="M872" s="130">
        <v>4.7291445625868596</v>
      </c>
      <c r="N872" s="137">
        <f t="shared" si="143"/>
        <v>18.916578250347438</v>
      </c>
      <c r="O872" s="132">
        <f t="shared" si="144"/>
        <v>0.18916578250347438</v>
      </c>
      <c r="P872" s="134">
        <f t="shared" si="145"/>
        <v>786</v>
      </c>
      <c r="Q872" s="134">
        <v>1124</v>
      </c>
      <c r="R872" s="134" t="str">
        <f t="shared" si="146"/>
        <v>786/1124</v>
      </c>
      <c r="S872" s="132">
        <f t="shared" si="147"/>
        <v>0.69928825622775803</v>
      </c>
      <c r="T872" s="137">
        <f t="shared" si="148"/>
        <v>65.035587188612098</v>
      </c>
      <c r="U872" s="133" t="e">
        <f ca="1">[1]!f_risk_annusharpe(A872,"2019/9/30","2019/12/31",1,1,3)</f>
        <v>#NAME?</v>
      </c>
      <c r="V872" s="134" t="e">
        <f t="shared" ca="1" si="149"/>
        <v>#NAME?</v>
      </c>
      <c r="W872" s="134">
        <f t="shared" si="150"/>
        <v>1124</v>
      </c>
      <c r="X872" s="134" t="e">
        <f t="shared" ca="1" si="151"/>
        <v>#NAME?</v>
      </c>
      <c r="Y872" s="132" t="e">
        <f t="shared" ca="1" si="152"/>
        <v>#NAME?</v>
      </c>
      <c r="Z872" s="137" t="e">
        <f t="shared" ca="1" si="153"/>
        <v>#NAME?</v>
      </c>
      <c r="AA872" s="125">
        <v>9.6309587095306295</v>
      </c>
      <c r="AB872" s="125">
        <v>14.6209690649526</v>
      </c>
      <c r="AC872" s="123" t="s">
        <v>11980</v>
      </c>
      <c r="AD872" s="125">
        <v>18.256797653617198</v>
      </c>
      <c r="AE872" s="123" t="s">
        <v>11981</v>
      </c>
      <c r="AF872" s="125">
        <v>31.657897750865001</v>
      </c>
      <c r="AG872" s="123" t="s">
        <v>11982</v>
      </c>
      <c r="AH872" s="125">
        <v>52.1965298</v>
      </c>
      <c r="AI872" s="123" t="s">
        <v>157</v>
      </c>
      <c r="AJ872" s="123" t="s">
        <v>197</v>
      </c>
      <c r="AK872" s="124">
        <v>2.5625762404999999</v>
      </c>
      <c r="AL872" s="123" t="s">
        <v>159</v>
      </c>
      <c r="AM872" s="36">
        <v>41785</v>
      </c>
      <c r="AN872" s="123" t="s">
        <v>9271</v>
      </c>
      <c r="AO872" s="123" t="s">
        <v>285</v>
      </c>
      <c r="AP872" s="123" t="s">
        <v>286</v>
      </c>
      <c r="AQ872" s="123" t="s">
        <v>173</v>
      </c>
    </row>
    <row r="873" spans="1:43">
      <c r="A873" s="123" t="s">
        <v>8762</v>
      </c>
      <c r="B873" s="123" t="s">
        <v>8763</v>
      </c>
      <c r="C873" s="36">
        <v>43830</v>
      </c>
      <c r="D873" s="124">
        <v>1.1228</v>
      </c>
      <c r="E873" s="124">
        <v>1.1828000000000001</v>
      </c>
      <c r="F873" s="125">
        <v>0.214209210996059</v>
      </c>
      <c r="G873" s="36">
        <v>43829</v>
      </c>
      <c r="H873" s="124">
        <v>1.1204000000000001</v>
      </c>
      <c r="I873" s="125">
        <v>14.272370244827799</v>
      </c>
      <c r="J873" s="123" t="s">
        <v>11983</v>
      </c>
      <c r="K873" s="125">
        <v>1.12582184995045</v>
      </c>
      <c r="L873" s="125">
        <v>2.97134971643476</v>
      </c>
      <c r="M873" s="130">
        <v>3.4838338532723099</v>
      </c>
      <c r="N873" s="137">
        <f t="shared" si="143"/>
        <v>13.93533541308924</v>
      </c>
      <c r="O873" s="132">
        <f t="shared" si="144"/>
        <v>0.13935335413089239</v>
      </c>
      <c r="P873" s="134">
        <f t="shared" si="145"/>
        <v>903</v>
      </c>
      <c r="Q873" s="134">
        <v>1124</v>
      </c>
      <c r="R873" s="134" t="str">
        <f t="shared" si="146"/>
        <v>903/1124</v>
      </c>
      <c r="S873" s="132">
        <f t="shared" si="147"/>
        <v>0.80338078291814952</v>
      </c>
      <c r="T873" s="137">
        <f t="shared" si="148"/>
        <v>60</v>
      </c>
      <c r="U873" s="133" t="e">
        <f ca="1">[1]!f_risk_annusharpe(A873,"2019/9/30","2019/12/31",1,1,3)</f>
        <v>#NAME?</v>
      </c>
      <c r="V873" s="134" t="e">
        <f t="shared" ca="1" si="149"/>
        <v>#NAME?</v>
      </c>
      <c r="W873" s="134">
        <f t="shared" si="150"/>
        <v>1124</v>
      </c>
      <c r="X873" s="134" t="e">
        <f t="shared" ca="1" si="151"/>
        <v>#NAME?</v>
      </c>
      <c r="Y873" s="132" t="e">
        <f t="shared" ca="1" si="152"/>
        <v>#NAME?</v>
      </c>
      <c r="Z873" s="137" t="e">
        <f t="shared" ca="1" si="153"/>
        <v>#NAME?</v>
      </c>
      <c r="AA873" s="125">
        <v>8.0342150782261896</v>
      </c>
      <c r="AB873" s="125">
        <v>14.272370244827799</v>
      </c>
      <c r="AC873" s="123" t="s">
        <v>11983</v>
      </c>
      <c r="AD873" s="125">
        <v>14.834900373039</v>
      </c>
      <c r="AE873" s="123" t="s">
        <v>11984</v>
      </c>
      <c r="AF873" s="125">
        <v>19.142630065097599</v>
      </c>
      <c r="AG873" s="123" t="s">
        <v>11985</v>
      </c>
      <c r="AH873" s="125">
        <v>18.96391612</v>
      </c>
      <c r="AI873" s="123" t="s">
        <v>163</v>
      </c>
      <c r="AJ873" s="123" t="s">
        <v>189</v>
      </c>
      <c r="AK873" s="124">
        <v>8.4250634183000006</v>
      </c>
      <c r="AL873" s="123" t="s">
        <v>159</v>
      </c>
      <c r="AM873" s="36">
        <v>42668</v>
      </c>
      <c r="AN873" s="123" t="s">
        <v>9271</v>
      </c>
      <c r="AO873" s="123" t="s">
        <v>11986</v>
      </c>
      <c r="AP873" s="123" t="s">
        <v>175</v>
      </c>
      <c r="AQ873" s="123" t="s">
        <v>165</v>
      </c>
    </row>
    <row r="874" spans="1:43">
      <c r="A874" s="123" t="s">
        <v>8764</v>
      </c>
      <c r="B874" s="123" t="s">
        <v>8765</v>
      </c>
      <c r="C874" s="36">
        <v>43830</v>
      </c>
      <c r="D874" s="124">
        <v>1.3149999999999999</v>
      </c>
      <c r="E874" s="124">
        <v>1.4950000000000001</v>
      </c>
      <c r="F874" s="125">
        <v>0.38167938931297601</v>
      </c>
      <c r="G874" s="36">
        <v>43829</v>
      </c>
      <c r="H874" s="124">
        <v>1.31</v>
      </c>
      <c r="I874" s="125">
        <v>14.248479582971299</v>
      </c>
      <c r="J874" s="123" t="s">
        <v>11987</v>
      </c>
      <c r="K874" s="125">
        <v>1.3097072419106299</v>
      </c>
      <c r="L874" s="125">
        <v>3.6249014972419298</v>
      </c>
      <c r="M874" s="130">
        <v>2.9757243539545901</v>
      </c>
      <c r="N874" s="137">
        <f t="shared" si="143"/>
        <v>11.90289741581836</v>
      </c>
      <c r="O874" s="132">
        <f t="shared" si="144"/>
        <v>0.1190289741581836</v>
      </c>
      <c r="P874" s="134">
        <f t="shared" si="145"/>
        <v>961</v>
      </c>
      <c r="Q874" s="134">
        <v>1124</v>
      </c>
      <c r="R874" s="134" t="str">
        <f t="shared" si="146"/>
        <v>961/1124</v>
      </c>
      <c r="S874" s="132">
        <f t="shared" si="147"/>
        <v>0.854982206405694</v>
      </c>
      <c r="T874" s="137">
        <f t="shared" si="148"/>
        <v>60</v>
      </c>
      <c r="U874" s="133" t="e">
        <f ca="1">[1]!f_risk_annusharpe(A874,"2019/9/30","2019/12/31",1,1,3)</f>
        <v>#NAME?</v>
      </c>
      <c r="V874" s="134" t="e">
        <f t="shared" ca="1" si="149"/>
        <v>#NAME?</v>
      </c>
      <c r="W874" s="134">
        <f t="shared" si="150"/>
        <v>1124</v>
      </c>
      <c r="X874" s="134" t="e">
        <f t="shared" ca="1" si="151"/>
        <v>#NAME?</v>
      </c>
      <c r="Y874" s="132" t="e">
        <f t="shared" ca="1" si="152"/>
        <v>#NAME?</v>
      </c>
      <c r="Z874" s="137" t="e">
        <f t="shared" ca="1" si="153"/>
        <v>#NAME?</v>
      </c>
      <c r="AA874" s="125">
        <v>2.2550544323483699</v>
      </c>
      <c r="AB874" s="125">
        <v>14.248479582971299</v>
      </c>
      <c r="AC874" s="123" t="s">
        <v>11987</v>
      </c>
      <c r="AD874" s="125">
        <v>-8.9965397923875408</v>
      </c>
      <c r="AE874" s="123" t="s">
        <v>11988</v>
      </c>
      <c r="AF874" s="125">
        <v>-28.726287262872599</v>
      </c>
      <c r="AG874" s="123" t="s">
        <v>11989</v>
      </c>
      <c r="AH874" s="125">
        <v>54.835726999999999</v>
      </c>
      <c r="AI874" s="123" t="s">
        <v>157</v>
      </c>
      <c r="AJ874" s="123" t="s">
        <v>186</v>
      </c>
      <c r="AK874" s="124">
        <v>3.9482475680000002</v>
      </c>
      <c r="AL874" s="123" t="s">
        <v>159</v>
      </c>
      <c r="AM874" s="36">
        <v>40114</v>
      </c>
      <c r="AN874" s="123" t="s">
        <v>9271</v>
      </c>
      <c r="AO874" s="123" t="s">
        <v>11990</v>
      </c>
      <c r="AP874" s="123" t="s">
        <v>369</v>
      </c>
      <c r="AQ874" s="123" t="s">
        <v>173</v>
      </c>
    </row>
    <row r="875" spans="1:43">
      <c r="A875" s="123" t="s">
        <v>8766</v>
      </c>
      <c r="B875" s="123" t="s">
        <v>8767</v>
      </c>
      <c r="C875" s="36">
        <v>43830</v>
      </c>
      <c r="D875" s="124">
        <v>0.87749999999999995</v>
      </c>
      <c r="E875" s="124">
        <v>0.87749999999999995</v>
      </c>
      <c r="F875" s="125">
        <v>2.24889303192729</v>
      </c>
      <c r="G875" s="36">
        <v>43826</v>
      </c>
      <c r="H875" s="124">
        <v>0.85819999999999996</v>
      </c>
      <c r="I875" s="125">
        <v>14.124073351541201</v>
      </c>
      <c r="J875" s="123" t="s">
        <v>11991</v>
      </c>
      <c r="K875" s="125">
        <v>2.6315789473684199</v>
      </c>
      <c r="L875" s="125">
        <v>7.0644216691068804</v>
      </c>
      <c r="M875" s="130">
        <v>3.5031847133757901</v>
      </c>
      <c r="N875" s="137">
        <f t="shared" si="143"/>
        <v>14.01273885350316</v>
      </c>
      <c r="O875" s="132">
        <f t="shared" si="144"/>
        <v>0.14012738853503159</v>
      </c>
      <c r="P875" s="134">
        <f t="shared" si="145"/>
        <v>900</v>
      </c>
      <c r="Q875" s="134">
        <v>1124</v>
      </c>
      <c r="R875" s="134" t="str">
        <f t="shared" si="146"/>
        <v>900/1124</v>
      </c>
      <c r="S875" s="132">
        <f t="shared" si="147"/>
        <v>0.80071174377224197</v>
      </c>
      <c r="T875" s="137">
        <f t="shared" si="148"/>
        <v>60</v>
      </c>
      <c r="U875" s="133" t="e">
        <f ca="1">[1]!f_risk_annusharpe(A875,"2019/9/30","2019/12/31",1,1,3)</f>
        <v>#NAME?</v>
      </c>
      <c r="V875" s="134" t="e">
        <f t="shared" ca="1" si="149"/>
        <v>#NAME?</v>
      </c>
      <c r="W875" s="134">
        <f t="shared" si="150"/>
        <v>1124</v>
      </c>
      <c r="X875" s="134" t="e">
        <f t="shared" ca="1" si="151"/>
        <v>#NAME?</v>
      </c>
      <c r="Y875" s="132" t="e">
        <f t="shared" ca="1" si="152"/>
        <v>#NAME?</v>
      </c>
      <c r="Z875" s="137" t="e">
        <f t="shared" ca="1" si="153"/>
        <v>#NAME?</v>
      </c>
      <c r="AA875" s="125">
        <v>5.0772362591306397</v>
      </c>
      <c r="AB875" s="125">
        <v>14.124073351541201</v>
      </c>
      <c r="AC875" s="123" t="s">
        <v>11991</v>
      </c>
      <c r="AD875" s="126">
        <v>0</v>
      </c>
      <c r="AE875" s="123"/>
      <c r="AF875" s="126">
        <v>0</v>
      </c>
      <c r="AG875" s="123"/>
      <c r="AH875" s="125">
        <v>-12.25</v>
      </c>
      <c r="AI875" s="123" t="s">
        <v>309</v>
      </c>
      <c r="AJ875" s="123" t="s">
        <v>95</v>
      </c>
      <c r="AK875" s="124">
        <v>22.171770388399999</v>
      </c>
      <c r="AL875" s="123" t="s">
        <v>159</v>
      </c>
      <c r="AM875" s="36">
        <v>43131</v>
      </c>
      <c r="AN875" s="123" t="s">
        <v>9271</v>
      </c>
      <c r="AO875" s="123" t="s">
        <v>11992</v>
      </c>
      <c r="AP875" s="123" t="s">
        <v>249</v>
      </c>
      <c r="AQ875" s="123" t="s">
        <v>162</v>
      </c>
    </row>
    <row r="876" spans="1:43">
      <c r="A876" s="123" t="s">
        <v>8768</v>
      </c>
      <c r="B876" s="123" t="s">
        <v>8769</v>
      </c>
      <c r="C876" s="36">
        <v>43830</v>
      </c>
      <c r="D876" s="124">
        <v>1.359</v>
      </c>
      <c r="E876" s="124">
        <v>1.359</v>
      </c>
      <c r="F876" s="125">
        <v>0</v>
      </c>
      <c r="G876" s="36">
        <v>43829</v>
      </c>
      <c r="H876" s="124">
        <v>1.359</v>
      </c>
      <c r="I876" s="125">
        <v>14.105793450881601</v>
      </c>
      <c r="J876" s="123" t="s">
        <v>11993</v>
      </c>
      <c r="K876" s="125">
        <v>0.44345898004434597</v>
      </c>
      <c r="L876" s="125">
        <v>1.04089219330855</v>
      </c>
      <c r="M876" s="130">
        <v>1.9504876219054801</v>
      </c>
      <c r="N876" s="137">
        <f t="shared" si="143"/>
        <v>7.8019504876219203</v>
      </c>
      <c r="O876" s="132">
        <f t="shared" si="144"/>
        <v>7.8019504876219198E-2</v>
      </c>
      <c r="P876" s="134">
        <f t="shared" si="145"/>
        <v>1065</v>
      </c>
      <c r="Q876" s="134">
        <v>1124</v>
      </c>
      <c r="R876" s="134" t="str">
        <f t="shared" si="146"/>
        <v>1065/1124</v>
      </c>
      <c r="S876" s="132">
        <f t="shared" si="147"/>
        <v>0.947508896797153</v>
      </c>
      <c r="T876" s="137">
        <f t="shared" si="148"/>
        <v>60</v>
      </c>
      <c r="U876" s="133" t="e">
        <f ca="1">[1]!f_risk_annusharpe(A876,"2019/9/30","2019/12/31",1,1,3)</f>
        <v>#NAME?</v>
      </c>
      <c r="V876" s="134" t="e">
        <f t="shared" ca="1" si="149"/>
        <v>#NAME?</v>
      </c>
      <c r="W876" s="134">
        <f t="shared" si="150"/>
        <v>1124</v>
      </c>
      <c r="X876" s="134" t="e">
        <f t="shared" ca="1" si="151"/>
        <v>#NAME?</v>
      </c>
      <c r="Y876" s="132" t="e">
        <f t="shared" ca="1" si="152"/>
        <v>#NAME?</v>
      </c>
      <c r="Z876" s="137" t="e">
        <f t="shared" ca="1" si="153"/>
        <v>#NAME?</v>
      </c>
      <c r="AA876" s="125">
        <v>7.0078740157480297</v>
      </c>
      <c r="AB876" s="125">
        <v>14.105793450881601</v>
      </c>
      <c r="AC876" s="123" t="s">
        <v>11993</v>
      </c>
      <c r="AD876" s="125">
        <v>11.120196238757099</v>
      </c>
      <c r="AE876" s="123" t="s">
        <v>11994</v>
      </c>
      <c r="AF876" s="125">
        <v>24.2230347349177</v>
      </c>
      <c r="AG876" s="123" t="s">
        <v>11995</v>
      </c>
      <c r="AH876" s="125">
        <v>35.9</v>
      </c>
      <c r="AI876" s="123" t="s">
        <v>163</v>
      </c>
      <c r="AJ876" s="123" t="s">
        <v>166</v>
      </c>
      <c r="AK876" s="124">
        <v>3.6198234674999998</v>
      </c>
      <c r="AL876" s="123" t="s">
        <v>159</v>
      </c>
      <c r="AM876" s="36">
        <v>42430</v>
      </c>
      <c r="AN876" s="123" t="s">
        <v>9271</v>
      </c>
      <c r="AO876" s="123" t="s">
        <v>6648</v>
      </c>
      <c r="AP876" s="123" t="s">
        <v>261</v>
      </c>
      <c r="AQ876" s="123" t="s">
        <v>165</v>
      </c>
    </row>
    <row r="877" spans="1:43">
      <c r="A877" s="123" t="s">
        <v>8770</v>
      </c>
      <c r="B877" s="123" t="s">
        <v>8771</v>
      </c>
      <c r="C877" s="36">
        <v>43830</v>
      </c>
      <c r="D877" s="124">
        <v>1.254</v>
      </c>
      <c r="E877" s="124">
        <v>1.274</v>
      </c>
      <c r="F877" s="125">
        <v>7.98084596967438E-2</v>
      </c>
      <c r="G877" s="36">
        <v>43829</v>
      </c>
      <c r="H877" s="124">
        <v>1.2529999999999999</v>
      </c>
      <c r="I877" s="125">
        <v>14.0201182468694</v>
      </c>
      <c r="J877" s="123" t="s">
        <v>11996</v>
      </c>
      <c r="K877" s="125">
        <v>0.56134723336005399</v>
      </c>
      <c r="L877" s="125">
        <v>2.1173040258358999</v>
      </c>
      <c r="M877" s="130">
        <v>3.8079878673232401</v>
      </c>
      <c r="N877" s="137">
        <f t="shared" si="143"/>
        <v>15.231951469292961</v>
      </c>
      <c r="O877" s="132">
        <f t="shared" si="144"/>
        <v>0.15231951469292959</v>
      </c>
      <c r="P877" s="134">
        <f t="shared" si="145"/>
        <v>869</v>
      </c>
      <c r="Q877" s="134">
        <v>1124</v>
      </c>
      <c r="R877" s="134" t="str">
        <f t="shared" si="146"/>
        <v>869/1124</v>
      </c>
      <c r="S877" s="132">
        <f t="shared" si="147"/>
        <v>0.77313167259786475</v>
      </c>
      <c r="T877" s="137">
        <f t="shared" si="148"/>
        <v>61.343416370106766</v>
      </c>
      <c r="U877" s="133" t="e">
        <f ca="1">[1]!f_risk_annusharpe(A877,"2019/9/30","2019/12/31",1,1,3)</f>
        <v>#NAME?</v>
      </c>
      <c r="V877" s="134" t="e">
        <f t="shared" ca="1" si="149"/>
        <v>#NAME?</v>
      </c>
      <c r="W877" s="134">
        <f t="shared" si="150"/>
        <v>1124</v>
      </c>
      <c r="X877" s="134" t="e">
        <f t="shared" ca="1" si="151"/>
        <v>#NAME?</v>
      </c>
      <c r="Y877" s="132" t="e">
        <f t="shared" ca="1" si="152"/>
        <v>#NAME?</v>
      </c>
      <c r="Z877" s="137" t="e">
        <f t="shared" ca="1" si="153"/>
        <v>#NAME?</v>
      </c>
      <c r="AA877" s="125">
        <v>6.5840235785953203</v>
      </c>
      <c r="AB877" s="125">
        <v>14.0201182468694</v>
      </c>
      <c r="AC877" s="123" t="s">
        <v>11996</v>
      </c>
      <c r="AD877" s="125">
        <v>17.488011244239601</v>
      </c>
      <c r="AE877" s="123" t="s">
        <v>11997</v>
      </c>
      <c r="AF877" s="125">
        <v>21.1734716730038</v>
      </c>
      <c r="AG877" s="123" t="s">
        <v>11998</v>
      </c>
      <c r="AH877" s="125">
        <v>27.4744922</v>
      </c>
      <c r="AI877" s="123" t="s">
        <v>163</v>
      </c>
      <c r="AJ877" s="123" t="s">
        <v>166</v>
      </c>
      <c r="AK877" s="124">
        <v>2.9156252218000001</v>
      </c>
      <c r="AL877" s="123" t="s">
        <v>159</v>
      </c>
      <c r="AM877" s="36">
        <v>42193</v>
      </c>
      <c r="AN877" s="123" t="s">
        <v>9271</v>
      </c>
      <c r="AO877" s="123" t="s">
        <v>220</v>
      </c>
      <c r="AP877" s="123" t="s">
        <v>200</v>
      </c>
      <c r="AQ877" s="123" t="s">
        <v>226</v>
      </c>
    </row>
    <row r="878" spans="1:43">
      <c r="A878" s="123" t="s">
        <v>8772</v>
      </c>
      <c r="B878" s="123" t="s">
        <v>8773</v>
      </c>
      <c r="C878" s="36">
        <v>43830</v>
      </c>
      <c r="D878" s="124">
        <v>0.97130000000000005</v>
      </c>
      <c r="E878" s="124">
        <v>0.97130000000000005</v>
      </c>
      <c r="F878" s="125">
        <v>0.26840094972644202</v>
      </c>
      <c r="G878" s="36">
        <v>43829</v>
      </c>
      <c r="H878" s="124">
        <v>0.96870000000000001</v>
      </c>
      <c r="I878" s="125">
        <v>14.0157295457213</v>
      </c>
      <c r="J878" s="123" t="s">
        <v>11999</v>
      </c>
      <c r="K878" s="125">
        <v>1.6004184100418499</v>
      </c>
      <c r="L878" s="125">
        <v>5.5531406216040002</v>
      </c>
      <c r="M878" s="130">
        <v>5.1531882645880804</v>
      </c>
      <c r="N878" s="137">
        <f t="shared" si="143"/>
        <v>20.612753058352322</v>
      </c>
      <c r="O878" s="132">
        <f t="shared" si="144"/>
        <v>0.20612753058352321</v>
      </c>
      <c r="P878" s="134">
        <f t="shared" si="145"/>
        <v>749</v>
      </c>
      <c r="Q878" s="134">
        <v>1124</v>
      </c>
      <c r="R878" s="134" t="str">
        <f t="shared" si="146"/>
        <v>749/1124</v>
      </c>
      <c r="S878" s="132">
        <f t="shared" si="147"/>
        <v>0.66637010676156583</v>
      </c>
      <c r="T878" s="137">
        <f t="shared" si="148"/>
        <v>66.681494661921704</v>
      </c>
      <c r="U878" s="133" t="e">
        <f ca="1">[1]!f_risk_annusharpe(A878,"2019/9/30","2019/12/31",1,1,3)</f>
        <v>#NAME?</v>
      </c>
      <c r="V878" s="134" t="e">
        <f t="shared" ca="1" si="149"/>
        <v>#NAME?</v>
      </c>
      <c r="W878" s="134">
        <f t="shared" si="150"/>
        <v>1124</v>
      </c>
      <c r="X878" s="134" t="e">
        <f t="shared" ca="1" si="151"/>
        <v>#NAME?</v>
      </c>
      <c r="Y878" s="132" t="e">
        <f t="shared" ca="1" si="152"/>
        <v>#NAME?</v>
      </c>
      <c r="Z878" s="137" t="e">
        <f t="shared" ca="1" si="153"/>
        <v>#NAME?</v>
      </c>
      <c r="AA878" s="125">
        <v>7.1483728626585901</v>
      </c>
      <c r="AB878" s="125">
        <v>14.0157295457213</v>
      </c>
      <c r="AC878" s="123" t="s">
        <v>11999</v>
      </c>
      <c r="AD878" s="125">
        <v>-6.29040038591413</v>
      </c>
      <c r="AE878" s="123" t="s">
        <v>12000</v>
      </c>
      <c r="AF878" s="125">
        <v>-3.5451837140019702</v>
      </c>
      <c r="AG878" s="123" t="s">
        <v>12001</v>
      </c>
      <c r="AH878" s="125">
        <v>-2.8699999999999899</v>
      </c>
      <c r="AI878" s="123" t="s">
        <v>157</v>
      </c>
      <c r="AJ878" s="123" t="s">
        <v>186</v>
      </c>
      <c r="AK878" s="124">
        <v>0.57343888180000002</v>
      </c>
      <c r="AL878" s="123" t="s">
        <v>159</v>
      </c>
      <c r="AM878" s="36">
        <v>42047</v>
      </c>
      <c r="AN878" s="123" t="s">
        <v>9271</v>
      </c>
      <c r="AO878" s="123" t="s">
        <v>10972</v>
      </c>
      <c r="AP878" s="123" t="s">
        <v>271</v>
      </c>
      <c r="AQ878" s="123" t="s">
        <v>213</v>
      </c>
    </row>
    <row r="879" spans="1:43">
      <c r="A879" s="123" t="s">
        <v>8774</v>
      </c>
      <c r="B879" s="123" t="s">
        <v>8775</v>
      </c>
      <c r="C879" s="36">
        <v>43830</v>
      </c>
      <c r="D879" s="124">
        <v>1.1707000000000001</v>
      </c>
      <c r="E879" s="124">
        <v>1.1707000000000001</v>
      </c>
      <c r="F879" s="125">
        <v>0.16255989048597</v>
      </c>
      <c r="G879" s="36">
        <v>43826</v>
      </c>
      <c r="H879" s="124">
        <v>1.1688000000000001</v>
      </c>
      <c r="I879" s="125">
        <v>13.914566507735699</v>
      </c>
      <c r="J879" s="123" t="s">
        <v>12002</v>
      </c>
      <c r="K879" s="125">
        <v>0.196850393700785</v>
      </c>
      <c r="L879" s="125">
        <v>1.4647252556769099</v>
      </c>
      <c r="M879" s="130">
        <v>2.3876158824558402</v>
      </c>
      <c r="N879" s="137">
        <f t="shared" si="143"/>
        <v>9.5504635298233609</v>
      </c>
      <c r="O879" s="132">
        <f t="shared" si="144"/>
        <v>9.5504635298233609E-2</v>
      </c>
      <c r="P879" s="134">
        <f t="shared" si="145"/>
        <v>1027</v>
      </c>
      <c r="Q879" s="134">
        <v>1124</v>
      </c>
      <c r="R879" s="134" t="str">
        <f t="shared" si="146"/>
        <v>1027/1124</v>
      </c>
      <c r="S879" s="132">
        <f t="shared" si="147"/>
        <v>0.91370106761565839</v>
      </c>
      <c r="T879" s="137">
        <f t="shared" si="148"/>
        <v>60</v>
      </c>
      <c r="U879" s="133" t="e">
        <f ca="1">[1]!f_risk_annusharpe(A879,"2019/9/30","2019/12/31",1,1,3)</f>
        <v>#NAME?</v>
      </c>
      <c r="V879" s="134" t="e">
        <f t="shared" ca="1" si="149"/>
        <v>#NAME?</v>
      </c>
      <c r="W879" s="134">
        <f t="shared" si="150"/>
        <v>1124</v>
      </c>
      <c r="X879" s="134" t="e">
        <f t="shared" ca="1" si="151"/>
        <v>#NAME?</v>
      </c>
      <c r="Y879" s="132" t="e">
        <f t="shared" ca="1" si="152"/>
        <v>#NAME?</v>
      </c>
      <c r="Z879" s="137" t="e">
        <f t="shared" ca="1" si="153"/>
        <v>#NAME?</v>
      </c>
      <c r="AA879" s="125">
        <v>7.06969087250779</v>
      </c>
      <c r="AB879" s="125">
        <v>13.914566507735699</v>
      </c>
      <c r="AC879" s="123" t="s">
        <v>12002</v>
      </c>
      <c r="AD879" s="125">
        <v>7.3347391583386896</v>
      </c>
      <c r="AE879" s="123" t="s">
        <v>12003</v>
      </c>
      <c r="AF879" s="126">
        <v>0</v>
      </c>
      <c r="AG879" s="123"/>
      <c r="AH879" s="125">
        <v>17.07</v>
      </c>
      <c r="AI879" s="123" t="s">
        <v>174</v>
      </c>
      <c r="AJ879" s="123" t="s">
        <v>95</v>
      </c>
      <c r="AK879" s="124">
        <v>1.3384978145999999</v>
      </c>
      <c r="AL879" s="123" t="s">
        <v>159</v>
      </c>
      <c r="AM879" s="36">
        <v>42760</v>
      </c>
      <c r="AN879" s="123" t="s">
        <v>9271</v>
      </c>
      <c r="AO879" s="123" t="s">
        <v>11291</v>
      </c>
      <c r="AP879" s="123" t="s">
        <v>175</v>
      </c>
      <c r="AQ879" s="123" t="s">
        <v>177</v>
      </c>
    </row>
    <row r="880" spans="1:43">
      <c r="A880" s="123" t="s">
        <v>8776</v>
      </c>
      <c r="B880" s="123" t="s">
        <v>8777</v>
      </c>
      <c r="C880" s="36">
        <v>43830</v>
      </c>
      <c r="D880" s="124">
        <v>1.4139999999999999</v>
      </c>
      <c r="E880" s="124">
        <v>1.4139999999999999</v>
      </c>
      <c r="F880" s="125">
        <v>-0.14124293785310699</v>
      </c>
      <c r="G880" s="36">
        <v>43829</v>
      </c>
      <c r="H880" s="124">
        <v>1.4159999999999999</v>
      </c>
      <c r="I880" s="125">
        <v>13.8486312399356</v>
      </c>
      <c r="J880" s="123" t="s">
        <v>12004</v>
      </c>
      <c r="K880" s="125">
        <v>1.1444921316165999</v>
      </c>
      <c r="L880" s="125">
        <v>5.6011949215832697</v>
      </c>
      <c r="M880" s="130">
        <v>8.0213903743315509</v>
      </c>
      <c r="N880" s="137">
        <f t="shared" si="143"/>
        <v>32.085561497326204</v>
      </c>
      <c r="O880" s="132">
        <f t="shared" si="144"/>
        <v>0.32085561497326204</v>
      </c>
      <c r="P880" s="134">
        <f t="shared" si="145"/>
        <v>497</v>
      </c>
      <c r="Q880" s="134">
        <v>1124</v>
      </c>
      <c r="R880" s="134" t="str">
        <f t="shared" si="146"/>
        <v>497/1124</v>
      </c>
      <c r="S880" s="132">
        <f t="shared" si="147"/>
        <v>0.44217081850533807</v>
      </c>
      <c r="T880" s="137">
        <f t="shared" si="148"/>
        <v>77.891459074733092</v>
      </c>
      <c r="U880" s="133" t="e">
        <f ca="1">[1]!f_risk_annusharpe(A880,"2019/9/30","2019/12/31",1,1,3)</f>
        <v>#NAME?</v>
      </c>
      <c r="V880" s="134" t="e">
        <f t="shared" ca="1" si="149"/>
        <v>#NAME?</v>
      </c>
      <c r="W880" s="134">
        <f t="shared" si="150"/>
        <v>1124</v>
      </c>
      <c r="X880" s="134" t="e">
        <f t="shared" ca="1" si="151"/>
        <v>#NAME?</v>
      </c>
      <c r="Y880" s="132" t="e">
        <f t="shared" ca="1" si="152"/>
        <v>#NAME?</v>
      </c>
      <c r="Z880" s="137" t="e">
        <f t="shared" ca="1" si="153"/>
        <v>#NAME?</v>
      </c>
      <c r="AA880" s="125">
        <v>10.3825136612022</v>
      </c>
      <c r="AB880" s="125">
        <v>13.8486312399356</v>
      </c>
      <c r="AC880" s="123" t="s">
        <v>12004</v>
      </c>
      <c r="AD880" s="125">
        <v>14.401294498381899</v>
      </c>
      <c r="AE880" s="123" t="s">
        <v>12005</v>
      </c>
      <c r="AF880" s="125">
        <v>25.577264653641201</v>
      </c>
      <c r="AG880" s="123" t="s">
        <v>12006</v>
      </c>
      <c r="AH880" s="125">
        <v>41.4</v>
      </c>
      <c r="AI880" s="123" t="s">
        <v>163</v>
      </c>
      <c r="AJ880" s="123" t="s">
        <v>166</v>
      </c>
      <c r="AK880" s="124">
        <v>0.91928171120000002</v>
      </c>
      <c r="AL880" s="123" t="s">
        <v>159</v>
      </c>
      <c r="AM880" s="36">
        <v>42368</v>
      </c>
      <c r="AN880" s="123" t="s">
        <v>9271</v>
      </c>
      <c r="AO880" s="123" t="s">
        <v>590</v>
      </c>
      <c r="AP880" s="123" t="s">
        <v>261</v>
      </c>
      <c r="AQ880" s="123" t="s">
        <v>11167</v>
      </c>
    </row>
    <row r="881" spans="1:43">
      <c r="A881" s="123" t="s">
        <v>8778</v>
      </c>
      <c r="B881" s="123" t="s">
        <v>8779</v>
      </c>
      <c r="C881" s="36">
        <v>43830</v>
      </c>
      <c r="D881" s="124">
        <v>0.9849</v>
      </c>
      <c r="E881" s="124">
        <v>0.9849</v>
      </c>
      <c r="F881" s="125">
        <v>0.28510334996436498</v>
      </c>
      <c r="G881" s="36">
        <v>43829</v>
      </c>
      <c r="H881" s="124">
        <v>0.98209999999999997</v>
      </c>
      <c r="I881" s="125">
        <v>13.716660893661199</v>
      </c>
      <c r="J881" s="123" t="s">
        <v>12007</v>
      </c>
      <c r="K881" s="125">
        <v>2.4869927159209202</v>
      </c>
      <c r="L881" s="125">
        <v>7.6158216783216801</v>
      </c>
      <c r="M881" s="130">
        <v>10.204766700235</v>
      </c>
      <c r="N881" s="137">
        <f t="shared" si="143"/>
        <v>40.81906680094</v>
      </c>
      <c r="O881" s="132">
        <f t="shared" si="144"/>
        <v>0.40819066800940002</v>
      </c>
      <c r="P881" s="134">
        <f t="shared" si="145"/>
        <v>327</v>
      </c>
      <c r="Q881" s="134">
        <v>1124</v>
      </c>
      <c r="R881" s="134" t="str">
        <f t="shared" si="146"/>
        <v>327/1124</v>
      </c>
      <c r="S881" s="132">
        <f t="shared" si="147"/>
        <v>0.29092526690391457</v>
      </c>
      <c r="T881" s="137">
        <f t="shared" si="148"/>
        <v>85.453736654804274</v>
      </c>
      <c r="U881" s="133" t="e">
        <f ca="1">[1]!f_risk_annusharpe(A881,"2019/9/30","2019/12/31",1,1,3)</f>
        <v>#NAME?</v>
      </c>
      <c r="V881" s="134" t="e">
        <f t="shared" ca="1" si="149"/>
        <v>#NAME?</v>
      </c>
      <c r="W881" s="134">
        <f t="shared" si="150"/>
        <v>1124</v>
      </c>
      <c r="X881" s="134" t="e">
        <f t="shared" ca="1" si="151"/>
        <v>#NAME?</v>
      </c>
      <c r="Y881" s="132" t="e">
        <f t="shared" ca="1" si="152"/>
        <v>#NAME?</v>
      </c>
      <c r="Z881" s="137" t="e">
        <f t="shared" ca="1" si="153"/>
        <v>#NAME?</v>
      </c>
      <c r="AA881" s="125">
        <v>11.3007119448525</v>
      </c>
      <c r="AB881" s="125">
        <v>13.716660893661199</v>
      </c>
      <c r="AC881" s="123" t="s">
        <v>12007</v>
      </c>
      <c r="AD881" s="125">
        <v>-1.7850019944156299</v>
      </c>
      <c r="AE881" s="123" t="s">
        <v>12008</v>
      </c>
      <c r="AF881" s="126">
        <v>0</v>
      </c>
      <c r="AG881" s="123"/>
      <c r="AH881" s="125">
        <v>-1.51</v>
      </c>
      <c r="AI881" s="123" t="s">
        <v>157</v>
      </c>
      <c r="AJ881" s="123" t="s">
        <v>95</v>
      </c>
      <c r="AK881" s="124">
        <v>0.84859952110000003</v>
      </c>
      <c r="AL881" s="123" t="s">
        <v>159</v>
      </c>
      <c r="AM881" s="36">
        <v>43063</v>
      </c>
      <c r="AN881" s="123" t="s">
        <v>9271</v>
      </c>
      <c r="AO881" s="123" t="s">
        <v>503</v>
      </c>
      <c r="AP881" s="123" t="s">
        <v>548</v>
      </c>
      <c r="AQ881" s="123" t="s">
        <v>177</v>
      </c>
    </row>
    <row r="882" spans="1:43">
      <c r="A882" s="123" t="s">
        <v>8780</v>
      </c>
      <c r="B882" s="123" t="s">
        <v>8781</v>
      </c>
      <c r="C882" s="36">
        <v>43830</v>
      </c>
      <c r="D882" s="124">
        <v>1.1788000000000001</v>
      </c>
      <c r="E882" s="124">
        <v>1.1788000000000001</v>
      </c>
      <c r="F882" s="125">
        <v>0.657501494321581</v>
      </c>
      <c r="G882" s="36">
        <v>43826</v>
      </c>
      <c r="H882" s="124">
        <v>1.1711</v>
      </c>
      <c r="I882" s="125">
        <v>13.663099026130601</v>
      </c>
      <c r="J882" s="123" t="s">
        <v>12009</v>
      </c>
      <c r="K882" s="125">
        <v>0.42596694496508097</v>
      </c>
      <c r="L882" s="125">
        <v>1.8665744901486401</v>
      </c>
      <c r="M882" s="130">
        <v>2.2642491541598</v>
      </c>
      <c r="N882" s="137">
        <f t="shared" si="143"/>
        <v>9.0569966166392</v>
      </c>
      <c r="O882" s="132">
        <f t="shared" si="144"/>
        <v>9.0569966166391999E-2</v>
      </c>
      <c r="P882" s="134">
        <f t="shared" si="145"/>
        <v>1041</v>
      </c>
      <c r="Q882" s="134">
        <v>1124</v>
      </c>
      <c r="R882" s="134" t="str">
        <f t="shared" si="146"/>
        <v>1041/1124</v>
      </c>
      <c r="S882" s="132">
        <f t="shared" si="147"/>
        <v>0.92615658362989328</v>
      </c>
      <c r="T882" s="137">
        <f t="shared" si="148"/>
        <v>60</v>
      </c>
      <c r="U882" s="133" t="e">
        <f ca="1">[1]!f_risk_annusharpe(A882,"2019/9/30","2019/12/31",1,1,3)</f>
        <v>#NAME?</v>
      </c>
      <c r="V882" s="134" t="e">
        <f t="shared" ca="1" si="149"/>
        <v>#NAME?</v>
      </c>
      <c r="W882" s="134">
        <f t="shared" si="150"/>
        <v>1124</v>
      </c>
      <c r="X882" s="134" t="e">
        <f t="shared" ca="1" si="151"/>
        <v>#NAME?</v>
      </c>
      <c r="Y882" s="132" t="e">
        <f t="shared" ca="1" si="152"/>
        <v>#NAME?</v>
      </c>
      <c r="Z882" s="137" t="e">
        <f t="shared" ca="1" si="153"/>
        <v>#NAME?</v>
      </c>
      <c r="AA882" s="125">
        <v>6.2364816149964097</v>
      </c>
      <c r="AB882" s="125">
        <v>13.663099026130601</v>
      </c>
      <c r="AC882" s="123" t="s">
        <v>12009</v>
      </c>
      <c r="AD882" s="125">
        <v>13.8497199150087</v>
      </c>
      <c r="AE882" s="123" t="s">
        <v>12010</v>
      </c>
      <c r="AF882" s="126">
        <v>0</v>
      </c>
      <c r="AG882" s="123"/>
      <c r="AH882" s="125">
        <v>17.88</v>
      </c>
      <c r="AI882" s="123" t="s">
        <v>174</v>
      </c>
      <c r="AJ882" s="123" t="s">
        <v>95</v>
      </c>
      <c r="AK882" s="124">
        <v>1.0351301103999999</v>
      </c>
      <c r="AL882" s="123" t="s">
        <v>159</v>
      </c>
      <c r="AM882" s="36">
        <v>42817</v>
      </c>
      <c r="AN882" s="123" t="s">
        <v>9271</v>
      </c>
      <c r="AO882" s="123" t="s">
        <v>10116</v>
      </c>
      <c r="AP882" s="123" t="s">
        <v>433</v>
      </c>
      <c r="AQ882" s="123" t="s">
        <v>185</v>
      </c>
    </row>
    <row r="883" spans="1:43">
      <c r="A883" s="123" t="s">
        <v>8782</v>
      </c>
      <c r="B883" s="123" t="s">
        <v>8783</v>
      </c>
      <c r="C883" s="36">
        <v>43830</v>
      </c>
      <c r="D883" s="124">
        <v>1.2344999999999999</v>
      </c>
      <c r="E883" s="124">
        <v>1.2344999999999999</v>
      </c>
      <c r="F883" s="125">
        <v>0.74261465643870495</v>
      </c>
      <c r="G883" s="36">
        <v>43829</v>
      </c>
      <c r="H883" s="124">
        <v>1.2254</v>
      </c>
      <c r="I883" s="125">
        <v>13.5485651214128</v>
      </c>
      <c r="J883" s="123" t="s">
        <v>12011</v>
      </c>
      <c r="K883" s="125">
        <v>2.23602484472049</v>
      </c>
      <c r="L883" s="125">
        <v>7.9014072196486396</v>
      </c>
      <c r="M883" s="130">
        <v>9.0836794203410793</v>
      </c>
      <c r="N883" s="137">
        <f t="shared" si="143"/>
        <v>36.334717681364317</v>
      </c>
      <c r="O883" s="132">
        <f t="shared" si="144"/>
        <v>0.36334717681364315</v>
      </c>
      <c r="P883" s="134">
        <f t="shared" si="145"/>
        <v>413</v>
      </c>
      <c r="Q883" s="134">
        <v>1124</v>
      </c>
      <c r="R883" s="134" t="str">
        <f t="shared" si="146"/>
        <v>413/1124</v>
      </c>
      <c r="S883" s="132">
        <f t="shared" si="147"/>
        <v>0.36743772241992884</v>
      </c>
      <c r="T883" s="137">
        <f t="shared" si="148"/>
        <v>81.628113879003564</v>
      </c>
      <c r="U883" s="133" t="e">
        <f ca="1">[1]!f_risk_annusharpe(A883,"2019/9/30","2019/12/31",1,1,3)</f>
        <v>#NAME?</v>
      </c>
      <c r="V883" s="134" t="e">
        <f t="shared" ca="1" si="149"/>
        <v>#NAME?</v>
      </c>
      <c r="W883" s="134">
        <f t="shared" si="150"/>
        <v>1124</v>
      </c>
      <c r="X883" s="134" t="e">
        <f t="shared" ca="1" si="151"/>
        <v>#NAME?</v>
      </c>
      <c r="Y883" s="132" t="e">
        <f t="shared" ca="1" si="152"/>
        <v>#NAME?</v>
      </c>
      <c r="Z883" s="137" t="e">
        <f t="shared" ca="1" si="153"/>
        <v>#NAME?</v>
      </c>
      <c r="AA883" s="125">
        <v>8.7282015148846206</v>
      </c>
      <c r="AB883" s="125">
        <v>13.5485651214128</v>
      </c>
      <c r="AC883" s="123" t="s">
        <v>12011</v>
      </c>
      <c r="AD883" s="125">
        <v>21.2076583210604</v>
      </c>
      <c r="AE883" s="123" t="s">
        <v>12012</v>
      </c>
      <c r="AF883" s="126">
        <v>0</v>
      </c>
      <c r="AG883" s="123"/>
      <c r="AH883" s="125">
        <v>23.45</v>
      </c>
      <c r="AI883" s="123" t="s">
        <v>157</v>
      </c>
      <c r="AJ883" s="123" t="s">
        <v>95</v>
      </c>
      <c r="AK883" s="124">
        <v>1.2546188897999999</v>
      </c>
      <c r="AL883" s="123" t="s">
        <v>159</v>
      </c>
      <c r="AM883" s="36">
        <v>43053</v>
      </c>
      <c r="AN883" s="123" t="s">
        <v>9271</v>
      </c>
      <c r="AO883" s="123" t="s">
        <v>12013</v>
      </c>
      <c r="AP883" s="123" t="s">
        <v>424</v>
      </c>
      <c r="AQ883" s="123" t="s">
        <v>183</v>
      </c>
    </row>
    <row r="884" spans="1:43">
      <c r="A884" s="123" t="s">
        <v>8784</v>
      </c>
      <c r="B884" s="123" t="s">
        <v>8785</v>
      </c>
      <c r="C884" s="36">
        <v>43830</v>
      </c>
      <c r="D884" s="124">
        <v>1.0065</v>
      </c>
      <c r="E884" s="124">
        <v>1.0065</v>
      </c>
      <c r="F884" s="125">
        <v>-0.17851829812556</v>
      </c>
      <c r="G884" s="36">
        <v>43829</v>
      </c>
      <c r="H884" s="124">
        <v>1.0083</v>
      </c>
      <c r="I884" s="125">
        <v>13.4979702300406</v>
      </c>
      <c r="J884" s="123" t="s">
        <v>12014</v>
      </c>
      <c r="K884" s="125">
        <v>0.81129807692307698</v>
      </c>
      <c r="L884" s="125">
        <v>6.4853999153618203</v>
      </c>
      <c r="M884" s="130">
        <v>9.3308711709754508</v>
      </c>
      <c r="N884" s="137">
        <f t="shared" si="143"/>
        <v>37.323484683901803</v>
      </c>
      <c r="O884" s="132">
        <f t="shared" si="144"/>
        <v>0.37323484683901803</v>
      </c>
      <c r="P884" s="134">
        <f t="shared" si="145"/>
        <v>387</v>
      </c>
      <c r="Q884" s="134">
        <v>1124</v>
      </c>
      <c r="R884" s="134" t="str">
        <f t="shared" si="146"/>
        <v>387/1124</v>
      </c>
      <c r="S884" s="132">
        <f t="shared" si="147"/>
        <v>0.34430604982206403</v>
      </c>
      <c r="T884" s="137">
        <f t="shared" si="148"/>
        <v>82.784697508896798</v>
      </c>
      <c r="U884" s="133" t="e">
        <f ca="1">[1]!f_risk_annusharpe(A884,"2019/9/30","2019/12/31",1,1,3)</f>
        <v>#NAME?</v>
      </c>
      <c r="V884" s="134" t="e">
        <f t="shared" ca="1" si="149"/>
        <v>#NAME?</v>
      </c>
      <c r="W884" s="134">
        <f t="shared" si="150"/>
        <v>1124</v>
      </c>
      <c r="X884" s="134" t="e">
        <f t="shared" ca="1" si="151"/>
        <v>#NAME?</v>
      </c>
      <c r="Y884" s="132" t="e">
        <f t="shared" ca="1" si="152"/>
        <v>#NAME?</v>
      </c>
      <c r="Z884" s="137" t="e">
        <f t="shared" ca="1" si="153"/>
        <v>#NAME?</v>
      </c>
      <c r="AA884" s="125">
        <v>5.4589270746018403</v>
      </c>
      <c r="AB884" s="125">
        <v>13.4979702300406</v>
      </c>
      <c r="AC884" s="123" t="s">
        <v>12014</v>
      </c>
      <c r="AD884" s="126">
        <v>0</v>
      </c>
      <c r="AE884" s="123"/>
      <c r="AF884" s="126">
        <v>0</v>
      </c>
      <c r="AG884" s="123"/>
      <c r="AH884" s="125">
        <v>0.64999999999999503</v>
      </c>
      <c r="AI884" s="123" t="s">
        <v>157</v>
      </c>
      <c r="AJ884" s="123" t="s">
        <v>95</v>
      </c>
      <c r="AK884" s="124">
        <v>1.6627799293000001</v>
      </c>
      <c r="AL884" s="123" t="s">
        <v>159</v>
      </c>
      <c r="AM884" s="36">
        <v>43124</v>
      </c>
      <c r="AN884" s="123" t="s">
        <v>9271</v>
      </c>
      <c r="AO884" s="123" t="s">
        <v>12015</v>
      </c>
      <c r="AP884" s="123" t="s">
        <v>194</v>
      </c>
      <c r="AQ884" s="123" t="s">
        <v>207</v>
      </c>
    </row>
    <row r="885" spans="1:43">
      <c r="A885" s="123" t="s">
        <v>8786</v>
      </c>
      <c r="B885" s="123" t="s">
        <v>8787</v>
      </c>
      <c r="C885" s="36">
        <v>43830</v>
      </c>
      <c r="D885" s="124">
        <v>1.46</v>
      </c>
      <c r="E885" s="124">
        <v>1.78</v>
      </c>
      <c r="F885" s="125">
        <v>0.13717421124828599</v>
      </c>
      <c r="G885" s="36">
        <v>43829</v>
      </c>
      <c r="H885" s="124">
        <v>1.458</v>
      </c>
      <c r="I885" s="125">
        <v>13.4421134421135</v>
      </c>
      <c r="J885" s="123" t="s">
        <v>12016</v>
      </c>
      <c r="K885" s="125">
        <v>0.48176187198898501</v>
      </c>
      <c r="L885" s="125">
        <v>1.24826629680999</v>
      </c>
      <c r="M885" s="130">
        <v>2.7445460942997899</v>
      </c>
      <c r="N885" s="137">
        <f t="shared" si="143"/>
        <v>10.97818437719916</v>
      </c>
      <c r="O885" s="132">
        <f t="shared" si="144"/>
        <v>0.1097818437719916</v>
      </c>
      <c r="P885" s="134">
        <f t="shared" si="145"/>
        <v>990</v>
      </c>
      <c r="Q885" s="134">
        <v>1124</v>
      </c>
      <c r="R885" s="134" t="str">
        <f t="shared" si="146"/>
        <v>990/1124</v>
      </c>
      <c r="S885" s="132">
        <f t="shared" si="147"/>
        <v>0.88078291814946619</v>
      </c>
      <c r="T885" s="137">
        <f t="shared" si="148"/>
        <v>60</v>
      </c>
      <c r="U885" s="133" t="e">
        <f ca="1">[1]!f_risk_annusharpe(A885,"2019/9/30","2019/12/31",1,1,3)</f>
        <v>#NAME?</v>
      </c>
      <c r="V885" s="134" t="e">
        <f t="shared" ca="1" si="149"/>
        <v>#NAME?</v>
      </c>
      <c r="W885" s="134">
        <f t="shared" si="150"/>
        <v>1124</v>
      </c>
      <c r="X885" s="134" t="e">
        <f t="shared" ca="1" si="151"/>
        <v>#NAME?</v>
      </c>
      <c r="Y885" s="132" t="e">
        <f t="shared" ca="1" si="152"/>
        <v>#NAME?</v>
      </c>
      <c r="Z885" s="137" t="e">
        <f t="shared" ca="1" si="153"/>
        <v>#NAME?</v>
      </c>
      <c r="AA885" s="125">
        <v>8.1481481481481399</v>
      </c>
      <c r="AB885" s="125">
        <v>13.4421134421135</v>
      </c>
      <c r="AC885" s="123" t="s">
        <v>12016</v>
      </c>
      <c r="AD885" s="125">
        <v>14.298141887905</v>
      </c>
      <c r="AE885" s="123" t="s">
        <v>12017</v>
      </c>
      <c r="AF885" s="125">
        <v>28.213532797851499</v>
      </c>
      <c r="AG885" s="123" t="s">
        <v>12018</v>
      </c>
      <c r="AH885" s="125">
        <v>32.631907473309603</v>
      </c>
      <c r="AI885" s="123" t="s">
        <v>157</v>
      </c>
      <c r="AJ885" s="123" t="s">
        <v>166</v>
      </c>
      <c r="AK885" s="124">
        <v>4.5435433239999998</v>
      </c>
      <c r="AL885" s="123" t="s">
        <v>159</v>
      </c>
      <c r="AM885" s="36">
        <v>42202</v>
      </c>
      <c r="AN885" s="123" t="s">
        <v>9271</v>
      </c>
      <c r="AO885" s="123" t="s">
        <v>571</v>
      </c>
      <c r="AP885" s="123" t="s">
        <v>196</v>
      </c>
      <c r="AQ885" s="123" t="s">
        <v>165</v>
      </c>
    </row>
    <row r="886" spans="1:43">
      <c r="A886" s="123" t="s">
        <v>8788</v>
      </c>
      <c r="B886" s="123" t="s">
        <v>8789</v>
      </c>
      <c r="C886" s="36">
        <v>43830</v>
      </c>
      <c r="D886" s="124">
        <v>1.0831</v>
      </c>
      <c r="E886" s="124">
        <v>1.0831</v>
      </c>
      <c r="F886" s="125">
        <v>0.42651831247101901</v>
      </c>
      <c r="G886" s="36">
        <v>43826</v>
      </c>
      <c r="H886" s="124">
        <v>1.0785</v>
      </c>
      <c r="I886" s="125">
        <v>13.413612565445</v>
      </c>
      <c r="J886" s="123" t="s">
        <v>12019</v>
      </c>
      <c r="K886" s="125">
        <v>9.2412900840947207E-2</v>
      </c>
      <c r="L886" s="125">
        <v>1.78554647119631</v>
      </c>
      <c r="M886" s="130">
        <v>2.4401778114064201</v>
      </c>
      <c r="N886" s="137">
        <f t="shared" si="143"/>
        <v>9.7607112456256804</v>
      </c>
      <c r="O886" s="132">
        <f t="shared" si="144"/>
        <v>9.7607112456256806E-2</v>
      </c>
      <c r="P886" s="134">
        <f t="shared" si="145"/>
        <v>1020</v>
      </c>
      <c r="Q886" s="134">
        <v>1124</v>
      </c>
      <c r="R886" s="134" t="str">
        <f t="shared" si="146"/>
        <v>1020/1124</v>
      </c>
      <c r="S886" s="132">
        <f t="shared" si="147"/>
        <v>0.90747330960854089</v>
      </c>
      <c r="T886" s="137">
        <f t="shared" si="148"/>
        <v>60</v>
      </c>
      <c r="U886" s="133" t="e">
        <f ca="1">[1]!f_risk_annusharpe(A886,"2019/9/30","2019/12/31",1,1,3)</f>
        <v>#NAME?</v>
      </c>
      <c r="V886" s="134" t="e">
        <f t="shared" ca="1" si="149"/>
        <v>#NAME?</v>
      </c>
      <c r="W886" s="134">
        <f t="shared" si="150"/>
        <v>1124</v>
      </c>
      <c r="X886" s="134" t="e">
        <f t="shared" ca="1" si="151"/>
        <v>#NAME?</v>
      </c>
      <c r="Y886" s="132" t="e">
        <f t="shared" ca="1" si="152"/>
        <v>#NAME?</v>
      </c>
      <c r="Z886" s="137" t="e">
        <f t="shared" ca="1" si="153"/>
        <v>#NAME?</v>
      </c>
      <c r="AA886" s="125">
        <v>7.0151170832921599</v>
      </c>
      <c r="AB886" s="125">
        <v>13.413612565445</v>
      </c>
      <c r="AC886" s="123" t="s">
        <v>12019</v>
      </c>
      <c r="AD886" s="125">
        <v>2.5468661238401702</v>
      </c>
      <c r="AE886" s="123" t="s">
        <v>12020</v>
      </c>
      <c r="AF886" s="125">
        <v>9.4482619240096906</v>
      </c>
      <c r="AG886" s="123" t="s">
        <v>12021</v>
      </c>
      <c r="AH886" s="125">
        <v>8.31</v>
      </c>
      <c r="AI886" s="123" t="s">
        <v>174</v>
      </c>
      <c r="AJ886" s="123" t="s">
        <v>189</v>
      </c>
      <c r="AK886" s="124">
        <v>0.97801971210000005</v>
      </c>
      <c r="AL886" s="123" t="s">
        <v>159</v>
      </c>
      <c r="AM886" s="36">
        <v>42640</v>
      </c>
      <c r="AN886" s="123" t="s">
        <v>9271</v>
      </c>
      <c r="AO886" s="123" t="s">
        <v>12022</v>
      </c>
      <c r="AP886" s="123" t="s">
        <v>175</v>
      </c>
      <c r="AQ886" s="123" t="s">
        <v>165</v>
      </c>
    </row>
    <row r="887" spans="1:43">
      <c r="A887" s="123" t="s">
        <v>8790</v>
      </c>
      <c r="B887" s="123" t="s">
        <v>8791</v>
      </c>
      <c r="C887" s="36">
        <v>43830</v>
      </c>
      <c r="D887" s="124">
        <v>1.2144999999999999</v>
      </c>
      <c r="E887" s="124">
        <v>1.2144999999999999</v>
      </c>
      <c r="F887" s="125">
        <v>0.14017150395776801</v>
      </c>
      <c r="G887" s="36">
        <v>43829</v>
      </c>
      <c r="H887" s="124">
        <v>1.2128000000000001</v>
      </c>
      <c r="I887" s="125">
        <v>13.3775205377147</v>
      </c>
      <c r="J887" s="123" t="s">
        <v>12023</v>
      </c>
      <c r="K887" s="125">
        <v>1.0903945397036701</v>
      </c>
      <c r="L887" s="125">
        <v>3.5291109027363299</v>
      </c>
      <c r="M887" s="130">
        <v>4.6351339708796298</v>
      </c>
      <c r="N887" s="137">
        <f t="shared" si="143"/>
        <v>18.540535883518519</v>
      </c>
      <c r="O887" s="132">
        <f t="shared" si="144"/>
        <v>0.18540535883518519</v>
      </c>
      <c r="P887" s="134">
        <f t="shared" si="145"/>
        <v>793</v>
      </c>
      <c r="Q887" s="134">
        <v>1124</v>
      </c>
      <c r="R887" s="134" t="str">
        <f t="shared" si="146"/>
        <v>793/1124</v>
      </c>
      <c r="S887" s="132">
        <f t="shared" si="147"/>
        <v>0.70551601423487542</v>
      </c>
      <c r="T887" s="137">
        <f t="shared" si="148"/>
        <v>64.72419928825623</v>
      </c>
      <c r="U887" s="133" t="e">
        <f ca="1">[1]!f_risk_annusharpe(A887,"2019/9/30","2019/12/31",1,1,3)</f>
        <v>#NAME?</v>
      </c>
      <c r="V887" s="134" t="e">
        <f t="shared" ca="1" si="149"/>
        <v>#NAME?</v>
      </c>
      <c r="W887" s="134">
        <f t="shared" si="150"/>
        <v>1124</v>
      </c>
      <c r="X887" s="134" t="e">
        <f t="shared" ca="1" si="151"/>
        <v>#NAME?</v>
      </c>
      <c r="Y887" s="132" t="e">
        <f t="shared" ca="1" si="152"/>
        <v>#NAME?</v>
      </c>
      <c r="Z887" s="137" t="e">
        <f t="shared" ca="1" si="153"/>
        <v>#NAME?</v>
      </c>
      <c r="AA887" s="125">
        <v>5.5261100008688704</v>
      </c>
      <c r="AB887" s="125">
        <v>13.3775205377147</v>
      </c>
      <c r="AC887" s="123" t="s">
        <v>12023</v>
      </c>
      <c r="AD887" s="125">
        <v>14.1447368421052</v>
      </c>
      <c r="AE887" s="123" t="s">
        <v>12024</v>
      </c>
      <c r="AF887" s="125">
        <v>19.068627450980401</v>
      </c>
      <c r="AG887" s="123" t="s">
        <v>12025</v>
      </c>
      <c r="AH887" s="125">
        <v>21.45</v>
      </c>
      <c r="AI887" s="123" t="s">
        <v>157</v>
      </c>
      <c r="AJ887" s="123" t="s">
        <v>166</v>
      </c>
      <c r="AK887" s="124">
        <v>1.9300814092</v>
      </c>
      <c r="AL887" s="123" t="s">
        <v>159</v>
      </c>
      <c r="AM887" s="36">
        <v>42381</v>
      </c>
      <c r="AN887" s="123" t="s">
        <v>9271</v>
      </c>
      <c r="AO887" s="123" t="s">
        <v>9787</v>
      </c>
      <c r="AP887" s="123" t="s">
        <v>233</v>
      </c>
      <c r="AQ887" s="123" t="s">
        <v>181</v>
      </c>
    </row>
    <row r="888" spans="1:43">
      <c r="A888" s="123" t="s">
        <v>8792</v>
      </c>
      <c r="B888" s="123" t="s">
        <v>8793</v>
      </c>
      <c r="C888" s="36">
        <v>43830</v>
      </c>
      <c r="D888" s="124">
        <v>1.1890000000000001</v>
      </c>
      <c r="E888" s="124">
        <v>1.248</v>
      </c>
      <c r="F888" s="125">
        <v>0.25295109612141897</v>
      </c>
      <c r="G888" s="36">
        <v>43829</v>
      </c>
      <c r="H888" s="124">
        <v>1.1859999999999999</v>
      </c>
      <c r="I888" s="125">
        <v>13.2380952380952</v>
      </c>
      <c r="J888" s="123" t="s">
        <v>12026</v>
      </c>
      <c r="K888" s="125">
        <v>0.76271186440678795</v>
      </c>
      <c r="L888" s="125">
        <v>2.0600858369098698</v>
      </c>
      <c r="M888" s="130">
        <v>3.1222896790979999</v>
      </c>
      <c r="N888" s="137">
        <f t="shared" si="143"/>
        <v>12.489158716392</v>
      </c>
      <c r="O888" s="132">
        <f t="shared" si="144"/>
        <v>0.12489158716392</v>
      </c>
      <c r="P888" s="134">
        <f t="shared" si="145"/>
        <v>940</v>
      </c>
      <c r="Q888" s="134">
        <v>1124</v>
      </c>
      <c r="R888" s="134" t="str">
        <f t="shared" si="146"/>
        <v>940/1124</v>
      </c>
      <c r="S888" s="132">
        <f t="shared" si="147"/>
        <v>0.83629893238434161</v>
      </c>
      <c r="T888" s="137">
        <f t="shared" si="148"/>
        <v>60</v>
      </c>
      <c r="U888" s="133" t="e">
        <f ca="1">[1]!f_risk_annusharpe(A888,"2019/9/30","2019/12/31",1,1,3)</f>
        <v>#NAME?</v>
      </c>
      <c r="V888" s="134" t="e">
        <f t="shared" ca="1" si="149"/>
        <v>#NAME?</v>
      </c>
      <c r="W888" s="134">
        <f t="shared" si="150"/>
        <v>1124</v>
      </c>
      <c r="X888" s="134" t="e">
        <f t="shared" ca="1" si="151"/>
        <v>#NAME?</v>
      </c>
      <c r="Y888" s="132" t="e">
        <f t="shared" ca="1" si="152"/>
        <v>#NAME?</v>
      </c>
      <c r="Z888" s="137" t="e">
        <f t="shared" ca="1" si="153"/>
        <v>#NAME?</v>
      </c>
      <c r="AA888" s="125">
        <v>6.6367713004484399</v>
      </c>
      <c r="AB888" s="125">
        <v>13.2380952380952</v>
      </c>
      <c r="AC888" s="123" t="s">
        <v>12026</v>
      </c>
      <c r="AD888" s="125">
        <v>16.5686554922349</v>
      </c>
      <c r="AE888" s="123" t="s">
        <v>12027</v>
      </c>
      <c r="AF888" s="125">
        <v>23.3995672869736</v>
      </c>
      <c r="AG888" s="123" t="s">
        <v>12028</v>
      </c>
      <c r="AH888" s="125">
        <v>25.990958200000001</v>
      </c>
      <c r="AI888" s="123" t="s">
        <v>157</v>
      </c>
      <c r="AJ888" s="123" t="s">
        <v>166</v>
      </c>
      <c r="AK888" s="124">
        <v>12.0319550391</v>
      </c>
      <c r="AL888" s="123" t="s">
        <v>159</v>
      </c>
      <c r="AM888" s="36">
        <v>42170</v>
      </c>
      <c r="AN888" s="123" t="s">
        <v>9271</v>
      </c>
      <c r="AO888" s="123" t="s">
        <v>12029</v>
      </c>
      <c r="AP888" s="123" t="s">
        <v>325</v>
      </c>
      <c r="AQ888" s="123" t="s">
        <v>276</v>
      </c>
    </row>
    <row r="889" spans="1:43">
      <c r="A889" s="123" t="s">
        <v>8794</v>
      </c>
      <c r="B889" s="123" t="s">
        <v>8795</v>
      </c>
      <c r="C889" s="36">
        <v>43830</v>
      </c>
      <c r="D889" s="124">
        <v>1.0960000000000001</v>
      </c>
      <c r="E889" s="124">
        <v>1.0960000000000001</v>
      </c>
      <c r="F889" s="125">
        <v>0.18281535648994501</v>
      </c>
      <c r="G889" s="36">
        <v>43829</v>
      </c>
      <c r="H889" s="124">
        <v>1.0940000000000001</v>
      </c>
      <c r="I889" s="125">
        <v>13.223140495867799</v>
      </c>
      <c r="J889" s="123" t="s">
        <v>12030</v>
      </c>
      <c r="K889" s="125">
        <v>0.82796688132475804</v>
      </c>
      <c r="L889" s="125">
        <v>2.62172284644195</v>
      </c>
      <c r="M889" s="130">
        <v>3.6896877956480698</v>
      </c>
      <c r="N889" s="137">
        <f t="shared" si="143"/>
        <v>14.758751182592279</v>
      </c>
      <c r="O889" s="132">
        <f t="shared" si="144"/>
        <v>0.14758751182592278</v>
      </c>
      <c r="P889" s="134">
        <f t="shared" si="145"/>
        <v>880</v>
      </c>
      <c r="Q889" s="134">
        <v>1124</v>
      </c>
      <c r="R889" s="134" t="str">
        <f t="shared" si="146"/>
        <v>880/1124</v>
      </c>
      <c r="S889" s="132">
        <f t="shared" si="147"/>
        <v>0.7829181494661922</v>
      </c>
      <c r="T889" s="137">
        <f t="shared" si="148"/>
        <v>60.854092526690394</v>
      </c>
      <c r="U889" s="133" t="e">
        <f ca="1">[1]!f_risk_annusharpe(A889,"2019/9/30","2019/12/31",1,1,3)</f>
        <v>#NAME?</v>
      </c>
      <c r="V889" s="134" t="e">
        <f t="shared" ca="1" si="149"/>
        <v>#NAME?</v>
      </c>
      <c r="W889" s="134">
        <f t="shared" si="150"/>
        <v>1124</v>
      </c>
      <c r="X889" s="134" t="e">
        <f t="shared" ca="1" si="151"/>
        <v>#NAME?</v>
      </c>
      <c r="Y889" s="132" t="e">
        <f t="shared" ca="1" si="152"/>
        <v>#NAME?</v>
      </c>
      <c r="Z889" s="137" t="e">
        <f t="shared" ca="1" si="153"/>
        <v>#NAME?</v>
      </c>
      <c r="AA889" s="125">
        <v>5.2833813640730201</v>
      </c>
      <c r="AB889" s="125">
        <v>13.223140495867799</v>
      </c>
      <c r="AC889" s="123" t="s">
        <v>12030</v>
      </c>
      <c r="AD889" s="125">
        <v>-6.8027210884353604</v>
      </c>
      <c r="AE889" s="123" t="s">
        <v>12031</v>
      </c>
      <c r="AF889" s="125">
        <v>1.5755329008341199</v>
      </c>
      <c r="AG889" s="123" t="s">
        <v>12032</v>
      </c>
      <c r="AH889" s="125">
        <v>9.6000000000000103</v>
      </c>
      <c r="AI889" s="123" t="s">
        <v>163</v>
      </c>
      <c r="AJ889" s="123" t="s">
        <v>158</v>
      </c>
      <c r="AK889" s="124">
        <v>3.4939574482000002</v>
      </c>
      <c r="AL889" s="123" t="s">
        <v>159</v>
      </c>
      <c r="AM889" s="36">
        <v>42111</v>
      </c>
      <c r="AN889" s="123" t="s">
        <v>9271</v>
      </c>
      <c r="AO889" s="123" t="s">
        <v>12033</v>
      </c>
      <c r="AP889" s="123" t="s">
        <v>215</v>
      </c>
      <c r="AQ889" s="123" t="s">
        <v>185</v>
      </c>
    </row>
    <row r="890" spans="1:43">
      <c r="A890" s="123" t="s">
        <v>8796</v>
      </c>
      <c r="B890" s="123" t="s">
        <v>8797</v>
      </c>
      <c r="C890" s="36">
        <v>43830</v>
      </c>
      <c r="D890" s="124">
        <v>1.1571</v>
      </c>
      <c r="E890" s="124">
        <v>1.6834</v>
      </c>
      <c r="F890" s="125">
        <v>0.13846819558634499</v>
      </c>
      <c r="G890" s="36">
        <v>43829</v>
      </c>
      <c r="H890" s="124">
        <v>1.1555</v>
      </c>
      <c r="I890" s="125">
        <v>13.1786978169288</v>
      </c>
      <c r="J890" s="123" t="s">
        <v>12034</v>
      </c>
      <c r="K890" s="125">
        <v>0.91575091575092904</v>
      </c>
      <c r="L890" s="125">
        <v>4.0838820356378296</v>
      </c>
      <c r="M890" s="130">
        <v>10.982209532916301</v>
      </c>
      <c r="N890" s="137">
        <f t="shared" si="143"/>
        <v>43.928838131665202</v>
      </c>
      <c r="O890" s="132">
        <f t="shared" si="144"/>
        <v>0.43928838131665204</v>
      </c>
      <c r="P890" s="134">
        <f t="shared" si="145"/>
        <v>277</v>
      </c>
      <c r="Q890" s="134">
        <v>1124</v>
      </c>
      <c r="R890" s="134" t="str">
        <f t="shared" si="146"/>
        <v>277/1124</v>
      </c>
      <c r="S890" s="132">
        <f t="shared" si="147"/>
        <v>0.24644128113879005</v>
      </c>
      <c r="T890" s="137">
        <f t="shared" si="148"/>
        <v>87.677935943060504</v>
      </c>
      <c r="U890" s="133" t="e">
        <f ca="1">[1]!f_risk_annusharpe(A890,"2019/9/30","2019/12/31",1,1,3)</f>
        <v>#NAME?</v>
      </c>
      <c r="V890" s="134" t="e">
        <f t="shared" ca="1" si="149"/>
        <v>#NAME?</v>
      </c>
      <c r="W890" s="134">
        <f t="shared" si="150"/>
        <v>1124</v>
      </c>
      <c r="X890" s="134" t="e">
        <f t="shared" ca="1" si="151"/>
        <v>#NAME?</v>
      </c>
      <c r="Y890" s="132" t="e">
        <f t="shared" ca="1" si="152"/>
        <v>#NAME?</v>
      </c>
      <c r="Z890" s="137" t="e">
        <f t="shared" ca="1" si="153"/>
        <v>#NAME?</v>
      </c>
      <c r="AA890" s="125">
        <v>10.4841513024144</v>
      </c>
      <c r="AB890" s="125">
        <v>13.1786978169288</v>
      </c>
      <c r="AC890" s="123" t="s">
        <v>12034</v>
      </c>
      <c r="AD890" s="125">
        <v>11.8754787002227</v>
      </c>
      <c r="AE890" s="123" t="s">
        <v>12035</v>
      </c>
      <c r="AF890" s="126">
        <v>0</v>
      </c>
      <c r="AG890" s="123"/>
      <c r="AH890" s="125">
        <v>8.8541825000000092</v>
      </c>
      <c r="AI890" s="123" t="s">
        <v>227</v>
      </c>
      <c r="AJ890" s="123" t="s">
        <v>95</v>
      </c>
      <c r="AK890" s="124">
        <v>0.99204679799999995</v>
      </c>
      <c r="AL890" s="123" t="s">
        <v>159</v>
      </c>
      <c r="AM890" s="36">
        <v>42894</v>
      </c>
      <c r="AN890" s="123" t="s">
        <v>9271</v>
      </c>
      <c r="AO890" s="123" t="s">
        <v>12036</v>
      </c>
      <c r="AP890" s="123" t="s">
        <v>363</v>
      </c>
      <c r="AQ890" s="123" t="s">
        <v>542</v>
      </c>
    </row>
    <row r="891" spans="1:43">
      <c r="A891" s="123" t="s">
        <v>8798</v>
      </c>
      <c r="B891" s="123" t="s">
        <v>8799</v>
      </c>
      <c r="C891" s="36">
        <v>43830</v>
      </c>
      <c r="D891" s="124">
        <v>1.367</v>
      </c>
      <c r="E891" s="124">
        <v>1.367</v>
      </c>
      <c r="F891" s="125">
        <v>7.3206442166902599E-2</v>
      </c>
      <c r="G891" s="36">
        <v>43829</v>
      </c>
      <c r="H891" s="124">
        <v>1.3660000000000001</v>
      </c>
      <c r="I891" s="125">
        <v>13.162251655629101</v>
      </c>
      <c r="J891" s="123" t="s">
        <v>12037</v>
      </c>
      <c r="K891" s="125">
        <v>0.81120943952801605</v>
      </c>
      <c r="L891" s="125">
        <v>2.0911127707244201</v>
      </c>
      <c r="M891" s="130">
        <v>3.63912054586809</v>
      </c>
      <c r="N891" s="137">
        <f t="shared" si="143"/>
        <v>14.55648218347236</v>
      </c>
      <c r="O891" s="132">
        <f t="shared" si="144"/>
        <v>0.14556482183472361</v>
      </c>
      <c r="P891" s="134">
        <f t="shared" si="145"/>
        <v>883</v>
      </c>
      <c r="Q891" s="134">
        <v>1124</v>
      </c>
      <c r="R891" s="134" t="str">
        <f t="shared" si="146"/>
        <v>883/1124</v>
      </c>
      <c r="S891" s="132">
        <f t="shared" si="147"/>
        <v>0.78558718861209964</v>
      </c>
      <c r="T891" s="137">
        <f t="shared" si="148"/>
        <v>60.720640569395023</v>
      </c>
      <c r="U891" s="133" t="e">
        <f ca="1">[1]!f_risk_annusharpe(A891,"2019/9/30","2019/12/31",1,1,3)</f>
        <v>#NAME?</v>
      </c>
      <c r="V891" s="134" t="e">
        <f t="shared" ca="1" si="149"/>
        <v>#NAME?</v>
      </c>
      <c r="W891" s="134">
        <f t="shared" si="150"/>
        <v>1124</v>
      </c>
      <c r="X891" s="134" t="e">
        <f t="shared" ca="1" si="151"/>
        <v>#NAME?</v>
      </c>
      <c r="Y891" s="132" t="e">
        <f t="shared" ca="1" si="152"/>
        <v>#NAME?</v>
      </c>
      <c r="Z891" s="137" t="e">
        <f t="shared" ca="1" si="153"/>
        <v>#NAME?</v>
      </c>
      <c r="AA891" s="125">
        <v>9.36</v>
      </c>
      <c r="AB891" s="125">
        <v>13.162251655629101</v>
      </c>
      <c r="AC891" s="123" t="s">
        <v>12037</v>
      </c>
      <c r="AD891" s="125">
        <v>12.417763157894701</v>
      </c>
      <c r="AE891" s="123" t="s">
        <v>12038</v>
      </c>
      <c r="AF891" s="125">
        <v>18.0483592400691</v>
      </c>
      <c r="AG891" s="123" t="s">
        <v>12039</v>
      </c>
      <c r="AH891" s="125">
        <v>36.700000000000003</v>
      </c>
      <c r="AI891" s="123" t="s">
        <v>163</v>
      </c>
      <c r="AJ891" s="123" t="s">
        <v>166</v>
      </c>
      <c r="AK891" s="124">
        <v>2.9269999569</v>
      </c>
      <c r="AL891" s="123" t="s">
        <v>159</v>
      </c>
      <c r="AM891" s="36">
        <v>42193</v>
      </c>
      <c r="AN891" s="123" t="s">
        <v>9271</v>
      </c>
      <c r="AO891" s="123" t="s">
        <v>578</v>
      </c>
      <c r="AP891" s="123" t="s">
        <v>446</v>
      </c>
      <c r="AQ891" s="123" t="s">
        <v>183</v>
      </c>
    </row>
    <row r="892" spans="1:43">
      <c r="A892" s="123" t="s">
        <v>8800</v>
      </c>
      <c r="B892" s="123" t="s">
        <v>8801</v>
      </c>
      <c r="C892" s="36">
        <v>43830</v>
      </c>
      <c r="D892" s="124">
        <v>0.93</v>
      </c>
      <c r="E892" s="124">
        <v>0.93</v>
      </c>
      <c r="F892" s="125">
        <v>0.32362459546925598</v>
      </c>
      <c r="G892" s="36">
        <v>43829</v>
      </c>
      <c r="H892" s="124">
        <v>0.92700000000000005</v>
      </c>
      <c r="I892" s="125">
        <v>13.138686131386899</v>
      </c>
      <c r="J892" s="123" t="s">
        <v>12040</v>
      </c>
      <c r="K892" s="125">
        <v>0</v>
      </c>
      <c r="L892" s="125">
        <v>2.0856201975850701</v>
      </c>
      <c r="M892" s="130">
        <v>1.19695321001088</v>
      </c>
      <c r="N892" s="137">
        <f t="shared" si="143"/>
        <v>4.7878128400435198</v>
      </c>
      <c r="O892" s="132">
        <f t="shared" si="144"/>
        <v>4.7878128400435198E-2</v>
      </c>
      <c r="P892" s="134">
        <f t="shared" si="145"/>
        <v>1094</v>
      </c>
      <c r="Q892" s="134">
        <v>1124</v>
      </c>
      <c r="R892" s="134" t="str">
        <f t="shared" si="146"/>
        <v>1094/1124</v>
      </c>
      <c r="S892" s="132">
        <f t="shared" si="147"/>
        <v>0.9733096085409253</v>
      </c>
      <c r="T892" s="137">
        <f t="shared" si="148"/>
        <v>60</v>
      </c>
      <c r="U892" s="133" t="e">
        <f ca="1">[1]!f_risk_annusharpe(A892,"2019/9/30","2019/12/31",1,1,3)</f>
        <v>#NAME?</v>
      </c>
      <c r="V892" s="134" t="e">
        <f t="shared" ca="1" si="149"/>
        <v>#NAME?</v>
      </c>
      <c r="W892" s="134">
        <f t="shared" si="150"/>
        <v>1124</v>
      </c>
      <c r="X892" s="134" t="e">
        <f t="shared" ca="1" si="151"/>
        <v>#NAME?</v>
      </c>
      <c r="Y892" s="132" t="e">
        <f t="shared" ca="1" si="152"/>
        <v>#NAME?</v>
      </c>
      <c r="Z892" s="137" t="e">
        <f t="shared" ca="1" si="153"/>
        <v>#NAME?</v>
      </c>
      <c r="AA892" s="125">
        <v>-1.3785790031813301</v>
      </c>
      <c r="AB892" s="125">
        <v>13.138686131386899</v>
      </c>
      <c r="AC892" s="123" t="s">
        <v>12040</v>
      </c>
      <c r="AD892" s="125">
        <v>-1.7951425554382201</v>
      </c>
      <c r="AE892" s="123" t="s">
        <v>12041</v>
      </c>
      <c r="AF892" s="125">
        <v>1.63934426229508</v>
      </c>
      <c r="AG892" s="123" t="s">
        <v>12042</v>
      </c>
      <c r="AH892" s="125">
        <v>-6.9999999999999902</v>
      </c>
      <c r="AI892" s="123" t="s">
        <v>157</v>
      </c>
      <c r="AJ892" s="123" t="s">
        <v>158</v>
      </c>
      <c r="AK892" s="124">
        <v>0.63640652539999998</v>
      </c>
      <c r="AL892" s="123" t="s">
        <v>159</v>
      </c>
      <c r="AM892" s="36">
        <v>42451</v>
      </c>
      <c r="AN892" s="123" t="s">
        <v>9271</v>
      </c>
      <c r="AO892" s="123" t="s">
        <v>579</v>
      </c>
      <c r="AP892" s="123" t="s">
        <v>245</v>
      </c>
      <c r="AQ892" s="123" t="s">
        <v>185</v>
      </c>
    </row>
    <row r="893" spans="1:43">
      <c r="A893" s="123" t="s">
        <v>8802</v>
      </c>
      <c r="B893" s="123" t="s">
        <v>8803</v>
      </c>
      <c r="C893" s="36">
        <v>43830</v>
      </c>
      <c r="D893" s="124">
        <v>1.0992999999999999</v>
      </c>
      <c r="E893" s="124">
        <v>1.0992999999999999</v>
      </c>
      <c r="F893" s="125">
        <v>0.60400841951129702</v>
      </c>
      <c r="G893" s="36">
        <v>43826</v>
      </c>
      <c r="H893" s="124">
        <v>1.0927</v>
      </c>
      <c r="I893" s="125">
        <v>13.108344479884799</v>
      </c>
      <c r="J893" s="123" t="s">
        <v>12043</v>
      </c>
      <c r="K893" s="125">
        <v>0.93655311725277601</v>
      </c>
      <c r="L893" s="125">
        <v>2.9307116104868798</v>
      </c>
      <c r="M893" s="130">
        <v>4.1398256915498104</v>
      </c>
      <c r="N893" s="137">
        <f t="shared" si="143"/>
        <v>16.559302766199242</v>
      </c>
      <c r="O893" s="132">
        <f t="shared" si="144"/>
        <v>0.16559302766199241</v>
      </c>
      <c r="P893" s="134">
        <f t="shared" si="145"/>
        <v>834</v>
      </c>
      <c r="Q893" s="134">
        <v>1124</v>
      </c>
      <c r="R893" s="134" t="str">
        <f t="shared" si="146"/>
        <v>834/1124</v>
      </c>
      <c r="S893" s="132">
        <f t="shared" si="147"/>
        <v>0.74199288256227758</v>
      </c>
      <c r="T893" s="137">
        <f t="shared" si="148"/>
        <v>62.90035587188612</v>
      </c>
      <c r="U893" s="133" t="e">
        <f ca="1">[1]!f_risk_annusharpe(A893,"2019/9/30","2019/12/31",1,1,3)</f>
        <v>#NAME?</v>
      </c>
      <c r="V893" s="134" t="e">
        <f t="shared" ca="1" si="149"/>
        <v>#NAME?</v>
      </c>
      <c r="W893" s="134">
        <f t="shared" si="150"/>
        <v>1124</v>
      </c>
      <c r="X893" s="134" t="e">
        <f t="shared" ca="1" si="151"/>
        <v>#NAME?</v>
      </c>
      <c r="Y893" s="132" t="e">
        <f t="shared" ca="1" si="152"/>
        <v>#NAME?</v>
      </c>
      <c r="Z893" s="137" t="e">
        <f t="shared" ca="1" si="153"/>
        <v>#NAME?</v>
      </c>
      <c r="AA893" s="125">
        <v>5.2163093415007697</v>
      </c>
      <c r="AB893" s="125">
        <v>13.108344479884799</v>
      </c>
      <c r="AC893" s="123" t="s">
        <v>12043</v>
      </c>
      <c r="AD893" s="125">
        <v>4.5359452263217799</v>
      </c>
      <c r="AE893" s="123" t="s">
        <v>12044</v>
      </c>
      <c r="AF893" s="125">
        <v>11.118973011220101</v>
      </c>
      <c r="AG893" s="123" t="s">
        <v>12045</v>
      </c>
      <c r="AH893" s="125">
        <v>9.9299999999999908</v>
      </c>
      <c r="AI893" s="123" t="s">
        <v>174</v>
      </c>
      <c r="AJ893" s="123" t="s">
        <v>189</v>
      </c>
      <c r="AK893" s="124">
        <v>2.5736900291000002</v>
      </c>
      <c r="AL893" s="123" t="s">
        <v>159</v>
      </c>
      <c r="AM893" s="36">
        <v>42640</v>
      </c>
      <c r="AN893" s="123" t="s">
        <v>9271</v>
      </c>
      <c r="AO893" s="123" t="s">
        <v>11291</v>
      </c>
      <c r="AP893" s="123" t="s">
        <v>175</v>
      </c>
      <c r="AQ893" s="123" t="s">
        <v>229</v>
      </c>
    </row>
    <row r="894" spans="1:43">
      <c r="A894" s="123" t="s">
        <v>8804</v>
      </c>
      <c r="B894" s="123" t="s">
        <v>8805</v>
      </c>
      <c r="C894" s="36">
        <v>43830</v>
      </c>
      <c r="D894" s="124">
        <v>0.93079999999999996</v>
      </c>
      <c r="E894" s="124">
        <v>0.93079999999999996</v>
      </c>
      <c r="F894" s="125">
        <v>-0.13947001394701</v>
      </c>
      <c r="G894" s="36">
        <v>43829</v>
      </c>
      <c r="H894" s="124">
        <v>0.93210000000000004</v>
      </c>
      <c r="I894" s="125">
        <v>12.988589463462</v>
      </c>
      <c r="J894" s="123" t="s">
        <v>12046</v>
      </c>
      <c r="K894" s="125">
        <v>1.9607843137254799</v>
      </c>
      <c r="L894" s="125">
        <v>5.7006586418351004</v>
      </c>
      <c r="M894" s="130">
        <v>7.9063297009042302</v>
      </c>
      <c r="N894" s="137">
        <f t="shared" si="143"/>
        <v>31.625318803616921</v>
      </c>
      <c r="O894" s="132">
        <f t="shared" si="144"/>
        <v>0.3162531880361692</v>
      </c>
      <c r="P894" s="134">
        <f t="shared" si="145"/>
        <v>513</v>
      </c>
      <c r="Q894" s="134">
        <v>1124</v>
      </c>
      <c r="R894" s="134" t="str">
        <f t="shared" si="146"/>
        <v>513/1124</v>
      </c>
      <c r="S894" s="132">
        <f t="shared" si="147"/>
        <v>0.45640569395017794</v>
      </c>
      <c r="T894" s="137">
        <f t="shared" si="148"/>
        <v>77.179715302491104</v>
      </c>
      <c r="U894" s="133" t="e">
        <f ca="1">[1]!f_risk_annusharpe(A894,"2019/9/30","2019/12/31",1,1,3)</f>
        <v>#NAME?</v>
      </c>
      <c r="V894" s="134" t="e">
        <f t="shared" ca="1" si="149"/>
        <v>#NAME?</v>
      </c>
      <c r="W894" s="134">
        <f t="shared" si="150"/>
        <v>1124</v>
      </c>
      <c r="X894" s="134" t="e">
        <f t="shared" ca="1" si="151"/>
        <v>#NAME?</v>
      </c>
      <c r="Y894" s="132" t="e">
        <f t="shared" ca="1" si="152"/>
        <v>#NAME?</v>
      </c>
      <c r="Z894" s="137" t="e">
        <f t="shared" ca="1" si="153"/>
        <v>#NAME?</v>
      </c>
      <c r="AA894" s="125">
        <v>1.3281079904202</v>
      </c>
      <c r="AB894" s="125">
        <v>12.988589463462</v>
      </c>
      <c r="AC894" s="123" t="s">
        <v>12046</v>
      </c>
      <c r="AD894" s="126">
        <v>0</v>
      </c>
      <c r="AE894" s="123"/>
      <c r="AF894" s="126">
        <v>0</v>
      </c>
      <c r="AG894" s="123"/>
      <c r="AH894" s="125">
        <v>-6.92</v>
      </c>
      <c r="AI894" s="123" t="s">
        <v>157</v>
      </c>
      <c r="AJ894" s="123" t="s">
        <v>95</v>
      </c>
      <c r="AK894" s="124">
        <v>1.2472687119999999</v>
      </c>
      <c r="AL894" s="123" t="s">
        <v>159</v>
      </c>
      <c r="AM894" s="36">
        <v>43138</v>
      </c>
      <c r="AN894" s="123" t="s">
        <v>9271</v>
      </c>
      <c r="AO894" s="123" t="s">
        <v>12047</v>
      </c>
      <c r="AP894" s="123" t="s">
        <v>214</v>
      </c>
      <c r="AQ894" s="123" t="s">
        <v>272</v>
      </c>
    </row>
    <row r="895" spans="1:43">
      <c r="A895" s="123" t="s">
        <v>8806</v>
      </c>
      <c r="B895" s="123" t="s">
        <v>8807</v>
      </c>
      <c r="C895" s="36">
        <v>43830</v>
      </c>
      <c r="D895" s="124">
        <v>1.1344000000000001</v>
      </c>
      <c r="E895" s="124">
        <v>1.2344999999999999</v>
      </c>
      <c r="F895" s="125">
        <v>8.8160098739334895E-3</v>
      </c>
      <c r="G895" s="36">
        <v>43829</v>
      </c>
      <c r="H895" s="124">
        <v>1.1343000000000001</v>
      </c>
      <c r="I895" s="125">
        <v>12.9880785637512</v>
      </c>
      <c r="J895" s="123" t="s">
        <v>12048</v>
      </c>
      <c r="K895" s="125">
        <v>0.63875088715402595</v>
      </c>
      <c r="L895" s="125">
        <v>1.8221262705378201</v>
      </c>
      <c r="M895" s="130">
        <v>2.9027856295411798</v>
      </c>
      <c r="N895" s="137">
        <f t="shared" si="143"/>
        <v>11.611142518164719</v>
      </c>
      <c r="O895" s="132">
        <f t="shared" si="144"/>
        <v>0.11611142518164719</v>
      </c>
      <c r="P895" s="134">
        <f t="shared" si="145"/>
        <v>972</v>
      </c>
      <c r="Q895" s="134">
        <v>1124</v>
      </c>
      <c r="R895" s="134" t="str">
        <f t="shared" si="146"/>
        <v>972/1124</v>
      </c>
      <c r="S895" s="132">
        <f t="shared" si="147"/>
        <v>0.86476868327402134</v>
      </c>
      <c r="T895" s="137">
        <f t="shared" si="148"/>
        <v>60</v>
      </c>
      <c r="U895" s="133" t="e">
        <f ca="1">[1]!f_risk_annusharpe(A895,"2019/9/30","2019/12/31",1,1,3)</f>
        <v>#NAME?</v>
      </c>
      <c r="V895" s="134" t="e">
        <f t="shared" ca="1" si="149"/>
        <v>#NAME?</v>
      </c>
      <c r="W895" s="134">
        <f t="shared" si="150"/>
        <v>1124</v>
      </c>
      <c r="X895" s="134" t="e">
        <f t="shared" ca="1" si="151"/>
        <v>#NAME?</v>
      </c>
      <c r="Y895" s="132" t="e">
        <f t="shared" ca="1" si="152"/>
        <v>#NAME?</v>
      </c>
      <c r="Z895" s="137" t="e">
        <f t="shared" ca="1" si="153"/>
        <v>#NAME?</v>
      </c>
      <c r="AA895" s="125">
        <v>9.4769647539144994</v>
      </c>
      <c r="AB895" s="125">
        <v>12.9880785637512</v>
      </c>
      <c r="AC895" s="123" t="s">
        <v>12048</v>
      </c>
      <c r="AD895" s="125">
        <v>17.0826569772337</v>
      </c>
      <c r="AE895" s="123" t="s">
        <v>12049</v>
      </c>
      <c r="AF895" s="125">
        <v>24.9897184444667</v>
      </c>
      <c r="AG895" s="123" t="s">
        <v>12050</v>
      </c>
      <c r="AH895" s="125">
        <v>25.02721536</v>
      </c>
      <c r="AI895" s="123" t="s">
        <v>163</v>
      </c>
      <c r="AJ895" s="123" t="s">
        <v>197</v>
      </c>
      <c r="AK895" s="124">
        <v>2.2146928194000002</v>
      </c>
      <c r="AL895" s="123" t="s">
        <v>159</v>
      </c>
      <c r="AM895" s="36">
        <v>42726</v>
      </c>
      <c r="AN895" s="123" t="s">
        <v>9271</v>
      </c>
      <c r="AO895" s="123" t="s">
        <v>12051</v>
      </c>
      <c r="AP895" s="123" t="s">
        <v>331</v>
      </c>
      <c r="AQ895" s="123" t="s">
        <v>177</v>
      </c>
    </row>
    <row r="896" spans="1:43">
      <c r="A896" s="123" t="s">
        <v>8808</v>
      </c>
      <c r="B896" s="123" t="s">
        <v>8809</v>
      </c>
      <c r="C896" s="36">
        <v>43830</v>
      </c>
      <c r="D896" s="124">
        <v>1.0727</v>
      </c>
      <c r="E896" s="124">
        <v>1.4553</v>
      </c>
      <c r="F896" s="125">
        <v>-1.8641066268991702E-2</v>
      </c>
      <c r="G896" s="36">
        <v>43829</v>
      </c>
      <c r="H896" s="124">
        <v>1.0729</v>
      </c>
      <c r="I896" s="125">
        <v>12.9843886310064</v>
      </c>
      <c r="J896" s="123" t="s">
        <v>12052</v>
      </c>
      <c r="K896" s="125">
        <v>0.61907888565800595</v>
      </c>
      <c r="L896" s="125">
        <v>1.70667620521334</v>
      </c>
      <c r="M896" s="130">
        <v>5.1151704004297001</v>
      </c>
      <c r="N896" s="137">
        <f t="shared" si="143"/>
        <v>20.4606816017188</v>
      </c>
      <c r="O896" s="132">
        <f t="shared" si="144"/>
        <v>0.204606816017188</v>
      </c>
      <c r="P896" s="134">
        <f t="shared" si="145"/>
        <v>754</v>
      </c>
      <c r="Q896" s="134">
        <v>1124</v>
      </c>
      <c r="R896" s="134" t="str">
        <f t="shared" si="146"/>
        <v>754/1124</v>
      </c>
      <c r="S896" s="132">
        <f t="shared" si="147"/>
        <v>0.6708185053380783</v>
      </c>
      <c r="T896" s="137">
        <f t="shared" si="148"/>
        <v>66.459074733096088</v>
      </c>
      <c r="U896" s="133" t="e">
        <f ca="1">[1]!f_risk_annusharpe(A896,"2019/9/30","2019/12/31",1,1,3)</f>
        <v>#NAME?</v>
      </c>
      <c r="V896" s="134" t="e">
        <f t="shared" ca="1" si="149"/>
        <v>#NAME?</v>
      </c>
      <c r="W896" s="134">
        <f t="shared" si="150"/>
        <v>1124</v>
      </c>
      <c r="X896" s="134" t="e">
        <f t="shared" ca="1" si="151"/>
        <v>#NAME?</v>
      </c>
      <c r="Y896" s="132" t="e">
        <f t="shared" ca="1" si="152"/>
        <v>#NAME?</v>
      </c>
      <c r="Z896" s="137" t="e">
        <f t="shared" ca="1" si="153"/>
        <v>#NAME?</v>
      </c>
      <c r="AA896" s="125">
        <v>1.76456838794501</v>
      </c>
      <c r="AB896" s="125">
        <v>12.9843886310064</v>
      </c>
      <c r="AC896" s="123" t="s">
        <v>12052</v>
      </c>
      <c r="AD896" s="125">
        <v>2.6538555683690301</v>
      </c>
      <c r="AE896" s="123" t="s">
        <v>12053</v>
      </c>
      <c r="AF896" s="126">
        <v>0</v>
      </c>
      <c r="AG896" s="123"/>
      <c r="AH896" s="125">
        <v>6.9714855450643798</v>
      </c>
      <c r="AI896" s="123" t="s">
        <v>163</v>
      </c>
      <c r="AJ896" s="123" t="s">
        <v>95</v>
      </c>
      <c r="AK896" s="124">
        <v>2.0501289345</v>
      </c>
      <c r="AL896" s="123" t="s">
        <v>159</v>
      </c>
      <c r="AM896" s="36">
        <v>42866</v>
      </c>
      <c r="AN896" s="123" t="s">
        <v>9271</v>
      </c>
      <c r="AO896" s="123" t="s">
        <v>522</v>
      </c>
      <c r="AP896" s="123" t="s">
        <v>292</v>
      </c>
      <c r="AQ896" s="123" t="s">
        <v>272</v>
      </c>
    </row>
    <row r="897" spans="1:43">
      <c r="A897" s="123" t="s">
        <v>8810</v>
      </c>
      <c r="B897" s="123" t="s">
        <v>8811</v>
      </c>
      <c r="C897" s="36">
        <v>43830</v>
      </c>
      <c r="D897" s="124">
        <v>1.2078</v>
      </c>
      <c r="E897" s="124">
        <v>1.2078</v>
      </c>
      <c r="F897" s="125">
        <v>0.116047745358096</v>
      </c>
      <c r="G897" s="36">
        <v>43829</v>
      </c>
      <c r="H897" s="124">
        <v>1.2063999999999999</v>
      </c>
      <c r="I897" s="125">
        <v>12.9840972871843</v>
      </c>
      <c r="J897" s="123" t="s">
        <v>12054</v>
      </c>
      <c r="K897" s="125">
        <v>0.66677779629938405</v>
      </c>
      <c r="L897" s="125">
        <v>1.90685116436044</v>
      </c>
      <c r="M897" s="130">
        <v>3.0194472876151401</v>
      </c>
      <c r="N897" s="137">
        <f t="shared" si="143"/>
        <v>12.077789150460561</v>
      </c>
      <c r="O897" s="132">
        <f t="shared" si="144"/>
        <v>0.12077789150460561</v>
      </c>
      <c r="P897" s="134">
        <f t="shared" si="145"/>
        <v>952</v>
      </c>
      <c r="Q897" s="134">
        <v>1124</v>
      </c>
      <c r="R897" s="134" t="str">
        <f t="shared" si="146"/>
        <v>952/1124</v>
      </c>
      <c r="S897" s="132">
        <f t="shared" si="147"/>
        <v>0.84697508896797158</v>
      </c>
      <c r="T897" s="137">
        <f t="shared" si="148"/>
        <v>60</v>
      </c>
      <c r="U897" s="133" t="e">
        <f ca="1">[1]!f_risk_annusharpe(A897,"2019/9/30","2019/12/31",1,1,3)</f>
        <v>#NAME?</v>
      </c>
      <c r="V897" s="134" t="e">
        <f t="shared" ca="1" si="149"/>
        <v>#NAME?</v>
      </c>
      <c r="W897" s="134">
        <f t="shared" si="150"/>
        <v>1124</v>
      </c>
      <c r="X897" s="134" t="e">
        <f t="shared" ca="1" si="151"/>
        <v>#NAME?</v>
      </c>
      <c r="Y897" s="132" t="e">
        <f t="shared" ca="1" si="152"/>
        <v>#NAME?</v>
      </c>
      <c r="Z897" s="137" t="e">
        <f t="shared" ca="1" si="153"/>
        <v>#NAME?</v>
      </c>
      <c r="AA897" s="125">
        <v>5.0260869565217501</v>
      </c>
      <c r="AB897" s="125">
        <v>12.9840972871843</v>
      </c>
      <c r="AC897" s="123" t="s">
        <v>12054</v>
      </c>
      <c r="AD897" s="125">
        <v>1.8381112984823</v>
      </c>
      <c r="AE897" s="123" t="s">
        <v>12055</v>
      </c>
      <c r="AF897" s="125">
        <v>14.4834123222749</v>
      </c>
      <c r="AG897" s="123" t="s">
        <v>12056</v>
      </c>
      <c r="AH897" s="125">
        <v>20.78</v>
      </c>
      <c r="AI897" s="123" t="s">
        <v>163</v>
      </c>
      <c r="AJ897" s="123" t="s">
        <v>158</v>
      </c>
      <c r="AK897" s="124">
        <v>0.70526180019999996</v>
      </c>
      <c r="AL897" s="123" t="s">
        <v>159</v>
      </c>
      <c r="AM897" s="36">
        <v>42213</v>
      </c>
      <c r="AN897" s="123" t="s">
        <v>9271</v>
      </c>
      <c r="AO897" s="123" t="s">
        <v>12057</v>
      </c>
      <c r="AP897" s="123" t="s">
        <v>268</v>
      </c>
      <c r="AQ897" s="123" t="s">
        <v>229</v>
      </c>
    </row>
    <row r="898" spans="1:43">
      <c r="A898" s="123" t="s">
        <v>8812</v>
      </c>
      <c r="B898" s="123" t="s">
        <v>8813</v>
      </c>
      <c r="C898" s="36">
        <v>43830</v>
      </c>
      <c r="D898" s="124">
        <v>1.1679999999999999</v>
      </c>
      <c r="E898" s="124">
        <v>1.2090000000000001</v>
      </c>
      <c r="F898" s="125">
        <v>0.17152658662093601</v>
      </c>
      <c r="G898" s="36">
        <v>43829</v>
      </c>
      <c r="H898" s="124">
        <v>1.1659999999999999</v>
      </c>
      <c r="I898" s="125">
        <v>12.959381044487399</v>
      </c>
      <c r="J898" s="123" t="s">
        <v>12058</v>
      </c>
      <c r="K898" s="125">
        <v>0.86355785837652399</v>
      </c>
      <c r="L898" s="125">
        <v>2.1872265966754201</v>
      </c>
      <c r="M898" s="130">
        <v>2.9982363315696698</v>
      </c>
      <c r="N898" s="137">
        <f t="shared" si="143"/>
        <v>11.992945326278679</v>
      </c>
      <c r="O898" s="132">
        <f t="shared" si="144"/>
        <v>0.1199294532627868</v>
      </c>
      <c r="P898" s="134">
        <f t="shared" si="145"/>
        <v>957</v>
      </c>
      <c r="Q898" s="134">
        <v>1124</v>
      </c>
      <c r="R898" s="134" t="str">
        <f t="shared" si="146"/>
        <v>957/1124</v>
      </c>
      <c r="S898" s="132">
        <f t="shared" si="147"/>
        <v>0.85142348754448394</v>
      </c>
      <c r="T898" s="137">
        <f t="shared" si="148"/>
        <v>60</v>
      </c>
      <c r="U898" s="133" t="e">
        <f ca="1">[1]!f_risk_annusharpe(A898,"2019/9/30","2019/12/31",1,1,3)</f>
        <v>#NAME?</v>
      </c>
      <c r="V898" s="134" t="e">
        <f t="shared" ca="1" si="149"/>
        <v>#NAME?</v>
      </c>
      <c r="W898" s="134">
        <f t="shared" si="150"/>
        <v>1124</v>
      </c>
      <c r="X898" s="134" t="e">
        <f t="shared" ca="1" si="151"/>
        <v>#NAME?</v>
      </c>
      <c r="Y898" s="132" t="e">
        <f t="shared" ca="1" si="152"/>
        <v>#NAME?</v>
      </c>
      <c r="Z898" s="137" t="e">
        <f t="shared" ca="1" si="153"/>
        <v>#NAME?</v>
      </c>
      <c r="AA898" s="125">
        <v>6.4721969006381102</v>
      </c>
      <c r="AB898" s="125">
        <v>12.959381044487399</v>
      </c>
      <c r="AC898" s="123" t="s">
        <v>12058</v>
      </c>
      <c r="AD898" s="125">
        <v>15.5292173305349</v>
      </c>
      <c r="AE898" s="123" t="s">
        <v>12059</v>
      </c>
      <c r="AF898" s="125">
        <v>21.500354045954101</v>
      </c>
      <c r="AG898" s="123" t="s">
        <v>12060</v>
      </c>
      <c r="AH898" s="125">
        <v>21.6218544</v>
      </c>
      <c r="AI898" s="123" t="s">
        <v>157</v>
      </c>
      <c r="AJ898" s="123" t="s">
        <v>166</v>
      </c>
      <c r="AK898" s="124">
        <v>11.4599059537</v>
      </c>
      <c r="AL898" s="123" t="s">
        <v>159</v>
      </c>
      <c r="AM898" s="36">
        <v>42325</v>
      </c>
      <c r="AN898" s="123" t="s">
        <v>9271</v>
      </c>
      <c r="AO898" s="123" t="s">
        <v>12061</v>
      </c>
      <c r="AP898" s="123" t="s">
        <v>325</v>
      </c>
      <c r="AQ898" s="123" t="s">
        <v>181</v>
      </c>
    </row>
    <row r="899" spans="1:43">
      <c r="A899" s="123" t="s">
        <v>8814</v>
      </c>
      <c r="B899" s="123" t="s">
        <v>8815</v>
      </c>
      <c r="C899" s="36">
        <v>43830</v>
      </c>
      <c r="D899" s="124">
        <v>1.0649999999999999</v>
      </c>
      <c r="E899" s="124">
        <v>1.131</v>
      </c>
      <c r="F899" s="125">
        <v>9.3984962406005998E-2</v>
      </c>
      <c r="G899" s="36">
        <v>43829</v>
      </c>
      <c r="H899" s="124">
        <v>1.0640000000000001</v>
      </c>
      <c r="I899" s="125">
        <v>12.9374337221633</v>
      </c>
      <c r="J899" s="123" t="s">
        <v>12062</v>
      </c>
      <c r="K899" s="125">
        <v>0.47169811320754101</v>
      </c>
      <c r="L899" s="125">
        <v>1.7191977077364</v>
      </c>
      <c r="M899" s="130">
        <v>2.8985507246376798</v>
      </c>
      <c r="N899" s="137">
        <f t="shared" si="143"/>
        <v>11.594202898550719</v>
      </c>
      <c r="O899" s="132">
        <f t="shared" si="144"/>
        <v>0.11594202898550719</v>
      </c>
      <c r="P899" s="134">
        <f t="shared" si="145"/>
        <v>973</v>
      </c>
      <c r="Q899" s="134">
        <v>1124</v>
      </c>
      <c r="R899" s="134" t="str">
        <f t="shared" si="146"/>
        <v>973/1124</v>
      </c>
      <c r="S899" s="132">
        <f t="shared" si="147"/>
        <v>0.86565836298932386</v>
      </c>
      <c r="T899" s="137">
        <f t="shared" si="148"/>
        <v>60</v>
      </c>
      <c r="U899" s="133" t="e">
        <f ca="1">[1]!f_risk_annusharpe(A899,"2019/9/30","2019/12/31",1,1,3)</f>
        <v>#NAME?</v>
      </c>
      <c r="V899" s="134" t="e">
        <f t="shared" ca="1" si="149"/>
        <v>#NAME?</v>
      </c>
      <c r="W899" s="134">
        <f t="shared" si="150"/>
        <v>1124</v>
      </c>
      <c r="X899" s="134" t="e">
        <f t="shared" ca="1" si="151"/>
        <v>#NAME?</v>
      </c>
      <c r="Y899" s="132" t="e">
        <f t="shared" ca="1" si="152"/>
        <v>#NAME?</v>
      </c>
      <c r="Z899" s="137" t="e">
        <f t="shared" ca="1" si="153"/>
        <v>#NAME?</v>
      </c>
      <c r="AA899" s="125">
        <v>5.23715415019762</v>
      </c>
      <c r="AB899" s="125">
        <v>12.9374337221633</v>
      </c>
      <c r="AC899" s="123" t="s">
        <v>12062</v>
      </c>
      <c r="AD899" s="125">
        <v>3.2977691561590801</v>
      </c>
      <c r="AE899" s="123" t="s">
        <v>12063</v>
      </c>
      <c r="AF899" s="125">
        <v>10.2570257782101</v>
      </c>
      <c r="AG899" s="123" t="s">
        <v>12064</v>
      </c>
      <c r="AH899" s="125">
        <v>13.344222500000001</v>
      </c>
      <c r="AI899" s="123" t="s">
        <v>163</v>
      </c>
      <c r="AJ899" s="123" t="s">
        <v>189</v>
      </c>
      <c r="AK899" s="124">
        <v>1.0228300414</v>
      </c>
      <c r="AL899" s="123" t="s">
        <v>159</v>
      </c>
      <c r="AM899" s="36">
        <v>42166</v>
      </c>
      <c r="AN899" s="123" t="s">
        <v>9271</v>
      </c>
      <c r="AO899" s="123" t="s">
        <v>11814</v>
      </c>
      <c r="AP899" s="123" t="s">
        <v>211</v>
      </c>
      <c r="AQ899" s="123" t="s">
        <v>241</v>
      </c>
    </row>
    <row r="900" spans="1:43">
      <c r="A900" s="123" t="s">
        <v>8816</v>
      </c>
      <c r="B900" s="123" t="s">
        <v>8817</v>
      </c>
      <c r="C900" s="36">
        <v>43830</v>
      </c>
      <c r="D900" s="124">
        <v>1.1152</v>
      </c>
      <c r="E900" s="124">
        <v>1.1152</v>
      </c>
      <c r="F900" s="125">
        <v>0.504686373467921</v>
      </c>
      <c r="G900" s="36">
        <v>43826</v>
      </c>
      <c r="H900" s="124">
        <v>1.1095999999999999</v>
      </c>
      <c r="I900" s="125">
        <v>12.920210611583601</v>
      </c>
      <c r="J900" s="123" t="s">
        <v>12065</v>
      </c>
      <c r="K900" s="125">
        <v>0.42323277802790898</v>
      </c>
      <c r="L900" s="125">
        <v>1.22537895978942</v>
      </c>
      <c r="M900" s="130">
        <v>2.0778032036613201</v>
      </c>
      <c r="N900" s="137">
        <f t="shared" ref="N900:N963" si="154">M900*4</f>
        <v>8.3112128146452804</v>
      </c>
      <c r="O900" s="132">
        <f t="shared" ref="O900:O963" si="155">N900/100</f>
        <v>8.3112128146452802E-2</v>
      </c>
      <c r="P900" s="134">
        <f t="shared" ref="P900:P963" si="156">RANK(O900,$O$3:$O$2000,0)</f>
        <v>1053</v>
      </c>
      <c r="Q900" s="134">
        <v>1124</v>
      </c>
      <c r="R900" s="134" t="str">
        <f t="shared" ref="R900:R963" si="157">P900&amp;"/"&amp;Q900</f>
        <v>1053/1124</v>
      </c>
      <c r="S900" s="132">
        <f t="shared" ref="S900:S963" si="158">P900/Q900</f>
        <v>0.93683274021352314</v>
      </c>
      <c r="T900" s="137">
        <f t="shared" ref="T900:T963" si="159">IF(S900&gt;0.8,60,60+40/80%*(80%-S900))</f>
        <v>60</v>
      </c>
      <c r="U900" s="133" t="e">
        <f ca="1">[1]!f_risk_annusharpe(A900,"2019/9/30","2019/12/31",1,1,3)</f>
        <v>#NAME?</v>
      </c>
      <c r="V900" s="134" t="e">
        <f t="shared" ref="V900:V963" ca="1" si="160">RANK(U900,$U$3:$U$1230,0)</f>
        <v>#NAME?</v>
      </c>
      <c r="W900" s="134">
        <f t="shared" ref="W900:W963" si="161">Q900</f>
        <v>1124</v>
      </c>
      <c r="X900" s="134" t="e">
        <f t="shared" ref="X900:X963" ca="1" si="162">V900&amp;"/"&amp;W900</f>
        <v>#NAME?</v>
      </c>
      <c r="Y900" s="132" t="e">
        <f t="shared" ref="Y900:Y963" ca="1" si="163">V900/W900</f>
        <v>#NAME?</v>
      </c>
      <c r="Z900" s="137" t="e">
        <f t="shared" ref="Z900:Z963" ca="1" si="164">IF(Y900&gt;0.8,60,60+40/80%*(80%-Y900))</f>
        <v>#NAME?</v>
      </c>
      <c r="AA900" s="125">
        <v>5.8365758754863704</v>
      </c>
      <c r="AB900" s="125">
        <v>12.920210611583601</v>
      </c>
      <c r="AC900" s="123" t="s">
        <v>12065</v>
      </c>
      <c r="AD900" s="125">
        <v>5.4562647754137004</v>
      </c>
      <c r="AE900" s="123" t="s">
        <v>12066</v>
      </c>
      <c r="AF900" s="125">
        <v>12.657844226689599</v>
      </c>
      <c r="AG900" s="123" t="s">
        <v>12067</v>
      </c>
      <c r="AH900" s="125">
        <v>11.52</v>
      </c>
      <c r="AI900" s="123" t="s">
        <v>174</v>
      </c>
      <c r="AJ900" s="123" t="s">
        <v>189</v>
      </c>
      <c r="AK900" s="124">
        <v>0.78502966730000001</v>
      </c>
      <c r="AL900" s="123" t="s">
        <v>159</v>
      </c>
      <c r="AM900" s="36">
        <v>42614</v>
      </c>
      <c r="AN900" s="123" t="s">
        <v>9271</v>
      </c>
      <c r="AO900" s="123" t="s">
        <v>11291</v>
      </c>
      <c r="AP900" s="123" t="s">
        <v>175</v>
      </c>
      <c r="AQ900" s="123" t="s">
        <v>165</v>
      </c>
    </row>
    <row r="901" spans="1:43">
      <c r="A901" s="123" t="s">
        <v>8818</v>
      </c>
      <c r="B901" s="123" t="s">
        <v>8819</v>
      </c>
      <c r="C901" s="36">
        <v>43830</v>
      </c>
      <c r="D901" s="124">
        <v>1.264</v>
      </c>
      <c r="E901" s="124">
        <v>1.3939999999999999</v>
      </c>
      <c r="F901" s="125">
        <v>0.47694753577107202</v>
      </c>
      <c r="G901" s="36">
        <v>43829</v>
      </c>
      <c r="H901" s="124">
        <v>1.258</v>
      </c>
      <c r="I901" s="125">
        <v>12.887228387096799</v>
      </c>
      <c r="J901" s="123" t="s">
        <v>12068</v>
      </c>
      <c r="K901" s="125">
        <v>2.2653721682847898</v>
      </c>
      <c r="L901" s="125">
        <v>5.0113752438109502</v>
      </c>
      <c r="M901" s="130">
        <v>8.8492715396578507</v>
      </c>
      <c r="N901" s="137">
        <f t="shared" si="154"/>
        <v>35.397086158631403</v>
      </c>
      <c r="O901" s="132">
        <f t="shared" si="155"/>
        <v>0.35397086158631402</v>
      </c>
      <c r="P901" s="134">
        <f t="shared" si="156"/>
        <v>431</v>
      </c>
      <c r="Q901" s="134">
        <v>1124</v>
      </c>
      <c r="R901" s="134" t="str">
        <f t="shared" si="157"/>
        <v>431/1124</v>
      </c>
      <c r="S901" s="132">
        <f t="shared" si="158"/>
        <v>0.38345195729537368</v>
      </c>
      <c r="T901" s="137">
        <f t="shared" si="159"/>
        <v>80.827402135231324</v>
      </c>
      <c r="U901" s="133" t="e">
        <f ca="1">[1]!f_risk_annusharpe(A901,"2019/9/30","2019/12/31",1,1,3)</f>
        <v>#NAME?</v>
      </c>
      <c r="V901" s="134" t="e">
        <f t="shared" ca="1" si="160"/>
        <v>#NAME?</v>
      </c>
      <c r="W901" s="134">
        <f t="shared" si="161"/>
        <v>1124</v>
      </c>
      <c r="X901" s="134" t="e">
        <f t="shared" ca="1" si="162"/>
        <v>#NAME?</v>
      </c>
      <c r="Y901" s="132" t="e">
        <f t="shared" ca="1" si="163"/>
        <v>#NAME?</v>
      </c>
      <c r="Z901" s="137" t="e">
        <f t="shared" ca="1" si="164"/>
        <v>#NAME?</v>
      </c>
      <c r="AA901" s="125">
        <v>12.2535390537289</v>
      </c>
      <c r="AB901" s="125">
        <v>12.887228387096799</v>
      </c>
      <c r="AC901" s="123" t="s">
        <v>12068</v>
      </c>
      <c r="AD901" s="125">
        <v>13.436112803889801</v>
      </c>
      <c r="AE901" s="123" t="s">
        <v>12069</v>
      </c>
      <c r="AF901" s="125">
        <v>20.985447882454601</v>
      </c>
      <c r="AG901" s="123" t="s">
        <v>12070</v>
      </c>
      <c r="AH901" s="125">
        <v>39.9801632</v>
      </c>
      <c r="AI901" s="123" t="s">
        <v>157</v>
      </c>
      <c r="AJ901" s="123" t="s">
        <v>166</v>
      </c>
      <c r="AK901" s="124">
        <v>4.6897285579999997</v>
      </c>
      <c r="AL901" s="123" t="s">
        <v>159</v>
      </c>
      <c r="AM901" s="36">
        <v>42129</v>
      </c>
      <c r="AN901" s="123" t="s">
        <v>9271</v>
      </c>
      <c r="AO901" s="123" t="s">
        <v>10687</v>
      </c>
      <c r="AP901" s="123" t="s">
        <v>369</v>
      </c>
      <c r="AQ901" s="123" t="s">
        <v>173</v>
      </c>
    </row>
    <row r="902" spans="1:43">
      <c r="A902" s="123" t="s">
        <v>8820</v>
      </c>
      <c r="B902" s="123" t="s">
        <v>8821</v>
      </c>
      <c r="C902" s="36">
        <v>43830</v>
      </c>
      <c r="D902" s="124">
        <v>1.0714999999999999</v>
      </c>
      <c r="E902" s="124">
        <v>1.0714999999999999</v>
      </c>
      <c r="F902" s="125">
        <v>8.40650102746031E-2</v>
      </c>
      <c r="G902" s="36">
        <v>43829</v>
      </c>
      <c r="H902" s="124">
        <v>1.0706</v>
      </c>
      <c r="I902" s="125">
        <v>12.872643000105301</v>
      </c>
      <c r="J902" s="123" t="s">
        <v>12071</v>
      </c>
      <c r="K902" s="125">
        <v>0.50651908826562697</v>
      </c>
      <c r="L902" s="125">
        <v>1.6796356044790099</v>
      </c>
      <c r="M902" s="130">
        <v>2.0573387941708599</v>
      </c>
      <c r="N902" s="137">
        <f t="shared" si="154"/>
        <v>8.2293551766834394</v>
      </c>
      <c r="O902" s="132">
        <f t="shared" si="155"/>
        <v>8.2293551766834394E-2</v>
      </c>
      <c r="P902" s="134">
        <f t="shared" si="156"/>
        <v>1056</v>
      </c>
      <c r="Q902" s="134">
        <v>1124</v>
      </c>
      <c r="R902" s="134" t="str">
        <f t="shared" si="157"/>
        <v>1056/1124</v>
      </c>
      <c r="S902" s="132">
        <f t="shared" si="158"/>
        <v>0.93950177935943058</v>
      </c>
      <c r="T902" s="137">
        <f t="shared" si="159"/>
        <v>60</v>
      </c>
      <c r="U902" s="133" t="e">
        <f ca="1">[1]!f_risk_annusharpe(A902,"2019/9/30","2019/12/31",1,1,3)</f>
        <v>#NAME?</v>
      </c>
      <c r="V902" s="134" t="e">
        <f t="shared" ca="1" si="160"/>
        <v>#NAME?</v>
      </c>
      <c r="W902" s="134">
        <f t="shared" si="161"/>
        <v>1124</v>
      </c>
      <c r="X902" s="134" t="e">
        <f t="shared" ca="1" si="162"/>
        <v>#NAME?</v>
      </c>
      <c r="Y902" s="132" t="e">
        <f t="shared" ca="1" si="163"/>
        <v>#NAME?</v>
      </c>
      <c r="Z902" s="137" t="e">
        <f t="shared" ca="1" si="164"/>
        <v>#NAME?</v>
      </c>
      <c r="AA902" s="125">
        <v>2.7916346891788102</v>
      </c>
      <c r="AB902" s="125">
        <v>12.872643000105301</v>
      </c>
      <c r="AC902" s="123" t="s">
        <v>12071</v>
      </c>
      <c r="AD902" s="126">
        <v>0</v>
      </c>
      <c r="AE902" s="123"/>
      <c r="AF902" s="126">
        <v>0</v>
      </c>
      <c r="AG902" s="123"/>
      <c r="AH902" s="125">
        <v>7.1499999999999897</v>
      </c>
      <c r="AI902" s="123" t="s">
        <v>157</v>
      </c>
      <c r="AJ902" s="123" t="s">
        <v>95</v>
      </c>
      <c r="AK902" s="124">
        <v>0.81591031899999999</v>
      </c>
      <c r="AL902" s="123" t="s">
        <v>159</v>
      </c>
      <c r="AM902" s="36">
        <v>43133</v>
      </c>
      <c r="AN902" s="123" t="s">
        <v>9271</v>
      </c>
      <c r="AO902" s="123" t="s">
        <v>577</v>
      </c>
      <c r="AP902" s="123" t="s">
        <v>314</v>
      </c>
      <c r="AQ902" s="123" t="s">
        <v>256</v>
      </c>
    </row>
    <row r="903" spans="1:43">
      <c r="A903" s="123" t="s">
        <v>8822</v>
      </c>
      <c r="B903" s="123" t="s">
        <v>8823</v>
      </c>
      <c r="C903" s="36">
        <v>43830</v>
      </c>
      <c r="D903" s="124">
        <v>1.1856</v>
      </c>
      <c r="E903" s="124">
        <v>1.1856</v>
      </c>
      <c r="F903" s="125">
        <v>0.118223273095767</v>
      </c>
      <c r="G903" s="36">
        <v>43829</v>
      </c>
      <c r="H903" s="124">
        <v>1.1841999999999999</v>
      </c>
      <c r="I903" s="125">
        <v>12.817584927205299</v>
      </c>
      <c r="J903" s="123" t="s">
        <v>12072</v>
      </c>
      <c r="K903" s="125">
        <v>2.8184892897406999</v>
      </c>
      <c r="L903" s="125">
        <v>7.1293033342369201</v>
      </c>
      <c r="M903" s="130">
        <v>7.2455902306648596</v>
      </c>
      <c r="N903" s="137">
        <f t="shared" si="154"/>
        <v>28.982360922659439</v>
      </c>
      <c r="O903" s="132">
        <f t="shared" si="155"/>
        <v>0.28982360922659439</v>
      </c>
      <c r="P903" s="134">
        <f t="shared" si="156"/>
        <v>583</v>
      </c>
      <c r="Q903" s="134">
        <v>1124</v>
      </c>
      <c r="R903" s="134" t="str">
        <f t="shared" si="157"/>
        <v>583/1124</v>
      </c>
      <c r="S903" s="132">
        <f t="shared" si="158"/>
        <v>0.51868327402135228</v>
      </c>
      <c r="T903" s="137">
        <f t="shared" si="159"/>
        <v>74.065836298932396</v>
      </c>
      <c r="U903" s="133" t="e">
        <f ca="1">[1]!f_risk_annusharpe(A903,"2019/9/30","2019/12/31",1,1,3)</f>
        <v>#NAME?</v>
      </c>
      <c r="V903" s="134" t="e">
        <f t="shared" ca="1" si="160"/>
        <v>#NAME?</v>
      </c>
      <c r="W903" s="134">
        <f t="shared" si="161"/>
        <v>1124</v>
      </c>
      <c r="X903" s="134" t="e">
        <f t="shared" ca="1" si="162"/>
        <v>#NAME?</v>
      </c>
      <c r="Y903" s="132" t="e">
        <f t="shared" ca="1" si="163"/>
        <v>#NAME?</v>
      </c>
      <c r="Z903" s="137" t="e">
        <f t="shared" ca="1" si="164"/>
        <v>#NAME?</v>
      </c>
      <c r="AA903" s="125">
        <v>12.240840670264101</v>
      </c>
      <c r="AB903" s="125">
        <v>12.817584927205299</v>
      </c>
      <c r="AC903" s="123" t="s">
        <v>12072</v>
      </c>
      <c r="AD903" s="125">
        <v>17.502477700693799</v>
      </c>
      <c r="AE903" s="123" t="s">
        <v>12073</v>
      </c>
      <c r="AF903" s="125">
        <v>18.916750250752301</v>
      </c>
      <c r="AG903" s="123" t="s">
        <v>12074</v>
      </c>
      <c r="AH903" s="125">
        <v>18.559999999999999</v>
      </c>
      <c r="AI903" s="123" t="s">
        <v>157</v>
      </c>
      <c r="AJ903" s="123" t="s">
        <v>197</v>
      </c>
      <c r="AK903" s="124">
        <v>0.5985487384</v>
      </c>
      <c r="AL903" s="123" t="s">
        <v>159</v>
      </c>
      <c r="AM903" s="36">
        <v>42542</v>
      </c>
      <c r="AN903" s="123" t="s">
        <v>9271</v>
      </c>
      <c r="AO903" s="123" t="s">
        <v>12075</v>
      </c>
      <c r="AP903" s="123" t="s">
        <v>233</v>
      </c>
      <c r="AQ903" s="123" t="s">
        <v>229</v>
      </c>
    </row>
    <row r="904" spans="1:43">
      <c r="A904" s="123" t="s">
        <v>8824</v>
      </c>
      <c r="B904" s="123" t="s">
        <v>8825</v>
      </c>
      <c r="C904" s="36">
        <v>43830</v>
      </c>
      <c r="D904" s="124">
        <v>1.1442000000000001</v>
      </c>
      <c r="E904" s="124">
        <v>1.1442000000000001</v>
      </c>
      <c r="F904" s="125">
        <v>1.03311258278146</v>
      </c>
      <c r="G904" s="36">
        <v>43826</v>
      </c>
      <c r="H904" s="124">
        <v>1.1325000000000001</v>
      </c>
      <c r="I904" s="125">
        <v>12.7623928254657</v>
      </c>
      <c r="J904" s="123" t="s">
        <v>12076</v>
      </c>
      <c r="K904" s="125">
        <v>0.342015259142332</v>
      </c>
      <c r="L904" s="125">
        <v>4.6364883401920602</v>
      </c>
      <c r="M904" s="130">
        <v>5.7975034674063997</v>
      </c>
      <c r="N904" s="137">
        <f t="shared" si="154"/>
        <v>23.190013869625599</v>
      </c>
      <c r="O904" s="132">
        <f t="shared" si="155"/>
        <v>0.23190013869625598</v>
      </c>
      <c r="P904" s="134">
        <f t="shared" si="156"/>
        <v>698</v>
      </c>
      <c r="Q904" s="134">
        <v>1124</v>
      </c>
      <c r="R904" s="134" t="str">
        <f t="shared" si="157"/>
        <v>698/1124</v>
      </c>
      <c r="S904" s="132">
        <f t="shared" si="158"/>
        <v>0.62099644128113884</v>
      </c>
      <c r="T904" s="137">
        <f t="shared" si="159"/>
        <v>68.95017793594306</v>
      </c>
      <c r="U904" s="133" t="e">
        <f ca="1">[1]!f_risk_annusharpe(A904,"2019/9/30","2019/12/31",1,1,3)</f>
        <v>#NAME?</v>
      </c>
      <c r="V904" s="134" t="e">
        <f t="shared" ca="1" si="160"/>
        <v>#NAME?</v>
      </c>
      <c r="W904" s="134">
        <f t="shared" si="161"/>
        <v>1124</v>
      </c>
      <c r="X904" s="134" t="e">
        <f t="shared" ca="1" si="162"/>
        <v>#NAME?</v>
      </c>
      <c r="Y904" s="132" t="e">
        <f t="shared" ca="1" si="163"/>
        <v>#NAME?</v>
      </c>
      <c r="Z904" s="137" t="e">
        <f t="shared" ca="1" si="164"/>
        <v>#NAME?</v>
      </c>
      <c r="AA904" s="125">
        <v>6.1508488728082398</v>
      </c>
      <c r="AB904" s="125">
        <v>12.7623928254657</v>
      </c>
      <c r="AC904" s="123" t="s">
        <v>12076</v>
      </c>
      <c r="AD904" s="126">
        <v>0</v>
      </c>
      <c r="AE904" s="123"/>
      <c r="AF904" s="126">
        <v>0</v>
      </c>
      <c r="AG904" s="123"/>
      <c r="AH904" s="125">
        <v>14.42</v>
      </c>
      <c r="AI904" s="123" t="s">
        <v>174</v>
      </c>
      <c r="AJ904" s="123" t="s">
        <v>95</v>
      </c>
      <c r="AK904" s="124">
        <v>0.99062657259999998</v>
      </c>
      <c r="AL904" s="123" t="s">
        <v>159</v>
      </c>
      <c r="AM904" s="36">
        <v>43356</v>
      </c>
      <c r="AN904" s="123" t="s">
        <v>9271</v>
      </c>
      <c r="AO904" s="123" t="s">
        <v>11835</v>
      </c>
      <c r="AP904" s="123" t="s">
        <v>343</v>
      </c>
      <c r="AQ904" s="123" t="s">
        <v>173</v>
      </c>
    </row>
    <row r="905" spans="1:43">
      <c r="A905" s="123" t="s">
        <v>8826</v>
      </c>
      <c r="B905" s="123" t="s">
        <v>8827</v>
      </c>
      <c r="C905" s="36">
        <v>43830</v>
      </c>
      <c r="D905" s="124">
        <v>0.8266</v>
      </c>
      <c r="E905" s="124">
        <v>0.8266</v>
      </c>
      <c r="F905" s="125">
        <v>0.68209500609013995</v>
      </c>
      <c r="G905" s="36">
        <v>43829</v>
      </c>
      <c r="H905" s="124">
        <v>0.82099999999999995</v>
      </c>
      <c r="I905" s="125">
        <v>12.7540581093985</v>
      </c>
      <c r="J905" s="123" t="s">
        <v>12077</v>
      </c>
      <c r="K905" s="125">
        <v>1.1255199412772201</v>
      </c>
      <c r="L905" s="125">
        <v>8.5774333377118097</v>
      </c>
      <c r="M905" s="130">
        <v>5.2725420275089103</v>
      </c>
      <c r="N905" s="137">
        <f t="shared" si="154"/>
        <v>21.090168110035641</v>
      </c>
      <c r="O905" s="132">
        <f t="shared" si="155"/>
        <v>0.21090168110035643</v>
      </c>
      <c r="P905" s="134">
        <f t="shared" si="156"/>
        <v>740</v>
      </c>
      <c r="Q905" s="134">
        <v>1124</v>
      </c>
      <c r="R905" s="134" t="str">
        <f t="shared" si="157"/>
        <v>740/1124</v>
      </c>
      <c r="S905" s="132">
        <f t="shared" si="158"/>
        <v>0.65836298932384341</v>
      </c>
      <c r="T905" s="137">
        <f t="shared" si="159"/>
        <v>67.081850533807838</v>
      </c>
      <c r="U905" s="133" t="e">
        <f ca="1">[1]!f_risk_annusharpe(A905,"2019/9/30","2019/12/31",1,1,3)</f>
        <v>#NAME?</v>
      </c>
      <c r="V905" s="134" t="e">
        <f t="shared" ca="1" si="160"/>
        <v>#NAME?</v>
      </c>
      <c r="W905" s="134">
        <f t="shared" si="161"/>
        <v>1124</v>
      </c>
      <c r="X905" s="134" t="e">
        <f t="shared" ca="1" si="162"/>
        <v>#NAME?</v>
      </c>
      <c r="Y905" s="132" t="e">
        <f t="shared" ca="1" si="163"/>
        <v>#NAME?</v>
      </c>
      <c r="Z905" s="137" t="e">
        <f t="shared" ca="1" si="164"/>
        <v>#NAME?</v>
      </c>
      <c r="AA905" s="125">
        <v>1.6728167281672901</v>
      </c>
      <c r="AB905" s="125">
        <v>12.7540581093985</v>
      </c>
      <c r="AC905" s="123" t="s">
        <v>12077</v>
      </c>
      <c r="AD905" s="126">
        <v>0</v>
      </c>
      <c r="AE905" s="123"/>
      <c r="AF905" s="126">
        <v>0</v>
      </c>
      <c r="AG905" s="123"/>
      <c r="AH905" s="125">
        <v>-17.34</v>
      </c>
      <c r="AI905" s="123" t="s">
        <v>157</v>
      </c>
      <c r="AJ905" s="123" t="s">
        <v>95</v>
      </c>
      <c r="AK905" s="124">
        <v>2.2373386991999999</v>
      </c>
      <c r="AL905" s="123" t="s">
        <v>159</v>
      </c>
      <c r="AM905" s="36">
        <v>43132</v>
      </c>
      <c r="AN905" s="123" t="s">
        <v>9271</v>
      </c>
      <c r="AO905" s="123" t="s">
        <v>12078</v>
      </c>
      <c r="AP905" s="123" t="s">
        <v>264</v>
      </c>
      <c r="AQ905" s="123" t="s">
        <v>241</v>
      </c>
    </row>
    <row r="906" spans="1:43">
      <c r="A906" s="123" t="s">
        <v>8828</v>
      </c>
      <c r="B906" s="123" t="s">
        <v>8829</v>
      </c>
      <c r="C906" s="36">
        <v>43830</v>
      </c>
      <c r="D906" s="124">
        <v>1.091</v>
      </c>
      <c r="E906" s="124">
        <v>1.091</v>
      </c>
      <c r="F906" s="125">
        <v>0.27573529411763698</v>
      </c>
      <c r="G906" s="36">
        <v>43829</v>
      </c>
      <c r="H906" s="124">
        <v>1.0880000000000001</v>
      </c>
      <c r="I906" s="125">
        <v>12.706611570247899</v>
      </c>
      <c r="J906" s="123" t="s">
        <v>12079</v>
      </c>
      <c r="K906" s="125">
        <v>3.1190926275992399</v>
      </c>
      <c r="L906" s="125">
        <v>5.61471442400775</v>
      </c>
      <c r="M906" s="130">
        <v>7.6999012833168896</v>
      </c>
      <c r="N906" s="137">
        <f t="shared" si="154"/>
        <v>30.799605133267558</v>
      </c>
      <c r="O906" s="132">
        <f t="shared" si="155"/>
        <v>0.3079960513326756</v>
      </c>
      <c r="P906" s="134">
        <f t="shared" si="156"/>
        <v>536</v>
      </c>
      <c r="Q906" s="134">
        <v>1124</v>
      </c>
      <c r="R906" s="134" t="str">
        <f t="shared" si="157"/>
        <v>536/1124</v>
      </c>
      <c r="S906" s="132">
        <f t="shared" si="158"/>
        <v>0.47686832740213525</v>
      </c>
      <c r="T906" s="137">
        <f t="shared" si="159"/>
        <v>76.156583629893248</v>
      </c>
      <c r="U906" s="133" t="e">
        <f ca="1">[1]!f_risk_annusharpe(A906,"2019/9/30","2019/12/31",1,1,3)</f>
        <v>#NAME?</v>
      </c>
      <c r="V906" s="134" t="e">
        <f t="shared" ca="1" si="160"/>
        <v>#NAME?</v>
      </c>
      <c r="W906" s="134">
        <f t="shared" si="161"/>
        <v>1124</v>
      </c>
      <c r="X906" s="134" t="e">
        <f t="shared" ca="1" si="162"/>
        <v>#NAME?</v>
      </c>
      <c r="Y906" s="132" t="e">
        <f t="shared" ca="1" si="163"/>
        <v>#NAME?</v>
      </c>
      <c r="Z906" s="137" t="e">
        <f t="shared" ca="1" si="164"/>
        <v>#NAME?</v>
      </c>
      <c r="AA906" s="125">
        <v>9.5381526104417595</v>
      </c>
      <c r="AB906" s="125">
        <v>12.706611570247899</v>
      </c>
      <c r="AC906" s="123" t="s">
        <v>12079</v>
      </c>
      <c r="AD906" s="125">
        <v>-6.1908856405846997</v>
      </c>
      <c r="AE906" s="123" t="s">
        <v>12080</v>
      </c>
      <c r="AF906" s="125">
        <v>13.1742738589212</v>
      </c>
      <c r="AG906" s="123" t="s">
        <v>12081</v>
      </c>
      <c r="AH906" s="125">
        <v>9.1</v>
      </c>
      <c r="AI906" s="123" t="s">
        <v>163</v>
      </c>
      <c r="AJ906" s="123" t="s">
        <v>158</v>
      </c>
      <c r="AK906" s="124">
        <v>1.3306293251000001</v>
      </c>
      <c r="AL906" s="123" t="s">
        <v>159</v>
      </c>
      <c r="AM906" s="36">
        <v>42556</v>
      </c>
      <c r="AN906" s="123" t="s">
        <v>9271</v>
      </c>
      <c r="AO906" s="123" t="s">
        <v>561</v>
      </c>
      <c r="AP906" s="123" t="s">
        <v>187</v>
      </c>
      <c r="AQ906" s="123" t="s">
        <v>181</v>
      </c>
    </row>
    <row r="907" spans="1:43">
      <c r="A907" s="123" t="s">
        <v>8830</v>
      </c>
      <c r="B907" s="123" t="s">
        <v>8831</v>
      </c>
      <c r="C907" s="36">
        <v>43830</v>
      </c>
      <c r="D907" s="124">
        <v>1.1898</v>
      </c>
      <c r="E907" s="124">
        <v>1.1898</v>
      </c>
      <c r="F907" s="125">
        <v>0.37965072133636601</v>
      </c>
      <c r="G907" s="36">
        <v>43829</v>
      </c>
      <c r="H907" s="124">
        <v>1.1853</v>
      </c>
      <c r="I907" s="125">
        <v>12.649119484946</v>
      </c>
      <c r="J907" s="123" t="s">
        <v>12082</v>
      </c>
      <c r="K907" s="125">
        <v>1.8402807498074201</v>
      </c>
      <c r="L907" s="125">
        <v>6.9675447271419504</v>
      </c>
      <c r="M907" s="130">
        <v>9.2963439279808906</v>
      </c>
      <c r="N907" s="137">
        <f t="shared" si="154"/>
        <v>37.185375711923562</v>
      </c>
      <c r="O907" s="132">
        <f t="shared" si="155"/>
        <v>0.37185375711923563</v>
      </c>
      <c r="P907" s="134">
        <f t="shared" si="156"/>
        <v>389</v>
      </c>
      <c r="Q907" s="134">
        <v>1124</v>
      </c>
      <c r="R907" s="134" t="str">
        <f t="shared" si="157"/>
        <v>389/1124</v>
      </c>
      <c r="S907" s="132">
        <f t="shared" si="158"/>
        <v>0.34608540925266906</v>
      </c>
      <c r="T907" s="137">
        <f t="shared" si="159"/>
        <v>82.695729537366546</v>
      </c>
      <c r="U907" s="133" t="e">
        <f ca="1">[1]!f_risk_annusharpe(A907,"2019/9/30","2019/12/31",1,1,3)</f>
        <v>#NAME?</v>
      </c>
      <c r="V907" s="134" t="e">
        <f t="shared" ca="1" si="160"/>
        <v>#NAME?</v>
      </c>
      <c r="W907" s="134">
        <f t="shared" si="161"/>
        <v>1124</v>
      </c>
      <c r="X907" s="134" t="e">
        <f t="shared" ca="1" si="162"/>
        <v>#NAME?</v>
      </c>
      <c r="Y907" s="132" t="e">
        <f t="shared" ca="1" si="163"/>
        <v>#NAME?</v>
      </c>
      <c r="Z907" s="137" t="e">
        <f t="shared" ca="1" si="164"/>
        <v>#NAME?</v>
      </c>
      <c r="AA907" s="125">
        <v>11.6449282161959</v>
      </c>
      <c r="AB907" s="125">
        <v>12.649119484946</v>
      </c>
      <c r="AC907" s="123" t="s">
        <v>12082</v>
      </c>
      <c r="AD907" s="125">
        <v>15.1790900290416</v>
      </c>
      <c r="AE907" s="123" t="s">
        <v>12083</v>
      </c>
      <c r="AF907" s="125">
        <v>19.3380140421264</v>
      </c>
      <c r="AG907" s="123" t="s">
        <v>12084</v>
      </c>
      <c r="AH907" s="125">
        <v>18.98</v>
      </c>
      <c r="AI907" s="123" t="s">
        <v>157</v>
      </c>
      <c r="AJ907" s="123" t="s">
        <v>197</v>
      </c>
      <c r="AK907" s="124">
        <v>2.1667156437999999</v>
      </c>
      <c r="AL907" s="123" t="s">
        <v>159</v>
      </c>
      <c r="AM907" s="36">
        <v>42572</v>
      </c>
      <c r="AN907" s="123" t="s">
        <v>9271</v>
      </c>
      <c r="AO907" s="123" t="s">
        <v>9787</v>
      </c>
      <c r="AP907" s="123" t="s">
        <v>233</v>
      </c>
      <c r="AQ907" s="123" t="s">
        <v>185</v>
      </c>
    </row>
    <row r="908" spans="1:43">
      <c r="A908" s="123" t="s">
        <v>8832</v>
      </c>
      <c r="B908" s="123" t="s">
        <v>8833</v>
      </c>
      <c r="C908" s="36">
        <v>43830</v>
      </c>
      <c r="D908" s="124">
        <v>1.1890000000000001</v>
      </c>
      <c r="E908" s="124">
        <v>1.6180000000000001</v>
      </c>
      <c r="F908" s="125">
        <v>0.25295109612142203</v>
      </c>
      <c r="G908" s="36">
        <v>43829</v>
      </c>
      <c r="H908" s="124">
        <v>1.1859999999999999</v>
      </c>
      <c r="I908" s="125">
        <v>12.594696969697001</v>
      </c>
      <c r="J908" s="123" t="s">
        <v>12085</v>
      </c>
      <c r="K908" s="125">
        <v>1.0195412064570899</v>
      </c>
      <c r="L908" s="125">
        <v>3.0329289428076298</v>
      </c>
      <c r="M908" s="130">
        <v>4.7577092511013204</v>
      </c>
      <c r="N908" s="137">
        <f t="shared" si="154"/>
        <v>19.030837004405281</v>
      </c>
      <c r="O908" s="132">
        <f t="shared" si="155"/>
        <v>0.19030837004405282</v>
      </c>
      <c r="P908" s="134">
        <f t="shared" si="156"/>
        <v>784</v>
      </c>
      <c r="Q908" s="134">
        <v>1124</v>
      </c>
      <c r="R908" s="134" t="str">
        <f t="shared" si="157"/>
        <v>784/1124</v>
      </c>
      <c r="S908" s="132">
        <f t="shared" si="158"/>
        <v>0.697508896797153</v>
      </c>
      <c r="T908" s="137">
        <f t="shared" si="159"/>
        <v>65.12455516014235</v>
      </c>
      <c r="U908" s="133" t="e">
        <f ca="1">[1]!f_risk_annusharpe(A908,"2019/9/30","2019/12/31",1,1,3)</f>
        <v>#NAME?</v>
      </c>
      <c r="V908" s="134" t="e">
        <f t="shared" ca="1" si="160"/>
        <v>#NAME?</v>
      </c>
      <c r="W908" s="134">
        <f t="shared" si="161"/>
        <v>1124</v>
      </c>
      <c r="X908" s="134" t="e">
        <f t="shared" ca="1" si="162"/>
        <v>#NAME?</v>
      </c>
      <c r="Y908" s="132" t="e">
        <f t="shared" ca="1" si="163"/>
        <v>#NAME?</v>
      </c>
      <c r="Z908" s="137" t="e">
        <f t="shared" ca="1" si="164"/>
        <v>#NAME?</v>
      </c>
      <c r="AA908" s="125">
        <v>8.68372943327239</v>
      </c>
      <c r="AB908" s="125">
        <v>12.594696969697001</v>
      </c>
      <c r="AC908" s="123" t="s">
        <v>12085</v>
      </c>
      <c r="AD908" s="125">
        <v>17.374136229022699</v>
      </c>
      <c r="AE908" s="123" t="s">
        <v>12086</v>
      </c>
      <c r="AF908" s="125">
        <v>19.7381671701913</v>
      </c>
      <c r="AG908" s="123" t="s">
        <v>12087</v>
      </c>
      <c r="AH908" s="125">
        <v>61.757505000000002</v>
      </c>
      <c r="AI908" s="123" t="s">
        <v>174</v>
      </c>
      <c r="AJ908" s="123" t="s">
        <v>197</v>
      </c>
      <c r="AK908" s="124">
        <v>1.3852341685</v>
      </c>
      <c r="AL908" s="123" t="s">
        <v>159</v>
      </c>
      <c r="AM908" s="36">
        <v>41451</v>
      </c>
      <c r="AN908" s="123" t="s">
        <v>9271</v>
      </c>
      <c r="AO908" s="123" t="s">
        <v>218</v>
      </c>
      <c r="AP908" s="123" t="s">
        <v>219</v>
      </c>
      <c r="AQ908" s="123" t="s">
        <v>165</v>
      </c>
    </row>
    <row r="909" spans="1:43">
      <c r="A909" s="123" t="s">
        <v>8834</v>
      </c>
      <c r="B909" s="123" t="s">
        <v>8835</v>
      </c>
      <c r="C909" s="36">
        <v>43830</v>
      </c>
      <c r="D909" s="124">
        <v>1.0871999999999999</v>
      </c>
      <c r="E909" s="124">
        <v>1.2482</v>
      </c>
      <c r="F909" s="125">
        <v>0.276701715550627</v>
      </c>
      <c r="G909" s="36">
        <v>43829</v>
      </c>
      <c r="H909" s="124">
        <v>1.0842000000000001</v>
      </c>
      <c r="I909" s="125">
        <v>12.4913466526252</v>
      </c>
      <c r="J909" s="123" t="s">
        <v>12088</v>
      </c>
      <c r="K909" s="125">
        <v>0.99576423254565105</v>
      </c>
      <c r="L909" s="125">
        <v>2.0868260623100898</v>
      </c>
      <c r="M909" s="130">
        <v>3.0714385004448799</v>
      </c>
      <c r="N909" s="137">
        <f t="shared" si="154"/>
        <v>12.285754001779519</v>
      </c>
      <c r="O909" s="132">
        <f t="shared" si="155"/>
        <v>0.1228575400177952</v>
      </c>
      <c r="P909" s="134">
        <f t="shared" si="156"/>
        <v>947</v>
      </c>
      <c r="Q909" s="134">
        <v>1124</v>
      </c>
      <c r="R909" s="134" t="str">
        <f t="shared" si="157"/>
        <v>947/1124</v>
      </c>
      <c r="S909" s="132">
        <f t="shared" si="158"/>
        <v>0.84252669039145911</v>
      </c>
      <c r="T909" s="137">
        <f t="shared" si="159"/>
        <v>60</v>
      </c>
      <c r="U909" s="133" t="e">
        <f ca="1">[1]!f_risk_annusharpe(A909,"2019/9/30","2019/12/31",1,1,3)</f>
        <v>#NAME?</v>
      </c>
      <c r="V909" s="134" t="e">
        <f t="shared" ca="1" si="160"/>
        <v>#NAME?</v>
      </c>
      <c r="W909" s="134">
        <f t="shared" si="161"/>
        <v>1124</v>
      </c>
      <c r="X909" s="134" t="e">
        <f t="shared" ca="1" si="162"/>
        <v>#NAME?</v>
      </c>
      <c r="Y909" s="132" t="e">
        <f t="shared" ca="1" si="163"/>
        <v>#NAME?</v>
      </c>
      <c r="Z909" s="137" t="e">
        <f t="shared" ca="1" si="164"/>
        <v>#NAME?</v>
      </c>
      <c r="AA909" s="125">
        <v>6.8468079540212496</v>
      </c>
      <c r="AB909" s="125">
        <v>12.4913466526252</v>
      </c>
      <c r="AC909" s="123" t="s">
        <v>12088</v>
      </c>
      <c r="AD909" s="125">
        <v>17.8642360707791</v>
      </c>
      <c r="AE909" s="123" t="s">
        <v>12089</v>
      </c>
      <c r="AF909" s="125">
        <v>26.400550624438001</v>
      </c>
      <c r="AG909" s="123" t="s">
        <v>12090</v>
      </c>
      <c r="AH909" s="125">
        <v>26.514311119999999</v>
      </c>
      <c r="AI909" s="123" t="s">
        <v>163</v>
      </c>
      <c r="AJ909" s="123" t="s">
        <v>197</v>
      </c>
      <c r="AK909" s="124">
        <v>7.7325824209</v>
      </c>
      <c r="AL909" s="123" t="s">
        <v>159</v>
      </c>
      <c r="AM909" s="36">
        <v>42713</v>
      </c>
      <c r="AN909" s="123" t="s">
        <v>9271</v>
      </c>
      <c r="AO909" s="123" t="s">
        <v>230</v>
      </c>
      <c r="AP909" s="123" t="s">
        <v>231</v>
      </c>
      <c r="AQ909" s="123" t="s">
        <v>540</v>
      </c>
    </row>
    <row r="910" spans="1:43">
      <c r="A910" s="123" t="s">
        <v>8836</v>
      </c>
      <c r="B910" s="123" t="s">
        <v>8837</v>
      </c>
      <c r="C910" s="36">
        <v>43830</v>
      </c>
      <c r="D910" s="124">
        <v>1.0656000000000001</v>
      </c>
      <c r="E910" s="124">
        <v>1.0656000000000001</v>
      </c>
      <c r="F910" s="125">
        <v>1.0909780855706399</v>
      </c>
      <c r="G910" s="36">
        <v>43826</v>
      </c>
      <c r="H910" s="124">
        <v>1.0541</v>
      </c>
      <c r="I910" s="125">
        <v>12.4762507916403</v>
      </c>
      <c r="J910" s="123" t="s">
        <v>12091</v>
      </c>
      <c r="K910" s="125">
        <v>1.59214415101536</v>
      </c>
      <c r="L910" s="125">
        <v>3.1758326878388998</v>
      </c>
      <c r="M910" s="130">
        <v>3.32589935033453</v>
      </c>
      <c r="N910" s="137">
        <f t="shared" si="154"/>
        <v>13.30359740133812</v>
      </c>
      <c r="O910" s="132">
        <f t="shared" si="155"/>
        <v>0.13303597401338119</v>
      </c>
      <c r="P910" s="134">
        <f t="shared" si="156"/>
        <v>914</v>
      </c>
      <c r="Q910" s="134">
        <v>1124</v>
      </c>
      <c r="R910" s="134" t="str">
        <f t="shared" si="157"/>
        <v>914/1124</v>
      </c>
      <c r="S910" s="132">
        <f t="shared" si="158"/>
        <v>0.81316725978647686</v>
      </c>
      <c r="T910" s="137">
        <f t="shared" si="159"/>
        <v>60</v>
      </c>
      <c r="U910" s="133" t="e">
        <f ca="1">[1]!f_risk_annusharpe(A910,"2019/9/30","2019/12/31",1,1,3)</f>
        <v>#NAME?</v>
      </c>
      <c r="V910" s="134" t="e">
        <f t="shared" ca="1" si="160"/>
        <v>#NAME?</v>
      </c>
      <c r="W910" s="134">
        <f t="shared" si="161"/>
        <v>1124</v>
      </c>
      <c r="X910" s="134" t="e">
        <f t="shared" ca="1" si="162"/>
        <v>#NAME?</v>
      </c>
      <c r="Y910" s="132" t="e">
        <f t="shared" ca="1" si="163"/>
        <v>#NAME?</v>
      </c>
      <c r="Z910" s="137" t="e">
        <f t="shared" ca="1" si="164"/>
        <v>#NAME?</v>
      </c>
      <c r="AA910" s="125">
        <v>5.45274616526474</v>
      </c>
      <c r="AB910" s="125">
        <v>12.4762507916403</v>
      </c>
      <c r="AC910" s="123" t="s">
        <v>12091</v>
      </c>
      <c r="AD910" s="126">
        <v>0</v>
      </c>
      <c r="AE910" s="123"/>
      <c r="AF910" s="126">
        <v>0</v>
      </c>
      <c r="AG910" s="123"/>
      <c r="AH910" s="125">
        <v>6.5600000000000103</v>
      </c>
      <c r="AI910" s="123" t="s">
        <v>309</v>
      </c>
      <c r="AJ910" s="123" t="s">
        <v>95</v>
      </c>
      <c r="AK910" s="124">
        <v>2.1098177675000001</v>
      </c>
      <c r="AL910" s="123" t="s">
        <v>159</v>
      </c>
      <c r="AM910" s="36">
        <v>43137</v>
      </c>
      <c r="AN910" s="123" t="s">
        <v>9271</v>
      </c>
      <c r="AO910" s="123" t="s">
        <v>12092</v>
      </c>
      <c r="AP910" s="123" t="s">
        <v>236</v>
      </c>
      <c r="AQ910" s="123" t="s">
        <v>162</v>
      </c>
    </row>
    <row r="911" spans="1:43">
      <c r="A911" s="123" t="s">
        <v>8838</v>
      </c>
      <c r="B911" s="123" t="s">
        <v>8839</v>
      </c>
      <c r="C911" s="36">
        <v>43830</v>
      </c>
      <c r="D911" s="124">
        <v>1.0936999999999999</v>
      </c>
      <c r="E911" s="124">
        <v>1.1832</v>
      </c>
      <c r="F911" s="125">
        <v>0.22910557184750599</v>
      </c>
      <c r="G911" s="36">
        <v>43829</v>
      </c>
      <c r="H911" s="124">
        <v>1.0911999999999999</v>
      </c>
      <c r="I911" s="125">
        <v>12.4379369405099</v>
      </c>
      <c r="J911" s="123" t="s">
        <v>12093</v>
      </c>
      <c r="K911" s="125">
        <v>0.97867232942480198</v>
      </c>
      <c r="L911" s="125">
        <v>3.0297404715915102</v>
      </c>
      <c r="M911" s="130">
        <v>5.02711733373605</v>
      </c>
      <c r="N911" s="137">
        <f t="shared" si="154"/>
        <v>20.1084693349442</v>
      </c>
      <c r="O911" s="132">
        <f t="shared" si="155"/>
        <v>0.20108469334944201</v>
      </c>
      <c r="P911" s="134">
        <f t="shared" si="156"/>
        <v>759</v>
      </c>
      <c r="Q911" s="134">
        <v>1124</v>
      </c>
      <c r="R911" s="134" t="str">
        <f t="shared" si="157"/>
        <v>759/1124</v>
      </c>
      <c r="S911" s="132">
        <f t="shared" si="158"/>
        <v>0.67526690391459077</v>
      </c>
      <c r="T911" s="137">
        <f t="shared" si="159"/>
        <v>66.236654804270458</v>
      </c>
      <c r="U911" s="133" t="e">
        <f ca="1">[1]!f_risk_annusharpe(A911,"2019/9/30","2019/12/31",1,1,3)</f>
        <v>#NAME?</v>
      </c>
      <c r="V911" s="134" t="e">
        <f t="shared" ca="1" si="160"/>
        <v>#NAME?</v>
      </c>
      <c r="W911" s="134">
        <f t="shared" si="161"/>
        <v>1124</v>
      </c>
      <c r="X911" s="134" t="e">
        <f t="shared" ca="1" si="162"/>
        <v>#NAME?</v>
      </c>
      <c r="Y911" s="132" t="e">
        <f t="shared" ca="1" si="163"/>
        <v>#NAME?</v>
      </c>
      <c r="Z911" s="137" t="e">
        <f t="shared" ca="1" si="164"/>
        <v>#NAME?</v>
      </c>
      <c r="AA911" s="125">
        <v>9.9209983038258809</v>
      </c>
      <c r="AB911" s="125">
        <v>12.4379369405099</v>
      </c>
      <c r="AC911" s="123" t="s">
        <v>12093</v>
      </c>
      <c r="AD911" s="125">
        <v>13.293791836346299</v>
      </c>
      <c r="AE911" s="123" t="s">
        <v>12094</v>
      </c>
      <c r="AF911" s="125">
        <v>17.659856936758899</v>
      </c>
      <c r="AG911" s="123" t="s">
        <v>12095</v>
      </c>
      <c r="AH911" s="125">
        <v>19.071775219999999</v>
      </c>
      <c r="AI911" s="123" t="s">
        <v>157</v>
      </c>
      <c r="AJ911" s="123" t="s">
        <v>189</v>
      </c>
      <c r="AK911" s="124">
        <v>1.0644545613</v>
      </c>
      <c r="AL911" s="123" t="s">
        <v>159</v>
      </c>
      <c r="AM911" s="36">
        <v>42430</v>
      </c>
      <c r="AN911" s="123" t="s">
        <v>9271</v>
      </c>
      <c r="AO911" s="123" t="s">
        <v>12096</v>
      </c>
      <c r="AP911" s="123" t="s">
        <v>215</v>
      </c>
      <c r="AQ911" s="123" t="s">
        <v>185</v>
      </c>
    </row>
    <row r="912" spans="1:43">
      <c r="A912" s="123" t="s">
        <v>8840</v>
      </c>
      <c r="B912" s="123" t="s">
        <v>8841</v>
      </c>
      <c r="C912" s="36">
        <v>43830</v>
      </c>
      <c r="D912" s="124">
        <v>1.2509999999999999</v>
      </c>
      <c r="E912" s="124">
        <v>1.2509999999999999</v>
      </c>
      <c r="F912" s="125">
        <v>0.16012810248196799</v>
      </c>
      <c r="G912" s="36">
        <v>43829</v>
      </c>
      <c r="H912" s="124">
        <v>1.2490000000000001</v>
      </c>
      <c r="I912" s="125">
        <v>12.398921832884101</v>
      </c>
      <c r="J912" s="123" t="s">
        <v>12097</v>
      </c>
      <c r="K912" s="125">
        <v>1.2135922330097</v>
      </c>
      <c r="L912" s="125">
        <v>3.5596026490066199</v>
      </c>
      <c r="M912" s="130">
        <v>5.2144659377628102</v>
      </c>
      <c r="N912" s="137">
        <f t="shared" si="154"/>
        <v>20.857863751051241</v>
      </c>
      <c r="O912" s="132">
        <f t="shared" si="155"/>
        <v>0.20857863751051242</v>
      </c>
      <c r="P912" s="134">
        <f t="shared" si="156"/>
        <v>741</v>
      </c>
      <c r="Q912" s="134">
        <v>1124</v>
      </c>
      <c r="R912" s="134" t="str">
        <f t="shared" si="157"/>
        <v>741/1124</v>
      </c>
      <c r="S912" s="132">
        <f t="shared" si="158"/>
        <v>0.65925266903914592</v>
      </c>
      <c r="T912" s="137">
        <f t="shared" si="159"/>
        <v>67.037366548042712</v>
      </c>
      <c r="U912" s="133" t="e">
        <f ca="1">[1]!f_risk_annusharpe(A912,"2019/9/30","2019/12/31",1,1,3)</f>
        <v>#NAME?</v>
      </c>
      <c r="V912" s="134" t="e">
        <f t="shared" ca="1" si="160"/>
        <v>#NAME?</v>
      </c>
      <c r="W912" s="134">
        <f t="shared" si="161"/>
        <v>1124</v>
      </c>
      <c r="X912" s="134" t="e">
        <f t="shared" ca="1" si="162"/>
        <v>#NAME?</v>
      </c>
      <c r="Y912" s="132" t="e">
        <f t="shared" ca="1" si="163"/>
        <v>#NAME?</v>
      </c>
      <c r="Z912" s="137" t="e">
        <f t="shared" ca="1" si="164"/>
        <v>#NAME?</v>
      </c>
      <c r="AA912" s="125">
        <v>7.0145423438836501</v>
      </c>
      <c r="AB912" s="125">
        <v>12.398921832884101</v>
      </c>
      <c r="AC912" s="123" t="s">
        <v>12097</v>
      </c>
      <c r="AD912" s="125">
        <v>14.7706422018348</v>
      </c>
      <c r="AE912" s="123" t="s">
        <v>12098</v>
      </c>
      <c r="AF912" s="125">
        <v>25.225225225225198</v>
      </c>
      <c r="AG912" s="123" t="s">
        <v>12099</v>
      </c>
      <c r="AH912" s="125">
        <v>25.1</v>
      </c>
      <c r="AI912" s="123" t="s">
        <v>163</v>
      </c>
      <c r="AJ912" s="123" t="s">
        <v>166</v>
      </c>
      <c r="AK912" s="124">
        <v>1.1035262469</v>
      </c>
      <c r="AL912" s="123" t="s">
        <v>159</v>
      </c>
      <c r="AM912" s="36">
        <v>42304</v>
      </c>
      <c r="AN912" s="123" t="s">
        <v>9271</v>
      </c>
      <c r="AO912" s="123" t="s">
        <v>12100</v>
      </c>
      <c r="AP912" s="123" t="s">
        <v>219</v>
      </c>
      <c r="AQ912" s="123" t="s">
        <v>204</v>
      </c>
    </row>
    <row r="913" spans="1:43">
      <c r="A913" s="123" t="s">
        <v>8842</v>
      </c>
      <c r="B913" s="123" t="s">
        <v>8843</v>
      </c>
      <c r="C913" s="36">
        <v>43830</v>
      </c>
      <c r="D913" s="124">
        <v>1.0945</v>
      </c>
      <c r="E913" s="124">
        <v>1.0945</v>
      </c>
      <c r="F913" s="125">
        <v>0.80125253269478103</v>
      </c>
      <c r="G913" s="36">
        <v>43829</v>
      </c>
      <c r="H913" s="124">
        <v>1.0858000000000001</v>
      </c>
      <c r="I913" s="125">
        <v>12.3832015607352</v>
      </c>
      <c r="J913" s="123" t="s">
        <v>12101</v>
      </c>
      <c r="K913" s="125">
        <v>2.7892561983471098</v>
      </c>
      <c r="L913" s="125">
        <v>5.1797040169133304</v>
      </c>
      <c r="M913" s="130">
        <v>0.96863468634685901</v>
      </c>
      <c r="N913" s="137">
        <f t="shared" si="154"/>
        <v>3.874538745387436</v>
      </c>
      <c r="O913" s="132">
        <f t="shared" si="155"/>
        <v>3.8745387453874361E-2</v>
      </c>
      <c r="P913" s="134">
        <f t="shared" si="156"/>
        <v>1103</v>
      </c>
      <c r="Q913" s="134">
        <v>1124</v>
      </c>
      <c r="R913" s="134" t="str">
        <f t="shared" si="157"/>
        <v>1103/1124</v>
      </c>
      <c r="S913" s="132">
        <f t="shared" si="158"/>
        <v>0.98131672597864772</v>
      </c>
      <c r="T913" s="137">
        <f t="shared" si="159"/>
        <v>60</v>
      </c>
      <c r="U913" s="133" t="e">
        <f ca="1">[1]!f_risk_annusharpe(A913,"2019/9/30","2019/12/31",1,1,3)</f>
        <v>#NAME?</v>
      </c>
      <c r="V913" s="134" t="e">
        <f t="shared" ca="1" si="160"/>
        <v>#NAME?</v>
      </c>
      <c r="W913" s="134">
        <f t="shared" si="161"/>
        <v>1124</v>
      </c>
      <c r="X913" s="134" t="e">
        <f t="shared" ca="1" si="162"/>
        <v>#NAME?</v>
      </c>
      <c r="Y913" s="132" t="e">
        <f t="shared" ca="1" si="163"/>
        <v>#NAME?</v>
      </c>
      <c r="Z913" s="137" t="e">
        <f t="shared" ca="1" si="164"/>
        <v>#NAME?</v>
      </c>
      <c r="AA913" s="125">
        <v>-0.58134253792351398</v>
      </c>
      <c r="AB913" s="125">
        <v>12.3832015607352</v>
      </c>
      <c r="AC913" s="123" t="s">
        <v>12101</v>
      </c>
      <c r="AD913" s="125">
        <v>5.9535333978702898</v>
      </c>
      <c r="AE913" s="123" t="s">
        <v>12102</v>
      </c>
      <c r="AF913" s="125">
        <v>9.0139442231075702</v>
      </c>
      <c r="AG913" s="123" t="s">
        <v>12103</v>
      </c>
      <c r="AH913" s="125">
        <v>9.4499999999999993</v>
      </c>
      <c r="AI913" s="123" t="s">
        <v>157</v>
      </c>
      <c r="AJ913" s="123" t="s">
        <v>189</v>
      </c>
      <c r="AK913" s="124">
        <v>0.95671672019999998</v>
      </c>
      <c r="AL913" s="123" t="s">
        <v>159</v>
      </c>
      <c r="AM913" s="36">
        <v>42391</v>
      </c>
      <c r="AN913" s="123" t="s">
        <v>9271</v>
      </c>
      <c r="AO913" s="123" t="s">
        <v>12104</v>
      </c>
      <c r="AP913" s="123" t="s">
        <v>394</v>
      </c>
      <c r="AQ913" s="123" t="s">
        <v>173</v>
      </c>
    </row>
    <row r="914" spans="1:43">
      <c r="A914" s="123" t="s">
        <v>8844</v>
      </c>
      <c r="B914" s="123" t="s">
        <v>8845</v>
      </c>
      <c r="C914" s="36">
        <v>43830</v>
      </c>
      <c r="D914" s="124">
        <v>1.153</v>
      </c>
      <c r="E914" s="124">
        <v>1.202</v>
      </c>
      <c r="F914" s="125">
        <v>0.173761946133793</v>
      </c>
      <c r="G914" s="36">
        <v>43829</v>
      </c>
      <c r="H914" s="124">
        <v>1.151</v>
      </c>
      <c r="I914" s="125">
        <v>12.378167641325501</v>
      </c>
      <c r="J914" s="123" t="s">
        <v>12105</v>
      </c>
      <c r="K914" s="125">
        <v>0.69868995633188202</v>
      </c>
      <c r="L914" s="125">
        <v>1.85512367491167</v>
      </c>
      <c r="M914" s="130">
        <v>3.0384271671134901</v>
      </c>
      <c r="N914" s="137">
        <f t="shared" si="154"/>
        <v>12.153708668453961</v>
      </c>
      <c r="O914" s="132">
        <f t="shared" si="155"/>
        <v>0.12153708668453961</v>
      </c>
      <c r="P914" s="134">
        <f t="shared" si="156"/>
        <v>948</v>
      </c>
      <c r="Q914" s="134">
        <v>1124</v>
      </c>
      <c r="R914" s="134" t="str">
        <f t="shared" si="157"/>
        <v>948/1124</v>
      </c>
      <c r="S914" s="132">
        <f t="shared" si="158"/>
        <v>0.84341637010676151</v>
      </c>
      <c r="T914" s="137">
        <f t="shared" si="159"/>
        <v>60</v>
      </c>
      <c r="U914" s="133" t="e">
        <f ca="1">[1]!f_risk_annusharpe(A914,"2019/9/30","2019/12/31",1,1,3)</f>
        <v>#NAME?</v>
      </c>
      <c r="V914" s="134" t="e">
        <f t="shared" ca="1" si="160"/>
        <v>#NAME?</v>
      </c>
      <c r="W914" s="134">
        <f t="shared" si="161"/>
        <v>1124</v>
      </c>
      <c r="X914" s="134" t="e">
        <f t="shared" ca="1" si="162"/>
        <v>#NAME?</v>
      </c>
      <c r="Y914" s="132" t="e">
        <f t="shared" ca="1" si="163"/>
        <v>#NAME?</v>
      </c>
      <c r="Z914" s="137" t="e">
        <f t="shared" ca="1" si="164"/>
        <v>#NAME?</v>
      </c>
      <c r="AA914" s="125">
        <v>10.0190839694656</v>
      </c>
      <c r="AB914" s="125">
        <v>12.378167641325501</v>
      </c>
      <c r="AC914" s="123" t="s">
        <v>12105</v>
      </c>
      <c r="AD914" s="125">
        <v>10.8558149678604</v>
      </c>
      <c r="AE914" s="123" t="s">
        <v>12106</v>
      </c>
      <c r="AF914" s="125">
        <v>22.8097482197355</v>
      </c>
      <c r="AG914" s="123" t="s">
        <v>12107</v>
      </c>
      <c r="AH914" s="125">
        <v>20.721982499999999</v>
      </c>
      <c r="AI914" s="123" t="s">
        <v>163</v>
      </c>
      <c r="AJ914" s="123" t="s">
        <v>166</v>
      </c>
      <c r="AK914" s="124">
        <v>2.0406516114</v>
      </c>
      <c r="AL914" s="123" t="s">
        <v>159</v>
      </c>
      <c r="AM914" s="36">
        <v>42601</v>
      </c>
      <c r="AN914" s="123" t="s">
        <v>9271</v>
      </c>
      <c r="AO914" s="123" t="s">
        <v>12108</v>
      </c>
      <c r="AP914" s="123" t="s">
        <v>211</v>
      </c>
      <c r="AQ914" s="123" t="s">
        <v>338</v>
      </c>
    </row>
    <row r="915" spans="1:43">
      <c r="A915" s="123" t="s">
        <v>8846</v>
      </c>
      <c r="B915" s="123" t="s">
        <v>8847</v>
      </c>
      <c r="C915" s="36">
        <v>43830</v>
      </c>
      <c r="D915" s="124">
        <v>1.2706</v>
      </c>
      <c r="E915" s="124">
        <v>1.538</v>
      </c>
      <c r="F915" s="125">
        <v>0.149759596437291</v>
      </c>
      <c r="G915" s="36">
        <v>43829</v>
      </c>
      <c r="H915" s="124">
        <v>1.2686999999999999</v>
      </c>
      <c r="I915" s="125">
        <v>12.3520370314211</v>
      </c>
      <c r="J915" s="123" t="s">
        <v>12109</v>
      </c>
      <c r="K915" s="125">
        <v>0.67348070675857297</v>
      </c>
      <c r="L915" s="125">
        <v>2.0316204941113698</v>
      </c>
      <c r="M915" s="130">
        <v>3.3596168561920599</v>
      </c>
      <c r="N915" s="137">
        <f t="shared" si="154"/>
        <v>13.438467424768239</v>
      </c>
      <c r="O915" s="132">
        <f t="shared" si="155"/>
        <v>0.13438467424768238</v>
      </c>
      <c r="P915" s="134">
        <f t="shared" si="156"/>
        <v>909</v>
      </c>
      <c r="Q915" s="134">
        <v>1124</v>
      </c>
      <c r="R915" s="134" t="str">
        <f t="shared" si="157"/>
        <v>909/1124</v>
      </c>
      <c r="S915" s="132">
        <f t="shared" si="158"/>
        <v>0.80871886120996439</v>
      </c>
      <c r="T915" s="137">
        <f t="shared" si="159"/>
        <v>60</v>
      </c>
      <c r="U915" s="133" t="e">
        <f ca="1">[1]!f_risk_annusharpe(A915,"2019/9/30","2019/12/31",1,1,3)</f>
        <v>#NAME?</v>
      </c>
      <c r="V915" s="134" t="e">
        <f t="shared" ca="1" si="160"/>
        <v>#NAME?</v>
      </c>
      <c r="W915" s="134">
        <f t="shared" si="161"/>
        <v>1124</v>
      </c>
      <c r="X915" s="134" t="e">
        <f t="shared" ca="1" si="162"/>
        <v>#NAME?</v>
      </c>
      <c r="Y915" s="132" t="e">
        <f t="shared" ca="1" si="163"/>
        <v>#NAME?</v>
      </c>
      <c r="Z915" s="137" t="e">
        <f t="shared" ca="1" si="164"/>
        <v>#NAME?</v>
      </c>
      <c r="AA915" s="125">
        <v>4.3699498942967701</v>
      </c>
      <c r="AB915" s="125">
        <v>12.3520370314211</v>
      </c>
      <c r="AC915" s="123" t="s">
        <v>12109</v>
      </c>
      <c r="AD915" s="125">
        <v>15.8758498349261</v>
      </c>
      <c r="AE915" s="123" t="s">
        <v>12110</v>
      </c>
      <c r="AF915" s="125">
        <v>23.6539061375857</v>
      </c>
      <c r="AG915" s="123" t="s">
        <v>12111</v>
      </c>
      <c r="AH915" s="125">
        <v>33.3864418041804</v>
      </c>
      <c r="AI915" s="123" t="s">
        <v>163</v>
      </c>
      <c r="AJ915" s="123" t="s">
        <v>166</v>
      </c>
      <c r="AK915" s="124">
        <v>3.6960736193999999</v>
      </c>
      <c r="AL915" s="123" t="s">
        <v>159</v>
      </c>
      <c r="AM915" s="36">
        <v>42130</v>
      </c>
      <c r="AN915" s="123" t="s">
        <v>9271</v>
      </c>
      <c r="AO915" s="123" t="s">
        <v>10092</v>
      </c>
      <c r="AP915" s="123" t="s">
        <v>203</v>
      </c>
      <c r="AQ915" s="123" t="s">
        <v>207</v>
      </c>
    </row>
    <row r="916" spans="1:43">
      <c r="A916" s="123" t="s">
        <v>8848</v>
      </c>
      <c r="B916" s="123" t="s">
        <v>8849</v>
      </c>
      <c r="C916" s="36">
        <v>43830</v>
      </c>
      <c r="D916" s="124">
        <v>1.4359999999999999</v>
      </c>
      <c r="E916" s="124">
        <v>1.5649999999999999</v>
      </c>
      <c r="F916" s="125">
        <v>6.9686411149815705E-2</v>
      </c>
      <c r="G916" s="36">
        <v>43829</v>
      </c>
      <c r="H916" s="124">
        <v>1.4350000000000001</v>
      </c>
      <c r="I916" s="125">
        <v>12.312009707351899</v>
      </c>
      <c r="J916" s="123" t="s">
        <v>12112</v>
      </c>
      <c r="K916" s="125">
        <v>1.19802677942211</v>
      </c>
      <c r="L916" s="125">
        <v>3.0129143622994601</v>
      </c>
      <c r="M916" s="130">
        <v>2.93906997924404</v>
      </c>
      <c r="N916" s="137">
        <f t="shared" si="154"/>
        <v>11.75627991697616</v>
      </c>
      <c r="O916" s="132">
        <f t="shared" si="155"/>
        <v>0.1175627991697616</v>
      </c>
      <c r="P916" s="134">
        <f t="shared" si="156"/>
        <v>968</v>
      </c>
      <c r="Q916" s="134">
        <v>1124</v>
      </c>
      <c r="R916" s="134" t="str">
        <f t="shared" si="157"/>
        <v>968/1124</v>
      </c>
      <c r="S916" s="132">
        <f t="shared" si="158"/>
        <v>0.86120996441281139</v>
      </c>
      <c r="T916" s="137">
        <f t="shared" si="159"/>
        <v>60</v>
      </c>
      <c r="U916" s="133" t="e">
        <f ca="1">[1]!f_risk_annusharpe(A916,"2019/9/30","2019/12/31",1,1,3)</f>
        <v>#NAME?</v>
      </c>
      <c r="V916" s="134" t="e">
        <f t="shared" ca="1" si="160"/>
        <v>#NAME?</v>
      </c>
      <c r="W916" s="134">
        <f t="shared" si="161"/>
        <v>1124</v>
      </c>
      <c r="X916" s="134" t="e">
        <f t="shared" ca="1" si="162"/>
        <v>#NAME?</v>
      </c>
      <c r="Y916" s="132" t="e">
        <f t="shared" ca="1" si="163"/>
        <v>#NAME?</v>
      </c>
      <c r="Z916" s="137" t="e">
        <f t="shared" ca="1" si="164"/>
        <v>#NAME?</v>
      </c>
      <c r="AA916" s="125">
        <v>5.1244528704578496</v>
      </c>
      <c r="AB916" s="125">
        <v>12.312009707351899</v>
      </c>
      <c r="AC916" s="123" t="s">
        <v>12112</v>
      </c>
      <c r="AD916" s="125">
        <v>3.7238797626895299</v>
      </c>
      <c r="AE916" s="123" t="s">
        <v>12113</v>
      </c>
      <c r="AF916" s="125">
        <v>17.600243348281001</v>
      </c>
      <c r="AG916" s="123" t="s">
        <v>12114</v>
      </c>
      <c r="AH916" s="125">
        <v>57.349125600000001</v>
      </c>
      <c r="AI916" s="123" t="s">
        <v>163</v>
      </c>
      <c r="AJ916" s="123" t="s">
        <v>189</v>
      </c>
      <c r="AK916" s="124">
        <v>0.86725112559999995</v>
      </c>
      <c r="AL916" s="123" t="s">
        <v>159</v>
      </c>
      <c r="AM916" s="36">
        <v>41619</v>
      </c>
      <c r="AN916" s="123" t="s">
        <v>9271</v>
      </c>
      <c r="AO916" s="123" t="s">
        <v>584</v>
      </c>
      <c r="AP916" s="123" t="s">
        <v>261</v>
      </c>
      <c r="AQ916" s="123" t="s">
        <v>207</v>
      </c>
    </row>
    <row r="917" spans="1:43">
      <c r="A917" s="123" t="s">
        <v>8850</v>
      </c>
      <c r="B917" s="123" t="s">
        <v>8851</v>
      </c>
      <c r="C917" s="36">
        <v>43830</v>
      </c>
      <c r="D917" s="124">
        <v>1.1747000000000001</v>
      </c>
      <c r="E917" s="124">
        <v>1.1747000000000001</v>
      </c>
      <c r="F917" s="125">
        <v>0.230375426621173</v>
      </c>
      <c r="G917" s="36">
        <v>43829</v>
      </c>
      <c r="H917" s="124">
        <v>1.1719999999999999</v>
      </c>
      <c r="I917" s="125">
        <v>12.304015296367099</v>
      </c>
      <c r="J917" s="123" t="s">
        <v>12115</v>
      </c>
      <c r="K917" s="125">
        <v>0.78071379547015296</v>
      </c>
      <c r="L917" s="125">
        <v>2.9625734069594198</v>
      </c>
      <c r="M917" s="130">
        <v>4.4456299457633204</v>
      </c>
      <c r="N917" s="137">
        <f t="shared" si="154"/>
        <v>17.782519783053282</v>
      </c>
      <c r="O917" s="132">
        <f t="shared" si="155"/>
        <v>0.17782519783053283</v>
      </c>
      <c r="P917" s="134">
        <f t="shared" si="156"/>
        <v>807</v>
      </c>
      <c r="Q917" s="134">
        <v>1124</v>
      </c>
      <c r="R917" s="134" t="str">
        <f t="shared" si="157"/>
        <v>807/1124</v>
      </c>
      <c r="S917" s="132">
        <f t="shared" si="158"/>
        <v>0.71797153024911031</v>
      </c>
      <c r="T917" s="137">
        <f t="shared" si="159"/>
        <v>64.10142348754448</v>
      </c>
      <c r="U917" s="133" t="e">
        <f ca="1">[1]!f_risk_annusharpe(A917,"2019/9/30","2019/12/31",1,1,3)</f>
        <v>#NAME?</v>
      </c>
      <c r="V917" s="134" t="e">
        <f t="shared" ca="1" si="160"/>
        <v>#NAME?</v>
      </c>
      <c r="W917" s="134">
        <f t="shared" si="161"/>
        <v>1124</v>
      </c>
      <c r="X917" s="134" t="e">
        <f t="shared" ca="1" si="162"/>
        <v>#NAME?</v>
      </c>
      <c r="Y917" s="132" t="e">
        <f t="shared" ca="1" si="163"/>
        <v>#NAME?</v>
      </c>
      <c r="Z917" s="137" t="e">
        <f t="shared" ca="1" si="164"/>
        <v>#NAME?</v>
      </c>
      <c r="AA917" s="125">
        <v>9.9494571321602496</v>
      </c>
      <c r="AB917" s="125">
        <v>12.304015296367099</v>
      </c>
      <c r="AC917" s="123" t="s">
        <v>12115</v>
      </c>
      <c r="AD917" s="125">
        <v>14.0485436893204</v>
      </c>
      <c r="AE917" s="123" t="s">
        <v>12116</v>
      </c>
      <c r="AF917" s="125">
        <v>17.235528942115799</v>
      </c>
      <c r="AG917" s="123" t="s">
        <v>12117</v>
      </c>
      <c r="AH917" s="125">
        <v>17.47</v>
      </c>
      <c r="AI917" s="123" t="s">
        <v>163</v>
      </c>
      <c r="AJ917" s="123" t="s">
        <v>166</v>
      </c>
      <c r="AK917" s="124">
        <v>2.8304582422000002</v>
      </c>
      <c r="AL917" s="123" t="s">
        <v>159</v>
      </c>
      <c r="AM917" s="36">
        <v>42458</v>
      </c>
      <c r="AN917" s="123" t="s">
        <v>9271</v>
      </c>
      <c r="AO917" s="123" t="s">
        <v>12118</v>
      </c>
      <c r="AP917" s="123" t="s">
        <v>238</v>
      </c>
      <c r="AQ917" s="123" t="s">
        <v>185</v>
      </c>
    </row>
    <row r="918" spans="1:43">
      <c r="A918" s="123" t="s">
        <v>8852</v>
      </c>
      <c r="B918" s="123" t="s">
        <v>8853</v>
      </c>
      <c r="C918" s="36">
        <v>43830</v>
      </c>
      <c r="D918" s="124">
        <v>1.1034999999999999</v>
      </c>
      <c r="E918" s="124">
        <v>1.2415</v>
      </c>
      <c r="F918" s="125">
        <v>0.16338386130527399</v>
      </c>
      <c r="G918" s="36">
        <v>43829</v>
      </c>
      <c r="H918" s="124">
        <v>1.1016999999999999</v>
      </c>
      <c r="I918" s="125">
        <v>12.2821420095969</v>
      </c>
      <c r="J918" s="123" t="s">
        <v>12119</v>
      </c>
      <c r="K918" s="125">
        <v>1.10866776617189</v>
      </c>
      <c r="L918" s="125">
        <v>3.02491132685901</v>
      </c>
      <c r="M918" s="130">
        <v>3.9370655761502098</v>
      </c>
      <c r="N918" s="137">
        <f t="shared" si="154"/>
        <v>15.748262304600839</v>
      </c>
      <c r="O918" s="132">
        <f t="shared" si="155"/>
        <v>0.15748262304600838</v>
      </c>
      <c r="P918" s="134">
        <f t="shared" si="156"/>
        <v>857</v>
      </c>
      <c r="Q918" s="134">
        <v>1124</v>
      </c>
      <c r="R918" s="134" t="str">
        <f t="shared" si="157"/>
        <v>857/1124</v>
      </c>
      <c r="S918" s="132">
        <f t="shared" si="158"/>
        <v>0.76245551601423489</v>
      </c>
      <c r="T918" s="137">
        <f t="shared" si="159"/>
        <v>61.877224199288257</v>
      </c>
      <c r="U918" s="133" t="e">
        <f ca="1">[1]!f_risk_annusharpe(A918,"2019/9/30","2019/12/31",1,1,3)</f>
        <v>#NAME?</v>
      </c>
      <c r="V918" s="134" t="e">
        <f t="shared" ca="1" si="160"/>
        <v>#NAME?</v>
      </c>
      <c r="W918" s="134">
        <f t="shared" si="161"/>
        <v>1124</v>
      </c>
      <c r="X918" s="134" t="e">
        <f t="shared" ca="1" si="162"/>
        <v>#NAME?</v>
      </c>
      <c r="Y918" s="132" t="e">
        <f t="shared" ca="1" si="163"/>
        <v>#NAME?</v>
      </c>
      <c r="Z918" s="137" t="e">
        <f t="shared" ca="1" si="164"/>
        <v>#NAME?</v>
      </c>
      <c r="AA918" s="125">
        <v>6.2048457115659303</v>
      </c>
      <c r="AB918" s="125">
        <v>12.2821420095969</v>
      </c>
      <c r="AC918" s="123" t="s">
        <v>12119</v>
      </c>
      <c r="AD918" s="125">
        <v>10.942555290162799</v>
      </c>
      <c r="AE918" s="123" t="s">
        <v>12120</v>
      </c>
      <c r="AF918" s="125">
        <v>21.5914916618189</v>
      </c>
      <c r="AG918" s="123" t="s">
        <v>12121</v>
      </c>
      <c r="AH918" s="125">
        <v>25.409464499999999</v>
      </c>
      <c r="AI918" s="123" t="s">
        <v>163</v>
      </c>
      <c r="AJ918" s="123" t="s">
        <v>166</v>
      </c>
      <c r="AK918" s="124">
        <v>0.55125367700000005</v>
      </c>
      <c r="AL918" s="123" t="s">
        <v>159</v>
      </c>
      <c r="AM918" s="36">
        <v>42174</v>
      </c>
      <c r="AN918" s="123" t="s">
        <v>9271</v>
      </c>
      <c r="AO918" s="123" t="s">
        <v>12122</v>
      </c>
      <c r="AP918" s="123" t="s">
        <v>427</v>
      </c>
      <c r="AQ918" s="123" t="s">
        <v>207</v>
      </c>
    </row>
    <row r="919" spans="1:43">
      <c r="A919" s="123" t="s">
        <v>8854</v>
      </c>
      <c r="B919" s="123" t="s">
        <v>8855</v>
      </c>
      <c r="C919" s="36">
        <v>43830</v>
      </c>
      <c r="D919" s="124">
        <v>0.79200000000000004</v>
      </c>
      <c r="E919" s="124">
        <v>0.79200000000000004</v>
      </c>
      <c r="F919" s="125">
        <v>0.126422250316056</v>
      </c>
      <c r="G919" s="36">
        <v>43829</v>
      </c>
      <c r="H919" s="124">
        <v>0.79100000000000004</v>
      </c>
      <c r="I919" s="125">
        <v>12.1813031161473</v>
      </c>
      <c r="J919" s="123" t="s">
        <v>12123</v>
      </c>
      <c r="K919" s="125">
        <v>1.14942528735632</v>
      </c>
      <c r="L919" s="125">
        <v>4.4854881266490798</v>
      </c>
      <c r="M919" s="130">
        <v>6.7385444743935397</v>
      </c>
      <c r="N919" s="137">
        <f t="shared" si="154"/>
        <v>26.954177897574159</v>
      </c>
      <c r="O919" s="132">
        <f t="shared" si="155"/>
        <v>0.26954177897574161</v>
      </c>
      <c r="P919" s="134">
        <f t="shared" si="156"/>
        <v>623</v>
      </c>
      <c r="Q919" s="134">
        <v>1124</v>
      </c>
      <c r="R919" s="134" t="str">
        <f t="shared" si="157"/>
        <v>623/1124</v>
      </c>
      <c r="S919" s="132">
        <f t="shared" si="158"/>
        <v>0.55427046263345192</v>
      </c>
      <c r="T919" s="137">
        <f t="shared" si="159"/>
        <v>72.286476868327412</v>
      </c>
      <c r="U919" s="133" t="e">
        <f ca="1">[1]!f_risk_annusharpe(A919,"2019/9/30","2019/12/31",1,1,3)</f>
        <v>#NAME?</v>
      </c>
      <c r="V919" s="134" t="e">
        <f t="shared" ca="1" si="160"/>
        <v>#NAME?</v>
      </c>
      <c r="W919" s="134">
        <f t="shared" si="161"/>
        <v>1124</v>
      </c>
      <c r="X919" s="134" t="e">
        <f t="shared" ca="1" si="162"/>
        <v>#NAME?</v>
      </c>
      <c r="Y919" s="132" t="e">
        <f t="shared" ca="1" si="163"/>
        <v>#NAME?</v>
      </c>
      <c r="Z919" s="137" t="e">
        <f t="shared" ca="1" si="164"/>
        <v>#NAME?</v>
      </c>
      <c r="AA919" s="125">
        <v>6.3087248322147698</v>
      </c>
      <c r="AB919" s="125">
        <v>12.1813031161473</v>
      </c>
      <c r="AC919" s="123" t="s">
        <v>12123</v>
      </c>
      <c r="AD919" s="125">
        <v>-20.0807265388496</v>
      </c>
      <c r="AE919" s="123" t="s">
        <v>12124</v>
      </c>
      <c r="AF919" s="126">
        <v>0</v>
      </c>
      <c r="AG919" s="123"/>
      <c r="AH919" s="125">
        <v>-20.8</v>
      </c>
      <c r="AI919" s="123" t="s">
        <v>163</v>
      </c>
      <c r="AJ919" s="123" t="s">
        <v>95</v>
      </c>
      <c r="AK919" s="124">
        <v>2.2004099580999998</v>
      </c>
      <c r="AL919" s="123" t="s">
        <v>159</v>
      </c>
      <c r="AM919" s="36">
        <v>42760</v>
      </c>
      <c r="AN919" s="123" t="s">
        <v>9271</v>
      </c>
      <c r="AO919" s="123" t="s">
        <v>12125</v>
      </c>
      <c r="AP919" s="123" t="s">
        <v>245</v>
      </c>
      <c r="AQ919" s="123" t="s">
        <v>185</v>
      </c>
    </row>
    <row r="920" spans="1:43">
      <c r="A920" s="123" t="s">
        <v>8856</v>
      </c>
      <c r="B920" s="123" t="s">
        <v>8857</v>
      </c>
      <c r="C920" s="36">
        <v>43830</v>
      </c>
      <c r="D920" s="124">
        <v>1.099</v>
      </c>
      <c r="E920" s="124">
        <v>1.139</v>
      </c>
      <c r="F920" s="125">
        <v>-0.45289855072465701</v>
      </c>
      <c r="G920" s="36">
        <v>43829</v>
      </c>
      <c r="H920" s="124">
        <v>1.1040000000000001</v>
      </c>
      <c r="I920" s="125">
        <v>12.1718069813176</v>
      </c>
      <c r="J920" s="123" t="s">
        <v>12126</v>
      </c>
      <c r="K920" s="125">
        <v>1.0110294117646901</v>
      </c>
      <c r="L920" s="125">
        <v>4.3684901387732804</v>
      </c>
      <c r="M920" s="130">
        <v>4.6666858248840599</v>
      </c>
      <c r="N920" s="137">
        <f t="shared" si="154"/>
        <v>18.66674329953624</v>
      </c>
      <c r="O920" s="132">
        <f t="shared" si="155"/>
        <v>0.1866674329953624</v>
      </c>
      <c r="P920" s="134">
        <f t="shared" si="156"/>
        <v>788</v>
      </c>
      <c r="Q920" s="134">
        <v>1124</v>
      </c>
      <c r="R920" s="134" t="str">
        <f t="shared" si="157"/>
        <v>788/1124</v>
      </c>
      <c r="S920" s="132">
        <f t="shared" si="158"/>
        <v>0.70106761565836295</v>
      </c>
      <c r="T920" s="137">
        <f t="shared" si="159"/>
        <v>64.94661921708186</v>
      </c>
      <c r="U920" s="133" t="e">
        <f ca="1">[1]!f_risk_annusharpe(A920,"2019/9/30","2019/12/31",1,1,3)</f>
        <v>#NAME?</v>
      </c>
      <c r="V920" s="134" t="e">
        <f t="shared" ca="1" si="160"/>
        <v>#NAME?</v>
      </c>
      <c r="W920" s="134">
        <f t="shared" si="161"/>
        <v>1124</v>
      </c>
      <c r="X920" s="134" t="e">
        <f t="shared" ca="1" si="162"/>
        <v>#NAME?</v>
      </c>
      <c r="Y920" s="132" t="e">
        <f t="shared" ca="1" si="163"/>
        <v>#NAME?</v>
      </c>
      <c r="Z920" s="137" t="e">
        <f t="shared" ca="1" si="164"/>
        <v>#NAME?</v>
      </c>
      <c r="AA920" s="125">
        <v>9.2445527993322791</v>
      </c>
      <c r="AB920" s="125">
        <v>12.1718069813176</v>
      </c>
      <c r="AC920" s="123" t="s">
        <v>12126</v>
      </c>
      <c r="AD920" s="125">
        <v>4.5634534372135498</v>
      </c>
      <c r="AE920" s="123" t="s">
        <v>12127</v>
      </c>
      <c r="AF920" s="126">
        <v>0</v>
      </c>
      <c r="AG920" s="123"/>
      <c r="AH920" s="125">
        <v>14.0787277</v>
      </c>
      <c r="AI920" s="123" t="s">
        <v>174</v>
      </c>
      <c r="AJ920" s="123" t="s">
        <v>95</v>
      </c>
      <c r="AK920" s="124">
        <v>4.2012412551000002</v>
      </c>
      <c r="AL920" s="123" t="s">
        <v>159</v>
      </c>
      <c r="AM920" s="36">
        <v>42795</v>
      </c>
      <c r="AN920" s="123" t="s">
        <v>9271</v>
      </c>
      <c r="AO920" s="123" t="s">
        <v>12128</v>
      </c>
      <c r="AP920" s="123" t="s">
        <v>171</v>
      </c>
      <c r="AQ920" s="123" t="s">
        <v>229</v>
      </c>
    </row>
    <row r="921" spans="1:43">
      <c r="A921" s="123" t="s">
        <v>8858</v>
      </c>
      <c r="B921" s="123" t="s">
        <v>8859</v>
      </c>
      <c r="C921" s="36">
        <v>43830</v>
      </c>
      <c r="D921" s="124">
        <v>1.1831</v>
      </c>
      <c r="E921" s="124">
        <v>1.1831</v>
      </c>
      <c r="F921" s="125">
        <v>-0.18560701932000201</v>
      </c>
      <c r="G921" s="36">
        <v>43829</v>
      </c>
      <c r="H921" s="124">
        <v>1.1853</v>
      </c>
      <c r="I921" s="125">
        <v>12.0678222980013</v>
      </c>
      <c r="J921" s="123" t="s">
        <v>12129</v>
      </c>
      <c r="K921" s="125">
        <v>1.1628901239846099</v>
      </c>
      <c r="L921" s="125">
        <v>5.0244118952507799</v>
      </c>
      <c r="M921" s="130">
        <v>5.2018495465054198</v>
      </c>
      <c r="N921" s="137">
        <f t="shared" si="154"/>
        <v>20.807398186021679</v>
      </c>
      <c r="O921" s="132">
        <f t="shared" si="155"/>
        <v>0.20807398186021678</v>
      </c>
      <c r="P921" s="134">
        <f t="shared" si="156"/>
        <v>742</v>
      </c>
      <c r="Q921" s="134">
        <v>1124</v>
      </c>
      <c r="R921" s="134" t="str">
        <f t="shared" si="157"/>
        <v>742/1124</v>
      </c>
      <c r="S921" s="132">
        <f t="shared" si="158"/>
        <v>0.66014234875444844</v>
      </c>
      <c r="T921" s="137">
        <f t="shared" si="159"/>
        <v>66.992882562277586</v>
      </c>
      <c r="U921" s="133" t="e">
        <f ca="1">[1]!f_risk_annusharpe(A921,"2019/9/30","2019/12/31",1,1,3)</f>
        <v>#NAME?</v>
      </c>
      <c r="V921" s="134" t="e">
        <f t="shared" ca="1" si="160"/>
        <v>#NAME?</v>
      </c>
      <c r="W921" s="134">
        <f t="shared" si="161"/>
        <v>1124</v>
      </c>
      <c r="X921" s="134" t="e">
        <f t="shared" ca="1" si="162"/>
        <v>#NAME?</v>
      </c>
      <c r="Y921" s="132" t="e">
        <f t="shared" ca="1" si="163"/>
        <v>#NAME?</v>
      </c>
      <c r="Z921" s="137" t="e">
        <f t="shared" ca="1" si="164"/>
        <v>#NAME?</v>
      </c>
      <c r="AA921" s="125">
        <v>8.5412844036697209</v>
      </c>
      <c r="AB921" s="125">
        <v>12.0678222980013</v>
      </c>
      <c r="AC921" s="123" t="s">
        <v>12129</v>
      </c>
      <c r="AD921" s="125">
        <v>12.5796935959654</v>
      </c>
      <c r="AE921" s="123" t="s">
        <v>12130</v>
      </c>
      <c r="AF921" s="126">
        <v>0</v>
      </c>
      <c r="AG921" s="123"/>
      <c r="AH921" s="125">
        <v>18.309999999999999</v>
      </c>
      <c r="AI921" s="123" t="s">
        <v>157</v>
      </c>
      <c r="AJ921" s="123" t="s">
        <v>95</v>
      </c>
      <c r="AK921" s="124">
        <v>0.70699199940000002</v>
      </c>
      <c r="AL921" s="123" t="s">
        <v>159</v>
      </c>
      <c r="AM921" s="36">
        <v>42956</v>
      </c>
      <c r="AN921" s="123" t="s">
        <v>9271</v>
      </c>
      <c r="AO921" s="123" t="s">
        <v>11941</v>
      </c>
      <c r="AP921" s="123" t="s">
        <v>249</v>
      </c>
      <c r="AQ921" s="123" t="s">
        <v>173</v>
      </c>
    </row>
    <row r="922" spans="1:43">
      <c r="A922" s="123" t="s">
        <v>8860</v>
      </c>
      <c r="B922" s="123" t="s">
        <v>8861</v>
      </c>
      <c r="C922" s="36">
        <v>43830</v>
      </c>
      <c r="D922" s="124">
        <v>1.1604000000000001</v>
      </c>
      <c r="E922" s="124">
        <v>1.2217</v>
      </c>
      <c r="F922" s="125">
        <v>3.4518684810318501E-2</v>
      </c>
      <c r="G922" s="36">
        <v>43829</v>
      </c>
      <c r="H922" s="124">
        <v>1.2</v>
      </c>
      <c r="I922" s="125">
        <v>12.0625676080773</v>
      </c>
      <c r="J922" s="123" t="s">
        <v>12131</v>
      </c>
      <c r="K922" s="125">
        <v>0.25173076814129902</v>
      </c>
      <c r="L922" s="125">
        <v>1.4206002211662601</v>
      </c>
      <c r="M922" s="130">
        <v>2.3632833817450098</v>
      </c>
      <c r="N922" s="137">
        <f t="shared" si="154"/>
        <v>9.4531335269800394</v>
      </c>
      <c r="O922" s="132">
        <f t="shared" si="155"/>
        <v>9.4531335269800398E-2</v>
      </c>
      <c r="P922" s="134">
        <f t="shared" si="156"/>
        <v>1030</v>
      </c>
      <c r="Q922" s="134">
        <v>1124</v>
      </c>
      <c r="R922" s="134" t="str">
        <f t="shared" si="157"/>
        <v>1030/1124</v>
      </c>
      <c r="S922" s="132">
        <f t="shared" si="158"/>
        <v>0.91637010676156583</v>
      </c>
      <c r="T922" s="137">
        <f t="shared" si="159"/>
        <v>60</v>
      </c>
      <c r="U922" s="133" t="e">
        <f ca="1">[1]!f_risk_annusharpe(A922,"2019/9/30","2019/12/31",1,1,3)</f>
        <v>#NAME?</v>
      </c>
      <c r="V922" s="134" t="e">
        <f t="shared" ca="1" si="160"/>
        <v>#NAME?</v>
      </c>
      <c r="W922" s="134">
        <f t="shared" si="161"/>
        <v>1124</v>
      </c>
      <c r="X922" s="134" t="e">
        <f t="shared" ca="1" si="162"/>
        <v>#NAME?</v>
      </c>
      <c r="Y922" s="132" t="e">
        <f t="shared" ca="1" si="163"/>
        <v>#NAME?</v>
      </c>
      <c r="Z922" s="137" t="e">
        <f t="shared" ca="1" si="164"/>
        <v>#NAME?</v>
      </c>
      <c r="AA922" s="125">
        <v>7.9800507526962301</v>
      </c>
      <c r="AB922" s="125">
        <v>12.0625676080773</v>
      </c>
      <c r="AC922" s="123" t="s">
        <v>12131</v>
      </c>
      <c r="AD922" s="125">
        <v>13.267996246246801</v>
      </c>
      <c r="AE922" s="123" t="s">
        <v>12132</v>
      </c>
      <c r="AF922" s="125">
        <v>19.080694481150399</v>
      </c>
      <c r="AG922" s="123" t="s">
        <v>12133</v>
      </c>
      <c r="AH922" s="125">
        <v>22.557850760000001</v>
      </c>
      <c r="AI922" s="123" t="s">
        <v>163</v>
      </c>
      <c r="AJ922" s="123" t="s">
        <v>166</v>
      </c>
      <c r="AK922" s="124">
        <v>9.5234095651999997</v>
      </c>
      <c r="AL922" s="123" t="s">
        <v>159</v>
      </c>
      <c r="AM922" s="36">
        <v>42332</v>
      </c>
      <c r="AN922" s="123" t="s">
        <v>9271</v>
      </c>
      <c r="AO922" s="123" t="s">
        <v>212</v>
      </c>
      <c r="AP922" s="123" t="s">
        <v>175</v>
      </c>
      <c r="AQ922" s="123" t="s">
        <v>229</v>
      </c>
    </row>
    <row r="923" spans="1:43">
      <c r="A923" s="123" t="s">
        <v>8862</v>
      </c>
      <c r="B923" s="123" t="s">
        <v>8863</v>
      </c>
      <c r="C923" s="36">
        <v>43830</v>
      </c>
      <c r="D923" s="124">
        <v>1.1439999999999999</v>
      </c>
      <c r="E923" s="124">
        <v>1.575</v>
      </c>
      <c r="F923" s="125">
        <v>8.74890638670036E-2</v>
      </c>
      <c r="G923" s="36">
        <v>43829</v>
      </c>
      <c r="H923" s="124">
        <v>1.143</v>
      </c>
      <c r="I923" s="125">
        <v>12.0470127326151</v>
      </c>
      <c r="J923" s="123" t="s">
        <v>12134</v>
      </c>
      <c r="K923" s="125">
        <v>0.43898156277435302</v>
      </c>
      <c r="L923" s="125">
        <v>0.97087378640776001</v>
      </c>
      <c r="M923" s="130">
        <v>2.2341376228775598</v>
      </c>
      <c r="N923" s="137">
        <f t="shared" si="154"/>
        <v>8.9365504915102392</v>
      </c>
      <c r="O923" s="132">
        <f t="shared" si="155"/>
        <v>8.9365504915102395E-2</v>
      </c>
      <c r="P923" s="134">
        <f t="shared" si="156"/>
        <v>1042</v>
      </c>
      <c r="Q923" s="134">
        <v>1124</v>
      </c>
      <c r="R923" s="134" t="str">
        <f t="shared" si="157"/>
        <v>1042/1124</v>
      </c>
      <c r="S923" s="132">
        <f t="shared" si="158"/>
        <v>0.92704626334519569</v>
      </c>
      <c r="T923" s="137">
        <f t="shared" si="159"/>
        <v>60</v>
      </c>
      <c r="U923" s="133" t="e">
        <f ca="1">[1]!f_risk_annusharpe(A923,"2019/9/30","2019/12/31",1,1,3)</f>
        <v>#NAME?</v>
      </c>
      <c r="V923" s="134" t="e">
        <f t="shared" ca="1" si="160"/>
        <v>#NAME?</v>
      </c>
      <c r="W923" s="134">
        <f t="shared" si="161"/>
        <v>1124</v>
      </c>
      <c r="X923" s="134" t="e">
        <f t="shared" ca="1" si="162"/>
        <v>#NAME?</v>
      </c>
      <c r="Y923" s="132" t="e">
        <f t="shared" ca="1" si="163"/>
        <v>#NAME?</v>
      </c>
      <c r="Z923" s="137" t="e">
        <f t="shared" ca="1" si="164"/>
        <v>#NAME?</v>
      </c>
      <c r="AA923" s="125">
        <v>7.1161048689138502</v>
      </c>
      <c r="AB923" s="125">
        <v>12.0470127326151</v>
      </c>
      <c r="AC923" s="123" t="s">
        <v>12134</v>
      </c>
      <c r="AD923" s="125">
        <v>11.511338240092799</v>
      </c>
      <c r="AE923" s="123" t="s">
        <v>12135</v>
      </c>
      <c r="AF923" s="125">
        <v>23.444512264673399</v>
      </c>
      <c r="AG923" s="123" t="s">
        <v>12136</v>
      </c>
      <c r="AH923" s="125">
        <v>63.412048800000001</v>
      </c>
      <c r="AI923" s="123" t="s">
        <v>157</v>
      </c>
      <c r="AJ923" s="123" t="s">
        <v>166</v>
      </c>
      <c r="AK923" s="124">
        <v>5.1883180821000003</v>
      </c>
      <c r="AL923" s="123" t="s">
        <v>159</v>
      </c>
      <c r="AM923" s="36">
        <v>41729</v>
      </c>
      <c r="AN923" s="123" t="s">
        <v>9271</v>
      </c>
      <c r="AO923" s="123" t="s">
        <v>571</v>
      </c>
      <c r="AP923" s="123" t="s">
        <v>196</v>
      </c>
      <c r="AQ923" s="123" t="s">
        <v>165</v>
      </c>
    </row>
    <row r="924" spans="1:43">
      <c r="A924" s="123" t="s">
        <v>8864</v>
      </c>
      <c r="B924" s="123" t="s">
        <v>8865</v>
      </c>
      <c r="C924" s="36">
        <v>43830</v>
      </c>
      <c r="D924" s="124">
        <v>1.0341</v>
      </c>
      <c r="E924" s="124">
        <v>1.0341</v>
      </c>
      <c r="F924" s="125">
        <v>9.6796050721141405E-2</v>
      </c>
      <c r="G924" s="36">
        <v>43829</v>
      </c>
      <c r="H924" s="124">
        <v>1.0330999999999999</v>
      </c>
      <c r="I924" s="125">
        <v>12.0368364030336</v>
      </c>
      <c r="J924" s="123" t="s">
        <v>12137</v>
      </c>
      <c r="K924" s="125">
        <v>0.82878315132604796</v>
      </c>
      <c r="L924" s="125">
        <v>2.44699821676243</v>
      </c>
      <c r="M924" s="130">
        <v>4.3491422805247204</v>
      </c>
      <c r="N924" s="137">
        <f t="shared" si="154"/>
        <v>17.396569122098882</v>
      </c>
      <c r="O924" s="132">
        <f t="shared" si="155"/>
        <v>0.17396569122098882</v>
      </c>
      <c r="P924" s="134">
        <f t="shared" si="156"/>
        <v>813</v>
      </c>
      <c r="Q924" s="134">
        <v>1124</v>
      </c>
      <c r="R924" s="134" t="str">
        <f t="shared" si="157"/>
        <v>813/1124</v>
      </c>
      <c r="S924" s="132">
        <f t="shared" si="158"/>
        <v>0.7233096085409253</v>
      </c>
      <c r="T924" s="137">
        <f t="shared" si="159"/>
        <v>63.834519572953738</v>
      </c>
      <c r="U924" s="133" t="e">
        <f ca="1">[1]!f_risk_annusharpe(A924,"2019/9/30","2019/12/31",1,1,3)</f>
        <v>#NAME?</v>
      </c>
      <c r="V924" s="134" t="e">
        <f t="shared" ca="1" si="160"/>
        <v>#NAME?</v>
      </c>
      <c r="W924" s="134">
        <f t="shared" si="161"/>
        <v>1124</v>
      </c>
      <c r="X924" s="134" t="e">
        <f t="shared" ca="1" si="162"/>
        <v>#NAME?</v>
      </c>
      <c r="Y924" s="132" t="e">
        <f t="shared" ca="1" si="163"/>
        <v>#NAME?</v>
      </c>
      <c r="Z924" s="137" t="e">
        <f t="shared" ca="1" si="164"/>
        <v>#NAME?</v>
      </c>
      <c r="AA924" s="125">
        <v>8.4530676455165192</v>
      </c>
      <c r="AB924" s="125">
        <v>12.0368364030336</v>
      </c>
      <c r="AC924" s="123" t="s">
        <v>12137</v>
      </c>
      <c r="AD924" s="125">
        <v>-1.63606962807951</v>
      </c>
      <c r="AE924" s="123" t="s">
        <v>12138</v>
      </c>
      <c r="AF924" s="125">
        <v>-1.2698109604735599</v>
      </c>
      <c r="AG924" s="123" t="s">
        <v>12139</v>
      </c>
      <c r="AH924" s="125">
        <v>3.41</v>
      </c>
      <c r="AI924" s="123" t="s">
        <v>163</v>
      </c>
      <c r="AJ924" s="123" t="s">
        <v>158</v>
      </c>
      <c r="AK924" s="124">
        <v>2.2554431364999998</v>
      </c>
      <c r="AL924" s="123" t="s">
        <v>159</v>
      </c>
      <c r="AM924" s="36">
        <v>42150</v>
      </c>
      <c r="AN924" s="123" t="s">
        <v>9271</v>
      </c>
      <c r="AO924" s="123" t="s">
        <v>582</v>
      </c>
      <c r="AP924" s="123" t="s">
        <v>292</v>
      </c>
      <c r="AQ924" s="123" t="s">
        <v>241</v>
      </c>
    </row>
    <row r="925" spans="1:43">
      <c r="A925" s="123" t="s">
        <v>8866</v>
      </c>
      <c r="B925" s="123" t="s">
        <v>8867</v>
      </c>
      <c r="C925" s="36">
        <v>43830</v>
      </c>
      <c r="D925" s="124">
        <v>1.119</v>
      </c>
      <c r="E925" s="124">
        <v>1.2170000000000001</v>
      </c>
      <c r="F925" s="125">
        <v>0</v>
      </c>
      <c r="G925" s="36">
        <v>43829</v>
      </c>
      <c r="H925" s="124">
        <v>1.119</v>
      </c>
      <c r="I925" s="125">
        <v>12.012012012012001</v>
      </c>
      <c r="J925" s="123" t="s">
        <v>12140</v>
      </c>
      <c r="K925" s="125">
        <v>0.44883303411131797</v>
      </c>
      <c r="L925" s="125">
        <v>3.1336405529953901</v>
      </c>
      <c r="M925" s="130">
        <v>3.61111111111112</v>
      </c>
      <c r="N925" s="137">
        <f t="shared" si="154"/>
        <v>14.44444444444448</v>
      </c>
      <c r="O925" s="132">
        <f t="shared" si="155"/>
        <v>0.14444444444444479</v>
      </c>
      <c r="P925" s="134">
        <f t="shared" si="156"/>
        <v>889</v>
      </c>
      <c r="Q925" s="134">
        <v>1124</v>
      </c>
      <c r="R925" s="134" t="str">
        <f t="shared" si="157"/>
        <v>889/1124</v>
      </c>
      <c r="S925" s="132">
        <f t="shared" si="158"/>
        <v>0.79092526690391463</v>
      </c>
      <c r="T925" s="137">
        <f t="shared" si="159"/>
        <v>60.453736654804274</v>
      </c>
      <c r="U925" s="133" t="e">
        <f ca="1">[1]!f_risk_annusharpe(A925,"2019/9/30","2019/12/31",1,1,3)</f>
        <v>#NAME?</v>
      </c>
      <c r="V925" s="134" t="e">
        <f t="shared" ca="1" si="160"/>
        <v>#NAME?</v>
      </c>
      <c r="W925" s="134">
        <f t="shared" si="161"/>
        <v>1124</v>
      </c>
      <c r="X925" s="134" t="e">
        <f t="shared" ca="1" si="162"/>
        <v>#NAME?</v>
      </c>
      <c r="Y925" s="132" t="e">
        <f t="shared" ca="1" si="163"/>
        <v>#NAME?</v>
      </c>
      <c r="Z925" s="137" t="e">
        <f t="shared" ca="1" si="164"/>
        <v>#NAME?</v>
      </c>
      <c r="AA925" s="125">
        <v>4.8734770384255102</v>
      </c>
      <c r="AB925" s="125">
        <v>12.012012012012001</v>
      </c>
      <c r="AC925" s="123" t="s">
        <v>12140</v>
      </c>
      <c r="AD925" s="125">
        <v>12.693048359300199</v>
      </c>
      <c r="AE925" s="123" t="s">
        <v>12141</v>
      </c>
      <c r="AF925" s="125">
        <v>23.475021385542199</v>
      </c>
      <c r="AG925" s="123" t="s">
        <v>12142</v>
      </c>
      <c r="AH925" s="125">
        <v>22.981121300000002</v>
      </c>
      <c r="AI925" s="123" t="s">
        <v>163</v>
      </c>
      <c r="AJ925" s="123" t="s">
        <v>189</v>
      </c>
      <c r="AK925" s="124">
        <v>3.2604089888000001</v>
      </c>
      <c r="AL925" s="123" t="s">
        <v>159</v>
      </c>
      <c r="AM925" s="36">
        <v>42684</v>
      </c>
      <c r="AN925" s="123" t="s">
        <v>9271</v>
      </c>
      <c r="AO925" s="123" t="s">
        <v>308</v>
      </c>
      <c r="AP925" s="123" t="s">
        <v>215</v>
      </c>
      <c r="AQ925" s="123" t="s">
        <v>185</v>
      </c>
    </row>
    <row r="926" spans="1:43">
      <c r="A926" s="123" t="s">
        <v>8868</v>
      </c>
      <c r="B926" s="123" t="s">
        <v>8869</v>
      </c>
      <c r="C926" s="36">
        <v>43830</v>
      </c>
      <c r="D926" s="124">
        <v>1.0038</v>
      </c>
      <c r="E926" s="124">
        <v>1.0038</v>
      </c>
      <c r="F926" s="125">
        <v>0.36996300369963397</v>
      </c>
      <c r="G926" s="36">
        <v>43829</v>
      </c>
      <c r="H926" s="124">
        <v>1.0001</v>
      </c>
      <c r="I926" s="125">
        <v>12.006248605222099</v>
      </c>
      <c r="J926" s="123" t="s">
        <v>12143</v>
      </c>
      <c r="K926" s="125">
        <v>1.92932575142161</v>
      </c>
      <c r="L926" s="125">
        <v>3.4418796372629799</v>
      </c>
      <c r="M926" s="130">
        <v>3.1972859052123002</v>
      </c>
      <c r="N926" s="137">
        <f t="shared" si="154"/>
        <v>12.789143620849201</v>
      </c>
      <c r="O926" s="132">
        <f t="shared" si="155"/>
        <v>0.127891436208492</v>
      </c>
      <c r="P926" s="134">
        <f t="shared" si="156"/>
        <v>932</v>
      </c>
      <c r="Q926" s="134">
        <v>1124</v>
      </c>
      <c r="R926" s="134" t="str">
        <f t="shared" si="157"/>
        <v>932/1124</v>
      </c>
      <c r="S926" s="132">
        <f t="shared" si="158"/>
        <v>0.8291814946619217</v>
      </c>
      <c r="T926" s="137">
        <f t="shared" si="159"/>
        <v>60</v>
      </c>
      <c r="U926" s="133" t="e">
        <f ca="1">[1]!f_risk_annusharpe(A926,"2019/9/30","2019/12/31",1,1,3)</f>
        <v>#NAME?</v>
      </c>
      <c r="V926" s="134" t="e">
        <f t="shared" ca="1" si="160"/>
        <v>#NAME?</v>
      </c>
      <c r="W926" s="134">
        <f t="shared" si="161"/>
        <v>1124</v>
      </c>
      <c r="X926" s="134" t="e">
        <f t="shared" ca="1" si="162"/>
        <v>#NAME?</v>
      </c>
      <c r="Y926" s="132" t="e">
        <f t="shared" ca="1" si="163"/>
        <v>#NAME?</v>
      </c>
      <c r="Z926" s="137" t="e">
        <f t="shared" ca="1" si="164"/>
        <v>#NAME?</v>
      </c>
      <c r="AA926" s="125">
        <v>1.4041822406303699</v>
      </c>
      <c r="AB926" s="125">
        <v>12.006248605222099</v>
      </c>
      <c r="AC926" s="123" t="s">
        <v>12143</v>
      </c>
      <c r="AD926" s="125">
        <v>-4.5272969374167698</v>
      </c>
      <c r="AE926" s="123" t="s">
        <v>12144</v>
      </c>
      <c r="AF926" s="126">
        <v>0</v>
      </c>
      <c r="AG926" s="123"/>
      <c r="AH926" s="125">
        <v>0.380000000000003</v>
      </c>
      <c r="AI926" s="123" t="s">
        <v>157</v>
      </c>
      <c r="AJ926" s="123" t="s">
        <v>95</v>
      </c>
      <c r="AK926" s="124">
        <v>0.6166003108</v>
      </c>
      <c r="AL926" s="123" t="s">
        <v>159</v>
      </c>
      <c r="AM926" s="36">
        <v>42753</v>
      </c>
      <c r="AN926" s="123" t="s">
        <v>9271</v>
      </c>
      <c r="AO926" s="123" t="s">
        <v>3624</v>
      </c>
      <c r="AP926" s="123" t="s">
        <v>211</v>
      </c>
      <c r="AQ926" s="123" t="s">
        <v>181</v>
      </c>
    </row>
    <row r="927" spans="1:43">
      <c r="A927" s="123" t="s">
        <v>8870</v>
      </c>
      <c r="B927" s="123" t="s">
        <v>8871</v>
      </c>
      <c r="C927" s="36">
        <v>43830</v>
      </c>
      <c r="D927" s="124">
        <v>1.1457999999999999</v>
      </c>
      <c r="E927" s="124">
        <v>1.1457999999999999</v>
      </c>
      <c r="F927" s="125">
        <v>-1.7452006980800901E-2</v>
      </c>
      <c r="G927" s="36">
        <v>43829</v>
      </c>
      <c r="H927" s="124">
        <v>1.1459999999999999</v>
      </c>
      <c r="I927" s="125">
        <v>11.938257131692099</v>
      </c>
      <c r="J927" s="123" t="s">
        <v>12145</v>
      </c>
      <c r="K927" s="125">
        <v>0.376697328077089</v>
      </c>
      <c r="L927" s="125">
        <v>5.3221803474583904</v>
      </c>
      <c r="M927" s="130">
        <v>6.2499999999999902</v>
      </c>
      <c r="N927" s="137">
        <f t="shared" si="154"/>
        <v>24.999999999999961</v>
      </c>
      <c r="O927" s="132">
        <f t="shared" si="155"/>
        <v>0.24999999999999961</v>
      </c>
      <c r="P927" s="134">
        <f t="shared" si="156"/>
        <v>658</v>
      </c>
      <c r="Q927" s="134">
        <v>1124</v>
      </c>
      <c r="R927" s="134" t="str">
        <f t="shared" si="157"/>
        <v>658/1124</v>
      </c>
      <c r="S927" s="132">
        <f t="shared" si="158"/>
        <v>0.58540925266903909</v>
      </c>
      <c r="T927" s="137">
        <f t="shared" si="159"/>
        <v>70.729537366548044</v>
      </c>
      <c r="U927" s="133" t="e">
        <f ca="1">[1]!f_risk_annusharpe(A927,"2019/9/30","2019/12/31",1,1,3)</f>
        <v>#NAME?</v>
      </c>
      <c r="V927" s="134" t="e">
        <f t="shared" ca="1" si="160"/>
        <v>#NAME?</v>
      </c>
      <c r="W927" s="134">
        <f t="shared" si="161"/>
        <v>1124</v>
      </c>
      <c r="X927" s="134" t="e">
        <f t="shared" ca="1" si="162"/>
        <v>#NAME?</v>
      </c>
      <c r="Y927" s="132" t="e">
        <f t="shared" ca="1" si="163"/>
        <v>#NAME?</v>
      </c>
      <c r="Z927" s="137" t="e">
        <f t="shared" ca="1" si="164"/>
        <v>#NAME?</v>
      </c>
      <c r="AA927" s="125">
        <v>8.8335866261398195</v>
      </c>
      <c r="AB927" s="125">
        <v>11.938257131692099</v>
      </c>
      <c r="AC927" s="123" t="s">
        <v>12145</v>
      </c>
      <c r="AD927" s="125">
        <v>11.5676728334956</v>
      </c>
      <c r="AE927" s="123" t="s">
        <v>12146</v>
      </c>
      <c r="AF927" s="125">
        <v>13.7835153922542</v>
      </c>
      <c r="AG927" s="123" t="s">
        <v>12147</v>
      </c>
      <c r="AH927" s="125">
        <v>14.58</v>
      </c>
      <c r="AI927" s="123" t="s">
        <v>157</v>
      </c>
      <c r="AJ927" s="123" t="s">
        <v>189</v>
      </c>
      <c r="AK927" s="124">
        <v>1.0567649526</v>
      </c>
      <c r="AL927" s="123" t="s">
        <v>159</v>
      </c>
      <c r="AM927" s="36">
        <v>42486</v>
      </c>
      <c r="AN927" s="123" t="s">
        <v>9271</v>
      </c>
      <c r="AO927" s="123" t="s">
        <v>10376</v>
      </c>
      <c r="AP927" s="123" t="s">
        <v>233</v>
      </c>
      <c r="AQ927" s="123" t="s">
        <v>173</v>
      </c>
    </row>
    <row r="928" spans="1:43">
      <c r="A928" s="123" t="s">
        <v>8872</v>
      </c>
      <c r="B928" s="123" t="s">
        <v>8873</v>
      </c>
      <c r="C928" s="36">
        <v>43830</v>
      </c>
      <c r="D928" s="124">
        <v>1.1698</v>
      </c>
      <c r="E928" s="124">
        <v>1.2776000000000001</v>
      </c>
      <c r="F928" s="125">
        <v>3.4161847499423303E-2</v>
      </c>
      <c r="G928" s="36">
        <v>43829</v>
      </c>
      <c r="H928" s="124">
        <v>1.2094</v>
      </c>
      <c r="I928" s="125">
        <v>11.9356702823184</v>
      </c>
      <c r="J928" s="123" t="s">
        <v>12148</v>
      </c>
      <c r="K928" s="125">
        <v>0.23306987437099899</v>
      </c>
      <c r="L928" s="125">
        <v>1.46885555416513</v>
      </c>
      <c r="M928" s="130">
        <v>2.4050418801685001</v>
      </c>
      <c r="N928" s="137">
        <f t="shared" si="154"/>
        <v>9.6201675206740003</v>
      </c>
      <c r="O928" s="132">
        <f t="shared" si="155"/>
        <v>9.6201675206740001E-2</v>
      </c>
      <c r="P928" s="134">
        <f t="shared" si="156"/>
        <v>1026</v>
      </c>
      <c r="Q928" s="134">
        <v>1124</v>
      </c>
      <c r="R928" s="134" t="str">
        <f t="shared" si="157"/>
        <v>1026/1124</v>
      </c>
      <c r="S928" s="132">
        <f t="shared" si="158"/>
        <v>0.91281138790035588</v>
      </c>
      <c r="T928" s="137">
        <f t="shared" si="159"/>
        <v>60</v>
      </c>
      <c r="U928" s="133" t="e">
        <f ca="1">[1]!f_risk_annusharpe(A928,"2019/9/30","2019/12/31",1,1,3)</f>
        <v>#NAME?</v>
      </c>
      <c r="V928" s="134" t="e">
        <f t="shared" ca="1" si="160"/>
        <v>#NAME?</v>
      </c>
      <c r="W928" s="134">
        <f t="shared" si="161"/>
        <v>1124</v>
      </c>
      <c r="X928" s="134" t="e">
        <f t="shared" ca="1" si="162"/>
        <v>#NAME?</v>
      </c>
      <c r="Y928" s="132" t="e">
        <f t="shared" ca="1" si="163"/>
        <v>#NAME?</v>
      </c>
      <c r="Z928" s="137" t="e">
        <f t="shared" ca="1" si="164"/>
        <v>#NAME?</v>
      </c>
      <c r="AA928" s="125">
        <v>7.9226730394567904</v>
      </c>
      <c r="AB928" s="125">
        <v>11.9356702823184</v>
      </c>
      <c r="AC928" s="123" t="s">
        <v>12148</v>
      </c>
      <c r="AD928" s="125">
        <v>13.4932633242215</v>
      </c>
      <c r="AE928" s="123" t="s">
        <v>12149</v>
      </c>
      <c r="AF928" s="125">
        <v>18.800229561841299</v>
      </c>
      <c r="AG928" s="123" t="s">
        <v>12150</v>
      </c>
      <c r="AH928" s="125">
        <v>28.518088339999998</v>
      </c>
      <c r="AI928" s="123" t="s">
        <v>163</v>
      </c>
      <c r="AJ928" s="123" t="s">
        <v>166</v>
      </c>
      <c r="AK928" s="124">
        <v>9.5654221141000004</v>
      </c>
      <c r="AL928" s="123" t="s">
        <v>159</v>
      </c>
      <c r="AM928" s="36">
        <v>42075</v>
      </c>
      <c r="AN928" s="123" t="s">
        <v>9271</v>
      </c>
      <c r="AO928" s="123" t="s">
        <v>212</v>
      </c>
      <c r="AP928" s="123" t="s">
        <v>175</v>
      </c>
      <c r="AQ928" s="123" t="s">
        <v>181</v>
      </c>
    </row>
    <row r="929" spans="1:43">
      <c r="A929" s="123" t="s">
        <v>8874</v>
      </c>
      <c r="B929" s="123" t="s">
        <v>8875</v>
      </c>
      <c r="C929" s="36">
        <v>43830</v>
      </c>
      <c r="D929" s="124">
        <v>1.1081000000000001</v>
      </c>
      <c r="E929" s="124">
        <v>1.1081000000000001</v>
      </c>
      <c r="F929" s="125">
        <v>0.362286024816593</v>
      </c>
      <c r="G929" s="36">
        <v>43829</v>
      </c>
      <c r="H929" s="124">
        <v>1.1041000000000001</v>
      </c>
      <c r="I929" s="125">
        <v>11.8840872374798</v>
      </c>
      <c r="J929" s="123" t="s">
        <v>12151</v>
      </c>
      <c r="K929" s="125">
        <v>1.2888482632541101</v>
      </c>
      <c r="L929" s="125">
        <v>2.8876508820798601</v>
      </c>
      <c r="M929" s="130">
        <v>5.4931454683930001</v>
      </c>
      <c r="N929" s="137">
        <f t="shared" si="154"/>
        <v>21.972581873572</v>
      </c>
      <c r="O929" s="132">
        <f t="shared" si="155"/>
        <v>0.21972581873572</v>
      </c>
      <c r="P929" s="134">
        <f t="shared" si="156"/>
        <v>725</v>
      </c>
      <c r="Q929" s="134">
        <v>1124</v>
      </c>
      <c r="R929" s="134" t="str">
        <f t="shared" si="157"/>
        <v>725/1124</v>
      </c>
      <c r="S929" s="132">
        <f t="shared" si="158"/>
        <v>0.645017793594306</v>
      </c>
      <c r="T929" s="137">
        <f t="shared" si="159"/>
        <v>67.7491103202847</v>
      </c>
      <c r="U929" s="133" t="e">
        <f ca="1">[1]!f_risk_annusharpe(A929,"2019/9/30","2019/12/31",1,1,3)</f>
        <v>#NAME?</v>
      </c>
      <c r="V929" s="134" t="e">
        <f t="shared" ca="1" si="160"/>
        <v>#NAME?</v>
      </c>
      <c r="W929" s="134">
        <f t="shared" si="161"/>
        <v>1124</v>
      </c>
      <c r="X929" s="134" t="e">
        <f t="shared" ca="1" si="162"/>
        <v>#NAME?</v>
      </c>
      <c r="Y929" s="132" t="e">
        <f t="shared" ca="1" si="163"/>
        <v>#NAME?</v>
      </c>
      <c r="Z929" s="137" t="e">
        <f t="shared" ca="1" si="164"/>
        <v>#NAME?</v>
      </c>
      <c r="AA929" s="125">
        <v>6.0179869881362604</v>
      </c>
      <c r="AB929" s="125">
        <v>11.8840872374798</v>
      </c>
      <c r="AC929" s="123" t="s">
        <v>12151</v>
      </c>
      <c r="AD929" s="125">
        <v>4.1153810015973002</v>
      </c>
      <c r="AE929" s="123" t="s">
        <v>12152</v>
      </c>
      <c r="AF929" s="126">
        <v>0</v>
      </c>
      <c r="AG929" s="123"/>
      <c r="AH929" s="125">
        <v>10.81</v>
      </c>
      <c r="AI929" s="123" t="s">
        <v>157</v>
      </c>
      <c r="AJ929" s="123" t="s">
        <v>95</v>
      </c>
      <c r="AK929" s="124">
        <v>2.8937239558000001</v>
      </c>
      <c r="AL929" s="123" t="s">
        <v>159</v>
      </c>
      <c r="AM929" s="36">
        <v>42790</v>
      </c>
      <c r="AN929" s="123" t="s">
        <v>9271</v>
      </c>
      <c r="AO929" s="123" t="s">
        <v>585</v>
      </c>
      <c r="AP929" s="123" t="s">
        <v>490</v>
      </c>
      <c r="AQ929" s="123" t="s">
        <v>241</v>
      </c>
    </row>
    <row r="930" spans="1:43">
      <c r="A930" s="123" t="s">
        <v>8876</v>
      </c>
      <c r="B930" s="123" t="s">
        <v>8877</v>
      </c>
      <c r="C930" s="36">
        <v>43830</v>
      </c>
      <c r="D930" s="124">
        <v>1.2497</v>
      </c>
      <c r="E930" s="124">
        <v>1.2497</v>
      </c>
      <c r="F930" s="125">
        <v>4.0025616394488102E-2</v>
      </c>
      <c r="G930" s="36">
        <v>43829</v>
      </c>
      <c r="H930" s="124">
        <v>1.2492000000000001</v>
      </c>
      <c r="I930" s="125">
        <v>11.839985681045301</v>
      </c>
      <c r="J930" s="123" t="s">
        <v>12153</v>
      </c>
      <c r="K930" s="125">
        <v>0.71727917472599401</v>
      </c>
      <c r="L930" s="125">
        <v>2.1247037672632199</v>
      </c>
      <c r="M930" s="130">
        <v>4.21983154032191</v>
      </c>
      <c r="N930" s="137">
        <f t="shared" si="154"/>
        <v>16.87932616128764</v>
      </c>
      <c r="O930" s="132">
        <f t="shared" si="155"/>
        <v>0.16879326161287639</v>
      </c>
      <c r="P930" s="134">
        <f t="shared" si="156"/>
        <v>827</v>
      </c>
      <c r="Q930" s="134">
        <v>1124</v>
      </c>
      <c r="R930" s="134" t="str">
        <f t="shared" si="157"/>
        <v>827/1124</v>
      </c>
      <c r="S930" s="132">
        <f t="shared" si="158"/>
        <v>0.73576512455516019</v>
      </c>
      <c r="T930" s="137">
        <f t="shared" si="159"/>
        <v>63.211743772241995</v>
      </c>
      <c r="U930" s="133" t="e">
        <f ca="1">[1]!f_risk_annusharpe(A930,"2019/9/30","2019/12/31",1,1,3)</f>
        <v>#NAME?</v>
      </c>
      <c r="V930" s="134" t="e">
        <f t="shared" ca="1" si="160"/>
        <v>#NAME?</v>
      </c>
      <c r="W930" s="134">
        <f t="shared" si="161"/>
        <v>1124</v>
      </c>
      <c r="X930" s="134" t="e">
        <f t="shared" ca="1" si="162"/>
        <v>#NAME?</v>
      </c>
      <c r="Y930" s="132" t="e">
        <f t="shared" ca="1" si="163"/>
        <v>#NAME?</v>
      </c>
      <c r="Z930" s="137" t="e">
        <f t="shared" ca="1" si="164"/>
        <v>#NAME?</v>
      </c>
      <c r="AA930" s="125">
        <v>7.58436639118458</v>
      </c>
      <c r="AB930" s="125">
        <v>11.839985681045301</v>
      </c>
      <c r="AC930" s="123" t="s">
        <v>12153</v>
      </c>
      <c r="AD930" s="125">
        <v>13.7745812090313</v>
      </c>
      <c r="AE930" s="123" t="s">
        <v>12154</v>
      </c>
      <c r="AF930" s="125">
        <v>24.720558882235501</v>
      </c>
      <c r="AG930" s="123" t="s">
        <v>12155</v>
      </c>
      <c r="AH930" s="125">
        <v>24.97</v>
      </c>
      <c r="AI930" s="123" t="s">
        <v>174</v>
      </c>
      <c r="AJ930" s="123" t="s">
        <v>197</v>
      </c>
      <c r="AK930" s="124">
        <v>3.5990089459000001</v>
      </c>
      <c r="AL930" s="123" t="s">
        <v>159</v>
      </c>
      <c r="AM930" s="36">
        <v>42718</v>
      </c>
      <c r="AN930" s="123" t="s">
        <v>9271</v>
      </c>
      <c r="AO930" s="123" t="s">
        <v>5992</v>
      </c>
      <c r="AP930" s="123" t="s">
        <v>266</v>
      </c>
      <c r="AQ930" s="123" t="s">
        <v>165</v>
      </c>
    </row>
    <row r="931" spans="1:43">
      <c r="A931" s="123" t="s">
        <v>8878</v>
      </c>
      <c r="B931" s="123" t="s">
        <v>8879</v>
      </c>
      <c r="C931" s="36">
        <v>43830</v>
      </c>
      <c r="D931" s="124">
        <v>1.0660000000000001</v>
      </c>
      <c r="E931" s="124">
        <v>1.1479999999999999</v>
      </c>
      <c r="F931" s="125">
        <v>9.3896713615025204E-2</v>
      </c>
      <c r="G931" s="36">
        <v>43829</v>
      </c>
      <c r="H931" s="124">
        <v>1.0649999999999999</v>
      </c>
      <c r="I931" s="125">
        <v>11.830947817652801</v>
      </c>
      <c r="J931" s="123" t="s">
        <v>12156</v>
      </c>
      <c r="K931" s="125">
        <v>0.56603773584904804</v>
      </c>
      <c r="L931" s="125">
        <v>1.2345641573250801</v>
      </c>
      <c r="M931" s="130">
        <v>3.69649421951683</v>
      </c>
      <c r="N931" s="137">
        <f t="shared" si="154"/>
        <v>14.78597687806732</v>
      </c>
      <c r="O931" s="132">
        <f t="shared" si="155"/>
        <v>0.1478597687806732</v>
      </c>
      <c r="P931" s="134">
        <f t="shared" si="156"/>
        <v>879</v>
      </c>
      <c r="Q931" s="134">
        <v>1124</v>
      </c>
      <c r="R931" s="134" t="str">
        <f t="shared" si="157"/>
        <v>879/1124</v>
      </c>
      <c r="S931" s="132">
        <f t="shared" si="158"/>
        <v>0.78202846975088969</v>
      </c>
      <c r="T931" s="137">
        <f t="shared" si="159"/>
        <v>60.89857651245552</v>
      </c>
      <c r="U931" s="133" t="e">
        <f ca="1">[1]!f_risk_annusharpe(A931,"2019/9/30","2019/12/31",1,1,3)</f>
        <v>#NAME?</v>
      </c>
      <c r="V931" s="134" t="e">
        <f t="shared" ca="1" si="160"/>
        <v>#NAME?</v>
      </c>
      <c r="W931" s="134">
        <f t="shared" si="161"/>
        <v>1124</v>
      </c>
      <c r="X931" s="134" t="e">
        <f t="shared" ca="1" si="162"/>
        <v>#NAME?</v>
      </c>
      <c r="Y931" s="132" t="e">
        <f t="shared" ca="1" si="163"/>
        <v>#NAME?</v>
      </c>
      <c r="Z931" s="137" t="e">
        <f t="shared" ca="1" si="164"/>
        <v>#NAME?</v>
      </c>
      <c r="AA931" s="125">
        <v>5.6491536745919699</v>
      </c>
      <c r="AB931" s="125">
        <v>11.830947817652801</v>
      </c>
      <c r="AC931" s="123" t="s">
        <v>12156</v>
      </c>
      <c r="AD931" s="125">
        <v>13.9305407114625</v>
      </c>
      <c r="AE931" s="123" t="s">
        <v>12157</v>
      </c>
      <c r="AF931" s="125">
        <v>16.816319351570399</v>
      </c>
      <c r="AG931" s="123" t="s">
        <v>12158</v>
      </c>
      <c r="AH931" s="125">
        <v>15.2977072</v>
      </c>
      <c r="AI931" s="123" t="s">
        <v>157</v>
      </c>
      <c r="AJ931" s="123" t="s">
        <v>166</v>
      </c>
      <c r="AK931" s="124">
        <v>3.0218411084999999</v>
      </c>
      <c r="AL931" s="123" t="s">
        <v>159</v>
      </c>
      <c r="AM931" s="36">
        <v>42404</v>
      </c>
      <c r="AN931" s="123" t="s">
        <v>9271</v>
      </c>
      <c r="AO931" s="123" t="s">
        <v>11374</v>
      </c>
      <c r="AP931" s="123" t="s">
        <v>215</v>
      </c>
      <c r="AQ931" s="123" t="s">
        <v>181</v>
      </c>
    </row>
    <row r="932" spans="1:43">
      <c r="A932" s="123" t="s">
        <v>8880</v>
      </c>
      <c r="B932" s="123" t="s">
        <v>8881</v>
      </c>
      <c r="C932" s="36">
        <v>43830</v>
      </c>
      <c r="D932" s="124">
        <v>1.3111999999999999</v>
      </c>
      <c r="E932" s="124">
        <v>1.3111999999999999</v>
      </c>
      <c r="F932" s="125">
        <v>6.8686560329687896E-2</v>
      </c>
      <c r="G932" s="36">
        <v>43829</v>
      </c>
      <c r="H932" s="124">
        <v>1.3103</v>
      </c>
      <c r="I932" s="125">
        <v>11.800818553888099</v>
      </c>
      <c r="J932" s="123" t="s">
        <v>12159</v>
      </c>
      <c r="K932" s="125">
        <v>0.38278977185728802</v>
      </c>
      <c r="L932" s="125">
        <v>1.14942528735632</v>
      </c>
      <c r="M932" s="130">
        <v>1.78543704393727</v>
      </c>
      <c r="N932" s="137">
        <f t="shared" si="154"/>
        <v>7.1417481757490799</v>
      </c>
      <c r="O932" s="132">
        <f t="shared" si="155"/>
        <v>7.1417481757490797E-2</v>
      </c>
      <c r="P932" s="134">
        <f t="shared" si="156"/>
        <v>1077</v>
      </c>
      <c r="Q932" s="134">
        <v>1124</v>
      </c>
      <c r="R932" s="134" t="str">
        <f t="shared" si="157"/>
        <v>1077/1124</v>
      </c>
      <c r="S932" s="132">
        <f t="shared" si="158"/>
        <v>0.95818505338078297</v>
      </c>
      <c r="T932" s="137">
        <f t="shared" si="159"/>
        <v>60</v>
      </c>
      <c r="U932" s="133" t="e">
        <f ca="1">[1]!f_risk_annusharpe(A932,"2019/9/30","2019/12/31",1,1,3)</f>
        <v>#NAME?</v>
      </c>
      <c r="V932" s="134" t="e">
        <f t="shared" ca="1" si="160"/>
        <v>#NAME?</v>
      </c>
      <c r="W932" s="134">
        <f t="shared" si="161"/>
        <v>1124</v>
      </c>
      <c r="X932" s="134" t="e">
        <f t="shared" ca="1" si="162"/>
        <v>#NAME?</v>
      </c>
      <c r="Y932" s="132" t="e">
        <f t="shared" ca="1" si="163"/>
        <v>#NAME?</v>
      </c>
      <c r="Z932" s="137" t="e">
        <f t="shared" ca="1" si="164"/>
        <v>#NAME?</v>
      </c>
      <c r="AA932" s="125">
        <v>3.3824804856894999</v>
      </c>
      <c r="AB932" s="125">
        <v>11.800818553888099</v>
      </c>
      <c r="AC932" s="123" t="s">
        <v>12159</v>
      </c>
      <c r="AD932" s="125">
        <v>9.0848585690515797</v>
      </c>
      <c r="AE932" s="123" t="s">
        <v>12160</v>
      </c>
      <c r="AF932" s="125">
        <v>17.987942049851501</v>
      </c>
      <c r="AG932" s="123" t="s">
        <v>12161</v>
      </c>
      <c r="AH932" s="125">
        <v>31.12</v>
      </c>
      <c r="AI932" s="123" t="s">
        <v>163</v>
      </c>
      <c r="AJ932" s="123" t="s">
        <v>166</v>
      </c>
      <c r="AK932" s="124">
        <v>8.9025896113999998</v>
      </c>
      <c r="AL932" s="123" t="s">
        <v>159</v>
      </c>
      <c r="AM932" s="36">
        <v>42060</v>
      </c>
      <c r="AN932" s="123" t="s">
        <v>9271</v>
      </c>
      <c r="AO932" s="123" t="s">
        <v>580</v>
      </c>
      <c r="AP932" s="123" t="s">
        <v>175</v>
      </c>
      <c r="AQ932" s="123" t="s">
        <v>165</v>
      </c>
    </row>
    <row r="933" spans="1:43">
      <c r="A933" s="123" t="s">
        <v>8882</v>
      </c>
      <c r="B933" s="123" t="s">
        <v>8883</v>
      </c>
      <c r="C933" s="36">
        <v>43830</v>
      </c>
      <c r="D933" s="124">
        <v>1.1691</v>
      </c>
      <c r="E933" s="124">
        <v>1.2890999999999999</v>
      </c>
      <c r="F933" s="125">
        <v>0.18853372182706599</v>
      </c>
      <c r="G933" s="36">
        <v>43829</v>
      </c>
      <c r="H933" s="124">
        <v>1.1669</v>
      </c>
      <c r="I933" s="125">
        <v>11.7259234412855</v>
      </c>
      <c r="J933" s="123" t="s">
        <v>12162</v>
      </c>
      <c r="K933" s="125">
        <v>0.93240093240092903</v>
      </c>
      <c r="L933" s="125">
        <v>2.6697165969624801</v>
      </c>
      <c r="M933" s="130">
        <v>3.2865149650686498</v>
      </c>
      <c r="N933" s="137">
        <f t="shared" si="154"/>
        <v>13.146059860274599</v>
      </c>
      <c r="O933" s="132">
        <f t="shared" si="155"/>
        <v>0.131460598602746</v>
      </c>
      <c r="P933" s="134">
        <f t="shared" si="156"/>
        <v>922</v>
      </c>
      <c r="Q933" s="134">
        <v>1124</v>
      </c>
      <c r="R933" s="134" t="str">
        <f t="shared" si="157"/>
        <v>922/1124</v>
      </c>
      <c r="S933" s="132">
        <f t="shared" si="158"/>
        <v>0.82028469750889677</v>
      </c>
      <c r="T933" s="137">
        <f t="shared" si="159"/>
        <v>60</v>
      </c>
      <c r="U933" s="133" t="e">
        <f ca="1">[1]!f_risk_annusharpe(A933,"2019/9/30","2019/12/31",1,1,3)</f>
        <v>#NAME?</v>
      </c>
      <c r="V933" s="134" t="e">
        <f t="shared" ca="1" si="160"/>
        <v>#NAME?</v>
      </c>
      <c r="W933" s="134">
        <f t="shared" si="161"/>
        <v>1124</v>
      </c>
      <c r="X933" s="134" t="e">
        <f t="shared" ca="1" si="162"/>
        <v>#NAME?</v>
      </c>
      <c r="Y933" s="132" t="e">
        <f t="shared" ca="1" si="163"/>
        <v>#NAME?</v>
      </c>
      <c r="Z933" s="137" t="e">
        <f t="shared" ca="1" si="164"/>
        <v>#NAME?</v>
      </c>
      <c r="AA933" s="125">
        <v>6.83542565015187</v>
      </c>
      <c r="AB933" s="125">
        <v>11.7259234412855</v>
      </c>
      <c r="AC933" s="123" t="s">
        <v>12162</v>
      </c>
      <c r="AD933" s="125">
        <v>12.8865072934181</v>
      </c>
      <c r="AE933" s="123" t="s">
        <v>12163</v>
      </c>
      <c r="AF933" s="125">
        <v>22.211271349578301</v>
      </c>
      <c r="AG933" s="123" t="s">
        <v>12164</v>
      </c>
      <c r="AH933" s="125">
        <v>30.39942653</v>
      </c>
      <c r="AI933" s="123" t="s">
        <v>163</v>
      </c>
      <c r="AJ933" s="123" t="s">
        <v>197</v>
      </c>
      <c r="AK933" s="124">
        <v>6.1116699860999999</v>
      </c>
      <c r="AL933" s="123" t="s">
        <v>159</v>
      </c>
      <c r="AM933" s="36">
        <v>42160</v>
      </c>
      <c r="AN933" s="123" t="s">
        <v>9271</v>
      </c>
      <c r="AO933" s="123" t="s">
        <v>6753</v>
      </c>
      <c r="AP933" s="123" t="s">
        <v>188</v>
      </c>
      <c r="AQ933" s="123" t="s">
        <v>181</v>
      </c>
    </row>
    <row r="934" spans="1:43">
      <c r="A934" s="123" t="s">
        <v>8884</v>
      </c>
      <c r="B934" s="123" t="s">
        <v>8885</v>
      </c>
      <c r="C934" s="36">
        <v>43830</v>
      </c>
      <c r="D934" s="124">
        <v>0.97599999999999998</v>
      </c>
      <c r="E934" s="124">
        <v>0.97599999999999998</v>
      </c>
      <c r="F934" s="125">
        <v>0</v>
      </c>
      <c r="G934" s="36">
        <v>43829</v>
      </c>
      <c r="H934" s="124">
        <v>0.97599999999999998</v>
      </c>
      <c r="I934" s="125">
        <v>11.5428571428571</v>
      </c>
      <c r="J934" s="123" t="s">
        <v>12165</v>
      </c>
      <c r="K934" s="125">
        <v>2.3060796645702299</v>
      </c>
      <c r="L934" s="125">
        <v>8.8071348940914103</v>
      </c>
      <c r="M934" s="130">
        <v>9.7862767154105708</v>
      </c>
      <c r="N934" s="137">
        <f t="shared" si="154"/>
        <v>39.145106861642283</v>
      </c>
      <c r="O934" s="132">
        <f t="shared" si="155"/>
        <v>0.39145106861642281</v>
      </c>
      <c r="P934" s="134">
        <f t="shared" si="156"/>
        <v>353</v>
      </c>
      <c r="Q934" s="134">
        <v>1124</v>
      </c>
      <c r="R934" s="134" t="str">
        <f t="shared" si="157"/>
        <v>353/1124</v>
      </c>
      <c r="S934" s="132">
        <f t="shared" si="158"/>
        <v>0.31405693950177938</v>
      </c>
      <c r="T934" s="137">
        <f t="shared" si="159"/>
        <v>84.29715302491104</v>
      </c>
      <c r="U934" s="133" t="e">
        <f ca="1">[1]!f_risk_annusharpe(A934,"2019/9/30","2019/12/31",1,1,3)</f>
        <v>#NAME?</v>
      </c>
      <c r="V934" s="134" t="e">
        <f t="shared" ca="1" si="160"/>
        <v>#NAME?</v>
      </c>
      <c r="W934" s="134">
        <f t="shared" si="161"/>
        <v>1124</v>
      </c>
      <c r="X934" s="134" t="e">
        <f t="shared" ca="1" si="162"/>
        <v>#NAME?</v>
      </c>
      <c r="Y934" s="132" t="e">
        <f t="shared" ca="1" si="163"/>
        <v>#NAME?</v>
      </c>
      <c r="Z934" s="137" t="e">
        <f t="shared" ca="1" si="164"/>
        <v>#NAME?</v>
      </c>
      <c r="AA934" s="125">
        <v>11.6704805491991</v>
      </c>
      <c r="AB934" s="125">
        <v>11.5428571428571</v>
      </c>
      <c r="AC934" s="123" t="s">
        <v>12165</v>
      </c>
      <c r="AD934" s="125">
        <v>-11.674208144796401</v>
      </c>
      <c r="AE934" s="123" t="s">
        <v>12166</v>
      </c>
      <c r="AF934" s="125">
        <v>-2.2044088176352701</v>
      </c>
      <c r="AG934" s="123" t="s">
        <v>12167</v>
      </c>
      <c r="AH934" s="125">
        <v>-2.4</v>
      </c>
      <c r="AI934" s="123" t="s">
        <v>157</v>
      </c>
      <c r="AJ934" s="123" t="s">
        <v>158</v>
      </c>
      <c r="AK934" s="124">
        <v>0.56762115479999997</v>
      </c>
      <c r="AL934" s="123" t="s">
        <v>159</v>
      </c>
      <c r="AM934" s="36">
        <v>42403</v>
      </c>
      <c r="AN934" s="123" t="s">
        <v>9271</v>
      </c>
      <c r="AO934" s="123" t="s">
        <v>12168</v>
      </c>
      <c r="AP934" s="123" t="s">
        <v>240</v>
      </c>
      <c r="AQ934" s="123" t="s">
        <v>185</v>
      </c>
    </row>
    <row r="935" spans="1:43">
      <c r="A935" s="123" t="s">
        <v>8886</v>
      </c>
      <c r="B935" s="123" t="s">
        <v>8887</v>
      </c>
      <c r="C935" s="36">
        <v>43830</v>
      </c>
      <c r="D935" s="124">
        <v>1.1499999999999999</v>
      </c>
      <c r="E935" s="124">
        <v>1.1499999999999999</v>
      </c>
      <c r="F935" s="125">
        <v>0</v>
      </c>
      <c r="G935" s="36">
        <v>43829</v>
      </c>
      <c r="H935" s="124">
        <v>1.1499999999999999</v>
      </c>
      <c r="I935" s="125">
        <v>11.5421920465567</v>
      </c>
      <c r="J935" s="123" t="s">
        <v>12169</v>
      </c>
      <c r="K935" s="125">
        <v>0.78878177037685304</v>
      </c>
      <c r="L935" s="125">
        <v>2.2222222222222099</v>
      </c>
      <c r="M935" s="130">
        <v>2.5869759143621698</v>
      </c>
      <c r="N935" s="137">
        <f t="shared" si="154"/>
        <v>10.347903657448679</v>
      </c>
      <c r="O935" s="132">
        <f t="shared" si="155"/>
        <v>0.10347903657448679</v>
      </c>
      <c r="P935" s="134">
        <f t="shared" si="156"/>
        <v>1009</v>
      </c>
      <c r="Q935" s="134">
        <v>1124</v>
      </c>
      <c r="R935" s="134" t="str">
        <f t="shared" si="157"/>
        <v>1009/1124</v>
      </c>
      <c r="S935" s="132">
        <f t="shared" si="158"/>
        <v>0.89768683274021355</v>
      </c>
      <c r="T935" s="137">
        <f t="shared" si="159"/>
        <v>60</v>
      </c>
      <c r="U935" s="133" t="e">
        <f ca="1">[1]!f_risk_annusharpe(A935,"2019/9/30","2019/12/31",1,1,3)</f>
        <v>#NAME?</v>
      </c>
      <c r="V935" s="134" t="e">
        <f t="shared" ca="1" si="160"/>
        <v>#NAME?</v>
      </c>
      <c r="W935" s="134">
        <f t="shared" si="161"/>
        <v>1124</v>
      </c>
      <c r="X935" s="134" t="e">
        <f t="shared" ca="1" si="162"/>
        <v>#NAME?</v>
      </c>
      <c r="Y935" s="132" t="e">
        <f t="shared" ca="1" si="163"/>
        <v>#NAME?</v>
      </c>
      <c r="Z935" s="137" t="e">
        <f t="shared" ca="1" si="164"/>
        <v>#NAME?</v>
      </c>
      <c r="AA935" s="125">
        <v>2.8622540250447099</v>
      </c>
      <c r="AB935" s="125">
        <v>11.5421920465567</v>
      </c>
      <c r="AC935" s="123" t="s">
        <v>12169</v>
      </c>
      <c r="AD935" s="125">
        <v>9.0047393364928894</v>
      </c>
      <c r="AE935" s="123" t="s">
        <v>12170</v>
      </c>
      <c r="AF935" s="125">
        <v>15.346038114342999</v>
      </c>
      <c r="AG935" s="123" t="s">
        <v>12171</v>
      </c>
      <c r="AH935" s="125">
        <v>15</v>
      </c>
      <c r="AI935" s="123" t="s">
        <v>163</v>
      </c>
      <c r="AJ935" s="123" t="s">
        <v>189</v>
      </c>
      <c r="AK935" s="124">
        <v>2.1539383421</v>
      </c>
      <c r="AL935" s="123" t="s">
        <v>159</v>
      </c>
      <c r="AM935" s="36">
        <v>42676</v>
      </c>
      <c r="AN935" s="123" t="s">
        <v>9271</v>
      </c>
      <c r="AO935" s="123" t="s">
        <v>592</v>
      </c>
      <c r="AP935" s="123" t="s">
        <v>261</v>
      </c>
      <c r="AQ935" s="123" t="s">
        <v>229</v>
      </c>
    </row>
    <row r="936" spans="1:43">
      <c r="A936" s="123" t="s">
        <v>8888</v>
      </c>
      <c r="B936" s="123" t="s">
        <v>8889</v>
      </c>
      <c r="C936" s="36">
        <v>43830</v>
      </c>
      <c r="D936" s="124">
        <v>1.1417999999999999</v>
      </c>
      <c r="E936" s="124">
        <v>1.1417999999999999</v>
      </c>
      <c r="F936" s="125">
        <v>8.7657784011210493E-2</v>
      </c>
      <c r="G936" s="36">
        <v>43829</v>
      </c>
      <c r="H936" s="124">
        <v>1.1408</v>
      </c>
      <c r="I936" s="125">
        <v>11.5147963668327</v>
      </c>
      <c r="J936" s="123" t="s">
        <v>12172</v>
      </c>
      <c r="K936" s="125">
        <v>0.59911894273126998</v>
      </c>
      <c r="L936" s="125">
        <v>1.3851891315929501</v>
      </c>
      <c r="M936" s="130">
        <v>1.3222113763421699</v>
      </c>
      <c r="N936" s="137">
        <f t="shared" si="154"/>
        <v>5.2888455053686796</v>
      </c>
      <c r="O936" s="132">
        <f t="shared" si="155"/>
        <v>5.2888455053686799E-2</v>
      </c>
      <c r="P936" s="134">
        <f t="shared" si="156"/>
        <v>1088</v>
      </c>
      <c r="Q936" s="134">
        <v>1124</v>
      </c>
      <c r="R936" s="134" t="str">
        <f t="shared" si="157"/>
        <v>1088/1124</v>
      </c>
      <c r="S936" s="132">
        <f t="shared" si="158"/>
        <v>0.96797153024911031</v>
      </c>
      <c r="T936" s="137">
        <f t="shared" si="159"/>
        <v>60</v>
      </c>
      <c r="U936" s="133" t="e">
        <f ca="1">[1]!f_risk_annusharpe(A936,"2019/9/30","2019/12/31",1,1,3)</f>
        <v>#NAME?</v>
      </c>
      <c r="V936" s="134" t="e">
        <f t="shared" ca="1" si="160"/>
        <v>#NAME?</v>
      </c>
      <c r="W936" s="134">
        <f t="shared" si="161"/>
        <v>1124</v>
      </c>
      <c r="X936" s="134" t="e">
        <f t="shared" ca="1" si="162"/>
        <v>#NAME?</v>
      </c>
      <c r="Y936" s="132" t="e">
        <f t="shared" ca="1" si="163"/>
        <v>#NAME?</v>
      </c>
      <c r="Z936" s="137" t="e">
        <f t="shared" ca="1" si="164"/>
        <v>#NAME?</v>
      </c>
      <c r="AA936" s="125">
        <v>2.19278618097198</v>
      </c>
      <c r="AB936" s="125">
        <v>11.5147963668327</v>
      </c>
      <c r="AC936" s="123" t="s">
        <v>12172</v>
      </c>
      <c r="AD936" s="126">
        <v>0</v>
      </c>
      <c r="AE936" s="123"/>
      <c r="AF936" s="126">
        <v>0</v>
      </c>
      <c r="AG936" s="123"/>
      <c r="AH936" s="125">
        <v>14.18</v>
      </c>
      <c r="AI936" s="123" t="s">
        <v>157</v>
      </c>
      <c r="AJ936" s="123" t="s">
        <v>95</v>
      </c>
      <c r="AK936" s="124">
        <v>0.68227613580000002</v>
      </c>
      <c r="AL936" s="123" t="s">
        <v>159</v>
      </c>
      <c r="AM936" s="36">
        <v>43271</v>
      </c>
      <c r="AN936" s="123" t="s">
        <v>9271</v>
      </c>
      <c r="AO936" s="123" t="s">
        <v>12173</v>
      </c>
      <c r="AP936" s="123" t="s">
        <v>329</v>
      </c>
      <c r="AQ936" s="123" t="s">
        <v>185</v>
      </c>
    </row>
    <row r="937" spans="1:43">
      <c r="A937" s="123" t="s">
        <v>8890</v>
      </c>
      <c r="B937" s="123" t="s">
        <v>8891</v>
      </c>
      <c r="C937" s="36">
        <v>43830</v>
      </c>
      <c r="D937" s="124">
        <v>1.3292999999999999</v>
      </c>
      <c r="E937" s="124">
        <v>1.3843000000000001</v>
      </c>
      <c r="F937" s="125">
        <v>0.120509151163642</v>
      </c>
      <c r="G937" s="36">
        <v>43829</v>
      </c>
      <c r="H937" s="124">
        <v>1.3277000000000001</v>
      </c>
      <c r="I937" s="125">
        <v>11.3969663957094</v>
      </c>
      <c r="J937" s="123" t="s">
        <v>12174</v>
      </c>
      <c r="K937" s="125">
        <v>0.71217516478518705</v>
      </c>
      <c r="L937" s="125">
        <v>1.93236714975844</v>
      </c>
      <c r="M937" s="130">
        <v>2.8233292079207799</v>
      </c>
      <c r="N937" s="137">
        <f t="shared" si="154"/>
        <v>11.29331683168312</v>
      </c>
      <c r="O937" s="132">
        <f t="shared" si="155"/>
        <v>0.1129331683168312</v>
      </c>
      <c r="P937" s="134">
        <f t="shared" si="156"/>
        <v>981</v>
      </c>
      <c r="Q937" s="134">
        <v>1124</v>
      </c>
      <c r="R937" s="134" t="str">
        <f t="shared" si="157"/>
        <v>981/1124</v>
      </c>
      <c r="S937" s="132">
        <f t="shared" si="158"/>
        <v>0.87277580071174377</v>
      </c>
      <c r="T937" s="137">
        <f t="shared" si="159"/>
        <v>60</v>
      </c>
      <c r="U937" s="133" t="e">
        <f ca="1">[1]!f_risk_annusharpe(A937,"2019/9/30","2019/12/31",1,1,3)</f>
        <v>#NAME?</v>
      </c>
      <c r="V937" s="134" t="e">
        <f t="shared" ca="1" si="160"/>
        <v>#NAME?</v>
      </c>
      <c r="W937" s="134">
        <f t="shared" si="161"/>
        <v>1124</v>
      </c>
      <c r="X937" s="134" t="e">
        <f t="shared" ca="1" si="162"/>
        <v>#NAME?</v>
      </c>
      <c r="Y937" s="132" t="e">
        <f t="shared" ca="1" si="163"/>
        <v>#NAME?</v>
      </c>
      <c r="Z937" s="137" t="e">
        <f t="shared" ca="1" si="164"/>
        <v>#NAME?</v>
      </c>
      <c r="AA937" s="125">
        <v>4.7600283710300202</v>
      </c>
      <c r="AB937" s="125">
        <v>11.3969663957094</v>
      </c>
      <c r="AC937" s="123" t="s">
        <v>12174</v>
      </c>
      <c r="AD937" s="125">
        <v>17.0747714550042</v>
      </c>
      <c r="AE937" s="123" t="s">
        <v>12175</v>
      </c>
      <c r="AF937" s="125">
        <v>27.357642506861801</v>
      </c>
      <c r="AG937" s="123" t="s">
        <v>12176</v>
      </c>
      <c r="AH937" s="125">
        <v>39.201903260000002</v>
      </c>
      <c r="AI937" s="123" t="s">
        <v>163</v>
      </c>
      <c r="AJ937" s="123" t="s">
        <v>166</v>
      </c>
      <c r="AK937" s="124">
        <v>25.3156994701</v>
      </c>
      <c r="AL937" s="123" t="s">
        <v>159</v>
      </c>
      <c r="AM937" s="36">
        <v>42149</v>
      </c>
      <c r="AN937" s="123" t="s">
        <v>9271</v>
      </c>
      <c r="AO937" s="123" t="s">
        <v>583</v>
      </c>
      <c r="AP937" s="123" t="s">
        <v>381</v>
      </c>
      <c r="AQ937" s="123" t="s">
        <v>183</v>
      </c>
    </row>
    <row r="938" spans="1:43">
      <c r="A938" s="123" t="s">
        <v>8892</v>
      </c>
      <c r="B938" s="123" t="s">
        <v>8893</v>
      </c>
      <c r="C938" s="36">
        <v>43830</v>
      </c>
      <c r="D938" s="124">
        <v>1.1499999999999999</v>
      </c>
      <c r="E938" s="124">
        <v>1.603</v>
      </c>
      <c r="F938" s="125">
        <v>0.174216027874559</v>
      </c>
      <c r="G938" s="36">
        <v>43829</v>
      </c>
      <c r="H938" s="124">
        <v>1.1479999999999999</v>
      </c>
      <c r="I938" s="125">
        <v>11.3262342691191</v>
      </c>
      <c r="J938" s="123" t="s">
        <v>12177</v>
      </c>
      <c r="K938" s="125">
        <v>0.61242344706909901</v>
      </c>
      <c r="L938" s="125">
        <v>2.0408163265305999</v>
      </c>
      <c r="M938" s="130">
        <v>3.3243486073674702</v>
      </c>
      <c r="N938" s="137">
        <f t="shared" si="154"/>
        <v>13.297394429469881</v>
      </c>
      <c r="O938" s="132">
        <f t="shared" si="155"/>
        <v>0.1329739442946988</v>
      </c>
      <c r="P938" s="134">
        <f t="shared" si="156"/>
        <v>916</v>
      </c>
      <c r="Q938" s="134">
        <v>1124</v>
      </c>
      <c r="R938" s="134" t="str">
        <f t="shared" si="157"/>
        <v>916/1124</v>
      </c>
      <c r="S938" s="132">
        <f t="shared" si="158"/>
        <v>0.81494661921708189</v>
      </c>
      <c r="T938" s="137">
        <f t="shared" si="159"/>
        <v>60</v>
      </c>
      <c r="U938" s="133" t="e">
        <f ca="1">[1]!f_risk_annusharpe(A938,"2019/9/30","2019/12/31",1,1,3)</f>
        <v>#NAME?</v>
      </c>
      <c r="V938" s="134" t="e">
        <f t="shared" ca="1" si="160"/>
        <v>#NAME?</v>
      </c>
      <c r="W938" s="134">
        <f t="shared" si="161"/>
        <v>1124</v>
      </c>
      <c r="X938" s="134" t="e">
        <f t="shared" ca="1" si="162"/>
        <v>#NAME?</v>
      </c>
      <c r="Y938" s="132" t="e">
        <f t="shared" ca="1" si="163"/>
        <v>#NAME?</v>
      </c>
      <c r="Z938" s="137" t="e">
        <f t="shared" ca="1" si="164"/>
        <v>#NAME?</v>
      </c>
      <c r="AA938" s="125">
        <v>4.2611060743426998</v>
      </c>
      <c r="AB938" s="125">
        <v>11.3262342691191</v>
      </c>
      <c r="AC938" s="123" t="s">
        <v>12177</v>
      </c>
      <c r="AD938" s="125">
        <v>11.976630963972701</v>
      </c>
      <c r="AE938" s="123" t="s">
        <v>12178</v>
      </c>
      <c r="AF938" s="125">
        <v>13.5241855873643</v>
      </c>
      <c r="AG938" s="123" t="s">
        <v>12179</v>
      </c>
      <c r="AH938" s="125">
        <v>60.277684999999998</v>
      </c>
      <c r="AI938" s="123" t="s">
        <v>163</v>
      </c>
      <c r="AJ938" s="123" t="s">
        <v>189</v>
      </c>
      <c r="AK938" s="124">
        <v>3.4960897596999998</v>
      </c>
      <c r="AL938" s="123" t="s">
        <v>159</v>
      </c>
      <c r="AM938" s="36">
        <v>41073</v>
      </c>
      <c r="AN938" s="123" t="s">
        <v>9271</v>
      </c>
      <c r="AO938" s="123" t="s">
        <v>576</v>
      </c>
      <c r="AP938" s="123" t="s">
        <v>175</v>
      </c>
      <c r="AQ938" s="123" t="s">
        <v>173</v>
      </c>
    </row>
    <row r="939" spans="1:43">
      <c r="A939" s="123" t="s">
        <v>8894</v>
      </c>
      <c r="B939" s="123" t="s">
        <v>8895</v>
      </c>
      <c r="C939" s="36">
        <v>43830</v>
      </c>
      <c r="D939" s="124">
        <v>1.1338999999999999</v>
      </c>
      <c r="E939" s="124">
        <v>1.1338999999999999</v>
      </c>
      <c r="F939" s="125">
        <v>0.30962491153572502</v>
      </c>
      <c r="G939" s="36">
        <v>43829</v>
      </c>
      <c r="H939" s="124">
        <v>1.1304000000000001</v>
      </c>
      <c r="I939" s="125">
        <v>11.188468327122999</v>
      </c>
      <c r="J939" s="123" t="s">
        <v>12180</v>
      </c>
      <c r="K939" s="125">
        <v>2.4577572964669598</v>
      </c>
      <c r="L939" s="125">
        <v>3.8750458043239302</v>
      </c>
      <c r="M939" s="130">
        <v>5.34188034188033</v>
      </c>
      <c r="N939" s="137">
        <f t="shared" si="154"/>
        <v>21.36752136752132</v>
      </c>
      <c r="O939" s="132">
        <f t="shared" si="155"/>
        <v>0.21367521367521319</v>
      </c>
      <c r="P939" s="134">
        <f t="shared" si="156"/>
        <v>734</v>
      </c>
      <c r="Q939" s="134">
        <v>1124</v>
      </c>
      <c r="R939" s="134" t="str">
        <f t="shared" si="157"/>
        <v>734/1124</v>
      </c>
      <c r="S939" s="132">
        <f t="shared" si="158"/>
        <v>0.65302491103202842</v>
      </c>
      <c r="T939" s="137">
        <f t="shared" si="159"/>
        <v>67.34875444839858</v>
      </c>
      <c r="U939" s="133" t="e">
        <f ca="1">[1]!f_risk_annusharpe(A939,"2019/9/30","2019/12/31",1,1,3)</f>
        <v>#NAME?</v>
      </c>
      <c r="V939" s="134" t="e">
        <f t="shared" ca="1" si="160"/>
        <v>#NAME?</v>
      </c>
      <c r="W939" s="134">
        <f t="shared" si="161"/>
        <v>1124</v>
      </c>
      <c r="X939" s="134" t="e">
        <f t="shared" ca="1" si="162"/>
        <v>#NAME?</v>
      </c>
      <c r="Y939" s="132" t="e">
        <f t="shared" ca="1" si="163"/>
        <v>#NAME?</v>
      </c>
      <c r="Z939" s="137" t="e">
        <f t="shared" ca="1" si="164"/>
        <v>#NAME?</v>
      </c>
      <c r="AA939" s="125">
        <v>8.1965648854961692</v>
      </c>
      <c r="AB939" s="125">
        <v>11.188468327122999</v>
      </c>
      <c r="AC939" s="123" t="s">
        <v>12180</v>
      </c>
      <c r="AD939" s="126">
        <v>0</v>
      </c>
      <c r="AE939" s="123"/>
      <c r="AF939" s="126">
        <v>0</v>
      </c>
      <c r="AG939" s="123"/>
      <c r="AH939" s="125">
        <v>13.39</v>
      </c>
      <c r="AI939" s="123" t="s">
        <v>163</v>
      </c>
      <c r="AJ939" s="123" t="s">
        <v>95</v>
      </c>
      <c r="AK939" s="124">
        <v>1.4733064898999999</v>
      </c>
      <c r="AL939" s="123" t="s">
        <v>159</v>
      </c>
      <c r="AM939" s="36">
        <v>43418</v>
      </c>
      <c r="AN939" s="123" t="s">
        <v>9271</v>
      </c>
      <c r="AO939" s="123" t="s">
        <v>11621</v>
      </c>
      <c r="AP939" s="123" t="s">
        <v>553</v>
      </c>
      <c r="AQ939" s="123" t="s">
        <v>170</v>
      </c>
    </row>
    <row r="940" spans="1:43">
      <c r="A940" s="123" t="s">
        <v>8896</v>
      </c>
      <c r="B940" s="123" t="s">
        <v>8897</v>
      </c>
      <c r="C940" s="36">
        <v>43830</v>
      </c>
      <c r="D940" s="124">
        <v>1.1930000000000001</v>
      </c>
      <c r="E940" s="124">
        <v>1.1930000000000001</v>
      </c>
      <c r="F940" s="125">
        <v>0</v>
      </c>
      <c r="G940" s="36">
        <v>43829</v>
      </c>
      <c r="H940" s="124">
        <v>1.1930000000000001</v>
      </c>
      <c r="I940" s="125">
        <v>11.183597390494</v>
      </c>
      <c r="J940" s="123" t="s">
        <v>12181</v>
      </c>
      <c r="K940" s="125">
        <v>0.59021922428331497</v>
      </c>
      <c r="L940" s="125">
        <v>1.5319148936170199</v>
      </c>
      <c r="M940" s="130">
        <v>2.66781411359726</v>
      </c>
      <c r="N940" s="137">
        <f t="shared" si="154"/>
        <v>10.67125645438904</v>
      </c>
      <c r="O940" s="132">
        <f t="shared" si="155"/>
        <v>0.1067125645438904</v>
      </c>
      <c r="P940" s="134">
        <f t="shared" si="156"/>
        <v>997</v>
      </c>
      <c r="Q940" s="134">
        <v>1124</v>
      </c>
      <c r="R940" s="134" t="str">
        <f t="shared" si="157"/>
        <v>997/1124</v>
      </c>
      <c r="S940" s="132">
        <f t="shared" si="158"/>
        <v>0.88701067615658358</v>
      </c>
      <c r="T940" s="137">
        <f t="shared" si="159"/>
        <v>60</v>
      </c>
      <c r="U940" s="133" t="e">
        <f ca="1">[1]!f_risk_annusharpe(A940,"2019/9/30","2019/12/31",1,1,3)</f>
        <v>#NAME?</v>
      </c>
      <c r="V940" s="134" t="e">
        <f t="shared" ca="1" si="160"/>
        <v>#NAME?</v>
      </c>
      <c r="W940" s="134">
        <f t="shared" si="161"/>
        <v>1124</v>
      </c>
      <c r="X940" s="134" t="e">
        <f t="shared" ca="1" si="162"/>
        <v>#NAME?</v>
      </c>
      <c r="Y940" s="132" t="e">
        <f t="shared" ca="1" si="163"/>
        <v>#NAME?</v>
      </c>
      <c r="Z940" s="137" t="e">
        <f t="shared" ca="1" si="164"/>
        <v>#NAME?</v>
      </c>
      <c r="AA940" s="125">
        <v>7.4774774774774704</v>
      </c>
      <c r="AB940" s="125">
        <v>11.183597390494</v>
      </c>
      <c r="AC940" s="123" t="s">
        <v>12181</v>
      </c>
      <c r="AD940" s="125">
        <v>10.5653382761817</v>
      </c>
      <c r="AE940" s="123" t="s">
        <v>12182</v>
      </c>
      <c r="AF940" s="125">
        <v>15.9378036929057</v>
      </c>
      <c r="AG940" s="123" t="s">
        <v>12183</v>
      </c>
      <c r="AH940" s="125">
        <v>19.3</v>
      </c>
      <c r="AI940" s="123" t="s">
        <v>163</v>
      </c>
      <c r="AJ940" s="123" t="s">
        <v>166</v>
      </c>
      <c r="AK940" s="124">
        <v>6.2809207395</v>
      </c>
      <c r="AL940" s="123" t="s">
        <v>159</v>
      </c>
      <c r="AM940" s="36">
        <v>42468</v>
      </c>
      <c r="AN940" s="123" t="s">
        <v>9271</v>
      </c>
      <c r="AO940" s="123" t="s">
        <v>559</v>
      </c>
      <c r="AP940" s="123" t="s">
        <v>446</v>
      </c>
      <c r="AQ940" s="123" t="s">
        <v>207</v>
      </c>
    </row>
    <row r="941" spans="1:43">
      <c r="A941" s="123" t="s">
        <v>8898</v>
      </c>
      <c r="B941" s="123" t="s">
        <v>8899</v>
      </c>
      <c r="C941" s="36">
        <v>43830</v>
      </c>
      <c r="D941" s="124">
        <v>1.5657000000000001</v>
      </c>
      <c r="E941" s="124">
        <v>1.8876999999999999</v>
      </c>
      <c r="F941" s="125">
        <v>5.1121477410705898E-2</v>
      </c>
      <c r="G941" s="36">
        <v>43829</v>
      </c>
      <c r="H941" s="124">
        <v>1.5649</v>
      </c>
      <c r="I941" s="125">
        <v>11.160733075438401</v>
      </c>
      <c r="J941" s="123" t="s">
        <v>12184</v>
      </c>
      <c r="K941" s="125">
        <v>0.54585152838429296</v>
      </c>
      <c r="L941" s="125">
        <v>1.62926757882361</v>
      </c>
      <c r="M941" s="130">
        <v>3.0066115999576701</v>
      </c>
      <c r="N941" s="137">
        <f t="shared" si="154"/>
        <v>12.026446399830681</v>
      </c>
      <c r="O941" s="132">
        <f t="shared" si="155"/>
        <v>0.1202644639983068</v>
      </c>
      <c r="P941" s="134">
        <f t="shared" si="156"/>
        <v>956</v>
      </c>
      <c r="Q941" s="134">
        <v>1124</v>
      </c>
      <c r="R941" s="134" t="str">
        <f t="shared" si="157"/>
        <v>956/1124</v>
      </c>
      <c r="S941" s="132">
        <f t="shared" si="158"/>
        <v>0.85053380782918153</v>
      </c>
      <c r="T941" s="137">
        <f t="shared" si="159"/>
        <v>60</v>
      </c>
      <c r="U941" s="133" t="e">
        <f ca="1">[1]!f_risk_annusharpe(A941,"2019/9/30","2019/12/31",1,1,3)</f>
        <v>#NAME?</v>
      </c>
      <c r="V941" s="134" t="e">
        <f t="shared" ca="1" si="160"/>
        <v>#NAME?</v>
      </c>
      <c r="W941" s="134">
        <f t="shared" si="161"/>
        <v>1124</v>
      </c>
      <c r="X941" s="134" t="e">
        <f t="shared" ca="1" si="162"/>
        <v>#NAME?</v>
      </c>
      <c r="Y941" s="132" t="e">
        <f t="shared" ca="1" si="163"/>
        <v>#NAME?</v>
      </c>
      <c r="Z941" s="137" t="e">
        <f t="shared" ca="1" si="164"/>
        <v>#NAME?</v>
      </c>
      <c r="AA941" s="125">
        <v>4.4247390830170401</v>
      </c>
      <c r="AB941" s="125">
        <v>11.160733075438401</v>
      </c>
      <c r="AC941" s="123" t="s">
        <v>12184</v>
      </c>
      <c r="AD941" s="125">
        <v>13.663802184584</v>
      </c>
      <c r="AE941" s="123" t="s">
        <v>12185</v>
      </c>
      <c r="AF941" s="125">
        <v>29.280899805369099</v>
      </c>
      <c r="AG941" s="123" t="s">
        <v>12186</v>
      </c>
      <c r="AH941" s="125">
        <v>92.628540709999996</v>
      </c>
      <c r="AI941" s="123" t="s">
        <v>157</v>
      </c>
      <c r="AJ941" s="123" t="s">
        <v>166</v>
      </c>
      <c r="AK941" s="124">
        <v>4.3087876194000003</v>
      </c>
      <c r="AL941" s="123" t="s">
        <v>159</v>
      </c>
      <c r="AM941" s="36">
        <v>41528</v>
      </c>
      <c r="AN941" s="123" t="s">
        <v>9271</v>
      </c>
      <c r="AO941" s="123" t="s">
        <v>1705</v>
      </c>
      <c r="AP941" s="123" t="s">
        <v>261</v>
      </c>
      <c r="AQ941" s="123" t="s">
        <v>173</v>
      </c>
    </row>
    <row r="942" spans="1:43">
      <c r="A942" s="123" t="s">
        <v>8900</v>
      </c>
      <c r="B942" s="123" t="s">
        <v>8901</v>
      </c>
      <c r="C942" s="36">
        <v>43830</v>
      </c>
      <c r="D942" s="124">
        <v>0.89380000000000004</v>
      </c>
      <c r="E942" s="124">
        <v>0.89380000000000004</v>
      </c>
      <c r="F942" s="125">
        <v>2.2381378692937399E-2</v>
      </c>
      <c r="G942" s="36">
        <v>43829</v>
      </c>
      <c r="H942" s="124">
        <v>0.89359999999999995</v>
      </c>
      <c r="I942" s="125">
        <v>11.100062150404</v>
      </c>
      <c r="J942" s="123" t="s">
        <v>12187</v>
      </c>
      <c r="K942" s="125">
        <v>0.168104897456019</v>
      </c>
      <c r="L942" s="125">
        <v>0.51731893837157505</v>
      </c>
      <c r="M942" s="130">
        <v>0.93732354601920798</v>
      </c>
      <c r="N942" s="137">
        <f t="shared" si="154"/>
        <v>3.7492941840768319</v>
      </c>
      <c r="O942" s="132">
        <f t="shared" si="155"/>
        <v>3.7492941840768318E-2</v>
      </c>
      <c r="P942" s="134">
        <f t="shared" si="156"/>
        <v>1105</v>
      </c>
      <c r="Q942" s="134">
        <v>1124</v>
      </c>
      <c r="R942" s="134" t="str">
        <f t="shared" si="157"/>
        <v>1105/1124</v>
      </c>
      <c r="S942" s="132">
        <f t="shared" si="158"/>
        <v>0.98309608540925264</v>
      </c>
      <c r="T942" s="137">
        <f t="shared" si="159"/>
        <v>60</v>
      </c>
      <c r="U942" s="133" t="e">
        <f ca="1">[1]!f_risk_annusharpe(A942,"2019/9/30","2019/12/31",1,1,3)</f>
        <v>#NAME?</v>
      </c>
      <c r="V942" s="134" t="e">
        <f t="shared" ca="1" si="160"/>
        <v>#NAME?</v>
      </c>
      <c r="W942" s="134">
        <f t="shared" si="161"/>
        <v>1124</v>
      </c>
      <c r="X942" s="134" t="e">
        <f t="shared" ca="1" si="162"/>
        <v>#NAME?</v>
      </c>
      <c r="Y942" s="132" t="e">
        <f t="shared" ca="1" si="163"/>
        <v>#NAME?</v>
      </c>
      <c r="Z942" s="137" t="e">
        <f t="shared" ca="1" si="164"/>
        <v>#NAME?</v>
      </c>
      <c r="AA942" s="125">
        <v>1.5335681017834899</v>
      </c>
      <c r="AB942" s="125">
        <v>11.100062150404</v>
      </c>
      <c r="AC942" s="123" t="s">
        <v>12187</v>
      </c>
      <c r="AD942" s="125">
        <v>-17.675232568849601</v>
      </c>
      <c r="AE942" s="123" t="s">
        <v>12188</v>
      </c>
      <c r="AF942" s="126">
        <v>0</v>
      </c>
      <c r="AG942" s="123"/>
      <c r="AH942" s="125">
        <v>-10.62</v>
      </c>
      <c r="AI942" s="123" t="s">
        <v>157</v>
      </c>
      <c r="AJ942" s="123" t="s">
        <v>95</v>
      </c>
      <c r="AK942" s="124">
        <v>1.0075072970000001</v>
      </c>
      <c r="AL942" s="123" t="s">
        <v>159</v>
      </c>
      <c r="AM942" s="36">
        <v>42807</v>
      </c>
      <c r="AN942" s="123" t="s">
        <v>9271</v>
      </c>
      <c r="AO942" s="123" t="s">
        <v>12189</v>
      </c>
      <c r="AP942" s="123" t="s">
        <v>317</v>
      </c>
      <c r="AQ942" s="123" t="s">
        <v>170</v>
      </c>
    </row>
    <row r="943" spans="1:43">
      <c r="A943" s="123" t="s">
        <v>8902</v>
      </c>
      <c r="B943" s="123" t="s">
        <v>8903</v>
      </c>
      <c r="C943" s="36">
        <v>43830</v>
      </c>
      <c r="D943" s="124">
        <v>1.1919999999999999</v>
      </c>
      <c r="E943" s="124">
        <v>1.1919999999999999</v>
      </c>
      <c r="F943" s="125">
        <v>0</v>
      </c>
      <c r="G943" s="36">
        <v>43829</v>
      </c>
      <c r="H943" s="124">
        <v>1.1919999999999999</v>
      </c>
      <c r="I943" s="125">
        <v>11.0904007455732</v>
      </c>
      <c r="J943" s="123" t="s">
        <v>12190</v>
      </c>
      <c r="K943" s="125">
        <v>0.76077768385459799</v>
      </c>
      <c r="L943" s="125">
        <v>2.2298456260720401</v>
      </c>
      <c r="M943" s="130">
        <v>3.11418685121108</v>
      </c>
      <c r="N943" s="137">
        <f t="shared" si="154"/>
        <v>12.45674740484432</v>
      </c>
      <c r="O943" s="132">
        <f t="shared" si="155"/>
        <v>0.12456747404844321</v>
      </c>
      <c r="P943" s="134">
        <f t="shared" si="156"/>
        <v>942</v>
      </c>
      <c r="Q943" s="134">
        <v>1124</v>
      </c>
      <c r="R943" s="134" t="str">
        <f t="shared" si="157"/>
        <v>942/1124</v>
      </c>
      <c r="S943" s="132">
        <f t="shared" si="158"/>
        <v>0.83807829181494664</v>
      </c>
      <c r="T943" s="137">
        <f t="shared" si="159"/>
        <v>60</v>
      </c>
      <c r="U943" s="133" t="e">
        <f ca="1">[1]!f_risk_annusharpe(A943,"2019/9/30","2019/12/31",1,1,3)</f>
        <v>#NAME?</v>
      </c>
      <c r="V943" s="134" t="e">
        <f t="shared" ca="1" si="160"/>
        <v>#NAME?</v>
      </c>
      <c r="W943" s="134">
        <f t="shared" si="161"/>
        <v>1124</v>
      </c>
      <c r="X943" s="134" t="e">
        <f t="shared" ca="1" si="162"/>
        <v>#NAME?</v>
      </c>
      <c r="Y943" s="132" t="e">
        <f t="shared" ca="1" si="163"/>
        <v>#NAME?</v>
      </c>
      <c r="Z943" s="137" t="e">
        <f t="shared" ca="1" si="164"/>
        <v>#NAME?</v>
      </c>
      <c r="AA943" s="125">
        <v>5.9555555555555504</v>
      </c>
      <c r="AB943" s="125">
        <v>11.0904007455732</v>
      </c>
      <c r="AC943" s="123" t="s">
        <v>12190</v>
      </c>
      <c r="AD943" s="125">
        <v>12.452830188679201</v>
      </c>
      <c r="AE943" s="123" t="s">
        <v>12191</v>
      </c>
      <c r="AF943" s="125">
        <v>20.647773279352201</v>
      </c>
      <c r="AG943" s="123" t="s">
        <v>12192</v>
      </c>
      <c r="AH943" s="125">
        <v>19.2</v>
      </c>
      <c r="AI943" s="123" t="s">
        <v>157</v>
      </c>
      <c r="AJ943" s="123" t="s">
        <v>166</v>
      </c>
      <c r="AK943" s="124">
        <v>3.8121909315</v>
      </c>
      <c r="AL943" s="123" t="s">
        <v>159</v>
      </c>
      <c r="AM943" s="36">
        <v>42585</v>
      </c>
      <c r="AN943" s="123" t="s">
        <v>9271</v>
      </c>
      <c r="AO943" s="123" t="s">
        <v>6592</v>
      </c>
      <c r="AP943" s="123" t="s">
        <v>209</v>
      </c>
      <c r="AQ943" s="123" t="s">
        <v>185</v>
      </c>
    </row>
    <row r="944" spans="1:43">
      <c r="A944" s="123" t="s">
        <v>8904</v>
      </c>
      <c r="B944" s="123" t="s">
        <v>8905</v>
      </c>
      <c r="C944" s="36">
        <v>43830</v>
      </c>
      <c r="D944" s="124">
        <v>1.165</v>
      </c>
      <c r="E944" s="124">
        <v>1.165</v>
      </c>
      <c r="F944" s="125">
        <v>0.17196904557179701</v>
      </c>
      <c r="G944" s="36">
        <v>43829</v>
      </c>
      <c r="H944" s="124">
        <v>1.163</v>
      </c>
      <c r="I944" s="125">
        <v>11.0581506196378</v>
      </c>
      <c r="J944" s="123" t="s">
        <v>12193</v>
      </c>
      <c r="K944" s="125">
        <v>0.60449050086356804</v>
      </c>
      <c r="L944" s="125">
        <v>1.4808362369338099</v>
      </c>
      <c r="M944" s="130">
        <v>2.6431718061674001</v>
      </c>
      <c r="N944" s="137">
        <f t="shared" si="154"/>
        <v>10.5726872246696</v>
      </c>
      <c r="O944" s="132">
        <f t="shared" si="155"/>
        <v>0.10572687224669601</v>
      </c>
      <c r="P944" s="134">
        <f t="shared" si="156"/>
        <v>998</v>
      </c>
      <c r="Q944" s="134">
        <v>1124</v>
      </c>
      <c r="R944" s="134" t="str">
        <f t="shared" si="157"/>
        <v>998/1124</v>
      </c>
      <c r="S944" s="132">
        <f t="shared" si="158"/>
        <v>0.88790035587188609</v>
      </c>
      <c r="T944" s="137">
        <f t="shared" si="159"/>
        <v>60</v>
      </c>
      <c r="U944" s="133" t="e">
        <f ca="1">[1]!f_risk_annusharpe(A944,"2019/9/30","2019/12/31",1,1,3)</f>
        <v>#NAME?</v>
      </c>
      <c r="V944" s="134" t="e">
        <f t="shared" ca="1" si="160"/>
        <v>#NAME?</v>
      </c>
      <c r="W944" s="134">
        <f t="shared" si="161"/>
        <v>1124</v>
      </c>
      <c r="X944" s="134" t="e">
        <f t="shared" ca="1" si="162"/>
        <v>#NAME?</v>
      </c>
      <c r="Y944" s="132" t="e">
        <f t="shared" ca="1" si="163"/>
        <v>#NAME?</v>
      </c>
      <c r="Z944" s="137" t="e">
        <f t="shared" ca="1" si="164"/>
        <v>#NAME?</v>
      </c>
      <c r="AA944" s="125">
        <v>5.8128973660308896</v>
      </c>
      <c r="AB944" s="125">
        <v>11.0581506196378</v>
      </c>
      <c r="AC944" s="123" t="s">
        <v>12193</v>
      </c>
      <c r="AD944" s="125">
        <v>10.321969696969701</v>
      </c>
      <c r="AE944" s="123" t="s">
        <v>12194</v>
      </c>
      <c r="AF944" s="125">
        <v>11.8042226487524</v>
      </c>
      <c r="AG944" s="123" t="s">
        <v>12195</v>
      </c>
      <c r="AH944" s="125">
        <v>16.5</v>
      </c>
      <c r="AI944" s="123" t="s">
        <v>163</v>
      </c>
      <c r="AJ944" s="123" t="s">
        <v>166</v>
      </c>
      <c r="AK944" s="124">
        <v>4.4189949448999997</v>
      </c>
      <c r="AL944" s="123" t="s">
        <v>159</v>
      </c>
      <c r="AM944" s="36">
        <v>42327</v>
      </c>
      <c r="AN944" s="123" t="s">
        <v>9271</v>
      </c>
      <c r="AO944" s="123" t="s">
        <v>220</v>
      </c>
      <c r="AP944" s="123" t="s">
        <v>200</v>
      </c>
      <c r="AQ944" s="123" t="s">
        <v>272</v>
      </c>
    </row>
    <row r="945" spans="1:43">
      <c r="A945" s="123" t="s">
        <v>8906</v>
      </c>
      <c r="B945" s="123" t="s">
        <v>8907</v>
      </c>
      <c r="C945" s="36">
        <v>43830</v>
      </c>
      <c r="D945" s="124">
        <v>0.73899999999999999</v>
      </c>
      <c r="E945" s="124">
        <v>0.73899999999999999</v>
      </c>
      <c r="F945" s="125">
        <v>-0.175604484668373</v>
      </c>
      <c r="G945" s="36">
        <v>43829</v>
      </c>
      <c r="H945" s="124">
        <v>0.74029999999999996</v>
      </c>
      <c r="I945" s="125">
        <v>11.0443275732532</v>
      </c>
      <c r="J945" s="123" t="s">
        <v>12196</v>
      </c>
      <c r="K945" s="125">
        <v>1.2467461296067901</v>
      </c>
      <c r="L945" s="125">
        <v>5.6771056771056703</v>
      </c>
      <c r="M945" s="130">
        <v>8.2466676431814907</v>
      </c>
      <c r="N945" s="137">
        <f t="shared" si="154"/>
        <v>32.986670572725963</v>
      </c>
      <c r="O945" s="132">
        <f t="shared" si="155"/>
        <v>0.32986670572725962</v>
      </c>
      <c r="P945" s="134">
        <f t="shared" si="156"/>
        <v>477</v>
      </c>
      <c r="Q945" s="134">
        <v>1124</v>
      </c>
      <c r="R945" s="134" t="str">
        <f t="shared" si="157"/>
        <v>477/1124</v>
      </c>
      <c r="S945" s="132">
        <f t="shared" si="158"/>
        <v>0.42437722419928825</v>
      </c>
      <c r="T945" s="137">
        <f t="shared" si="159"/>
        <v>78.781138790035584</v>
      </c>
      <c r="U945" s="133" t="e">
        <f ca="1">[1]!f_risk_annusharpe(A945,"2019/9/30","2019/12/31",1,1,3)</f>
        <v>#NAME?</v>
      </c>
      <c r="V945" s="134" t="e">
        <f t="shared" ca="1" si="160"/>
        <v>#NAME?</v>
      </c>
      <c r="W945" s="134">
        <f t="shared" si="161"/>
        <v>1124</v>
      </c>
      <c r="X945" s="134" t="e">
        <f t="shared" ca="1" si="162"/>
        <v>#NAME?</v>
      </c>
      <c r="Y945" s="132" t="e">
        <f t="shared" ca="1" si="163"/>
        <v>#NAME?</v>
      </c>
      <c r="Z945" s="137" t="e">
        <f t="shared" ca="1" si="164"/>
        <v>#NAME?</v>
      </c>
      <c r="AA945" s="125">
        <v>9.4490521327014196</v>
      </c>
      <c r="AB945" s="125">
        <v>11.0443275732532</v>
      </c>
      <c r="AC945" s="123" t="s">
        <v>12196</v>
      </c>
      <c r="AD945" s="125">
        <v>-26.6355604090142</v>
      </c>
      <c r="AE945" s="123" t="s">
        <v>12197</v>
      </c>
      <c r="AF945" s="126">
        <v>0</v>
      </c>
      <c r="AG945" s="123"/>
      <c r="AH945" s="125">
        <v>-26.1</v>
      </c>
      <c r="AI945" s="123" t="s">
        <v>157</v>
      </c>
      <c r="AJ945" s="123" t="s">
        <v>95</v>
      </c>
      <c r="AK945" s="124">
        <v>1.1182331793</v>
      </c>
      <c r="AL945" s="123" t="s">
        <v>159</v>
      </c>
      <c r="AM945" s="36">
        <v>43066</v>
      </c>
      <c r="AN945" s="123" t="s">
        <v>9271</v>
      </c>
      <c r="AO945" s="123" t="s">
        <v>600</v>
      </c>
      <c r="AP945" s="123" t="s">
        <v>261</v>
      </c>
      <c r="AQ945" s="123" t="s">
        <v>185</v>
      </c>
    </row>
    <row r="946" spans="1:43">
      <c r="A946" s="123" t="s">
        <v>8908</v>
      </c>
      <c r="B946" s="123" t="s">
        <v>8909</v>
      </c>
      <c r="C946" s="36">
        <v>43830</v>
      </c>
      <c r="D946" s="124">
        <v>1.123</v>
      </c>
      <c r="E946" s="124">
        <v>1.1684000000000001</v>
      </c>
      <c r="F946" s="125">
        <v>7.12885403671185E-2</v>
      </c>
      <c r="G946" s="36">
        <v>43829</v>
      </c>
      <c r="H946" s="124">
        <v>1.1222000000000001</v>
      </c>
      <c r="I946" s="125">
        <v>11.034210005932399</v>
      </c>
      <c r="J946" s="123" t="s">
        <v>12198</v>
      </c>
      <c r="K946" s="125">
        <v>0.78980434392388899</v>
      </c>
      <c r="L946" s="125">
        <v>2.3794329473971998</v>
      </c>
      <c r="M946" s="130">
        <v>4.0585618977019999</v>
      </c>
      <c r="N946" s="137">
        <f t="shared" si="154"/>
        <v>16.234247590808</v>
      </c>
      <c r="O946" s="132">
        <f t="shared" si="155"/>
        <v>0.16234247590807999</v>
      </c>
      <c r="P946" s="134">
        <f t="shared" si="156"/>
        <v>842</v>
      </c>
      <c r="Q946" s="134">
        <v>1124</v>
      </c>
      <c r="R946" s="134" t="str">
        <f t="shared" si="157"/>
        <v>842/1124</v>
      </c>
      <c r="S946" s="132">
        <f t="shared" si="158"/>
        <v>0.74911032028469748</v>
      </c>
      <c r="T946" s="137">
        <f t="shared" si="159"/>
        <v>62.544483985765126</v>
      </c>
      <c r="U946" s="133" t="e">
        <f ca="1">[1]!f_risk_annusharpe(A946,"2019/9/30","2019/12/31",1,1,3)</f>
        <v>#NAME?</v>
      </c>
      <c r="V946" s="134" t="e">
        <f t="shared" ca="1" si="160"/>
        <v>#NAME?</v>
      </c>
      <c r="W946" s="134">
        <f t="shared" si="161"/>
        <v>1124</v>
      </c>
      <c r="X946" s="134" t="e">
        <f t="shared" ca="1" si="162"/>
        <v>#NAME?</v>
      </c>
      <c r="Y946" s="132" t="e">
        <f t="shared" ca="1" si="163"/>
        <v>#NAME?</v>
      </c>
      <c r="Z946" s="137" t="e">
        <f t="shared" ca="1" si="164"/>
        <v>#NAME?</v>
      </c>
      <c r="AA946" s="125">
        <v>5.6245297215952004</v>
      </c>
      <c r="AB946" s="125">
        <v>11.034210005932399</v>
      </c>
      <c r="AC946" s="123" t="s">
        <v>12198</v>
      </c>
      <c r="AD946" s="125">
        <v>10.6731053513354</v>
      </c>
      <c r="AE946" s="123" t="s">
        <v>12199</v>
      </c>
      <c r="AF946" s="125">
        <v>17.182633076999899</v>
      </c>
      <c r="AG946" s="123" t="s">
        <v>12200</v>
      </c>
      <c r="AH946" s="125">
        <v>17.334970500000001</v>
      </c>
      <c r="AI946" s="123" t="s">
        <v>163</v>
      </c>
      <c r="AJ946" s="123" t="s">
        <v>166</v>
      </c>
      <c r="AK946" s="124">
        <v>2.5508897565000002</v>
      </c>
      <c r="AL946" s="123" t="s">
        <v>159</v>
      </c>
      <c r="AM946" s="36">
        <v>42723</v>
      </c>
      <c r="AN946" s="123" t="s">
        <v>9271</v>
      </c>
      <c r="AO946" s="123" t="s">
        <v>12201</v>
      </c>
      <c r="AP946" s="123" t="s">
        <v>433</v>
      </c>
      <c r="AQ946" s="123" t="s">
        <v>183</v>
      </c>
    </row>
    <row r="947" spans="1:43">
      <c r="A947" s="123" t="s">
        <v>8910</v>
      </c>
      <c r="B947" s="123" t="s">
        <v>8911</v>
      </c>
      <c r="C947" s="36">
        <v>43830</v>
      </c>
      <c r="D947" s="124">
        <v>1.0407999999999999</v>
      </c>
      <c r="E947" s="124">
        <v>1.1648000000000001</v>
      </c>
      <c r="F947" s="125">
        <v>7.69230769230589E-2</v>
      </c>
      <c r="G947" s="36">
        <v>43829</v>
      </c>
      <c r="H947" s="124">
        <v>1.04</v>
      </c>
      <c r="I947" s="125">
        <v>11.0309548853155</v>
      </c>
      <c r="J947" s="123" t="s">
        <v>12202</v>
      </c>
      <c r="K947" s="125">
        <v>0.58954286266550004</v>
      </c>
      <c r="L947" s="125">
        <v>2.0591910898742598</v>
      </c>
      <c r="M947" s="130">
        <v>3.0112318561537501</v>
      </c>
      <c r="N947" s="137">
        <f t="shared" si="154"/>
        <v>12.044927424615</v>
      </c>
      <c r="O947" s="132">
        <f t="shared" si="155"/>
        <v>0.12044927424615</v>
      </c>
      <c r="P947" s="134">
        <f t="shared" si="156"/>
        <v>954</v>
      </c>
      <c r="Q947" s="134">
        <v>1124</v>
      </c>
      <c r="R947" s="134" t="str">
        <f t="shared" si="157"/>
        <v>954/1124</v>
      </c>
      <c r="S947" s="132">
        <f t="shared" si="158"/>
        <v>0.8487544483985765</v>
      </c>
      <c r="T947" s="137">
        <f t="shared" si="159"/>
        <v>60</v>
      </c>
      <c r="U947" s="133" t="e">
        <f ca="1">[1]!f_risk_annusharpe(A947,"2019/9/30","2019/12/31",1,1,3)</f>
        <v>#NAME?</v>
      </c>
      <c r="V947" s="134" t="e">
        <f t="shared" ca="1" si="160"/>
        <v>#NAME?</v>
      </c>
      <c r="W947" s="134">
        <f t="shared" si="161"/>
        <v>1124</v>
      </c>
      <c r="X947" s="134" t="e">
        <f t="shared" ca="1" si="162"/>
        <v>#NAME?</v>
      </c>
      <c r="Y947" s="132" t="e">
        <f t="shared" ca="1" si="163"/>
        <v>#NAME?</v>
      </c>
      <c r="Z947" s="137" t="e">
        <f t="shared" ca="1" si="164"/>
        <v>#NAME?</v>
      </c>
      <c r="AA947" s="125">
        <v>4.9258646263746204</v>
      </c>
      <c r="AB947" s="125">
        <v>11.0309548853155</v>
      </c>
      <c r="AC947" s="123" t="s">
        <v>12202</v>
      </c>
      <c r="AD947" s="125">
        <v>8.3450801269941692</v>
      </c>
      <c r="AE947" s="123" t="s">
        <v>12203</v>
      </c>
      <c r="AF947" s="125">
        <v>17.436551401120902</v>
      </c>
      <c r="AG947" s="123" t="s">
        <v>12204</v>
      </c>
      <c r="AH947" s="125">
        <v>17.342602159999998</v>
      </c>
      <c r="AI947" s="123" t="s">
        <v>157</v>
      </c>
      <c r="AJ947" s="123" t="s">
        <v>189</v>
      </c>
      <c r="AK947" s="124">
        <v>4.7508590229000003</v>
      </c>
      <c r="AL947" s="123" t="s">
        <v>159</v>
      </c>
      <c r="AM947" s="36">
        <v>42691</v>
      </c>
      <c r="AN947" s="123" t="s">
        <v>9271</v>
      </c>
      <c r="AO947" s="123" t="s">
        <v>577</v>
      </c>
      <c r="AP947" s="123" t="s">
        <v>314</v>
      </c>
      <c r="AQ947" s="123" t="s">
        <v>165</v>
      </c>
    </row>
    <row r="948" spans="1:43">
      <c r="A948" s="123" t="s">
        <v>8912</v>
      </c>
      <c r="B948" s="123" t="s">
        <v>8913</v>
      </c>
      <c r="C948" s="36">
        <v>43830</v>
      </c>
      <c r="D948" s="124">
        <v>1.27</v>
      </c>
      <c r="E948" s="124">
        <v>1.27</v>
      </c>
      <c r="F948" s="125">
        <v>7.8802206461789703E-2</v>
      </c>
      <c r="G948" s="36">
        <v>43829</v>
      </c>
      <c r="H948" s="124">
        <v>1.2689999999999999</v>
      </c>
      <c r="I948" s="125">
        <v>11.013986013986001</v>
      </c>
      <c r="J948" s="123" t="s">
        <v>12205</v>
      </c>
      <c r="K948" s="125">
        <v>0.39525691699605697</v>
      </c>
      <c r="L948" s="125">
        <v>1.1952191235059899</v>
      </c>
      <c r="M948" s="130">
        <v>1.9261637239165299</v>
      </c>
      <c r="N948" s="137">
        <f t="shared" si="154"/>
        <v>7.7046548956661196</v>
      </c>
      <c r="O948" s="132">
        <f t="shared" si="155"/>
        <v>7.7046548956661201E-2</v>
      </c>
      <c r="P948" s="134">
        <f t="shared" si="156"/>
        <v>1068</v>
      </c>
      <c r="Q948" s="134">
        <v>1124</v>
      </c>
      <c r="R948" s="134" t="str">
        <f t="shared" si="157"/>
        <v>1068/1124</v>
      </c>
      <c r="S948" s="132">
        <f t="shared" si="158"/>
        <v>0.95017793594306055</v>
      </c>
      <c r="T948" s="137">
        <f t="shared" si="159"/>
        <v>60</v>
      </c>
      <c r="U948" s="133" t="e">
        <f ca="1">[1]!f_risk_annusharpe(A948,"2019/9/30","2019/12/31",1,1,3)</f>
        <v>#NAME?</v>
      </c>
      <c r="V948" s="134" t="e">
        <f t="shared" ca="1" si="160"/>
        <v>#NAME?</v>
      </c>
      <c r="W948" s="134">
        <f t="shared" si="161"/>
        <v>1124</v>
      </c>
      <c r="X948" s="134" t="e">
        <f t="shared" ca="1" si="162"/>
        <v>#NAME?</v>
      </c>
      <c r="Y948" s="132" t="e">
        <f t="shared" ca="1" si="163"/>
        <v>#NAME?</v>
      </c>
      <c r="Z948" s="137" t="e">
        <f t="shared" ca="1" si="164"/>
        <v>#NAME?</v>
      </c>
      <c r="AA948" s="125">
        <v>6.1872909698996699</v>
      </c>
      <c r="AB948" s="125">
        <v>11.013986013986001</v>
      </c>
      <c r="AC948" s="123" t="s">
        <v>12205</v>
      </c>
      <c r="AD948" s="125">
        <v>12.588652482269501</v>
      </c>
      <c r="AE948" s="123" t="s">
        <v>12206</v>
      </c>
      <c r="AF948" s="125">
        <v>19.0253045923149</v>
      </c>
      <c r="AG948" s="123" t="s">
        <v>12207</v>
      </c>
      <c r="AH948" s="125">
        <v>27</v>
      </c>
      <c r="AI948" s="123" t="s">
        <v>163</v>
      </c>
      <c r="AJ948" s="123" t="s">
        <v>166</v>
      </c>
      <c r="AK948" s="124">
        <v>5.2167540707000004</v>
      </c>
      <c r="AL948" s="123" t="s">
        <v>159</v>
      </c>
      <c r="AM948" s="36">
        <v>42111</v>
      </c>
      <c r="AN948" s="123" t="s">
        <v>9271</v>
      </c>
      <c r="AO948" s="123" t="s">
        <v>10733</v>
      </c>
      <c r="AP948" s="123" t="s">
        <v>200</v>
      </c>
      <c r="AQ948" s="123" t="s">
        <v>272</v>
      </c>
    </row>
    <row r="949" spans="1:43">
      <c r="A949" s="123" t="s">
        <v>8914</v>
      </c>
      <c r="B949" s="123" t="s">
        <v>8915</v>
      </c>
      <c r="C949" s="36">
        <v>43830</v>
      </c>
      <c r="D949" s="124">
        <v>1.1176999999999999</v>
      </c>
      <c r="E949" s="124">
        <v>1.1957</v>
      </c>
      <c r="F949" s="125">
        <v>2.6848040093081699E-2</v>
      </c>
      <c r="G949" s="36">
        <v>43829</v>
      </c>
      <c r="H949" s="124">
        <v>1.1173999999999999</v>
      </c>
      <c r="I949" s="125">
        <v>10.9930486593843</v>
      </c>
      <c r="J949" s="123" t="s">
        <v>12208</v>
      </c>
      <c r="K949" s="125">
        <v>0.36817528735632199</v>
      </c>
      <c r="L949" s="125">
        <v>1.1493212669683199</v>
      </c>
      <c r="M949" s="130">
        <v>2.06373847137248</v>
      </c>
      <c r="N949" s="137">
        <f t="shared" si="154"/>
        <v>8.25495388548992</v>
      </c>
      <c r="O949" s="132">
        <f t="shared" si="155"/>
        <v>8.2549538854899199E-2</v>
      </c>
      <c r="P949" s="134">
        <f t="shared" si="156"/>
        <v>1054</v>
      </c>
      <c r="Q949" s="134">
        <v>1124</v>
      </c>
      <c r="R949" s="134" t="str">
        <f t="shared" si="157"/>
        <v>1054/1124</v>
      </c>
      <c r="S949" s="132">
        <f t="shared" si="158"/>
        <v>0.93772241992882566</v>
      </c>
      <c r="T949" s="137">
        <f t="shared" si="159"/>
        <v>60</v>
      </c>
      <c r="U949" s="133" t="e">
        <f ca="1">[1]!f_risk_annusharpe(A949,"2019/9/30","2019/12/31",1,1,3)</f>
        <v>#NAME?</v>
      </c>
      <c r="V949" s="134" t="e">
        <f t="shared" ca="1" si="160"/>
        <v>#NAME?</v>
      </c>
      <c r="W949" s="134">
        <f t="shared" si="161"/>
        <v>1124</v>
      </c>
      <c r="X949" s="134" t="e">
        <f t="shared" ca="1" si="162"/>
        <v>#NAME?</v>
      </c>
      <c r="Y949" s="132" t="e">
        <f t="shared" ca="1" si="163"/>
        <v>#NAME?</v>
      </c>
      <c r="Z949" s="137" t="e">
        <f t="shared" ca="1" si="164"/>
        <v>#NAME?</v>
      </c>
      <c r="AA949" s="125">
        <v>5.7626797880393603</v>
      </c>
      <c r="AB949" s="125">
        <v>10.9930486593843</v>
      </c>
      <c r="AC949" s="123" t="s">
        <v>12208</v>
      </c>
      <c r="AD949" s="125">
        <v>13.9638364908018</v>
      </c>
      <c r="AE949" s="123" t="s">
        <v>12209</v>
      </c>
      <c r="AF949" s="125">
        <v>21.5411447288853</v>
      </c>
      <c r="AG949" s="123" t="s">
        <v>12210</v>
      </c>
      <c r="AH949" s="125">
        <v>20.593123800000001</v>
      </c>
      <c r="AI949" s="123" t="s">
        <v>163</v>
      </c>
      <c r="AJ949" s="123" t="s">
        <v>197</v>
      </c>
      <c r="AK949" s="124">
        <v>6.3115701285999997</v>
      </c>
      <c r="AL949" s="123" t="s">
        <v>159</v>
      </c>
      <c r="AM949" s="36">
        <v>42682</v>
      </c>
      <c r="AN949" s="123" t="s">
        <v>9271</v>
      </c>
      <c r="AO949" s="123" t="s">
        <v>11752</v>
      </c>
      <c r="AP949" s="123" t="s">
        <v>270</v>
      </c>
      <c r="AQ949" s="123" t="s">
        <v>247</v>
      </c>
    </row>
    <row r="950" spans="1:43">
      <c r="A950" s="123" t="s">
        <v>8916</v>
      </c>
      <c r="B950" s="123" t="s">
        <v>8917</v>
      </c>
      <c r="C950" s="36">
        <v>43830</v>
      </c>
      <c r="D950" s="124">
        <v>1.202</v>
      </c>
      <c r="E950" s="124">
        <v>1.202</v>
      </c>
      <c r="F950" s="125">
        <v>8.3263946711064907E-2</v>
      </c>
      <c r="G950" s="36">
        <v>43829</v>
      </c>
      <c r="H950" s="124">
        <v>1.2010000000000001</v>
      </c>
      <c r="I950" s="125">
        <v>10.9879963065559</v>
      </c>
      <c r="J950" s="123" t="s">
        <v>12211</v>
      </c>
      <c r="K950" s="125">
        <v>0.50167224080267603</v>
      </c>
      <c r="L950" s="125">
        <v>1.7781541066892399</v>
      </c>
      <c r="M950" s="130">
        <v>2.0373514431239399</v>
      </c>
      <c r="N950" s="137">
        <f t="shared" si="154"/>
        <v>8.1494057724957596</v>
      </c>
      <c r="O950" s="132">
        <f t="shared" si="155"/>
        <v>8.1494057724957603E-2</v>
      </c>
      <c r="P950" s="134">
        <f t="shared" si="156"/>
        <v>1058</v>
      </c>
      <c r="Q950" s="134">
        <v>1124</v>
      </c>
      <c r="R950" s="134" t="str">
        <f t="shared" si="157"/>
        <v>1058/1124</v>
      </c>
      <c r="S950" s="132">
        <f t="shared" si="158"/>
        <v>0.94128113879003561</v>
      </c>
      <c r="T950" s="137">
        <f t="shared" si="159"/>
        <v>60</v>
      </c>
      <c r="U950" s="133" t="e">
        <f ca="1">[1]!f_risk_annusharpe(A950,"2019/9/30","2019/12/31",1,1,3)</f>
        <v>#NAME?</v>
      </c>
      <c r="V950" s="134" t="e">
        <f t="shared" ca="1" si="160"/>
        <v>#NAME?</v>
      </c>
      <c r="W950" s="134">
        <f t="shared" si="161"/>
        <v>1124</v>
      </c>
      <c r="X950" s="134" t="e">
        <f t="shared" ca="1" si="162"/>
        <v>#NAME?</v>
      </c>
      <c r="Y950" s="132" t="e">
        <f t="shared" ca="1" si="163"/>
        <v>#NAME?</v>
      </c>
      <c r="Z950" s="137" t="e">
        <f t="shared" ca="1" si="164"/>
        <v>#NAME?</v>
      </c>
      <c r="AA950" s="125">
        <v>3.71009490940465</v>
      </c>
      <c r="AB950" s="125">
        <v>10.9879963065559</v>
      </c>
      <c r="AC950" s="123" t="s">
        <v>12211</v>
      </c>
      <c r="AD950" s="125">
        <v>12.7579737335835</v>
      </c>
      <c r="AE950" s="123" t="s">
        <v>12212</v>
      </c>
      <c r="AF950" s="125">
        <v>22.278738555442501</v>
      </c>
      <c r="AG950" s="123" t="s">
        <v>12213</v>
      </c>
      <c r="AH950" s="125">
        <v>20.2</v>
      </c>
      <c r="AI950" s="123" t="s">
        <v>157</v>
      </c>
      <c r="AJ950" s="123" t="s">
        <v>166</v>
      </c>
      <c r="AK950" s="124">
        <v>4.6390078856999999</v>
      </c>
      <c r="AL950" s="123" t="s">
        <v>159</v>
      </c>
      <c r="AM950" s="36">
        <v>42642</v>
      </c>
      <c r="AN950" s="123" t="s">
        <v>9271</v>
      </c>
      <c r="AO950" s="123" t="s">
        <v>6592</v>
      </c>
      <c r="AP950" s="123" t="s">
        <v>209</v>
      </c>
      <c r="AQ950" s="123" t="s">
        <v>170</v>
      </c>
    </row>
    <row r="951" spans="1:43">
      <c r="A951" s="123" t="s">
        <v>8918</v>
      </c>
      <c r="B951" s="123" t="s">
        <v>8919</v>
      </c>
      <c r="C951" s="36">
        <v>43830</v>
      </c>
      <c r="D951" s="124">
        <v>1.125</v>
      </c>
      <c r="E951" s="124">
        <v>1.2270000000000001</v>
      </c>
      <c r="F951" s="125">
        <v>8.8967971530235501E-2</v>
      </c>
      <c r="G951" s="36">
        <v>43829</v>
      </c>
      <c r="H951" s="124">
        <v>1.1240000000000001</v>
      </c>
      <c r="I951" s="125">
        <v>10.8374022063817</v>
      </c>
      <c r="J951" s="123" t="s">
        <v>12214</v>
      </c>
      <c r="K951" s="125">
        <v>0.80645161290321099</v>
      </c>
      <c r="L951" s="125">
        <v>2.7396924561437501</v>
      </c>
      <c r="M951" s="130">
        <v>4.8461912763069996</v>
      </c>
      <c r="N951" s="137">
        <f t="shared" si="154"/>
        <v>19.384765105227999</v>
      </c>
      <c r="O951" s="132">
        <f t="shared" si="155"/>
        <v>0.19384765105228</v>
      </c>
      <c r="P951" s="134">
        <f t="shared" si="156"/>
        <v>776</v>
      </c>
      <c r="Q951" s="134">
        <v>1124</v>
      </c>
      <c r="R951" s="134" t="str">
        <f t="shared" si="157"/>
        <v>776/1124</v>
      </c>
      <c r="S951" s="132">
        <f t="shared" si="158"/>
        <v>0.69039145907473309</v>
      </c>
      <c r="T951" s="137">
        <f t="shared" si="159"/>
        <v>65.480427046263344</v>
      </c>
      <c r="U951" s="133" t="e">
        <f ca="1">[1]!f_risk_annusharpe(A951,"2019/9/30","2019/12/31",1,1,3)</f>
        <v>#NAME?</v>
      </c>
      <c r="V951" s="134" t="e">
        <f t="shared" ca="1" si="160"/>
        <v>#NAME?</v>
      </c>
      <c r="W951" s="134">
        <f t="shared" si="161"/>
        <v>1124</v>
      </c>
      <c r="X951" s="134" t="e">
        <f t="shared" ca="1" si="162"/>
        <v>#NAME?</v>
      </c>
      <c r="Y951" s="132" t="e">
        <f t="shared" ca="1" si="163"/>
        <v>#NAME?</v>
      </c>
      <c r="Z951" s="137" t="e">
        <f t="shared" ca="1" si="164"/>
        <v>#NAME?</v>
      </c>
      <c r="AA951" s="125">
        <v>8.5906981076036502</v>
      </c>
      <c r="AB951" s="125">
        <v>10.8374022063817</v>
      </c>
      <c r="AC951" s="123" t="s">
        <v>12214</v>
      </c>
      <c r="AD951" s="125">
        <v>12.8578110687878</v>
      </c>
      <c r="AE951" s="123" t="s">
        <v>12215</v>
      </c>
      <c r="AF951" s="125">
        <v>24.4418298192771</v>
      </c>
      <c r="AG951" s="123" t="s">
        <v>12216</v>
      </c>
      <c r="AH951" s="125">
        <v>23.944062500000001</v>
      </c>
      <c r="AI951" s="123" t="s">
        <v>163</v>
      </c>
      <c r="AJ951" s="123" t="s">
        <v>166</v>
      </c>
      <c r="AK951" s="124">
        <v>4.2932070088999996</v>
      </c>
      <c r="AL951" s="123" t="s">
        <v>159</v>
      </c>
      <c r="AM951" s="36">
        <v>42692</v>
      </c>
      <c r="AN951" s="123" t="s">
        <v>9271</v>
      </c>
      <c r="AO951" s="123" t="s">
        <v>12217</v>
      </c>
      <c r="AP951" s="123" t="s">
        <v>240</v>
      </c>
      <c r="AQ951" s="123" t="s">
        <v>185</v>
      </c>
    </row>
    <row r="952" spans="1:43">
      <c r="A952" s="123" t="s">
        <v>8920</v>
      </c>
      <c r="B952" s="123" t="s">
        <v>8921</v>
      </c>
      <c r="C952" s="36">
        <v>43830</v>
      </c>
      <c r="D952" s="124">
        <v>1.2410000000000001</v>
      </c>
      <c r="E952" s="124">
        <v>1.387</v>
      </c>
      <c r="F952" s="125">
        <v>0.16142050040354899</v>
      </c>
      <c r="G952" s="36">
        <v>43829</v>
      </c>
      <c r="H952" s="124">
        <v>1.2390000000000001</v>
      </c>
      <c r="I952" s="125">
        <v>10.7956166852785</v>
      </c>
      <c r="J952" s="123" t="s">
        <v>12218</v>
      </c>
      <c r="K952" s="125">
        <v>0.73051948051948501</v>
      </c>
      <c r="L952" s="125">
        <v>1.97209504427955</v>
      </c>
      <c r="M952" s="130">
        <v>3.0731226485782499</v>
      </c>
      <c r="N952" s="137">
        <f t="shared" si="154"/>
        <v>12.292490594313</v>
      </c>
      <c r="O952" s="132">
        <f t="shared" si="155"/>
        <v>0.12292490594312999</v>
      </c>
      <c r="P952" s="134">
        <f t="shared" si="156"/>
        <v>946</v>
      </c>
      <c r="Q952" s="134">
        <v>1124</v>
      </c>
      <c r="R952" s="134" t="str">
        <f t="shared" si="157"/>
        <v>946/1124</v>
      </c>
      <c r="S952" s="132">
        <f t="shared" si="158"/>
        <v>0.84163701067615659</v>
      </c>
      <c r="T952" s="137">
        <f t="shared" si="159"/>
        <v>60</v>
      </c>
      <c r="U952" s="133" t="e">
        <f ca="1">[1]!f_risk_annusharpe(A952,"2019/9/30","2019/12/31",1,1,3)</f>
        <v>#NAME?</v>
      </c>
      <c r="V952" s="134" t="e">
        <f t="shared" ca="1" si="160"/>
        <v>#NAME?</v>
      </c>
      <c r="W952" s="134">
        <f t="shared" si="161"/>
        <v>1124</v>
      </c>
      <c r="X952" s="134" t="e">
        <f t="shared" ca="1" si="162"/>
        <v>#NAME?</v>
      </c>
      <c r="Y952" s="132" t="e">
        <f t="shared" ca="1" si="163"/>
        <v>#NAME?</v>
      </c>
      <c r="Z952" s="137" t="e">
        <f t="shared" ca="1" si="164"/>
        <v>#NAME?</v>
      </c>
      <c r="AA952" s="125">
        <v>8.0705262782404201</v>
      </c>
      <c r="AB952" s="125">
        <v>10.7956166852785</v>
      </c>
      <c r="AC952" s="123" t="s">
        <v>12218</v>
      </c>
      <c r="AD952" s="125">
        <v>17.9445352742616</v>
      </c>
      <c r="AE952" s="123" t="s">
        <v>12219</v>
      </c>
      <c r="AF952" s="125">
        <v>41.318780889787703</v>
      </c>
      <c r="AG952" s="123" t="s">
        <v>12220</v>
      </c>
      <c r="AH952" s="125">
        <v>39.764274299999997</v>
      </c>
      <c r="AI952" s="123" t="s">
        <v>163</v>
      </c>
      <c r="AJ952" s="123" t="s">
        <v>197</v>
      </c>
      <c r="AK952" s="124">
        <v>1.7436294244999999</v>
      </c>
      <c r="AL952" s="123" t="s">
        <v>159</v>
      </c>
      <c r="AM952" s="36">
        <v>42620</v>
      </c>
      <c r="AN952" s="123" t="s">
        <v>9271</v>
      </c>
      <c r="AO952" s="123" t="s">
        <v>262</v>
      </c>
      <c r="AP952" s="123" t="s">
        <v>263</v>
      </c>
      <c r="AQ952" s="123" t="s">
        <v>162</v>
      </c>
    </row>
    <row r="953" spans="1:43">
      <c r="A953" s="123" t="s">
        <v>8922</v>
      </c>
      <c r="B953" s="123" t="s">
        <v>8923</v>
      </c>
      <c r="C953" s="36">
        <v>43830</v>
      </c>
      <c r="D953" s="124">
        <v>1.042</v>
      </c>
      <c r="E953" s="124">
        <v>1.21</v>
      </c>
      <c r="F953" s="125">
        <v>0.19230769230768899</v>
      </c>
      <c r="G953" s="36">
        <v>43829</v>
      </c>
      <c r="H953" s="124">
        <v>1.04</v>
      </c>
      <c r="I953" s="125">
        <v>10.7516748113533</v>
      </c>
      <c r="J953" s="123" t="s">
        <v>12221</v>
      </c>
      <c r="K953" s="125">
        <v>0.67632850241547504</v>
      </c>
      <c r="L953" s="125">
        <v>1.85729376718842</v>
      </c>
      <c r="M953" s="130">
        <v>2.9580384357395699</v>
      </c>
      <c r="N953" s="137">
        <f t="shared" si="154"/>
        <v>11.83215374295828</v>
      </c>
      <c r="O953" s="132">
        <f t="shared" si="155"/>
        <v>0.11832153742958279</v>
      </c>
      <c r="P953" s="134">
        <f t="shared" si="156"/>
        <v>965</v>
      </c>
      <c r="Q953" s="134">
        <v>1124</v>
      </c>
      <c r="R953" s="134" t="str">
        <f t="shared" si="157"/>
        <v>965/1124</v>
      </c>
      <c r="S953" s="132">
        <f t="shared" si="158"/>
        <v>0.85854092526690395</v>
      </c>
      <c r="T953" s="137">
        <f t="shared" si="159"/>
        <v>60</v>
      </c>
      <c r="U953" s="133" t="e">
        <f ca="1">[1]!f_risk_annusharpe(A953,"2019/9/30","2019/12/31",1,1,3)</f>
        <v>#NAME?</v>
      </c>
      <c r="V953" s="134" t="e">
        <f t="shared" ca="1" si="160"/>
        <v>#NAME?</v>
      </c>
      <c r="W953" s="134">
        <f t="shared" si="161"/>
        <v>1124</v>
      </c>
      <c r="X953" s="134" t="e">
        <f t="shared" ca="1" si="162"/>
        <v>#NAME?</v>
      </c>
      <c r="Y953" s="132" t="e">
        <f t="shared" ca="1" si="163"/>
        <v>#NAME?</v>
      </c>
      <c r="Z953" s="137" t="e">
        <f t="shared" ca="1" si="164"/>
        <v>#NAME?</v>
      </c>
      <c r="AA953" s="125">
        <v>5.3978023797144701</v>
      </c>
      <c r="AB953" s="125">
        <v>10.7516748113533</v>
      </c>
      <c r="AC953" s="123" t="s">
        <v>12221</v>
      </c>
      <c r="AD953" s="125">
        <v>14.145277186086901</v>
      </c>
      <c r="AE953" s="123" t="s">
        <v>12222</v>
      </c>
      <c r="AF953" s="125">
        <v>22.730163727454901</v>
      </c>
      <c r="AG953" s="123" t="s">
        <v>12223</v>
      </c>
      <c r="AH953" s="125">
        <v>22.484703400000001</v>
      </c>
      <c r="AI953" s="123" t="s">
        <v>157</v>
      </c>
      <c r="AJ953" s="123" t="s">
        <v>166</v>
      </c>
      <c r="AK953" s="124">
        <v>13.596308393599999</v>
      </c>
      <c r="AL953" s="123" t="s">
        <v>159</v>
      </c>
      <c r="AM953" s="36">
        <v>42713</v>
      </c>
      <c r="AN953" s="123" t="s">
        <v>9271</v>
      </c>
      <c r="AO953" s="123" t="s">
        <v>583</v>
      </c>
      <c r="AP953" s="123" t="s">
        <v>381</v>
      </c>
      <c r="AQ953" s="123" t="s">
        <v>183</v>
      </c>
    </row>
    <row r="954" spans="1:43">
      <c r="A954" s="123" t="s">
        <v>8924</v>
      </c>
      <c r="B954" s="123" t="s">
        <v>8925</v>
      </c>
      <c r="C954" s="36">
        <v>43830</v>
      </c>
      <c r="D954" s="124">
        <v>1.0974999999999999</v>
      </c>
      <c r="E954" s="124">
        <v>1.1274999999999999</v>
      </c>
      <c r="F954" s="125">
        <v>-1.8219914366401298E-2</v>
      </c>
      <c r="G954" s="36">
        <v>43829</v>
      </c>
      <c r="H954" s="124">
        <v>1.0976999999999999</v>
      </c>
      <c r="I954" s="125">
        <v>10.7132048824776</v>
      </c>
      <c r="J954" s="123" t="s">
        <v>12224</v>
      </c>
      <c r="K954" s="125">
        <v>0.49446021426608</v>
      </c>
      <c r="L954" s="125">
        <v>1.7334074898034899</v>
      </c>
      <c r="M954" s="130">
        <v>2.9839542085014399</v>
      </c>
      <c r="N954" s="137">
        <f t="shared" si="154"/>
        <v>11.93581683400576</v>
      </c>
      <c r="O954" s="132">
        <f t="shared" si="155"/>
        <v>0.11935816834005759</v>
      </c>
      <c r="P954" s="134">
        <f t="shared" si="156"/>
        <v>959</v>
      </c>
      <c r="Q954" s="134">
        <v>1124</v>
      </c>
      <c r="R954" s="134" t="str">
        <f t="shared" si="157"/>
        <v>959/1124</v>
      </c>
      <c r="S954" s="132">
        <f t="shared" si="158"/>
        <v>0.85320284697508897</v>
      </c>
      <c r="T954" s="137">
        <f t="shared" si="159"/>
        <v>60</v>
      </c>
      <c r="U954" s="133" t="e">
        <f ca="1">[1]!f_risk_annusharpe(A954,"2019/9/30","2019/12/31",1,1,3)</f>
        <v>#NAME?</v>
      </c>
      <c r="V954" s="134" t="e">
        <f t="shared" ca="1" si="160"/>
        <v>#NAME?</v>
      </c>
      <c r="W954" s="134">
        <f t="shared" si="161"/>
        <v>1124</v>
      </c>
      <c r="X954" s="134" t="e">
        <f t="shared" ca="1" si="162"/>
        <v>#NAME?</v>
      </c>
      <c r="Y954" s="132" t="e">
        <f t="shared" ca="1" si="163"/>
        <v>#NAME?</v>
      </c>
      <c r="Z954" s="137" t="e">
        <f t="shared" ca="1" si="164"/>
        <v>#NAME?</v>
      </c>
      <c r="AA954" s="125">
        <v>3.91024427191818</v>
      </c>
      <c r="AB954" s="125">
        <v>10.7132048824776</v>
      </c>
      <c r="AC954" s="123" t="s">
        <v>12224</v>
      </c>
      <c r="AD954" s="125">
        <v>8.9655122891566101</v>
      </c>
      <c r="AE954" s="123" t="s">
        <v>12225</v>
      </c>
      <c r="AF954" s="125">
        <v>12.961349920064</v>
      </c>
      <c r="AG954" s="123" t="s">
        <v>12226</v>
      </c>
      <c r="AH954" s="125">
        <v>13.051719</v>
      </c>
      <c r="AI954" s="123" t="s">
        <v>163</v>
      </c>
      <c r="AJ954" s="123" t="s">
        <v>189</v>
      </c>
      <c r="AK954" s="124">
        <v>4.9328923943999996</v>
      </c>
      <c r="AL954" s="123" t="s">
        <v>159</v>
      </c>
      <c r="AM954" s="36">
        <v>42699</v>
      </c>
      <c r="AN954" s="123" t="s">
        <v>9271</v>
      </c>
      <c r="AO954" s="123" t="s">
        <v>577</v>
      </c>
      <c r="AP954" s="123" t="s">
        <v>314</v>
      </c>
      <c r="AQ954" s="123" t="s">
        <v>256</v>
      </c>
    </row>
    <row r="955" spans="1:43">
      <c r="A955" s="123" t="s">
        <v>8926</v>
      </c>
      <c r="B955" s="123" t="s">
        <v>8927</v>
      </c>
      <c r="C955" s="36">
        <v>43830</v>
      </c>
      <c r="D955" s="124">
        <v>1.0967</v>
      </c>
      <c r="E955" s="124">
        <v>1.0967</v>
      </c>
      <c r="F955" s="125">
        <v>0</v>
      </c>
      <c r="G955" s="36">
        <v>43829</v>
      </c>
      <c r="H955" s="124">
        <v>1.0967</v>
      </c>
      <c r="I955" s="125">
        <v>10.7106803957198</v>
      </c>
      <c r="J955" s="123" t="s">
        <v>12227</v>
      </c>
      <c r="K955" s="125">
        <v>0.58699440520957202</v>
      </c>
      <c r="L955" s="125">
        <v>1.9237918215613301</v>
      </c>
      <c r="M955" s="130">
        <v>2.9765258215962498</v>
      </c>
      <c r="N955" s="137">
        <f t="shared" si="154"/>
        <v>11.906103286384999</v>
      </c>
      <c r="O955" s="132">
        <f t="shared" si="155"/>
        <v>0.11906103286384999</v>
      </c>
      <c r="P955" s="134">
        <f t="shared" si="156"/>
        <v>960</v>
      </c>
      <c r="Q955" s="134">
        <v>1124</v>
      </c>
      <c r="R955" s="134" t="str">
        <f t="shared" si="157"/>
        <v>960/1124</v>
      </c>
      <c r="S955" s="132">
        <f t="shared" si="158"/>
        <v>0.85409252669039148</v>
      </c>
      <c r="T955" s="137">
        <f t="shared" si="159"/>
        <v>60</v>
      </c>
      <c r="U955" s="133" t="e">
        <f ca="1">[1]!f_risk_annusharpe(A955,"2019/9/30","2019/12/31",1,1,3)</f>
        <v>#NAME?</v>
      </c>
      <c r="V955" s="134" t="e">
        <f t="shared" ca="1" si="160"/>
        <v>#NAME?</v>
      </c>
      <c r="W955" s="134">
        <f t="shared" si="161"/>
        <v>1124</v>
      </c>
      <c r="X955" s="134" t="e">
        <f t="shared" ca="1" si="162"/>
        <v>#NAME?</v>
      </c>
      <c r="Y955" s="132" t="e">
        <f t="shared" ca="1" si="163"/>
        <v>#NAME?</v>
      </c>
      <c r="Z955" s="137" t="e">
        <f t="shared" ca="1" si="164"/>
        <v>#NAME?</v>
      </c>
      <c r="AA955" s="125">
        <v>4.17972831765936</v>
      </c>
      <c r="AB955" s="125">
        <v>10.7106803957198</v>
      </c>
      <c r="AC955" s="123" t="s">
        <v>12227</v>
      </c>
      <c r="AD955" s="125">
        <v>7.2043010752688303</v>
      </c>
      <c r="AE955" s="123" t="s">
        <v>12228</v>
      </c>
      <c r="AF955" s="125">
        <v>9.2766042247907503</v>
      </c>
      <c r="AG955" s="123" t="s">
        <v>12229</v>
      </c>
      <c r="AH955" s="125">
        <v>9.67</v>
      </c>
      <c r="AI955" s="123" t="s">
        <v>157</v>
      </c>
      <c r="AJ955" s="123" t="s">
        <v>189</v>
      </c>
      <c r="AK955" s="124">
        <v>0.57913500380000005</v>
      </c>
      <c r="AL955" s="123" t="s">
        <v>159</v>
      </c>
      <c r="AM955" s="36">
        <v>42599</v>
      </c>
      <c r="AN955" s="123" t="s">
        <v>9271</v>
      </c>
      <c r="AO955" s="123" t="s">
        <v>12230</v>
      </c>
      <c r="AP955" s="123" t="s">
        <v>161</v>
      </c>
      <c r="AQ955" s="123" t="s">
        <v>207</v>
      </c>
    </row>
    <row r="956" spans="1:43">
      <c r="A956" s="123" t="s">
        <v>8928</v>
      </c>
      <c r="B956" s="123" t="s">
        <v>8929</v>
      </c>
      <c r="C956" s="36">
        <v>43830</v>
      </c>
      <c r="D956" s="124">
        <v>1.0706</v>
      </c>
      <c r="E956" s="124">
        <v>1.2264999999999999</v>
      </c>
      <c r="F956" s="125">
        <v>0.15904200580036101</v>
      </c>
      <c r="G956" s="36">
        <v>43829</v>
      </c>
      <c r="H956" s="124">
        <v>1.0689</v>
      </c>
      <c r="I956" s="125">
        <v>10.6546373890154</v>
      </c>
      <c r="J956" s="123" t="s">
        <v>12231</v>
      </c>
      <c r="K956" s="125">
        <v>0.69601203912717902</v>
      </c>
      <c r="L956" s="125">
        <v>2.0980505107240801</v>
      </c>
      <c r="M956" s="130">
        <v>3.7224299337049298</v>
      </c>
      <c r="N956" s="137">
        <f t="shared" si="154"/>
        <v>14.889719734819719</v>
      </c>
      <c r="O956" s="132">
        <f t="shared" si="155"/>
        <v>0.1488971973481972</v>
      </c>
      <c r="P956" s="134">
        <f t="shared" si="156"/>
        <v>877</v>
      </c>
      <c r="Q956" s="134">
        <v>1124</v>
      </c>
      <c r="R956" s="134" t="str">
        <f t="shared" si="157"/>
        <v>877/1124</v>
      </c>
      <c r="S956" s="132">
        <f t="shared" si="158"/>
        <v>0.78024911032028466</v>
      </c>
      <c r="T956" s="137">
        <f t="shared" si="159"/>
        <v>60.987544483985772</v>
      </c>
      <c r="U956" s="133" t="e">
        <f ca="1">[1]!f_risk_annusharpe(A956,"2019/9/30","2019/12/31",1,1,3)</f>
        <v>#NAME?</v>
      </c>
      <c r="V956" s="134" t="e">
        <f t="shared" ca="1" si="160"/>
        <v>#NAME?</v>
      </c>
      <c r="W956" s="134">
        <f t="shared" si="161"/>
        <v>1124</v>
      </c>
      <c r="X956" s="134" t="e">
        <f t="shared" ca="1" si="162"/>
        <v>#NAME?</v>
      </c>
      <c r="Y956" s="132" t="e">
        <f t="shared" ca="1" si="163"/>
        <v>#NAME?</v>
      </c>
      <c r="Z956" s="137" t="e">
        <f t="shared" ca="1" si="164"/>
        <v>#NAME?</v>
      </c>
      <c r="AA956" s="125">
        <v>8.75151124967452</v>
      </c>
      <c r="AB956" s="125">
        <v>10.6546373890154</v>
      </c>
      <c r="AC956" s="123" t="s">
        <v>12231</v>
      </c>
      <c r="AD956" s="125">
        <v>15.6496516655503</v>
      </c>
      <c r="AE956" s="123" t="s">
        <v>12232</v>
      </c>
      <c r="AF956" s="126">
        <v>0</v>
      </c>
      <c r="AG956" s="123"/>
      <c r="AH956" s="125">
        <v>23.593168739999999</v>
      </c>
      <c r="AI956" s="123" t="s">
        <v>163</v>
      </c>
      <c r="AJ956" s="123" t="s">
        <v>95</v>
      </c>
      <c r="AK956" s="124">
        <v>2.6989584112</v>
      </c>
      <c r="AL956" s="123" t="s">
        <v>159</v>
      </c>
      <c r="AM956" s="36">
        <v>42804</v>
      </c>
      <c r="AN956" s="123" t="s">
        <v>9271</v>
      </c>
      <c r="AO956" s="123" t="s">
        <v>12233</v>
      </c>
      <c r="AP956" s="123" t="s">
        <v>198</v>
      </c>
      <c r="AQ956" s="123" t="s">
        <v>207</v>
      </c>
    </row>
    <row r="957" spans="1:43">
      <c r="A957" s="123" t="s">
        <v>8930</v>
      </c>
      <c r="B957" s="123" t="s">
        <v>8931</v>
      </c>
      <c r="C957" s="36">
        <v>43830</v>
      </c>
      <c r="D957" s="124">
        <v>1.1859999999999999</v>
      </c>
      <c r="E957" s="124">
        <v>1.2769999999999999</v>
      </c>
      <c r="F957" s="125">
        <v>0.25359256128486701</v>
      </c>
      <c r="G957" s="36">
        <v>43829</v>
      </c>
      <c r="H957" s="124">
        <v>1.1830000000000001</v>
      </c>
      <c r="I957" s="125">
        <v>10.634328358208901</v>
      </c>
      <c r="J957" s="123" t="s">
        <v>12234</v>
      </c>
      <c r="K957" s="125">
        <v>0.93617021276594503</v>
      </c>
      <c r="L957" s="125">
        <v>2.3295944779982798</v>
      </c>
      <c r="M957" s="130">
        <v>3.4904013961605602</v>
      </c>
      <c r="N957" s="137">
        <f t="shared" si="154"/>
        <v>13.961605584642241</v>
      </c>
      <c r="O957" s="132">
        <f t="shared" si="155"/>
        <v>0.13961605584642242</v>
      </c>
      <c r="P957" s="134">
        <f t="shared" si="156"/>
        <v>902</v>
      </c>
      <c r="Q957" s="134">
        <v>1124</v>
      </c>
      <c r="R957" s="134" t="str">
        <f t="shared" si="157"/>
        <v>902/1124</v>
      </c>
      <c r="S957" s="132">
        <f t="shared" si="158"/>
        <v>0.802491103202847</v>
      </c>
      <c r="T957" s="137">
        <f t="shared" si="159"/>
        <v>60</v>
      </c>
      <c r="U957" s="133" t="e">
        <f ca="1">[1]!f_risk_annusharpe(A957,"2019/9/30","2019/12/31",1,1,3)</f>
        <v>#NAME?</v>
      </c>
      <c r="V957" s="134" t="e">
        <f t="shared" ca="1" si="160"/>
        <v>#NAME?</v>
      </c>
      <c r="W957" s="134">
        <f t="shared" si="161"/>
        <v>1124</v>
      </c>
      <c r="X957" s="134" t="e">
        <f t="shared" ca="1" si="162"/>
        <v>#NAME?</v>
      </c>
      <c r="Y957" s="132" t="e">
        <f t="shared" ca="1" si="163"/>
        <v>#NAME?</v>
      </c>
      <c r="Z957" s="137" t="e">
        <f t="shared" ca="1" si="164"/>
        <v>#NAME?</v>
      </c>
      <c r="AA957" s="125">
        <v>5.5160142348754402</v>
      </c>
      <c r="AB957" s="125">
        <v>10.634328358208901</v>
      </c>
      <c r="AC957" s="123" t="s">
        <v>12234</v>
      </c>
      <c r="AD957" s="125">
        <v>15.5055602150537</v>
      </c>
      <c r="AE957" s="123" t="s">
        <v>12235</v>
      </c>
      <c r="AF957" s="125">
        <v>21.722573371104801</v>
      </c>
      <c r="AG957" s="123" t="s">
        <v>12236</v>
      </c>
      <c r="AH957" s="125">
        <v>28.9042052</v>
      </c>
      <c r="AI957" s="123" t="s">
        <v>163</v>
      </c>
      <c r="AJ957" s="123" t="s">
        <v>197</v>
      </c>
      <c r="AK957" s="124">
        <v>3.6095647293000002</v>
      </c>
      <c r="AL957" s="123" t="s">
        <v>159</v>
      </c>
      <c r="AM957" s="36">
        <v>42170</v>
      </c>
      <c r="AN957" s="123" t="s">
        <v>9271</v>
      </c>
      <c r="AO957" s="123" t="s">
        <v>12237</v>
      </c>
      <c r="AP957" s="123" t="s">
        <v>248</v>
      </c>
      <c r="AQ957" s="123" t="s">
        <v>177</v>
      </c>
    </row>
    <row r="958" spans="1:43">
      <c r="A958" s="123" t="s">
        <v>8932</v>
      </c>
      <c r="B958" s="123" t="s">
        <v>8933</v>
      </c>
      <c r="C958" s="36">
        <v>43830</v>
      </c>
      <c r="D958" s="124">
        <v>1.1890000000000001</v>
      </c>
      <c r="E958" s="124">
        <v>1.2390000000000001</v>
      </c>
      <c r="F958" s="125">
        <v>0.168491996630147</v>
      </c>
      <c r="G958" s="36">
        <v>43829</v>
      </c>
      <c r="H958" s="124">
        <v>1.1870000000000001</v>
      </c>
      <c r="I958" s="125">
        <v>10.604651162790701</v>
      </c>
      <c r="J958" s="123" t="s">
        <v>12238</v>
      </c>
      <c r="K958" s="125">
        <v>0.67739204064352498</v>
      </c>
      <c r="L958" s="125">
        <v>2.4117140396210099</v>
      </c>
      <c r="M958" s="130">
        <v>4.5734388742304404</v>
      </c>
      <c r="N958" s="137">
        <f t="shared" si="154"/>
        <v>18.293755496921762</v>
      </c>
      <c r="O958" s="132">
        <f t="shared" si="155"/>
        <v>0.18293755496921763</v>
      </c>
      <c r="P958" s="134">
        <f t="shared" si="156"/>
        <v>798</v>
      </c>
      <c r="Q958" s="134">
        <v>1124</v>
      </c>
      <c r="R958" s="134" t="str">
        <f t="shared" si="157"/>
        <v>798/1124</v>
      </c>
      <c r="S958" s="132">
        <f t="shared" si="158"/>
        <v>0.70996441281138789</v>
      </c>
      <c r="T958" s="137">
        <f t="shared" si="159"/>
        <v>64.501779359430614</v>
      </c>
      <c r="U958" s="133" t="e">
        <f ca="1">[1]!f_risk_annusharpe(A958,"2019/9/30","2019/12/31",1,1,3)</f>
        <v>#NAME?</v>
      </c>
      <c r="V958" s="134" t="e">
        <f t="shared" ca="1" si="160"/>
        <v>#NAME?</v>
      </c>
      <c r="W958" s="134">
        <f t="shared" si="161"/>
        <v>1124</v>
      </c>
      <c r="X958" s="134" t="e">
        <f t="shared" ca="1" si="162"/>
        <v>#NAME?</v>
      </c>
      <c r="Y958" s="132" t="e">
        <f t="shared" ca="1" si="163"/>
        <v>#NAME?</v>
      </c>
      <c r="Z958" s="137" t="e">
        <f t="shared" ca="1" si="164"/>
        <v>#NAME?</v>
      </c>
      <c r="AA958" s="125">
        <v>5.7829181494661803</v>
      </c>
      <c r="AB958" s="125">
        <v>10.604651162790701</v>
      </c>
      <c r="AC958" s="123" t="s">
        <v>12238</v>
      </c>
      <c r="AD958" s="125">
        <v>13.714331232876701</v>
      </c>
      <c r="AE958" s="123" t="s">
        <v>12239</v>
      </c>
      <c r="AF958" s="125">
        <v>20.890478349514499</v>
      </c>
      <c r="AG958" s="123" t="s">
        <v>12240</v>
      </c>
      <c r="AH958" s="125">
        <v>24.517192699999999</v>
      </c>
      <c r="AI958" s="123" t="s">
        <v>163</v>
      </c>
      <c r="AJ958" s="123" t="s">
        <v>166</v>
      </c>
      <c r="AK958" s="124">
        <v>0.55330762779999998</v>
      </c>
      <c r="AL958" s="123" t="s">
        <v>159</v>
      </c>
      <c r="AM958" s="36">
        <v>42443</v>
      </c>
      <c r="AN958" s="123" t="s">
        <v>9271</v>
      </c>
      <c r="AO958" s="123" t="s">
        <v>327</v>
      </c>
      <c r="AP958" s="123" t="s">
        <v>240</v>
      </c>
      <c r="AQ958" s="123" t="s">
        <v>183</v>
      </c>
    </row>
    <row r="959" spans="1:43">
      <c r="A959" s="123" t="s">
        <v>8934</v>
      </c>
      <c r="B959" s="123" t="s">
        <v>8935</v>
      </c>
      <c r="C959" s="36">
        <v>43830</v>
      </c>
      <c r="D959" s="124">
        <v>1.171</v>
      </c>
      <c r="E959" s="124">
        <v>1.2030000000000001</v>
      </c>
      <c r="F959" s="125">
        <v>0.17108639863130701</v>
      </c>
      <c r="G959" s="36">
        <v>43829</v>
      </c>
      <c r="H959" s="124">
        <v>1.169</v>
      </c>
      <c r="I959" s="125">
        <v>10.5759947418865</v>
      </c>
      <c r="J959" s="123" t="s">
        <v>12241</v>
      </c>
      <c r="K959" s="125">
        <v>0.68787618228717995</v>
      </c>
      <c r="L959" s="125">
        <v>2.62925366490607</v>
      </c>
      <c r="M959" s="130">
        <v>3.9041512259608102</v>
      </c>
      <c r="N959" s="137">
        <f t="shared" si="154"/>
        <v>15.616604903843241</v>
      </c>
      <c r="O959" s="132">
        <f t="shared" si="155"/>
        <v>0.1561660490384324</v>
      </c>
      <c r="P959" s="134">
        <f t="shared" si="156"/>
        <v>859</v>
      </c>
      <c r="Q959" s="134">
        <v>1124</v>
      </c>
      <c r="R959" s="134" t="str">
        <f t="shared" si="157"/>
        <v>859/1124</v>
      </c>
      <c r="S959" s="132">
        <f t="shared" si="158"/>
        <v>0.76423487544483981</v>
      </c>
      <c r="T959" s="137">
        <f t="shared" si="159"/>
        <v>61.788256227758012</v>
      </c>
      <c r="U959" s="133" t="e">
        <f ca="1">[1]!f_risk_annusharpe(A959,"2019/9/30","2019/12/31",1,1,3)</f>
        <v>#NAME?</v>
      </c>
      <c r="V959" s="134" t="e">
        <f t="shared" ca="1" si="160"/>
        <v>#NAME?</v>
      </c>
      <c r="W959" s="134">
        <f t="shared" si="161"/>
        <v>1124</v>
      </c>
      <c r="X959" s="134" t="e">
        <f t="shared" ca="1" si="162"/>
        <v>#NAME?</v>
      </c>
      <c r="Y959" s="132" t="e">
        <f t="shared" ca="1" si="163"/>
        <v>#NAME?</v>
      </c>
      <c r="Z959" s="137" t="e">
        <f t="shared" ca="1" si="164"/>
        <v>#NAME?</v>
      </c>
      <c r="AA959" s="125">
        <v>8.7279279773982008</v>
      </c>
      <c r="AB959" s="125">
        <v>10.5759947418865</v>
      </c>
      <c r="AC959" s="123" t="s">
        <v>12241</v>
      </c>
      <c r="AD959" s="125">
        <v>7.9262474024496301</v>
      </c>
      <c r="AE959" s="123" t="s">
        <v>12242</v>
      </c>
      <c r="AF959" s="125">
        <v>16.170613523470099</v>
      </c>
      <c r="AG959" s="123" t="s">
        <v>12243</v>
      </c>
      <c r="AH959" s="125">
        <v>20.795441799999999</v>
      </c>
      <c r="AI959" s="123" t="s">
        <v>157</v>
      </c>
      <c r="AJ959" s="123" t="s">
        <v>166</v>
      </c>
      <c r="AK959" s="124">
        <v>1.0986554547</v>
      </c>
      <c r="AL959" s="123" t="s">
        <v>159</v>
      </c>
      <c r="AM959" s="36">
        <v>42116</v>
      </c>
      <c r="AN959" s="123" t="s">
        <v>9271</v>
      </c>
      <c r="AO959" s="123" t="s">
        <v>12244</v>
      </c>
      <c r="AP959" s="123" t="s">
        <v>161</v>
      </c>
      <c r="AQ959" s="123" t="s">
        <v>226</v>
      </c>
    </row>
    <row r="960" spans="1:43">
      <c r="A960" s="123" t="s">
        <v>8936</v>
      </c>
      <c r="B960" s="123" t="s">
        <v>8937</v>
      </c>
      <c r="C960" s="36">
        <v>43830</v>
      </c>
      <c r="D960" s="124">
        <v>1.1101000000000001</v>
      </c>
      <c r="E960" s="124">
        <v>1.2000999999999999</v>
      </c>
      <c r="F960" s="125">
        <v>3.6045778138245201E-2</v>
      </c>
      <c r="G960" s="36">
        <v>43829</v>
      </c>
      <c r="H960" s="124">
        <v>1.1096999999999999</v>
      </c>
      <c r="I960" s="125">
        <v>10.556761028825299</v>
      </c>
      <c r="J960" s="123" t="s">
        <v>12245</v>
      </c>
      <c r="K960" s="125">
        <v>0.60721406561538105</v>
      </c>
      <c r="L960" s="125">
        <v>1.42534833169799</v>
      </c>
      <c r="M960" s="130">
        <v>2.4739626595065598</v>
      </c>
      <c r="N960" s="137">
        <f t="shared" si="154"/>
        <v>9.8958506380262392</v>
      </c>
      <c r="O960" s="132">
        <f t="shared" si="155"/>
        <v>9.8958506380262393E-2</v>
      </c>
      <c r="P960" s="134">
        <f t="shared" si="156"/>
        <v>1015</v>
      </c>
      <c r="Q960" s="134">
        <v>1124</v>
      </c>
      <c r="R960" s="134" t="str">
        <f t="shared" si="157"/>
        <v>1015/1124</v>
      </c>
      <c r="S960" s="132">
        <f t="shared" si="158"/>
        <v>0.90302491103202842</v>
      </c>
      <c r="T960" s="137">
        <f t="shared" si="159"/>
        <v>60</v>
      </c>
      <c r="U960" s="133" t="e">
        <f ca="1">[1]!f_risk_annusharpe(A960,"2019/9/30","2019/12/31",1,1,3)</f>
        <v>#NAME?</v>
      </c>
      <c r="V960" s="134" t="e">
        <f t="shared" ca="1" si="160"/>
        <v>#NAME?</v>
      </c>
      <c r="W960" s="134">
        <f t="shared" si="161"/>
        <v>1124</v>
      </c>
      <c r="X960" s="134" t="e">
        <f t="shared" ca="1" si="162"/>
        <v>#NAME?</v>
      </c>
      <c r="Y960" s="132" t="e">
        <f t="shared" ca="1" si="163"/>
        <v>#NAME?</v>
      </c>
      <c r="Z960" s="137" t="e">
        <f t="shared" ca="1" si="164"/>
        <v>#NAME?</v>
      </c>
      <c r="AA960" s="125">
        <v>5.6936530029929102</v>
      </c>
      <c r="AB960" s="125">
        <v>10.556761028825299</v>
      </c>
      <c r="AC960" s="123" t="s">
        <v>12245</v>
      </c>
      <c r="AD960" s="125">
        <v>13.634353884913599</v>
      </c>
      <c r="AE960" s="123" t="s">
        <v>12246</v>
      </c>
      <c r="AF960" s="125">
        <v>21.486805356068199</v>
      </c>
      <c r="AG960" s="123" t="s">
        <v>12247</v>
      </c>
      <c r="AH960" s="125">
        <v>21.122344940000001</v>
      </c>
      <c r="AI960" s="123" t="s">
        <v>163</v>
      </c>
      <c r="AJ960" s="123" t="s">
        <v>166</v>
      </c>
      <c r="AK960" s="124">
        <v>5.3553083691000003</v>
      </c>
      <c r="AL960" s="123" t="s">
        <v>159</v>
      </c>
      <c r="AM960" s="36">
        <v>42642</v>
      </c>
      <c r="AN960" s="123" t="s">
        <v>9271</v>
      </c>
      <c r="AO960" s="123" t="s">
        <v>12248</v>
      </c>
      <c r="AP960" s="123" t="s">
        <v>381</v>
      </c>
      <c r="AQ960" s="123" t="s">
        <v>185</v>
      </c>
    </row>
    <row r="961" spans="1:43">
      <c r="A961" s="123" t="s">
        <v>8938</v>
      </c>
      <c r="B961" s="123" t="s">
        <v>8939</v>
      </c>
      <c r="C961" s="36">
        <v>43830</v>
      </c>
      <c r="D961" s="124">
        <v>1.1439999999999999</v>
      </c>
      <c r="E961" s="124">
        <v>1.1439999999999999</v>
      </c>
      <c r="F961" s="125">
        <v>8.7489063867007E-2</v>
      </c>
      <c r="G961" s="36">
        <v>43829</v>
      </c>
      <c r="H961" s="124">
        <v>1.143</v>
      </c>
      <c r="I961" s="125">
        <v>10.5314009661836</v>
      </c>
      <c r="J961" s="123" t="s">
        <v>12249</v>
      </c>
      <c r="K961" s="125">
        <v>0.43898156277435402</v>
      </c>
      <c r="L961" s="125">
        <v>1.50842945874001</v>
      </c>
      <c r="M961" s="130">
        <v>2.2341376228775598</v>
      </c>
      <c r="N961" s="137">
        <f t="shared" si="154"/>
        <v>8.9365504915102392</v>
      </c>
      <c r="O961" s="132">
        <f t="shared" si="155"/>
        <v>8.9365504915102395E-2</v>
      </c>
      <c r="P961" s="134">
        <f t="shared" si="156"/>
        <v>1042</v>
      </c>
      <c r="Q961" s="134">
        <v>1124</v>
      </c>
      <c r="R961" s="134" t="str">
        <f t="shared" si="157"/>
        <v>1042/1124</v>
      </c>
      <c r="S961" s="132">
        <f t="shared" si="158"/>
        <v>0.92704626334519569</v>
      </c>
      <c r="T961" s="137">
        <f t="shared" si="159"/>
        <v>60</v>
      </c>
      <c r="U961" s="133" t="e">
        <f ca="1">[1]!f_risk_annusharpe(A961,"2019/9/30","2019/12/31",1,1,3)</f>
        <v>#NAME?</v>
      </c>
      <c r="V961" s="134" t="e">
        <f t="shared" ca="1" si="160"/>
        <v>#NAME?</v>
      </c>
      <c r="W961" s="134">
        <f t="shared" si="161"/>
        <v>1124</v>
      </c>
      <c r="X961" s="134" t="e">
        <f t="shared" ca="1" si="162"/>
        <v>#NAME?</v>
      </c>
      <c r="Y961" s="132" t="e">
        <f t="shared" ca="1" si="163"/>
        <v>#NAME?</v>
      </c>
      <c r="Z961" s="137" t="e">
        <f t="shared" ca="1" si="164"/>
        <v>#NAME?</v>
      </c>
      <c r="AA961" s="125">
        <v>6.3197026022304703</v>
      </c>
      <c r="AB961" s="125">
        <v>10.5314009661836</v>
      </c>
      <c r="AC961" s="123" t="s">
        <v>12249</v>
      </c>
      <c r="AD961" s="125">
        <v>15.0905432595573</v>
      </c>
      <c r="AE961" s="123" t="s">
        <v>12250</v>
      </c>
      <c r="AF961" s="125">
        <v>15.789473684210501</v>
      </c>
      <c r="AG961" s="123" t="s">
        <v>12251</v>
      </c>
      <c r="AH961" s="125">
        <v>14.4</v>
      </c>
      <c r="AI961" s="123" t="s">
        <v>163</v>
      </c>
      <c r="AJ961" s="123" t="s">
        <v>189</v>
      </c>
      <c r="AK961" s="124">
        <v>6.3808074324000001</v>
      </c>
      <c r="AL961" s="123" t="s">
        <v>159</v>
      </c>
      <c r="AM961" s="36">
        <v>42522</v>
      </c>
      <c r="AN961" s="123" t="s">
        <v>9271</v>
      </c>
      <c r="AO961" s="123" t="s">
        <v>273</v>
      </c>
      <c r="AP961" s="123" t="s">
        <v>175</v>
      </c>
      <c r="AQ961" s="123" t="s">
        <v>185</v>
      </c>
    </row>
    <row r="962" spans="1:43">
      <c r="A962" s="123" t="s">
        <v>8940</v>
      </c>
      <c r="B962" s="123" t="s">
        <v>8941</v>
      </c>
      <c r="C962" s="36">
        <v>43830</v>
      </c>
      <c r="D962" s="124">
        <v>1.337</v>
      </c>
      <c r="E962" s="124">
        <v>1.4059999999999999</v>
      </c>
      <c r="F962" s="125">
        <v>7.4850299401176601E-2</v>
      </c>
      <c r="G962" s="36">
        <v>43829</v>
      </c>
      <c r="H962" s="124">
        <v>1.3360000000000001</v>
      </c>
      <c r="I962" s="125">
        <v>10.495867768595</v>
      </c>
      <c r="J962" s="123" t="s">
        <v>12252</v>
      </c>
      <c r="K962" s="125">
        <v>0.52631578947366198</v>
      </c>
      <c r="L962" s="125">
        <v>1.59574468085104</v>
      </c>
      <c r="M962" s="130">
        <v>2.2171253822629802</v>
      </c>
      <c r="N962" s="137">
        <f t="shared" si="154"/>
        <v>8.8685015290519207</v>
      </c>
      <c r="O962" s="132">
        <f t="shared" si="155"/>
        <v>8.8685015290519212E-2</v>
      </c>
      <c r="P962" s="134">
        <f t="shared" si="156"/>
        <v>1046</v>
      </c>
      <c r="Q962" s="134">
        <v>1124</v>
      </c>
      <c r="R962" s="134" t="str">
        <f t="shared" si="157"/>
        <v>1046/1124</v>
      </c>
      <c r="S962" s="132">
        <f t="shared" si="158"/>
        <v>0.93060498220640564</v>
      </c>
      <c r="T962" s="137">
        <f t="shared" si="159"/>
        <v>60</v>
      </c>
      <c r="U962" s="133" t="e">
        <f ca="1">[1]!f_risk_annusharpe(A962,"2019/9/30","2019/12/31",1,1,3)</f>
        <v>#NAME?</v>
      </c>
      <c r="V962" s="134" t="e">
        <f t="shared" ca="1" si="160"/>
        <v>#NAME?</v>
      </c>
      <c r="W962" s="134">
        <f t="shared" si="161"/>
        <v>1124</v>
      </c>
      <c r="X962" s="134" t="e">
        <f t="shared" ca="1" si="162"/>
        <v>#NAME?</v>
      </c>
      <c r="Y962" s="132" t="e">
        <f t="shared" ca="1" si="163"/>
        <v>#NAME?</v>
      </c>
      <c r="Z962" s="137" t="e">
        <f t="shared" ca="1" si="164"/>
        <v>#NAME?</v>
      </c>
      <c r="AA962" s="125">
        <v>6.7039106145251397</v>
      </c>
      <c r="AB962" s="125">
        <v>10.495867768595</v>
      </c>
      <c r="AC962" s="123" t="s">
        <v>12252</v>
      </c>
      <c r="AD962" s="125">
        <v>12.070410729254</v>
      </c>
      <c r="AE962" s="123" t="s">
        <v>12253</v>
      </c>
      <c r="AF962" s="125">
        <v>18.528368794326202</v>
      </c>
      <c r="AG962" s="123" t="s">
        <v>12254</v>
      </c>
      <c r="AH962" s="125">
        <v>42.934525299999997</v>
      </c>
      <c r="AI962" s="123" t="s">
        <v>163</v>
      </c>
      <c r="AJ962" s="123" t="s">
        <v>189</v>
      </c>
      <c r="AK962" s="124">
        <v>6.1282469535999997</v>
      </c>
      <c r="AL962" s="123" t="s">
        <v>159</v>
      </c>
      <c r="AM962" s="36">
        <v>41712</v>
      </c>
      <c r="AN962" s="123" t="s">
        <v>9271</v>
      </c>
      <c r="AO962" s="123" t="s">
        <v>12255</v>
      </c>
      <c r="AP962" s="123" t="s">
        <v>239</v>
      </c>
      <c r="AQ962" s="123" t="s">
        <v>272</v>
      </c>
    </row>
    <row r="963" spans="1:43">
      <c r="A963" s="123" t="s">
        <v>8942</v>
      </c>
      <c r="B963" s="123" t="s">
        <v>8943</v>
      </c>
      <c r="C963" s="36">
        <v>43830</v>
      </c>
      <c r="D963" s="124">
        <v>1.1611</v>
      </c>
      <c r="E963" s="124">
        <v>1.1611</v>
      </c>
      <c r="F963" s="125">
        <v>1.7228012748727501E-2</v>
      </c>
      <c r="G963" s="36">
        <v>43829</v>
      </c>
      <c r="H963" s="124">
        <v>1.1609</v>
      </c>
      <c r="I963" s="125">
        <v>10.4757373929591</v>
      </c>
      <c r="J963" s="123" t="s">
        <v>12256</v>
      </c>
      <c r="K963" s="125">
        <v>1.1323055482972</v>
      </c>
      <c r="L963" s="125">
        <v>2.5978616241053398</v>
      </c>
      <c r="M963" s="130">
        <v>3.51252563073907</v>
      </c>
      <c r="N963" s="137">
        <f t="shared" si="154"/>
        <v>14.05010252295628</v>
      </c>
      <c r="O963" s="132">
        <f t="shared" si="155"/>
        <v>0.14050102522956279</v>
      </c>
      <c r="P963" s="134">
        <f t="shared" si="156"/>
        <v>899</v>
      </c>
      <c r="Q963" s="134">
        <v>1124</v>
      </c>
      <c r="R963" s="134" t="str">
        <f t="shared" si="157"/>
        <v>899/1124</v>
      </c>
      <c r="S963" s="132">
        <f t="shared" si="158"/>
        <v>0.79982206405693945</v>
      </c>
      <c r="T963" s="137">
        <f t="shared" si="159"/>
        <v>60.008896797153028</v>
      </c>
      <c r="U963" s="133" t="e">
        <f ca="1">[1]!f_risk_annusharpe(A963,"2019/9/30","2019/12/31",1,1,3)</f>
        <v>#NAME?</v>
      </c>
      <c r="V963" s="134" t="e">
        <f t="shared" ca="1" si="160"/>
        <v>#NAME?</v>
      </c>
      <c r="W963" s="134">
        <f t="shared" si="161"/>
        <v>1124</v>
      </c>
      <c r="X963" s="134" t="e">
        <f t="shared" ca="1" si="162"/>
        <v>#NAME?</v>
      </c>
      <c r="Y963" s="132" t="e">
        <f t="shared" ca="1" si="163"/>
        <v>#NAME?</v>
      </c>
      <c r="Z963" s="137" t="e">
        <f t="shared" ca="1" si="164"/>
        <v>#NAME?</v>
      </c>
      <c r="AA963" s="125">
        <v>6.7383710240852999</v>
      </c>
      <c r="AB963" s="125">
        <v>10.4757373929591</v>
      </c>
      <c r="AC963" s="123" t="s">
        <v>12256</v>
      </c>
      <c r="AD963" s="125">
        <v>12.075289575289601</v>
      </c>
      <c r="AE963" s="123" t="s">
        <v>12257</v>
      </c>
      <c r="AF963" s="125">
        <v>15.8782435129741</v>
      </c>
      <c r="AG963" s="123" t="s">
        <v>12258</v>
      </c>
      <c r="AH963" s="125">
        <v>16.11</v>
      </c>
      <c r="AI963" s="123" t="s">
        <v>163</v>
      </c>
      <c r="AJ963" s="123" t="s">
        <v>166</v>
      </c>
      <c r="AK963" s="124">
        <v>2.7876213767000002</v>
      </c>
      <c r="AL963" s="123" t="s">
        <v>159</v>
      </c>
      <c r="AM963" s="36">
        <v>42556</v>
      </c>
      <c r="AN963" s="123" t="s">
        <v>9271</v>
      </c>
      <c r="AO963" s="123" t="s">
        <v>12259</v>
      </c>
      <c r="AP963" s="123" t="s">
        <v>228</v>
      </c>
      <c r="AQ963" s="123" t="s">
        <v>165</v>
      </c>
    </row>
    <row r="964" spans="1:43">
      <c r="A964" s="123" t="s">
        <v>8944</v>
      </c>
      <c r="B964" s="123" t="s">
        <v>8945</v>
      </c>
      <c r="C964" s="36">
        <v>43830</v>
      </c>
      <c r="D964" s="124">
        <v>1.177</v>
      </c>
      <c r="E964" s="124">
        <v>1.232</v>
      </c>
      <c r="F964" s="125">
        <v>0.170212765957441</v>
      </c>
      <c r="G964" s="36">
        <v>43829</v>
      </c>
      <c r="H964" s="124">
        <v>1.175</v>
      </c>
      <c r="I964" s="125">
        <v>10.4127579737336</v>
      </c>
      <c r="J964" s="123" t="s">
        <v>12260</v>
      </c>
      <c r="K964" s="125">
        <v>0.85689802913452195</v>
      </c>
      <c r="L964" s="125">
        <v>1.9930675909878799</v>
      </c>
      <c r="M964" s="130">
        <v>2.7050610820244301</v>
      </c>
      <c r="N964" s="137">
        <f t="shared" ref="N964:N1027" si="165">M964*4</f>
        <v>10.82024432809772</v>
      </c>
      <c r="O964" s="132">
        <f t="shared" ref="O964:O1027" si="166">N964/100</f>
        <v>0.10820244328097721</v>
      </c>
      <c r="P964" s="134">
        <f t="shared" ref="P964:P1027" si="167">RANK(O964,$O$3:$O$2000,0)</f>
        <v>994</v>
      </c>
      <c r="Q964" s="134">
        <v>1124</v>
      </c>
      <c r="R964" s="134" t="str">
        <f t="shared" ref="R964:R1027" si="168">P964&amp;"/"&amp;Q964</f>
        <v>994/1124</v>
      </c>
      <c r="S964" s="132">
        <f t="shared" ref="S964:S1027" si="169">P964/Q964</f>
        <v>0.88434163701067614</v>
      </c>
      <c r="T964" s="137">
        <f t="shared" ref="T964:T1027" si="170">IF(S964&gt;0.8,60,60+40/80%*(80%-S964))</f>
        <v>60</v>
      </c>
      <c r="U964" s="133" t="e">
        <f ca="1">[1]!f_risk_annusharpe(A964,"2019/9/30","2019/12/31",1,1,3)</f>
        <v>#NAME?</v>
      </c>
      <c r="V964" s="134" t="e">
        <f t="shared" ref="V964:V1027" ca="1" si="171">RANK(U964,$U$3:$U$1230,0)</f>
        <v>#NAME?</v>
      </c>
      <c r="W964" s="134">
        <f t="shared" ref="W964:W1027" si="172">Q964</f>
        <v>1124</v>
      </c>
      <c r="X964" s="134" t="e">
        <f t="shared" ref="X964:X1027" ca="1" si="173">V964&amp;"/"&amp;W964</f>
        <v>#NAME?</v>
      </c>
      <c r="Y964" s="132" t="e">
        <f t="shared" ref="Y964:Y1027" ca="1" si="174">V964/W964</f>
        <v>#NAME?</v>
      </c>
      <c r="Z964" s="137" t="e">
        <f t="shared" ref="Z964:Z1027" ca="1" si="175">IF(Y964&gt;0.8,60,60+40/80%*(80%-Y964))</f>
        <v>#NAME?</v>
      </c>
      <c r="AA964" s="125">
        <v>5.46594982078852</v>
      </c>
      <c r="AB964" s="125">
        <v>10.4127579737336</v>
      </c>
      <c r="AC964" s="123" t="s">
        <v>12260</v>
      </c>
      <c r="AD964" s="125">
        <v>14.695489537037</v>
      </c>
      <c r="AE964" s="123" t="s">
        <v>12261</v>
      </c>
      <c r="AF964" s="125">
        <v>20.967899121093701</v>
      </c>
      <c r="AG964" s="123" t="s">
        <v>12262</v>
      </c>
      <c r="AH964" s="125">
        <v>23.8711287</v>
      </c>
      <c r="AI964" s="123" t="s">
        <v>157</v>
      </c>
      <c r="AJ964" s="123" t="s">
        <v>166</v>
      </c>
      <c r="AK964" s="124">
        <v>2.9794779425</v>
      </c>
      <c r="AL964" s="123" t="s">
        <v>159</v>
      </c>
      <c r="AM964" s="36">
        <v>42486</v>
      </c>
      <c r="AN964" s="123" t="s">
        <v>9271</v>
      </c>
      <c r="AO964" s="123" t="s">
        <v>11563</v>
      </c>
      <c r="AP964" s="123" t="s">
        <v>196</v>
      </c>
      <c r="AQ964" s="123" t="s">
        <v>177</v>
      </c>
    </row>
    <row r="965" spans="1:43">
      <c r="A965" s="123" t="s">
        <v>8946</v>
      </c>
      <c r="B965" s="123" t="s">
        <v>8947</v>
      </c>
      <c r="C965" s="36">
        <v>43830</v>
      </c>
      <c r="D965" s="124">
        <v>1.0733999999999999</v>
      </c>
      <c r="E965" s="124">
        <v>1.0733999999999999</v>
      </c>
      <c r="F965" s="125">
        <v>-5.5865921787724003E-2</v>
      </c>
      <c r="G965" s="36">
        <v>43829</v>
      </c>
      <c r="H965" s="124">
        <v>1.0740000000000001</v>
      </c>
      <c r="I965" s="125">
        <v>10.3186022610483</v>
      </c>
      <c r="J965" s="123" t="s">
        <v>12263</v>
      </c>
      <c r="K965" s="125">
        <v>0.28963841913481098</v>
      </c>
      <c r="L965" s="125">
        <v>1.4555765595462999</v>
      </c>
      <c r="M965" s="130">
        <v>5.1734273956496102</v>
      </c>
      <c r="N965" s="137">
        <f t="shared" si="165"/>
        <v>20.693709582598441</v>
      </c>
      <c r="O965" s="132">
        <f t="shared" si="166"/>
        <v>0.20693709582598441</v>
      </c>
      <c r="P965" s="134">
        <f t="shared" si="167"/>
        <v>746</v>
      </c>
      <c r="Q965" s="134">
        <v>1124</v>
      </c>
      <c r="R965" s="134" t="str">
        <f t="shared" si="168"/>
        <v>746/1124</v>
      </c>
      <c r="S965" s="132">
        <f t="shared" si="169"/>
        <v>0.66370106761565839</v>
      </c>
      <c r="T965" s="137">
        <f t="shared" si="170"/>
        <v>66.814946619217082</v>
      </c>
      <c r="U965" s="133" t="e">
        <f ca="1">[1]!f_risk_annusharpe(A965,"2019/9/30","2019/12/31",1,1,3)</f>
        <v>#NAME?</v>
      </c>
      <c r="V965" s="134" t="e">
        <f t="shared" ca="1" si="171"/>
        <v>#NAME?</v>
      </c>
      <c r="W965" s="134">
        <f t="shared" si="172"/>
        <v>1124</v>
      </c>
      <c r="X965" s="134" t="e">
        <f t="shared" ca="1" si="173"/>
        <v>#NAME?</v>
      </c>
      <c r="Y965" s="132" t="e">
        <f t="shared" ca="1" si="174"/>
        <v>#NAME?</v>
      </c>
      <c r="Z965" s="137" t="e">
        <f t="shared" ca="1" si="175"/>
        <v>#NAME?</v>
      </c>
      <c r="AA965" s="125">
        <v>5.2146637914134404</v>
      </c>
      <c r="AB965" s="125">
        <v>10.3186022610483</v>
      </c>
      <c r="AC965" s="123" t="s">
        <v>12263</v>
      </c>
      <c r="AD965" s="125">
        <v>4.5383716400467504</v>
      </c>
      <c r="AE965" s="123" t="s">
        <v>12264</v>
      </c>
      <c r="AF965" s="126">
        <v>0</v>
      </c>
      <c r="AG965" s="123"/>
      <c r="AH965" s="125">
        <v>7.3399999999999901</v>
      </c>
      <c r="AI965" s="123" t="s">
        <v>174</v>
      </c>
      <c r="AJ965" s="123" t="s">
        <v>95</v>
      </c>
      <c r="AK965" s="124">
        <v>1.5343615531999999</v>
      </c>
      <c r="AL965" s="123" t="s">
        <v>159</v>
      </c>
      <c r="AM965" s="36">
        <v>42795</v>
      </c>
      <c r="AN965" s="123" t="s">
        <v>9271</v>
      </c>
      <c r="AO965" s="123" t="s">
        <v>9719</v>
      </c>
      <c r="AP965" s="123" t="s">
        <v>171</v>
      </c>
      <c r="AQ965" s="123" t="s">
        <v>181</v>
      </c>
    </row>
    <row r="966" spans="1:43">
      <c r="A966" s="123" t="s">
        <v>8948</v>
      </c>
      <c r="B966" s="123" t="s">
        <v>8949</v>
      </c>
      <c r="C966" s="36">
        <v>43830</v>
      </c>
      <c r="D966" s="124">
        <v>1.236</v>
      </c>
      <c r="E966" s="124">
        <v>1.236</v>
      </c>
      <c r="F966" s="125">
        <v>0.153958350214732</v>
      </c>
      <c r="G966" s="36">
        <v>43829</v>
      </c>
      <c r="H966" s="124">
        <v>1.2341</v>
      </c>
      <c r="I966" s="125">
        <v>10.3078982597055</v>
      </c>
      <c r="J966" s="123" t="s">
        <v>12265</v>
      </c>
      <c r="K966" s="125">
        <v>0.89795918367346095</v>
      </c>
      <c r="L966" s="125">
        <v>2.46207411091769</v>
      </c>
      <c r="M966" s="130">
        <v>2.96567810729757</v>
      </c>
      <c r="N966" s="137">
        <f t="shared" si="165"/>
        <v>11.86271242919028</v>
      </c>
      <c r="O966" s="132">
        <f t="shared" si="166"/>
        <v>0.11862712429190279</v>
      </c>
      <c r="P966" s="134">
        <f t="shared" si="167"/>
        <v>963</v>
      </c>
      <c r="Q966" s="134">
        <v>1124</v>
      </c>
      <c r="R966" s="134" t="str">
        <f t="shared" si="168"/>
        <v>963/1124</v>
      </c>
      <c r="S966" s="132">
        <f t="shared" si="169"/>
        <v>0.85676156583629892</v>
      </c>
      <c r="T966" s="137">
        <f t="shared" si="170"/>
        <v>60</v>
      </c>
      <c r="U966" s="133" t="e">
        <f ca="1">[1]!f_risk_annusharpe(A966,"2019/9/30","2019/12/31",1,1,3)</f>
        <v>#NAME?</v>
      </c>
      <c r="V966" s="134" t="e">
        <f t="shared" ca="1" si="171"/>
        <v>#NAME?</v>
      </c>
      <c r="W966" s="134">
        <f t="shared" si="172"/>
        <v>1124</v>
      </c>
      <c r="X966" s="134" t="e">
        <f t="shared" ca="1" si="173"/>
        <v>#NAME?</v>
      </c>
      <c r="Y966" s="132" t="e">
        <f t="shared" ca="1" si="174"/>
        <v>#NAME?</v>
      </c>
      <c r="Z966" s="137" t="e">
        <f t="shared" ca="1" si="175"/>
        <v>#NAME?</v>
      </c>
      <c r="AA966" s="125">
        <v>8.1364829396325398</v>
      </c>
      <c r="AB966" s="125">
        <v>10.3078982597055</v>
      </c>
      <c r="AC966" s="123" t="s">
        <v>12265</v>
      </c>
      <c r="AD966" s="125">
        <v>9.1776344845861608</v>
      </c>
      <c r="AE966" s="123" t="s">
        <v>12266</v>
      </c>
      <c r="AF966" s="125">
        <v>13.948557204757099</v>
      </c>
      <c r="AG966" s="123" t="s">
        <v>12267</v>
      </c>
      <c r="AH966" s="125">
        <v>23.6</v>
      </c>
      <c r="AI966" s="123" t="s">
        <v>163</v>
      </c>
      <c r="AJ966" s="123" t="s">
        <v>166</v>
      </c>
      <c r="AK966" s="124">
        <v>5.0685693085999999</v>
      </c>
      <c r="AL966" s="123" t="s">
        <v>159</v>
      </c>
      <c r="AM966" s="36">
        <v>42108</v>
      </c>
      <c r="AN966" s="123" t="s">
        <v>9271</v>
      </c>
      <c r="AO966" s="123" t="s">
        <v>12268</v>
      </c>
      <c r="AP966" s="123" t="s">
        <v>175</v>
      </c>
      <c r="AQ966" s="123" t="s">
        <v>165</v>
      </c>
    </row>
    <row r="967" spans="1:43">
      <c r="A967" s="123" t="s">
        <v>8950</v>
      </c>
      <c r="B967" s="123" t="s">
        <v>8951</v>
      </c>
      <c r="C967" s="36">
        <v>43830</v>
      </c>
      <c r="D967" s="124">
        <v>1.1001000000000001</v>
      </c>
      <c r="E967" s="124">
        <v>1.1940999999999999</v>
      </c>
      <c r="F967" s="125">
        <v>0.127423318467281</v>
      </c>
      <c r="G967" s="36">
        <v>43829</v>
      </c>
      <c r="H967" s="124">
        <v>1.0987</v>
      </c>
      <c r="I967" s="125">
        <v>10.274659182036901</v>
      </c>
      <c r="J967" s="123" t="s">
        <v>12269</v>
      </c>
      <c r="K967" s="125">
        <v>0.92660550458715196</v>
      </c>
      <c r="L967" s="125">
        <v>1.9460661662496599</v>
      </c>
      <c r="M967" s="130">
        <v>3.29577464788734</v>
      </c>
      <c r="N967" s="137">
        <f t="shared" si="165"/>
        <v>13.18309859154936</v>
      </c>
      <c r="O967" s="132">
        <f t="shared" si="166"/>
        <v>0.13183098591549361</v>
      </c>
      <c r="P967" s="134">
        <f t="shared" si="167"/>
        <v>921</v>
      </c>
      <c r="Q967" s="134">
        <v>1124</v>
      </c>
      <c r="R967" s="134" t="str">
        <f t="shared" si="168"/>
        <v>921/1124</v>
      </c>
      <c r="S967" s="132">
        <f t="shared" si="169"/>
        <v>0.81939501779359436</v>
      </c>
      <c r="T967" s="137">
        <f t="shared" si="170"/>
        <v>60</v>
      </c>
      <c r="U967" s="133" t="e">
        <f ca="1">[1]!f_risk_annusharpe(A967,"2019/9/30","2019/12/31",1,1,3)</f>
        <v>#NAME?</v>
      </c>
      <c r="V967" s="134" t="e">
        <f t="shared" ca="1" si="171"/>
        <v>#NAME?</v>
      </c>
      <c r="W967" s="134">
        <f t="shared" si="172"/>
        <v>1124</v>
      </c>
      <c r="X967" s="134" t="e">
        <f t="shared" ca="1" si="173"/>
        <v>#NAME?</v>
      </c>
      <c r="Y967" s="132" t="e">
        <f t="shared" ca="1" si="174"/>
        <v>#NAME?</v>
      </c>
      <c r="Z967" s="137" t="e">
        <f t="shared" ca="1" si="175"/>
        <v>#NAME?</v>
      </c>
      <c r="AA967" s="125">
        <v>7.3163593795727397</v>
      </c>
      <c r="AB967" s="125">
        <v>10.274659182036901</v>
      </c>
      <c r="AC967" s="123" t="s">
        <v>12269</v>
      </c>
      <c r="AD967" s="125">
        <v>12.0381561882276</v>
      </c>
      <c r="AE967" s="123" t="s">
        <v>12270</v>
      </c>
      <c r="AF967" s="125">
        <v>20.388521533393199</v>
      </c>
      <c r="AG967" s="123" t="s">
        <v>12271</v>
      </c>
      <c r="AH967" s="125">
        <v>20.59318202</v>
      </c>
      <c r="AI967" s="123" t="s">
        <v>163</v>
      </c>
      <c r="AJ967" s="123" t="s">
        <v>166</v>
      </c>
      <c r="AK967" s="124">
        <v>4.4305166507999996</v>
      </c>
      <c r="AL967" s="123" t="s">
        <v>159</v>
      </c>
      <c r="AM967" s="36">
        <v>42718</v>
      </c>
      <c r="AN967" s="123" t="s">
        <v>9271</v>
      </c>
      <c r="AO967" s="123" t="s">
        <v>11563</v>
      </c>
      <c r="AP967" s="123" t="s">
        <v>196</v>
      </c>
      <c r="AQ967" s="123" t="s">
        <v>241</v>
      </c>
    </row>
    <row r="968" spans="1:43">
      <c r="A968" s="123" t="s">
        <v>8952</v>
      </c>
      <c r="B968" s="123" t="s">
        <v>8953</v>
      </c>
      <c r="C968" s="36">
        <v>43830</v>
      </c>
      <c r="D968" s="124">
        <v>1.278</v>
      </c>
      <c r="E968" s="124">
        <v>1.5389999999999999</v>
      </c>
      <c r="F968" s="125">
        <v>0.156739811912217</v>
      </c>
      <c r="G968" s="36">
        <v>43829</v>
      </c>
      <c r="H968" s="124">
        <v>1.276</v>
      </c>
      <c r="I968" s="125">
        <v>10.2532860250534</v>
      </c>
      <c r="J968" s="123" t="s">
        <v>12272</v>
      </c>
      <c r="K968" s="125">
        <v>0.47169811320753702</v>
      </c>
      <c r="L968" s="125">
        <v>1.50914504246521</v>
      </c>
      <c r="M968" s="130">
        <v>1.8326801661065499</v>
      </c>
      <c r="N968" s="137">
        <f t="shared" si="165"/>
        <v>7.3307206644261997</v>
      </c>
      <c r="O968" s="132">
        <f t="shared" si="166"/>
        <v>7.3307206644261991E-2</v>
      </c>
      <c r="P968" s="134">
        <f t="shared" si="167"/>
        <v>1075</v>
      </c>
      <c r="Q968" s="134">
        <v>1124</v>
      </c>
      <c r="R968" s="134" t="str">
        <f t="shared" si="168"/>
        <v>1075/1124</v>
      </c>
      <c r="S968" s="132">
        <f t="shared" si="169"/>
        <v>0.95640569395017794</v>
      </c>
      <c r="T968" s="137">
        <f t="shared" si="170"/>
        <v>60</v>
      </c>
      <c r="U968" s="133" t="e">
        <f ca="1">[1]!f_risk_annusharpe(A968,"2019/9/30","2019/12/31",1,1,3)</f>
        <v>#NAME?</v>
      </c>
      <c r="V968" s="134" t="e">
        <f t="shared" ca="1" si="171"/>
        <v>#NAME?</v>
      </c>
      <c r="W968" s="134">
        <f t="shared" si="172"/>
        <v>1124</v>
      </c>
      <c r="X968" s="134" t="e">
        <f t="shared" ca="1" si="173"/>
        <v>#NAME?</v>
      </c>
      <c r="Y968" s="132" t="e">
        <f t="shared" ca="1" si="174"/>
        <v>#NAME?</v>
      </c>
      <c r="Z968" s="137" t="e">
        <f t="shared" ca="1" si="175"/>
        <v>#NAME?</v>
      </c>
      <c r="AA968" s="125">
        <v>4.9261195471787396</v>
      </c>
      <c r="AB968" s="125">
        <v>10.2532860250534</v>
      </c>
      <c r="AC968" s="123" t="s">
        <v>12272</v>
      </c>
      <c r="AD968" s="125">
        <v>12.7352979768786</v>
      </c>
      <c r="AE968" s="123" t="s">
        <v>12273</v>
      </c>
      <c r="AF968" s="125">
        <v>20.8564309837335</v>
      </c>
      <c r="AG968" s="123" t="s">
        <v>12274</v>
      </c>
      <c r="AH968" s="125">
        <v>56.025652399999998</v>
      </c>
      <c r="AI968" s="123" t="s">
        <v>163</v>
      </c>
      <c r="AJ968" s="123" t="s">
        <v>166</v>
      </c>
      <c r="AK968" s="124">
        <v>5.2548282497000001</v>
      </c>
      <c r="AL968" s="123" t="s">
        <v>159</v>
      </c>
      <c r="AM968" s="36">
        <v>41730</v>
      </c>
      <c r="AN968" s="123" t="s">
        <v>9271</v>
      </c>
      <c r="AO968" s="123" t="s">
        <v>586</v>
      </c>
      <c r="AP968" s="123" t="s">
        <v>228</v>
      </c>
      <c r="AQ968" s="123" t="s">
        <v>165</v>
      </c>
    </row>
    <row r="969" spans="1:43">
      <c r="A969" s="123" t="s">
        <v>8954</v>
      </c>
      <c r="B969" s="123" t="s">
        <v>8955</v>
      </c>
      <c r="C969" s="36">
        <v>43830</v>
      </c>
      <c r="D969" s="124">
        <v>1.1763999999999999</v>
      </c>
      <c r="E969" s="124">
        <v>1.2444</v>
      </c>
      <c r="F969" s="125">
        <v>3.4013605442186103E-2</v>
      </c>
      <c r="G969" s="36">
        <v>43829</v>
      </c>
      <c r="H969" s="124">
        <v>1.1759999999999999</v>
      </c>
      <c r="I969" s="125">
        <v>10.149812734082399</v>
      </c>
      <c r="J969" s="123" t="s">
        <v>12275</v>
      </c>
      <c r="K969" s="125">
        <v>0.45256596362394602</v>
      </c>
      <c r="L969" s="125">
        <v>1.2566706834222801</v>
      </c>
      <c r="M969" s="130">
        <v>2.1978976631048601</v>
      </c>
      <c r="N969" s="137">
        <f t="shared" si="165"/>
        <v>8.7915906524194405</v>
      </c>
      <c r="O969" s="132">
        <f t="shared" si="166"/>
        <v>8.7915906524194398E-2</v>
      </c>
      <c r="P969" s="134">
        <f t="shared" si="167"/>
        <v>1048</v>
      </c>
      <c r="Q969" s="134">
        <v>1124</v>
      </c>
      <c r="R969" s="134" t="str">
        <f t="shared" si="168"/>
        <v>1048/1124</v>
      </c>
      <c r="S969" s="132">
        <f t="shared" si="169"/>
        <v>0.93238434163701067</v>
      </c>
      <c r="T969" s="137">
        <f t="shared" si="170"/>
        <v>60</v>
      </c>
      <c r="U969" s="133" t="e">
        <f ca="1">[1]!f_risk_annusharpe(A969,"2019/9/30","2019/12/31",1,1,3)</f>
        <v>#NAME?</v>
      </c>
      <c r="V969" s="134" t="e">
        <f t="shared" ca="1" si="171"/>
        <v>#NAME?</v>
      </c>
      <c r="W969" s="134">
        <f t="shared" si="172"/>
        <v>1124</v>
      </c>
      <c r="X969" s="134" t="e">
        <f t="shared" ca="1" si="173"/>
        <v>#NAME?</v>
      </c>
      <c r="Y969" s="132" t="e">
        <f t="shared" ca="1" si="174"/>
        <v>#NAME?</v>
      </c>
      <c r="Z969" s="137" t="e">
        <f t="shared" ca="1" si="175"/>
        <v>#NAME?</v>
      </c>
      <c r="AA969" s="125">
        <v>5.2236135957066097</v>
      </c>
      <c r="AB969" s="125">
        <v>10.149812734082399</v>
      </c>
      <c r="AC969" s="123" t="s">
        <v>12275</v>
      </c>
      <c r="AD969" s="125">
        <v>15.8792046571798</v>
      </c>
      <c r="AE969" s="123" t="s">
        <v>12276</v>
      </c>
      <c r="AF969" s="125">
        <v>22.012527028604801</v>
      </c>
      <c r="AG969" s="123" t="s">
        <v>12277</v>
      </c>
      <c r="AH969" s="125">
        <v>25.40447528</v>
      </c>
      <c r="AI969" s="123" t="s">
        <v>163</v>
      </c>
      <c r="AJ969" s="123" t="s">
        <v>166</v>
      </c>
      <c r="AK969" s="124">
        <v>7.8906314988000004</v>
      </c>
      <c r="AL969" s="123" t="s">
        <v>159</v>
      </c>
      <c r="AM969" s="36">
        <v>42325</v>
      </c>
      <c r="AN969" s="123" t="s">
        <v>9271</v>
      </c>
      <c r="AO969" s="123" t="s">
        <v>12278</v>
      </c>
      <c r="AP969" s="123" t="s">
        <v>217</v>
      </c>
      <c r="AQ969" s="123" t="s">
        <v>207</v>
      </c>
    </row>
    <row r="970" spans="1:43">
      <c r="A970" s="123" t="s">
        <v>8956</v>
      </c>
      <c r="B970" s="123" t="s">
        <v>8957</v>
      </c>
      <c r="C970" s="36">
        <v>43830</v>
      </c>
      <c r="D970" s="124">
        <v>1.1049</v>
      </c>
      <c r="E970" s="124">
        <v>1.1794</v>
      </c>
      <c r="F970" s="125">
        <v>1.8104462750066601E-2</v>
      </c>
      <c r="G970" s="36">
        <v>43829</v>
      </c>
      <c r="H970" s="124">
        <v>1.1047</v>
      </c>
      <c r="I970" s="125">
        <v>10.135665944313001</v>
      </c>
      <c r="J970" s="123" t="s">
        <v>12279</v>
      </c>
      <c r="K970" s="125">
        <v>0.33599709407918998</v>
      </c>
      <c r="L970" s="125">
        <v>1.1813431403894199</v>
      </c>
      <c r="M970" s="130">
        <v>1.42282605957891</v>
      </c>
      <c r="N970" s="137">
        <f t="shared" si="165"/>
        <v>5.6913042383156398</v>
      </c>
      <c r="O970" s="132">
        <f t="shared" si="166"/>
        <v>5.6913042383156399E-2</v>
      </c>
      <c r="P970" s="134">
        <f t="shared" si="167"/>
        <v>1085</v>
      </c>
      <c r="Q970" s="134">
        <v>1124</v>
      </c>
      <c r="R970" s="134" t="str">
        <f t="shared" si="168"/>
        <v>1085/1124</v>
      </c>
      <c r="S970" s="132">
        <f t="shared" si="169"/>
        <v>0.96530249110320288</v>
      </c>
      <c r="T970" s="137">
        <f t="shared" si="170"/>
        <v>60</v>
      </c>
      <c r="U970" s="133" t="e">
        <f ca="1">[1]!f_risk_annusharpe(A970,"2019/9/30","2019/12/31",1,1,3)</f>
        <v>#NAME?</v>
      </c>
      <c r="V970" s="134" t="e">
        <f t="shared" ca="1" si="171"/>
        <v>#NAME?</v>
      </c>
      <c r="W970" s="134">
        <f t="shared" si="172"/>
        <v>1124</v>
      </c>
      <c r="X970" s="134" t="e">
        <f t="shared" ca="1" si="173"/>
        <v>#NAME?</v>
      </c>
      <c r="Y970" s="132" t="e">
        <f t="shared" ca="1" si="174"/>
        <v>#NAME?</v>
      </c>
      <c r="Z970" s="137" t="e">
        <f t="shared" ca="1" si="175"/>
        <v>#NAME?</v>
      </c>
      <c r="AA970" s="125">
        <v>4.58118950241861</v>
      </c>
      <c r="AB970" s="125">
        <v>10.135665944313001</v>
      </c>
      <c r="AC970" s="123" t="s">
        <v>12279</v>
      </c>
      <c r="AD970" s="125">
        <v>11.8968399832524</v>
      </c>
      <c r="AE970" s="123" t="s">
        <v>12280</v>
      </c>
      <c r="AF970" s="125">
        <v>21.238934319526599</v>
      </c>
      <c r="AG970" s="123" t="s">
        <v>12281</v>
      </c>
      <c r="AH970" s="125">
        <v>18.838403419999999</v>
      </c>
      <c r="AI970" s="123" t="s">
        <v>163</v>
      </c>
      <c r="AJ970" s="123" t="s">
        <v>189</v>
      </c>
      <c r="AK970" s="124">
        <v>8.5449930670000001</v>
      </c>
      <c r="AL970" s="123" t="s">
        <v>159</v>
      </c>
      <c r="AM970" s="36">
        <v>42620</v>
      </c>
      <c r="AN970" s="123" t="s">
        <v>9271</v>
      </c>
      <c r="AO970" s="123" t="s">
        <v>12282</v>
      </c>
      <c r="AP970" s="123" t="s">
        <v>161</v>
      </c>
      <c r="AQ970" s="123" t="s">
        <v>170</v>
      </c>
    </row>
    <row r="971" spans="1:43">
      <c r="A971" s="123" t="s">
        <v>8958</v>
      </c>
      <c r="B971" s="123" t="s">
        <v>8959</v>
      </c>
      <c r="C971" s="36">
        <v>43830</v>
      </c>
      <c r="D971" s="124">
        <v>1.0980000000000001</v>
      </c>
      <c r="E971" s="124">
        <v>1.0980000000000001</v>
      </c>
      <c r="F971" s="125">
        <v>3.64431486880629E-2</v>
      </c>
      <c r="G971" s="36">
        <v>43829</v>
      </c>
      <c r="H971" s="124">
        <v>1.0975999999999999</v>
      </c>
      <c r="I971" s="125">
        <v>10.1303911735206</v>
      </c>
      <c r="J971" s="123" t="s">
        <v>12283</v>
      </c>
      <c r="K971" s="125">
        <v>0.28313087953238703</v>
      </c>
      <c r="L971" s="125">
        <v>0.50343249427918202</v>
      </c>
      <c r="M971" s="130">
        <v>1.0863561038482801</v>
      </c>
      <c r="N971" s="137">
        <f t="shared" si="165"/>
        <v>4.3454244153931203</v>
      </c>
      <c r="O971" s="132">
        <f t="shared" si="166"/>
        <v>4.3454244153931204E-2</v>
      </c>
      <c r="P971" s="134">
        <f t="shared" si="167"/>
        <v>1101</v>
      </c>
      <c r="Q971" s="134">
        <v>1124</v>
      </c>
      <c r="R971" s="134" t="str">
        <f t="shared" si="168"/>
        <v>1101/1124</v>
      </c>
      <c r="S971" s="132">
        <f t="shared" si="169"/>
        <v>0.97953736654804269</v>
      </c>
      <c r="T971" s="137">
        <f t="shared" si="170"/>
        <v>60</v>
      </c>
      <c r="U971" s="133" t="e">
        <f ca="1">[1]!f_risk_annusharpe(A971,"2019/9/30","2019/12/31",1,1,3)</f>
        <v>#NAME?</v>
      </c>
      <c r="V971" s="134" t="e">
        <f t="shared" ca="1" si="171"/>
        <v>#NAME?</v>
      </c>
      <c r="W971" s="134">
        <f t="shared" si="172"/>
        <v>1124</v>
      </c>
      <c r="X971" s="134" t="e">
        <f t="shared" ca="1" si="173"/>
        <v>#NAME?</v>
      </c>
      <c r="Y971" s="132" t="e">
        <f t="shared" ca="1" si="174"/>
        <v>#NAME?</v>
      </c>
      <c r="Z971" s="137" t="e">
        <f t="shared" ca="1" si="175"/>
        <v>#NAME?</v>
      </c>
      <c r="AA971" s="125">
        <v>3.8690757733421801</v>
      </c>
      <c r="AB971" s="125">
        <v>10.1303911735206</v>
      </c>
      <c r="AC971" s="123" t="s">
        <v>12283</v>
      </c>
      <c r="AD971" s="126">
        <v>0</v>
      </c>
      <c r="AE971" s="123"/>
      <c r="AF971" s="126">
        <v>0</v>
      </c>
      <c r="AG971" s="123"/>
      <c r="AH971" s="125">
        <v>9.8000000000000096</v>
      </c>
      <c r="AI971" s="123" t="s">
        <v>157</v>
      </c>
      <c r="AJ971" s="123" t="s">
        <v>95</v>
      </c>
      <c r="AK971" s="124">
        <v>0.59192942940000004</v>
      </c>
      <c r="AL971" s="123" t="s">
        <v>159</v>
      </c>
      <c r="AM971" s="36">
        <v>43271</v>
      </c>
      <c r="AN971" s="123" t="s">
        <v>9271</v>
      </c>
      <c r="AO971" s="123" t="s">
        <v>12284</v>
      </c>
      <c r="AP971" s="123" t="s">
        <v>215</v>
      </c>
      <c r="AQ971" s="123" t="s">
        <v>162</v>
      </c>
    </row>
    <row r="972" spans="1:43">
      <c r="A972" s="123" t="s">
        <v>8960</v>
      </c>
      <c r="B972" s="123" t="s">
        <v>8961</v>
      </c>
      <c r="C972" s="36">
        <v>43830</v>
      </c>
      <c r="D972" s="124">
        <v>1.3245</v>
      </c>
      <c r="E972" s="124">
        <v>1.3245</v>
      </c>
      <c r="F972" s="125">
        <v>6.7996373526737694E-2</v>
      </c>
      <c r="G972" s="36">
        <v>43829</v>
      </c>
      <c r="H972" s="124">
        <v>1.3236000000000001</v>
      </c>
      <c r="I972" s="125">
        <v>10.118057864981701</v>
      </c>
      <c r="J972" s="123" t="s">
        <v>12285</v>
      </c>
      <c r="K972" s="125">
        <v>0.62295829218263199</v>
      </c>
      <c r="L972" s="125">
        <v>1.72029798018585</v>
      </c>
      <c r="M972" s="130">
        <v>3.0097993467102202</v>
      </c>
      <c r="N972" s="137">
        <f t="shared" si="165"/>
        <v>12.039197386840881</v>
      </c>
      <c r="O972" s="132">
        <f t="shared" si="166"/>
        <v>0.1203919738684088</v>
      </c>
      <c r="P972" s="134">
        <f t="shared" si="167"/>
        <v>955</v>
      </c>
      <c r="Q972" s="134">
        <v>1124</v>
      </c>
      <c r="R972" s="134" t="str">
        <f t="shared" si="168"/>
        <v>955/1124</v>
      </c>
      <c r="S972" s="132">
        <f t="shared" si="169"/>
        <v>0.84964412811387902</v>
      </c>
      <c r="T972" s="137">
        <f t="shared" si="170"/>
        <v>60</v>
      </c>
      <c r="U972" s="133" t="e">
        <f ca="1">[1]!f_risk_annusharpe(A972,"2019/9/30","2019/12/31",1,1,3)</f>
        <v>#NAME?</v>
      </c>
      <c r="V972" s="134" t="e">
        <f t="shared" ca="1" si="171"/>
        <v>#NAME?</v>
      </c>
      <c r="W972" s="134">
        <f t="shared" si="172"/>
        <v>1124</v>
      </c>
      <c r="X972" s="134" t="e">
        <f t="shared" ca="1" si="173"/>
        <v>#NAME?</v>
      </c>
      <c r="Y972" s="132" t="e">
        <f t="shared" ca="1" si="174"/>
        <v>#NAME?</v>
      </c>
      <c r="Z972" s="137" t="e">
        <f t="shared" ca="1" si="175"/>
        <v>#NAME?</v>
      </c>
      <c r="AA972" s="125">
        <v>5.3866963717377496</v>
      </c>
      <c r="AB972" s="125">
        <v>10.118057864981701</v>
      </c>
      <c r="AC972" s="123" t="s">
        <v>12285</v>
      </c>
      <c r="AD972" s="125">
        <v>12.8290314336826</v>
      </c>
      <c r="AE972" s="123" t="s">
        <v>12286</v>
      </c>
      <c r="AF972" s="125">
        <v>18.576544315129802</v>
      </c>
      <c r="AG972" s="123" t="s">
        <v>12287</v>
      </c>
      <c r="AH972" s="125">
        <v>32.450000000000003</v>
      </c>
      <c r="AI972" s="123" t="s">
        <v>163</v>
      </c>
      <c r="AJ972" s="123" t="s">
        <v>166</v>
      </c>
      <c r="AK972" s="124">
        <v>1.02657266</v>
      </c>
      <c r="AL972" s="123" t="s">
        <v>159</v>
      </c>
      <c r="AM972" s="36">
        <v>42094</v>
      </c>
      <c r="AN972" s="123" t="s">
        <v>9271</v>
      </c>
      <c r="AO972" s="123" t="s">
        <v>12288</v>
      </c>
      <c r="AP972" s="123" t="s">
        <v>217</v>
      </c>
      <c r="AQ972" s="123" t="s">
        <v>207</v>
      </c>
    </row>
    <row r="973" spans="1:43">
      <c r="A973" s="123" t="s">
        <v>8962</v>
      </c>
      <c r="B973" s="123" t="s">
        <v>8963</v>
      </c>
      <c r="C973" s="36">
        <v>43830</v>
      </c>
      <c r="D973" s="124">
        <v>1.115</v>
      </c>
      <c r="E973" s="124">
        <v>1.155</v>
      </c>
      <c r="F973" s="125">
        <v>8.9766606822266004E-2</v>
      </c>
      <c r="G973" s="36">
        <v>43829</v>
      </c>
      <c r="H973" s="124">
        <v>1.1140000000000001</v>
      </c>
      <c r="I973" s="125">
        <v>10.112515238095201</v>
      </c>
      <c r="J973" s="123" t="s">
        <v>12289</v>
      </c>
      <c r="K973" s="125">
        <v>0.36003600360035598</v>
      </c>
      <c r="L973" s="125">
        <v>1.5482264913133701</v>
      </c>
      <c r="M973" s="130">
        <v>2.95471162277203</v>
      </c>
      <c r="N973" s="137">
        <f t="shared" si="165"/>
        <v>11.81884649108812</v>
      </c>
      <c r="O973" s="132">
        <f t="shared" si="166"/>
        <v>0.1181884649108812</v>
      </c>
      <c r="P973" s="134">
        <f t="shared" si="167"/>
        <v>966</v>
      </c>
      <c r="Q973" s="134">
        <v>1124</v>
      </c>
      <c r="R973" s="134" t="str">
        <f t="shared" si="168"/>
        <v>966/1124</v>
      </c>
      <c r="S973" s="132">
        <f t="shared" si="169"/>
        <v>0.85943060498220636</v>
      </c>
      <c r="T973" s="137">
        <f t="shared" si="170"/>
        <v>60</v>
      </c>
      <c r="U973" s="133" t="e">
        <f ca="1">[1]!f_risk_annusharpe(A973,"2019/9/30","2019/12/31",1,1,3)</f>
        <v>#NAME?</v>
      </c>
      <c r="V973" s="134" t="e">
        <f t="shared" ca="1" si="171"/>
        <v>#NAME?</v>
      </c>
      <c r="W973" s="134">
        <f t="shared" si="172"/>
        <v>1124</v>
      </c>
      <c r="X973" s="134" t="e">
        <f t="shared" ca="1" si="173"/>
        <v>#NAME?</v>
      </c>
      <c r="Y973" s="132" t="e">
        <f t="shared" ca="1" si="174"/>
        <v>#NAME?</v>
      </c>
      <c r="Z973" s="137" t="e">
        <f t="shared" ca="1" si="175"/>
        <v>#NAME?</v>
      </c>
      <c r="AA973" s="125">
        <v>4.8215240253853198</v>
      </c>
      <c r="AB973" s="125">
        <v>10.112515238095201</v>
      </c>
      <c r="AC973" s="123" t="s">
        <v>12289</v>
      </c>
      <c r="AD973" s="125">
        <v>4.6318018099547604</v>
      </c>
      <c r="AE973" s="123" t="s">
        <v>12290</v>
      </c>
      <c r="AF973" s="125">
        <v>15.5026383616384</v>
      </c>
      <c r="AG973" s="123" t="s">
        <v>12291</v>
      </c>
      <c r="AH973" s="125">
        <v>15.618141</v>
      </c>
      <c r="AI973" s="123" t="s">
        <v>163</v>
      </c>
      <c r="AJ973" s="123" t="s">
        <v>189</v>
      </c>
      <c r="AK973" s="124">
        <v>2.3817927081999999</v>
      </c>
      <c r="AL973" s="123" t="s">
        <v>159</v>
      </c>
      <c r="AM973" s="36">
        <v>42730</v>
      </c>
      <c r="AN973" s="123" t="s">
        <v>9271</v>
      </c>
      <c r="AO973" s="123" t="s">
        <v>12292</v>
      </c>
      <c r="AP973" s="123" t="s">
        <v>171</v>
      </c>
      <c r="AQ973" s="123" t="s">
        <v>483</v>
      </c>
    </row>
    <row r="974" spans="1:43">
      <c r="A974" s="123" t="s">
        <v>8964</v>
      </c>
      <c r="B974" s="123" t="s">
        <v>8965</v>
      </c>
      <c r="C974" s="36">
        <v>43830</v>
      </c>
      <c r="D974" s="124">
        <v>1.0629</v>
      </c>
      <c r="E974" s="124">
        <v>1.0629</v>
      </c>
      <c r="F974" s="125">
        <v>0.26412602584660999</v>
      </c>
      <c r="G974" s="36">
        <v>43829</v>
      </c>
      <c r="H974" s="124">
        <v>1.0601</v>
      </c>
      <c r="I974" s="125">
        <v>10.110846369004401</v>
      </c>
      <c r="J974" s="123" t="s">
        <v>12293</v>
      </c>
      <c r="K974" s="125">
        <v>0.79658605974395102</v>
      </c>
      <c r="L974" s="125">
        <v>3.0640938621157598</v>
      </c>
      <c r="M974" s="130">
        <v>3.14410480349345</v>
      </c>
      <c r="N974" s="137">
        <f t="shared" si="165"/>
        <v>12.5764192139738</v>
      </c>
      <c r="O974" s="132">
        <f t="shared" si="166"/>
        <v>0.125764192139738</v>
      </c>
      <c r="P974" s="134">
        <f t="shared" si="167"/>
        <v>938</v>
      </c>
      <c r="Q974" s="134">
        <v>1124</v>
      </c>
      <c r="R974" s="134" t="str">
        <f t="shared" si="168"/>
        <v>938/1124</v>
      </c>
      <c r="S974" s="132">
        <f t="shared" si="169"/>
        <v>0.83451957295373669</v>
      </c>
      <c r="T974" s="137">
        <f t="shared" si="170"/>
        <v>60</v>
      </c>
      <c r="U974" s="133" t="e">
        <f ca="1">[1]!f_risk_annusharpe(A974,"2019/9/30","2019/12/31",1,1,3)</f>
        <v>#NAME?</v>
      </c>
      <c r="V974" s="134" t="e">
        <f t="shared" ca="1" si="171"/>
        <v>#NAME?</v>
      </c>
      <c r="W974" s="134">
        <f t="shared" si="172"/>
        <v>1124</v>
      </c>
      <c r="X974" s="134" t="e">
        <f t="shared" ca="1" si="173"/>
        <v>#NAME?</v>
      </c>
      <c r="Y974" s="132" t="e">
        <f t="shared" ca="1" si="174"/>
        <v>#NAME?</v>
      </c>
      <c r="Z974" s="137" t="e">
        <f t="shared" ca="1" si="175"/>
        <v>#NAME?</v>
      </c>
      <c r="AA974" s="125">
        <v>2.39884393063583</v>
      </c>
      <c r="AB974" s="125">
        <v>10.110846369004401</v>
      </c>
      <c r="AC974" s="123" t="s">
        <v>12293</v>
      </c>
      <c r="AD974" s="126">
        <v>0</v>
      </c>
      <c r="AE974" s="123"/>
      <c r="AF974" s="126">
        <v>0</v>
      </c>
      <c r="AG974" s="123"/>
      <c r="AH974" s="125">
        <v>6.29</v>
      </c>
      <c r="AI974" s="123" t="s">
        <v>157</v>
      </c>
      <c r="AJ974" s="123" t="s">
        <v>95</v>
      </c>
      <c r="AK974" s="124">
        <v>0.57089839139999998</v>
      </c>
      <c r="AL974" s="123" t="s">
        <v>159</v>
      </c>
      <c r="AM974" s="36">
        <v>43336</v>
      </c>
      <c r="AN974" s="123" t="s">
        <v>9271</v>
      </c>
      <c r="AO974" s="123" t="s">
        <v>12294</v>
      </c>
      <c r="AP974" s="123" t="s">
        <v>246</v>
      </c>
      <c r="AQ974" s="123" t="s">
        <v>241</v>
      </c>
    </row>
    <row r="975" spans="1:43">
      <c r="A975" s="123" t="s">
        <v>8966</v>
      </c>
      <c r="B975" s="123" t="s">
        <v>8967</v>
      </c>
      <c r="C975" s="36">
        <v>43830</v>
      </c>
      <c r="D975" s="124">
        <v>1.0639000000000001</v>
      </c>
      <c r="E975" s="124">
        <v>1.0639000000000001</v>
      </c>
      <c r="F975" s="125">
        <v>0.112919920956064</v>
      </c>
      <c r="G975" s="36">
        <v>43829</v>
      </c>
      <c r="H975" s="124">
        <v>1.0627</v>
      </c>
      <c r="I975" s="125">
        <v>10.100382903860099</v>
      </c>
      <c r="J975" s="123" t="s">
        <v>12295</v>
      </c>
      <c r="K975" s="125">
        <v>0.35845674936326999</v>
      </c>
      <c r="L975" s="125">
        <v>2.6336098784487798</v>
      </c>
      <c r="M975" s="130">
        <v>1.1600266235618499</v>
      </c>
      <c r="N975" s="137">
        <f t="shared" si="165"/>
        <v>4.6401064942473997</v>
      </c>
      <c r="O975" s="132">
        <f t="shared" si="166"/>
        <v>4.6401064942474E-2</v>
      </c>
      <c r="P975" s="134">
        <f t="shared" si="167"/>
        <v>1097</v>
      </c>
      <c r="Q975" s="134">
        <v>1124</v>
      </c>
      <c r="R975" s="134" t="str">
        <f t="shared" si="168"/>
        <v>1097/1124</v>
      </c>
      <c r="S975" s="132">
        <f t="shared" si="169"/>
        <v>0.97597864768683273</v>
      </c>
      <c r="T975" s="137">
        <f t="shared" si="170"/>
        <v>60</v>
      </c>
      <c r="U975" s="133" t="e">
        <f ca="1">[1]!f_risk_annusharpe(A975,"2019/9/30","2019/12/31",1,1,3)</f>
        <v>#NAME?</v>
      </c>
      <c r="V975" s="134" t="e">
        <f t="shared" ca="1" si="171"/>
        <v>#NAME?</v>
      </c>
      <c r="W975" s="134">
        <f t="shared" si="172"/>
        <v>1124</v>
      </c>
      <c r="X975" s="134" t="e">
        <f t="shared" ca="1" si="173"/>
        <v>#NAME?</v>
      </c>
      <c r="Y975" s="132" t="e">
        <f t="shared" ca="1" si="174"/>
        <v>#NAME?</v>
      </c>
      <c r="Z975" s="137" t="e">
        <f t="shared" ca="1" si="175"/>
        <v>#NAME?</v>
      </c>
      <c r="AA975" s="125">
        <v>5.5980148883374703</v>
      </c>
      <c r="AB975" s="125">
        <v>10.100382903860099</v>
      </c>
      <c r="AC975" s="123" t="s">
        <v>12295</v>
      </c>
      <c r="AD975" s="125">
        <v>3.9980449657869199</v>
      </c>
      <c r="AE975" s="123" t="s">
        <v>12296</v>
      </c>
      <c r="AF975" s="125">
        <v>6.3900000000000103</v>
      </c>
      <c r="AG975" s="123" t="s">
        <v>12297</v>
      </c>
      <c r="AH975" s="125">
        <v>6.3900000000000103</v>
      </c>
      <c r="AI975" s="123" t="s">
        <v>157</v>
      </c>
      <c r="AJ975" s="123" t="s">
        <v>158</v>
      </c>
      <c r="AK975" s="124">
        <v>1.2577678955</v>
      </c>
      <c r="AL975" s="123" t="s">
        <v>159</v>
      </c>
      <c r="AM975" s="36">
        <v>42324</v>
      </c>
      <c r="AN975" s="123" t="s">
        <v>9271</v>
      </c>
      <c r="AO975" s="123" t="s">
        <v>12298</v>
      </c>
      <c r="AP975" s="123" t="s">
        <v>228</v>
      </c>
      <c r="AQ975" s="123" t="s">
        <v>165</v>
      </c>
    </row>
    <row r="976" spans="1:43">
      <c r="A976" s="123" t="s">
        <v>8968</v>
      </c>
      <c r="B976" s="123" t="s">
        <v>8969</v>
      </c>
      <c r="C976" s="36">
        <v>43830</v>
      </c>
      <c r="D976" s="124">
        <v>0.72</v>
      </c>
      <c r="E976" s="124">
        <v>0.72</v>
      </c>
      <c r="F976" s="125">
        <v>0</v>
      </c>
      <c r="G976" s="36">
        <v>43829</v>
      </c>
      <c r="H976" s="124">
        <v>0.72</v>
      </c>
      <c r="I976" s="125">
        <v>10.091743119266001</v>
      </c>
      <c r="J976" s="123" t="s">
        <v>12299</v>
      </c>
      <c r="K976" s="125">
        <v>0.84033613445378197</v>
      </c>
      <c r="L976" s="125">
        <v>4.0462427745664797</v>
      </c>
      <c r="M976" s="130">
        <v>5.7268722466960202</v>
      </c>
      <c r="N976" s="137">
        <f t="shared" si="165"/>
        <v>22.907488986784081</v>
      </c>
      <c r="O976" s="132">
        <f t="shared" si="166"/>
        <v>0.2290748898678408</v>
      </c>
      <c r="P976" s="134">
        <f t="shared" si="167"/>
        <v>703</v>
      </c>
      <c r="Q976" s="134">
        <v>1124</v>
      </c>
      <c r="R976" s="134" t="str">
        <f t="shared" si="168"/>
        <v>703/1124</v>
      </c>
      <c r="S976" s="132">
        <f t="shared" si="169"/>
        <v>0.6254448398576512</v>
      </c>
      <c r="T976" s="137">
        <f t="shared" si="170"/>
        <v>68.727758007117444</v>
      </c>
      <c r="U976" s="133" t="e">
        <f ca="1">[1]!f_risk_annusharpe(A976,"2019/9/30","2019/12/31",1,1,3)</f>
        <v>#NAME?</v>
      </c>
      <c r="V976" s="134" t="e">
        <f t="shared" ca="1" si="171"/>
        <v>#NAME?</v>
      </c>
      <c r="W976" s="134">
        <f t="shared" si="172"/>
        <v>1124</v>
      </c>
      <c r="X976" s="134" t="e">
        <f t="shared" ca="1" si="173"/>
        <v>#NAME?</v>
      </c>
      <c r="Y976" s="132" t="e">
        <f t="shared" ca="1" si="174"/>
        <v>#NAME?</v>
      </c>
      <c r="Z976" s="137" t="e">
        <f t="shared" ca="1" si="175"/>
        <v>#NAME?</v>
      </c>
      <c r="AA976" s="125">
        <v>7.4626865671641696</v>
      </c>
      <c r="AB976" s="125">
        <v>10.091743119266001</v>
      </c>
      <c r="AC976" s="123" t="s">
        <v>12299</v>
      </c>
      <c r="AD976" s="125">
        <v>-31.882686849574299</v>
      </c>
      <c r="AE976" s="123" t="s">
        <v>12300</v>
      </c>
      <c r="AF976" s="126">
        <v>0</v>
      </c>
      <c r="AG976" s="123"/>
      <c r="AH976" s="125">
        <v>-28</v>
      </c>
      <c r="AI976" s="123" t="s">
        <v>163</v>
      </c>
      <c r="AJ976" s="123" t="s">
        <v>95</v>
      </c>
      <c r="AK976" s="124">
        <v>2.5124853977999999</v>
      </c>
      <c r="AL976" s="123" t="s">
        <v>159</v>
      </c>
      <c r="AM976" s="36">
        <v>42858</v>
      </c>
      <c r="AN976" s="123" t="s">
        <v>9271</v>
      </c>
      <c r="AO976" s="123" t="s">
        <v>12301</v>
      </c>
      <c r="AP976" s="123" t="s">
        <v>187</v>
      </c>
      <c r="AQ976" s="123" t="s">
        <v>185</v>
      </c>
    </row>
    <row r="977" spans="1:43">
      <c r="A977" s="123" t="s">
        <v>8970</v>
      </c>
      <c r="B977" s="123" t="s">
        <v>8971</v>
      </c>
      <c r="C977" s="36">
        <v>43830</v>
      </c>
      <c r="D977" s="124">
        <v>1.2490000000000001</v>
      </c>
      <c r="E977" s="124">
        <v>1.2490000000000001</v>
      </c>
      <c r="F977" s="125">
        <v>8.01282051282141E-2</v>
      </c>
      <c r="G977" s="36">
        <v>43829</v>
      </c>
      <c r="H977" s="124">
        <v>1.248</v>
      </c>
      <c r="I977" s="125">
        <v>10.0440528634361</v>
      </c>
      <c r="J977" s="123" t="s">
        <v>12302</v>
      </c>
      <c r="K977" s="125">
        <v>0.40192926045017002</v>
      </c>
      <c r="L977" s="125">
        <v>1.1336032388663999</v>
      </c>
      <c r="M977" s="130">
        <v>1.71009771986972</v>
      </c>
      <c r="N977" s="137">
        <f t="shared" si="165"/>
        <v>6.8403908794788801</v>
      </c>
      <c r="O977" s="132">
        <f t="shared" si="166"/>
        <v>6.8403908794788804E-2</v>
      </c>
      <c r="P977" s="134">
        <f t="shared" si="167"/>
        <v>1080</v>
      </c>
      <c r="Q977" s="134">
        <v>1124</v>
      </c>
      <c r="R977" s="134" t="str">
        <f t="shared" si="168"/>
        <v>1080/1124</v>
      </c>
      <c r="S977" s="132">
        <f t="shared" si="169"/>
        <v>0.96085409252669041</v>
      </c>
      <c r="T977" s="137">
        <f t="shared" si="170"/>
        <v>60</v>
      </c>
      <c r="U977" s="133" t="e">
        <f ca="1">[1]!f_risk_annusharpe(A977,"2019/9/30","2019/12/31",1,1,3)</f>
        <v>#NAME?</v>
      </c>
      <c r="V977" s="134" t="e">
        <f t="shared" ca="1" si="171"/>
        <v>#NAME?</v>
      </c>
      <c r="W977" s="134">
        <f t="shared" si="172"/>
        <v>1124</v>
      </c>
      <c r="X977" s="134" t="e">
        <f t="shared" ca="1" si="173"/>
        <v>#NAME?</v>
      </c>
      <c r="Y977" s="132" t="e">
        <f t="shared" ca="1" si="174"/>
        <v>#NAME?</v>
      </c>
      <c r="Z977" s="137" t="e">
        <f t="shared" ca="1" si="175"/>
        <v>#NAME?</v>
      </c>
      <c r="AA977" s="125">
        <v>5.4008438818565399</v>
      </c>
      <c r="AB977" s="125">
        <v>10.0440528634361</v>
      </c>
      <c r="AC977" s="123" t="s">
        <v>12302</v>
      </c>
      <c r="AD977" s="125">
        <v>11.5178571428571</v>
      </c>
      <c r="AE977" s="123" t="s">
        <v>12303</v>
      </c>
      <c r="AF977" s="125">
        <v>17.3872180451128</v>
      </c>
      <c r="AG977" s="123" t="s">
        <v>12304</v>
      </c>
      <c r="AH977" s="125">
        <v>24.9</v>
      </c>
      <c r="AI977" s="123" t="s">
        <v>163</v>
      </c>
      <c r="AJ977" s="123" t="s">
        <v>166</v>
      </c>
      <c r="AK977" s="124">
        <v>6.2762055332999998</v>
      </c>
      <c r="AL977" s="123" t="s">
        <v>159</v>
      </c>
      <c r="AM977" s="36">
        <v>42144</v>
      </c>
      <c r="AN977" s="123" t="s">
        <v>9271</v>
      </c>
      <c r="AO977" s="123" t="s">
        <v>10733</v>
      </c>
      <c r="AP977" s="123" t="s">
        <v>200</v>
      </c>
      <c r="AQ977" s="123" t="s">
        <v>185</v>
      </c>
    </row>
    <row r="978" spans="1:43">
      <c r="A978" s="123" t="s">
        <v>8972</v>
      </c>
      <c r="B978" s="123" t="s">
        <v>8973</v>
      </c>
      <c r="C978" s="36">
        <v>43830</v>
      </c>
      <c r="D978" s="124">
        <v>1.2573000000000001</v>
      </c>
      <c r="E978" s="124">
        <v>1.2573000000000001</v>
      </c>
      <c r="F978" s="125">
        <v>3.9783577339287599E-2</v>
      </c>
      <c r="G978" s="36">
        <v>43829</v>
      </c>
      <c r="H978" s="124">
        <v>1.2567999999999999</v>
      </c>
      <c r="I978" s="125">
        <v>9.9615182788175698</v>
      </c>
      <c r="J978" s="123" t="s">
        <v>12305</v>
      </c>
      <c r="K978" s="125">
        <v>0.25516306514632697</v>
      </c>
      <c r="L978" s="125">
        <v>1.44424721639503</v>
      </c>
      <c r="M978" s="130">
        <v>2.2028938384002701</v>
      </c>
      <c r="N978" s="137">
        <f t="shared" si="165"/>
        <v>8.8115753536010804</v>
      </c>
      <c r="O978" s="132">
        <f t="shared" si="166"/>
        <v>8.811575353601081E-2</v>
      </c>
      <c r="P978" s="134">
        <f t="shared" si="167"/>
        <v>1047</v>
      </c>
      <c r="Q978" s="134">
        <v>1124</v>
      </c>
      <c r="R978" s="134" t="str">
        <f t="shared" si="168"/>
        <v>1047/1124</v>
      </c>
      <c r="S978" s="132">
        <f t="shared" si="169"/>
        <v>0.93149466192170816</v>
      </c>
      <c r="T978" s="137">
        <f t="shared" si="170"/>
        <v>60</v>
      </c>
      <c r="U978" s="133" t="e">
        <f ca="1">[1]!f_risk_annusharpe(A978,"2019/9/30","2019/12/31",1,1,3)</f>
        <v>#NAME?</v>
      </c>
      <c r="V978" s="134" t="e">
        <f t="shared" ca="1" si="171"/>
        <v>#NAME?</v>
      </c>
      <c r="W978" s="134">
        <f t="shared" si="172"/>
        <v>1124</v>
      </c>
      <c r="X978" s="134" t="e">
        <f t="shared" ca="1" si="173"/>
        <v>#NAME?</v>
      </c>
      <c r="Y978" s="132" t="e">
        <f t="shared" ca="1" si="174"/>
        <v>#NAME?</v>
      </c>
      <c r="Z978" s="137" t="e">
        <f t="shared" ca="1" si="175"/>
        <v>#NAME?</v>
      </c>
      <c r="AA978" s="125">
        <v>6.5237651444548197</v>
      </c>
      <c r="AB978" s="125">
        <v>9.9615182788175698</v>
      </c>
      <c r="AC978" s="123" t="s">
        <v>12305</v>
      </c>
      <c r="AD978" s="125">
        <v>12.2288672676962</v>
      </c>
      <c r="AE978" s="123" t="s">
        <v>12306</v>
      </c>
      <c r="AF978" s="125">
        <v>17.9124073900403</v>
      </c>
      <c r="AG978" s="123" t="s">
        <v>12307</v>
      </c>
      <c r="AH978" s="125">
        <v>25.73</v>
      </c>
      <c r="AI978" s="123" t="s">
        <v>163</v>
      </c>
      <c r="AJ978" s="123" t="s">
        <v>166</v>
      </c>
      <c r="AK978" s="124">
        <v>14.660020297599999</v>
      </c>
      <c r="AL978" s="123" t="s">
        <v>159</v>
      </c>
      <c r="AM978" s="36">
        <v>42108</v>
      </c>
      <c r="AN978" s="123" t="s">
        <v>9271</v>
      </c>
      <c r="AO978" s="123" t="s">
        <v>212</v>
      </c>
      <c r="AP978" s="123" t="s">
        <v>175</v>
      </c>
      <c r="AQ978" s="123" t="s">
        <v>181</v>
      </c>
    </row>
    <row r="979" spans="1:43">
      <c r="A979" s="123" t="s">
        <v>8974</v>
      </c>
      <c r="B979" s="123" t="s">
        <v>8975</v>
      </c>
      <c r="C979" s="36">
        <v>43830</v>
      </c>
      <c r="D979" s="124">
        <v>1.1319999999999999</v>
      </c>
      <c r="E979" s="124">
        <v>1.2829999999999999</v>
      </c>
      <c r="F979" s="125">
        <v>0.176991150442462</v>
      </c>
      <c r="G979" s="36">
        <v>43829</v>
      </c>
      <c r="H979" s="124">
        <v>1.1299999999999999</v>
      </c>
      <c r="I979" s="125">
        <v>9.90291262135921</v>
      </c>
      <c r="J979" s="123" t="s">
        <v>12308</v>
      </c>
      <c r="K979" s="125">
        <v>0.71174377224196295</v>
      </c>
      <c r="L979" s="125">
        <v>1.7070979335130101</v>
      </c>
      <c r="M979" s="130">
        <v>2.4434389140271402</v>
      </c>
      <c r="N979" s="137">
        <f t="shared" si="165"/>
        <v>9.7737556561085608</v>
      </c>
      <c r="O979" s="132">
        <f t="shared" si="166"/>
        <v>9.7737556561085612E-2</v>
      </c>
      <c r="P979" s="134">
        <f t="shared" si="167"/>
        <v>1019</v>
      </c>
      <c r="Q979" s="134">
        <v>1124</v>
      </c>
      <c r="R979" s="134" t="str">
        <f t="shared" si="168"/>
        <v>1019/1124</v>
      </c>
      <c r="S979" s="132">
        <f t="shared" si="169"/>
        <v>0.90658362989323849</v>
      </c>
      <c r="T979" s="137">
        <f t="shared" si="170"/>
        <v>60</v>
      </c>
      <c r="U979" s="133" t="e">
        <f ca="1">[1]!f_risk_annusharpe(A979,"2019/9/30","2019/12/31",1,1,3)</f>
        <v>#NAME?</v>
      </c>
      <c r="V979" s="134" t="e">
        <f t="shared" ca="1" si="171"/>
        <v>#NAME?</v>
      </c>
      <c r="W979" s="134">
        <f t="shared" si="172"/>
        <v>1124</v>
      </c>
      <c r="X979" s="134" t="e">
        <f t="shared" ca="1" si="173"/>
        <v>#NAME?</v>
      </c>
      <c r="Y979" s="132" t="e">
        <f t="shared" ca="1" si="174"/>
        <v>#NAME?</v>
      </c>
      <c r="Z979" s="137" t="e">
        <f t="shared" ca="1" si="175"/>
        <v>#NAME?</v>
      </c>
      <c r="AA979" s="125">
        <v>3.4734917733089201</v>
      </c>
      <c r="AB979" s="125">
        <v>9.90291262135921</v>
      </c>
      <c r="AC979" s="123" t="s">
        <v>12308</v>
      </c>
      <c r="AD979" s="125">
        <v>14.4328303001982</v>
      </c>
      <c r="AE979" s="123" t="s">
        <v>12309</v>
      </c>
      <c r="AF979" s="125">
        <v>18.553506630335999</v>
      </c>
      <c r="AG979" s="123" t="s">
        <v>12310</v>
      </c>
      <c r="AH979" s="125">
        <v>30.527410799999998</v>
      </c>
      <c r="AI979" s="123" t="s">
        <v>227</v>
      </c>
      <c r="AJ979" s="123" t="s">
        <v>166</v>
      </c>
      <c r="AK979" s="124">
        <v>6.0098148484999996</v>
      </c>
      <c r="AL979" s="123" t="s">
        <v>159</v>
      </c>
      <c r="AM979" s="36">
        <v>42087</v>
      </c>
      <c r="AN979" s="123" t="s">
        <v>9271</v>
      </c>
      <c r="AO979" s="123" t="s">
        <v>589</v>
      </c>
      <c r="AP979" s="123" t="s">
        <v>167</v>
      </c>
      <c r="AQ979" s="123" t="s">
        <v>221</v>
      </c>
    </row>
    <row r="980" spans="1:43">
      <c r="A980" s="123" t="s">
        <v>8976</v>
      </c>
      <c r="B980" s="123" t="s">
        <v>8977</v>
      </c>
      <c r="C980" s="36">
        <v>43830</v>
      </c>
      <c r="D980" s="124">
        <v>1.2202999999999999</v>
      </c>
      <c r="E980" s="124">
        <v>1.2202999999999999</v>
      </c>
      <c r="F980" s="125">
        <v>2.4590163934423499E-2</v>
      </c>
      <c r="G980" s="36">
        <v>43829</v>
      </c>
      <c r="H980" s="124">
        <v>1.22</v>
      </c>
      <c r="I980" s="125">
        <v>9.8874380909500097</v>
      </c>
      <c r="J980" s="123" t="s">
        <v>12311</v>
      </c>
      <c r="K980" s="125">
        <v>0.65160013196964806</v>
      </c>
      <c r="L980" s="125">
        <v>1.7849695554258</v>
      </c>
      <c r="M980" s="130">
        <v>2.4085263511245301</v>
      </c>
      <c r="N980" s="137">
        <f t="shared" si="165"/>
        <v>9.6341054044981203</v>
      </c>
      <c r="O980" s="132">
        <f t="shared" si="166"/>
        <v>9.6341054044981209E-2</v>
      </c>
      <c r="P980" s="134">
        <f t="shared" si="167"/>
        <v>1025</v>
      </c>
      <c r="Q980" s="134">
        <v>1124</v>
      </c>
      <c r="R980" s="134" t="str">
        <f t="shared" si="168"/>
        <v>1025/1124</v>
      </c>
      <c r="S980" s="132">
        <f t="shared" si="169"/>
        <v>0.91192170818505336</v>
      </c>
      <c r="T980" s="137">
        <f t="shared" si="170"/>
        <v>60</v>
      </c>
      <c r="U980" s="133" t="e">
        <f ca="1">[1]!f_risk_annusharpe(A980,"2019/9/30","2019/12/31",1,1,3)</f>
        <v>#NAME?</v>
      </c>
      <c r="V980" s="134" t="e">
        <f t="shared" ca="1" si="171"/>
        <v>#NAME?</v>
      </c>
      <c r="W980" s="134">
        <f t="shared" si="172"/>
        <v>1124</v>
      </c>
      <c r="X980" s="134" t="e">
        <f t="shared" ca="1" si="173"/>
        <v>#NAME?</v>
      </c>
      <c r="Y980" s="132" t="e">
        <f t="shared" ca="1" si="174"/>
        <v>#NAME?</v>
      </c>
      <c r="Z980" s="137" t="e">
        <f t="shared" ca="1" si="175"/>
        <v>#NAME?</v>
      </c>
      <c r="AA980" s="125">
        <v>6.9594180033306996</v>
      </c>
      <c r="AB980" s="125">
        <v>9.8874380909500097</v>
      </c>
      <c r="AC980" s="123" t="s">
        <v>12311</v>
      </c>
      <c r="AD980" s="125">
        <v>12.1496186012315</v>
      </c>
      <c r="AE980" s="123" t="s">
        <v>12312</v>
      </c>
      <c r="AF980" s="125">
        <v>19.449882537196501</v>
      </c>
      <c r="AG980" s="123" t="s">
        <v>12313</v>
      </c>
      <c r="AH980" s="125">
        <v>22.03</v>
      </c>
      <c r="AI980" s="123" t="s">
        <v>163</v>
      </c>
      <c r="AJ980" s="123" t="s">
        <v>166</v>
      </c>
      <c r="AK980" s="124">
        <v>2.8382170585000002</v>
      </c>
      <c r="AL980" s="123" t="s">
        <v>159</v>
      </c>
      <c r="AM980" s="36">
        <v>42475</v>
      </c>
      <c r="AN980" s="123" t="s">
        <v>9271</v>
      </c>
      <c r="AO980" s="123" t="s">
        <v>12314</v>
      </c>
      <c r="AP980" s="123" t="s">
        <v>292</v>
      </c>
      <c r="AQ980" s="123" t="s">
        <v>183</v>
      </c>
    </row>
    <row r="981" spans="1:43">
      <c r="A981" s="123" t="s">
        <v>8978</v>
      </c>
      <c r="B981" s="123" t="s">
        <v>8979</v>
      </c>
      <c r="C981" s="36">
        <v>43830</v>
      </c>
      <c r="D981" s="124">
        <v>1.0532999999999999</v>
      </c>
      <c r="E981" s="124">
        <v>1.0732999999999999</v>
      </c>
      <c r="F981" s="125">
        <v>1.8991548760808899E-2</v>
      </c>
      <c r="G981" s="36">
        <v>43829</v>
      </c>
      <c r="H981" s="124">
        <v>1.0530999999999999</v>
      </c>
      <c r="I981" s="125">
        <v>9.8446136197726606</v>
      </c>
      <c r="J981" s="123" t="s">
        <v>12315</v>
      </c>
      <c r="K981" s="125">
        <v>1.0165915411911399</v>
      </c>
      <c r="L981" s="125">
        <v>2.98201016816581</v>
      </c>
      <c r="M981" s="130">
        <v>2.6108134437408701</v>
      </c>
      <c r="N981" s="137">
        <f t="shared" si="165"/>
        <v>10.44325377496348</v>
      </c>
      <c r="O981" s="132">
        <f t="shared" si="166"/>
        <v>0.1044325377496348</v>
      </c>
      <c r="P981" s="134">
        <f t="shared" si="167"/>
        <v>1004</v>
      </c>
      <c r="Q981" s="134">
        <v>1124</v>
      </c>
      <c r="R981" s="134" t="str">
        <f t="shared" si="168"/>
        <v>1004/1124</v>
      </c>
      <c r="S981" s="132">
        <f t="shared" si="169"/>
        <v>0.89323843416370108</v>
      </c>
      <c r="T981" s="137">
        <f t="shared" si="170"/>
        <v>60</v>
      </c>
      <c r="U981" s="133" t="e">
        <f ca="1">[1]!f_risk_annusharpe(A981,"2019/9/30","2019/12/31",1,1,3)</f>
        <v>#NAME?</v>
      </c>
      <c r="V981" s="134" t="e">
        <f t="shared" ca="1" si="171"/>
        <v>#NAME?</v>
      </c>
      <c r="W981" s="134">
        <f t="shared" si="172"/>
        <v>1124</v>
      </c>
      <c r="X981" s="134" t="e">
        <f t="shared" ca="1" si="173"/>
        <v>#NAME?</v>
      </c>
      <c r="Y981" s="132" t="e">
        <f t="shared" ca="1" si="174"/>
        <v>#NAME?</v>
      </c>
      <c r="Z981" s="137" t="e">
        <f t="shared" ca="1" si="175"/>
        <v>#NAME?</v>
      </c>
      <c r="AA981" s="125">
        <v>3.8245441103991999</v>
      </c>
      <c r="AB981" s="125">
        <v>9.8446136197726606</v>
      </c>
      <c r="AC981" s="123" t="s">
        <v>12315</v>
      </c>
      <c r="AD981" s="125">
        <v>2.4511234315727899</v>
      </c>
      <c r="AE981" s="123" t="s">
        <v>12316</v>
      </c>
      <c r="AF981" s="125">
        <v>5.6469408224674096</v>
      </c>
      <c r="AG981" s="123" t="s">
        <v>12317</v>
      </c>
      <c r="AH981" s="125">
        <v>7.4054223199999898</v>
      </c>
      <c r="AI981" s="123" t="s">
        <v>163</v>
      </c>
      <c r="AJ981" s="123" t="s">
        <v>158</v>
      </c>
      <c r="AK981" s="124">
        <v>1.0166807803</v>
      </c>
      <c r="AL981" s="123" t="s">
        <v>159</v>
      </c>
      <c r="AM981" s="36">
        <v>42200</v>
      </c>
      <c r="AN981" s="123" t="s">
        <v>9271</v>
      </c>
      <c r="AO981" s="123" t="s">
        <v>12318</v>
      </c>
      <c r="AP981" s="123" t="s">
        <v>570</v>
      </c>
      <c r="AQ981" s="123" t="s">
        <v>162</v>
      </c>
    </row>
    <row r="982" spans="1:43">
      <c r="A982" s="123" t="s">
        <v>8980</v>
      </c>
      <c r="B982" s="123" t="s">
        <v>8981</v>
      </c>
      <c r="C982" s="36">
        <v>43830</v>
      </c>
      <c r="D982" s="124">
        <v>1.4201999999999999</v>
      </c>
      <c r="E982" s="124">
        <v>1.8031999999999999</v>
      </c>
      <c r="F982" s="125">
        <v>7.7513917271507596E-2</v>
      </c>
      <c r="G982" s="36">
        <v>43829</v>
      </c>
      <c r="H982" s="124">
        <v>1.4191</v>
      </c>
      <c r="I982" s="125">
        <v>9.7866419294990497</v>
      </c>
      <c r="J982" s="123" t="s">
        <v>12319</v>
      </c>
      <c r="K982" s="125">
        <v>0.68056146320713296</v>
      </c>
      <c r="L982" s="125">
        <v>2.7492403414845801</v>
      </c>
      <c r="M982" s="130">
        <v>3.9449608431530301</v>
      </c>
      <c r="N982" s="137">
        <f t="shared" si="165"/>
        <v>15.77984337261212</v>
      </c>
      <c r="O982" s="132">
        <f t="shared" si="166"/>
        <v>0.15779843372612121</v>
      </c>
      <c r="P982" s="134">
        <f t="shared" si="167"/>
        <v>855</v>
      </c>
      <c r="Q982" s="134">
        <v>1124</v>
      </c>
      <c r="R982" s="134" t="str">
        <f t="shared" si="168"/>
        <v>855/1124</v>
      </c>
      <c r="S982" s="132">
        <f t="shared" si="169"/>
        <v>0.76067615658362986</v>
      </c>
      <c r="T982" s="137">
        <f t="shared" si="170"/>
        <v>61.966192170818509</v>
      </c>
      <c r="U982" s="133" t="e">
        <f ca="1">[1]!f_risk_annusharpe(A982,"2019/9/30","2019/12/31",1,1,3)</f>
        <v>#NAME?</v>
      </c>
      <c r="V982" s="134" t="e">
        <f t="shared" ca="1" si="171"/>
        <v>#NAME?</v>
      </c>
      <c r="W982" s="134">
        <f t="shared" si="172"/>
        <v>1124</v>
      </c>
      <c r="X982" s="134" t="e">
        <f t="shared" ca="1" si="173"/>
        <v>#NAME?</v>
      </c>
      <c r="Y982" s="132" t="e">
        <f t="shared" ca="1" si="174"/>
        <v>#NAME?</v>
      </c>
      <c r="Z982" s="137" t="e">
        <f t="shared" ca="1" si="175"/>
        <v>#NAME?</v>
      </c>
      <c r="AA982" s="125">
        <v>9.1370168293245193</v>
      </c>
      <c r="AB982" s="125">
        <v>9.7866419294990497</v>
      </c>
      <c r="AC982" s="123" t="s">
        <v>12319</v>
      </c>
      <c r="AD982" s="125">
        <v>2.84597001955246</v>
      </c>
      <c r="AE982" s="123" t="s">
        <v>12320</v>
      </c>
      <c r="AF982" s="126">
        <v>0</v>
      </c>
      <c r="AG982" s="123"/>
      <c r="AH982" s="125">
        <v>16.104048379999998</v>
      </c>
      <c r="AI982" s="123" t="s">
        <v>163</v>
      </c>
      <c r="AJ982" s="123" t="s">
        <v>95</v>
      </c>
      <c r="AK982" s="124">
        <v>1.9431462007</v>
      </c>
      <c r="AL982" s="123" t="s">
        <v>159</v>
      </c>
      <c r="AM982" s="36">
        <v>42751</v>
      </c>
      <c r="AN982" s="123" t="s">
        <v>9271</v>
      </c>
      <c r="AO982" s="123" t="s">
        <v>12321</v>
      </c>
      <c r="AP982" s="123" t="s">
        <v>271</v>
      </c>
      <c r="AQ982" s="123" t="s">
        <v>207</v>
      </c>
    </row>
    <row r="983" spans="1:43">
      <c r="A983" s="123" t="s">
        <v>8982</v>
      </c>
      <c r="B983" s="123" t="s">
        <v>8983</v>
      </c>
      <c r="C983" s="36">
        <v>43830</v>
      </c>
      <c r="D983" s="124">
        <v>1.0701000000000001</v>
      </c>
      <c r="E983" s="124">
        <v>1.1908000000000001</v>
      </c>
      <c r="F983" s="125">
        <v>1.8693335825787499E-2</v>
      </c>
      <c r="G983" s="36">
        <v>43829</v>
      </c>
      <c r="H983" s="124">
        <v>1.0699000000000001</v>
      </c>
      <c r="I983" s="125">
        <v>9.7280191359432209</v>
      </c>
      <c r="J983" s="123" t="s">
        <v>12322</v>
      </c>
      <c r="K983" s="125">
        <v>0.37519932464121902</v>
      </c>
      <c r="L983" s="125">
        <v>1.2297624409955299</v>
      </c>
      <c r="M983" s="130">
        <v>2.2330186573581199</v>
      </c>
      <c r="N983" s="137">
        <f t="shared" si="165"/>
        <v>8.9320746294324795</v>
      </c>
      <c r="O983" s="132">
        <f t="shared" si="166"/>
        <v>8.9320746294324793E-2</v>
      </c>
      <c r="P983" s="134">
        <f t="shared" si="167"/>
        <v>1044</v>
      </c>
      <c r="Q983" s="134">
        <v>1124</v>
      </c>
      <c r="R983" s="134" t="str">
        <f t="shared" si="168"/>
        <v>1044/1124</v>
      </c>
      <c r="S983" s="132">
        <f t="shared" si="169"/>
        <v>0.92882562277580072</v>
      </c>
      <c r="T983" s="137">
        <f t="shared" si="170"/>
        <v>60</v>
      </c>
      <c r="U983" s="133" t="e">
        <f ca="1">[1]!f_risk_annusharpe(A983,"2019/9/30","2019/12/31",1,1,3)</f>
        <v>#NAME?</v>
      </c>
      <c r="V983" s="134" t="e">
        <f t="shared" ca="1" si="171"/>
        <v>#NAME?</v>
      </c>
      <c r="W983" s="134">
        <f t="shared" si="172"/>
        <v>1124</v>
      </c>
      <c r="X983" s="134" t="e">
        <f t="shared" ca="1" si="173"/>
        <v>#NAME?</v>
      </c>
      <c r="Y983" s="132" t="e">
        <f t="shared" ca="1" si="174"/>
        <v>#NAME?</v>
      </c>
      <c r="Z983" s="137" t="e">
        <f t="shared" ca="1" si="175"/>
        <v>#NAME?</v>
      </c>
      <c r="AA983" s="125">
        <v>5.4560138329580603</v>
      </c>
      <c r="AB983" s="125">
        <v>9.7280191359432209</v>
      </c>
      <c r="AC983" s="123" t="s">
        <v>12322</v>
      </c>
      <c r="AD983" s="125">
        <v>12.792547474244399</v>
      </c>
      <c r="AE983" s="123" t="s">
        <v>12323</v>
      </c>
      <c r="AF983" s="125">
        <v>19.7134358296769</v>
      </c>
      <c r="AG983" s="123" t="s">
        <v>12324</v>
      </c>
      <c r="AH983" s="125">
        <v>20.048633450000001</v>
      </c>
      <c r="AI983" s="123" t="s">
        <v>163</v>
      </c>
      <c r="AJ983" s="123" t="s">
        <v>166</v>
      </c>
      <c r="AK983" s="124">
        <v>8.6917740176000002</v>
      </c>
      <c r="AL983" s="123" t="s">
        <v>159</v>
      </c>
      <c r="AM983" s="36">
        <v>42685</v>
      </c>
      <c r="AN983" s="123" t="s">
        <v>9271</v>
      </c>
      <c r="AO983" s="123" t="s">
        <v>12325</v>
      </c>
      <c r="AP983" s="123" t="s">
        <v>245</v>
      </c>
      <c r="AQ983" s="123" t="s">
        <v>162</v>
      </c>
    </row>
    <row r="984" spans="1:43">
      <c r="A984" s="123" t="s">
        <v>8984</v>
      </c>
      <c r="B984" s="123" t="s">
        <v>8985</v>
      </c>
      <c r="C984" s="36">
        <v>43830</v>
      </c>
      <c r="D984" s="124">
        <v>0.93389999999999995</v>
      </c>
      <c r="E984" s="124">
        <v>0.93389999999999995</v>
      </c>
      <c r="F984" s="125">
        <v>2.14201563671391E-2</v>
      </c>
      <c r="G984" s="36">
        <v>43829</v>
      </c>
      <c r="H984" s="124">
        <v>0.93369999999999997</v>
      </c>
      <c r="I984" s="125">
        <v>9.6255429040967204</v>
      </c>
      <c r="J984" s="123" t="s">
        <v>12326</v>
      </c>
      <c r="K984" s="125">
        <v>1.8540735085614499</v>
      </c>
      <c r="L984" s="125">
        <v>5.3468697123519497</v>
      </c>
      <c r="M984" s="130">
        <v>7.2585276214539904</v>
      </c>
      <c r="N984" s="137">
        <f t="shared" si="165"/>
        <v>29.034110485815962</v>
      </c>
      <c r="O984" s="132">
        <f t="shared" si="166"/>
        <v>0.29034110485815962</v>
      </c>
      <c r="P984" s="134">
        <f t="shared" si="167"/>
        <v>581</v>
      </c>
      <c r="Q984" s="134">
        <v>1124</v>
      </c>
      <c r="R984" s="134" t="str">
        <f t="shared" si="168"/>
        <v>581/1124</v>
      </c>
      <c r="S984" s="132">
        <f t="shared" si="169"/>
        <v>0.51690391459074736</v>
      </c>
      <c r="T984" s="137">
        <f t="shared" si="170"/>
        <v>74.154804270462634</v>
      </c>
      <c r="U984" s="133" t="e">
        <f ca="1">[1]!f_risk_annusharpe(A984,"2019/9/30","2019/12/31",1,1,3)</f>
        <v>#NAME?</v>
      </c>
      <c r="V984" s="134" t="e">
        <f t="shared" ca="1" si="171"/>
        <v>#NAME?</v>
      </c>
      <c r="W984" s="134">
        <f t="shared" si="172"/>
        <v>1124</v>
      </c>
      <c r="X984" s="134" t="e">
        <f t="shared" ca="1" si="173"/>
        <v>#NAME?</v>
      </c>
      <c r="Y984" s="132" t="e">
        <f t="shared" ca="1" si="174"/>
        <v>#NAME?</v>
      </c>
      <c r="Z984" s="137" t="e">
        <f t="shared" ca="1" si="175"/>
        <v>#NAME?</v>
      </c>
      <c r="AA984" s="125">
        <v>6.9759450171821298</v>
      </c>
      <c r="AB984" s="125">
        <v>9.6255429040967204</v>
      </c>
      <c r="AC984" s="123" t="s">
        <v>12326</v>
      </c>
      <c r="AD984" s="125">
        <v>-16.727596968345999</v>
      </c>
      <c r="AE984" s="123" t="s">
        <v>12327</v>
      </c>
      <c r="AF984" s="126">
        <v>0</v>
      </c>
      <c r="AG984" s="123"/>
      <c r="AH984" s="125">
        <v>-6.61</v>
      </c>
      <c r="AI984" s="123" t="s">
        <v>163</v>
      </c>
      <c r="AJ984" s="123" t="s">
        <v>95</v>
      </c>
      <c r="AK984" s="124">
        <v>1.7067912243000001</v>
      </c>
      <c r="AL984" s="123" t="s">
        <v>159</v>
      </c>
      <c r="AM984" s="36">
        <v>42880</v>
      </c>
      <c r="AN984" s="123" t="s">
        <v>9271</v>
      </c>
      <c r="AO984" s="123" t="s">
        <v>12328</v>
      </c>
      <c r="AP984" s="123" t="s">
        <v>433</v>
      </c>
      <c r="AQ984" s="123" t="s">
        <v>162</v>
      </c>
    </row>
    <row r="985" spans="1:43">
      <c r="A985" s="123" t="s">
        <v>8986</v>
      </c>
      <c r="B985" s="123" t="s">
        <v>8987</v>
      </c>
      <c r="C985" s="36">
        <v>43830</v>
      </c>
      <c r="D985" s="124">
        <v>1.258</v>
      </c>
      <c r="E985" s="124">
        <v>1.278</v>
      </c>
      <c r="F985" s="125">
        <v>0</v>
      </c>
      <c r="G985" s="36">
        <v>43829</v>
      </c>
      <c r="H985" s="124">
        <v>1.258</v>
      </c>
      <c r="I985" s="125">
        <v>9.4865100087032292</v>
      </c>
      <c r="J985" s="123" t="s">
        <v>12329</v>
      </c>
      <c r="K985" s="125">
        <v>0.47923322683705899</v>
      </c>
      <c r="L985" s="125">
        <v>1.53349475383373</v>
      </c>
      <c r="M985" s="130">
        <v>3.0303030303030201</v>
      </c>
      <c r="N985" s="137">
        <f t="shared" si="165"/>
        <v>12.12121212121208</v>
      </c>
      <c r="O985" s="132">
        <f t="shared" si="166"/>
        <v>0.1212121212121208</v>
      </c>
      <c r="P985" s="134">
        <f t="shared" si="167"/>
        <v>950</v>
      </c>
      <c r="Q985" s="134">
        <v>1124</v>
      </c>
      <c r="R985" s="134" t="str">
        <f t="shared" si="168"/>
        <v>950/1124</v>
      </c>
      <c r="S985" s="132">
        <f t="shared" si="169"/>
        <v>0.84519572953736655</v>
      </c>
      <c r="T985" s="137">
        <f t="shared" si="170"/>
        <v>60</v>
      </c>
      <c r="U985" s="133" t="e">
        <f ca="1">[1]!f_risk_annusharpe(A985,"2019/9/30","2019/12/31",1,1,3)</f>
        <v>#NAME?</v>
      </c>
      <c r="V985" s="134" t="e">
        <f t="shared" ca="1" si="171"/>
        <v>#NAME?</v>
      </c>
      <c r="W985" s="134">
        <f t="shared" si="172"/>
        <v>1124</v>
      </c>
      <c r="X985" s="134" t="e">
        <f t="shared" ca="1" si="173"/>
        <v>#NAME?</v>
      </c>
      <c r="Y985" s="132" t="e">
        <f t="shared" ca="1" si="174"/>
        <v>#NAME?</v>
      </c>
      <c r="Z985" s="137" t="e">
        <f t="shared" ca="1" si="175"/>
        <v>#NAME?</v>
      </c>
      <c r="AA985" s="125">
        <v>5.71428571428571</v>
      </c>
      <c r="AB985" s="125">
        <v>9.4865100087032292</v>
      </c>
      <c r="AC985" s="123" t="s">
        <v>12329</v>
      </c>
      <c r="AD985" s="125">
        <v>11.722912966252199</v>
      </c>
      <c r="AE985" s="123" t="s">
        <v>12330</v>
      </c>
      <c r="AF985" s="125">
        <v>22.612085769980499</v>
      </c>
      <c r="AG985" s="123" t="s">
        <v>12331</v>
      </c>
      <c r="AH985" s="125">
        <v>28.235613799999999</v>
      </c>
      <c r="AI985" s="123" t="s">
        <v>163</v>
      </c>
      <c r="AJ985" s="123" t="s">
        <v>166</v>
      </c>
      <c r="AK985" s="124">
        <v>4.8264102929000003</v>
      </c>
      <c r="AL985" s="123" t="s">
        <v>159</v>
      </c>
      <c r="AM985" s="36">
        <v>42139</v>
      </c>
      <c r="AN985" s="123" t="s">
        <v>9271</v>
      </c>
      <c r="AO985" s="123" t="s">
        <v>5992</v>
      </c>
      <c r="AP985" s="123" t="s">
        <v>266</v>
      </c>
      <c r="AQ985" s="123" t="s">
        <v>247</v>
      </c>
    </row>
    <row r="986" spans="1:43">
      <c r="A986" s="123" t="s">
        <v>8988</v>
      </c>
      <c r="B986" s="123" t="s">
        <v>8989</v>
      </c>
      <c r="C986" s="36">
        <v>43830</v>
      </c>
      <c r="D986" s="124">
        <v>1.3320000000000001</v>
      </c>
      <c r="E986" s="124">
        <v>1.3320000000000001</v>
      </c>
      <c r="F986" s="125">
        <v>0.150375939849624</v>
      </c>
      <c r="G986" s="36">
        <v>43829</v>
      </c>
      <c r="H986" s="124">
        <v>1.33</v>
      </c>
      <c r="I986" s="125">
        <v>9.4854512576031702</v>
      </c>
      <c r="J986" s="123" t="s">
        <v>12332</v>
      </c>
      <c r="K986" s="125">
        <v>0.99325195238457098</v>
      </c>
      <c r="L986" s="125">
        <v>2.73021749190191</v>
      </c>
      <c r="M986" s="130">
        <v>3.8677479725514701</v>
      </c>
      <c r="N986" s="137">
        <f t="shared" si="165"/>
        <v>15.47099189020588</v>
      </c>
      <c r="O986" s="132">
        <f t="shared" si="166"/>
        <v>0.15470991890205879</v>
      </c>
      <c r="P986" s="134">
        <f t="shared" si="167"/>
        <v>862</v>
      </c>
      <c r="Q986" s="134">
        <v>1124</v>
      </c>
      <c r="R986" s="134" t="str">
        <f t="shared" si="168"/>
        <v>862/1124</v>
      </c>
      <c r="S986" s="132">
        <f t="shared" si="169"/>
        <v>0.76690391459074736</v>
      </c>
      <c r="T986" s="137">
        <f t="shared" si="170"/>
        <v>61.654804270462634</v>
      </c>
      <c r="U986" s="133" t="e">
        <f ca="1">[1]!f_risk_annusharpe(A986,"2019/9/30","2019/12/31",1,1,3)</f>
        <v>#NAME?</v>
      </c>
      <c r="V986" s="134" t="e">
        <f t="shared" ca="1" si="171"/>
        <v>#NAME?</v>
      </c>
      <c r="W986" s="134">
        <f t="shared" si="172"/>
        <v>1124</v>
      </c>
      <c r="X986" s="134" t="e">
        <f t="shared" ca="1" si="173"/>
        <v>#NAME?</v>
      </c>
      <c r="Y986" s="132" t="e">
        <f t="shared" ca="1" si="174"/>
        <v>#NAME?</v>
      </c>
      <c r="Z986" s="137" t="e">
        <f t="shared" ca="1" si="175"/>
        <v>#NAME?</v>
      </c>
      <c r="AA986" s="125">
        <v>0.97028502122499605</v>
      </c>
      <c r="AB986" s="125">
        <v>9.4854512576031702</v>
      </c>
      <c r="AC986" s="123" t="s">
        <v>12332</v>
      </c>
      <c r="AD986" s="125">
        <v>5.5383884002852497</v>
      </c>
      <c r="AE986" s="123" t="s">
        <v>12333</v>
      </c>
      <c r="AF986" s="125">
        <v>23.3333333333333</v>
      </c>
      <c r="AG986" s="123" t="s">
        <v>12334</v>
      </c>
      <c r="AH986" s="125">
        <v>33.200000000000003</v>
      </c>
      <c r="AI986" s="123" t="s">
        <v>163</v>
      </c>
      <c r="AJ986" s="123" t="s">
        <v>166</v>
      </c>
      <c r="AK986" s="124">
        <v>1.4798373946000001</v>
      </c>
      <c r="AL986" s="123" t="s">
        <v>159</v>
      </c>
      <c r="AM986" s="36">
        <v>42109</v>
      </c>
      <c r="AN986" s="123" t="s">
        <v>9271</v>
      </c>
      <c r="AO986" s="123" t="s">
        <v>12335</v>
      </c>
      <c r="AP986" s="123" t="s">
        <v>381</v>
      </c>
      <c r="AQ986" s="123" t="s">
        <v>170</v>
      </c>
    </row>
    <row r="987" spans="1:43">
      <c r="A987" s="123" t="s">
        <v>8990</v>
      </c>
      <c r="B987" s="123" t="s">
        <v>8991</v>
      </c>
      <c r="C987" s="36">
        <v>43830</v>
      </c>
      <c r="D987" s="124">
        <v>1.2455000000000001</v>
      </c>
      <c r="E987" s="124">
        <v>1.2455000000000001</v>
      </c>
      <c r="F987" s="125">
        <v>7.23123895227481E-2</v>
      </c>
      <c r="G987" s="36">
        <v>43829</v>
      </c>
      <c r="H987" s="124">
        <v>1.2445999999999999</v>
      </c>
      <c r="I987" s="125">
        <v>9.4656354368078901</v>
      </c>
      <c r="J987" s="123" t="s">
        <v>12336</v>
      </c>
      <c r="K987" s="125">
        <v>0.62207141703021795</v>
      </c>
      <c r="L987" s="125">
        <v>2.6539190637105401</v>
      </c>
      <c r="M987" s="130">
        <v>3.5672709130218001</v>
      </c>
      <c r="N987" s="137">
        <f t="shared" si="165"/>
        <v>14.2690836520872</v>
      </c>
      <c r="O987" s="132">
        <f t="shared" si="166"/>
        <v>0.142690836520872</v>
      </c>
      <c r="P987" s="134">
        <f t="shared" si="167"/>
        <v>892</v>
      </c>
      <c r="Q987" s="134">
        <v>1124</v>
      </c>
      <c r="R987" s="134" t="str">
        <f t="shared" si="168"/>
        <v>892/1124</v>
      </c>
      <c r="S987" s="132">
        <f t="shared" si="169"/>
        <v>0.79359430604982206</v>
      </c>
      <c r="T987" s="137">
        <f t="shared" si="170"/>
        <v>60.320284697508896</v>
      </c>
      <c r="U987" s="133" t="e">
        <f ca="1">[1]!f_risk_annusharpe(A987,"2019/9/30","2019/12/31",1,1,3)</f>
        <v>#NAME?</v>
      </c>
      <c r="V987" s="134" t="e">
        <f t="shared" ca="1" si="171"/>
        <v>#NAME?</v>
      </c>
      <c r="W987" s="134">
        <f t="shared" si="172"/>
        <v>1124</v>
      </c>
      <c r="X987" s="134" t="e">
        <f t="shared" ca="1" si="173"/>
        <v>#NAME?</v>
      </c>
      <c r="Y987" s="132" t="e">
        <f t="shared" ca="1" si="174"/>
        <v>#NAME?</v>
      </c>
      <c r="Z987" s="137" t="e">
        <f t="shared" ca="1" si="175"/>
        <v>#NAME?</v>
      </c>
      <c r="AA987" s="125">
        <v>6.55316964667636</v>
      </c>
      <c r="AB987" s="125">
        <v>9.4656354368078901</v>
      </c>
      <c r="AC987" s="123" t="s">
        <v>12336</v>
      </c>
      <c r="AD987" s="125">
        <v>12.278013161453201</v>
      </c>
      <c r="AE987" s="123" t="s">
        <v>12337</v>
      </c>
      <c r="AF987" s="125">
        <v>18.596457817558601</v>
      </c>
      <c r="AG987" s="123" t="s">
        <v>12338</v>
      </c>
      <c r="AH987" s="125">
        <v>24.55</v>
      </c>
      <c r="AI987" s="123" t="s">
        <v>163</v>
      </c>
      <c r="AJ987" s="123" t="s">
        <v>166</v>
      </c>
      <c r="AK987" s="124">
        <v>2.9851480878999999</v>
      </c>
      <c r="AL987" s="123" t="s">
        <v>159</v>
      </c>
      <c r="AM987" s="36">
        <v>42123</v>
      </c>
      <c r="AN987" s="123" t="s">
        <v>9271</v>
      </c>
      <c r="AO987" s="123" t="s">
        <v>12339</v>
      </c>
      <c r="AP987" s="123" t="s">
        <v>239</v>
      </c>
      <c r="AQ987" s="123" t="s">
        <v>272</v>
      </c>
    </row>
    <row r="988" spans="1:43">
      <c r="A988" s="123" t="s">
        <v>8992</v>
      </c>
      <c r="B988" s="123" t="s">
        <v>8993</v>
      </c>
      <c r="C988" s="36">
        <v>43830</v>
      </c>
      <c r="D988" s="124">
        <v>1.1579999999999999</v>
      </c>
      <c r="E988" s="124">
        <v>1.1579999999999999</v>
      </c>
      <c r="F988" s="125">
        <v>1.7274140611502699E-2</v>
      </c>
      <c r="G988" s="36">
        <v>43829</v>
      </c>
      <c r="H988" s="124">
        <v>1.1577999999999999</v>
      </c>
      <c r="I988" s="125">
        <v>9.4414516586333903</v>
      </c>
      <c r="J988" s="123" t="s">
        <v>12340</v>
      </c>
      <c r="K988" s="125">
        <v>0.90623910770302896</v>
      </c>
      <c r="L988" s="125">
        <v>2.2968197879858701</v>
      </c>
      <c r="M988" s="130">
        <v>3.9590627524912501</v>
      </c>
      <c r="N988" s="137">
        <f t="shared" si="165"/>
        <v>15.836251009965</v>
      </c>
      <c r="O988" s="132">
        <f t="shared" si="166"/>
        <v>0.15836251009964999</v>
      </c>
      <c r="P988" s="134">
        <f t="shared" si="167"/>
        <v>851</v>
      </c>
      <c r="Q988" s="134">
        <v>1124</v>
      </c>
      <c r="R988" s="134" t="str">
        <f t="shared" si="168"/>
        <v>851/1124</v>
      </c>
      <c r="S988" s="132">
        <f t="shared" si="169"/>
        <v>0.75711743772241991</v>
      </c>
      <c r="T988" s="137">
        <f t="shared" si="170"/>
        <v>62.144128113879006</v>
      </c>
      <c r="U988" s="133" t="e">
        <f ca="1">[1]!f_risk_annusharpe(A988,"2019/9/30","2019/12/31",1,1,3)</f>
        <v>#NAME?</v>
      </c>
      <c r="V988" s="134" t="e">
        <f t="shared" ca="1" si="171"/>
        <v>#NAME?</v>
      </c>
      <c r="W988" s="134">
        <f t="shared" si="172"/>
        <v>1124</v>
      </c>
      <c r="X988" s="134" t="e">
        <f t="shared" ca="1" si="173"/>
        <v>#NAME?</v>
      </c>
      <c r="Y988" s="132" t="e">
        <f t="shared" ca="1" si="174"/>
        <v>#NAME?</v>
      </c>
      <c r="Z988" s="137" t="e">
        <f t="shared" ca="1" si="175"/>
        <v>#NAME?</v>
      </c>
      <c r="AA988" s="125">
        <v>5.9469350411710797</v>
      </c>
      <c r="AB988" s="125">
        <v>9.4414516586333903</v>
      </c>
      <c r="AC988" s="123" t="s">
        <v>12340</v>
      </c>
      <c r="AD988" s="125">
        <v>6.68877833056938</v>
      </c>
      <c r="AE988" s="123" t="s">
        <v>12341</v>
      </c>
      <c r="AF988" s="126">
        <v>0</v>
      </c>
      <c r="AG988" s="123"/>
      <c r="AH988" s="125">
        <v>15.8</v>
      </c>
      <c r="AI988" s="123" t="s">
        <v>163</v>
      </c>
      <c r="AJ988" s="123" t="s">
        <v>95</v>
      </c>
      <c r="AK988" s="124">
        <v>3.3362116606000001</v>
      </c>
      <c r="AL988" s="123" t="s">
        <v>159</v>
      </c>
      <c r="AM988" s="36">
        <v>42745</v>
      </c>
      <c r="AN988" s="123" t="s">
        <v>9271</v>
      </c>
      <c r="AO988" s="123" t="s">
        <v>12342</v>
      </c>
      <c r="AP988" s="123" t="s">
        <v>195</v>
      </c>
      <c r="AQ988" s="123" t="s">
        <v>170</v>
      </c>
    </row>
    <row r="989" spans="1:43">
      <c r="A989" s="123" t="s">
        <v>8994</v>
      </c>
      <c r="B989" s="123" t="s">
        <v>8995</v>
      </c>
      <c r="C989" s="36">
        <v>43830</v>
      </c>
      <c r="D989" s="124">
        <v>1.1356999999999999</v>
      </c>
      <c r="E989" s="124">
        <v>1.1356999999999999</v>
      </c>
      <c r="F989" s="125">
        <v>0.264853888937926</v>
      </c>
      <c r="G989" s="36">
        <v>43829</v>
      </c>
      <c r="H989" s="124">
        <v>1.1327</v>
      </c>
      <c r="I989" s="125">
        <v>9.4123314065510506</v>
      </c>
      <c r="J989" s="123" t="s">
        <v>12343</v>
      </c>
      <c r="K989" s="125">
        <v>1.52869658501698</v>
      </c>
      <c r="L989" s="125">
        <v>5.0892939761265801</v>
      </c>
      <c r="M989" s="130">
        <v>7.01027042306605</v>
      </c>
      <c r="N989" s="137">
        <f t="shared" si="165"/>
        <v>28.0410816922642</v>
      </c>
      <c r="O989" s="132">
        <f t="shared" si="166"/>
        <v>0.28041081692264203</v>
      </c>
      <c r="P989" s="134">
        <f t="shared" si="167"/>
        <v>599</v>
      </c>
      <c r="Q989" s="134">
        <v>1124</v>
      </c>
      <c r="R989" s="134" t="str">
        <f t="shared" si="168"/>
        <v>599/1124</v>
      </c>
      <c r="S989" s="132">
        <f t="shared" si="169"/>
        <v>0.5329181494661922</v>
      </c>
      <c r="T989" s="137">
        <f t="shared" si="170"/>
        <v>73.354092526690394</v>
      </c>
      <c r="U989" s="133" t="e">
        <f ca="1">[1]!f_risk_annusharpe(A989,"2019/9/30","2019/12/31",1,1,3)</f>
        <v>#NAME?</v>
      </c>
      <c r="V989" s="134" t="e">
        <f t="shared" ca="1" si="171"/>
        <v>#NAME?</v>
      </c>
      <c r="W989" s="134">
        <f t="shared" si="172"/>
        <v>1124</v>
      </c>
      <c r="X989" s="134" t="e">
        <f t="shared" ca="1" si="173"/>
        <v>#NAME?</v>
      </c>
      <c r="Y989" s="132" t="e">
        <f t="shared" ca="1" si="174"/>
        <v>#NAME?</v>
      </c>
      <c r="Z989" s="137" t="e">
        <f t="shared" ca="1" si="175"/>
        <v>#NAME?</v>
      </c>
      <c r="AA989" s="125">
        <v>7.2832042320045298</v>
      </c>
      <c r="AB989" s="125">
        <v>9.4123314065510506</v>
      </c>
      <c r="AC989" s="123" t="s">
        <v>12343</v>
      </c>
      <c r="AD989" s="125">
        <v>9.9419167473378494</v>
      </c>
      <c r="AE989" s="123" t="s">
        <v>12344</v>
      </c>
      <c r="AF989" s="125">
        <v>13.1175298804781</v>
      </c>
      <c r="AG989" s="123" t="s">
        <v>12345</v>
      </c>
      <c r="AH989" s="125">
        <v>13.57</v>
      </c>
      <c r="AI989" s="123" t="s">
        <v>163</v>
      </c>
      <c r="AJ989" s="123" t="s">
        <v>189</v>
      </c>
      <c r="AK989" s="124">
        <v>2.1240247485000001</v>
      </c>
      <c r="AL989" s="123" t="s">
        <v>159</v>
      </c>
      <c r="AM989" s="36">
        <v>42368</v>
      </c>
      <c r="AN989" s="123" t="s">
        <v>9271</v>
      </c>
      <c r="AO989" s="123" t="s">
        <v>12346</v>
      </c>
      <c r="AP989" s="123" t="s">
        <v>238</v>
      </c>
      <c r="AQ989" s="123" t="s">
        <v>185</v>
      </c>
    </row>
    <row r="990" spans="1:43">
      <c r="A990" s="123" t="s">
        <v>8996</v>
      </c>
      <c r="B990" s="123" t="s">
        <v>8997</v>
      </c>
      <c r="C990" s="36">
        <v>43830</v>
      </c>
      <c r="D990" s="124">
        <v>1.0265</v>
      </c>
      <c r="E990" s="124">
        <v>1.0265</v>
      </c>
      <c r="F990" s="125">
        <v>0.11703891543937101</v>
      </c>
      <c r="G990" s="36">
        <v>43829</v>
      </c>
      <c r="H990" s="124">
        <v>1.0253000000000001</v>
      </c>
      <c r="I990" s="125">
        <v>9.4116393093156994</v>
      </c>
      <c r="J990" s="123" t="s">
        <v>12347</v>
      </c>
      <c r="K990" s="125">
        <v>2.17997212821024</v>
      </c>
      <c r="L990" s="125">
        <v>6.3840812519432104</v>
      </c>
      <c r="M990" s="130">
        <v>9.1672870360523202</v>
      </c>
      <c r="N990" s="137">
        <f t="shared" si="165"/>
        <v>36.669148144209281</v>
      </c>
      <c r="O990" s="132">
        <f t="shared" si="166"/>
        <v>0.36669148144209279</v>
      </c>
      <c r="P990" s="134">
        <f t="shared" si="167"/>
        <v>403</v>
      </c>
      <c r="Q990" s="134">
        <v>1124</v>
      </c>
      <c r="R990" s="134" t="str">
        <f t="shared" si="168"/>
        <v>403/1124</v>
      </c>
      <c r="S990" s="132">
        <f t="shared" si="169"/>
        <v>0.3585409252669039</v>
      </c>
      <c r="T990" s="137">
        <f t="shared" si="170"/>
        <v>82.07295373665481</v>
      </c>
      <c r="U990" s="133" t="e">
        <f ca="1">[1]!f_risk_annusharpe(A990,"2019/9/30","2019/12/31",1,1,3)</f>
        <v>#NAME?</v>
      </c>
      <c r="V990" s="134" t="e">
        <f t="shared" ca="1" si="171"/>
        <v>#NAME?</v>
      </c>
      <c r="W990" s="134">
        <f t="shared" si="172"/>
        <v>1124</v>
      </c>
      <c r="X990" s="134" t="e">
        <f t="shared" ca="1" si="173"/>
        <v>#NAME?</v>
      </c>
      <c r="Y990" s="132" t="e">
        <f t="shared" ca="1" si="174"/>
        <v>#NAME?</v>
      </c>
      <c r="Z990" s="137" t="e">
        <f t="shared" ca="1" si="175"/>
        <v>#NAME?</v>
      </c>
      <c r="AA990" s="125">
        <v>11.141186660892201</v>
      </c>
      <c r="AB990" s="125">
        <v>9.4116393093156994</v>
      </c>
      <c r="AC990" s="123" t="s">
        <v>12347</v>
      </c>
      <c r="AD990" s="125">
        <v>-1.6950775713464901</v>
      </c>
      <c r="AE990" s="123" t="s">
        <v>12348</v>
      </c>
      <c r="AF990" s="126">
        <v>0</v>
      </c>
      <c r="AG990" s="123"/>
      <c r="AH990" s="125">
        <v>2.65</v>
      </c>
      <c r="AI990" s="123" t="s">
        <v>163</v>
      </c>
      <c r="AJ990" s="123" t="s">
        <v>95</v>
      </c>
      <c r="AK990" s="124">
        <v>1.2302062531</v>
      </c>
      <c r="AL990" s="123" t="s">
        <v>159</v>
      </c>
      <c r="AM990" s="36">
        <v>42971</v>
      </c>
      <c r="AN990" s="123" t="s">
        <v>9271</v>
      </c>
      <c r="AO990" s="123" t="s">
        <v>11698</v>
      </c>
      <c r="AP990" s="123" t="s">
        <v>570</v>
      </c>
      <c r="AQ990" s="123" t="s">
        <v>170</v>
      </c>
    </row>
    <row r="991" spans="1:43">
      <c r="A991" s="123" t="s">
        <v>8998</v>
      </c>
      <c r="B991" s="123" t="s">
        <v>8999</v>
      </c>
      <c r="C991" s="36">
        <v>43830</v>
      </c>
      <c r="D991" s="124">
        <v>1.145</v>
      </c>
      <c r="E991" s="124">
        <v>1.2170000000000001</v>
      </c>
      <c r="F991" s="125">
        <v>8.7412587412593598E-2</v>
      </c>
      <c r="G991" s="36">
        <v>43829</v>
      </c>
      <c r="H991" s="124">
        <v>1.1439999999999999</v>
      </c>
      <c r="I991" s="125">
        <v>9.3535128384461395</v>
      </c>
      <c r="J991" s="123" t="s">
        <v>12349</v>
      </c>
      <c r="K991" s="125">
        <v>0.35056967572303799</v>
      </c>
      <c r="L991" s="125">
        <v>1.95901347218065</v>
      </c>
      <c r="M991" s="130">
        <v>4.2804846350262897</v>
      </c>
      <c r="N991" s="137">
        <f t="shared" si="165"/>
        <v>17.121938540105159</v>
      </c>
      <c r="O991" s="132">
        <f t="shared" si="166"/>
        <v>0.17121938540105158</v>
      </c>
      <c r="P991" s="134">
        <f t="shared" si="167"/>
        <v>822</v>
      </c>
      <c r="Q991" s="134">
        <v>1124</v>
      </c>
      <c r="R991" s="134" t="str">
        <f t="shared" si="168"/>
        <v>822/1124</v>
      </c>
      <c r="S991" s="132">
        <f t="shared" si="169"/>
        <v>0.73131672597864772</v>
      </c>
      <c r="T991" s="137">
        <f t="shared" si="170"/>
        <v>63.434163701067618</v>
      </c>
      <c r="U991" s="133" t="e">
        <f ca="1">[1]!f_risk_annusharpe(A991,"2019/9/30","2019/12/31",1,1,3)</f>
        <v>#NAME?</v>
      </c>
      <c r="V991" s="134" t="e">
        <f t="shared" ca="1" si="171"/>
        <v>#NAME?</v>
      </c>
      <c r="W991" s="134">
        <f t="shared" si="172"/>
        <v>1124</v>
      </c>
      <c r="X991" s="134" t="e">
        <f t="shared" ca="1" si="173"/>
        <v>#NAME?</v>
      </c>
      <c r="Y991" s="132" t="e">
        <f t="shared" ca="1" si="174"/>
        <v>#NAME?</v>
      </c>
      <c r="Z991" s="137" t="e">
        <f t="shared" ca="1" si="175"/>
        <v>#NAME?</v>
      </c>
      <c r="AA991" s="125">
        <v>7.8389212478859598</v>
      </c>
      <c r="AB991" s="125">
        <v>9.3535128384461395</v>
      </c>
      <c r="AC991" s="123" t="s">
        <v>12349</v>
      </c>
      <c r="AD991" s="125">
        <v>12.513893744250201</v>
      </c>
      <c r="AE991" s="123" t="s">
        <v>12350</v>
      </c>
      <c r="AF991" s="125">
        <v>19.436135253906201</v>
      </c>
      <c r="AG991" s="123" t="s">
        <v>12351</v>
      </c>
      <c r="AH991" s="125">
        <v>22.302602499999999</v>
      </c>
      <c r="AI991" s="123" t="s">
        <v>163</v>
      </c>
      <c r="AJ991" s="123" t="s">
        <v>166</v>
      </c>
      <c r="AK991" s="124">
        <v>3.1995179848999999</v>
      </c>
      <c r="AL991" s="123" t="s">
        <v>159</v>
      </c>
      <c r="AM991" s="36">
        <v>42468</v>
      </c>
      <c r="AN991" s="123" t="s">
        <v>9271</v>
      </c>
      <c r="AO991" s="123" t="s">
        <v>327</v>
      </c>
      <c r="AP991" s="123" t="s">
        <v>240</v>
      </c>
      <c r="AQ991" s="123" t="s">
        <v>183</v>
      </c>
    </row>
    <row r="992" spans="1:43">
      <c r="A992" s="123" t="s">
        <v>9000</v>
      </c>
      <c r="B992" s="123" t="s">
        <v>9001</v>
      </c>
      <c r="C992" s="36">
        <v>43830</v>
      </c>
      <c r="D992" s="124">
        <v>1.1975</v>
      </c>
      <c r="E992" s="124">
        <v>1.1975</v>
      </c>
      <c r="F992" s="125">
        <v>0.125418060200674</v>
      </c>
      <c r="G992" s="36">
        <v>43829</v>
      </c>
      <c r="H992" s="124">
        <v>1.196</v>
      </c>
      <c r="I992" s="125">
        <v>9.3207960562351708</v>
      </c>
      <c r="J992" s="123" t="s">
        <v>12352</v>
      </c>
      <c r="K992" s="125">
        <v>0.495132594830481</v>
      </c>
      <c r="L992" s="125">
        <v>1.5260703688003401</v>
      </c>
      <c r="M992" s="130">
        <v>2.2193768672641898</v>
      </c>
      <c r="N992" s="137">
        <f t="shared" si="165"/>
        <v>8.8775074690567592</v>
      </c>
      <c r="O992" s="132">
        <f t="shared" si="166"/>
        <v>8.8775074690567599E-2</v>
      </c>
      <c r="P992" s="134">
        <f t="shared" si="167"/>
        <v>1045</v>
      </c>
      <c r="Q992" s="134">
        <v>1124</v>
      </c>
      <c r="R992" s="134" t="str">
        <f t="shared" si="168"/>
        <v>1045/1124</v>
      </c>
      <c r="S992" s="132">
        <f t="shared" si="169"/>
        <v>0.92971530249110323</v>
      </c>
      <c r="T992" s="137">
        <f t="shared" si="170"/>
        <v>60</v>
      </c>
      <c r="U992" s="133" t="e">
        <f ca="1">[1]!f_risk_annusharpe(A992,"2019/9/30","2019/12/31",1,1,3)</f>
        <v>#NAME?</v>
      </c>
      <c r="V992" s="134" t="e">
        <f t="shared" ca="1" si="171"/>
        <v>#NAME?</v>
      </c>
      <c r="W992" s="134">
        <f t="shared" si="172"/>
        <v>1124</v>
      </c>
      <c r="X992" s="134" t="e">
        <f t="shared" ca="1" si="173"/>
        <v>#NAME?</v>
      </c>
      <c r="Y992" s="132" t="e">
        <f t="shared" ca="1" si="174"/>
        <v>#NAME?</v>
      </c>
      <c r="Z992" s="137" t="e">
        <f t="shared" ca="1" si="175"/>
        <v>#NAME?</v>
      </c>
      <c r="AA992" s="125">
        <v>5.1360842844600496</v>
      </c>
      <c r="AB992" s="125">
        <v>9.3207960562351708</v>
      </c>
      <c r="AC992" s="123" t="s">
        <v>12352</v>
      </c>
      <c r="AD992" s="125">
        <v>12.663467870919201</v>
      </c>
      <c r="AE992" s="123" t="s">
        <v>12353</v>
      </c>
      <c r="AF992" s="125">
        <v>19.463288108539501</v>
      </c>
      <c r="AG992" s="123" t="s">
        <v>12354</v>
      </c>
      <c r="AH992" s="125">
        <v>19.75</v>
      </c>
      <c r="AI992" s="123" t="s">
        <v>163</v>
      </c>
      <c r="AJ992" s="123" t="s">
        <v>166</v>
      </c>
      <c r="AK992" s="124">
        <v>7.0306704865</v>
      </c>
      <c r="AL992" s="123" t="s">
        <v>159</v>
      </c>
      <c r="AM992" s="36">
        <v>42705</v>
      </c>
      <c r="AN992" s="123" t="s">
        <v>9271</v>
      </c>
      <c r="AO992" s="123" t="s">
        <v>591</v>
      </c>
      <c r="AP992" s="123" t="s">
        <v>228</v>
      </c>
      <c r="AQ992" s="123" t="s">
        <v>247</v>
      </c>
    </row>
    <row r="993" spans="1:43">
      <c r="A993" s="123" t="s">
        <v>9002</v>
      </c>
      <c r="B993" s="123" t="s">
        <v>9003</v>
      </c>
      <c r="C993" s="36">
        <v>43830</v>
      </c>
      <c r="D993" s="124">
        <v>1.0942000000000001</v>
      </c>
      <c r="E993" s="124">
        <v>1.0942000000000001</v>
      </c>
      <c r="F993" s="125">
        <v>0.19229008332570199</v>
      </c>
      <c r="G993" s="36">
        <v>43829</v>
      </c>
      <c r="H993" s="124">
        <v>1.0921000000000001</v>
      </c>
      <c r="I993" s="125">
        <v>9.3106893106893303</v>
      </c>
      <c r="J993" s="123" t="s">
        <v>12355</v>
      </c>
      <c r="K993" s="125">
        <v>0.77362313501565305</v>
      </c>
      <c r="L993" s="125">
        <v>2.93508936970838</v>
      </c>
      <c r="M993" s="130">
        <v>4.9894454039531801</v>
      </c>
      <c r="N993" s="137">
        <f t="shared" si="165"/>
        <v>19.957781615812721</v>
      </c>
      <c r="O993" s="132">
        <f t="shared" si="166"/>
        <v>0.1995778161581272</v>
      </c>
      <c r="P993" s="134">
        <f t="shared" si="167"/>
        <v>763</v>
      </c>
      <c r="Q993" s="134">
        <v>1124</v>
      </c>
      <c r="R993" s="134" t="str">
        <f t="shared" si="168"/>
        <v>763/1124</v>
      </c>
      <c r="S993" s="132">
        <f t="shared" si="169"/>
        <v>0.67882562277580072</v>
      </c>
      <c r="T993" s="137">
        <f t="shared" si="170"/>
        <v>66.058718861209968</v>
      </c>
      <c r="U993" s="133" t="e">
        <f ca="1">[1]!f_risk_annusharpe(A993,"2019/9/30","2019/12/31",1,1,3)</f>
        <v>#NAME?</v>
      </c>
      <c r="V993" s="134" t="e">
        <f t="shared" ca="1" si="171"/>
        <v>#NAME?</v>
      </c>
      <c r="W993" s="134">
        <f t="shared" si="172"/>
        <v>1124</v>
      </c>
      <c r="X993" s="134" t="e">
        <f t="shared" ca="1" si="173"/>
        <v>#NAME?</v>
      </c>
      <c r="Y993" s="132" t="e">
        <f t="shared" ca="1" si="174"/>
        <v>#NAME?</v>
      </c>
      <c r="Z993" s="137" t="e">
        <f t="shared" ca="1" si="175"/>
        <v>#NAME?</v>
      </c>
      <c r="AA993" s="125">
        <v>5.8015857667762596</v>
      </c>
      <c r="AB993" s="125">
        <v>9.3106893106893303</v>
      </c>
      <c r="AC993" s="123" t="s">
        <v>12355</v>
      </c>
      <c r="AD993" s="126">
        <v>0</v>
      </c>
      <c r="AE993" s="123"/>
      <c r="AF993" s="126">
        <v>0</v>
      </c>
      <c r="AG993" s="123"/>
      <c r="AH993" s="125">
        <v>9.4200000000000106</v>
      </c>
      <c r="AI993" s="123" t="s">
        <v>174</v>
      </c>
      <c r="AJ993" s="123" t="s">
        <v>95</v>
      </c>
      <c r="AK993" s="124">
        <v>0.68255684999999999</v>
      </c>
      <c r="AL993" s="123" t="s">
        <v>159</v>
      </c>
      <c r="AM993" s="36">
        <v>43216</v>
      </c>
      <c r="AN993" s="123" t="s">
        <v>9271</v>
      </c>
      <c r="AO993" s="123" t="s">
        <v>258</v>
      </c>
      <c r="AP993" s="123" t="s">
        <v>240</v>
      </c>
      <c r="AQ993" s="123" t="s">
        <v>272</v>
      </c>
    </row>
    <row r="994" spans="1:43">
      <c r="A994" s="123" t="s">
        <v>9004</v>
      </c>
      <c r="B994" s="123" t="s">
        <v>9005</v>
      </c>
      <c r="C994" s="36">
        <v>43830</v>
      </c>
      <c r="D994" s="124">
        <v>1.1276999999999999</v>
      </c>
      <c r="E994" s="124">
        <v>1.1276999999999999</v>
      </c>
      <c r="F994" s="125">
        <v>0.38276660138863899</v>
      </c>
      <c r="G994" s="36">
        <v>43829</v>
      </c>
      <c r="H994" s="124">
        <v>1.1234</v>
      </c>
      <c r="I994" s="125">
        <v>9.2309182487407906</v>
      </c>
      <c r="J994" s="123" t="s">
        <v>12356</v>
      </c>
      <c r="K994" s="125">
        <v>1.3936342384463101</v>
      </c>
      <c r="L994" s="125">
        <v>2.4995455371750501</v>
      </c>
      <c r="M994" s="130">
        <v>1.1027434104357201</v>
      </c>
      <c r="N994" s="137">
        <f t="shared" si="165"/>
        <v>4.4109736417428804</v>
      </c>
      <c r="O994" s="132">
        <f t="shared" si="166"/>
        <v>4.4109736417428803E-2</v>
      </c>
      <c r="P994" s="134">
        <f t="shared" si="167"/>
        <v>1100</v>
      </c>
      <c r="Q994" s="134">
        <v>1124</v>
      </c>
      <c r="R994" s="134" t="str">
        <f t="shared" si="168"/>
        <v>1100/1124</v>
      </c>
      <c r="S994" s="132">
        <f t="shared" si="169"/>
        <v>0.97864768683274017</v>
      </c>
      <c r="T994" s="137">
        <f t="shared" si="170"/>
        <v>60</v>
      </c>
      <c r="U994" s="133" t="e">
        <f ca="1">[1]!f_risk_annusharpe(A994,"2019/9/30","2019/12/31",1,1,3)</f>
        <v>#NAME?</v>
      </c>
      <c r="V994" s="134" t="e">
        <f t="shared" ca="1" si="171"/>
        <v>#NAME?</v>
      </c>
      <c r="W994" s="134">
        <f t="shared" si="172"/>
        <v>1124</v>
      </c>
      <c r="X994" s="134" t="e">
        <f t="shared" ca="1" si="173"/>
        <v>#NAME?</v>
      </c>
      <c r="Y994" s="132" t="e">
        <f t="shared" ca="1" si="174"/>
        <v>#NAME?</v>
      </c>
      <c r="Z994" s="137" t="e">
        <f t="shared" ca="1" si="175"/>
        <v>#NAME?</v>
      </c>
      <c r="AA994" s="125">
        <v>2.4995455371750501</v>
      </c>
      <c r="AB994" s="125">
        <v>9.2309182487407906</v>
      </c>
      <c r="AC994" s="123" t="s">
        <v>12356</v>
      </c>
      <c r="AD994" s="125">
        <v>7.7077363896848103</v>
      </c>
      <c r="AE994" s="123" t="s">
        <v>12357</v>
      </c>
      <c r="AF994" s="125">
        <v>11.3228035538006</v>
      </c>
      <c r="AG994" s="123" t="s">
        <v>12358</v>
      </c>
      <c r="AH994" s="125">
        <v>12.77</v>
      </c>
      <c r="AI994" s="123" t="s">
        <v>163</v>
      </c>
      <c r="AJ994" s="123" t="s">
        <v>189</v>
      </c>
      <c r="AK994" s="124">
        <v>13.185232095</v>
      </c>
      <c r="AL994" s="123" t="s">
        <v>159</v>
      </c>
      <c r="AM994" s="36">
        <v>42403</v>
      </c>
      <c r="AN994" s="123" t="s">
        <v>9271</v>
      </c>
      <c r="AO994" s="123" t="s">
        <v>12359</v>
      </c>
      <c r="AP994" s="123" t="s">
        <v>228</v>
      </c>
      <c r="AQ994" s="123" t="s">
        <v>165</v>
      </c>
    </row>
    <row r="995" spans="1:43">
      <c r="A995" s="123" t="s">
        <v>9006</v>
      </c>
      <c r="B995" s="123" t="s">
        <v>9007</v>
      </c>
      <c r="C995" s="36">
        <v>43830</v>
      </c>
      <c r="D995" s="124">
        <v>1.306</v>
      </c>
      <c r="E995" s="124">
        <v>1.306</v>
      </c>
      <c r="F995" s="125">
        <v>5.3627518578115797E-2</v>
      </c>
      <c r="G995" s="36">
        <v>43829</v>
      </c>
      <c r="H995" s="124">
        <v>1.3052999999999999</v>
      </c>
      <c r="I995" s="125">
        <v>9.1699406503385497</v>
      </c>
      <c r="J995" s="123" t="s">
        <v>12360</v>
      </c>
      <c r="K995" s="125">
        <v>0.70167322075719896</v>
      </c>
      <c r="L995" s="125">
        <v>3.02121953143488</v>
      </c>
      <c r="M995" s="130">
        <v>4.2797828169913803</v>
      </c>
      <c r="N995" s="137">
        <f t="shared" si="165"/>
        <v>17.119131267965521</v>
      </c>
      <c r="O995" s="132">
        <f t="shared" si="166"/>
        <v>0.17119131267965521</v>
      </c>
      <c r="P995" s="134">
        <f t="shared" si="167"/>
        <v>823</v>
      </c>
      <c r="Q995" s="134">
        <v>1124</v>
      </c>
      <c r="R995" s="134" t="str">
        <f t="shared" si="168"/>
        <v>823/1124</v>
      </c>
      <c r="S995" s="132">
        <f t="shared" si="169"/>
        <v>0.73220640569395012</v>
      </c>
      <c r="T995" s="137">
        <f t="shared" si="170"/>
        <v>63.389679715302499</v>
      </c>
      <c r="U995" s="133" t="e">
        <f ca="1">[1]!f_risk_annusharpe(A995,"2019/9/30","2019/12/31",1,1,3)</f>
        <v>#NAME?</v>
      </c>
      <c r="V995" s="134" t="e">
        <f t="shared" ca="1" si="171"/>
        <v>#NAME?</v>
      </c>
      <c r="W995" s="134">
        <f t="shared" si="172"/>
        <v>1124</v>
      </c>
      <c r="X995" s="134" t="e">
        <f t="shared" ca="1" si="173"/>
        <v>#NAME?</v>
      </c>
      <c r="Y995" s="132" t="e">
        <f t="shared" ca="1" si="174"/>
        <v>#NAME?</v>
      </c>
      <c r="Z995" s="137" t="e">
        <f t="shared" ca="1" si="175"/>
        <v>#NAME?</v>
      </c>
      <c r="AA995" s="125">
        <v>7.0140937397574703</v>
      </c>
      <c r="AB995" s="125">
        <v>9.1699406503385497</v>
      </c>
      <c r="AC995" s="123" t="s">
        <v>12360</v>
      </c>
      <c r="AD995" s="125">
        <v>13.112766326000299</v>
      </c>
      <c r="AE995" s="123" t="s">
        <v>12361</v>
      </c>
      <c r="AF995" s="125">
        <v>22.836719337847999</v>
      </c>
      <c r="AG995" s="123" t="s">
        <v>12362</v>
      </c>
      <c r="AH995" s="125">
        <v>30.6</v>
      </c>
      <c r="AI995" s="123" t="s">
        <v>163</v>
      </c>
      <c r="AJ995" s="123" t="s">
        <v>166</v>
      </c>
      <c r="AK995" s="124">
        <v>2.9141123779</v>
      </c>
      <c r="AL995" s="123" t="s">
        <v>159</v>
      </c>
      <c r="AM995" s="36">
        <v>42165</v>
      </c>
      <c r="AN995" s="123" t="s">
        <v>9271</v>
      </c>
      <c r="AO995" s="123" t="s">
        <v>12339</v>
      </c>
      <c r="AP995" s="123" t="s">
        <v>239</v>
      </c>
      <c r="AQ995" s="123" t="s">
        <v>272</v>
      </c>
    </row>
    <row r="996" spans="1:43">
      <c r="A996" s="123" t="s">
        <v>9008</v>
      </c>
      <c r="B996" s="123" t="s">
        <v>9009</v>
      </c>
      <c r="C996" s="36">
        <v>43830</v>
      </c>
      <c r="D996" s="124">
        <v>1.0249999999999999</v>
      </c>
      <c r="E996" s="124">
        <v>1.1399999999999999</v>
      </c>
      <c r="F996" s="125">
        <v>0.19550342130987</v>
      </c>
      <c r="G996" s="36">
        <v>43829</v>
      </c>
      <c r="H996" s="124">
        <v>1.0229999999999999</v>
      </c>
      <c r="I996" s="125">
        <v>9.0389586161130993</v>
      </c>
      <c r="J996" s="123" t="s">
        <v>12363</v>
      </c>
      <c r="K996" s="125">
        <v>0.67922405952767395</v>
      </c>
      <c r="L996" s="125">
        <v>1.82878607328341</v>
      </c>
      <c r="M996" s="130">
        <v>1.9257658695436799</v>
      </c>
      <c r="N996" s="137">
        <f t="shared" si="165"/>
        <v>7.7030634781747196</v>
      </c>
      <c r="O996" s="132">
        <f t="shared" si="166"/>
        <v>7.7030634781747195E-2</v>
      </c>
      <c r="P996" s="134">
        <f t="shared" si="167"/>
        <v>1069</v>
      </c>
      <c r="Q996" s="134">
        <v>1124</v>
      </c>
      <c r="R996" s="134" t="str">
        <f t="shared" si="168"/>
        <v>1069/1124</v>
      </c>
      <c r="S996" s="132">
        <f t="shared" si="169"/>
        <v>0.95106761565836295</v>
      </c>
      <c r="T996" s="137">
        <f t="shared" si="170"/>
        <v>60</v>
      </c>
      <c r="U996" s="133" t="e">
        <f ca="1">[1]!f_risk_annusharpe(A996,"2019/9/30","2019/12/31",1,1,3)</f>
        <v>#NAME?</v>
      </c>
      <c r="V996" s="134" t="e">
        <f t="shared" ca="1" si="171"/>
        <v>#NAME?</v>
      </c>
      <c r="W996" s="134">
        <f t="shared" si="172"/>
        <v>1124</v>
      </c>
      <c r="X996" s="134" t="e">
        <f t="shared" ca="1" si="173"/>
        <v>#NAME?</v>
      </c>
      <c r="Y996" s="132" t="e">
        <f t="shared" ca="1" si="174"/>
        <v>#NAME?</v>
      </c>
      <c r="Z996" s="137" t="e">
        <f t="shared" ca="1" si="175"/>
        <v>#NAME?</v>
      </c>
      <c r="AA996" s="125">
        <v>5.1297192171128403</v>
      </c>
      <c r="AB996" s="125">
        <v>9.0389586161130993</v>
      </c>
      <c r="AC996" s="123" t="s">
        <v>12363</v>
      </c>
      <c r="AD996" s="125">
        <v>6.15546020021198</v>
      </c>
      <c r="AE996" s="123" t="s">
        <v>12364</v>
      </c>
      <c r="AF996" s="125">
        <v>10.1665072115385</v>
      </c>
      <c r="AG996" s="123" t="s">
        <v>12365</v>
      </c>
      <c r="AH996" s="125">
        <v>14.5731675</v>
      </c>
      <c r="AI996" s="123" t="s">
        <v>227</v>
      </c>
      <c r="AJ996" s="123" t="s">
        <v>189</v>
      </c>
      <c r="AK996" s="124">
        <v>0.54620441600000003</v>
      </c>
      <c r="AL996" s="123" t="s">
        <v>159</v>
      </c>
      <c r="AM996" s="36">
        <v>42173</v>
      </c>
      <c r="AN996" s="123" t="s">
        <v>9271</v>
      </c>
      <c r="AO996" s="123" t="s">
        <v>12366</v>
      </c>
      <c r="AP996" s="123" t="s">
        <v>394</v>
      </c>
      <c r="AQ996" s="123" t="s">
        <v>162</v>
      </c>
    </row>
    <row r="997" spans="1:43">
      <c r="A997" s="123" t="s">
        <v>9010</v>
      </c>
      <c r="B997" s="123" t="s">
        <v>9011</v>
      </c>
      <c r="C997" s="36">
        <v>43830</v>
      </c>
      <c r="D997" s="124">
        <v>1.0848</v>
      </c>
      <c r="E997" s="124">
        <v>1.1862999999999999</v>
      </c>
      <c r="F997" s="125">
        <v>2.76625172890788E-2</v>
      </c>
      <c r="G997" s="36">
        <v>43829</v>
      </c>
      <c r="H997" s="124">
        <v>1.0845</v>
      </c>
      <c r="I997" s="125">
        <v>8.9767567120719907</v>
      </c>
      <c r="J997" s="123" t="s">
        <v>12367</v>
      </c>
      <c r="K997" s="125">
        <v>0.29585798816568398</v>
      </c>
      <c r="L997" s="125">
        <v>0.83473379011434401</v>
      </c>
      <c r="M997" s="130">
        <v>2.0518318936526798</v>
      </c>
      <c r="N997" s="137">
        <f t="shared" si="165"/>
        <v>8.2073275746107193</v>
      </c>
      <c r="O997" s="132">
        <f t="shared" si="166"/>
        <v>8.2073275746107191E-2</v>
      </c>
      <c r="P997" s="134">
        <f t="shared" si="167"/>
        <v>1057</v>
      </c>
      <c r="Q997" s="134">
        <v>1124</v>
      </c>
      <c r="R997" s="134" t="str">
        <f t="shared" si="168"/>
        <v>1057/1124</v>
      </c>
      <c r="S997" s="132">
        <f t="shared" si="169"/>
        <v>0.94039145907473309</v>
      </c>
      <c r="T997" s="137">
        <f t="shared" si="170"/>
        <v>60</v>
      </c>
      <c r="U997" s="133" t="e">
        <f ca="1">[1]!f_risk_annusharpe(A997,"2019/9/30","2019/12/31",1,1,3)</f>
        <v>#NAME?</v>
      </c>
      <c r="V997" s="134" t="e">
        <f t="shared" ca="1" si="171"/>
        <v>#NAME?</v>
      </c>
      <c r="W997" s="134">
        <f t="shared" si="172"/>
        <v>1124</v>
      </c>
      <c r="X997" s="134" t="e">
        <f t="shared" ca="1" si="173"/>
        <v>#NAME?</v>
      </c>
      <c r="Y997" s="132" t="e">
        <f t="shared" ca="1" si="174"/>
        <v>#NAME?</v>
      </c>
      <c r="Z997" s="137" t="e">
        <f t="shared" ca="1" si="175"/>
        <v>#NAME?</v>
      </c>
      <c r="AA997" s="125">
        <v>4.7530348778849003</v>
      </c>
      <c r="AB997" s="125">
        <v>8.9767567120719907</v>
      </c>
      <c r="AC997" s="123" t="s">
        <v>12367</v>
      </c>
      <c r="AD997" s="125">
        <v>12.9139814707017</v>
      </c>
      <c r="AE997" s="123" t="s">
        <v>12368</v>
      </c>
      <c r="AF997" s="125">
        <v>15.457624905733301</v>
      </c>
      <c r="AG997" s="123" t="s">
        <v>12369</v>
      </c>
      <c r="AH997" s="125">
        <v>19.417821440000001</v>
      </c>
      <c r="AI997" s="123" t="s">
        <v>157</v>
      </c>
      <c r="AJ997" s="123" t="s">
        <v>166</v>
      </c>
      <c r="AK997" s="124">
        <v>15.103417116699999</v>
      </c>
      <c r="AL997" s="123" t="s">
        <v>159</v>
      </c>
      <c r="AM997" s="36">
        <v>42340</v>
      </c>
      <c r="AN997" s="123" t="s">
        <v>9271</v>
      </c>
      <c r="AO997" s="123" t="s">
        <v>12370</v>
      </c>
      <c r="AP997" s="123" t="s">
        <v>511</v>
      </c>
      <c r="AQ997" s="123" t="s">
        <v>241</v>
      </c>
    </row>
    <row r="998" spans="1:43">
      <c r="A998" s="123" t="s">
        <v>9012</v>
      </c>
      <c r="B998" s="123" t="s">
        <v>9013</v>
      </c>
      <c r="C998" s="36">
        <v>43830</v>
      </c>
      <c r="D998" s="124">
        <v>1.087</v>
      </c>
      <c r="E998" s="124">
        <v>1.1419999999999999</v>
      </c>
      <c r="F998" s="125">
        <v>0.18433179723502099</v>
      </c>
      <c r="G998" s="36">
        <v>43829</v>
      </c>
      <c r="H998" s="124">
        <v>1.085</v>
      </c>
      <c r="I998" s="125">
        <v>8.9142913250714795</v>
      </c>
      <c r="J998" s="123" t="s">
        <v>12372</v>
      </c>
      <c r="K998" s="125">
        <v>0.46210720887243401</v>
      </c>
      <c r="L998" s="125">
        <v>1.1163002345122901</v>
      </c>
      <c r="M998" s="130">
        <v>1.5565258666666499</v>
      </c>
      <c r="N998" s="137">
        <f t="shared" si="165"/>
        <v>6.2261034666665998</v>
      </c>
      <c r="O998" s="132">
        <f t="shared" si="166"/>
        <v>6.2261034666666E-2</v>
      </c>
      <c r="P998" s="134">
        <f t="shared" si="167"/>
        <v>1081</v>
      </c>
      <c r="Q998" s="134">
        <v>1124</v>
      </c>
      <c r="R998" s="134" t="str">
        <f t="shared" si="168"/>
        <v>1081/1124</v>
      </c>
      <c r="S998" s="132">
        <f t="shared" si="169"/>
        <v>0.96174377224199292</v>
      </c>
      <c r="T998" s="137">
        <f t="shared" si="170"/>
        <v>60</v>
      </c>
      <c r="U998" s="133" t="e">
        <f ca="1">[1]!f_risk_annusharpe(A998,"2019/9/30","2019/12/31",1,1,3)</f>
        <v>#NAME?</v>
      </c>
      <c r="V998" s="134" t="e">
        <f t="shared" ca="1" si="171"/>
        <v>#NAME?</v>
      </c>
      <c r="W998" s="134">
        <f t="shared" si="172"/>
        <v>1124</v>
      </c>
      <c r="X998" s="134" t="e">
        <f t="shared" ca="1" si="173"/>
        <v>#NAME?</v>
      </c>
      <c r="Y998" s="132" t="e">
        <f t="shared" ca="1" si="174"/>
        <v>#NAME?</v>
      </c>
      <c r="Z998" s="137" t="e">
        <f t="shared" ca="1" si="175"/>
        <v>#NAME?</v>
      </c>
      <c r="AA998" s="125">
        <v>3.2078514905148898</v>
      </c>
      <c r="AB998" s="125">
        <v>8.9142913250714795</v>
      </c>
      <c r="AC998" s="123" t="s">
        <v>12372</v>
      </c>
      <c r="AD998" s="125">
        <v>5.2035834254143403</v>
      </c>
      <c r="AE998" s="123" t="s">
        <v>12373</v>
      </c>
      <c r="AF998" s="125">
        <v>11.247411489776001</v>
      </c>
      <c r="AG998" s="123" t="s">
        <v>12374</v>
      </c>
      <c r="AH998" s="125">
        <v>14.251091600000001</v>
      </c>
      <c r="AI998" s="123" t="s">
        <v>157</v>
      </c>
      <c r="AJ998" s="123" t="s">
        <v>189</v>
      </c>
      <c r="AK998" s="124">
        <v>2.1591472003000001</v>
      </c>
      <c r="AL998" s="123" t="s">
        <v>159</v>
      </c>
      <c r="AM998" s="36">
        <v>42340</v>
      </c>
      <c r="AN998" s="123" t="s">
        <v>9271</v>
      </c>
      <c r="AO998" s="123" t="s">
        <v>558</v>
      </c>
      <c r="AP998" s="123" t="s">
        <v>209</v>
      </c>
      <c r="AQ998" s="123" t="s">
        <v>183</v>
      </c>
    </row>
    <row r="999" spans="1:43">
      <c r="A999" s="123" t="s">
        <v>9014</v>
      </c>
      <c r="B999" s="123" t="s">
        <v>9015</v>
      </c>
      <c r="C999" s="36">
        <v>43830</v>
      </c>
      <c r="D999" s="124">
        <v>1.1735</v>
      </c>
      <c r="E999" s="124">
        <v>1.1735</v>
      </c>
      <c r="F999" s="125">
        <v>0.350607148965281</v>
      </c>
      <c r="G999" s="36">
        <v>43829</v>
      </c>
      <c r="H999" s="124">
        <v>1.1694</v>
      </c>
      <c r="I999" s="125">
        <v>8.7581093605190006</v>
      </c>
      <c r="J999" s="123" t="s">
        <v>12375</v>
      </c>
      <c r="K999" s="125">
        <v>1.12892106170285</v>
      </c>
      <c r="L999" s="125">
        <v>2.8483786152497799</v>
      </c>
      <c r="M999" s="130">
        <v>3.3010563380281801</v>
      </c>
      <c r="N999" s="137">
        <f t="shared" si="165"/>
        <v>13.20422535211272</v>
      </c>
      <c r="O999" s="132">
        <f t="shared" si="166"/>
        <v>0.1320422535211272</v>
      </c>
      <c r="P999" s="134">
        <f t="shared" si="167"/>
        <v>920</v>
      </c>
      <c r="Q999" s="134">
        <v>1124</v>
      </c>
      <c r="R999" s="134" t="str">
        <f t="shared" si="168"/>
        <v>920/1124</v>
      </c>
      <c r="S999" s="132">
        <f t="shared" si="169"/>
        <v>0.81850533807829184</v>
      </c>
      <c r="T999" s="137">
        <f t="shared" si="170"/>
        <v>60</v>
      </c>
      <c r="U999" s="133" t="e">
        <f ca="1">[1]!f_risk_annusharpe(A999,"2019/9/30","2019/12/31",1,1,3)</f>
        <v>#NAME?</v>
      </c>
      <c r="V999" s="134" t="e">
        <f t="shared" ca="1" si="171"/>
        <v>#NAME?</v>
      </c>
      <c r="W999" s="134">
        <f t="shared" si="172"/>
        <v>1124</v>
      </c>
      <c r="X999" s="134" t="e">
        <f t="shared" ca="1" si="173"/>
        <v>#NAME?</v>
      </c>
      <c r="Y999" s="132" t="e">
        <f t="shared" ca="1" si="174"/>
        <v>#NAME?</v>
      </c>
      <c r="Z999" s="137" t="e">
        <f t="shared" ca="1" si="175"/>
        <v>#NAME?</v>
      </c>
      <c r="AA999" s="125">
        <v>4.4968833481745296</v>
      </c>
      <c r="AB999" s="125">
        <v>8.7581093605190006</v>
      </c>
      <c r="AC999" s="123" t="s">
        <v>12375</v>
      </c>
      <c r="AD999" s="125">
        <v>10.707547169811299</v>
      </c>
      <c r="AE999" s="123" t="s">
        <v>12376</v>
      </c>
      <c r="AF999" s="125">
        <v>16.0731948565777</v>
      </c>
      <c r="AG999" s="123" t="s">
        <v>12377</v>
      </c>
      <c r="AH999" s="125">
        <v>17.350000000000001</v>
      </c>
      <c r="AI999" s="123" t="s">
        <v>157</v>
      </c>
      <c r="AJ999" s="123" t="s">
        <v>189</v>
      </c>
      <c r="AK999" s="124">
        <v>3.7442506477999999</v>
      </c>
      <c r="AL999" s="123" t="s">
        <v>159</v>
      </c>
      <c r="AM999" s="36">
        <v>42404</v>
      </c>
      <c r="AN999" s="123" t="s">
        <v>9271</v>
      </c>
      <c r="AO999" s="123" t="s">
        <v>10455</v>
      </c>
      <c r="AP999" s="123" t="s">
        <v>261</v>
      </c>
      <c r="AQ999" s="123" t="s">
        <v>162</v>
      </c>
    </row>
    <row r="1000" spans="1:43">
      <c r="A1000" s="123" t="s">
        <v>9016</v>
      </c>
      <c r="B1000" s="123" t="s">
        <v>9017</v>
      </c>
      <c r="C1000" s="36">
        <v>43830</v>
      </c>
      <c r="D1000" s="124">
        <v>1.2070000000000001</v>
      </c>
      <c r="E1000" s="124">
        <v>1.6259999999999999</v>
      </c>
      <c r="F1000" s="125">
        <v>0</v>
      </c>
      <c r="G1000" s="36">
        <v>43829</v>
      </c>
      <c r="H1000" s="124">
        <v>1.2070000000000001</v>
      </c>
      <c r="I1000" s="125">
        <v>8.7357048111119209</v>
      </c>
      <c r="J1000" s="123" t="s">
        <v>12378</v>
      </c>
      <c r="K1000" s="125">
        <v>0.66722268557131104</v>
      </c>
      <c r="L1000" s="125">
        <v>2.0287070886433698</v>
      </c>
      <c r="M1000" s="130">
        <v>2.8985170382481802</v>
      </c>
      <c r="N1000" s="137">
        <f t="shared" si="165"/>
        <v>11.594068152992721</v>
      </c>
      <c r="O1000" s="132">
        <f t="shared" si="166"/>
        <v>0.1159406815299272</v>
      </c>
      <c r="P1000" s="134">
        <f t="shared" si="167"/>
        <v>974</v>
      </c>
      <c r="Q1000" s="134">
        <v>1124</v>
      </c>
      <c r="R1000" s="134" t="str">
        <f t="shared" si="168"/>
        <v>974/1124</v>
      </c>
      <c r="S1000" s="132">
        <f t="shared" si="169"/>
        <v>0.86654804270462638</v>
      </c>
      <c r="T1000" s="137">
        <f t="shared" si="170"/>
        <v>60</v>
      </c>
      <c r="U1000" s="133" t="e">
        <f ca="1">[1]!f_risk_annusharpe(A1000,"2019/9/30","2019/12/31",1,1,3)</f>
        <v>#NAME?</v>
      </c>
      <c r="V1000" s="134" t="e">
        <f t="shared" ca="1" si="171"/>
        <v>#NAME?</v>
      </c>
      <c r="W1000" s="134">
        <f t="shared" si="172"/>
        <v>1124</v>
      </c>
      <c r="X1000" s="134" t="e">
        <f t="shared" ca="1" si="173"/>
        <v>#NAME?</v>
      </c>
      <c r="Y1000" s="132" t="e">
        <f t="shared" ca="1" si="174"/>
        <v>#NAME?</v>
      </c>
      <c r="Z1000" s="137" t="e">
        <f t="shared" ca="1" si="175"/>
        <v>#NAME?</v>
      </c>
      <c r="AA1000" s="125">
        <v>6.7521500344652603</v>
      </c>
      <c r="AB1000" s="125">
        <v>8.7357048111119209</v>
      </c>
      <c r="AC1000" s="123" t="s">
        <v>12378</v>
      </c>
      <c r="AD1000" s="125">
        <v>12.6032346119</v>
      </c>
      <c r="AE1000" s="123" t="s">
        <v>12379</v>
      </c>
      <c r="AF1000" s="125">
        <v>24.595227150093599</v>
      </c>
      <c r="AG1000" s="123" t="s">
        <v>12380</v>
      </c>
      <c r="AH1000" s="125">
        <v>73.284524099999999</v>
      </c>
      <c r="AI1000" s="123" t="s">
        <v>163</v>
      </c>
      <c r="AJ1000" s="123" t="s">
        <v>166</v>
      </c>
      <c r="AK1000" s="124">
        <v>1.8925138619999999</v>
      </c>
      <c r="AL1000" s="123" t="s">
        <v>159</v>
      </c>
      <c r="AM1000" s="36">
        <v>41781</v>
      </c>
      <c r="AN1000" s="123" t="s">
        <v>9271</v>
      </c>
      <c r="AO1000" s="123" t="s">
        <v>5992</v>
      </c>
      <c r="AP1000" s="123" t="s">
        <v>266</v>
      </c>
      <c r="AQ1000" s="123" t="s">
        <v>173</v>
      </c>
    </row>
    <row r="1001" spans="1:43">
      <c r="A1001" s="123" t="s">
        <v>9018</v>
      </c>
      <c r="B1001" s="123" t="s">
        <v>9019</v>
      </c>
      <c r="C1001" s="36">
        <v>43830</v>
      </c>
      <c r="D1001" s="124">
        <v>1.3129999999999999</v>
      </c>
      <c r="E1001" s="124">
        <v>1.343</v>
      </c>
      <c r="F1001" s="125">
        <v>7.6219512195123601E-2</v>
      </c>
      <c r="G1001" s="36">
        <v>43829</v>
      </c>
      <c r="H1001" s="124">
        <v>1.3120000000000001</v>
      </c>
      <c r="I1001" s="125">
        <v>8.6920529801324609</v>
      </c>
      <c r="J1001" s="123" t="s">
        <v>12381</v>
      </c>
      <c r="K1001" s="125">
        <v>0.76745970836531097</v>
      </c>
      <c r="L1001" s="125">
        <v>1.9409937888198701</v>
      </c>
      <c r="M1001" s="130">
        <v>3.3044846577498102</v>
      </c>
      <c r="N1001" s="137">
        <f t="shared" si="165"/>
        <v>13.217938630999241</v>
      </c>
      <c r="O1001" s="132">
        <f t="shared" si="166"/>
        <v>0.1321793863099924</v>
      </c>
      <c r="P1001" s="134">
        <f t="shared" si="167"/>
        <v>919</v>
      </c>
      <c r="Q1001" s="134">
        <v>1124</v>
      </c>
      <c r="R1001" s="134" t="str">
        <f t="shared" si="168"/>
        <v>919/1124</v>
      </c>
      <c r="S1001" s="132">
        <f t="shared" si="169"/>
        <v>0.81761565836298933</v>
      </c>
      <c r="T1001" s="137">
        <f t="shared" si="170"/>
        <v>60</v>
      </c>
      <c r="U1001" s="133" t="e">
        <f ca="1">[1]!f_risk_annusharpe(A1001,"2019/9/30","2019/12/31",1,1,3)</f>
        <v>#NAME?</v>
      </c>
      <c r="V1001" s="134" t="e">
        <f t="shared" ca="1" si="171"/>
        <v>#NAME?</v>
      </c>
      <c r="W1001" s="134">
        <f t="shared" si="172"/>
        <v>1124</v>
      </c>
      <c r="X1001" s="134" t="e">
        <f t="shared" ca="1" si="173"/>
        <v>#NAME?</v>
      </c>
      <c r="Y1001" s="132" t="e">
        <f t="shared" ca="1" si="174"/>
        <v>#NAME?</v>
      </c>
      <c r="Z1001" s="137" t="e">
        <f t="shared" ca="1" si="175"/>
        <v>#NAME?</v>
      </c>
      <c r="AA1001" s="125">
        <v>5.6315366049879296</v>
      </c>
      <c r="AB1001" s="125">
        <v>8.6920529801324609</v>
      </c>
      <c r="AC1001" s="123" t="s">
        <v>12381</v>
      </c>
      <c r="AD1001" s="125">
        <v>12.8976784178848</v>
      </c>
      <c r="AE1001" s="123" t="s">
        <v>12382</v>
      </c>
      <c r="AF1001" s="125">
        <v>21.799628942486098</v>
      </c>
      <c r="AG1001" s="123" t="s">
        <v>12383</v>
      </c>
      <c r="AH1001" s="125">
        <v>34.957361499999998</v>
      </c>
      <c r="AI1001" s="123" t="s">
        <v>12384</v>
      </c>
      <c r="AJ1001" s="123" t="s">
        <v>166</v>
      </c>
      <c r="AK1001" s="124">
        <v>3.8967179446000002</v>
      </c>
      <c r="AL1001" s="123" t="s">
        <v>159</v>
      </c>
      <c r="AM1001" s="36">
        <v>42331</v>
      </c>
      <c r="AN1001" s="123" t="s">
        <v>9271</v>
      </c>
      <c r="AO1001" s="123" t="s">
        <v>596</v>
      </c>
      <c r="AP1001" s="123" t="s">
        <v>261</v>
      </c>
      <c r="AQ1001" s="123" t="s">
        <v>229</v>
      </c>
    </row>
    <row r="1002" spans="1:43">
      <c r="A1002" s="123" t="s">
        <v>9020</v>
      </c>
      <c r="B1002" s="123" t="s">
        <v>9021</v>
      </c>
      <c r="C1002" s="36">
        <v>43830</v>
      </c>
      <c r="D1002" s="124">
        <v>0.99609999999999999</v>
      </c>
      <c r="E1002" s="124">
        <v>0.99609999999999999</v>
      </c>
      <c r="F1002" s="125">
        <v>0.79943331309451704</v>
      </c>
      <c r="G1002" s="36">
        <v>43829</v>
      </c>
      <c r="H1002" s="124">
        <v>0.98819999999999997</v>
      </c>
      <c r="I1002" s="125">
        <v>8.6733580624045405</v>
      </c>
      <c r="J1002" s="123" t="s">
        <v>12385</v>
      </c>
      <c r="K1002" s="125">
        <v>1.3635901088836799</v>
      </c>
      <c r="L1002" s="125">
        <v>2.1536252692031601</v>
      </c>
      <c r="M1002" s="130">
        <v>3.2334956990361698</v>
      </c>
      <c r="N1002" s="137">
        <f t="shared" si="165"/>
        <v>12.933982796144679</v>
      </c>
      <c r="O1002" s="132">
        <f t="shared" si="166"/>
        <v>0.1293398279614468</v>
      </c>
      <c r="P1002" s="134">
        <f t="shared" si="167"/>
        <v>929</v>
      </c>
      <c r="Q1002" s="134">
        <v>1124</v>
      </c>
      <c r="R1002" s="134" t="str">
        <f t="shared" si="168"/>
        <v>929/1124</v>
      </c>
      <c r="S1002" s="132">
        <f t="shared" si="169"/>
        <v>0.82651245551601427</v>
      </c>
      <c r="T1002" s="137">
        <f t="shared" si="170"/>
        <v>60</v>
      </c>
      <c r="U1002" s="133" t="e">
        <f ca="1">[1]!f_risk_annusharpe(A1002,"2019/9/30","2019/12/31",1,1,3)</f>
        <v>#NAME?</v>
      </c>
      <c r="V1002" s="134" t="e">
        <f t="shared" ca="1" si="171"/>
        <v>#NAME?</v>
      </c>
      <c r="W1002" s="134">
        <f t="shared" si="172"/>
        <v>1124</v>
      </c>
      <c r="X1002" s="134" t="e">
        <f t="shared" ca="1" si="173"/>
        <v>#NAME?</v>
      </c>
      <c r="Y1002" s="132" t="e">
        <f t="shared" ca="1" si="174"/>
        <v>#NAME?</v>
      </c>
      <c r="Z1002" s="137" t="e">
        <f t="shared" ca="1" si="175"/>
        <v>#NAME?</v>
      </c>
      <c r="AA1002" s="125">
        <v>5.8104950074357298</v>
      </c>
      <c r="AB1002" s="125">
        <v>8.6733580624045405</v>
      </c>
      <c r="AC1002" s="123" t="s">
        <v>12385</v>
      </c>
      <c r="AD1002" s="125">
        <v>-0.59874264045504499</v>
      </c>
      <c r="AE1002" s="123" t="s">
        <v>12386</v>
      </c>
      <c r="AF1002" s="126">
        <v>0</v>
      </c>
      <c r="AG1002" s="123"/>
      <c r="AH1002" s="125">
        <v>-0.39000000000000101</v>
      </c>
      <c r="AI1002" s="123" t="s">
        <v>157</v>
      </c>
      <c r="AJ1002" s="123" t="s">
        <v>95</v>
      </c>
      <c r="AK1002" s="124">
        <v>7.7039712841999997</v>
      </c>
      <c r="AL1002" s="123" t="s">
        <v>159</v>
      </c>
      <c r="AM1002" s="36">
        <v>43082</v>
      </c>
      <c r="AN1002" s="123" t="s">
        <v>9271</v>
      </c>
      <c r="AO1002" s="123" t="s">
        <v>3630</v>
      </c>
      <c r="AP1002" s="123" t="s">
        <v>404</v>
      </c>
      <c r="AQ1002" s="123" t="s">
        <v>162</v>
      </c>
    </row>
    <row r="1003" spans="1:43">
      <c r="A1003" s="123" t="s">
        <v>9022</v>
      </c>
      <c r="B1003" s="123" t="s">
        <v>9023</v>
      </c>
      <c r="C1003" s="36">
        <v>43830</v>
      </c>
      <c r="D1003" s="124">
        <v>1.256</v>
      </c>
      <c r="E1003" s="124">
        <v>1.256</v>
      </c>
      <c r="F1003" s="125">
        <v>7.9681274900407301E-2</v>
      </c>
      <c r="G1003" s="36">
        <v>43829</v>
      </c>
      <c r="H1003" s="124">
        <v>1.2549999999999999</v>
      </c>
      <c r="I1003" s="125">
        <v>8.6505190311418794</v>
      </c>
      <c r="J1003" s="123" t="s">
        <v>12387</v>
      </c>
      <c r="K1003" s="125">
        <v>0.48</v>
      </c>
      <c r="L1003" s="125">
        <v>1.5359741309620001</v>
      </c>
      <c r="M1003" s="130">
        <v>2.1138211382113798</v>
      </c>
      <c r="N1003" s="137">
        <f t="shared" si="165"/>
        <v>8.4552845528455194</v>
      </c>
      <c r="O1003" s="132">
        <f t="shared" si="166"/>
        <v>8.4552845528455198E-2</v>
      </c>
      <c r="P1003" s="134">
        <f t="shared" si="167"/>
        <v>1050</v>
      </c>
      <c r="Q1003" s="134">
        <v>1124</v>
      </c>
      <c r="R1003" s="134" t="str">
        <f t="shared" si="168"/>
        <v>1050/1124</v>
      </c>
      <c r="S1003" s="132">
        <f t="shared" si="169"/>
        <v>0.9341637010676157</v>
      </c>
      <c r="T1003" s="137">
        <f t="shared" si="170"/>
        <v>60</v>
      </c>
      <c r="U1003" s="133" t="e">
        <f ca="1">[1]!f_risk_annusharpe(A1003,"2019/9/30","2019/12/31",1,1,3)</f>
        <v>#NAME?</v>
      </c>
      <c r="V1003" s="134" t="e">
        <f t="shared" ca="1" si="171"/>
        <v>#NAME?</v>
      </c>
      <c r="W1003" s="134">
        <f t="shared" si="172"/>
        <v>1124</v>
      </c>
      <c r="X1003" s="134" t="e">
        <f t="shared" ca="1" si="173"/>
        <v>#NAME?</v>
      </c>
      <c r="Y1003" s="132" t="e">
        <f t="shared" ca="1" si="174"/>
        <v>#NAME?</v>
      </c>
      <c r="Z1003" s="137" t="e">
        <f t="shared" ca="1" si="175"/>
        <v>#NAME?</v>
      </c>
      <c r="AA1003" s="125">
        <v>4.7539616346955702</v>
      </c>
      <c r="AB1003" s="125">
        <v>8.6505190311418794</v>
      </c>
      <c r="AC1003" s="123" t="s">
        <v>12387</v>
      </c>
      <c r="AD1003" s="125">
        <v>11.843276936776499</v>
      </c>
      <c r="AE1003" s="123" t="s">
        <v>12388</v>
      </c>
      <c r="AF1003" s="125">
        <v>18.4905660377358</v>
      </c>
      <c r="AG1003" s="123" t="s">
        <v>12389</v>
      </c>
      <c r="AH1003" s="125">
        <v>25.6</v>
      </c>
      <c r="AI1003" s="123" t="s">
        <v>163</v>
      </c>
      <c r="AJ1003" s="123" t="s">
        <v>166</v>
      </c>
      <c r="AK1003" s="124">
        <v>7.2128374165000002</v>
      </c>
      <c r="AL1003" s="123" t="s">
        <v>159</v>
      </c>
      <c r="AM1003" s="36">
        <v>42143</v>
      </c>
      <c r="AN1003" s="123" t="s">
        <v>9271</v>
      </c>
      <c r="AO1003" s="123" t="s">
        <v>593</v>
      </c>
      <c r="AP1003" s="123" t="s">
        <v>228</v>
      </c>
      <c r="AQ1003" s="123" t="s">
        <v>207</v>
      </c>
    </row>
    <row r="1004" spans="1:43">
      <c r="A1004" s="123" t="s">
        <v>9024</v>
      </c>
      <c r="B1004" s="123" t="s">
        <v>9025</v>
      </c>
      <c r="C1004" s="36">
        <v>43830</v>
      </c>
      <c r="D1004" s="124">
        <v>1.0109999999999999</v>
      </c>
      <c r="E1004" s="124">
        <v>1.0109999999999999</v>
      </c>
      <c r="F1004" s="125">
        <v>0.19821605550049601</v>
      </c>
      <c r="G1004" s="36">
        <v>43829</v>
      </c>
      <c r="H1004" s="124">
        <v>1.0089999999999999</v>
      </c>
      <c r="I1004" s="125">
        <v>8.5929108485499306</v>
      </c>
      <c r="J1004" s="123" t="s">
        <v>12390</v>
      </c>
      <c r="K1004" s="125">
        <v>0.49701789264412499</v>
      </c>
      <c r="L1004" s="125">
        <v>2.12121212121211</v>
      </c>
      <c r="M1004" s="130">
        <v>5.4223149113659996</v>
      </c>
      <c r="N1004" s="137">
        <f t="shared" si="165"/>
        <v>21.689259645463999</v>
      </c>
      <c r="O1004" s="132">
        <f t="shared" si="166"/>
        <v>0.21689259645463999</v>
      </c>
      <c r="P1004" s="134">
        <f t="shared" si="167"/>
        <v>728</v>
      </c>
      <c r="Q1004" s="134">
        <v>1124</v>
      </c>
      <c r="R1004" s="134" t="str">
        <f t="shared" si="168"/>
        <v>728/1124</v>
      </c>
      <c r="S1004" s="132">
        <f t="shared" si="169"/>
        <v>0.64768683274021355</v>
      </c>
      <c r="T1004" s="137">
        <f t="shared" si="170"/>
        <v>67.615658362989322</v>
      </c>
      <c r="U1004" s="133" t="e">
        <f ca="1">[1]!f_risk_annusharpe(A1004,"2019/9/30","2019/12/31",1,1,3)</f>
        <v>#NAME?</v>
      </c>
      <c r="V1004" s="134" t="e">
        <f t="shared" ca="1" si="171"/>
        <v>#NAME?</v>
      </c>
      <c r="W1004" s="134">
        <f t="shared" si="172"/>
        <v>1124</v>
      </c>
      <c r="X1004" s="134" t="e">
        <f t="shared" ca="1" si="173"/>
        <v>#NAME?</v>
      </c>
      <c r="Y1004" s="132" t="e">
        <f t="shared" ca="1" si="174"/>
        <v>#NAME?</v>
      </c>
      <c r="Z1004" s="137" t="e">
        <f t="shared" ca="1" si="175"/>
        <v>#NAME?</v>
      </c>
      <c r="AA1004" s="125">
        <v>8.5929108485499306</v>
      </c>
      <c r="AB1004" s="125">
        <v>8.5929108485499306</v>
      </c>
      <c r="AC1004" s="123" t="s">
        <v>12390</v>
      </c>
      <c r="AD1004" s="125">
        <v>-9.4897045658012598</v>
      </c>
      <c r="AE1004" s="123" t="s">
        <v>12391</v>
      </c>
      <c r="AF1004" s="125">
        <v>-1.55793573515093</v>
      </c>
      <c r="AG1004" s="123" t="s">
        <v>12392</v>
      </c>
      <c r="AH1004" s="125">
        <v>1.0999999999999901</v>
      </c>
      <c r="AI1004" s="123" t="s">
        <v>163</v>
      </c>
      <c r="AJ1004" s="123" t="s">
        <v>158</v>
      </c>
      <c r="AK1004" s="124">
        <v>3.5419567959</v>
      </c>
      <c r="AL1004" s="123" t="s">
        <v>159</v>
      </c>
      <c r="AM1004" s="36">
        <v>42145</v>
      </c>
      <c r="AN1004" s="123" t="s">
        <v>9271</v>
      </c>
      <c r="AO1004" s="123" t="s">
        <v>387</v>
      </c>
      <c r="AP1004" s="123" t="s">
        <v>269</v>
      </c>
      <c r="AQ1004" s="123" t="s">
        <v>162</v>
      </c>
    </row>
    <row r="1005" spans="1:43">
      <c r="A1005" s="123" t="s">
        <v>9026</v>
      </c>
      <c r="B1005" s="123" t="s">
        <v>9027</v>
      </c>
      <c r="C1005" s="36">
        <v>43830</v>
      </c>
      <c r="D1005" s="124">
        <v>1.145</v>
      </c>
      <c r="E1005" s="124">
        <v>1.22</v>
      </c>
      <c r="F1005" s="125">
        <v>0</v>
      </c>
      <c r="G1005" s="36">
        <v>43829</v>
      </c>
      <c r="H1005" s="124">
        <v>1.145</v>
      </c>
      <c r="I1005" s="125">
        <v>8.5308056872037898</v>
      </c>
      <c r="J1005" s="123" t="s">
        <v>12393</v>
      </c>
      <c r="K1005" s="125">
        <v>0.52677787532922604</v>
      </c>
      <c r="L1005" s="125">
        <v>1.4171833480956499</v>
      </c>
      <c r="M1005" s="130">
        <v>2.41502683363148</v>
      </c>
      <c r="N1005" s="137">
        <f t="shared" si="165"/>
        <v>9.6601073345259199</v>
      </c>
      <c r="O1005" s="132">
        <f t="shared" si="166"/>
        <v>9.6601073345259192E-2</v>
      </c>
      <c r="P1005" s="134">
        <f t="shared" si="167"/>
        <v>1023</v>
      </c>
      <c r="Q1005" s="134">
        <v>1124</v>
      </c>
      <c r="R1005" s="134" t="str">
        <f t="shared" si="168"/>
        <v>1023/1124</v>
      </c>
      <c r="S1005" s="132">
        <f t="shared" si="169"/>
        <v>0.91014234875444844</v>
      </c>
      <c r="T1005" s="137">
        <f t="shared" si="170"/>
        <v>60</v>
      </c>
      <c r="U1005" s="133" t="e">
        <f ca="1">[1]!f_risk_annusharpe(A1005,"2019/9/30","2019/12/31",1,1,3)</f>
        <v>#NAME?</v>
      </c>
      <c r="V1005" s="134" t="e">
        <f t="shared" ca="1" si="171"/>
        <v>#NAME?</v>
      </c>
      <c r="W1005" s="134">
        <f t="shared" si="172"/>
        <v>1124</v>
      </c>
      <c r="X1005" s="134" t="e">
        <f t="shared" ca="1" si="173"/>
        <v>#NAME?</v>
      </c>
      <c r="Y1005" s="132" t="e">
        <f t="shared" ca="1" si="174"/>
        <v>#NAME?</v>
      </c>
      <c r="Z1005" s="137" t="e">
        <f t="shared" ca="1" si="175"/>
        <v>#NAME?</v>
      </c>
      <c r="AA1005" s="125">
        <v>5.7248384118190296</v>
      </c>
      <c r="AB1005" s="125">
        <v>8.5308056872037898</v>
      </c>
      <c r="AC1005" s="123" t="s">
        <v>12393</v>
      </c>
      <c r="AD1005" s="125">
        <v>13.312432195571899</v>
      </c>
      <c r="AE1005" s="123" t="s">
        <v>12394</v>
      </c>
      <c r="AF1005" s="125">
        <v>20.186571917808202</v>
      </c>
      <c r="AG1005" s="123" t="s">
        <v>12395</v>
      </c>
      <c r="AH1005" s="125">
        <v>22.830676499999999</v>
      </c>
      <c r="AI1005" s="123" t="s">
        <v>163</v>
      </c>
      <c r="AJ1005" s="123" t="s">
        <v>166</v>
      </c>
      <c r="AK1005" s="124">
        <v>7.7949332853</v>
      </c>
      <c r="AL1005" s="123" t="s">
        <v>159</v>
      </c>
      <c r="AM1005" s="36">
        <v>42482</v>
      </c>
      <c r="AN1005" s="123" t="s">
        <v>9271</v>
      </c>
      <c r="AO1005" s="123" t="s">
        <v>5992</v>
      </c>
      <c r="AP1005" s="123" t="s">
        <v>266</v>
      </c>
      <c r="AQ1005" s="123" t="s">
        <v>247</v>
      </c>
    </row>
    <row r="1006" spans="1:43">
      <c r="A1006" s="123" t="s">
        <v>9028</v>
      </c>
      <c r="B1006" s="123" t="s">
        <v>9029</v>
      </c>
      <c r="C1006" s="36">
        <v>43830</v>
      </c>
      <c r="D1006" s="124">
        <v>1.0680000000000001</v>
      </c>
      <c r="E1006" s="124">
        <v>1.242</v>
      </c>
      <c r="F1006" s="125">
        <v>9.3720712277430604E-2</v>
      </c>
      <c r="G1006" s="36">
        <v>43829</v>
      </c>
      <c r="H1006" s="124">
        <v>1.0669999999999999</v>
      </c>
      <c r="I1006" s="125">
        <v>8.4838912850086707</v>
      </c>
      <c r="J1006" s="123" t="s">
        <v>12396</v>
      </c>
      <c r="K1006" s="125">
        <v>0.47036688617122902</v>
      </c>
      <c r="L1006" s="125">
        <v>1.0406400068952799</v>
      </c>
      <c r="M1006" s="130">
        <v>2.0619653202080399</v>
      </c>
      <c r="N1006" s="137">
        <f t="shared" si="165"/>
        <v>8.2478612808321596</v>
      </c>
      <c r="O1006" s="132">
        <f t="shared" si="166"/>
        <v>8.2478612808321597E-2</v>
      </c>
      <c r="P1006" s="134">
        <f t="shared" si="167"/>
        <v>1055</v>
      </c>
      <c r="Q1006" s="134">
        <v>1124</v>
      </c>
      <c r="R1006" s="134" t="str">
        <f t="shared" si="168"/>
        <v>1055/1124</v>
      </c>
      <c r="S1006" s="132">
        <f t="shared" si="169"/>
        <v>0.93861209964412806</v>
      </c>
      <c r="T1006" s="137">
        <f t="shared" si="170"/>
        <v>60</v>
      </c>
      <c r="U1006" s="133" t="e">
        <f ca="1">[1]!f_risk_annusharpe(A1006,"2019/9/30","2019/12/31",1,1,3)</f>
        <v>#NAME?</v>
      </c>
      <c r="V1006" s="134" t="e">
        <f t="shared" ca="1" si="171"/>
        <v>#NAME?</v>
      </c>
      <c r="W1006" s="134">
        <f t="shared" si="172"/>
        <v>1124</v>
      </c>
      <c r="X1006" s="134" t="e">
        <f t="shared" ca="1" si="173"/>
        <v>#NAME?</v>
      </c>
      <c r="Y1006" s="132" t="e">
        <f t="shared" ca="1" si="174"/>
        <v>#NAME?</v>
      </c>
      <c r="Z1006" s="137" t="e">
        <f t="shared" ca="1" si="175"/>
        <v>#NAME?</v>
      </c>
      <c r="AA1006" s="125">
        <v>5.1691057179667297</v>
      </c>
      <c r="AB1006" s="125">
        <v>8.4838912850086707</v>
      </c>
      <c r="AC1006" s="123" t="s">
        <v>12396</v>
      </c>
      <c r="AD1006" s="125">
        <v>13.2440517521354</v>
      </c>
      <c r="AE1006" s="123" t="s">
        <v>12397</v>
      </c>
      <c r="AF1006" s="125">
        <v>23.3579788235294</v>
      </c>
      <c r="AG1006" s="123" t="s">
        <v>12398</v>
      </c>
      <c r="AH1006" s="125">
        <v>25.8251384</v>
      </c>
      <c r="AI1006" s="123" t="s">
        <v>163</v>
      </c>
      <c r="AJ1006" s="123" t="s">
        <v>166</v>
      </c>
      <c r="AK1006" s="124">
        <v>2.9530225750999999</v>
      </c>
      <c r="AL1006" s="123" t="s">
        <v>159</v>
      </c>
      <c r="AM1006" s="36">
        <v>42422</v>
      </c>
      <c r="AN1006" s="123" t="s">
        <v>9271</v>
      </c>
      <c r="AO1006" s="123" t="s">
        <v>592</v>
      </c>
      <c r="AP1006" s="123" t="s">
        <v>261</v>
      </c>
      <c r="AQ1006" s="123" t="s">
        <v>204</v>
      </c>
    </row>
    <row r="1007" spans="1:43">
      <c r="A1007" s="123" t="s">
        <v>9030</v>
      </c>
      <c r="B1007" s="123" t="s">
        <v>9031</v>
      </c>
      <c r="C1007" s="36">
        <v>43830</v>
      </c>
      <c r="D1007" s="124">
        <v>1.1506000000000001</v>
      </c>
      <c r="E1007" s="124">
        <v>1.1506000000000001</v>
      </c>
      <c r="F1007" s="125">
        <v>6.0874858683376401E-2</v>
      </c>
      <c r="G1007" s="36">
        <v>43829</v>
      </c>
      <c r="H1007" s="124">
        <v>1.1498999999999999</v>
      </c>
      <c r="I1007" s="125">
        <v>8.4755350240407399</v>
      </c>
      <c r="J1007" s="123" t="s">
        <v>12399</v>
      </c>
      <c r="K1007" s="125">
        <v>0.68253412670633795</v>
      </c>
      <c r="L1007" s="125">
        <v>1.92222517494907</v>
      </c>
      <c r="M1007" s="130">
        <v>2.5855920114122801</v>
      </c>
      <c r="N1007" s="137">
        <f t="shared" si="165"/>
        <v>10.34236804564912</v>
      </c>
      <c r="O1007" s="132">
        <f t="shared" si="166"/>
        <v>0.10342368045649121</v>
      </c>
      <c r="P1007" s="134">
        <f t="shared" si="167"/>
        <v>1010</v>
      </c>
      <c r="Q1007" s="134">
        <v>1124</v>
      </c>
      <c r="R1007" s="134" t="str">
        <f t="shared" si="168"/>
        <v>1010/1124</v>
      </c>
      <c r="S1007" s="132">
        <f t="shared" si="169"/>
        <v>0.89857651245551606</v>
      </c>
      <c r="T1007" s="137">
        <f t="shared" si="170"/>
        <v>60</v>
      </c>
      <c r="U1007" s="133" t="e">
        <f ca="1">[1]!f_risk_annusharpe(A1007,"2019/9/30","2019/12/31",1,1,3)</f>
        <v>#NAME?</v>
      </c>
      <c r="V1007" s="134" t="e">
        <f t="shared" ca="1" si="171"/>
        <v>#NAME?</v>
      </c>
      <c r="W1007" s="134">
        <f t="shared" si="172"/>
        <v>1124</v>
      </c>
      <c r="X1007" s="134" t="e">
        <f t="shared" ca="1" si="173"/>
        <v>#NAME?</v>
      </c>
      <c r="Y1007" s="132" t="e">
        <f t="shared" ca="1" si="174"/>
        <v>#NAME?</v>
      </c>
      <c r="Z1007" s="137" t="e">
        <f t="shared" ca="1" si="175"/>
        <v>#NAME?</v>
      </c>
      <c r="AA1007" s="125">
        <v>5.5015587749862496</v>
      </c>
      <c r="AB1007" s="125">
        <v>8.4755350240407399</v>
      </c>
      <c r="AC1007" s="123" t="s">
        <v>12399</v>
      </c>
      <c r="AD1007" s="125">
        <v>10.2635361763297</v>
      </c>
      <c r="AE1007" s="123" t="s">
        <v>12400</v>
      </c>
      <c r="AF1007" s="125">
        <v>15.8594300674655</v>
      </c>
      <c r="AG1007" s="123" t="s">
        <v>12401</v>
      </c>
      <c r="AH1007" s="125">
        <v>15.06</v>
      </c>
      <c r="AI1007" s="123" t="s">
        <v>163</v>
      </c>
      <c r="AJ1007" s="123" t="s">
        <v>166</v>
      </c>
      <c r="AK1007" s="124">
        <v>3.6048007448999999</v>
      </c>
      <c r="AL1007" s="123" t="s">
        <v>159</v>
      </c>
      <c r="AM1007" s="36">
        <v>42587</v>
      </c>
      <c r="AN1007" s="123" t="s">
        <v>9271</v>
      </c>
      <c r="AO1007" s="123" t="s">
        <v>597</v>
      </c>
      <c r="AP1007" s="123" t="s">
        <v>269</v>
      </c>
      <c r="AQ1007" s="123" t="s">
        <v>162</v>
      </c>
    </row>
    <row r="1008" spans="1:43">
      <c r="A1008" s="123" t="s">
        <v>9032</v>
      </c>
      <c r="B1008" s="123" t="s">
        <v>9033</v>
      </c>
      <c r="C1008" s="36">
        <v>43830</v>
      </c>
      <c r="D1008" s="124">
        <v>1.1971000000000001</v>
      </c>
      <c r="E1008" s="124">
        <v>1.1971000000000001</v>
      </c>
      <c r="F1008" s="125">
        <v>0.108713831744445</v>
      </c>
      <c r="G1008" s="36">
        <v>43829</v>
      </c>
      <c r="H1008" s="124">
        <v>1.1958</v>
      </c>
      <c r="I1008" s="125">
        <v>8.4427937313162396</v>
      </c>
      <c r="J1008" s="123" t="s">
        <v>12402</v>
      </c>
      <c r="K1008" s="125">
        <v>0.53749895019736005</v>
      </c>
      <c r="L1008" s="125">
        <v>1.6213921901528101</v>
      </c>
      <c r="M1008" s="130">
        <v>2.3162393162393302</v>
      </c>
      <c r="N1008" s="137">
        <f t="shared" si="165"/>
        <v>9.2649572649573209</v>
      </c>
      <c r="O1008" s="132">
        <f t="shared" si="166"/>
        <v>9.2649572649573214E-2</v>
      </c>
      <c r="P1008" s="134">
        <f t="shared" si="167"/>
        <v>1033</v>
      </c>
      <c r="Q1008" s="134">
        <v>1124</v>
      </c>
      <c r="R1008" s="134" t="str">
        <f t="shared" si="168"/>
        <v>1033/1124</v>
      </c>
      <c r="S1008" s="132">
        <f t="shared" si="169"/>
        <v>0.91903914590747326</v>
      </c>
      <c r="T1008" s="137">
        <f t="shared" si="170"/>
        <v>60</v>
      </c>
      <c r="U1008" s="133" t="e">
        <f ca="1">[1]!f_risk_annusharpe(A1008,"2019/9/30","2019/12/31",1,1,3)</f>
        <v>#NAME?</v>
      </c>
      <c r="V1008" s="134" t="e">
        <f t="shared" ca="1" si="171"/>
        <v>#NAME?</v>
      </c>
      <c r="W1008" s="134">
        <f t="shared" si="172"/>
        <v>1124</v>
      </c>
      <c r="X1008" s="134" t="e">
        <f t="shared" ca="1" si="173"/>
        <v>#NAME?</v>
      </c>
      <c r="Y1008" s="132" t="e">
        <f t="shared" ca="1" si="174"/>
        <v>#NAME?</v>
      </c>
      <c r="Z1008" s="137" t="e">
        <f t="shared" ca="1" si="175"/>
        <v>#NAME?</v>
      </c>
      <c r="AA1008" s="125">
        <v>3.9059109452304601</v>
      </c>
      <c r="AB1008" s="125">
        <v>8.4427937313162396</v>
      </c>
      <c r="AC1008" s="123" t="s">
        <v>12402</v>
      </c>
      <c r="AD1008" s="125">
        <v>10.976175025493699</v>
      </c>
      <c r="AE1008" s="123" t="s">
        <v>12403</v>
      </c>
      <c r="AF1008" s="125">
        <v>19.459135814789001</v>
      </c>
      <c r="AG1008" s="123" t="s">
        <v>12404</v>
      </c>
      <c r="AH1008" s="125">
        <v>19.71</v>
      </c>
      <c r="AI1008" s="123" t="s">
        <v>163</v>
      </c>
      <c r="AJ1008" s="123" t="s">
        <v>189</v>
      </c>
      <c r="AK1008" s="124">
        <v>3.3549319223</v>
      </c>
      <c r="AL1008" s="123" t="s">
        <v>159</v>
      </c>
      <c r="AM1008" s="36">
        <v>42713</v>
      </c>
      <c r="AN1008" s="123" t="s">
        <v>9271</v>
      </c>
      <c r="AO1008" s="123" t="s">
        <v>591</v>
      </c>
      <c r="AP1008" s="123" t="s">
        <v>228</v>
      </c>
      <c r="AQ1008" s="123" t="s">
        <v>272</v>
      </c>
    </row>
    <row r="1009" spans="1:43">
      <c r="A1009" s="123" t="s">
        <v>9034</v>
      </c>
      <c r="B1009" s="123" t="s">
        <v>9035</v>
      </c>
      <c r="C1009" s="36">
        <v>43830</v>
      </c>
      <c r="D1009" s="124">
        <v>1.0931999999999999</v>
      </c>
      <c r="E1009" s="124">
        <v>1.0931999999999999</v>
      </c>
      <c r="F1009" s="125">
        <v>0.39489392965377601</v>
      </c>
      <c r="G1009" s="36">
        <v>43829</v>
      </c>
      <c r="H1009" s="124">
        <v>1.0889</v>
      </c>
      <c r="I1009" s="125">
        <v>8.3986117997025307</v>
      </c>
      <c r="J1009" s="123" t="s">
        <v>12405</v>
      </c>
      <c r="K1009" s="125">
        <v>2.2637979420018701</v>
      </c>
      <c r="L1009" s="125">
        <v>4.4924488625501704</v>
      </c>
      <c r="M1009" s="130">
        <v>4.5024376254660101</v>
      </c>
      <c r="N1009" s="137">
        <f t="shared" si="165"/>
        <v>18.00975050186404</v>
      </c>
      <c r="O1009" s="132">
        <f t="shared" si="166"/>
        <v>0.18009750501864041</v>
      </c>
      <c r="P1009" s="134">
        <f t="shared" si="167"/>
        <v>803</v>
      </c>
      <c r="Q1009" s="134">
        <v>1124</v>
      </c>
      <c r="R1009" s="134" t="str">
        <f t="shared" si="168"/>
        <v>803/1124</v>
      </c>
      <c r="S1009" s="132">
        <f t="shared" si="169"/>
        <v>0.71441281138790036</v>
      </c>
      <c r="T1009" s="137">
        <f t="shared" si="170"/>
        <v>64.279359430604984</v>
      </c>
      <c r="U1009" s="133" t="e">
        <f ca="1">[1]!f_risk_annusharpe(A1009,"2019/9/30","2019/12/31",1,1,3)</f>
        <v>#NAME?</v>
      </c>
      <c r="V1009" s="134" t="e">
        <f t="shared" ca="1" si="171"/>
        <v>#NAME?</v>
      </c>
      <c r="W1009" s="134">
        <f t="shared" si="172"/>
        <v>1124</v>
      </c>
      <c r="X1009" s="134" t="e">
        <f t="shared" ca="1" si="173"/>
        <v>#NAME?</v>
      </c>
      <c r="Y1009" s="132" t="e">
        <f t="shared" ca="1" si="174"/>
        <v>#NAME?</v>
      </c>
      <c r="Z1009" s="137" t="e">
        <f t="shared" ca="1" si="175"/>
        <v>#NAME?</v>
      </c>
      <c r="AA1009" s="125">
        <v>6.4978080857281997</v>
      </c>
      <c r="AB1009" s="125">
        <v>8.3986117997025307</v>
      </c>
      <c r="AC1009" s="123" t="s">
        <v>12405</v>
      </c>
      <c r="AD1009" s="126">
        <v>0</v>
      </c>
      <c r="AE1009" s="123"/>
      <c r="AF1009" s="126">
        <v>0</v>
      </c>
      <c r="AG1009" s="123"/>
      <c r="AH1009" s="125">
        <v>9.3199999999999896</v>
      </c>
      <c r="AI1009" s="123" t="s">
        <v>174</v>
      </c>
      <c r="AJ1009" s="123" t="s">
        <v>95</v>
      </c>
      <c r="AK1009" s="124">
        <v>1.3488864980999999</v>
      </c>
      <c r="AL1009" s="123" t="s">
        <v>159</v>
      </c>
      <c r="AM1009" s="36">
        <v>43370</v>
      </c>
      <c r="AN1009" s="123" t="s">
        <v>9271</v>
      </c>
      <c r="AO1009" s="123" t="s">
        <v>258</v>
      </c>
      <c r="AP1009" s="123" t="s">
        <v>240</v>
      </c>
      <c r="AQ1009" s="123" t="s">
        <v>185</v>
      </c>
    </row>
    <row r="1010" spans="1:43">
      <c r="A1010" s="123" t="s">
        <v>9036</v>
      </c>
      <c r="B1010" s="123" t="s">
        <v>9037</v>
      </c>
      <c r="C1010" s="36">
        <v>43830</v>
      </c>
      <c r="D1010" s="124">
        <v>1.0998000000000001</v>
      </c>
      <c r="E1010" s="124">
        <v>1.1448</v>
      </c>
      <c r="F1010" s="125">
        <v>0.12745812090313699</v>
      </c>
      <c r="G1010" s="36">
        <v>43829</v>
      </c>
      <c r="H1010" s="124">
        <v>1.0984</v>
      </c>
      <c r="I1010" s="125">
        <v>8.3976782287823006</v>
      </c>
      <c r="J1010" s="123" t="s">
        <v>12406</v>
      </c>
      <c r="K1010" s="125">
        <v>0.64055636896047696</v>
      </c>
      <c r="L1010" s="125">
        <v>1.9538187416570401</v>
      </c>
      <c r="M1010" s="130">
        <v>3.24007039740472</v>
      </c>
      <c r="N1010" s="137">
        <f t="shared" si="165"/>
        <v>12.96028158961888</v>
      </c>
      <c r="O1010" s="132">
        <f t="shared" si="166"/>
        <v>0.1296028158961888</v>
      </c>
      <c r="P1010" s="134">
        <f t="shared" si="167"/>
        <v>926</v>
      </c>
      <c r="Q1010" s="134">
        <v>1124</v>
      </c>
      <c r="R1010" s="134" t="str">
        <f t="shared" si="168"/>
        <v>926/1124</v>
      </c>
      <c r="S1010" s="132">
        <f t="shared" si="169"/>
        <v>0.82384341637010672</v>
      </c>
      <c r="T1010" s="137">
        <f t="shared" si="170"/>
        <v>60</v>
      </c>
      <c r="U1010" s="133" t="e">
        <f ca="1">[1]!f_risk_annusharpe(A1010,"2019/9/30","2019/12/31",1,1,3)</f>
        <v>#NAME?</v>
      </c>
      <c r="V1010" s="134" t="e">
        <f t="shared" ca="1" si="171"/>
        <v>#NAME?</v>
      </c>
      <c r="W1010" s="134">
        <f t="shared" si="172"/>
        <v>1124</v>
      </c>
      <c r="X1010" s="134" t="e">
        <f t="shared" ca="1" si="173"/>
        <v>#NAME?</v>
      </c>
      <c r="Y1010" s="132" t="e">
        <f t="shared" ca="1" si="174"/>
        <v>#NAME?</v>
      </c>
      <c r="Z1010" s="137" t="e">
        <f t="shared" ca="1" si="175"/>
        <v>#NAME?</v>
      </c>
      <c r="AA1010" s="125">
        <v>8.8715253444835191</v>
      </c>
      <c r="AB1010" s="125">
        <v>8.3976782287823006</v>
      </c>
      <c r="AC1010" s="123" t="s">
        <v>12406</v>
      </c>
      <c r="AD1010" s="125">
        <v>11.163891053755099</v>
      </c>
      <c r="AE1010" s="123" t="s">
        <v>12407</v>
      </c>
      <c r="AF1010" s="125">
        <v>14.211450623068499</v>
      </c>
      <c r="AG1010" s="123" t="s">
        <v>12408</v>
      </c>
      <c r="AH1010" s="125">
        <v>14.56550612</v>
      </c>
      <c r="AI1010" s="123" t="s">
        <v>163</v>
      </c>
      <c r="AJ1010" s="123" t="s">
        <v>166</v>
      </c>
      <c r="AK1010" s="124">
        <v>2.4554999121000001</v>
      </c>
      <c r="AL1010" s="123" t="s">
        <v>159</v>
      </c>
      <c r="AM1010" s="36">
        <v>42702</v>
      </c>
      <c r="AN1010" s="123" t="s">
        <v>9271</v>
      </c>
      <c r="AO1010" s="123" t="s">
        <v>262</v>
      </c>
      <c r="AP1010" s="123" t="s">
        <v>263</v>
      </c>
      <c r="AQ1010" s="123" t="s">
        <v>162</v>
      </c>
    </row>
    <row r="1011" spans="1:43">
      <c r="A1011" s="123" t="s">
        <v>9038</v>
      </c>
      <c r="B1011" s="123" t="s">
        <v>9039</v>
      </c>
      <c r="C1011" s="36">
        <v>43830</v>
      </c>
      <c r="D1011" s="124">
        <v>1.1419999999999999</v>
      </c>
      <c r="E1011" s="124">
        <v>1.2150000000000001</v>
      </c>
      <c r="F1011" s="125">
        <v>8.7642418930751906E-2</v>
      </c>
      <c r="G1011" s="36">
        <v>43829</v>
      </c>
      <c r="H1011" s="124">
        <v>1.141</v>
      </c>
      <c r="I1011" s="125">
        <v>8.3334324056691997</v>
      </c>
      <c r="J1011" s="123" t="s">
        <v>12409</v>
      </c>
      <c r="K1011" s="125">
        <v>0.43975373790677402</v>
      </c>
      <c r="L1011" s="125">
        <v>1.7825207199238</v>
      </c>
      <c r="M1011" s="130">
        <v>3.6297534008661598</v>
      </c>
      <c r="N1011" s="137">
        <f t="shared" si="165"/>
        <v>14.519013603464639</v>
      </c>
      <c r="O1011" s="132">
        <f t="shared" si="166"/>
        <v>0.14519013603464639</v>
      </c>
      <c r="P1011" s="134">
        <f t="shared" si="167"/>
        <v>886</v>
      </c>
      <c r="Q1011" s="134">
        <v>1124</v>
      </c>
      <c r="R1011" s="134" t="str">
        <f t="shared" si="168"/>
        <v>886/1124</v>
      </c>
      <c r="S1011" s="132">
        <f t="shared" si="169"/>
        <v>0.78825622775800708</v>
      </c>
      <c r="T1011" s="137">
        <f t="shared" si="170"/>
        <v>60.587188612099645</v>
      </c>
      <c r="U1011" s="133" t="e">
        <f ca="1">[1]!f_risk_annusharpe(A1011,"2019/9/30","2019/12/31",1,1,3)</f>
        <v>#NAME?</v>
      </c>
      <c r="V1011" s="134" t="e">
        <f t="shared" ca="1" si="171"/>
        <v>#NAME?</v>
      </c>
      <c r="W1011" s="134">
        <f t="shared" si="172"/>
        <v>1124</v>
      </c>
      <c r="X1011" s="134" t="e">
        <f t="shared" ca="1" si="173"/>
        <v>#NAME?</v>
      </c>
      <c r="Y1011" s="132" t="e">
        <f t="shared" ca="1" si="174"/>
        <v>#NAME?</v>
      </c>
      <c r="Z1011" s="137" t="e">
        <f t="shared" ca="1" si="175"/>
        <v>#NAME?</v>
      </c>
      <c r="AA1011" s="125">
        <v>7.3358869875691202</v>
      </c>
      <c r="AB1011" s="125">
        <v>8.3334324056691997</v>
      </c>
      <c r="AC1011" s="123" t="s">
        <v>12409</v>
      </c>
      <c r="AD1011" s="125">
        <v>11.4781811872146</v>
      </c>
      <c r="AE1011" s="123" t="s">
        <v>12410</v>
      </c>
      <c r="AF1011" s="125">
        <v>18.743782490272402</v>
      </c>
      <c r="AG1011" s="123" t="s">
        <v>12411</v>
      </c>
      <c r="AH1011" s="125">
        <v>22.068608399999999</v>
      </c>
      <c r="AI1011" s="123" t="s">
        <v>163</v>
      </c>
      <c r="AJ1011" s="123" t="s">
        <v>166</v>
      </c>
      <c r="AK1011" s="124">
        <v>3.2881628737000002</v>
      </c>
      <c r="AL1011" s="123" t="s">
        <v>159</v>
      </c>
      <c r="AM1011" s="36">
        <v>42443</v>
      </c>
      <c r="AN1011" s="123" t="s">
        <v>9271</v>
      </c>
      <c r="AO1011" s="123" t="s">
        <v>327</v>
      </c>
      <c r="AP1011" s="123" t="s">
        <v>240</v>
      </c>
      <c r="AQ1011" s="123" t="s">
        <v>183</v>
      </c>
    </row>
    <row r="1012" spans="1:43">
      <c r="A1012" s="123" t="s">
        <v>9040</v>
      </c>
      <c r="B1012" s="123" t="s">
        <v>9041</v>
      </c>
      <c r="C1012" s="36">
        <v>43830</v>
      </c>
      <c r="D1012" s="124">
        <v>1.1579999999999999</v>
      </c>
      <c r="E1012" s="124">
        <v>1.218</v>
      </c>
      <c r="F1012" s="125">
        <v>0</v>
      </c>
      <c r="G1012" s="36">
        <v>43829</v>
      </c>
      <c r="H1012" s="124">
        <v>1.1579999999999999</v>
      </c>
      <c r="I1012" s="125">
        <v>8.3255378858746401</v>
      </c>
      <c r="J1012" s="123" t="s">
        <v>12412</v>
      </c>
      <c r="K1012" s="125">
        <v>0.52083333333333204</v>
      </c>
      <c r="L1012" s="125">
        <v>1.4010507880910601</v>
      </c>
      <c r="M1012" s="130">
        <v>2.2968197879858701</v>
      </c>
      <c r="N1012" s="137">
        <f t="shared" si="165"/>
        <v>9.1872791519434802</v>
      </c>
      <c r="O1012" s="132">
        <f t="shared" si="166"/>
        <v>9.1872791519434796E-2</v>
      </c>
      <c r="P1012" s="134">
        <f t="shared" si="167"/>
        <v>1034</v>
      </c>
      <c r="Q1012" s="134">
        <v>1124</v>
      </c>
      <c r="R1012" s="134" t="str">
        <f t="shared" si="168"/>
        <v>1034/1124</v>
      </c>
      <c r="S1012" s="132">
        <f t="shared" si="169"/>
        <v>0.91992882562277578</v>
      </c>
      <c r="T1012" s="137">
        <f t="shared" si="170"/>
        <v>60</v>
      </c>
      <c r="U1012" s="133" t="e">
        <f ca="1">[1]!f_risk_annusharpe(A1012,"2019/9/30","2019/12/31",1,1,3)</f>
        <v>#NAME?</v>
      </c>
      <c r="V1012" s="134" t="e">
        <f t="shared" ca="1" si="171"/>
        <v>#NAME?</v>
      </c>
      <c r="W1012" s="134">
        <f t="shared" si="172"/>
        <v>1124</v>
      </c>
      <c r="X1012" s="134" t="e">
        <f t="shared" ca="1" si="173"/>
        <v>#NAME?</v>
      </c>
      <c r="Y1012" s="132" t="e">
        <f t="shared" ca="1" si="174"/>
        <v>#NAME?</v>
      </c>
      <c r="Z1012" s="137" t="e">
        <f t="shared" ca="1" si="175"/>
        <v>#NAME?</v>
      </c>
      <c r="AA1012" s="125">
        <v>5.6569343065693101</v>
      </c>
      <c r="AB1012" s="125">
        <v>8.3255378858746401</v>
      </c>
      <c r="AC1012" s="123" t="s">
        <v>12412</v>
      </c>
      <c r="AD1012" s="125">
        <v>13.1800517560074</v>
      </c>
      <c r="AE1012" s="123" t="s">
        <v>12413</v>
      </c>
      <c r="AF1012" s="125">
        <v>19.824673189823901</v>
      </c>
      <c r="AG1012" s="123" t="s">
        <v>12414</v>
      </c>
      <c r="AH1012" s="125">
        <v>22.460816000000001</v>
      </c>
      <c r="AI1012" s="123" t="s">
        <v>163</v>
      </c>
      <c r="AJ1012" s="123" t="s">
        <v>166</v>
      </c>
      <c r="AK1012" s="124">
        <v>7.8566220757999998</v>
      </c>
      <c r="AL1012" s="123" t="s">
        <v>159</v>
      </c>
      <c r="AM1012" s="36">
        <v>42482</v>
      </c>
      <c r="AN1012" s="123" t="s">
        <v>9271</v>
      </c>
      <c r="AO1012" s="123" t="s">
        <v>5992</v>
      </c>
      <c r="AP1012" s="123" t="s">
        <v>266</v>
      </c>
      <c r="AQ1012" s="123" t="s">
        <v>247</v>
      </c>
    </row>
    <row r="1013" spans="1:43">
      <c r="A1013" s="123" t="s">
        <v>9042</v>
      </c>
      <c r="B1013" s="123" t="s">
        <v>9043</v>
      </c>
      <c r="C1013" s="36">
        <v>43830</v>
      </c>
      <c r="D1013" s="124">
        <v>1.0952</v>
      </c>
      <c r="E1013" s="124">
        <v>1.1931</v>
      </c>
      <c r="F1013" s="125">
        <v>8.2244357123267206E-2</v>
      </c>
      <c r="G1013" s="36">
        <v>43829</v>
      </c>
      <c r="H1013" s="124">
        <v>1.0943000000000001</v>
      </c>
      <c r="I1013" s="125">
        <v>8.3069413456979895</v>
      </c>
      <c r="J1013" s="123" t="s">
        <v>12415</v>
      </c>
      <c r="K1013" s="125">
        <v>0.311412346583606</v>
      </c>
      <c r="L1013" s="125">
        <v>0.96799030955088095</v>
      </c>
      <c r="M1013" s="130">
        <v>1.9454333880385699</v>
      </c>
      <c r="N1013" s="137">
        <f t="shared" si="165"/>
        <v>7.7817335521542796</v>
      </c>
      <c r="O1013" s="132">
        <f t="shared" si="166"/>
        <v>7.7817335521542796E-2</v>
      </c>
      <c r="P1013" s="134">
        <f t="shared" si="167"/>
        <v>1066</v>
      </c>
      <c r="Q1013" s="134">
        <v>1124</v>
      </c>
      <c r="R1013" s="134" t="str">
        <f t="shared" si="168"/>
        <v>1066/1124</v>
      </c>
      <c r="S1013" s="132">
        <f t="shared" si="169"/>
        <v>0.94839857651245552</v>
      </c>
      <c r="T1013" s="137">
        <f t="shared" si="170"/>
        <v>60</v>
      </c>
      <c r="U1013" s="133" t="e">
        <f ca="1">[1]!f_risk_annusharpe(A1013,"2019/9/30","2019/12/31",1,1,3)</f>
        <v>#NAME?</v>
      </c>
      <c r="V1013" s="134" t="e">
        <f t="shared" ca="1" si="171"/>
        <v>#NAME?</v>
      </c>
      <c r="W1013" s="134">
        <f t="shared" si="172"/>
        <v>1124</v>
      </c>
      <c r="X1013" s="134" t="e">
        <f t="shared" ca="1" si="173"/>
        <v>#NAME?</v>
      </c>
      <c r="Y1013" s="132" t="e">
        <f t="shared" ca="1" si="174"/>
        <v>#NAME?</v>
      </c>
      <c r="Z1013" s="137" t="e">
        <f t="shared" ca="1" si="175"/>
        <v>#NAME?</v>
      </c>
      <c r="AA1013" s="125">
        <v>3.9977011573163299</v>
      </c>
      <c r="AB1013" s="125">
        <v>8.3069413456979895</v>
      </c>
      <c r="AC1013" s="123" t="s">
        <v>12415</v>
      </c>
      <c r="AD1013" s="125">
        <v>13.614498909445</v>
      </c>
      <c r="AE1013" s="123" t="s">
        <v>12416</v>
      </c>
      <c r="AF1013" s="125">
        <v>20.455462480000001</v>
      </c>
      <c r="AG1013" s="123" t="s">
        <v>12417</v>
      </c>
      <c r="AH1013" s="125">
        <v>20.455462480000001</v>
      </c>
      <c r="AI1013" s="123" t="s">
        <v>163</v>
      </c>
      <c r="AJ1013" s="123" t="s">
        <v>166</v>
      </c>
      <c r="AK1013" s="124">
        <v>6.4331097842</v>
      </c>
      <c r="AL1013" s="123" t="s">
        <v>159</v>
      </c>
      <c r="AM1013" s="36">
        <v>42731</v>
      </c>
      <c r="AN1013" s="123" t="s">
        <v>9271</v>
      </c>
      <c r="AO1013" s="123" t="s">
        <v>12418</v>
      </c>
      <c r="AP1013" s="123" t="s">
        <v>161</v>
      </c>
      <c r="AQ1013" s="123" t="s">
        <v>207</v>
      </c>
    </row>
    <row r="1014" spans="1:43">
      <c r="A1014" s="123" t="s">
        <v>9044</v>
      </c>
      <c r="B1014" s="123" t="s">
        <v>9045</v>
      </c>
      <c r="C1014" s="36">
        <v>43830</v>
      </c>
      <c r="D1014" s="124">
        <v>1.3420000000000001</v>
      </c>
      <c r="E1014" s="124">
        <v>1.3420000000000001</v>
      </c>
      <c r="F1014" s="125">
        <v>0.14925373134328401</v>
      </c>
      <c r="G1014" s="36">
        <v>43829</v>
      </c>
      <c r="H1014" s="124">
        <v>1.34</v>
      </c>
      <c r="I1014" s="125">
        <v>8.2258064516129092</v>
      </c>
      <c r="J1014" s="123" t="s">
        <v>12419</v>
      </c>
      <c r="K1014" s="125">
        <v>0.97817908201656301</v>
      </c>
      <c r="L1014" s="125">
        <v>3.7094281298299898</v>
      </c>
      <c r="M1014" s="130">
        <v>3.9504260263361899</v>
      </c>
      <c r="N1014" s="137">
        <f t="shared" si="165"/>
        <v>15.80170410534476</v>
      </c>
      <c r="O1014" s="132">
        <f t="shared" si="166"/>
        <v>0.1580170410534476</v>
      </c>
      <c r="P1014" s="134">
        <f t="shared" si="167"/>
        <v>853</v>
      </c>
      <c r="Q1014" s="134">
        <v>1124</v>
      </c>
      <c r="R1014" s="134" t="str">
        <f t="shared" si="168"/>
        <v>853/1124</v>
      </c>
      <c r="S1014" s="132">
        <f t="shared" si="169"/>
        <v>0.75889679715302494</v>
      </c>
      <c r="T1014" s="137">
        <f t="shared" si="170"/>
        <v>62.055160142348754</v>
      </c>
      <c r="U1014" s="133" t="e">
        <f ca="1">[1]!f_risk_annusharpe(A1014,"2019/9/30","2019/12/31",1,1,3)</f>
        <v>#NAME?</v>
      </c>
      <c r="V1014" s="134" t="e">
        <f t="shared" ca="1" si="171"/>
        <v>#NAME?</v>
      </c>
      <c r="W1014" s="134">
        <f t="shared" si="172"/>
        <v>1124</v>
      </c>
      <c r="X1014" s="134" t="e">
        <f t="shared" ca="1" si="173"/>
        <v>#NAME?</v>
      </c>
      <c r="Y1014" s="132" t="e">
        <f t="shared" ca="1" si="174"/>
        <v>#NAME?</v>
      </c>
      <c r="Z1014" s="137" t="e">
        <f t="shared" ca="1" si="175"/>
        <v>#NAME?</v>
      </c>
      <c r="AA1014" s="125">
        <v>4.0310077519379899</v>
      </c>
      <c r="AB1014" s="125">
        <v>8.2258064516129092</v>
      </c>
      <c r="AC1014" s="123" t="s">
        <v>12419</v>
      </c>
      <c r="AD1014" s="125">
        <v>0.75075075075075104</v>
      </c>
      <c r="AE1014" s="123" t="s">
        <v>12420</v>
      </c>
      <c r="AF1014" s="125">
        <v>3.8699690402476801</v>
      </c>
      <c r="AG1014" s="123" t="s">
        <v>12421</v>
      </c>
      <c r="AH1014" s="125">
        <v>34.200000000000003</v>
      </c>
      <c r="AI1014" s="123" t="s">
        <v>157</v>
      </c>
      <c r="AJ1014" s="123" t="s">
        <v>158</v>
      </c>
      <c r="AK1014" s="124">
        <v>1.3246393572999999</v>
      </c>
      <c r="AL1014" s="123" t="s">
        <v>159</v>
      </c>
      <c r="AM1014" s="36">
        <v>41711</v>
      </c>
      <c r="AN1014" s="123" t="s">
        <v>9271</v>
      </c>
      <c r="AO1014" s="123" t="s">
        <v>12422</v>
      </c>
      <c r="AP1014" s="123" t="s">
        <v>394</v>
      </c>
      <c r="AQ1014" s="123" t="s">
        <v>162</v>
      </c>
    </row>
    <row r="1015" spans="1:43">
      <c r="A1015" s="123" t="s">
        <v>9046</v>
      </c>
      <c r="B1015" s="123" t="s">
        <v>9047</v>
      </c>
      <c r="C1015" s="36">
        <v>43830</v>
      </c>
      <c r="D1015" s="124">
        <v>1.1455</v>
      </c>
      <c r="E1015" s="124">
        <v>1.1455</v>
      </c>
      <c r="F1015" s="125">
        <v>6.98873067179097E-2</v>
      </c>
      <c r="G1015" s="36">
        <v>43829</v>
      </c>
      <c r="H1015" s="124">
        <v>1.1447000000000001</v>
      </c>
      <c r="I1015" s="125">
        <v>8.0558437883218499</v>
      </c>
      <c r="J1015" s="123" t="s">
        <v>12423</v>
      </c>
      <c r="K1015" s="125">
        <v>0.94289742685935196</v>
      </c>
      <c r="L1015" s="125">
        <v>2.5974025974025898</v>
      </c>
      <c r="M1015" s="130">
        <v>3.9851125635439399</v>
      </c>
      <c r="N1015" s="137">
        <f t="shared" si="165"/>
        <v>15.94045025417576</v>
      </c>
      <c r="O1015" s="132">
        <f t="shared" si="166"/>
        <v>0.15940450254175759</v>
      </c>
      <c r="P1015" s="134">
        <f t="shared" si="167"/>
        <v>848</v>
      </c>
      <c r="Q1015" s="134">
        <v>1124</v>
      </c>
      <c r="R1015" s="134" t="str">
        <f t="shared" si="168"/>
        <v>848/1124</v>
      </c>
      <c r="S1015" s="132">
        <f t="shared" si="169"/>
        <v>0.75444839857651247</v>
      </c>
      <c r="T1015" s="137">
        <f t="shared" si="170"/>
        <v>62.277580071174377</v>
      </c>
      <c r="U1015" s="133" t="e">
        <f ca="1">[1]!f_risk_annusharpe(A1015,"2019/9/30","2019/12/31",1,1,3)</f>
        <v>#NAME?</v>
      </c>
      <c r="V1015" s="134" t="e">
        <f t="shared" ca="1" si="171"/>
        <v>#NAME?</v>
      </c>
      <c r="W1015" s="134">
        <f t="shared" si="172"/>
        <v>1124</v>
      </c>
      <c r="X1015" s="134" t="e">
        <f t="shared" ca="1" si="173"/>
        <v>#NAME?</v>
      </c>
      <c r="Y1015" s="132" t="e">
        <f t="shared" ca="1" si="174"/>
        <v>#NAME?</v>
      </c>
      <c r="Z1015" s="137" t="e">
        <f t="shared" ca="1" si="175"/>
        <v>#NAME?</v>
      </c>
      <c r="AA1015" s="125">
        <v>4.1268975547677398</v>
      </c>
      <c r="AB1015" s="125">
        <v>8.0558437883218499</v>
      </c>
      <c r="AC1015" s="123" t="s">
        <v>12423</v>
      </c>
      <c r="AD1015" s="125">
        <v>10.9980620155039</v>
      </c>
      <c r="AE1015" s="123" t="s">
        <v>12424</v>
      </c>
      <c r="AF1015" s="125">
        <v>13.3036597428289</v>
      </c>
      <c r="AG1015" s="123" t="s">
        <v>12425</v>
      </c>
      <c r="AH1015" s="125">
        <v>14.55</v>
      </c>
      <c r="AI1015" s="123" t="s">
        <v>163</v>
      </c>
      <c r="AJ1015" s="123" t="s">
        <v>166</v>
      </c>
      <c r="AK1015" s="124">
        <v>0.63229420169999995</v>
      </c>
      <c r="AL1015" s="123" t="s">
        <v>159</v>
      </c>
      <c r="AM1015" s="36">
        <v>42488</v>
      </c>
      <c r="AN1015" s="123" t="s">
        <v>9271</v>
      </c>
      <c r="AO1015" s="123" t="s">
        <v>232</v>
      </c>
      <c r="AP1015" s="123" t="s">
        <v>233</v>
      </c>
      <c r="AQ1015" s="123" t="s">
        <v>165</v>
      </c>
    </row>
    <row r="1016" spans="1:43">
      <c r="A1016" s="123" t="s">
        <v>9048</v>
      </c>
      <c r="B1016" s="123" t="s">
        <v>9049</v>
      </c>
      <c r="C1016" s="36">
        <v>43830</v>
      </c>
      <c r="D1016" s="124">
        <v>1.0584</v>
      </c>
      <c r="E1016" s="124">
        <v>1.1584000000000001</v>
      </c>
      <c r="F1016" s="125">
        <v>0.113507377979584</v>
      </c>
      <c r="G1016" s="36">
        <v>43829</v>
      </c>
      <c r="H1016" s="124">
        <v>1.0571999999999999</v>
      </c>
      <c r="I1016" s="125">
        <v>7.9861836211699204</v>
      </c>
      <c r="J1016" s="123" t="s">
        <v>12426</v>
      </c>
      <c r="K1016" s="125">
        <v>0.68493150684933002</v>
      </c>
      <c r="L1016" s="125">
        <v>6.1837407217312901</v>
      </c>
      <c r="M1016" s="130">
        <v>6.7972831373037002</v>
      </c>
      <c r="N1016" s="137">
        <f t="shared" si="165"/>
        <v>27.189132549214801</v>
      </c>
      <c r="O1016" s="132">
        <f t="shared" si="166"/>
        <v>0.27189132549214801</v>
      </c>
      <c r="P1016" s="134">
        <f t="shared" si="167"/>
        <v>615</v>
      </c>
      <c r="Q1016" s="134">
        <v>1124</v>
      </c>
      <c r="R1016" s="134" t="str">
        <f t="shared" si="168"/>
        <v>615/1124</v>
      </c>
      <c r="S1016" s="132">
        <f t="shared" si="169"/>
        <v>0.54715302491103202</v>
      </c>
      <c r="T1016" s="137">
        <f t="shared" si="170"/>
        <v>72.642348754448406</v>
      </c>
      <c r="U1016" s="133" t="e">
        <f ca="1">[1]!f_risk_annusharpe(A1016,"2019/9/30","2019/12/31",1,1,3)</f>
        <v>#NAME?</v>
      </c>
      <c r="V1016" s="134" t="e">
        <f t="shared" ca="1" si="171"/>
        <v>#NAME?</v>
      </c>
      <c r="W1016" s="134">
        <f t="shared" si="172"/>
        <v>1124</v>
      </c>
      <c r="X1016" s="134" t="e">
        <f t="shared" ca="1" si="173"/>
        <v>#NAME?</v>
      </c>
      <c r="Y1016" s="132" t="e">
        <f t="shared" ca="1" si="174"/>
        <v>#NAME?</v>
      </c>
      <c r="Z1016" s="137" t="e">
        <f t="shared" ca="1" si="175"/>
        <v>#NAME?</v>
      </c>
      <c r="AA1016" s="125">
        <v>9.16192956636006</v>
      </c>
      <c r="AB1016" s="125">
        <v>7.9861836211699204</v>
      </c>
      <c r="AC1016" s="123" t="s">
        <v>12426</v>
      </c>
      <c r="AD1016" s="125">
        <v>11.5063468456376</v>
      </c>
      <c r="AE1016" s="123" t="s">
        <v>12427</v>
      </c>
      <c r="AF1016" s="125">
        <v>15.149623524752499</v>
      </c>
      <c r="AG1016" s="123" t="s">
        <v>12428</v>
      </c>
      <c r="AH1016" s="125">
        <v>16.301119759999999</v>
      </c>
      <c r="AI1016" s="123" t="s">
        <v>163</v>
      </c>
      <c r="AJ1016" s="123" t="s">
        <v>189</v>
      </c>
      <c r="AK1016" s="124">
        <v>0.54188177019999995</v>
      </c>
      <c r="AL1016" s="123" t="s">
        <v>159</v>
      </c>
      <c r="AM1016" s="36">
        <v>42418</v>
      </c>
      <c r="AN1016" s="123" t="s">
        <v>9271</v>
      </c>
      <c r="AO1016" s="123" t="s">
        <v>11610</v>
      </c>
      <c r="AP1016" s="123" t="s">
        <v>215</v>
      </c>
      <c r="AQ1016" s="123" t="s">
        <v>185</v>
      </c>
    </row>
    <row r="1017" spans="1:43">
      <c r="A1017" s="123" t="s">
        <v>9050</v>
      </c>
      <c r="B1017" s="123" t="s">
        <v>9051</v>
      </c>
      <c r="C1017" s="36">
        <v>43830</v>
      </c>
      <c r="D1017" s="124">
        <v>1.25</v>
      </c>
      <c r="E1017" s="124">
        <v>1.25</v>
      </c>
      <c r="F1017" s="125">
        <v>0.16025641025640999</v>
      </c>
      <c r="G1017" s="36">
        <v>43829</v>
      </c>
      <c r="H1017" s="124">
        <v>1.248</v>
      </c>
      <c r="I1017" s="125">
        <v>7.8515962036238101</v>
      </c>
      <c r="J1017" s="123" t="s">
        <v>12429</v>
      </c>
      <c r="K1017" s="125">
        <v>0.72522159548750198</v>
      </c>
      <c r="L1017" s="125">
        <v>2.1241830065359499</v>
      </c>
      <c r="M1017" s="130">
        <v>2.9654036243822102</v>
      </c>
      <c r="N1017" s="137">
        <f t="shared" si="165"/>
        <v>11.861614497528841</v>
      </c>
      <c r="O1017" s="132">
        <f t="shared" si="166"/>
        <v>0.11861614497528841</v>
      </c>
      <c r="P1017" s="134">
        <f t="shared" si="167"/>
        <v>964</v>
      </c>
      <c r="Q1017" s="134">
        <v>1124</v>
      </c>
      <c r="R1017" s="134" t="str">
        <f t="shared" si="168"/>
        <v>964/1124</v>
      </c>
      <c r="S1017" s="132">
        <f t="shared" si="169"/>
        <v>0.85765124555160144</v>
      </c>
      <c r="T1017" s="137">
        <f t="shared" si="170"/>
        <v>60</v>
      </c>
      <c r="U1017" s="133" t="e">
        <f ca="1">[1]!f_risk_annusharpe(A1017,"2019/9/30","2019/12/31",1,1,3)</f>
        <v>#NAME?</v>
      </c>
      <c r="V1017" s="134" t="e">
        <f t="shared" ca="1" si="171"/>
        <v>#NAME?</v>
      </c>
      <c r="W1017" s="134">
        <f t="shared" si="172"/>
        <v>1124</v>
      </c>
      <c r="X1017" s="134" t="e">
        <f t="shared" ca="1" si="173"/>
        <v>#NAME?</v>
      </c>
      <c r="Y1017" s="132" t="e">
        <f t="shared" ca="1" si="174"/>
        <v>#NAME?</v>
      </c>
      <c r="Z1017" s="137" t="e">
        <f t="shared" ca="1" si="175"/>
        <v>#NAME?</v>
      </c>
      <c r="AA1017" s="125">
        <v>5.1303616484440697</v>
      </c>
      <c r="AB1017" s="125">
        <v>7.8515962036238101</v>
      </c>
      <c r="AC1017" s="123" t="s">
        <v>12429</v>
      </c>
      <c r="AD1017" s="125">
        <v>12.714156898106401</v>
      </c>
      <c r="AE1017" s="123" t="s">
        <v>12430</v>
      </c>
      <c r="AF1017" s="125">
        <v>16.822429906541998</v>
      </c>
      <c r="AG1017" s="123" t="s">
        <v>12431</v>
      </c>
      <c r="AH1017" s="125">
        <v>25</v>
      </c>
      <c r="AI1017" s="123" t="s">
        <v>157</v>
      </c>
      <c r="AJ1017" s="123" t="s">
        <v>166</v>
      </c>
      <c r="AK1017" s="124">
        <v>5.5755677512000004</v>
      </c>
      <c r="AL1017" s="123" t="s">
        <v>159</v>
      </c>
      <c r="AM1017" s="36">
        <v>42104</v>
      </c>
      <c r="AN1017" s="123" t="s">
        <v>9271</v>
      </c>
      <c r="AO1017" s="123" t="s">
        <v>12237</v>
      </c>
      <c r="AP1017" s="123" t="s">
        <v>248</v>
      </c>
      <c r="AQ1017" s="123" t="s">
        <v>272</v>
      </c>
    </row>
    <row r="1018" spans="1:43">
      <c r="A1018" s="123" t="s">
        <v>9052</v>
      </c>
      <c r="B1018" s="123" t="s">
        <v>9053</v>
      </c>
      <c r="C1018" s="36">
        <v>43830</v>
      </c>
      <c r="D1018" s="124">
        <v>1.518</v>
      </c>
      <c r="E1018" s="124">
        <v>1.518</v>
      </c>
      <c r="F1018" s="125">
        <v>0</v>
      </c>
      <c r="G1018" s="36">
        <v>43829</v>
      </c>
      <c r="H1018" s="124">
        <v>1.518</v>
      </c>
      <c r="I1018" s="125">
        <v>7.8125000000000098</v>
      </c>
      <c r="J1018" s="123" t="s">
        <v>12432</v>
      </c>
      <c r="K1018" s="125">
        <v>0.46326935804104002</v>
      </c>
      <c r="L1018" s="125">
        <v>1.3351134846462001</v>
      </c>
      <c r="M1018" s="130">
        <v>1.8791946308724801</v>
      </c>
      <c r="N1018" s="137">
        <f t="shared" si="165"/>
        <v>7.5167785234899203</v>
      </c>
      <c r="O1018" s="132">
        <f t="shared" si="166"/>
        <v>7.5167785234899198E-2</v>
      </c>
      <c r="P1018" s="134">
        <f t="shared" si="167"/>
        <v>1071</v>
      </c>
      <c r="Q1018" s="134">
        <v>1124</v>
      </c>
      <c r="R1018" s="134" t="str">
        <f t="shared" si="168"/>
        <v>1071/1124</v>
      </c>
      <c r="S1018" s="132">
        <f t="shared" si="169"/>
        <v>0.95284697508896798</v>
      </c>
      <c r="T1018" s="137">
        <f t="shared" si="170"/>
        <v>60</v>
      </c>
      <c r="U1018" s="133" t="e">
        <f ca="1">[1]!f_risk_annusharpe(A1018,"2019/9/30","2019/12/31",1,1,3)</f>
        <v>#NAME?</v>
      </c>
      <c r="V1018" s="134" t="e">
        <f t="shared" ca="1" si="171"/>
        <v>#NAME?</v>
      </c>
      <c r="W1018" s="134">
        <f t="shared" si="172"/>
        <v>1124</v>
      </c>
      <c r="X1018" s="134" t="e">
        <f t="shared" ca="1" si="173"/>
        <v>#NAME?</v>
      </c>
      <c r="Y1018" s="132" t="e">
        <f t="shared" ca="1" si="174"/>
        <v>#NAME?</v>
      </c>
      <c r="Z1018" s="137" t="e">
        <f t="shared" ca="1" si="175"/>
        <v>#NAME?</v>
      </c>
      <c r="AA1018" s="125">
        <v>3.7593984962406002</v>
      </c>
      <c r="AB1018" s="125">
        <v>7.8125000000000098</v>
      </c>
      <c r="AC1018" s="123" t="s">
        <v>12432</v>
      </c>
      <c r="AD1018" s="125">
        <v>14.1353383458647</v>
      </c>
      <c r="AE1018" s="123" t="s">
        <v>12433</v>
      </c>
      <c r="AF1018" s="125">
        <v>20.571882446385999</v>
      </c>
      <c r="AG1018" s="123" t="s">
        <v>12434</v>
      </c>
      <c r="AH1018" s="125">
        <v>51.8</v>
      </c>
      <c r="AI1018" s="123" t="s">
        <v>163</v>
      </c>
      <c r="AJ1018" s="123" t="s">
        <v>166</v>
      </c>
      <c r="AK1018" s="124">
        <v>6.7127667018999997</v>
      </c>
      <c r="AL1018" s="123" t="s">
        <v>159</v>
      </c>
      <c r="AM1018" s="36">
        <v>42138</v>
      </c>
      <c r="AN1018" s="123" t="s">
        <v>9271</v>
      </c>
      <c r="AO1018" s="123" t="s">
        <v>597</v>
      </c>
      <c r="AP1018" s="123" t="s">
        <v>269</v>
      </c>
      <c r="AQ1018" s="123" t="s">
        <v>162</v>
      </c>
    </row>
    <row r="1019" spans="1:43">
      <c r="A1019" s="123" t="s">
        <v>9054</v>
      </c>
      <c r="B1019" s="123" t="s">
        <v>9055</v>
      </c>
      <c r="C1019" s="36">
        <v>43830</v>
      </c>
      <c r="D1019" s="124">
        <v>1.093</v>
      </c>
      <c r="E1019" s="124">
        <v>1.093</v>
      </c>
      <c r="F1019" s="125">
        <v>9.1575091575081494E-2</v>
      </c>
      <c r="G1019" s="36">
        <v>43829</v>
      </c>
      <c r="H1019" s="124">
        <v>1.0920000000000001</v>
      </c>
      <c r="I1019" s="125">
        <v>7.7909270216962501</v>
      </c>
      <c r="J1019" s="123" t="s">
        <v>12435</v>
      </c>
      <c r="K1019" s="125">
        <v>1.20370370370369</v>
      </c>
      <c r="L1019" s="125">
        <v>3.4058656575212898</v>
      </c>
      <c r="M1019" s="130">
        <v>5.5019305019304996</v>
      </c>
      <c r="N1019" s="137">
        <f t="shared" si="165"/>
        <v>22.007722007721998</v>
      </c>
      <c r="O1019" s="132">
        <f t="shared" si="166"/>
        <v>0.22007722007721997</v>
      </c>
      <c r="P1019" s="134">
        <f t="shared" si="167"/>
        <v>724</v>
      </c>
      <c r="Q1019" s="134">
        <v>1124</v>
      </c>
      <c r="R1019" s="134" t="str">
        <f t="shared" si="168"/>
        <v>724/1124</v>
      </c>
      <c r="S1019" s="132">
        <f t="shared" si="169"/>
        <v>0.64412811387900359</v>
      </c>
      <c r="T1019" s="137">
        <f t="shared" si="170"/>
        <v>67.793594306049826</v>
      </c>
      <c r="U1019" s="133" t="e">
        <f ca="1">[1]!f_risk_annusharpe(A1019,"2019/9/30","2019/12/31",1,1,3)</f>
        <v>#NAME?</v>
      </c>
      <c r="V1019" s="134" t="e">
        <f t="shared" ca="1" si="171"/>
        <v>#NAME?</v>
      </c>
      <c r="W1019" s="134">
        <f t="shared" si="172"/>
        <v>1124</v>
      </c>
      <c r="X1019" s="134" t="e">
        <f t="shared" ca="1" si="173"/>
        <v>#NAME?</v>
      </c>
      <c r="Y1019" s="132" t="e">
        <f t="shared" ca="1" si="174"/>
        <v>#NAME?</v>
      </c>
      <c r="Z1019" s="137" t="e">
        <f t="shared" ca="1" si="175"/>
        <v>#NAME?</v>
      </c>
      <c r="AA1019" s="125">
        <v>8.7562189054726502</v>
      </c>
      <c r="AB1019" s="125">
        <v>7.7909270216962501</v>
      </c>
      <c r="AC1019" s="123" t="s">
        <v>12435</v>
      </c>
      <c r="AD1019" s="125">
        <v>6.2196307094266299</v>
      </c>
      <c r="AE1019" s="123" t="s">
        <v>12436</v>
      </c>
      <c r="AF1019" s="125">
        <v>7.6847290640394199</v>
      </c>
      <c r="AG1019" s="123" t="s">
        <v>12437</v>
      </c>
      <c r="AH1019" s="125">
        <v>9.3000000000000007</v>
      </c>
      <c r="AI1019" s="123" t="s">
        <v>163</v>
      </c>
      <c r="AJ1019" s="123" t="s">
        <v>158</v>
      </c>
      <c r="AK1019" s="124">
        <v>1.3126179764999999</v>
      </c>
      <c r="AL1019" s="123" t="s">
        <v>159</v>
      </c>
      <c r="AM1019" s="36">
        <v>42272</v>
      </c>
      <c r="AN1019" s="123" t="s">
        <v>9271</v>
      </c>
      <c r="AO1019" s="123" t="s">
        <v>10972</v>
      </c>
      <c r="AP1019" s="123" t="s">
        <v>271</v>
      </c>
      <c r="AQ1019" s="123" t="s">
        <v>185</v>
      </c>
    </row>
    <row r="1020" spans="1:43">
      <c r="A1020" s="123" t="s">
        <v>9056</v>
      </c>
      <c r="B1020" s="123" t="s">
        <v>9057</v>
      </c>
      <c r="C1020" s="36">
        <v>43830</v>
      </c>
      <c r="D1020" s="124">
        <v>1.2889999999999999</v>
      </c>
      <c r="E1020" s="124">
        <v>1.2889999999999999</v>
      </c>
      <c r="F1020" s="125">
        <v>0.23328149300154699</v>
      </c>
      <c r="G1020" s="36">
        <v>43829</v>
      </c>
      <c r="H1020" s="124">
        <v>1.286</v>
      </c>
      <c r="I1020" s="125">
        <v>7.7759197324414702</v>
      </c>
      <c r="J1020" s="123" t="s">
        <v>12438</v>
      </c>
      <c r="K1020" s="125">
        <v>0.467653936087296</v>
      </c>
      <c r="L1020" s="125">
        <v>0.93970242756460598</v>
      </c>
      <c r="M1020" s="130">
        <v>1.49606299212598</v>
      </c>
      <c r="N1020" s="137">
        <f t="shared" si="165"/>
        <v>5.9842519685039202</v>
      </c>
      <c r="O1020" s="132">
        <f t="shared" si="166"/>
        <v>5.9842519685039203E-2</v>
      </c>
      <c r="P1020" s="134">
        <f t="shared" si="167"/>
        <v>1083</v>
      </c>
      <c r="Q1020" s="134">
        <v>1124</v>
      </c>
      <c r="R1020" s="134" t="str">
        <f t="shared" si="168"/>
        <v>1083/1124</v>
      </c>
      <c r="S1020" s="132">
        <f t="shared" si="169"/>
        <v>0.96352313167259784</v>
      </c>
      <c r="T1020" s="137">
        <f t="shared" si="170"/>
        <v>60</v>
      </c>
      <c r="U1020" s="133" t="e">
        <f ca="1">[1]!f_risk_annusharpe(A1020,"2019/9/30","2019/12/31",1,1,3)</f>
        <v>#NAME?</v>
      </c>
      <c r="V1020" s="134" t="e">
        <f t="shared" ca="1" si="171"/>
        <v>#NAME?</v>
      </c>
      <c r="W1020" s="134">
        <f t="shared" si="172"/>
        <v>1124</v>
      </c>
      <c r="X1020" s="134" t="e">
        <f t="shared" ca="1" si="173"/>
        <v>#NAME?</v>
      </c>
      <c r="Y1020" s="132" t="e">
        <f t="shared" ca="1" si="174"/>
        <v>#NAME?</v>
      </c>
      <c r="Z1020" s="137" t="e">
        <f t="shared" ca="1" si="175"/>
        <v>#NAME?</v>
      </c>
      <c r="AA1020" s="125">
        <v>1.65615141955835</v>
      </c>
      <c r="AB1020" s="125">
        <v>7.7759197324414702</v>
      </c>
      <c r="AC1020" s="123" t="s">
        <v>12438</v>
      </c>
      <c r="AD1020" s="125">
        <v>-4.0208488458674596</v>
      </c>
      <c r="AE1020" s="123" t="s">
        <v>12439</v>
      </c>
      <c r="AF1020" s="125">
        <v>28.003972194637502</v>
      </c>
      <c r="AG1020" s="123" t="s">
        <v>12440</v>
      </c>
      <c r="AH1020" s="125">
        <v>28.9</v>
      </c>
      <c r="AI1020" s="123" t="s">
        <v>174</v>
      </c>
      <c r="AJ1020" s="123" t="s">
        <v>189</v>
      </c>
      <c r="AK1020" s="124">
        <v>11.864394814600001</v>
      </c>
      <c r="AL1020" s="123" t="s">
        <v>159</v>
      </c>
      <c r="AM1020" s="36">
        <v>42524</v>
      </c>
      <c r="AN1020" s="123" t="s">
        <v>9271</v>
      </c>
      <c r="AO1020" s="123" t="s">
        <v>595</v>
      </c>
      <c r="AP1020" s="123" t="s">
        <v>209</v>
      </c>
      <c r="AQ1020" s="123" t="s">
        <v>162</v>
      </c>
    </row>
    <row r="1021" spans="1:43">
      <c r="A1021" s="123" t="s">
        <v>9058</v>
      </c>
      <c r="B1021" s="123" t="s">
        <v>9059</v>
      </c>
      <c r="C1021" s="36">
        <v>43830</v>
      </c>
      <c r="D1021" s="124">
        <v>0.92620000000000002</v>
      </c>
      <c r="E1021" s="124">
        <v>0.92620000000000002</v>
      </c>
      <c r="F1021" s="125">
        <v>-0.18320939756438501</v>
      </c>
      <c r="G1021" s="36">
        <v>43829</v>
      </c>
      <c r="H1021" s="124">
        <v>0.92789999999999995</v>
      </c>
      <c r="I1021" s="125">
        <v>7.7352564848202903</v>
      </c>
      <c r="J1021" s="123" t="s">
        <v>12441</v>
      </c>
      <c r="K1021" s="125">
        <v>0.173047804455986</v>
      </c>
      <c r="L1021" s="125">
        <v>4.5726543976515703</v>
      </c>
      <c r="M1021" s="130">
        <v>6.45977011494253</v>
      </c>
      <c r="N1021" s="137">
        <f t="shared" si="165"/>
        <v>25.83908045977012</v>
      </c>
      <c r="O1021" s="132">
        <f t="shared" si="166"/>
        <v>0.2583908045977012</v>
      </c>
      <c r="P1021" s="134">
        <f t="shared" si="167"/>
        <v>642</v>
      </c>
      <c r="Q1021" s="134">
        <v>1124</v>
      </c>
      <c r="R1021" s="134" t="str">
        <f t="shared" si="168"/>
        <v>642/1124</v>
      </c>
      <c r="S1021" s="132">
        <f t="shared" si="169"/>
        <v>0.57117437722419928</v>
      </c>
      <c r="T1021" s="137">
        <f t="shared" si="170"/>
        <v>71.441281138790032</v>
      </c>
      <c r="U1021" s="133" t="e">
        <f ca="1">[1]!f_risk_annusharpe(A1021,"2019/9/30","2019/12/31",1,1,3)</f>
        <v>#NAME?</v>
      </c>
      <c r="V1021" s="134" t="e">
        <f t="shared" ca="1" si="171"/>
        <v>#NAME?</v>
      </c>
      <c r="W1021" s="134">
        <f t="shared" si="172"/>
        <v>1124</v>
      </c>
      <c r="X1021" s="134" t="e">
        <f t="shared" ca="1" si="173"/>
        <v>#NAME?</v>
      </c>
      <c r="Y1021" s="132" t="e">
        <f t="shared" ca="1" si="174"/>
        <v>#NAME?</v>
      </c>
      <c r="Z1021" s="137" t="e">
        <f t="shared" ca="1" si="175"/>
        <v>#NAME?</v>
      </c>
      <c r="AA1021" s="125">
        <v>1.7466769196968099</v>
      </c>
      <c r="AB1021" s="125">
        <v>7.7352564848202903</v>
      </c>
      <c r="AC1021" s="123" t="s">
        <v>12441</v>
      </c>
      <c r="AD1021" s="125">
        <v>-7.4725274725274602</v>
      </c>
      <c r="AE1021" s="123" t="s">
        <v>12442</v>
      </c>
      <c r="AF1021" s="126">
        <v>0</v>
      </c>
      <c r="AG1021" s="123"/>
      <c r="AH1021" s="125">
        <v>-7.38</v>
      </c>
      <c r="AI1021" s="123" t="s">
        <v>174</v>
      </c>
      <c r="AJ1021" s="123" t="s">
        <v>95</v>
      </c>
      <c r="AK1021" s="124">
        <v>0.81100877199999999</v>
      </c>
      <c r="AL1021" s="123" t="s">
        <v>159</v>
      </c>
      <c r="AM1021" s="36">
        <v>43089</v>
      </c>
      <c r="AN1021" s="123" t="s">
        <v>9271</v>
      </c>
      <c r="AO1021" s="123" t="s">
        <v>10778</v>
      </c>
      <c r="AP1021" s="123" t="s">
        <v>331</v>
      </c>
      <c r="AQ1021" s="123" t="s">
        <v>162</v>
      </c>
    </row>
    <row r="1022" spans="1:43">
      <c r="A1022" s="123" t="s">
        <v>9060</v>
      </c>
      <c r="B1022" s="123" t="s">
        <v>9061</v>
      </c>
      <c r="C1022" s="36">
        <v>43830</v>
      </c>
      <c r="D1022" s="124">
        <v>1.131</v>
      </c>
      <c r="E1022" s="124">
        <v>1.1859999999999999</v>
      </c>
      <c r="F1022" s="125">
        <v>8.8495575221253106E-2</v>
      </c>
      <c r="G1022" s="36">
        <v>43829</v>
      </c>
      <c r="H1022" s="124">
        <v>1.1299999999999999</v>
      </c>
      <c r="I1022" s="125">
        <v>7.6100870353581298</v>
      </c>
      <c r="J1022" s="123" t="s">
        <v>12443</v>
      </c>
      <c r="K1022" s="125">
        <v>0.71237756010685804</v>
      </c>
      <c r="L1022" s="125">
        <v>2.07577045040038</v>
      </c>
      <c r="M1022" s="130">
        <v>2.58766292134833</v>
      </c>
      <c r="N1022" s="137">
        <f t="shared" si="165"/>
        <v>10.35065168539332</v>
      </c>
      <c r="O1022" s="132">
        <f t="shared" si="166"/>
        <v>0.10350651685393319</v>
      </c>
      <c r="P1022" s="134">
        <f t="shared" si="167"/>
        <v>1008</v>
      </c>
      <c r="Q1022" s="134">
        <v>1124</v>
      </c>
      <c r="R1022" s="134" t="str">
        <f t="shared" si="168"/>
        <v>1008/1124</v>
      </c>
      <c r="S1022" s="132">
        <f t="shared" si="169"/>
        <v>0.89679715302491103</v>
      </c>
      <c r="T1022" s="137">
        <f t="shared" si="170"/>
        <v>60</v>
      </c>
      <c r="U1022" s="133" t="e">
        <f ca="1">[1]!f_risk_annusharpe(A1022,"2019/9/30","2019/12/31",1,1,3)</f>
        <v>#NAME?</v>
      </c>
      <c r="V1022" s="134" t="e">
        <f t="shared" ca="1" si="171"/>
        <v>#NAME?</v>
      </c>
      <c r="W1022" s="134">
        <f t="shared" si="172"/>
        <v>1124</v>
      </c>
      <c r="X1022" s="134" t="e">
        <f t="shared" ca="1" si="173"/>
        <v>#NAME?</v>
      </c>
      <c r="Y1022" s="132" t="e">
        <f t="shared" ca="1" si="174"/>
        <v>#NAME?</v>
      </c>
      <c r="Z1022" s="137" t="e">
        <f t="shared" ca="1" si="175"/>
        <v>#NAME?</v>
      </c>
      <c r="AA1022" s="125">
        <v>2.49907253886012</v>
      </c>
      <c r="AB1022" s="125">
        <v>7.6100870353581298</v>
      </c>
      <c r="AC1022" s="123" t="s">
        <v>12443</v>
      </c>
      <c r="AD1022" s="125">
        <v>10.618756756756801</v>
      </c>
      <c r="AE1022" s="123" t="s">
        <v>12444</v>
      </c>
      <c r="AF1022" s="125">
        <v>18.5753506493507</v>
      </c>
      <c r="AG1022" s="123" t="s">
        <v>12445</v>
      </c>
      <c r="AH1022" s="125">
        <v>18.693926000000001</v>
      </c>
      <c r="AI1022" s="123" t="s">
        <v>163</v>
      </c>
      <c r="AJ1022" s="123" t="s">
        <v>189</v>
      </c>
      <c r="AK1022" s="124">
        <v>2.9100130681</v>
      </c>
      <c r="AL1022" s="123" t="s">
        <v>159</v>
      </c>
      <c r="AM1022" s="36">
        <v>42725</v>
      </c>
      <c r="AN1022" s="123" t="s">
        <v>9271</v>
      </c>
      <c r="AO1022" s="123" t="s">
        <v>12446</v>
      </c>
      <c r="AP1022" s="123" t="s">
        <v>209</v>
      </c>
      <c r="AQ1022" s="123" t="s">
        <v>173</v>
      </c>
    </row>
    <row r="1023" spans="1:43">
      <c r="A1023" s="123" t="s">
        <v>9062</v>
      </c>
      <c r="B1023" s="123" t="s">
        <v>9063</v>
      </c>
      <c r="C1023" s="36">
        <v>43830</v>
      </c>
      <c r="D1023" s="124">
        <v>1.1194999999999999</v>
      </c>
      <c r="E1023" s="124">
        <v>1.1194999999999999</v>
      </c>
      <c r="F1023" s="125">
        <v>8.0457715000885097E-2</v>
      </c>
      <c r="G1023" s="36">
        <v>43829</v>
      </c>
      <c r="H1023" s="124">
        <v>1.1186</v>
      </c>
      <c r="I1023" s="125">
        <v>7.5925036040365201</v>
      </c>
      <c r="J1023" s="123" t="s">
        <v>12447</v>
      </c>
      <c r="K1023" s="125">
        <v>0.71068729758906202</v>
      </c>
      <c r="L1023" s="125">
        <v>2.1162090668612499</v>
      </c>
      <c r="M1023" s="130">
        <v>3.10370233928899</v>
      </c>
      <c r="N1023" s="137">
        <f t="shared" si="165"/>
        <v>12.41480935715596</v>
      </c>
      <c r="O1023" s="132">
        <f t="shared" si="166"/>
        <v>0.12414809357155959</v>
      </c>
      <c r="P1023" s="134">
        <f t="shared" si="167"/>
        <v>943</v>
      </c>
      <c r="Q1023" s="134">
        <v>1124</v>
      </c>
      <c r="R1023" s="134" t="str">
        <f t="shared" si="168"/>
        <v>943/1124</v>
      </c>
      <c r="S1023" s="132">
        <f t="shared" si="169"/>
        <v>0.83896797153024916</v>
      </c>
      <c r="T1023" s="137">
        <f t="shared" si="170"/>
        <v>60</v>
      </c>
      <c r="U1023" s="133" t="e">
        <f ca="1">[1]!f_risk_annusharpe(A1023,"2019/9/30","2019/12/31",1,1,3)</f>
        <v>#NAME?</v>
      </c>
      <c r="V1023" s="134" t="e">
        <f t="shared" ca="1" si="171"/>
        <v>#NAME?</v>
      </c>
      <c r="W1023" s="134">
        <f t="shared" si="172"/>
        <v>1124</v>
      </c>
      <c r="X1023" s="134" t="e">
        <f t="shared" ca="1" si="173"/>
        <v>#NAME?</v>
      </c>
      <c r="Y1023" s="132" t="e">
        <f t="shared" ca="1" si="174"/>
        <v>#NAME?</v>
      </c>
      <c r="Z1023" s="137" t="e">
        <f t="shared" ca="1" si="175"/>
        <v>#NAME?</v>
      </c>
      <c r="AA1023" s="125">
        <v>3.5232106528574101</v>
      </c>
      <c r="AB1023" s="125">
        <v>7.5925036040365201</v>
      </c>
      <c r="AC1023" s="123" t="s">
        <v>12447</v>
      </c>
      <c r="AD1023" s="125">
        <v>9.7549019607843093</v>
      </c>
      <c r="AE1023" s="123" t="s">
        <v>12448</v>
      </c>
      <c r="AF1023" s="125">
        <v>11.838161838161801</v>
      </c>
      <c r="AG1023" s="123" t="s">
        <v>12449</v>
      </c>
      <c r="AH1023" s="125">
        <v>11.95</v>
      </c>
      <c r="AI1023" s="123" t="s">
        <v>163</v>
      </c>
      <c r="AJ1023" s="123" t="s">
        <v>189</v>
      </c>
      <c r="AK1023" s="124">
        <v>3.4774588208999999</v>
      </c>
      <c r="AL1023" s="123" t="s">
        <v>159</v>
      </c>
      <c r="AM1023" s="36">
        <v>42212</v>
      </c>
      <c r="AN1023" s="123" t="s">
        <v>9271</v>
      </c>
      <c r="AO1023" s="123" t="s">
        <v>232</v>
      </c>
      <c r="AP1023" s="123" t="s">
        <v>233</v>
      </c>
      <c r="AQ1023" s="123" t="s">
        <v>181</v>
      </c>
    </row>
    <row r="1024" spans="1:43">
      <c r="A1024" s="123" t="s">
        <v>9064</v>
      </c>
      <c r="B1024" s="123" t="s">
        <v>9065</v>
      </c>
      <c r="C1024" s="36">
        <v>43830</v>
      </c>
      <c r="D1024" s="124">
        <v>1.1032999999999999</v>
      </c>
      <c r="E1024" s="124">
        <v>1.1921999999999999</v>
      </c>
      <c r="F1024" s="125">
        <v>1.8130722509290299E-2</v>
      </c>
      <c r="G1024" s="36">
        <v>43829</v>
      </c>
      <c r="H1024" s="124">
        <v>1.1031</v>
      </c>
      <c r="I1024" s="125">
        <v>7.5445940006783001</v>
      </c>
      <c r="J1024" s="123" t="s">
        <v>12450</v>
      </c>
      <c r="K1024" s="125">
        <v>0.55596062705068605</v>
      </c>
      <c r="L1024" s="125">
        <v>1.27593077409204</v>
      </c>
      <c r="M1024" s="130">
        <v>2.64210529844252</v>
      </c>
      <c r="N1024" s="137">
        <f t="shared" si="165"/>
        <v>10.56842119377008</v>
      </c>
      <c r="O1024" s="132">
        <f t="shared" si="166"/>
        <v>0.10568421193770079</v>
      </c>
      <c r="P1024" s="134">
        <f t="shared" si="167"/>
        <v>999</v>
      </c>
      <c r="Q1024" s="134">
        <v>1124</v>
      </c>
      <c r="R1024" s="134" t="str">
        <f t="shared" si="168"/>
        <v>999/1124</v>
      </c>
      <c r="S1024" s="132">
        <f t="shared" si="169"/>
        <v>0.88879003558718861</v>
      </c>
      <c r="T1024" s="137">
        <f t="shared" si="170"/>
        <v>60</v>
      </c>
      <c r="U1024" s="133" t="e">
        <f ca="1">[1]!f_risk_annusharpe(A1024,"2019/9/30","2019/12/31",1,1,3)</f>
        <v>#NAME?</v>
      </c>
      <c r="V1024" s="134" t="e">
        <f t="shared" ca="1" si="171"/>
        <v>#NAME?</v>
      </c>
      <c r="W1024" s="134">
        <f t="shared" si="172"/>
        <v>1124</v>
      </c>
      <c r="X1024" s="134" t="e">
        <f t="shared" ca="1" si="173"/>
        <v>#NAME?</v>
      </c>
      <c r="Y1024" s="132" t="e">
        <f t="shared" ca="1" si="174"/>
        <v>#NAME?</v>
      </c>
      <c r="Z1024" s="137" t="e">
        <f t="shared" ca="1" si="175"/>
        <v>#NAME?</v>
      </c>
      <c r="AA1024" s="125">
        <v>4.72709917920821</v>
      </c>
      <c r="AB1024" s="125">
        <v>7.5445940006783001</v>
      </c>
      <c r="AC1024" s="123" t="s">
        <v>12450</v>
      </c>
      <c r="AD1024" s="125">
        <v>12.1150775327103</v>
      </c>
      <c r="AE1024" s="123" t="s">
        <v>12451</v>
      </c>
      <c r="AF1024" s="125">
        <v>19.891198241055399</v>
      </c>
      <c r="AG1024" s="123" t="s">
        <v>12452</v>
      </c>
      <c r="AH1024" s="125">
        <v>19.963132959999999</v>
      </c>
      <c r="AI1024" s="123" t="s">
        <v>157</v>
      </c>
      <c r="AJ1024" s="123" t="s">
        <v>166</v>
      </c>
      <c r="AK1024" s="124">
        <v>1.0839202194999999</v>
      </c>
      <c r="AL1024" s="123" t="s">
        <v>159</v>
      </c>
      <c r="AM1024" s="36">
        <v>42564</v>
      </c>
      <c r="AN1024" s="123" t="s">
        <v>9271</v>
      </c>
      <c r="AO1024" s="123" t="s">
        <v>12453</v>
      </c>
      <c r="AP1024" s="123" t="s">
        <v>202</v>
      </c>
      <c r="AQ1024" s="123" t="s">
        <v>207</v>
      </c>
    </row>
    <row r="1025" spans="1:43">
      <c r="A1025" s="123" t="s">
        <v>9066</v>
      </c>
      <c r="B1025" s="123" t="s">
        <v>9067</v>
      </c>
      <c r="C1025" s="36">
        <v>43830</v>
      </c>
      <c r="D1025" s="124">
        <v>1.1180000000000001</v>
      </c>
      <c r="E1025" s="124">
        <v>1.2010000000000001</v>
      </c>
      <c r="F1025" s="125">
        <v>8.9525514771712805E-2</v>
      </c>
      <c r="G1025" s="36">
        <v>43829</v>
      </c>
      <c r="H1025" s="124">
        <v>1.117</v>
      </c>
      <c r="I1025" s="125">
        <v>7.3967448340275999</v>
      </c>
      <c r="J1025" s="123" t="s">
        <v>12454</v>
      </c>
      <c r="K1025" s="125">
        <v>0.269058295964134</v>
      </c>
      <c r="L1025" s="125">
        <v>0.72073096596640596</v>
      </c>
      <c r="M1025" s="130">
        <v>1.5440611918462599</v>
      </c>
      <c r="N1025" s="137">
        <f t="shared" si="165"/>
        <v>6.1762447673850396</v>
      </c>
      <c r="O1025" s="132">
        <f t="shared" si="166"/>
        <v>6.1762447673850397E-2</v>
      </c>
      <c r="P1025" s="134">
        <f t="shared" si="167"/>
        <v>1082</v>
      </c>
      <c r="Q1025" s="134">
        <v>1124</v>
      </c>
      <c r="R1025" s="134" t="str">
        <f t="shared" si="168"/>
        <v>1082/1124</v>
      </c>
      <c r="S1025" s="132">
        <f t="shared" si="169"/>
        <v>0.96263345195729533</v>
      </c>
      <c r="T1025" s="137">
        <f t="shared" si="170"/>
        <v>60</v>
      </c>
      <c r="U1025" s="133" t="e">
        <f ca="1">[1]!f_risk_annusharpe(A1025,"2019/9/30","2019/12/31",1,1,3)</f>
        <v>#NAME?</v>
      </c>
      <c r="V1025" s="134" t="e">
        <f t="shared" ca="1" si="171"/>
        <v>#NAME?</v>
      </c>
      <c r="W1025" s="134">
        <f t="shared" si="172"/>
        <v>1124</v>
      </c>
      <c r="X1025" s="134" t="e">
        <f t="shared" ca="1" si="173"/>
        <v>#NAME?</v>
      </c>
      <c r="Y1025" s="132" t="e">
        <f t="shared" ca="1" si="174"/>
        <v>#NAME?</v>
      </c>
      <c r="Z1025" s="137" t="e">
        <f t="shared" ca="1" si="175"/>
        <v>#NAME?</v>
      </c>
      <c r="AA1025" s="125">
        <v>4.1938596199652496</v>
      </c>
      <c r="AB1025" s="125">
        <v>7.3967448340275999</v>
      </c>
      <c r="AC1025" s="123" t="s">
        <v>12454</v>
      </c>
      <c r="AD1025" s="125">
        <v>12.4632137628397</v>
      </c>
      <c r="AE1025" s="123" t="s">
        <v>12455</v>
      </c>
      <c r="AF1025" s="125">
        <v>21.9992962663976</v>
      </c>
      <c r="AG1025" s="123" t="s">
        <v>12456</v>
      </c>
      <c r="AH1025" s="125">
        <v>20.901302600000001</v>
      </c>
      <c r="AI1025" s="123" t="s">
        <v>163</v>
      </c>
      <c r="AJ1025" s="123" t="s">
        <v>166</v>
      </c>
      <c r="AK1025" s="124">
        <v>7.7088918844999998</v>
      </c>
      <c r="AL1025" s="123" t="s">
        <v>159</v>
      </c>
      <c r="AM1025" s="36">
        <v>42681</v>
      </c>
      <c r="AN1025" s="123" t="s">
        <v>9271</v>
      </c>
      <c r="AO1025" s="123" t="s">
        <v>596</v>
      </c>
      <c r="AP1025" s="123" t="s">
        <v>261</v>
      </c>
      <c r="AQ1025" s="123" t="s">
        <v>229</v>
      </c>
    </row>
    <row r="1026" spans="1:43">
      <c r="A1026" s="123" t="s">
        <v>9068</v>
      </c>
      <c r="B1026" s="123" t="s">
        <v>9069</v>
      </c>
      <c r="C1026" s="36">
        <v>43830</v>
      </c>
      <c r="D1026" s="124">
        <v>1.0854999999999999</v>
      </c>
      <c r="E1026" s="124">
        <v>1.1455</v>
      </c>
      <c r="F1026" s="125">
        <v>3.6862961938986603E-2</v>
      </c>
      <c r="G1026" s="36">
        <v>43829</v>
      </c>
      <c r="H1026" s="124">
        <v>1.0851</v>
      </c>
      <c r="I1026" s="125">
        <v>7.2522478016006104</v>
      </c>
      <c r="J1026" s="123" t="s">
        <v>12457</v>
      </c>
      <c r="K1026" s="125">
        <v>0.58376575240918205</v>
      </c>
      <c r="L1026" s="125">
        <v>1.56249999999999</v>
      </c>
      <c r="M1026" s="130">
        <v>2.4443186107964898</v>
      </c>
      <c r="N1026" s="137">
        <f t="shared" si="165"/>
        <v>9.7772744431859593</v>
      </c>
      <c r="O1026" s="132">
        <f t="shared" si="166"/>
        <v>9.7772744431859598E-2</v>
      </c>
      <c r="P1026" s="134">
        <f t="shared" si="167"/>
        <v>1018</v>
      </c>
      <c r="Q1026" s="134">
        <v>1124</v>
      </c>
      <c r="R1026" s="134" t="str">
        <f t="shared" si="168"/>
        <v>1018/1124</v>
      </c>
      <c r="S1026" s="132">
        <f t="shared" si="169"/>
        <v>0.90569395017793597</v>
      </c>
      <c r="T1026" s="137">
        <f t="shared" si="170"/>
        <v>60</v>
      </c>
      <c r="U1026" s="133" t="e">
        <f ca="1">[1]!f_risk_annusharpe(A1026,"2019/9/30","2019/12/31",1,1,3)</f>
        <v>#NAME?</v>
      </c>
      <c r="V1026" s="134" t="e">
        <f t="shared" ca="1" si="171"/>
        <v>#NAME?</v>
      </c>
      <c r="W1026" s="134">
        <f t="shared" si="172"/>
        <v>1124</v>
      </c>
      <c r="X1026" s="134" t="e">
        <f t="shared" ca="1" si="173"/>
        <v>#NAME?</v>
      </c>
      <c r="Y1026" s="132" t="e">
        <f t="shared" ca="1" si="174"/>
        <v>#NAME?</v>
      </c>
      <c r="Z1026" s="137" t="e">
        <f t="shared" ca="1" si="175"/>
        <v>#NAME?</v>
      </c>
      <c r="AA1026" s="125">
        <v>3.8755980861244002</v>
      </c>
      <c r="AB1026" s="125">
        <v>7.2522478016006104</v>
      </c>
      <c r="AC1026" s="123" t="s">
        <v>12457</v>
      </c>
      <c r="AD1026" s="125">
        <v>7.6498095417552499</v>
      </c>
      <c r="AE1026" s="123" t="s">
        <v>12458</v>
      </c>
      <c r="AF1026" s="125">
        <v>15.604386169464201</v>
      </c>
      <c r="AG1026" s="123" t="s">
        <v>12459</v>
      </c>
      <c r="AH1026" s="125">
        <v>15.014803799999999</v>
      </c>
      <c r="AI1026" s="123" t="s">
        <v>157</v>
      </c>
      <c r="AJ1026" s="123" t="s">
        <v>189</v>
      </c>
      <c r="AK1026" s="124">
        <v>0.56407207869999998</v>
      </c>
      <c r="AL1026" s="123" t="s">
        <v>159</v>
      </c>
      <c r="AM1026" s="36">
        <v>42692</v>
      </c>
      <c r="AN1026" s="123" t="s">
        <v>9271</v>
      </c>
      <c r="AO1026" s="123" t="s">
        <v>12460</v>
      </c>
      <c r="AP1026" s="123" t="s">
        <v>161</v>
      </c>
      <c r="AQ1026" s="123" t="s">
        <v>170</v>
      </c>
    </row>
    <row r="1027" spans="1:43">
      <c r="A1027" s="123" t="s">
        <v>9070</v>
      </c>
      <c r="B1027" s="123" t="s">
        <v>9071</v>
      </c>
      <c r="C1027" s="36">
        <v>43830</v>
      </c>
      <c r="D1027" s="124">
        <v>1.1140000000000001</v>
      </c>
      <c r="E1027" s="124">
        <v>1.1140000000000001</v>
      </c>
      <c r="F1027" s="125">
        <v>6.2876134016001506E-2</v>
      </c>
      <c r="G1027" s="36">
        <v>43829</v>
      </c>
      <c r="H1027" s="124">
        <v>1.1133</v>
      </c>
      <c r="I1027" s="125">
        <v>7.2184793070259996</v>
      </c>
      <c r="J1027" s="123" t="s">
        <v>12461</v>
      </c>
      <c r="K1027" s="125">
        <v>0.86011770031689105</v>
      </c>
      <c r="L1027" s="125">
        <v>2.4367816091954202</v>
      </c>
      <c r="M1027" s="130">
        <v>3.8985263943294202</v>
      </c>
      <c r="N1027" s="137">
        <f t="shared" si="165"/>
        <v>15.594105577317681</v>
      </c>
      <c r="O1027" s="132">
        <f t="shared" si="166"/>
        <v>0.1559410557731768</v>
      </c>
      <c r="P1027" s="134">
        <f t="shared" si="167"/>
        <v>861</v>
      </c>
      <c r="Q1027" s="134">
        <v>1124</v>
      </c>
      <c r="R1027" s="134" t="str">
        <f t="shared" si="168"/>
        <v>861/1124</v>
      </c>
      <c r="S1027" s="132">
        <f t="shared" si="169"/>
        <v>0.76601423487544484</v>
      </c>
      <c r="T1027" s="137">
        <f t="shared" si="170"/>
        <v>61.69928825622776</v>
      </c>
      <c r="U1027" s="133" t="e">
        <f ca="1">[1]!f_risk_annusharpe(A1027,"2019/9/30","2019/12/31",1,1,3)</f>
        <v>#NAME?</v>
      </c>
      <c r="V1027" s="134" t="e">
        <f t="shared" ca="1" si="171"/>
        <v>#NAME?</v>
      </c>
      <c r="W1027" s="134">
        <f t="shared" si="172"/>
        <v>1124</v>
      </c>
      <c r="X1027" s="134" t="e">
        <f t="shared" ca="1" si="173"/>
        <v>#NAME?</v>
      </c>
      <c r="Y1027" s="132" t="e">
        <f t="shared" ca="1" si="174"/>
        <v>#NAME?</v>
      </c>
      <c r="Z1027" s="137" t="e">
        <f t="shared" ca="1" si="175"/>
        <v>#NAME?</v>
      </c>
      <c r="AA1027" s="125">
        <v>5.41256623769873</v>
      </c>
      <c r="AB1027" s="125">
        <v>7.2184793070259996</v>
      </c>
      <c r="AC1027" s="123" t="s">
        <v>12461</v>
      </c>
      <c r="AD1027" s="125">
        <v>9.3228655544651797</v>
      </c>
      <c r="AE1027" s="123" t="s">
        <v>12462</v>
      </c>
      <c r="AF1027" s="125">
        <v>10.625620655412099</v>
      </c>
      <c r="AG1027" s="123" t="s">
        <v>12463</v>
      </c>
      <c r="AH1027" s="125">
        <v>11.4</v>
      </c>
      <c r="AI1027" s="123" t="s">
        <v>163</v>
      </c>
      <c r="AJ1027" s="123" t="s">
        <v>189</v>
      </c>
      <c r="AK1027" s="124">
        <v>2.9125415683</v>
      </c>
      <c r="AL1027" s="123" t="s">
        <v>159</v>
      </c>
      <c r="AM1027" s="36">
        <v>42403</v>
      </c>
      <c r="AN1027" s="123" t="s">
        <v>9271</v>
      </c>
      <c r="AO1027" s="123" t="s">
        <v>12464</v>
      </c>
      <c r="AP1027" s="123" t="s">
        <v>268</v>
      </c>
      <c r="AQ1027" s="123" t="s">
        <v>181</v>
      </c>
    </row>
    <row r="1028" spans="1:43">
      <c r="A1028" s="123" t="s">
        <v>9072</v>
      </c>
      <c r="B1028" s="123" t="s">
        <v>9073</v>
      </c>
      <c r="C1028" s="36">
        <v>43830</v>
      </c>
      <c r="D1028" s="124">
        <v>1.1769000000000001</v>
      </c>
      <c r="E1028" s="124">
        <v>1.1769000000000001</v>
      </c>
      <c r="F1028" s="125">
        <v>5.1007396072443797E-2</v>
      </c>
      <c r="G1028" s="36">
        <v>43829</v>
      </c>
      <c r="H1028" s="124">
        <v>1.1762999999999999</v>
      </c>
      <c r="I1028" s="125">
        <v>7.2150860890953998</v>
      </c>
      <c r="J1028" s="123" t="s">
        <v>12465</v>
      </c>
      <c r="K1028" s="125">
        <v>0.85697146285028802</v>
      </c>
      <c r="L1028" s="125">
        <v>2.9208570179274198</v>
      </c>
      <c r="M1028" s="130">
        <v>4.2334602780976098</v>
      </c>
      <c r="N1028" s="137">
        <f t="shared" ref="N1028:N1091" si="176">M1028*4</f>
        <v>16.933841112390439</v>
      </c>
      <c r="O1028" s="132">
        <f t="shared" ref="O1028:O1091" si="177">N1028/100</f>
        <v>0.16933841112390438</v>
      </c>
      <c r="P1028" s="134">
        <f t="shared" ref="P1028:P1091" si="178">RANK(O1028,$O$3:$O$2000,0)</f>
        <v>826</v>
      </c>
      <c r="Q1028" s="134">
        <v>1124</v>
      </c>
      <c r="R1028" s="134" t="str">
        <f t="shared" ref="R1028:R1091" si="179">P1028&amp;"/"&amp;Q1028</f>
        <v>826/1124</v>
      </c>
      <c r="S1028" s="132">
        <f t="shared" ref="S1028:S1091" si="180">P1028/Q1028</f>
        <v>0.73487544483985767</v>
      </c>
      <c r="T1028" s="137">
        <f t="shared" ref="T1028:T1091" si="181">IF(S1028&gt;0.8,60,60+40/80%*(80%-S1028))</f>
        <v>63.256227758007121</v>
      </c>
      <c r="U1028" s="133" t="e">
        <f ca="1">[1]!f_risk_annusharpe(A1028,"2019/9/30","2019/12/31",1,1,3)</f>
        <v>#NAME?</v>
      </c>
      <c r="V1028" s="134" t="e">
        <f t="shared" ref="V1028:V1091" ca="1" si="182">RANK(U1028,$U$3:$U$1230,0)</f>
        <v>#NAME?</v>
      </c>
      <c r="W1028" s="134">
        <f t="shared" ref="W1028:W1091" si="183">Q1028</f>
        <v>1124</v>
      </c>
      <c r="X1028" s="134" t="e">
        <f t="shared" ref="X1028:X1091" ca="1" si="184">V1028&amp;"/"&amp;W1028</f>
        <v>#NAME?</v>
      </c>
      <c r="Y1028" s="132" t="e">
        <f t="shared" ref="Y1028:Y1091" ca="1" si="185">V1028/W1028</f>
        <v>#NAME?</v>
      </c>
      <c r="Z1028" s="137" t="e">
        <f t="shared" ref="Z1028:Z1091" ca="1" si="186">IF(Y1028&gt;0.8,60,60+40/80%*(80%-Y1028))</f>
        <v>#NAME?</v>
      </c>
      <c r="AA1028" s="125">
        <v>5.8744152572868096</v>
      </c>
      <c r="AB1028" s="125">
        <v>7.2150860890953998</v>
      </c>
      <c r="AC1028" s="123" t="s">
        <v>12465</v>
      </c>
      <c r="AD1028" s="125">
        <v>9.1035505701307198</v>
      </c>
      <c r="AE1028" s="123" t="s">
        <v>12466</v>
      </c>
      <c r="AF1028" s="126">
        <v>0</v>
      </c>
      <c r="AG1028" s="123"/>
      <c r="AH1028" s="125">
        <v>17.690000000000001</v>
      </c>
      <c r="AI1028" s="123" t="s">
        <v>163</v>
      </c>
      <c r="AJ1028" s="123" t="s">
        <v>95</v>
      </c>
      <c r="AK1028" s="124">
        <v>4.5262728938999999</v>
      </c>
      <c r="AL1028" s="123" t="s">
        <v>159</v>
      </c>
      <c r="AM1028" s="36">
        <v>42802</v>
      </c>
      <c r="AN1028" s="123" t="s">
        <v>9271</v>
      </c>
      <c r="AO1028" s="123" t="s">
        <v>12467</v>
      </c>
      <c r="AP1028" s="123" t="s">
        <v>179</v>
      </c>
      <c r="AQ1028" s="123" t="s">
        <v>181</v>
      </c>
    </row>
    <row r="1029" spans="1:43">
      <c r="A1029" s="123" t="s">
        <v>9074</v>
      </c>
      <c r="B1029" s="123" t="s">
        <v>9075</v>
      </c>
      <c r="C1029" s="36">
        <v>43830</v>
      </c>
      <c r="D1029" s="124">
        <v>1.0189999999999999</v>
      </c>
      <c r="E1029" s="124">
        <v>1.0189999999999999</v>
      </c>
      <c r="F1029" s="125">
        <v>9.8231827111973494E-2</v>
      </c>
      <c r="G1029" s="36">
        <v>43829</v>
      </c>
      <c r="H1029" s="124">
        <v>1.018</v>
      </c>
      <c r="I1029" s="125">
        <v>7.1503680336487898</v>
      </c>
      <c r="J1029" s="123" t="s">
        <v>12468</v>
      </c>
      <c r="K1029" s="125">
        <v>1.29224652087474</v>
      </c>
      <c r="L1029" s="125">
        <v>3.6622583926754699</v>
      </c>
      <c r="M1029" s="130">
        <v>6.0353798126951004</v>
      </c>
      <c r="N1029" s="137">
        <f t="shared" si="176"/>
        <v>24.141519250780402</v>
      </c>
      <c r="O1029" s="132">
        <f t="shared" si="177"/>
        <v>0.24141519250780402</v>
      </c>
      <c r="P1029" s="134">
        <f t="shared" si="178"/>
        <v>675</v>
      </c>
      <c r="Q1029" s="134">
        <v>1124</v>
      </c>
      <c r="R1029" s="134" t="str">
        <f t="shared" si="179"/>
        <v>675/1124</v>
      </c>
      <c r="S1029" s="132">
        <f t="shared" si="180"/>
        <v>0.60053380782918153</v>
      </c>
      <c r="T1029" s="137">
        <f t="shared" si="181"/>
        <v>69.97330960854093</v>
      </c>
      <c r="U1029" s="133" t="e">
        <f ca="1">[1]!f_risk_annusharpe(A1029,"2019/9/30","2019/12/31",1,1,3)</f>
        <v>#NAME?</v>
      </c>
      <c r="V1029" s="134" t="e">
        <f t="shared" ca="1" si="182"/>
        <v>#NAME?</v>
      </c>
      <c r="W1029" s="134">
        <f t="shared" si="183"/>
        <v>1124</v>
      </c>
      <c r="X1029" s="134" t="e">
        <f t="shared" ca="1" si="184"/>
        <v>#NAME?</v>
      </c>
      <c r="Y1029" s="132" t="e">
        <f t="shared" ca="1" si="185"/>
        <v>#NAME?</v>
      </c>
      <c r="Z1029" s="137" t="e">
        <f t="shared" ca="1" si="186"/>
        <v>#NAME?</v>
      </c>
      <c r="AA1029" s="125">
        <v>9.4522019334049308</v>
      </c>
      <c r="AB1029" s="125">
        <v>7.1503680336487898</v>
      </c>
      <c r="AC1029" s="123" t="s">
        <v>12468</v>
      </c>
      <c r="AD1029" s="125">
        <v>-17.4230145867099</v>
      </c>
      <c r="AE1029" s="123" t="s">
        <v>12469</v>
      </c>
      <c r="AF1029" s="125">
        <v>0.29527559055116998</v>
      </c>
      <c r="AG1029" s="123" t="s">
        <v>12470</v>
      </c>
      <c r="AH1029" s="125">
        <v>1.8999999999999899</v>
      </c>
      <c r="AI1029" s="123" t="s">
        <v>227</v>
      </c>
      <c r="AJ1029" s="123" t="s">
        <v>158</v>
      </c>
      <c r="AK1029" s="124">
        <v>1.4685015901</v>
      </c>
      <c r="AL1029" s="123" t="s">
        <v>159</v>
      </c>
      <c r="AM1029" s="36">
        <v>42188</v>
      </c>
      <c r="AN1029" s="123" t="s">
        <v>9271</v>
      </c>
      <c r="AO1029" s="123" t="s">
        <v>12471</v>
      </c>
      <c r="AP1029" s="123" t="s">
        <v>264</v>
      </c>
      <c r="AQ1029" s="123" t="s">
        <v>229</v>
      </c>
    </row>
    <row r="1030" spans="1:43">
      <c r="A1030" s="123" t="s">
        <v>9076</v>
      </c>
      <c r="B1030" s="123" t="s">
        <v>9077</v>
      </c>
      <c r="C1030" s="36">
        <v>43830</v>
      </c>
      <c r="D1030" s="124">
        <v>1.1459999999999999</v>
      </c>
      <c r="E1030" s="124">
        <v>1.196</v>
      </c>
      <c r="F1030" s="125">
        <v>-8.7183958151711205E-2</v>
      </c>
      <c r="G1030" s="36">
        <v>43829</v>
      </c>
      <c r="H1030" s="124">
        <v>1.147</v>
      </c>
      <c r="I1030" s="125">
        <v>7.1028037383177498</v>
      </c>
      <c r="J1030" s="123" t="s">
        <v>12472</v>
      </c>
      <c r="K1030" s="125">
        <v>0.26246719160104598</v>
      </c>
      <c r="L1030" s="125">
        <v>1.59574468085108</v>
      </c>
      <c r="M1030" s="130">
        <v>3.5230352303522898</v>
      </c>
      <c r="N1030" s="137">
        <f t="shared" si="176"/>
        <v>14.092140921409159</v>
      </c>
      <c r="O1030" s="132">
        <f t="shared" si="177"/>
        <v>0.1409214092140916</v>
      </c>
      <c r="P1030" s="134">
        <f t="shared" si="178"/>
        <v>898</v>
      </c>
      <c r="Q1030" s="134">
        <v>1124</v>
      </c>
      <c r="R1030" s="134" t="str">
        <f t="shared" si="179"/>
        <v>898/1124</v>
      </c>
      <c r="S1030" s="132">
        <f t="shared" si="180"/>
        <v>0.79893238434163705</v>
      </c>
      <c r="T1030" s="137">
        <f t="shared" si="181"/>
        <v>60.053380782918147</v>
      </c>
      <c r="U1030" s="133" t="e">
        <f ca="1">[1]!f_risk_annusharpe(A1030,"2019/9/30","2019/12/31",1,1,3)</f>
        <v>#NAME?</v>
      </c>
      <c r="V1030" s="134" t="e">
        <f t="shared" ca="1" si="182"/>
        <v>#NAME?</v>
      </c>
      <c r="W1030" s="134">
        <f t="shared" si="183"/>
        <v>1124</v>
      </c>
      <c r="X1030" s="134" t="e">
        <f t="shared" ca="1" si="184"/>
        <v>#NAME?</v>
      </c>
      <c r="Y1030" s="132" t="e">
        <f t="shared" ca="1" si="185"/>
        <v>#NAME?</v>
      </c>
      <c r="Z1030" s="137" t="e">
        <f t="shared" ca="1" si="186"/>
        <v>#NAME?</v>
      </c>
      <c r="AA1030" s="125">
        <v>3.7104072398189998</v>
      </c>
      <c r="AB1030" s="125">
        <v>7.1028037383177498</v>
      </c>
      <c r="AC1030" s="123" t="s">
        <v>12472</v>
      </c>
      <c r="AD1030" s="125">
        <v>10.3087145220588</v>
      </c>
      <c r="AE1030" s="123" t="s">
        <v>12473</v>
      </c>
      <c r="AF1030" s="125">
        <v>17.203009179687498</v>
      </c>
      <c r="AG1030" s="123" t="s">
        <v>12474</v>
      </c>
      <c r="AH1030" s="125">
        <v>20.015881400000001</v>
      </c>
      <c r="AI1030" s="123" t="s">
        <v>163</v>
      </c>
      <c r="AJ1030" s="123" t="s">
        <v>189</v>
      </c>
      <c r="AK1030" s="124">
        <v>3.1751814838999999</v>
      </c>
      <c r="AL1030" s="123" t="s">
        <v>159</v>
      </c>
      <c r="AM1030" s="36">
        <v>42472</v>
      </c>
      <c r="AN1030" s="123" t="s">
        <v>9271</v>
      </c>
      <c r="AO1030" s="123" t="s">
        <v>327</v>
      </c>
      <c r="AP1030" s="123" t="s">
        <v>240</v>
      </c>
      <c r="AQ1030" s="123" t="s">
        <v>183</v>
      </c>
    </row>
    <row r="1031" spans="1:43">
      <c r="A1031" s="123" t="s">
        <v>9078</v>
      </c>
      <c r="B1031" s="123" t="s">
        <v>9079</v>
      </c>
      <c r="C1031" s="36">
        <v>43830</v>
      </c>
      <c r="D1031" s="124">
        <v>1.1324000000000001</v>
      </c>
      <c r="E1031" s="124">
        <v>1.1324000000000001</v>
      </c>
      <c r="F1031" s="125">
        <v>0.24787535410766101</v>
      </c>
      <c r="G1031" s="36">
        <v>43829</v>
      </c>
      <c r="H1031" s="124">
        <v>1.1295999999999999</v>
      </c>
      <c r="I1031" s="125">
        <v>7.0624940909520602</v>
      </c>
      <c r="J1031" s="123" t="s">
        <v>12475</v>
      </c>
      <c r="K1031" s="125">
        <v>0.801139398255307</v>
      </c>
      <c r="L1031" s="125">
        <v>1.90784737221023</v>
      </c>
      <c r="M1031" s="130">
        <v>4.1383115688799101</v>
      </c>
      <c r="N1031" s="137">
        <f t="shared" si="176"/>
        <v>16.553246275519641</v>
      </c>
      <c r="O1031" s="132">
        <f t="shared" si="177"/>
        <v>0.1655324627551964</v>
      </c>
      <c r="P1031" s="134">
        <f t="shared" si="178"/>
        <v>835</v>
      </c>
      <c r="Q1031" s="134">
        <v>1124</v>
      </c>
      <c r="R1031" s="134" t="str">
        <f t="shared" si="179"/>
        <v>835/1124</v>
      </c>
      <c r="S1031" s="132">
        <f t="shared" si="180"/>
        <v>0.74288256227758009</v>
      </c>
      <c r="T1031" s="137">
        <f t="shared" si="181"/>
        <v>62.855871886120994</v>
      </c>
      <c r="U1031" s="133" t="e">
        <f ca="1">[1]!f_risk_annusharpe(A1031,"2019/9/30","2019/12/31",1,1,3)</f>
        <v>#NAME?</v>
      </c>
      <c r="V1031" s="134" t="e">
        <f t="shared" ca="1" si="182"/>
        <v>#NAME?</v>
      </c>
      <c r="W1031" s="134">
        <f t="shared" si="183"/>
        <v>1124</v>
      </c>
      <c r="X1031" s="134" t="e">
        <f t="shared" ca="1" si="184"/>
        <v>#NAME?</v>
      </c>
      <c r="Y1031" s="132" t="e">
        <f t="shared" ca="1" si="185"/>
        <v>#NAME?</v>
      </c>
      <c r="Z1031" s="137" t="e">
        <f t="shared" ca="1" si="186"/>
        <v>#NAME?</v>
      </c>
      <c r="AA1031" s="125">
        <v>4.8518518518518503</v>
      </c>
      <c r="AB1031" s="125">
        <v>7.0624940909520602</v>
      </c>
      <c r="AC1031" s="123" t="s">
        <v>12475</v>
      </c>
      <c r="AD1031" s="125">
        <v>10.9869646182495</v>
      </c>
      <c r="AE1031" s="123" t="s">
        <v>12476</v>
      </c>
      <c r="AF1031" s="126">
        <v>0</v>
      </c>
      <c r="AG1031" s="123"/>
      <c r="AH1031" s="125">
        <v>13.24</v>
      </c>
      <c r="AI1031" s="123" t="s">
        <v>174</v>
      </c>
      <c r="AJ1031" s="123" t="s">
        <v>95</v>
      </c>
      <c r="AK1031" s="124">
        <v>2.0907099042000001</v>
      </c>
      <c r="AL1031" s="123" t="s">
        <v>159</v>
      </c>
      <c r="AM1031" s="36">
        <v>43006</v>
      </c>
      <c r="AN1031" s="123" t="s">
        <v>9271</v>
      </c>
      <c r="AO1031" s="123" t="s">
        <v>327</v>
      </c>
      <c r="AP1031" s="123" t="s">
        <v>240</v>
      </c>
      <c r="AQ1031" s="123" t="s">
        <v>181</v>
      </c>
    </row>
    <row r="1032" spans="1:43">
      <c r="A1032" s="123" t="s">
        <v>9080</v>
      </c>
      <c r="B1032" s="123" t="s">
        <v>9081</v>
      </c>
      <c r="C1032" s="36">
        <v>43830</v>
      </c>
      <c r="D1032" s="124">
        <v>1.462</v>
      </c>
      <c r="E1032" s="124">
        <v>1.806</v>
      </c>
      <c r="F1032" s="125">
        <v>0.136986301369865</v>
      </c>
      <c r="G1032" s="36">
        <v>43829</v>
      </c>
      <c r="H1032" s="124">
        <v>1.46</v>
      </c>
      <c r="I1032" s="125">
        <v>7.05896694110751</v>
      </c>
      <c r="J1032" s="123" t="s">
        <v>12477</v>
      </c>
      <c r="K1032" s="125">
        <v>0.55020632737276198</v>
      </c>
      <c r="L1032" s="125">
        <v>3.0302669951389301</v>
      </c>
      <c r="M1032" s="130">
        <v>4.1310177108989796</v>
      </c>
      <c r="N1032" s="137">
        <f t="shared" si="176"/>
        <v>16.524070843595918</v>
      </c>
      <c r="O1032" s="132">
        <f t="shared" si="177"/>
        <v>0.16524070843595917</v>
      </c>
      <c r="P1032" s="134">
        <f t="shared" si="178"/>
        <v>836</v>
      </c>
      <c r="Q1032" s="134">
        <v>1124</v>
      </c>
      <c r="R1032" s="134" t="str">
        <f t="shared" si="179"/>
        <v>836/1124</v>
      </c>
      <c r="S1032" s="132">
        <f t="shared" si="180"/>
        <v>0.74377224199288261</v>
      </c>
      <c r="T1032" s="137">
        <f t="shared" si="181"/>
        <v>62.811387900355868</v>
      </c>
      <c r="U1032" s="133" t="e">
        <f ca="1">[1]!f_risk_annusharpe(A1032,"2019/9/30","2019/12/31",1,1,3)</f>
        <v>#NAME?</v>
      </c>
      <c r="V1032" s="134" t="e">
        <f t="shared" ca="1" si="182"/>
        <v>#NAME?</v>
      </c>
      <c r="W1032" s="134">
        <f t="shared" si="183"/>
        <v>1124</v>
      </c>
      <c r="X1032" s="134" t="e">
        <f t="shared" ca="1" si="184"/>
        <v>#NAME?</v>
      </c>
      <c r="Y1032" s="132" t="e">
        <f t="shared" ca="1" si="185"/>
        <v>#NAME?</v>
      </c>
      <c r="Z1032" s="137" t="e">
        <f t="shared" ca="1" si="186"/>
        <v>#NAME?</v>
      </c>
      <c r="AA1032" s="125">
        <v>4.6527908848261701</v>
      </c>
      <c r="AB1032" s="125">
        <v>7.05896694110751</v>
      </c>
      <c r="AC1032" s="123" t="s">
        <v>12477</v>
      </c>
      <c r="AD1032" s="125">
        <v>10.0921647242258</v>
      </c>
      <c r="AE1032" s="123" t="s">
        <v>12478</v>
      </c>
      <c r="AF1032" s="125">
        <v>15.791562504837801</v>
      </c>
      <c r="AG1032" s="123" t="s">
        <v>12479</v>
      </c>
      <c r="AH1032" s="125">
        <v>83.923985999999999</v>
      </c>
      <c r="AI1032" s="123" t="s">
        <v>163</v>
      </c>
      <c r="AJ1032" s="123" t="s">
        <v>166</v>
      </c>
      <c r="AK1032" s="124">
        <v>1.656920105</v>
      </c>
      <c r="AL1032" s="123" t="s">
        <v>159</v>
      </c>
      <c r="AM1032" s="36">
        <v>42324</v>
      </c>
      <c r="AN1032" s="123" t="s">
        <v>9271</v>
      </c>
      <c r="AO1032" s="123" t="s">
        <v>12480</v>
      </c>
      <c r="AP1032" s="123" t="s">
        <v>211</v>
      </c>
      <c r="AQ1032" s="123" t="s">
        <v>177</v>
      </c>
    </row>
    <row r="1033" spans="1:43">
      <c r="A1033" s="123" t="s">
        <v>9082</v>
      </c>
      <c r="B1033" s="123" t="s">
        <v>9083</v>
      </c>
      <c r="C1033" s="36">
        <v>43830</v>
      </c>
      <c r="D1033" s="124">
        <v>1.1358999999999999</v>
      </c>
      <c r="E1033" s="124">
        <v>1.1358999999999999</v>
      </c>
      <c r="F1033" s="125">
        <v>8.8043669660141707E-3</v>
      </c>
      <c r="G1033" s="36">
        <v>43829</v>
      </c>
      <c r="H1033" s="124">
        <v>1.1357999999999999</v>
      </c>
      <c r="I1033" s="125">
        <v>7.04928847422486</v>
      </c>
      <c r="J1033" s="123" t="s">
        <v>12481</v>
      </c>
      <c r="K1033" s="125">
        <v>0.23826332509706399</v>
      </c>
      <c r="L1033" s="125">
        <v>1.4830697757527</v>
      </c>
      <c r="M1033" s="130">
        <v>3.02013422818791</v>
      </c>
      <c r="N1033" s="137">
        <f t="shared" si="176"/>
        <v>12.08053691275164</v>
      </c>
      <c r="O1033" s="132">
        <f t="shared" si="177"/>
        <v>0.1208053691275164</v>
      </c>
      <c r="P1033" s="134">
        <f t="shared" si="178"/>
        <v>951</v>
      </c>
      <c r="Q1033" s="134">
        <v>1124</v>
      </c>
      <c r="R1033" s="134" t="str">
        <f t="shared" si="179"/>
        <v>951/1124</v>
      </c>
      <c r="S1033" s="132">
        <f t="shared" si="180"/>
        <v>0.84608540925266906</v>
      </c>
      <c r="T1033" s="137">
        <f t="shared" si="181"/>
        <v>60</v>
      </c>
      <c r="U1033" s="133" t="e">
        <f ca="1">[1]!f_risk_annusharpe(A1033,"2019/9/30","2019/12/31",1,1,3)</f>
        <v>#NAME?</v>
      </c>
      <c r="V1033" s="134" t="e">
        <f t="shared" ca="1" si="182"/>
        <v>#NAME?</v>
      </c>
      <c r="W1033" s="134">
        <f t="shared" si="183"/>
        <v>1124</v>
      </c>
      <c r="X1033" s="134" t="e">
        <f t="shared" ca="1" si="184"/>
        <v>#NAME?</v>
      </c>
      <c r="Y1033" s="132" t="e">
        <f t="shared" ca="1" si="185"/>
        <v>#NAME?</v>
      </c>
      <c r="Z1033" s="137" t="e">
        <f t="shared" ca="1" si="186"/>
        <v>#NAME?</v>
      </c>
      <c r="AA1033" s="125">
        <v>4.1632278771205797</v>
      </c>
      <c r="AB1033" s="125">
        <v>7.04928847422486</v>
      </c>
      <c r="AC1033" s="123" t="s">
        <v>12481</v>
      </c>
      <c r="AD1033" s="125">
        <v>7.8829898375914098</v>
      </c>
      <c r="AE1033" s="123" t="s">
        <v>12482</v>
      </c>
      <c r="AF1033" s="125">
        <v>13.385905370333401</v>
      </c>
      <c r="AG1033" s="123" t="s">
        <v>12483</v>
      </c>
      <c r="AH1033" s="125">
        <v>13.59</v>
      </c>
      <c r="AI1033" s="123" t="s">
        <v>157</v>
      </c>
      <c r="AJ1033" s="123" t="s">
        <v>158</v>
      </c>
      <c r="AK1033" s="124">
        <v>0.84972557029999995</v>
      </c>
      <c r="AL1033" s="123" t="s">
        <v>159</v>
      </c>
      <c r="AM1033" s="36">
        <v>42726</v>
      </c>
      <c r="AN1033" s="123" t="s">
        <v>9271</v>
      </c>
      <c r="AO1033" s="123" t="s">
        <v>12484</v>
      </c>
      <c r="AP1033" s="123" t="s">
        <v>317</v>
      </c>
      <c r="AQ1033" s="123" t="s">
        <v>170</v>
      </c>
    </row>
    <row r="1034" spans="1:43">
      <c r="A1034" s="123" t="s">
        <v>9084</v>
      </c>
      <c r="B1034" s="123" t="s">
        <v>9085</v>
      </c>
      <c r="C1034" s="36">
        <v>43830</v>
      </c>
      <c r="D1034" s="124">
        <v>1.0127999999999999</v>
      </c>
      <c r="E1034" s="124">
        <v>1.0127999999999999</v>
      </c>
      <c r="F1034" s="125">
        <v>0.967002292892017</v>
      </c>
      <c r="G1034" s="36">
        <v>43829</v>
      </c>
      <c r="H1034" s="124">
        <v>1.0031000000000001</v>
      </c>
      <c r="I1034" s="125">
        <v>7.0273697558913604</v>
      </c>
      <c r="J1034" s="123" t="s">
        <v>12485</v>
      </c>
      <c r="K1034" s="125">
        <v>2.5308766956873798</v>
      </c>
      <c r="L1034" s="125">
        <v>6.4872253180527801</v>
      </c>
      <c r="M1034" s="130">
        <v>3.8023982781592598</v>
      </c>
      <c r="N1034" s="137">
        <f t="shared" si="176"/>
        <v>15.209593112637039</v>
      </c>
      <c r="O1034" s="132">
        <f t="shared" si="177"/>
        <v>0.1520959311263704</v>
      </c>
      <c r="P1034" s="134">
        <f t="shared" si="178"/>
        <v>870</v>
      </c>
      <c r="Q1034" s="134">
        <v>1124</v>
      </c>
      <c r="R1034" s="134" t="str">
        <f t="shared" si="179"/>
        <v>870/1124</v>
      </c>
      <c r="S1034" s="132">
        <f t="shared" si="180"/>
        <v>0.77402135231316727</v>
      </c>
      <c r="T1034" s="137">
        <f t="shared" si="181"/>
        <v>61.29893238434164</v>
      </c>
      <c r="U1034" s="133" t="e">
        <f ca="1">[1]!f_risk_annusharpe(A1034,"2019/9/30","2019/12/31",1,1,3)</f>
        <v>#NAME?</v>
      </c>
      <c r="V1034" s="134" t="e">
        <f t="shared" ca="1" si="182"/>
        <v>#NAME?</v>
      </c>
      <c r="W1034" s="134">
        <f t="shared" si="183"/>
        <v>1124</v>
      </c>
      <c r="X1034" s="134" t="e">
        <f t="shared" ca="1" si="184"/>
        <v>#NAME?</v>
      </c>
      <c r="Y1034" s="132" t="e">
        <f t="shared" ca="1" si="185"/>
        <v>#NAME?</v>
      </c>
      <c r="Z1034" s="137" t="e">
        <f t="shared" ca="1" si="186"/>
        <v>#NAME?</v>
      </c>
      <c r="AA1034" s="125">
        <v>7.8249760459916899</v>
      </c>
      <c r="AB1034" s="125">
        <v>7.0273697558913604</v>
      </c>
      <c r="AC1034" s="123" t="s">
        <v>12485</v>
      </c>
      <c r="AD1034" s="126">
        <v>0</v>
      </c>
      <c r="AE1034" s="123"/>
      <c r="AF1034" s="126">
        <v>0</v>
      </c>
      <c r="AG1034" s="123"/>
      <c r="AH1034" s="125">
        <v>1.27999999999999</v>
      </c>
      <c r="AI1034" s="123" t="s">
        <v>157</v>
      </c>
      <c r="AJ1034" s="123" t="s">
        <v>95</v>
      </c>
      <c r="AK1034" s="124">
        <v>0.65361406150000001</v>
      </c>
      <c r="AL1034" s="123" t="s">
        <v>159</v>
      </c>
      <c r="AM1034" s="36">
        <v>43137</v>
      </c>
      <c r="AN1034" s="123" t="s">
        <v>9271</v>
      </c>
      <c r="AO1034" s="123" t="s">
        <v>12486</v>
      </c>
      <c r="AP1034" s="123" t="s">
        <v>615</v>
      </c>
      <c r="AQ1034" s="123" t="s">
        <v>177</v>
      </c>
    </row>
    <row r="1035" spans="1:43">
      <c r="A1035" s="123" t="s">
        <v>9086</v>
      </c>
      <c r="B1035" s="123" t="s">
        <v>9087</v>
      </c>
      <c r="C1035" s="36">
        <v>43830</v>
      </c>
      <c r="D1035" s="124">
        <v>1.254</v>
      </c>
      <c r="E1035" s="124">
        <v>1.4770000000000001</v>
      </c>
      <c r="F1035" s="125">
        <v>7.9808459696730602E-2</v>
      </c>
      <c r="G1035" s="36">
        <v>43829</v>
      </c>
      <c r="H1035" s="124">
        <v>1.2529999999999999</v>
      </c>
      <c r="I1035" s="125">
        <v>6.9966193744909901</v>
      </c>
      <c r="J1035" s="123" t="s">
        <v>12487</v>
      </c>
      <c r="K1035" s="125">
        <v>0.64205457463883597</v>
      </c>
      <c r="L1035" s="125">
        <v>1.70319376066782</v>
      </c>
      <c r="M1035" s="130">
        <v>2.53478160826117</v>
      </c>
      <c r="N1035" s="137">
        <f t="shared" si="176"/>
        <v>10.13912643304468</v>
      </c>
      <c r="O1035" s="132">
        <f t="shared" si="177"/>
        <v>0.1013912643304468</v>
      </c>
      <c r="P1035" s="134">
        <f t="shared" si="178"/>
        <v>1013</v>
      </c>
      <c r="Q1035" s="134">
        <v>1124</v>
      </c>
      <c r="R1035" s="134" t="str">
        <f t="shared" si="179"/>
        <v>1013/1124</v>
      </c>
      <c r="S1035" s="132">
        <f t="shared" si="180"/>
        <v>0.9012455516014235</v>
      </c>
      <c r="T1035" s="137">
        <f t="shared" si="181"/>
        <v>60</v>
      </c>
      <c r="U1035" s="133" t="e">
        <f ca="1">[1]!f_risk_annusharpe(A1035,"2019/9/30","2019/12/31",1,1,3)</f>
        <v>#NAME?</v>
      </c>
      <c r="V1035" s="134" t="e">
        <f t="shared" ca="1" si="182"/>
        <v>#NAME?</v>
      </c>
      <c r="W1035" s="134">
        <f t="shared" si="183"/>
        <v>1124</v>
      </c>
      <c r="X1035" s="134" t="e">
        <f t="shared" ca="1" si="184"/>
        <v>#NAME?</v>
      </c>
      <c r="Y1035" s="132" t="e">
        <f t="shared" ca="1" si="185"/>
        <v>#NAME?</v>
      </c>
      <c r="Z1035" s="137" t="e">
        <f t="shared" ca="1" si="186"/>
        <v>#NAME?</v>
      </c>
      <c r="AA1035" s="125">
        <v>3.8939833528611598</v>
      </c>
      <c r="AB1035" s="125">
        <v>6.9966193744909901</v>
      </c>
      <c r="AC1035" s="123" t="s">
        <v>12487</v>
      </c>
      <c r="AD1035" s="125">
        <v>6.9247320757184703</v>
      </c>
      <c r="AE1035" s="123" t="s">
        <v>12488</v>
      </c>
      <c r="AF1035" s="125">
        <v>15.7683079069767</v>
      </c>
      <c r="AG1035" s="123" t="s">
        <v>12489</v>
      </c>
      <c r="AH1035" s="125">
        <v>49.341117199999999</v>
      </c>
      <c r="AI1035" s="123" t="s">
        <v>163</v>
      </c>
      <c r="AJ1035" s="123" t="s">
        <v>189</v>
      </c>
      <c r="AK1035" s="124">
        <v>2.6767734086999999</v>
      </c>
      <c r="AL1035" s="123" t="s">
        <v>159</v>
      </c>
      <c r="AM1035" s="36">
        <v>42325</v>
      </c>
      <c r="AN1035" s="123" t="s">
        <v>9271</v>
      </c>
      <c r="AO1035" s="123" t="s">
        <v>12490</v>
      </c>
      <c r="AP1035" s="123" t="s">
        <v>211</v>
      </c>
      <c r="AQ1035" s="123" t="s">
        <v>162</v>
      </c>
    </row>
    <row r="1036" spans="1:43">
      <c r="A1036" s="123" t="s">
        <v>9088</v>
      </c>
      <c r="B1036" s="123" t="s">
        <v>9089</v>
      </c>
      <c r="C1036" s="36">
        <v>43830</v>
      </c>
      <c r="D1036" s="124">
        <v>1.1903999999999999</v>
      </c>
      <c r="E1036" s="124">
        <v>1.2303999999999999</v>
      </c>
      <c r="F1036" s="125">
        <v>5.8838362612413903E-2</v>
      </c>
      <c r="G1036" s="36">
        <v>43829</v>
      </c>
      <c r="H1036" s="124">
        <v>1.1897</v>
      </c>
      <c r="I1036" s="125">
        <v>6.9806989663858099</v>
      </c>
      <c r="J1036" s="123" t="s">
        <v>12491</v>
      </c>
      <c r="K1036" s="125">
        <v>0.40485829959513397</v>
      </c>
      <c r="L1036" s="125">
        <v>1.9090782017210599</v>
      </c>
      <c r="M1036" s="130">
        <v>2.6118388478841101</v>
      </c>
      <c r="N1036" s="137">
        <f t="shared" si="176"/>
        <v>10.447355391536441</v>
      </c>
      <c r="O1036" s="132">
        <f t="shared" si="177"/>
        <v>0.10447355391536441</v>
      </c>
      <c r="P1036" s="134">
        <f t="shared" si="178"/>
        <v>1003</v>
      </c>
      <c r="Q1036" s="134">
        <v>1124</v>
      </c>
      <c r="R1036" s="134" t="str">
        <f t="shared" si="179"/>
        <v>1003/1124</v>
      </c>
      <c r="S1036" s="132">
        <f t="shared" si="180"/>
        <v>0.89234875444839856</v>
      </c>
      <c r="T1036" s="137">
        <f t="shared" si="181"/>
        <v>60</v>
      </c>
      <c r="U1036" s="133" t="e">
        <f ca="1">[1]!f_risk_annusharpe(A1036,"2019/9/30","2019/12/31",1,1,3)</f>
        <v>#NAME?</v>
      </c>
      <c r="V1036" s="134" t="e">
        <f t="shared" ca="1" si="182"/>
        <v>#NAME?</v>
      </c>
      <c r="W1036" s="134">
        <f t="shared" si="183"/>
        <v>1124</v>
      </c>
      <c r="X1036" s="134" t="e">
        <f t="shared" ca="1" si="184"/>
        <v>#NAME?</v>
      </c>
      <c r="Y1036" s="132" t="e">
        <f t="shared" ca="1" si="185"/>
        <v>#NAME?</v>
      </c>
      <c r="Z1036" s="137" t="e">
        <f t="shared" ca="1" si="186"/>
        <v>#NAME?</v>
      </c>
      <c r="AA1036" s="125">
        <v>7.0923212938005298</v>
      </c>
      <c r="AB1036" s="125">
        <v>6.9806989663858099</v>
      </c>
      <c r="AC1036" s="123" t="s">
        <v>12491</v>
      </c>
      <c r="AD1036" s="125">
        <v>9.1808161687793408</v>
      </c>
      <c r="AE1036" s="123" t="s">
        <v>12492</v>
      </c>
      <c r="AF1036" s="125">
        <v>18.111698043728399</v>
      </c>
      <c r="AG1036" s="123" t="s">
        <v>12493</v>
      </c>
      <c r="AH1036" s="125">
        <v>23.16687872</v>
      </c>
      <c r="AI1036" s="123" t="s">
        <v>163</v>
      </c>
      <c r="AJ1036" s="123" t="s">
        <v>166</v>
      </c>
      <c r="AK1036" s="124">
        <v>4.0956487944999997</v>
      </c>
      <c r="AL1036" s="123" t="s">
        <v>159</v>
      </c>
      <c r="AM1036" s="36">
        <v>42149</v>
      </c>
      <c r="AN1036" s="123" t="s">
        <v>9271</v>
      </c>
      <c r="AO1036" s="123" t="s">
        <v>10066</v>
      </c>
      <c r="AP1036" s="123" t="s">
        <v>175</v>
      </c>
      <c r="AQ1036" s="123" t="s">
        <v>181</v>
      </c>
    </row>
    <row r="1037" spans="1:43">
      <c r="A1037" s="123" t="s">
        <v>9090</v>
      </c>
      <c r="B1037" s="123" t="s">
        <v>9091</v>
      </c>
      <c r="C1037" s="36">
        <v>43830</v>
      </c>
      <c r="D1037" s="124">
        <v>1.2</v>
      </c>
      <c r="E1037" s="124">
        <v>1.2</v>
      </c>
      <c r="F1037" s="125">
        <v>8.3402835696404498E-2</v>
      </c>
      <c r="G1037" s="36">
        <v>43829</v>
      </c>
      <c r="H1037" s="124">
        <v>1.1990000000000001</v>
      </c>
      <c r="I1037" s="125">
        <v>6.7615658362989199</v>
      </c>
      <c r="J1037" s="123" t="s">
        <v>12494</v>
      </c>
      <c r="K1037" s="125">
        <v>0.25062656641603098</v>
      </c>
      <c r="L1037" s="125">
        <v>0.92514718250629902</v>
      </c>
      <c r="M1037" s="130">
        <v>1.26582278481012</v>
      </c>
      <c r="N1037" s="137">
        <f t="shared" si="176"/>
        <v>5.06329113924048</v>
      </c>
      <c r="O1037" s="132">
        <f t="shared" si="177"/>
        <v>5.0632911392404799E-2</v>
      </c>
      <c r="P1037" s="134">
        <f t="shared" si="178"/>
        <v>1091</v>
      </c>
      <c r="Q1037" s="134">
        <v>1124</v>
      </c>
      <c r="R1037" s="134" t="str">
        <f t="shared" si="179"/>
        <v>1091/1124</v>
      </c>
      <c r="S1037" s="132">
        <f t="shared" si="180"/>
        <v>0.97064056939501775</v>
      </c>
      <c r="T1037" s="137">
        <f t="shared" si="181"/>
        <v>60</v>
      </c>
      <c r="U1037" s="133" t="e">
        <f ca="1">[1]!f_risk_annusharpe(A1037,"2019/9/30","2019/12/31",1,1,3)</f>
        <v>#NAME?</v>
      </c>
      <c r="V1037" s="134" t="e">
        <f t="shared" ca="1" si="182"/>
        <v>#NAME?</v>
      </c>
      <c r="W1037" s="134">
        <f t="shared" si="183"/>
        <v>1124</v>
      </c>
      <c r="X1037" s="134" t="e">
        <f t="shared" ca="1" si="184"/>
        <v>#NAME?</v>
      </c>
      <c r="Y1037" s="132" t="e">
        <f t="shared" ca="1" si="185"/>
        <v>#NAME?</v>
      </c>
      <c r="Z1037" s="137" t="e">
        <f t="shared" ca="1" si="186"/>
        <v>#NAME?</v>
      </c>
      <c r="AA1037" s="125">
        <v>3.0927835051546402</v>
      </c>
      <c r="AB1037" s="125">
        <v>6.7615658362989199</v>
      </c>
      <c r="AC1037" s="123" t="s">
        <v>12494</v>
      </c>
      <c r="AD1037" s="125">
        <v>10.1928374655647</v>
      </c>
      <c r="AE1037" s="123" t="s">
        <v>12495</v>
      </c>
      <c r="AF1037" s="125">
        <v>13.314447592067999</v>
      </c>
      <c r="AG1037" s="123" t="s">
        <v>12496</v>
      </c>
      <c r="AH1037" s="125">
        <v>20</v>
      </c>
      <c r="AI1037" s="123" t="s">
        <v>163</v>
      </c>
      <c r="AJ1037" s="123" t="s">
        <v>166</v>
      </c>
      <c r="AK1037" s="124">
        <v>12.6063419354</v>
      </c>
      <c r="AL1037" s="123" t="s">
        <v>159</v>
      </c>
      <c r="AM1037" s="36">
        <v>42087</v>
      </c>
      <c r="AN1037" s="123" t="s">
        <v>9271</v>
      </c>
      <c r="AO1037" s="123" t="s">
        <v>599</v>
      </c>
      <c r="AP1037" s="123" t="s">
        <v>228</v>
      </c>
      <c r="AQ1037" s="123" t="s">
        <v>181</v>
      </c>
    </row>
    <row r="1038" spans="1:43">
      <c r="A1038" s="123" t="s">
        <v>9092</v>
      </c>
      <c r="B1038" s="123" t="s">
        <v>9093</v>
      </c>
      <c r="C1038" s="36">
        <v>43830</v>
      </c>
      <c r="D1038" s="124">
        <v>1.0972</v>
      </c>
      <c r="E1038" s="124">
        <v>1.0972</v>
      </c>
      <c r="F1038" s="125">
        <v>9.1149393856520804E-3</v>
      </c>
      <c r="G1038" s="36">
        <v>43829</v>
      </c>
      <c r="H1038" s="124">
        <v>1.0971</v>
      </c>
      <c r="I1038" s="125">
        <v>6.6277939747327501</v>
      </c>
      <c r="J1038" s="123" t="s">
        <v>12497</v>
      </c>
      <c r="K1038" s="125">
        <v>0.16432353478181699</v>
      </c>
      <c r="L1038" s="125">
        <v>1.9418377775713</v>
      </c>
      <c r="M1038" s="130">
        <v>4.33624952453403</v>
      </c>
      <c r="N1038" s="137">
        <f t="shared" si="176"/>
        <v>17.34499809813612</v>
      </c>
      <c r="O1038" s="132">
        <f t="shared" si="177"/>
        <v>0.17344998098136119</v>
      </c>
      <c r="P1038" s="134">
        <f t="shared" si="178"/>
        <v>816</v>
      </c>
      <c r="Q1038" s="134">
        <v>1124</v>
      </c>
      <c r="R1038" s="134" t="str">
        <f t="shared" si="179"/>
        <v>816/1124</v>
      </c>
      <c r="S1038" s="132">
        <f t="shared" si="180"/>
        <v>0.72597864768683273</v>
      </c>
      <c r="T1038" s="137">
        <f t="shared" si="181"/>
        <v>63.701067615658367</v>
      </c>
      <c r="U1038" s="133" t="e">
        <f ca="1">[1]!f_risk_annusharpe(A1038,"2019/9/30","2019/12/31",1,1,3)</f>
        <v>#NAME?</v>
      </c>
      <c r="V1038" s="134" t="e">
        <f t="shared" ca="1" si="182"/>
        <v>#NAME?</v>
      </c>
      <c r="W1038" s="134">
        <f t="shared" si="183"/>
        <v>1124</v>
      </c>
      <c r="X1038" s="134" t="e">
        <f t="shared" ca="1" si="184"/>
        <v>#NAME?</v>
      </c>
      <c r="Y1038" s="132" t="e">
        <f t="shared" ca="1" si="185"/>
        <v>#NAME?</v>
      </c>
      <c r="Z1038" s="137" t="e">
        <f t="shared" ca="1" si="186"/>
        <v>#NAME?</v>
      </c>
      <c r="AA1038" s="125">
        <v>5.3986551392891498</v>
      </c>
      <c r="AB1038" s="125">
        <v>6.6277939747327501</v>
      </c>
      <c r="AC1038" s="123" t="s">
        <v>12497</v>
      </c>
      <c r="AD1038" s="125">
        <v>6.9395711500974597</v>
      </c>
      <c r="AE1038" s="123" t="s">
        <v>12498</v>
      </c>
      <c r="AF1038" s="125">
        <v>8.7413280475718604</v>
      </c>
      <c r="AG1038" s="123" t="s">
        <v>12499</v>
      </c>
      <c r="AH1038" s="125">
        <v>9.7200000000000006</v>
      </c>
      <c r="AI1038" s="123" t="s">
        <v>163</v>
      </c>
      <c r="AJ1038" s="123" t="s">
        <v>189</v>
      </c>
      <c r="AK1038" s="124">
        <v>1.7758208465</v>
      </c>
      <c r="AL1038" s="123" t="s">
        <v>159</v>
      </c>
      <c r="AM1038" s="36">
        <v>42384</v>
      </c>
      <c r="AN1038" s="123" t="s">
        <v>9271</v>
      </c>
      <c r="AO1038" s="123" t="s">
        <v>12500</v>
      </c>
      <c r="AP1038" s="123" t="s">
        <v>268</v>
      </c>
      <c r="AQ1038" s="123" t="s">
        <v>185</v>
      </c>
    </row>
    <row r="1039" spans="1:43">
      <c r="A1039" s="123" t="s">
        <v>9094</v>
      </c>
      <c r="B1039" s="123" t="s">
        <v>9095</v>
      </c>
      <c r="C1039" s="36">
        <v>43830</v>
      </c>
      <c r="D1039" s="124">
        <v>1.1385000000000001</v>
      </c>
      <c r="E1039" s="124">
        <v>1.1385000000000001</v>
      </c>
      <c r="F1039" s="125">
        <v>0.14073357375319301</v>
      </c>
      <c r="G1039" s="36">
        <v>43829</v>
      </c>
      <c r="H1039" s="124">
        <v>1.1369</v>
      </c>
      <c r="I1039" s="125">
        <v>6.6011235955056202</v>
      </c>
      <c r="J1039" s="123" t="s">
        <v>12501</v>
      </c>
      <c r="K1039" s="125">
        <v>0.68093385214008095</v>
      </c>
      <c r="L1039" s="125">
        <v>1.7881090746535599</v>
      </c>
      <c r="M1039" s="130">
        <v>2.4475839107351902</v>
      </c>
      <c r="N1039" s="137">
        <f t="shared" si="176"/>
        <v>9.7903356429407609</v>
      </c>
      <c r="O1039" s="132">
        <f t="shared" si="177"/>
        <v>9.7903356429407604E-2</v>
      </c>
      <c r="P1039" s="134">
        <f t="shared" si="178"/>
        <v>1017</v>
      </c>
      <c r="Q1039" s="134">
        <v>1124</v>
      </c>
      <c r="R1039" s="134" t="str">
        <f t="shared" si="179"/>
        <v>1017/1124</v>
      </c>
      <c r="S1039" s="132">
        <f t="shared" si="180"/>
        <v>0.90480427046263345</v>
      </c>
      <c r="T1039" s="137">
        <f t="shared" si="181"/>
        <v>60</v>
      </c>
      <c r="U1039" s="133" t="e">
        <f ca="1">[1]!f_risk_annusharpe(A1039,"2019/9/30","2019/12/31",1,1,3)</f>
        <v>#NAME?</v>
      </c>
      <c r="V1039" s="134" t="e">
        <f t="shared" ca="1" si="182"/>
        <v>#NAME?</v>
      </c>
      <c r="W1039" s="134">
        <f t="shared" si="183"/>
        <v>1124</v>
      </c>
      <c r="X1039" s="134" t="e">
        <f t="shared" ca="1" si="184"/>
        <v>#NAME?</v>
      </c>
      <c r="Y1039" s="132" t="e">
        <f t="shared" ca="1" si="185"/>
        <v>#NAME?</v>
      </c>
      <c r="Z1039" s="137" t="e">
        <f t="shared" ca="1" si="186"/>
        <v>#NAME?</v>
      </c>
      <c r="AA1039" s="125">
        <v>3.43417825020442</v>
      </c>
      <c r="AB1039" s="125">
        <v>6.6011235955056202</v>
      </c>
      <c r="AC1039" s="123" t="s">
        <v>12501</v>
      </c>
      <c r="AD1039" s="125">
        <v>7.8635717669350997</v>
      </c>
      <c r="AE1039" s="123" t="s">
        <v>12502</v>
      </c>
      <c r="AF1039" s="125">
        <v>16.232771822358298</v>
      </c>
      <c r="AG1039" s="123" t="s">
        <v>12503</v>
      </c>
      <c r="AH1039" s="125">
        <v>13.85</v>
      </c>
      <c r="AI1039" s="123" t="s">
        <v>157</v>
      </c>
      <c r="AJ1039" s="123" t="s">
        <v>166</v>
      </c>
      <c r="AK1039" s="124">
        <v>1.6159654391</v>
      </c>
      <c r="AL1039" s="123" t="s">
        <v>159</v>
      </c>
      <c r="AM1039" s="36">
        <v>42642</v>
      </c>
      <c r="AN1039" s="123" t="s">
        <v>9271</v>
      </c>
      <c r="AO1039" s="123" t="s">
        <v>12504</v>
      </c>
      <c r="AP1039" s="123" t="s">
        <v>270</v>
      </c>
      <c r="AQ1039" s="123" t="s">
        <v>247</v>
      </c>
    </row>
    <row r="1040" spans="1:43">
      <c r="A1040" s="123" t="s">
        <v>9096</v>
      </c>
      <c r="B1040" s="123" t="s">
        <v>9097</v>
      </c>
      <c r="C1040" s="36">
        <v>43830</v>
      </c>
      <c r="D1040" s="124">
        <v>1.0972999999999999</v>
      </c>
      <c r="E1040" s="124">
        <v>1.1306</v>
      </c>
      <c r="F1040" s="125">
        <v>0</v>
      </c>
      <c r="G1040" s="36">
        <v>43829</v>
      </c>
      <c r="H1040" s="124">
        <v>1.0972999999999999</v>
      </c>
      <c r="I1040" s="125">
        <v>6.5652482807347896</v>
      </c>
      <c r="J1040" s="123" t="s">
        <v>12505</v>
      </c>
      <c r="K1040" s="125">
        <v>0.58667155559628203</v>
      </c>
      <c r="L1040" s="125">
        <v>1.43281588471345</v>
      </c>
      <c r="M1040" s="130">
        <v>2.3794108516607801</v>
      </c>
      <c r="N1040" s="137">
        <f t="shared" si="176"/>
        <v>9.5176434066431206</v>
      </c>
      <c r="O1040" s="132">
        <f t="shared" si="177"/>
        <v>9.5176434066431212E-2</v>
      </c>
      <c r="P1040" s="134">
        <f t="shared" si="178"/>
        <v>1028</v>
      </c>
      <c r="Q1040" s="134">
        <v>1124</v>
      </c>
      <c r="R1040" s="134" t="str">
        <f t="shared" si="179"/>
        <v>1028/1124</v>
      </c>
      <c r="S1040" s="132">
        <f t="shared" si="180"/>
        <v>0.91459074733096091</v>
      </c>
      <c r="T1040" s="137">
        <f t="shared" si="181"/>
        <v>60</v>
      </c>
      <c r="U1040" s="133" t="e">
        <f ca="1">[1]!f_risk_annusharpe(A1040,"2019/9/30","2019/12/31",1,1,3)</f>
        <v>#NAME?</v>
      </c>
      <c r="V1040" s="134" t="e">
        <f t="shared" ca="1" si="182"/>
        <v>#NAME?</v>
      </c>
      <c r="W1040" s="134">
        <f t="shared" si="183"/>
        <v>1124</v>
      </c>
      <c r="X1040" s="134" t="e">
        <f t="shared" ca="1" si="184"/>
        <v>#NAME?</v>
      </c>
      <c r="Y1040" s="132" t="e">
        <f t="shared" ca="1" si="185"/>
        <v>#NAME?</v>
      </c>
      <c r="Z1040" s="137" t="e">
        <f t="shared" ca="1" si="186"/>
        <v>#NAME?</v>
      </c>
      <c r="AA1040" s="125">
        <v>4.3437054238538799</v>
      </c>
      <c r="AB1040" s="125">
        <v>6.5652482807347896</v>
      </c>
      <c r="AC1040" s="123" t="s">
        <v>12505</v>
      </c>
      <c r="AD1040" s="126">
        <v>0</v>
      </c>
      <c r="AE1040" s="123"/>
      <c r="AF1040" s="126">
        <v>0</v>
      </c>
      <c r="AG1040" s="123"/>
      <c r="AH1040" s="125">
        <v>13.119011049999999</v>
      </c>
      <c r="AI1040" s="123" t="s">
        <v>163</v>
      </c>
      <c r="AJ1040" s="123" t="s">
        <v>95</v>
      </c>
      <c r="AK1040" s="124">
        <v>3.1995875640999998</v>
      </c>
      <c r="AL1040" s="123" t="s">
        <v>159</v>
      </c>
      <c r="AM1040" s="36">
        <v>43116</v>
      </c>
      <c r="AN1040" s="123" t="s">
        <v>9271</v>
      </c>
      <c r="AO1040" s="123" t="s">
        <v>596</v>
      </c>
      <c r="AP1040" s="123" t="s">
        <v>261</v>
      </c>
      <c r="AQ1040" s="123" t="s">
        <v>235</v>
      </c>
    </row>
    <row r="1041" spans="1:43">
      <c r="A1041" s="123" t="s">
        <v>9098</v>
      </c>
      <c r="B1041" s="123" t="s">
        <v>9099</v>
      </c>
      <c r="C1041" s="36">
        <v>43830</v>
      </c>
      <c r="D1041" s="124">
        <v>1.0968</v>
      </c>
      <c r="E1041" s="124">
        <v>1.0968</v>
      </c>
      <c r="F1041" s="125">
        <v>0.12780719371919599</v>
      </c>
      <c r="G1041" s="36">
        <v>43829</v>
      </c>
      <c r="H1041" s="124">
        <v>1.0953999999999999</v>
      </c>
      <c r="I1041" s="125">
        <v>6.5475034000388499</v>
      </c>
      <c r="J1041" s="123" t="s">
        <v>12506</v>
      </c>
      <c r="K1041" s="125">
        <v>0.219298245614031</v>
      </c>
      <c r="L1041" s="125">
        <v>0.68851556045167195</v>
      </c>
      <c r="M1041" s="130">
        <v>-0.795947901591889</v>
      </c>
      <c r="N1041" s="137">
        <f t="shared" si="176"/>
        <v>-3.183791606367556</v>
      </c>
      <c r="O1041" s="132">
        <f t="shared" si="177"/>
        <v>-3.1837916063675559E-2</v>
      </c>
      <c r="P1041" s="134">
        <f t="shared" si="178"/>
        <v>1123</v>
      </c>
      <c r="Q1041" s="134">
        <v>1124</v>
      </c>
      <c r="R1041" s="134" t="str">
        <f t="shared" si="179"/>
        <v>1123/1124</v>
      </c>
      <c r="S1041" s="132">
        <f t="shared" si="180"/>
        <v>0.99911032028469748</v>
      </c>
      <c r="T1041" s="137">
        <f t="shared" si="181"/>
        <v>60</v>
      </c>
      <c r="U1041" s="133" t="e">
        <f ca="1">[1]!f_risk_annusharpe(A1041,"2019/9/30","2019/12/31",1,1,3)</f>
        <v>#NAME?</v>
      </c>
      <c r="V1041" s="134" t="e">
        <f t="shared" ca="1" si="182"/>
        <v>#NAME?</v>
      </c>
      <c r="W1041" s="134">
        <f t="shared" si="183"/>
        <v>1124</v>
      </c>
      <c r="X1041" s="134" t="e">
        <f t="shared" ca="1" si="184"/>
        <v>#NAME?</v>
      </c>
      <c r="Y1041" s="132" t="e">
        <f t="shared" ca="1" si="185"/>
        <v>#NAME?</v>
      </c>
      <c r="Z1041" s="137" t="e">
        <f t="shared" ca="1" si="186"/>
        <v>#NAME?</v>
      </c>
      <c r="AA1041" s="125">
        <v>2.9279279279279198</v>
      </c>
      <c r="AB1041" s="125">
        <v>6.5475034000388499</v>
      </c>
      <c r="AC1041" s="123" t="s">
        <v>12506</v>
      </c>
      <c r="AD1041" s="126">
        <v>0</v>
      </c>
      <c r="AE1041" s="123"/>
      <c r="AF1041" s="126">
        <v>0</v>
      </c>
      <c r="AG1041" s="123"/>
      <c r="AH1041" s="125">
        <v>9.68</v>
      </c>
      <c r="AI1041" s="123" t="s">
        <v>174</v>
      </c>
      <c r="AJ1041" s="123" t="s">
        <v>95</v>
      </c>
      <c r="AK1041" s="124">
        <v>200.22452943970001</v>
      </c>
      <c r="AL1041" s="123" t="s">
        <v>159</v>
      </c>
      <c r="AM1041" s="36">
        <v>43286</v>
      </c>
      <c r="AN1041" s="123" t="s">
        <v>9271</v>
      </c>
      <c r="AO1041" s="123" t="s">
        <v>12507</v>
      </c>
      <c r="AP1041" s="123" t="s">
        <v>200</v>
      </c>
      <c r="AQ1041" s="123" t="s">
        <v>162</v>
      </c>
    </row>
    <row r="1042" spans="1:43">
      <c r="A1042" s="123" t="s">
        <v>9100</v>
      </c>
      <c r="B1042" s="123" t="s">
        <v>9101</v>
      </c>
      <c r="C1042" s="36">
        <v>43830</v>
      </c>
      <c r="D1042" s="124">
        <v>0.78769999999999996</v>
      </c>
      <c r="E1042" s="124">
        <v>0.78769999999999996</v>
      </c>
      <c r="F1042" s="125">
        <v>-0.114126299771749</v>
      </c>
      <c r="G1042" s="36">
        <v>43829</v>
      </c>
      <c r="H1042" s="124">
        <v>0.78859999999999997</v>
      </c>
      <c r="I1042" s="125">
        <v>6.5323235055450404</v>
      </c>
      <c r="J1042" s="123" t="s">
        <v>12508</v>
      </c>
      <c r="K1042" s="125">
        <v>0.65167390748786003</v>
      </c>
      <c r="L1042" s="125">
        <v>2.36517218973359</v>
      </c>
      <c r="M1042" s="130">
        <v>6.3884386817936303</v>
      </c>
      <c r="N1042" s="137">
        <f t="shared" si="176"/>
        <v>25.553754727174521</v>
      </c>
      <c r="O1042" s="132">
        <f t="shared" si="177"/>
        <v>0.25553754727174521</v>
      </c>
      <c r="P1042" s="134">
        <f t="shared" si="178"/>
        <v>646</v>
      </c>
      <c r="Q1042" s="134">
        <v>1124</v>
      </c>
      <c r="R1042" s="134" t="str">
        <f t="shared" si="179"/>
        <v>646/1124</v>
      </c>
      <c r="S1042" s="132">
        <f t="shared" si="180"/>
        <v>0.57473309608540923</v>
      </c>
      <c r="T1042" s="137">
        <f t="shared" si="181"/>
        <v>71.263345195729542</v>
      </c>
      <c r="U1042" s="133" t="e">
        <f ca="1">[1]!f_risk_annusharpe(A1042,"2019/9/30","2019/12/31",1,1,3)</f>
        <v>#NAME?</v>
      </c>
      <c r="V1042" s="134" t="e">
        <f t="shared" ca="1" si="182"/>
        <v>#NAME?</v>
      </c>
      <c r="W1042" s="134">
        <f t="shared" si="183"/>
        <v>1124</v>
      </c>
      <c r="X1042" s="134" t="e">
        <f t="shared" ca="1" si="184"/>
        <v>#NAME?</v>
      </c>
      <c r="Y1042" s="132" t="e">
        <f t="shared" ca="1" si="185"/>
        <v>#NAME?</v>
      </c>
      <c r="Z1042" s="137" t="e">
        <f t="shared" ca="1" si="186"/>
        <v>#NAME?</v>
      </c>
      <c r="AA1042" s="125">
        <v>3.0077154439649401</v>
      </c>
      <c r="AB1042" s="125">
        <v>6.5323235055450404</v>
      </c>
      <c r="AC1042" s="123" t="s">
        <v>12508</v>
      </c>
      <c r="AD1042" s="125">
        <v>-24.2668974137102</v>
      </c>
      <c r="AE1042" s="123" t="s">
        <v>12509</v>
      </c>
      <c r="AF1042" s="126">
        <v>0</v>
      </c>
      <c r="AG1042" s="123"/>
      <c r="AH1042" s="125">
        <v>-21.23</v>
      </c>
      <c r="AI1042" s="123" t="s">
        <v>163</v>
      </c>
      <c r="AJ1042" s="123" t="s">
        <v>95</v>
      </c>
      <c r="AK1042" s="124">
        <v>1.4057250913999999</v>
      </c>
      <c r="AL1042" s="123" t="s">
        <v>159</v>
      </c>
      <c r="AM1042" s="36">
        <v>42879</v>
      </c>
      <c r="AN1042" s="123" t="s">
        <v>9271</v>
      </c>
      <c r="AO1042" s="123" t="s">
        <v>407</v>
      </c>
      <c r="AP1042" s="123" t="s">
        <v>292</v>
      </c>
      <c r="AQ1042" s="123" t="s">
        <v>181</v>
      </c>
    </row>
    <row r="1043" spans="1:43">
      <c r="A1043" s="123" t="s">
        <v>9102</v>
      </c>
      <c r="B1043" s="123" t="s">
        <v>9103</v>
      </c>
      <c r="C1043" s="36">
        <v>43830</v>
      </c>
      <c r="D1043" s="124">
        <v>2.3837000000000002</v>
      </c>
      <c r="E1043" s="124">
        <v>2.4437000000000002</v>
      </c>
      <c r="F1043" s="125">
        <v>5.4566823371381898E-2</v>
      </c>
      <c r="G1043" s="36">
        <v>43829</v>
      </c>
      <c r="H1043" s="124">
        <v>2.3824000000000001</v>
      </c>
      <c r="I1043" s="125">
        <v>6.5253288047583604</v>
      </c>
      <c r="J1043" s="123" t="s">
        <v>12510</v>
      </c>
      <c r="K1043" s="125">
        <v>0.41282278107755799</v>
      </c>
      <c r="L1043" s="125">
        <v>1.40376859780182</v>
      </c>
      <c r="M1043" s="130">
        <v>2.09845238322661</v>
      </c>
      <c r="N1043" s="137">
        <f t="shared" si="176"/>
        <v>8.3938095329064399</v>
      </c>
      <c r="O1043" s="132">
        <f t="shared" si="177"/>
        <v>8.3938095329064405E-2</v>
      </c>
      <c r="P1043" s="134">
        <f t="shared" si="178"/>
        <v>1051</v>
      </c>
      <c r="Q1043" s="134">
        <v>1124</v>
      </c>
      <c r="R1043" s="134" t="str">
        <f t="shared" si="179"/>
        <v>1051/1124</v>
      </c>
      <c r="S1043" s="132">
        <f t="shared" si="180"/>
        <v>0.93505338078291811</v>
      </c>
      <c r="T1043" s="137">
        <f t="shared" si="181"/>
        <v>60</v>
      </c>
      <c r="U1043" s="133" t="e">
        <f ca="1">[1]!f_risk_annusharpe(A1043,"2019/9/30","2019/12/31",1,1,3)</f>
        <v>#NAME?</v>
      </c>
      <c r="V1043" s="134" t="e">
        <f t="shared" ca="1" si="182"/>
        <v>#NAME?</v>
      </c>
      <c r="W1043" s="134">
        <f t="shared" si="183"/>
        <v>1124</v>
      </c>
      <c r="X1043" s="134" t="e">
        <f t="shared" ca="1" si="184"/>
        <v>#NAME?</v>
      </c>
      <c r="Y1043" s="132" t="e">
        <f t="shared" ca="1" si="185"/>
        <v>#NAME?</v>
      </c>
      <c r="Z1043" s="137" t="e">
        <f t="shared" ca="1" si="186"/>
        <v>#NAME?</v>
      </c>
      <c r="AA1043" s="125">
        <v>7.4477273707351097</v>
      </c>
      <c r="AB1043" s="125">
        <v>6.5253288047583604</v>
      </c>
      <c r="AC1043" s="123" t="s">
        <v>12510</v>
      </c>
      <c r="AD1043" s="125">
        <v>9.3315105958045805</v>
      </c>
      <c r="AE1043" s="123" t="s">
        <v>12511</v>
      </c>
      <c r="AF1043" s="125">
        <v>23.9844924143474</v>
      </c>
      <c r="AG1043" s="123" t="s">
        <v>12512</v>
      </c>
      <c r="AH1043" s="125">
        <v>23.401765300000001</v>
      </c>
      <c r="AI1043" s="123" t="s">
        <v>163</v>
      </c>
      <c r="AJ1043" s="123" t="s">
        <v>166</v>
      </c>
      <c r="AK1043" s="124">
        <v>3.3676356030000001</v>
      </c>
      <c r="AL1043" s="123" t="s">
        <v>159</v>
      </c>
      <c r="AM1043" s="36">
        <v>42592</v>
      </c>
      <c r="AN1043" s="123" t="s">
        <v>9271</v>
      </c>
      <c r="AO1043" s="123" t="s">
        <v>10066</v>
      </c>
      <c r="AP1043" s="123" t="s">
        <v>175</v>
      </c>
      <c r="AQ1043" s="123" t="s">
        <v>207</v>
      </c>
    </row>
    <row r="1044" spans="1:43">
      <c r="A1044" s="123" t="s">
        <v>9104</v>
      </c>
      <c r="B1044" s="123" t="s">
        <v>9105</v>
      </c>
      <c r="C1044" s="36">
        <v>43830</v>
      </c>
      <c r="D1044" s="124">
        <v>1.0489999999999999</v>
      </c>
      <c r="E1044" s="124">
        <v>1.194</v>
      </c>
      <c r="F1044" s="125">
        <v>9.5419847328231402E-2</v>
      </c>
      <c r="G1044" s="36">
        <v>43829</v>
      </c>
      <c r="H1044" s="124">
        <v>1.048</v>
      </c>
      <c r="I1044" s="125">
        <v>6.52073134100839</v>
      </c>
      <c r="J1044" s="123" t="s">
        <v>12513</v>
      </c>
      <c r="K1044" s="125">
        <v>0.67178502879078905</v>
      </c>
      <c r="L1044" s="125">
        <v>3.1464949600574901</v>
      </c>
      <c r="M1044" s="130">
        <v>3.7586403307403198</v>
      </c>
      <c r="N1044" s="137">
        <f t="shared" si="176"/>
        <v>15.034561322961279</v>
      </c>
      <c r="O1044" s="132">
        <f t="shared" si="177"/>
        <v>0.15034561322961279</v>
      </c>
      <c r="P1044" s="134">
        <f t="shared" si="178"/>
        <v>875</v>
      </c>
      <c r="Q1044" s="134">
        <v>1124</v>
      </c>
      <c r="R1044" s="134" t="str">
        <f t="shared" si="179"/>
        <v>875/1124</v>
      </c>
      <c r="S1044" s="132">
        <f t="shared" si="180"/>
        <v>0.77846975088967973</v>
      </c>
      <c r="T1044" s="137">
        <f t="shared" si="181"/>
        <v>61.076512455516017</v>
      </c>
      <c r="U1044" s="133" t="e">
        <f ca="1">[1]!f_risk_annusharpe(A1044,"2019/9/30","2019/12/31",1,1,3)</f>
        <v>#NAME?</v>
      </c>
      <c r="V1044" s="134" t="e">
        <f t="shared" ca="1" si="182"/>
        <v>#NAME?</v>
      </c>
      <c r="W1044" s="134">
        <f t="shared" si="183"/>
        <v>1124</v>
      </c>
      <c r="X1044" s="134" t="e">
        <f t="shared" ca="1" si="184"/>
        <v>#NAME?</v>
      </c>
      <c r="Y1044" s="132" t="e">
        <f t="shared" ca="1" si="185"/>
        <v>#NAME?</v>
      </c>
      <c r="Z1044" s="137" t="e">
        <f t="shared" ca="1" si="186"/>
        <v>#NAME?</v>
      </c>
      <c r="AA1044" s="125">
        <v>3.0451722734562199</v>
      </c>
      <c r="AB1044" s="125">
        <v>6.52073134100839</v>
      </c>
      <c r="AC1044" s="123" t="s">
        <v>12513</v>
      </c>
      <c r="AD1044" s="125">
        <v>4.3383553818267497</v>
      </c>
      <c r="AE1044" s="123" t="s">
        <v>12514</v>
      </c>
      <c r="AF1044" s="125">
        <v>10.847714088397799</v>
      </c>
      <c r="AG1044" s="123" t="s">
        <v>12515</v>
      </c>
      <c r="AH1044" s="125">
        <v>20.3806175</v>
      </c>
      <c r="AI1044" s="123" t="s">
        <v>163</v>
      </c>
      <c r="AJ1044" s="123" t="s">
        <v>189</v>
      </c>
      <c r="AK1044" s="124">
        <v>5.0953404632000003</v>
      </c>
      <c r="AL1044" s="123" t="s">
        <v>159</v>
      </c>
      <c r="AM1044" s="36">
        <v>42111</v>
      </c>
      <c r="AN1044" s="123" t="s">
        <v>9271</v>
      </c>
      <c r="AO1044" s="123" t="s">
        <v>274</v>
      </c>
      <c r="AP1044" s="123" t="s">
        <v>246</v>
      </c>
      <c r="AQ1044" s="123" t="s">
        <v>235</v>
      </c>
    </row>
    <row r="1045" spans="1:43">
      <c r="A1045" s="123" t="s">
        <v>9106</v>
      </c>
      <c r="B1045" s="123" t="s">
        <v>9107</v>
      </c>
      <c r="C1045" s="36">
        <v>43830</v>
      </c>
      <c r="D1045" s="124">
        <v>1.258</v>
      </c>
      <c r="E1045" s="124">
        <v>1.258</v>
      </c>
      <c r="F1045" s="125">
        <v>0</v>
      </c>
      <c r="G1045" s="36">
        <v>43829</v>
      </c>
      <c r="H1045" s="124">
        <v>1.258</v>
      </c>
      <c r="I1045" s="125">
        <v>6.5199083177415798</v>
      </c>
      <c r="J1045" s="123" t="s">
        <v>12516</v>
      </c>
      <c r="K1045" s="125">
        <v>0.47923322683706199</v>
      </c>
      <c r="L1045" s="125">
        <v>1.94490415174459</v>
      </c>
      <c r="M1045" s="130">
        <v>2.77778735559871</v>
      </c>
      <c r="N1045" s="137">
        <f t="shared" si="176"/>
        <v>11.11114942239484</v>
      </c>
      <c r="O1045" s="132">
        <f t="shared" si="177"/>
        <v>0.11111149422394841</v>
      </c>
      <c r="P1045" s="134">
        <f t="shared" si="178"/>
        <v>984</v>
      </c>
      <c r="Q1045" s="134">
        <v>1124</v>
      </c>
      <c r="R1045" s="134" t="str">
        <f t="shared" si="179"/>
        <v>984/1124</v>
      </c>
      <c r="S1045" s="132">
        <f t="shared" si="180"/>
        <v>0.8754448398576512</v>
      </c>
      <c r="T1045" s="137">
        <f t="shared" si="181"/>
        <v>60</v>
      </c>
      <c r="U1045" s="133" t="e">
        <f ca="1">[1]!f_risk_annusharpe(A1045,"2019/9/30","2019/12/31",1,1,3)</f>
        <v>#NAME?</v>
      </c>
      <c r="V1045" s="134" t="e">
        <f t="shared" ca="1" si="182"/>
        <v>#NAME?</v>
      </c>
      <c r="W1045" s="134">
        <f t="shared" si="183"/>
        <v>1124</v>
      </c>
      <c r="X1045" s="134" t="e">
        <f t="shared" ca="1" si="184"/>
        <v>#NAME?</v>
      </c>
      <c r="Y1045" s="132" t="e">
        <f t="shared" ca="1" si="185"/>
        <v>#NAME?</v>
      </c>
      <c r="Z1045" s="137" t="e">
        <f t="shared" ca="1" si="186"/>
        <v>#NAME?</v>
      </c>
      <c r="AA1045" s="125">
        <v>3.0303126316566802</v>
      </c>
      <c r="AB1045" s="125">
        <v>6.5199083177415798</v>
      </c>
      <c r="AC1045" s="123" t="s">
        <v>12516</v>
      </c>
      <c r="AD1045" s="125">
        <v>9.3557546354635406</v>
      </c>
      <c r="AE1045" s="123" t="s">
        <v>12517</v>
      </c>
      <c r="AF1045" s="125">
        <v>16.151284321223699</v>
      </c>
      <c r="AG1045" s="123" t="s">
        <v>12518</v>
      </c>
      <c r="AH1045" s="125">
        <v>21.494243399999998</v>
      </c>
      <c r="AI1045" s="123" t="s">
        <v>157</v>
      </c>
      <c r="AJ1045" s="123" t="s">
        <v>166</v>
      </c>
      <c r="AK1045" s="124">
        <v>0.55183558340000005</v>
      </c>
      <c r="AL1045" s="123" t="s">
        <v>159</v>
      </c>
      <c r="AM1045" s="36">
        <v>42236</v>
      </c>
      <c r="AN1045" s="123" t="s">
        <v>9271</v>
      </c>
      <c r="AO1045" s="123" t="s">
        <v>12237</v>
      </c>
      <c r="AP1045" s="123" t="s">
        <v>248</v>
      </c>
      <c r="AQ1045" s="123" t="s">
        <v>207</v>
      </c>
    </row>
    <row r="1046" spans="1:43">
      <c r="A1046" s="123" t="s">
        <v>9108</v>
      </c>
      <c r="B1046" s="123" t="s">
        <v>9109</v>
      </c>
      <c r="C1046" s="36">
        <v>43830</v>
      </c>
      <c r="D1046" s="124">
        <v>0.93120000000000003</v>
      </c>
      <c r="E1046" s="124">
        <v>0.93120000000000003</v>
      </c>
      <c r="F1046" s="125">
        <v>0.15057001505700901</v>
      </c>
      <c r="G1046" s="36">
        <v>43829</v>
      </c>
      <c r="H1046" s="124">
        <v>0.92979999999999996</v>
      </c>
      <c r="I1046" s="125">
        <v>6.48370497427101</v>
      </c>
      <c r="J1046" s="123" t="s">
        <v>12519</v>
      </c>
      <c r="K1046" s="125">
        <v>0.2907915993538</v>
      </c>
      <c r="L1046" s="125">
        <v>1.60392798690672</v>
      </c>
      <c r="M1046" s="130">
        <v>1.3606182649395999</v>
      </c>
      <c r="N1046" s="137">
        <f t="shared" si="176"/>
        <v>5.4424730597583997</v>
      </c>
      <c r="O1046" s="132">
        <f t="shared" si="177"/>
        <v>5.4424730597583994E-2</v>
      </c>
      <c r="P1046" s="134">
        <f t="shared" si="178"/>
        <v>1087</v>
      </c>
      <c r="Q1046" s="134">
        <v>1124</v>
      </c>
      <c r="R1046" s="134" t="str">
        <f t="shared" si="179"/>
        <v>1087/1124</v>
      </c>
      <c r="S1046" s="132">
        <f t="shared" si="180"/>
        <v>0.9670818505338078</v>
      </c>
      <c r="T1046" s="137">
        <f t="shared" si="181"/>
        <v>60</v>
      </c>
      <c r="U1046" s="133" t="e">
        <f ca="1">[1]!f_risk_annusharpe(A1046,"2019/9/30","2019/12/31",1,1,3)</f>
        <v>#NAME?</v>
      </c>
      <c r="V1046" s="134" t="e">
        <f t="shared" ca="1" si="182"/>
        <v>#NAME?</v>
      </c>
      <c r="W1046" s="134">
        <f t="shared" si="183"/>
        <v>1124</v>
      </c>
      <c r="X1046" s="134" t="e">
        <f t="shared" ca="1" si="184"/>
        <v>#NAME?</v>
      </c>
      <c r="Y1046" s="132" t="e">
        <f t="shared" ca="1" si="185"/>
        <v>#NAME?</v>
      </c>
      <c r="Z1046" s="137" t="e">
        <f t="shared" ca="1" si="186"/>
        <v>#NAME?</v>
      </c>
      <c r="AA1046" s="125">
        <v>6.5446224256292904</v>
      </c>
      <c r="AB1046" s="125">
        <v>6.48370497427101</v>
      </c>
      <c r="AC1046" s="123" t="s">
        <v>12519</v>
      </c>
      <c r="AD1046" s="126">
        <v>0</v>
      </c>
      <c r="AE1046" s="123"/>
      <c r="AF1046" s="126">
        <v>0</v>
      </c>
      <c r="AG1046" s="123"/>
      <c r="AH1046" s="125">
        <v>-6.88</v>
      </c>
      <c r="AI1046" s="123" t="s">
        <v>157</v>
      </c>
      <c r="AJ1046" s="123" t="s">
        <v>95</v>
      </c>
      <c r="AK1046" s="124">
        <v>0.97639560810000003</v>
      </c>
      <c r="AL1046" s="123" t="s">
        <v>159</v>
      </c>
      <c r="AM1046" s="36">
        <v>43112</v>
      </c>
      <c r="AN1046" s="123" t="s">
        <v>9271</v>
      </c>
      <c r="AO1046" s="123" t="s">
        <v>12520</v>
      </c>
      <c r="AP1046" s="123" t="s">
        <v>563</v>
      </c>
      <c r="AQ1046" s="123" t="s">
        <v>241</v>
      </c>
    </row>
    <row r="1047" spans="1:43">
      <c r="A1047" s="123" t="s">
        <v>9110</v>
      </c>
      <c r="B1047" s="123" t="s">
        <v>9111</v>
      </c>
      <c r="C1047" s="36">
        <v>43830</v>
      </c>
      <c r="D1047" s="124">
        <v>1.226</v>
      </c>
      <c r="E1047" s="124">
        <v>1.226</v>
      </c>
      <c r="F1047" s="125">
        <v>0</v>
      </c>
      <c r="G1047" s="36">
        <v>43829</v>
      </c>
      <c r="H1047" s="124">
        <v>1.226</v>
      </c>
      <c r="I1047" s="125">
        <v>6.4236111111111196</v>
      </c>
      <c r="J1047" s="123" t="s">
        <v>12521</v>
      </c>
      <c r="K1047" s="125">
        <v>0.24529844644316401</v>
      </c>
      <c r="L1047" s="125">
        <v>0.82236842105263197</v>
      </c>
      <c r="M1047" s="130">
        <v>1.15511551155116</v>
      </c>
      <c r="N1047" s="137">
        <f t="shared" si="176"/>
        <v>4.62046204620464</v>
      </c>
      <c r="O1047" s="132">
        <f t="shared" si="177"/>
        <v>4.6204620462046403E-2</v>
      </c>
      <c r="P1047" s="134">
        <f t="shared" si="178"/>
        <v>1098</v>
      </c>
      <c r="Q1047" s="134">
        <v>1124</v>
      </c>
      <c r="R1047" s="134" t="str">
        <f t="shared" si="179"/>
        <v>1098/1124</v>
      </c>
      <c r="S1047" s="132">
        <f t="shared" si="180"/>
        <v>0.97686832740213525</v>
      </c>
      <c r="T1047" s="137">
        <f t="shared" si="181"/>
        <v>60</v>
      </c>
      <c r="U1047" s="133" t="e">
        <f ca="1">[1]!f_risk_annusharpe(A1047,"2019/9/30","2019/12/31",1,1,3)</f>
        <v>#NAME?</v>
      </c>
      <c r="V1047" s="134" t="e">
        <f t="shared" ca="1" si="182"/>
        <v>#NAME?</v>
      </c>
      <c r="W1047" s="134">
        <f t="shared" si="183"/>
        <v>1124</v>
      </c>
      <c r="X1047" s="134" t="e">
        <f t="shared" ca="1" si="184"/>
        <v>#NAME?</v>
      </c>
      <c r="Y1047" s="132" t="e">
        <f t="shared" ca="1" si="185"/>
        <v>#NAME?</v>
      </c>
      <c r="Z1047" s="137" t="e">
        <f t="shared" ca="1" si="186"/>
        <v>#NAME?</v>
      </c>
      <c r="AA1047" s="125">
        <v>2.6800670016750399</v>
      </c>
      <c r="AB1047" s="125">
        <v>6.4236111111111196</v>
      </c>
      <c r="AC1047" s="123" t="s">
        <v>12521</v>
      </c>
      <c r="AD1047" s="125">
        <v>10.1527403414196</v>
      </c>
      <c r="AE1047" s="123" t="s">
        <v>12522</v>
      </c>
      <c r="AF1047" s="125">
        <v>12.891344383057101</v>
      </c>
      <c r="AG1047" s="123" t="s">
        <v>12523</v>
      </c>
      <c r="AH1047" s="125">
        <v>22.6</v>
      </c>
      <c r="AI1047" s="123" t="s">
        <v>163</v>
      </c>
      <c r="AJ1047" s="123" t="s">
        <v>166</v>
      </c>
      <c r="AK1047" s="124">
        <v>11.89326898</v>
      </c>
      <c r="AL1047" s="123" t="s">
        <v>159</v>
      </c>
      <c r="AM1047" s="36">
        <v>42027</v>
      </c>
      <c r="AN1047" s="123" t="s">
        <v>9271</v>
      </c>
      <c r="AO1047" s="123" t="s">
        <v>599</v>
      </c>
      <c r="AP1047" s="123" t="s">
        <v>228</v>
      </c>
      <c r="AQ1047" s="123" t="s">
        <v>162</v>
      </c>
    </row>
    <row r="1048" spans="1:43">
      <c r="A1048" s="123" t="s">
        <v>9112</v>
      </c>
      <c r="B1048" s="123" t="s">
        <v>9113</v>
      </c>
      <c r="C1048" s="36">
        <v>43830</v>
      </c>
      <c r="D1048" s="124">
        <v>1.129</v>
      </c>
      <c r="E1048" s="124">
        <v>1.129</v>
      </c>
      <c r="F1048" s="125">
        <v>0.53428317008014303</v>
      </c>
      <c r="G1048" s="36">
        <v>43829</v>
      </c>
      <c r="H1048" s="124">
        <v>1.123</v>
      </c>
      <c r="I1048" s="125">
        <v>6.4090480678605104</v>
      </c>
      <c r="J1048" s="123" t="s">
        <v>12524</v>
      </c>
      <c r="K1048" s="125">
        <v>0.62388591800355597</v>
      </c>
      <c r="L1048" s="125">
        <v>2.1719457013574699</v>
      </c>
      <c r="M1048" s="130">
        <v>2.63636363636363</v>
      </c>
      <c r="N1048" s="137">
        <f t="shared" si="176"/>
        <v>10.54545454545452</v>
      </c>
      <c r="O1048" s="132">
        <f t="shared" si="177"/>
        <v>0.1054545454545452</v>
      </c>
      <c r="P1048" s="134">
        <f t="shared" si="178"/>
        <v>1001</v>
      </c>
      <c r="Q1048" s="134">
        <v>1124</v>
      </c>
      <c r="R1048" s="134" t="str">
        <f t="shared" si="179"/>
        <v>1001/1124</v>
      </c>
      <c r="S1048" s="132">
        <f t="shared" si="180"/>
        <v>0.89056939501779364</v>
      </c>
      <c r="T1048" s="137">
        <f t="shared" si="181"/>
        <v>60</v>
      </c>
      <c r="U1048" s="133" t="e">
        <f ca="1">[1]!f_risk_annusharpe(A1048,"2019/9/30","2019/12/31",1,1,3)</f>
        <v>#NAME?</v>
      </c>
      <c r="V1048" s="134" t="e">
        <f t="shared" ca="1" si="182"/>
        <v>#NAME?</v>
      </c>
      <c r="W1048" s="134">
        <f t="shared" si="183"/>
        <v>1124</v>
      </c>
      <c r="X1048" s="134" t="e">
        <f t="shared" ca="1" si="184"/>
        <v>#NAME?</v>
      </c>
      <c r="Y1048" s="132" t="e">
        <f t="shared" ca="1" si="185"/>
        <v>#NAME?</v>
      </c>
      <c r="Z1048" s="137" t="e">
        <f t="shared" ca="1" si="186"/>
        <v>#NAME?</v>
      </c>
      <c r="AA1048" s="125">
        <v>6.3088512241054602</v>
      </c>
      <c r="AB1048" s="125">
        <v>6.4090480678605104</v>
      </c>
      <c r="AC1048" s="123" t="s">
        <v>12524</v>
      </c>
      <c r="AD1048" s="125">
        <v>8.7668593448940193</v>
      </c>
      <c r="AE1048" s="123" t="s">
        <v>12525</v>
      </c>
      <c r="AF1048" s="125">
        <v>10.6862745098039</v>
      </c>
      <c r="AG1048" s="123" t="s">
        <v>12526</v>
      </c>
      <c r="AH1048" s="125">
        <v>12.9</v>
      </c>
      <c r="AI1048" s="123" t="s">
        <v>157</v>
      </c>
      <c r="AJ1048" s="123" t="s">
        <v>166</v>
      </c>
      <c r="AK1048" s="124">
        <v>2.9933204808</v>
      </c>
      <c r="AL1048" s="123" t="s">
        <v>159</v>
      </c>
      <c r="AM1048" s="36">
        <v>42391</v>
      </c>
      <c r="AN1048" s="123" t="s">
        <v>9271</v>
      </c>
      <c r="AO1048" s="123" t="s">
        <v>547</v>
      </c>
      <c r="AP1048" s="123" t="s">
        <v>329</v>
      </c>
      <c r="AQ1048" s="123" t="s">
        <v>289</v>
      </c>
    </row>
    <row r="1049" spans="1:43">
      <c r="A1049" s="123" t="s">
        <v>9114</v>
      </c>
      <c r="B1049" s="123" t="s">
        <v>9115</v>
      </c>
      <c r="C1049" s="36">
        <v>43830</v>
      </c>
      <c r="D1049" s="124">
        <v>1.0881000000000001</v>
      </c>
      <c r="E1049" s="124">
        <v>1.0881000000000001</v>
      </c>
      <c r="F1049" s="125">
        <v>5.5172413793117797E-2</v>
      </c>
      <c r="G1049" s="36">
        <v>43829</v>
      </c>
      <c r="H1049" s="124">
        <v>1.0874999999999999</v>
      </c>
      <c r="I1049" s="125">
        <v>6.2493897080363299</v>
      </c>
      <c r="J1049" s="123" t="s">
        <v>12528</v>
      </c>
      <c r="K1049" s="125">
        <v>0.48947173993351301</v>
      </c>
      <c r="L1049" s="125">
        <v>3.64831396456468</v>
      </c>
      <c r="M1049" s="130">
        <v>4.0447504302926003</v>
      </c>
      <c r="N1049" s="137">
        <f t="shared" si="176"/>
        <v>16.179001721170401</v>
      </c>
      <c r="O1049" s="132">
        <f t="shared" si="177"/>
        <v>0.16179001721170402</v>
      </c>
      <c r="P1049" s="134">
        <f t="shared" si="178"/>
        <v>844</v>
      </c>
      <c r="Q1049" s="134">
        <v>1124</v>
      </c>
      <c r="R1049" s="134" t="str">
        <f t="shared" si="179"/>
        <v>844/1124</v>
      </c>
      <c r="S1049" s="132">
        <f t="shared" si="180"/>
        <v>0.75088967971530252</v>
      </c>
      <c r="T1049" s="137">
        <f t="shared" si="181"/>
        <v>62.455516014234874</v>
      </c>
      <c r="U1049" s="133" t="e">
        <f ca="1">[1]!f_risk_annusharpe(A1049,"2019/9/30","2019/12/31",1,1,3)</f>
        <v>#NAME?</v>
      </c>
      <c r="V1049" s="134" t="e">
        <f t="shared" ca="1" si="182"/>
        <v>#NAME?</v>
      </c>
      <c r="W1049" s="134">
        <f t="shared" si="183"/>
        <v>1124</v>
      </c>
      <c r="X1049" s="134" t="e">
        <f t="shared" ca="1" si="184"/>
        <v>#NAME?</v>
      </c>
      <c r="Y1049" s="132" t="e">
        <f t="shared" ca="1" si="185"/>
        <v>#NAME?</v>
      </c>
      <c r="Z1049" s="137" t="e">
        <f t="shared" ca="1" si="186"/>
        <v>#NAME?</v>
      </c>
      <c r="AA1049" s="125">
        <v>4.2041754453169897</v>
      </c>
      <c r="AB1049" s="125">
        <v>6.2493897080363299</v>
      </c>
      <c r="AC1049" s="123" t="s">
        <v>12528</v>
      </c>
      <c r="AD1049" s="125">
        <v>5.6305213086108203</v>
      </c>
      <c r="AE1049" s="123" t="s">
        <v>12529</v>
      </c>
      <c r="AF1049" s="125">
        <v>8.4304932735426004</v>
      </c>
      <c r="AG1049" s="123" t="s">
        <v>12530</v>
      </c>
      <c r="AH1049" s="125">
        <v>8.8100000000000094</v>
      </c>
      <c r="AI1049" s="123" t="s">
        <v>157</v>
      </c>
      <c r="AJ1049" s="123" t="s">
        <v>158</v>
      </c>
      <c r="AK1049" s="124">
        <v>2.0925719442999999</v>
      </c>
      <c r="AL1049" s="123" t="s">
        <v>159</v>
      </c>
      <c r="AM1049" s="36">
        <v>42489</v>
      </c>
      <c r="AN1049" s="123" t="s">
        <v>9271</v>
      </c>
      <c r="AO1049" s="123" t="s">
        <v>11569</v>
      </c>
      <c r="AP1049" s="123" t="s">
        <v>284</v>
      </c>
      <c r="AQ1049" s="123" t="s">
        <v>181</v>
      </c>
    </row>
    <row r="1050" spans="1:43">
      <c r="A1050" s="123" t="s">
        <v>9116</v>
      </c>
      <c r="B1050" s="123" t="s">
        <v>9117</v>
      </c>
      <c r="C1050" s="36">
        <v>43830</v>
      </c>
      <c r="D1050" s="124">
        <v>1.0725</v>
      </c>
      <c r="E1050" s="124">
        <v>1.0725</v>
      </c>
      <c r="F1050" s="125">
        <v>0.10266940451746299</v>
      </c>
      <c r="G1050" s="36">
        <v>43829</v>
      </c>
      <c r="H1050" s="124">
        <v>1.0713999999999999</v>
      </c>
      <c r="I1050" s="125">
        <v>6.2407132243684904</v>
      </c>
      <c r="J1050" s="123" t="s">
        <v>12531</v>
      </c>
      <c r="K1050" s="125">
        <v>0.82730093071353905</v>
      </c>
      <c r="L1050" s="125">
        <v>3.7735849056603699</v>
      </c>
      <c r="M1050" s="130">
        <v>3.52316602316602</v>
      </c>
      <c r="N1050" s="137">
        <f t="shared" si="176"/>
        <v>14.09266409266408</v>
      </c>
      <c r="O1050" s="132">
        <f t="shared" si="177"/>
        <v>0.14092664092664081</v>
      </c>
      <c r="P1050" s="134">
        <f t="shared" si="178"/>
        <v>897</v>
      </c>
      <c r="Q1050" s="134">
        <v>1124</v>
      </c>
      <c r="R1050" s="134" t="str">
        <f t="shared" si="179"/>
        <v>897/1124</v>
      </c>
      <c r="S1050" s="132">
        <f t="shared" si="180"/>
        <v>0.79804270462633453</v>
      </c>
      <c r="T1050" s="137">
        <f t="shared" si="181"/>
        <v>60.097864768683273</v>
      </c>
      <c r="U1050" s="133" t="e">
        <f ca="1">[1]!f_risk_annusharpe(A1050,"2019/9/30","2019/12/31",1,1,3)</f>
        <v>#NAME?</v>
      </c>
      <c r="V1050" s="134" t="e">
        <f t="shared" ca="1" si="182"/>
        <v>#NAME?</v>
      </c>
      <c r="W1050" s="134">
        <f t="shared" si="183"/>
        <v>1124</v>
      </c>
      <c r="X1050" s="134" t="e">
        <f t="shared" ca="1" si="184"/>
        <v>#NAME?</v>
      </c>
      <c r="Y1050" s="132" t="e">
        <f t="shared" ca="1" si="185"/>
        <v>#NAME?</v>
      </c>
      <c r="Z1050" s="137" t="e">
        <f t="shared" ca="1" si="186"/>
        <v>#NAME?</v>
      </c>
      <c r="AA1050" s="125">
        <v>6.7164179104477704</v>
      </c>
      <c r="AB1050" s="125">
        <v>6.2407132243684904</v>
      </c>
      <c r="AC1050" s="123" t="s">
        <v>12531</v>
      </c>
      <c r="AD1050" s="126">
        <v>0</v>
      </c>
      <c r="AE1050" s="123"/>
      <c r="AF1050" s="126">
        <v>0</v>
      </c>
      <c r="AG1050" s="123"/>
      <c r="AH1050" s="125">
        <v>7.25</v>
      </c>
      <c r="AI1050" s="123" t="s">
        <v>157</v>
      </c>
      <c r="AJ1050" s="123" t="s">
        <v>95</v>
      </c>
      <c r="AK1050" s="124">
        <v>0.90245627289999997</v>
      </c>
      <c r="AL1050" s="123" t="s">
        <v>159</v>
      </c>
      <c r="AM1050" s="36">
        <v>43278</v>
      </c>
      <c r="AN1050" s="123" t="s">
        <v>9271</v>
      </c>
      <c r="AO1050" s="123" t="s">
        <v>12532</v>
      </c>
      <c r="AP1050" s="123" t="s">
        <v>270</v>
      </c>
      <c r="AQ1050" s="123" t="s">
        <v>247</v>
      </c>
    </row>
    <row r="1051" spans="1:43">
      <c r="A1051" s="123" t="s">
        <v>9118</v>
      </c>
      <c r="B1051" s="123" t="s">
        <v>9119</v>
      </c>
      <c r="C1051" s="36">
        <v>43830</v>
      </c>
      <c r="D1051" s="124">
        <v>1.0898000000000001</v>
      </c>
      <c r="E1051" s="124">
        <v>1.0898000000000001</v>
      </c>
      <c r="F1051" s="125">
        <v>0.119430408819484</v>
      </c>
      <c r="G1051" s="36">
        <v>43829</v>
      </c>
      <c r="H1051" s="124">
        <v>1.0885</v>
      </c>
      <c r="I1051" s="125">
        <v>6.2390329498927697</v>
      </c>
      <c r="J1051" s="123" t="s">
        <v>12533</v>
      </c>
      <c r="K1051" s="125">
        <v>0.28526732308825797</v>
      </c>
      <c r="L1051" s="125">
        <v>0.98220904373611595</v>
      </c>
      <c r="M1051" s="130">
        <v>-0.51122877487674201</v>
      </c>
      <c r="N1051" s="137">
        <f t="shared" si="176"/>
        <v>-2.044915099506968</v>
      </c>
      <c r="O1051" s="132">
        <f t="shared" si="177"/>
        <v>-2.0449150995069679E-2</v>
      </c>
      <c r="P1051" s="134">
        <f t="shared" si="178"/>
        <v>1122</v>
      </c>
      <c r="Q1051" s="134">
        <v>1124</v>
      </c>
      <c r="R1051" s="134" t="str">
        <f t="shared" si="179"/>
        <v>1122/1124</v>
      </c>
      <c r="S1051" s="132">
        <f t="shared" si="180"/>
        <v>0.99822064056939497</v>
      </c>
      <c r="T1051" s="137">
        <f t="shared" si="181"/>
        <v>60</v>
      </c>
      <c r="U1051" s="133" t="e">
        <f ca="1">[1]!f_risk_annusharpe(A1051,"2019/9/30","2019/12/31",1,1,3)</f>
        <v>#NAME?</v>
      </c>
      <c r="V1051" s="134" t="e">
        <f t="shared" ca="1" si="182"/>
        <v>#NAME?</v>
      </c>
      <c r="W1051" s="134">
        <f t="shared" si="183"/>
        <v>1124</v>
      </c>
      <c r="X1051" s="134" t="e">
        <f t="shared" ca="1" si="184"/>
        <v>#NAME?</v>
      </c>
      <c r="Y1051" s="132" t="e">
        <f t="shared" ca="1" si="185"/>
        <v>#NAME?</v>
      </c>
      <c r="Z1051" s="137" t="e">
        <f t="shared" ca="1" si="186"/>
        <v>#NAME?</v>
      </c>
      <c r="AA1051" s="125">
        <v>3.1323932998959099</v>
      </c>
      <c r="AB1051" s="125">
        <v>6.2390329498927697</v>
      </c>
      <c r="AC1051" s="123" t="s">
        <v>12533</v>
      </c>
      <c r="AD1051" s="126">
        <v>0</v>
      </c>
      <c r="AE1051" s="123"/>
      <c r="AF1051" s="126">
        <v>0</v>
      </c>
      <c r="AG1051" s="123"/>
      <c r="AH1051" s="125">
        <v>8.9800000000000093</v>
      </c>
      <c r="AI1051" s="123" t="s">
        <v>174</v>
      </c>
      <c r="AJ1051" s="123" t="s">
        <v>95</v>
      </c>
      <c r="AK1051" s="124">
        <v>267.89701479230001</v>
      </c>
      <c r="AL1051" s="123" t="s">
        <v>159</v>
      </c>
      <c r="AM1051" s="36">
        <v>43286</v>
      </c>
      <c r="AN1051" s="123" t="s">
        <v>9271</v>
      </c>
      <c r="AO1051" s="123" t="s">
        <v>12534</v>
      </c>
      <c r="AP1051" s="123" t="s">
        <v>167</v>
      </c>
      <c r="AQ1051" s="123" t="s">
        <v>181</v>
      </c>
    </row>
    <row r="1052" spans="1:43">
      <c r="A1052" s="123" t="s">
        <v>9120</v>
      </c>
      <c r="B1052" s="123" t="s">
        <v>9121</v>
      </c>
      <c r="C1052" s="36">
        <v>43830</v>
      </c>
      <c r="D1052" s="124">
        <v>1.1392</v>
      </c>
      <c r="E1052" s="124">
        <v>1.2302</v>
      </c>
      <c r="F1052" s="125">
        <v>6.1484409310489797E-2</v>
      </c>
      <c r="G1052" s="36">
        <v>43829</v>
      </c>
      <c r="H1052" s="124">
        <v>1.1385000000000001</v>
      </c>
      <c r="I1052" s="125">
        <v>6.2092112623531603</v>
      </c>
      <c r="J1052" s="123" t="s">
        <v>12535</v>
      </c>
      <c r="K1052" s="125">
        <v>0.84985835694051703</v>
      </c>
      <c r="L1052" s="125">
        <v>2.8623024830699899</v>
      </c>
      <c r="M1052" s="130">
        <v>4.2650558301299597</v>
      </c>
      <c r="N1052" s="137">
        <f t="shared" si="176"/>
        <v>17.060223320519839</v>
      </c>
      <c r="O1052" s="132">
        <f t="shared" si="177"/>
        <v>0.17060223320519838</v>
      </c>
      <c r="P1052" s="134">
        <f t="shared" si="178"/>
        <v>824</v>
      </c>
      <c r="Q1052" s="134">
        <v>1124</v>
      </c>
      <c r="R1052" s="134" t="str">
        <f t="shared" si="179"/>
        <v>824/1124</v>
      </c>
      <c r="S1052" s="132">
        <f t="shared" si="180"/>
        <v>0.73309608540925264</v>
      </c>
      <c r="T1052" s="137">
        <f t="shared" si="181"/>
        <v>63.345195729537373</v>
      </c>
      <c r="U1052" s="133" t="e">
        <f ca="1">[1]!f_risk_annusharpe(A1052,"2019/9/30","2019/12/31",1,1,3)</f>
        <v>#NAME?</v>
      </c>
      <c r="V1052" s="134" t="e">
        <f t="shared" ca="1" si="182"/>
        <v>#NAME?</v>
      </c>
      <c r="W1052" s="134">
        <f t="shared" si="183"/>
        <v>1124</v>
      </c>
      <c r="X1052" s="134" t="e">
        <f t="shared" ca="1" si="184"/>
        <v>#NAME?</v>
      </c>
      <c r="Y1052" s="132" t="e">
        <f t="shared" ca="1" si="185"/>
        <v>#NAME?</v>
      </c>
      <c r="Z1052" s="137" t="e">
        <f t="shared" ca="1" si="186"/>
        <v>#NAME?</v>
      </c>
      <c r="AA1052" s="125">
        <v>5.5988134964775602</v>
      </c>
      <c r="AB1052" s="125">
        <v>6.2092112623531603</v>
      </c>
      <c r="AC1052" s="123" t="s">
        <v>12535</v>
      </c>
      <c r="AD1052" s="125">
        <v>9.1644883006882001</v>
      </c>
      <c r="AE1052" s="123" t="s">
        <v>12536</v>
      </c>
      <c r="AF1052" s="125">
        <v>24.976799030302999</v>
      </c>
      <c r="AG1052" s="123" t="s">
        <v>12537</v>
      </c>
      <c r="AH1052" s="125">
        <v>23.72703104</v>
      </c>
      <c r="AI1052" s="123" t="s">
        <v>163</v>
      </c>
      <c r="AJ1052" s="123" t="s">
        <v>166</v>
      </c>
      <c r="AK1052" s="124">
        <v>5.1919247008999996</v>
      </c>
      <c r="AL1052" s="123" t="s">
        <v>159</v>
      </c>
      <c r="AM1052" s="36">
        <v>42591</v>
      </c>
      <c r="AN1052" s="123" t="s">
        <v>9271</v>
      </c>
      <c r="AO1052" s="123" t="s">
        <v>12538</v>
      </c>
      <c r="AP1052" s="123" t="s">
        <v>179</v>
      </c>
      <c r="AQ1052" s="123" t="s">
        <v>207</v>
      </c>
    </row>
    <row r="1053" spans="1:43">
      <c r="A1053" s="123" t="s">
        <v>9122</v>
      </c>
      <c r="B1053" s="123" t="s">
        <v>9123</v>
      </c>
      <c r="C1053" s="36">
        <v>43830</v>
      </c>
      <c r="D1053" s="124">
        <v>0.997</v>
      </c>
      <c r="E1053" s="124">
        <v>1.097</v>
      </c>
      <c r="F1053" s="125">
        <v>-0.29999999999999399</v>
      </c>
      <c r="G1053" s="36">
        <v>43829</v>
      </c>
      <c r="H1053" s="124">
        <v>1</v>
      </c>
      <c r="I1053" s="125">
        <v>6.1767838125665797</v>
      </c>
      <c r="J1053" s="123" t="s">
        <v>12539</v>
      </c>
      <c r="K1053" s="125">
        <v>2.3613963039014401</v>
      </c>
      <c r="L1053" s="125">
        <v>4.5073375262054602</v>
      </c>
      <c r="M1053" s="130">
        <v>6.0638297872340496</v>
      </c>
      <c r="N1053" s="137">
        <f t="shared" si="176"/>
        <v>24.255319148936199</v>
      </c>
      <c r="O1053" s="132">
        <f t="shared" si="177"/>
        <v>0.242553191489362</v>
      </c>
      <c r="P1053" s="134">
        <f t="shared" si="178"/>
        <v>674</v>
      </c>
      <c r="Q1053" s="134">
        <v>1124</v>
      </c>
      <c r="R1053" s="134" t="str">
        <f t="shared" si="179"/>
        <v>674/1124</v>
      </c>
      <c r="S1053" s="132">
        <f t="shared" si="180"/>
        <v>0.59964412811387902</v>
      </c>
      <c r="T1053" s="137">
        <f t="shared" si="181"/>
        <v>70.017793594306056</v>
      </c>
      <c r="U1053" s="133" t="e">
        <f ca="1">[1]!f_risk_annusharpe(A1053,"2019/9/30","2019/12/31",1,1,3)</f>
        <v>#NAME?</v>
      </c>
      <c r="V1053" s="134" t="e">
        <f t="shared" ca="1" si="182"/>
        <v>#NAME?</v>
      </c>
      <c r="W1053" s="134">
        <f t="shared" si="183"/>
        <v>1124</v>
      </c>
      <c r="X1053" s="134" t="e">
        <f t="shared" ca="1" si="184"/>
        <v>#NAME?</v>
      </c>
      <c r="Y1053" s="132" t="e">
        <f t="shared" ca="1" si="185"/>
        <v>#NAME?</v>
      </c>
      <c r="Z1053" s="137" t="e">
        <f t="shared" ca="1" si="186"/>
        <v>#NAME?</v>
      </c>
      <c r="AA1053" s="125">
        <v>1.7346938775510301</v>
      </c>
      <c r="AB1053" s="125">
        <v>6.1767838125665797</v>
      </c>
      <c r="AC1053" s="123" t="s">
        <v>12539</v>
      </c>
      <c r="AD1053" s="125">
        <v>-4.2267050912583901</v>
      </c>
      <c r="AE1053" s="123" t="s">
        <v>12540</v>
      </c>
      <c r="AF1053" s="125">
        <v>10.7634675785208</v>
      </c>
      <c r="AG1053" s="123" t="s">
        <v>12541</v>
      </c>
      <c r="AH1053" s="125">
        <v>9.3235425000000003</v>
      </c>
      <c r="AI1053" s="123" t="s">
        <v>174</v>
      </c>
      <c r="AJ1053" s="123" t="s">
        <v>158</v>
      </c>
      <c r="AK1053" s="124">
        <v>2.5936614872999999</v>
      </c>
      <c r="AL1053" s="123" t="s">
        <v>159</v>
      </c>
      <c r="AM1053" s="36">
        <v>42612</v>
      </c>
      <c r="AN1053" s="123" t="s">
        <v>9271</v>
      </c>
      <c r="AO1053" s="123" t="s">
        <v>11183</v>
      </c>
      <c r="AP1053" s="123" t="s">
        <v>171</v>
      </c>
      <c r="AQ1053" s="123" t="s">
        <v>173</v>
      </c>
    </row>
    <row r="1054" spans="1:43">
      <c r="A1054" s="123" t="s">
        <v>9124</v>
      </c>
      <c r="B1054" s="123" t="s">
        <v>9125</v>
      </c>
      <c r="C1054" s="36">
        <v>43830</v>
      </c>
      <c r="D1054" s="124">
        <v>1.169</v>
      </c>
      <c r="E1054" s="124">
        <v>1.18</v>
      </c>
      <c r="F1054" s="125">
        <v>0.25728987993139002</v>
      </c>
      <c r="G1054" s="36">
        <v>43829</v>
      </c>
      <c r="H1054" s="124">
        <v>1.1659999999999999</v>
      </c>
      <c r="I1054" s="125">
        <v>5.98368087035358</v>
      </c>
      <c r="J1054" s="123" t="s">
        <v>12542</v>
      </c>
      <c r="K1054" s="125">
        <v>0.862812769629</v>
      </c>
      <c r="L1054" s="125">
        <v>2.0960698689956399</v>
      </c>
      <c r="M1054" s="130">
        <v>3.3598585322723298</v>
      </c>
      <c r="N1054" s="137">
        <f t="shared" si="176"/>
        <v>13.439434129089319</v>
      </c>
      <c r="O1054" s="132">
        <f t="shared" si="177"/>
        <v>0.1343943412908932</v>
      </c>
      <c r="P1054" s="134">
        <f t="shared" si="178"/>
        <v>908</v>
      </c>
      <c r="Q1054" s="134">
        <v>1124</v>
      </c>
      <c r="R1054" s="134" t="str">
        <f t="shared" si="179"/>
        <v>908/1124</v>
      </c>
      <c r="S1054" s="132">
        <f t="shared" si="180"/>
        <v>0.80782918149466187</v>
      </c>
      <c r="T1054" s="137">
        <f t="shared" si="181"/>
        <v>60</v>
      </c>
      <c r="U1054" s="133" t="e">
        <f ca="1">[1]!f_risk_annusharpe(A1054,"2019/9/30","2019/12/31",1,1,3)</f>
        <v>#NAME?</v>
      </c>
      <c r="V1054" s="134" t="e">
        <f t="shared" ca="1" si="182"/>
        <v>#NAME?</v>
      </c>
      <c r="W1054" s="134">
        <f t="shared" si="183"/>
        <v>1124</v>
      </c>
      <c r="X1054" s="134" t="e">
        <f t="shared" ca="1" si="184"/>
        <v>#NAME?</v>
      </c>
      <c r="Y1054" s="132" t="e">
        <f t="shared" ca="1" si="185"/>
        <v>#NAME?</v>
      </c>
      <c r="Z1054" s="137" t="e">
        <f t="shared" ca="1" si="186"/>
        <v>#NAME?</v>
      </c>
      <c r="AA1054" s="125">
        <v>3.7267080745341601</v>
      </c>
      <c r="AB1054" s="125">
        <v>5.98368087035358</v>
      </c>
      <c r="AC1054" s="123" t="s">
        <v>12542</v>
      </c>
      <c r="AD1054" s="125">
        <v>11.1216730038023</v>
      </c>
      <c r="AE1054" s="123" t="s">
        <v>12543</v>
      </c>
      <c r="AF1054" s="125">
        <v>17.190626388888901</v>
      </c>
      <c r="AG1054" s="123" t="s">
        <v>12544</v>
      </c>
      <c r="AH1054" s="125">
        <v>18.1281514</v>
      </c>
      <c r="AI1054" s="123" t="s">
        <v>163</v>
      </c>
      <c r="AJ1054" s="123" t="s">
        <v>166</v>
      </c>
      <c r="AK1054" s="124">
        <v>6.2674253629000001</v>
      </c>
      <c r="AL1054" s="123" t="s">
        <v>159</v>
      </c>
      <c r="AM1054" s="36">
        <v>42548</v>
      </c>
      <c r="AN1054" s="123" t="s">
        <v>9271</v>
      </c>
      <c r="AO1054" s="123" t="s">
        <v>590</v>
      </c>
      <c r="AP1054" s="123" t="s">
        <v>261</v>
      </c>
      <c r="AQ1054" s="123" t="s">
        <v>181</v>
      </c>
    </row>
    <row r="1055" spans="1:43">
      <c r="A1055" s="123" t="s">
        <v>9126</v>
      </c>
      <c r="B1055" s="123" t="s">
        <v>9127</v>
      </c>
      <c r="C1055" s="36">
        <v>43830</v>
      </c>
      <c r="D1055" s="124">
        <v>1.0895999999999999</v>
      </c>
      <c r="E1055" s="124">
        <v>1.0895999999999999</v>
      </c>
      <c r="F1055" s="125">
        <v>0.156264362533304</v>
      </c>
      <c r="G1055" s="36">
        <v>43829</v>
      </c>
      <c r="H1055" s="124">
        <v>1.0879000000000001</v>
      </c>
      <c r="I1055" s="125">
        <v>5.8892128279883398</v>
      </c>
      <c r="J1055" s="123" t="s">
        <v>12545</v>
      </c>
      <c r="K1055" s="125">
        <v>0.39620381461346799</v>
      </c>
      <c r="L1055" s="125">
        <v>0.70240295748612103</v>
      </c>
      <c r="M1055" s="130">
        <v>-0.11001100110011799</v>
      </c>
      <c r="N1055" s="137">
        <f t="shared" si="176"/>
        <v>-0.44004400440047198</v>
      </c>
      <c r="O1055" s="132">
        <f t="shared" si="177"/>
        <v>-4.4004400440047194E-3</v>
      </c>
      <c r="P1055" s="134">
        <f t="shared" si="178"/>
        <v>1120</v>
      </c>
      <c r="Q1055" s="134">
        <v>1124</v>
      </c>
      <c r="R1055" s="134" t="str">
        <f t="shared" si="179"/>
        <v>1120/1124</v>
      </c>
      <c r="S1055" s="132">
        <f t="shared" si="180"/>
        <v>0.99644128113879005</v>
      </c>
      <c r="T1055" s="137">
        <f t="shared" si="181"/>
        <v>60</v>
      </c>
      <c r="U1055" s="133" t="e">
        <f ca="1">[1]!f_risk_annusharpe(A1055,"2019/9/30","2019/12/31",1,1,3)</f>
        <v>#NAME?</v>
      </c>
      <c r="V1055" s="134" t="e">
        <f t="shared" ca="1" si="182"/>
        <v>#NAME?</v>
      </c>
      <c r="W1055" s="134">
        <f t="shared" si="183"/>
        <v>1124</v>
      </c>
      <c r="X1055" s="134" t="e">
        <f t="shared" ca="1" si="184"/>
        <v>#NAME?</v>
      </c>
      <c r="Y1055" s="132" t="e">
        <f t="shared" ca="1" si="185"/>
        <v>#NAME?</v>
      </c>
      <c r="Z1055" s="137" t="e">
        <f t="shared" ca="1" si="186"/>
        <v>#NAME?</v>
      </c>
      <c r="AA1055" s="125">
        <v>1.8317757009345601</v>
      </c>
      <c r="AB1055" s="125">
        <v>5.8892128279883398</v>
      </c>
      <c r="AC1055" s="123" t="s">
        <v>12545</v>
      </c>
      <c r="AD1055" s="126">
        <v>0</v>
      </c>
      <c r="AE1055" s="123"/>
      <c r="AF1055" s="126">
        <v>0</v>
      </c>
      <c r="AG1055" s="123"/>
      <c r="AH1055" s="125">
        <v>8.9599999999999902</v>
      </c>
      <c r="AI1055" s="123" t="s">
        <v>174</v>
      </c>
      <c r="AJ1055" s="123" t="s">
        <v>95</v>
      </c>
      <c r="AK1055" s="124">
        <v>158.3372905729</v>
      </c>
      <c r="AL1055" s="123" t="s">
        <v>159</v>
      </c>
      <c r="AM1055" s="36">
        <v>43286</v>
      </c>
      <c r="AN1055" s="123" t="s">
        <v>9271</v>
      </c>
      <c r="AO1055" s="123" t="s">
        <v>12546</v>
      </c>
      <c r="AP1055" s="123" t="s">
        <v>209</v>
      </c>
      <c r="AQ1055" s="123" t="s">
        <v>162</v>
      </c>
    </row>
    <row r="1056" spans="1:43">
      <c r="A1056" s="123" t="s">
        <v>9128</v>
      </c>
      <c r="B1056" s="123" t="s">
        <v>9129</v>
      </c>
      <c r="C1056" s="36">
        <v>43830</v>
      </c>
      <c r="D1056" s="124">
        <v>0.96230000000000004</v>
      </c>
      <c r="E1056" s="124">
        <v>0.96230000000000004</v>
      </c>
      <c r="F1056" s="125">
        <v>0.51180279924796501</v>
      </c>
      <c r="G1056" s="36">
        <v>43826</v>
      </c>
      <c r="H1056" s="124">
        <v>0.95740000000000003</v>
      </c>
      <c r="I1056" s="125">
        <v>5.8635863586358701</v>
      </c>
      <c r="J1056" s="123" t="s">
        <v>12547</v>
      </c>
      <c r="K1056" s="125">
        <v>0.95467897608056995</v>
      </c>
      <c r="L1056" s="125">
        <v>2.20924057355285</v>
      </c>
      <c r="M1056" s="130">
        <v>2.0033919864320602</v>
      </c>
      <c r="N1056" s="137">
        <f t="shared" si="176"/>
        <v>8.0135679457282407</v>
      </c>
      <c r="O1056" s="132">
        <f t="shared" si="177"/>
        <v>8.0135679457282408E-2</v>
      </c>
      <c r="P1056" s="134">
        <f t="shared" si="178"/>
        <v>1061</v>
      </c>
      <c r="Q1056" s="134">
        <v>1124</v>
      </c>
      <c r="R1056" s="134" t="str">
        <f t="shared" si="179"/>
        <v>1061/1124</v>
      </c>
      <c r="S1056" s="132">
        <f t="shared" si="180"/>
        <v>0.94395017793594305</v>
      </c>
      <c r="T1056" s="137">
        <f t="shared" si="181"/>
        <v>60</v>
      </c>
      <c r="U1056" s="133" t="e">
        <f ca="1">[1]!f_risk_annusharpe(A1056,"2019/9/30","2019/12/31",1,1,3)</f>
        <v>#NAME?</v>
      </c>
      <c r="V1056" s="134" t="e">
        <f t="shared" ca="1" si="182"/>
        <v>#NAME?</v>
      </c>
      <c r="W1056" s="134">
        <f t="shared" si="183"/>
        <v>1124</v>
      </c>
      <c r="X1056" s="134" t="e">
        <f t="shared" ca="1" si="184"/>
        <v>#NAME?</v>
      </c>
      <c r="Y1056" s="132" t="e">
        <f t="shared" ca="1" si="185"/>
        <v>#NAME?</v>
      </c>
      <c r="Z1056" s="137" t="e">
        <f t="shared" ca="1" si="186"/>
        <v>#NAME?</v>
      </c>
      <c r="AA1056" s="125">
        <v>1.1031729354906601</v>
      </c>
      <c r="AB1056" s="125">
        <v>5.8635863586358701</v>
      </c>
      <c r="AC1056" s="123" t="s">
        <v>12547</v>
      </c>
      <c r="AD1056" s="126">
        <v>0</v>
      </c>
      <c r="AE1056" s="123"/>
      <c r="AF1056" s="126">
        <v>0</v>
      </c>
      <c r="AG1056" s="123"/>
      <c r="AH1056" s="125">
        <v>-3.77</v>
      </c>
      <c r="AI1056" s="123" t="s">
        <v>309</v>
      </c>
      <c r="AJ1056" s="123" t="s">
        <v>95</v>
      </c>
      <c r="AK1056" s="124">
        <v>4.1815427578</v>
      </c>
      <c r="AL1056" s="123" t="s">
        <v>159</v>
      </c>
      <c r="AM1056" s="36">
        <v>43213</v>
      </c>
      <c r="AN1056" s="123" t="s">
        <v>9271</v>
      </c>
      <c r="AO1056" s="123" t="s">
        <v>605</v>
      </c>
      <c r="AP1056" s="123" t="s">
        <v>228</v>
      </c>
      <c r="AQ1056" s="123" t="s">
        <v>162</v>
      </c>
    </row>
    <row r="1057" spans="1:43">
      <c r="A1057" s="123" t="s">
        <v>9130</v>
      </c>
      <c r="B1057" s="123" t="s">
        <v>9131</v>
      </c>
      <c r="C1057" s="36">
        <v>43830</v>
      </c>
      <c r="D1057" s="124">
        <v>1.0575000000000001</v>
      </c>
      <c r="E1057" s="124">
        <v>1.0814999999999999</v>
      </c>
      <c r="F1057" s="125">
        <v>0.31303357996585301</v>
      </c>
      <c r="G1057" s="36">
        <v>43829</v>
      </c>
      <c r="H1057" s="124">
        <v>1.0542</v>
      </c>
      <c r="I1057" s="125">
        <v>5.8499457000293598</v>
      </c>
      <c r="J1057" s="123" t="s">
        <v>12548</v>
      </c>
      <c r="K1057" s="125">
        <v>1.37078220858897</v>
      </c>
      <c r="L1057" s="125">
        <v>3.5997601264004699</v>
      </c>
      <c r="M1057" s="130">
        <v>3.8583368532206999</v>
      </c>
      <c r="N1057" s="137">
        <f t="shared" si="176"/>
        <v>15.433347412882799</v>
      </c>
      <c r="O1057" s="132">
        <f t="shared" si="177"/>
        <v>0.154333474128828</v>
      </c>
      <c r="P1057" s="134">
        <f t="shared" si="178"/>
        <v>863</v>
      </c>
      <c r="Q1057" s="134">
        <v>1124</v>
      </c>
      <c r="R1057" s="134" t="str">
        <f t="shared" si="179"/>
        <v>863/1124</v>
      </c>
      <c r="S1057" s="132">
        <f t="shared" si="180"/>
        <v>0.76779359430604988</v>
      </c>
      <c r="T1057" s="137">
        <f t="shared" si="181"/>
        <v>61.610320284697508</v>
      </c>
      <c r="U1057" s="133" t="e">
        <f ca="1">[1]!f_risk_annusharpe(A1057,"2019/9/30","2019/12/31",1,1,3)</f>
        <v>#NAME?</v>
      </c>
      <c r="V1057" s="134" t="e">
        <f t="shared" ca="1" si="182"/>
        <v>#NAME?</v>
      </c>
      <c r="W1057" s="134">
        <f t="shared" si="183"/>
        <v>1124</v>
      </c>
      <c r="X1057" s="134" t="e">
        <f t="shared" ca="1" si="184"/>
        <v>#NAME?</v>
      </c>
      <c r="Y1057" s="132" t="e">
        <f t="shared" ca="1" si="185"/>
        <v>#NAME?</v>
      </c>
      <c r="Z1057" s="137" t="e">
        <f t="shared" ca="1" si="186"/>
        <v>#NAME?</v>
      </c>
      <c r="AA1057" s="125">
        <v>3.7288873441994399</v>
      </c>
      <c r="AB1057" s="125">
        <v>5.8499457000293598</v>
      </c>
      <c r="AC1057" s="123" t="s">
        <v>12548</v>
      </c>
      <c r="AD1057" s="125">
        <v>8.3517571357035596</v>
      </c>
      <c r="AE1057" s="123" t="s">
        <v>12549</v>
      </c>
      <c r="AF1057" s="125">
        <v>9.1607602663707102</v>
      </c>
      <c r="AG1057" s="123" t="s">
        <v>12550</v>
      </c>
      <c r="AH1057" s="125">
        <v>8.1892295000000104</v>
      </c>
      <c r="AI1057" s="123" t="s">
        <v>157</v>
      </c>
      <c r="AJ1057" s="123" t="s">
        <v>189</v>
      </c>
      <c r="AK1057" s="124">
        <v>1.9092316207</v>
      </c>
      <c r="AL1057" s="123" t="s">
        <v>159</v>
      </c>
      <c r="AM1057" s="36">
        <v>42523</v>
      </c>
      <c r="AN1057" s="123" t="s">
        <v>9271</v>
      </c>
      <c r="AO1057" s="123" t="s">
        <v>611</v>
      </c>
      <c r="AP1057" s="123" t="s">
        <v>314</v>
      </c>
      <c r="AQ1057" s="123" t="s">
        <v>177</v>
      </c>
    </row>
    <row r="1058" spans="1:43">
      <c r="A1058" s="123" t="s">
        <v>9132</v>
      </c>
      <c r="B1058" s="123" t="s">
        <v>9133</v>
      </c>
      <c r="C1058" s="36">
        <v>43830</v>
      </c>
      <c r="D1058" s="124">
        <v>1.0791999999999999</v>
      </c>
      <c r="E1058" s="124">
        <v>1.3077000000000001</v>
      </c>
      <c r="F1058" s="125">
        <v>3.7078235075997397E-2</v>
      </c>
      <c r="G1058" s="36">
        <v>43829</v>
      </c>
      <c r="H1058" s="124">
        <v>1.0788</v>
      </c>
      <c r="I1058" s="125">
        <v>5.8124646471156698</v>
      </c>
      <c r="J1058" s="123" t="s">
        <v>12551</v>
      </c>
      <c r="K1058" s="125">
        <v>0.43732964278480002</v>
      </c>
      <c r="L1058" s="125">
        <v>1.1815527677741999</v>
      </c>
      <c r="M1058" s="130">
        <v>1.8727084401048499</v>
      </c>
      <c r="N1058" s="137">
        <f t="shared" si="176"/>
        <v>7.4908337604193997</v>
      </c>
      <c r="O1058" s="132">
        <f t="shared" si="177"/>
        <v>7.4908337604193992E-2</v>
      </c>
      <c r="P1058" s="134">
        <f t="shared" si="178"/>
        <v>1072</v>
      </c>
      <c r="Q1058" s="134">
        <v>1124</v>
      </c>
      <c r="R1058" s="134" t="str">
        <f t="shared" si="179"/>
        <v>1072/1124</v>
      </c>
      <c r="S1058" s="132">
        <f t="shared" si="180"/>
        <v>0.9537366548042705</v>
      </c>
      <c r="T1058" s="137">
        <f t="shared" si="181"/>
        <v>60</v>
      </c>
      <c r="U1058" s="133" t="e">
        <f ca="1">[1]!f_risk_annusharpe(A1058,"2019/9/30","2019/12/31",1,1,3)</f>
        <v>#NAME?</v>
      </c>
      <c r="V1058" s="134" t="e">
        <f t="shared" ca="1" si="182"/>
        <v>#NAME?</v>
      </c>
      <c r="W1058" s="134">
        <f t="shared" si="183"/>
        <v>1124</v>
      </c>
      <c r="X1058" s="134" t="e">
        <f t="shared" ca="1" si="184"/>
        <v>#NAME?</v>
      </c>
      <c r="Y1058" s="132" t="e">
        <f t="shared" ca="1" si="185"/>
        <v>#NAME?</v>
      </c>
      <c r="Z1058" s="137" t="e">
        <f t="shared" ca="1" si="186"/>
        <v>#NAME?</v>
      </c>
      <c r="AA1058" s="125">
        <v>3.3826371844624399</v>
      </c>
      <c r="AB1058" s="125">
        <v>5.8124646471156698</v>
      </c>
      <c r="AC1058" s="123" t="s">
        <v>12551</v>
      </c>
      <c r="AD1058" s="125">
        <v>11.9168565146996</v>
      </c>
      <c r="AE1058" s="123" t="s">
        <v>12552</v>
      </c>
      <c r="AF1058" s="125">
        <v>19.070200471441499</v>
      </c>
      <c r="AG1058" s="123" t="s">
        <v>12553</v>
      </c>
      <c r="AH1058" s="125">
        <v>31.334431120000001</v>
      </c>
      <c r="AI1058" s="123" t="s">
        <v>163</v>
      </c>
      <c r="AJ1058" s="123" t="s">
        <v>166</v>
      </c>
      <c r="AK1058" s="124">
        <v>6.7195634160999997</v>
      </c>
      <c r="AL1058" s="123" t="s">
        <v>159</v>
      </c>
      <c r="AM1058" s="36">
        <v>42101</v>
      </c>
      <c r="AN1058" s="123" t="s">
        <v>9271</v>
      </c>
      <c r="AO1058" s="123" t="s">
        <v>216</v>
      </c>
      <c r="AP1058" s="123" t="s">
        <v>217</v>
      </c>
      <c r="AQ1058" s="123" t="s">
        <v>162</v>
      </c>
    </row>
    <row r="1059" spans="1:43">
      <c r="A1059" s="123" t="s">
        <v>9134</v>
      </c>
      <c r="B1059" s="123" t="s">
        <v>9135</v>
      </c>
      <c r="C1059" s="36">
        <v>43830</v>
      </c>
      <c r="D1059" s="124">
        <v>1.2134</v>
      </c>
      <c r="E1059" s="124">
        <v>1.2134</v>
      </c>
      <c r="F1059" s="125">
        <v>5.7722437536088501E-2</v>
      </c>
      <c r="G1059" s="36">
        <v>43829</v>
      </c>
      <c r="H1059" s="124">
        <v>1.2126999999999999</v>
      </c>
      <c r="I1059" s="125">
        <v>5.7982387304908896</v>
      </c>
      <c r="J1059" s="123" t="s">
        <v>12554</v>
      </c>
      <c r="K1059" s="125">
        <v>0.86450540315876701</v>
      </c>
      <c r="L1059" s="125">
        <v>2.9788678604769698</v>
      </c>
      <c r="M1059" s="130">
        <v>4.1008922443376896</v>
      </c>
      <c r="N1059" s="137">
        <f t="shared" si="176"/>
        <v>16.403568977350758</v>
      </c>
      <c r="O1059" s="132">
        <f t="shared" si="177"/>
        <v>0.16403568977350758</v>
      </c>
      <c r="P1059" s="134">
        <f t="shared" si="178"/>
        <v>839</v>
      </c>
      <c r="Q1059" s="134">
        <v>1124</v>
      </c>
      <c r="R1059" s="134" t="str">
        <f t="shared" si="179"/>
        <v>839/1124</v>
      </c>
      <c r="S1059" s="132">
        <f t="shared" si="180"/>
        <v>0.74644128113879005</v>
      </c>
      <c r="T1059" s="137">
        <f t="shared" si="181"/>
        <v>62.677935943060497</v>
      </c>
      <c r="U1059" s="133" t="e">
        <f ca="1">[1]!f_risk_annusharpe(A1059,"2019/9/30","2019/12/31",1,1,3)</f>
        <v>#NAME?</v>
      </c>
      <c r="V1059" s="134" t="e">
        <f t="shared" ca="1" si="182"/>
        <v>#NAME?</v>
      </c>
      <c r="W1059" s="134">
        <f t="shared" si="183"/>
        <v>1124</v>
      </c>
      <c r="X1059" s="134" t="e">
        <f t="shared" ca="1" si="184"/>
        <v>#NAME?</v>
      </c>
      <c r="Y1059" s="132" t="e">
        <f t="shared" ca="1" si="185"/>
        <v>#NAME?</v>
      </c>
      <c r="Z1059" s="137" t="e">
        <f t="shared" ca="1" si="186"/>
        <v>#NAME?</v>
      </c>
      <c r="AA1059" s="125">
        <v>5.09267278711242</v>
      </c>
      <c r="AB1059" s="125">
        <v>5.7982387304908896</v>
      </c>
      <c r="AC1059" s="123" t="s">
        <v>12554</v>
      </c>
      <c r="AD1059" s="125">
        <v>8.3586354706197596</v>
      </c>
      <c r="AE1059" s="123" t="s">
        <v>12555</v>
      </c>
      <c r="AF1059" s="125">
        <v>21.34</v>
      </c>
      <c r="AG1059" s="123" t="s">
        <v>12556</v>
      </c>
      <c r="AH1059" s="125">
        <v>21.34</v>
      </c>
      <c r="AI1059" s="123" t="s">
        <v>157</v>
      </c>
      <c r="AJ1059" s="123" t="s">
        <v>189</v>
      </c>
      <c r="AK1059" s="124">
        <v>5.8623991100000001</v>
      </c>
      <c r="AL1059" s="123" t="s">
        <v>159</v>
      </c>
      <c r="AM1059" s="36">
        <v>42733</v>
      </c>
      <c r="AN1059" s="123" t="s">
        <v>9271</v>
      </c>
      <c r="AO1059" s="123" t="s">
        <v>484</v>
      </c>
      <c r="AP1059" s="123" t="s">
        <v>179</v>
      </c>
      <c r="AQ1059" s="123" t="s">
        <v>241</v>
      </c>
    </row>
    <row r="1060" spans="1:43">
      <c r="A1060" s="123" t="s">
        <v>9136</v>
      </c>
      <c r="B1060" s="123" t="s">
        <v>9137</v>
      </c>
      <c r="C1060" s="36">
        <v>43830</v>
      </c>
      <c r="D1060" s="124">
        <v>1.0852999999999999</v>
      </c>
      <c r="E1060" s="124">
        <v>1.0852999999999999</v>
      </c>
      <c r="F1060" s="125">
        <v>0.12916320693789499</v>
      </c>
      <c r="G1060" s="36">
        <v>43829</v>
      </c>
      <c r="H1060" s="124">
        <v>1.0839000000000001</v>
      </c>
      <c r="I1060" s="125">
        <v>5.7385035074045199</v>
      </c>
      <c r="J1060" s="123" t="s">
        <v>12557</v>
      </c>
      <c r="K1060" s="125">
        <v>0.24014038976631899</v>
      </c>
      <c r="L1060" s="125">
        <v>0.60252131998516401</v>
      </c>
      <c r="M1060" s="130">
        <v>-0.50421708837551005</v>
      </c>
      <c r="N1060" s="137">
        <f t="shared" si="176"/>
        <v>-2.0168683535020402</v>
      </c>
      <c r="O1060" s="132">
        <f t="shared" si="177"/>
        <v>-2.0168683535020403E-2</v>
      </c>
      <c r="P1060" s="134">
        <f t="shared" si="178"/>
        <v>1121</v>
      </c>
      <c r="Q1060" s="134">
        <v>1124</v>
      </c>
      <c r="R1060" s="134" t="str">
        <f t="shared" si="179"/>
        <v>1121/1124</v>
      </c>
      <c r="S1060" s="132">
        <f t="shared" si="180"/>
        <v>0.99733096085409256</v>
      </c>
      <c r="T1060" s="137">
        <f t="shared" si="181"/>
        <v>60</v>
      </c>
      <c r="U1060" s="133" t="e">
        <f ca="1">[1]!f_risk_annusharpe(A1060,"2019/9/30","2019/12/31",1,1,3)</f>
        <v>#NAME?</v>
      </c>
      <c r="V1060" s="134" t="e">
        <f t="shared" ca="1" si="182"/>
        <v>#NAME?</v>
      </c>
      <c r="W1060" s="134">
        <f t="shared" si="183"/>
        <v>1124</v>
      </c>
      <c r="X1060" s="134" t="e">
        <f t="shared" ca="1" si="184"/>
        <v>#NAME?</v>
      </c>
      <c r="Y1060" s="132" t="e">
        <f t="shared" ca="1" si="185"/>
        <v>#NAME?</v>
      </c>
      <c r="Z1060" s="137" t="e">
        <f t="shared" ca="1" si="186"/>
        <v>#NAME?</v>
      </c>
      <c r="AA1060" s="125">
        <v>3.1850161627685698</v>
      </c>
      <c r="AB1060" s="125">
        <v>5.7385035074045199</v>
      </c>
      <c r="AC1060" s="123" t="s">
        <v>12557</v>
      </c>
      <c r="AD1060" s="126">
        <v>0</v>
      </c>
      <c r="AE1060" s="123"/>
      <c r="AF1060" s="126">
        <v>0</v>
      </c>
      <c r="AG1060" s="123"/>
      <c r="AH1060" s="125">
        <v>8.5299999999999905</v>
      </c>
      <c r="AI1060" s="123" t="s">
        <v>174</v>
      </c>
      <c r="AJ1060" s="123" t="s">
        <v>95</v>
      </c>
      <c r="AK1060" s="124">
        <v>123.7184537588</v>
      </c>
      <c r="AL1060" s="123" t="s">
        <v>159</v>
      </c>
      <c r="AM1060" s="36">
        <v>43286</v>
      </c>
      <c r="AN1060" s="123" t="s">
        <v>9271</v>
      </c>
      <c r="AO1060" s="123" t="s">
        <v>12558</v>
      </c>
      <c r="AP1060" s="123" t="s">
        <v>179</v>
      </c>
      <c r="AQ1060" s="123" t="s">
        <v>162</v>
      </c>
    </row>
    <row r="1061" spans="1:43">
      <c r="A1061" s="123" t="s">
        <v>9138</v>
      </c>
      <c r="B1061" s="123" t="s">
        <v>9139</v>
      </c>
      <c r="C1061" s="36">
        <v>43830</v>
      </c>
      <c r="D1061" s="124">
        <v>1.1081000000000001</v>
      </c>
      <c r="E1061" s="124">
        <v>1.1480999999999999</v>
      </c>
      <c r="F1061" s="125">
        <v>8.1286127167653197E-2</v>
      </c>
      <c r="G1061" s="36">
        <v>43829</v>
      </c>
      <c r="H1061" s="124">
        <v>1.1072</v>
      </c>
      <c r="I1061" s="125">
        <v>5.6943914536436697</v>
      </c>
      <c r="J1061" s="123" t="s">
        <v>12559</v>
      </c>
      <c r="K1061" s="125">
        <v>0.40775643349041402</v>
      </c>
      <c r="L1061" s="125">
        <v>1.5394483643361301</v>
      </c>
      <c r="M1061" s="130">
        <v>2.0255961697817799</v>
      </c>
      <c r="N1061" s="137">
        <f t="shared" si="176"/>
        <v>8.1023846791271197</v>
      </c>
      <c r="O1061" s="132">
        <f t="shared" si="177"/>
        <v>8.1023846791271198E-2</v>
      </c>
      <c r="P1061" s="134">
        <f t="shared" si="178"/>
        <v>1059</v>
      </c>
      <c r="Q1061" s="134">
        <v>1124</v>
      </c>
      <c r="R1061" s="134" t="str">
        <f t="shared" si="179"/>
        <v>1059/1124</v>
      </c>
      <c r="S1061" s="132">
        <f t="shared" si="180"/>
        <v>0.94217081850533813</v>
      </c>
      <c r="T1061" s="137">
        <f t="shared" si="181"/>
        <v>60</v>
      </c>
      <c r="U1061" s="133" t="e">
        <f ca="1">[1]!f_risk_annusharpe(A1061,"2019/9/30","2019/12/31",1,1,3)</f>
        <v>#NAME?</v>
      </c>
      <c r="V1061" s="134" t="e">
        <f t="shared" ca="1" si="182"/>
        <v>#NAME?</v>
      </c>
      <c r="W1061" s="134">
        <f t="shared" si="183"/>
        <v>1124</v>
      </c>
      <c r="X1061" s="134" t="e">
        <f t="shared" ca="1" si="184"/>
        <v>#NAME?</v>
      </c>
      <c r="Y1061" s="132" t="e">
        <f t="shared" ca="1" si="185"/>
        <v>#NAME?</v>
      </c>
      <c r="Z1061" s="137" t="e">
        <f t="shared" ca="1" si="186"/>
        <v>#NAME?</v>
      </c>
      <c r="AA1061" s="125">
        <v>3.3675373134328299</v>
      </c>
      <c r="AB1061" s="125">
        <v>5.6943914536436697</v>
      </c>
      <c r="AC1061" s="123" t="s">
        <v>12559</v>
      </c>
      <c r="AD1061" s="125">
        <v>8.5468625566037808</v>
      </c>
      <c r="AE1061" s="123" t="s">
        <v>12560</v>
      </c>
      <c r="AF1061" s="125">
        <v>14.7155277268196</v>
      </c>
      <c r="AG1061" s="123" t="s">
        <v>12561</v>
      </c>
      <c r="AH1061" s="125">
        <v>15.05967431</v>
      </c>
      <c r="AI1061" s="123" t="s">
        <v>163</v>
      </c>
      <c r="AJ1061" s="123" t="s">
        <v>189</v>
      </c>
      <c r="AK1061" s="124">
        <v>4.0276012036999997</v>
      </c>
      <c r="AL1061" s="123" t="s">
        <v>159</v>
      </c>
      <c r="AM1061" s="36">
        <v>42473</v>
      </c>
      <c r="AN1061" s="123" t="s">
        <v>9271</v>
      </c>
      <c r="AO1061" s="123" t="s">
        <v>12562</v>
      </c>
      <c r="AP1061" s="123" t="s">
        <v>228</v>
      </c>
      <c r="AQ1061" s="123" t="s">
        <v>181</v>
      </c>
    </row>
    <row r="1062" spans="1:43">
      <c r="A1062" s="123" t="s">
        <v>9140</v>
      </c>
      <c r="B1062" s="123" t="s">
        <v>9141</v>
      </c>
      <c r="C1062" s="36">
        <v>43830</v>
      </c>
      <c r="D1062" s="124">
        <v>1.1930000000000001</v>
      </c>
      <c r="E1062" s="124">
        <v>1.1930000000000001</v>
      </c>
      <c r="F1062" s="125">
        <v>0.167926112510496</v>
      </c>
      <c r="G1062" s="36">
        <v>43829</v>
      </c>
      <c r="H1062" s="124">
        <v>1.1910000000000001</v>
      </c>
      <c r="I1062" s="125">
        <v>5.6687333923826397</v>
      </c>
      <c r="J1062" s="123" t="s">
        <v>12563</v>
      </c>
      <c r="K1062" s="125">
        <v>0.84530853761623104</v>
      </c>
      <c r="L1062" s="125">
        <v>2.1404109589041198</v>
      </c>
      <c r="M1062" s="130">
        <v>2.7562446167097399</v>
      </c>
      <c r="N1062" s="137">
        <f t="shared" si="176"/>
        <v>11.024978466838959</v>
      </c>
      <c r="O1062" s="132">
        <f t="shared" si="177"/>
        <v>0.1102497846683896</v>
      </c>
      <c r="P1062" s="134">
        <f t="shared" si="178"/>
        <v>989</v>
      </c>
      <c r="Q1062" s="134">
        <v>1124</v>
      </c>
      <c r="R1062" s="134" t="str">
        <f t="shared" si="179"/>
        <v>989/1124</v>
      </c>
      <c r="S1062" s="132">
        <f t="shared" si="180"/>
        <v>0.87989323843416367</v>
      </c>
      <c r="T1062" s="137">
        <f t="shared" si="181"/>
        <v>60</v>
      </c>
      <c r="U1062" s="133" t="e">
        <f ca="1">[1]!f_risk_annusharpe(A1062,"2019/9/30","2019/12/31",1,1,3)</f>
        <v>#NAME?</v>
      </c>
      <c r="V1062" s="134" t="e">
        <f t="shared" ca="1" si="182"/>
        <v>#NAME?</v>
      </c>
      <c r="W1062" s="134">
        <f t="shared" si="183"/>
        <v>1124</v>
      </c>
      <c r="X1062" s="134" t="e">
        <f t="shared" ca="1" si="184"/>
        <v>#NAME?</v>
      </c>
      <c r="Y1062" s="132" t="e">
        <f t="shared" ca="1" si="185"/>
        <v>#NAME?</v>
      </c>
      <c r="Z1062" s="137" t="e">
        <f t="shared" ca="1" si="186"/>
        <v>#NAME?</v>
      </c>
      <c r="AA1062" s="125">
        <v>3.2900432900432901</v>
      </c>
      <c r="AB1062" s="125">
        <v>5.6687333923826397</v>
      </c>
      <c r="AC1062" s="123" t="s">
        <v>12563</v>
      </c>
      <c r="AD1062" s="125">
        <v>10.976744186046499</v>
      </c>
      <c r="AE1062" s="123" t="s">
        <v>12564</v>
      </c>
      <c r="AF1062" s="125">
        <v>17.885375494071202</v>
      </c>
      <c r="AG1062" s="123" t="s">
        <v>12565</v>
      </c>
      <c r="AH1062" s="125">
        <v>19.3</v>
      </c>
      <c r="AI1062" s="123" t="s">
        <v>157</v>
      </c>
      <c r="AJ1062" s="123" t="s">
        <v>166</v>
      </c>
      <c r="AK1062" s="124">
        <v>6.0844636597999999</v>
      </c>
      <c r="AL1062" s="123" t="s">
        <v>159</v>
      </c>
      <c r="AM1062" s="36">
        <v>42327</v>
      </c>
      <c r="AN1062" s="123" t="s">
        <v>9271</v>
      </c>
      <c r="AO1062" s="123" t="s">
        <v>280</v>
      </c>
      <c r="AP1062" s="123" t="s">
        <v>200</v>
      </c>
      <c r="AQ1062" s="123" t="s">
        <v>162</v>
      </c>
    </row>
    <row r="1063" spans="1:43">
      <c r="A1063" s="123" t="s">
        <v>9142</v>
      </c>
      <c r="B1063" s="123" t="s">
        <v>9143</v>
      </c>
      <c r="C1063" s="36">
        <v>43830</v>
      </c>
      <c r="D1063" s="124">
        <v>1.0754999999999999</v>
      </c>
      <c r="E1063" s="124">
        <v>1.1874</v>
      </c>
      <c r="F1063" s="125">
        <v>2.7901785714295201E-2</v>
      </c>
      <c r="G1063" s="36">
        <v>43829</v>
      </c>
      <c r="H1063" s="124">
        <v>1.0751999999999999</v>
      </c>
      <c r="I1063" s="125">
        <v>5.6586825602204902</v>
      </c>
      <c r="J1063" s="123" t="s">
        <v>12566</v>
      </c>
      <c r="K1063" s="125">
        <v>0.17697466467956299</v>
      </c>
      <c r="L1063" s="125">
        <v>1.51012079098481</v>
      </c>
      <c r="M1063" s="130">
        <v>1.7598381853045999</v>
      </c>
      <c r="N1063" s="137">
        <f t="shared" si="176"/>
        <v>7.0393527412183996</v>
      </c>
      <c r="O1063" s="132">
        <f t="shared" si="177"/>
        <v>7.0393527412183993E-2</v>
      </c>
      <c r="P1063" s="134">
        <f t="shared" si="178"/>
        <v>1078</v>
      </c>
      <c r="Q1063" s="134">
        <v>1124</v>
      </c>
      <c r="R1063" s="134" t="str">
        <f t="shared" si="179"/>
        <v>1078/1124</v>
      </c>
      <c r="S1063" s="132">
        <f t="shared" si="180"/>
        <v>0.95907473309608537</v>
      </c>
      <c r="T1063" s="137">
        <f t="shared" si="181"/>
        <v>60</v>
      </c>
      <c r="U1063" s="133" t="e">
        <f ca="1">[1]!f_risk_annusharpe(A1063,"2019/9/30","2019/12/31",1,1,3)</f>
        <v>#NAME?</v>
      </c>
      <c r="V1063" s="134" t="e">
        <f t="shared" ca="1" si="182"/>
        <v>#NAME?</v>
      </c>
      <c r="W1063" s="134">
        <f t="shared" si="183"/>
        <v>1124</v>
      </c>
      <c r="X1063" s="134" t="e">
        <f t="shared" ca="1" si="184"/>
        <v>#NAME?</v>
      </c>
      <c r="Y1063" s="132" t="e">
        <f t="shared" ca="1" si="185"/>
        <v>#NAME?</v>
      </c>
      <c r="Z1063" s="137" t="e">
        <f t="shared" ca="1" si="186"/>
        <v>#NAME?</v>
      </c>
      <c r="AA1063" s="125">
        <v>3.5328965903431202</v>
      </c>
      <c r="AB1063" s="125">
        <v>5.6586825602204902</v>
      </c>
      <c r="AC1063" s="123" t="s">
        <v>12566</v>
      </c>
      <c r="AD1063" s="125">
        <v>11.520795664579101</v>
      </c>
      <c r="AE1063" s="123" t="s">
        <v>12567</v>
      </c>
      <c r="AF1063" s="125">
        <v>19.964591982784501</v>
      </c>
      <c r="AG1063" s="123" t="s">
        <v>12568</v>
      </c>
      <c r="AH1063" s="125">
        <v>19.856623849999998</v>
      </c>
      <c r="AI1063" s="123" t="s">
        <v>163</v>
      </c>
      <c r="AJ1063" s="123" t="s">
        <v>166</v>
      </c>
      <c r="AK1063" s="124">
        <v>1.3163112785</v>
      </c>
      <c r="AL1063" s="123" t="s">
        <v>159</v>
      </c>
      <c r="AM1063" s="36">
        <v>42713</v>
      </c>
      <c r="AN1063" s="123" t="s">
        <v>9271</v>
      </c>
      <c r="AO1063" s="123" t="s">
        <v>12237</v>
      </c>
      <c r="AP1063" s="123" t="s">
        <v>248</v>
      </c>
      <c r="AQ1063" s="123" t="s">
        <v>272</v>
      </c>
    </row>
    <row r="1064" spans="1:43">
      <c r="A1064" s="123" t="s">
        <v>9144</v>
      </c>
      <c r="B1064" s="123" t="s">
        <v>9145</v>
      </c>
      <c r="C1064" s="36">
        <v>43830</v>
      </c>
      <c r="D1064" s="124">
        <v>1.1000000000000001</v>
      </c>
      <c r="E1064" s="124">
        <v>1.1000000000000001</v>
      </c>
      <c r="F1064" s="125">
        <v>0.21865889212829601</v>
      </c>
      <c r="G1064" s="36">
        <v>43829</v>
      </c>
      <c r="H1064" s="124">
        <v>1.0975999999999999</v>
      </c>
      <c r="I1064" s="125">
        <v>5.4650047938638702</v>
      </c>
      <c r="J1064" s="123" t="s">
        <v>12569</v>
      </c>
      <c r="K1064" s="125">
        <v>1.0008263703975899</v>
      </c>
      <c r="L1064" s="125">
        <v>3.1507876969242399</v>
      </c>
      <c r="M1064" s="130">
        <v>4.5925644195112696</v>
      </c>
      <c r="N1064" s="137">
        <f t="shared" si="176"/>
        <v>18.370257678045078</v>
      </c>
      <c r="O1064" s="132">
        <f t="shared" si="177"/>
        <v>0.18370257678045079</v>
      </c>
      <c r="P1064" s="134">
        <f t="shared" si="178"/>
        <v>796</v>
      </c>
      <c r="Q1064" s="134">
        <v>1124</v>
      </c>
      <c r="R1064" s="134" t="str">
        <f t="shared" si="179"/>
        <v>796/1124</v>
      </c>
      <c r="S1064" s="132">
        <f t="shared" si="180"/>
        <v>0.70818505338078297</v>
      </c>
      <c r="T1064" s="137">
        <f t="shared" si="181"/>
        <v>64.590747330960852</v>
      </c>
      <c r="U1064" s="133" t="e">
        <f ca="1">[1]!f_risk_annusharpe(A1064,"2019/9/30","2019/12/31",1,1,3)</f>
        <v>#NAME?</v>
      </c>
      <c r="V1064" s="134" t="e">
        <f t="shared" ca="1" si="182"/>
        <v>#NAME?</v>
      </c>
      <c r="W1064" s="134">
        <f t="shared" si="183"/>
        <v>1124</v>
      </c>
      <c r="X1064" s="134" t="e">
        <f t="shared" ca="1" si="184"/>
        <v>#NAME?</v>
      </c>
      <c r="Y1064" s="132" t="e">
        <f t="shared" ca="1" si="185"/>
        <v>#NAME?</v>
      </c>
      <c r="Z1064" s="137" t="e">
        <f t="shared" ca="1" si="186"/>
        <v>#NAME?</v>
      </c>
      <c r="AA1064" s="125">
        <v>4.3643263757115802</v>
      </c>
      <c r="AB1064" s="125">
        <v>5.4650047938638702</v>
      </c>
      <c r="AC1064" s="123" t="s">
        <v>12569</v>
      </c>
      <c r="AD1064" s="125">
        <v>7.5268817204301302</v>
      </c>
      <c r="AE1064" s="123" t="s">
        <v>12570</v>
      </c>
      <c r="AF1064" s="125">
        <v>10.7754279959718</v>
      </c>
      <c r="AG1064" s="123" t="s">
        <v>12571</v>
      </c>
      <c r="AH1064" s="125">
        <v>10</v>
      </c>
      <c r="AI1064" s="123" t="s">
        <v>163</v>
      </c>
      <c r="AJ1064" s="123" t="s">
        <v>189</v>
      </c>
      <c r="AK1064" s="124">
        <v>3.4143636549999998</v>
      </c>
      <c r="AL1064" s="123" t="s">
        <v>159</v>
      </c>
      <c r="AM1064" s="36">
        <v>42570</v>
      </c>
      <c r="AN1064" s="123" t="s">
        <v>9271</v>
      </c>
      <c r="AO1064" s="123" t="s">
        <v>12118</v>
      </c>
      <c r="AP1064" s="123" t="s">
        <v>238</v>
      </c>
      <c r="AQ1064" s="123" t="s">
        <v>181</v>
      </c>
    </row>
    <row r="1065" spans="1:43">
      <c r="A1065" s="123" t="s">
        <v>9146</v>
      </c>
      <c r="B1065" s="123" t="s">
        <v>9147</v>
      </c>
      <c r="C1065" s="36">
        <v>43830</v>
      </c>
      <c r="D1065" s="124">
        <v>1.218</v>
      </c>
      <c r="E1065" s="124">
        <v>1.218</v>
      </c>
      <c r="F1065" s="125">
        <v>0</v>
      </c>
      <c r="G1065" s="36">
        <v>43829</v>
      </c>
      <c r="H1065" s="124">
        <v>1.218</v>
      </c>
      <c r="I1065" s="125">
        <v>5.4545454545454497</v>
      </c>
      <c r="J1065" s="123" t="s">
        <v>12572</v>
      </c>
      <c r="K1065" s="125">
        <v>0.16447368421052599</v>
      </c>
      <c r="L1065" s="125">
        <v>0.49504950495049499</v>
      </c>
      <c r="M1065" s="130">
        <v>1.16279069767442</v>
      </c>
      <c r="N1065" s="137">
        <f t="shared" si="176"/>
        <v>4.65116279069768</v>
      </c>
      <c r="O1065" s="132">
        <f t="shared" si="177"/>
        <v>4.6511627906976799E-2</v>
      </c>
      <c r="P1065" s="134">
        <f t="shared" si="178"/>
        <v>1095</v>
      </c>
      <c r="Q1065" s="134">
        <v>1124</v>
      </c>
      <c r="R1065" s="134" t="str">
        <f t="shared" si="179"/>
        <v>1095/1124</v>
      </c>
      <c r="S1065" s="132">
        <f t="shared" si="180"/>
        <v>0.97419928825622781</v>
      </c>
      <c r="T1065" s="137">
        <f t="shared" si="181"/>
        <v>60</v>
      </c>
      <c r="U1065" s="133" t="e">
        <f ca="1">[1]!f_risk_annusharpe(A1065,"2019/9/30","2019/12/31",1,1,3)</f>
        <v>#NAME?</v>
      </c>
      <c r="V1065" s="134" t="e">
        <f t="shared" ca="1" si="182"/>
        <v>#NAME?</v>
      </c>
      <c r="W1065" s="134">
        <f t="shared" si="183"/>
        <v>1124</v>
      </c>
      <c r="X1065" s="134" t="e">
        <f t="shared" ca="1" si="184"/>
        <v>#NAME?</v>
      </c>
      <c r="Y1065" s="132" t="e">
        <f t="shared" ca="1" si="185"/>
        <v>#NAME?</v>
      </c>
      <c r="Z1065" s="137" t="e">
        <f t="shared" ca="1" si="186"/>
        <v>#NAME?</v>
      </c>
      <c r="AA1065" s="125">
        <v>2.7848101265822698</v>
      </c>
      <c r="AB1065" s="125">
        <v>5.4545454545454497</v>
      </c>
      <c r="AC1065" s="123" t="s">
        <v>12572</v>
      </c>
      <c r="AD1065" s="125">
        <v>6.0975609756097597</v>
      </c>
      <c r="AE1065" s="123" t="s">
        <v>12573</v>
      </c>
      <c r="AF1065" s="125">
        <v>13.407821229050301</v>
      </c>
      <c r="AG1065" s="123" t="s">
        <v>12574</v>
      </c>
      <c r="AH1065" s="125">
        <v>21.8</v>
      </c>
      <c r="AI1065" s="123" t="s">
        <v>157</v>
      </c>
      <c r="AJ1065" s="123" t="s">
        <v>189</v>
      </c>
      <c r="AK1065" s="124">
        <v>7.1204930902000001</v>
      </c>
      <c r="AL1065" s="123" t="s">
        <v>159</v>
      </c>
      <c r="AM1065" s="36">
        <v>42564</v>
      </c>
      <c r="AN1065" s="123" t="s">
        <v>9271</v>
      </c>
      <c r="AO1065" s="123" t="s">
        <v>601</v>
      </c>
      <c r="AP1065" s="123" t="s">
        <v>446</v>
      </c>
      <c r="AQ1065" s="123" t="s">
        <v>207</v>
      </c>
    </row>
    <row r="1066" spans="1:43">
      <c r="A1066" s="123" t="s">
        <v>9148</v>
      </c>
      <c r="B1066" s="123" t="s">
        <v>9149</v>
      </c>
      <c r="C1066" s="36">
        <v>43830</v>
      </c>
      <c r="D1066" s="124">
        <v>1.214</v>
      </c>
      <c r="E1066" s="124">
        <v>1.214</v>
      </c>
      <c r="F1066" s="125">
        <v>0</v>
      </c>
      <c r="G1066" s="36">
        <v>43829</v>
      </c>
      <c r="H1066" s="124">
        <v>1.214</v>
      </c>
      <c r="I1066" s="125">
        <v>5.38194444444445</v>
      </c>
      <c r="J1066" s="123" t="s">
        <v>12575</v>
      </c>
      <c r="K1066" s="125">
        <v>0.41356492969395298</v>
      </c>
      <c r="L1066" s="125">
        <v>1.9311502938706899</v>
      </c>
      <c r="M1066" s="130">
        <v>4.0274207369323003</v>
      </c>
      <c r="N1066" s="137">
        <f t="shared" si="176"/>
        <v>16.109682947729201</v>
      </c>
      <c r="O1066" s="132">
        <f t="shared" si="177"/>
        <v>0.16109682947729201</v>
      </c>
      <c r="P1066" s="134">
        <f t="shared" si="178"/>
        <v>846</v>
      </c>
      <c r="Q1066" s="134">
        <v>1124</v>
      </c>
      <c r="R1066" s="134" t="str">
        <f t="shared" si="179"/>
        <v>846/1124</v>
      </c>
      <c r="S1066" s="132">
        <f t="shared" si="180"/>
        <v>0.75266903914590744</v>
      </c>
      <c r="T1066" s="137">
        <f t="shared" si="181"/>
        <v>62.366548042704629</v>
      </c>
      <c r="U1066" s="133" t="e">
        <f ca="1">[1]!f_risk_annusharpe(A1066,"2019/9/30","2019/12/31",1,1,3)</f>
        <v>#NAME?</v>
      </c>
      <c r="V1066" s="134" t="e">
        <f t="shared" ca="1" si="182"/>
        <v>#NAME?</v>
      </c>
      <c r="W1066" s="134">
        <f t="shared" si="183"/>
        <v>1124</v>
      </c>
      <c r="X1066" s="134" t="e">
        <f t="shared" ca="1" si="184"/>
        <v>#NAME?</v>
      </c>
      <c r="Y1066" s="132" t="e">
        <f t="shared" ca="1" si="185"/>
        <v>#NAME?</v>
      </c>
      <c r="Z1066" s="137" t="e">
        <f t="shared" ca="1" si="186"/>
        <v>#NAME?</v>
      </c>
      <c r="AA1066" s="125">
        <v>5.1082251082251</v>
      </c>
      <c r="AB1066" s="125">
        <v>5.38194444444445</v>
      </c>
      <c r="AC1066" s="123" t="s">
        <v>12575</v>
      </c>
      <c r="AD1066" s="125">
        <v>7.24381625441697</v>
      </c>
      <c r="AE1066" s="123" t="s">
        <v>12576</v>
      </c>
      <c r="AF1066" s="125">
        <v>18.208373904576401</v>
      </c>
      <c r="AG1066" s="123" t="s">
        <v>12577</v>
      </c>
      <c r="AH1066" s="125">
        <v>21.4</v>
      </c>
      <c r="AI1066" s="123" t="s">
        <v>163</v>
      </c>
      <c r="AJ1066" s="123" t="s">
        <v>189</v>
      </c>
      <c r="AK1066" s="124">
        <v>3.6986345105999998</v>
      </c>
      <c r="AL1066" s="123" t="s">
        <v>159</v>
      </c>
      <c r="AM1066" s="36">
        <v>42468</v>
      </c>
      <c r="AN1066" s="123" t="s">
        <v>9271</v>
      </c>
      <c r="AO1066" s="123" t="s">
        <v>258</v>
      </c>
      <c r="AP1066" s="123" t="s">
        <v>240</v>
      </c>
      <c r="AQ1066" s="123" t="s">
        <v>165</v>
      </c>
    </row>
    <row r="1067" spans="1:43">
      <c r="A1067" s="123" t="s">
        <v>9150</v>
      </c>
      <c r="B1067" s="123" t="s">
        <v>9151</v>
      </c>
      <c r="C1067" s="36">
        <v>43830</v>
      </c>
      <c r="D1067" s="124">
        <v>3.407</v>
      </c>
      <c r="E1067" s="124">
        <v>3.6579999999999999</v>
      </c>
      <c r="F1067" s="125">
        <v>5.8737151248174399E-2</v>
      </c>
      <c r="G1067" s="36">
        <v>43829</v>
      </c>
      <c r="H1067" s="124">
        <v>3.4049999999999998</v>
      </c>
      <c r="I1067" s="125">
        <v>5.34465832324614</v>
      </c>
      <c r="J1067" s="123" t="s">
        <v>12578</v>
      </c>
      <c r="K1067" s="125">
        <v>0.82864752885468096</v>
      </c>
      <c r="L1067" s="125">
        <v>1.97537767045208</v>
      </c>
      <c r="M1067" s="130">
        <v>2.8682780184119698</v>
      </c>
      <c r="N1067" s="137">
        <f t="shared" si="176"/>
        <v>11.473112073647879</v>
      </c>
      <c r="O1067" s="132">
        <f t="shared" si="177"/>
        <v>0.11473112073647879</v>
      </c>
      <c r="P1067" s="134">
        <f t="shared" si="178"/>
        <v>978</v>
      </c>
      <c r="Q1067" s="134">
        <v>1124</v>
      </c>
      <c r="R1067" s="134" t="str">
        <f t="shared" si="179"/>
        <v>978/1124</v>
      </c>
      <c r="S1067" s="132">
        <f t="shared" si="180"/>
        <v>0.87010676156583633</v>
      </c>
      <c r="T1067" s="137">
        <f t="shared" si="181"/>
        <v>60</v>
      </c>
      <c r="U1067" s="133" t="e">
        <f ca="1">[1]!f_risk_annusharpe(A1067,"2019/9/30","2019/12/31",1,1,3)</f>
        <v>#NAME?</v>
      </c>
      <c r="V1067" s="134" t="e">
        <f t="shared" ca="1" si="182"/>
        <v>#NAME?</v>
      </c>
      <c r="W1067" s="134">
        <f t="shared" si="183"/>
        <v>1124</v>
      </c>
      <c r="X1067" s="134" t="e">
        <f t="shared" ca="1" si="184"/>
        <v>#NAME?</v>
      </c>
      <c r="Y1067" s="132" t="e">
        <f t="shared" ca="1" si="185"/>
        <v>#NAME?</v>
      </c>
      <c r="Z1067" s="137" t="e">
        <f t="shared" ca="1" si="186"/>
        <v>#NAME?</v>
      </c>
      <c r="AA1067" s="125">
        <v>3.7453522524300999</v>
      </c>
      <c r="AB1067" s="125">
        <v>5.34465832324614</v>
      </c>
      <c r="AC1067" s="123" t="s">
        <v>12578</v>
      </c>
      <c r="AD1067" s="125">
        <v>11.492479962546801</v>
      </c>
      <c r="AE1067" s="123" t="s">
        <v>12579</v>
      </c>
      <c r="AF1067" s="125">
        <v>19.792724949698201</v>
      </c>
      <c r="AG1067" s="123" t="s">
        <v>12580</v>
      </c>
      <c r="AH1067" s="125">
        <v>19.073968600000001</v>
      </c>
      <c r="AI1067" s="123" t="s">
        <v>163</v>
      </c>
      <c r="AJ1067" s="123" t="s">
        <v>166</v>
      </c>
      <c r="AK1067" s="124">
        <v>1.6108751394</v>
      </c>
      <c r="AL1067" s="123" t="s">
        <v>159</v>
      </c>
      <c r="AM1067" s="36">
        <v>42601</v>
      </c>
      <c r="AN1067" s="123" t="s">
        <v>9271</v>
      </c>
      <c r="AO1067" s="123" t="s">
        <v>12581</v>
      </c>
      <c r="AP1067" s="123" t="s">
        <v>211</v>
      </c>
      <c r="AQ1067" s="123" t="s">
        <v>338</v>
      </c>
    </row>
    <row r="1068" spans="1:43">
      <c r="A1068" s="123" t="s">
        <v>9152</v>
      </c>
      <c r="B1068" s="123" t="s">
        <v>9153</v>
      </c>
      <c r="C1068" s="36">
        <v>43830</v>
      </c>
      <c r="D1068" s="124">
        <v>0.76200000000000001</v>
      </c>
      <c r="E1068" s="124">
        <v>1.1080000000000001</v>
      </c>
      <c r="F1068" s="125">
        <v>0</v>
      </c>
      <c r="G1068" s="36">
        <v>43829</v>
      </c>
      <c r="H1068" s="124">
        <v>0.76200000000000001</v>
      </c>
      <c r="I1068" s="125">
        <v>5.2486187845303904</v>
      </c>
      <c r="J1068" s="123" t="s">
        <v>12582</v>
      </c>
      <c r="K1068" s="125">
        <v>0.26315789473684198</v>
      </c>
      <c r="L1068" s="125">
        <v>3.5326086956521801</v>
      </c>
      <c r="M1068" s="130">
        <v>3.9563437926330201</v>
      </c>
      <c r="N1068" s="137">
        <f t="shared" si="176"/>
        <v>15.82537517053208</v>
      </c>
      <c r="O1068" s="132">
        <f t="shared" si="177"/>
        <v>0.1582537517053208</v>
      </c>
      <c r="P1068" s="134">
        <f t="shared" si="178"/>
        <v>852</v>
      </c>
      <c r="Q1068" s="134">
        <v>1124</v>
      </c>
      <c r="R1068" s="134" t="str">
        <f t="shared" si="179"/>
        <v>852/1124</v>
      </c>
      <c r="S1068" s="132">
        <f t="shared" si="180"/>
        <v>0.75800711743772242</v>
      </c>
      <c r="T1068" s="137">
        <f t="shared" si="181"/>
        <v>62.09964412811388</v>
      </c>
      <c r="U1068" s="133" t="e">
        <f ca="1">[1]!f_risk_annusharpe(A1068,"2019/9/30","2019/12/31",1,1,3)</f>
        <v>#NAME?</v>
      </c>
      <c r="V1068" s="134" t="e">
        <f t="shared" ca="1" si="182"/>
        <v>#NAME?</v>
      </c>
      <c r="W1068" s="134">
        <f t="shared" si="183"/>
        <v>1124</v>
      </c>
      <c r="X1068" s="134" t="e">
        <f t="shared" ca="1" si="184"/>
        <v>#NAME?</v>
      </c>
      <c r="Y1068" s="132" t="e">
        <f t="shared" ca="1" si="185"/>
        <v>#NAME?</v>
      </c>
      <c r="Z1068" s="137" t="e">
        <f t="shared" ca="1" si="186"/>
        <v>#NAME?</v>
      </c>
      <c r="AA1068" s="125">
        <v>2.9729729729729799</v>
      </c>
      <c r="AB1068" s="125">
        <v>5.2486187845303904</v>
      </c>
      <c r="AC1068" s="123" t="s">
        <v>12582</v>
      </c>
      <c r="AD1068" s="125">
        <v>-22.639593908629401</v>
      </c>
      <c r="AE1068" s="123" t="s">
        <v>12583</v>
      </c>
      <c r="AF1068" s="125">
        <v>-33.449781659388599</v>
      </c>
      <c r="AG1068" s="123" t="s">
        <v>12584</v>
      </c>
      <c r="AH1068" s="125">
        <v>-24.2544731610338</v>
      </c>
      <c r="AI1068" s="123" t="s">
        <v>163</v>
      </c>
      <c r="AJ1068" s="123" t="s">
        <v>186</v>
      </c>
      <c r="AK1068" s="124">
        <v>3.3260906013999998</v>
      </c>
      <c r="AL1068" s="123" t="s">
        <v>159</v>
      </c>
      <c r="AM1068" s="36">
        <v>42194</v>
      </c>
      <c r="AN1068" s="123" t="s">
        <v>9271</v>
      </c>
      <c r="AO1068" s="123" t="s">
        <v>12585</v>
      </c>
      <c r="AP1068" s="123" t="s">
        <v>203</v>
      </c>
      <c r="AQ1068" s="123" t="s">
        <v>185</v>
      </c>
    </row>
    <row r="1069" spans="1:43">
      <c r="A1069" s="123" t="s">
        <v>9154</v>
      </c>
      <c r="B1069" s="123" t="s">
        <v>9155</v>
      </c>
      <c r="C1069" s="36">
        <v>43830</v>
      </c>
      <c r="D1069" s="124">
        <v>1.0794999999999999</v>
      </c>
      <c r="E1069" s="124">
        <v>1.0794999999999999</v>
      </c>
      <c r="F1069" s="125">
        <v>0.10200296735903901</v>
      </c>
      <c r="G1069" s="36">
        <v>43829</v>
      </c>
      <c r="H1069" s="124">
        <v>1.0784</v>
      </c>
      <c r="I1069" s="125">
        <v>5.2144249512670404</v>
      </c>
      <c r="J1069" s="123" t="s">
        <v>12586</v>
      </c>
      <c r="K1069" s="125">
        <v>0.27868091035762999</v>
      </c>
      <c r="L1069" s="125">
        <v>0.87842257732920803</v>
      </c>
      <c r="M1069" s="130">
        <v>0.43729065872719802</v>
      </c>
      <c r="N1069" s="137">
        <f t="shared" si="176"/>
        <v>1.7491626349087921</v>
      </c>
      <c r="O1069" s="132">
        <f t="shared" si="177"/>
        <v>1.7491626349087921E-2</v>
      </c>
      <c r="P1069" s="134">
        <f t="shared" si="178"/>
        <v>1116</v>
      </c>
      <c r="Q1069" s="134">
        <v>1124</v>
      </c>
      <c r="R1069" s="134" t="str">
        <f t="shared" si="179"/>
        <v>1116/1124</v>
      </c>
      <c r="S1069" s="132">
        <f t="shared" si="180"/>
        <v>0.99288256227758009</v>
      </c>
      <c r="T1069" s="137">
        <f t="shared" si="181"/>
        <v>60</v>
      </c>
      <c r="U1069" s="133" t="e">
        <f ca="1">[1]!f_risk_annusharpe(A1069,"2019/9/30","2019/12/31",1,1,3)</f>
        <v>#NAME?</v>
      </c>
      <c r="V1069" s="134" t="e">
        <f t="shared" ca="1" si="182"/>
        <v>#NAME?</v>
      </c>
      <c r="W1069" s="134">
        <f t="shared" si="183"/>
        <v>1124</v>
      </c>
      <c r="X1069" s="134" t="e">
        <f t="shared" ca="1" si="184"/>
        <v>#NAME?</v>
      </c>
      <c r="Y1069" s="132" t="e">
        <f t="shared" ca="1" si="185"/>
        <v>#NAME?</v>
      </c>
      <c r="Z1069" s="137" t="e">
        <f t="shared" ca="1" si="186"/>
        <v>#NAME?</v>
      </c>
      <c r="AA1069" s="125">
        <v>1.8973003586935999</v>
      </c>
      <c r="AB1069" s="125">
        <v>5.2144249512670404</v>
      </c>
      <c r="AC1069" s="123" t="s">
        <v>12586</v>
      </c>
      <c r="AD1069" s="126">
        <v>0</v>
      </c>
      <c r="AE1069" s="123"/>
      <c r="AF1069" s="126">
        <v>0</v>
      </c>
      <c r="AG1069" s="123"/>
      <c r="AH1069" s="125">
        <v>7.9499999999999904</v>
      </c>
      <c r="AI1069" s="123" t="s">
        <v>174</v>
      </c>
      <c r="AJ1069" s="123" t="s">
        <v>95</v>
      </c>
      <c r="AK1069" s="124">
        <v>265.6433141755</v>
      </c>
      <c r="AL1069" s="123" t="s">
        <v>159</v>
      </c>
      <c r="AM1069" s="36">
        <v>43286</v>
      </c>
      <c r="AN1069" s="123" t="s">
        <v>9271</v>
      </c>
      <c r="AO1069" s="123" t="s">
        <v>12587</v>
      </c>
      <c r="AP1069" s="123" t="s">
        <v>215</v>
      </c>
      <c r="AQ1069" s="123" t="s">
        <v>185</v>
      </c>
    </row>
    <row r="1070" spans="1:43">
      <c r="A1070" s="123" t="s">
        <v>9156</v>
      </c>
      <c r="B1070" s="123" t="s">
        <v>9157</v>
      </c>
      <c r="C1070" s="36">
        <v>43830</v>
      </c>
      <c r="D1070" s="124">
        <v>1.0369999999999999</v>
      </c>
      <c r="E1070" s="124">
        <v>1.1819999999999999</v>
      </c>
      <c r="F1070" s="125">
        <v>9.6525096525087603E-2</v>
      </c>
      <c r="G1070" s="36">
        <v>43829</v>
      </c>
      <c r="H1070" s="124">
        <v>1.036</v>
      </c>
      <c r="I1070" s="125">
        <v>5.1993503283728897</v>
      </c>
      <c r="J1070" s="123" t="s">
        <v>12588</v>
      </c>
      <c r="K1070" s="125">
        <v>0.58195926285160304</v>
      </c>
      <c r="L1070" s="125">
        <v>2.6732252764726101</v>
      </c>
      <c r="M1070" s="130">
        <v>2.7749826850716999</v>
      </c>
      <c r="N1070" s="137">
        <f t="shared" si="176"/>
        <v>11.099930740286799</v>
      </c>
      <c r="O1070" s="132">
        <f t="shared" si="177"/>
        <v>0.11099930740286799</v>
      </c>
      <c r="P1070" s="134">
        <f t="shared" si="178"/>
        <v>985</v>
      </c>
      <c r="Q1070" s="134">
        <v>1124</v>
      </c>
      <c r="R1070" s="134" t="str">
        <f t="shared" si="179"/>
        <v>985/1124</v>
      </c>
      <c r="S1070" s="132">
        <f t="shared" si="180"/>
        <v>0.87633451957295372</v>
      </c>
      <c r="T1070" s="137">
        <f t="shared" si="181"/>
        <v>60</v>
      </c>
      <c r="U1070" s="133" t="e">
        <f ca="1">[1]!f_risk_annusharpe(A1070,"2019/9/30","2019/12/31",1,1,3)</f>
        <v>#NAME?</v>
      </c>
      <c r="V1070" s="134" t="e">
        <f t="shared" ca="1" si="182"/>
        <v>#NAME?</v>
      </c>
      <c r="W1070" s="134">
        <f t="shared" si="183"/>
        <v>1124</v>
      </c>
      <c r="X1070" s="134" t="e">
        <f t="shared" ca="1" si="184"/>
        <v>#NAME?</v>
      </c>
      <c r="Y1070" s="132" t="e">
        <f t="shared" ca="1" si="185"/>
        <v>#NAME?</v>
      </c>
      <c r="Z1070" s="137" t="e">
        <f t="shared" ca="1" si="186"/>
        <v>#NAME?</v>
      </c>
      <c r="AA1070" s="125">
        <v>1.96652657742118</v>
      </c>
      <c r="AB1070" s="125">
        <v>5.1993503283728897</v>
      </c>
      <c r="AC1070" s="123" t="s">
        <v>12588</v>
      </c>
      <c r="AD1070" s="125">
        <v>3.0461472514763401</v>
      </c>
      <c r="AE1070" s="123" t="s">
        <v>12589</v>
      </c>
      <c r="AF1070" s="125">
        <v>9.8845607571560308</v>
      </c>
      <c r="AG1070" s="123" t="s">
        <v>12590</v>
      </c>
      <c r="AH1070" s="125">
        <v>19.004979299999999</v>
      </c>
      <c r="AI1070" s="123" t="s">
        <v>227</v>
      </c>
      <c r="AJ1070" s="123" t="s">
        <v>189</v>
      </c>
      <c r="AK1070" s="124">
        <v>5.9682321098999997</v>
      </c>
      <c r="AL1070" s="123" t="s">
        <v>159</v>
      </c>
      <c r="AM1070" s="36">
        <v>42138</v>
      </c>
      <c r="AN1070" s="123" t="s">
        <v>9271</v>
      </c>
      <c r="AO1070" s="123" t="s">
        <v>274</v>
      </c>
      <c r="AP1070" s="123" t="s">
        <v>246</v>
      </c>
      <c r="AQ1070" s="123" t="s">
        <v>183</v>
      </c>
    </row>
    <row r="1071" spans="1:43">
      <c r="A1071" s="123" t="s">
        <v>9158</v>
      </c>
      <c r="B1071" s="123" t="s">
        <v>9159</v>
      </c>
      <c r="C1071" s="36">
        <v>43830</v>
      </c>
      <c r="D1071" s="124">
        <v>1.0608</v>
      </c>
      <c r="E1071" s="124">
        <v>1.1786000000000001</v>
      </c>
      <c r="F1071" s="125">
        <v>0</v>
      </c>
      <c r="G1071" s="36">
        <v>43829</v>
      </c>
      <c r="H1071" s="124">
        <v>1.0608</v>
      </c>
      <c r="I1071" s="125">
        <v>5.0505050505050297</v>
      </c>
      <c r="J1071" s="123" t="s">
        <v>12591</v>
      </c>
      <c r="K1071" s="125">
        <v>0.67381607668215104</v>
      </c>
      <c r="L1071" s="125">
        <v>1.7066155321188801</v>
      </c>
      <c r="M1071" s="130">
        <v>3.2609753723352202</v>
      </c>
      <c r="N1071" s="137">
        <f t="shared" si="176"/>
        <v>13.043901489340881</v>
      </c>
      <c r="O1071" s="132">
        <f t="shared" si="177"/>
        <v>0.13043901489340881</v>
      </c>
      <c r="P1071" s="134">
        <f t="shared" si="178"/>
        <v>925</v>
      </c>
      <c r="Q1071" s="134">
        <v>1124</v>
      </c>
      <c r="R1071" s="134" t="str">
        <f t="shared" si="179"/>
        <v>925/1124</v>
      </c>
      <c r="S1071" s="132">
        <f t="shared" si="180"/>
        <v>0.82295373665480431</v>
      </c>
      <c r="T1071" s="137">
        <f t="shared" si="181"/>
        <v>60</v>
      </c>
      <c r="U1071" s="133" t="e">
        <f ca="1">[1]!f_risk_annusharpe(A1071,"2019/9/30","2019/12/31",1,1,3)</f>
        <v>#NAME?</v>
      </c>
      <c r="V1071" s="134" t="e">
        <f t="shared" ca="1" si="182"/>
        <v>#NAME?</v>
      </c>
      <c r="W1071" s="134">
        <f t="shared" si="183"/>
        <v>1124</v>
      </c>
      <c r="X1071" s="134" t="e">
        <f t="shared" ca="1" si="184"/>
        <v>#NAME?</v>
      </c>
      <c r="Y1071" s="132" t="e">
        <f t="shared" ca="1" si="185"/>
        <v>#NAME?</v>
      </c>
      <c r="Z1071" s="137" t="e">
        <f t="shared" ca="1" si="186"/>
        <v>#NAME?</v>
      </c>
      <c r="AA1071" s="125">
        <v>3.2408759124087299</v>
      </c>
      <c r="AB1071" s="125">
        <v>5.0505050505050297</v>
      </c>
      <c r="AC1071" s="123" t="s">
        <v>12591</v>
      </c>
      <c r="AD1071" s="125">
        <v>6.0211870254995299</v>
      </c>
      <c r="AE1071" s="123" t="s">
        <v>12592</v>
      </c>
      <c r="AF1071" s="125">
        <v>13.3022352469195</v>
      </c>
      <c r="AG1071" s="123" t="s">
        <v>12593</v>
      </c>
      <c r="AH1071" s="125">
        <v>18.616110079999999</v>
      </c>
      <c r="AI1071" s="123" t="s">
        <v>163</v>
      </c>
      <c r="AJ1071" s="123" t="s">
        <v>166</v>
      </c>
      <c r="AK1071" s="124">
        <v>1.3793684841</v>
      </c>
      <c r="AL1071" s="123" t="s">
        <v>159</v>
      </c>
      <c r="AM1071" s="36">
        <v>42122</v>
      </c>
      <c r="AN1071" s="123" t="s">
        <v>9271</v>
      </c>
      <c r="AO1071" s="123" t="s">
        <v>12051</v>
      </c>
      <c r="AP1071" s="123" t="s">
        <v>331</v>
      </c>
      <c r="AQ1071" s="123" t="s">
        <v>185</v>
      </c>
    </row>
    <row r="1072" spans="1:43">
      <c r="A1072" s="123" t="s">
        <v>9160</v>
      </c>
      <c r="B1072" s="123" t="s">
        <v>9161</v>
      </c>
      <c r="C1072" s="36">
        <v>43830</v>
      </c>
      <c r="D1072" s="124">
        <v>0.98299999999999998</v>
      </c>
      <c r="E1072" s="124">
        <v>0.98299999999999998</v>
      </c>
      <c r="F1072" s="125">
        <v>0.51124744376278197</v>
      </c>
      <c r="G1072" s="36">
        <v>43829</v>
      </c>
      <c r="H1072" s="124">
        <v>0.97799999999999998</v>
      </c>
      <c r="I1072" s="125">
        <v>5.0213675213675097</v>
      </c>
      <c r="J1072" s="123" t="s">
        <v>12594</v>
      </c>
      <c r="K1072" s="125">
        <v>1.4447884416924699</v>
      </c>
      <c r="L1072" s="125">
        <v>6.6160520607375197</v>
      </c>
      <c r="M1072" s="130">
        <v>12.7293577981651</v>
      </c>
      <c r="N1072" s="137">
        <f t="shared" si="176"/>
        <v>50.917431192660402</v>
      </c>
      <c r="O1072" s="132">
        <f t="shared" si="177"/>
        <v>0.50917431192660401</v>
      </c>
      <c r="P1072" s="134">
        <f t="shared" si="178"/>
        <v>174</v>
      </c>
      <c r="Q1072" s="134">
        <v>1124</v>
      </c>
      <c r="R1072" s="134" t="str">
        <f t="shared" si="179"/>
        <v>174/1124</v>
      </c>
      <c r="S1072" s="132">
        <f t="shared" si="180"/>
        <v>0.15480427046263345</v>
      </c>
      <c r="T1072" s="137">
        <f t="shared" si="181"/>
        <v>92.259786476868328</v>
      </c>
      <c r="U1072" s="133" t="e">
        <f ca="1">[1]!f_risk_annusharpe(A1072,"2019/9/30","2019/12/31",1,1,3)</f>
        <v>#NAME?</v>
      </c>
      <c r="V1072" s="134" t="e">
        <f t="shared" ca="1" si="182"/>
        <v>#NAME?</v>
      </c>
      <c r="W1072" s="134">
        <f t="shared" si="183"/>
        <v>1124</v>
      </c>
      <c r="X1072" s="134" t="e">
        <f t="shared" ca="1" si="184"/>
        <v>#NAME?</v>
      </c>
      <c r="Y1072" s="132" t="e">
        <f t="shared" ca="1" si="185"/>
        <v>#NAME?</v>
      </c>
      <c r="Z1072" s="137" t="e">
        <f t="shared" ca="1" si="186"/>
        <v>#NAME?</v>
      </c>
      <c r="AA1072" s="125">
        <v>17.023809523809501</v>
      </c>
      <c r="AB1072" s="125">
        <v>5.0213675213675097</v>
      </c>
      <c r="AC1072" s="123" t="s">
        <v>12594</v>
      </c>
      <c r="AD1072" s="125">
        <v>-11.0407239819005</v>
      </c>
      <c r="AE1072" s="123" t="s">
        <v>12595</v>
      </c>
      <c r="AF1072" s="125">
        <v>-6.55893536121674</v>
      </c>
      <c r="AG1072" s="123" t="s">
        <v>12596</v>
      </c>
      <c r="AH1072" s="125">
        <v>-1.7</v>
      </c>
      <c r="AI1072" s="123" t="s">
        <v>163</v>
      </c>
      <c r="AJ1072" s="123" t="s">
        <v>186</v>
      </c>
      <c r="AK1072" s="124">
        <v>0.78519584350000005</v>
      </c>
      <c r="AL1072" s="123" t="s">
        <v>159</v>
      </c>
      <c r="AM1072" s="36">
        <v>42142</v>
      </c>
      <c r="AN1072" s="123" t="s">
        <v>9271</v>
      </c>
      <c r="AO1072" s="123" t="s">
        <v>620</v>
      </c>
      <c r="AP1072" s="123" t="s">
        <v>231</v>
      </c>
      <c r="AQ1072" s="123" t="s">
        <v>540</v>
      </c>
    </row>
    <row r="1073" spans="1:43">
      <c r="A1073" s="123" t="s">
        <v>9162</v>
      </c>
      <c r="B1073" s="123" t="s">
        <v>9163</v>
      </c>
      <c r="C1073" s="36">
        <v>43830</v>
      </c>
      <c r="D1073" s="124">
        <v>0.95660000000000001</v>
      </c>
      <c r="E1073" s="124">
        <v>0.95660000000000001</v>
      </c>
      <c r="F1073" s="125">
        <v>0.136082905893433</v>
      </c>
      <c r="G1073" s="36">
        <v>43829</v>
      </c>
      <c r="H1073" s="124">
        <v>0.95530000000000004</v>
      </c>
      <c r="I1073" s="125">
        <v>4.9709206627894202</v>
      </c>
      <c r="J1073" s="123" t="s">
        <v>12597</v>
      </c>
      <c r="K1073" s="125">
        <v>0.70533740393726096</v>
      </c>
      <c r="L1073" s="125">
        <v>1.80928054491273</v>
      </c>
      <c r="M1073" s="130">
        <v>2.9376950392768699</v>
      </c>
      <c r="N1073" s="137">
        <f t="shared" si="176"/>
        <v>11.75078015710748</v>
      </c>
      <c r="O1073" s="132">
        <f t="shared" si="177"/>
        <v>0.11750780157107479</v>
      </c>
      <c r="P1073" s="134">
        <f t="shared" si="178"/>
        <v>969</v>
      </c>
      <c r="Q1073" s="134">
        <v>1124</v>
      </c>
      <c r="R1073" s="134" t="str">
        <f t="shared" si="179"/>
        <v>969/1124</v>
      </c>
      <c r="S1073" s="132">
        <f t="shared" si="180"/>
        <v>0.86209964412811391</v>
      </c>
      <c r="T1073" s="137">
        <f t="shared" si="181"/>
        <v>60</v>
      </c>
      <c r="U1073" s="133" t="e">
        <f ca="1">[1]!f_risk_annusharpe(A1073,"2019/9/30","2019/12/31",1,1,3)</f>
        <v>#NAME?</v>
      </c>
      <c r="V1073" s="134" t="e">
        <f t="shared" ca="1" si="182"/>
        <v>#NAME?</v>
      </c>
      <c r="W1073" s="134">
        <f t="shared" si="183"/>
        <v>1124</v>
      </c>
      <c r="X1073" s="134" t="e">
        <f t="shared" ca="1" si="184"/>
        <v>#NAME?</v>
      </c>
      <c r="Y1073" s="132" t="e">
        <f t="shared" ca="1" si="185"/>
        <v>#NAME?</v>
      </c>
      <c r="Z1073" s="137" t="e">
        <f t="shared" ca="1" si="186"/>
        <v>#NAME?</v>
      </c>
      <c r="AA1073" s="125">
        <v>4.0574350048950301</v>
      </c>
      <c r="AB1073" s="125">
        <v>4.9709206627894202</v>
      </c>
      <c r="AC1073" s="123" t="s">
        <v>12597</v>
      </c>
      <c r="AD1073" s="126">
        <v>0</v>
      </c>
      <c r="AE1073" s="123"/>
      <c r="AF1073" s="126">
        <v>0</v>
      </c>
      <c r="AG1073" s="123"/>
      <c r="AH1073" s="125">
        <v>-4.34</v>
      </c>
      <c r="AI1073" s="123" t="s">
        <v>163</v>
      </c>
      <c r="AJ1073" s="123" t="s">
        <v>95</v>
      </c>
      <c r="AK1073" s="124">
        <v>3.4367754831999999</v>
      </c>
      <c r="AL1073" s="123" t="s">
        <v>159</v>
      </c>
      <c r="AM1073" s="36">
        <v>43213</v>
      </c>
      <c r="AN1073" s="123" t="s">
        <v>9271</v>
      </c>
      <c r="AO1073" s="123" t="s">
        <v>606</v>
      </c>
      <c r="AP1073" s="123" t="s">
        <v>250</v>
      </c>
      <c r="AQ1073" s="123" t="s">
        <v>165</v>
      </c>
    </row>
    <row r="1074" spans="1:43">
      <c r="A1074" s="123" t="s">
        <v>9164</v>
      </c>
      <c r="B1074" s="123" t="s">
        <v>9165</v>
      </c>
      <c r="C1074" s="36">
        <v>43830</v>
      </c>
      <c r="D1074" s="124">
        <v>1.0949</v>
      </c>
      <c r="E1074" s="124">
        <v>1.0949</v>
      </c>
      <c r="F1074" s="125">
        <v>0.421902228744376</v>
      </c>
      <c r="G1074" s="36">
        <v>43829</v>
      </c>
      <c r="H1074" s="124">
        <v>1.0903</v>
      </c>
      <c r="I1074" s="125">
        <v>4.7049823085014699</v>
      </c>
      <c r="J1074" s="123" t="s">
        <v>12598</v>
      </c>
      <c r="K1074" s="125">
        <v>1.75650557620817</v>
      </c>
      <c r="L1074" s="125">
        <v>4.83531214094217</v>
      </c>
      <c r="M1074" s="130">
        <v>2.2888639760837002</v>
      </c>
      <c r="N1074" s="137">
        <f t="shared" si="176"/>
        <v>9.1554559043348007</v>
      </c>
      <c r="O1074" s="132">
        <f t="shared" si="177"/>
        <v>9.1554559043348013E-2</v>
      </c>
      <c r="P1074" s="134">
        <f t="shared" si="178"/>
        <v>1036</v>
      </c>
      <c r="Q1074" s="134">
        <v>1124</v>
      </c>
      <c r="R1074" s="134" t="str">
        <f t="shared" si="179"/>
        <v>1036/1124</v>
      </c>
      <c r="S1074" s="132">
        <f t="shared" si="180"/>
        <v>0.92170818505338081</v>
      </c>
      <c r="T1074" s="137">
        <f t="shared" si="181"/>
        <v>60</v>
      </c>
      <c r="U1074" s="133" t="e">
        <f ca="1">[1]!f_risk_annusharpe(A1074,"2019/9/30","2019/12/31",1,1,3)</f>
        <v>#NAME?</v>
      </c>
      <c r="V1074" s="134" t="e">
        <f t="shared" ca="1" si="182"/>
        <v>#NAME?</v>
      </c>
      <c r="W1074" s="134">
        <f t="shared" si="183"/>
        <v>1124</v>
      </c>
      <c r="X1074" s="134" t="e">
        <f t="shared" ca="1" si="184"/>
        <v>#NAME?</v>
      </c>
      <c r="Y1074" s="132" t="e">
        <f t="shared" ca="1" si="185"/>
        <v>#NAME?</v>
      </c>
      <c r="Z1074" s="137" t="e">
        <f t="shared" ca="1" si="186"/>
        <v>#NAME?</v>
      </c>
      <c r="AA1074" s="125">
        <v>-0.61722792048651298</v>
      </c>
      <c r="AB1074" s="125">
        <v>4.7049823085014699</v>
      </c>
      <c r="AC1074" s="123" t="s">
        <v>12598</v>
      </c>
      <c r="AD1074" s="125">
        <v>5.2788461538461497</v>
      </c>
      <c r="AE1074" s="123" t="s">
        <v>12599</v>
      </c>
      <c r="AF1074" s="125">
        <v>8.8369781312127191</v>
      </c>
      <c r="AG1074" s="123" t="s">
        <v>12600</v>
      </c>
      <c r="AH1074" s="125">
        <v>9.49</v>
      </c>
      <c r="AI1074" s="123" t="s">
        <v>157</v>
      </c>
      <c r="AJ1074" s="123" t="s">
        <v>189</v>
      </c>
      <c r="AK1074" s="124">
        <v>0.80383976759999998</v>
      </c>
      <c r="AL1074" s="123" t="s">
        <v>159</v>
      </c>
      <c r="AM1074" s="36">
        <v>42529</v>
      </c>
      <c r="AN1074" s="123" t="s">
        <v>9271</v>
      </c>
      <c r="AO1074" s="123" t="s">
        <v>287</v>
      </c>
      <c r="AP1074" s="123" t="s">
        <v>246</v>
      </c>
      <c r="AQ1074" s="123" t="s">
        <v>247</v>
      </c>
    </row>
    <row r="1075" spans="1:43">
      <c r="A1075" s="123" t="s">
        <v>9166</v>
      </c>
      <c r="B1075" s="123" t="s">
        <v>9167</v>
      </c>
      <c r="C1075" s="36">
        <v>43830</v>
      </c>
      <c r="D1075" s="124">
        <v>1.1571</v>
      </c>
      <c r="E1075" s="124">
        <v>1.1571</v>
      </c>
      <c r="F1075" s="125">
        <v>1.7287578874576701E-2</v>
      </c>
      <c r="G1075" s="36">
        <v>43829</v>
      </c>
      <c r="H1075" s="124">
        <v>1.1569</v>
      </c>
      <c r="I1075" s="125">
        <v>4.6486388713032598</v>
      </c>
      <c r="J1075" s="123" t="s">
        <v>12601</v>
      </c>
      <c r="K1075" s="125">
        <v>0.12113870381587501</v>
      </c>
      <c r="L1075" s="125">
        <v>0.41655818797187499</v>
      </c>
      <c r="M1075" s="130">
        <v>0.95096841737915805</v>
      </c>
      <c r="N1075" s="137">
        <f t="shared" si="176"/>
        <v>3.8038736695166322</v>
      </c>
      <c r="O1075" s="132">
        <f t="shared" si="177"/>
        <v>3.8038736695166324E-2</v>
      </c>
      <c r="P1075" s="134">
        <f t="shared" si="178"/>
        <v>1104</v>
      </c>
      <c r="Q1075" s="134">
        <v>1124</v>
      </c>
      <c r="R1075" s="134" t="str">
        <f t="shared" si="179"/>
        <v>1104/1124</v>
      </c>
      <c r="S1075" s="132">
        <f t="shared" si="180"/>
        <v>0.98220640569395012</v>
      </c>
      <c r="T1075" s="137">
        <f t="shared" si="181"/>
        <v>60</v>
      </c>
      <c r="U1075" s="133" t="e">
        <f ca="1">[1]!f_risk_annusharpe(A1075,"2019/9/30","2019/12/31",1,1,3)</f>
        <v>#NAME?</v>
      </c>
      <c r="V1075" s="134" t="e">
        <f t="shared" ca="1" si="182"/>
        <v>#NAME?</v>
      </c>
      <c r="W1075" s="134">
        <f t="shared" si="183"/>
        <v>1124</v>
      </c>
      <c r="X1075" s="134" t="e">
        <f t="shared" ca="1" si="184"/>
        <v>#NAME?</v>
      </c>
      <c r="Y1075" s="132" t="e">
        <f t="shared" ca="1" si="185"/>
        <v>#NAME?</v>
      </c>
      <c r="Z1075" s="137" t="e">
        <f t="shared" ca="1" si="186"/>
        <v>#NAME?</v>
      </c>
      <c r="AA1075" s="125">
        <v>2.19023227059966</v>
      </c>
      <c r="AB1075" s="125">
        <v>4.6486388713032598</v>
      </c>
      <c r="AC1075" s="123" t="s">
        <v>12601</v>
      </c>
      <c r="AD1075" s="125">
        <v>7.92836489133476</v>
      </c>
      <c r="AE1075" s="123" t="s">
        <v>12602</v>
      </c>
      <c r="AF1075" s="125">
        <v>15.536694957563601</v>
      </c>
      <c r="AG1075" s="123" t="s">
        <v>12603</v>
      </c>
      <c r="AH1075" s="125">
        <v>15.71</v>
      </c>
      <c r="AI1075" s="123" t="s">
        <v>163</v>
      </c>
      <c r="AJ1075" s="123" t="s">
        <v>189</v>
      </c>
      <c r="AK1075" s="124">
        <v>0.60860394259999995</v>
      </c>
      <c r="AL1075" s="123" t="s">
        <v>159</v>
      </c>
      <c r="AM1075" s="36">
        <v>42685</v>
      </c>
      <c r="AN1075" s="123" t="s">
        <v>9271</v>
      </c>
      <c r="AO1075" s="123" t="s">
        <v>602</v>
      </c>
      <c r="AP1075" s="123" t="s">
        <v>314</v>
      </c>
      <c r="AQ1075" s="123" t="s">
        <v>338</v>
      </c>
    </row>
    <row r="1076" spans="1:43">
      <c r="A1076" s="123" t="s">
        <v>9168</v>
      </c>
      <c r="B1076" s="123" t="s">
        <v>9169</v>
      </c>
      <c r="C1076" s="36">
        <v>43830</v>
      </c>
      <c r="D1076" s="124">
        <v>1.1289</v>
      </c>
      <c r="E1076" s="124">
        <v>1.1839</v>
      </c>
      <c r="F1076" s="125">
        <v>8.8660342228941702E-2</v>
      </c>
      <c r="G1076" s="36">
        <v>43829</v>
      </c>
      <c r="H1076" s="124">
        <v>1.1278999999999999</v>
      </c>
      <c r="I1076" s="125">
        <v>4.4407438245906201</v>
      </c>
      <c r="J1076" s="123" t="s">
        <v>12604</v>
      </c>
      <c r="K1076" s="125">
        <v>0.78564413891617502</v>
      </c>
      <c r="L1076" s="125">
        <v>2.3481414324569401</v>
      </c>
      <c r="M1076" s="130">
        <v>3.2373113854595501</v>
      </c>
      <c r="N1076" s="137">
        <f t="shared" si="176"/>
        <v>12.9492455418382</v>
      </c>
      <c r="O1076" s="132">
        <f t="shared" si="177"/>
        <v>0.129492455418382</v>
      </c>
      <c r="P1076" s="134">
        <f t="shared" si="178"/>
        <v>928</v>
      </c>
      <c r="Q1076" s="134">
        <v>1124</v>
      </c>
      <c r="R1076" s="134" t="str">
        <f t="shared" si="179"/>
        <v>928/1124</v>
      </c>
      <c r="S1076" s="132">
        <f t="shared" si="180"/>
        <v>0.82562277580071175</v>
      </c>
      <c r="T1076" s="137">
        <f t="shared" si="181"/>
        <v>60</v>
      </c>
      <c r="U1076" s="133" t="e">
        <f ca="1">[1]!f_risk_annusharpe(A1076,"2019/9/30","2019/12/31",1,1,3)</f>
        <v>#NAME?</v>
      </c>
      <c r="V1076" s="134" t="e">
        <f t="shared" ca="1" si="182"/>
        <v>#NAME?</v>
      </c>
      <c r="W1076" s="134">
        <f t="shared" si="183"/>
        <v>1124</v>
      </c>
      <c r="X1076" s="134" t="e">
        <f t="shared" ca="1" si="184"/>
        <v>#NAME?</v>
      </c>
      <c r="Y1076" s="132" t="e">
        <f t="shared" ca="1" si="185"/>
        <v>#NAME?</v>
      </c>
      <c r="Z1076" s="137" t="e">
        <f t="shared" ca="1" si="186"/>
        <v>#NAME?</v>
      </c>
      <c r="AA1076" s="125">
        <v>4.67315716272602</v>
      </c>
      <c r="AB1076" s="125">
        <v>4.4407438245906201</v>
      </c>
      <c r="AC1076" s="123" t="s">
        <v>12604</v>
      </c>
      <c r="AD1076" s="125">
        <v>6.5834513069253804</v>
      </c>
      <c r="AE1076" s="123" t="s">
        <v>12605</v>
      </c>
      <c r="AF1076" s="125">
        <v>10.6690508673755</v>
      </c>
      <c r="AG1076" s="123" t="s">
        <v>12606</v>
      </c>
      <c r="AH1076" s="125">
        <v>18.659356339999999</v>
      </c>
      <c r="AI1076" s="123" t="s">
        <v>163</v>
      </c>
      <c r="AJ1076" s="123" t="s">
        <v>189</v>
      </c>
      <c r="AK1076" s="124">
        <v>1.7302521983000001</v>
      </c>
      <c r="AL1076" s="123" t="s">
        <v>159</v>
      </c>
      <c r="AM1076" s="36">
        <v>42149</v>
      </c>
      <c r="AN1076" s="123" t="s">
        <v>9271</v>
      </c>
      <c r="AO1076" s="123" t="s">
        <v>12607</v>
      </c>
      <c r="AP1076" s="123" t="s">
        <v>175</v>
      </c>
      <c r="AQ1076" s="123" t="s">
        <v>181</v>
      </c>
    </row>
    <row r="1077" spans="1:43">
      <c r="A1077" s="123" t="s">
        <v>9170</v>
      </c>
      <c r="B1077" s="123" t="s">
        <v>9171</v>
      </c>
      <c r="C1077" s="36">
        <v>43830</v>
      </c>
      <c r="D1077" s="124">
        <v>1.04</v>
      </c>
      <c r="E1077" s="124">
        <v>1.0726</v>
      </c>
      <c r="F1077" s="125">
        <v>4.8100048100036902E-2</v>
      </c>
      <c r="G1077" s="36">
        <v>43826</v>
      </c>
      <c r="H1077" s="124">
        <v>1.0395000000000001</v>
      </c>
      <c r="I1077" s="125">
        <v>4.3698165196279399</v>
      </c>
      <c r="J1077" s="123" t="s">
        <v>12608</v>
      </c>
      <c r="K1077" s="125">
        <v>6.7353026075252204E-2</v>
      </c>
      <c r="L1077" s="125">
        <v>0.70686731214812304</v>
      </c>
      <c r="M1077" s="130">
        <v>1.2855296778879699</v>
      </c>
      <c r="N1077" s="137">
        <f t="shared" si="176"/>
        <v>5.1421187115518796</v>
      </c>
      <c r="O1077" s="132">
        <f t="shared" si="177"/>
        <v>5.1421187115518796E-2</v>
      </c>
      <c r="P1077" s="134">
        <f t="shared" si="178"/>
        <v>1090</v>
      </c>
      <c r="Q1077" s="134">
        <v>1124</v>
      </c>
      <c r="R1077" s="134" t="str">
        <f t="shared" si="179"/>
        <v>1090/1124</v>
      </c>
      <c r="S1077" s="132">
        <f t="shared" si="180"/>
        <v>0.96975088967971534</v>
      </c>
      <c r="T1077" s="137">
        <f t="shared" si="181"/>
        <v>60</v>
      </c>
      <c r="U1077" s="133" t="e">
        <f ca="1">[1]!f_risk_annusharpe(A1077,"2019/9/30","2019/12/31",1,1,3)</f>
        <v>#NAME?</v>
      </c>
      <c r="V1077" s="134" t="e">
        <f t="shared" ca="1" si="182"/>
        <v>#NAME?</v>
      </c>
      <c r="W1077" s="134">
        <f t="shared" si="183"/>
        <v>1124</v>
      </c>
      <c r="X1077" s="134" t="e">
        <f t="shared" ca="1" si="184"/>
        <v>#NAME?</v>
      </c>
      <c r="Y1077" s="132" t="e">
        <f t="shared" ca="1" si="185"/>
        <v>#NAME?</v>
      </c>
      <c r="Z1077" s="137" t="e">
        <f t="shared" ca="1" si="186"/>
        <v>#NAME?</v>
      </c>
      <c r="AA1077" s="125">
        <v>2.5944380716734399</v>
      </c>
      <c r="AB1077" s="125">
        <v>4.3698165196279399</v>
      </c>
      <c r="AC1077" s="123" t="s">
        <v>12608</v>
      </c>
      <c r="AD1077" s="126">
        <v>0</v>
      </c>
      <c r="AE1077" s="123"/>
      <c r="AF1077" s="126">
        <v>0</v>
      </c>
      <c r="AG1077" s="123"/>
      <c r="AH1077" s="125">
        <v>7.4037120000000103</v>
      </c>
      <c r="AI1077" s="123" t="s">
        <v>174</v>
      </c>
      <c r="AJ1077" s="123" t="s">
        <v>95</v>
      </c>
      <c r="AK1077" s="124">
        <v>2.2585707806999999</v>
      </c>
      <c r="AL1077" s="123" t="s">
        <v>159</v>
      </c>
      <c r="AM1077" s="36">
        <v>43187</v>
      </c>
      <c r="AN1077" s="123" t="s">
        <v>9271</v>
      </c>
      <c r="AO1077" s="123" t="s">
        <v>604</v>
      </c>
      <c r="AP1077" s="123" t="s">
        <v>161</v>
      </c>
      <c r="AQ1077" s="123" t="s">
        <v>183</v>
      </c>
    </row>
    <row r="1078" spans="1:43">
      <c r="A1078" s="123" t="s">
        <v>9172</v>
      </c>
      <c r="B1078" s="123" t="s">
        <v>9173</v>
      </c>
      <c r="C1078" s="36">
        <v>43830</v>
      </c>
      <c r="D1078" s="124">
        <v>1.0628</v>
      </c>
      <c r="E1078" s="124">
        <v>1.0628</v>
      </c>
      <c r="F1078" s="125">
        <v>9.4179694857778301E-2</v>
      </c>
      <c r="G1078" s="36">
        <v>43829</v>
      </c>
      <c r="H1078" s="124">
        <v>1.0618000000000001</v>
      </c>
      <c r="I1078" s="125">
        <v>4.2267333529469404</v>
      </c>
      <c r="J1078" s="123" t="s">
        <v>12609</v>
      </c>
      <c r="K1078" s="125">
        <v>0.216878830740214</v>
      </c>
      <c r="L1078" s="125">
        <v>0.52019294429206997</v>
      </c>
      <c r="M1078" s="130">
        <v>0.91150778579567504</v>
      </c>
      <c r="N1078" s="137">
        <f t="shared" si="176"/>
        <v>3.6460311431827002</v>
      </c>
      <c r="O1078" s="132">
        <f t="shared" si="177"/>
        <v>3.6460311431827E-2</v>
      </c>
      <c r="P1078" s="134">
        <f t="shared" si="178"/>
        <v>1106</v>
      </c>
      <c r="Q1078" s="134">
        <v>1124</v>
      </c>
      <c r="R1078" s="134" t="str">
        <f t="shared" si="179"/>
        <v>1106/1124</v>
      </c>
      <c r="S1078" s="132">
        <f t="shared" si="180"/>
        <v>0.98398576512455516</v>
      </c>
      <c r="T1078" s="137">
        <f t="shared" si="181"/>
        <v>60</v>
      </c>
      <c r="U1078" s="133" t="e">
        <f ca="1">[1]!f_risk_annusharpe(A1078,"2019/9/30","2019/12/31",1,1,3)</f>
        <v>#NAME?</v>
      </c>
      <c r="V1078" s="134" t="e">
        <f t="shared" ca="1" si="182"/>
        <v>#NAME?</v>
      </c>
      <c r="W1078" s="134">
        <f t="shared" si="183"/>
        <v>1124</v>
      </c>
      <c r="X1078" s="134" t="e">
        <f t="shared" ca="1" si="184"/>
        <v>#NAME?</v>
      </c>
      <c r="Y1078" s="132" t="e">
        <f t="shared" ca="1" si="185"/>
        <v>#NAME?</v>
      </c>
      <c r="Z1078" s="137" t="e">
        <f t="shared" ca="1" si="186"/>
        <v>#NAME?</v>
      </c>
      <c r="AA1078" s="125">
        <v>2.1530180699730801</v>
      </c>
      <c r="AB1078" s="125">
        <v>4.2267333529469404</v>
      </c>
      <c r="AC1078" s="123" t="s">
        <v>12609</v>
      </c>
      <c r="AD1078" s="126">
        <v>0</v>
      </c>
      <c r="AE1078" s="123"/>
      <c r="AF1078" s="126">
        <v>0</v>
      </c>
      <c r="AG1078" s="123"/>
      <c r="AH1078" s="125">
        <v>6.28</v>
      </c>
      <c r="AI1078" s="123" t="s">
        <v>174</v>
      </c>
      <c r="AJ1078" s="123" t="s">
        <v>95</v>
      </c>
      <c r="AK1078" s="124">
        <v>125.9401189755</v>
      </c>
      <c r="AL1078" s="123" t="s">
        <v>159</v>
      </c>
      <c r="AM1078" s="36">
        <v>43286</v>
      </c>
      <c r="AN1078" s="123" t="s">
        <v>9271</v>
      </c>
      <c r="AO1078" s="123" t="s">
        <v>12610</v>
      </c>
      <c r="AP1078" s="123" t="s">
        <v>240</v>
      </c>
      <c r="AQ1078" s="123" t="s">
        <v>185</v>
      </c>
    </row>
    <row r="1079" spans="1:43">
      <c r="A1079" s="123" t="s">
        <v>9174</v>
      </c>
      <c r="B1079" s="123" t="s">
        <v>9175</v>
      </c>
      <c r="C1079" s="36">
        <v>43830</v>
      </c>
      <c r="D1079" s="124">
        <v>1.1573</v>
      </c>
      <c r="E1079" s="124">
        <v>1.1573</v>
      </c>
      <c r="F1079" s="125">
        <v>3.4575157749153401E-2</v>
      </c>
      <c r="G1079" s="36">
        <v>43829</v>
      </c>
      <c r="H1079" s="124">
        <v>1.1569</v>
      </c>
      <c r="I1079" s="125">
        <v>4.2143178748311501</v>
      </c>
      <c r="J1079" s="123" t="s">
        <v>12611</v>
      </c>
      <c r="K1079" s="125">
        <v>0.138444232932426</v>
      </c>
      <c r="L1079" s="125">
        <v>0.54735013032145696</v>
      </c>
      <c r="M1079" s="130">
        <v>1.16258741258742</v>
      </c>
      <c r="N1079" s="137">
        <f t="shared" si="176"/>
        <v>4.6503496503496802</v>
      </c>
      <c r="O1079" s="132">
        <f t="shared" si="177"/>
        <v>4.6503496503496805E-2</v>
      </c>
      <c r="P1079" s="134">
        <f t="shared" si="178"/>
        <v>1096</v>
      </c>
      <c r="Q1079" s="134">
        <v>1124</v>
      </c>
      <c r="R1079" s="134" t="str">
        <f t="shared" si="179"/>
        <v>1096/1124</v>
      </c>
      <c r="S1079" s="132">
        <f t="shared" si="180"/>
        <v>0.97508896797153022</v>
      </c>
      <c r="T1079" s="137">
        <f t="shared" si="181"/>
        <v>60</v>
      </c>
      <c r="U1079" s="133" t="e">
        <f ca="1">[1]!f_risk_annusharpe(A1079,"2019/9/30","2019/12/31",1,1,3)</f>
        <v>#NAME?</v>
      </c>
      <c r="V1079" s="134" t="e">
        <f t="shared" ca="1" si="182"/>
        <v>#NAME?</v>
      </c>
      <c r="W1079" s="134">
        <f t="shared" si="183"/>
        <v>1124</v>
      </c>
      <c r="X1079" s="134" t="e">
        <f t="shared" ca="1" si="184"/>
        <v>#NAME?</v>
      </c>
      <c r="Y1079" s="132" t="e">
        <f t="shared" ca="1" si="185"/>
        <v>#NAME?</v>
      </c>
      <c r="Z1079" s="137" t="e">
        <f t="shared" ca="1" si="186"/>
        <v>#NAME?</v>
      </c>
      <c r="AA1079" s="125">
        <v>2.1447484554280698</v>
      </c>
      <c r="AB1079" s="125">
        <v>4.2143178748311501</v>
      </c>
      <c r="AC1079" s="123" t="s">
        <v>12611</v>
      </c>
      <c r="AD1079" s="125">
        <v>13.717205463299599</v>
      </c>
      <c r="AE1079" s="123" t="s">
        <v>12612</v>
      </c>
      <c r="AF1079" s="125">
        <v>15.406860789788601</v>
      </c>
      <c r="AG1079" s="123" t="s">
        <v>12613</v>
      </c>
      <c r="AH1079" s="125">
        <v>15.73</v>
      </c>
      <c r="AI1079" s="123" t="s">
        <v>157</v>
      </c>
      <c r="AJ1079" s="123" t="s">
        <v>166</v>
      </c>
      <c r="AK1079" s="124">
        <v>3.1678313340000002</v>
      </c>
      <c r="AL1079" s="123" t="s">
        <v>159</v>
      </c>
      <c r="AM1079" s="36">
        <v>42710</v>
      </c>
      <c r="AN1079" s="123" t="s">
        <v>9271</v>
      </c>
      <c r="AO1079" s="123" t="s">
        <v>603</v>
      </c>
      <c r="AP1079" s="123" t="s">
        <v>203</v>
      </c>
      <c r="AQ1079" s="123" t="s">
        <v>207</v>
      </c>
    </row>
    <row r="1080" spans="1:43">
      <c r="A1080" s="123" t="s">
        <v>9176</v>
      </c>
      <c r="B1080" s="123" t="s">
        <v>9177</v>
      </c>
      <c r="C1080" s="36">
        <v>43830</v>
      </c>
      <c r="D1080" s="124">
        <v>1.1759999999999999</v>
      </c>
      <c r="E1080" s="124">
        <v>1.1759999999999999</v>
      </c>
      <c r="F1080" s="125">
        <v>8.5106382978714007E-2</v>
      </c>
      <c r="G1080" s="36">
        <v>43829</v>
      </c>
      <c r="H1080" s="124">
        <v>1.175</v>
      </c>
      <c r="I1080" s="125">
        <v>4.1629760850309996</v>
      </c>
      <c r="J1080" s="123" t="s">
        <v>12614</v>
      </c>
      <c r="K1080" s="125">
        <v>0.17035775127768299</v>
      </c>
      <c r="L1080" s="125">
        <v>0.59880239520957201</v>
      </c>
      <c r="M1080" s="130">
        <v>0.85763293310463196</v>
      </c>
      <c r="N1080" s="137">
        <f t="shared" si="176"/>
        <v>3.4305317324185278</v>
      </c>
      <c r="O1080" s="132">
        <f t="shared" si="177"/>
        <v>3.4305317324185278E-2</v>
      </c>
      <c r="P1080" s="134">
        <f t="shared" si="178"/>
        <v>1108</v>
      </c>
      <c r="Q1080" s="134">
        <v>1124</v>
      </c>
      <c r="R1080" s="134" t="str">
        <f t="shared" si="179"/>
        <v>1108/1124</v>
      </c>
      <c r="S1080" s="132">
        <f t="shared" si="180"/>
        <v>0.98576512455516019</v>
      </c>
      <c r="T1080" s="137">
        <f t="shared" si="181"/>
        <v>60</v>
      </c>
      <c r="U1080" s="133" t="e">
        <f ca="1">[1]!f_risk_annusharpe(A1080,"2019/9/30","2019/12/31",1,1,3)</f>
        <v>#NAME?</v>
      </c>
      <c r="V1080" s="134" t="e">
        <f t="shared" ca="1" si="182"/>
        <v>#NAME?</v>
      </c>
      <c r="W1080" s="134">
        <f t="shared" si="183"/>
        <v>1124</v>
      </c>
      <c r="X1080" s="134" t="e">
        <f t="shared" ca="1" si="184"/>
        <v>#NAME?</v>
      </c>
      <c r="Y1080" s="132" t="e">
        <f t="shared" ca="1" si="185"/>
        <v>#NAME?</v>
      </c>
      <c r="Z1080" s="137" t="e">
        <f t="shared" ca="1" si="186"/>
        <v>#NAME?</v>
      </c>
      <c r="AA1080" s="125">
        <v>1.90641247833622</v>
      </c>
      <c r="AB1080" s="125">
        <v>4.1629760850309996</v>
      </c>
      <c r="AC1080" s="123" t="s">
        <v>12614</v>
      </c>
      <c r="AD1080" s="125">
        <v>10.9433962264151</v>
      </c>
      <c r="AE1080" s="123" t="s">
        <v>12615</v>
      </c>
      <c r="AF1080" s="125">
        <v>17.835671342685401</v>
      </c>
      <c r="AG1080" s="123" t="s">
        <v>12616</v>
      </c>
      <c r="AH1080" s="125">
        <v>17.600000000000001</v>
      </c>
      <c r="AI1080" s="123" t="s">
        <v>163</v>
      </c>
      <c r="AJ1080" s="123" t="s">
        <v>166</v>
      </c>
      <c r="AK1080" s="124">
        <v>3.3461173983000001</v>
      </c>
      <c r="AL1080" s="123" t="s">
        <v>159</v>
      </c>
      <c r="AM1080" s="36">
        <v>42607</v>
      </c>
      <c r="AN1080" s="123" t="s">
        <v>9271</v>
      </c>
      <c r="AO1080" s="123" t="s">
        <v>327</v>
      </c>
      <c r="AP1080" s="123" t="s">
        <v>240</v>
      </c>
      <c r="AQ1080" s="123" t="s">
        <v>185</v>
      </c>
    </row>
    <row r="1081" spans="1:43">
      <c r="A1081" s="123" t="s">
        <v>9178</v>
      </c>
      <c r="B1081" s="123" t="s">
        <v>9179</v>
      </c>
      <c r="C1081" s="36">
        <v>43830</v>
      </c>
      <c r="D1081" s="124">
        <v>1.0463</v>
      </c>
      <c r="E1081" s="124">
        <v>1.0984</v>
      </c>
      <c r="F1081" s="125">
        <v>2.8680688336527201E-2</v>
      </c>
      <c r="G1081" s="36">
        <v>43829</v>
      </c>
      <c r="H1081" s="124">
        <v>1.046</v>
      </c>
      <c r="I1081" s="125">
        <v>4.1301751592356899</v>
      </c>
      <c r="J1081" s="123" t="s">
        <v>12617</v>
      </c>
      <c r="K1081" s="125">
        <v>0.201110898295356</v>
      </c>
      <c r="L1081" s="125">
        <v>2.7496808406167301</v>
      </c>
      <c r="M1081" s="130">
        <v>4.3066493869006104</v>
      </c>
      <c r="N1081" s="137">
        <f t="shared" si="176"/>
        <v>17.226597547602442</v>
      </c>
      <c r="O1081" s="132">
        <f t="shared" si="177"/>
        <v>0.1722659754760244</v>
      </c>
      <c r="P1081" s="134">
        <f t="shared" si="178"/>
        <v>821</v>
      </c>
      <c r="Q1081" s="134">
        <v>1124</v>
      </c>
      <c r="R1081" s="134" t="str">
        <f t="shared" si="179"/>
        <v>821/1124</v>
      </c>
      <c r="S1081" s="132">
        <f t="shared" si="180"/>
        <v>0.7304270462633452</v>
      </c>
      <c r="T1081" s="137">
        <f t="shared" si="181"/>
        <v>63.478647686832744</v>
      </c>
      <c r="U1081" s="133" t="e">
        <f ca="1">[1]!f_risk_annusharpe(A1081,"2019/9/30","2019/12/31",1,1,3)</f>
        <v>#NAME?</v>
      </c>
      <c r="V1081" s="134" t="e">
        <f t="shared" ca="1" si="182"/>
        <v>#NAME?</v>
      </c>
      <c r="W1081" s="134">
        <f t="shared" si="183"/>
        <v>1124</v>
      </c>
      <c r="X1081" s="134" t="e">
        <f t="shared" ca="1" si="184"/>
        <v>#NAME?</v>
      </c>
      <c r="Y1081" s="132" t="e">
        <f t="shared" ca="1" si="185"/>
        <v>#NAME?</v>
      </c>
      <c r="Z1081" s="137" t="e">
        <f t="shared" ca="1" si="186"/>
        <v>#NAME?</v>
      </c>
      <c r="AA1081" s="125">
        <v>2.2276502198339001</v>
      </c>
      <c r="AB1081" s="125">
        <v>4.1301751592356899</v>
      </c>
      <c r="AC1081" s="123" t="s">
        <v>12617</v>
      </c>
      <c r="AD1081" s="125">
        <v>4.9150100457491597</v>
      </c>
      <c r="AE1081" s="123" t="s">
        <v>12618</v>
      </c>
      <c r="AF1081" s="126">
        <v>0</v>
      </c>
      <c r="AG1081" s="123"/>
      <c r="AH1081" s="125">
        <v>10.076828539999999</v>
      </c>
      <c r="AI1081" s="123" t="s">
        <v>163</v>
      </c>
      <c r="AJ1081" s="123" t="s">
        <v>95</v>
      </c>
      <c r="AK1081" s="124">
        <v>3.4206613198000002</v>
      </c>
      <c r="AL1081" s="123" t="s">
        <v>159</v>
      </c>
      <c r="AM1081" s="36">
        <v>42796</v>
      </c>
      <c r="AN1081" s="123" t="s">
        <v>9271</v>
      </c>
      <c r="AO1081" s="123" t="s">
        <v>11255</v>
      </c>
      <c r="AP1081" s="123" t="s">
        <v>238</v>
      </c>
      <c r="AQ1081" s="123" t="s">
        <v>185</v>
      </c>
    </row>
    <row r="1082" spans="1:43">
      <c r="A1082" s="123" t="s">
        <v>9180</v>
      </c>
      <c r="B1082" s="123" t="s">
        <v>9181</v>
      </c>
      <c r="C1082" s="36">
        <v>43830</v>
      </c>
      <c r="D1082" s="124">
        <v>1.1879</v>
      </c>
      <c r="E1082" s="124">
        <v>1.1879</v>
      </c>
      <c r="F1082" s="125">
        <v>0.109556716669464</v>
      </c>
      <c r="G1082" s="36">
        <v>43829</v>
      </c>
      <c r="H1082" s="124">
        <v>1.1866000000000001</v>
      </c>
      <c r="I1082" s="125">
        <v>4.1286816269284596</v>
      </c>
      <c r="J1082" s="123" t="s">
        <v>12619</v>
      </c>
      <c r="K1082" s="125">
        <v>0.64390409217995903</v>
      </c>
      <c r="L1082" s="125">
        <v>2.1058965102286402</v>
      </c>
      <c r="M1082" s="130">
        <v>3.31361975995826</v>
      </c>
      <c r="N1082" s="137">
        <f t="shared" si="176"/>
        <v>13.25447903983304</v>
      </c>
      <c r="O1082" s="132">
        <f t="shared" si="177"/>
        <v>0.13254479039833039</v>
      </c>
      <c r="P1082" s="134">
        <f t="shared" si="178"/>
        <v>918</v>
      </c>
      <c r="Q1082" s="134">
        <v>1124</v>
      </c>
      <c r="R1082" s="134" t="str">
        <f t="shared" si="179"/>
        <v>918/1124</v>
      </c>
      <c r="S1082" s="132">
        <f t="shared" si="180"/>
        <v>0.81672597864768681</v>
      </c>
      <c r="T1082" s="137">
        <f t="shared" si="181"/>
        <v>60</v>
      </c>
      <c r="U1082" s="133" t="e">
        <f ca="1">[1]!f_risk_annusharpe(A1082,"2019/9/30","2019/12/31",1,1,3)</f>
        <v>#NAME?</v>
      </c>
      <c r="V1082" s="134" t="e">
        <f t="shared" ca="1" si="182"/>
        <v>#NAME?</v>
      </c>
      <c r="W1082" s="134">
        <f t="shared" si="183"/>
        <v>1124</v>
      </c>
      <c r="X1082" s="134" t="e">
        <f t="shared" ca="1" si="184"/>
        <v>#NAME?</v>
      </c>
      <c r="Y1082" s="132" t="e">
        <f t="shared" ca="1" si="185"/>
        <v>#NAME?</v>
      </c>
      <c r="Z1082" s="137" t="e">
        <f t="shared" ca="1" si="186"/>
        <v>#NAME?</v>
      </c>
      <c r="AA1082" s="125">
        <v>3.7286063569682102</v>
      </c>
      <c r="AB1082" s="125">
        <v>4.1286816269284596</v>
      </c>
      <c r="AC1082" s="123" t="s">
        <v>12619</v>
      </c>
      <c r="AD1082" s="125">
        <v>2.03573269197733</v>
      </c>
      <c r="AE1082" s="123" t="s">
        <v>12620</v>
      </c>
      <c r="AF1082" s="125">
        <v>10.184583990353399</v>
      </c>
      <c r="AG1082" s="123" t="s">
        <v>12621</v>
      </c>
      <c r="AH1082" s="125">
        <v>18.79</v>
      </c>
      <c r="AI1082" s="123" t="s">
        <v>163</v>
      </c>
      <c r="AJ1082" s="123" t="s">
        <v>189</v>
      </c>
      <c r="AK1082" s="124">
        <v>0.60617030989999998</v>
      </c>
      <c r="AL1082" s="123" t="s">
        <v>159</v>
      </c>
      <c r="AM1082" s="36">
        <v>42174</v>
      </c>
      <c r="AN1082" s="123" t="s">
        <v>9271</v>
      </c>
      <c r="AO1082" s="123" t="s">
        <v>11202</v>
      </c>
      <c r="AP1082" s="123" t="s">
        <v>314</v>
      </c>
      <c r="AQ1082" s="123" t="s">
        <v>256</v>
      </c>
    </row>
    <row r="1083" spans="1:43">
      <c r="A1083" s="123" t="s">
        <v>9182</v>
      </c>
      <c r="B1083" s="123" t="s">
        <v>9183</v>
      </c>
      <c r="C1083" s="36">
        <v>43830</v>
      </c>
      <c r="D1083" s="124">
        <v>1.0429999999999999</v>
      </c>
      <c r="E1083" s="124">
        <v>1.0429999999999999</v>
      </c>
      <c r="F1083" s="125">
        <v>0.105576350897387</v>
      </c>
      <c r="G1083" s="36">
        <v>43829</v>
      </c>
      <c r="H1083" s="124">
        <v>1.0419</v>
      </c>
      <c r="I1083" s="125">
        <v>4.0710437038515197</v>
      </c>
      <c r="J1083" s="123" t="s">
        <v>12622</v>
      </c>
      <c r="K1083" s="125">
        <v>2.8771458712953599E-2</v>
      </c>
      <c r="L1083" s="125">
        <v>1.0952796355529599</v>
      </c>
      <c r="M1083" s="130">
        <v>2.6979125640015602</v>
      </c>
      <c r="N1083" s="137">
        <f t="shared" si="176"/>
        <v>10.791650256006241</v>
      </c>
      <c r="O1083" s="132">
        <f t="shared" si="177"/>
        <v>0.10791650256006241</v>
      </c>
      <c r="P1083" s="134">
        <f t="shared" si="178"/>
        <v>995</v>
      </c>
      <c r="Q1083" s="134">
        <v>1124</v>
      </c>
      <c r="R1083" s="134" t="str">
        <f t="shared" si="179"/>
        <v>995/1124</v>
      </c>
      <c r="S1083" s="132">
        <f t="shared" si="180"/>
        <v>0.88523131672597866</v>
      </c>
      <c r="T1083" s="137">
        <f t="shared" si="181"/>
        <v>60</v>
      </c>
      <c r="U1083" s="133" t="e">
        <f ca="1">[1]!f_risk_annusharpe(A1083,"2019/9/30","2019/12/31",1,1,3)</f>
        <v>#NAME?</v>
      </c>
      <c r="V1083" s="134" t="e">
        <f t="shared" ca="1" si="182"/>
        <v>#NAME?</v>
      </c>
      <c r="W1083" s="134">
        <f t="shared" si="183"/>
        <v>1124</v>
      </c>
      <c r="X1083" s="134" t="e">
        <f t="shared" ca="1" si="184"/>
        <v>#NAME?</v>
      </c>
      <c r="Y1083" s="132" t="e">
        <f t="shared" ca="1" si="185"/>
        <v>#NAME?</v>
      </c>
      <c r="Z1083" s="137" t="e">
        <f t="shared" ca="1" si="186"/>
        <v>#NAME?</v>
      </c>
      <c r="AA1083" s="125">
        <v>4.1541841422008998</v>
      </c>
      <c r="AB1083" s="125">
        <v>4.0710437038515197</v>
      </c>
      <c r="AC1083" s="123" t="s">
        <v>12622</v>
      </c>
      <c r="AD1083" s="126">
        <v>0</v>
      </c>
      <c r="AE1083" s="123"/>
      <c r="AF1083" s="126">
        <v>0</v>
      </c>
      <c r="AG1083" s="123"/>
      <c r="AH1083" s="125">
        <v>4.2999999999999901</v>
      </c>
      <c r="AI1083" s="123" t="s">
        <v>163</v>
      </c>
      <c r="AJ1083" s="123" t="s">
        <v>95</v>
      </c>
      <c r="AK1083" s="124">
        <v>0.71278331669999995</v>
      </c>
      <c r="AL1083" s="123" t="s">
        <v>159</v>
      </c>
      <c r="AM1083" s="36">
        <v>43417</v>
      </c>
      <c r="AN1083" s="123" t="s">
        <v>9271</v>
      </c>
      <c r="AO1083" s="123" t="s">
        <v>12623</v>
      </c>
      <c r="AP1083" s="123" t="s">
        <v>464</v>
      </c>
      <c r="AQ1083" s="123" t="s">
        <v>272</v>
      </c>
    </row>
    <row r="1084" spans="1:43">
      <c r="A1084" s="123" t="s">
        <v>9184</v>
      </c>
      <c r="B1084" s="123" t="s">
        <v>9185</v>
      </c>
      <c r="C1084" s="36">
        <v>43830</v>
      </c>
      <c r="D1084" s="124">
        <v>1.0825</v>
      </c>
      <c r="E1084" s="124">
        <v>1.2124999999999999</v>
      </c>
      <c r="F1084" s="125">
        <v>-2.77059475434191E-2</v>
      </c>
      <c r="G1084" s="36">
        <v>43829</v>
      </c>
      <c r="H1084" s="124">
        <v>1.0828</v>
      </c>
      <c r="I1084" s="125">
        <v>4.01657094483246</v>
      </c>
      <c r="J1084" s="123" t="s">
        <v>12624</v>
      </c>
      <c r="K1084" s="125">
        <v>0.29648846474567198</v>
      </c>
      <c r="L1084" s="125">
        <v>1.0077870507484501</v>
      </c>
      <c r="M1084" s="130">
        <v>2.2963951826565201</v>
      </c>
      <c r="N1084" s="137">
        <f t="shared" si="176"/>
        <v>9.1855807306260804</v>
      </c>
      <c r="O1084" s="132">
        <f t="shared" si="177"/>
        <v>9.1855807306260806E-2</v>
      </c>
      <c r="P1084" s="134">
        <f t="shared" si="178"/>
        <v>1035</v>
      </c>
      <c r="Q1084" s="134">
        <v>1124</v>
      </c>
      <c r="R1084" s="134" t="str">
        <f t="shared" si="179"/>
        <v>1035/1124</v>
      </c>
      <c r="S1084" s="132">
        <f t="shared" si="180"/>
        <v>0.9208185053380783</v>
      </c>
      <c r="T1084" s="137">
        <f t="shared" si="181"/>
        <v>60</v>
      </c>
      <c r="U1084" s="133" t="e">
        <f ca="1">[1]!f_risk_annusharpe(A1084,"2019/9/30","2019/12/31",1,1,3)</f>
        <v>#NAME?</v>
      </c>
      <c r="V1084" s="134" t="e">
        <f t="shared" ca="1" si="182"/>
        <v>#NAME?</v>
      </c>
      <c r="W1084" s="134">
        <f t="shared" si="183"/>
        <v>1124</v>
      </c>
      <c r="X1084" s="134" t="e">
        <f t="shared" ca="1" si="184"/>
        <v>#NAME?</v>
      </c>
      <c r="Y1084" s="132" t="e">
        <f t="shared" ca="1" si="185"/>
        <v>#NAME?</v>
      </c>
      <c r="Z1084" s="137" t="e">
        <f t="shared" ca="1" si="186"/>
        <v>#NAME?</v>
      </c>
      <c r="AA1084" s="125">
        <v>3.5489242225819</v>
      </c>
      <c r="AB1084" s="125">
        <v>4.01657094483246</v>
      </c>
      <c r="AC1084" s="123" t="s">
        <v>12624</v>
      </c>
      <c r="AD1084" s="125">
        <v>1.7425084435687901</v>
      </c>
      <c r="AE1084" s="123" t="s">
        <v>12625</v>
      </c>
      <c r="AF1084" s="125">
        <v>9.3880772140407398</v>
      </c>
      <c r="AG1084" s="123" t="s">
        <v>12626</v>
      </c>
      <c r="AH1084" s="125">
        <v>8.4473397499999798</v>
      </c>
      <c r="AI1084" s="123" t="s">
        <v>163</v>
      </c>
      <c r="AJ1084" s="123" t="s">
        <v>189</v>
      </c>
      <c r="AK1084" s="124">
        <v>2.3618445062000002</v>
      </c>
      <c r="AL1084" s="123" t="s">
        <v>159</v>
      </c>
      <c r="AM1084" s="36">
        <v>42709</v>
      </c>
      <c r="AN1084" s="123" t="s">
        <v>9271</v>
      </c>
      <c r="AO1084" s="123" t="s">
        <v>6777</v>
      </c>
      <c r="AP1084" s="123" t="s">
        <v>329</v>
      </c>
      <c r="AQ1084" s="123" t="s">
        <v>177</v>
      </c>
    </row>
    <row r="1085" spans="1:43">
      <c r="A1085" s="123" t="s">
        <v>9186</v>
      </c>
      <c r="B1085" s="123" t="s">
        <v>9187</v>
      </c>
      <c r="C1085" s="36">
        <v>43830</v>
      </c>
      <c r="D1085" s="124">
        <v>1.1041000000000001</v>
      </c>
      <c r="E1085" s="124">
        <v>1.9401999999999999</v>
      </c>
      <c r="F1085" s="125">
        <v>0.14512471655329701</v>
      </c>
      <c r="G1085" s="36">
        <v>43829</v>
      </c>
      <c r="H1085" s="124">
        <v>1.1025</v>
      </c>
      <c r="I1085" s="125">
        <v>3.8664158043273802</v>
      </c>
      <c r="J1085" s="123" t="s">
        <v>12627</v>
      </c>
      <c r="K1085" s="125">
        <v>0.51893663510561105</v>
      </c>
      <c r="L1085" s="125">
        <v>2.07081445872238</v>
      </c>
      <c r="M1085" s="130">
        <v>2.8600708030557298</v>
      </c>
      <c r="N1085" s="137">
        <f t="shared" si="176"/>
        <v>11.440283212222919</v>
      </c>
      <c r="O1085" s="132">
        <f t="shared" si="177"/>
        <v>0.11440283212222919</v>
      </c>
      <c r="P1085" s="134">
        <f t="shared" si="178"/>
        <v>979</v>
      </c>
      <c r="Q1085" s="134">
        <v>1124</v>
      </c>
      <c r="R1085" s="134" t="str">
        <f t="shared" si="179"/>
        <v>979/1124</v>
      </c>
      <c r="S1085" s="132">
        <f t="shared" si="180"/>
        <v>0.87099644128113884</v>
      </c>
      <c r="T1085" s="137">
        <f t="shared" si="181"/>
        <v>60</v>
      </c>
      <c r="U1085" s="133" t="e">
        <f ca="1">[1]!f_risk_annusharpe(A1085,"2019/9/30","2019/12/31",1,1,3)</f>
        <v>#NAME?</v>
      </c>
      <c r="V1085" s="134" t="e">
        <f t="shared" ca="1" si="182"/>
        <v>#NAME?</v>
      </c>
      <c r="W1085" s="134">
        <f t="shared" si="183"/>
        <v>1124</v>
      </c>
      <c r="X1085" s="134" t="e">
        <f t="shared" ca="1" si="184"/>
        <v>#NAME?</v>
      </c>
      <c r="Y1085" s="132" t="e">
        <f t="shared" ca="1" si="185"/>
        <v>#NAME?</v>
      </c>
      <c r="Z1085" s="137" t="e">
        <f t="shared" ca="1" si="186"/>
        <v>#NAME?</v>
      </c>
      <c r="AA1085" s="125">
        <v>2.7547696603071299</v>
      </c>
      <c r="AB1085" s="125">
        <v>3.8664158043273802</v>
      </c>
      <c r="AC1085" s="123" t="s">
        <v>12627</v>
      </c>
      <c r="AD1085" s="125">
        <v>6.4705882352941302</v>
      </c>
      <c r="AE1085" s="123" t="s">
        <v>12628</v>
      </c>
      <c r="AF1085" s="125">
        <v>9.6425024826216692</v>
      </c>
      <c r="AG1085" s="123" t="s">
        <v>12629</v>
      </c>
      <c r="AH1085" s="125">
        <v>94.015322659999995</v>
      </c>
      <c r="AI1085" s="123" t="s">
        <v>157</v>
      </c>
      <c r="AJ1085" s="123" t="s">
        <v>189</v>
      </c>
      <c r="AK1085" s="124">
        <v>2.9340313866000001</v>
      </c>
      <c r="AL1085" s="123" t="s">
        <v>159</v>
      </c>
      <c r="AM1085" s="36">
        <v>41408</v>
      </c>
      <c r="AN1085" s="123" t="s">
        <v>9271</v>
      </c>
      <c r="AO1085" s="123" t="s">
        <v>12630</v>
      </c>
      <c r="AP1085" s="123" t="s">
        <v>228</v>
      </c>
      <c r="AQ1085" s="123" t="s">
        <v>181</v>
      </c>
    </row>
    <row r="1086" spans="1:43">
      <c r="A1086" s="123" t="s">
        <v>9188</v>
      </c>
      <c r="B1086" s="123" t="s">
        <v>9189</v>
      </c>
      <c r="C1086" s="36">
        <v>43830</v>
      </c>
      <c r="D1086" s="124">
        <v>0.86499999999999999</v>
      </c>
      <c r="E1086" s="124">
        <v>0.86499999999999999</v>
      </c>
      <c r="F1086" s="125">
        <v>0.115740740740741</v>
      </c>
      <c r="G1086" s="36">
        <v>43829</v>
      </c>
      <c r="H1086" s="124">
        <v>0.86399999999999999</v>
      </c>
      <c r="I1086" s="125">
        <v>3.84153661464586</v>
      </c>
      <c r="J1086" s="123" t="s">
        <v>12631</v>
      </c>
      <c r="K1086" s="125">
        <v>1.5258215962441299</v>
      </c>
      <c r="L1086" s="125">
        <v>4.7215496368038803</v>
      </c>
      <c r="M1086" s="130">
        <v>7.3200992555831199</v>
      </c>
      <c r="N1086" s="137">
        <f t="shared" si="176"/>
        <v>29.28039702233248</v>
      </c>
      <c r="O1086" s="132">
        <f t="shared" si="177"/>
        <v>0.29280397022332477</v>
      </c>
      <c r="P1086" s="134">
        <f t="shared" si="178"/>
        <v>566</v>
      </c>
      <c r="Q1086" s="134">
        <v>1124</v>
      </c>
      <c r="R1086" s="134" t="str">
        <f t="shared" si="179"/>
        <v>566/1124</v>
      </c>
      <c r="S1086" s="132">
        <f t="shared" si="180"/>
        <v>0.50355871886120995</v>
      </c>
      <c r="T1086" s="137">
        <f t="shared" si="181"/>
        <v>74.82206405693951</v>
      </c>
      <c r="U1086" s="133" t="e">
        <f ca="1">[1]!f_risk_annusharpe(A1086,"2019/9/30","2019/12/31",1,1,3)</f>
        <v>#NAME?</v>
      </c>
      <c r="V1086" s="134" t="e">
        <f t="shared" ca="1" si="182"/>
        <v>#NAME?</v>
      </c>
      <c r="W1086" s="134">
        <f t="shared" si="183"/>
        <v>1124</v>
      </c>
      <c r="X1086" s="134" t="e">
        <f t="shared" ca="1" si="184"/>
        <v>#NAME?</v>
      </c>
      <c r="Y1086" s="132" t="e">
        <f t="shared" ca="1" si="185"/>
        <v>#NAME?</v>
      </c>
      <c r="Z1086" s="137" t="e">
        <f t="shared" ca="1" si="186"/>
        <v>#NAME?</v>
      </c>
      <c r="AA1086" s="125">
        <v>7.8553615960099696</v>
      </c>
      <c r="AB1086" s="125">
        <v>3.84153661464586</v>
      </c>
      <c r="AC1086" s="123" t="s">
        <v>12631</v>
      </c>
      <c r="AD1086" s="125">
        <v>-19.158878504672899</v>
      </c>
      <c r="AE1086" s="123" t="s">
        <v>12632</v>
      </c>
      <c r="AF1086" s="125">
        <v>-12.0934959349593</v>
      </c>
      <c r="AG1086" s="123" t="s">
        <v>12633</v>
      </c>
      <c r="AH1086" s="125">
        <v>-13.5</v>
      </c>
      <c r="AI1086" s="123" t="s">
        <v>163</v>
      </c>
      <c r="AJ1086" s="123" t="s">
        <v>186</v>
      </c>
      <c r="AK1086" s="124">
        <v>1.2553169257000001</v>
      </c>
      <c r="AL1086" s="123" t="s">
        <v>159</v>
      </c>
      <c r="AM1086" s="36">
        <v>42534</v>
      </c>
      <c r="AN1086" s="123" t="s">
        <v>9271</v>
      </c>
      <c r="AO1086" s="123" t="s">
        <v>616</v>
      </c>
      <c r="AP1086" s="123" t="s">
        <v>553</v>
      </c>
      <c r="AQ1086" s="123" t="s">
        <v>173</v>
      </c>
    </row>
    <row r="1087" spans="1:43">
      <c r="A1087" s="123" t="s">
        <v>9190</v>
      </c>
      <c r="B1087" s="123" t="s">
        <v>9191</v>
      </c>
      <c r="C1087" s="36">
        <v>43830</v>
      </c>
      <c r="D1087" s="124">
        <v>1.0769</v>
      </c>
      <c r="E1087" s="124">
        <v>1.0769</v>
      </c>
      <c r="F1087" s="125">
        <v>1.8575276307233001E-2</v>
      </c>
      <c r="G1087" s="36">
        <v>43829</v>
      </c>
      <c r="H1087" s="124">
        <v>1.0767</v>
      </c>
      <c r="I1087" s="125">
        <v>3.6976408281174802</v>
      </c>
      <c r="J1087" s="123" t="s">
        <v>12634</v>
      </c>
      <c r="K1087" s="125">
        <v>0.13948298307606999</v>
      </c>
      <c r="L1087" s="125">
        <v>0.307377049180315</v>
      </c>
      <c r="M1087" s="130">
        <v>0.69191210846190498</v>
      </c>
      <c r="N1087" s="137">
        <f t="shared" si="176"/>
        <v>2.7676484338476199</v>
      </c>
      <c r="O1087" s="132">
        <f t="shared" si="177"/>
        <v>2.76764843384762E-2</v>
      </c>
      <c r="P1087" s="134">
        <f t="shared" si="178"/>
        <v>1112</v>
      </c>
      <c r="Q1087" s="134">
        <v>1124</v>
      </c>
      <c r="R1087" s="134" t="str">
        <f t="shared" si="179"/>
        <v>1112/1124</v>
      </c>
      <c r="S1087" s="132">
        <f t="shared" si="180"/>
        <v>0.98932384341637014</v>
      </c>
      <c r="T1087" s="137">
        <f t="shared" si="181"/>
        <v>60</v>
      </c>
      <c r="U1087" s="133" t="e">
        <f ca="1">[1]!f_risk_annusharpe(A1087,"2019/9/30","2019/12/31",1,1,3)</f>
        <v>#NAME?</v>
      </c>
      <c r="V1087" s="134" t="e">
        <f t="shared" ca="1" si="182"/>
        <v>#NAME?</v>
      </c>
      <c r="W1087" s="134">
        <f t="shared" si="183"/>
        <v>1124</v>
      </c>
      <c r="X1087" s="134" t="e">
        <f t="shared" ca="1" si="184"/>
        <v>#NAME?</v>
      </c>
      <c r="Y1087" s="132" t="e">
        <f t="shared" ca="1" si="185"/>
        <v>#NAME?</v>
      </c>
      <c r="Z1087" s="137" t="e">
        <f t="shared" ca="1" si="186"/>
        <v>#NAME?</v>
      </c>
      <c r="AA1087" s="125">
        <v>1.9019682059046199</v>
      </c>
      <c r="AB1087" s="125">
        <v>3.6976408281174802</v>
      </c>
      <c r="AC1087" s="123" t="s">
        <v>12634</v>
      </c>
      <c r="AD1087" s="125">
        <v>-2.6838966202783401</v>
      </c>
      <c r="AE1087" s="123" t="s">
        <v>12635</v>
      </c>
      <c r="AF1087" s="126">
        <v>0</v>
      </c>
      <c r="AG1087" s="123"/>
      <c r="AH1087" s="125">
        <v>7.69</v>
      </c>
      <c r="AI1087" s="123" t="s">
        <v>157</v>
      </c>
      <c r="AJ1087" s="123" t="s">
        <v>95</v>
      </c>
      <c r="AK1087" s="124">
        <v>0.54396328449999998</v>
      </c>
      <c r="AL1087" s="123" t="s">
        <v>159</v>
      </c>
      <c r="AM1087" s="36">
        <v>42892</v>
      </c>
      <c r="AN1087" s="123" t="s">
        <v>9271</v>
      </c>
      <c r="AO1087" s="123" t="s">
        <v>12636</v>
      </c>
      <c r="AP1087" s="123" t="s">
        <v>270</v>
      </c>
      <c r="AQ1087" s="123" t="s">
        <v>247</v>
      </c>
    </row>
    <row r="1088" spans="1:43">
      <c r="A1088" s="123" t="s">
        <v>9192</v>
      </c>
      <c r="B1088" s="123" t="s">
        <v>9193</v>
      </c>
      <c r="C1088" s="36">
        <v>43830</v>
      </c>
      <c r="D1088" s="124">
        <v>1.163</v>
      </c>
      <c r="E1088" s="124">
        <v>1.163</v>
      </c>
      <c r="F1088" s="125">
        <v>0</v>
      </c>
      <c r="G1088" s="36">
        <v>43829</v>
      </c>
      <c r="H1088" s="124">
        <v>1.163</v>
      </c>
      <c r="I1088" s="125">
        <v>3.6541889483065901</v>
      </c>
      <c r="J1088" s="123" t="s">
        <v>12637</v>
      </c>
      <c r="K1088" s="125">
        <v>8.6058519793469193E-2</v>
      </c>
      <c r="L1088" s="125">
        <v>0.51858254105445201</v>
      </c>
      <c r="M1088" s="130">
        <v>0.86730268863833604</v>
      </c>
      <c r="N1088" s="137">
        <f t="shared" si="176"/>
        <v>3.4692107545533442</v>
      </c>
      <c r="O1088" s="132">
        <f t="shared" si="177"/>
        <v>3.4692107545533445E-2</v>
      </c>
      <c r="P1088" s="134">
        <f t="shared" si="178"/>
        <v>1107</v>
      </c>
      <c r="Q1088" s="134">
        <v>1124</v>
      </c>
      <c r="R1088" s="134" t="str">
        <f t="shared" si="179"/>
        <v>1107/1124</v>
      </c>
      <c r="S1088" s="132">
        <f t="shared" si="180"/>
        <v>0.98487544483985767</v>
      </c>
      <c r="T1088" s="137">
        <f t="shared" si="181"/>
        <v>60</v>
      </c>
      <c r="U1088" s="133" t="e">
        <f ca="1">[1]!f_risk_annusharpe(A1088,"2019/9/30","2019/12/31",1,1,3)</f>
        <v>#NAME?</v>
      </c>
      <c r="V1088" s="134" t="e">
        <f t="shared" ca="1" si="182"/>
        <v>#NAME?</v>
      </c>
      <c r="W1088" s="134">
        <f t="shared" si="183"/>
        <v>1124</v>
      </c>
      <c r="X1088" s="134" t="e">
        <f t="shared" ca="1" si="184"/>
        <v>#NAME?</v>
      </c>
      <c r="Y1088" s="132" t="e">
        <f t="shared" ca="1" si="185"/>
        <v>#NAME?</v>
      </c>
      <c r="Z1088" s="137" t="e">
        <f t="shared" ca="1" si="186"/>
        <v>#NAME?</v>
      </c>
      <c r="AA1088" s="125">
        <v>1.9281332164767799</v>
      </c>
      <c r="AB1088" s="125">
        <v>3.6541889483065901</v>
      </c>
      <c r="AC1088" s="123" t="s">
        <v>12637</v>
      </c>
      <c r="AD1088" s="125">
        <v>4.3985637342908399</v>
      </c>
      <c r="AE1088" s="123" t="s">
        <v>12638</v>
      </c>
      <c r="AF1088" s="125">
        <v>11.5052732502397</v>
      </c>
      <c r="AG1088" s="123" t="s">
        <v>12639</v>
      </c>
      <c r="AH1088" s="125">
        <v>16.3</v>
      </c>
      <c r="AI1088" s="123" t="s">
        <v>157</v>
      </c>
      <c r="AJ1088" s="123" t="s">
        <v>189</v>
      </c>
      <c r="AK1088" s="124">
        <v>0.84255471500000001</v>
      </c>
      <c r="AL1088" s="123" t="s">
        <v>159</v>
      </c>
      <c r="AM1088" s="36">
        <v>42551</v>
      </c>
      <c r="AN1088" s="123" t="s">
        <v>9271</v>
      </c>
      <c r="AO1088" s="123" t="s">
        <v>578</v>
      </c>
      <c r="AP1088" s="123" t="s">
        <v>446</v>
      </c>
      <c r="AQ1088" s="123" t="s">
        <v>207</v>
      </c>
    </row>
    <row r="1089" spans="1:43">
      <c r="A1089" s="123" t="s">
        <v>9194</v>
      </c>
      <c r="B1089" s="123" t="s">
        <v>9195</v>
      </c>
      <c r="C1089" s="36">
        <v>43830</v>
      </c>
      <c r="D1089" s="124">
        <v>1.1080000000000001</v>
      </c>
      <c r="E1089" s="124">
        <v>1.1080000000000001</v>
      </c>
      <c r="F1089" s="125">
        <v>-9.0171325518475204E-2</v>
      </c>
      <c r="G1089" s="36">
        <v>43829</v>
      </c>
      <c r="H1089" s="124">
        <v>1.109</v>
      </c>
      <c r="I1089" s="125">
        <v>3.5514018691588798</v>
      </c>
      <c r="J1089" s="123" t="s">
        <v>12640</v>
      </c>
      <c r="K1089" s="125">
        <v>0.45330915684497902</v>
      </c>
      <c r="L1089" s="125">
        <v>1.7447199265381199</v>
      </c>
      <c r="M1089" s="130">
        <v>2.5925925925925899</v>
      </c>
      <c r="N1089" s="137">
        <f t="shared" si="176"/>
        <v>10.37037037037036</v>
      </c>
      <c r="O1089" s="132">
        <f t="shared" si="177"/>
        <v>0.10370370370370359</v>
      </c>
      <c r="P1089" s="134">
        <f t="shared" si="178"/>
        <v>1007</v>
      </c>
      <c r="Q1089" s="134">
        <v>1124</v>
      </c>
      <c r="R1089" s="134" t="str">
        <f t="shared" si="179"/>
        <v>1007/1124</v>
      </c>
      <c r="S1089" s="132">
        <f t="shared" si="180"/>
        <v>0.89590747330960852</v>
      </c>
      <c r="T1089" s="137">
        <f t="shared" si="181"/>
        <v>60</v>
      </c>
      <c r="U1089" s="133" t="e">
        <f ca="1">[1]!f_risk_annusharpe(A1089,"2019/9/30","2019/12/31",1,1,3)</f>
        <v>#NAME?</v>
      </c>
      <c r="V1089" s="134" t="e">
        <f t="shared" ca="1" si="182"/>
        <v>#NAME?</v>
      </c>
      <c r="W1089" s="134">
        <f t="shared" si="183"/>
        <v>1124</v>
      </c>
      <c r="X1089" s="134" t="e">
        <f t="shared" ca="1" si="184"/>
        <v>#NAME?</v>
      </c>
      <c r="Y1089" s="132" t="e">
        <f t="shared" ca="1" si="185"/>
        <v>#NAME?</v>
      </c>
      <c r="Z1089" s="137" t="e">
        <f t="shared" ca="1" si="186"/>
        <v>#NAME?</v>
      </c>
      <c r="AA1089" s="125">
        <v>5.1233396584440296</v>
      </c>
      <c r="AB1089" s="125">
        <v>3.5514018691588798</v>
      </c>
      <c r="AC1089" s="123" t="s">
        <v>12640</v>
      </c>
      <c r="AD1089" s="125">
        <v>8.5210577864838601</v>
      </c>
      <c r="AE1089" s="123" t="s">
        <v>12641</v>
      </c>
      <c r="AF1089" s="125">
        <v>10.6893106893107</v>
      </c>
      <c r="AG1089" s="123" t="s">
        <v>12642</v>
      </c>
      <c r="AH1089" s="125">
        <v>10.8</v>
      </c>
      <c r="AI1089" s="123" t="s">
        <v>157</v>
      </c>
      <c r="AJ1089" s="123" t="s">
        <v>166</v>
      </c>
      <c r="AK1089" s="124">
        <v>3.7597807822</v>
      </c>
      <c r="AL1089" s="123" t="s">
        <v>159</v>
      </c>
      <c r="AM1089" s="36">
        <v>42454</v>
      </c>
      <c r="AN1089" s="123" t="s">
        <v>9271</v>
      </c>
      <c r="AO1089" s="123" t="s">
        <v>12643</v>
      </c>
      <c r="AP1089" s="123" t="s">
        <v>266</v>
      </c>
      <c r="AQ1089" s="123" t="s">
        <v>183</v>
      </c>
    </row>
    <row r="1090" spans="1:43">
      <c r="A1090" s="123" t="s">
        <v>9196</v>
      </c>
      <c r="B1090" s="123" t="s">
        <v>9197</v>
      </c>
      <c r="C1090" s="36">
        <v>43830</v>
      </c>
      <c r="D1090" s="124">
        <v>1.0188999999999999</v>
      </c>
      <c r="E1090" s="124">
        <v>1.6873</v>
      </c>
      <c r="F1090" s="125">
        <v>0.108076242876776</v>
      </c>
      <c r="G1090" s="36">
        <v>43829</v>
      </c>
      <c r="H1090" s="124">
        <v>1.0178</v>
      </c>
      <c r="I1090" s="125">
        <v>3.2779984878335302</v>
      </c>
      <c r="J1090" s="123" t="s">
        <v>12644</v>
      </c>
      <c r="K1090" s="125">
        <v>0.32493107522645398</v>
      </c>
      <c r="L1090" s="125">
        <v>0.80133198064367195</v>
      </c>
      <c r="M1090" s="130">
        <v>1.1079462372159099</v>
      </c>
      <c r="N1090" s="137">
        <f t="shared" si="176"/>
        <v>4.4317849488636396</v>
      </c>
      <c r="O1090" s="132">
        <f t="shared" si="177"/>
        <v>4.4317849488636395E-2</v>
      </c>
      <c r="P1090" s="134">
        <f t="shared" si="178"/>
        <v>1099</v>
      </c>
      <c r="Q1090" s="134">
        <v>1124</v>
      </c>
      <c r="R1090" s="134" t="str">
        <f t="shared" si="179"/>
        <v>1099/1124</v>
      </c>
      <c r="S1090" s="132">
        <f t="shared" si="180"/>
        <v>0.97775800711743777</v>
      </c>
      <c r="T1090" s="137">
        <f t="shared" si="181"/>
        <v>60</v>
      </c>
      <c r="U1090" s="133" t="e">
        <f ca="1">[1]!f_risk_annusharpe(A1090,"2019/9/30","2019/12/31",1,1,3)</f>
        <v>#NAME?</v>
      </c>
      <c r="V1090" s="134" t="e">
        <f t="shared" ca="1" si="182"/>
        <v>#NAME?</v>
      </c>
      <c r="W1090" s="134">
        <f t="shared" si="183"/>
        <v>1124</v>
      </c>
      <c r="X1090" s="134" t="e">
        <f t="shared" ca="1" si="184"/>
        <v>#NAME?</v>
      </c>
      <c r="Y1090" s="132" t="e">
        <f t="shared" ca="1" si="185"/>
        <v>#NAME?</v>
      </c>
      <c r="Z1090" s="137" t="e">
        <f t="shared" ca="1" si="186"/>
        <v>#NAME?</v>
      </c>
      <c r="AA1090" s="125">
        <v>1.7530886247031401</v>
      </c>
      <c r="AB1090" s="125">
        <v>3.2779984878335302</v>
      </c>
      <c r="AC1090" s="123" t="s">
        <v>12644</v>
      </c>
      <c r="AD1090" s="125">
        <v>-1.88290725351499</v>
      </c>
      <c r="AE1090" s="123" t="s">
        <v>12645</v>
      </c>
      <c r="AF1090" s="126">
        <v>0</v>
      </c>
      <c r="AG1090" s="123"/>
      <c r="AH1090" s="125">
        <v>14.217365429999999</v>
      </c>
      <c r="AI1090" s="123" t="s">
        <v>157</v>
      </c>
      <c r="AJ1090" s="123" t="s">
        <v>95</v>
      </c>
      <c r="AK1090" s="124">
        <v>14.8515787724</v>
      </c>
      <c r="AL1090" s="123" t="s">
        <v>159</v>
      </c>
      <c r="AM1090" s="36">
        <v>42745</v>
      </c>
      <c r="AN1090" s="123" t="s">
        <v>9271</v>
      </c>
      <c r="AO1090" s="123" t="s">
        <v>607</v>
      </c>
      <c r="AP1090" s="123" t="s">
        <v>317</v>
      </c>
      <c r="AQ1090" s="123" t="s">
        <v>170</v>
      </c>
    </row>
    <row r="1091" spans="1:43">
      <c r="A1091" s="123" t="s">
        <v>9198</v>
      </c>
      <c r="B1091" s="123" t="s">
        <v>9199</v>
      </c>
      <c r="C1091" s="36">
        <v>43830</v>
      </c>
      <c r="D1091" s="124">
        <v>0.92800000000000005</v>
      </c>
      <c r="E1091" s="124">
        <v>0.92800000000000005</v>
      </c>
      <c r="F1091" s="125">
        <v>0.107874865156419</v>
      </c>
      <c r="G1091" s="36">
        <v>43829</v>
      </c>
      <c r="H1091" s="124">
        <v>0.92700000000000005</v>
      </c>
      <c r="I1091" s="125">
        <v>3.2258064516129101</v>
      </c>
      <c r="J1091" s="123" t="s">
        <v>12646</v>
      </c>
      <c r="K1091" s="125">
        <v>0.32432432432432501</v>
      </c>
      <c r="L1091" s="125">
        <v>1.31004366812227</v>
      </c>
      <c r="M1091" s="130">
        <v>1.8660812294182201</v>
      </c>
      <c r="N1091" s="137">
        <f t="shared" si="176"/>
        <v>7.4643249176728803</v>
      </c>
      <c r="O1091" s="132">
        <f t="shared" si="177"/>
        <v>7.4643249176728807E-2</v>
      </c>
      <c r="P1091" s="134">
        <f t="shared" si="178"/>
        <v>1073</v>
      </c>
      <c r="Q1091" s="134">
        <v>1124</v>
      </c>
      <c r="R1091" s="134" t="str">
        <f t="shared" si="179"/>
        <v>1073/1124</v>
      </c>
      <c r="S1091" s="132">
        <f t="shared" si="180"/>
        <v>0.95462633451957291</v>
      </c>
      <c r="T1091" s="137">
        <f t="shared" si="181"/>
        <v>60</v>
      </c>
      <c r="U1091" s="133" t="e">
        <f ca="1">[1]!f_risk_annusharpe(A1091,"2019/9/30","2019/12/31",1,1,3)</f>
        <v>#NAME?</v>
      </c>
      <c r="V1091" s="134" t="e">
        <f t="shared" ca="1" si="182"/>
        <v>#NAME?</v>
      </c>
      <c r="W1091" s="134">
        <f t="shared" si="183"/>
        <v>1124</v>
      </c>
      <c r="X1091" s="134" t="e">
        <f t="shared" ca="1" si="184"/>
        <v>#NAME?</v>
      </c>
      <c r="Y1091" s="132" t="e">
        <f t="shared" ca="1" si="185"/>
        <v>#NAME?</v>
      </c>
      <c r="Z1091" s="137" t="e">
        <f t="shared" ca="1" si="186"/>
        <v>#NAME?</v>
      </c>
      <c r="AA1091" s="125">
        <v>2.4282560706401801</v>
      </c>
      <c r="AB1091" s="125">
        <v>3.2258064516129101</v>
      </c>
      <c r="AC1091" s="123" t="s">
        <v>12646</v>
      </c>
      <c r="AD1091" s="125">
        <v>-9.99030067895246</v>
      </c>
      <c r="AE1091" s="123" t="s">
        <v>12647</v>
      </c>
      <c r="AF1091" s="125">
        <v>-9.1976516634050807</v>
      </c>
      <c r="AG1091" s="123" t="s">
        <v>12648</v>
      </c>
      <c r="AH1091" s="125">
        <v>-7.2</v>
      </c>
      <c r="AI1091" s="123" t="s">
        <v>163</v>
      </c>
      <c r="AJ1091" s="123" t="s">
        <v>158</v>
      </c>
      <c r="AK1091" s="124">
        <v>3.4990425188000001</v>
      </c>
      <c r="AL1091" s="123" t="s">
        <v>159</v>
      </c>
      <c r="AM1091" s="36">
        <v>42153</v>
      </c>
      <c r="AN1091" s="123" t="s">
        <v>9271</v>
      </c>
      <c r="AO1091" s="123" t="s">
        <v>612</v>
      </c>
      <c r="AP1091" s="123" t="s">
        <v>228</v>
      </c>
      <c r="AQ1091" s="123" t="s">
        <v>185</v>
      </c>
    </row>
    <row r="1092" spans="1:43">
      <c r="A1092" s="123" t="s">
        <v>9200</v>
      </c>
      <c r="B1092" s="123" t="s">
        <v>9201</v>
      </c>
      <c r="C1092" s="36">
        <v>43830</v>
      </c>
      <c r="D1092" s="124">
        <v>1.0629</v>
      </c>
      <c r="E1092" s="124">
        <v>1.0629</v>
      </c>
      <c r="F1092" s="125">
        <v>2.8232636928285999E-2</v>
      </c>
      <c r="G1092" s="36">
        <v>43829</v>
      </c>
      <c r="H1092" s="124">
        <v>1.0626</v>
      </c>
      <c r="I1092" s="125">
        <v>3.01415002907539</v>
      </c>
      <c r="J1092" s="123" t="s">
        <v>12649</v>
      </c>
      <c r="K1092" s="125">
        <v>0.160196004523185</v>
      </c>
      <c r="L1092" s="125">
        <v>0.33984706881903598</v>
      </c>
      <c r="M1092" s="130">
        <v>0.73926642024452904</v>
      </c>
      <c r="N1092" s="137">
        <f t="shared" ref="N1092:N1125" si="187">M1092*4</f>
        <v>2.9570656809781162</v>
      </c>
      <c r="O1092" s="132">
        <f t="shared" ref="O1092:O1125" si="188">N1092/100</f>
        <v>2.9570656809781163E-2</v>
      </c>
      <c r="P1092" s="134">
        <f t="shared" ref="P1092:P1126" si="189">RANK(O1092,$O$3:$O$2000,0)</f>
        <v>1111</v>
      </c>
      <c r="Q1092" s="134">
        <v>1124</v>
      </c>
      <c r="R1092" s="134" t="str">
        <f t="shared" ref="R1092:R1126" si="190">P1092&amp;"/"&amp;Q1092</f>
        <v>1111/1124</v>
      </c>
      <c r="S1092" s="132">
        <f t="shared" ref="S1092:S1126" si="191">P1092/Q1092</f>
        <v>0.98843416370106763</v>
      </c>
      <c r="T1092" s="137">
        <f t="shared" ref="T1092:T1126" si="192">IF(S1092&gt;0.8,60,60+40/80%*(80%-S1092))</f>
        <v>60</v>
      </c>
      <c r="U1092" s="133" t="e">
        <f ca="1">[1]!f_risk_annusharpe(A1092,"2019/9/30","2019/12/31",1,1,3)</f>
        <v>#NAME?</v>
      </c>
      <c r="V1092" s="134" t="e">
        <f t="shared" ref="V1092:V1126" ca="1" si="193">RANK(U1092,$U$3:$U$1230,0)</f>
        <v>#NAME?</v>
      </c>
      <c r="W1092" s="134">
        <f t="shared" ref="W1092:W1126" si="194">Q1092</f>
        <v>1124</v>
      </c>
      <c r="X1092" s="134" t="e">
        <f t="shared" ref="X1092:X1126" ca="1" si="195">V1092&amp;"/"&amp;W1092</f>
        <v>#NAME?</v>
      </c>
      <c r="Y1092" s="132" t="e">
        <f t="shared" ref="Y1092:Y1126" ca="1" si="196">V1092/W1092</f>
        <v>#NAME?</v>
      </c>
      <c r="Z1092" s="137" t="e">
        <f t="shared" ref="Z1092:Z1126" ca="1" si="197">IF(Y1092&gt;0.8,60,60+40/80%*(80%-Y1092))</f>
        <v>#NAME?</v>
      </c>
      <c r="AA1092" s="125">
        <v>1.5768348623853199</v>
      </c>
      <c r="AB1092" s="125">
        <v>3.01415002907539</v>
      </c>
      <c r="AC1092" s="123" t="s">
        <v>12649</v>
      </c>
      <c r="AD1092" s="126">
        <v>0</v>
      </c>
      <c r="AE1092" s="123"/>
      <c r="AF1092" s="126">
        <v>0</v>
      </c>
      <c r="AG1092" s="123"/>
      <c r="AH1092" s="125">
        <v>6.29</v>
      </c>
      <c r="AI1092" s="123" t="s">
        <v>157</v>
      </c>
      <c r="AJ1092" s="123" t="s">
        <v>95</v>
      </c>
      <c r="AK1092" s="124">
        <v>1.1691761881</v>
      </c>
      <c r="AL1092" s="123" t="s">
        <v>159</v>
      </c>
      <c r="AM1092" s="36">
        <v>43167</v>
      </c>
      <c r="AN1092" s="123" t="s">
        <v>9271</v>
      </c>
      <c r="AO1092" s="123" t="s">
        <v>608</v>
      </c>
      <c r="AP1092" s="123" t="s">
        <v>511</v>
      </c>
      <c r="AQ1092" s="123" t="s">
        <v>483</v>
      </c>
    </row>
    <row r="1093" spans="1:43">
      <c r="A1093" s="123" t="s">
        <v>9202</v>
      </c>
      <c r="B1093" s="123" t="s">
        <v>9203</v>
      </c>
      <c r="C1093" s="36">
        <v>43830</v>
      </c>
      <c r="D1093" s="124">
        <v>1.1133</v>
      </c>
      <c r="E1093" s="124">
        <v>5.5294999999999996</v>
      </c>
      <c r="F1093" s="125">
        <v>1.7967837570746398E-2</v>
      </c>
      <c r="G1093" s="36">
        <v>43829</v>
      </c>
      <c r="H1093" s="124">
        <v>1.1131</v>
      </c>
      <c r="I1093" s="125">
        <v>2.95940072135393</v>
      </c>
      <c r="J1093" s="123" t="s">
        <v>12650</v>
      </c>
      <c r="K1093" s="125">
        <v>0.116906474820131</v>
      </c>
      <c r="L1093" s="125">
        <v>0.30633390395529803</v>
      </c>
      <c r="M1093" s="130">
        <v>0.74201429734865498</v>
      </c>
      <c r="N1093" s="137">
        <f t="shared" si="187"/>
        <v>2.9680571893946199</v>
      </c>
      <c r="O1093" s="132">
        <f t="shared" si="188"/>
        <v>2.9680571893946198E-2</v>
      </c>
      <c r="P1093" s="134">
        <f t="shared" si="189"/>
        <v>1110</v>
      </c>
      <c r="Q1093" s="134">
        <v>1124</v>
      </c>
      <c r="R1093" s="134" t="str">
        <f t="shared" si="190"/>
        <v>1110/1124</v>
      </c>
      <c r="S1093" s="132">
        <f t="shared" si="191"/>
        <v>0.98754448398576511</v>
      </c>
      <c r="T1093" s="137">
        <f t="shared" si="192"/>
        <v>60</v>
      </c>
      <c r="U1093" s="133" t="e">
        <f ca="1">[1]!f_risk_annusharpe(A1093,"2019/9/30","2019/12/31",1,1,3)</f>
        <v>#NAME?</v>
      </c>
      <c r="V1093" s="134" t="e">
        <f t="shared" ca="1" si="193"/>
        <v>#NAME?</v>
      </c>
      <c r="W1093" s="134">
        <f t="shared" si="194"/>
        <v>1124</v>
      </c>
      <c r="X1093" s="134" t="e">
        <f t="shared" ca="1" si="195"/>
        <v>#NAME?</v>
      </c>
      <c r="Y1093" s="132" t="e">
        <f t="shared" ca="1" si="196"/>
        <v>#NAME?</v>
      </c>
      <c r="Z1093" s="137" t="e">
        <f t="shared" ca="1" si="197"/>
        <v>#NAME?</v>
      </c>
      <c r="AA1093" s="125">
        <v>1.3380666302566799</v>
      </c>
      <c r="AB1093" s="125">
        <v>2.95940072135393</v>
      </c>
      <c r="AC1093" s="123" t="s">
        <v>12650</v>
      </c>
      <c r="AD1093" s="125">
        <v>3.3896731054977698</v>
      </c>
      <c r="AE1093" s="123" t="s">
        <v>12651</v>
      </c>
      <c r="AF1093" s="125">
        <v>7.7839093813534701</v>
      </c>
      <c r="AG1093" s="123" t="s">
        <v>12652</v>
      </c>
      <c r="AH1093" s="125">
        <v>11.33</v>
      </c>
      <c r="AI1093" s="123" t="s">
        <v>157</v>
      </c>
      <c r="AJ1093" s="123" t="s">
        <v>166</v>
      </c>
      <c r="AK1093" s="124">
        <v>2.3121364798999999</v>
      </c>
      <c r="AL1093" s="123" t="s">
        <v>159</v>
      </c>
      <c r="AM1093" s="36">
        <v>42230</v>
      </c>
      <c r="AN1093" s="123" t="s">
        <v>9271</v>
      </c>
      <c r="AO1093" s="123" t="s">
        <v>12653</v>
      </c>
      <c r="AP1093" s="123" t="s">
        <v>175</v>
      </c>
      <c r="AQ1093" s="123" t="s">
        <v>162</v>
      </c>
    </row>
    <row r="1094" spans="1:43">
      <c r="A1094" s="123" t="s">
        <v>9204</v>
      </c>
      <c r="B1094" s="123" t="s">
        <v>9205</v>
      </c>
      <c r="C1094" s="36">
        <v>43830</v>
      </c>
      <c r="D1094" s="124">
        <v>1.127</v>
      </c>
      <c r="E1094" s="124">
        <v>1.127</v>
      </c>
      <c r="F1094" s="125">
        <v>8.8809946714041896E-2</v>
      </c>
      <c r="G1094" s="36">
        <v>43829</v>
      </c>
      <c r="H1094" s="124">
        <v>1.1259999999999999</v>
      </c>
      <c r="I1094" s="125">
        <v>2.5477707006369399</v>
      </c>
      <c r="J1094" s="123" t="s">
        <v>12654</v>
      </c>
      <c r="K1094" s="125">
        <v>0.71492403932082305</v>
      </c>
      <c r="L1094" s="125">
        <v>1.9909502262443499</v>
      </c>
      <c r="M1094" s="130">
        <v>3.7753222836095701</v>
      </c>
      <c r="N1094" s="137">
        <f t="shared" si="187"/>
        <v>15.10128913443828</v>
      </c>
      <c r="O1094" s="132">
        <f t="shared" si="188"/>
        <v>0.15101289134438281</v>
      </c>
      <c r="P1094" s="134">
        <f t="shared" si="189"/>
        <v>873</v>
      </c>
      <c r="Q1094" s="134">
        <v>1124</v>
      </c>
      <c r="R1094" s="134" t="str">
        <f t="shared" si="190"/>
        <v>873/1124</v>
      </c>
      <c r="S1094" s="132">
        <f t="shared" si="191"/>
        <v>0.7766903914590747</v>
      </c>
      <c r="T1094" s="137">
        <f t="shared" si="192"/>
        <v>61.165480427046269</v>
      </c>
      <c r="U1094" s="133" t="e">
        <f ca="1">[1]!f_risk_annusharpe(A1094,"2019/9/30","2019/12/31",1,1,3)</f>
        <v>#NAME?</v>
      </c>
      <c r="V1094" s="134" t="e">
        <f t="shared" ca="1" si="193"/>
        <v>#NAME?</v>
      </c>
      <c r="W1094" s="134">
        <f t="shared" si="194"/>
        <v>1124</v>
      </c>
      <c r="X1094" s="134" t="e">
        <f t="shared" ca="1" si="195"/>
        <v>#NAME?</v>
      </c>
      <c r="Y1094" s="132" t="e">
        <f t="shared" ca="1" si="196"/>
        <v>#NAME?</v>
      </c>
      <c r="Z1094" s="137" t="e">
        <f t="shared" ca="1" si="197"/>
        <v>#NAME?</v>
      </c>
      <c r="AA1094" s="125">
        <v>4.1589648798521202</v>
      </c>
      <c r="AB1094" s="125">
        <v>2.5477707006369399</v>
      </c>
      <c r="AC1094" s="123" t="s">
        <v>12654</v>
      </c>
      <c r="AD1094" s="125">
        <v>1.89873417721518</v>
      </c>
      <c r="AE1094" s="123" t="s">
        <v>12655</v>
      </c>
      <c r="AF1094" s="125">
        <v>14.649033570701899</v>
      </c>
      <c r="AG1094" s="123" t="s">
        <v>12656</v>
      </c>
      <c r="AH1094" s="125">
        <v>12.7</v>
      </c>
      <c r="AI1094" s="123" t="s">
        <v>163</v>
      </c>
      <c r="AJ1094" s="123" t="s">
        <v>189</v>
      </c>
      <c r="AK1094" s="124">
        <v>3.5175116496999999</v>
      </c>
      <c r="AL1094" s="123" t="s">
        <v>159</v>
      </c>
      <c r="AM1094" s="36">
        <v>42335</v>
      </c>
      <c r="AN1094" s="123" t="s">
        <v>9271</v>
      </c>
      <c r="AO1094" s="123" t="s">
        <v>614</v>
      </c>
      <c r="AP1094" s="123" t="s">
        <v>240</v>
      </c>
      <c r="AQ1094" s="123" t="s">
        <v>207</v>
      </c>
    </row>
    <row r="1095" spans="1:43">
      <c r="A1095" s="123" t="s">
        <v>9206</v>
      </c>
      <c r="B1095" s="123" t="s">
        <v>9207</v>
      </c>
      <c r="C1095" s="36">
        <v>43830</v>
      </c>
      <c r="D1095" s="124">
        <v>0.82520000000000004</v>
      </c>
      <c r="E1095" s="124">
        <v>0.82520000000000004</v>
      </c>
      <c r="F1095" s="125">
        <v>3.6368044611477503E-2</v>
      </c>
      <c r="G1095" s="36">
        <v>43829</v>
      </c>
      <c r="H1095" s="124">
        <v>0.82489999999999997</v>
      </c>
      <c r="I1095" s="125">
        <v>2.47112877188626</v>
      </c>
      <c r="J1095" s="123" t="s">
        <v>12657</v>
      </c>
      <c r="K1095" s="125">
        <v>1.8513947173537399</v>
      </c>
      <c r="L1095" s="125">
        <v>5.2282580974241304</v>
      </c>
      <c r="M1095" s="130">
        <v>2.6368159203980102</v>
      </c>
      <c r="N1095" s="137">
        <f t="shared" si="187"/>
        <v>10.547263681592041</v>
      </c>
      <c r="O1095" s="132">
        <f t="shared" si="188"/>
        <v>0.10547263681592041</v>
      </c>
      <c r="P1095" s="134">
        <f t="shared" si="189"/>
        <v>1000</v>
      </c>
      <c r="Q1095" s="134">
        <v>1124</v>
      </c>
      <c r="R1095" s="134" t="str">
        <f t="shared" si="190"/>
        <v>1000/1124</v>
      </c>
      <c r="S1095" s="132">
        <f t="shared" si="191"/>
        <v>0.88967971530249113</v>
      </c>
      <c r="T1095" s="137">
        <f t="shared" si="192"/>
        <v>60</v>
      </c>
      <c r="U1095" s="133" t="e">
        <f ca="1">[1]!f_risk_annusharpe(A1095,"2019/9/30","2019/12/31",1,1,3)</f>
        <v>#NAME?</v>
      </c>
      <c r="V1095" s="134" t="e">
        <f t="shared" ca="1" si="193"/>
        <v>#NAME?</v>
      </c>
      <c r="W1095" s="134">
        <f t="shared" si="194"/>
        <v>1124</v>
      </c>
      <c r="X1095" s="134" t="e">
        <f t="shared" ca="1" si="195"/>
        <v>#NAME?</v>
      </c>
      <c r="Y1095" s="132" t="e">
        <f t="shared" ca="1" si="196"/>
        <v>#NAME?</v>
      </c>
      <c r="Z1095" s="137" t="e">
        <f t="shared" ca="1" si="197"/>
        <v>#NAME?</v>
      </c>
      <c r="AA1095" s="125">
        <v>0.65869724323006495</v>
      </c>
      <c r="AB1095" s="125">
        <v>2.47112877188626</v>
      </c>
      <c r="AC1095" s="123" t="s">
        <v>12657</v>
      </c>
      <c r="AD1095" s="125">
        <v>-16.2828446789084</v>
      </c>
      <c r="AE1095" s="123" t="s">
        <v>12658</v>
      </c>
      <c r="AF1095" s="126">
        <v>0</v>
      </c>
      <c r="AG1095" s="123"/>
      <c r="AH1095" s="125">
        <v>-17.48</v>
      </c>
      <c r="AI1095" s="123" t="s">
        <v>157</v>
      </c>
      <c r="AJ1095" s="123" t="s">
        <v>95</v>
      </c>
      <c r="AK1095" s="124">
        <v>0.54500690129999996</v>
      </c>
      <c r="AL1095" s="123" t="s">
        <v>159</v>
      </c>
      <c r="AM1095" s="36">
        <v>42979</v>
      </c>
      <c r="AN1095" s="123" t="s">
        <v>9271</v>
      </c>
      <c r="AO1095" s="123" t="s">
        <v>12371</v>
      </c>
      <c r="AP1095" s="123" t="s">
        <v>343</v>
      </c>
      <c r="AQ1095" s="123" t="s">
        <v>173</v>
      </c>
    </row>
    <row r="1096" spans="1:43">
      <c r="A1096" s="123" t="s">
        <v>9208</v>
      </c>
      <c r="B1096" s="123" t="s">
        <v>9209</v>
      </c>
      <c r="C1096" s="36">
        <v>43830</v>
      </c>
      <c r="D1096" s="124">
        <v>1.0264</v>
      </c>
      <c r="E1096" s="124">
        <v>1.0264</v>
      </c>
      <c r="F1096" s="125">
        <v>0.12681689591260201</v>
      </c>
      <c r="G1096" s="36">
        <v>43829</v>
      </c>
      <c r="H1096" s="124">
        <v>1.0250999999999999</v>
      </c>
      <c r="I1096" s="125">
        <v>2.3024020731585702</v>
      </c>
      <c r="J1096" s="123" t="s">
        <v>12659</v>
      </c>
      <c r="K1096" s="125">
        <v>0.195236235845373</v>
      </c>
      <c r="L1096" s="125">
        <v>0.489524182494605</v>
      </c>
      <c r="M1096" s="130">
        <v>0.67680235409513501</v>
      </c>
      <c r="N1096" s="137">
        <f t="shared" si="187"/>
        <v>2.70720941638054</v>
      </c>
      <c r="O1096" s="132">
        <f t="shared" si="188"/>
        <v>2.7072094163805401E-2</v>
      </c>
      <c r="P1096" s="134">
        <f t="shared" si="189"/>
        <v>1113</v>
      </c>
      <c r="Q1096" s="134">
        <v>1124</v>
      </c>
      <c r="R1096" s="134" t="str">
        <f t="shared" si="190"/>
        <v>1113/1124</v>
      </c>
      <c r="S1096" s="132">
        <f t="shared" si="191"/>
        <v>0.99021352313167255</v>
      </c>
      <c r="T1096" s="137">
        <f t="shared" si="192"/>
        <v>60</v>
      </c>
      <c r="U1096" s="133" t="e">
        <f ca="1">[1]!f_risk_annusharpe(A1096,"2019/9/30","2019/12/31",1,1,3)</f>
        <v>#NAME?</v>
      </c>
      <c r="V1096" s="134" t="e">
        <f t="shared" ca="1" si="193"/>
        <v>#NAME?</v>
      </c>
      <c r="W1096" s="134">
        <f t="shared" si="194"/>
        <v>1124</v>
      </c>
      <c r="X1096" s="134" t="e">
        <f t="shared" ca="1" si="195"/>
        <v>#NAME?</v>
      </c>
      <c r="Y1096" s="132" t="e">
        <f t="shared" ca="1" si="196"/>
        <v>#NAME?</v>
      </c>
      <c r="Z1096" s="137" t="e">
        <f t="shared" ca="1" si="197"/>
        <v>#NAME?</v>
      </c>
      <c r="AA1096" s="125">
        <v>0.87469287469286505</v>
      </c>
      <c r="AB1096" s="125">
        <v>2.3024020731585702</v>
      </c>
      <c r="AC1096" s="123" t="s">
        <v>12659</v>
      </c>
      <c r="AD1096" s="126">
        <v>0</v>
      </c>
      <c r="AE1096" s="123"/>
      <c r="AF1096" s="126">
        <v>0</v>
      </c>
      <c r="AG1096" s="123"/>
      <c r="AH1096" s="125">
        <v>2.64</v>
      </c>
      <c r="AI1096" s="123" t="s">
        <v>157</v>
      </c>
      <c r="AJ1096" s="123" t="s">
        <v>95</v>
      </c>
      <c r="AK1096" s="124">
        <v>0.5863349336</v>
      </c>
      <c r="AL1096" s="123" t="s">
        <v>159</v>
      </c>
      <c r="AM1096" s="36">
        <v>43363</v>
      </c>
      <c r="AN1096" s="123" t="s">
        <v>9271</v>
      </c>
      <c r="AO1096" s="123" t="s">
        <v>12660</v>
      </c>
      <c r="AP1096" s="123" t="s">
        <v>385</v>
      </c>
      <c r="AQ1096" s="123" t="s">
        <v>409</v>
      </c>
    </row>
    <row r="1097" spans="1:43">
      <c r="A1097" s="123" t="s">
        <v>9210</v>
      </c>
      <c r="B1097" s="123" t="s">
        <v>9211</v>
      </c>
      <c r="C1097" s="36">
        <v>43830</v>
      </c>
      <c r="D1097" s="124">
        <v>1.141</v>
      </c>
      <c r="E1097" s="124">
        <v>1.141</v>
      </c>
      <c r="F1097" s="125">
        <v>0</v>
      </c>
      <c r="G1097" s="36">
        <v>43829</v>
      </c>
      <c r="H1097" s="124">
        <v>1.141</v>
      </c>
      <c r="I1097" s="125">
        <v>2.0572450805008899</v>
      </c>
      <c r="J1097" s="123" t="s">
        <v>12661</v>
      </c>
      <c r="K1097" s="125">
        <v>0.52863436123348095</v>
      </c>
      <c r="L1097" s="125">
        <v>1.7841213202497801</v>
      </c>
      <c r="M1097" s="130">
        <v>2.8854824165915298</v>
      </c>
      <c r="N1097" s="137">
        <f t="shared" si="187"/>
        <v>11.541929666366119</v>
      </c>
      <c r="O1097" s="132">
        <f t="shared" si="188"/>
        <v>0.11541929666366119</v>
      </c>
      <c r="P1097" s="134">
        <f t="shared" si="189"/>
        <v>975</v>
      </c>
      <c r="Q1097" s="134">
        <v>1124</v>
      </c>
      <c r="R1097" s="134" t="str">
        <f t="shared" si="190"/>
        <v>975/1124</v>
      </c>
      <c r="S1097" s="132">
        <f t="shared" si="191"/>
        <v>0.86743772241992878</v>
      </c>
      <c r="T1097" s="137">
        <f t="shared" si="192"/>
        <v>60</v>
      </c>
      <c r="U1097" s="133" t="e">
        <f ca="1">[1]!f_risk_annusharpe(A1097,"2019/9/30","2019/12/31",1,1,3)</f>
        <v>#NAME?</v>
      </c>
      <c r="V1097" s="134" t="e">
        <f t="shared" ca="1" si="193"/>
        <v>#NAME?</v>
      </c>
      <c r="W1097" s="134">
        <f t="shared" si="194"/>
        <v>1124</v>
      </c>
      <c r="X1097" s="134" t="e">
        <f t="shared" ca="1" si="195"/>
        <v>#NAME?</v>
      </c>
      <c r="Y1097" s="132" t="e">
        <f t="shared" ca="1" si="196"/>
        <v>#NAME?</v>
      </c>
      <c r="Z1097" s="137" t="e">
        <f t="shared" ca="1" si="197"/>
        <v>#NAME?</v>
      </c>
      <c r="AA1097" s="125">
        <v>4.0109389243391096</v>
      </c>
      <c r="AB1097" s="125">
        <v>2.0572450805008899</v>
      </c>
      <c r="AC1097" s="123" t="s">
        <v>12661</v>
      </c>
      <c r="AD1097" s="125">
        <v>7.2368421052631504</v>
      </c>
      <c r="AE1097" s="123" t="s">
        <v>12662</v>
      </c>
      <c r="AF1097" s="126">
        <v>0</v>
      </c>
      <c r="AG1097" s="123"/>
      <c r="AH1097" s="125">
        <v>14.1</v>
      </c>
      <c r="AI1097" s="123" t="s">
        <v>157</v>
      </c>
      <c r="AJ1097" s="123" t="s">
        <v>95</v>
      </c>
      <c r="AK1097" s="124">
        <v>1.7223590610999999</v>
      </c>
      <c r="AL1097" s="123" t="s">
        <v>159</v>
      </c>
      <c r="AM1097" s="36">
        <v>42804</v>
      </c>
      <c r="AN1097" s="123" t="s">
        <v>9271</v>
      </c>
      <c r="AO1097" s="123" t="s">
        <v>12527</v>
      </c>
      <c r="AP1097" s="123" t="s">
        <v>270</v>
      </c>
      <c r="AQ1097" s="123" t="s">
        <v>207</v>
      </c>
    </row>
    <row r="1098" spans="1:43">
      <c r="A1098" s="123" t="s">
        <v>9212</v>
      </c>
      <c r="B1098" s="123" t="s">
        <v>9213</v>
      </c>
      <c r="C1098" s="36">
        <v>43830</v>
      </c>
      <c r="D1098" s="124">
        <v>1.0737000000000001</v>
      </c>
      <c r="E1098" s="124">
        <v>1.1097999999999999</v>
      </c>
      <c r="F1098" s="125">
        <v>0.20531964535700201</v>
      </c>
      <c r="G1098" s="36">
        <v>43829</v>
      </c>
      <c r="H1098" s="124">
        <v>1.0714999999999999</v>
      </c>
      <c r="I1098" s="125">
        <v>1.6103313449222501</v>
      </c>
      <c r="J1098" s="123" t="s">
        <v>12663</v>
      </c>
      <c r="K1098" s="125">
        <v>0.72232645403378004</v>
      </c>
      <c r="L1098" s="125">
        <v>2.0530505962875298</v>
      </c>
      <c r="M1098" s="130">
        <v>2.7169372738487798</v>
      </c>
      <c r="N1098" s="137">
        <f t="shared" si="187"/>
        <v>10.867749095395119</v>
      </c>
      <c r="O1098" s="132">
        <f t="shared" si="188"/>
        <v>0.1086774909539512</v>
      </c>
      <c r="P1098" s="134">
        <f t="shared" si="189"/>
        <v>993</v>
      </c>
      <c r="Q1098" s="134">
        <v>1124</v>
      </c>
      <c r="R1098" s="134" t="str">
        <f t="shared" si="190"/>
        <v>993/1124</v>
      </c>
      <c r="S1098" s="132">
        <f t="shared" si="191"/>
        <v>0.88345195729537362</v>
      </c>
      <c r="T1098" s="137">
        <f t="shared" si="192"/>
        <v>60</v>
      </c>
      <c r="U1098" s="133" t="e">
        <f ca="1">[1]!f_risk_annusharpe(A1098,"2019/9/30","2019/12/31",1,1,3)</f>
        <v>#NAME?</v>
      </c>
      <c r="V1098" s="134" t="e">
        <f t="shared" ca="1" si="193"/>
        <v>#NAME?</v>
      </c>
      <c r="W1098" s="134">
        <f t="shared" si="194"/>
        <v>1124</v>
      </c>
      <c r="X1098" s="134" t="e">
        <f t="shared" ca="1" si="195"/>
        <v>#NAME?</v>
      </c>
      <c r="Y1098" s="132" t="e">
        <f t="shared" ca="1" si="196"/>
        <v>#NAME?</v>
      </c>
      <c r="Z1098" s="137" t="e">
        <f t="shared" ca="1" si="197"/>
        <v>#NAME?</v>
      </c>
      <c r="AA1098" s="125">
        <v>3.9499177836016601</v>
      </c>
      <c r="AB1098" s="125">
        <v>1.6103313449222501</v>
      </c>
      <c r="AC1098" s="123" t="s">
        <v>12663</v>
      </c>
      <c r="AD1098" s="125">
        <v>2.1805981783052899</v>
      </c>
      <c r="AE1098" s="123" t="s">
        <v>12664</v>
      </c>
      <c r="AF1098" s="125">
        <v>11.0378845830834</v>
      </c>
      <c r="AG1098" s="123" t="s">
        <v>12665</v>
      </c>
      <c r="AH1098" s="125">
        <v>11.06009216</v>
      </c>
      <c r="AI1098" s="123" t="s">
        <v>163</v>
      </c>
      <c r="AJ1098" s="123" t="s">
        <v>189</v>
      </c>
      <c r="AK1098" s="124">
        <v>2.9692302508999999</v>
      </c>
      <c r="AL1098" s="123" t="s">
        <v>159</v>
      </c>
      <c r="AM1098" s="36">
        <v>42733</v>
      </c>
      <c r="AN1098" s="123" t="s">
        <v>9271</v>
      </c>
      <c r="AO1098" s="123" t="s">
        <v>12666</v>
      </c>
      <c r="AP1098" s="123" t="s">
        <v>369</v>
      </c>
      <c r="AQ1098" s="123" t="s">
        <v>173</v>
      </c>
    </row>
    <row r="1099" spans="1:43">
      <c r="A1099" s="123" t="s">
        <v>9214</v>
      </c>
      <c r="B1099" s="123" t="s">
        <v>9215</v>
      </c>
      <c r="C1099" s="36">
        <v>43830</v>
      </c>
      <c r="D1099" s="124">
        <v>1.0609</v>
      </c>
      <c r="E1099" s="124">
        <v>1.6205000000000001</v>
      </c>
      <c r="F1099" s="125">
        <v>4.7152018106371103E-2</v>
      </c>
      <c r="G1099" s="36">
        <v>43829</v>
      </c>
      <c r="H1099" s="124">
        <v>1.0604</v>
      </c>
      <c r="I1099" s="125">
        <v>0.55924170616114499</v>
      </c>
      <c r="J1099" s="123" t="s">
        <v>12667</v>
      </c>
      <c r="K1099" s="125">
        <v>0.27410207939507403</v>
      </c>
      <c r="L1099" s="125">
        <v>0.511605873993352</v>
      </c>
      <c r="M1099" s="130">
        <v>0.27410207939507403</v>
      </c>
      <c r="N1099" s="137">
        <f t="shared" si="187"/>
        <v>1.0964083175802961</v>
      </c>
      <c r="O1099" s="132">
        <f t="shared" si="188"/>
        <v>1.0964083175802962E-2</v>
      </c>
      <c r="P1099" s="134">
        <f t="shared" si="189"/>
        <v>1117</v>
      </c>
      <c r="Q1099" s="134">
        <v>1124</v>
      </c>
      <c r="R1099" s="134" t="str">
        <f t="shared" si="190"/>
        <v>1117/1124</v>
      </c>
      <c r="S1099" s="132">
        <f t="shared" si="191"/>
        <v>0.99377224199288261</v>
      </c>
      <c r="T1099" s="137">
        <f t="shared" si="192"/>
        <v>60</v>
      </c>
      <c r="U1099" s="133" t="e">
        <f ca="1">[1]!f_risk_annusharpe(A1099,"2019/9/30","2019/12/31",1,1,3)</f>
        <v>#NAME?</v>
      </c>
      <c r="V1099" s="134" t="e">
        <f t="shared" ca="1" si="193"/>
        <v>#NAME?</v>
      </c>
      <c r="W1099" s="134">
        <f t="shared" si="194"/>
        <v>1124</v>
      </c>
      <c r="X1099" s="134" t="e">
        <f t="shared" ca="1" si="195"/>
        <v>#NAME?</v>
      </c>
      <c r="Y1099" s="132" t="e">
        <f t="shared" ca="1" si="196"/>
        <v>#NAME?</v>
      </c>
      <c r="Z1099" s="137" t="e">
        <f t="shared" ca="1" si="197"/>
        <v>#NAME?</v>
      </c>
      <c r="AA1099" s="125">
        <v>0.179414542020785</v>
      </c>
      <c r="AB1099" s="125">
        <v>0.55924170616114499</v>
      </c>
      <c r="AC1099" s="123" t="s">
        <v>12667</v>
      </c>
      <c r="AD1099" s="125">
        <v>3.1000971817298399</v>
      </c>
      <c r="AE1099" s="123" t="s">
        <v>12668</v>
      </c>
      <c r="AF1099" s="125">
        <v>5.9840159840159899</v>
      </c>
      <c r="AG1099" s="123" t="s">
        <v>12669</v>
      </c>
      <c r="AH1099" s="125">
        <v>62.046746140000003</v>
      </c>
      <c r="AI1099" s="123" t="s">
        <v>157</v>
      </c>
      <c r="AJ1099" s="123" t="s">
        <v>189</v>
      </c>
      <c r="AK1099" s="124">
        <v>6.0542895549000004</v>
      </c>
      <c r="AL1099" s="123" t="s">
        <v>159</v>
      </c>
      <c r="AM1099" s="36">
        <v>41520</v>
      </c>
      <c r="AN1099" s="123" t="s">
        <v>9271</v>
      </c>
      <c r="AO1099" s="123" t="s">
        <v>12670</v>
      </c>
      <c r="AP1099" s="123" t="s">
        <v>246</v>
      </c>
      <c r="AQ1099" s="123" t="s">
        <v>183</v>
      </c>
    </row>
    <row r="1100" spans="1:43">
      <c r="A1100" s="123" t="s">
        <v>9216</v>
      </c>
      <c r="B1100" s="123" t="s">
        <v>9217</v>
      </c>
      <c r="C1100" s="36">
        <v>43830</v>
      </c>
      <c r="D1100" s="124">
        <v>1.0031000000000001</v>
      </c>
      <c r="E1100" s="124">
        <v>1.0031000000000001</v>
      </c>
      <c r="F1100" s="125">
        <v>0</v>
      </c>
      <c r="G1100" s="36">
        <v>43829</v>
      </c>
      <c r="H1100" s="124">
        <v>1.0031000000000001</v>
      </c>
      <c r="I1100" s="125">
        <v>0.25987006496753201</v>
      </c>
      <c r="J1100" s="123" t="s">
        <v>12671</v>
      </c>
      <c r="K1100" s="125">
        <v>-9.9681020733641303E-3</v>
      </c>
      <c r="L1100" s="125">
        <v>-1.9934217083621801E-2</v>
      </c>
      <c r="M1100" s="130">
        <v>-4.9820645675562499E-2</v>
      </c>
      <c r="N1100" s="137">
        <f t="shared" si="187"/>
        <v>-0.19928258270224999</v>
      </c>
      <c r="O1100" s="132">
        <f t="shared" si="188"/>
        <v>-1.9928258270225001E-3</v>
      </c>
      <c r="P1100" s="134">
        <f t="shared" si="189"/>
        <v>1119</v>
      </c>
      <c r="Q1100" s="134">
        <v>1124</v>
      </c>
      <c r="R1100" s="134" t="str">
        <f t="shared" si="190"/>
        <v>1119/1124</v>
      </c>
      <c r="S1100" s="132">
        <f t="shared" si="191"/>
        <v>0.99555160142348753</v>
      </c>
      <c r="T1100" s="137">
        <f t="shared" si="192"/>
        <v>60</v>
      </c>
      <c r="U1100" s="133" t="e">
        <f ca="1">[1]!f_risk_annusharpe(A1100,"2019/9/30","2019/12/31",1,1,3)</f>
        <v>#NAME?</v>
      </c>
      <c r="V1100" s="134" t="e">
        <f t="shared" ca="1" si="193"/>
        <v>#NAME?</v>
      </c>
      <c r="W1100" s="134">
        <f t="shared" si="194"/>
        <v>1124</v>
      </c>
      <c r="X1100" s="134" t="e">
        <f t="shared" ca="1" si="195"/>
        <v>#NAME?</v>
      </c>
      <c r="Y1100" s="132" t="e">
        <f t="shared" ca="1" si="196"/>
        <v>#NAME?</v>
      </c>
      <c r="Z1100" s="137" t="e">
        <f t="shared" ca="1" si="197"/>
        <v>#NAME?</v>
      </c>
      <c r="AA1100" s="125">
        <v>-0.109539932284393</v>
      </c>
      <c r="AB1100" s="125">
        <v>0.25987006496753201</v>
      </c>
      <c r="AC1100" s="123" t="s">
        <v>12671</v>
      </c>
      <c r="AD1100" s="126">
        <v>0</v>
      </c>
      <c r="AE1100" s="123"/>
      <c r="AF1100" s="126">
        <v>0</v>
      </c>
      <c r="AG1100" s="123"/>
      <c r="AH1100" s="125">
        <v>0.31000000000000999</v>
      </c>
      <c r="AI1100" s="123" t="s">
        <v>157</v>
      </c>
      <c r="AJ1100" s="123" t="s">
        <v>95</v>
      </c>
      <c r="AK1100" s="124">
        <v>1.9188214619999999</v>
      </c>
      <c r="AL1100" s="123" t="s">
        <v>159</v>
      </c>
      <c r="AM1100" s="36">
        <v>43460</v>
      </c>
      <c r="AN1100" s="123" t="s">
        <v>9271</v>
      </c>
      <c r="AO1100" s="123" t="s">
        <v>11182</v>
      </c>
      <c r="AP1100" s="123" t="s">
        <v>385</v>
      </c>
      <c r="AQ1100" s="123" t="s">
        <v>177</v>
      </c>
    </row>
    <row r="1101" spans="1:43">
      <c r="A1101" s="123" t="s">
        <v>9218</v>
      </c>
      <c r="B1101" s="123" t="s">
        <v>9219</v>
      </c>
      <c r="C1101" s="36">
        <v>43830</v>
      </c>
      <c r="D1101" s="124">
        <v>1.0054000000000001</v>
      </c>
      <c r="E1101" s="124">
        <v>1.0054000000000001</v>
      </c>
      <c r="F1101" s="125">
        <v>6.9672539066402403E-2</v>
      </c>
      <c r="G1101" s="36">
        <v>43829</v>
      </c>
      <c r="H1101" s="124">
        <v>1.0046999999999999</v>
      </c>
      <c r="I1101" s="125">
        <v>0.25927403270843202</v>
      </c>
      <c r="J1101" s="123" t="s">
        <v>12672</v>
      </c>
      <c r="K1101" s="125">
        <v>0.711209055394181</v>
      </c>
      <c r="L1101" s="125">
        <v>1.79204211805205</v>
      </c>
      <c r="M1101" s="130">
        <v>2.4141794845675899</v>
      </c>
      <c r="N1101" s="137">
        <f t="shared" si="187"/>
        <v>9.6567179382703596</v>
      </c>
      <c r="O1101" s="132">
        <f t="shared" si="188"/>
        <v>9.6567179382703594E-2</v>
      </c>
      <c r="P1101" s="134">
        <f t="shared" si="189"/>
        <v>1024</v>
      </c>
      <c r="Q1101" s="134">
        <v>1124</v>
      </c>
      <c r="R1101" s="134" t="str">
        <f t="shared" si="190"/>
        <v>1024/1124</v>
      </c>
      <c r="S1101" s="132">
        <f t="shared" si="191"/>
        <v>0.91103202846975084</v>
      </c>
      <c r="T1101" s="137">
        <f t="shared" si="192"/>
        <v>60</v>
      </c>
      <c r="U1101" s="133" t="e">
        <f ca="1">[1]!f_risk_annusharpe(A1101,"2019/9/30","2019/12/31",1,1,3)</f>
        <v>#NAME?</v>
      </c>
      <c r="V1101" s="134" t="e">
        <f t="shared" ca="1" si="193"/>
        <v>#NAME?</v>
      </c>
      <c r="W1101" s="134">
        <f t="shared" si="194"/>
        <v>1124</v>
      </c>
      <c r="X1101" s="134" t="e">
        <f t="shared" ca="1" si="195"/>
        <v>#NAME?</v>
      </c>
      <c r="Y1101" s="132" t="e">
        <f t="shared" ca="1" si="196"/>
        <v>#NAME?</v>
      </c>
      <c r="Z1101" s="137" t="e">
        <f t="shared" ca="1" si="197"/>
        <v>#NAME?</v>
      </c>
      <c r="AA1101" s="125">
        <v>3.7350392075938998</v>
      </c>
      <c r="AB1101" s="125">
        <v>0.25927403270843202</v>
      </c>
      <c r="AC1101" s="123" t="s">
        <v>12672</v>
      </c>
      <c r="AD1101" s="126">
        <v>0</v>
      </c>
      <c r="AE1101" s="123"/>
      <c r="AF1101" s="126">
        <v>0</v>
      </c>
      <c r="AG1101" s="123"/>
      <c r="AH1101" s="125">
        <v>0.54000000000000703</v>
      </c>
      <c r="AI1101" s="123" t="s">
        <v>163</v>
      </c>
      <c r="AJ1101" s="123" t="s">
        <v>95</v>
      </c>
      <c r="AK1101" s="124">
        <v>2.9348953161</v>
      </c>
      <c r="AL1101" s="123" t="s">
        <v>159</v>
      </c>
      <c r="AM1101" s="36">
        <v>43171</v>
      </c>
      <c r="AN1101" s="123" t="s">
        <v>9271</v>
      </c>
      <c r="AO1101" s="123" t="s">
        <v>12673</v>
      </c>
      <c r="AP1101" s="123" t="s">
        <v>249</v>
      </c>
      <c r="AQ1101" s="123" t="s">
        <v>185</v>
      </c>
    </row>
    <row r="1102" spans="1:43">
      <c r="A1102" s="123" t="s">
        <v>9220</v>
      </c>
      <c r="B1102" s="123" t="s">
        <v>9221</v>
      </c>
      <c r="C1102" s="36">
        <v>43830</v>
      </c>
      <c r="D1102" s="124">
        <v>1.3384</v>
      </c>
      <c r="E1102" s="124">
        <v>1.3384</v>
      </c>
      <c r="F1102" s="125">
        <v>0.69214565151971896</v>
      </c>
      <c r="G1102" s="36">
        <v>43829</v>
      </c>
      <c r="H1102" s="124">
        <v>1.3291999999999999</v>
      </c>
      <c r="I1102" s="126">
        <v>0</v>
      </c>
      <c r="J1102" s="123"/>
      <c r="K1102" s="125">
        <v>3.1363181012560699</v>
      </c>
      <c r="L1102" s="125">
        <v>10.074841681059301</v>
      </c>
      <c r="M1102" s="130">
        <v>14.4322845417237</v>
      </c>
      <c r="N1102" s="137">
        <f t="shared" si="187"/>
        <v>57.729138166894799</v>
      </c>
      <c r="O1102" s="132">
        <f t="shared" si="188"/>
        <v>0.577291381668948</v>
      </c>
      <c r="P1102" s="134">
        <f t="shared" si="189"/>
        <v>89</v>
      </c>
      <c r="Q1102" s="134">
        <v>1124</v>
      </c>
      <c r="R1102" s="134" t="str">
        <f t="shared" si="190"/>
        <v>89/1124</v>
      </c>
      <c r="S1102" s="132">
        <f t="shared" si="191"/>
        <v>7.9181494661921703E-2</v>
      </c>
      <c r="T1102" s="137">
        <f t="shared" si="192"/>
        <v>96.040925266903912</v>
      </c>
      <c r="U1102" s="133" t="e">
        <f ca="1">[1]!f_risk_annusharpe(A1102,"2019/9/30","2019/12/31",1,1,3)</f>
        <v>#NAME?</v>
      </c>
      <c r="V1102" s="134" t="e">
        <f t="shared" ca="1" si="193"/>
        <v>#NAME?</v>
      </c>
      <c r="W1102" s="134">
        <f t="shared" si="194"/>
        <v>1124</v>
      </c>
      <c r="X1102" s="134" t="e">
        <f t="shared" ca="1" si="195"/>
        <v>#NAME?</v>
      </c>
      <c r="Y1102" s="132" t="e">
        <f t="shared" ca="1" si="196"/>
        <v>#NAME?</v>
      </c>
      <c r="Z1102" s="137" t="e">
        <f t="shared" ca="1" si="197"/>
        <v>#NAME?</v>
      </c>
      <c r="AA1102" s="125">
        <v>29.027282367685299</v>
      </c>
      <c r="AB1102" s="126">
        <v>0</v>
      </c>
      <c r="AC1102" s="123"/>
      <c r="AD1102" s="126">
        <v>0</v>
      </c>
      <c r="AE1102" s="123"/>
      <c r="AF1102" s="126">
        <v>0</v>
      </c>
      <c r="AG1102" s="123"/>
      <c r="AH1102" s="125">
        <v>33.840000000000003</v>
      </c>
      <c r="AI1102" s="123" t="s">
        <v>157</v>
      </c>
      <c r="AJ1102" s="123" t="s">
        <v>95</v>
      </c>
      <c r="AK1102" s="124">
        <v>1.2723950400999999</v>
      </c>
      <c r="AL1102" s="123" t="s">
        <v>159</v>
      </c>
      <c r="AM1102" s="36">
        <v>43549</v>
      </c>
      <c r="AN1102" s="123" t="s">
        <v>9271</v>
      </c>
      <c r="AO1102" s="123" t="s">
        <v>10517</v>
      </c>
      <c r="AP1102" s="123" t="s">
        <v>470</v>
      </c>
      <c r="AQ1102" s="123" t="s">
        <v>173</v>
      </c>
    </row>
    <row r="1103" spans="1:43">
      <c r="A1103" s="123" t="s">
        <v>9222</v>
      </c>
      <c r="B1103" s="123" t="s">
        <v>9223</v>
      </c>
      <c r="C1103" s="36">
        <v>43830</v>
      </c>
      <c r="D1103" s="124">
        <v>1.0986</v>
      </c>
      <c r="E1103" s="124">
        <v>1.0986</v>
      </c>
      <c r="F1103" s="125">
        <v>0.47558075727090698</v>
      </c>
      <c r="G1103" s="36">
        <v>43829</v>
      </c>
      <c r="H1103" s="124">
        <v>1.0933999999999999</v>
      </c>
      <c r="I1103" s="126">
        <v>0</v>
      </c>
      <c r="J1103" s="123"/>
      <c r="K1103" s="125">
        <v>1.70338826143307</v>
      </c>
      <c r="L1103" s="125">
        <v>6.7119961146187404</v>
      </c>
      <c r="M1103" s="130">
        <v>10.3012048192771</v>
      </c>
      <c r="N1103" s="137">
        <f t="shared" si="187"/>
        <v>41.204819277108399</v>
      </c>
      <c r="O1103" s="132">
        <f t="shared" si="188"/>
        <v>0.41204819277108401</v>
      </c>
      <c r="P1103" s="134">
        <f t="shared" si="189"/>
        <v>320</v>
      </c>
      <c r="Q1103" s="134">
        <v>1124</v>
      </c>
      <c r="R1103" s="134" t="str">
        <f t="shared" si="190"/>
        <v>320/1124</v>
      </c>
      <c r="S1103" s="132">
        <f t="shared" si="191"/>
        <v>0.28469750889679718</v>
      </c>
      <c r="T1103" s="137">
        <f t="shared" si="192"/>
        <v>85.765124555160142</v>
      </c>
      <c r="U1103" s="133" t="e">
        <f ca="1">[1]!f_risk_annusharpe(A1103,"2019/9/30","2019/12/31",1,1,3)</f>
        <v>#NAME?</v>
      </c>
      <c r="V1103" s="134" t="e">
        <f t="shared" ca="1" si="193"/>
        <v>#NAME?</v>
      </c>
      <c r="W1103" s="134">
        <f t="shared" si="194"/>
        <v>1124</v>
      </c>
      <c r="X1103" s="134" t="e">
        <f t="shared" ca="1" si="195"/>
        <v>#NAME?</v>
      </c>
      <c r="Y1103" s="132" t="e">
        <f t="shared" ca="1" si="196"/>
        <v>#NAME?</v>
      </c>
      <c r="Z1103" s="137" t="e">
        <f t="shared" ca="1" si="197"/>
        <v>#NAME?</v>
      </c>
      <c r="AA1103" s="126">
        <v>0</v>
      </c>
      <c r="AB1103" s="126">
        <v>0</v>
      </c>
      <c r="AC1103" s="123"/>
      <c r="AD1103" s="126">
        <v>0</v>
      </c>
      <c r="AE1103" s="123"/>
      <c r="AF1103" s="126">
        <v>0</v>
      </c>
      <c r="AG1103" s="123"/>
      <c r="AH1103" s="125">
        <v>9.86</v>
      </c>
      <c r="AI1103" s="123" t="s">
        <v>157</v>
      </c>
      <c r="AJ1103" s="123" t="s">
        <v>95</v>
      </c>
      <c r="AK1103" s="124">
        <v>1.9999987684</v>
      </c>
      <c r="AL1103" s="123" t="s">
        <v>159</v>
      </c>
      <c r="AM1103" s="36">
        <v>43727</v>
      </c>
      <c r="AN1103" s="123" t="s">
        <v>9271</v>
      </c>
      <c r="AO1103" s="123" t="s">
        <v>417</v>
      </c>
      <c r="AP1103" s="123" t="s">
        <v>617</v>
      </c>
      <c r="AQ1103" s="123" t="s">
        <v>181</v>
      </c>
    </row>
    <row r="1104" spans="1:43">
      <c r="A1104" s="123" t="s">
        <v>9224</v>
      </c>
      <c r="B1104" s="123" t="s">
        <v>9225</v>
      </c>
      <c r="C1104" s="36">
        <v>43830</v>
      </c>
      <c r="D1104" s="124">
        <v>1.1893</v>
      </c>
      <c r="E1104" s="124">
        <v>1.1893</v>
      </c>
      <c r="F1104" s="125">
        <v>0.17688679245282901</v>
      </c>
      <c r="G1104" s="36">
        <v>43829</v>
      </c>
      <c r="H1104" s="124">
        <v>1.1872</v>
      </c>
      <c r="I1104" s="126">
        <v>0</v>
      </c>
      <c r="J1104" s="123"/>
      <c r="K1104" s="125">
        <v>0.99354619565217805</v>
      </c>
      <c r="L1104" s="125">
        <v>6.5681003584229298</v>
      </c>
      <c r="M1104" s="130">
        <v>9.4313581155686492</v>
      </c>
      <c r="N1104" s="137">
        <f t="shared" si="187"/>
        <v>37.725432462274597</v>
      </c>
      <c r="O1104" s="132">
        <f t="shared" si="188"/>
        <v>0.377254324622746</v>
      </c>
      <c r="P1104" s="134">
        <f t="shared" si="189"/>
        <v>377</v>
      </c>
      <c r="Q1104" s="134">
        <v>1124</v>
      </c>
      <c r="R1104" s="134" t="str">
        <f t="shared" si="190"/>
        <v>377/1124</v>
      </c>
      <c r="S1104" s="132">
        <f t="shared" si="191"/>
        <v>0.33540925266903915</v>
      </c>
      <c r="T1104" s="137">
        <f t="shared" si="192"/>
        <v>83.229537366548044</v>
      </c>
      <c r="U1104" s="133" t="e">
        <f ca="1">[1]!f_risk_annusharpe(A1104,"2019/9/30","2019/12/31",1,1,3)</f>
        <v>#NAME?</v>
      </c>
      <c r="V1104" s="134" t="e">
        <f t="shared" ca="1" si="193"/>
        <v>#NAME?</v>
      </c>
      <c r="W1104" s="134">
        <f t="shared" si="194"/>
        <v>1124</v>
      </c>
      <c r="X1104" s="134" t="e">
        <f t="shared" ca="1" si="195"/>
        <v>#NAME?</v>
      </c>
      <c r="Y1104" s="132" t="e">
        <f t="shared" ca="1" si="196"/>
        <v>#NAME?</v>
      </c>
      <c r="Z1104" s="137" t="e">
        <f t="shared" ca="1" si="197"/>
        <v>#NAME?</v>
      </c>
      <c r="AA1104" s="126">
        <v>0</v>
      </c>
      <c r="AB1104" s="126">
        <v>0</v>
      </c>
      <c r="AC1104" s="123"/>
      <c r="AD1104" s="126">
        <v>0</v>
      </c>
      <c r="AE1104" s="123"/>
      <c r="AF1104" s="126">
        <v>0</v>
      </c>
      <c r="AG1104" s="123"/>
      <c r="AH1104" s="125">
        <v>18.93</v>
      </c>
      <c r="AI1104" s="123" t="s">
        <v>157</v>
      </c>
      <c r="AJ1104" s="123" t="s">
        <v>95</v>
      </c>
      <c r="AK1104" s="124">
        <v>2.1566327067</v>
      </c>
      <c r="AL1104" s="123" t="s">
        <v>159</v>
      </c>
      <c r="AM1104" s="36">
        <v>43664</v>
      </c>
      <c r="AN1104" s="123" t="s">
        <v>9271</v>
      </c>
      <c r="AO1104" s="123" t="s">
        <v>12674</v>
      </c>
      <c r="AP1104" s="123" t="s">
        <v>214</v>
      </c>
      <c r="AQ1104" s="123" t="s">
        <v>162</v>
      </c>
    </row>
    <row r="1105" spans="1:43">
      <c r="A1105" s="123" t="s">
        <v>9226</v>
      </c>
      <c r="B1105" s="123" t="s">
        <v>9227</v>
      </c>
      <c r="C1105" s="36">
        <v>43830</v>
      </c>
      <c r="D1105" s="124">
        <v>1.1603000000000001</v>
      </c>
      <c r="E1105" s="124">
        <v>1.1603000000000001</v>
      </c>
      <c r="F1105" s="125">
        <v>0.38934071638693302</v>
      </c>
      <c r="G1105" s="36">
        <v>43829</v>
      </c>
      <c r="H1105" s="124">
        <v>1.1557999999999999</v>
      </c>
      <c r="I1105" s="126">
        <v>0</v>
      </c>
      <c r="J1105" s="123"/>
      <c r="K1105" s="125">
        <v>2.8178998670801998</v>
      </c>
      <c r="L1105" s="125">
        <v>7.3358001850138903</v>
      </c>
      <c r="M1105" s="130">
        <v>7.5148257968866004</v>
      </c>
      <c r="N1105" s="137">
        <f t="shared" si="187"/>
        <v>30.059303187546401</v>
      </c>
      <c r="O1105" s="132">
        <f t="shared" si="188"/>
        <v>0.30059303187546399</v>
      </c>
      <c r="P1105" s="134">
        <f t="shared" si="189"/>
        <v>553</v>
      </c>
      <c r="Q1105" s="134">
        <v>1124</v>
      </c>
      <c r="R1105" s="134" t="str">
        <f t="shared" si="190"/>
        <v>553/1124</v>
      </c>
      <c r="S1105" s="132">
        <f t="shared" si="191"/>
        <v>0.49199288256227758</v>
      </c>
      <c r="T1105" s="137">
        <f t="shared" si="192"/>
        <v>75.40035587188612</v>
      </c>
      <c r="U1105" s="133" t="e">
        <f ca="1">[1]!f_risk_annusharpe(A1105,"2019/9/30","2019/12/31",1,1,3)</f>
        <v>#NAME?</v>
      </c>
      <c r="V1105" s="134" t="e">
        <f t="shared" ca="1" si="193"/>
        <v>#NAME?</v>
      </c>
      <c r="W1105" s="134">
        <f t="shared" si="194"/>
        <v>1124</v>
      </c>
      <c r="X1105" s="134" t="e">
        <f t="shared" ca="1" si="195"/>
        <v>#NAME?</v>
      </c>
      <c r="Y1105" s="132" t="e">
        <f t="shared" ca="1" si="196"/>
        <v>#NAME?</v>
      </c>
      <c r="Z1105" s="137" t="e">
        <f t="shared" ca="1" si="197"/>
        <v>#NAME?</v>
      </c>
      <c r="AA1105" s="125">
        <v>13.766055495636801</v>
      </c>
      <c r="AB1105" s="126">
        <v>0</v>
      </c>
      <c r="AC1105" s="123"/>
      <c r="AD1105" s="126">
        <v>0</v>
      </c>
      <c r="AE1105" s="123"/>
      <c r="AF1105" s="126">
        <v>0</v>
      </c>
      <c r="AG1105" s="123"/>
      <c r="AH1105" s="125">
        <v>16.03</v>
      </c>
      <c r="AI1105" s="123" t="s">
        <v>157</v>
      </c>
      <c r="AJ1105" s="123" t="s">
        <v>95</v>
      </c>
      <c r="AK1105" s="124">
        <v>2.3443578890999999</v>
      </c>
      <c r="AL1105" s="123" t="s">
        <v>159</v>
      </c>
      <c r="AM1105" s="36">
        <v>43495</v>
      </c>
      <c r="AN1105" s="123" t="s">
        <v>9271</v>
      </c>
      <c r="AO1105" s="123" t="s">
        <v>3627</v>
      </c>
      <c r="AP1105" s="123" t="s">
        <v>341</v>
      </c>
      <c r="AQ1105" s="123" t="s">
        <v>241</v>
      </c>
    </row>
    <row r="1106" spans="1:43">
      <c r="A1106" s="123" t="s">
        <v>9228</v>
      </c>
      <c r="B1106" s="123" t="s">
        <v>9229</v>
      </c>
      <c r="C1106" s="36">
        <v>43830</v>
      </c>
      <c r="D1106" s="124">
        <v>1.1109</v>
      </c>
      <c r="E1106" s="124">
        <v>1.1109</v>
      </c>
      <c r="F1106" s="125">
        <v>0.27983390503701999</v>
      </c>
      <c r="G1106" s="36">
        <v>43829</v>
      </c>
      <c r="H1106" s="124">
        <v>1.1077999999999999</v>
      </c>
      <c r="I1106" s="126">
        <v>0</v>
      </c>
      <c r="J1106" s="123"/>
      <c r="K1106" s="125">
        <v>0.69796954314721205</v>
      </c>
      <c r="L1106" s="125">
        <v>4.0460803596515804</v>
      </c>
      <c r="M1106" s="130">
        <v>5.168986083499</v>
      </c>
      <c r="N1106" s="137">
        <f t="shared" si="187"/>
        <v>20.675944333996</v>
      </c>
      <c r="O1106" s="132">
        <f t="shared" si="188"/>
        <v>0.20675944333995999</v>
      </c>
      <c r="P1106" s="134">
        <f t="shared" si="189"/>
        <v>747</v>
      </c>
      <c r="Q1106" s="134">
        <v>1124</v>
      </c>
      <c r="R1106" s="134" t="str">
        <f t="shared" si="190"/>
        <v>747/1124</v>
      </c>
      <c r="S1106" s="132">
        <f t="shared" si="191"/>
        <v>0.66459074733096091</v>
      </c>
      <c r="T1106" s="137">
        <f t="shared" si="192"/>
        <v>66.770462633451956</v>
      </c>
      <c r="U1106" s="133" t="e">
        <f ca="1">[1]!f_risk_annusharpe(A1106,"2019/9/30","2019/12/31",1,1,3)</f>
        <v>#NAME?</v>
      </c>
      <c r="V1106" s="134" t="e">
        <f t="shared" ca="1" si="193"/>
        <v>#NAME?</v>
      </c>
      <c r="W1106" s="134">
        <f t="shared" si="194"/>
        <v>1124</v>
      </c>
      <c r="X1106" s="134" t="e">
        <f t="shared" ca="1" si="195"/>
        <v>#NAME?</v>
      </c>
      <c r="Y1106" s="132" t="e">
        <f t="shared" ca="1" si="196"/>
        <v>#NAME?</v>
      </c>
      <c r="Z1106" s="137" t="e">
        <f t="shared" ca="1" si="197"/>
        <v>#NAME?</v>
      </c>
      <c r="AA1106" s="125">
        <v>9.8269896193771604</v>
      </c>
      <c r="AB1106" s="126">
        <v>0</v>
      </c>
      <c r="AC1106" s="123"/>
      <c r="AD1106" s="126">
        <v>0</v>
      </c>
      <c r="AE1106" s="123"/>
      <c r="AF1106" s="126">
        <v>0</v>
      </c>
      <c r="AG1106" s="123"/>
      <c r="AH1106" s="125">
        <v>11.09</v>
      </c>
      <c r="AI1106" s="123" t="s">
        <v>157</v>
      </c>
      <c r="AJ1106" s="123" t="s">
        <v>95</v>
      </c>
      <c r="AK1106" s="124">
        <v>6.6220385669999997</v>
      </c>
      <c r="AL1106" s="123" t="s">
        <v>159</v>
      </c>
      <c r="AM1106" s="36">
        <v>43494</v>
      </c>
      <c r="AN1106" s="123" t="s">
        <v>9271</v>
      </c>
      <c r="AO1106" s="123" t="s">
        <v>12675</v>
      </c>
      <c r="AP1106" s="123" t="s">
        <v>176</v>
      </c>
      <c r="AQ1106" s="123" t="s">
        <v>165</v>
      </c>
    </row>
    <row r="1107" spans="1:43">
      <c r="A1107" s="123" t="s">
        <v>9230</v>
      </c>
      <c r="B1107" s="123" t="s">
        <v>9231</v>
      </c>
      <c r="C1107" s="36">
        <v>43830</v>
      </c>
      <c r="D1107" s="124">
        <v>1.2347999999999999</v>
      </c>
      <c r="E1107" s="124">
        <v>1.2347999999999999</v>
      </c>
      <c r="F1107" s="125">
        <v>0.92357989374743499</v>
      </c>
      <c r="G1107" s="36">
        <v>43829</v>
      </c>
      <c r="H1107" s="124">
        <v>1.2235</v>
      </c>
      <c r="I1107" s="126">
        <v>0</v>
      </c>
      <c r="J1107" s="123"/>
      <c r="K1107" s="125">
        <v>0.53737176355641902</v>
      </c>
      <c r="L1107" s="125">
        <v>6.9090909090909003</v>
      </c>
      <c r="M1107" s="130">
        <v>10.8537570697549</v>
      </c>
      <c r="N1107" s="137">
        <f t="shared" si="187"/>
        <v>43.415028279019602</v>
      </c>
      <c r="O1107" s="132">
        <f t="shared" si="188"/>
        <v>0.43415028279019602</v>
      </c>
      <c r="P1107" s="134">
        <f t="shared" si="189"/>
        <v>284</v>
      </c>
      <c r="Q1107" s="134">
        <v>1124</v>
      </c>
      <c r="R1107" s="134" t="str">
        <f t="shared" si="190"/>
        <v>284/1124</v>
      </c>
      <c r="S1107" s="132">
        <f t="shared" si="191"/>
        <v>0.25266903914590749</v>
      </c>
      <c r="T1107" s="137">
        <f t="shared" si="192"/>
        <v>87.366548042704636</v>
      </c>
      <c r="U1107" s="133" t="e">
        <f ca="1">[1]!f_risk_annusharpe(A1107,"2019/9/30","2019/12/31",1,1,3)</f>
        <v>#NAME?</v>
      </c>
      <c r="V1107" s="134" t="e">
        <f t="shared" ca="1" si="193"/>
        <v>#NAME?</v>
      </c>
      <c r="W1107" s="134">
        <f t="shared" si="194"/>
        <v>1124</v>
      </c>
      <c r="X1107" s="134" t="e">
        <f t="shared" ca="1" si="195"/>
        <v>#NAME?</v>
      </c>
      <c r="Y1107" s="132" t="e">
        <f t="shared" ca="1" si="196"/>
        <v>#NAME?</v>
      </c>
      <c r="Z1107" s="137" t="e">
        <f t="shared" ca="1" si="197"/>
        <v>#NAME?</v>
      </c>
      <c r="AA1107" s="125">
        <v>22.184840688699801</v>
      </c>
      <c r="AB1107" s="126">
        <v>0</v>
      </c>
      <c r="AC1107" s="123"/>
      <c r="AD1107" s="126">
        <v>0</v>
      </c>
      <c r="AE1107" s="123"/>
      <c r="AF1107" s="126">
        <v>0</v>
      </c>
      <c r="AG1107" s="123"/>
      <c r="AH1107" s="125">
        <v>23.48</v>
      </c>
      <c r="AI1107" s="123" t="s">
        <v>174</v>
      </c>
      <c r="AJ1107" s="123" t="s">
        <v>95</v>
      </c>
      <c r="AK1107" s="124">
        <v>8.4829491068999996</v>
      </c>
      <c r="AL1107" s="123" t="s">
        <v>159</v>
      </c>
      <c r="AM1107" s="36">
        <v>43591</v>
      </c>
      <c r="AN1107" s="123" t="s">
        <v>9271</v>
      </c>
      <c r="AO1107" s="123" t="s">
        <v>12676</v>
      </c>
      <c r="AP1107" s="123" t="s">
        <v>209</v>
      </c>
      <c r="AQ1107" s="123" t="s">
        <v>162</v>
      </c>
    </row>
    <row r="1108" spans="1:43">
      <c r="A1108" s="123" t="s">
        <v>9232</v>
      </c>
      <c r="B1108" s="123" t="s">
        <v>9233</v>
      </c>
      <c r="C1108" s="36">
        <v>43830</v>
      </c>
      <c r="D1108" s="124">
        <v>1.2214</v>
      </c>
      <c r="E1108" s="124">
        <v>1.2214</v>
      </c>
      <c r="F1108" s="125">
        <v>-2.4555946631739899E-2</v>
      </c>
      <c r="G1108" s="36">
        <v>43829</v>
      </c>
      <c r="H1108" s="124">
        <v>1.2217</v>
      </c>
      <c r="I1108" s="126">
        <v>0</v>
      </c>
      <c r="J1108" s="123"/>
      <c r="K1108" s="125">
        <v>1.24336870026526</v>
      </c>
      <c r="L1108" s="125">
        <v>13.608036461724501</v>
      </c>
      <c r="M1108" s="130">
        <v>10.9254381981655</v>
      </c>
      <c r="N1108" s="137">
        <f t="shared" si="187"/>
        <v>43.701752792661999</v>
      </c>
      <c r="O1108" s="132">
        <f t="shared" si="188"/>
        <v>0.43701752792661996</v>
      </c>
      <c r="P1108" s="134">
        <f t="shared" si="189"/>
        <v>282</v>
      </c>
      <c r="Q1108" s="134">
        <v>1124</v>
      </c>
      <c r="R1108" s="134" t="str">
        <f t="shared" si="190"/>
        <v>282/1124</v>
      </c>
      <c r="S1108" s="132">
        <f t="shared" si="191"/>
        <v>0.25088967971530252</v>
      </c>
      <c r="T1108" s="137">
        <f t="shared" si="192"/>
        <v>87.455516014234874</v>
      </c>
      <c r="U1108" s="133" t="e">
        <f ca="1">[1]!f_risk_annusharpe(A1108,"2019/9/30","2019/12/31",1,1,3)</f>
        <v>#NAME?</v>
      </c>
      <c r="V1108" s="134" t="e">
        <f t="shared" ca="1" si="193"/>
        <v>#NAME?</v>
      </c>
      <c r="W1108" s="134">
        <f t="shared" si="194"/>
        <v>1124</v>
      </c>
      <c r="X1108" s="134" t="e">
        <f t="shared" ca="1" si="195"/>
        <v>#NAME?</v>
      </c>
      <c r="Y1108" s="132" t="e">
        <f t="shared" ca="1" si="196"/>
        <v>#NAME?</v>
      </c>
      <c r="Z1108" s="137" t="e">
        <f t="shared" ca="1" si="197"/>
        <v>#NAME?</v>
      </c>
      <c r="AA1108" s="125">
        <v>20.6678522031219</v>
      </c>
      <c r="AB1108" s="126">
        <v>0</v>
      </c>
      <c r="AC1108" s="123"/>
      <c r="AD1108" s="126">
        <v>0</v>
      </c>
      <c r="AE1108" s="123"/>
      <c r="AF1108" s="126">
        <v>0</v>
      </c>
      <c r="AG1108" s="123"/>
      <c r="AH1108" s="125">
        <v>22.14</v>
      </c>
      <c r="AI1108" s="123" t="s">
        <v>227</v>
      </c>
      <c r="AJ1108" s="123" t="s">
        <v>95</v>
      </c>
      <c r="AK1108" s="124">
        <v>9.0332441274999997</v>
      </c>
      <c r="AL1108" s="123" t="s">
        <v>159</v>
      </c>
      <c r="AM1108" s="36">
        <v>43591</v>
      </c>
      <c r="AN1108" s="123" t="s">
        <v>9271</v>
      </c>
      <c r="AO1108" s="123" t="s">
        <v>3619</v>
      </c>
      <c r="AP1108" s="123" t="s">
        <v>249</v>
      </c>
      <c r="AQ1108" s="123" t="s">
        <v>181</v>
      </c>
    </row>
    <row r="1109" spans="1:43">
      <c r="A1109" s="123" t="s">
        <v>9234</v>
      </c>
      <c r="B1109" s="123" t="s">
        <v>9235</v>
      </c>
      <c r="C1109" s="36">
        <v>43830</v>
      </c>
      <c r="D1109" s="124">
        <v>1.0858000000000001</v>
      </c>
      <c r="E1109" s="124">
        <v>1.0858000000000001</v>
      </c>
      <c r="F1109" s="125">
        <v>0.77030162412994896</v>
      </c>
      <c r="G1109" s="36">
        <v>43829</v>
      </c>
      <c r="H1109" s="124">
        <v>1.0774999999999999</v>
      </c>
      <c r="I1109" s="126">
        <v>0</v>
      </c>
      <c r="J1109" s="123"/>
      <c r="K1109" s="125">
        <v>2.15448301815788</v>
      </c>
      <c r="L1109" s="125">
        <v>8.9941778759285391</v>
      </c>
      <c r="M1109" s="130">
        <v>10.1105364567488</v>
      </c>
      <c r="N1109" s="137">
        <f t="shared" si="187"/>
        <v>40.442145826995201</v>
      </c>
      <c r="O1109" s="132">
        <f t="shared" si="188"/>
        <v>0.40442145826995202</v>
      </c>
      <c r="P1109" s="134">
        <f t="shared" si="189"/>
        <v>334</v>
      </c>
      <c r="Q1109" s="134">
        <v>1124</v>
      </c>
      <c r="R1109" s="134" t="str">
        <f t="shared" si="190"/>
        <v>334/1124</v>
      </c>
      <c r="S1109" s="132">
        <f t="shared" si="191"/>
        <v>0.29715302491103202</v>
      </c>
      <c r="T1109" s="137">
        <f t="shared" si="192"/>
        <v>85.142348754448406</v>
      </c>
      <c r="U1109" s="133" t="e">
        <f ca="1">[1]!f_risk_annusharpe(A1109,"2019/9/30","2019/12/31",1,1,3)</f>
        <v>#NAME?</v>
      </c>
      <c r="V1109" s="134" t="e">
        <f t="shared" ca="1" si="193"/>
        <v>#NAME?</v>
      </c>
      <c r="W1109" s="134">
        <f t="shared" si="194"/>
        <v>1124</v>
      </c>
      <c r="X1109" s="134" t="e">
        <f t="shared" ca="1" si="195"/>
        <v>#NAME?</v>
      </c>
      <c r="Y1109" s="132" t="e">
        <f t="shared" ca="1" si="196"/>
        <v>#NAME?</v>
      </c>
      <c r="Z1109" s="137" t="e">
        <f t="shared" ca="1" si="197"/>
        <v>#NAME?</v>
      </c>
      <c r="AA1109" s="126">
        <v>0</v>
      </c>
      <c r="AB1109" s="126">
        <v>0</v>
      </c>
      <c r="AC1109" s="123"/>
      <c r="AD1109" s="126">
        <v>0</v>
      </c>
      <c r="AE1109" s="123"/>
      <c r="AF1109" s="126">
        <v>0</v>
      </c>
      <c r="AG1109" s="123"/>
      <c r="AH1109" s="125">
        <v>8.5800000000000107</v>
      </c>
      <c r="AI1109" s="123" t="s">
        <v>157</v>
      </c>
      <c r="AJ1109" s="123" t="s">
        <v>95</v>
      </c>
      <c r="AK1109" s="124">
        <v>2.277592775</v>
      </c>
      <c r="AL1109" s="123" t="s">
        <v>159</v>
      </c>
      <c r="AM1109" s="36">
        <v>43698</v>
      </c>
      <c r="AN1109" s="123" t="s">
        <v>9271</v>
      </c>
      <c r="AO1109" s="123" t="s">
        <v>12677</v>
      </c>
      <c r="AP1109" s="123" t="s">
        <v>618</v>
      </c>
      <c r="AQ1109" s="123" t="s">
        <v>11167</v>
      </c>
    </row>
    <row r="1110" spans="1:43">
      <c r="A1110" s="123" t="s">
        <v>9236</v>
      </c>
      <c r="B1110" s="123" t="s">
        <v>9237</v>
      </c>
      <c r="C1110" s="36">
        <v>43830</v>
      </c>
      <c r="D1110" s="124">
        <v>1.1604000000000001</v>
      </c>
      <c r="E1110" s="124">
        <v>1.1604000000000001</v>
      </c>
      <c r="F1110" s="125">
        <v>0.70294194220255102</v>
      </c>
      <c r="G1110" s="36">
        <v>43829</v>
      </c>
      <c r="H1110" s="124">
        <v>1.1523000000000001</v>
      </c>
      <c r="I1110" s="126">
        <v>0</v>
      </c>
      <c r="J1110" s="123"/>
      <c r="K1110" s="125">
        <v>3.5516687488845302</v>
      </c>
      <c r="L1110" s="125">
        <v>8.1151588558651095</v>
      </c>
      <c r="M1110" s="130">
        <v>11.213341000574999</v>
      </c>
      <c r="N1110" s="137">
        <f t="shared" si="187"/>
        <v>44.853364002299998</v>
      </c>
      <c r="O1110" s="132">
        <f t="shared" si="188"/>
        <v>0.448533640023</v>
      </c>
      <c r="P1110" s="134">
        <f t="shared" si="189"/>
        <v>263</v>
      </c>
      <c r="Q1110" s="134">
        <v>1124</v>
      </c>
      <c r="R1110" s="134" t="str">
        <f t="shared" si="190"/>
        <v>263/1124</v>
      </c>
      <c r="S1110" s="132">
        <f t="shared" si="191"/>
        <v>0.23398576512455516</v>
      </c>
      <c r="T1110" s="137">
        <f t="shared" si="192"/>
        <v>88.30071174377224</v>
      </c>
      <c r="U1110" s="133" t="e">
        <f ca="1">[1]!f_risk_annusharpe(A1110,"2019/9/30","2019/12/31",1,1,3)</f>
        <v>#NAME?</v>
      </c>
      <c r="V1110" s="134" t="e">
        <f t="shared" ca="1" si="193"/>
        <v>#NAME?</v>
      </c>
      <c r="W1110" s="134">
        <f t="shared" si="194"/>
        <v>1124</v>
      </c>
      <c r="X1110" s="134" t="e">
        <f t="shared" ca="1" si="195"/>
        <v>#NAME?</v>
      </c>
      <c r="Y1110" s="132" t="e">
        <f t="shared" ca="1" si="196"/>
        <v>#NAME?</v>
      </c>
      <c r="Z1110" s="137" t="e">
        <f t="shared" ca="1" si="197"/>
        <v>#NAME?</v>
      </c>
      <c r="AA1110" s="125">
        <v>15.3135247937991</v>
      </c>
      <c r="AB1110" s="126">
        <v>0</v>
      </c>
      <c r="AC1110" s="123"/>
      <c r="AD1110" s="126">
        <v>0</v>
      </c>
      <c r="AE1110" s="123"/>
      <c r="AF1110" s="126">
        <v>0</v>
      </c>
      <c r="AG1110" s="123"/>
      <c r="AH1110" s="125">
        <v>16.04</v>
      </c>
      <c r="AI1110" s="123" t="s">
        <v>157</v>
      </c>
      <c r="AJ1110" s="123" t="s">
        <v>95</v>
      </c>
      <c r="AK1110" s="124">
        <v>1.1926137219999999</v>
      </c>
      <c r="AL1110" s="123" t="s">
        <v>159</v>
      </c>
      <c r="AM1110" s="36">
        <v>43621</v>
      </c>
      <c r="AN1110" s="123" t="s">
        <v>9271</v>
      </c>
      <c r="AO1110" s="123" t="s">
        <v>12678</v>
      </c>
      <c r="AP1110" s="123" t="s">
        <v>381</v>
      </c>
      <c r="AQ1110" s="123" t="s">
        <v>173</v>
      </c>
    </row>
    <row r="1111" spans="1:43">
      <c r="A1111" s="123" t="s">
        <v>9238</v>
      </c>
      <c r="B1111" s="123" t="s">
        <v>9239</v>
      </c>
      <c r="C1111" s="36">
        <v>43830</v>
      </c>
      <c r="D1111" s="124">
        <v>1.0388999999999999</v>
      </c>
      <c r="E1111" s="124">
        <v>1.0388999999999999</v>
      </c>
      <c r="F1111" s="125">
        <v>1.92548377779896E-2</v>
      </c>
      <c r="G1111" s="36">
        <v>43829</v>
      </c>
      <c r="H1111" s="124">
        <v>1.0387</v>
      </c>
      <c r="I1111" s="126">
        <v>0</v>
      </c>
      <c r="J1111" s="123"/>
      <c r="K1111" s="125">
        <v>1.1784183872224401</v>
      </c>
      <c r="L1111" s="125">
        <v>2.8410215798851701</v>
      </c>
      <c r="M1111" s="130">
        <v>3.7447573397243699</v>
      </c>
      <c r="N1111" s="137">
        <f t="shared" si="187"/>
        <v>14.979029358897479</v>
      </c>
      <c r="O1111" s="132">
        <f t="shared" si="188"/>
        <v>0.1497902935889748</v>
      </c>
      <c r="P1111" s="134">
        <f t="shared" si="189"/>
        <v>876</v>
      </c>
      <c r="Q1111" s="134">
        <v>1124</v>
      </c>
      <c r="R1111" s="134" t="str">
        <f t="shared" si="190"/>
        <v>876/1124</v>
      </c>
      <c r="S1111" s="132">
        <f t="shared" si="191"/>
        <v>0.77935943060498225</v>
      </c>
      <c r="T1111" s="137">
        <f t="shared" si="192"/>
        <v>61.032028469750891</v>
      </c>
      <c r="U1111" s="133" t="e">
        <f ca="1">[1]!f_risk_annusharpe(A1111,"2019/9/30","2019/12/31",1,1,3)</f>
        <v>#NAME?</v>
      </c>
      <c r="V1111" s="134" t="e">
        <f t="shared" ca="1" si="193"/>
        <v>#NAME?</v>
      </c>
      <c r="W1111" s="134">
        <f t="shared" si="194"/>
        <v>1124</v>
      </c>
      <c r="X1111" s="134" t="e">
        <f t="shared" ca="1" si="195"/>
        <v>#NAME?</v>
      </c>
      <c r="Y1111" s="132" t="e">
        <f t="shared" ca="1" si="196"/>
        <v>#NAME?</v>
      </c>
      <c r="Z1111" s="137" t="e">
        <f t="shared" ca="1" si="197"/>
        <v>#NAME?</v>
      </c>
      <c r="AA1111" s="126">
        <v>0</v>
      </c>
      <c r="AB1111" s="126">
        <v>0</v>
      </c>
      <c r="AC1111" s="123"/>
      <c r="AD1111" s="126">
        <v>0</v>
      </c>
      <c r="AE1111" s="123"/>
      <c r="AF1111" s="126">
        <v>0</v>
      </c>
      <c r="AG1111" s="123"/>
      <c r="AH1111" s="125">
        <v>3.8899999999999899</v>
      </c>
      <c r="AI1111" s="123" t="s">
        <v>157</v>
      </c>
      <c r="AJ1111" s="123" t="s">
        <v>95</v>
      </c>
      <c r="AK1111" s="124">
        <v>2.0036526952</v>
      </c>
      <c r="AL1111" s="123" t="s">
        <v>159</v>
      </c>
      <c r="AM1111" s="36">
        <v>43672</v>
      </c>
      <c r="AN1111" s="123" t="s">
        <v>9271</v>
      </c>
      <c r="AO1111" s="123" t="s">
        <v>616</v>
      </c>
      <c r="AP1111" s="123" t="s">
        <v>553</v>
      </c>
      <c r="AQ1111" s="123" t="s">
        <v>177</v>
      </c>
    </row>
    <row r="1112" spans="1:43">
      <c r="A1112" s="123" t="s">
        <v>9240</v>
      </c>
      <c r="B1112" s="123" t="s">
        <v>9241</v>
      </c>
      <c r="C1112" s="36">
        <v>43830</v>
      </c>
      <c r="D1112" s="124">
        <v>1.0649999999999999</v>
      </c>
      <c r="E1112" s="124">
        <v>1.0649999999999999</v>
      </c>
      <c r="F1112" s="125">
        <v>0.122214910219033</v>
      </c>
      <c r="G1112" s="36">
        <v>43829</v>
      </c>
      <c r="H1112" s="124">
        <v>1.0637000000000001</v>
      </c>
      <c r="I1112" s="126">
        <v>0</v>
      </c>
      <c r="J1112" s="123"/>
      <c r="K1112" s="125">
        <v>1.57367668097281</v>
      </c>
      <c r="L1112" s="125">
        <v>5.0088739893512102</v>
      </c>
      <c r="M1112" s="130">
        <v>6.2556120921879703</v>
      </c>
      <c r="N1112" s="137">
        <f t="shared" si="187"/>
        <v>25.022448368751881</v>
      </c>
      <c r="O1112" s="132">
        <f t="shared" si="188"/>
        <v>0.25022448368751882</v>
      </c>
      <c r="P1112" s="134">
        <f t="shared" si="189"/>
        <v>657</v>
      </c>
      <c r="Q1112" s="134">
        <v>1124</v>
      </c>
      <c r="R1112" s="134" t="str">
        <f t="shared" si="190"/>
        <v>657/1124</v>
      </c>
      <c r="S1112" s="132">
        <f t="shared" si="191"/>
        <v>0.58451957295373669</v>
      </c>
      <c r="T1112" s="137">
        <f t="shared" si="192"/>
        <v>70.77402135231317</v>
      </c>
      <c r="U1112" s="133" t="e">
        <f ca="1">[1]!f_risk_annusharpe(A1112,"2019/9/30","2019/12/31",1,1,3)</f>
        <v>#NAME?</v>
      </c>
      <c r="V1112" s="134" t="e">
        <f t="shared" ca="1" si="193"/>
        <v>#NAME?</v>
      </c>
      <c r="W1112" s="134">
        <f t="shared" si="194"/>
        <v>1124</v>
      </c>
      <c r="X1112" s="134" t="e">
        <f t="shared" ca="1" si="195"/>
        <v>#NAME?</v>
      </c>
      <c r="Y1112" s="132" t="e">
        <f t="shared" ca="1" si="196"/>
        <v>#NAME?</v>
      </c>
      <c r="Z1112" s="137" t="e">
        <f t="shared" ca="1" si="197"/>
        <v>#NAME?</v>
      </c>
      <c r="AA1112" s="126">
        <v>0</v>
      </c>
      <c r="AB1112" s="126">
        <v>0</v>
      </c>
      <c r="AC1112" s="123"/>
      <c r="AD1112" s="126">
        <v>0</v>
      </c>
      <c r="AE1112" s="123"/>
      <c r="AF1112" s="126">
        <v>0</v>
      </c>
      <c r="AG1112" s="123"/>
      <c r="AH1112" s="125">
        <v>6.4999999999999902</v>
      </c>
      <c r="AI1112" s="123" t="s">
        <v>157</v>
      </c>
      <c r="AJ1112" s="123" t="s">
        <v>95</v>
      </c>
      <c r="AK1112" s="124">
        <v>3.0839027891000002</v>
      </c>
      <c r="AL1112" s="123" t="s">
        <v>159</v>
      </c>
      <c r="AM1112" s="36">
        <v>43661</v>
      </c>
      <c r="AN1112" s="123" t="s">
        <v>9271</v>
      </c>
      <c r="AO1112" s="123" t="s">
        <v>12679</v>
      </c>
      <c r="AP1112" s="123" t="s">
        <v>372</v>
      </c>
      <c r="AQ1112" s="123" t="s">
        <v>177</v>
      </c>
    </row>
    <row r="1113" spans="1:43">
      <c r="A1113" s="123" t="s">
        <v>9242</v>
      </c>
      <c r="B1113" s="123" t="s">
        <v>9243</v>
      </c>
      <c r="C1113" s="36">
        <v>43830</v>
      </c>
      <c r="D1113" s="124">
        <v>1.1059000000000001</v>
      </c>
      <c r="E1113" s="124">
        <v>1.1059000000000001</v>
      </c>
      <c r="F1113" s="125">
        <v>0.60953420669579295</v>
      </c>
      <c r="G1113" s="36">
        <v>43829</v>
      </c>
      <c r="H1113" s="124">
        <v>1.0992</v>
      </c>
      <c r="I1113" s="126">
        <v>0</v>
      </c>
      <c r="J1113" s="123"/>
      <c r="K1113" s="125">
        <v>3.6166026421812201</v>
      </c>
      <c r="L1113" s="125">
        <v>9.0308587202997295</v>
      </c>
      <c r="M1113" s="130">
        <v>12.8584549443821</v>
      </c>
      <c r="N1113" s="137">
        <f t="shared" si="187"/>
        <v>51.433819777528399</v>
      </c>
      <c r="O1113" s="132">
        <f t="shared" si="188"/>
        <v>0.514338197775284</v>
      </c>
      <c r="P1113" s="134">
        <f t="shared" si="189"/>
        <v>168</v>
      </c>
      <c r="Q1113" s="134">
        <v>1124</v>
      </c>
      <c r="R1113" s="134" t="str">
        <f t="shared" si="190"/>
        <v>168/1124</v>
      </c>
      <c r="S1113" s="132">
        <f t="shared" si="191"/>
        <v>0.1494661921708185</v>
      </c>
      <c r="T1113" s="137">
        <f t="shared" si="192"/>
        <v>92.526690391459084</v>
      </c>
      <c r="U1113" s="133" t="e">
        <f ca="1">[1]!f_risk_annusharpe(A1113,"2019/9/30","2019/12/31",1,1,3)</f>
        <v>#NAME?</v>
      </c>
      <c r="V1113" s="134" t="e">
        <f t="shared" ca="1" si="193"/>
        <v>#NAME?</v>
      </c>
      <c r="W1113" s="134">
        <f t="shared" si="194"/>
        <v>1124</v>
      </c>
      <c r="X1113" s="134" t="e">
        <f t="shared" ca="1" si="195"/>
        <v>#NAME?</v>
      </c>
      <c r="Y1113" s="132" t="e">
        <f t="shared" ca="1" si="196"/>
        <v>#NAME?</v>
      </c>
      <c r="Z1113" s="137" t="e">
        <f t="shared" ca="1" si="197"/>
        <v>#NAME?</v>
      </c>
      <c r="AA1113" s="126">
        <v>0</v>
      </c>
      <c r="AB1113" s="126">
        <v>0</v>
      </c>
      <c r="AC1113" s="123"/>
      <c r="AD1113" s="126">
        <v>0</v>
      </c>
      <c r="AE1113" s="123"/>
      <c r="AF1113" s="126">
        <v>0</v>
      </c>
      <c r="AG1113" s="123"/>
      <c r="AH1113" s="125">
        <v>10.59</v>
      </c>
      <c r="AI1113" s="123" t="s">
        <v>157</v>
      </c>
      <c r="AJ1113" s="123" t="s">
        <v>95</v>
      </c>
      <c r="AK1113" s="124">
        <v>2.9665634489000001</v>
      </c>
      <c r="AL1113" s="123" t="s">
        <v>159</v>
      </c>
      <c r="AM1113" s="36">
        <v>43714</v>
      </c>
      <c r="AN1113" s="123" t="s">
        <v>9271</v>
      </c>
      <c r="AO1113" s="123" t="s">
        <v>12680</v>
      </c>
      <c r="AP1113" s="123" t="s">
        <v>544</v>
      </c>
      <c r="AQ1113" s="123" t="s">
        <v>181</v>
      </c>
    </row>
    <row r="1114" spans="1:43">
      <c r="A1114" s="123" t="s">
        <v>9244</v>
      </c>
      <c r="B1114" s="123" t="s">
        <v>9245</v>
      </c>
      <c r="C1114" s="36">
        <v>43830</v>
      </c>
      <c r="D1114" s="124">
        <v>1.0506</v>
      </c>
      <c r="E1114" s="124">
        <v>1.0506</v>
      </c>
      <c r="F1114" s="125">
        <v>9.5274390243891893E-2</v>
      </c>
      <c r="G1114" s="36">
        <v>43829</v>
      </c>
      <c r="H1114" s="124">
        <v>1.0496000000000001</v>
      </c>
      <c r="I1114" s="126">
        <v>0</v>
      </c>
      <c r="J1114" s="123"/>
      <c r="K1114" s="125">
        <v>1.9010669253152299</v>
      </c>
      <c r="L1114" s="125">
        <v>4.9970017989206497</v>
      </c>
      <c r="M1114" s="130">
        <v>5.9499798305768401</v>
      </c>
      <c r="N1114" s="137">
        <f t="shared" si="187"/>
        <v>23.79991932230736</v>
      </c>
      <c r="O1114" s="132">
        <f t="shared" si="188"/>
        <v>0.23799919322307361</v>
      </c>
      <c r="P1114" s="134">
        <f t="shared" si="189"/>
        <v>686</v>
      </c>
      <c r="Q1114" s="134">
        <v>1124</v>
      </c>
      <c r="R1114" s="134" t="str">
        <f t="shared" si="190"/>
        <v>686/1124</v>
      </c>
      <c r="S1114" s="132">
        <f t="shared" si="191"/>
        <v>0.61032028469750887</v>
      </c>
      <c r="T1114" s="137">
        <f t="shared" si="192"/>
        <v>69.483985765124558</v>
      </c>
      <c r="U1114" s="133" t="e">
        <f ca="1">[1]!f_risk_annusharpe(A1114,"2019/9/30","2019/12/31",1,1,3)</f>
        <v>#NAME?</v>
      </c>
      <c r="V1114" s="134" t="e">
        <f t="shared" ca="1" si="193"/>
        <v>#NAME?</v>
      </c>
      <c r="W1114" s="134">
        <f t="shared" si="194"/>
        <v>1124</v>
      </c>
      <c r="X1114" s="134" t="e">
        <f t="shared" ca="1" si="195"/>
        <v>#NAME?</v>
      </c>
      <c r="Y1114" s="132" t="e">
        <f t="shared" ca="1" si="196"/>
        <v>#NAME?</v>
      </c>
      <c r="Z1114" s="137" t="e">
        <f t="shared" ca="1" si="197"/>
        <v>#NAME?</v>
      </c>
      <c r="AA1114" s="126">
        <v>0</v>
      </c>
      <c r="AB1114" s="126">
        <v>0</v>
      </c>
      <c r="AC1114" s="123"/>
      <c r="AD1114" s="126">
        <v>0</v>
      </c>
      <c r="AE1114" s="123"/>
      <c r="AF1114" s="126">
        <v>0</v>
      </c>
      <c r="AG1114" s="123"/>
      <c r="AH1114" s="125">
        <v>5.0599999999999996</v>
      </c>
      <c r="AI1114" s="123" t="s">
        <v>157</v>
      </c>
      <c r="AJ1114" s="123" t="s">
        <v>95</v>
      </c>
      <c r="AK1114" s="124">
        <v>1.7624914106</v>
      </c>
      <c r="AL1114" s="123" t="s">
        <v>159</v>
      </c>
      <c r="AM1114" s="36">
        <v>43726</v>
      </c>
      <c r="AN1114" s="123" t="s">
        <v>9271</v>
      </c>
      <c r="AO1114" s="123" t="s">
        <v>11194</v>
      </c>
      <c r="AP1114" s="123" t="s">
        <v>282</v>
      </c>
      <c r="AQ1114" s="123" t="s">
        <v>226</v>
      </c>
    </row>
    <row r="1115" spans="1:43">
      <c r="A1115" s="123" t="s">
        <v>9246</v>
      </c>
      <c r="B1115" s="123" t="s">
        <v>9247</v>
      </c>
      <c r="C1115" s="36">
        <v>43830</v>
      </c>
      <c r="D1115" s="124">
        <v>1.0935999999999999</v>
      </c>
      <c r="E1115" s="124">
        <v>1.0935999999999999</v>
      </c>
      <c r="F1115" s="125">
        <v>1.3437123528866599</v>
      </c>
      <c r="G1115" s="36">
        <v>43829</v>
      </c>
      <c r="H1115" s="124">
        <v>1.0790999999999999</v>
      </c>
      <c r="I1115" s="126">
        <v>0</v>
      </c>
      <c r="J1115" s="123"/>
      <c r="K1115" s="125">
        <v>3.2867397053267799</v>
      </c>
      <c r="L1115" s="125">
        <v>9.1199361404909105</v>
      </c>
      <c r="M1115" s="130">
        <v>8.9026090420234905</v>
      </c>
      <c r="N1115" s="137">
        <f t="shared" si="187"/>
        <v>35.610436168093962</v>
      </c>
      <c r="O1115" s="132">
        <f t="shared" si="188"/>
        <v>0.35610436168093962</v>
      </c>
      <c r="P1115" s="134">
        <f t="shared" si="189"/>
        <v>428</v>
      </c>
      <c r="Q1115" s="134">
        <v>1124</v>
      </c>
      <c r="R1115" s="134" t="str">
        <f t="shared" si="190"/>
        <v>428/1124</v>
      </c>
      <c r="S1115" s="132">
        <f t="shared" si="191"/>
        <v>0.38078291814946619</v>
      </c>
      <c r="T1115" s="137">
        <f t="shared" si="192"/>
        <v>80.960854092526688</v>
      </c>
      <c r="U1115" s="133" t="e">
        <f ca="1">[1]!f_risk_annusharpe(A1115,"2019/9/30","2019/12/31",1,1,3)</f>
        <v>#NAME?</v>
      </c>
      <c r="V1115" s="134" t="e">
        <f t="shared" ca="1" si="193"/>
        <v>#NAME?</v>
      </c>
      <c r="W1115" s="134">
        <f t="shared" si="194"/>
        <v>1124</v>
      </c>
      <c r="X1115" s="134" t="e">
        <f t="shared" ca="1" si="195"/>
        <v>#NAME?</v>
      </c>
      <c r="Y1115" s="132" t="e">
        <f t="shared" ca="1" si="196"/>
        <v>#NAME?</v>
      </c>
      <c r="Z1115" s="137" t="e">
        <f t="shared" ca="1" si="197"/>
        <v>#NAME?</v>
      </c>
      <c r="AA1115" s="126">
        <v>0</v>
      </c>
      <c r="AB1115" s="126">
        <v>0</v>
      </c>
      <c r="AC1115" s="123"/>
      <c r="AD1115" s="126">
        <v>0</v>
      </c>
      <c r="AE1115" s="123"/>
      <c r="AF1115" s="126">
        <v>0</v>
      </c>
      <c r="AG1115" s="123"/>
      <c r="AH1115" s="125">
        <v>9.3599999999999905</v>
      </c>
      <c r="AI1115" s="123" t="s">
        <v>157</v>
      </c>
      <c r="AJ1115" s="123" t="s">
        <v>95</v>
      </c>
      <c r="AK1115" s="124">
        <v>2.2958602951999998</v>
      </c>
      <c r="AL1115" s="123" t="s">
        <v>159</v>
      </c>
      <c r="AM1115" s="36">
        <v>43698</v>
      </c>
      <c r="AN1115" s="123" t="s">
        <v>9271</v>
      </c>
      <c r="AO1115" s="123" t="s">
        <v>12681</v>
      </c>
      <c r="AP1115" s="123" t="s">
        <v>325</v>
      </c>
      <c r="AQ1115" s="123" t="s">
        <v>173</v>
      </c>
    </row>
    <row r="1116" spans="1:43">
      <c r="A1116" s="123" t="s">
        <v>9248</v>
      </c>
      <c r="B1116" s="123" t="s">
        <v>9249</v>
      </c>
      <c r="C1116" s="36">
        <v>43830</v>
      </c>
      <c r="D1116" s="124">
        <v>1.0844</v>
      </c>
      <c r="E1116" s="124">
        <v>1.0844</v>
      </c>
      <c r="F1116" s="125">
        <v>0.59369202226344697</v>
      </c>
      <c r="G1116" s="36">
        <v>43829</v>
      </c>
      <c r="H1116" s="124">
        <v>1.0780000000000001</v>
      </c>
      <c r="I1116" s="126">
        <v>0</v>
      </c>
      <c r="J1116" s="123"/>
      <c r="K1116" s="125">
        <v>1.81203642850437</v>
      </c>
      <c r="L1116" s="125">
        <v>6.2824659413897903</v>
      </c>
      <c r="M1116" s="130">
        <v>5.8570870753611901</v>
      </c>
      <c r="N1116" s="137">
        <f t="shared" si="187"/>
        <v>23.42834830144476</v>
      </c>
      <c r="O1116" s="132">
        <f t="shared" si="188"/>
        <v>0.2342834830144476</v>
      </c>
      <c r="P1116" s="134">
        <f t="shared" si="189"/>
        <v>695</v>
      </c>
      <c r="Q1116" s="134">
        <v>1124</v>
      </c>
      <c r="R1116" s="134" t="str">
        <f t="shared" si="190"/>
        <v>695/1124</v>
      </c>
      <c r="S1116" s="132">
        <f t="shared" si="191"/>
        <v>0.6183274021352313</v>
      </c>
      <c r="T1116" s="137">
        <f t="shared" si="192"/>
        <v>69.083629893238438</v>
      </c>
      <c r="U1116" s="133" t="e">
        <f ca="1">[1]!f_risk_annusharpe(A1116,"2019/9/30","2019/12/31",1,1,3)</f>
        <v>#NAME?</v>
      </c>
      <c r="V1116" s="134" t="e">
        <f t="shared" ca="1" si="193"/>
        <v>#NAME?</v>
      </c>
      <c r="W1116" s="134">
        <f t="shared" si="194"/>
        <v>1124</v>
      </c>
      <c r="X1116" s="134" t="e">
        <f t="shared" ca="1" si="195"/>
        <v>#NAME?</v>
      </c>
      <c r="Y1116" s="132" t="e">
        <f t="shared" ca="1" si="196"/>
        <v>#NAME?</v>
      </c>
      <c r="Z1116" s="137" t="e">
        <f t="shared" ca="1" si="197"/>
        <v>#NAME?</v>
      </c>
      <c r="AA1116" s="126">
        <v>0</v>
      </c>
      <c r="AB1116" s="126">
        <v>0</v>
      </c>
      <c r="AC1116" s="123"/>
      <c r="AD1116" s="126">
        <v>0</v>
      </c>
      <c r="AE1116" s="123"/>
      <c r="AF1116" s="126">
        <v>0</v>
      </c>
      <c r="AG1116" s="123"/>
      <c r="AH1116" s="125">
        <v>8.44</v>
      </c>
      <c r="AI1116" s="123" t="s">
        <v>157</v>
      </c>
      <c r="AJ1116" s="123" t="s">
        <v>95</v>
      </c>
      <c r="AK1116" s="124">
        <v>11.8468507744</v>
      </c>
      <c r="AL1116" s="123" t="s">
        <v>159</v>
      </c>
      <c r="AM1116" s="36">
        <v>43662</v>
      </c>
      <c r="AN1116" s="123" t="s">
        <v>9271</v>
      </c>
      <c r="AO1116" s="123" t="s">
        <v>3628</v>
      </c>
      <c r="AP1116" s="123" t="s">
        <v>3629</v>
      </c>
      <c r="AQ1116" s="123" t="s">
        <v>229</v>
      </c>
    </row>
    <row r="1117" spans="1:43">
      <c r="A1117" s="123" t="s">
        <v>9250</v>
      </c>
      <c r="B1117" s="123" t="s">
        <v>9251</v>
      </c>
      <c r="C1117" s="36">
        <v>43830</v>
      </c>
      <c r="D1117" s="124">
        <v>1.0562</v>
      </c>
      <c r="E1117" s="124">
        <v>1.1162000000000001</v>
      </c>
      <c r="F1117" s="125">
        <v>0.53302874547877999</v>
      </c>
      <c r="G1117" s="36">
        <v>43829</v>
      </c>
      <c r="H1117" s="124">
        <v>1.0506</v>
      </c>
      <c r="I1117" s="126">
        <v>0</v>
      </c>
      <c r="J1117" s="123"/>
      <c r="K1117" s="125">
        <v>2.08776338681617</v>
      </c>
      <c r="L1117" s="125">
        <v>5.4703373650940303</v>
      </c>
      <c r="M1117" s="130">
        <v>7.14347997183165</v>
      </c>
      <c r="N1117" s="137">
        <f t="shared" si="187"/>
        <v>28.5739198873266</v>
      </c>
      <c r="O1117" s="132">
        <f t="shared" si="188"/>
        <v>0.28573919887326599</v>
      </c>
      <c r="P1117" s="134">
        <f t="shared" si="189"/>
        <v>588</v>
      </c>
      <c r="Q1117" s="134">
        <v>1124</v>
      </c>
      <c r="R1117" s="134" t="str">
        <f t="shared" si="190"/>
        <v>588/1124</v>
      </c>
      <c r="S1117" s="132">
        <f t="shared" si="191"/>
        <v>0.52313167259786475</v>
      </c>
      <c r="T1117" s="137">
        <f t="shared" si="192"/>
        <v>73.843416370106766</v>
      </c>
      <c r="U1117" s="133" t="e">
        <f ca="1">[1]!f_risk_annusharpe(A1117,"2019/9/30","2019/12/31",1,1,3)</f>
        <v>#NAME?</v>
      </c>
      <c r="V1117" s="134" t="e">
        <f t="shared" ca="1" si="193"/>
        <v>#NAME?</v>
      </c>
      <c r="W1117" s="134">
        <f t="shared" si="194"/>
        <v>1124</v>
      </c>
      <c r="X1117" s="134" t="e">
        <f t="shared" ca="1" si="195"/>
        <v>#NAME?</v>
      </c>
      <c r="Y1117" s="132" t="e">
        <f t="shared" ca="1" si="196"/>
        <v>#NAME?</v>
      </c>
      <c r="Z1117" s="137" t="e">
        <f t="shared" ca="1" si="197"/>
        <v>#NAME?</v>
      </c>
      <c r="AA1117" s="125">
        <v>10.7179852240135</v>
      </c>
      <c r="AB1117" s="126">
        <v>0</v>
      </c>
      <c r="AC1117" s="123"/>
      <c r="AD1117" s="126">
        <v>0</v>
      </c>
      <c r="AE1117" s="123"/>
      <c r="AF1117" s="126">
        <v>0</v>
      </c>
      <c r="AG1117" s="123"/>
      <c r="AH1117" s="125">
        <v>11.94695486</v>
      </c>
      <c r="AI1117" s="123" t="s">
        <v>157</v>
      </c>
      <c r="AJ1117" s="123" t="s">
        <v>95</v>
      </c>
      <c r="AK1117" s="124">
        <v>1.2604654118</v>
      </c>
      <c r="AL1117" s="123" t="s">
        <v>159</v>
      </c>
      <c r="AM1117" s="36">
        <v>43495</v>
      </c>
      <c r="AN1117" s="123" t="s">
        <v>9271</v>
      </c>
      <c r="AO1117" s="123" t="s">
        <v>12682</v>
      </c>
      <c r="AP1117" s="123" t="s">
        <v>551</v>
      </c>
      <c r="AQ1117" s="123" t="s">
        <v>532</v>
      </c>
    </row>
    <row r="1118" spans="1:43">
      <c r="A1118" s="123" t="s">
        <v>9252</v>
      </c>
      <c r="B1118" s="123" t="s">
        <v>9253</v>
      </c>
      <c r="C1118" s="36">
        <v>43830</v>
      </c>
      <c r="D1118" s="124">
        <v>1.0849</v>
      </c>
      <c r="E1118" s="124">
        <v>1.0849</v>
      </c>
      <c r="F1118" s="125">
        <v>0.78030654900138996</v>
      </c>
      <c r="G1118" s="36">
        <v>43829</v>
      </c>
      <c r="H1118" s="124">
        <v>1.0765</v>
      </c>
      <c r="I1118" s="126">
        <v>0</v>
      </c>
      <c r="J1118" s="123"/>
      <c r="K1118" s="125">
        <v>3.8380551301684598</v>
      </c>
      <c r="L1118" s="125">
        <v>10.422391857506399</v>
      </c>
      <c r="M1118" s="130">
        <v>14.187980212609199</v>
      </c>
      <c r="N1118" s="137">
        <f t="shared" si="187"/>
        <v>56.751920850436797</v>
      </c>
      <c r="O1118" s="132">
        <f t="shared" si="188"/>
        <v>0.56751920850436799</v>
      </c>
      <c r="P1118" s="134">
        <f t="shared" si="189"/>
        <v>101</v>
      </c>
      <c r="Q1118" s="134">
        <v>1124</v>
      </c>
      <c r="R1118" s="134" t="str">
        <f t="shared" si="190"/>
        <v>101/1124</v>
      </c>
      <c r="S1118" s="132">
        <f t="shared" si="191"/>
        <v>8.9857651245551604E-2</v>
      </c>
      <c r="T1118" s="137">
        <f t="shared" si="192"/>
        <v>95.507117437722428</v>
      </c>
      <c r="U1118" s="133" t="e">
        <f ca="1">[1]!f_risk_annusharpe(A1118,"2019/9/30","2019/12/31",1,1,3)</f>
        <v>#NAME?</v>
      </c>
      <c r="V1118" s="134" t="e">
        <f t="shared" ca="1" si="193"/>
        <v>#NAME?</v>
      </c>
      <c r="W1118" s="134">
        <f t="shared" si="194"/>
        <v>1124</v>
      </c>
      <c r="X1118" s="134" t="e">
        <f t="shared" ca="1" si="195"/>
        <v>#NAME?</v>
      </c>
      <c r="Y1118" s="132" t="e">
        <f t="shared" ca="1" si="196"/>
        <v>#NAME?</v>
      </c>
      <c r="Z1118" s="137" t="e">
        <f t="shared" ca="1" si="197"/>
        <v>#NAME?</v>
      </c>
      <c r="AA1118" s="125">
        <v>13.1164633510583</v>
      </c>
      <c r="AB1118" s="126">
        <v>0</v>
      </c>
      <c r="AC1118" s="123"/>
      <c r="AD1118" s="126">
        <v>0</v>
      </c>
      <c r="AE1118" s="123"/>
      <c r="AF1118" s="126">
        <v>0</v>
      </c>
      <c r="AG1118" s="123"/>
      <c r="AH1118" s="125">
        <v>8.49</v>
      </c>
      <c r="AI1118" s="123" t="s">
        <v>157</v>
      </c>
      <c r="AJ1118" s="123" t="s">
        <v>95</v>
      </c>
      <c r="AK1118" s="124">
        <v>11.3428835571</v>
      </c>
      <c r="AL1118" s="123" t="s">
        <v>159</v>
      </c>
      <c r="AM1118" s="36">
        <v>43544</v>
      </c>
      <c r="AN1118" s="123" t="s">
        <v>9271</v>
      </c>
      <c r="AO1118" s="123" t="s">
        <v>12680</v>
      </c>
      <c r="AP1118" s="123" t="s">
        <v>544</v>
      </c>
      <c r="AQ1118" s="123" t="s">
        <v>165</v>
      </c>
    </row>
    <row r="1119" spans="1:43">
      <c r="A1119" s="123" t="s">
        <v>9254</v>
      </c>
      <c r="B1119" s="123" t="s">
        <v>9255</v>
      </c>
      <c r="C1119" s="36">
        <v>43830</v>
      </c>
      <c r="D1119" s="124">
        <v>1.0474000000000001</v>
      </c>
      <c r="E1119" s="124">
        <v>1.0474000000000001</v>
      </c>
      <c r="F1119" s="125">
        <v>0.287246265798556</v>
      </c>
      <c r="G1119" s="36">
        <v>43829</v>
      </c>
      <c r="H1119" s="124">
        <v>1.0444</v>
      </c>
      <c r="I1119" s="126">
        <v>0</v>
      </c>
      <c r="J1119" s="123"/>
      <c r="K1119" s="125">
        <v>1.74859141247329</v>
      </c>
      <c r="L1119" s="125">
        <v>4.6040147807849801</v>
      </c>
      <c r="M1119" s="130">
        <v>6.2702922077922096</v>
      </c>
      <c r="N1119" s="137">
        <f t="shared" si="187"/>
        <v>25.081168831168839</v>
      </c>
      <c r="O1119" s="132">
        <f t="shared" si="188"/>
        <v>0.25081168831168837</v>
      </c>
      <c r="P1119" s="134">
        <f t="shared" si="189"/>
        <v>655</v>
      </c>
      <c r="Q1119" s="134">
        <v>1124</v>
      </c>
      <c r="R1119" s="134" t="str">
        <f t="shared" si="190"/>
        <v>655/1124</v>
      </c>
      <c r="S1119" s="132">
        <f t="shared" si="191"/>
        <v>0.58274021352313166</v>
      </c>
      <c r="T1119" s="137">
        <f t="shared" si="192"/>
        <v>70.862989323843422</v>
      </c>
      <c r="U1119" s="133" t="e">
        <f ca="1">[1]!f_risk_annusharpe(A1119,"2019/9/30","2019/12/31",1,1,3)</f>
        <v>#NAME?</v>
      </c>
      <c r="V1119" s="134" t="e">
        <f t="shared" ca="1" si="193"/>
        <v>#NAME?</v>
      </c>
      <c r="W1119" s="134">
        <f t="shared" si="194"/>
        <v>1124</v>
      </c>
      <c r="X1119" s="134" t="e">
        <f t="shared" ca="1" si="195"/>
        <v>#NAME?</v>
      </c>
      <c r="Y1119" s="132" t="e">
        <f t="shared" ca="1" si="196"/>
        <v>#NAME?</v>
      </c>
      <c r="Z1119" s="137" t="e">
        <f t="shared" ca="1" si="197"/>
        <v>#NAME?</v>
      </c>
      <c r="AA1119" s="126">
        <v>0</v>
      </c>
      <c r="AB1119" s="126">
        <v>0</v>
      </c>
      <c r="AC1119" s="123"/>
      <c r="AD1119" s="126">
        <v>0</v>
      </c>
      <c r="AE1119" s="123"/>
      <c r="AF1119" s="126">
        <v>0</v>
      </c>
      <c r="AG1119" s="123"/>
      <c r="AH1119" s="125">
        <v>4.74000000000001</v>
      </c>
      <c r="AI1119" s="123" t="s">
        <v>157</v>
      </c>
      <c r="AJ1119" s="123" t="s">
        <v>95</v>
      </c>
      <c r="AK1119" s="124">
        <v>1.7461380662999999</v>
      </c>
      <c r="AL1119" s="123" t="s">
        <v>159</v>
      </c>
      <c r="AM1119" s="36">
        <v>43672</v>
      </c>
      <c r="AN1119" s="123" t="s">
        <v>9271</v>
      </c>
      <c r="AO1119" s="123" t="s">
        <v>12683</v>
      </c>
      <c r="AP1119" s="123" t="s">
        <v>617</v>
      </c>
      <c r="AQ1119" s="123" t="s">
        <v>181</v>
      </c>
    </row>
    <row r="1120" spans="1:43">
      <c r="A1120" s="123" t="s">
        <v>9256</v>
      </c>
      <c r="B1120" s="123" t="s">
        <v>9257</v>
      </c>
      <c r="C1120" s="36">
        <v>43830</v>
      </c>
      <c r="D1120" s="124">
        <v>1.1618999999999999</v>
      </c>
      <c r="E1120" s="124">
        <v>1.1618999999999999</v>
      </c>
      <c r="F1120" s="125">
        <v>1.2196184336614699</v>
      </c>
      <c r="G1120" s="36">
        <v>43826</v>
      </c>
      <c r="H1120" s="124">
        <v>1.1478999999999999</v>
      </c>
      <c r="I1120" s="126">
        <v>0</v>
      </c>
      <c r="J1120" s="123"/>
      <c r="K1120" s="125">
        <v>1.34321849105973</v>
      </c>
      <c r="L1120" s="125">
        <v>4.6568185912448099</v>
      </c>
      <c r="M1120" s="130">
        <v>7.7129878557522904</v>
      </c>
      <c r="N1120" s="137">
        <f t="shared" si="187"/>
        <v>30.851951423009162</v>
      </c>
      <c r="O1120" s="132">
        <f t="shared" si="188"/>
        <v>0.30851951423009161</v>
      </c>
      <c r="P1120" s="134">
        <f t="shared" si="189"/>
        <v>533</v>
      </c>
      <c r="Q1120" s="134">
        <v>1124</v>
      </c>
      <c r="R1120" s="134" t="str">
        <f t="shared" si="190"/>
        <v>533/1124</v>
      </c>
      <c r="S1120" s="132">
        <f t="shared" si="191"/>
        <v>0.47419928825622776</v>
      </c>
      <c r="T1120" s="137">
        <f t="shared" si="192"/>
        <v>76.290035587188612</v>
      </c>
      <c r="U1120" s="133" t="e">
        <f ca="1">[1]!f_risk_annusharpe(A1120,"2019/9/30","2019/12/31",1,1,3)</f>
        <v>#NAME?</v>
      </c>
      <c r="V1120" s="134" t="e">
        <f t="shared" ca="1" si="193"/>
        <v>#NAME?</v>
      </c>
      <c r="W1120" s="134">
        <f t="shared" si="194"/>
        <v>1124</v>
      </c>
      <c r="X1120" s="134" t="e">
        <f t="shared" ca="1" si="195"/>
        <v>#NAME?</v>
      </c>
      <c r="Y1120" s="132" t="e">
        <f t="shared" ca="1" si="196"/>
        <v>#NAME?</v>
      </c>
      <c r="Z1120" s="137" t="e">
        <f t="shared" ca="1" si="197"/>
        <v>#NAME?</v>
      </c>
      <c r="AA1120" s="125">
        <v>11.4532374100719</v>
      </c>
      <c r="AB1120" s="126">
        <v>0</v>
      </c>
      <c r="AC1120" s="123"/>
      <c r="AD1120" s="126">
        <v>0</v>
      </c>
      <c r="AE1120" s="123"/>
      <c r="AF1120" s="126">
        <v>0</v>
      </c>
      <c r="AG1120" s="123"/>
      <c r="AH1120" s="125">
        <v>16.190000000000001</v>
      </c>
      <c r="AI1120" s="123" t="s">
        <v>309</v>
      </c>
      <c r="AJ1120" s="123" t="s">
        <v>95</v>
      </c>
      <c r="AK1120" s="124">
        <v>7.9910425055000003</v>
      </c>
      <c r="AL1120" s="123" t="s">
        <v>159</v>
      </c>
      <c r="AM1120" s="36">
        <v>43496</v>
      </c>
      <c r="AN1120" s="123" t="s">
        <v>9271</v>
      </c>
      <c r="AO1120" s="123" t="s">
        <v>3623</v>
      </c>
      <c r="AP1120" s="123" t="s">
        <v>209</v>
      </c>
      <c r="AQ1120" s="123" t="s">
        <v>165</v>
      </c>
    </row>
    <row r="1121" spans="1:43">
      <c r="A1121" s="123" t="s">
        <v>9258</v>
      </c>
      <c r="B1121" s="123" t="s">
        <v>9259</v>
      </c>
      <c r="C1121" s="36">
        <v>43830</v>
      </c>
      <c r="D1121" s="124">
        <v>1.0819000000000001</v>
      </c>
      <c r="E1121" s="124">
        <v>1.0819000000000001</v>
      </c>
      <c r="F1121" s="125">
        <v>0.46429566347851398</v>
      </c>
      <c r="G1121" s="36">
        <v>43829</v>
      </c>
      <c r="H1121" s="124">
        <v>1.0769</v>
      </c>
      <c r="I1121" s="126">
        <v>0</v>
      </c>
      <c r="J1121" s="123"/>
      <c r="K1121" s="125">
        <v>1.18780396558176</v>
      </c>
      <c r="L1121" s="125">
        <v>3.7793764988009699</v>
      </c>
      <c r="M1121" s="130">
        <v>5.5924263127074099</v>
      </c>
      <c r="N1121" s="137">
        <f t="shared" si="187"/>
        <v>22.369705250829639</v>
      </c>
      <c r="O1121" s="132">
        <f t="shared" si="188"/>
        <v>0.22369705250829638</v>
      </c>
      <c r="P1121" s="134">
        <f t="shared" si="189"/>
        <v>714</v>
      </c>
      <c r="Q1121" s="134">
        <v>1124</v>
      </c>
      <c r="R1121" s="134" t="str">
        <f t="shared" si="190"/>
        <v>714/1124</v>
      </c>
      <c r="S1121" s="132">
        <f t="shared" si="191"/>
        <v>0.63523131672597866</v>
      </c>
      <c r="T1121" s="137">
        <f t="shared" si="192"/>
        <v>68.238434163701072</v>
      </c>
      <c r="U1121" s="133" t="e">
        <f ca="1">[1]!f_risk_annusharpe(A1121,"2019/9/30","2019/12/31",1,1,3)</f>
        <v>#NAME?</v>
      </c>
      <c r="V1121" s="134" t="e">
        <f t="shared" ca="1" si="193"/>
        <v>#NAME?</v>
      </c>
      <c r="W1121" s="134">
        <f t="shared" si="194"/>
        <v>1124</v>
      </c>
      <c r="X1121" s="134" t="e">
        <f t="shared" ca="1" si="195"/>
        <v>#NAME?</v>
      </c>
      <c r="Y1121" s="132" t="e">
        <f t="shared" ca="1" si="196"/>
        <v>#NAME?</v>
      </c>
      <c r="Z1121" s="137" t="e">
        <f t="shared" ca="1" si="197"/>
        <v>#NAME?</v>
      </c>
      <c r="AA1121" s="125">
        <v>8.1575527341797596</v>
      </c>
      <c r="AB1121" s="126">
        <v>0</v>
      </c>
      <c r="AC1121" s="123"/>
      <c r="AD1121" s="126">
        <v>0</v>
      </c>
      <c r="AE1121" s="123"/>
      <c r="AF1121" s="126">
        <v>0</v>
      </c>
      <c r="AG1121" s="123"/>
      <c r="AH1121" s="125">
        <v>8.1900000000000102</v>
      </c>
      <c r="AI1121" s="123" t="s">
        <v>309</v>
      </c>
      <c r="AJ1121" s="123" t="s">
        <v>95</v>
      </c>
      <c r="AK1121" s="124">
        <v>3.6662068267999999</v>
      </c>
      <c r="AL1121" s="123" t="s">
        <v>159</v>
      </c>
      <c r="AM1121" s="36">
        <v>43621</v>
      </c>
      <c r="AN1121" s="123" t="s">
        <v>9271</v>
      </c>
      <c r="AO1121" s="123" t="s">
        <v>12684</v>
      </c>
      <c r="AP1121" s="123" t="s">
        <v>347</v>
      </c>
      <c r="AQ1121" s="123" t="s">
        <v>165</v>
      </c>
    </row>
    <row r="1122" spans="1:43">
      <c r="A1122" s="123" t="s">
        <v>9260</v>
      </c>
      <c r="B1122" s="123" t="s">
        <v>9261</v>
      </c>
      <c r="C1122" s="36">
        <v>43830</v>
      </c>
      <c r="D1122" s="124">
        <v>1.0754999999999999</v>
      </c>
      <c r="E1122" s="124">
        <v>1.0754999999999999</v>
      </c>
      <c r="F1122" s="125">
        <v>0.34521365926477099</v>
      </c>
      <c r="G1122" s="36">
        <v>43829</v>
      </c>
      <c r="H1122" s="124">
        <v>1.0718000000000001</v>
      </c>
      <c r="I1122" s="126">
        <v>0</v>
      </c>
      <c r="J1122" s="123"/>
      <c r="K1122" s="125">
        <v>1.6156462585033899</v>
      </c>
      <c r="L1122" s="125">
        <v>8.1013167152477497</v>
      </c>
      <c r="M1122" s="130">
        <v>8.5157905357683301</v>
      </c>
      <c r="N1122" s="137">
        <f t="shared" si="187"/>
        <v>34.06316214307332</v>
      </c>
      <c r="O1122" s="132">
        <f t="shared" si="188"/>
        <v>0.34063162143073322</v>
      </c>
      <c r="P1122" s="134">
        <f t="shared" si="189"/>
        <v>454</v>
      </c>
      <c r="Q1122" s="134">
        <v>1124</v>
      </c>
      <c r="R1122" s="134" t="str">
        <f t="shared" si="190"/>
        <v>454/1124</v>
      </c>
      <c r="S1122" s="132">
        <f t="shared" si="191"/>
        <v>0.40391459074733094</v>
      </c>
      <c r="T1122" s="137">
        <f t="shared" si="192"/>
        <v>79.804270462633454</v>
      </c>
      <c r="U1122" s="133" t="e">
        <f ca="1">[1]!f_risk_annusharpe(A1122,"2019/9/30","2019/12/31",1,1,3)</f>
        <v>#NAME?</v>
      </c>
      <c r="V1122" s="134" t="e">
        <f t="shared" ca="1" si="193"/>
        <v>#NAME?</v>
      </c>
      <c r="W1122" s="134">
        <f t="shared" si="194"/>
        <v>1124</v>
      </c>
      <c r="X1122" s="134" t="e">
        <f t="shared" ca="1" si="195"/>
        <v>#NAME?</v>
      </c>
      <c r="Y1122" s="132" t="e">
        <f t="shared" ca="1" si="196"/>
        <v>#NAME?</v>
      </c>
      <c r="Z1122" s="137" t="e">
        <f t="shared" ca="1" si="197"/>
        <v>#NAME?</v>
      </c>
      <c r="AA1122" s="125">
        <v>7.48550869478313</v>
      </c>
      <c r="AB1122" s="126">
        <v>0</v>
      </c>
      <c r="AC1122" s="123"/>
      <c r="AD1122" s="126">
        <v>0</v>
      </c>
      <c r="AE1122" s="123"/>
      <c r="AF1122" s="126">
        <v>0</v>
      </c>
      <c r="AG1122" s="123"/>
      <c r="AH1122" s="125">
        <v>7.5499999999999901</v>
      </c>
      <c r="AI1122" s="123" t="s">
        <v>157</v>
      </c>
      <c r="AJ1122" s="123" t="s">
        <v>95</v>
      </c>
      <c r="AK1122" s="124">
        <v>1.3968987707</v>
      </c>
      <c r="AL1122" s="123" t="s">
        <v>159</v>
      </c>
      <c r="AM1122" s="36">
        <v>43614</v>
      </c>
      <c r="AN1122" s="123" t="s">
        <v>9271</v>
      </c>
      <c r="AO1122" s="123" t="s">
        <v>12685</v>
      </c>
      <c r="AP1122" s="123" t="s">
        <v>224</v>
      </c>
      <c r="AQ1122" s="123" t="s">
        <v>162</v>
      </c>
    </row>
    <row r="1123" spans="1:43">
      <c r="A1123" s="123" t="s">
        <v>9262</v>
      </c>
      <c r="B1123" s="123" t="s">
        <v>9263</v>
      </c>
      <c r="C1123" s="36">
        <v>43830</v>
      </c>
      <c r="D1123" s="124">
        <v>0.72099999999999997</v>
      </c>
      <c r="E1123" s="124">
        <v>0.72099999999999997</v>
      </c>
      <c r="F1123" s="125">
        <v>0.55788005578800604</v>
      </c>
      <c r="G1123" s="36">
        <v>43829</v>
      </c>
      <c r="H1123" s="124">
        <v>0.71699999999999997</v>
      </c>
      <c r="I1123" s="125">
        <v>-0.96153846153846201</v>
      </c>
      <c r="J1123" s="123" t="s">
        <v>12686</v>
      </c>
      <c r="K1123" s="125">
        <v>2.1246458923512801</v>
      </c>
      <c r="L1123" s="125">
        <v>1.12201963534362</v>
      </c>
      <c r="M1123" s="130">
        <v>2.2695035460992901</v>
      </c>
      <c r="N1123" s="137">
        <f t="shared" si="187"/>
        <v>9.0780141843971602</v>
      </c>
      <c r="O1123" s="132">
        <f t="shared" si="188"/>
        <v>9.0780141843971596E-2</v>
      </c>
      <c r="P1123" s="134">
        <f t="shared" si="189"/>
        <v>1040</v>
      </c>
      <c r="Q1123" s="134">
        <v>1124</v>
      </c>
      <c r="R1123" s="134" t="str">
        <f t="shared" si="190"/>
        <v>1040/1124</v>
      </c>
      <c r="S1123" s="132">
        <f t="shared" si="191"/>
        <v>0.92526690391459077</v>
      </c>
      <c r="T1123" s="137">
        <f t="shared" si="192"/>
        <v>60</v>
      </c>
      <c r="U1123" s="133" t="e">
        <f ca="1">[1]!f_risk_annusharpe(A1123,"2019/9/30","2019/12/31",1,1,3)</f>
        <v>#NAME?</v>
      </c>
      <c r="V1123" s="134" t="e">
        <f t="shared" ca="1" si="193"/>
        <v>#NAME?</v>
      </c>
      <c r="W1123" s="134">
        <f t="shared" si="194"/>
        <v>1124</v>
      </c>
      <c r="X1123" s="134" t="e">
        <f t="shared" ca="1" si="195"/>
        <v>#NAME?</v>
      </c>
      <c r="Y1123" s="132" t="e">
        <f t="shared" ca="1" si="196"/>
        <v>#NAME?</v>
      </c>
      <c r="Z1123" s="137" t="e">
        <f t="shared" ca="1" si="197"/>
        <v>#NAME?</v>
      </c>
      <c r="AA1123" s="125">
        <v>3.7410071942446099</v>
      </c>
      <c r="AB1123" s="125">
        <v>-0.96153846153846201</v>
      </c>
      <c r="AC1123" s="123" t="s">
        <v>12686</v>
      </c>
      <c r="AD1123" s="125">
        <v>-21.115973741794299</v>
      </c>
      <c r="AE1123" s="123" t="s">
        <v>12687</v>
      </c>
      <c r="AF1123" s="125">
        <v>-16.162790697674399</v>
      </c>
      <c r="AG1123" s="123" t="s">
        <v>12688</v>
      </c>
      <c r="AH1123" s="125">
        <v>-27.9</v>
      </c>
      <c r="AI1123" s="123" t="s">
        <v>227</v>
      </c>
      <c r="AJ1123" s="123" t="s">
        <v>186</v>
      </c>
      <c r="AK1123" s="124">
        <v>1.0632599118999999</v>
      </c>
      <c r="AL1123" s="123" t="s">
        <v>159</v>
      </c>
      <c r="AM1123" s="36">
        <v>42552</v>
      </c>
      <c r="AN1123" s="123" t="s">
        <v>9271</v>
      </c>
      <c r="AO1123" s="123" t="s">
        <v>11427</v>
      </c>
      <c r="AP1123" s="123" t="s">
        <v>363</v>
      </c>
      <c r="AQ1123" s="123" t="s">
        <v>165</v>
      </c>
    </row>
    <row r="1124" spans="1:43">
      <c r="A1124" s="123" t="s">
        <v>9264</v>
      </c>
      <c r="B1124" s="123" t="s">
        <v>9265</v>
      </c>
      <c r="C1124" s="36">
        <v>43830</v>
      </c>
      <c r="D1124" s="124">
        <v>0.86839999999999995</v>
      </c>
      <c r="E1124" s="124">
        <v>0.86839999999999995</v>
      </c>
      <c r="F1124" s="125">
        <v>0.184586986617436</v>
      </c>
      <c r="G1124" s="36">
        <v>43829</v>
      </c>
      <c r="H1124" s="124">
        <v>0.86680000000000001</v>
      </c>
      <c r="I1124" s="125">
        <v>-2.20720720720721</v>
      </c>
      <c r="J1124" s="123" t="s">
        <v>12689</v>
      </c>
      <c r="K1124" s="125">
        <v>3.9253231211105701</v>
      </c>
      <c r="L1124" s="125">
        <v>4.4377630787732896</v>
      </c>
      <c r="M1124" s="130">
        <v>3.1966726084373001</v>
      </c>
      <c r="N1124" s="137">
        <f t="shared" si="187"/>
        <v>12.7866904337492</v>
      </c>
      <c r="O1124" s="132">
        <f t="shared" si="188"/>
        <v>0.12786690433749201</v>
      </c>
      <c r="P1124" s="134">
        <f t="shared" si="189"/>
        <v>933</v>
      </c>
      <c r="Q1124" s="134">
        <v>1124</v>
      </c>
      <c r="R1124" s="134" t="str">
        <f t="shared" si="190"/>
        <v>933/1124</v>
      </c>
      <c r="S1124" s="132">
        <f t="shared" si="191"/>
        <v>0.83007117437722422</v>
      </c>
      <c r="T1124" s="137">
        <f t="shared" si="192"/>
        <v>60</v>
      </c>
      <c r="U1124" s="133" t="e">
        <f ca="1">[1]!f_risk_annusharpe(A1124,"2019/9/30","2019/12/31",1,1,3)</f>
        <v>#NAME?</v>
      </c>
      <c r="V1124" s="134" t="e">
        <f t="shared" ca="1" si="193"/>
        <v>#NAME?</v>
      </c>
      <c r="W1124" s="134">
        <f t="shared" si="194"/>
        <v>1124</v>
      </c>
      <c r="X1124" s="134" t="e">
        <f t="shared" ca="1" si="195"/>
        <v>#NAME?</v>
      </c>
      <c r="Y1124" s="132" t="e">
        <f t="shared" ca="1" si="196"/>
        <v>#NAME?</v>
      </c>
      <c r="Z1124" s="137" t="e">
        <f t="shared" ca="1" si="197"/>
        <v>#NAME?</v>
      </c>
      <c r="AA1124" s="125">
        <v>1.5910154422086999</v>
      </c>
      <c r="AB1124" s="125">
        <v>-2.20720720720721</v>
      </c>
      <c r="AC1124" s="123" t="s">
        <v>12689</v>
      </c>
      <c r="AD1124" s="125">
        <v>-13.203398300849599</v>
      </c>
      <c r="AE1124" s="123" t="s">
        <v>12690</v>
      </c>
      <c r="AF1124" s="126">
        <v>0</v>
      </c>
      <c r="AG1124" s="123"/>
      <c r="AH1124" s="125">
        <v>-13.16</v>
      </c>
      <c r="AI1124" s="123" t="s">
        <v>157</v>
      </c>
      <c r="AJ1124" s="123" t="s">
        <v>95</v>
      </c>
      <c r="AK1124" s="124">
        <v>0.65904347900000004</v>
      </c>
      <c r="AL1124" s="123" t="s">
        <v>159</v>
      </c>
      <c r="AM1124" s="36">
        <v>43095</v>
      </c>
      <c r="AN1124" s="123" t="s">
        <v>9271</v>
      </c>
      <c r="AO1124" s="123" t="s">
        <v>12691</v>
      </c>
      <c r="AP1124" s="123" t="s">
        <v>317</v>
      </c>
      <c r="AQ1124" s="123" t="s">
        <v>185</v>
      </c>
    </row>
    <row r="1125" spans="1:43">
      <c r="A1125" s="123" t="s">
        <v>9266</v>
      </c>
      <c r="B1125" s="123" t="s">
        <v>9267</v>
      </c>
      <c r="C1125" s="36">
        <v>43830</v>
      </c>
      <c r="D1125" s="124">
        <v>1.0802</v>
      </c>
      <c r="E1125" s="124">
        <v>1.0802</v>
      </c>
      <c r="F1125" s="125">
        <v>0.12049309481880401</v>
      </c>
      <c r="G1125" s="36">
        <v>43829</v>
      </c>
      <c r="H1125" s="124">
        <v>1.0789</v>
      </c>
      <c r="I1125" s="125">
        <v>-5.2456140350877103</v>
      </c>
      <c r="J1125" s="123" t="s">
        <v>12692</v>
      </c>
      <c r="K1125" s="125">
        <v>0.47437447679286598</v>
      </c>
      <c r="L1125" s="125">
        <v>1.8096135721018001</v>
      </c>
      <c r="M1125" s="130">
        <v>2.4371740161213902</v>
      </c>
      <c r="N1125" s="137">
        <f t="shared" si="187"/>
        <v>9.7486960644855607</v>
      </c>
      <c r="O1125" s="132">
        <f t="shared" si="188"/>
        <v>9.7486960644855611E-2</v>
      </c>
      <c r="P1125" s="134">
        <f t="shared" si="189"/>
        <v>1022</v>
      </c>
      <c r="Q1125" s="134">
        <v>1124</v>
      </c>
      <c r="R1125" s="134" t="str">
        <f t="shared" si="190"/>
        <v>1022/1124</v>
      </c>
      <c r="S1125" s="132">
        <f t="shared" si="191"/>
        <v>0.90925266903914592</v>
      </c>
      <c r="T1125" s="137">
        <f t="shared" si="192"/>
        <v>60</v>
      </c>
      <c r="U1125" s="133" t="e">
        <f ca="1">[1]!f_risk_annusharpe(A1125,"2019/9/30","2019/12/31",1,1,3)</f>
        <v>#NAME?</v>
      </c>
      <c r="V1125" s="134" t="e">
        <f t="shared" ca="1" si="193"/>
        <v>#NAME?</v>
      </c>
      <c r="W1125" s="134">
        <f t="shared" si="194"/>
        <v>1124</v>
      </c>
      <c r="X1125" s="134" t="e">
        <f t="shared" ca="1" si="195"/>
        <v>#NAME?</v>
      </c>
      <c r="Y1125" s="132" t="e">
        <f t="shared" ca="1" si="196"/>
        <v>#NAME?</v>
      </c>
      <c r="Z1125" s="137" t="e">
        <f t="shared" ca="1" si="197"/>
        <v>#NAME?</v>
      </c>
      <c r="AA1125" s="125">
        <v>4.3974098772591201</v>
      </c>
      <c r="AB1125" s="125">
        <v>-5.2456140350877103</v>
      </c>
      <c r="AC1125" s="123" t="s">
        <v>12692</v>
      </c>
      <c r="AD1125" s="125">
        <v>-0.90817356205852895</v>
      </c>
      <c r="AE1125" s="123" t="s">
        <v>12693</v>
      </c>
      <c r="AF1125" s="125">
        <v>7.8043912175648797</v>
      </c>
      <c r="AG1125" s="123" t="s">
        <v>12694</v>
      </c>
      <c r="AH1125" s="125">
        <v>8.02</v>
      </c>
      <c r="AI1125" s="123" t="s">
        <v>163</v>
      </c>
      <c r="AJ1125" s="123" t="s">
        <v>189</v>
      </c>
      <c r="AK1125" s="124">
        <v>3.7678134238999998</v>
      </c>
      <c r="AL1125" s="123" t="s">
        <v>159</v>
      </c>
      <c r="AM1125" s="36">
        <v>42713</v>
      </c>
      <c r="AN1125" s="123" t="s">
        <v>9271</v>
      </c>
      <c r="AO1125" s="123" t="s">
        <v>593</v>
      </c>
      <c r="AP1125" s="123" t="s">
        <v>228</v>
      </c>
      <c r="AQ1125" s="123" t="s">
        <v>207</v>
      </c>
    </row>
    <row r="1126" spans="1:43">
      <c r="A1126" s="37" t="s">
        <v>4320</v>
      </c>
      <c r="M1126" s="37" t="s">
        <v>4320</v>
      </c>
      <c r="N1126" s="37" t="s">
        <v>4318</v>
      </c>
      <c r="O1126" s="41">
        <v>8.0799999999999983E-2</v>
      </c>
      <c r="P1126" s="134">
        <f t="shared" si="189"/>
        <v>1060</v>
      </c>
      <c r="Q1126" s="134">
        <v>1124</v>
      </c>
      <c r="R1126" s="134" t="str">
        <f t="shared" si="190"/>
        <v>1060/1124</v>
      </c>
      <c r="S1126" s="132">
        <f t="shared" si="191"/>
        <v>0.94306049822064053</v>
      </c>
      <c r="T1126" s="137">
        <f t="shared" si="192"/>
        <v>60</v>
      </c>
      <c r="U1126" s="96">
        <v>1.4751665779662595</v>
      </c>
      <c r="V1126" s="134" t="e">
        <f t="shared" ca="1" si="193"/>
        <v>#NAME?</v>
      </c>
      <c r="W1126" s="134">
        <f t="shared" si="194"/>
        <v>1124</v>
      </c>
      <c r="X1126" s="134" t="e">
        <f t="shared" ca="1" si="195"/>
        <v>#NAME?</v>
      </c>
      <c r="Y1126" s="132" t="e">
        <f t="shared" ca="1" si="196"/>
        <v>#NAME?</v>
      </c>
      <c r="Z1126" s="137" t="e">
        <f t="shared" ca="1" si="197"/>
        <v>#NAME?</v>
      </c>
    </row>
  </sheetData>
  <mergeCells count="9">
    <mergeCell ref="AF1:AG1"/>
    <mergeCell ref="AI1:AQ1"/>
    <mergeCell ref="M1:V1"/>
    <mergeCell ref="A1:B1"/>
    <mergeCell ref="C1:F1"/>
    <mergeCell ref="G1:H1"/>
    <mergeCell ref="I1:J1"/>
    <mergeCell ref="AB1:AC1"/>
    <mergeCell ref="AD1:AE1"/>
  </mergeCells>
  <phoneticPr fontId="7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J138"/>
  <sheetViews>
    <sheetView zoomScale="115" zoomScaleNormal="115" workbookViewId="0">
      <pane xSplit="1" ySplit="1" topLeftCell="B74" activePane="bottomRight" state="frozen"/>
      <selection activeCell="X11" sqref="X11"/>
      <selection pane="topRight" activeCell="X11" sqref="X11"/>
      <selection pane="bottomLeft" activeCell="X11" sqref="X11"/>
      <selection pane="bottomRight" activeCell="X11" sqref="X11"/>
    </sheetView>
  </sheetViews>
  <sheetFormatPr defaultColWidth="9" defaultRowHeight="14.4"/>
  <cols>
    <col min="1" max="1" width="18.21875" style="106" customWidth="1"/>
    <col min="2" max="4" width="15.109375" style="106" bestFit="1" customWidth="1"/>
    <col min="5" max="5" width="17.21875" style="106" bestFit="1" customWidth="1"/>
    <col min="6" max="6" width="22.44140625" style="106" bestFit="1" customWidth="1"/>
    <col min="7" max="7" width="29.88671875" style="106" bestFit="1" customWidth="1"/>
    <col min="8" max="11" width="25.44140625" style="106" bestFit="1" customWidth="1"/>
    <col min="12" max="12" width="19.21875" style="106" bestFit="1" customWidth="1"/>
    <col min="13" max="13" width="21.33203125" style="106" bestFit="1" customWidth="1"/>
    <col min="14" max="14" width="25.44140625" style="106" bestFit="1" customWidth="1"/>
    <col min="15" max="15" width="17.44140625" style="106" bestFit="1" customWidth="1"/>
    <col min="16" max="16" width="25.44140625" style="106" bestFit="1" customWidth="1"/>
    <col min="17" max="17" width="17.44140625" style="106" bestFit="1" customWidth="1"/>
    <col min="18" max="18" width="25.44140625" style="106" bestFit="1" customWidth="1"/>
    <col min="19" max="20" width="18.6640625" style="106" bestFit="1" customWidth="1"/>
    <col min="21" max="21" width="25.44140625" style="106" bestFit="1" customWidth="1"/>
    <col min="22" max="22" width="16.21875" style="106" bestFit="1" customWidth="1"/>
    <col min="23" max="23" width="18.6640625" style="106" bestFit="1" customWidth="1"/>
    <col min="24" max="24" width="20.33203125" style="106" bestFit="1" customWidth="1"/>
    <col min="25" max="26" width="19.44140625" style="106" bestFit="1" customWidth="1"/>
    <col min="27" max="29" width="22.44140625" style="106" bestFit="1" customWidth="1"/>
    <col min="30" max="30" width="13" style="106" bestFit="1" customWidth="1"/>
    <col min="31" max="31" width="17.21875" style="106" bestFit="1" customWidth="1"/>
    <col min="32" max="32" width="12.109375" style="106" bestFit="1" customWidth="1"/>
    <col min="33" max="34" width="16.21875" style="106" bestFit="1" customWidth="1"/>
    <col min="35" max="35" width="15.109375" style="106" bestFit="1" customWidth="1"/>
    <col min="36" max="36" width="12.21875" style="107" bestFit="1" customWidth="1"/>
    <col min="37" max="16384" width="9" style="108"/>
  </cols>
  <sheetData>
    <row r="1" spans="1:36" s="100" customFormat="1">
      <c r="A1" s="97" t="s">
        <v>4436</v>
      </c>
      <c r="B1" s="98" t="s">
        <v>4278</v>
      </c>
      <c r="C1" s="98" t="s">
        <v>4279</v>
      </c>
      <c r="D1" s="98" t="s">
        <v>4437</v>
      </c>
      <c r="E1" s="98" t="s">
        <v>4281</v>
      </c>
      <c r="F1" s="98" t="s">
        <v>4282</v>
      </c>
      <c r="G1" s="98" t="s">
        <v>4283</v>
      </c>
      <c r="H1" s="98" t="s">
        <v>4286</v>
      </c>
      <c r="I1" s="98" t="s">
        <v>4287</v>
      </c>
      <c r="J1" s="98" t="s">
        <v>4288</v>
      </c>
      <c r="K1" s="98" t="s">
        <v>4289</v>
      </c>
      <c r="L1" s="98" t="s">
        <v>4290</v>
      </c>
      <c r="M1" s="98" t="s">
        <v>4291</v>
      </c>
      <c r="N1" s="98" t="s">
        <v>4292</v>
      </c>
      <c r="O1" s="98" t="s">
        <v>4293</v>
      </c>
      <c r="P1" s="98" t="s">
        <v>4294</v>
      </c>
      <c r="Q1" s="98" t="s">
        <v>4295</v>
      </c>
      <c r="R1" s="98" t="s">
        <v>4296</v>
      </c>
      <c r="S1" s="98" t="s">
        <v>22</v>
      </c>
      <c r="T1" s="98" t="s">
        <v>25</v>
      </c>
      <c r="U1" s="98" t="s">
        <v>33</v>
      </c>
      <c r="V1" s="98" t="s">
        <v>4297</v>
      </c>
      <c r="W1" s="98" t="s">
        <v>26</v>
      </c>
      <c r="X1" s="98" t="s">
        <v>4298</v>
      </c>
      <c r="Y1" s="98" t="s">
        <v>20</v>
      </c>
      <c r="Z1" s="98" t="s">
        <v>24</v>
      </c>
      <c r="AA1" s="98" t="s">
        <v>4313</v>
      </c>
      <c r="AB1" s="98" t="s">
        <v>4314</v>
      </c>
      <c r="AC1" s="98" t="s">
        <v>4315</v>
      </c>
      <c r="AD1" s="98" t="s">
        <v>4317</v>
      </c>
      <c r="AE1" s="98" t="s">
        <v>39</v>
      </c>
      <c r="AF1" s="98" t="s">
        <v>4318</v>
      </c>
      <c r="AG1" s="98" t="s">
        <v>30</v>
      </c>
      <c r="AH1" s="98" t="s">
        <v>32</v>
      </c>
      <c r="AI1" s="99" t="s">
        <v>4319</v>
      </c>
      <c r="AJ1" s="98" t="s">
        <v>27</v>
      </c>
    </row>
    <row r="2" spans="1:36" s="100" customFormat="1">
      <c r="A2" s="101" t="s">
        <v>4438</v>
      </c>
      <c r="B2" s="102">
        <v>1.0523</v>
      </c>
      <c r="C2" s="102">
        <v>1.0714999999999999</v>
      </c>
      <c r="D2" s="102">
        <v>1.0648</v>
      </c>
      <c r="E2" s="103">
        <v>1.0553999999999999</v>
      </c>
      <c r="F2" s="103">
        <v>1.0295000000000001</v>
      </c>
      <c r="G2" s="103">
        <v>1.0150999999999999</v>
      </c>
      <c r="H2" s="103">
        <v>1.0432999999999999</v>
      </c>
      <c r="I2" s="103">
        <v>1.036</v>
      </c>
      <c r="J2" s="103">
        <v>1.0304</v>
      </c>
      <c r="K2" s="103">
        <v>1.0306999999999999</v>
      </c>
      <c r="L2" s="103">
        <v>1.0297000000000001</v>
      </c>
      <c r="M2" s="103">
        <v>1.0235000000000001</v>
      </c>
      <c r="N2" s="103">
        <v>1.0193000000000001</v>
      </c>
      <c r="O2" s="103">
        <v>1.0208999999999999</v>
      </c>
      <c r="P2" s="103">
        <v>1.0087999999999999</v>
      </c>
      <c r="Q2" s="103">
        <v>1.0175000000000001</v>
      </c>
      <c r="R2" s="103">
        <v>1.0089999999999999</v>
      </c>
      <c r="S2" s="103">
        <v>1.0051000000000001</v>
      </c>
      <c r="T2" s="103">
        <v>1.0028999999999999</v>
      </c>
      <c r="U2" s="103">
        <v>1.0008999999999999</v>
      </c>
      <c r="V2" s="103">
        <v>1.0005999999999999</v>
      </c>
      <c r="W2" s="97"/>
      <c r="X2" s="97"/>
      <c r="Y2" s="103">
        <v>1.0003</v>
      </c>
      <c r="Z2" s="97"/>
      <c r="AA2" s="97"/>
      <c r="AB2" s="97"/>
      <c r="AC2" s="97"/>
      <c r="AD2" s="103">
        <v>1.0426</v>
      </c>
      <c r="AE2" s="103">
        <v>1.0019</v>
      </c>
      <c r="AF2" s="103">
        <v>1.0422</v>
      </c>
      <c r="AG2" s="97"/>
      <c r="AH2" s="97"/>
      <c r="AI2" s="104">
        <v>1.0513999999999999</v>
      </c>
      <c r="AJ2" s="103">
        <v>1.0052000000000001</v>
      </c>
    </row>
    <row r="3" spans="1:36" s="100" customFormat="1">
      <c r="A3" s="101" t="s">
        <v>4439</v>
      </c>
      <c r="B3" s="102">
        <v>1.0523</v>
      </c>
      <c r="C3" s="102">
        <v>1.0716000000000001</v>
      </c>
      <c r="D3" s="102">
        <v>1.0648</v>
      </c>
      <c r="E3" s="103">
        <v>1.0553999999999999</v>
      </c>
      <c r="F3" s="103">
        <v>1.0296000000000001</v>
      </c>
      <c r="G3" s="103">
        <v>1.0150999999999999</v>
      </c>
      <c r="H3" s="103">
        <v>1.0432999999999999</v>
      </c>
      <c r="I3" s="103">
        <v>1.036</v>
      </c>
      <c r="J3" s="103">
        <v>1.0304</v>
      </c>
      <c r="K3" s="103">
        <v>1.0306999999999999</v>
      </c>
      <c r="L3" s="103">
        <v>1.0297000000000001</v>
      </c>
      <c r="M3" s="103">
        <v>1.0235000000000001</v>
      </c>
      <c r="N3" s="103">
        <v>1.0193000000000001</v>
      </c>
      <c r="O3" s="103">
        <v>1.0208999999999999</v>
      </c>
      <c r="P3" s="103">
        <v>1.0087999999999999</v>
      </c>
      <c r="Q3" s="103">
        <v>1.0175000000000001</v>
      </c>
      <c r="R3" s="103">
        <v>1.0089999999999999</v>
      </c>
      <c r="S3" s="103">
        <v>1.0051000000000001</v>
      </c>
      <c r="T3" s="103">
        <v>1.0028999999999999</v>
      </c>
      <c r="U3" s="103">
        <v>1.0009999999999999</v>
      </c>
      <c r="V3" s="103">
        <v>1.0006999999999999</v>
      </c>
      <c r="W3" s="97"/>
      <c r="X3" s="97"/>
      <c r="Y3" s="103">
        <v>1.0003</v>
      </c>
      <c r="Z3" s="97"/>
      <c r="AA3" s="97"/>
      <c r="AB3" s="97"/>
      <c r="AC3" s="97"/>
      <c r="AD3" s="103">
        <v>1.0426</v>
      </c>
      <c r="AE3" s="103">
        <v>1.002</v>
      </c>
      <c r="AF3" s="103">
        <v>1.0422</v>
      </c>
      <c r="AG3" s="97"/>
      <c r="AH3" s="97"/>
      <c r="AI3" s="104">
        <v>1.0513999999999999</v>
      </c>
      <c r="AJ3" s="103">
        <v>1.0054000000000001</v>
      </c>
    </row>
    <row r="4" spans="1:36" s="100" customFormat="1">
      <c r="A4" s="101" t="s">
        <v>4440</v>
      </c>
      <c r="B4" s="102">
        <v>1.0523</v>
      </c>
      <c r="C4" s="102">
        <v>1.0718000000000001</v>
      </c>
      <c r="D4" s="102">
        <v>1.0648</v>
      </c>
      <c r="E4" s="103">
        <v>1.0553999999999999</v>
      </c>
      <c r="F4" s="103">
        <v>1.0298</v>
      </c>
      <c r="G4" s="103">
        <v>1.0150999999999999</v>
      </c>
      <c r="H4" s="103">
        <v>1.0432999999999999</v>
      </c>
      <c r="I4" s="103">
        <v>1.036</v>
      </c>
      <c r="J4" s="103">
        <v>1.0304</v>
      </c>
      <c r="K4" s="103">
        <v>1.0306999999999999</v>
      </c>
      <c r="L4" s="103">
        <v>1.0297000000000001</v>
      </c>
      <c r="M4" s="103">
        <v>1.0235000000000001</v>
      </c>
      <c r="N4" s="103">
        <v>1.0193000000000001</v>
      </c>
      <c r="O4" s="103">
        <v>1.0208999999999999</v>
      </c>
      <c r="P4" s="103">
        <v>1.0087999999999999</v>
      </c>
      <c r="Q4" s="103">
        <v>1.0175000000000001</v>
      </c>
      <c r="R4" s="103">
        <v>1.0089999999999999</v>
      </c>
      <c r="S4" s="103">
        <v>1.0051000000000001</v>
      </c>
      <c r="T4" s="103">
        <v>1.0032000000000001</v>
      </c>
      <c r="U4" s="103">
        <v>1.0011000000000001</v>
      </c>
      <c r="V4" s="103">
        <v>1.0007999999999999</v>
      </c>
      <c r="W4" s="97"/>
      <c r="X4" s="97"/>
      <c r="Y4" s="103">
        <v>1.0003</v>
      </c>
      <c r="Z4" s="97"/>
      <c r="AA4" s="97"/>
      <c r="AB4" s="97"/>
      <c r="AC4" s="97"/>
      <c r="AD4" s="103">
        <v>1.0426</v>
      </c>
      <c r="AE4" s="103">
        <v>1.0021</v>
      </c>
      <c r="AF4" s="103">
        <v>1.0422</v>
      </c>
      <c r="AG4" s="97"/>
      <c r="AH4" s="97"/>
      <c r="AI4" s="104">
        <v>1.0513999999999999</v>
      </c>
      <c r="AJ4" s="103">
        <v>1.0056</v>
      </c>
    </row>
    <row r="5" spans="1:36" s="100" customFormat="1">
      <c r="A5" s="101" t="s">
        <v>4441</v>
      </c>
      <c r="B5" s="102">
        <v>1.0523</v>
      </c>
      <c r="C5" s="102">
        <v>1.0720000000000001</v>
      </c>
      <c r="D5" s="102">
        <v>1.0648</v>
      </c>
      <c r="E5" s="103">
        <v>1.0553999999999999</v>
      </c>
      <c r="F5" s="103">
        <v>1.0299</v>
      </c>
      <c r="G5" s="103">
        <v>1.0150999999999999</v>
      </c>
      <c r="H5" s="103">
        <v>1.0432999999999999</v>
      </c>
      <c r="I5" s="103">
        <v>1.036</v>
      </c>
      <c r="J5" s="103">
        <v>1.0304</v>
      </c>
      <c r="K5" s="103">
        <v>1.0306999999999999</v>
      </c>
      <c r="L5" s="103">
        <v>1.0297000000000001</v>
      </c>
      <c r="M5" s="103">
        <v>1.0235000000000001</v>
      </c>
      <c r="N5" s="103">
        <v>1.0193000000000001</v>
      </c>
      <c r="O5" s="103">
        <v>1.0208999999999999</v>
      </c>
      <c r="P5" s="103">
        <v>1.0087999999999999</v>
      </c>
      <c r="Q5" s="103">
        <v>1.0175000000000001</v>
      </c>
      <c r="R5" s="103">
        <v>1.0089999999999999</v>
      </c>
      <c r="S5" s="103">
        <v>1.0051000000000001</v>
      </c>
      <c r="T5" s="103">
        <v>1.0032000000000001</v>
      </c>
      <c r="U5" s="103">
        <v>1.0012000000000001</v>
      </c>
      <c r="V5" s="103">
        <v>1.0008999999999999</v>
      </c>
      <c r="W5" s="97"/>
      <c r="X5" s="97"/>
      <c r="Y5" s="103">
        <v>1.0003</v>
      </c>
      <c r="Z5" s="97"/>
      <c r="AA5" s="97"/>
      <c r="AB5" s="97"/>
      <c r="AC5" s="97"/>
      <c r="AD5" s="103">
        <v>1.0426</v>
      </c>
      <c r="AE5" s="103">
        <v>1.0022</v>
      </c>
      <c r="AF5" s="103">
        <v>1.0422</v>
      </c>
      <c r="AG5" s="97"/>
      <c r="AH5" s="97"/>
      <c r="AI5" s="104">
        <v>1.0513999999999999</v>
      </c>
      <c r="AJ5" s="103">
        <v>1.0058</v>
      </c>
    </row>
    <row r="6" spans="1:36" s="100" customFormat="1">
      <c r="A6" s="101" t="s">
        <v>4442</v>
      </c>
      <c r="B6" s="102">
        <v>1.0523</v>
      </c>
      <c r="C6" s="102">
        <v>1.0721000000000001</v>
      </c>
      <c r="D6" s="102">
        <v>1.0648</v>
      </c>
      <c r="E6" s="103">
        <v>1.0553999999999999</v>
      </c>
      <c r="F6" s="103">
        <v>1.03</v>
      </c>
      <c r="G6" s="103">
        <v>1.0150999999999999</v>
      </c>
      <c r="H6" s="103">
        <v>1.0432999999999999</v>
      </c>
      <c r="I6" s="103">
        <v>1.036</v>
      </c>
      <c r="J6" s="103">
        <v>1.0304</v>
      </c>
      <c r="K6" s="103">
        <v>1.0306999999999999</v>
      </c>
      <c r="L6" s="103">
        <v>1.0297000000000001</v>
      </c>
      <c r="M6" s="103">
        <v>1.0235000000000001</v>
      </c>
      <c r="N6" s="103">
        <v>1.0193000000000001</v>
      </c>
      <c r="O6" s="103">
        <v>1.0208999999999999</v>
      </c>
      <c r="P6" s="103">
        <v>1.0087999999999999</v>
      </c>
      <c r="Q6" s="103">
        <v>1.0175000000000001</v>
      </c>
      <c r="R6" s="103">
        <v>1.0089999999999999</v>
      </c>
      <c r="S6" s="103">
        <v>1.0051000000000001</v>
      </c>
      <c r="T6" s="103">
        <v>1.0032000000000001</v>
      </c>
      <c r="U6" s="103">
        <v>1.0013000000000001</v>
      </c>
      <c r="V6" s="103">
        <v>1.0009999999999999</v>
      </c>
      <c r="W6" s="97"/>
      <c r="X6" s="97"/>
      <c r="Y6" s="103">
        <v>1.0003</v>
      </c>
      <c r="Z6" s="97"/>
      <c r="AA6" s="97"/>
      <c r="AB6" s="97"/>
      <c r="AC6" s="97"/>
      <c r="AD6" s="103">
        <v>1.0426</v>
      </c>
      <c r="AE6" s="103">
        <v>1.0023</v>
      </c>
      <c r="AF6" s="103">
        <v>1.0422</v>
      </c>
      <c r="AG6" s="97"/>
      <c r="AH6" s="97"/>
      <c r="AI6" s="104">
        <v>1.0513999999999999</v>
      </c>
      <c r="AJ6" s="103">
        <v>1.006</v>
      </c>
    </row>
    <row r="7" spans="1:36" s="100" customFormat="1">
      <c r="A7" s="101" t="s">
        <v>4443</v>
      </c>
      <c r="B7" s="102">
        <v>1.0523</v>
      </c>
      <c r="C7" s="102">
        <v>1.0723</v>
      </c>
      <c r="D7" s="102">
        <v>1.0648</v>
      </c>
      <c r="E7" s="103">
        <v>1.0553999999999999</v>
      </c>
      <c r="F7" s="103">
        <v>1.0302</v>
      </c>
      <c r="G7" s="103">
        <v>1.0150999999999999</v>
      </c>
      <c r="H7" s="103">
        <v>1.0432999999999999</v>
      </c>
      <c r="I7" s="103">
        <v>1.036</v>
      </c>
      <c r="J7" s="103">
        <v>1.0304</v>
      </c>
      <c r="K7" s="103">
        <v>1.0306999999999999</v>
      </c>
      <c r="L7" s="103">
        <v>1.0297000000000001</v>
      </c>
      <c r="M7" s="103">
        <v>1.0235000000000001</v>
      </c>
      <c r="N7" s="103">
        <v>1.0193000000000001</v>
      </c>
      <c r="O7" s="103">
        <v>1.0208999999999999</v>
      </c>
      <c r="P7" s="103">
        <v>1.0087999999999999</v>
      </c>
      <c r="Q7" s="103">
        <v>1.0175000000000001</v>
      </c>
      <c r="R7" s="103">
        <v>1.0089999999999999</v>
      </c>
      <c r="S7" s="103">
        <v>1.0051000000000001</v>
      </c>
      <c r="T7" s="103">
        <v>1.0032000000000001</v>
      </c>
      <c r="U7" s="103">
        <v>1.0013000000000001</v>
      </c>
      <c r="V7" s="103">
        <v>1.0011000000000001</v>
      </c>
      <c r="W7" s="97"/>
      <c r="X7" s="97"/>
      <c r="Y7" s="103">
        <v>1.0003</v>
      </c>
      <c r="Z7" s="97"/>
      <c r="AA7" s="97"/>
      <c r="AB7" s="97"/>
      <c r="AC7" s="97"/>
      <c r="AD7" s="103">
        <v>1.0426</v>
      </c>
      <c r="AE7" s="103">
        <v>1.0024</v>
      </c>
      <c r="AF7" s="103">
        <v>1.0422</v>
      </c>
      <c r="AG7" s="97"/>
      <c r="AH7" s="97"/>
      <c r="AI7" s="104">
        <v>1.0513999999999999</v>
      </c>
      <c r="AJ7" s="103">
        <v>1.0062</v>
      </c>
    </row>
    <row r="8" spans="1:36" s="100" customFormat="1">
      <c r="A8" s="101" t="s">
        <v>4444</v>
      </c>
      <c r="B8" s="102">
        <v>1.0523</v>
      </c>
      <c r="C8" s="102">
        <v>1.0725</v>
      </c>
      <c r="D8" s="102">
        <v>1.0648</v>
      </c>
      <c r="E8" s="103">
        <v>1.0553999999999999</v>
      </c>
      <c r="F8" s="103">
        <v>1.0303</v>
      </c>
      <c r="G8" s="103">
        <v>1.0150999999999999</v>
      </c>
      <c r="H8" s="103">
        <v>1.0432999999999999</v>
      </c>
      <c r="I8" s="103">
        <v>1.036</v>
      </c>
      <c r="J8" s="103">
        <v>1.0304</v>
      </c>
      <c r="K8" s="103">
        <v>1.0306999999999999</v>
      </c>
      <c r="L8" s="103">
        <v>1.0297000000000001</v>
      </c>
      <c r="M8" s="103">
        <v>1.0235000000000001</v>
      </c>
      <c r="N8" s="103">
        <v>1.0193000000000001</v>
      </c>
      <c r="O8" s="103">
        <v>1.0208999999999999</v>
      </c>
      <c r="P8" s="103">
        <v>1.0087999999999999</v>
      </c>
      <c r="Q8" s="103">
        <v>1.0175000000000001</v>
      </c>
      <c r="R8" s="103">
        <v>1.0089999999999999</v>
      </c>
      <c r="S8" s="103">
        <v>1.0051000000000001</v>
      </c>
      <c r="T8" s="103">
        <v>1.0032000000000001</v>
      </c>
      <c r="U8" s="103">
        <v>1.0014000000000001</v>
      </c>
      <c r="V8" s="103">
        <v>1.0012000000000001</v>
      </c>
      <c r="W8" s="97"/>
      <c r="X8" s="97"/>
      <c r="Y8" s="103">
        <v>1.0003</v>
      </c>
      <c r="Z8" s="97"/>
      <c r="AA8" s="97"/>
      <c r="AB8" s="97"/>
      <c r="AC8" s="97"/>
      <c r="AD8" s="103">
        <v>1.0426</v>
      </c>
      <c r="AE8" s="103">
        <v>1.0024999999999999</v>
      </c>
      <c r="AF8" s="103">
        <v>1.0422</v>
      </c>
      <c r="AG8" s="97"/>
      <c r="AH8" s="97"/>
      <c r="AI8" s="104">
        <v>1.0513999999999999</v>
      </c>
      <c r="AJ8" s="103">
        <v>1.0064</v>
      </c>
    </row>
    <row r="9" spans="1:36" s="100" customFormat="1">
      <c r="A9" s="101" t="s">
        <v>4445</v>
      </c>
      <c r="B9" s="102">
        <v>1.0523</v>
      </c>
      <c r="C9" s="102">
        <v>1.0726</v>
      </c>
      <c r="D9" s="102">
        <v>1.0648</v>
      </c>
      <c r="E9" s="103">
        <v>1.0553999999999999</v>
      </c>
      <c r="F9" s="103">
        <v>1.0305</v>
      </c>
      <c r="G9" s="103">
        <v>1.0150999999999999</v>
      </c>
      <c r="H9" s="103">
        <v>1.0432999999999999</v>
      </c>
      <c r="I9" s="103">
        <v>1.036</v>
      </c>
      <c r="J9" s="103">
        <v>1.0304</v>
      </c>
      <c r="K9" s="103">
        <v>1.0306999999999999</v>
      </c>
      <c r="L9" s="103">
        <v>1.0297000000000001</v>
      </c>
      <c r="M9" s="103">
        <v>1.0235000000000001</v>
      </c>
      <c r="N9" s="103">
        <v>1.0193000000000001</v>
      </c>
      <c r="O9" s="103">
        <v>1.0208999999999999</v>
      </c>
      <c r="P9" s="103">
        <v>1.0087999999999999</v>
      </c>
      <c r="Q9" s="103">
        <v>1.0175000000000001</v>
      </c>
      <c r="R9" s="103">
        <v>1.0089999999999999</v>
      </c>
      <c r="S9" s="103">
        <v>1.0051000000000001</v>
      </c>
      <c r="T9" s="103">
        <v>1.0032000000000001</v>
      </c>
      <c r="U9" s="103">
        <v>1.0015000000000001</v>
      </c>
      <c r="V9" s="103">
        <v>1.0013000000000001</v>
      </c>
      <c r="W9" s="97"/>
      <c r="X9" s="97"/>
      <c r="Y9" s="103">
        <v>1.0003</v>
      </c>
      <c r="Z9" s="97"/>
      <c r="AA9" s="97"/>
      <c r="AB9" s="97"/>
      <c r="AC9" s="97"/>
      <c r="AD9" s="103">
        <v>1.0426</v>
      </c>
      <c r="AE9" s="103">
        <v>1.0025999999999999</v>
      </c>
      <c r="AF9" s="103">
        <v>1.0422</v>
      </c>
      <c r="AG9" s="97"/>
      <c r="AH9" s="97"/>
      <c r="AI9" s="104">
        <v>1.0513999999999999</v>
      </c>
      <c r="AJ9" s="103">
        <v>1.0065999999999999</v>
      </c>
    </row>
    <row r="10" spans="1:36" s="100" customFormat="1">
      <c r="A10" s="101" t="s">
        <v>4446</v>
      </c>
      <c r="B10" s="102">
        <v>1.0530999999999999</v>
      </c>
      <c r="C10" s="102">
        <v>1.0726</v>
      </c>
      <c r="D10" s="102">
        <v>1.0657000000000001</v>
      </c>
      <c r="E10" s="103">
        <v>1.0563</v>
      </c>
      <c r="F10" s="103">
        <v>1.0304</v>
      </c>
      <c r="G10" s="103">
        <v>1.0158</v>
      </c>
      <c r="H10" s="103">
        <v>1.0443</v>
      </c>
      <c r="I10" s="103">
        <v>1.0371999999999999</v>
      </c>
      <c r="J10" s="103">
        <v>1.0316000000000001</v>
      </c>
      <c r="K10" s="103">
        <v>1.0318000000000001</v>
      </c>
      <c r="L10" s="103">
        <v>1.0306999999999999</v>
      </c>
      <c r="M10" s="103">
        <v>1.0238</v>
      </c>
      <c r="N10" s="103">
        <v>1.0203</v>
      </c>
      <c r="O10" s="103">
        <v>1.022</v>
      </c>
      <c r="P10" s="103">
        <v>1.0099</v>
      </c>
      <c r="Q10" s="103">
        <v>1.0185999999999999</v>
      </c>
      <c r="R10" s="103">
        <v>1.0102</v>
      </c>
      <c r="S10" s="103">
        <v>1.0064</v>
      </c>
      <c r="T10" s="103">
        <v>1.004</v>
      </c>
      <c r="U10" s="103">
        <v>1.0016</v>
      </c>
      <c r="V10" s="103">
        <v>1.0014000000000001</v>
      </c>
      <c r="W10" s="97"/>
      <c r="X10" s="97"/>
      <c r="Y10" s="103">
        <v>1.0003</v>
      </c>
      <c r="Z10" s="97"/>
      <c r="AA10" s="97"/>
      <c r="AB10" s="97"/>
      <c r="AC10" s="97"/>
      <c r="AD10" s="103">
        <v>1.0428999999999999</v>
      </c>
      <c r="AE10" s="103">
        <v>1.0027999999999999</v>
      </c>
      <c r="AF10" s="103">
        <v>1.0408999999999999</v>
      </c>
      <c r="AG10" s="97"/>
      <c r="AH10" s="97"/>
      <c r="AI10" s="104">
        <v>1.052</v>
      </c>
      <c r="AJ10" s="103">
        <v>1.0067999999999999</v>
      </c>
    </row>
    <row r="11" spans="1:36" s="100" customFormat="1">
      <c r="A11" s="101" t="s">
        <v>4447</v>
      </c>
      <c r="B11" s="102">
        <v>1.0532999999999999</v>
      </c>
      <c r="C11" s="102">
        <v>1.0728</v>
      </c>
      <c r="D11" s="102">
        <v>1.0658000000000001</v>
      </c>
      <c r="E11" s="103">
        <v>1.0565</v>
      </c>
      <c r="F11" s="103">
        <v>1.0306</v>
      </c>
      <c r="G11" s="103">
        <v>1.0159</v>
      </c>
      <c r="H11" s="103">
        <v>1.0444</v>
      </c>
      <c r="I11" s="103">
        <v>1.0373000000000001</v>
      </c>
      <c r="J11" s="103">
        <v>1.0318000000000001</v>
      </c>
      <c r="K11" s="103">
        <v>1.032</v>
      </c>
      <c r="L11" s="103">
        <v>1.0310999999999999</v>
      </c>
      <c r="M11" s="103">
        <v>1.0238</v>
      </c>
      <c r="N11" s="103">
        <v>1.0204</v>
      </c>
      <c r="O11" s="103">
        <v>1.022</v>
      </c>
      <c r="P11" s="103">
        <v>1.01</v>
      </c>
      <c r="Q11" s="103">
        <v>1.0186999999999999</v>
      </c>
      <c r="R11" s="103">
        <v>1.0105</v>
      </c>
      <c r="S11" s="103">
        <v>1.0065999999999999</v>
      </c>
      <c r="T11" s="103">
        <v>1.0042</v>
      </c>
      <c r="U11" s="103">
        <v>1.0017</v>
      </c>
      <c r="V11" s="103">
        <v>1.0015000000000001</v>
      </c>
      <c r="W11" s="97"/>
      <c r="X11" s="97"/>
      <c r="Y11" s="103">
        <v>1.0011000000000001</v>
      </c>
      <c r="Z11" s="97"/>
      <c r="AA11" s="97"/>
      <c r="AB11" s="97"/>
      <c r="AC11" s="97"/>
      <c r="AD11" s="103">
        <v>1.0435000000000001</v>
      </c>
      <c r="AE11" s="103">
        <v>1.0028999999999999</v>
      </c>
      <c r="AF11" s="103">
        <v>1.0409999999999999</v>
      </c>
      <c r="AG11" s="97"/>
      <c r="AH11" s="97"/>
      <c r="AI11" s="104">
        <v>1.0523</v>
      </c>
      <c r="AJ11" s="103">
        <v>1.0069999999999999</v>
      </c>
    </row>
    <row r="12" spans="1:36" s="100" customFormat="1">
      <c r="A12" s="101" t="s">
        <v>4448</v>
      </c>
      <c r="B12" s="102">
        <v>1.0535000000000001</v>
      </c>
      <c r="C12" s="102">
        <v>1.0730999999999999</v>
      </c>
      <c r="D12" s="102">
        <v>1.0659000000000001</v>
      </c>
      <c r="E12" s="103">
        <v>1.0566</v>
      </c>
      <c r="F12" s="103">
        <v>1.0308999999999999</v>
      </c>
      <c r="G12" s="103">
        <v>1.0161</v>
      </c>
      <c r="H12" s="103">
        <v>1.0445</v>
      </c>
      <c r="I12" s="103">
        <v>1.0375000000000001</v>
      </c>
      <c r="J12" s="103">
        <v>1.032</v>
      </c>
      <c r="K12" s="103">
        <v>1.0321</v>
      </c>
      <c r="L12" s="103">
        <v>1.0314000000000001</v>
      </c>
      <c r="M12" s="103">
        <v>1.0239</v>
      </c>
      <c r="N12" s="103">
        <v>1.0205</v>
      </c>
      <c r="O12" s="103">
        <v>1.0230999999999999</v>
      </c>
      <c r="P12" s="103">
        <v>1.0101</v>
      </c>
      <c r="Q12" s="103">
        <v>1.0194000000000001</v>
      </c>
      <c r="R12" s="103">
        <v>1.0105999999999999</v>
      </c>
      <c r="S12" s="103">
        <v>1.0066999999999999</v>
      </c>
      <c r="T12" s="103">
        <v>1.0043</v>
      </c>
      <c r="U12" s="103">
        <v>1.0017</v>
      </c>
      <c r="V12" s="103">
        <v>1.0016</v>
      </c>
      <c r="W12" s="103">
        <v>1</v>
      </c>
      <c r="X12" s="97"/>
      <c r="Y12" s="103">
        <v>1.0012000000000001</v>
      </c>
      <c r="Z12" s="97"/>
      <c r="AA12" s="97"/>
      <c r="AB12" s="97"/>
      <c r="AC12" s="97"/>
      <c r="AD12" s="103">
        <v>1.0438000000000001</v>
      </c>
      <c r="AE12" s="103">
        <v>1.0031000000000001</v>
      </c>
      <c r="AF12" s="103">
        <v>1.0421</v>
      </c>
      <c r="AG12" s="97"/>
      <c r="AH12" s="97"/>
      <c r="AI12" s="104">
        <v>1.0528</v>
      </c>
      <c r="AJ12" s="103">
        <v>1.0072000000000001</v>
      </c>
    </row>
    <row r="13" spans="1:36" s="100" customFormat="1">
      <c r="A13" s="101" t="s">
        <v>4449</v>
      </c>
      <c r="B13" s="102">
        <v>1.0536000000000001</v>
      </c>
      <c r="C13" s="102">
        <v>1.0730999999999999</v>
      </c>
      <c r="D13" s="102">
        <v>1.0658000000000001</v>
      </c>
      <c r="E13" s="103">
        <v>1.0565</v>
      </c>
      <c r="F13" s="103">
        <v>1.0308999999999999</v>
      </c>
      <c r="G13" s="103">
        <v>1.0162</v>
      </c>
      <c r="H13" s="103">
        <v>1.0447</v>
      </c>
      <c r="I13" s="103">
        <v>1.0376000000000001</v>
      </c>
      <c r="J13" s="103">
        <v>1.0321</v>
      </c>
      <c r="K13" s="103">
        <v>1.0323</v>
      </c>
      <c r="L13" s="103">
        <v>1.0318000000000001</v>
      </c>
      <c r="M13" s="103">
        <v>1.024</v>
      </c>
      <c r="N13" s="103">
        <v>1.0206</v>
      </c>
      <c r="O13" s="103">
        <v>1.0234000000000001</v>
      </c>
      <c r="P13" s="103">
        <v>1.0102</v>
      </c>
      <c r="Q13" s="103">
        <v>1.0199</v>
      </c>
      <c r="R13" s="103">
        <v>1.0107999999999999</v>
      </c>
      <c r="S13" s="103">
        <v>1.0067999999999999</v>
      </c>
      <c r="T13" s="103">
        <v>1.0044</v>
      </c>
      <c r="U13" s="103">
        <v>1.0018</v>
      </c>
      <c r="V13" s="103">
        <v>1.0017</v>
      </c>
      <c r="W13" s="103">
        <v>1.0001</v>
      </c>
      <c r="X13" s="97"/>
      <c r="Y13" s="103">
        <v>1.0012000000000001</v>
      </c>
      <c r="Z13" s="97"/>
      <c r="AA13" s="97"/>
      <c r="AB13" s="97"/>
      <c r="AC13" s="97"/>
      <c r="AD13" s="103">
        <v>1.0442</v>
      </c>
      <c r="AE13" s="103">
        <v>1.0032000000000001</v>
      </c>
      <c r="AF13" s="103">
        <v>1.0457000000000001</v>
      </c>
      <c r="AG13" s="97"/>
      <c r="AH13" s="97"/>
      <c r="AI13" s="104">
        <v>1.0525</v>
      </c>
      <c r="AJ13" s="103">
        <v>1.0074000000000001</v>
      </c>
    </row>
    <row r="14" spans="1:36" s="100" customFormat="1">
      <c r="A14" s="101" t="s">
        <v>4450</v>
      </c>
      <c r="B14" s="102">
        <v>1.0538000000000001</v>
      </c>
      <c r="C14" s="102">
        <v>1.0731999999999999</v>
      </c>
      <c r="D14" s="102">
        <v>1.0657000000000001</v>
      </c>
      <c r="E14" s="103">
        <v>1.0566</v>
      </c>
      <c r="F14" s="103">
        <v>1.0309999999999999</v>
      </c>
      <c r="G14" s="103">
        <v>1.0163</v>
      </c>
      <c r="H14" s="103">
        <v>1.0448</v>
      </c>
      <c r="I14" s="103">
        <v>1.0377000000000001</v>
      </c>
      <c r="J14" s="103">
        <v>1.0323</v>
      </c>
      <c r="K14" s="103">
        <v>1.0324</v>
      </c>
      <c r="L14" s="103">
        <v>1.0321</v>
      </c>
      <c r="M14" s="103">
        <v>1.0241</v>
      </c>
      <c r="N14" s="103">
        <v>1.0207999999999999</v>
      </c>
      <c r="O14" s="103">
        <v>1.0236000000000001</v>
      </c>
      <c r="P14" s="103">
        <v>1.0104</v>
      </c>
      <c r="Q14" s="103">
        <v>1.02</v>
      </c>
      <c r="R14" s="103">
        <v>1.0109999999999999</v>
      </c>
      <c r="S14" s="103">
        <v>1.0068999999999999</v>
      </c>
      <c r="T14" s="103">
        <v>1.0044999999999999</v>
      </c>
      <c r="U14" s="103">
        <v>1.0019</v>
      </c>
      <c r="V14" s="103">
        <v>1.0018</v>
      </c>
      <c r="W14" s="103">
        <v>1.0001</v>
      </c>
      <c r="X14" s="97"/>
      <c r="Y14" s="103">
        <v>1.0013000000000001</v>
      </c>
      <c r="Z14" s="97"/>
      <c r="AA14" s="97"/>
      <c r="AB14" s="97"/>
      <c r="AC14" s="97"/>
      <c r="AD14" s="103">
        <v>1.0447</v>
      </c>
      <c r="AE14" s="103">
        <v>1.0032000000000001</v>
      </c>
      <c r="AF14" s="103">
        <v>1.0471999999999999</v>
      </c>
      <c r="AG14" s="97"/>
      <c r="AH14" s="97"/>
      <c r="AI14" s="104">
        <v>1.0524</v>
      </c>
      <c r="AJ14" s="103">
        <v>1.0076000000000001</v>
      </c>
    </row>
    <row r="15" spans="1:36" s="100" customFormat="1">
      <c r="A15" s="101" t="s">
        <v>4451</v>
      </c>
      <c r="B15" s="102">
        <v>1.0538000000000001</v>
      </c>
      <c r="C15" s="102">
        <v>1.0732999999999999</v>
      </c>
      <c r="D15" s="102">
        <v>1.0657000000000001</v>
      </c>
      <c r="E15" s="103">
        <v>1.0566</v>
      </c>
      <c r="F15" s="103">
        <v>1.0310999999999999</v>
      </c>
      <c r="G15" s="103">
        <v>1.0163</v>
      </c>
      <c r="H15" s="103">
        <v>1.0448</v>
      </c>
      <c r="I15" s="103">
        <v>1.0377000000000001</v>
      </c>
      <c r="J15" s="103">
        <v>1.0323</v>
      </c>
      <c r="K15" s="103">
        <v>1.0324</v>
      </c>
      <c r="L15" s="103">
        <v>1.0322</v>
      </c>
      <c r="M15" s="103">
        <v>1.0241</v>
      </c>
      <c r="N15" s="103">
        <v>1.0207999999999999</v>
      </c>
      <c r="O15" s="103">
        <v>1.0236000000000001</v>
      </c>
      <c r="P15" s="103">
        <v>1.0104</v>
      </c>
      <c r="Q15" s="103">
        <v>1.0201</v>
      </c>
      <c r="R15" s="103">
        <v>1.0109999999999999</v>
      </c>
      <c r="S15" s="103">
        <v>1.0068999999999999</v>
      </c>
      <c r="T15" s="103">
        <v>1.0045999999999999</v>
      </c>
      <c r="U15" s="103">
        <v>1.0019</v>
      </c>
      <c r="V15" s="103">
        <v>1.0019</v>
      </c>
      <c r="W15" s="103">
        <v>1.0002</v>
      </c>
      <c r="X15" s="97"/>
      <c r="Y15" s="103">
        <v>1.0013000000000001</v>
      </c>
      <c r="Z15" s="97"/>
      <c r="AA15" s="97"/>
      <c r="AB15" s="97"/>
      <c r="AC15" s="97"/>
      <c r="AD15" s="103">
        <v>1.0447</v>
      </c>
      <c r="AE15" s="103">
        <v>1.0033000000000001</v>
      </c>
      <c r="AF15" s="103">
        <v>1.0471999999999999</v>
      </c>
      <c r="AG15" s="97"/>
      <c r="AH15" s="97"/>
      <c r="AI15" s="104">
        <v>1.0525</v>
      </c>
      <c r="AJ15" s="103">
        <v>1.0078</v>
      </c>
    </row>
    <row r="16" spans="1:36" s="100" customFormat="1">
      <c r="A16" s="101" t="s">
        <v>4452</v>
      </c>
      <c r="B16" s="102">
        <v>1.054</v>
      </c>
      <c r="C16" s="102">
        <v>1.0733999999999999</v>
      </c>
      <c r="D16" s="102">
        <v>1.0660000000000001</v>
      </c>
      <c r="E16" s="103">
        <v>1.0567</v>
      </c>
      <c r="F16" s="103">
        <v>1.0313000000000001</v>
      </c>
      <c r="G16" s="103">
        <v>1.0165</v>
      </c>
      <c r="H16" s="103">
        <v>1.0449999999999999</v>
      </c>
      <c r="I16" s="103">
        <v>1.038</v>
      </c>
      <c r="J16" s="103">
        <v>1.0326</v>
      </c>
      <c r="K16" s="103">
        <v>1.0327</v>
      </c>
      <c r="L16" s="103">
        <v>1.0326</v>
      </c>
      <c r="M16" s="103">
        <v>1.0242</v>
      </c>
      <c r="N16" s="103">
        <v>1.0209999999999999</v>
      </c>
      <c r="O16" s="103">
        <v>1.0241</v>
      </c>
      <c r="P16" s="103">
        <v>1.0105999999999999</v>
      </c>
      <c r="Q16" s="103">
        <v>1.0206999999999999</v>
      </c>
      <c r="R16" s="103">
        <v>1.0113000000000001</v>
      </c>
      <c r="S16" s="103">
        <v>1.0072000000000001</v>
      </c>
      <c r="T16" s="103">
        <v>1.0046999999999999</v>
      </c>
      <c r="U16" s="103">
        <v>1.0021</v>
      </c>
      <c r="V16" s="103">
        <v>1.002</v>
      </c>
      <c r="W16" s="103">
        <v>1.0003</v>
      </c>
      <c r="X16" s="97"/>
      <c r="Y16" s="103">
        <v>1.0015000000000001</v>
      </c>
      <c r="Z16" s="97"/>
      <c r="AA16" s="97"/>
      <c r="AB16" s="97"/>
      <c r="AC16" s="97"/>
      <c r="AD16" s="103">
        <v>1.0479000000000001</v>
      </c>
      <c r="AE16" s="103">
        <v>1.0036</v>
      </c>
      <c r="AF16" s="103">
        <v>1.0470999999999999</v>
      </c>
      <c r="AG16" s="97"/>
      <c r="AH16" s="97"/>
      <c r="AI16" s="104">
        <v>1.0530999999999999</v>
      </c>
      <c r="AJ16" s="103">
        <v>1.008</v>
      </c>
    </row>
    <row r="17" spans="1:36" s="100" customFormat="1">
      <c r="A17" s="101" t="s">
        <v>4453</v>
      </c>
      <c r="B17" s="102">
        <v>1.0541</v>
      </c>
      <c r="C17" s="102">
        <v>1.0734999999999999</v>
      </c>
      <c r="D17" s="102">
        <v>1.0662</v>
      </c>
      <c r="E17" s="103">
        <v>1.0568</v>
      </c>
      <c r="F17" s="103">
        <v>1.0315000000000001</v>
      </c>
      <c r="G17" s="103">
        <v>1.0166999999999999</v>
      </c>
      <c r="H17" s="103">
        <v>1.0451999999999999</v>
      </c>
      <c r="I17" s="103">
        <v>1.0382</v>
      </c>
      <c r="J17" s="103">
        <v>1.0327999999999999</v>
      </c>
      <c r="K17" s="103">
        <v>1.0328999999999999</v>
      </c>
      <c r="L17" s="103">
        <v>1.0326</v>
      </c>
      <c r="M17" s="103">
        <v>1.0243</v>
      </c>
      <c r="N17" s="103">
        <v>1.0212000000000001</v>
      </c>
      <c r="O17" s="103">
        <v>1.0243</v>
      </c>
      <c r="P17" s="103">
        <v>1.0107999999999999</v>
      </c>
      <c r="Q17" s="103">
        <v>1.0209999999999999</v>
      </c>
      <c r="R17" s="103">
        <v>1.0116000000000001</v>
      </c>
      <c r="S17" s="103">
        <v>1.0074000000000001</v>
      </c>
      <c r="T17" s="103">
        <v>1.0047999999999999</v>
      </c>
      <c r="U17" s="103">
        <v>1.0022</v>
      </c>
      <c r="V17" s="103">
        <v>1.0022</v>
      </c>
      <c r="W17" s="103">
        <v>1.0003</v>
      </c>
      <c r="X17" s="97"/>
      <c r="Y17" s="103">
        <v>1.0016</v>
      </c>
      <c r="Z17" s="97"/>
      <c r="AA17" s="97"/>
      <c r="AB17" s="97"/>
      <c r="AC17" s="97"/>
      <c r="AD17" s="103">
        <v>1.0485</v>
      </c>
      <c r="AE17" s="103">
        <v>1.0036</v>
      </c>
      <c r="AF17" s="103">
        <v>1.0494000000000001</v>
      </c>
      <c r="AG17" s="97"/>
      <c r="AH17" s="97"/>
      <c r="AI17" s="104">
        <v>1.0529999999999999</v>
      </c>
      <c r="AJ17" s="103">
        <v>1.0082</v>
      </c>
    </row>
    <row r="18" spans="1:36" s="100" customFormat="1">
      <c r="A18" s="101" t="s">
        <v>4454</v>
      </c>
      <c r="B18" s="102">
        <v>1.0542</v>
      </c>
      <c r="C18" s="102">
        <v>1.0736000000000001</v>
      </c>
      <c r="D18" s="102">
        <v>1.0663</v>
      </c>
      <c r="E18" s="103">
        <v>1.0572999999999999</v>
      </c>
      <c r="F18" s="103">
        <v>1.0317000000000001</v>
      </c>
      <c r="G18" s="103">
        <v>1.0170999999999999</v>
      </c>
      <c r="H18" s="103">
        <v>1.0452999999999999</v>
      </c>
      <c r="I18" s="103">
        <v>1.0383</v>
      </c>
      <c r="J18" s="103">
        <v>1.0328999999999999</v>
      </c>
      <c r="K18" s="103">
        <v>1.0329999999999999</v>
      </c>
      <c r="L18" s="103">
        <v>1.0327999999999999</v>
      </c>
      <c r="M18" s="103">
        <v>1.0244</v>
      </c>
      <c r="N18" s="103">
        <v>1.0213000000000001</v>
      </c>
      <c r="O18" s="103">
        <v>1.0245</v>
      </c>
      <c r="P18" s="103">
        <v>1.0108999999999999</v>
      </c>
      <c r="Q18" s="103">
        <v>1.0212000000000001</v>
      </c>
      <c r="R18" s="103">
        <v>1.0117</v>
      </c>
      <c r="S18" s="103">
        <v>1.0075000000000001</v>
      </c>
      <c r="T18" s="103">
        <v>1.0048999999999999</v>
      </c>
      <c r="U18" s="103">
        <v>1.0023</v>
      </c>
      <c r="V18" s="103">
        <v>1.0023</v>
      </c>
      <c r="W18" s="103">
        <v>1.0004</v>
      </c>
      <c r="X18" s="97"/>
      <c r="Y18" s="103">
        <v>1.0017</v>
      </c>
      <c r="Z18" s="97"/>
      <c r="AA18" s="97"/>
      <c r="AB18" s="97"/>
      <c r="AC18" s="97"/>
      <c r="AD18" s="103">
        <v>1.0488</v>
      </c>
      <c r="AE18" s="103">
        <v>1.0038</v>
      </c>
      <c r="AF18" s="103">
        <v>1.0478000000000001</v>
      </c>
      <c r="AG18" s="97"/>
      <c r="AH18" s="97"/>
      <c r="AI18" s="104">
        <v>1.0531999999999999</v>
      </c>
      <c r="AJ18" s="103">
        <v>1.0084</v>
      </c>
    </row>
    <row r="19" spans="1:36" s="100" customFormat="1">
      <c r="A19" s="101" t="s">
        <v>4455</v>
      </c>
      <c r="B19" s="102">
        <v>1.0543</v>
      </c>
      <c r="C19" s="102">
        <v>1.0737000000000001</v>
      </c>
      <c r="D19" s="102">
        <v>1.0665</v>
      </c>
      <c r="E19" s="103">
        <v>1.0575000000000001</v>
      </c>
      <c r="F19" s="103">
        <v>1.0318000000000001</v>
      </c>
      <c r="G19" s="103">
        <v>1.0172000000000001</v>
      </c>
      <c r="H19" s="103">
        <v>1.0454000000000001</v>
      </c>
      <c r="I19" s="103">
        <v>1.0385</v>
      </c>
      <c r="J19" s="103">
        <v>1.0330999999999999</v>
      </c>
      <c r="K19" s="103">
        <v>1.0330999999999999</v>
      </c>
      <c r="L19" s="103">
        <v>1.0327</v>
      </c>
      <c r="M19" s="103">
        <v>1.0245</v>
      </c>
      <c r="N19" s="103">
        <v>1.0214000000000001</v>
      </c>
      <c r="O19" s="103">
        <v>1.0244</v>
      </c>
      <c r="P19" s="103">
        <v>1.0109999999999999</v>
      </c>
      <c r="Q19" s="103">
        <v>1.0213000000000001</v>
      </c>
      <c r="R19" s="103">
        <v>1.0119</v>
      </c>
      <c r="S19" s="103">
        <v>1.0077</v>
      </c>
      <c r="T19" s="103">
        <v>1.0051000000000001</v>
      </c>
      <c r="U19" s="103">
        <v>1.0024</v>
      </c>
      <c r="V19" s="103">
        <v>1.0024</v>
      </c>
      <c r="W19" s="103">
        <v>1.0004999999999999</v>
      </c>
      <c r="X19" s="97"/>
      <c r="Y19" s="103">
        <v>1.0018</v>
      </c>
      <c r="Z19" s="97"/>
      <c r="AA19" s="97"/>
      <c r="AB19" s="97"/>
      <c r="AC19" s="97"/>
      <c r="AD19" s="103">
        <v>1.0486</v>
      </c>
      <c r="AE19" s="103">
        <v>1.0039</v>
      </c>
      <c r="AF19" s="103">
        <v>1.0465</v>
      </c>
      <c r="AG19" s="97"/>
      <c r="AH19" s="97"/>
      <c r="AI19" s="104">
        <v>1.0558000000000001</v>
      </c>
      <c r="AJ19" s="103">
        <v>1.0085999999999999</v>
      </c>
    </row>
    <row r="20" spans="1:36" s="100" customFormat="1">
      <c r="A20" s="101" t="s">
        <v>4456</v>
      </c>
      <c r="B20" s="102">
        <v>1.0544</v>
      </c>
      <c r="C20" s="102">
        <v>1.0737000000000001</v>
      </c>
      <c r="D20" s="102">
        <v>1.0664</v>
      </c>
      <c r="E20" s="103">
        <v>1.0573999999999999</v>
      </c>
      <c r="F20" s="103">
        <v>1.0319</v>
      </c>
      <c r="G20" s="103">
        <v>1.0173000000000001</v>
      </c>
      <c r="H20" s="103">
        <v>1.0456000000000001</v>
      </c>
      <c r="I20" s="103">
        <v>1.0386</v>
      </c>
      <c r="J20" s="103">
        <v>1.0333000000000001</v>
      </c>
      <c r="K20" s="103">
        <v>1.0333000000000001</v>
      </c>
      <c r="L20" s="103">
        <v>1.0328999999999999</v>
      </c>
      <c r="M20" s="103">
        <v>1.0246</v>
      </c>
      <c r="N20" s="103">
        <v>1.0215000000000001</v>
      </c>
      <c r="O20" s="103">
        <v>1.0246</v>
      </c>
      <c r="P20" s="103">
        <v>1.0113000000000001</v>
      </c>
      <c r="Q20" s="103">
        <v>1.0210999999999999</v>
      </c>
      <c r="R20" s="103">
        <v>1.012</v>
      </c>
      <c r="S20" s="103">
        <v>1.0077</v>
      </c>
      <c r="T20" s="103">
        <v>1.0051000000000001</v>
      </c>
      <c r="U20" s="103">
        <v>1.0024999999999999</v>
      </c>
      <c r="V20" s="103">
        <v>1.0025999999999999</v>
      </c>
      <c r="W20" s="103">
        <v>1.0005999999999999</v>
      </c>
      <c r="X20" s="97"/>
      <c r="Y20" s="103">
        <v>1.0019</v>
      </c>
      <c r="Z20" s="97"/>
      <c r="AA20" s="97"/>
      <c r="AB20" s="97"/>
      <c r="AC20" s="97"/>
      <c r="AD20" s="103">
        <v>1.0486</v>
      </c>
      <c r="AE20" s="103">
        <v>1.0039</v>
      </c>
      <c r="AF20" s="103">
        <v>1.0475000000000001</v>
      </c>
      <c r="AG20" s="97"/>
      <c r="AH20" s="97"/>
      <c r="AI20" s="104">
        <v>1.0561</v>
      </c>
      <c r="AJ20" s="103">
        <v>1.0087999999999999</v>
      </c>
    </row>
    <row r="21" spans="1:36" s="100" customFormat="1">
      <c r="A21" s="101" t="s">
        <v>4457</v>
      </c>
      <c r="B21" s="102">
        <v>1.0544</v>
      </c>
      <c r="C21" s="102">
        <v>1.0738000000000001</v>
      </c>
      <c r="D21" s="102">
        <v>1.0664</v>
      </c>
      <c r="E21" s="103">
        <v>1.0573999999999999</v>
      </c>
      <c r="F21" s="103">
        <v>1.0319</v>
      </c>
      <c r="G21" s="103">
        <v>1.0173000000000001</v>
      </c>
      <c r="H21" s="103">
        <v>1.0456000000000001</v>
      </c>
      <c r="I21" s="103">
        <v>1.0386</v>
      </c>
      <c r="J21" s="103">
        <v>1.0333000000000001</v>
      </c>
      <c r="K21" s="103">
        <v>1.0333000000000001</v>
      </c>
      <c r="L21" s="103">
        <v>1.0328999999999999</v>
      </c>
      <c r="M21" s="103">
        <v>1.0246</v>
      </c>
      <c r="N21" s="103">
        <v>1.0215000000000001</v>
      </c>
      <c r="O21" s="103">
        <v>1.0246</v>
      </c>
      <c r="P21" s="103">
        <v>1.0113000000000001</v>
      </c>
      <c r="Q21" s="103">
        <v>1.0210999999999999</v>
      </c>
      <c r="R21" s="103">
        <v>1.012</v>
      </c>
      <c r="S21" s="103">
        <v>1.0077</v>
      </c>
      <c r="T21" s="103">
        <v>1.0051000000000001</v>
      </c>
      <c r="U21" s="103">
        <v>1.0024999999999999</v>
      </c>
      <c r="V21" s="103">
        <v>1.0026999999999999</v>
      </c>
      <c r="W21" s="103">
        <v>1.0005999999999999</v>
      </c>
      <c r="X21" s="97"/>
      <c r="Y21" s="103">
        <v>1.0019</v>
      </c>
      <c r="Z21" s="97"/>
      <c r="AA21" s="97"/>
      <c r="AB21" s="97"/>
      <c r="AC21" s="97"/>
      <c r="AD21" s="103">
        <v>1.0486</v>
      </c>
      <c r="AE21" s="103">
        <v>1.004</v>
      </c>
      <c r="AF21" s="103">
        <v>1.0475000000000001</v>
      </c>
      <c r="AG21" s="97"/>
      <c r="AH21" s="97"/>
      <c r="AI21" s="104">
        <v>1.0561</v>
      </c>
      <c r="AJ21" s="103">
        <v>1.0089999999999999</v>
      </c>
    </row>
    <row r="22" spans="1:36" s="100" customFormat="1">
      <c r="A22" s="101" t="s">
        <v>4458</v>
      </c>
      <c r="B22" s="102">
        <v>1.0544</v>
      </c>
      <c r="C22" s="102">
        <v>1.0738000000000001</v>
      </c>
      <c r="D22" s="102">
        <v>1.0664</v>
      </c>
      <c r="E22" s="103">
        <v>1.0573999999999999</v>
      </c>
      <c r="F22" s="103">
        <v>1.0319</v>
      </c>
      <c r="G22" s="103">
        <v>1.0173000000000001</v>
      </c>
      <c r="H22" s="103">
        <v>1.0456000000000001</v>
      </c>
      <c r="I22" s="103">
        <v>1.0386</v>
      </c>
      <c r="J22" s="103">
        <v>1.0333000000000001</v>
      </c>
      <c r="K22" s="103">
        <v>1.0333000000000001</v>
      </c>
      <c r="L22" s="103">
        <v>1.0328999999999999</v>
      </c>
      <c r="M22" s="103">
        <v>1.0246</v>
      </c>
      <c r="N22" s="103">
        <v>1.0215000000000001</v>
      </c>
      <c r="O22" s="103">
        <v>1.0246</v>
      </c>
      <c r="P22" s="103">
        <v>1.0113000000000001</v>
      </c>
      <c r="Q22" s="103">
        <v>1.0210999999999999</v>
      </c>
      <c r="R22" s="103">
        <v>1.012</v>
      </c>
      <c r="S22" s="103">
        <v>1.0077</v>
      </c>
      <c r="T22" s="103">
        <v>1.0051000000000001</v>
      </c>
      <c r="U22" s="103">
        <v>1.0024999999999999</v>
      </c>
      <c r="V22" s="103">
        <v>1.0028999999999999</v>
      </c>
      <c r="W22" s="103">
        <v>1.0005999999999999</v>
      </c>
      <c r="X22" s="97"/>
      <c r="Y22" s="103">
        <v>1.0019</v>
      </c>
      <c r="Z22" s="97"/>
      <c r="AA22" s="97"/>
      <c r="AB22" s="97"/>
      <c r="AC22" s="97"/>
      <c r="AD22" s="103">
        <v>1.0486</v>
      </c>
      <c r="AE22" s="103">
        <v>1.0042</v>
      </c>
      <c r="AF22" s="103">
        <v>1.0475000000000001</v>
      </c>
      <c r="AG22" s="97"/>
      <c r="AH22" s="97"/>
      <c r="AI22" s="104">
        <v>1.0561</v>
      </c>
      <c r="AJ22" s="103">
        <v>1.0092000000000001</v>
      </c>
    </row>
    <row r="23" spans="1:36" s="100" customFormat="1">
      <c r="A23" s="101" t="s">
        <v>4459</v>
      </c>
      <c r="B23" s="102">
        <v>1.0546</v>
      </c>
      <c r="C23" s="102">
        <v>1.0738000000000001</v>
      </c>
      <c r="D23" s="102">
        <v>1.0665</v>
      </c>
      <c r="E23" s="103">
        <v>1.0573999999999999</v>
      </c>
      <c r="F23" s="103">
        <v>1.0322</v>
      </c>
      <c r="G23" s="103">
        <v>1.0174000000000001</v>
      </c>
      <c r="H23" s="103">
        <v>1.0462</v>
      </c>
      <c r="I23" s="103">
        <v>1.0389999999999999</v>
      </c>
      <c r="J23" s="103">
        <v>1.0338000000000001</v>
      </c>
      <c r="K23" s="103">
        <v>1.0337000000000001</v>
      </c>
      <c r="L23" s="103">
        <v>1.0327999999999999</v>
      </c>
      <c r="M23" s="103">
        <v>1.0247999999999999</v>
      </c>
      <c r="N23" s="103">
        <v>1.0219</v>
      </c>
      <c r="O23" s="103">
        <v>1.0246</v>
      </c>
      <c r="P23" s="103">
        <v>1.0117</v>
      </c>
      <c r="Q23" s="103">
        <v>1.0212000000000001</v>
      </c>
      <c r="R23" s="103">
        <v>1.0124</v>
      </c>
      <c r="S23" s="103">
        <v>1.0079</v>
      </c>
      <c r="T23" s="103">
        <v>1.0053000000000001</v>
      </c>
      <c r="U23" s="103">
        <v>1.0026999999999999</v>
      </c>
      <c r="V23" s="103">
        <v>1.0029999999999999</v>
      </c>
      <c r="W23" s="103">
        <v>1.0008999999999999</v>
      </c>
      <c r="X23" s="97"/>
      <c r="Y23" s="103">
        <v>1.0021</v>
      </c>
      <c r="Z23" s="97"/>
      <c r="AA23" s="97"/>
      <c r="AB23" s="97"/>
      <c r="AC23" s="97"/>
      <c r="AD23" s="103">
        <v>1.0461</v>
      </c>
      <c r="AE23" s="103">
        <v>1.004</v>
      </c>
      <c r="AF23" s="103">
        <v>1.0407</v>
      </c>
      <c r="AG23" s="97"/>
      <c r="AH23" s="97"/>
      <c r="AI23" s="104">
        <v>1.0561</v>
      </c>
      <c r="AJ23" s="103">
        <v>1.0094000000000001</v>
      </c>
    </row>
    <row r="24" spans="1:36" s="100" customFormat="1">
      <c r="A24" s="101" t="s">
        <v>4460</v>
      </c>
      <c r="B24" s="102">
        <v>1.0546</v>
      </c>
      <c r="C24" s="102">
        <v>1.0739000000000001</v>
      </c>
      <c r="D24" s="102">
        <v>1.0665</v>
      </c>
      <c r="E24" s="103">
        <v>1.0573999999999999</v>
      </c>
      <c r="F24" s="103">
        <v>1.0322</v>
      </c>
      <c r="G24" s="103">
        <v>1.0174000000000001</v>
      </c>
      <c r="H24" s="103">
        <v>1.0463</v>
      </c>
      <c r="I24" s="103">
        <v>1.0390999999999999</v>
      </c>
      <c r="J24" s="103">
        <v>1.0339</v>
      </c>
      <c r="K24" s="103">
        <v>1.0338000000000001</v>
      </c>
      <c r="L24" s="103">
        <v>1.0326</v>
      </c>
      <c r="M24" s="103">
        <v>1.0248999999999999</v>
      </c>
      <c r="N24" s="103">
        <v>1.022</v>
      </c>
      <c r="O24" s="103">
        <v>1.024</v>
      </c>
      <c r="P24" s="103">
        <v>1.0118</v>
      </c>
      <c r="Q24" s="103">
        <v>1.0203</v>
      </c>
      <c r="R24" s="103">
        <v>1.0125</v>
      </c>
      <c r="S24" s="103">
        <v>1.008</v>
      </c>
      <c r="T24" s="103">
        <v>1.0053000000000001</v>
      </c>
      <c r="U24" s="103">
        <v>1.0027999999999999</v>
      </c>
      <c r="V24" s="103">
        <v>1.0031000000000001</v>
      </c>
      <c r="W24" s="103">
        <v>1.0008999999999999</v>
      </c>
      <c r="X24" s="97"/>
      <c r="Y24" s="103">
        <v>1.0023</v>
      </c>
      <c r="Z24" s="97"/>
      <c r="AA24" s="97"/>
      <c r="AB24" s="97"/>
      <c r="AC24" s="97"/>
      <c r="AD24" s="103">
        <v>1.0461</v>
      </c>
      <c r="AE24" s="103">
        <v>1.0041</v>
      </c>
      <c r="AF24" s="103">
        <v>1.0404</v>
      </c>
      <c r="AG24" s="97"/>
      <c r="AH24" s="97"/>
      <c r="AI24" s="104">
        <v>1.0565</v>
      </c>
      <c r="AJ24" s="103">
        <v>1.0096000000000001</v>
      </c>
    </row>
    <row r="25" spans="1:36" s="100" customFormat="1">
      <c r="A25" s="101" t="s">
        <v>4461</v>
      </c>
      <c r="B25" s="102">
        <v>1.0546</v>
      </c>
      <c r="C25" s="102">
        <v>1.0739000000000001</v>
      </c>
      <c r="D25" s="102">
        <v>1.0666</v>
      </c>
      <c r="E25" s="103">
        <v>1.0578000000000001</v>
      </c>
      <c r="F25" s="103">
        <v>1.0324</v>
      </c>
      <c r="G25" s="103">
        <v>1.018</v>
      </c>
      <c r="H25" s="103">
        <v>1.0464</v>
      </c>
      <c r="I25" s="103">
        <v>1.0392999999999999</v>
      </c>
      <c r="J25" s="103">
        <v>1.0341</v>
      </c>
      <c r="K25" s="103">
        <v>1.034</v>
      </c>
      <c r="L25" s="103">
        <v>1.0327999999999999</v>
      </c>
      <c r="M25" s="103">
        <v>1.0249999999999999</v>
      </c>
      <c r="N25" s="103">
        <v>1.0221</v>
      </c>
      <c r="O25" s="103">
        <v>1.0242</v>
      </c>
      <c r="P25" s="103">
        <v>1.0119</v>
      </c>
      <c r="Q25" s="103">
        <v>1.0204</v>
      </c>
      <c r="R25" s="103">
        <v>1.0126999999999999</v>
      </c>
      <c r="S25" s="103">
        <v>1.0083</v>
      </c>
      <c r="T25" s="103">
        <v>1.0054000000000001</v>
      </c>
      <c r="U25" s="103">
        <v>1.0028999999999999</v>
      </c>
      <c r="V25" s="103">
        <v>1.0033000000000001</v>
      </c>
      <c r="W25" s="103">
        <v>1.0009999999999999</v>
      </c>
      <c r="X25" s="97"/>
      <c r="Y25" s="103">
        <v>1.0024</v>
      </c>
      <c r="Z25" s="97"/>
      <c r="AA25" s="97"/>
      <c r="AB25" s="97"/>
      <c r="AC25" s="97"/>
      <c r="AD25" s="103">
        <v>1.0462</v>
      </c>
      <c r="AE25" s="103">
        <v>1.0044999999999999</v>
      </c>
      <c r="AF25" s="103">
        <v>1.0468</v>
      </c>
      <c r="AG25" s="97"/>
      <c r="AH25" s="97"/>
      <c r="AI25" s="104">
        <v>1.0566</v>
      </c>
      <c r="AJ25" s="103">
        <v>1.0098</v>
      </c>
    </row>
    <row r="26" spans="1:36" s="100" customFormat="1">
      <c r="A26" s="101" t="s">
        <v>4462</v>
      </c>
      <c r="B26" s="102">
        <v>1.0546</v>
      </c>
      <c r="C26" s="102">
        <v>1.0739000000000001</v>
      </c>
      <c r="D26" s="102">
        <v>1.0666</v>
      </c>
      <c r="E26" s="103">
        <v>1.0578000000000001</v>
      </c>
      <c r="F26" s="103">
        <v>1.0324</v>
      </c>
      <c r="G26" s="103">
        <v>1.0181</v>
      </c>
      <c r="H26" s="103">
        <v>1.0465</v>
      </c>
      <c r="I26" s="103">
        <v>1.0394000000000001</v>
      </c>
      <c r="J26" s="103">
        <v>1.0342</v>
      </c>
      <c r="K26" s="103">
        <v>1.0341</v>
      </c>
      <c r="L26" s="103">
        <v>1.0325</v>
      </c>
      <c r="M26" s="103">
        <v>1.0250999999999999</v>
      </c>
      <c r="N26" s="103">
        <v>1.0222</v>
      </c>
      <c r="O26" s="103">
        <v>1.0239</v>
      </c>
      <c r="P26" s="103">
        <v>1.0121</v>
      </c>
      <c r="Q26" s="103">
        <v>1.0201</v>
      </c>
      <c r="R26" s="103">
        <v>1.0127999999999999</v>
      </c>
      <c r="S26" s="103">
        <v>1.0083</v>
      </c>
      <c r="T26" s="103">
        <v>1.0054000000000001</v>
      </c>
      <c r="U26" s="103">
        <v>1.0029999999999999</v>
      </c>
      <c r="V26" s="103">
        <v>1.0034000000000001</v>
      </c>
      <c r="W26" s="103">
        <v>1.0011000000000001</v>
      </c>
      <c r="X26" s="97"/>
      <c r="Y26" s="103">
        <v>1.0024999999999999</v>
      </c>
      <c r="Z26" s="97"/>
      <c r="AA26" s="97"/>
      <c r="AB26" s="97"/>
      <c r="AC26" s="97"/>
      <c r="AD26" s="103">
        <v>1.046</v>
      </c>
      <c r="AE26" s="103">
        <v>1.0045999999999999</v>
      </c>
      <c r="AF26" s="103">
        <v>1.0455000000000001</v>
      </c>
      <c r="AG26" s="97"/>
      <c r="AH26" s="97"/>
      <c r="AI26" s="104">
        <v>1.0571999999999999</v>
      </c>
      <c r="AJ26" s="103">
        <v>1.01</v>
      </c>
    </row>
    <row r="27" spans="1:36" s="100" customFormat="1">
      <c r="A27" s="101" t="s">
        <v>4463</v>
      </c>
      <c r="B27" s="102">
        <v>1.0546</v>
      </c>
      <c r="C27" s="102">
        <v>1.0739000000000001</v>
      </c>
      <c r="D27" s="102">
        <v>1.0666</v>
      </c>
      <c r="E27" s="103">
        <v>1.0577000000000001</v>
      </c>
      <c r="F27" s="103">
        <v>1.0323</v>
      </c>
      <c r="G27" s="103">
        <v>1.0181</v>
      </c>
      <c r="H27" s="103">
        <v>1.0466</v>
      </c>
      <c r="I27" s="103">
        <v>1.0390999999999999</v>
      </c>
      <c r="J27" s="103">
        <v>1.0344</v>
      </c>
      <c r="K27" s="103">
        <v>1.0343</v>
      </c>
      <c r="L27" s="103">
        <v>1.0323</v>
      </c>
      <c r="M27" s="103">
        <v>1.0251999999999999</v>
      </c>
      <c r="N27" s="103">
        <v>1.0224</v>
      </c>
      <c r="O27" s="103">
        <v>1.0235000000000001</v>
      </c>
      <c r="P27" s="103">
        <v>1.0125</v>
      </c>
      <c r="Q27" s="103">
        <v>1.0197000000000001</v>
      </c>
      <c r="R27" s="103">
        <v>1.0128999999999999</v>
      </c>
      <c r="S27" s="103">
        <v>1.0083</v>
      </c>
      <c r="T27" s="103">
        <v>1.0054000000000001</v>
      </c>
      <c r="U27" s="103">
        <v>1.0031000000000001</v>
      </c>
      <c r="V27" s="103">
        <v>1.0036</v>
      </c>
      <c r="W27" s="103">
        <v>1.0011000000000001</v>
      </c>
      <c r="X27" s="97"/>
      <c r="Y27" s="103">
        <v>1.0025999999999999</v>
      </c>
      <c r="Z27" s="103">
        <v>1.0002</v>
      </c>
      <c r="AA27" s="97"/>
      <c r="AB27" s="97"/>
      <c r="AC27" s="97"/>
      <c r="AD27" s="103">
        <v>1.0459000000000001</v>
      </c>
      <c r="AE27" s="103">
        <v>1.0046999999999999</v>
      </c>
      <c r="AF27" s="103">
        <v>1.0445</v>
      </c>
      <c r="AG27" s="97"/>
      <c r="AH27" s="97"/>
      <c r="AI27" s="104">
        <v>1.0570999999999999</v>
      </c>
      <c r="AJ27" s="103">
        <v>1.0102</v>
      </c>
    </row>
    <row r="28" spans="1:36" s="100" customFormat="1">
      <c r="A28" s="101" t="s">
        <v>125</v>
      </c>
      <c r="B28" s="102">
        <v>1.0546</v>
      </c>
      <c r="C28" s="102">
        <v>1.0739000000000001</v>
      </c>
      <c r="D28" s="102">
        <v>1.0666</v>
      </c>
      <c r="E28" s="103">
        <v>1.0577000000000001</v>
      </c>
      <c r="F28" s="103">
        <v>1.0325</v>
      </c>
      <c r="G28" s="103">
        <v>1.0181</v>
      </c>
      <c r="H28" s="103">
        <v>1.0466</v>
      </c>
      <c r="I28" s="103">
        <v>1.0390999999999999</v>
      </c>
      <c r="J28" s="103">
        <v>1.0344</v>
      </c>
      <c r="K28" s="103">
        <v>1.0343</v>
      </c>
      <c r="L28" s="103">
        <v>1.0323</v>
      </c>
      <c r="M28" s="103">
        <v>1.0251999999999999</v>
      </c>
      <c r="N28" s="103">
        <v>1.0224</v>
      </c>
      <c r="O28" s="103">
        <v>1.0235000000000001</v>
      </c>
      <c r="P28" s="103">
        <v>1.0125</v>
      </c>
      <c r="Q28" s="103">
        <v>1.0197000000000001</v>
      </c>
      <c r="R28" s="103">
        <v>1.0128999999999999</v>
      </c>
      <c r="S28" s="103">
        <v>1.0083</v>
      </c>
      <c r="T28" s="103">
        <v>1.0054000000000001</v>
      </c>
      <c r="U28" s="103">
        <v>1.0031000000000001</v>
      </c>
      <c r="V28" s="103">
        <v>1.0037</v>
      </c>
      <c r="W28" s="103">
        <v>1.0011000000000001</v>
      </c>
      <c r="X28" s="97"/>
      <c r="Y28" s="103">
        <v>1.0025999999999999</v>
      </c>
      <c r="Z28" s="103">
        <v>1.0002</v>
      </c>
      <c r="AA28" s="97"/>
      <c r="AB28" s="97"/>
      <c r="AC28" s="97"/>
      <c r="AD28" s="103">
        <v>1.0459000000000001</v>
      </c>
      <c r="AE28" s="103">
        <v>1.0047999999999999</v>
      </c>
      <c r="AF28" s="103">
        <v>1.0445</v>
      </c>
      <c r="AG28" s="97"/>
      <c r="AH28" s="97"/>
      <c r="AI28" s="104">
        <v>1.0570999999999999</v>
      </c>
      <c r="AJ28" s="103">
        <v>1.0104</v>
      </c>
    </row>
    <row r="29" spans="1:36" s="100" customFormat="1">
      <c r="A29" s="101" t="s">
        <v>4464</v>
      </c>
      <c r="B29" s="102">
        <v>1.0546</v>
      </c>
      <c r="C29" s="102">
        <v>1.0740000000000001</v>
      </c>
      <c r="D29" s="102">
        <v>1.0666</v>
      </c>
      <c r="E29" s="103">
        <v>1.0577000000000001</v>
      </c>
      <c r="F29" s="103">
        <v>1.0326</v>
      </c>
      <c r="G29" s="103">
        <v>1.0181</v>
      </c>
      <c r="H29" s="103">
        <v>1.0466</v>
      </c>
      <c r="I29" s="103">
        <v>1.0390999999999999</v>
      </c>
      <c r="J29" s="103">
        <v>1.0344</v>
      </c>
      <c r="K29" s="103">
        <v>1.0343</v>
      </c>
      <c r="L29" s="103">
        <v>1.0323</v>
      </c>
      <c r="M29" s="103">
        <v>1.0251999999999999</v>
      </c>
      <c r="N29" s="103">
        <v>1.0224</v>
      </c>
      <c r="O29" s="103">
        <v>1.0235000000000001</v>
      </c>
      <c r="P29" s="103">
        <v>1.0125</v>
      </c>
      <c r="Q29" s="103">
        <v>1.0197000000000001</v>
      </c>
      <c r="R29" s="103">
        <v>1.0128999999999999</v>
      </c>
      <c r="S29" s="103">
        <v>1.0083</v>
      </c>
      <c r="T29" s="103">
        <v>1.0054000000000001</v>
      </c>
      <c r="U29" s="103">
        <v>1.0031000000000001</v>
      </c>
      <c r="V29" s="103">
        <v>1.0038</v>
      </c>
      <c r="W29" s="103">
        <v>1.0011000000000001</v>
      </c>
      <c r="X29" s="97"/>
      <c r="Y29" s="103">
        <v>1.0025999999999999</v>
      </c>
      <c r="Z29" s="103">
        <v>1.0002</v>
      </c>
      <c r="AA29" s="97"/>
      <c r="AB29" s="97"/>
      <c r="AC29" s="97"/>
      <c r="AD29" s="103">
        <v>1.0459000000000001</v>
      </c>
      <c r="AE29" s="103">
        <v>1.0048999999999999</v>
      </c>
      <c r="AF29" s="103">
        <v>1.0445</v>
      </c>
      <c r="AG29" s="97"/>
      <c r="AH29" s="97"/>
      <c r="AI29" s="104">
        <v>1.0570999999999999</v>
      </c>
      <c r="AJ29" s="103">
        <v>1.0105999999999999</v>
      </c>
    </row>
    <row r="30" spans="1:36" s="100" customFormat="1">
      <c r="A30" s="101" t="s">
        <v>4465</v>
      </c>
      <c r="B30" s="102">
        <v>1.0548</v>
      </c>
      <c r="C30" s="102">
        <v>1.0739000000000001</v>
      </c>
      <c r="D30" s="102">
        <v>1.0666</v>
      </c>
      <c r="E30" s="103">
        <v>1.0575000000000001</v>
      </c>
      <c r="F30" s="103">
        <v>1.0326</v>
      </c>
      <c r="G30" s="103">
        <v>1.0181</v>
      </c>
      <c r="H30" s="103">
        <v>1.0469999999999999</v>
      </c>
      <c r="I30" s="103">
        <v>1.0394000000000001</v>
      </c>
      <c r="J30" s="103">
        <v>1.0348999999999999</v>
      </c>
      <c r="K30" s="103">
        <v>1.0347</v>
      </c>
      <c r="L30" s="103">
        <v>1.0326</v>
      </c>
      <c r="M30" s="103">
        <v>1.0254000000000001</v>
      </c>
      <c r="N30" s="103">
        <v>1.0226999999999999</v>
      </c>
      <c r="O30" s="103">
        <v>1.0236000000000001</v>
      </c>
      <c r="P30" s="103">
        <v>1.0127999999999999</v>
      </c>
      <c r="Q30" s="103">
        <v>1.0198</v>
      </c>
      <c r="R30" s="103">
        <v>1.0134000000000001</v>
      </c>
      <c r="S30" s="103">
        <v>1.0084</v>
      </c>
      <c r="T30" s="103">
        <v>1.0054000000000001</v>
      </c>
      <c r="U30" s="103">
        <v>1.0034000000000001</v>
      </c>
      <c r="V30" s="103">
        <v>1.004</v>
      </c>
      <c r="W30" s="103">
        <v>1.0013000000000001</v>
      </c>
      <c r="X30" s="97"/>
      <c r="Y30" s="103">
        <v>1.0027999999999999</v>
      </c>
      <c r="Z30" s="103">
        <v>1.0003</v>
      </c>
      <c r="AA30" s="97"/>
      <c r="AB30" s="97"/>
      <c r="AC30" s="97"/>
      <c r="AD30" s="103">
        <v>1.0486</v>
      </c>
      <c r="AE30" s="103">
        <v>1.0047999999999999</v>
      </c>
      <c r="AF30" s="103">
        <v>1.0463</v>
      </c>
      <c r="AG30" s="97"/>
      <c r="AH30" s="97"/>
      <c r="AI30" s="104">
        <v>1.0573999999999999</v>
      </c>
      <c r="AJ30" s="103">
        <v>1.0107999999999999</v>
      </c>
    </row>
    <row r="31" spans="1:36" s="100" customFormat="1">
      <c r="A31" s="101" t="s">
        <v>4466</v>
      </c>
      <c r="B31" s="102">
        <v>1.0547</v>
      </c>
      <c r="C31" s="102">
        <v>1.0737000000000001</v>
      </c>
      <c r="D31" s="102">
        <v>1.0663</v>
      </c>
      <c r="E31" s="103">
        <v>1.0569999999999999</v>
      </c>
      <c r="F31" s="103">
        <v>1.0323</v>
      </c>
      <c r="G31" s="103">
        <v>1.018</v>
      </c>
      <c r="H31" s="103">
        <v>1.0470999999999999</v>
      </c>
      <c r="I31" s="103">
        <v>1.0396000000000001</v>
      </c>
      <c r="J31" s="103">
        <v>1.0350999999999999</v>
      </c>
      <c r="K31" s="103">
        <v>1.0348999999999999</v>
      </c>
      <c r="L31" s="103">
        <v>1.0326</v>
      </c>
      <c r="M31" s="103">
        <v>1.0255000000000001</v>
      </c>
      <c r="N31" s="103">
        <v>1.0228999999999999</v>
      </c>
      <c r="O31" s="103">
        <v>1.0232000000000001</v>
      </c>
      <c r="P31" s="103">
        <v>1.0128999999999999</v>
      </c>
      <c r="Q31" s="103">
        <v>1.0194000000000001</v>
      </c>
      <c r="R31" s="103">
        <v>1.0135000000000001</v>
      </c>
      <c r="S31" s="103">
        <v>1.0081</v>
      </c>
      <c r="T31" s="103">
        <v>1.0048999999999999</v>
      </c>
      <c r="U31" s="103">
        <v>1.0034000000000001</v>
      </c>
      <c r="V31" s="103">
        <v>1.0041</v>
      </c>
      <c r="W31" s="103">
        <v>1.0013000000000001</v>
      </c>
      <c r="X31" s="97"/>
      <c r="Y31" s="103">
        <v>1.0029999999999999</v>
      </c>
      <c r="Z31" s="103">
        <v>1.0003</v>
      </c>
      <c r="AA31" s="103">
        <v>1</v>
      </c>
      <c r="AB31" s="97"/>
      <c r="AC31" s="102">
        <v>1</v>
      </c>
      <c r="AD31" s="103">
        <v>1.0485</v>
      </c>
      <c r="AE31" s="103">
        <v>1.0046999999999999</v>
      </c>
      <c r="AF31" s="103">
        <v>1.0490999999999999</v>
      </c>
      <c r="AG31" s="97"/>
      <c r="AH31" s="97"/>
      <c r="AI31" s="104">
        <v>1.0573999999999999</v>
      </c>
      <c r="AJ31" s="103">
        <v>1.0109999999999999</v>
      </c>
    </row>
    <row r="32" spans="1:36" s="100" customFormat="1">
      <c r="A32" s="101" t="s">
        <v>4467</v>
      </c>
      <c r="B32" s="102">
        <v>1.0545</v>
      </c>
      <c r="C32" s="102">
        <v>1.0731999999999999</v>
      </c>
      <c r="D32" s="102">
        <v>1.0658000000000001</v>
      </c>
      <c r="E32" s="103">
        <v>1.0563</v>
      </c>
      <c r="F32" s="103">
        <v>1.0321</v>
      </c>
      <c r="G32" s="103">
        <v>1.0177</v>
      </c>
      <c r="H32" s="103">
        <v>1.0471999999999999</v>
      </c>
      <c r="I32" s="103">
        <v>1.0397000000000001</v>
      </c>
      <c r="J32" s="103">
        <v>1.0351999999999999</v>
      </c>
      <c r="K32" s="103">
        <v>1.0349999999999999</v>
      </c>
      <c r="L32" s="103">
        <v>1.0325</v>
      </c>
      <c r="M32" s="103">
        <v>1.0256000000000001</v>
      </c>
      <c r="N32" s="103">
        <v>1.0229999999999999</v>
      </c>
      <c r="O32" s="103">
        <v>1.0227999999999999</v>
      </c>
      <c r="P32" s="103">
        <v>1.0130999999999999</v>
      </c>
      <c r="Q32" s="103">
        <v>1.0186999999999999</v>
      </c>
      <c r="R32" s="103">
        <v>1.0136000000000001</v>
      </c>
      <c r="S32" s="103">
        <v>1.0077</v>
      </c>
      <c r="T32" s="103">
        <v>1.0044</v>
      </c>
      <c r="U32" s="103">
        <v>1.0035000000000001</v>
      </c>
      <c r="V32" s="103">
        <v>1.0043</v>
      </c>
      <c r="W32" s="103">
        <v>1.0008999999999999</v>
      </c>
      <c r="X32" s="97"/>
      <c r="Y32" s="103">
        <v>1.0031000000000001</v>
      </c>
      <c r="Z32" s="103">
        <v>1.0004999999999999</v>
      </c>
      <c r="AA32" s="103">
        <v>1.0001</v>
      </c>
      <c r="AB32" s="97"/>
      <c r="AC32" s="102">
        <v>1.0001</v>
      </c>
      <c r="AD32" s="103">
        <v>1.0486</v>
      </c>
      <c r="AE32" s="103">
        <v>1.0044</v>
      </c>
      <c r="AF32" s="103">
        <v>1.0475000000000001</v>
      </c>
      <c r="AG32" s="97"/>
      <c r="AH32" s="97"/>
      <c r="AI32" s="104">
        <v>1.0572999999999999</v>
      </c>
      <c r="AJ32" s="103">
        <v>1.0112000000000001</v>
      </c>
    </row>
    <row r="33" spans="1:36" s="100" customFormat="1">
      <c r="A33" s="101" t="s">
        <v>4468</v>
      </c>
      <c r="B33" s="102">
        <v>1.0543</v>
      </c>
      <c r="C33" s="102">
        <v>1.0732999999999999</v>
      </c>
      <c r="D33" s="102">
        <v>1.0659000000000001</v>
      </c>
      <c r="E33" s="103">
        <v>1.0562</v>
      </c>
      <c r="F33" s="103">
        <v>1.0319</v>
      </c>
      <c r="G33" s="103">
        <v>1.0176000000000001</v>
      </c>
      <c r="H33" s="103">
        <v>1.0472999999999999</v>
      </c>
      <c r="I33" s="103">
        <v>1.0398000000000001</v>
      </c>
      <c r="J33" s="103">
        <v>1.0354000000000001</v>
      </c>
      <c r="K33" s="103">
        <v>1.0350999999999999</v>
      </c>
      <c r="L33" s="103">
        <v>1.0322</v>
      </c>
      <c r="M33" s="103">
        <v>1.0262</v>
      </c>
      <c r="N33" s="103">
        <v>1.0230999999999999</v>
      </c>
      <c r="O33" s="103">
        <v>1.0219</v>
      </c>
      <c r="P33" s="103">
        <v>1.0132000000000001</v>
      </c>
      <c r="Q33" s="103">
        <v>1.0174000000000001</v>
      </c>
      <c r="R33" s="103">
        <v>1.0138</v>
      </c>
      <c r="S33" s="103">
        <v>1.0075000000000001</v>
      </c>
      <c r="T33" s="103">
        <v>1.0038</v>
      </c>
      <c r="U33" s="103">
        <v>1.0036</v>
      </c>
      <c r="V33" s="103">
        <v>1.0044</v>
      </c>
      <c r="W33" s="103">
        <v>1.0008999999999999</v>
      </c>
      <c r="X33" s="97"/>
      <c r="Y33" s="103">
        <v>1.0032000000000001</v>
      </c>
      <c r="Z33" s="103">
        <v>1.0004999999999999</v>
      </c>
      <c r="AA33" s="103">
        <v>1.0001</v>
      </c>
      <c r="AB33" s="97"/>
      <c r="AC33" s="102">
        <v>1.0001</v>
      </c>
      <c r="AD33" s="103">
        <v>1.0483</v>
      </c>
      <c r="AE33" s="103">
        <v>1.0043</v>
      </c>
      <c r="AF33" s="103">
        <v>1.0464</v>
      </c>
      <c r="AG33" s="97"/>
      <c r="AH33" s="97"/>
      <c r="AI33" s="104">
        <v>1.0573999999999999</v>
      </c>
      <c r="AJ33" s="103">
        <v>1.0115000000000001</v>
      </c>
    </row>
    <row r="34" spans="1:36" s="100" customFormat="1">
      <c r="A34" s="101" t="s">
        <v>4469</v>
      </c>
      <c r="B34" s="102">
        <v>1.0543</v>
      </c>
      <c r="C34" s="102">
        <v>1.0734999999999999</v>
      </c>
      <c r="D34" s="102">
        <v>1.0661</v>
      </c>
      <c r="E34" s="103">
        <v>1.0565</v>
      </c>
      <c r="F34" s="103">
        <v>1.0319</v>
      </c>
      <c r="G34" s="103">
        <v>1.0176000000000001</v>
      </c>
      <c r="H34" s="103">
        <v>1.0474000000000001</v>
      </c>
      <c r="I34" s="103">
        <v>1.04</v>
      </c>
      <c r="J34" s="103">
        <v>1.0355000000000001</v>
      </c>
      <c r="K34" s="103">
        <v>1.0353000000000001</v>
      </c>
      <c r="L34" s="103">
        <v>1.0324</v>
      </c>
      <c r="M34" s="103">
        <v>1.0263</v>
      </c>
      <c r="N34" s="103">
        <v>1.0232000000000001</v>
      </c>
      <c r="O34" s="103">
        <v>1.022</v>
      </c>
      <c r="P34" s="103">
        <v>1.0134000000000001</v>
      </c>
      <c r="Q34" s="103">
        <v>1.0174000000000001</v>
      </c>
      <c r="R34" s="103">
        <v>1.0139</v>
      </c>
      <c r="S34" s="103">
        <v>1.0077</v>
      </c>
      <c r="T34" s="103">
        <v>1.004</v>
      </c>
      <c r="U34" s="103">
        <v>1.0037</v>
      </c>
      <c r="V34" s="103">
        <v>1.0045999999999999</v>
      </c>
      <c r="W34" s="103">
        <v>1.0009999999999999</v>
      </c>
      <c r="X34" s="97"/>
      <c r="Y34" s="103">
        <v>1.0033000000000001</v>
      </c>
      <c r="Z34" s="103">
        <v>1.0004999999999999</v>
      </c>
      <c r="AA34" s="103">
        <v>1.0002</v>
      </c>
      <c r="AB34" s="97"/>
      <c r="AC34" s="102">
        <v>1.0002</v>
      </c>
      <c r="AD34" s="103">
        <v>1.0482</v>
      </c>
      <c r="AE34" s="103">
        <v>1.0045999999999999</v>
      </c>
      <c r="AF34" s="103">
        <v>1.0458000000000001</v>
      </c>
      <c r="AG34" s="97"/>
      <c r="AH34" s="97"/>
      <c r="AI34" s="104">
        <v>1.0578000000000001</v>
      </c>
      <c r="AJ34" s="103">
        <v>1.0117</v>
      </c>
    </row>
    <row r="35" spans="1:36" s="100" customFormat="1">
      <c r="A35" s="101" t="s">
        <v>4470</v>
      </c>
      <c r="B35" s="102">
        <v>1.0543</v>
      </c>
      <c r="C35" s="102">
        <v>1.0734999999999999</v>
      </c>
      <c r="D35" s="102">
        <v>1.0661</v>
      </c>
      <c r="E35" s="103">
        <v>1.0565</v>
      </c>
      <c r="F35" s="103">
        <v>1.0319</v>
      </c>
      <c r="G35" s="103">
        <v>1.0176000000000001</v>
      </c>
      <c r="H35" s="103">
        <v>1.0474000000000001</v>
      </c>
      <c r="I35" s="103">
        <v>1.04</v>
      </c>
      <c r="J35" s="103">
        <v>1.0355000000000001</v>
      </c>
      <c r="K35" s="103">
        <v>1.0353000000000001</v>
      </c>
      <c r="L35" s="103">
        <v>1.0324</v>
      </c>
      <c r="M35" s="103">
        <v>1.0263</v>
      </c>
      <c r="N35" s="103">
        <v>1.0232000000000001</v>
      </c>
      <c r="O35" s="103">
        <v>1.022</v>
      </c>
      <c r="P35" s="103">
        <v>1.0134000000000001</v>
      </c>
      <c r="Q35" s="103">
        <v>1.0174000000000001</v>
      </c>
      <c r="R35" s="103">
        <v>1.0139</v>
      </c>
      <c r="S35" s="103">
        <v>1.0077</v>
      </c>
      <c r="T35" s="103">
        <v>1.004</v>
      </c>
      <c r="U35" s="103">
        <v>1.0037</v>
      </c>
      <c r="V35" s="103">
        <v>1.0045999999999999</v>
      </c>
      <c r="W35" s="103">
        <v>1.0009999999999999</v>
      </c>
      <c r="X35" s="97"/>
      <c r="Y35" s="103">
        <v>1.0033000000000001</v>
      </c>
      <c r="Z35" s="103">
        <v>1.0004999999999999</v>
      </c>
      <c r="AA35" s="103">
        <v>1.0002</v>
      </c>
      <c r="AB35" s="97"/>
      <c r="AC35" s="102">
        <v>1.0002</v>
      </c>
      <c r="AD35" s="103">
        <v>1.0482</v>
      </c>
      <c r="AE35" s="103">
        <v>1.0045999999999999</v>
      </c>
      <c r="AF35" s="103">
        <v>1.0458000000000001</v>
      </c>
      <c r="AG35" s="97"/>
      <c r="AH35" s="97"/>
      <c r="AI35" s="104">
        <v>1.0578000000000001</v>
      </c>
      <c r="AJ35" s="103">
        <v>1.0117</v>
      </c>
    </row>
    <row r="36" spans="1:36" s="100" customFormat="1">
      <c r="A36" s="101" t="s">
        <v>4471</v>
      </c>
      <c r="B36" s="102">
        <v>1.0543</v>
      </c>
      <c r="C36" s="102">
        <v>1.0734999999999999</v>
      </c>
      <c r="D36" s="102">
        <v>1.0661</v>
      </c>
      <c r="E36" s="103">
        <v>1.0565</v>
      </c>
      <c r="F36" s="103">
        <v>1.0319</v>
      </c>
      <c r="G36" s="103">
        <v>1.0176000000000001</v>
      </c>
      <c r="H36" s="103">
        <v>1.0474000000000001</v>
      </c>
      <c r="I36" s="103">
        <v>1.04</v>
      </c>
      <c r="J36" s="103">
        <v>1.0355000000000001</v>
      </c>
      <c r="K36" s="103">
        <v>1.0353000000000001</v>
      </c>
      <c r="L36" s="103">
        <v>1.0324</v>
      </c>
      <c r="M36" s="103">
        <v>1.0263</v>
      </c>
      <c r="N36" s="103">
        <v>1.0232000000000001</v>
      </c>
      <c r="O36" s="103">
        <v>1.022</v>
      </c>
      <c r="P36" s="103">
        <v>1.0134000000000001</v>
      </c>
      <c r="Q36" s="103">
        <v>1.0174000000000001</v>
      </c>
      <c r="R36" s="103">
        <v>1.0139</v>
      </c>
      <c r="S36" s="103">
        <v>1.0077</v>
      </c>
      <c r="T36" s="103">
        <v>1.004</v>
      </c>
      <c r="U36" s="103">
        <v>1.0037</v>
      </c>
      <c r="V36" s="103">
        <v>1.0045999999999999</v>
      </c>
      <c r="W36" s="103">
        <v>1.0009999999999999</v>
      </c>
      <c r="X36" s="97"/>
      <c r="Y36" s="103">
        <v>1.0033000000000001</v>
      </c>
      <c r="Z36" s="103">
        <v>1.0004999999999999</v>
      </c>
      <c r="AA36" s="103">
        <v>1.0002</v>
      </c>
      <c r="AB36" s="97"/>
      <c r="AC36" s="102">
        <v>1.0002</v>
      </c>
      <c r="AD36" s="103">
        <v>1.0482</v>
      </c>
      <c r="AE36" s="103">
        <v>1.0045999999999999</v>
      </c>
      <c r="AF36" s="103">
        <v>1.0458000000000001</v>
      </c>
      <c r="AG36" s="97"/>
      <c r="AH36" s="97"/>
      <c r="AI36" s="104">
        <v>1.0578000000000001</v>
      </c>
      <c r="AJ36" s="103">
        <v>1.0117</v>
      </c>
    </row>
    <row r="37" spans="1:36" s="100" customFormat="1">
      <c r="A37" s="101" t="s">
        <v>4472</v>
      </c>
      <c r="B37" s="102">
        <v>1.0546</v>
      </c>
      <c r="C37" s="102">
        <v>1.0739000000000001</v>
      </c>
      <c r="D37" s="102">
        <v>1.0663</v>
      </c>
      <c r="E37" s="103">
        <v>1.0569</v>
      </c>
      <c r="F37" s="103">
        <v>1.0333000000000001</v>
      </c>
      <c r="G37" s="103">
        <v>1.0178</v>
      </c>
      <c r="H37" s="103">
        <v>1.0475000000000001</v>
      </c>
      <c r="I37" s="103">
        <v>1.0403</v>
      </c>
      <c r="J37" s="103">
        <v>1.0359</v>
      </c>
      <c r="K37" s="103">
        <v>1.0357000000000001</v>
      </c>
      <c r="L37" s="103">
        <v>1.0331999999999999</v>
      </c>
      <c r="M37" s="103">
        <v>1.0265</v>
      </c>
      <c r="N37" s="103">
        <v>1.0235000000000001</v>
      </c>
      <c r="O37" s="103">
        <v>1.0226</v>
      </c>
      <c r="P37" s="103">
        <v>1.0137</v>
      </c>
      <c r="Q37" s="103">
        <v>1.0179</v>
      </c>
      <c r="R37" s="103">
        <v>1.0143</v>
      </c>
      <c r="S37" s="103">
        <v>1.0079</v>
      </c>
      <c r="T37" s="103">
        <v>1.0043</v>
      </c>
      <c r="U37" s="103">
        <v>1.0039</v>
      </c>
      <c r="V37" s="103">
        <v>1.0049999999999999</v>
      </c>
      <c r="W37" s="103">
        <v>1.0013000000000001</v>
      </c>
      <c r="X37" s="97"/>
      <c r="Y37" s="103">
        <v>1.0035000000000001</v>
      </c>
      <c r="Z37" s="103">
        <v>1.0005999999999999</v>
      </c>
      <c r="AA37" s="103">
        <v>1.0003</v>
      </c>
      <c r="AB37" s="97"/>
      <c r="AC37" s="102">
        <v>1.0003</v>
      </c>
      <c r="AD37" s="103">
        <v>1.0489999999999999</v>
      </c>
      <c r="AE37" s="103">
        <v>1.0048999999999999</v>
      </c>
      <c r="AF37" s="103">
        <v>1.0491999999999999</v>
      </c>
      <c r="AG37" s="97"/>
      <c r="AH37" s="97"/>
      <c r="AI37" s="104">
        <v>1.0580000000000001</v>
      </c>
      <c r="AJ37" s="103">
        <v>1.0123</v>
      </c>
    </row>
    <row r="38" spans="1:36" s="100" customFormat="1">
      <c r="A38" s="101" t="s">
        <v>4473</v>
      </c>
      <c r="B38" s="102">
        <v>1.0547</v>
      </c>
      <c r="C38" s="102">
        <v>1.0742</v>
      </c>
      <c r="D38" s="102">
        <v>1.0667</v>
      </c>
      <c r="E38" s="103">
        <v>1.0572999999999999</v>
      </c>
      <c r="F38" s="103">
        <v>1.0333000000000001</v>
      </c>
      <c r="G38" s="103">
        <v>1.018</v>
      </c>
      <c r="H38" s="103">
        <v>1.0476000000000001</v>
      </c>
      <c r="I38" s="103">
        <v>1.0405</v>
      </c>
      <c r="J38" s="103">
        <v>1.0361</v>
      </c>
      <c r="K38" s="103">
        <v>1.0359</v>
      </c>
      <c r="L38" s="103">
        <v>1.0334000000000001</v>
      </c>
      <c r="M38" s="103">
        <v>1.0266</v>
      </c>
      <c r="N38" s="103">
        <v>1.0236000000000001</v>
      </c>
      <c r="O38" s="103">
        <v>1.0227999999999999</v>
      </c>
      <c r="P38" s="103">
        <v>1.0138</v>
      </c>
      <c r="Q38" s="103">
        <v>1.0184</v>
      </c>
      <c r="R38" s="103">
        <v>1.0144</v>
      </c>
      <c r="S38" s="103">
        <v>1.0082</v>
      </c>
      <c r="T38" s="103">
        <v>1.0046999999999999</v>
      </c>
      <c r="U38" s="103">
        <v>1.004</v>
      </c>
      <c r="V38" s="103">
        <v>1.0052000000000001</v>
      </c>
      <c r="W38" s="103">
        <v>1.0017</v>
      </c>
      <c r="X38" s="97"/>
      <c r="Y38" s="103">
        <v>1.0036</v>
      </c>
      <c r="Z38" s="103">
        <v>1.0005999999999999</v>
      </c>
      <c r="AA38" s="103">
        <v>1.0003</v>
      </c>
      <c r="AB38" s="97"/>
      <c r="AC38" s="102">
        <v>1.0003</v>
      </c>
      <c r="AD38" s="103">
        <v>1.0492999999999999</v>
      </c>
      <c r="AE38" s="103">
        <v>1.0052000000000001</v>
      </c>
      <c r="AF38" s="103">
        <v>1.0511999999999999</v>
      </c>
      <c r="AG38" s="97"/>
      <c r="AH38" s="97"/>
      <c r="AI38" s="104">
        <v>1.0580000000000001</v>
      </c>
      <c r="AJ38" s="103">
        <v>1.0125</v>
      </c>
    </row>
    <row r="39" spans="1:36" s="100" customFormat="1">
      <c r="A39" s="101" t="s">
        <v>4474</v>
      </c>
      <c r="B39" s="102">
        <v>1.0548</v>
      </c>
      <c r="C39" s="102">
        <v>1.0745</v>
      </c>
      <c r="D39" s="102">
        <v>1.0668</v>
      </c>
      <c r="E39" s="103">
        <v>1.0578000000000001</v>
      </c>
      <c r="F39" s="103">
        <v>1.0335000000000001</v>
      </c>
      <c r="G39" s="103">
        <v>1.0181</v>
      </c>
      <c r="H39" s="103">
        <v>1.0474000000000001</v>
      </c>
      <c r="I39" s="103">
        <v>1.0406</v>
      </c>
      <c r="J39" s="103">
        <v>1.0362</v>
      </c>
      <c r="K39" s="103">
        <v>1.036</v>
      </c>
      <c r="L39" s="103">
        <v>1.0338000000000001</v>
      </c>
      <c r="M39" s="103">
        <v>1.0266999999999999</v>
      </c>
      <c r="N39" s="103">
        <v>1.0237000000000001</v>
      </c>
      <c r="O39" s="103">
        <v>1.0236000000000001</v>
      </c>
      <c r="P39" s="103">
        <v>1.0139</v>
      </c>
      <c r="Q39" s="103">
        <v>1.0193000000000001</v>
      </c>
      <c r="R39" s="103">
        <v>1.0145999999999999</v>
      </c>
      <c r="S39" s="103">
        <v>1.0085</v>
      </c>
      <c r="T39" s="103">
        <v>1.0051000000000001</v>
      </c>
      <c r="U39" s="103">
        <v>1.004</v>
      </c>
      <c r="V39" s="103">
        <v>1.0054000000000001</v>
      </c>
      <c r="W39" s="103">
        <v>1.0018</v>
      </c>
      <c r="X39" s="97"/>
      <c r="Y39" s="103">
        <v>1.0038</v>
      </c>
      <c r="Z39" s="103">
        <v>1.0005999999999999</v>
      </c>
      <c r="AA39" s="103">
        <v>1.0003</v>
      </c>
      <c r="AB39" s="97"/>
      <c r="AC39" s="102">
        <v>1.0003</v>
      </c>
      <c r="AD39" s="103">
        <v>1.0498000000000001</v>
      </c>
      <c r="AE39" s="103">
        <v>1.0054000000000001</v>
      </c>
      <c r="AF39" s="103">
        <v>1.0538000000000001</v>
      </c>
      <c r="AG39" s="97"/>
      <c r="AH39" s="97"/>
      <c r="AI39" s="104">
        <v>1.0584</v>
      </c>
      <c r="AJ39" s="103">
        <v>1.0126999999999999</v>
      </c>
    </row>
    <row r="40" spans="1:36" s="100" customFormat="1">
      <c r="A40" s="101" t="s">
        <v>4475</v>
      </c>
      <c r="B40" s="102">
        <v>1.0549999999999999</v>
      </c>
      <c r="C40" s="102">
        <v>1.0745</v>
      </c>
      <c r="D40" s="102">
        <v>1.0668</v>
      </c>
      <c r="E40" s="103">
        <v>1.0579000000000001</v>
      </c>
      <c r="F40" s="103">
        <v>1.0338000000000001</v>
      </c>
      <c r="G40" s="103">
        <v>1.0182</v>
      </c>
      <c r="H40" s="103">
        <v>1.0482</v>
      </c>
      <c r="I40" s="103">
        <v>1.0407</v>
      </c>
      <c r="J40" s="103">
        <v>1.0367</v>
      </c>
      <c r="K40" s="103">
        <v>1.0362</v>
      </c>
      <c r="L40" s="103">
        <v>1.034</v>
      </c>
      <c r="M40" s="103">
        <v>1.0267999999999999</v>
      </c>
      <c r="N40" s="103">
        <v>1.0238</v>
      </c>
      <c r="O40" s="103">
        <v>1.0239</v>
      </c>
      <c r="P40" s="103">
        <v>1.014</v>
      </c>
      <c r="Q40" s="103">
        <v>1.0198</v>
      </c>
      <c r="R40" s="103">
        <v>1.0146999999999999</v>
      </c>
      <c r="S40" s="103">
        <v>1.0085999999999999</v>
      </c>
      <c r="T40" s="103">
        <v>1.0053000000000001</v>
      </c>
      <c r="U40" s="103">
        <v>1.0041</v>
      </c>
      <c r="V40" s="103">
        <v>1.0055000000000001</v>
      </c>
      <c r="W40" s="103">
        <v>1.0018</v>
      </c>
      <c r="X40" s="97"/>
      <c r="Y40" s="103">
        <v>1.0041</v>
      </c>
      <c r="Z40" s="103">
        <v>0.99990000000000001</v>
      </c>
      <c r="AA40" s="103">
        <v>1.0004</v>
      </c>
      <c r="AB40" s="97"/>
      <c r="AC40" s="102">
        <v>1.0004</v>
      </c>
      <c r="AD40" s="103">
        <v>1.0497000000000001</v>
      </c>
      <c r="AE40" s="103">
        <v>1.0054000000000001</v>
      </c>
      <c r="AF40" s="103">
        <v>1.0535000000000001</v>
      </c>
      <c r="AG40" s="97"/>
      <c r="AH40" s="97"/>
      <c r="AI40" s="104">
        <v>1.0578000000000001</v>
      </c>
      <c r="AJ40" s="103">
        <v>1.0128999999999999</v>
      </c>
    </row>
    <row r="41" spans="1:36" s="100" customFormat="1">
      <c r="A41" s="101" t="s">
        <v>4476</v>
      </c>
      <c r="B41" s="102">
        <v>1.0551999999999999</v>
      </c>
      <c r="C41" s="102">
        <v>1.0746</v>
      </c>
      <c r="D41" s="102">
        <v>1.0669</v>
      </c>
      <c r="E41" s="103">
        <v>1.0581</v>
      </c>
      <c r="F41" s="103">
        <v>1.0338000000000001</v>
      </c>
      <c r="G41" s="103">
        <v>1.0184</v>
      </c>
      <c r="H41" s="103">
        <v>1.0482</v>
      </c>
      <c r="I41" s="103">
        <v>1.0408999999999999</v>
      </c>
      <c r="J41" s="103">
        <v>1.0367999999999999</v>
      </c>
      <c r="K41" s="103">
        <v>1.0363</v>
      </c>
      <c r="L41" s="103">
        <v>1.0341</v>
      </c>
      <c r="M41" s="103">
        <v>1.0267999999999999</v>
      </c>
      <c r="N41" s="103">
        <v>1.0239</v>
      </c>
      <c r="O41" s="103">
        <v>1.024</v>
      </c>
      <c r="P41" s="103">
        <v>1.0141</v>
      </c>
      <c r="Q41" s="103">
        <v>1.0198</v>
      </c>
      <c r="R41" s="103">
        <v>1.0147999999999999</v>
      </c>
      <c r="S41" s="103">
        <v>1.0086999999999999</v>
      </c>
      <c r="T41" s="103">
        <v>1.0055000000000001</v>
      </c>
      <c r="U41" s="103">
        <v>1.0042</v>
      </c>
      <c r="V41" s="103">
        <v>1.0057</v>
      </c>
      <c r="W41" s="103">
        <v>1.002</v>
      </c>
      <c r="X41" s="103">
        <v>1</v>
      </c>
      <c r="Y41" s="103">
        <v>1.0043</v>
      </c>
      <c r="Z41" s="103">
        <v>0.99809999999999999</v>
      </c>
      <c r="AA41" s="103">
        <v>1.0004999999999999</v>
      </c>
      <c r="AB41" s="97"/>
      <c r="AC41" s="102">
        <v>1.0004999999999999</v>
      </c>
      <c r="AD41" s="103">
        <v>1.0499000000000001</v>
      </c>
      <c r="AE41" s="103">
        <v>1.0056</v>
      </c>
      <c r="AF41" s="103">
        <v>1.0542</v>
      </c>
      <c r="AG41" s="103">
        <v>1.0001</v>
      </c>
      <c r="AH41" s="97"/>
      <c r="AI41" s="104">
        <v>1.0577000000000001</v>
      </c>
      <c r="AJ41" s="103">
        <v>1.0130999999999999</v>
      </c>
    </row>
    <row r="42" spans="1:36" s="100" customFormat="1">
      <c r="A42" s="101" t="s">
        <v>4477</v>
      </c>
      <c r="B42" s="102">
        <v>1.0551999999999999</v>
      </c>
      <c r="C42" s="102">
        <v>1.0746</v>
      </c>
      <c r="D42" s="102">
        <v>1.0669</v>
      </c>
      <c r="E42" s="103">
        <v>1.0581</v>
      </c>
      <c r="F42" s="103">
        <v>1.034</v>
      </c>
      <c r="G42" s="103">
        <v>1.0184</v>
      </c>
      <c r="H42" s="103">
        <v>1.0482</v>
      </c>
      <c r="I42" s="103">
        <v>1.0408999999999999</v>
      </c>
      <c r="J42" s="103">
        <v>1.0367999999999999</v>
      </c>
      <c r="K42" s="103">
        <v>1.0363</v>
      </c>
      <c r="L42" s="103">
        <v>1.0341</v>
      </c>
      <c r="M42" s="103">
        <v>1.0267999999999999</v>
      </c>
      <c r="N42" s="103">
        <v>1.0239</v>
      </c>
      <c r="O42" s="103">
        <v>1.024</v>
      </c>
      <c r="P42" s="103">
        <v>1.0141</v>
      </c>
      <c r="Q42" s="103">
        <v>1.0198</v>
      </c>
      <c r="R42" s="103">
        <v>1.0147999999999999</v>
      </c>
      <c r="S42" s="103">
        <v>1.0086999999999999</v>
      </c>
      <c r="T42" s="103">
        <v>1.0055000000000001</v>
      </c>
      <c r="U42" s="103">
        <v>1.0042</v>
      </c>
      <c r="V42" s="103">
        <v>1.0057</v>
      </c>
      <c r="W42" s="103">
        <v>1.002</v>
      </c>
      <c r="X42" s="103">
        <v>1.0001</v>
      </c>
      <c r="Y42" s="103">
        <v>1.0043</v>
      </c>
      <c r="Z42" s="103">
        <v>0.99809999999999999</v>
      </c>
      <c r="AA42" s="103">
        <v>1.0005999999999999</v>
      </c>
      <c r="AB42" s="97"/>
      <c r="AC42" s="102">
        <v>1.0005999999999999</v>
      </c>
      <c r="AD42" s="103">
        <v>1.0499000000000001</v>
      </c>
      <c r="AE42" s="103">
        <v>1.0058</v>
      </c>
      <c r="AF42" s="103">
        <v>1.0542</v>
      </c>
      <c r="AG42" s="103">
        <v>1.0001</v>
      </c>
      <c r="AH42" s="97"/>
      <c r="AI42" s="104">
        <v>1.0577000000000001</v>
      </c>
      <c r="AJ42" s="103">
        <v>1.0133000000000001</v>
      </c>
    </row>
    <row r="43" spans="1:36" s="100" customFormat="1">
      <c r="A43" s="101" t="s">
        <v>4478</v>
      </c>
      <c r="B43" s="102">
        <v>1.0551999999999999</v>
      </c>
      <c r="C43" s="102">
        <v>1.0746</v>
      </c>
      <c r="D43" s="102">
        <v>1.0669</v>
      </c>
      <c r="E43" s="103">
        <v>1.0581</v>
      </c>
      <c r="F43" s="103">
        <v>1.0341</v>
      </c>
      <c r="G43" s="103">
        <v>1.0184</v>
      </c>
      <c r="H43" s="103">
        <v>1.0482</v>
      </c>
      <c r="I43" s="103">
        <v>1.0408999999999999</v>
      </c>
      <c r="J43" s="103">
        <v>1.0367999999999999</v>
      </c>
      <c r="K43" s="103">
        <v>1.0363</v>
      </c>
      <c r="L43" s="103">
        <v>1.0341</v>
      </c>
      <c r="M43" s="103">
        <v>1.0267999999999999</v>
      </c>
      <c r="N43" s="103">
        <v>1.0239</v>
      </c>
      <c r="O43" s="103">
        <v>1.024</v>
      </c>
      <c r="P43" s="103">
        <v>1.0141</v>
      </c>
      <c r="Q43" s="103">
        <v>1.0198</v>
      </c>
      <c r="R43" s="103">
        <v>1.0147999999999999</v>
      </c>
      <c r="S43" s="103">
        <v>1.0086999999999999</v>
      </c>
      <c r="T43" s="103">
        <v>1.0055000000000001</v>
      </c>
      <c r="U43" s="103">
        <v>1.0042</v>
      </c>
      <c r="V43" s="103">
        <v>1.0057</v>
      </c>
      <c r="W43" s="103">
        <v>1.002</v>
      </c>
      <c r="X43" s="103">
        <v>1.0001</v>
      </c>
      <c r="Y43" s="103">
        <v>1.0043</v>
      </c>
      <c r="Z43" s="103">
        <v>0.99809999999999999</v>
      </c>
      <c r="AA43" s="103">
        <v>1.0006999999999999</v>
      </c>
      <c r="AB43" s="97"/>
      <c r="AC43" s="102">
        <v>1.0006999999999999</v>
      </c>
      <c r="AD43" s="103">
        <v>1.0499000000000001</v>
      </c>
      <c r="AE43" s="103">
        <v>1.0059</v>
      </c>
      <c r="AF43" s="103">
        <v>1.0542</v>
      </c>
      <c r="AG43" s="103">
        <v>1.0001</v>
      </c>
      <c r="AH43" s="97"/>
      <c r="AI43" s="104">
        <v>1.0577000000000001</v>
      </c>
      <c r="AJ43" s="103">
        <v>1.0135000000000001</v>
      </c>
    </row>
    <row r="44" spans="1:36" s="100" customFormat="1">
      <c r="A44" s="101" t="s">
        <v>4479</v>
      </c>
      <c r="B44" s="102">
        <v>1.0553999999999999</v>
      </c>
      <c r="C44" s="102">
        <v>1.0750999999999999</v>
      </c>
      <c r="D44" s="102">
        <v>1.0674999999999999</v>
      </c>
      <c r="E44" s="103">
        <v>1.0588</v>
      </c>
      <c r="F44" s="103">
        <v>1.0343</v>
      </c>
      <c r="G44" s="103">
        <v>1.0187999999999999</v>
      </c>
      <c r="H44" s="103">
        <v>1.0483</v>
      </c>
      <c r="I44" s="103">
        <v>1.0411999999999999</v>
      </c>
      <c r="J44" s="103">
        <v>1.0371999999999999</v>
      </c>
      <c r="K44" s="103">
        <v>1.0367</v>
      </c>
      <c r="L44" s="103">
        <v>1.0346</v>
      </c>
      <c r="M44" s="103">
        <v>1.0270999999999999</v>
      </c>
      <c r="N44" s="103">
        <v>1.0243</v>
      </c>
      <c r="O44" s="103">
        <v>1.0246</v>
      </c>
      <c r="P44" s="103">
        <v>1.0145</v>
      </c>
      <c r="Q44" s="103">
        <v>1.0206</v>
      </c>
      <c r="R44" s="103">
        <v>1.0152000000000001</v>
      </c>
      <c r="S44" s="103">
        <v>1.0093000000000001</v>
      </c>
      <c r="T44" s="103">
        <v>1.0063</v>
      </c>
      <c r="U44" s="103">
        <v>1.0044999999999999</v>
      </c>
      <c r="V44" s="103">
        <v>1.0061</v>
      </c>
      <c r="W44" s="103">
        <v>1.0025999999999999</v>
      </c>
      <c r="X44" s="103">
        <v>1.0001</v>
      </c>
      <c r="Y44" s="103">
        <v>1.0047999999999999</v>
      </c>
      <c r="Z44" s="103">
        <v>0.99639999999999995</v>
      </c>
      <c r="AA44" s="103">
        <v>1.0007999999999999</v>
      </c>
      <c r="AB44" s="97"/>
      <c r="AC44" s="102">
        <v>1.0007999999999999</v>
      </c>
      <c r="AD44" s="103">
        <v>1.0501</v>
      </c>
      <c r="AE44" s="103">
        <v>1.0061</v>
      </c>
      <c r="AF44" s="103">
        <v>1.0542</v>
      </c>
      <c r="AG44" s="103">
        <v>1.0002</v>
      </c>
      <c r="AH44" s="97"/>
      <c r="AI44" s="104">
        <v>1.0575000000000001</v>
      </c>
      <c r="AJ44" s="103">
        <v>1.0137</v>
      </c>
    </row>
    <row r="45" spans="1:36" s="100" customFormat="1">
      <c r="A45" s="101" t="s">
        <v>4480</v>
      </c>
      <c r="B45" s="102">
        <v>1.0557000000000001</v>
      </c>
      <c r="C45" s="102">
        <v>1.0752999999999999</v>
      </c>
      <c r="D45" s="102">
        <v>1.0676000000000001</v>
      </c>
      <c r="E45" s="103">
        <v>1.0589</v>
      </c>
      <c r="F45" s="103">
        <v>1.0345</v>
      </c>
      <c r="G45" s="103">
        <v>1.0189999999999999</v>
      </c>
      <c r="H45" s="103">
        <v>1.0484</v>
      </c>
      <c r="I45" s="103">
        <v>1.0412999999999999</v>
      </c>
      <c r="J45" s="103">
        <v>1.0374000000000001</v>
      </c>
      <c r="K45" s="103">
        <v>1.0367999999999999</v>
      </c>
      <c r="L45" s="103">
        <v>1.0346</v>
      </c>
      <c r="M45" s="103">
        <v>1.0271999999999999</v>
      </c>
      <c r="N45" s="103">
        <v>1.0244</v>
      </c>
      <c r="O45" s="103">
        <v>1.0246999999999999</v>
      </c>
      <c r="P45" s="103">
        <v>1.0145999999999999</v>
      </c>
      <c r="Q45" s="103">
        <v>1.0206999999999999</v>
      </c>
      <c r="R45" s="103">
        <v>1.0154000000000001</v>
      </c>
      <c r="S45" s="103">
        <v>1.0094000000000001</v>
      </c>
      <c r="T45" s="103">
        <v>1.0065999999999999</v>
      </c>
      <c r="U45" s="103">
        <v>1.0045999999999999</v>
      </c>
      <c r="V45" s="103">
        <v>1.0062</v>
      </c>
      <c r="W45" s="103">
        <v>1.0027999999999999</v>
      </c>
      <c r="X45" s="103">
        <v>1.0002</v>
      </c>
      <c r="Y45" s="103">
        <v>1.0051000000000001</v>
      </c>
      <c r="Z45" s="103">
        <v>0.99409999999999998</v>
      </c>
      <c r="AA45" s="103">
        <v>1.0008999999999999</v>
      </c>
      <c r="AB45" s="97"/>
      <c r="AC45" s="102">
        <v>1.0008999999999999</v>
      </c>
      <c r="AD45" s="103">
        <v>1.0495000000000001</v>
      </c>
      <c r="AE45" s="103">
        <v>1.0063</v>
      </c>
      <c r="AF45" s="103">
        <v>1.0490999999999999</v>
      </c>
      <c r="AG45" s="103">
        <v>1.0003</v>
      </c>
      <c r="AH45" s="97"/>
      <c r="AI45" s="104">
        <v>1.0588</v>
      </c>
      <c r="AJ45" s="103">
        <v>1.0139</v>
      </c>
    </row>
    <row r="46" spans="1:36" s="100" customFormat="1">
      <c r="A46" s="101" t="s">
        <v>4481</v>
      </c>
      <c r="B46" s="102">
        <v>1.0558000000000001</v>
      </c>
      <c r="C46" s="102">
        <v>1.0753999999999999</v>
      </c>
      <c r="D46" s="102">
        <v>1.0677000000000001</v>
      </c>
      <c r="E46" s="103">
        <v>1.0591999999999999</v>
      </c>
      <c r="F46" s="103">
        <v>1.0346</v>
      </c>
      <c r="G46" s="103">
        <v>1.0192000000000001</v>
      </c>
      <c r="H46" s="103">
        <v>1.0485</v>
      </c>
      <c r="I46" s="103">
        <v>1.0414000000000001</v>
      </c>
      <c r="J46" s="103">
        <v>1.0375000000000001</v>
      </c>
      <c r="K46" s="103">
        <v>1.0368999999999999</v>
      </c>
      <c r="L46" s="103">
        <v>1.0347999999999999</v>
      </c>
      <c r="M46" s="103">
        <v>1.0273000000000001</v>
      </c>
      <c r="N46" s="103">
        <v>1.0245</v>
      </c>
      <c r="O46" s="103">
        <v>1.0245</v>
      </c>
      <c r="P46" s="103">
        <v>1.0146999999999999</v>
      </c>
      <c r="Q46" s="103">
        <v>1.0204</v>
      </c>
      <c r="R46" s="103">
        <v>1.0154000000000001</v>
      </c>
      <c r="S46" s="103">
        <v>1.0096000000000001</v>
      </c>
      <c r="T46" s="103">
        <v>1.0068999999999999</v>
      </c>
      <c r="U46" s="103">
        <v>1.0046999999999999</v>
      </c>
      <c r="V46" s="103">
        <v>1.0064</v>
      </c>
      <c r="W46" s="103">
        <v>1.0032000000000001</v>
      </c>
      <c r="X46" s="103">
        <v>1.0002</v>
      </c>
      <c r="Y46" s="103">
        <v>1.0053000000000001</v>
      </c>
      <c r="Z46" s="103">
        <v>0.99250000000000005</v>
      </c>
      <c r="AA46" s="103">
        <v>1.0009999999999999</v>
      </c>
      <c r="AB46" s="97"/>
      <c r="AC46" s="102">
        <v>1.0009999999999999</v>
      </c>
      <c r="AD46" s="103">
        <v>1.0478000000000001</v>
      </c>
      <c r="AE46" s="103">
        <v>1.0065999999999999</v>
      </c>
      <c r="AF46" s="103">
        <v>1.0495000000000001</v>
      </c>
      <c r="AG46" s="103">
        <v>1.0004</v>
      </c>
      <c r="AH46" s="97"/>
      <c r="AI46" s="104">
        <v>1.0590999999999999</v>
      </c>
      <c r="AJ46" s="103">
        <v>1.0141</v>
      </c>
    </row>
    <row r="47" spans="1:36" s="100" customFormat="1">
      <c r="A47" s="101" t="s">
        <v>4482</v>
      </c>
      <c r="B47" s="102">
        <v>1.0559000000000001</v>
      </c>
      <c r="C47" s="102">
        <v>1.0754999999999999</v>
      </c>
      <c r="D47" s="102">
        <v>1.0676000000000001</v>
      </c>
      <c r="E47" s="103">
        <v>1.0592999999999999</v>
      </c>
      <c r="F47" s="103">
        <v>1.0347</v>
      </c>
      <c r="G47" s="103">
        <v>1.0192000000000001</v>
      </c>
      <c r="H47" s="103">
        <v>1.0485</v>
      </c>
      <c r="I47" s="103">
        <v>1.0415000000000001</v>
      </c>
      <c r="J47" s="103">
        <v>1.0377000000000001</v>
      </c>
      <c r="K47" s="103">
        <v>1.0369999999999999</v>
      </c>
      <c r="L47" s="103">
        <v>1.0351999999999999</v>
      </c>
      <c r="M47" s="103">
        <v>1.0275000000000001</v>
      </c>
      <c r="N47" s="103">
        <v>1.0246</v>
      </c>
      <c r="O47" s="103">
        <v>1.0248999999999999</v>
      </c>
      <c r="P47" s="103">
        <v>1.0147999999999999</v>
      </c>
      <c r="Q47" s="103">
        <v>1.0207999999999999</v>
      </c>
      <c r="R47" s="103">
        <v>1.0155000000000001</v>
      </c>
      <c r="S47" s="103">
        <v>1.0097</v>
      </c>
      <c r="T47" s="103">
        <v>1.0072000000000001</v>
      </c>
      <c r="U47" s="103">
        <v>1.0047999999999999</v>
      </c>
      <c r="V47" s="103">
        <v>1.0065</v>
      </c>
      <c r="W47" s="103">
        <v>1.0033000000000001</v>
      </c>
      <c r="X47" s="103">
        <v>1.0003</v>
      </c>
      <c r="Y47" s="103">
        <v>1.0055000000000001</v>
      </c>
      <c r="Z47" s="103">
        <v>0.99170000000000003</v>
      </c>
      <c r="AA47" s="103">
        <v>1.0011000000000001</v>
      </c>
      <c r="AB47" s="97"/>
      <c r="AC47" s="102">
        <v>1.0011000000000001</v>
      </c>
      <c r="AD47" s="103">
        <v>1.0479000000000001</v>
      </c>
      <c r="AE47" s="103">
        <v>1.0065999999999999</v>
      </c>
      <c r="AF47" s="103">
        <v>1.0503</v>
      </c>
      <c r="AG47" s="103">
        <v>1.0004999999999999</v>
      </c>
      <c r="AH47" s="97"/>
      <c r="AI47" s="104">
        <v>1.0589999999999999</v>
      </c>
      <c r="AJ47" s="103">
        <v>1.0143</v>
      </c>
    </row>
    <row r="48" spans="1:36" s="100" customFormat="1">
      <c r="A48" s="101" t="s">
        <v>4483</v>
      </c>
      <c r="B48" s="102">
        <v>1.0559000000000001</v>
      </c>
      <c r="C48" s="102">
        <v>1.0755999999999999</v>
      </c>
      <c r="D48" s="102">
        <v>1.0678000000000001</v>
      </c>
      <c r="E48" s="103">
        <v>1.0596000000000001</v>
      </c>
      <c r="F48" s="103">
        <v>1.0347999999999999</v>
      </c>
      <c r="G48" s="103">
        <v>1.0195000000000001</v>
      </c>
      <c r="H48" s="103">
        <v>1.0486</v>
      </c>
      <c r="I48" s="103">
        <v>1.0416000000000001</v>
      </c>
      <c r="J48" s="103">
        <v>1.0378000000000001</v>
      </c>
      <c r="K48" s="103">
        <v>1.0370999999999999</v>
      </c>
      <c r="L48" s="103">
        <v>1.0353000000000001</v>
      </c>
      <c r="M48" s="103">
        <v>1.0276000000000001</v>
      </c>
      <c r="N48" s="103">
        <v>1.0246999999999999</v>
      </c>
      <c r="O48" s="103">
        <v>1.0250999999999999</v>
      </c>
      <c r="P48" s="103">
        <v>1.0148999999999999</v>
      </c>
      <c r="Q48" s="103">
        <v>1.0208999999999999</v>
      </c>
      <c r="R48" s="103">
        <v>1.0157</v>
      </c>
      <c r="S48" s="103">
        <v>1.0099</v>
      </c>
      <c r="T48" s="103">
        <v>1.0074000000000001</v>
      </c>
      <c r="U48" s="103">
        <v>1.0048999999999999</v>
      </c>
      <c r="V48" s="103">
        <v>1.0066999999999999</v>
      </c>
      <c r="W48" s="103">
        <v>1.0035000000000001</v>
      </c>
      <c r="X48" s="103">
        <v>1.0004</v>
      </c>
      <c r="Y48" s="103">
        <v>1.0056</v>
      </c>
      <c r="Z48" s="103">
        <v>0.99350000000000005</v>
      </c>
      <c r="AA48" s="103">
        <v>1.0012000000000001</v>
      </c>
      <c r="AB48" s="97"/>
      <c r="AC48" s="102">
        <v>1.0012000000000001</v>
      </c>
      <c r="AD48" s="103">
        <v>1.048</v>
      </c>
      <c r="AE48" s="103">
        <v>1.0066999999999999</v>
      </c>
      <c r="AF48" s="103">
        <v>1.0510999999999999</v>
      </c>
      <c r="AG48" s="103">
        <v>1.0004999999999999</v>
      </c>
      <c r="AH48" s="97"/>
      <c r="AI48" s="104">
        <v>1.0590999999999999</v>
      </c>
      <c r="AJ48" s="103">
        <v>1.0145</v>
      </c>
    </row>
    <row r="49" spans="1:36" s="100" customFormat="1">
      <c r="A49" s="101" t="s">
        <v>4484</v>
      </c>
      <c r="B49" s="102">
        <v>1.0559000000000001</v>
      </c>
      <c r="C49" s="102">
        <v>1.0757000000000001</v>
      </c>
      <c r="D49" s="102">
        <v>1.0678000000000001</v>
      </c>
      <c r="E49" s="103">
        <v>1.0596000000000001</v>
      </c>
      <c r="F49" s="103">
        <v>1.0349999999999999</v>
      </c>
      <c r="G49" s="103">
        <v>1.0195000000000001</v>
      </c>
      <c r="H49" s="103">
        <v>1.0486</v>
      </c>
      <c r="I49" s="103">
        <v>1.0416000000000001</v>
      </c>
      <c r="J49" s="103">
        <v>1.0378000000000001</v>
      </c>
      <c r="K49" s="103">
        <v>1.0370999999999999</v>
      </c>
      <c r="L49" s="103">
        <v>1.0354000000000001</v>
      </c>
      <c r="M49" s="103">
        <v>1.0276000000000001</v>
      </c>
      <c r="N49" s="103">
        <v>1.0246999999999999</v>
      </c>
      <c r="O49" s="103">
        <v>1.0251999999999999</v>
      </c>
      <c r="P49" s="103">
        <v>1.0148999999999999</v>
      </c>
      <c r="Q49" s="103">
        <v>1.0210999999999999</v>
      </c>
      <c r="R49" s="103">
        <v>1.0157</v>
      </c>
      <c r="S49" s="103">
        <v>1.0099</v>
      </c>
      <c r="T49" s="103">
        <v>1.0074000000000001</v>
      </c>
      <c r="U49" s="103">
        <v>1.0051000000000001</v>
      </c>
      <c r="V49" s="103">
        <v>1.0066999999999999</v>
      </c>
      <c r="W49" s="103">
        <v>1.0035000000000001</v>
      </c>
      <c r="X49" s="103">
        <v>1.0004</v>
      </c>
      <c r="Y49" s="103">
        <v>1.0056</v>
      </c>
      <c r="Z49" s="103">
        <v>0.99350000000000005</v>
      </c>
      <c r="AA49" s="103">
        <v>1.0013000000000001</v>
      </c>
      <c r="AB49" s="97"/>
      <c r="AC49" s="102">
        <v>1.0013000000000001</v>
      </c>
      <c r="AD49" s="103">
        <v>1.048</v>
      </c>
      <c r="AE49" s="103">
        <v>1.0067999999999999</v>
      </c>
      <c r="AF49" s="103">
        <v>1.0510999999999999</v>
      </c>
      <c r="AG49" s="103">
        <v>1.0004999999999999</v>
      </c>
      <c r="AH49" s="97"/>
      <c r="AI49" s="104">
        <v>1.0590999999999999</v>
      </c>
      <c r="AJ49" s="103">
        <v>1.0146999999999999</v>
      </c>
    </row>
    <row r="50" spans="1:36" s="100" customFormat="1">
      <c r="A50" s="101" t="s">
        <v>4485</v>
      </c>
      <c r="B50" s="102">
        <v>1.0559000000000001</v>
      </c>
      <c r="C50" s="102">
        <v>1.0758000000000001</v>
      </c>
      <c r="D50" s="102">
        <v>1.0678000000000001</v>
      </c>
      <c r="E50" s="103">
        <v>1.0596000000000001</v>
      </c>
      <c r="F50" s="103">
        <v>1.0350999999999999</v>
      </c>
      <c r="G50" s="103">
        <v>1.0195000000000001</v>
      </c>
      <c r="H50" s="103">
        <v>1.0486</v>
      </c>
      <c r="I50" s="103">
        <v>1.0416000000000001</v>
      </c>
      <c r="J50" s="103">
        <v>1.0378000000000001</v>
      </c>
      <c r="K50" s="103">
        <v>1.0370999999999999</v>
      </c>
      <c r="L50" s="103">
        <v>1.0356000000000001</v>
      </c>
      <c r="M50" s="103">
        <v>1.0276000000000001</v>
      </c>
      <c r="N50" s="103">
        <v>1.0246999999999999</v>
      </c>
      <c r="O50" s="103">
        <v>1.0254000000000001</v>
      </c>
      <c r="P50" s="103">
        <v>1.0148999999999999</v>
      </c>
      <c r="Q50" s="103">
        <v>1.0212000000000001</v>
      </c>
      <c r="R50" s="103">
        <v>1.0157</v>
      </c>
      <c r="S50" s="103">
        <v>1.0099</v>
      </c>
      <c r="T50" s="103">
        <v>1.0074000000000001</v>
      </c>
      <c r="U50" s="103">
        <v>1.0052000000000001</v>
      </c>
      <c r="V50" s="103">
        <v>1.0066999999999999</v>
      </c>
      <c r="W50" s="103">
        <v>1.0035000000000001</v>
      </c>
      <c r="X50" s="103">
        <v>1.0004999999999999</v>
      </c>
      <c r="Y50" s="103">
        <v>1.0056</v>
      </c>
      <c r="Z50" s="103">
        <v>0.99350000000000005</v>
      </c>
      <c r="AA50" s="103">
        <v>1.0014000000000001</v>
      </c>
      <c r="AB50" s="97"/>
      <c r="AC50" s="102">
        <v>1.0014000000000001</v>
      </c>
      <c r="AD50" s="103">
        <v>1.048</v>
      </c>
      <c r="AE50" s="103">
        <v>1.0069999999999999</v>
      </c>
      <c r="AF50" s="103">
        <v>1.0510999999999999</v>
      </c>
      <c r="AG50" s="103">
        <v>1.0004999999999999</v>
      </c>
      <c r="AH50" s="97"/>
      <c r="AI50" s="104">
        <v>1.0590999999999999</v>
      </c>
      <c r="AJ50" s="103">
        <v>1.0148999999999999</v>
      </c>
    </row>
    <row r="51" spans="1:36" s="100" customFormat="1">
      <c r="A51" s="101" t="s">
        <v>4486</v>
      </c>
      <c r="B51" s="102">
        <v>1.0563</v>
      </c>
      <c r="C51" s="102">
        <v>1.0764</v>
      </c>
      <c r="D51" s="102">
        <v>1.0686</v>
      </c>
      <c r="E51" s="103">
        <v>1.0606</v>
      </c>
      <c r="F51" s="103">
        <v>1.0351999999999999</v>
      </c>
      <c r="G51" s="103">
        <v>1.0202</v>
      </c>
      <c r="H51" s="103">
        <v>1.0488999999999999</v>
      </c>
      <c r="I51" s="103">
        <v>1.042</v>
      </c>
      <c r="J51" s="103">
        <v>1.0382</v>
      </c>
      <c r="K51" s="103">
        <v>1.0375000000000001</v>
      </c>
      <c r="L51" s="103">
        <v>1.0355000000000001</v>
      </c>
      <c r="M51" s="103">
        <v>1.028</v>
      </c>
      <c r="N51" s="103">
        <v>1.0249999999999999</v>
      </c>
      <c r="O51" s="103">
        <v>1.0253000000000001</v>
      </c>
      <c r="P51" s="103">
        <v>1.0153000000000001</v>
      </c>
      <c r="Q51" s="103">
        <v>1.0214000000000001</v>
      </c>
      <c r="R51" s="103">
        <v>1.0161</v>
      </c>
      <c r="S51" s="103">
        <v>1.0105999999999999</v>
      </c>
      <c r="T51" s="103">
        <v>1.0079</v>
      </c>
      <c r="U51" s="103">
        <v>1.0053000000000001</v>
      </c>
      <c r="V51" s="103">
        <v>1.0071000000000001</v>
      </c>
      <c r="W51" s="103">
        <v>1.0044</v>
      </c>
      <c r="X51" s="103">
        <v>1.0004999999999999</v>
      </c>
      <c r="Y51" s="103">
        <v>1.0061</v>
      </c>
      <c r="Z51" s="103">
        <v>0.99529999999999996</v>
      </c>
      <c r="AA51" s="103">
        <v>1.0015000000000001</v>
      </c>
      <c r="AB51" s="97"/>
      <c r="AC51" s="102">
        <v>1.0015000000000001</v>
      </c>
      <c r="AD51" s="103">
        <v>1.0490999999999999</v>
      </c>
      <c r="AE51" s="103">
        <v>1.0072000000000001</v>
      </c>
      <c r="AF51" s="103">
        <v>1.0502</v>
      </c>
      <c r="AG51" s="103">
        <v>1.0007999999999999</v>
      </c>
      <c r="AH51" s="97"/>
      <c r="AI51" s="104">
        <v>1.0595000000000001</v>
      </c>
      <c r="AJ51" s="103">
        <v>1.0150999999999999</v>
      </c>
    </row>
    <row r="52" spans="1:36" s="100" customFormat="1">
      <c r="A52" s="101" t="s">
        <v>4487</v>
      </c>
      <c r="B52" s="102">
        <v>1.0564</v>
      </c>
      <c r="C52" s="102">
        <v>1.0768</v>
      </c>
      <c r="D52" s="102">
        <v>1.069</v>
      </c>
      <c r="E52" s="103">
        <v>1.0610999999999999</v>
      </c>
      <c r="F52" s="103">
        <v>1.0355000000000001</v>
      </c>
      <c r="G52" s="103">
        <v>1.0206</v>
      </c>
      <c r="H52" s="103">
        <v>1.0490999999999999</v>
      </c>
      <c r="I52" s="103">
        <v>1.0421</v>
      </c>
      <c r="J52" s="103">
        <v>1.0383</v>
      </c>
      <c r="K52" s="103">
        <v>1.0376000000000001</v>
      </c>
      <c r="L52" s="103">
        <v>1.0361</v>
      </c>
      <c r="M52" s="103">
        <v>1.0281</v>
      </c>
      <c r="N52" s="103">
        <v>1.0251999999999999</v>
      </c>
      <c r="O52" s="103">
        <v>1.0259</v>
      </c>
      <c r="P52" s="103">
        <v>1.0154000000000001</v>
      </c>
      <c r="Q52" s="103">
        <v>1.0221</v>
      </c>
      <c r="R52" s="103">
        <v>1.0162</v>
      </c>
      <c r="S52" s="103">
        <v>1.0112000000000001</v>
      </c>
      <c r="T52" s="103">
        <v>1.0085</v>
      </c>
      <c r="U52" s="103">
        <v>1.0054000000000001</v>
      </c>
      <c r="V52" s="103">
        <v>1.0072000000000001</v>
      </c>
      <c r="W52" s="103">
        <v>1.0049999999999999</v>
      </c>
      <c r="X52" s="103">
        <v>1.0005999999999999</v>
      </c>
      <c r="Y52" s="103">
        <v>1.0064</v>
      </c>
      <c r="Z52" s="103">
        <v>0.99570000000000003</v>
      </c>
      <c r="AA52" s="103">
        <v>1.0016</v>
      </c>
      <c r="AB52" s="97"/>
      <c r="AC52" s="102">
        <v>1.0016</v>
      </c>
      <c r="AD52" s="103">
        <v>1.0498000000000001</v>
      </c>
      <c r="AE52" s="103">
        <v>1.0076000000000001</v>
      </c>
      <c r="AF52" s="103">
        <v>1.0546</v>
      </c>
      <c r="AG52" s="103">
        <v>1.0008999999999999</v>
      </c>
      <c r="AH52" s="97"/>
      <c r="AI52" s="104">
        <v>1.0599000000000001</v>
      </c>
      <c r="AJ52" s="103">
        <v>1.0153000000000001</v>
      </c>
    </row>
    <row r="53" spans="1:36" s="100" customFormat="1">
      <c r="A53" s="101" t="s">
        <v>4488</v>
      </c>
      <c r="B53" s="102">
        <v>1.0566</v>
      </c>
      <c r="C53" s="102">
        <v>1.0771999999999999</v>
      </c>
      <c r="D53" s="102">
        <v>1.0692999999999999</v>
      </c>
      <c r="E53" s="103">
        <v>1.0616000000000001</v>
      </c>
      <c r="F53" s="103">
        <v>1.0358000000000001</v>
      </c>
      <c r="G53" s="103">
        <v>1.0208999999999999</v>
      </c>
      <c r="H53" s="103">
        <v>1.0494000000000001</v>
      </c>
      <c r="I53" s="103">
        <v>1.0422</v>
      </c>
      <c r="J53" s="103">
        <v>1.0385</v>
      </c>
      <c r="K53" s="103">
        <v>1.0377000000000001</v>
      </c>
      <c r="L53" s="103">
        <v>1.0364</v>
      </c>
      <c r="M53" s="103">
        <v>1.0282</v>
      </c>
      <c r="N53" s="103">
        <v>1.0253000000000001</v>
      </c>
      <c r="O53" s="103">
        <v>1.0265</v>
      </c>
      <c r="P53" s="103">
        <v>1.0155000000000001</v>
      </c>
      <c r="Q53" s="103">
        <v>1.0227999999999999</v>
      </c>
      <c r="R53" s="103">
        <v>1.0163</v>
      </c>
      <c r="S53" s="103">
        <v>1.0116000000000001</v>
      </c>
      <c r="T53" s="103">
        <v>1.0089999999999999</v>
      </c>
      <c r="U53" s="103">
        <v>1.0056</v>
      </c>
      <c r="V53" s="103">
        <v>1.0073000000000001</v>
      </c>
      <c r="W53" s="103">
        <v>1.0053000000000001</v>
      </c>
      <c r="X53" s="103">
        <v>1.0005999999999999</v>
      </c>
      <c r="Y53" s="103">
        <v>1.0066999999999999</v>
      </c>
      <c r="Z53" s="103">
        <v>0.998</v>
      </c>
      <c r="AA53" s="103">
        <v>1.0017</v>
      </c>
      <c r="AB53" s="97"/>
      <c r="AC53" s="102">
        <v>1.0017</v>
      </c>
      <c r="AD53" s="103">
        <v>1.0503</v>
      </c>
      <c r="AE53" s="103">
        <v>1.0087999999999999</v>
      </c>
      <c r="AF53" s="103">
        <v>1.0572999999999999</v>
      </c>
      <c r="AG53" s="103">
        <v>1.0009999999999999</v>
      </c>
      <c r="AH53" s="97"/>
      <c r="AI53" s="104">
        <v>1.0603</v>
      </c>
      <c r="AJ53" s="103">
        <v>1.0155000000000001</v>
      </c>
    </row>
    <row r="54" spans="1:36" s="100" customFormat="1">
      <c r="A54" s="101" t="s">
        <v>4489</v>
      </c>
      <c r="B54" s="102">
        <v>1.0568</v>
      </c>
      <c r="C54" s="102">
        <v>1.0775999999999999</v>
      </c>
      <c r="D54" s="102">
        <v>1.0696000000000001</v>
      </c>
      <c r="E54" s="103">
        <v>1.0621</v>
      </c>
      <c r="F54" s="103">
        <v>1.0363</v>
      </c>
      <c r="G54" s="103">
        <v>1.0210999999999999</v>
      </c>
      <c r="H54" s="103">
        <v>1.0496000000000001</v>
      </c>
      <c r="I54" s="103">
        <v>1.0423</v>
      </c>
      <c r="J54" s="103">
        <v>1.0386</v>
      </c>
      <c r="K54" s="103">
        <v>1.0378000000000001</v>
      </c>
      <c r="L54" s="103">
        <v>1.0367999999999999</v>
      </c>
      <c r="M54" s="103">
        <v>1.0284</v>
      </c>
      <c r="N54" s="103">
        <v>1.0254000000000001</v>
      </c>
      <c r="O54" s="103">
        <v>1.0278</v>
      </c>
      <c r="P54" s="103">
        <v>1.0156000000000001</v>
      </c>
      <c r="Q54" s="103">
        <v>1.024</v>
      </c>
      <c r="R54" s="103">
        <v>1.0164</v>
      </c>
      <c r="S54" s="103">
        <v>1.012</v>
      </c>
      <c r="T54" s="103">
        <v>1.0096000000000001</v>
      </c>
      <c r="U54" s="103">
        <v>1.0057</v>
      </c>
      <c r="V54" s="103">
        <v>1.0075000000000001</v>
      </c>
      <c r="W54" s="103">
        <v>1.0057</v>
      </c>
      <c r="X54" s="103">
        <v>1.0006999999999999</v>
      </c>
      <c r="Y54" s="103">
        <v>1.0071000000000001</v>
      </c>
      <c r="Z54" s="103">
        <v>0.99990000000000001</v>
      </c>
      <c r="AA54" s="103">
        <v>1.0018</v>
      </c>
      <c r="AB54" s="97"/>
      <c r="AC54" s="102">
        <v>1.0018</v>
      </c>
      <c r="AD54" s="103">
        <v>1.0501</v>
      </c>
      <c r="AE54" s="103">
        <v>1.0095000000000001</v>
      </c>
      <c r="AF54" s="103">
        <v>1.0558000000000001</v>
      </c>
      <c r="AG54" s="103">
        <v>1.0011000000000001</v>
      </c>
      <c r="AH54" s="97"/>
      <c r="AI54" s="104">
        <v>1.0605</v>
      </c>
      <c r="AJ54" s="103">
        <v>1.0157</v>
      </c>
    </row>
    <row r="55" spans="1:36" s="100" customFormat="1">
      <c r="A55" s="101" t="s">
        <v>4490</v>
      </c>
      <c r="B55" s="102">
        <v>1.0569999999999999</v>
      </c>
      <c r="C55" s="102">
        <v>1.0777000000000001</v>
      </c>
      <c r="D55" s="102">
        <v>1.0697000000000001</v>
      </c>
      <c r="E55" s="103">
        <v>1.0622</v>
      </c>
      <c r="F55" s="103">
        <v>1.0365</v>
      </c>
      <c r="G55" s="103">
        <v>1.0212000000000001</v>
      </c>
      <c r="H55" s="103">
        <v>1.0496000000000001</v>
      </c>
      <c r="I55" s="103">
        <v>1.0424</v>
      </c>
      <c r="J55" s="103">
        <v>1.0387999999999999</v>
      </c>
      <c r="K55" s="103">
        <v>1.038</v>
      </c>
      <c r="L55" s="103">
        <v>1.0369999999999999</v>
      </c>
      <c r="M55" s="103">
        <v>1.0285</v>
      </c>
      <c r="N55" s="103">
        <v>1.0255000000000001</v>
      </c>
      <c r="O55" s="103">
        <v>1.0277000000000001</v>
      </c>
      <c r="P55" s="103">
        <v>1.0157</v>
      </c>
      <c r="Q55" s="103">
        <v>1.0239</v>
      </c>
      <c r="R55" s="103">
        <v>1.0165999999999999</v>
      </c>
      <c r="S55" s="103">
        <v>1.0122</v>
      </c>
      <c r="T55" s="103">
        <v>1.0098</v>
      </c>
      <c r="U55" s="103">
        <v>1.0058</v>
      </c>
      <c r="V55" s="103">
        <v>1.0076000000000001</v>
      </c>
      <c r="W55" s="103">
        <v>1.0058</v>
      </c>
      <c r="X55" s="103">
        <v>1.0005999999999999</v>
      </c>
      <c r="Y55" s="103">
        <v>1.0073000000000001</v>
      </c>
      <c r="Z55" s="103">
        <v>1.0001</v>
      </c>
      <c r="AA55" s="103">
        <v>1.002</v>
      </c>
      <c r="AB55" s="102">
        <v>1.0001</v>
      </c>
      <c r="AC55" s="102">
        <v>1.002</v>
      </c>
      <c r="AD55" s="103">
        <v>1.0501</v>
      </c>
      <c r="AE55" s="103">
        <v>1.0095000000000001</v>
      </c>
      <c r="AF55" s="103">
        <v>1.0543</v>
      </c>
      <c r="AG55" s="103">
        <v>1.0009999999999999</v>
      </c>
      <c r="AH55" s="103">
        <v>1.0001</v>
      </c>
      <c r="AI55" s="104">
        <v>1.0606</v>
      </c>
      <c r="AJ55" s="103">
        <v>1.0159</v>
      </c>
    </row>
    <row r="56" spans="1:36" s="100" customFormat="1">
      <c r="A56" s="101" t="s">
        <v>4491</v>
      </c>
      <c r="B56" s="102">
        <v>1.0569999999999999</v>
      </c>
      <c r="C56" s="102">
        <v>1.0778000000000001</v>
      </c>
      <c r="D56" s="102">
        <v>1.0697000000000001</v>
      </c>
      <c r="E56" s="103">
        <v>1.0622</v>
      </c>
      <c r="F56" s="103">
        <v>1.0366</v>
      </c>
      <c r="G56" s="103">
        <v>1.0212000000000001</v>
      </c>
      <c r="H56" s="103">
        <v>1.0496000000000001</v>
      </c>
      <c r="I56" s="103">
        <v>1.0424</v>
      </c>
      <c r="J56" s="103">
        <v>1.0387999999999999</v>
      </c>
      <c r="K56" s="103">
        <v>1.038</v>
      </c>
      <c r="L56" s="103">
        <v>1.0371999999999999</v>
      </c>
      <c r="M56" s="103">
        <v>1.0285</v>
      </c>
      <c r="N56" s="103">
        <v>1.0255000000000001</v>
      </c>
      <c r="O56" s="103">
        <v>1.0278</v>
      </c>
      <c r="P56" s="103">
        <v>1.0157</v>
      </c>
      <c r="Q56" s="103">
        <v>1.0241</v>
      </c>
      <c r="R56" s="103">
        <v>1.0165999999999999</v>
      </c>
      <c r="S56" s="103">
        <v>1.0122</v>
      </c>
      <c r="T56" s="103">
        <v>1.0098</v>
      </c>
      <c r="U56" s="103">
        <v>1.0058</v>
      </c>
      <c r="V56" s="103">
        <v>1.0076000000000001</v>
      </c>
      <c r="W56" s="103">
        <v>1.0058</v>
      </c>
      <c r="X56" s="103">
        <v>1.0006999999999999</v>
      </c>
      <c r="Y56" s="103">
        <v>1.0073000000000001</v>
      </c>
      <c r="Z56" s="103">
        <v>1.0001</v>
      </c>
      <c r="AA56" s="103">
        <v>1.0021</v>
      </c>
      <c r="AB56" s="102">
        <v>1.0001</v>
      </c>
      <c r="AC56" s="102">
        <v>1.0021</v>
      </c>
      <c r="AD56" s="103">
        <v>1.0501</v>
      </c>
      <c r="AE56" s="103">
        <v>1.0096000000000001</v>
      </c>
      <c r="AF56" s="103">
        <v>1.0543</v>
      </c>
      <c r="AG56" s="103">
        <v>1.0009999999999999</v>
      </c>
      <c r="AH56" s="103">
        <v>1.0001</v>
      </c>
      <c r="AI56" s="104">
        <v>1.0606</v>
      </c>
      <c r="AJ56" s="103">
        <v>1.0161</v>
      </c>
    </row>
    <row r="57" spans="1:36" s="100" customFormat="1">
      <c r="A57" s="101" t="s">
        <v>4492</v>
      </c>
      <c r="B57" s="102">
        <v>1.0569999999999999</v>
      </c>
      <c r="C57" s="102">
        <v>1.0779000000000001</v>
      </c>
      <c r="D57" s="102">
        <v>1.0697000000000001</v>
      </c>
      <c r="E57" s="103">
        <v>1.0622</v>
      </c>
      <c r="F57" s="103">
        <v>1.0367999999999999</v>
      </c>
      <c r="G57" s="103">
        <v>1.0212000000000001</v>
      </c>
      <c r="H57" s="103">
        <v>1.0496000000000001</v>
      </c>
      <c r="I57" s="103">
        <v>1.0424</v>
      </c>
      <c r="J57" s="103">
        <v>1.0387999999999999</v>
      </c>
      <c r="K57" s="103">
        <v>1.038</v>
      </c>
      <c r="L57" s="103">
        <v>1.0373000000000001</v>
      </c>
      <c r="M57" s="103">
        <v>1.0285</v>
      </c>
      <c r="N57" s="103">
        <v>1.0255000000000001</v>
      </c>
      <c r="O57" s="103">
        <v>1.028</v>
      </c>
      <c r="P57" s="103">
        <v>1.0157</v>
      </c>
      <c r="Q57" s="103">
        <v>1.0242</v>
      </c>
      <c r="R57" s="103">
        <v>1.0165999999999999</v>
      </c>
      <c r="S57" s="103">
        <v>1.0122</v>
      </c>
      <c r="T57" s="103">
        <v>1.0098</v>
      </c>
      <c r="U57" s="103">
        <v>1.0058</v>
      </c>
      <c r="V57" s="103">
        <v>1.0076000000000001</v>
      </c>
      <c r="W57" s="103">
        <v>1.0058</v>
      </c>
      <c r="X57" s="103">
        <v>1.0006999999999999</v>
      </c>
      <c r="Y57" s="103">
        <v>1.0073000000000001</v>
      </c>
      <c r="Z57" s="103">
        <v>1.0001</v>
      </c>
      <c r="AA57" s="103">
        <v>1.0022</v>
      </c>
      <c r="AB57" s="102">
        <v>1.0002</v>
      </c>
      <c r="AC57" s="102">
        <v>1.0022</v>
      </c>
      <c r="AD57" s="103">
        <v>1.0501</v>
      </c>
      <c r="AE57" s="103">
        <v>1.0098</v>
      </c>
      <c r="AF57" s="103">
        <v>1.0543</v>
      </c>
      <c r="AG57" s="103">
        <v>1.0009999999999999</v>
      </c>
      <c r="AH57" s="103">
        <v>1.0001</v>
      </c>
      <c r="AI57" s="104">
        <v>1.0606</v>
      </c>
      <c r="AJ57" s="103">
        <v>1.0163</v>
      </c>
    </row>
    <row r="58" spans="1:36" s="100" customFormat="1">
      <c r="A58" s="101" t="s">
        <v>4493</v>
      </c>
      <c r="B58" s="102">
        <v>1.0573999999999999</v>
      </c>
      <c r="C58" s="102">
        <v>1.0778000000000001</v>
      </c>
      <c r="D58" s="102">
        <v>1.0699000000000001</v>
      </c>
      <c r="E58" s="103">
        <v>1.0624</v>
      </c>
      <c r="F58" s="103">
        <v>1.0367999999999999</v>
      </c>
      <c r="G58" s="103">
        <v>1.0213000000000001</v>
      </c>
      <c r="H58" s="103">
        <v>1.0498000000000001</v>
      </c>
      <c r="I58" s="103">
        <v>1.0427999999999999</v>
      </c>
      <c r="J58" s="103">
        <v>1.0391999999999999</v>
      </c>
      <c r="K58" s="103">
        <v>1.0383</v>
      </c>
      <c r="L58" s="103">
        <v>1.0373000000000001</v>
      </c>
      <c r="M58" s="103">
        <v>1.0288999999999999</v>
      </c>
      <c r="N58" s="103">
        <v>1.0258</v>
      </c>
      <c r="O58" s="103">
        <v>1.0279</v>
      </c>
      <c r="P58" s="103">
        <v>1.016</v>
      </c>
      <c r="Q58" s="103">
        <v>1.0241</v>
      </c>
      <c r="R58" s="103">
        <v>1.0169999999999999</v>
      </c>
      <c r="S58" s="103">
        <v>1.0124</v>
      </c>
      <c r="T58" s="103">
        <v>1.0101</v>
      </c>
      <c r="U58" s="103">
        <v>1.0062</v>
      </c>
      <c r="V58" s="103">
        <v>1.008</v>
      </c>
      <c r="W58" s="103">
        <v>1.006</v>
      </c>
      <c r="X58" s="103">
        <v>1.0007999999999999</v>
      </c>
      <c r="Y58" s="103">
        <v>1.0077</v>
      </c>
      <c r="Z58" s="103">
        <v>1.0002</v>
      </c>
      <c r="AA58" s="103">
        <v>1.0024</v>
      </c>
      <c r="AB58" s="102">
        <v>1.0002</v>
      </c>
      <c r="AC58" s="103">
        <v>1.0024</v>
      </c>
      <c r="AD58" s="103">
        <v>1.0505</v>
      </c>
      <c r="AE58" s="103">
        <v>1.0098</v>
      </c>
      <c r="AF58" s="103">
        <v>1.0509999999999999</v>
      </c>
      <c r="AG58" s="103">
        <v>1.0013000000000001</v>
      </c>
      <c r="AH58" s="103">
        <v>1.0002</v>
      </c>
      <c r="AI58" s="104">
        <v>1.0608</v>
      </c>
      <c r="AJ58" s="103">
        <v>1.0165</v>
      </c>
    </row>
    <row r="59" spans="1:36" s="100" customFormat="1">
      <c r="A59" s="101" t="s">
        <v>4494</v>
      </c>
      <c r="B59" s="102">
        <v>1.0575000000000001</v>
      </c>
      <c r="C59" s="102">
        <v>1.0780000000000001</v>
      </c>
      <c r="D59" s="102">
        <v>1.0701000000000001</v>
      </c>
      <c r="E59" s="103">
        <v>1.0626</v>
      </c>
      <c r="F59" s="103">
        <v>1.0369999999999999</v>
      </c>
      <c r="G59" s="103">
        <v>1.0215000000000001</v>
      </c>
      <c r="H59" s="103">
        <v>1.0499000000000001</v>
      </c>
      <c r="I59" s="103">
        <v>1.0428999999999999</v>
      </c>
      <c r="J59" s="103">
        <v>1.0392999999999999</v>
      </c>
      <c r="K59" s="103">
        <v>1.0384</v>
      </c>
      <c r="L59" s="103">
        <v>1.0375000000000001</v>
      </c>
      <c r="M59" s="103">
        <v>1.0289999999999999</v>
      </c>
      <c r="N59" s="103">
        <v>1.0259</v>
      </c>
      <c r="O59" s="103">
        <v>1.0279</v>
      </c>
      <c r="P59" s="103">
        <v>1.0161</v>
      </c>
      <c r="Q59" s="103">
        <v>1.0239</v>
      </c>
      <c r="R59" s="103">
        <v>1.0170999999999999</v>
      </c>
      <c r="S59" s="103">
        <v>1.0125</v>
      </c>
      <c r="T59" s="103">
        <v>1.0103</v>
      </c>
      <c r="U59" s="103">
        <v>1.0064</v>
      </c>
      <c r="V59" s="103">
        <v>1.0081</v>
      </c>
      <c r="W59" s="103">
        <v>1.0063</v>
      </c>
      <c r="X59" s="103">
        <v>1.0007999999999999</v>
      </c>
      <c r="Y59" s="103">
        <v>1.0079</v>
      </c>
      <c r="Z59" s="103">
        <v>1.0004</v>
      </c>
      <c r="AA59" s="103">
        <v>1.0024999999999999</v>
      </c>
      <c r="AB59" s="102">
        <v>1.0003</v>
      </c>
      <c r="AC59" s="103">
        <v>1.0024999999999999</v>
      </c>
      <c r="AD59" s="103">
        <v>1.0510999999999999</v>
      </c>
      <c r="AE59" s="103">
        <v>1.01</v>
      </c>
      <c r="AF59" s="103">
        <v>1.0518000000000001</v>
      </c>
      <c r="AG59" s="103">
        <v>1.0015000000000001</v>
      </c>
      <c r="AH59" s="103">
        <v>1.0003</v>
      </c>
      <c r="AI59" s="104">
        <v>1.0611999999999999</v>
      </c>
      <c r="AJ59" s="103">
        <v>1.0166999999999999</v>
      </c>
    </row>
    <row r="60" spans="1:36" s="100" customFormat="1">
      <c r="A60" s="101" t="s">
        <v>4495</v>
      </c>
      <c r="B60" s="102">
        <v>1.0578000000000001</v>
      </c>
      <c r="C60" s="102">
        <v>1.0782</v>
      </c>
      <c r="D60" s="102">
        <v>1.0702</v>
      </c>
      <c r="E60" s="103">
        <v>1.0628</v>
      </c>
      <c r="F60" s="103">
        <v>1.0371999999999999</v>
      </c>
      <c r="G60" s="103">
        <v>1.0216000000000001</v>
      </c>
      <c r="H60" s="103">
        <v>1.0499000000000001</v>
      </c>
      <c r="I60" s="103">
        <v>1.0429999999999999</v>
      </c>
      <c r="J60" s="103">
        <v>1.0395000000000001</v>
      </c>
      <c r="K60" s="103">
        <v>1.0385</v>
      </c>
      <c r="L60" s="103">
        <v>1.0378000000000001</v>
      </c>
      <c r="M60" s="103">
        <v>1.0290999999999999</v>
      </c>
      <c r="N60" s="103">
        <v>1.0261</v>
      </c>
      <c r="O60" s="103">
        <v>1.0284</v>
      </c>
      <c r="P60" s="103">
        <v>1.0162</v>
      </c>
      <c r="Q60" s="103">
        <v>1.0244</v>
      </c>
      <c r="R60" s="103">
        <v>1.0172000000000001</v>
      </c>
      <c r="S60" s="103">
        <v>1.0125999999999999</v>
      </c>
      <c r="T60" s="103">
        <v>1.0104</v>
      </c>
      <c r="U60" s="103">
        <v>1.0065</v>
      </c>
      <c r="V60" s="103">
        <v>1.0082</v>
      </c>
      <c r="W60" s="103">
        <v>1.0064</v>
      </c>
      <c r="X60" s="103">
        <v>1.0008999999999999</v>
      </c>
      <c r="Y60" s="103">
        <v>1.0079</v>
      </c>
      <c r="Z60" s="103">
        <v>1.0004999999999999</v>
      </c>
      <c r="AA60" s="103">
        <v>1.0025999999999999</v>
      </c>
      <c r="AB60" s="102">
        <v>1.0003</v>
      </c>
      <c r="AC60" s="103">
        <v>1.0025999999999999</v>
      </c>
      <c r="AD60" s="103">
        <v>1.0510999999999999</v>
      </c>
      <c r="AE60" s="103">
        <v>1.0101</v>
      </c>
      <c r="AF60" s="103">
        <v>1.0529999999999999</v>
      </c>
      <c r="AG60" s="103">
        <v>1.0016</v>
      </c>
      <c r="AH60" s="103">
        <v>1.0003</v>
      </c>
      <c r="AI60" s="104">
        <v>1.0611999999999999</v>
      </c>
      <c r="AJ60" s="103">
        <v>1.0168999999999999</v>
      </c>
    </row>
    <row r="61" spans="1:36" s="100" customFormat="1">
      <c r="A61" s="101" t="s">
        <v>4496</v>
      </c>
      <c r="B61" s="102">
        <v>1.0579000000000001</v>
      </c>
      <c r="C61" s="102">
        <v>1.0784</v>
      </c>
      <c r="D61" s="102">
        <v>1.0702</v>
      </c>
      <c r="E61" s="103">
        <v>1.0630999999999999</v>
      </c>
      <c r="F61" s="103">
        <v>1.0375000000000001</v>
      </c>
      <c r="G61" s="103">
        <v>1.0218</v>
      </c>
      <c r="H61" s="103">
        <v>1.0501</v>
      </c>
      <c r="I61" s="103">
        <v>1.0430999999999999</v>
      </c>
      <c r="J61" s="103">
        <v>1.0396000000000001</v>
      </c>
      <c r="K61" s="103">
        <v>1.0387</v>
      </c>
      <c r="L61" s="103">
        <v>1.038</v>
      </c>
      <c r="M61" s="103">
        <v>1.0293000000000001</v>
      </c>
      <c r="N61" s="103">
        <v>1.0262</v>
      </c>
      <c r="O61" s="103">
        <v>1.0286999999999999</v>
      </c>
      <c r="P61" s="103">
        <v>1.0163</v>
      </c>
      <c r="Q61" s="103">
        <v>1.0248999999999999</v>
      </c>
      <c r="R61" s="103">
        <v>1.0174000000000001</v>
      </c>
      <c r="S61" s="103">
        <v>1.0128999999999999</v>
      </c>
      <c r="T61" s="103">
        <v>1.0106999999999999</v>
      </c>
      <c r="U61" s="103">
        <v>1.0065999999999999</v>
      </c>
      <c r="V61" s="103">
        <v>1.0084</v>
      </c>
      <c r="W61" s="103">
        <v>1.0066999999999999</v>
      </c>
      <c r="X61" s="103">
        <v>1.0008999999999999</v>
      </c>
      <c r="Y61" s="103">
        <v>1.0083</v>
      </c>
      <c r="Z61" s="103">
        <v>1.0018</v>
      </c>
      <c r="AA61" s="103">
        <v>1.0027999999999999</v>
      </c>
      <c r="AB61" s="102">
        <v>1.0004</v>
      </c>
      <c r="AC61" s="103">
        <v>1.0027999999999999</v>
      </c>
      <c r="AD61" s="103">
        <v>1.0510999999999999</v>
      </c>
      <c r="AE61" s="103">
        <v>1.0102</v>
      </c>
      <c r="AF61" s="103">
        <v>1.0526</v>
      </c>
      <c r="AG61" s="103">
        <v>1.0017</v>
      </c>
      <c r="AH61" s="103">
        <v>1.0004</v>
      </c>
      <c r="AI61" s="104">
        <v>1.0613999999999999</v>
      </c>
      <c r="AJ61" s="103">
        <v>1.0170999999999999</v>
      </c>
    </row>
    <row r="62" spans="1:36" s="100" customFormat="1">
      <c r="A62" s="101" t="s">
        <v>4497</v>
      </c>
      <c r="B62" s="102">
        <v>1.0580000000000001</v>
      </c>
      <c r="C62" s="102">
        <v>1.0786</v>
      </c>
      <c r="D62" s="102">
        <v>1.0703</v>
      </c>
      <c r="E62" s="103">
        <v>1.0632999999999999</v>
      </c>
      <c r="F62" s="103">
        <v>1.0376000000000001</v>
      </c>
      <c r="G62" s="103">
        <v>1.0219</v>
      </c>
      <c r="H62" s="103">
        <v>1.0503</v>
      </c>
      <c r="I62" s="103">
        <v>1.0431999999999999</v>
      </c>
      <c r="J62" s="103">
        <v>1.0397000000000001</v>
      </c>
      <c r="K62" s="103">
        <v>1.0387999999999999</v>
      </c>
      <c r="L62" s="103">
        <v>1.0381</v>
      </c>
      <c r="M62" s="103">
        <v>1.0294000000000001</v>
      </c>
      <c r="N62" s="103">
        <v>1.0263</v>
      </c>
      <c r="O62" s="103">
        <v>1.0289999999999999</v>
      </c>
      <c r="P62" s="103">
        <v>1.0164</v>
      </c>
      <c r="Q62" s="103">
        <v>1.0250999999999999</v>
      </c>
      <c r="R62" s="103">
        <v>1.0175000000000001</v>
      </c>
      <c r="S62" s="103">
        <v>1.0130999999999999</v>
      </c>
      <c r="T62" s="103">
        <v>1.0108999999999999</v>
      </c>
      <c r="U62" s="103">
        <v>1.0067999999999999</v>
      </c>
      <c r="V62" s="103">
        <v>1.0085</v>
      </c>
      <c r="W62" s="103">
        <v>1.0068999999999999</v>
      </c>
      <c r="X62" s="103">
        <v>1.0011000000000001</v>
      </c>
      <c r="Y62" s="103">
        <v>1.0084</v>
      </c>
      <c r="Z62" s="103">
        <v>1.002</v>
      </c>
      <c r="AA62" s="103">
        <v>1.0028999999999999</v>
      </c>
      <c r="AB62" s="102">
        <v>1.0004999999999999</v>
      </c>
      <c r="AC62" s="103">
        <v>1.0028999999999999</v>
      </c>
      <c r="AD62" s="103">
        <v>1.0509999999999999</v>
      </c>
      <c r="AE62" s="103">
        <v>1.0104</v>
      </c>
      <c r="AF62" s="103">
        <v>1.0524</v>
      </c>
      <c r="AG62" s="103">
        <v>1.0017</v>
      </c>
      <c r="AH62" s="103">
        <v>1.0004</v>
      </c>
      <c r="AI62" s="104">
        <v>1.0615000000000001</v>
      </c>
      <c r="AJ62" s="103">
        <v>1.0173000000000001</v>
      </c>
    </row>
    <row r="63" spans="1:36" s="100" customFormat="1">
      <c r="A63" s="101" t="s">
        <v>4498</v>
      </c>
      <c r="B63" s="102">
        <v>1.0580000000000001</v>
      </c>
      <c r="C63" s="102">
        <v>1.0786</v>
      </c>
      <c r="D63" s="102">
        <v>1.0703</v>
      </c>
      <c r="E63" s="103">
        <v>1.0632999999999999</v>
      </c>
      <c r="F63" s="103">
        <v>1.0376000000000001</v>
      </c>
      <c r="G63" s="103">
        <v>1.0219</v>
      </c>
      <c r="H63" s="103">
        <v>1.0503</v>
      </c>
      <c r="I63" s="103">
        <v>1.0431999999999999</v>
      </c>
      <c r="J63" s="103">
        <v>1.0397000000000001</v>
      </c>
      <c r="K63" s="103">
        <v>1.0387999999999999</v>
      </c>
      <c r="L63" s="103">
        <v>1.0381</v>
      </c>
      <c r="M63" s="103">
        <v>1.0294000000000001</v>
      </c>
      <c r="N63" s="103">
        <v>1.0263</v>
      </c>
      <c r="O63" s="103">
        <v>1.0289999999999999</v>
      </c>
      <c r="P63" s="103">
        <v>1.0164</v>
      </c>
      <c r="Q63" s="103">
        <v>1.0250999999999999</v>
      </c>
      <c r="R63" s="103">
        <v>1.0175000000000001</v>
      </c>
      <c r="S63" s="103">
        <v>1.0130999999999999</v>
      </c>
      <c r="T63" s="103">
        <v>1.0108999999999999</v>
      </c>
      <c r="U63" s="103">
        <v>1.0067999999999999</v>
      </c>
      <c r="V63" s="103">
        <v>1.0085</v>
      </c>
      <c r="W63" s="103">
        <v>1.0068999999999999</v>
      </c>
      <c r="X63" s="103">
        <v>1.0011000000000001</v>
      </c>
      <c r="Y63" s="103">
        <v>1.0084</v>
      </c>
      <c r="Z63" s="103">
        <v>1.002</v>
      </c>
      <c r="AA63" s="103">
        <v>1.0028999999999999</v>
      </c>
      <c r="AB63" s="102">
        <v>1.0004999999999999</v>
      </c>
      <c r="AC63" s="103">
        <v>1.0028999999999999</v>
      </c>
      <c r="AD63" s="103">
        <v>1.0509999999999999</v>
      </c>
      <c r="AE63" s="103">
        <v>1.0104</v>
      </c>
      <c r="AF63" s="103">
        <v>1.0524</v>
      </c>
      <c r="AG63" s="103">
        <v>1.0017</v>
      </c>
      <c r="AH63" s="103">
        <v>1.0004</v>
      </c>
      <c r="AI63" s="104">
        <v>1.0615000000000001</v>
      </c>
      <c r="AJ63" s="103">
        <v>1.0173000000000001</v>
      </c>
    </row>
    <row r="64" spans="1:36" s="100" customFormat="1">
      <c r="A64" s="101" t="s">
        <v>4499</v>
      </c>
      <c r="B64" s="102">
        <v>1.0580000000000001</v>
      </c>
      <c r="C64" s="102">
        <v>1.0786</v>
      </c>
      <c r="D64" s="102">
        <v>1.0703</v>
      </c>
      <c r="E64" s="103">
        <v>1.0632999999999999</v>
      </c>
      <c r="F64" s="103">
        <v>1.0376000000000001</v>
      </c>
      <c r="G64" s="103">
        <v>1.0219</v>
      </c>
      <c r="H64" s="103">
        <v>1.0503</v>
      </c>
      <c r="I64" s="103">
        <v>1.0431999999999999</v>
      </c>
      <c r="J64" s="103">
        <v>1.0397000000000001</v>
      </c>
      <c r="K64" s="103">
        <v>1.0387999999999999</v>
      </c>
      <c r="L64" s="103">
        <v>1.0381</v>
      </c>
      <c r="M64" s="103">
        <v>1.0294000000000001</v>
      </c>
      <c r="N64" s="103">
        <v>1.0263</v>
      </c>
      <c r="O64" s="103">
        <v>1.0289999999999999</v>
      </c>
      <c r="P64" s="103">
        <v>1.0164</v>
      </c>
      <c r="Q64" s="103">
        <v>1.0250999999999999</v>
      </c>
      <c r="R64" s="103">
        <v>1.0175000000000001</v>
      </c>
      <c r="S64" s="103">
        <v>1.0130999999999999</v>
      </c>
      <c r="T64" s="103">
        <v>1.0108999999999999</v>
      </c>
      <c r="U64" s="103">
        <v>1.0067999999999999</v>
      </c>
      <c r="V64" s="103">
        <v>1.0085</v>
      </c>
      <c r="W64" s="103">
        <v>1.0068999999999999</v>
      </c>
      <c r="X64" s="103">
        <v>1.0011000000000001</v>
      </c>
      <c r="Y64" s="103">
        <v>1.0084</v>
      </c>
      <c r="Z64" s="103">
        <v>1.002</v>
      </c>
      <c r="AA64" s="103">
        <v>1.0028999999999999</v>
      </c>
      <c r="AB64" s="102">
        <v>1.0004999999999999</v>
      </c>
      <c r="AC64" s="103">
        <v>1.0028999999999999</v>
      </c>
      <c r="AD64" s="103">
        <v>1.0509999999999999</v>
      </c>
      <c r="AE64" s="103">
        <v>1.0104</v>
      </c>
      <c r="AF64" s="103">
        <v>1.0524</v>
      </c>
      <c r="AG64" s="103">
        <v>1.0017</v>
      </c>
      <c r="AH64" s="103">
        <v>1.0004</v>
      </c>
      <c r="AI64" s="104">
        <v>1.0615000000000001</v>
      </c>
      <c r="AJ64" s="103">
        <v>1.0173000000000001</v>
      </c>
    </row>
    <row r="65" spans="1:36" s="100" customFormat="1">
      <c r="A65" s="101" t="s">
        <v>4500</v>
      </c>
      <c r="B65" s="102">
        <v>1.0584</v>
      </c>
      <c r="C65" s="102">
        <v>1.0787</v>
      </c>
      <c r="D65" s="102">
        <v>1.0705</v>
      </c>
      <c r="E65" s="103">
        <v>1.0633999999999999</v>
      </c>
      <c r="F65" s="103">
        <v>1.038</v>
      </c>
      <c r="G65" s="103">
        <v>1.0221</v>
      </c>
      <c r="H65" s="103">
        <v>1.0506</v>
      </c>
      <c r="I65" s="103">
        <v>1.0436000000000001</v>
      </c>
      <c r="J65" s="103">
        <v>1.0401</v>
      </c>
      <c r="K65" s="103">
        <v>1.0390999999999999</v>
      </c>
      <c r="L65" s="103">
        <v>1.0384</v>
      </c>
      <c r="M65" s="103">
        <v>1.0298</v>
      </c>
      <c r="N65" s="103">
        <v>1.0266</v>
      </c>
      <c r="O65" s="103">
        <v>1.0295000000000001</v>
      </c>
      <c r="P65" s="103">
        <v>1.0166999999999999</v>
      </c>
      <c r="Q65" s="103">
        <v>1.0254000000000001</v>
      </c>
      <c r="R65" s="103">
        <v>1.0179</v>
      </c>
      <c r="S65" s="103">
        <v>1.0133000000000001</v>
      </c>
      <c r="T65" s="103">
        <v>1.0111000000000001</v>
      </c>
      <c r="U65" s="103">
        <v>1.0072000000000001</v>
      </c>
      <c r="V65" s="103">
        <v>1.0088999999999999</v>
      </c>
      <c r="W65" s="103">
        <v>1.0071000000000001</v>
      </c>
      <c r="X65" s="103">
        <v>1.0014000000000001</v>
      </c>
      <c r="Y65" s="103">
        <v>1.0086999999999999</v>
      </c>
      <c r="Z65" s="103">
        <v>1.0016</v>
      </c>
      <c r="AA65" s="103">
        <v>1.0033000000000001</v>
      </c>
      <c r="AB65" s="102">
        <v>1.0006999999999999</v>
      </c>
      <c r="AC65" s="103">
        <v>1.0033000000000001</v>
      </c>
      <c r="AD65" s="103">
        <v>1.0502</v>
      </c>
      <c r="AE65" s="103">
        <v>1.0105999999999999</v>
      </c>
      <c r="AF65" s="103">
        <v>1.0497000000000001</v>
      </c>
      <c r="AG65" s="103">
        <v>1.0018</v>
      </c>
      <c r="AH65" s="103">
        <v>1.0004999999999999</v>
      </c>
      <c r="AI65" s="104">
        <v>1.0616000000000001</v>
      </c>
      <c r="AJ65" s="103">
        <v>1.0179</v>
      </c>
    </row>
    <row r="66" spans="1:36" s="100" customFormat="1">
      <c r="A66" s="101" t="s">
        <v>4501</v>
      </c>
      <c r="B66" s="102">
        <v>1.0585</v>
      </c>
      <c r="C66" s="102">
        <v>1.0792999999999999</v>
      </c>
      <c r="D66" s="102">
        <v>1.0707</v>
      </c>
      <c r="E66" s="103">
        <v>1.0636000000000001</v>
      </c>
      <c r="F66" s="103">
        <v>1.0381</v>
      </c>
      <c r="G66" s="103">
        <v>1.0219</v>
      </c>
      <c r="H66" s="103">
        <v>1.0507</v>
      </c>
      <c r="I66" s="103">
        <v>1.0437000000000001</v>
      </c>
      <c r="J66" s="103">
        <v>1.0403</v>
      </c>
      <c r="K66" s="103">
        <v>1.0392999999999999</v>
      </c>
      <c r="L66" s="103">
        <v>1.0384</v>
      </c>
      <c r="M66" s="103">
        <v>1.0299</v>
      </c>
      <c r="N66" s="103">
        <v>1.0266999999999999</v>
      </c>
      <c r="O66" s="103">
        <v>1.0291999999999999</v>
      </c>
      <c r="P66" s="103">
        <v>1.0167999999999999</v>
      </c>
      <c r="Q66" s="103">
        <v>1.0250999999999999</v>
      </c>
      <c r="R66" s="103">
        <v>1.018</v>
      </c>
      <c r="S66" s="103">
        <v>1.0135000000000001</v>
      </c>
      <c r="T66" s="103">
        <v>1.0113000000000001</v>
      </c>
      <c r="U66" s="103">
        <v>1.0073000000000001</v>
      </c>
      <c r="V66" s="103">
        <v>1.0089999999999999</v>
      </c>
      <c r="W66" s="103">
        <v>1.0073000000000001</v>
      </c>
      <c r="X66" s="103">
        <v>1.0015000000000001</v>
      </c>
      <c r="Y66" s="103">
        <v>1.0087999999999999</v>
      </c>
      <c r="Z66" s="103">
        <v>1.0004999999999999</v>
      </c>
      <c r="AA66" s="103">
        <v>1.0034000000000001</v>
      </c>
      <c r="AB66" s="102">
        <v>1.0007999999999999</v>
      </c>
      <c r="AC66" s="103">
        <v>1.0034000000000001</v>
      </c>
      <c r="AD66" s="103">
        <v>1.0503</v>
      </c>
      <c r="AE66" s="103">
        <v>1.0106999999999999</v>
      </c>
      <c r="AF66" s="103">
        <v>1.0499000000000001</v>
      </c>
      <c r="AG66" s="103">
        <v>1.0019</v>
      </c>
      <c r="AH66" s="103">
        <v>1.0005999999999999</v>
      </c>
      <c r="AI66" s="104">
        <v>1.0617000000000001</v>
      </c>
      <c r="AJ66" s="103">
        <v>1.0181</v>
      </c>
    </row>
    <row r="67" spans="1:36" s="100" customFormat="1">
      <c r="A67" s="101" t="s">
        <v>124</v>
      </c>
      <c r="B67" s="102">
        <v>1.0587</v>
      </c>
      <c r="C67" s="102">
        <v>1.0792999999999999</v>
      </c>
      <c r="D67" s="102">
        <v>1.0709</v>
      </c>
      <c r="E67" s="103">
        <v>1.0638000000000001</v>
      </c>
      <c r="F67" s="103">
        <v>1.0384</v>
      </c>
      <c r="G67" s="103">
        <v>1.0224</v>
      </c>
      <c r="H67" s="103">
        <v>1.0509999999999999</v>
      </c>
      <c r="I67" s="103">
        <v>1.0438000000000001</v>
      </c>
      <c r="J67" s="103">
        <v>1.0404</v>
      </c>
      <c r="K67" s="103">
        <v>1.0394000000000001</v>
      </c>
      <c r="L67" s="103">
        <v>1.0386</v>
      </c>
      <c r="M67" s="103">
        <v>1.0301</v>
      </c>
      <c r="N67" s="103">
        <v>1.0276000000000001</v>
      </c>
      <c r="O67" s="103">
        <v>1.0296000000000001</v>
      </c>
      <c r="P67" s="103">
        <v>1.0168999999999999</v>
      </c>
      <c r="Q67" s="103">
        <v>1.0254000000000001</v>
      </c>
      <c r="R67" s="103">
        <v>1.0181</v>
      </c>
      <c r="S67" s="103">
        <v>1.0136000000000001</v>
      </c>
      <c r="T67" s="103">
        <v>1.0115000000000001</v>
      </c>
      <c r="U67" s="103">
        <v>1.0075000000000001</v>
      </c>
      <c r="V67" s="103">
        <v>1.0091000000000001</v>
      </c>
      <c r="W67" s="103">
        <v>1.0074000000000001</v>
      </c>
      <c r="X67" s="103">
        <v>1.0015000000000001</v>
      </c>
      <c r="Y67" s="103">
        <v>1.0089999999999999</v>
      </c>
      <c r="Z67" s="103">
        <v>0.99770000000000003</v>
      </c>
      <c r="AA67" s="103">
        <v>1.0036</v>
      </c>
      <c r="AB67" s="102">
        <v>1.0007999999999999</v>
      </c>
      <c r="AC67" s="103">
        <v>1.0036</v>
      </c>
      <c r="AD67" s="103">
        <v>1.0504</v>
      </c>
      <c r="AE67" s="103">
        <v>1.0108999999999999</v>
      </c>
      <c r="AF67" s="103">
        <v>1.0504</v>
      </c>
      <c r="AG67" s="103">
        <v>1.002</v>
      </c>
      <c r="AH67" s="103">
        <v>1.0006999999999999</v>
      </c>
      <c r="AI67" s="104">
        <v>1.0616000000000001</v>
      </c>
      <c r="AJ67" s="103">
        <v>1.0183</v>
      </c>
    </row>
    <row r="68" spans="1:36" s="100" customFormat="1">
      <c r="A68" s="101" t="s">
        <v>120</v>
      </c>
      <c r="B68" s="102">
        <v>1.0587</v>
      </c>
      <c r="C68" s="102">
        <v>1.0794999999999999</v>
      </c>
      <c r="D68" s="102">
        <v>1.071</v>
      </c>
      <c r="E68" s="103">
        <v>1.0639000000000001</v>
      </c>
      <c r="F68" s="103">
        <v>1.0385</v>
      </c>
      <c r="G68" s="103">
        <v>1.0225</v>
      </c>
      <c r="H68" s="103">
        <v>1.0510999999999999</v>
      </c>
      <c r="I68" s="103">
        <v>1.0439000000000001</v>
      </c>
      <c r="J68" s="103">
        <v>1.0406</v>
      </c>
      <c r="K68" s="103">
        <v>1.0395000000000001</v>
      </c>
      <c r="L68" s="103">
        <v>1.0387999999999999</v>
      </c>
      <c r="M68" s="103">
        <v>1.0302</v>
      </c>
      <c r="N68" s="103">
        <v>1.0278</v>
      </c>
      <c r="O68" s="103">
        <v>1.0299</v>
      </c>
      <c r="P68" s="103">
        <v>1.0169999999999999</v>
      </c>
      <c r="Q68" s="103">
        <v>1.0258</v>
      </c>
      <c r="R68" s="103">
        <v>1.0183</v>
      </c>
      <c r="S68" s="103">
        <v>1.0138</v>
      </c>
      <c r="T68" s="103">
        <v>1.0117</v>
      </c>
      <c r="U68" s="103">
        <v>1.0076000000000001</v>
      </c>
      <c r="V68" s="103">
        <v>1.0093000000000001</v>
      </c>
      <c r="W68" s="103">
        <v>1.0075000000000001</v>
      </c>
      <c r="X68" s="103">
        <v>1.0016</v>
      </c>
      <c r="Y68" s="103">
        <v>1.0091000000000001</v>
      </c>
      <c r="Z68" s="103">
        <v>0.99890000000000001</v>
      </c>
      <c r="AA68" s="103">
        <v>1.0037</v>
      </c>
      <c r="AB68" s="102">
        <v>1.0008999999999999</v>
      </c>
      <c r="AC68" s="103">
        <v>1.0037</v>
      </c>
      <c r="AD68" s="103">
        <v>1.0503</v>
      </c>
      <c r="AE68" s="103">
        <v>1.0111000000000001</v>
      </c>
      <c r="AF68" s="103">
        <v>1.044</v>
      </c>
      <c r="AG68" s="103">
        <v>1.0021</v>
      </c>
      <c r="AH68" s="103">
        <v>1.0007999999999999</v>
      </c>
      <c r="AI68" s="104">
        <v>1.0617000000000001</v>
      </c>
      <c r="AJ68" s="103">
        <v>1.0185</v>
      </c>
    </row>
    <row r="69" spans="1:36" s="100" customFormat="1">
      <c r="A69" s="101" t="s">
        <v>4502</v>
      </c>
      <c r="B69" s="102">
        <v>1.0588</v>
      </c>
      <c r="C69" s="102">
        <v>1.0797000000000001</v>
      </c>
      <c r="D69" s="102">
        <v>1.071</v>
      </c>
      <c r="E69" s="103">
        <v>1.0640000000000001</v>
      </c>
      <c r="F69" s="103">
        <v>1.0385</v>
      </c>
      <c r="G69" s="103">
        <v>1.0225</v>
      </c>
      <c r="H69" s="103">
        <v>1.0512999999999999</v>
      </c>
      <c r="I69" s="103">
        <v>1.044</v>
      </c>
      <c r="J69" s="103">
        <v>1.0407</v>
      </c>
      <c r="K69" s="103">
        <v>1.0396000000000001</v>
      </c>
      <c r="L69" s="103">
        <v>1.0392999999999999</v>
      </c>
      <c r="M69" s="103">
        <v>1.0303</v>
      </c>
      <c r="N69" s="103">
        <v>1.0279</v>
      </c>
      <c r="O69" s="103">
        <v>1.0303</v>
      </c>
      <c r="P69" s="103">
        <v>1.0170999999999999</v>
      </c>
      <c r="Q69" s="103">
        <v>1.0262</v>
      </c>
      <c r="R69" s="103">
        <v>1.0184</v>
      </c>
      <c r="S69" s="103">
        <v>1.0139</v>
      </c>
      <c r="T69" s="103">
        <v>1.0119</v>
      </c>
      <c r="U69" s="103">
        <v>1.0078</v>
      </c>
      <c r="V69" s="103">
        <v>1.0094000000000001</v>
      </c>
      <c r="W69" s="103">
        <v>1.0077</v>
      </c>
      <c r="X69" s="103">
        <v>1.0017</v>
      </c>
      <c r="Y69" s="103">
        <v>1.0093000000000001</v>
      </c>
      <c r="Z69" s="103">
        <v>0.99909999999999999</v>
      </c>
      <c r="AA69" s="103">
        <v>1.0039</v>
      </c>
      <c r="AB69" s="102">
        <v>1.0009999999999999</v>
      </c>
      <c r="AC69" s="103">
        <v>1.0039</v>
      </c>
      <c r="AD69" s="103">
        <v>1.0506</v>
      </c>
      <c r="AE69" s="103">
        <v>1.0111000000000001</v>
      </c>
      <c r="AF69" s="103">
        <v>1.0454000000000001</v>
      </c>
      <c r="AG69" s="103">
        <v>1.0023</v>
      </c>
      <c r="AH69" s="103">
        <v>1.0011000000000001</v>
      </c>
      <c r="AI69" s="104">
        <v>1.0617000000000001</v>
      </c>
      <c r="AJ69" s="103">
        <v>1.0186999999999999</v>
      </c>
    </row>
    <row r="70" spans="1:36" s="100" customFormat="1">
      <c r="A70" s="101" t="s">
        <v>4503</v>
      </c>
      <c r="B70" s="102">
        <v>1.0588</v>
      </c>
      <c r="C70" s="102">
        <v>1.0797000000000001</v>
      </c>
      <c r="D70" s="102">
        <v>1.071</v>
      </c>
      <c r="E70" s="103">
        <v>1.0640000000000001</v>
      </c>
      <c r="F70" s="103">
        <v>1.0385</v>
      </c>
      <c r="G70" s="103">
        <v>1.0225</v>
      </c>
      <c r="H70" s="103">
        <v>1.0512999999999999</v>
      </c>
      <c r="I70" s="103">
        <v>1.044</v>
      </c>
      <c r="J70" s="103">
        <v>1.0407</v>
      </c>
      <c r="K70" s="103">
        <v>1.0396000000000001</v>
      </c>
      <c r="L70" s="103">
        <v>1.0392999999999999</v>
      </c>
      <c r="M70" s="103">
        <v>1.0303</v>
      </c>
      <c r="N70" s="103">
        <v>1.0279</v>
      </c>
      <c r="O70" s="103">
        <v>1.0303</v>
      </c>
      <c r="P70" s="103">
        <v>1.0170999999999999</v>
      </c>
      <c r="Q70" s="103">
        <v>1.0262</v>
      </c>
      <c r="R70" s="103">
        <v>1.0184</v>
      </c>
      <c r="S70" s="103">
        <v>1.0139</v>
      </c>
      <c r="T70" s="103">
        <v>1.0119</v>
      </c>
      <c r="U70" s="103">
        <v>1.0078</v>
      </c>
      <c r="V70" s="103">
        <v>1.0094000000000001</v>
      </c>
      <c r="W70" s="103">
        <v>1.0077</v>
      </c>
      <c r="X70" s="103">
        <v>1.0017</v>
      </c>
      <c r="Y70" s="103">
        <v>1.0093000000000001</v>
      </c>
      <c r="Z70" s="103">
        <v>0.99909999999999999</v>
      </c>
      <c r="AA70" s="103">
        <v>1.0039</v>
      </c>
      <c r="AB70" s="102">
        <v>1.0009999999999999</v>
      </c>
      <c r="AC70" s="103">
        <v>1.0039</v>
      </c>
      <c r="AD70" s="103">
        <v>1.0506</v>
      </c>
      <c r="AE70" s="103">
        <v>1.0111000000000001</v>
      </c>
      <c r="AF70" s="103">
        <v>1.0454000000000001</v>
      </c>
      <c r="AG70" s="103">
        <v>1.0023</v>
      </c>
      <c r="AH70" s="103">
        <v>1.0011000000000001</v>
      </c>
      <c r="AI70" s="104">
        <v>1.0617000000000001</v>
      </c>
      <c r="AJ70" s="103">
        <v>1.0186999999999999</v>
      </c>
    </row>
    <row r="71" spans="1:36" s="100" customFormat="1">
      <c r="A71" s="101" t="s">
        <v>4504</v>
      </c>
      <c r="B71" s="102">
        <v>1.0588</v>
      </c>
      <c r="C71" s="102">
        <v>1.0797000000000001</v>
      </c>
      <c r="D71" s="102">
        <v>1.071</v>
      </c>
      <c r="E71" s="103">
        <v>1.0640000000000001</v>
      </c>
      <c r="F71" s="103">
        <v>1.0385</v>
      </c>
      <c r="G71" s="103">
        <v>1.0225</v>
      </c>
      <c r="H71" s="103">
        <v>1.0512999999999999</v>
      </c>
      <c r="I71" s="103">
        <v>1.044</v>
      </c>
      <c r="J71" s="103">
        <v>1.0407</v>
      </c>
      <c r="K71" s="103">
        <v>1.0396000000000001</v>
      </c>
      <c r="L71" s="103">
        <v>1.0392999999999999</v>
      </c>
      <c r="M71" s="103">
        <v>1.0303</v>
      </c>
      <c r="N71" s="103">
        <v>1.0279</v>
      </c>
      <c r="O71" s="103">
        <v>1.0303</v>
      </c>
      <c r="P71" s="103">
        <v>1.0170999999999999</v>
      </c>
      <c r="Q71" s="103">
        <v>1.0262</v>
      </c>
      <c r="R71" s="103">
        <v>1.0184</v>
      </c>
      <c r="S71" s="103">
        <v>1.0139</v>
      </c>
      <c r="T71" s="103">
        <v>1.0119</v>
      </c>
      <c r="U71" s="103">
        <v>1.0078</v>
      </c>
      <c r="V71" s="103">
        <v>1.0094000000000001</v>
      </c>
      <c r="W71" s="103">
        <v>1.0077</v>
      </c>
      <c r="X71" s="103">
        <v>1.0017</v>
      </c>
      <c r="Y71" s="103">
        <v>1.0093000000000001</v>
      </c>
      <c r="Z71" s="103">
        <v>0.99909999999999999</v>
      </c>
      <c r="AA71" s="103">
        <v>1.0039</v>
      </c>
      <c r="AB71" s="102">
        <v>1.0009999999999999</v>
      </c>
      <c r="AC71" s="103">
        <v>1.0039</v>
      </c>
      <c r="AD71" s="103">
        <v>1.0506</v>
      </c>
      <c r="AE71" s="103">
        <v>1.0111000000000001</v>
      </c>
      <c r="AF71" s="103">
        <v>1.0454000000000001</v>
      </c>
      <c r="AG71" s="103">
        <v>1.0023</v>
      </c>
      <c r="AH71" s="103">
        <v>1.0011000000000001</v>
      </c>
      <c r="AI71" s="104">
        <v>1.0617000000000001</v>
      </c>
      <c r="AJ71" s="103">
        <v>1.0190999999999999</v>
      </c>
    </row>
    <row r="72" spans="1:36" s="100" customFormat="1">
      <c r="A72" s="101" t="s">
        <v>108</v>
      </c>
      <c r="B72" s="102">
        <v>1.0590999999999999</v>
      </c>
      <c r="C72" s="102">
        <v>1.0801000000000001</v>
      </c>
      <c r="D72" s="102">
        <v>1.0714999999999999</v>
      </c>
      <c r="E72" s="103">
        <v>1.0645</v>
      </c>
      <c r="F72" s="103">
        <v>1.0388999999999999</v>
      </c>
      <c r="G72" s="103">
        <v>1.0227999999999999</v>
      </c>
      <c r="H72" s="103">
        <v>1.0518000000000001</v>
      </c>
      <c r="I72" s="103">
        <v>1.0444</v>
      </c>
      <c r="J72" s="103">
        <v>1.0410999999999999</v>
      </c>
      <c r="K72" s="103">
        <v>1.04</v>
      </c>
      <c r="L72" s="103">
        <v>1.0401</v>
      </c>
      <c r="M72" s="103">
        <v>1.0306999999999999</v>
      </c>
      <c r="N72" s="103">
        <v>1.0282</v>
      </c>
      <c r="O72" s="103">
        <v>1.0310999999999999</v>
      </c>
      <c r="P72" s="103">
        <v>1.0170999999999999</v>
      </c>
      <c r="Q72" s="103">
        <v>1.0273000000000001</v>
      </c>
      <c r="R72" s="103">
        <v>1.0187999999999999</v>
      </c>
      <c r="S72" s="103">
        <v>1.0143</v>
      </c>
      <c r="T72" s="103">
        <v>1.0123</v>
      </c>
      <c r="U72" s="103">
        <v>1.0082</v>
      </c>
      <c r="V72" s="103">
        <v>1.0098</v>
      </c>
      <c r="W72" s="103">
        <v>1.008</v>
      </c>
      <c r="X72" s="103">
        <v>1.0018</v>
      </c>
      <c r="Y72" s="103">
        <v>1.0098</v>
      </c>
      <c r="Z72" s="103">
        <v>0.99950000000000006</v>
      </c>
      <c r="AA72" s="103">
        <v>1.0042</v>
      </c>
      <c r="AB72" s="102">
        <v>1.0012000000000001</v>
      </c>
      <c r="AC72" s="103">
        <v>1.0042</v>
      </c>
      <c r="AD72" s="103">
        <v>1.0526</v>
      </c>
      <c r="AE72" s="103">
        <v>1.0115000000000001</v>
      </c>
      <c r="AF72" s="103">
        <v>1.0466</v>
      </c>
      <c r="AG72" s="103">
        <v>1.0025999999999999</v>
      </c>
      <c r="AH72" s="103">
        <v>1.0013000000000001</v>
      </c>
      <c r="AI72" s="104">
        <v>1.0618000000000001</v>
      </c>
      <c r="AJ72" s="103">
        <v>1.0193000000000001</v>
      </c>
    </row>
    <row r="73" spans="1:36" s="100" customFormat="1">
      <c r="A73" s="101" t="s">
        <v>98</v>
      </c>
      <c r="B73" s="102">
        <v>1.0591999999999999</v>
      </c>
      <c r="C73" s="102">
        <v>1.0803</v>
      </c>
      <c r="D73" s="102">
        <v>1.0716000000000001</v>
      </c>
      <c r="E73" s="103">
        <v>1.0647</v>
      </c>
      <c r="F73" s="103">
        <v>1.0389999999999999</v>
      </c>
      <c r="G73" s="103">
        <v>1.0229999999999999</v>
      </c>
      <c r="H73" s="103">
        <v>1.052</v>
      </c>
      <c r="I73" s="103">
        <v>1.0445</v>
      </c>
      <c r="J73" s="103">
        <v>1.0412999999999999</v>
      </c>
      <c r="K73" s="103">
        <v>1.0401</v>
      </c>
      <c r="L73" s="103">
        <v>1.0402</v>
      </c>
      <c r="M73" s="103">
        <v>1.0307999999999999</v>
      </c>
      <c r="N73" s="103">
        <v>1.0283</v>
      </c>
      <c r="O73" s="103">
        <v>1.0314000000000001</v>
      </c>
      <c r="P73" s="103">
        <v>1.0175000000000001</v>
      </c>
      <c r="Q73" s="103">
        <v>1.0277000000000001</v>
      </c>
      <c r="R73" s="103">
        <v>1.0188999999999999</v>
      </c>
      <c r="S73" s="103">
        <v>1.0145</v>
      </c>
      <c r="T73" s="103">
        <v>1.0125999999999999</v>
      </c>
      <c r="U73" s="103">
        <v>1.0083</v>
      </c>
      <c r="V73" s="103">
        <v>1.0099</v>
      </c>
      <c r="W73" s="103">
        <v>1.0083</v>
      </c>
      <c r="X73" s="103">
        <v>1.002</v>
      </c>
      <c r="Y73" s="103">
        <v>1.01</v>
      </c>
      <c r="Z73" s="103">
        <v>0.99719999999999998</v>
      </c>
      <c r="AA73" s="103">
        <v>1.0044</v>
      </c>
      <c r="AB73" s="102">
        <v>1.0012000000000001</v>
      </c>
      <c r="AC73" s="103">
        <v>1.0044</v>
      </c>
      <c r="AD73" s="103">
        <v>1.0530999999999999</v>
      </c>
      <c r="AE73" s="103">
        <v>1.0115000000000001</v>
      </c>
      <c r="AF73" s="103">
        <v>1.0466</v>
      </c>
      <c r="AG73" s="103">
        <v>1.0026999999999999</v>
      </c>
      <c r="AH73" s="103">
        <v>1.0015000000000001</v>
      </c>
      <c r="AI73" s="104">
        <v>1.0618000000000001</v>
      </c>
      <c r="AJ73" s="103">
        <v>1.0195000000000001</v>
      </c>
    </row>
    <row r="74" spans="1:36" s="100" customFormat="1">
      <c r="A74" s="101" t="s">
        <v>4505</v>
      </c>
      <c r="B74" s="102">
        <v>1.0593999999999999</v>
      </c>
      <c r="C74" s="102">
        <v>1.0804</v>
      </c>
      <c r="D74" s="102">
        <v>1.0717000000000001</v>
      </c>
      <c r="E74" s="103">
        <v>1.0648</v>
      </c>
      <c r="F74" s="103">
        <v>1.0387999999999999</v>
      </c>
      <c r="G74" s="103">
        <v>1.0230999999999999</v>
      </c>
      <c r="H74" s="103">
        <v>1.052</v>
      </c>
      <c r="I74" s="103">
        <v>1.0446</v>
      </c>
      <c r="J74" s="103">
        <v>1.0414000000000001</v>
      </c>
      <c r="K74" s="103">
        <v>1.0402</v>
      </c>
      <c r="L74" s="103">
        <v>1.0406</v>
      </c>
      <c r="M74" s="103">
        <v>1.0309999999999999</v>
      </c>
      <c r="N74" s="103">
        <v>1.0285</v>
      </c>
      <c r="O74" s="103">
        <v>1.0318000000000001</v>
      </c>
      <c r="P74" s="103">
        <v>1.0176000000000001</v>
      </c>
      <c r="Q74" s="103">
        <v>1.0279</v>
      </c>
      <c r="R74" s="103">
        <v>1.0189999999999999</v>
      </c>
      <c r="S74" s="103">
        <v>1.0146999999999999</v>
      </c>
      <c r="T74" s="103">
        <v>1.0128999999999999</v>
      </c>
      <c r="U74" s="103">
        <v>1.0084</v>
      </c>
      <c r="V74" s="103">
        <v>1.01</v>
      </c>
      <c r="W74" s="103">
        <v>1.0084</v>
      </c>
      <c r="X74" s="103">
        <v>1.002</v>
      </c>
      <c r="Y74" s="103">
        <v>1.0101</v>
      </c>
      <c r="Z74" s="103">
        <v>0.99829999999999997</v>
      </c>
      <c r="AA74" s="103">
        <v>1.0044999999999999</v>
      </c>
      <c r="AB74" s="102">
        <v>1.0013000000000001</v>
      </c>
      <c r="AC74" s="103">
        <v>1.0044999999999999</v>
      </c>
      <c r="AD74" s="103">
        <v>1.0530999999999999</v>
      </c>
      <c r="AE74" s="103">
        <v>1.0115000000000001</v>
      </c>
      <c r="AF74" s="103">
        <v>1.0476000000000001</v>
      </c>
      <c r="AG74" s="103">
        <v>1.0027999999999999</v>
      </c>
      <c r="AH74" s="103">
        <v>1.0016</v>
      </c>
      <c r="AI74" s="104">
        <v>1.0619000000000001</v>
      </c>
      <c r="AJ74" s="103">
        <v>1.0197000000000001</v>
      </c>
    </row>
    <row r="75" spans="1:36" s="100" customFormat="1">
      <c r="A75" s="101" t="s">
        <v>4506</v>
      </c>
      <c r="B75" s="102">
        <v>1.0596000000000001</v>
      </c>
      <c r="C75" s="102">
        <v>1.0806</v>
      </c>
      <c r="D75" s="102">
        <v>1.0716000000000001</v>
      </c>
      <c r="E75" s="103">
        <v>1.0649999999999999</v>
      </c>
      <c r="F75" s="103">
        <v>1.0389999999999999</v>
      </c>
      <c r="G75" s="103">
        <v>1.0233000000000001</v>
      </c>
      <c r="H75" s="103">
        <v>1.0522</v>
      </c>
      <c r="I75" s="103">
        <v>1.0447</v>
      </c>
      <c r="J75" s="103">
        <v>1.0415000000000001</v>
      </c>
      <c r="K75" s="103">
        <v>1.0403</v>
      </c>
      <c r="L75" s="103">
        <v>1.0407999999999999</v>
      </c>
      <c r="M75" s="103">
        <v>1.0310999999999999</v>
      </c>
      <c r="N75" s="103">
        <v>1.0286</v>
      </c>
      <c r="O75" s="103">
        <v>1.0322</v>
      </c>
      <c r="P75" s="103">
        <v>1.0176000000000001</v>
      </c>
      <c r="Q75" s="103">
        <v>1.0283</v>
      </c>
      <c r="R75" s="103">
        <v>1.0192000000000001</v>
      </c>
      <c r="S75" s="103">
        <v>1.0148999999999999</v>
      </c>
      <c r="T75" s="103">
        <v>1.0130999999999999</v>
      </c>
      <c r="U75" s="103">
        <v>1.0085999999999999</v>
      </c>
      <c r="V75" s="103">
        <v>1.0102</v>
      </c>
      <c r="W75" s="103">
        <v>1.0085999999999999</v>
      </c>
      <c r="X75" s="103">
        <v>1.0021</v>
      </c>
      <c r="Y75" s="103">
        <v>1.0104</v>
      </c>
      <c r="Z75" s="103">
        <v>0.99939999999999996</v>
      </c>
      <c r="AA75" s="103">
        <v>1.0046999999999999</v>
      </c>
      <c r="AB75" s="102">
        <v>1.0014000000000001</v>
      </c>
      <c r="AC75" s="103">
        <v>1.0046999999999999</v>
      </c>
      <c r="AD75" s="103">
        <v>1.0532999999999999</v>
      </c>
      <c r="AE75" s="103">
        <v>1.0118</v>
      </c>
      <c r="AF75" s="103">
        <v>1.0481</v>
      </c>
      <c r="AG75" s="103">
        <v>1.0029999999999999</v>
      </c>
      <c r="AH75" s="103">
        <v>1.0018</v>
      </c>
      <c r="AI75" s="104">
        <v>1.0622</v>
      </c>
      <c r="AJ75" s="103">
        <v>1.0199</v>
      </c>
    </row>
    <row r="76" spans="1:36" s="100" customFormat="1">
      <c r="A76" s="101" t="s">
        <v>4507</v>
      </c>
      <c r="B76" s="102">
        <v>1.0597000000000001</v>
      </c>
      <c r="C76" s="102">
        <v>1.0809</v>
      </c>
      <c r="D76" s="102">
        <v>1.0716000000000001</v>
      </c>
      <c r="E76" s="103">
        <v>1.0650999999999999</v>
      </c>
      <c r="F76" s="103">
        <v>1.0390999999999999</v>
      </c>
      <c r="G76" s="103">
        <v>1.0234000000000001</v>
      </c>
      <c r="H76" s="103">
        <v>1.0521</v>
      </c>
      <c r="I76" s="103">
        <v>1.0448</v>
      </c>
      <c r="J76" s="103">
        <v>1.0417000000000001</v>
      </c>
      <c r="K76" s="103">
        <v>1.0404</v>
      </c>
      <c r="L76" s="103">
        <v>1.0408999999999999</v>
      </c>
      <c r="M76" s="103">
        <v>1.0311999999999999</v>
      </c>
      <c r="N76" s="103">
        <v>1.0286999999999999</v>
      </c>
      <c r="O76" s="103">
        <v>1.0323</v>
      </c>
      <c r="P76" s="103">
        <v>1.0177</v>
      </c>
      <c r="Q76" s="103">
        <v>1.0284</v>
      </c>
      <c r="R76" s="103">
        <v>1.0193000000000001</v>
      </c>
      <c r="S76" s="103">
        <v>1.0150999999999999</v>
      </c>
      <c r="T76" s="103">
        <v>1.0132000000000001</v>
      </c>
      <c r="U76" s="103">
        <v>1.0086999999999999</v>
      </c>
      <c r="V76" s="103">
        <v>1.0103</v>
      </c>
      <c r="W76" s="103">
        <v>1.0087999999999999</v>
      </c>
      <c r="X76" s="103">
        <v>1.0022</v>
      </c>
      <c r="Y76" s="103">
        <v>1.0106999999999999</v>
      </c>
      <c r="Z76" s="103">
        <v>1.0004999999999999</v>
      </c>
      <c r="AA76" s="103">
        <v>1.0047999999999999</v>
      </c>
      <c r="AB76" s="102">
        <v>1.0015000000000001</v>
      </c>
      <c r="AC76" s="103">
        <v>1.0047999999999999</v>
      </c>
      <c r="AD76" s="103">
        <v>1.0531999999999999</v>
      </c>
      <c r="AE76" s="103">
        <v>1.0118</v>
      </c>
      <c r="AF76" s="103">
        <v>1.0478000000000001</v>
      </c>
      <c r="AG76" s="103">
        <v>1.0032000000000001</v>
      </c>
      <c r="AH76" s="103">
        <v>1.002</v>
      </c>
      <c r="AI76" s="104">
        <v>1.0626</v>
      </c>
      <c r="AJ76" s="103">
        <v>1.0201</v>
      </c>
    </row>
    <row r="77" spans="1:36" s="100" customFormat="1">
      <c r="A77" s="101" t="s">
        <v>4508</v>
      </c>
      <c r="B77" s="102">
        <v>1.0597000000000001</v>
      </c>
      <c r="C77" s="102">
        <v>1.0809</v>
      </c>
      <c r="D77" s="102">
        <v>1.0716000000000001</v>
      </c>
      <c r="E77" s="103">
        <v>1.0650999999999999</v>
      </c>
      <c r="F77" s="103">
        <v>1.0390999999999999</v>
      </c>
      <c r="G77" s="103">
        <v>1.0234000000000001</v>
      </c>
      <c r="H77" s="103">
        <v>1.0521</v>
      </c>
      <c r="I77" s="103">
        <v>1.0448</v>
      </c>
      <c r="J77" s="103">
        <v>1.0417000000000001</v>
      </c>
      <c r="K77" s="103">
        <v>1.0404</v>
      </c>
      <c r="L77" s="103">
        <v>1.0409999999999999</v>
      </c>
      <c r="M77" s="103">
        <v>1.0311999999999999</v>
      </c>
      <c r="N77" s="103">
        <v>1.0286999999999999</v>
      </c>
      <c r="O77" s="103">
        <v>1.0323</v>
      </c>
      <c r="P77" s="103">
        <v>1.0177</v>
      </c>
      <c r="Q77" s="103">
        <v>1.0285</v>
      </c>
      <c r="R77" s="103">
        <v>1.0193000000000001</v>
      </c>
      <c r="S77" s="103">
        <v>1.0150999999999999</v>
      </c>
      <c r="T77" s="103">
        <v>1.0132000000000001</v>
      </c>
      <c r="U77" s="103">
        <v>1.0086999999999999</v>
      </c>
      <c r="V77" s="103">
        <v>1.0103</v>
      </c>
      <c r="W77" s="103">
        <v>1.0087999999999999</v>
      </c>
      <c r="X77" s="103">
        <v>1.0023</v>
      </c>
      <c r="Y77" s="103">
        <v>1.0106999999999999</v>
      </c>
      <c r="Z77" s="103">
        <v>1.0004999999999999</v>
      </c>
      <c r="AA77" s="103">
        <v>1.0047999999999999</v>
      </c>
      <c r="AB77" s="102">
        <v>1.0015000000000001</v>
      </c>
      <c r="AC77" s="103">
        <v>1.0047999999999999</v>
      </c>
      <c r="AD77" s="103">
        <v>1.0531999999999999</v>
      </c>
      <c r="AE77" s="103">
        <v>1.0119</v>
      </c>
      <c r="AF77" s="103">
        <v>1.0478000000000001</v>
      </c>
      <c r="AG77" s="103">
        <v>1.0032000000000001</v>
      </c>
      <c r="AH77" s="103">
        <v>1.002</v>
      </c>
      <c r="AI77" s="104">
        <v>1.0626</v>
      </c>
      <c r="AJ77" s="103">
        <v>1.0203</v>
      </c>
    </row>
    <row r="78" spans="1:36" s="100" customFormat="1">
      <c r="A78" s="101" t="s">
        <v>4509</v>
      </c>
      <c r="B78" s="102">
        <v>1.0597000000000001</v>
      </c>
      <c r="C78" s="102">
        <v>1.0809</v>
      </c>
      <c r="D78" s="102">
        <v>1.0716000000000001</v>
      </c>
      <c r="E78" s="103">
        <v>1.0650999999999999</v>
      </c>
      <c r="F78" s="103">
        <v>1.0390999999999999</v>
      </c>
      <c r="G78" s="103">
        <v>1.0234000000000001</v>
      </c>
      <c r="H78" s="103">
        <v>1.0521</v>
      </c>
      <c r="I78" s="103">
        <v>1.0448</v>
      </c>
      <c r="J78" s="103">
        <v>1.0417000000000001</v>
      </c>
      <c r="K78" s="103">
        <v>1.0404</v>
      </c>
      <c r="L78" s="103">
        <v>1.0411999999999999</v>
      </c>
      <c r="M78" s="103">
        <v>1.0311999999999999</v>
      </c>
      <c r="N78" s="103">
        <v>1.0286999999999999</v>
      </c>
      <c r="O78" s="103">
        <v>1.0323</v>
      </c>
      <c r="P78" s="103">
        <v>1.0177</v>
      </c>
      <c r="Q78" s="103">
        <v>1.0286999999999999</v>
      </c>
      <c r="R78" s="103">
        <v>1.0193000000000001</v>
      </c>
      <c r="S78" s="103">
        <v>1.0150999999999999</v>
      </c>
      <c r="T78" s="103">
        <v>1.0132000000000001</v>
      </c>
      <c r="U78" s="103">
        <v>1.0086999999999999</v>
      </c>
      <c r="V78" s="103">
        <v>1.0103</v>
      </c>
      <c r="W78" s="103">
        <v>1.0087999999999999</v>
      </c>
      <c r="X78" s="103">
        <v>1.0023</v>
      </c>
      <c r="Y78" s="103">
        <v>1.0106999999999999</v>
      </c>
      <c r="Z78" s="103">
        <v>1.0004999999999999</v>
      </c>
      <c r="AA78" s="103">
        <v>1.0047999999999999</v>
      </c>
      <c r="AB78" s="102">
        <v>1.0016</v>
      </c>
      <c r="AC78" s="103">
        <v>1.0047999999999999</v>
      </c>
      <c r="AD78" s="103">
        <v>1.0531999999999999</v>
      </c>
      <c r="AE78" s="103">
        <v>1.0121</v>
      </c>
      <c r="AF78" s="103">
        <v>1.0478000000000001</v>
      </c>
      <c r="AG78" s="103">
        <v>1.0032000000000001</v>
      </c>
      <c r="AH78" s="103">
        <v>1.002</v>
      </c>
      <c r="AI78" s="104">
        <v>1.0626</v>
      </c>
      <c r="AJ78" s="103">
        <v>1.0205</v>
      </c>
    </row>
    <row r="79" spans="1:36" s="100" customFormat="1">
      <c r="A79" s="101" t="s">
        <v>4510</v>
      </c>
      <c r="B79" s="102">
        <v>1.06</v>
      </c>
      <c r="C79" s="102">
        <v>1.0811999999999999</v>
      </c>
      <c r="D79" s="102">
        <v>1.0721000000000001</v>
      </c>
      <c r="E79" s="103">
        <v>1.0653999999999999</v>
      </c>
      <c r="F79" s="103">
        <v>1.0394000000000001</v>
      </c>
      <c r="G79" s="103">
        <v>1.0236000000000001</v>
      </c>
      <c r="H79" s="103">
        <v>1.0524</v>
      </c>
      <c r="I79" s="103">
        <v>1.0451999999999999</v>
      </c>
      <c r="J79" s="103">
        <v>1.0421</v>
      </c>
      <c r="K79" s="103">
        <v>1.0407999999999999</v>
      </c>
      <c r="L79" s="103">
        <v>1.0418000000000001</v>
      </c>
      <c r="M79" s="103">
        <v>1.0316000000000001</v>
      </c>
      <c r="N79" s="103">
        <v>1.0289999999999999</v>
      </c>
      <c r="O79" s="103">
        <v>1.0331999999999999</v>
      </c>
      <c r="P79" s="103">
        <v>1.018</v>
      </c>
      <c r="Q79" s="103">
        <v>1.0295000000000001</v>
      </c>
      <c r="R79" s="103">
        <v>1.0197000000000001</v>
      </c>
      <c r="S79" s="103">
        <v>1.0155000000000001</v>
      </c>
      <c r="T79" s="103">
        <v>1.0135000000000001</v>
      </c>
      <c r="U79" s="103">
        <v>1.0089999999999999</v>
      </c>
      <c r="V79" s="103">
        <v>1.0106999999999999</v>
      </c>
      <c r="W79" s="103">
        <v>1.0091000000000001</v>
      </c>
      <c r="X79" s="103">
        <v>1.0024</v>
      </c>
      <c r="Y79" s="103">
        <v>1.0113000000000001</v>
      </c>
      <c r="Z79" s="103">
        <v>1.0005999999999999</v>
      </c>
      <c r="AA79" s="103">
        <v>1.0051000000000001</v>
      </c>
      <c r="AB79" s="102">
        <v>1.0018</v>
      </c>
      <c r="AC79" s="103">
        <v>1.0051000000000001</v>
      </c>
      <c r="AD79" s="103">
        <v>1.0546</v>
      </c>
      <c r="AE79" s="103">
        <v>1.0125999999999999</v>
      </c>
      <c r="AF79" s="103">
        <v>1.052</v>
      </c>
      <c r="AG79" s="103">
        <v>1.0039</v>
      </c>
      <c r="AH79" s="103">
        <v>1.0025999999999999</v>
      </c>
      <c r="AI79" s="104">
        <v>1.0630999999999999</v>
      </c>
      <c r="AJ79" s="103">
        <v>1.0206999999999999</v>
      </c>
    </row>
    <row r="80" spans="1:36" s="100" customFormat="1">
      <c r="A80" s="101" t="s">
        <v>4511</v>
      </c>
      <c r="B80" s="102">
        <v>1.06</v>
      </c>
      <c r="C80" s="102">
        <v>1.0811999999999999</v>
      </c>
      <c r="D80" s="102">
        <v>1.0721000000000001</v>
      </c>
      <c r="E80" s="103">
        <v>1.0652999999999999</v>
      </c>
      <c r="F80" s="103">
        <v>1.0394000000000001</v>
      </c>
      <c r="G80" s="103">
        <v>1.0237000000000001</v>
      </c>
      <c r="H80" s="103">
        <v>1.0523</v>
      </c>
      <c r="I80" s="103">
        <v>1.0452999999999999</v>
      </c>
      <c r="J80" s="103">
        <v>1.0422</v>
      </c>
      <c r="K80" s="103">
        <v>1.0408999999999999</v>
      </c>
      <c r="L80" s="103">
        <v>1.0421</v>
      </c>
      <c r="M80" s="103">
        <v>1.0317000000000001</v>
      </c>
      <c r="N80" s="103">
        <v>1.0290999999999999</v>
      </c>
      <c r="O80" s="103">
        <v>1.0337000000000001</v>
      </c>
      <c r="P80" s="103">
        <v>1.0181</v>
      </c>
      <c r="Q80" s="103">
        <v>1.0303</v>
      </c>
      <c r="R80" s="103">
        <v>1.0198</v>
      </c>
      <c r="S80" s="103">
        <v>1.0154000000000001</v>
      </c>
      <c r="T80" s="103">
        <v>1.0135000000000001</v>
      </c>
      <c r="U80" s="103">
        <v>1.0092000000000001</v>
      </c>
      <c r="V80" s="103">
        <v>1.0107999999999999</v>
      </c>
      <c r="W80" s="103">
        <v>1.0091000000000001</v>
      </c>
      <c r="X80" s="103">
        <v>1.0024999999999999</v>
      </c>
      <c r="Y80" s="103">
        <v>1.0114000000000001</v>
      </c>
      <c r="Z80" s="103">
        <v>1.0036</v>
      </c>
      <c r="AA80" s="103">
        <v>1.0052000000000001</v>
      </c>
      <c r="AB80" s="102">
        <v>1.0019</v>
      </c>
      <c r="AC80" s="103">
        <v>1.0052000000000001</v>
      </c>
      <c r="AD80" s="103">
        <v>1.0548999999999999</v>
      </c>
      <c r="AE80" s="103">
        <v>1.0126999999999999</v>
      </c>
      <c r="AF80" s="103">
        <v>1.0530999999999999</v>
      </c>
      <c r="AG80" s="103">
        <v>1.004</v>
      </c>
      <c r="AH80" s="103">
        <v>1.0027999999999999</v>
      </c>
      <c r="AI80" s="104">
        <v>1.0632999999999999</v>
      </c>
      <c r="AJ80" s="103">
        <v>1.0208999999999999</v>
      </c>
    </row>
    <row r="81" spans="1:36" s="100" customFormat="1">
      <c r="A81" s="101" t="s">
        <v>4512</v>
      </c>
      <c r="B81" s="102">
        <v>1.0601</v>
      </c>
      <c r="C81" s="102">
        <v>1.0811999999999999</v>
      </c>
      <c r="D81" s="102">
        <v>1.0722</v>
      </c>
      <c r="E81" s="103">
        <v>1.0654999999999999</v>
      </c>
      <c r="F81" s="103">
        <v>1.0395000000000001</v>
      </c>
      <c r="G81" s="103">
        <v>1.0236000000000001</v>
      </c>
      <c r="H81" s="103">
        <v>1.0524</v>
      </c>
      <c r="I81" s="103">
        <v>1.0454000000000001</v>
      </c>
      <c r="J81" s="103">
        <v>1.0424</v>
      </c>
      <c r="K81" s="103">
        <v>1.0410999999999999</v>
      </c>
      <c r="L81" s="103">
        <v>1.0423</v>
      </c>
      <c r="M81" s="103">
        <v>1.0319</v>
      </c>
      <c r="N81" s="103">
        <v>1.0293000000000001</v>
      </c>
      <c r="O81" s="103">
        <v>1.0343</v>
      </c>
      <c r="P81" s="103">
        <v>1.0182</v>
      </c>
      <c r="Q81" s="103">
        <v>1.0309999999999999</v>
      </c>
      <c r="R81" s="103">
        <v>1.0199</v>
      </c>
      <c r="S81" s="103">
        <v>1.0149999999999999</v>
      </c>
      <c r="T81" s="103">
        <v>1.0130999999999999</v>
      </c>
      <c r="U81" s="103">
        <v>1.0093000000000001</v>
      </c>
      <c r="V81" s="103">
        <v>1.0108999999999999</v>
      </c>
      <c r="W81" s="103">
        <v>1.0093000000000001</v>
      </c>
      <c r="X81" s="103">
        <v>1.0025999999999999</v>
      </c>
      <c r="Y81" s="103">
        <v>1.0114000000000001</v>
      </c>
      <c r="Z81" s="103">
        <v>1.0055000000000001</v>
      </c>
      <c r="AA81" s="103">
        <v>1.0053000000000001</v>
      </c>
      <c r="AB81" s="102">
        <v>1.0019</v>
      </c>
      <c r="AC81" s="103">
        <v>1.0053000000000001</v>
      </c>
      <c r="AD81" s="103">
        <v>1.0552999999999999</v>
      </c>
      <c r="AE81" s="103">
        <v>1.0133000000000001</v>
      </c>
      <c r="AF81" s="103">
        <v>1.0562</v>
      </c>
      <c r="AG81" s="103">
        <v>1.0045999999999999</v>
      </c>
      <c r="AH81" s="103">
        <v>1.0033000000000001</v>
      </c>
      <c r="AI81" s="104">
        <v>1.0636000000000001</v>
      </c>
      <c r="AJ81" s="103">
        <v>1.0210999999999999</v>
      </c>
    </row>
    <row r="82" spans="1:36" s="100" customFormat="1">
      <c r="A82" s="101" t="s">
        <v>4513</v>
      </c>
      <c r="B82" s="102">
        <v>1.0603</v>
      </c>
      <c r="C82" s="102">
        <v>1.0811999999999999</v>
      </c>
      <c r="D82" s="102">
        <v>1.0724</v>
      </c>
      <c r="E82" s="103">
        <v>1.0656000000000001</v>
      </c>
      <c r="F82" s="103">
        <v>1.0397000000000001</v>
      </c>
      <c r="G82" s="103">
        <v>1.0236000000000001</v>
      </c>
      <c r="H82" s="103">
        <v>1.0527</v>
      </c>
      <c r="I82" s="103">
        <v>1.0455000000000001</v>
      </c>
      <c r="J82" s="103">
        <v>1.0425</v>
      </c>
      <c r="K82" s="103">
        <v>1.0411999999999999</v>
      </c>
      <c r="L82" s="103">
        <v>1.0424</v>
      </c>
      <c r="M82" s="103">
        <v>1.032</v>
      </c>
      <c r="N82" s="103">
        <v>1.0294000000000001</v>
      </c>
      <c r="O82" s="103">
        <v>1.0344</v>
      </c>
      <c r="P82" s="103">
        <v>1.0183</v>
      </c>
      <c r="Q82" s="103">
        <v>1.0310999999999999</v>
      </c>
      <c r="R82" s="103">
        <v>1.0201</v>
      </c>
      <c r="S82" s="103">
        <v>1.0158</v>
      </c>
      <c r="T82" s="103">
        <v>1.0136000000000001</v>
      </c>
      <c r="U82" s="103">
        <v>1.0094000000000001</v>
      </c>
      <c r="V82" s="103">
        <v>1.0111000000000001</v>
      </c>
      <c r="W82" s="103">
        <v>1.0093000000000001</v>
      </c>
      <c r="X82" s="103">
        <v>1.0026999999999999</v>
      </c>
      <c r="Y82" s="103">
        <v>1.0116000000000001</v>
      </c>
      <c r="Z82" s="103">
        <v>1.006</v>
      </c>
      <c r="AA82" s="103">
        <v>1.0054000000000001</v>
      </c>
      <c r="AB82" s="102">
        <v>1.0019</v>
      </c>
      <c r="AC82" s="103">
        <v>1.0054000000000001</v>
      </c>
      <c r="AD82" s="103">
        <v>1.0545</v>
      </c>
      <c r="AE82" s="103">
        <v>1.0132000000000001</v>
      </c>
      <c r="AF82" s="103">
        <v>1.0552999999999999</v>
      </c>
      <c r="AG82" s="103">
        <v>1.0047999999999999</v>
      </c>
      <c r="AH82" s="103">
        <v>1.0035000000000001</v>
      </c>
      <c r="AI82" s="104">
        <v>1.0638000000000001</v>
      </c>
      <c r="AJ82" s="103">
        <v>1.0213000000000001</v>
      </c>
    </row>
    <row r="83" spans="1:36" s="100" customFormat="1">
      <c r="A83" s="101" t="s">
        <v>4514</v>
      </c>
      <c r="B83" s="102">
        <v>1.0604</v>
      </c>
      <c r="C83" s="102">
        <v>1.0811999999999999</v>
      </c>
      <c r="D83" s="102">
        <v>1.0727</v>
      </c>
      <c r="E83" s="103">
        <v>1.0659000000000001</v>
      </c>
      <c r="F83" s="103">
        <v>1.0399</v>
      </c>
      <c r="G83" s="103">
        <v>1.0237000000000001</v>
      </c>
      <c r="H83" s="103">
        <v>1.0528</v>
      </c>
      <c r="I83" s="103">
        <v>1.0456000000000001</v>
      </c>
      <c r="J83" s="103">
        <v>1.0426</v>
      </c>
      <c r="K83" s="103">
        <v>1.0412999999999999</v>
      </c>
      <c r="L83" s="103">
        <v>1.0427</v>
      </c>
      <c r="M83" s="103">
        <v>1.0321</v>
      </c>
      <c r="N83" s="103">
        <v>1.0295000000000001</v>
      </c>
      <c r="O83" s="103">
        <v>1.0347</v>
      </c>
      <c r="P83" s="103">
        <v>1.0183</v>
      </c>
      <c r="Q83" s="103">
        <v>1.0314000000000001</v>
      </c>
      <c r="R83" s="103">
        <v>1.0202</v>
      </c>
      <c r="S83" s="103">
        <v>1.0156000000000001</v>
      </c>
      <c r="T83" s="103">
        <v>1.0134000000000001</v>
      </c>
      <c r="U83" s="103">
        <v>1.0095000000000001</v>
      </c>
      <c r="V83" s="103">
        <v>1.0112000000000001</v>
      </c>
      <c r="W83" s="103">
        <v>1.0097</v>
      </c>
      <c r="X83" s="103">
        <v>1.0027999999999999</v>
      </c>
      <c r="Y83" s="103">
        <v>1.0117</v>
      </c>
      <c r="Z83" s="103">
        <v>1.0047999999999999</v>
      </c>
      <c r="AA83" s="103">
        <v>1.0055000000000001</v>
      </c>
      <c r="AB83" s="102">
        <v>1.0021</v>
      </c>
      <c r="AC83" s="103">
        <v>1.0055000000000001</v>
      </c>
      <c r="AD83" s="103">
        <v>1.0544</v>
      </c>
      <c r="AE83" s="103">
        <v>1.0133000000000001</v>
      </c>
      <c r="AF83" s="103">
        <v>1.0548999999999999</v>
      </c>
      <c r="AG83" s="103">
        <v>1.0047999999999999</v>
      </c>
      <c r="AH83" s="103">
        <v>1.0035000000000001</v>
      </c>
      <c r="AI83" s="104">
        <v>1.0638000000000001</v>
      </c>
      <c r="AJ83" s="103">
        <v>1.0216000000000001</v>
      </c>
    </row>
    <row r="84" spans="1:36" s="100" customFormat="1">
      <c r="A84" s="101" t="s">
        <v>4515</v>
      </c>
      <c r="B84" s="102">
        <v>1.0604</v>
      </c>
      <c r="C84" s="102">
        <v>1.0811999999999999</v>
      </c>
      <c r="D84" s="102">
        <v>1.0727</v>
      </c>
      <c r="E84" s="103">
        <v>1.0659000000000001</v>
      </c>
      <c r="F84" s="103">
        <v>1.0401</v>
      </c>
      <c r="G84" s="103">
        <v>1.0237000000000001</v>
      </c>
      <c r="H84" s="103">
        <v>1.0528</v>
      </c>
      <c r="I84" s="103">
        <v>1.0456000000000001</v>
      </c>
      <c r="J84" s="103">
        <v>1.0426</v>
      </c>
      <c r="K84" s="103">
        <v>1.0412999999999999</v>
      </c>
      <c r="L84" s="103">
        <v>1.0427999999999999</v>
      </c>
      <c r="M84" s="103">
        <v>1.0321</v>
      </c>
      <c r="N84" s="103">
        <v>1.0295000000000001</v>
      </c>
      <c r="O84" s="103">
        <v>1.0347</v>
      </c>
      <c r="P84" s="103">
        <v>1.0183</v>
      </c>
      <c r="Q84" s="103">
        <v>1.0314000000000001</v>
      </c>
      <c r="R84" s="103">
        <v>1.0202</v>
      </c>
      <c r="S84" s="103">
        <v>1.0156000000000001</v>
      </c>
      <c r="T84" s="103">
        <v>1.0134000000000001</v>
      </c>
      <c r="U84" s="103">
        <v>1.0095000000000001</v>
      </c>
      <c r="V84" s="103">
        <v>1.0112000000000001</v>
      </c>
      <c r="W84" s="103">
        <v>1.0097</v>
      </c>
      <c r="X84" s="103">
        <v>1.0028999999999999</v>
      </c>
      <c r="Y84" s="103">
        <v>1.0117</v>
      </c>
      <c r="Z84" s="103">
        <v>1.0047999999999999</v>
      </c>
      <c r="AA84" s="103">
        <v>1.0055000000000001</v>
      </c>
      <c r="AB84" s="102">
        <v>1.0021</v>
      </c>
      <c r="AC84" s="103">
        <v>1.0055000000000001</v>
      </c>
      <c r="AD84" s="103">
        <v>1.0544</v>
      </c>
      <c r="AE84" s="103">
        <v>1.0135000000000001</v>
      </c>
      <c r="AF84" s="103">
        <v>1.0548999999999999</v>
      </c>
      <c r="AG84" s="103">
        <v>1.0047999999999999</v>
      </c>
      <c r="AH84" s="103">
        <v>1.0036</v>
      </c>
      <c r="AI84" s="104">
        <v>1.0638000000000001</v>
      </c>
      <c r="AJ84" s="103">
        <v>1.0218</v>
      </c>
    </row>
    <row r="85" spans="1:36" s="100" customFormat="1">
      <c r="A85" s="101" t="s">
        <v>4516</v>
      </c>
      <c r="B85" s="102">
        <v>1.0604</v>
      </c>
      <c r="C85" s="102">
        <v>1.0811999999999999</v>
      </c>
      <c r="D85" s="102">
        <v>1.0727</v>
      </c>
      <c r="E85" s="103">
        <v>1.0659000000000001</v>
      </c>
      <c r="F85" s="103">
        <v>1.0402</v>
      </c>
      <c r="G85" s="103">
        <v>1.0237000000000001</v>
      </c>
      <c r="H85" s="103">
        <v>1.0528</v>
      </c>
      <c r="I85" s="103">
        <v>1.0456000000000001</v>
      </c>
      <c r="J85" s="103">
        <v>1.0426</v>
      </c>
      <c r="K85" s="103">
        <v>1.0412999999999999</v>
      </c>
      <c r="L85" s="103">
        <v>1.0429999999999999</v>
      </c>
      <c r="M85" s="103">
        <v>1.0321</v>
      </c>
      <c r="N85" s="103">
        <v>1.0295000000000001</v>
      </c>
      <c r="O85" s="103">
        <v>1.0347</v>
      </c>
      <c r="P85" s="103">
        <v>1.0183</v>
      </c>
      <c r="Q85" s="103">
        <v>1.0314000000000001</v>
      </c>
      <c r="R85" s="103">
        <v>1.0202</v>
      </c>
      <c r="S85" s="103">
        <v>1.0156000000000001</v>
      </c>
      <c r="T85" s="103">
        <v>1.0134000000000001</v>
      </c>
      <c r="U85" s="103">
        <v>1.0095000000000001</v>
      </c>
      <c r="V85" s="103">
        <v>1.0112000000000001</v>
      </c>
      <c r="W85" s="103">
        <v>1.0097</v>
      </c>
      <c r="X85" s="103">
        <v>1.0028999999999999</v>
      </c>
      <c r="Y85" s="103">
        <v>1.0117</v>
      </c>
      <c r="Z85" s="103">
        <v>1.0047999999999999</v>
      </c>
      <c r="AA85" s="103">
        <v>1.0055000000000001</v>
      </c>
      <c r="AB85" s="102">
        <v>1.0021</v>
      </c>
      <c r="AC85" s="103">
        <v>1.0055000000000001</v>
      </c>
      <c r="AD85" s="103">
        <v>1.0544</v>
      </c>
      <c r="AE85" s="103">
        <v>1.0136000000000001</v>
      </c>
      <c r="AF85" s="103">
        <v>1.0548999999999999</v>
      </c>
      <c r="AG85" s="103">
        <v>1.0047999999999999</v>
      </c>
      <c r="AH85" s="103">
        <v>1.0036</v>
      </c>
      <c r="AI85" s="104">
        <v>1.0638000000000001</v>
      </c>
      <c r="AJ85" s="103">
        <v>1.022</v>
      </c>
    </row>
    <row r="86" spans="1:36" s="100" customFormat="1">
      <c r="A86" s="101" t="s">
        <v>4517</v>
      </c>
      <c r="B86" s="102">
        <v>1.0608</v>
      </c>
      <c r="C86" s="102">
        <v>1.0811999999999999</v>
      </c>
      <c r="D86" s="102">
        <v>1.0733999999999999</v>
      </c>
      <c r="E86" s="103">
        <v>1.0665</v>
      </c>
      <c r="F86" s="103">
        <v>1.0403</v>
      </c>
      <c r="G86" s="103">
        <v>1.0241</v>
      </c>
      <c r="H86" s="103">
        <v>1.0532999999999999</v>
      </c>
      <c r="I86" s="103">
        <v>1.0468999999999999</v>
      </c>
      <c r="J86" s="103">
        <v>1.0429999999999999</v>
      </c>
      <c r="K86" s="103">
        <v>1.0417000000000001</v>
      </c>
      <c r="L86" s="103">
        <v>1.0432999999999999</v>
      </c>
      <c r="M86" s="103">
        <v>1.0326</v>
      </c>
      <c r="N86" s="103">
        <v>1.0298</v>
      </c>
      <c r="O86" s="103">
        <v>1.0351999999999999</v>
      </c>
      <c r="P86" s="103">
        <v>1.0185999999999999</v>
      </c>
      <c r="Q86" s="103">
        <v>1.0317000000000001</v>
      </c>
      <c r="R86" s="103">
        <v>1.0206</v>
      </c>
      <c r="S86" s="103">
        <v>1.0165999999999999</v>
      </c>
      <c r="T86" s="103">
        <v>1.0145999999999999</v>
      </c>
      <c r="U86" s="103">
        <v>1.0099</v>
      </c>
      <c r="V86" s="103">
        <v>1.0116000000000001</v>
      </c>
      <c r="W86" s="103">
        <v>1.0103</v>
      </c>
      <c r="X86" s="103">
        <v>1.0032000000000001</v>
      </c>
      <c r="Y86" s="103">
        <v>1.0121</v>
      </c>
      <c r="Z86" s="103">
        <v>1.0059</v>
      </c>
      <c r="AA86" s="103">
        <v>1.006</v>
      </c>
      <c r="AB86" s="102">
        <v>1.0025999999999999</v>
      </c>
      <c r="AC86" s="103">
        <v>1.006</v>
      </c>
      <c r="AD86" s="103">
        <v>1.0548999999999999</v>
      </c>
      <c r="AE86" s="103">
        <v>1.0137</v>
      </c>
      <c r="AF86" s="103">
        <v>1.0543</v>
      </c>
      <c r="AG86" s="103">
        <v>1.0051000000000001</v>
      </c>
      <c r="AH86" s="103">
        <v>1.0039</v>
      </c>
      <c r="AI86" s="104">
        <v>1.0642</v>
      </c>
      <c r="AJ86" s="103">
        <v>1.0222</v>
      </c>
    </row>
    <row r="87" spans="1:36" s="100" customFormat="1">
      <c r="A87" s="101" t="s">
        <v>4518</v>
      </c>
      <c r="B87" s="102">
        <v>1.0609999999999999</v>
      </c>
      <c r="C87" s="102">
        <v>1.0811999999999999</v>
      </c>
      <c r="D87" s="102">
        <v>1.0738000000000001</v>
      </c>
      <c r="E87" s="103">
        <v>1.0669</v>
      </c>
      <c r="F87" s="103">
        <v>1.0406</v>
      </c>
      <c r="G87" s="103">
        <v>1.0243</v>
      </c>
      <c r="H87" s="103">
        <v>1.0537000000000001</v>
      </c>
      <c r="I87" s="103">
        <v>1.0474000000000001</v>
      </c>
      <c r="J87" s="103">
        <v>1.0431999999999999</v>
      </c>
      <c r="K87" s="103">
        <v>1.0418000000000001</v>
      </c>
      <c r="L87" s="103">
        <v>1.0434000000000001</v>
      </c>
      <c r="M87" s="103">
        <v>1.0327</v>
      </c>
      <c r="N87" s="103">
        <v>1.03</v>
      </c>
      <c r="O87" s="103">
        <v>1.0350999999999999</v>
      </c>
      <c r="P87" s="103">
        <v>1.0186999999999999</v>
      </c>
      <c r="Q87" s="103">
        <v>1.0316000000000001</v>
      </c>
      <c r="R87" s="103">
        <v>1.0206999999999999</v>
      </c>
      <c r="S87" s="103">
        <v>1.0169999999999999</v>
      </c>
      <c r="T87" s="103">
        <v>1.0148999999999999</v>
      </c>
      <c r="U87" s="103">
        <v>1.0101</v>
      </c>
      <c r="V87" s="103">
        <v>1.0117</v>
      </c>
      <c r="W87" s="103">
        <v>1.0106999999999999</v>
      </c>
      <c r="X87" s="103">
        <v>1.0034000000000001</v>
      </c>
      <c r="Y87" s="103">
        <v>1.0124</v>
      </c>
      <c r="Z87" s="103">
        <v>1.0078</v>
      </c>
      <c r="AA87" s="103">
        <v>1.0062</v>
      </c>
      <c r="AB87" s="102">
        <v>1.0027999999999999</v>
      </c>
      <c r="AC87" s="103">
        <v>1.0062</v>
      </c>
      <c r="AD87" s="103">
        <v>1.0551999999999999</v>
      </c>
      <c r="AE87" s="103">
        <v>1.0139</v>
      </c>
      <c r="AF87" s="103">
        <v>1.0526</v>
      </c>
      <c r="AG87" s="103">
        <v>1.0052000000000001</v>
      </c>
      <c r="AH87" s="103">
        <v>1.0041</v>
      </c>
      <c r="AI87" s="104">
        <v>1.0645</v>
      </c>
      <c r="AJ87" s="103">
        <v>1.0224</v>
      </c>
    </row>
    <row r="88" spans="1:36" s="100" customFormat="1">
      <c r="A88" s="101" t="s">
        <v>4519</v>
      </c>
      <c r="B88" s="102">
        <v>1.0612999999999999</v>
      </c>
      <c r="C88" s="102">
        <v>1.0831999999999999</v>
      </c>
      <c r="D88" s="102">
        <v>1.0741000000000001</v>
      </c>
      <c r="E88" s="103">
        <v>1.0670999999999999</v>
      </c>
      <c r="F88" s="103">
        <v>1.0408999999999999</v>
      </c>
      <c r="G88" s="103">
        <v>1.0245</v>
      </c>
      <c r="H88" s="103">
        <v>1.054</v>
      </c>
      <c r="I88" s="103">
        <v>1.0474000000000001</v>
      </c>
      <c r="J88" s="103">
        <v>1.0432999999999999</v>
      </c>
      <c r="K88" s="103">
        <v>1.0419</v>
      </c>
      <c r="L88" s="103">
        <v>1.0441</v>
      </c>
      <c r="M88" s="103">
        <v>1.0328999999999999</v>
      </c>
      <c r="N88" s="103">
        <v>1.0301</v>
      </c>
      <c r="O88" s="103">
        <v>1.0356000000000001</v>
      </c>
      <c r="P88" s="103">
        <v>1.0187999999999999</v>
      </c>
      <c r="Q88" s="103">
        <v>1.0318000000000001</v>
      </c>
      <c r="R88" s="103">
        <v>1.0207999999999999</v>
      </c>
      <c r="S88" s="103">
        <v>1.0170999999999999</v>
      </c>
      <c r="T88" s="103">
        <v>1.0152000000000001</v>
      </c>
      <c r="U88" s="103">
        <v>1.0102</v>
      </c>
      <c r="V88" s="103">
        <v>1.0119</v>
      </c>
      <c r="W88" s="103">
        <v>1.0108999999999999</v>
      </c>
      <c r="X88" s="103">
        <v>1.0036</v>
      </c>
      <c r="Y88" s="103">
        <v>1.0125999999999999</v>
      </c>
      <c r="Z88" s="103">
        <v>1.0064</v>
      </c>
      <c r="AA88" s="103">
        <v>1.0064</v>
      </c>
      <c r="AB88" s="102">
        <v>1.0029999999999999</v>
      </c>
      <c r="AC88" s="103">
        <v>1.0064</v>
      </c>
      <c r="AD88" s="103">
        <v>1.0567</v>
      </c>
      <c r="AE88" s="103">
        <v>1.0144</v>
      </c>
      <c r="AF88" s="103">
        <v>1.0562</v>
      </c>
      <c r="AG88" s="103">
        <v>1.0056</v>
      </c>
      <c r="AH88" s="103">
        <v>1.0044999999999999</v>
      </c>
      <c r="AI88" s="104">
        <v>1.0647</v>
      </c>
      <c r="AJ88" s="103">
        <v>1.0226</v>
      </c>
    </row>
    <row r="89" spans="1:36" s="100" customFormat="1">
      <c r="A89" s="101" t="s">
        <v>4520</v>
      </c>
      <c r="B89" s="102">
        <v>1.0617000000000001</v>
      </c>
      <c r="C89" s="102">
        <v>1.0835999999999999</v>
      </c>
      <c r="D89" s="102">
        <v>1.0745</v>
      </c>
      <c r="E89" s="103">
        <v>1.0673999999999999</v>
      </c>
      <c r="F89" s="103">
        <v>1.0411999999999999</v>
      </c>
      <c r="G89" s="103">
        <v>1.0247999999999999</v>
      </c>
      <c r="H89" s="103">
        <v>1.0544</v>
      </c>
      <c r="I89" s="103">
        <v>1.0475000000000001</v>
      </c>
      <c r="J89" s="103">
        <v>1.0435000000000001</v>
      </c>
      <c r="K89" s="103">
        <v>1.0421</v>
      </c>
      <c r="L89" s="103">
        <v>1.0446</v>
      </c>
      <c r="M89" s="103">
        <v>1.0329999999999999</v>
      </c>
      <c r="N89" s="103">
        <v>1.0302</v>
      </c>
      <c r="O89" s="103">
        <v>1.0362</v>
      </c>
      <c r="P89" s="103">
        <v>1.0188999999999999</v>
      </c>
      <c r="Q89" s="103">
        <v>1.0325</v>
      </c>
      <c r="R89" s="103">
        <v>1.0208999999999999</v>
      </c>
      <c r="S89" s="103">
        <v>1.0174000000000001</v>
      </c>
      <c r="T89" s="103">
        <v>1.0156000000000001</v>
      </c>
      <c r="U89" s="103">
        <v>1.0103</v>
      </c>
      <c r="V89" s="103">
        <v>1.012</v>
      </c>
      <c r="W89" s="103">
        <v>1.0112000000000001</v>
      </c>
      <c r="X89" s="103">
        <v>1.0038</v>
      </c>
      <c r="Y89" s="103">
        <v>1.0127999999999999</v>
      </c>
      <c r="Z89" s="103">
        <v>1.0083</v>
      </c>
      <c r="AA89" s="103">
        <v>1.0065</v>
      </c>
      <c r="AB89" s="102">
        <v>1.0033000000000001</v>
      </c>
      <c r="AC89" s="103">
        <v>1.0065</v>
      </c>
      <c r="AD89" s="103">
        <v>1.0581</v>
      </c>
      <c r="AE89" s="103">
        <v>1.0149999999999999</v>
      </c>
      <c r="AF89" s="103">
        <v>1.0575000000000001</v>
      </c>
      <c r="AG89" s="103">
        <v>1.0058</v>
      </c>
      <c r="AH89" s="103">
        <v>1.0046999999999999</v>
      </c>
      <c r="AI89" s="104">
        <v>1.0649999999999999</v>
      </c>
      <c r="AJ89" s="103">
        <v>1.0228999999999999</v>
      </c>
    </row>
    <row r="90" spans="1:36" s="100" customFormat="1">
      <c r="A90" s="101" t="s">
        <v>4521</v>
      </c>
      <c r="B90" s="102">
        <v>1.0619000000000001</v>
      </c>
      <c r="C90" s="102">
        <v>1.0838000000000001</v>
      </c>
      <c r="D90" s="102">
        <v>1.0746</v>
      </c>
      <c r="E90" s="103">
        <v>1.0674999999999999</v>
      </c>
      <c r="F90" s="103">
        <v>1.0414000000000001</v>
      </c>
      <c r="G90" s="103">
        <v>1.0248999999999999</v>
      </c>
      <c r="H90" s="103">
        <v>1.0547</v>
      </c>
      <c r="I90" s="103">
        <v>1.0468</v>
      </c>
      <c r="J90" s="103">
        <v>1.0436000000000001</v>
      </c>
      <c r="K90" s="103">
        <v>1.0422</v>
      </c>
      <c r="L90" s="103">
        <v>1.0450999999999999</v>
      </c>
      <c r="M90" s="103">
        <v>1.0330999999999999</v>
      </c>
      <c r="N90" s="103">
        <v>1.0303</v>
      </c>
      <c r="O90" s="103">
        <v>1.0367</v>
      </c>
      <c r="P90" s="103">
        <v>1.0189999999999999</v>
      </c>
      <c r="Q90" s="103">
        <v>1.0328999999999999</v>
      </c>
      <c r="R90" s="103">
        <v>1.0210999999999999</v>
      </c>
      <c r="S90" s="103">
        <v>1.0176000000000001</v>
      </c>
      <c r="T90" s="103">
        <v>1.0159</v>
      </c>
      <c r="U90" s="103">
        <v>1.0104</v>
      </c>
      <c r="V90" s="103">
        <v>1.0123</v>
      </c>
      <c r="W90" s="103">
        <v>1.0114000000000001</v>
      </c>
      <c r="X90" s="103">
        <v>1.004</v>
      </c>
      <c r="Y90" s="103">
        <v>1.0129999999999999</v>
      </c>
      <c r="Z90" s="103">
        <v>1.0093000000000001</v>
      </c>
      <c r="AA90" s="103">
        <v>1.0066999999999999</v>
      </c>
      <c r="AB90" s="102">
        <v>1.0034000000000001</v>
      </c>
      <c r="AC90" s="103">
        <v>1.0066999999999999</v>
      </c>
      <c r="AD90" s="103">
        <v>1.0593999999999999</v>
      </c>
      <c r="AE90" s="103">
        <v>1.0154000000000001</v>
      </c>
      <c r="AF90" s="103">
        <v>1.0597000000000001</v>
      </c>
      <c r="AG90" s="103">
        <v>1.006</v>
      </c>
      <c r="AH90" s="103">
        <v>1.0048999999999999</v>
      </c>
      <c r="AI90" s="104">
        <v>1.0652999999999999</v>
      </c>
      <c r="AJ90" s="103">
        <v>1.0230999999999999</v>
      </c>
    </row>
    <row r="91" spans="1:36" s="100" customFormat="1">
      <c r="A91" s="101" t="s">
        <v>4522</v>
      </c>
      <c r="B91" s="102">
        <v>1.0619000000000001</v>
      </c>
      <c r="C91" s="102">
        <v>1.0838000000000001</v>
      </c>
      <c r="D91" s="102">
        <v>1.0747</v>
      </c>
      <c r="E91" s="103">
        <v>1.0674999999999999</v>
      </c>
      <c r="F91" s="103">
        <v>1.0416000000000001</v>
      </c>
      <c r="G91" s="103">
        <v>1.0248999999999999</v>
      </c>
      <c r="H91" s="103">
        <v>1.0547</v>
      </c>
      <c r="I91" s="103">
        <v>1.0468</v>
      </c>
      <c r="J91" s="103">
        <v>1.0436000000000001</v>
      </c>
      <c r="K91" s="103">
        <v>1.0422</v>
      </c>
      <c r="L91" s="103">
        <v>1.0450999999999999</v>
      </c>
      <c r="M91" s="103">
        <v>1.0330999999999999</v>
      </c>
      <c r="N91" s="103">
        <v>1.0303</v>
      </c>
      <c r="O91" s="103">
        <v>1.0367</v>
      </c>
      <c r="P91" s="103">
        <v>1.0189999999999999</v>
      </c>
      <c r="Q91" s="103">
        <v>1.0328999999999999</v>
      </c>
      <c r="R91" s="103">
        <v>1.0210999999999999</v>
      </c>
      <c r="S91" s="103">
        <v>1.0176000000000001</v>
      </c>
      <c r="T91" s="103">
        <v>1.0159</v>
      </c>
      <c r="U91" s="103">
        <v>1.0104</v>
      </c>
      <c r="V91" s="103">
        <v>1.0123</v>
      </c>
      <c r="W91" s="103">
        <v>1.0114000000000001</v>
      </c>
      <c r="X91" s="103">
        <v>1.004</v>
      </c>
      <c r="Y91" s="103">
        <v>1.0129999999999999</v>
      </c>
      <c r="Z91" s="103">
        <v>1.0093000000000001</v>
      </c>
      <c r="AA91" s="103">
        <v>1.0066999999999999</v>
      </c>
      <c r="AB91" s="102">
        <v>1.0035000000000001</v>
      </c>
      <c r="AC91" s="103">
        <v>1.0066999999999999</v>
      </c>
      <c r="AD91" s="103">
        <v>1.0593999999999999</v>
      </c>
      <c r="AE91" s="103">
        <v>1.0154000000000001</v>
      </c>
      <c r="AF91" s="103">
        <v>1.0597000000000001</v>
      </c>
      <c r="AG91" s="103">
        <v>1.006</v>
      </c>
      <c r="AH91" s="103">
        <v>1.0048999999999999</v>
      </c>
      <c r="AI91" s="104">
        <v>1.0652999999999999</v>
      </c>
      <c r="AJ91" s="103">
        <v>1.0233000000000001</v>
      </c>
    </row>
    <row r="92" spans="1:36" s="100" customFormat="1">
      <c r="A92" s="101" t="s">
        <v>4523</v>
      </c>
      <c r="B92" s="102">
        <v>1.0619000000000001</v>
      </c>
      <c r="C92" s="102">
        <v>1.0838000000000001</v>
      </c>
      <c r="D92" s="102">
        <v>1.0748</v>
      </c>
      <c r="E92" s="103">
        <v>1.0674999999999999</v>
      </c>
      <c r="F92" s="103">
        <v>1.0417000000000001</v>
      </c>
      <c r="G92" s="103">
        <v>1.0248999999999999</v>
      </c>
      <c r="H92" s="103">
        <v>1.0547</v>
      </c>
      <c r="I92" s="103">
        <v>1.0468</v>
      </c>
      <c r="J92" s="103">
        <v>1.0436000000000001</v>
      </c>
      <c r="K92" s="103">
        <v>1.0422</v>
      </c>
      <c r="L92" s="103">
        <v>1.0450999999999999</v>
      </c>
      <c r="M92" s="103">
        <v>1.0330999999999999</v>
      </c>
      <c r="N92" s="103">
        <v>1.0303</v>
      </c>
      <c r="O92" s="103">
        <v>1.0367</v>
      </c>
      <c r="P92" s="103">
        <v>1.0189999999999999</v>
      </c>
      <c r="Q92" s="103">
        <v>1.0330999999999999</v>
      </c>
      <c r="R92" s="103">
        <v>1.0210999999999999</v>
      </c>
      <c r="S92" s="103">
        <v>1.0176000000000001</v>
      </c>
      <c r="T92" s="103">
        <v>1.0159</v>
      </c>
      <c r="U92" s="103">
        <v>1.0104</v>
      </c>
      <c r="V92" s="103">
        <v>1.0123</v>
      </c>
      <c r="W92" s="103">
        <v>1.0114000000000001</v>
      </c>
      <c r="X92" s="103">
        <v>1.004</v>
      </c>
      <c r="Y92" s="103">
        <v>1.0129999999999999</v>
      </c>
      <c r="Z92" s="103">
        <v>1.0093000000000001</v>
      </c>
      <c r="AA92" s="103">
        <v>1.0066999999999999</v>
      </c>
      <c r="AB92" s="102">
        <v>1.0037</v>
      </c>
      <c r="AC92" s="103">
        <v>1.0066999999999999</v>
      </c>
      <c r="AD92" s="103">
        <v>1.0593999999999999</v>
      </c>
      <c r="AE92" s="103">
        <v>1.0154000000000001</v>
      </c>
      <c r="AF92" s="103">
        <v>1.0598000000000001</v>
      </c>
      <c r="AG92" s="103">
        <v>1.006</v>
      </c>
      <c r="AH92" s="103">
        <v>1.0048999999999999</v>
      </c>
      <c r="AI92" s="104">
        <v>1.0652999999999999</v>
      </c>
      <c r="AJ92" s="103">
        <v>1.0235000000000001</v>
      </c>
    </row>
    <row r="93" spans="1:36" s="100" customFormat="1">
      <c r="A93" s="101" t="s">
        <v>4524</v>
      </c>
      <c r="B93" s="102">
        <v>1.0623</v>
      </c>
      <c r="C93" s="102">
        <v>1.0842000000000001</v>
      </c>
      <c r="D93" s="102">
        <v>1.075</v>
      </c>
      <c r="E93" s="103">
        <v>1.0678000000000001</v>
      </c>
      <c r="F93" s="103">
        <v>1.042</v>
      </c>
      <c r="G93" s="103">
        <v>1.0253000000000001</v>
      </c>
      <c r="H93" s="103">
        <v>1.0551999999999999</v>
      </c>
      <c r="I93" s="103">
        <v>1.0469999999999999</v>
      </c>
      <c r="J93" s="103">
        <v>1.0439000000000001</v>
      </c>
      <c r="K93" s="103">
        <v>1.0425</v>
      </c>
      <c r="L93" s="103">
        <v>1.0456000000000001</v>
      </c>
      <c r="M93" s="103">
        <v>1.0335000000000001</v>
      </c>
      <c r="N93" s="103">
        <v>1.0306999999999999</v>
      </c>
      <c r="O93" s="103">
        <v>1.0375000000000001</v>
      </c>
      <c r="P93" s="103">
        <v>1.0193000000000001</v>
      </c>
      <c r="Q93" s="103">
        <v>1.0337000000000001</v>
      </c>
      <c r="R93" s="103">
        <v>1.0214000000000001</v>
      </c>
      <c r="S93" s="103">
        <v>1.0181</v>
      </c>
      <c r="T93" s="103">
        <v>1.0164</v>
      </c>
      <c r="U93" s="103">
        <v>1.0106999999999999</v>
      </c>
      <c r="V93" s="103">
        <v>1.0126999999999999</v>
      </c>
      <c r="W93" s="103">
        <v>1.0119</v>
      </c>
      <c r="X93" s="103">
        <v>1.0044</v>
      </c>
      <c r="Y93" s="103">
        <v>1.0137</v>
      </c>
      <c r="Z93" s="103">
        <v>1.0119</v>
      </c>
      <c r="AA93" s="103">
        <v>1.0073000000000001</v>
      </c>
      <c r="AB93" s="102">
        <v>1.0039</v>
      </c>
      <c r="AC93" s="103">
        <v>1.0073000000000001</v>
      </c>
      <c r="AD93" s="103">
        <v>1.0606</v>
      </c>
      <c r="AE93" s="103">
        <v>1.0159</v>
      </c>
      <c r="AF93" s="103">
        <v>1.0584</v>
      </c>
      <c r="AG93" s="103">
        <v>1.0065999999999999</v>
      </c>
      <c r="AH93" s="103">
        <v>1.0055000000000001</v>
      </c>
      <c r="AI93" s="104">
        <v>1.0659000000000001</v>
      </c>
      <c r="AJ93" s="103">
        <v>1.0237000000000001</v>
      </c>
    </row>
    <row r="94" spans="1:36" s="100" customFormat="1">
      <c r="A94" s="101" t="s">
        <v>4525</v>
      </c>
      <c r="B94" s="102">
        <v>1.0625</v>
      </c>
      <c r="C94" s="102">
        <v>1.0844</v>
      </c>
      <c r="D94" s="102">
        <v>1.0753999999999999</v>
      </c>
      <c r="E94" s="103">
        <v>1.0680000000000001</v>
      </c>
      <c r="F94" s="103">
        <v>1.042</v>
      </c>
      <c r="G94" s="103">
        <v>1.0249999999999999</v>
      </c>
      <c r="H94" s="103">
        <v>1.0551999999999999</v>
      </c>
      <c r="I94" s="103">
        <v>1.0470999999999999</v>
      </c>
      <c r="J94" s="103">
        <v>1.044</v>
      </c>
      <c r="K94" s="103">
        <v>1.0421</v>
      </c>
      <c r="L94" s="103">
        <v>1.046</v>
      </c>
      <c r="M94" s="103">
        <v>1.0336000000000001</v>
      </c>
      <c r="N94" s="103">
        <v>1.0307999999999999</v>
      </c>
      <c r="O94" s="103">
        <v>1.0378000000000001</v>
      </c>
      <c r="P94" s="103">
        <v>1.0194000000000001</v>
      </c>
      <c r="Q94" s="103">
        <v>1.034</v>
      </c>
      <c r="R94" s="103">
        <v>1.0216000000000001</v>
      </c>
      <c r="S94" s="103">
        <v>1.0182</v>
      </c>
      <c r="T94" s="103">
        <v>1.0164</v>
      </c>
      <c r="U94" s="103">
        <v>1.0108999999999999</v>
      </c>
      <c r="V94" s="103">
        <v>1.0127999999999999</v>
      </c>
      <c r="W94" s="103">
        <v>1.0119</v>
      </c>
      <c r="X94" s="103">
        <v>1.0044999999999999</v>
      </c>
      <c r="Y94" s="103">
        <v>1.0138</v>
      </c>
      <c r="Z94" s="103">
        <v>1.0128999999999999</v>
      </c>
      <c r="AA94" s="103">
        <v>1.0074000000000001</v>
      </c>
      <c r="AB94" s="102">
        <v>1.004</v>
      </c>
      <c r="AC94" s="103">
        <v>1.0074000000000001</v>
      </c>
      <c r="AD94" s="103">
        <v>1.0625</v>
      </c>
      <c r="AE94" s="103">
        <v>1.0165999999999999</v>
      </c>
      <c r="AF94" s="103">
        <v>1.0624</v>
      </c>
      <c r="AG94" s="103">
        <v>1.0071000000000001</v>
      </c>
      <c r="AH94" s="103">
        <v>1.0061</v>
      </c>
      <c r="AI94" s="104">
        <v>1.0660000000000001</v>
      </c>
      <c r="AJ94" s="103">
        <v>1.0239</v>
      </c>
    </row>
    <row r="101" spans="33:33">
      <c r="AG101" s="105"/>
    </row>
    <row r="102" spans="33:33">
      <c r="AG102" s="105"/>
    </row>
    <row r="103" spans="33:33">
      <c r="AG103" s="105"/>
    </row>
    <row r="104" spans="33:33">
      <c r="AG104" s="105"/>
    </row>
    <row r="105" spans="33:33">
      <c r="AG105" s="105"/>
    </row>
    <row r="106" spans="33:33">
      <c r="AG106" s="105"/>
    </row>
    <row r="107" spans="33:33">
      <c r="AG107" s="105"/>
    </row>
    <row r="108" spans="33:33">
      <c r="AG108" s="105"/>
    </row>
    <row r="109" spans="33:33">
      <c r="AG109" s="105"/>
    </row>
    <row r="110" spans="33:33">
      <c r="AG110" s="105"/>
    </row>
    <row r="111" spans="33:33">
      <c r="AG111" s="105"/>
    </row>
    <row r="112" spans="33:33">
      <c r="AG112" s="105"/>
    </row>
    <row r="113" spans="33:33">
      <c r="AG113" s="105"/>
    </row>
    <row r="114" spans="33:33">
      <c r="AG114" s="105"/>
    </row>
    <row r="115" spans="33:33">
      <c r="AG115" s="105"/>
    </row>
    <row r="116" spans="33:33">
      <c r="AG116" s="105"/>
    </row>
    <row r="117" spans="33:33">
      <c r="AG117" s="105"/>
    </row>
    <row r="118" spans="33:33">
      <c r="AG118" s="105"/>
    </row>
    <row r="119" spans="33:33">
      <c r="AG119" s="105"/>
    </row>
    <row r="120" spans="33:33">
      <c r="AG120" s="105"/>
    </row>
    <row r="121" spans="33:33">
      <c r="AG121" s="105"/>
    </row>
    <row r="122" spans="33:33">
      <c r="AG122" s="105"/>
    </row>
    <row r="123" spans="33:33">
      <c r="AG123" s="105"/>
    </row>
    <row r="124" spans="33:33">
      <c r="AG124" s="105"/>
    </row>
    <row r="125" spans="33:33">
      <c r="AG125" s="105"/>
    </row>
    <row r="126" spans="33:33">
      <c r="AG126" s="105"/>
    </row>
    <row r="127" spans="33:33">
      <c r="AG127" s="105"/>
    </row>
    <row r="128" spans="33:33">
      <c r="AG128" s="105"/>
    </row>
    <row r="129" spans="33:33">
      <c r="AG129" s="105"/>
    </row>
    <row r="130" spans="33:33">
      <c r="AG130" s="105"/>
    </row>
    <row r="131" spans="33:33">
      <c r="AG131" s="105"/>
    </row>
    <row r="132" spans="33:33">
      <c r="AG132" s="105"/>
    </row>
    <row r="133" spans="33:33">
      <c r="AG133" s="105"/>
    </row>
    <row r="134" spans="33:33">
      <c r="AG134" s="105"/>
    </row>
    <row r="135" spans="33:33">
      <c r="AG135" s="105"/>
    </row>
    <row r="136" spans="33:33">
      <c r="AG136" s="105"/>
    </row>
    <row r="137" spans="33:33">
      <c r="AG137" s="105"/>
    </row>
    <row r="138" spans="33:33">
      <c r="AG138" s="105"/>
    </row>
  </sheetData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M100"/>
  <sheetViews>
    <sheetView zoomScale="90" zoomScaleNormal="90" workbookViewId="0">
      <pane xSplit="1" ySplit="1" topLeftCell="U11" activePane="bottomRight" state="frozen"/>
      <selection activeCell="X11" sqref="X11"/>
      <selection pane="topRight" activeCell="X11" sqref="X11"/>
      <selection pane="bottomLeft" activeCell="X11" sqref="X11"/>
      <selection pane="bottomRight" activeCell="X11" sqref="X11"/>
    </sheetView>
  </sheetViews>
  <sheetFormatPr defaultColWidth="9" defaultRowHeight="14.4" outlineLevelCol="1"/>
  <cols>
    <col min="1" max="2" width="28.77734375" style="106" customWidth="1"/>
    <col min="3" max="3" width="15.109375" style="106" bestFit="1" customWidth="1"/>
    <col min="4" max="4" width="15.109375" style="106" customWidth="1" outlineLevel="1"/>
    <col min="5" max="5" width="17.21875" style="106" customWidth="1" outlineLevel="1"/>
    <col min="6" max="6" width="22.44140625" style="106" customWidth="1" outlineLevel="1"/>
    <col min="7" max="7" width="29.88671875" style="106" customWidth="1" outlineLevel="1"/>
    <col min="8" max="11" width="25.44140625" style="106" customWidth="1" outlineLevel="1"/>
    <col min="12" max="12" width="19.21875" style="106" customWidth="1" outlineLevel="1"/>
    <col min="13" max="13" width="21.33203125" style="106" customWidth="1" outlineLevel="1"/>
    <col min="14" max="14" width="25.44140625" style="106" customWidth="1" outlineLevel="1"/>
    <col min="15" max="15" width="17.44140625" style="106" customWidth="1" outlineLevel="1"/>
    <col min="16" max="16" width="25.44140625" style="106" customWidth="1" outlineLevel="1"/>
    <col min="17" max="17" width="17.44140625" style="106" customWidth="1" outlineLevel="1"/>
    <col min="18" max="18" width="25.44140625" style="106" customWidth="1" outlineLevel="1"/>
    <col min="19" max="20" width="18.6640625" style="106" customWidth="1" outlineLevel="1"/>
    <col min="21" max="21" width="25.44140625" style="106" customWidth="1" outlineLevel="1"/>
    <col min="22" max="22" width="16.21875" style="106" customWidth="1" outlineLevel="1"/>
    <col min="23" max="23" width="18.6640625" style="106" customWidth="1" outlineLevel="1"/>
    <col min="24" max="24" width="20.33203125" style="106" customWidth="1" outlineLevel="1"/>
    <col min="25" max="26" width="19.44140625" style="106" customWidth="1" outlineLevel="1"/>
    <col min="27" max="29" width="22.44140625" style="106" customWidth="1" outlineLevel="1"/>
    <col min="30" max="30" width="13" style="106" customWidth="1" outlineLevel="1"/>
    <col min="31" max="31" width="17.21875" style="106" customWidth="1" outlineLevel="1"/>
    <col min="32" max="32" width="12.109375" style="106" customWidth="1" outlineLevel="1"/>
    <col min="33" max="34" width="16.21875" style="106" customWidth="1" outlineLevel="1"/>
    <col min="35" max="35" width="15.109375" style="106" customWidth="1" outlineLevel="1"/>
    <col min="36" max="36" width="12.21875" style="106" customWidth="1" outlineLevel="1"/>
    <col min="37" max="37" width="9" style="106"/>
    <col min="38" max="38" width="32.109375" style="106" bestFit="1" customWidth="1"/>
    <col min="39" max="39" width="12.77734375" style="106" bestFit="1" customWidth="1"/>
    <col min="40" max="16384" width="9" style="106"/>
  </cols>
  <sheetData>
    <row r="1" spans="1:39" s="109" customFormat="1">
      <c r="A1" s="193" t="s">
        <v>4436</v>
      </c>
      <c r="B1" s="194" t="s">
        <v>4278</v>
      </c>
      <c r="C1" s="194" t="s">
        <v>4279</v>
      </c>
      <c r="D1" s="194" t="s">
        <v>4437</v>
      </c>
      <c r="E1" s="194" t="s">
        <v>4281</v>
      </c>
      <c r="F1" s="194" t="s">
        <v>4282</v>
      </c>
      <c r="G1" s="194" t="s">
        <v>4283</v>
      </c>
      <c r="H1" s="194" t="s">
        <v>4286</v>
      </c>
      <c r="I1" s="194" t="s">
        <v>4287</v>
      </c>
      <c r="J1" s="194" t="s">
        <v>4288</v>
      </c>
      <c r="K1" s="194" t="s">
        <v>4289</v>
      </c>
      <c r="L1" s="194" t="s">
        <v>4290</v>
      </c>
      <c r="M1" s="194" t="s">
        <v>4291</v>
      </c>
      <c r="N1" s="194" t="s">
        <v>4292</v>
      </c>
      <c r="O1" s="194" t="s">
        <v>4293</v>
      </c>
      <c r="P1" s="194" t="s">
        <v>4294</v>
      </c>
      <c r="Q1" s="194" t="s">
        <v>4295</v>
      </c>
      <c r="R1" s="194" t="s">
        <v>4296</v>
      </c>
      <c r="S1" s="194" t="s">
        <v>22</v>
      </c>
      <c r="T1" s="194" t="s">
        <v>25</v>
      </c>
      <c r="U1" s="194" t="s">
        <v>33</v>
      </c>
      <c r="V1" s="194" t="s">
        <v>4297</v>
      </c>
      <c r="W1" s="194" t="s">
        <v>26</v>
      </c>
      <c r="X1" s="194" t="s">
        <v>4298</v>
      </c>
      <c r="Y1" s="194" t="s">
        <v>20</v>
      </c>
      <c r="Z1" s="194" t="s">
        <v>24</v>
      </c>
      <c r="AA1" s="194" t="s">
        <v>4313</v>
      </c>
      <c r="AB1" s="194" t="s">
        <v>4314</v>
      </c>
      <c r="AC1" s="194" t="s">
        <v>4315</v>
      </c>
      <c r="AD1" s="194" t="s">
        <v>4317</v>
      </c>
      <c r="AE1" s="194" t="s">
        <v>39</v>
      </c>
      <c r="AF1" s="194" t="s">
        <v>4318</v>
      </c>
      <c r="AG1" s="194" t="s">
        <v>30</v>
      </c>
      <c r="AH1" s="194" t="s">
        <v>32</v>
      </c>
      <c r="AI1" s="194" t="s">
        <v>4319</v>
      </c>
      <c r="AJ1" s="195" t="s">
        <v>27</v>
      </c>
      <c r="AL1" s="110" t="s">
        <v>4278</v>
      </c>
      <c r="AM1" s="111">
        <v>4.7478065877638178</v>
      </c>
    </row>
    <row r="2" spans="1:39">
      <c r="A2" s="196" t="s">
        <v>4438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5"/>
      <c r="AL2" s="110"/>
      <c r="AM2" s="111"/>
    </row>
    <row r="3" spans="1:39">
      <c r="A3" s="196" t="s">
        <v>4439</v>
      </c>
      <c r="B3" s="197">
        <f>IF(净值列表!B2="","",净值列表!B3/净值列表!B2-1)</f>
        <v>0</v>
      </c>
      <c r="C3" s="197">
        <f>IF(净值列表!C2="","",净值列表!C3/净值列表!C2-1)</f>
        <v>9.332711152598705E-5</v>
      </c>
      <c r="D3" s="197">
        <f>IF(净值列表!D2="","",净值列表!D3/净值列表!D2-1)</f>
        <v>0</v>
      </c>
      <c r="E3" s="197">
        <f>IF(净值列表!E2="","",净值列表!E3/净值列表!E2-1)</f>
        <v>0</v>
      </c>
      <c r="F3" s="197">
        <f>IF(净值列表!F2="","",净值列表!F3/净值列表!F2-1)</f>
        <v>9.713453132587091E-5</v>
      </c>
      <c r="G3" s="197">
        <f>IF(净值列表!G2="","",净值列表!G3/净值列表!G2-1)</f>
        <v>0</v>
      </c>
      <c r="H3" s="197">
        <f>IF(净值列表!H2="","",净值列表!H3/净值列表!H2-1)</f>
        <v>0</v>
      </c>
      <c r="I3" s="197">
        <f>IF(净值列表!I2="","",净值列表!I3/净值列表!I2-1)</f>
        <v>0</v>
      </c>
      <c r="J3" s="197">
        <f>IF(净值列表!J2="","",净值列表!J3/净值列表!J2-1)</f>
        <v>0</v>
      </c>
      <c r="K3" s="197">
        <f>IF(净值列表!K2="","",净值列表!K3/净值列表!K2-1)</f>
        <v>0</v>
      </c>
      <c r="L3" s="197">
        <f>IF(净值列表!L2="","",净值列表!L3/净值列表!L2-1)</f>
        <v>0</v>
      </c>
      <c r="M3" s="197">
        <f>IF(净值列表!M2="","",净值列表!M3/净值列表!M2-1)</f>
        <v>0</v>
      </c>
      <c r="N3" s="197">
        <f>IF(净值列表!N2="","",净值列表!N3/净值列表!N2-1)</f>
        <v>0</v>
      </c>
      <c r="O3" s="197">
        <f>IF(净值列表!O2="","",净值列表!O3/净值列表!O2-1)</f>
        <v>0</v>
      </c>
      <c r="P3" s="197">
        <f>IF(净值列表!P2="","",净值列表!P3/净值列表!P2-1)</f>
        <v>0</v>
      </c>
      <c r="Q3" s="197">
        <f>IF(净值列表!Q2="","",净值列表!Q3/净值列表!Q2-1)</f>
        <v>0</v>
      </c>
      <c r="R3" s="197">
        <f>IF(净值列表!R2="","",净值列表!R3/净值列表!R2-1)</f>
        <v>0</v>
      </c>
      <c r="S3" s="197">
        <f>IF(净值列表!S2="","",净值列表!S3/净值列表!S2-1)</f>
        <v>0</v>
      </c>
      <c r="T3" s="197">
        <f>IF(净值列表!T2="","",净值列表!T3/净值列表!T2-1)</f>
        <v>0</v>
      </c>
      <c r="U3" s="197">
        <f>IF(净值列表!U2="","",净值列表!U3/净值列表!U2-1)</f>
        <v>9.9910080927134715E-5</v>
      </c>
      <c r="V3" s="197">
        <f>IF(净值列表!V2="","",净值列表!V3/净值列表!V2-1)</f>
        <v>9.9940035978463015E-5</v>
      </c>
      <c r="W3" s="197" t="str">
        <f>IF(净值列表!W2="","",净值列表!W3/净值列表!W2-1)</f>
        <v/>
      </c>
      <c r="X3" s="197" t="str">
        <f>IF(净值列表!X2="","",净值列表!X3/净值列表!X2-1)</f>
        <v/>
      </c>
      <c r="Y3" s="197">
        <f>IF(净值列表!Y2="","",净值列表!Y3/净值列表!Y2-1)</f>
        <v>0</v>
      </c>
      <c r="Z3" s="197" t="str">
        <f>IF(净值列表!Z2="","",净值列表!Z3/净值列表!Z2-1)</f>
        <v/>
      </c>
      <c r="AA3" s="197" t="str">
        <f>IF(净值列表!AA2="","",净值列表!AA3/净值列表!AA2-1)</f>
        <v/>
      </c>
      <c r="AB3" s="197" t="str">
        <f>IF(净值列表!AB2="","",净值列表!AB3/净值列表!AB2-1)</f>
        <v/>
      </c>
      <c r="AC3" s="197" t="str">
        <f>IF(净值列表!AC2="","",净值列表!AC3/净值列表!AC2-1)</f>
        <v/>
      </c>
      <c r="AD3" s="197">
        <f>IF(净值列表!AD2="","",净值列表!AD3/净值列表!AD2-1)</f>
        <v>0</v>
      </c>
      <c r="AE3" s="197">
        <f>IF(净值列表!AE2="","",净值列表!AE3/净值列表!AE2-1)</f>
        <v>9.9810360315366609E-5</v>
      </c>
      <c r="AF3" s="197">
        <f>IF(净值列表!AF2="","",净值列表!AF3/净值列表!AF2-1)</f>
        <v>0</v>
      </c>
      <c r="AG3" s="197" t="str">
        <f>IF(净值列表!AG2="","",净值列表!AG3/净值列表!AG2-1)</f>
        <v/>
      </c>
      <c r="AH3" s="197" t="str">
        <f>IF(净值列表!AH2="","",净值列表!AH3/净值列表!AH2-1)</f>
        <v/>
      </c>
      <c r="AI3" s="197">
        <f>IF(净值列表!AI2="","",净值列表!AI3/净值列表!AI2-1)</f>
        <v>0</v>
      </c>
      <c r="AJ3" s="198">
        <f>IF(净值列表!AJ2="","",净值列表!AJ3/净值列表!AJ2-1)</f>
        <v>1.9896538002384112E-4</v>
      </c>
      <c r="AL3" s="110" t="s">
        <v>4526</v>
      </c>
      <c r="AM3" s="111">
        <v>3.7678243487438281</v>
      </c>
    </row>
    <row r="4" spans="1:39">
      <c r="A4" s="196" t="s">
        <v>4440</v>
      </c>
      <c r="B4" s="197">
        <f>IF(净值列表!B3="","",净值列表!B4/净值列表!B3-1)</f>
        <v>0</v>
      </c>
      <c r="C4" s="197">
        <f>IF(净值列表!C3="","",净值列表!C4/净值列表!C3-1)</f>
        <v>1.8663680477781774E-4</v>
      </c>
      <c r="D4" s="197">
        <f>IF(净值列表!D3="","",净值列表!D4/净值列表!D3-1)</f>
        <v>0</v>
      </c>
      <c r="E4" s="197">
        <f>IF(净值列表!E3="","",净值列表!E4/净值列表!E3-1)</f>
        <v>0</v>
      </c>
      <c r="F4" s="197">
        <f>IF(净值列表!F3="","",净值列表!F4/净值列表!F3-1)</f>
        <v>1.9425019425023393E-4</v>
      </c>
      <c r="G4" s="197">
        <f>IF(净值列表!G3="","",净值列表!G4/净值列表!G3-1)</f>
        <v>0</v>
      </c>
      <c r="H4" s="197">
        <f>IF(净值列表!H3="","",净值列表!H4/净值列表!H3-1)</f>
        <v>0</v>
      </c>
      <c r="I4" s="197">
        <f>IF(净值列表!I3="","",净值列表!I4/净值列表!I3-1)</f>
        <v>0</v>
      </c>
      <c r="J4" s="197">
        <f>IF(净值列表!J3="","",净值列表!J4/净值列表!J3-1)</f>
        <v>0</v>
      </c>
      <c r="K4" s="197">
        <f>IF(净值列表!K3="","",净值列表!K4/净值列表!K3-1)</f>
        <v>0</v>
      </c>
      <c r="L4" s="197">
        <f>IF(净值列表!L3="","",净值列表!L4/净值列表!L3-1)</f>
        <v>0</v>
      </c>
      <c r="M4" s="197">
        <f>IF(净值列表!M3="","",净值列表!M4/净值列表!M3-1)</f>
        <v>0</v>
      </c>
      <c r="N4" s="197">
        <f>IF(净值列表!N3="","",净值列表!N4/净值列表!N3-1)</f>
        <v>0</v>
      </c>
      <c r="O4" s="197">
        <f>IF(净值列表!O3="","",净值列表!O4/净值列表!O3-1)</f>
        <v>0</v>
      </c>
      <c r="P4" s="197">
        <f>IF(净值列表!P3="","",净值列表!P4/净值列表!P3-1)</f>
        <v>0</v>
      </c>
      <c r="Q4" s="197">
        <f>IF(净值列表!Q3="","",净值列表!Q4/净值列表!Q3-1)</f>
        <v>0</v>
      </c>
      <c r="R4" s="197">
        <f>IF(净值列表!R3="","",净值列表!R4/净值列表!R3-1)</f>
        <v>0</v>
      </c>
      <c r="S4" s="197">
        <f>IF(净值列表!S3="","",净值列表!S4/净值列表!S3-1)</f>
        <v>0</v>
      </c>
      <c r="T4" s="197">
        <f>IF(净值列表!T3="","",净值列表!T4/净值列表!T3-1)</f>
        <v>2.9913251570468091E-4</v>
      </c>
      <c r="U4" s="197">
        <f>IF(净值列表!U3="","",净值列表!U4/净值列表!U3-1)</f>
        <v>9.9900099900240846E-5</v>
      </c>
      <c r="V4" s="197">
        <f>IF(净值列表!V3="","",净值列表!V4/净值列表!V3-1)</f>
        <v>9.9930048965690688E-5</v>
      </c>
      <c r="W4" s="197" t="str">
        <f>IF(净值列表!W3="","",净值列表!W4/净值列表!W3-1)</f>
        <v/>
      </c>
      <c r="X4" s="197" t="str">
        <f>IF(净值列表!X3="","",净值列表!X4/净值列表!X3-1)</f>
        <v/>
      </c>
      <c r="Y4" s="197">
        <f>IF(净值列表!Y3="","",净值列表!Y4/净值列表!Y3-1)</f>
        <v>0</v>
      </c>
      <c r="Z4" s="197" t="str">
        <f>IF(净值列表!Z3="","",净值列表!Z4/净值列表!Z3-1)</f>
        <v/>
      </c>
      <c r="AA4" s="197" t="str">
        <f>IF(净值列表!AA3="","",净值列表!AA4/净值列表!AA3-1)</f>
        <v/>
      </c>
      <c r="AB4" s="197" t="str">
        <f>IF(净值列表!AB3="","",净值列表!AB4/净值列表!AB3-1)</f>
        <v/>
      </c>
      <c r="AC4" s="197" t="str">
        <f>IF(净值列表!AC3="","",净值列表!AC4/净值列表!AC3-1)</f>
        <v/>
      </c>
      <c r="AD4" s="197">
        <f>IF(净值列表!AD3="","",净值列表!AD4/净值列表!AD3-1)</f>
        <v>0</v>
      </c>
      <c r="AE4" s="197">
        <f>IF(净值列表!AE3="","",净值列表!AE4/净值列表!AE3-1)</f>
        <v>9.9800399201654955E-5</v>
      </c>
      <c r="AF4" s="197">
        <f>IF(净值列表!AF3="","",净值列表!AF4/净值列表!AF3-1)</f>
        <v>0</v>
      </c>
      <c r="AG4" s="197" t="str">
        <f>IF(净值列表!AG3="","",净值列表!AG4/净值列表!AG3-1)</f>
        <v/>
      </c>
      <c r="AH4" s="197" t="str">
        <f>IF(净值列表!AH3="","",净值列表!AH4/净值列表!AH3-1)</f>
        <v/>
      </c>
      <c r="AI4" s="197">
        <f>IF(净值列表!AI3="","",净值列表!AI4/净值列表!AI3-1)</f>
        <v>0</v>
      </c>
      <c r="AJ4" s="198">
        <f>IF(净值列表!AJ3="","",净值列表!AJ4/净值列表!AJ3-1)</f>
        <v>1.9892580067626398E-4</v>
      </c>
      <c r="AL4" s="110" t="s">
        <v>4281</v>
      </c>
      <c r="AM4" s="111">
        <v>5.0333357471750748</v>
      </c>
    </row>
    <row r="5" spans="1:39">
      <c r="A5" s="196" t="s">
        <v>4441</v>
      </c>
      <c r="B5" s="197">
        <f>IF(净值列表!B4="","",净值列表!B5/净值列表!B4-1)</f>
        <v>0</v>
      </c>
      <c r="C5" s="197">
        <f>IF(净值列表!C4="","",净值列表!C5/净值列表!C4-1)</f>
        <v>1.8660197798103795E-4</v>
      </c>
      <c r="D5" s="197">
        <f>IF(净值列表!D4="","",净值列表!D5/净值列表!D4-1)</f>
        <v>0</v>
      </c>
      <c r="E5" s="197">
        <f>IF(净值列表!E4="","",净值列表!E5/净值列表!E4-1)</f>
        <v>0</v>
      </c>
      <c r="F5" s="197">
        <f>IF(净值列表!F4="","",净值列表!F5/净值列表!F4-1)</f>
        <v>9.7106234220323273E-5</v>
      </c>
      <c r="G5" s="197">
        <f>IF(净值列表!G4="","",净值列表!G5/净值列表!G4-1)</f>
        <v>0</v>
      </c>
      <c r="H5" s="197">
        <f>IF(净值列表!H4="","",净值列表!H5/净值列表!H4-1)</f>
        <v>0</v>
      </c>
      <c r="I5" s="197">
        <f>IF(净值列表!I4="","",净值列表!I5/净值列表!I4-1)</f>
        <v>0</v>
      </c>
      <c r="J5" s="197">
        <f>IF(净值列表!J4="","",净值列表!J5/净值列表!J4-1)</f>
        <v>0</v>
      </c>
      <c r="K5" s="197">
        <f>IF(净值列表!K4="","",净值列表!K5/净值列表!K4-1)</f>
        <v>0</v>
      </c>
      <c r="L5" s="197">
        <f>IF(净值列表!L4="","",净值列表!L5/净值列表!L4-1)</f>
        <v>0</v>
      </c>
      <c r="M5" s="197">
        <f>IF(净值列表!M4="","",净值列表!M5/净值列表!M4-1)</f>
        <v>0</v>
      </c>
      <c r="N5" s="197">
        <f>IF(净值列表!N4="","",净值列表!N5/净值列表!N4-1)</f>
        <v>0</v>
      </c>
      <c r="O5" s="197">
        <f>IF(净值列表!O4="","",净值列表!O5/净值列表!O4-1)</f>
        <v>0</v>
      </c>
      <c r="P5" s="197">
        <f>IF(净值列表!P4="","",净值列表!P5/净值列表!P4-1)</f>
        <v>0</v>
      </c>
      <c r="Q5" s="197">
        <f>IF(净值列表!Q4="","",净值列表!Q5/净值列表!Q4-1)</f>
        <v>0</v>
      </c>
      <c r="R5" s="197">
        <f>IF(净值列表!R4="","",净值列表!R5/净值列表!R4-1)</f>
        <v>0</v>
      </c>
      <c r="S5" s="197">
        <f>IF(净值列表!S4="","",净值列表!S5/净值列表!S4-1)</f>
        <v>0</v>
      </c>
      <c r="T5" s="197">
        <f>IF(净值列表!T4="","",净值列表!T5/净值列表!T4-1)</f>
        <v>0</v>
      </c>
      <c r="U5" s="197">
        <f>IF(净值列表!U4="","",净值列表!U5/净值列表!U4-1)</f>
        <v>9.9890120867085486E-5</v>
      </c>
      <c r="V5" s="197">
        <f>IF(净值列表!V4="","",净值列表!V5/净值列表!V4-1)</f>
        <v>9.9920063948877313E-5</v>
      </c>
      <c r="W5" s="197" t="str">
        <f>IF(净值列表!W4="","",净值列表!W5/净值列表!W4-1)</f>
        <v/>
      </c>
      <c r="X5" s="197" t="str">
        <f>IF(净值列表!X4="","",净值列表!X5/净值列表!X4-1)</f>
        <v/>
      </c>
      <c r="Y5" s="197">
        <f>IF(净值列表!Y4="","",净值列表!Y5/净值列表!Y4-1)</f>
        <v>0</v>
      </c>
      <c r="Z5" s="197" t="str">
        <f>IF(净值列表!Z4="","",净值列表!Z5/净值列表!Z4-1)</f>
        <v/>
      </c>
      <c r="AA5" s="197" t="str">
        <f>IF(净值列表!AA4="","",净值列表!AA5/净值列表!AA4-1)</f>
        <v/>
      </c>
      <c r="AB5" s="197" t="str">
        <f>IF(净值列表!AB4="","",净值列表!AB5/净值列表!AB4-1)</f>
        <v/>
      </c>
      <c r="AC5" s="197" t="str">
        <f>IF(净值列表!AC4="","",净值列表!AC5/净值列表!AC4-1)</f>
        <v/>
      </c>
      <c r="AD5" s="197">
        <f>IF(净值列表!AD4="","",净值列表!AD5/净值列表!AD4-1)</f>
        <v>0</v>
      </c>
      <c r="AE5" s="197">
        <f>IF(净值列表!AE4="","",净值列表!AE5/净值列表!AE4-1)</f>
        <v>9.9790440075908649E-5</v>
      </c>
      <c r="AF5" s="197">
        <f>IF(净值列表!AF4="","",净值列表!AF5/净值列表!AF4-1)</f>
        <v>0</v>
      </c>
      <c r="AG5" s="197" t="str">
        <f>IF(净值列表!AG4="","",净值列表!AG5/净值列表!AG4-1)</f>
        <v/>
      </c>
      <c r="AH5" s="197" t="str">
        <f>IF(净值列表!AH4="","",净值列表!AH5/净值列表!AH4-1)</f>
        <v/>
      </c>
      <c r="AI5" s="197">
        <f>IF(净值列表!AI4="","",净值列表!AI5/净值列表!AI4-1)</f>
        <v>0</v>
      </c>
      <c r="AJ5" s="198">
        <f>IF(净值列表!AJ4="","",净值列表!AJ5/净值列表!AJ4-1)</f>
        <v>1.9888623707231545E-4</v>
      </c>
      <c r="AL5" s="110" t="s">
        <v>4282</v>
      </c>
      <c r="AM5" s="111">
        <v>6.4300493026384578</v>
      </c>
    </row>
    <row r="6" spans="1:39">
      <c r="A6" s="196" t="s">
        <v>4442</v>
      </c>
      <c r="B6" s="197">
        <f>IF(净值列表!B5="","",净值列表!B6/净值列表!B5-1)</f>
        <v>0</v>
      </c>
      <c r="C6" s="197">
        <f>IF(净值列表!C5="","",净值列表!C6/净值列表!C5-1)</f>
        <v>9.3283582089487282E-5</v>
      </c>
      <c r="D6" s="197">
        <f>IF(净值列表!D5="","",净值列表!D6/净值列表!D5-1)</f>
        <v>0</v>
      </c>
      <c r="E6" s="197">
        <f>IF(净值列表!E5="","",净值列表!E6/净值列表!E5-1)</f>
        <v>0</v>
      </c>
      <c r="F6" s="197">
        <f>IF(净值列表!F5="","",净值列表!F6/净值列表!F5-1)</f>
        <v>9.7096805515173301E-5</v>
      </c>
      <c r="G6" s="197">
        <f>IF(净值列表!G5="","",净值列表!G6/净值列表!G5-1)</f>
        <v>0</v>
      </c>
      <c r="H6" s="197">
        <f>IF(净值列表!H5="","",净值列表!H6/净值列表!H5-1)</f>
        <v>0</v>
      </c>
      <c r="I6" s="197">
        <f>IF(净值列表!I5="","",净值列表!I6/净值列表!I5-1)</f>
        <v>0</v>
      </c>
      <c r="J6" s="197">
        <f>IF(净值列表!J5="","",净值列表!J6/净值列表!J5-1)</f>
        <v>0</v>
      </c>
      <c r="K6" s="197">
        <f>IF(净值列表!K5="","",净值列表!K6/净值列表!K5-1)</f>
        <v>0</v>
      </c>
      <c r="L6" s="197">
        <f>IF(净值列表!L5="","",净值列表!L6/净值列表!L5-1)</f>
        <v>0</v>
      </c>
      <c r="M6" s="197">
        <f>IF(净值列表!M5="","",净值列表!M6/净值列表!M5-1)</f>
        <v>0</v>
      </c>
      <c r="N6" s="197">
        <f>IF(净值列表!N5="","",净值列表!N6/净值列表!N5-1)</f>
        <v>0</v>
      </c>
      <c r="O6" s="197">
        <f>IF(净值列表!O5="","",净值列表!O6/净值列表!O5-1)</f>
        <v>0</v>
      </c>
      <c r="P6" s="197">
        <f>IF(净值列表!P5="","",净值列表!P6/净值列表!P5-1)</f>
        <v>0</v>
      </c>
      <c r="Q6" s="197">
        <f>IF(净值列表!Q5="","",净值列表!Q6/净值列表!Q5-1)</f>
        <v>0</v>
      </c>
      <c r="R6" s="197">
        <f>IF(净值列表!R5="","",净值列表!R6/净值列表!R5-1)</f>
        <v>0</v>
      </c>
      <c r="S6" s="197">
        <f>IF(净值列表!S5="","",净值列表!S6/净值列表!S5-1)</f>
        <v>0</v>
      </c>
      <c r="T6" s="197">
        <f>IF(净值列表!T5="","",净值列表!T6/净值列表!T5-1)</f>
        <v>0</v>
      </c>
      <c r="U6" s="197">
        <f>IF(净值列表!U5="","",净值列表!U6/净值列表!U5-1)</f>
        <v>9.9880143827446588E-5</v>
      </c>
      <c r="V6" s="197">
        <f>IF(净值列表!V5="","",净值列表!V6/净值列表!V5-1)</f>
        <v>9.9910080927134715E-5</v>
      </c>
      <c r="W6" s="197" t="str">
        <f>IF(净值列表!W5="","",净值列表!W6/净值列表!W5-1)</f>
        <v/>
      </c>
      <c r="X6" s="197" t="str">
        <f>IF(净值列表!X5="","",净值列表!X6/净值列表!X5-1)</f>
        <v/>
      </c>
      <c r="Y6" s="197">
        <f>IF(净值列表!Y5="","",净值列表!Y6/净值列表!Y5-1)</f>
        <v>0</v>
      </c>
      <c r="Z6" s="197" t="str">
        <f>IF(净值列表!Z5="","",净值列表!Z6/净值列表!Z5-1)</f>
        <v/>
      </c>
      <c r="AA6" s="197" t="str">
        <f>IF(净值列表!AA5="","",净值列表!AA6/净值列表!AA5-1)</f>
        <v/>
      </c>
      <c r="AB6" s="197" t="str">
        <f>IF(净值列表!AB5="","",净值列表!AB6/净值列表!AB5-1)</f>
        <v/>
      </c>
      <c r="AC6" s="197" t="str">
        <f>IF(净值列表!AC5="","",净值列表!AC6/净值列表!AC5-1)</f>
        <v/>
      </c>
      <c r="AD6" s="197">
        <f>IF(净值列表!AD5="","",净值列表!AD6/净值列表!AD5-1)</f>
        <v>0</v>
      </c>
      <c r="AE6" s="197">
        <f>IF(净值列表!AE5="","",净值列表!AE6/净值列表!AE5-1)</f>
        <v>9.9780482937461557E-5</v>
      </c>
      <c r="AF6" s="197">
        <f>IF(净值列表!AF5="","",净值列表!AF6/净值列表!AF5-1)</f>
        <v>0</v>
      </c>
      <c r="AG6" s="197" t="str">
        <f>IF(净值列表!AG5="","",净值列表!AG6/净值列表!AG5-1)</f>
        <v/>
      </c>
      <c r="AH6" s="197" t="str">
        <f>IF(净值列表!AH5="","",净值列表!AH6/净值列表!AH5-1)</f>
        <v/>
      </c>
      <c r="AI6" s="197">
        <f>IF(净值列表!AI5="","",净值列表!AI6/净值列表!AI5-1)</f>
        <v>0</v>
      </c>
      <c r="AJ6" s="198">
        <f>IF(净值列表!AJ5="","",净值列表!AJ6/净值列表!AJ5-1)</f>
        <v>1.9884668920266968E-4</v>
      </c>
      <c r="AL6" s="110" t="s">
        <v>4283</v>
      </c>
      <c r="AM6" s="111">
        <v>3.9900945513559001</v>
      </c>
    </row>
    <row r="7" spans="1:39">
      <c r="A7" s="196" t="s">
        <v>4443</v>
      </c>
      <c r="B7" s="197">
        <f>IF(净值列表!B6="","",净值列表!B7/净值列表!B6-1)</f>
        <v>0</v>
      </c>
      <c r="C7" s="197">
        <f>IF(净值列表!C6="","",净值列表!C7/净值列表!C6-1)</f>
        <v>1.8654976214893537E-4</v>
      </c>
      <c r="D7" s="197">
        <f>IF(净值列表!D6="","",净值列表!D7/净值列表!D6-1)</f>
        <v>0</v>
      </c>
      <c r="E7" s="197">
        <f>IF(净值列表!E6="","",净值列表!E7/净值列表!E6-1)</f>
        <v>0</v>
      </c>
      <c r="F7" s="197">
        <f>IF(净值列表!F6="","",净值列表!F7/净值列表!F6-1)</f>
        <v>1.9417475728156219E-4</v>
      </c>
      <c r="G7" s="197">
        <f>IF(净值列表!G6="","",净值列表!G7/净值列表!G6-1)</f>
        <v>0</v>
      </c>
      <c r="H7" s="197">
        <f>IF(净值列表!H6="","",净值列表!H7/净值列表!H6-1)</f>
        <v>0</v>
      </c>
      <c r="I7" s="197">
        <f>IF(净值列表!I6="","",净值列表!I7/净值列表!I6-1)</f>
        <v>0</v>
      </c>
      <c r="J7" s="197">
        <f>IF(净值列表!J6="","",净值列表!J7/净值列表!J6-1)</f>
        <v>0</v>
      </c>
      <c r="K7" s="197">
        <f>IF(净值列表!K6="","",净值列表!K7/净值列表!K6-1)</f>
        <v>0</v>
      </c>
      <c r="L7" s="197">
        <f>IF(净值列表!L6="","",净值列表!L7/净值列表!L6-1)</f>
        <v>0</v>
      </c>
      <c r="M7" s="197">
        <f>IF(净值列表!M6="","",净值列表!M7/净值列表!M6-1)</f>
        <v>0</v>
      </c>
      <c r="N7" s="197">
        <f>IF(净值列表!N6="","",净值列表!N7/净值列表!N6-1)</f>
        <v>0</v>
      </c>
      <c r="O7" s="197">
        <f>IF(净值列表!O6="","",净值列表!O7/净值列表!O6-1)</f>
        <v>0</v>
      </c>
      <c r="P7" s="197">
        <f>IF(净值列表!P6="","",净值列表!P7/净值列表!P6-1)</f>
        <v>0</v>
      </c>
      <c r="Q7" s="197">
        <f>IF(净值列表!Q6="","",净值列表!Q7/净值列表!Q6-1)</f>
        <v>0</v>
      </c>
      <c r="R7" s="197">
        <f>IF(净值列表!R6="","",净值列表!R7/净值列表!R6-1)</f>
        <v>0</v>
      </c>
      <c r="S7" s="197">
        <f>IF(净值列表!S6="","",净值列表!S7/净值列表!S6-1)</f>
        <v>0</v>
      </c>
      <c r="T7" s="197">
        <f>IF(净值列表!T6="","",净值列表!T7/净值列表!T6-1)</f>
        <v>0</v>
      </c>
      <c r="U7" s="197">
        <f>IF(净值列表!U6="","",净值列表!U7/净值列表!U6-1)</f>
        <v>0</v>
      </c>
      <c r="V7" s="197">
        <f>IF(净值列表!V6="","",净值列表!V7/净值列表!V6-1)</f>
        <v>9.9900099900240846E-5</v>
      </c>
      <c r="W7" s="197" t="str">
        <f>IF(净值列表!W6="","",净值列表!W7/净值列表!W6-1)</f>
        <v/>
      </c>
      <c r="X7" s="197" t="str">
        <f>IF(净值列表!X6="","",净值列表!X7/净值列表!X6-1)</f>
        <v/>
      </c>
      <c r="Y7" s="197">
        <f>IF(净值列表!Y6="","",净值列表!Y7/净值列表!Y6-1)</f>
        <v>0</v>
      </c>
      <c r="Z7" s="197" t="str">
        <f>IF(净值列表!Z6="","",净值列表!Z7/净值列表!Z6-1)</f>
        <v/>
      </c>
      <c r="AA7" s="197" t="str">
        <f>IF(净值列表!AA6="","",净值列表!AA7/净值列表!AA6-1)</f>
        <v/>
      </c>
      <c r="AB7" s="197" t="str">
        <f>IF(净值列表!AB6="","",净值列表!AB7/净值列表!AB6-1)</f>
        <v/>
      </c>
      <c r="AC7" s="197" t="str">
        <f>IF(净值列表!AC6="","",净值列表!AC7/净值列表!AC6-1)</f>
        <v/>
      </c>
      <c r="AD7" s="197">
        <f>IF(净值列表!AD6="","",净值列表!AD7/净值列表!AD6-1)</f>
        <v>0</v>
      </c>
      <c r="AE7" s="197">
        <f>IF(净值列表!AE6="","",净值列表!AE7/净值列表!AE6-1)</f>
        <v>9.9770527786091634E-5</v>
      </c>
      <c r="AF7" s="197">
        <f>IF(净值列表!AF6="","",净值列表!AF7/净值列表!AF6-1)</f>
        <v>0</v>
      </c>
      <c r="AG7" s="197" t="str">
        <f>IF(净值列表!AG6="","",净值列表!AG7/净值列表!AG6-1)</f>
        <v/>
      </c>
      <c r="AH7" s="197" t="str">
        <f>IF(净值列表!AH6="","",净值列表!AH7/净值列表!AH6-1)</f>
        <v/>
      </c>
      <c r="AI7" s="197">
        <f>IF(净值列表!AI6="","",净值列表!AI7/净值列表!AI6-1)</f>
        <v>0</v>
      </c>
      <c r="AJ7" s="198">
        <f>IF(净值列表!AJ6="","",净值列表!AJ7/净值列表!AJ6-1)</f>
        <v>1.9880715705755669E-4</v>
      </c>
      <c r="AL7" s="110" t="s">
        <v>4286</v>
      </c>
      <c r="AM7" s="111">
        <v>5.8062181133927879</v>
      </c>
    </row>
    <row r="8" spans="1:39">
      <c r="A8" s="196" t="s">
        <v>4444</v>
      </c>
      <c r="B8" s="197">
        <f>IF(净值列表!B7="","",净值列表!B8/净值列表!B7-1)</f>
        <v>0</v>
      </c>
      <c r="C8" s="197">
        <f>IF(净值列表!C7="","",净值列表!C8/净值列表!C7-1)</f>
        <v>1.8651496782617905E-4</v>
      </c>
      <c r="D8" s="197">
        <f>IF(净值列表!D7="","",净值列表!D8/净值列表!D7-1)</f>
        <v>0</v>
      </c>
      <c r="E8" s="197">
        <f>IF(净值列表!E7="","",净值列表!E8/净值列表!E7-1)</f>
        <v>0</v>
      </c>
      <c r="F8" s="197">
        <f>IF(净值列表!F7="","",净值列表!F8/净值列表!F7-1)</f>
        <v>9.7068530382493634E-5</v>
      </c>
      <c r="G8" s="197">
        <f>IF(净值列表!G7="","",净值列表!G8/净值列表!G7-1)</f>
        <v>0</v>
      </c>
      <c r="H8" s="197">
        <f>IF(净值列表!H7="","",净值列表!H8/净值列表!H7-1)</f>
        <v>0</v>
      </c>
      <c r="I8" s="197">
        <f>IF(净值列表!I7="","",净值列表!I8/净值列表!I7-1)</f>
        <v>0</v>
      </c>
      <c r="J8" s="197">
        <f>IF(净值列表!J7="","",净值列表!J8/净值列表!J7-1)</f>
        <v>0</v>
      </c>
      <c r="K8" s="197">
        <f>IF(净值列表!K7="","",净值列表!K8/净值列表!K7-1)</f>
        <v>0</v>
      </c>
      <c r="L8" s="197">
        <f>IF(净值列表!L7="","",净值列表!L8/净值列表!L7-1)</f>
        <v>0</v>
      </c>
      <c r="M8" s="197">
        <f>IF(净值列表!M7="","",净值列表!M8/净值列表!M7-1)</f>
        <v>0</v>
      </c>
      <c r="N8" s="197">
        <f>IF(净值列表!N7="","",净值列表!N8/净值列表!N7-1)</f>
        <v>0</v>
      </c>
      <c r="O8" s="197">
        <f>IF(净值列表!O7="","",净值列表!O8/净值列表!O7-1)</f>
        <v>0</v>
      </c>
      <c r="P8" s="197">
        <f>IF(净值列表!P7="","",净值列表!P8/净值列表!P7-1)</f>
        <v>0</v>
      </c>
      <c r="Q8" s="197">
        <f>IF(净值列表!Q7="","",净值列表!Q8/净值列表!Q7-1)</f>
        <v>0</v>
      </c>
      <c r="R8" s="197">
        <f>IF(净值列表!R7="","",净值列表!R8/净值列表!R7-1)</f>
        <v>0</v>
      </c>
      <c r="S8" s="197">
        <f>IF(净值列表!S7="","",净值列表!S8/净值列表!S7-1)</f>
        <v>0</v>
      </c>
      <c r="T8" s="197">
        <f>IF(净值列表!T7="","",净值列表!T8/净值列表!T7-1)</f>
        <v>0</v>
      </c>
      <c r="U8" s="197">
        <f>IF(净值列表!U7="","",净值列表!U8/净值列表!U7-1)</f>
        <v>9.987016878065802E-5</v>
      </c>
      <c r="V8" s="197">
        <f>IF(净值列表!V7="","",净值列表!V8/净值列表!V7-1)</f>
        <v>9.9890120867085486E-5</v>
      </c>
      <c r="W8" s="197" t="str">
        <f>IF(净值列表!W7="","",净值列表!W8/净值列表!W7-1)</f>
        <v/>
      </c>
      <c r="X8" s="197" t="str">
        <f>IF(净值列表!X7="","",净值列表!X8/净值列表!X7-1)</f>
        <v/>
      </c>
      <c r="Y8" s="197">
        <f>IF(净值列表!Y7="","",净值列表!Y8/净值列表!Y7-1)</f>
        <v>0</v>
      </c>
      <c r="Z8" s="197" t="str">
        <f>IF(净值列表!Z7="","",净值列表!Z8/净值列表!Z7-1)</f>
        <v/>
      </c>
      <c r="AA8" s="197" t="str">
        <f>IF(净值列表!AA7="","",净值列表!AA8/净值列表!AA7-1)</f>
        <v/>
      </c>
      <c r="AB8" s="197" t="str">
        <f>IF(净值列表!AB7="","",净值列表!AB8/净值列表!AB7-1)</f>
        <v/>
      </c>
      <c r="AC8" s="197" t="str">
        <f>IF(净值列表!AC7="","",净值列表!AC8/净值列表!AC7-1)</f>
        <v/>
      </c>
      <c r="AD8" s="197">
        <f>IF(净值列表!AD7="","",净值列表!AD8/净值列表!AD7-1)</f>
        <v>0</v>
      </c>
      <c r="AE8" s="197">
        <f>IF(净值列表!AE7="","",净值列表!AE8/净值列表!AE7-1)</f>
        <v>9.9760574620910702E-5</v>
      </c>
      <c r="AF8" s="197">
        <f>IF(净值列表!AF7="","",净值列表!AF8/净值列表!AF7-1)</f>
        <v>0</v>
      </c>
      <c r="AG8" s="197" t="str">
        <f>IF(净值列表!AG7="","",净值列表!AG8/净值列表!AG7-1)</f>
        <v/>
      </c>
      <c r="AH8" s="197" t="str">
        <f>IF(净值列表!AH7="","",净值列表!AH8/净值列表!AH7-1)</f>
        <v/>
      </c>
      <c r="AI8" s="197">
        <f>IF(净值列表!AI7="","",净值列表!AI8/净值列表!AI7-1)</f>
        <v>0</v>
      </c>
      <c r="AJ8" s="198">
        <f>IF(净值列表!AJ7="","",净值列表!AJ8/净值列表!AJ7-1)</f>
        <v>1.9876764062809471E-4</v>
      </c>
      <c r="AL8" s="110" t="s">
        <v>4287</v>
      </c>
      <c r="AM8" s="111">
        <v>4.0966397402826153</v>
      </c>
    </row>
    <row r="9" spans="1:39">
      <c r="A9" s="196" t="s">
        <v>4445</v>
      </c>
      <c r="B9" s="197">
        <f>IF(净值列表!B8="","",净值列表!B9/净值列表!B8-1)</f>
        <v>0</v>
      </c>
      <c r="C9" s="197">
        <f>IF(净值列表!C8="","",净值列表!C9/净值列表!C8-1)</f>
        <v>9.324009324007676E-5</v>
      </c>
      <c r="D9" s="197">
        <f>IF(净值列表!D8="","",净值列表!D9/净值列表!D8-1)</f>
        <v>0</v>
      </c>
      <c r="E9" s="197">
        <f>IF(净值列表!E8="","",净值列表!E9/净值列表!E8-1)</f>
        <v>0</v>
      </c>
      <c r="F9" s="197">
        <f>IF(净值列表!F8="","",净值列表!F9/净值列表!F8-1)</f>
        <v>1.9411821799475426E-4</v>
      </c>
      <c r="G9" s="197">
        <f>IF(净值列表!G8="","",净值列表!G9/净值列表!G8-1)</f>
        <v>0</v>
      </c>
      <c r="H9" s="197">
        <f>IF(净值列表!H8="","",净值列表!H9/净值列表!H8-1)</f>
        <v>0</v>
      </c>
      <c r="I9" s="197">
        <f>IF(净值列表!I8="","",净值列表!I9/净值列表!I8-1)</f>
        <v>0</v>
      </c>
      <c r="J9" s="197">
        <f>IF(净值列表!J8="","",净值列表!J9/净值列表!J8-1)</f>
        <v>0</v>
      </c>
      <c r="K9" s="197">
        <f>IF(净值列表!K8="","",净值列表!K9/净值列表!K8-1)</f>
        <v>0</v>
      </c>
      <c r="L9" s="197">
        <f>IF(净值列表!L8="","",净值列表!L9/净值列表!L8-1)</f>
        <v>0</v>
      </c>
      <c r="M9" s="197">
        <f>IF(净值列表!M8="","",净值列表!M9/净值列表!M8-1)</f>
        <v>0</v>
      </c>
      <c r="N9" s="197">
        <f>IF(净值列表!N8="","",净值列表!N9/净值列表!N8-1)</f>
        <v>0</v>
      </c>
      <c r="O9" s="197">
        <f>IF(净值列表!O8="","",净值列表!O9/净值列表!O8-1)</f>
        <v>0</v>
      </c>
      <c r="P9" s="197">
        <f>IF(净值列表!P8="","",净值列表!P9/净值列表!P8-1)</f>
        <v>0</v>
      </c>
      <c r="Q9" s="197">
        <f>IF(净值列表!Q8="","",净值列表!Q9/净值列表!Q8-1)</f>
        <v>0</v>
      </c>
      <c r="R9" s="197">
        <f>IF(净值列表!R8="","",净值列表!R9/净值列表!R8-1)</f>
        <v>0</v>
      </c>
      <c r="S9" s="197">
        <f>IF(净值列表!S8="","",净值列表!S9/净值列表!S8-1)</f>
        <v>0</v>
      </c>
      <c r="T9" s="197">
        <f>IF(净值列表!T8="","",净值列表!T9/净值列表!T8-1)</f>
        <v>0</v>
      </c>
      <c r="U9" s="197">
        <f>IF(净值列表!U8="","",净值列表!U9/净值列表!U8-1)</f>
        <v>9.9860195726053647E-5</v>
      </c>
      <c r="V9" s="197">
        <f>IF(净值列表!V8="","",净值列表!V9/净值列表!V8-1)</f>
        <v>9.9880143827446588E-5</v>
      </c>
      <c r="W9" s="197" t="str">
        <f>IF(净值列表!W8="","",净值列表!W9/净值列表!W8-1)</f>
        <v/>
      </c>
      <c r="X9" s="197" t="str">
        <f>IF(净值列表!X8="","",净值列表!X9/净值列表!X8-1)</f>
        <v/>
      </c>
      <c r="Y9" s="197">
        <f>IF(净值列表!Y8="","",净值列表!Y9/净值列表!Y8-1)</f>
        <v>0</v>
      </c>
      <c r="Z9" s="197" t="str">
        <f>IF(净值列表!Z8="","",净值列表!Z9/净值列表!Z8-1)</f>
        <v/>
      </c>
      <c r="AA9" s="197" t="str">
        <f>IF(净值列表!AA8="","",净值列表!AA9/净值列表!AA8-1)</f>
        <v/>
      </c>
      <c r="AB9" s="197" t="str">
        <f>IF(净值列表!AB8="","",净值列表!AB9/净值列表!AB8-1)</f>
        <v/>
      </c>
      <c r="AC9" s="197" t="str">
        <f>IF(净值列表!AC8="","",净值列表!AC9/净值列表!AC8-1)</f>
        <v/>
      </c>
      <c r="AD9" s="197">
        <f>IF(净值列表!AD8="","",净值列表!AD9/净值列表!AD8-1)</f>
        <v>0</v>
      </c>
      <c r="AE9" s="197">
        <f>IF(净值列表!AE8="","",净值列表!AE9/净值列表!AE8-1)</f>
        <v>9.9750623441474673E-5</v>
      </c>
      <c r="AF9" s="197">
        <f>IF(净值列表!AF8="","",净值列表!AF9/净值列表!AF8-1)</f>
        <v>0</v>
      </c>
      <c r="AG9" s="197" t="str">
        <f>IF(净值列表!AG8="","",净值列表!AG9/净值列表!AG8-1)</f>
        <v/>
      </c>
      <c r="AH9" s="197" t="str">
        <f>IF(净值列表!AH8="","",净值列表!AH9/净值列表!AH8-1)</f>
        <v/>
      </c>
      <c r="AI9" s="197">
        <f>IF(净值列表!AI8="","",净值列表!AI9/净值列表!AI8-1)</f>
        <v>0</v>
      </c>
      <c r="AJ9" s="198">
        <f>IF(净值列表!AJ8="","",净值列表!AJ9/净值列表!AJ8-1)</f>
        <v>1.9872813990451377E-4</v>
      </c>
      <c r="AL9" s="110" t="s">
        <v>4288</v>
      </c>
      <c r="AM9" s="111">
        <v>8.3515187896560779</v>
      </c>
    </row>
    <row r="10" spans="1:39">
      <c r="A10" s="196" t="s">
        <v>4446</v>
      </c>
      <c r="B10" s="197">
        <f>IF(净值列表!B9="","",净值列表!B10/净值列表!B9-1)</f>
        <v>7.6023947543468751E-4</v>
      </c>
      <c r="C10" s="197">
        <f>IF(净值列表!C9="","",净值列表!C10/净值列表!C9-1)</f>
        <v>0</v>
      </c>
      <c r="D10" s="197">
        <f>IF(净值列表!D9="","",净值列表!D10/净值列表!D9-1)</f>
        <v>8.4522915101437057E-4</v>
      </c>
      <c r="E10" s="197">
        <f>IF(净值列表!E9="","",净值列表!E10/净值列表!E9-1)</f>
        <v>8.5275724843669742E-4</v>
      </c>
      <c r="F10" s="197">
        <f>IF(净值列表!F9="","",净值列表!F10/净值列表!F9-1)</f>
        <v>-9.7040271712756088E-5</v>
      </c>
      <c r="G10" s="197">
        <f>IF(净值列表!G9="","",净值列表!G10/净值列表!G9-1)</f>
        <v>6.89587232785005E-4</v>
      </c>
      <c r="H10" s="197">
        <f>IF(净值列表!H9="","",净值列表!H10/净值列表!H9-1)</f>
        <v>9.5849707658413053E-4</v>
      </c>
      <c r="I10" s="197">
        <f>IF(净值列表!I9="","",净值列表!I10/净值列表!I9-1)</f>
        <v>1.1583011583009561E-3</v>
      </c>
      <c r="J10" s="197">
        <f>IF(净值列表!J9="","",净值列表!J10/净值列表!J9-1)</f>
        <v>1.1645962732920179E-3</v>
      </c>
      <c r="K10" s="197">
        <f>IF(净值列表!K9="","",净值列表!K10/净值列表!K9-1)</f>
        <v>1.0672358591250486E-3</v>
      </c>
      <c r="L10" s="197">
        <f>IF(净值列表!L9="","",净值列表!L10/净值列表!L9-1)</f>
        <v>9.7115664756719511E-4</v>
      </c>
      <c r="M10" s="197">
        <f>IF(净值列表!M9="","",净值列表!M10/净值列表!M9-1)</f>
        <v>2.9311187103076008E-4</v>
      </c>
      <c r="N10" s="197">
        <f>IF(净值列表!N9="","",净值列表!N10/净值列表!N9-1)</f>
        <v>9.810654370645544E-4</v>
      </c>
      <c r="O10" s="197">
        <f>IF(净值列表!O9="","",净值列表!O10/净值列表!O9-1)</f>
        <v>1.0774806543247806E-3</v>
      </c>
      <c r="P10" s="197">
        <f>IF(净值列表!P9="","",净值列表!P10/净值列表!P9-1)</f>
        <v>1.090404440919901E-3</v>
      </c>
      <c r="Q10" s="197">
        <f>IF(净值列表!Q9="","",净值列表!Q10/净值列表!Q9-1)</f>
        <v>1.08108108108107E-3</v>
      </c>
      <c r="R10" s="197">
        <f>IF(净值列表!R9="","",净值列表!R10/净值列表!R9-1)</f>
        <v>1.1892963330031314E-3</v>
      </c>
      <c r="S10" s="197">
        <f>IF(净值列表!S9="","",净值列表!S10/净值列表!S9-1)</f>
        <v>1.2934036414284922E-3</v>
      </c>
      <c r="T10" s="197">
        <f>IF(净值列表!T9="","",净值列表!T10/净值列表!T9-1)</f>
        <v>7.9744816586924117E-4</v>
      </c>
      <c r="U10" s="197">
        <f>IF(净值列表!U9="","",净值列表!U10/净值列表!U9-1)</f>
        <v>9.9850224662967335E-5</v>
      </c>
      <c r="V10" s="197">
        <f>IF(净值列表!V9="","",净值列表!V10/净值列表!V9-1)</f>
        <v>9.987016878065802E-5</v>
      </c>
      <c r="W10" s="197" t="str">
        <f>IF(净值列表!W9="","",净值列表!W10/净值列表!W9-1)</f>
        <v/>
      </c>
      <c r="X10" s="197" t="str">
        <f>IF(净值列表!X9="","",净值列表!X10/净值列表!X9-1)</f>
        <v/>
      </c>
      <c r="Y10" s="197">
        <f>IF(净值列表!Y9="","",净值列表!Y10/净值列表!Y9-1)</f>
        <v>0</v>
      </c>
      <c r="Z10" s="197" t="str">
        <f>IF(净值列表!Z9="","",净值列表!Z10/净值列表!Z9-1)</f>
        <v/>
      </c>
      <c r="AA10" s="197" t="str">
        <f>IF(净值列表!AA9="","",净值列表!AA10/净值列表!AA9-1)</f>
        <v/>
      </c>
      <c r="AB10" s="197" t="str">
        <f>IF(净值列表!AB9="","",净值列表!AB10/净值列表!AB9-1)</f>
        <v/>
      </c>
      <c r="AC10" s="197" t="str">
        <f>IF(净值列表!AC9="","",净值列表!AC10/净值列表!AC9-1)</f>
        <v/>
      </c>
      <c r="AD10" s="197">
        <f>IF(净值列表!AD9="","",净值列表!AD10/净值列表!AD9-1)</f>
        <v>2.877421830040916E-4</v>
      </c>
      <c r="AE10" s="197">
        <f>IF(净值列表!AE9="","",净值列表!AE10/净值列表!AE9-1)</f>
        <v>1.9948134849379073E-4</v>
      </c>
      <c r="AF10" s="197">
        <f>IF(净值列表!AF9="","",净值列表!AF10/净值列表!AF9-1)</f>
        <v>-1.2473613509883519E-3</v>
      </c>
      <c r="AG10" s="197" t="str">
        <f>IF(净值列表!AG9="","",净值列表!AG10/净值列表!AG9-1)</f>
        <v/>
      </c>
      <c r="AH10" s="197" t="str">
        <f>IF(净值列表!AH9="","",净值列表!AH10/净值列表!AH9-1)</f>
        <v/>
      </c>
      <c r="AI10" s="197">
        <f>IF(净值列表!AI9="","",净值列表!AI10/净值列表!AI9-1)</f>
        <v>5.7066768118718691E-4</v>
      </c>
      <c r="AJ10" s="198">
        <f>IF(净值列表!AJ9="","",净值列表!AJ10/净值列表!AJ9-1)</f>
        <v>1.9868865487771004E-4</v>
      </c>
      <c r="AL10" s="110" t="s">
        <v>4289</v>
      </c>
      <c r="AM10" s="111">
        <v>5.9852631217413279</v>
      </c>
    </row>
    <row r="11" spans="1:39">
      <c r="A11" s="196" t="s">
        <v>4447</v>
      </c>
      <c r="B11" s="197">
        <f>IF(净值列表!B10="","",净值列表!B11/净值列表!B10-1)</f>
        <v>1.8991548760793897E-4</v>
      </c>
      <c r="C11" s="197">
        <f>IF(净值列表!C10="","",净值列表!C11/净值列表!C10-1)</f>
        <v>1.8646280067113885E-4</v>
      </c>
      <c r="D11" s="197">
        <f>IF(净值列表!D10="","",净值列表!D11/净值列表!D10-1)</f>
        <v>9.3835038003087234E-5</v>
      </c>
      <c r="E11" s="197">
        <f>IF(净值列表!E10="","",净值列表!E11/净值列表!E10-1)</f>
        <v>1.8934014957872058E-4</v>
      </c>
      <c r="F11" s="197">
        <f>IF(净值列表!F10="","",净值列表!F11/净值列表!F10-1)</f>
        <v>1.9409937888203999E-4</v>
      </c>
      <c r="G11" s="197">
        <f>IF(净值列表!G10="","",净值列表!G11/净值列表!G10-1)</f>
        <v>9.8444575703959813E-5</v>
      </c>
      <c r="H11" s="197">
        <f>IF(净值列表!H10="","",净值列表!H11/净值列表!H10-1)</f>
        <v>9.5757923968209369E-5</v>
      </c>
      <c r="I11" s="197">
        <f>IF(净值列表!I10="","",净值列表!I11/净值列表!I10-1)</f>
        <v>9.6413420748397982E-5</v>
      </c>
      <c r="J11" s="197">
        <f>IF(净值列表!J10="","",净值列表!J11/净值列表!J10-1)</f>
        <v>1.9387359441647156E-4</v>
      </c>
      <c r="K11" s="197">
        <f>IF(净值列表!K10="","",净值列表!K11/净值列表!K10-1)</f>
        <v>1.938360147315521E-4</v>
      </c>
      <c r="L11" s="197">
        <f>IF(净值列表!L10="","",净值列表!L11/净值列表!L10-1)</f>
        <v>3.8808576695448238E-4</v>
      </c>
      <c r="M11" s="197">
        <f>IF(净值列表!M10="","",净值列表!M11/净值列表!M10-1)</f>
        <v>0</v>
      </c>
      <c r="N11" s="197">
        <f>IF(净值列表!N10="","",净值列表!N11/净值列表!N10-1)</f>
        <v>9.8010389101288453E-5</v>
      </c>
      <c r="O11" s="197">
        <f>IF(净值列表!O10="","",净值列表!O11/净值列表!O10-1)</f>
        <v>0</v>
      </c>
      <c r="P11" s="197">
        <f>IF(净值列表!P10="","",净值列表!P11/净值列表!P10-1)</f>
        <v>9.9019704921321505E-5</v>
      </c>
      <c r="Q11" s="197">
        <f>IF(净值列表!Q10="","",净值列表!Q11/净值列表!Q10-1)</f>
        <v>9.8173964264702818E-5</v>
      </c>
      <c r="R11" s="197">
        <f>IF(净值列表!R10="","",净值列表!R11/净值列表!R10-1)</f>
        <v>2.969708968521001E-4</v>
      </c>
      <c r="S11" s="197">
        <f>IF(净值列表!S10="","",净值列表!S11/净值列表!S10-1)</f>
        <v>1.9872813990451377E-4</v>
      </c>
      <c r="T11" s="197">
        <f>IF(净值列表!T10="","",净值列表!T11/净值列表!T10-1)</f>
        <v>1.9920318725108466E-4</v>
      </c>
      <c r="U11" s="197">
        <f>IF(净值列表!U10="","",净值列表!U11/净值列表!U10-1)</f>
        <v>9.9840255590954996E-5</v>
      </c>
      <c r="V11" s="197">
        <f>IF(净值列表!V10="","",净值列表!V11/净值列表!V10-1)</f>
        <v>9.9860195726053647E-5</v>
      </c>
      <c r="W11" s="197" t="str">
        <f>IF(净值列表!W10="","",净值列表!W11/净值列表!W10-1)</f>
        <v/>
      </c>
      <c r="X11" s="197" t="str">
        <f>IF(净值列表!X10="","",净值列表!X11/净值列表!X10-1)</f>
        <v/>
      </c>
      <c r="Y11" s="197">
        <f>IF(净值列表!Y10="","",净值列表!Y11/净值列表!Y10-1)</f>
        <v>7.9976007197846144E-4</v>
      </c>
      <c r="Z11" s="197" t="str">
        <f>IF(净值列表!Z10="","",净值列表!Z11/净值列表!Z10-1)</f>
        <v/>
      </c>
      <c r="AA11" s="197" t="str">
        <f>IF(净值列表!AA10="","",净值列表!AA11/净值列表!AA10-1)</f>
        <v/>
      </c>
      <c r="AB11" s="197" t="str">
        <f>IF(净值列表!AB10="","",净值列表!AB11/净值列表!AB10-1)</f>
        <v/>
      </c>
      <c r="AC11" s="197" t="str">
        <f>IF(净值列表!AC10="","",净值列表!AC11/净值列表!AC10-1)</f>
        <v/>
      </c>
      <c r="AD11" s="197">
        <f>IF(净值列表!AD10="","",净值列表!AD11/净值列表!AD10-1)</f>
        <v>5.7531882251438127E-4</v>
      </c>
      <c r="AE11" s="197">
        <f>IF(净值列表!AE10="","",净值列表!AE11/净值列表!AE10-1)</f>
        <v>9.9720781810974657E-5</v>
      </c>
      <c r="AF11" s="197">
        <f>IF(净值列表!AF10="","",净值列表!AF11/净值列表!AF10-1)</f>
        <v>9.6070708041073871E-5</v>
      </c>
      <c r="AG11" s="197" t="str">
        <f>IF(净值列表!AG10="","",净值列表!AG11/净值列表!AG10-1)</f>
        <v/>
      </c>
      <c r="AH11" s="197" t="str">
        <f>IF(净值列表!AH10="","",净值列表!AH11/净值列表!AH10-1)</f>
        <v/>
      </c>
      <c r="AI11" s="197">
        <f>IF(净值列表!AI10="","",净值列表!AI11/净值列表!AI10-1)</f>
        <v>2.8517110266146339E-4</v>
      </c>
      <c r="AJ11" s="198">
        <f>IF(净值列表!AJ10="","",净值列表!AJ11/净值列表!AJ10-1)</f>
        <v>1.9864918553835764E-4</v>
      </c>
      <c r="AL11" s="110" t="s">
        <v>4290</v>
      </c>
      <c r="AM11" s="111">
        <v>8.6935880949840598</v>
      </c>
    </row>
    <row r="12" spans="1:39">
      <c r="A12" s="196" t="s">
        <v>4448</v>
      </c>
      <c r="B12" s="197">
        <f>IF(净值列表!B11="","",净值列表!B12/净值列表!B11-1)</f>
        <v>1.8987942656423229E-4</v>
      </c>
      <c r="C12" s="197">
        <f>IF(净值列表!C11="","",净值列表!C12/净值列表!C11-1)</f>
        <v>2.796420581654413E-4</v>
      </c>
      <c r="D12" s="197">
        <f>IF(净值列表!D11="","",净值列表!D12/净值列表!D11-1)</f>
        <v>9.3826233815041959E-5</v>
      </c>
      <c r="E12" s="197">
        <f>IF(净值列表!E11="","",净值列表!E12/净值列表!E11-1)</f>
        <v>9.4652153336483025E-5</v>
      </c>
      <c r="F12" s="197">
        <f>IF(净值列表!F11="","",净值列表!F12/净值列表!F11-1)</f>
        <v>2.9109256743642398E-4</v>
      </c>
      <c r="G12" s="197">
        <f>IF(净值列表!G11="","",净值列表!G12/净值列表!G11-1)</f>
        <v>1.9686977064670153E-4</v>
      </c>
      <c r="H12" s="197">
        <f>IF(净值列表!H11="","",净值列表!H12/净值列表!H11-1)</f>
        <v>9.5748755266189534E-5</v>
      </c>
      <c r="I12" s="197">
        <f>IF(净值列表!I11="","",净值列表!I12/净值列表!I11-1)</f>
        <v>1.9280825219314401E-4</v>
      </c>
      <c r="J12" s="197">
        <f>IF(净值列表!J11="","",净值列表!J12/净值列表!J11-1)</f>
        <v>1.938360147315521E-4</v>
      </c>
      <c r="K12" s="197">
        <f>IF(净值列表!K11="","",净值列表!K12/净值列表!K11-1)</f>
        <v>9.6899224806268336E-5</v>
      </c>
      <c r="L12" s="197">
        <f>IF(净值列表!L11="","",净值列表!L12/净值列表!L11-1)</f>
        <v>2.9095141111445955E-4</v>
      </c>
      <c r="M12" s="197">
        <f>IF(净值列表!M11="","",净值列表!M12/净值列表!M11-1)</f>
        <v>9.7675327212387586E-5</v>
      </c>
      <c r="N12" s="197">
        <f>IF(净值列表!N11="","",净值列表!N12/净值列表!N11-1)</f>
        <v>9.8000784006346819E-5</v>
      </c>
      <c r="O12" s="197">
        <f>IF(净值列表!O11="","",净值列表!O12/净值列表!O11-1)</f>
        <v>1.0763209393345186E-3</v>
      </c>
      <c r="P12" s="197">
        <f>IF(净值列表!P11="","",净值列表!P12/净值列表!P11-1)</f>
        <v>9.9009900990099098E-5</v>
      </c>
      <c r="Q12" s="197">
        <f>IF(净值列表!Q11="","",净值列表!Q12/净值列表!Q11-1)</f>
        <v>6.8715028958488134E-4</v>
      </c>
      <c r="R12" s="197">
        <f>IF(净值列表!R11="","",净值列表!R12/净值列表!R11-1)</f>
        <v>9.8960910440260008E-5</v>
      </c>
      <c r="S12" s="197">
        <f>IF(净值列表!S11="","",净值列表!S12/净值列表!S11-1)</f>
        <v>9.9344327438855018E-5</v>
      </c>
      <c r="T12" s="197">
        <f>IF(净值列表!T11="","",净值列表!T12/净值列表!T11-1)</f>
        <v>9.9581756622280082E-5</v>
      </c>
      <c r="U12" s="197">
        <f>IF(净值列表!U11="","",净值列表!U12/净值列表!U11-1)</f>
        <v>0</v>
      </c>
      <c r="V12" s="197">
        <f>IF(净值列表!V11="","",净值列表!V12/净值列表!V11-1)</f>
        <v>9.9850224662967335E-5</v>
      </c>
      <c r="W12" s="197" t="str">
        <f>IF(净值列表!W11="","",净值列表!W12/净值列表!W11-1)</f>
        <v/>
      </c>
      <c r="X12" s="197" t="str">
        <f>IF(净值列表!X11="","",净值列表!X12/净值列表!X11-1)</f>
        <v/>
      </c>
      <c r="Y12" s="197">
        <f>IF(净值列表!Y11="","",净值列表!Y12/净值列表!Y11-1)</f>
        <v>9.9890120867085486E-5</v>
      </c>
      <c r="Z12" s="197" t="str">
        <f>IF(净值列表!Z11="","",净值列表!Z12/净值列表!Z11-1)</f>
        <v/>
      </c>
      <c r="AA12" s="197" t="str">
        <f>IF(净值列表!AA11="","",净值列表!AA12/净值列表!AA11-1)</f>
        <v/>
      </c>
      <c r="AB12" s="197" t="str">
        <f>IF(净值列表!AB11="","",净值列表!AB12/净值列表!AB11-1)</f>
        <v/>
      </c>
      <c r="AC12" s="197" t="str">
        <f>IF(净值列表!AC11="","",净值列表!AC12/净值列表!AC11-1)</f>
        <v/>
      </c>
      <c r="AD12" s="197">
        <f>IF(净值列表!AD11="","",净值列表!AD12/净值列表!AD11-1)</f>
        <v>2.8749401054151136E-4</v>
      </c>
      <c r="AE12" s="197">
        <f>IF(净值列表!AE11="","",净值列表!AE12/净值列表!AE11-1)</f>
        <v>1.9942167713660197E-4</v>
      </c>
      <c r="AF12" s="197">
        <f>IF(净值列表!AF11="","",净值列表!AF12/净值列表!AF11-1)</f>
        <v>1.0566762728148049E-3</v>
      </c>
      <c r="AG12" s="197" t="str">
        <f>IF(净值列表!AG11="","",净值列表!AG12/净值列表!AG11-1)</f>
        <v/>
      </c>
      <c r="AH12" s="197" t="str">
        <f>IF(净值列表!AH11="","",净值列表!AH12/净值列表!AH11-1)</f>
        <v/>
      </c>
      <c r="AI12" s="197">
        <f>IF(净值列表!AI11="","",净值列表!AI12/净值列表!AI11-1)</f>
        <v>4.7514967214667969E-4</v>
      </c>
      <c r="AJ12" s="198">
        <f>IF(净值列表!AJ11="","",净值列表!AJ12/净值列表!AJ11-1)</f>
        <v>1.9860973187713071E-4</v>
      </c>
      <c r="AL12" s="110" t="s">
        <v>4291</v>
      </c>
      <c r="AM12" s="111">
        <v>5.8165053413592354</v>
      </c>
    </row>
    <row r="13" spans="1:39">
      <c r="A13" s="196" t="s">
        <v>4449</v>
      </c>
      <c r="B13" s="197">
        <f>IF(净值列表!B12="","",净值列表!B13/净值列表!B12-1)</f>
        <v>9.4921689606008997E-5</v>
      </c>
      <c r="C13" s="197">
        <f>IF(净值列表!C12="","",净值列表!C13/净值列表!C12-1)</f>
        <v>0</v>
      </c>
      <c r="D13" s="197">
        <f>IF(净值列表!D12="","",净值列表!D13/净值列表!D12-1)</f>
        <v>-9.3817431278675478E-5</v>
      </c>
      <c r="E13" s="197">
        <f>IF(净值列表!E12="","",净值列表!E13/净值列表!E12-1)</f>
        <v>-9.4643195154286985E-5</v>
      </c>
      <c r="F13" s="197">
        <f>IF(净值列表!F12="","",净值列表!F13/净值列表!F12-1)</f>
        <v>0</v>
      </c>
      <c r="G13" s="197">
        <f>IF(净值列表!G12="","",净值列表!G13/净值列表!G12-1)</f>
        <v>9.8415510284333152E-5</v>
      </c>
      <c r="H13" s="197">
        <f>IF(净值列表!H12="","",净值列表!H13/净值列表!H12-1)</f>
        <v>1.9147917663953073E-4</v>
      </c>
      <c r="I13" s="197">
        <f>IF(净值列表!I12="","",净值列表!I13/净值列表!I12-1)</f>
        <v>9.6385542168730964E-5</v>
      </c>
      <c r="J13" s="197">
        <f>IF(净值列表!J12="","",净值列表!J13/净值列表!J12-1)</f>
        <v>9.6899224806268336E-5</v>
      </c>
      <c r="K13" s="197">
        <f>IF(净值列表!K12="","",净值列表!K13/净值列表!K12-1)</f>
        <v>1.9377967251243966E-4</v>
      </c>
      <c r="L13" s="197">
        <f>IF(净值列表!L12="","",净值列表!L13/净值列表!L12-1)</f>
        <v>3.8782237735102143E-4</v>
      </c>
      <c r="M13" s="197">
        <f>IF(净值列表!M12="","",净值列表!M13/净值列表!M12-1)</f>
        <v>9.7665787674561244E-5</v>
      </c>
      <c r="N13" s="197">
        <f>IF(净值列表!N12="","",净值列表!N13/净值列表!N12-1)</f>
        <v>9.7991180793677302E-5</v>
      </c>
      <c r="O13" s="197">
        <f>IF(净值列表!O12="","",净值列表!O13/净值列表!O12-1)</f>
        <v>2.9322646857599111E-4</v>
      </c>
      <c r="P13" s="197">
        <f>IF(净值列表!P12="","",净值列表!P13/净值列表!P12-1)</f>
        <v>9.9000098999990627E-5</v>
      </c>
      <c r="Q13" s="197">
        <f>IF(净值列表!Q12="","",净值列表!Q13/净值列表!Q12-1)</f>
        <v>4.9048459878364703E-4</v>
      </c>
      <c r="R13" s="197">
        <f>IF(净值列表!R12="","",净值列表!R13/净值列表!R12-1)</f>
        <v>1.9790223629523318E-4</v>
      </c>
      <c r="S13" s="197">
        <f>IF(净值列表!S12="","",净值列表!S13/净值列表!S12-1)</f>
        <v>9.9334459123801011E-5</v>
      </c>
      <c r="T13" s="197">
        <f>IF(净值列表!T12="","",净值列表!T13/净值列表!T12-1)</f>
        <v>9.9571841083223589E-5</v>
      </c>
      <c r="U13" s="197">
        <f>IF(净值列表!U12="","",净值列表!U13/净值列表!U12-1)</f>
        <v>9.983028850957254E-5</v>
      </c>
      <c r="V13" s="197">
        <f>IF(净值列表!V12="","",净值列表!V13/净值列表!V12-1)</f>
        <v>9.9840255590954996E-5</v>
      </c>
      <c r="W13" s="197">
        <f>IF(净值列表!W12="","",净值列表!W13/净值列表!W12-1)</f>
        <v>9.9999999999988987E-5</v>
      </c>
      <c r="X13" s="197" t="str">
        <f>IF(净值列表!X12="","",净值列表!X13/净值列表!X12-1)</f>
        <v/>
      </c>
      <c r="Y13" s="197">
        <f>IF(净值列表!Y12="","",净值列表!Y13/净值列表!Y12-1)</f>
        <v>0</v>
      </c>
      <c r="Z13" s="197" t="str">
        <f>IF(净值列表!Z12="","",净值列表!Z13/净值列表!Z12-1)</f>
        <v/>
      </c>
      <c r="AA13" s="197" t="str">
        <f>IF(净值列表!AA12="","",净值列表!AA13/净值列表!AA12-1)</f>
        <v/>
      </c>
      <c r="AB13" s="197" t="str">
        <f>IF(净值列表!AB12="","",净值列表!AB13/净值列表!AB12-1)</f>
        <v/>
      </c>
      <c r="AC13" s="197" t="str">
        <f>IF(净值列表!AC12="","",净值列表!AC13/净值列表!AC12-1)</f>
        <v/>
      </c>
      <c r="AD13" s="197">
        <f>IF(净值列表!AD12="","",净值列表!AD13/净值列表!AD12-1)</f>
        <v>3.8321517532091676E-4</v>
      </c>
      <c r="AE13" s="197">
        <f>IF(净值列表!AE12="","",净值列表!AE13/净值列表!AE12-1)</f>
        <v>9.9690958030196342E-5</v>
      </c>
      <c r="AF13" s="197">
        <f>IF(净值列表!AF12="","",净值列表!AF13/净值列表!AF12-1)</f>
        <v>3.4545629018329915E-3</v>
      </c>
      <c r="AG13" s="197" t="str">
        <f>IF(净值列表!AG12="","",净值列表!AG13/净值列表!AG12-1)</f>
        <v/>
      </c>
      <c r="AH13" s="197" t="str">
        <f>IF(净值列表!AH12="","",净值列表!AH13/净值列表!AH12-1)</f>
        <v/>
      </c>
      <c r="AI13" s="197">
        <f>IF(净值列表!AI12="","",净值列表!AI13/净值列表!AI12-1)</f>
        <v>-2.8495440729481292E-4</v>
      </c>
      <c r="AJ13" s="198">
        <f>IF(净值列表!AJ12="","",净值列表!AJ13/净值列表!AJ12-1)</f>
        <v>1.9857029388403724E-4</v>
      </c>
      <c r="AL13" s="110" t="s">
        <v>4292</v>
      </c>
      <c r="AM13" s="111">
        <v>6.3823474902855137</v>
      </c>
    </row>
    <row r="14" spans="1:39">
      <c r="A14" s="196" t="s">
        <v>4450</v>
      </c>
      <c r="B14" s="197">
        <f>IF(净值列表!B13="","",净值列表!B14/净值列表!B13-1)</f>
        <v>1.8982536066824984E-4</v>
      </c>
      <c r="C14" s="197">
        <f>IF(净值列表!C13="","",净值列表!C14/净值列表!C13-1)</f>
        <v>9.3187960115592716E-5</v>
      </c>
      <c r="D14" s="197">
        <f>IF(净值列表!D13="","",净值列表!D14/净值列表!D13-1)</f>
        <v>-9.3826233814930937E-5</v>
      </c>
      <c r="E14" s="197">
        <f>IF(净值列表!E13="","",净值列表!E14/净值列表!E13-1)</f>
        <v>9.4652153336483025E-5</v>
      </c>
      <c r="F14" s="197">
        <f>IF(净值列表!F13="","",净值列表!F14/净值列表!F13-1)</f>
        <v>9.7002619070751805E-5</v>
      </c>
      <c r="G14" s="197">
        <f>IF(净值列表!G13="","",净值列表!G14/净值列表!G13-1)</f>
        <v>9.8405825624814369E-5</v>
      </c>
      <c r="H14" s="197">
        <f>IF(净值列表!H13="","",净值列表!H14/净值列表!H13-1)</f>
        <v>9.572125969170564E-5</v>
      </c>
      <c r="I14" s="197">
        <f>IF(净值列表!I13="","",净值列表!I14/净值列表!I13-1)</f>
        <v>9.6376252891383629E-5</v>
      </c>
      <c r="J14" s="197">
        <f>IF(净值列表!J13="","",净值列表!J14/净值列表!J13-1)</f>
        <v>1.9377967251243966E-4</v>
      </c>
      <c r="K14" s="197">
        <f>IF(净值列表!K13="","",净值列表!K14/净值列表!K13-1)</f>
        <v>9.6871064612980007E-5</v>
      </c>
      <c r="L14" s="197">
        <f>IF(净值列表!L13="","",净值列表!L14/净值列表!L13-1)</f>
        <v>2.9075402209732815E-4</v>
      </c>
      <c r="M14" s="197">
        <f>IF(净值列表!M13="","",净值列表!M14/净值列表!M13-1)</f>
        <v>9.7656249999911182E-5</v>
      </c>
      <c r="N14" s="197">
        <f>IF(净值列表!N13="","",净值列表!N14/净值列表!N13-1)</f>
        <v>1.9596315892611571E-4</v>
      </c>
      <c r="O14" s="197">
        <f>IF(净值列表!O13="","",净值列表!O14/净值列表!O13-1)</f>
        <v>1.9542700801244983E-4</v>
      </c>
      <c r="P14" s="197">
        <f>IF(净值列表!P13="","",净值列表!P14/净值列表!P13-1)</f>
        <v>1.9798059790132605E-4</v>
      </c>
      <c r="Q14" s="197">
        <f>IF(净值列表!Q13="","",净值列表!Q14/净值列表!Q13-1)</f>
        <v>9.804882831643269E-5</v>
      </c>
      <c r="R14" s="197">
        <f>IF(净值列表!R13="","",净值列表!R14/净值列表!R13-1)</f>
        <v>1.9786307874958275E-4</v>
      </c>
      <c r="S14" s="197">
        <f>IF(净值列表!S13="","",净值列表!S14/净值列表!S13-1)</f>
        <v>9.9324592769178821E-5</v>
      </c>
      <c r="T14" s="197">
        <f>IF(净值列表!T13="","",净值列表!T14/净值列表!T13-1)</f>
        <v>9.9561927518809767E-5</v>
      </c>
      <c r="U14" s="197">
        <f>IF(净值列表!U13="","",净值列表!U14/净值列表!U13-1)</f>
        <v>9.9820323417931789E-5</v>
      </c>
      <c r="V14" s="197">
        <f>IF(净值列表!V13="","",净值列表!V14/净值列表!V13-1)</f>
        <v>9.983028850957254E-5</v>
      </c>
      <c r="W14" s="197">
        <f>IF(净值列表!W13="","",净值列表!W14/净值列表!W13-1)</f>
        <v>0</v>
      </c>
      <c r="X14" s="197" t="str">
        <f>IF(净值列表!X13="","",净值列表!X14/净值列表!X13-1)</f>
        <v/>
      </c>
      <c r="Y14" s="197">
        <f>IF(净值列表!Y13="","",净值列表!Y14/净值列表!Y13-1)</f>
        <v>9.9880143827446588E-5</v>
      </c>
      <c r="Z14" s="197" t="str">
        <f>IF(净值列表!Z13="","",净值列表!Z14/净值列表!Z13-1)</f>
        <v/>
      </c>
      <c r="AA14" s="197" t="str">
        <f>IF(净值列表!AA13="","",净值列表!AA14/净值列表!AA13-1)</f>
        <v/>
      </c>
      <c r="AB14" s="197" t="str">
        <f>IF(净值列表!AB13="","",净值列表!AB14/净值列表!AB13-1)</f>
        <v/>
      </c>
      <c r="AC14" s="197" t="str">
        <f>IF(净值列表!AC13="","",净值列表!AC14/净值列表!AC13-1)</f>
        <v/>
      </c>
      <c r="AD14" s="197">
        <f>IF(净值列表!AD13="","",净值列表!AD14/净值列表!AD13-1)</f>
        <v>4.7883547213167788E-4</v>
      </c>
      <c r="AE14" s="197">
        <f>IF(净值列表!AE13="","",净值列表!AE14/净值列表!AE13-1)</f>
        <v>0</v>
      </c>
      <c r="AF14" s="197">
        <f>IF(净值列表!AF13="","",净值列表!AF14/净值列表!AF13-1)</f>
        <v>1.4344458257624648E-3</v>
      </c>
      <c r="AG14" s="197" t="str">
        <f>IF(净值列表!AG13="","",净值列表!AG14/净值列表!AG13-1)</f>
        <v/>
      </c>
      <c r="AH14" s="197" t="str">
        <f>IF(净值列表!AH13="","",净值列表!AH14/净值列表!AH13-1)</f>
        <v/>
      </c>
      <c r="AI14" s="197">
        <f>IF(净值列表!AI13="","",净值列表!AI14/净值列表!AI13-1)</f>
        <v>-9.50118764845298E-5</v>
      </c>
      <c r="AJ14" s="198">
        <f>IF(净值列表!AJ13="","",净值列表!AJ14/净值列表!AJ13-1)</f>
        <v>1.9853087155041749E-4</v>
      </c>
      <c r="AL14" s="110" t="s">
        <v>4293</v>
      </c>
      <c r="AM14" s="111">
        <v>6.1693542756872173</v>
      </c>
    </row>
    <row r="15" spans="1:39">
      <c r="A15" s="196" t="s">
        <v>4451</v>
      </c>
      <c r="B15" s="197">
        <f>IF(净值列表!B14="","",净值列表!B15/净值列表!B14-1)</f>
        <v>0</v>
      </c>
      <c r="C15" s="197">
        <f>IF(净值列表!C14="","",净值列表!C15/净值列表!C14-1)</f>
        <v>9.3179276928756494E-5</v>
      </c>
      <c r="D15" s="197">
        <f>IF(净值列表!D14="","",净值列表!D15/净值列表!D14-1)</f>
        <v>0</v>
      </c>
      <c r="E15" s="197">
        <f>IF(净值列表!E14="","",净值列表!E15/净值列表!E14-1)</f>
        <v>0</v>
      </c>
      <c r="F15" s="197">
        <f>IF(净值列表!F14="","",净值列表!F15/净值列表!F14-1)</f>
        <v>9.6993210475293523E-5</v>
      </c>
      <c r="G15" s="197">
        <f>IF(净值列表!G14="","",净值列表!G15/净值列表!G14-1)</f>
        <v>0</v>
      </c>
      <c r="H15" s="197">
        <f>IF(净值列表!H14="","",净值列表!H15/净值列表!H14-1)</f>
        <v>0</v>
      </c>
      <c r="I15" s="197">
        <f>IF(净值列表!I14="","",净值列表!I15/净值列表!I14-1)</f>
        <v>0</v>
      </c>
      <c r="J15" s="197">
        <f>IF(净值列表!J14="","",净值列表!J15/净值列表!J14-1)</f>
        <v>0</v>
      </c>
      <c r="K15" s="197">
        <f>IF(净值列表!K14="","",净值列表!K15/净值列表!K14-1)</f>
        <v>0</v>
      </c>
      <c r="L15" s="197">
        <f>IF(净值列表!L14="","",净值列表!L15/净值列表!L14-1)</f>
        <v>9.6889836256108808E-5</v>
      </c>
      <c r="M15" s="197">
        <f>IF(净值列表!M14="","",净值列表!M15/净值列表!M14-1)</f>
        <v>0</v>
      </c>
      <c r="N15" s="197">
        <f>IF(净值列表!N14="","",净值列表!N15/净值列表!N14-1)</f>
        <v>0</v>
      </c>
      <c r="O15" s="197">
        <f>IF(净值列表!O14="","",净值列表!O15/净值列表!O14-1)</f>
        <v>0</v>
      </c>
      <c r="P15" s="197">
        <f>IF(净值列表!P14="","",净值列表!P15/净值列表!P14-1)</f>
        <v>0</v>
      </c>
      <c r="Q15" s="197">
        <f>IF(净值列表!Q14="","",净值列表!Q15/净值列表!Q14-1)</f>
        <v>9.8039215686185344E-5</v>
      </c>
      <c r="R15" s="197">
        <f>IF(净值列表!R14="","",净值列表!R15/净值列表!R14-1)</f>
        <v>0</v>
      </c>
      <c r="S15" s="197">
        <f>IF(净值列表!S14="","",净值列表!S15/净值列表!S14-1)</f>
        <v>0</v>
      </c>
      <c r="T15" s="197">
        <f>IF(净值列表!T14="","",净值列表!T15/净值列表!T14-1)</f>
        <v>9.9552015928372484E-5</v>
      </c>
      <c r="U15" s="197">
        <f>IF(净值列表!U14="","",净值列表!U15/净值列表!U14-1)</f>
        <v>0</v>
      </c>
      <c r="V15" s="197">
        <f>IF(净值列表!V14="","",净值列表!V15/净值列表!V14-1)</f>
        <v>9.9820323417931789E-5</v>
      </c>
      <c r="W15" s="197">
        <f>IF(净值列表!W14="","",净值列表!W15/净值列表!W14-1)</f>
        <v>9.9990000999916617E-5</v>
      </c>
      <c r="X15" s="197" t="str">
        <f>IF(净值列表!X14="","",净值列表!X15/净值列表!X14-1)</f>
        <v/>
      </c>
      <c r="Y15" s="197">
        <f>IF(净值列表!Y14="","",净值列表!Y15/净值列表!Y14-1)</f>
        <v>0</v>
      </c>
      <c r="Z15" s="197" t="str">
        <f>IF(净值列表!Z14="","",净值列表!Z15/净值列表!Z14-1)</f>
        <v/>
      </c>
      <c r="AA15" s="197" t="str">
        <f>IF(净值列表!AA14="","",净值列表!AA15/净值列表!AA14-1)</f>
        <v/>
      </c>
      <c r="AB15" s="197" t="str">
        <f>IF(净值列表!AB14="","",净值列表!AB15/净值列表!AB14-1)</f>
        <v/>
      </c>
      <c r="AC15" s="197" t="str">
        <f>IF(净值列表!AC14="","",净值列表!AC15/净值列表!AC14-1)</f>
        <v/>
      </c>
      <c r="AD15" s="197">
        <f>IF(净值列表!AD14="","",净值列表!AD15/净值列表!AD14-1)</f>
        <v>0</v>
      </c>
      <c r="AE15" s="197">
        <f>IF(净值列表!AE14="","",净值列表!AE15/净值列表!AE14-1)</f>
        <v>9.9681020733655146E-5</v>
      </c>
      <c r="AF15" s="197">
        <f>IF(净值列表!AF14="","",净值列表!AF15/净值列表!AF14-1)</f>
        <v>0</v>
      </c>
      <c r="AG15" s="197" t="str">
        <f>IF(净值列表!AG14="","",净值列表!AG15/净值列表!AG14-1)</f>
        <v/>
      </c>
      <c r="AH15" s="197" t="str">
        <f>IF(净值列表!AH14="","",净值列表!AH15/净值列表!AH14-1)</f>
        <v/>
      </c>
      <c r="AI15" s="197">
        <f>IF(净值列表!AI14="","",净值列表!AI15/净值列表!AI14-1)</f>
        <v>9.5020904598897005E-5</v>
      </c>
      <c r="AJ15" s="198">
        <f>IF(净值列表!AJ14="","",净值列表!AJ15/净值列表!AJ14-1)</f>
        <v>1.9849146486694558E-4</v>
      </c>
      <c r="AL15" s="110" t="s">
        <v>4294</v>
      </c>
      <c r="AM15" s="111">
        <v>5.586774905312506</v>
      </c>
    </row>
    <row r="16" spans="1:39">
      <c r="A16" s="196" t="s">
        <v>4452</v>
      </c>
      <c r="B16" s="197">
        <f>IF(净值列表!B15="","",净值列表!B16/净值列表!B15-1)</f>
        <v>1.8978933383939633E-4</v>
      </c>
      <c r="C16" s="197">
        <f>IF(净值列表!C15="","",净值列表!C16/净值列表!C15-1)</f>
        <v>9.3170595360181352E-5</v>
      </c>
      <c r="D16" s="197">
        <f>IF(净值列表!D15="","",净值列表!D16/净值列表!D15-1)</f>
        <v>2.8150511400948375E-4</v>
      </c>
      <c r="E16" s="197">
        <f>IF(净值列表!E15="","",净值列表!E16/净值列表!E15-1)</f>
        <v>9.4643195154286985E-5</v>
      </c>
      <c r="F16" s="197">
        <f>IF(净值列表!F15="","",净值列表!F16/净值列表!F15-1)</f>
        <v>1.9396760740986174E-4</v>
      </c>
      <c r="G16" s="197">
        <f>IF(净值列表!G15="","",净值列表!G16/净值列表!G15-1)</f>
        <v>1.9679228574243091E-4</v>
      </c>
      <c r="H16" s="197">
        <f>IF(净值列表!H15="","",净值列表!H16/净值列表!H15-1)</f>
        <v>1.914241960183638E-4</v>
      </c>
      <c r="I16" s="197">
        <f>IF(净值列表!I15="","",净值列表!I16/净值列表!I15-1)</f>
        <v>2.8910089621270174E-4</v>
      </c>
      <c r="J16" s="197">
        <f>IF(净值列表!J15="","",净值列表!J16/净值列表!J15-1)</f>
        <v>2.9061319383894002E-4</v>
      </c>
      <c r="K16" s="197">
        <f>IF(净值列表!K15="","",净值列表!K16/净值列表!K15-1)</f>
        <v>2.9058504455625744E-4</v>
      </c>
      <c r="L16" s="197">
        <f>IF(净值列表!L15="","",净值列表!L16/净值列表!L15-1)</f>
        <v>3.87521798101087E-4</v>
      </c>
      <c r="M16" s="197">
        <f>IF(净值列表!M15="","",净值列表!M16/净值列表!M15-1)</f>
        <v>9.7646714187993311E-5</v>
      </c>
      <c r="N16" s="197">
        <f>IF(净值列表!N15="","",净值列表!N16/净值列表!N15-1)</f>
        <v>1.9592476489016519E-4</v>
      </c>
      <c r="O16" s="197">
        <f>IF(净值列表!O15="","",净值列表!O16/净值列表!O15-1)</f>
        <v>4.884720593980596E-4</v>
      </c>
      <c r="P16" s="197">
        <f>IF(净值列表!P15="","",净值列表!P16/净值列表!P15-1)</f>
        <v>1.9794140934270565E-4</v>
      </c>
      <c r="Q16" s="197">
        <f>IF(净值列表!Q15="","",净值列表!Q16/净值列表!Q15-1)</f>
        <v>5.8817762964413767E-4</v>
      </c>
      <c r="R16" s="197">
        <f>IF(净值列表!R15="","",净值列表!R16/净值列表!R15-1)</f>
        <v>2.9673590504475378E-4</v>
      </c>
      <c r="S16" s="197">
        <f>IF(净值列表!S15="","",净值列表!S16/净值列表!S15-1)</f>
        <v>2.979441851227449E-4</v>
      </c>
      <c r="T16" s="197">
        <f>IF(净值列表!T15="","",净值列表!T16/净值列表!T15-1)</f>
        <v>9.9542106311023559E-5</v>
      </c>
      <c r="U16" s="197">
        <f>IF(净值列表!U15="","",净值列表!U16/净值列表!U15-1)</f>
        <v>1.9962072063073322E-4</v>
      </c>
      <c r="V16" s="197">
        <f>IF(净值列表!V15="","",净值列表!V16/净值列表!V15-1)</f>
        <v>9.9810360315366609E-5</v>
      </c>
      <c r="W16" s="197">
        <f>IF(净值列表!W15="","",净值列表!W16/净值列表!W15-1)</f>
        <v>9.9980003999133871E-5</v>
      </c>
      <c r="X16" s="197" t="str">
        <f>IF(净值列表!X15="","",净值列表!X16/净值列表!X15-1)</f>
        <v/>
      </c>
      <c r="Y16" s="197">
        <f>IF(净值列表!Y15="","",净值列表!Y16/净值列表!Y15-1)</f>
        <v>1.9974033756109399E-4</v>
      </c>
      <c r="Z16" s="197" t="str">
        <f>IF(净值列表!Z15="","",净值列表!Z16/净值列表!Z15-1)</f>
        <v/>
      </c>
      <c r="AA16" s="197" t="str">
        <f>IF(净值列表!AA15="","",净值列表!AA16/净值列表!AA15-1)</f>
        <v/>
      </c>
      <c r="AB16" s="197" t="str">
        <f>IF(净值列表!AB15="","",净值列表!AB16/净值列表!AB15-1)</f>
        <v/>
      </c>
      <c r="AC16" s="197" t="str">
        <f>IF(净值列表!AC15="","",净值列表!AC16/净值列表!AC15-1)</f>
        <v/>
      </c>
      <c r="AD16" s="197">
        <f>IF(净值列表!AD15="","",净值列表!AD16/净值列表!AD15-1)</f>
        <v>3.063080310137023E-3</v>
      </c>
      <c r="AE16" s="197">
        <f>IF(净值列表!AE15="","",净值列表!AE16/净值列表!AE15-1)</f>
        <v>2.990132562543657E-4</v>
      </c>
      <c r="AF16" s="197">
        <f>IF(净值列表!AF15="","",净值列表!AF16/净值列表!AF15-1)</f>
        <v>-9.5492742551606113E-5</v>
      </c>
      <c r="AG16" s="197" t="str">
        <f>IF(净值列表!AG15="","",净值列表!AG16/净值列表!AG15-1)</f>
        <v/>
      </c>
      <c r="AH16" s="197" t="str">
        <f>IF(净值列表!AH15="","",净值列表!AH16/净值列表!AH15-1)</f>
        <v/>
      </c>
      <c r="AI16" s="197">
        <f>IF(净值列表!AI15="","",净值列表!AI16/净值列表!AI15-1)</f>
        <v>5.7007125890740085E-4</v>
      </c>
      <c r="AJ16" s="198">
        <f>IF(净值列表!AJ15="","",净值列表!AJ16/净值列表!AJ15-1)</f>
        <v>1.9845207382407359E-4</v>
      </c>
      <c r="AL16" s="110" t="s">
        <v>4295</v>
      </c>
      <c r="AM16" s="111">
        <v>5.3864304289571567</v>
      </c>
    </row>
    <row r="17" spans="1:39">
      <c r="A17" s="196" t="s">
        <v>4453</v>
      </c>
      <c r="B17" s="197">
        <f>IF(净值列表!B16="","",净值列表!B17/净值列表!B16-1)</f>
        <v>9.4876660341469687E-5</v>
      </c>
      <c r="C17" s="197">
        <f>IF(净值列表!C16="","",净值列表!C17/净值列表!C16-1)</f>
        <v>9.3161915408979112E-5</v>
      </c>
      <c r="D17" s="197">
        <f>IF(净值列表!D16="","",净值列表!D17/净值列表!D16-1)</f>
        <v>1.8761726078797558E-4</v>
      </c>
      <c r="E17" s="197">
        <f>IF(净值列表!E16="","",净值列表!E17/净值列表!E16-1)</f>
        <v>9.4634238667623549E-5</v>
      </c>
      <c r="F17" s="197">
        <f>IF(净值列表!F16="","",净值列表!F17/净值列表!F16-1)</f>
        <v>1.9392999127321175E-4</v>
      </c>
      <c r="G17" s="197">
        <f>IF(净值列表!G16="","",净值列表!G17/净值列表!G16-1)</f>
        <v>1.9675356615844741E-4</v>
      </c>
      <c r="H17" s="197">
        <f>IF(净值列表!H16="","",净值列表!H17/净值列表!H16-1)</f>
        <v>1.9138755980852018E-4</v>
      </c>
      <c r="I17" s="197">
        <f>IF(净值列表!I16="","",净值列表!I17/净值列表!I16-1)</f>
        <v>1.9267822736024343E-4</v>
      </c>
      <c r="J17" s="197">
        <f>IF(净值列表!J16="","",净值列表!J17/净值列表!J16-1)</f>
        <v>1.9368584156498336E-4</v>
      </c>
      <c r="K17" s="197">
        <f>IF(净值列表!K16="","",净值列表!K17/净值列表!K16-1)</f>
        <v>1.9366708627877038E-4</v>
      </c>
      <c r="L17" s="197">
        <f>IF(净值列表!L16="","",净值列表!L17/净值列表!L16-1)</f>
        <v>0</v>
      </c>
      <c r="M17" s="197">
        <f>IF(净值列表!M16="","",净值列表!M17/净值列表!M16-1)</f>
        <v>9.7637180238141497E-5</v>
      </c>
      <c r="N17" s="197">
        <f>IF(净值列表!N16="","",净值列表!N17/净值列表!N16-1)</f>
        <v>1.9588638589640439E-4</v>
      </c>
      <c r="O17" s="197">
        <f>IF(净值列表!O16="","",净值列表!O17/净值列表!O16-1)</f>
        <v>1.9529342837620867E-4</v>
      </c>
      <c r="P17" s="197">
        <f>IF(净值列表!P16="","",净值列表!P17/净值列表!P16-1)</f>
        <v>1.9790223629523318E-4</v>
      </c>
      <c r="Q17" s="197">
        <f>IF(净值列表!Q16="","",净值列表!Q17/净值列表!Q16-1)</f>
        <v>2.9391594004102295E-4</v>
      </c>
      <c r="R17" s="197">
        <f>IF(净值列表!R16="","",净值列表!R17/净值列表!R16-1)</f>
        <v>2.9664787896765965E-4</v>
      </c>
      <c r="S17" s="197">
        <f>IF(净值列表!S16="","",净值列表!S17/净值列表!S16-1)</f>
        <v>1.9857029388403724E-4</v>
      </c>
      <c r="T17" s="197">
        <f>IF(净值列表!T16="","",净值列表!T17/净值列表!T16-1)</f>
        <v>9.9532198666318905E-5</v>
      </c>
      <c r="U17" s="197">
        <f>IF(净值列表!U16="","",净值列表!U17/净值列表!U16-1)</f>
        <v>9.9790440075908649E-5</v>
      </c>
      <c r="V17" s="197">
        <f>IF(净值列表!V16="","",净值列表!V17/净值列表!V16-1)</f>
        <v>1.9960079840308786E-4</v>
      </c>
      <c r="W17" s="197">
        <f>IF(净值列表!W16="","",净值列表!W17/净值列表!W16-1)</f>
        <v>0</v>
      </c>
      <c r="X17" s="197" t="str">
        <f>IF(净值列表!X16="","",净值列表!X17/净值列表!X16-1)</f>
        <v/>
      </c>
      <c r="Y17" s="197">
        <f>IF(净值列表!Y16="","",净值列表!Y17/净值列表!Y16-1)</f>
        <v>9.9850224662967335E-5</v>
      </c>
      <c r="Z17" s="197" t="str">
        <f>IF(净值列表!Z16="","",净值列表!Z17/净值列表!Z16-1)</f>
        <v/>
      </c>
      <c r="AA17" s="197" t="str">
        <f>IF(净值列表!AA16="","",净值列表!AA17/净值列表!AA16-1)</f>
        <v/>
      </c>
      <c r="AB17" s="197" t="str">
        <f>IF(净值列表!AB16="","",净值列表!AB17/净值列表!AB16-1)</f>
        <v/>
      </c>
      <c r="AC17" s="197" t="str">
        <f>IF(净值列表!AC16="","",净值列表!AC17/净值列表!AC16-1)</f>
        <v/>
      </c>
      <c r="AD17" s="197">
        <f>IF(净值列表!AD16="","",净值列表!AD17/净值列表!AD16-1)</f>
        <v>5.7257371886620945E-4</v>
      </c>
      <c r="AE17" s="197">
        <f>IF(净值列表!AE16="","",净值列表!AE17/净值列表!AE16-1)</f>
        <v>0</v>
      </c>
      <c r="AF17" s="197">
        <f>IF(净值列表!AF16="","",净值列表!AF17/净值列表!AF16-1)</f>
        <v>2.1965428325854131E-3</v>
      </c>
      <c r="AG17" s="197" t="str">
        <f>IF(净值列表!AG16="","",净值列表!AG17/净值列表!AG16-1)</f>
        <v/>
      </c>
      <c r="AH17" s="197" t="str">
        <f>IF(净值列表!AH16="","",净值列表!AH17/净值列表!AH16-1)</f>
        <v/>
      </c>
      <c r="AI17" s="197">
        <f>IF(净值列表!AI16="","",净值列表!AI17/净值列表!AI16-1)</f>
        <v>-9.4957743803969485E-5</v>
      </c>
      <c r="AJ17" s="198">
        <f>IF(净值列表!AJ16="","",净值列表!AJ17/净值列表!AJ16-1)</f>
        <v>1.9841269841269771E-4</v>
      </c>
      <c r="AL17" s="110" t="s">
        <v>4296</v>
      </c>
      <c r="AM17" s="111">
        <v>7.4843257571093371</v>
      </c>
    </row>
    <row r="18" spans="1:39">
      <c r="A18" s="196" t="s">
        <v>4454</v>
      </c>
      <c r="B18" s="197">
        <f>IF(净值列表!B17="","",净值列表!B18/净值列表!B17-1)</f>
        <v>9.4867659614861211E-5</v>
      </c>
      <c r="C18" s="197">
        <f>IF(净值列表!C17="","",净值列表!C18/净值列表!C17-1)</f>
        <v>9.3153237075149775E-5</v>
      </c>
      <c r="D18" s="197">
        <f>IF(净值列表!D17="","",净值列表!D18/净值列表!D17-1)</f>
        <v>9.3791033577206306E-5</v>
      </c>
      <c r="E18" s="197">
        <f>IF(净值列表!E17="","",净值列表!E18/净值列表!E17-1)</f>
        <v>4.7312641937913291E-4</v>
      </c>
      <c r="F18" s="197">
        <f>IF(净值列表!F17="","",净值列表!F18/净值列表!F17-1)</f>
        <v>1.9389238972378209E-4</v>
      </c>
      <c r="G18" s="197">
        <f>IF(净值列表!G17="","",净值列表!G18/净值列表!G17-1)</f>
        <v>3.9342972361566808E-4</v>
      </c>
      <c r="H18" s="197">
        <f>IF(净值列表!H17="","",净值列表!H18/净值列表!H17-1)</f>
        <v>9.5675468809730546E-5</v>
      </c>
      <c r="I18" s="197">
        <f>IF(净值列表!I17="","",净值列表!I18/净值列表!I17-1)</f>
        <v>9.63205548063506E-5</v>
      </c>
      <c r="J18" s="197">
        <f>IF(净值列表!J17="","",净值列表!J18/净值列表!J17-1)</f>
        <v>9.6824167312048459E-5</v>
      </c>
      <c r="K18" s="197">
        <f>IF(净值列表!K17="","",净值列表!K18/净值列表!K17-1)</f>
        <v>9.6814793300481483E-5</v>
      </c>
      <c r="L18" s="197">
        <f>IF(净值列表!L17="","",净值列表!L18/净值列表!L17-1)</f>
        <v>1.9368584156498336E-4</v>
      </c>
      <c r="M18" s="197">
        <f>IF(净值列表!M17="","",净值列表!M18/净值列表!M17-1)</f>
        <v>9.762764814991165E-5</v>
      </c>
      <c r="N18" s="197">
        <f>IF(净值列表!N17="","",净值列表!N18/净值列表!N17-1)</f>
        <v>9.7924010967531672E-5</v>
      </c>
      <c r="O18" s="197">
        <f>IF(净值列表!O17="","",净值列表!O18/净值列表!O17-1)</f>
        <v>1.952552962998233E-4</v>
      </c>
      <c r="P18" s="197">
        <f>IF(净值列表!P17="","",净值列表!P18/净值列表!P17-1)</f>
        <v>9.8931539374680355E-5</v>
      </c>
      <c r="Q18" s="197">
        <f>IF(净值列表!Q17="","",净值列表!Q18/净值列表!Q17-1)</f>
        <v>1.9588638589640439E-4</v>
      </c>
      <c r="R18" s="197">
        <f>IF(净值列表!R17="","",净值列表!R18/净值列表!R17-1)</f>
        <v>9.8853301700341234E-5</v>
      </c>
      <c r="S18" s="197">
        <f>IF(净值列表!S17="","",净值列表!S18/净值列表!S17-1)</f>
        <v>9.9265435775208744E-5</v>
      </c>
      <c r="T18" s="197">
        <f>IF(净值列表!T17="","",净值列表!T18/净值列表!T17-1)</f>
        <v>9.9522292993592387E-5</v>
      </c>
      <c r="U18" s="197">
        <f>IF(净值列表!U17="","",净值列表!U18/净值列表!U17-1)</f>
        <v>9.9780482937461557E-5</v>
      </c>
      <c r="V18" s="197">
        <f>IF(净值列表!V17="","",净值列表!V18/净值列表!V17-1)</f>
        <v>9.9780482937461557E-5</v>
      </c>
      <c r="W18" s="197">
        <f>IF(净值列表!W17="","",净值列表!W18/净值列表!W17-1)</f>
        <v>9.9970008997196658E-5</v>
      </c>
      <c r="X18" s="197" t="str">
        <f>IF(净值列表!X17="","",净值列表!X18/净值列表!X17-1)</f>
        <v/>
      </c>
      <c r="Y18" s="197">
        <f>IF(净值列表!Y17="","",净值列表!Y18/净值列表!Y17-1)</f>
        <v>9.9840255590954996E-5</v>
      </c>
      <c r="Z18" s="197" t="str">
        <f>IF(净值列表!Z17="","",净值列表!Z18/净值列表!Z17-1)</f>
        <v/>
      </c>
      <c r="AA18" s="197" t="str">
        <f>IF(净值列表!AA17="","",净值列表!AA18/净值列表!AA17-1)</f>
        <v/>
      </c>
      <c r="AB18" s="197" t="str">
        <f>IF(净值列表!AB17="","",净值列表!AB18/净值列表!AB17-1)</f>
        <v/>
      </c>
      <c r="AC18" s="197" t="str">
        <f>IF(净值列表!AC17="","",净值列表!AC18/净值列表!AC17-1)</f>
        <v/>
      </c>
      <c r="AD18" s="197">
        <f>IF(净值列表!AD17="","",净值列表!AD18/净值列表!AD17-1)</f>
        <v>2.8612303290409535E-4</v>
      </c>
      <c r="AE18" s="197">
        <f>IF(净值列表!AE17="","",净值列表!AE18/净值列表!AE17-1)</f>
        <v>1.9928258270218713E-4</v>
      </c>
      <c r="AF18" s="197">
        <f>IF(净值列表!AF17="","",净值列表!AF18/净值列表!AF17-1)</f>
        <v>-1.5246807699638154E-3</v>
      </c>
      <c r="AG18" s="197" t="str">
        <f>IF(净值列表!AG17="","",净值列表!AG18/净值列表!AG17-1)</f>
        <v/>
      </c>
      <c r="AH18" s="197" t="str">
        <f>IF(净值列表!AH17="","",净值列表!AH18/净值列表!AH17-1)</f>
        <v/>
      </c>
      <c r="AI18" s="197">
        <f>IF(净值列表!AI17="","",净值列表!AI18/净值列表!AI17-1)</f>
        <v>1.8993352326690527E-4</v>
      </c>
      <c r="AJ18" s="198">
        <f>IF(净值列表!AJ17="","",净值列表!AJ18/净值列表!AJ17-1)</f>
        <v>1.9837333862327E-4</v>
      </c>
      <c r="AL18" s="110" t="s">
        <v>22</v>
      </c>
      <c r="AM18" s="111">
        <v>5.5957057194536794</v>
      </c>
    </row>
    <row r="19" spans="1:39">
      <c r="A19" s="196" t="s">
        <v>4455</v>
      </c>
      <c r="B19" s="197">
        <f>IF(净值列表!B18="","",净值列表!B19/净值列表!B18-1)</f>
        <v>9.4858660595775746E-5</v>
      </c>
      <c r="C19" s="197">
        <f>IF(净值列表!C18="","",净值列表!C19/净值列表!C18-1)</f>
        <v>9.3144560357583117E-5</v>
      </c>
      <c r="D19" s="197">
        <f>IF(净值列表!D18="","",净值列表!D19/净值列表!D18-1)</f>
        <v>1.8756447528844866E-4</v>
      </c>
      <c r="E19" s="197">
        <f>IF(净值列表!E18="","",净值列表!E19/净值列表!E18-1)</f>
        <v>1.89161070651922E-4</v>
      </c>
      <c r="F19" s="197">
        <f>IF(净值列表!F18="","",净值列表!F19/净值列表!F18-1)</f>
        <v>9.6927401376456501E-5</v>
      </c>
      <c r="G19" s="197">
        <f>IF(净值列表!G18="","",净值列表!G19/净值列表!G18-1)</f>
        <v>9.8318749385706283E-5</v>
      </c>
      <c r="H19" s="197">
        <f>IF(净值列表!H18="","",净值列表!H19/净值列表!H18-1)</f>
        <v>9.5666315890419185E-5</v>
      </c>
      <c r="I19" s="197">
        <f>IF(净值列表!I18="","",净值列表!I19/净值列表!I18-1)</f>
        <v>1.926225561013073E-4</v>
      </c>
      <c r="J19" s="197">
        <f>IF(净值列表!J18="","",净值列表!J19/净值列表!J18-1)</f>
        <v>1.9362958660074092E-4</v>
      </c>
      <c r="K19" s="197">
        <f>IF(净值列表!K18="","",净值列表!K19/净值列表!K18-1)</f>
        <v>9.6805421103463019E-5</v>
      </c>
      <c r="L19" s="197">
        <f>IF(净值列表!L18="","",净值列表!L19/净值列表!L18-1)</f>
        <v>-9.6824167312159481E-5</v>
      </c>
      <c r="M19" s="197">
        <f>IF(净值列表!M18="","",净值列表!M19/净值列表!M18-1)</f>
        <v>9.7618117922637637E-5</v>
      </c>
      <c r="N19" s="197">
        <f>IF(净值列表!N18="","",净值列表!N19/净值列表!N18-1)</f>
        <v>9.7914422794387335E-5</v>
      </c>
      <c r="O19" s="197">
        <f>IF(净值列表!O18="","",净值列表!O19/净值列表!O18-1)</f>
        <v>-9.7608589555875369E-5</v>
      </c>
      <c r="P19" s="197">
        <f>IF(净值列表!P18="","",净值列表!P19/净值列表!P18-1)</f>
        <v>9.892175289349936E-5</v>
      </c>
      <c r="Q19" s="197">
        <f>IF(净值列表!Q18="","",净值列表!Q19/净值列表!Q18-1)</f>
        <v>9.7924010967531672E-5</v>
      </c>
      <c r="R19" s="197">
        <f>IF(净值列表!R18="","",净值列表!R19/净值列表!R18-1)</f>
        <v>1.9768706138179049E-4</v>
      </c>
      <c r="S19" s="197">
        <f>IF(净值列表!S18="","",净值列表!S19/净值列表!S18-1)</f>
        <v>1.9851116625302367E-4</v>
      </c>
      <c r="T19" s="197">
        <f>IF(净值列表!T18="","",净值列表!T19/净值列表!T18-1)</f>
        <v>1.9902477858524392E-4</v>
      </c>
      <c r="U19" s="197">
        <f>IF(净值列表!U18="","",净值列表!U19/净值列表!U18-1)</f>
        <v>9.9770527786091634E-5</v>
      </c>
      <c r="V19" s="197">
        <f>IF(净值列表!V18="","",净值列表!V19/净值列表!V18-1)</f>
        <v>9.9770527786091634E-5</v>
      </c>
      <c r="W19" s="197">
        <f>IF(净值列表!W18="","",净值列表!W19/净值列表!W18-1)</f>
        <v>9.9960015993660889E-5</v>
      </c>
      <c r="X19" s="197" t="str">
        <f>IF(净值列表!X18="","",净值列表!X19/净值列表!X18-1)</f>
        <v/>
      </c>
      <c r="Y19" s="197">
        <f>IF(净值列表!Y18="","",净值列表!Y19/净值列表!Y18-1)</f>
        <v>9.983028850957254E-5</v>
      </c>
      <c r="Z19" s="197" t="str">
        <f>IF(净值列表!Z18="","",净值列表!Z19/净值列表!Z18-1)</f>
        <v/>
      </c>
      <c r="AA19" s="197" t="str">
        <f>IF(净值列表!AA18="","",净值列表!AA19/净值列表!AA18-1)</f>
        <v/>
      </c>
      <c r="AB19" s="197" t="str">
        <f>IF(净值列表!AB18="","",净值列表!AB19/净值列表!AB18-1)</f>
        <v/>
      </c>
      <c r="AC19" s="197" t="str">
        <f>IF(净值列表!AC18="","",净值列表!AC19/净值列表!AC18-1)</f>
        <v/>
      </c>
      <c r="AD19" s="197">
        <f>IF(净值列表!AD18="","",净值列表!AD19/净值列表!AD18-1)</f>
        <v>-1.9069412662087171E-4</v>
      </c>
      <c r="AE19" s="197">
        <f>IF(净值列表!AE18="","",净值列表!AE19/净值列表!AE18-1)</f>
        <v>9.962143853359251E-5</v>
      </c>
      <c r="AF19" s="197">
        <f>IF(净值列表!AF18="","",净值列表!AF19/净值列表!AF18-1)</f>
        <v>-1.2406947890819531E-3</v>
      </c>
      <c r="AG19" s="197" t="str">
        <f>IF(净值列表!AG18="","",净值列表!AG19/净值列表!AG18-1)</f>
        <v/>
      </c>
      <c r="AH19" s="197" t="str">
        <f>IF(净值列表!AH18="","",净值列表!AH19/净值列表!AH18-1)</f>
        <v/>
      </c>
      <c r="AI19" s="197">
        <f>IF(净值列表!AI18="","",净值列表!AI19/净值列表!AI18-1)</f>
        <v>2.4686669198634714E-3</v>
      </c>
      <c r="AJ19" s="198">
        <f>IF(净值列表!AJ18="","",净值列表!AJ19/净值列表!AJ18-1)</f>
        <v>1.9833399444668665E-4</v>
      </c>
      <c r="AL19" s="110" t="s">
        <v>25</v>
      </c>
      <c r="AM19" s="111">
        <v>5.7621625507446481</v>
      </c>
    </row>
    <row r="20" spans="1:39">
      <c r="A20" s="196" t="s">
        <v>4456</v>
      </c>
      <c r="B20" s="197">
        <f>IF(净值列表!B19="","",净值列表!B20/净值列表!B19-1)</f>
        <v>9.4849663283769203E-5</v>
      </c>
      <c r="C20" s="197">
        <f>IF(净值列表!C19="","",净值列表!C20/净值列表!C19-1)</f>
        <v>0</v>
      </c>
      <c r="D20" s="197">
        <f>IF(净值列表!D19="","",净值列表!D20/净值列表!D19-1)</f>
        <v>-9.3764650726635423E-5</v>
      </c>
      <c r="E20" s="197">
        <f>IF(净值列表!E19="","",净值列表!E20/净值列表!E19-1)</f>
        <v>-9.4562647754314888E-5</v>
      </c>
      <c r="F20" s="197">
        <f>IF(净值列表!F19="","",净值列表!F20/净值列表!F19-1)</f>
        <v>9.6918007365776049E-5</v>
      </c>
      <c r="G20" s="197">
        <f>IF(净值列表!G19="","",净值列表!G20/净值列表!G19-1)</f>
        <v>9.8309083759406946E-5</v>
      </c>
      <c r="H20" s="197">
        <f>IF(净值列表!H19="","",净值列表!H20/净值列表!H19-1)</f>
        <v>1.9131432944319293E-4</v>
      </c>
      <c r="I20" s="197">
        <f>IF(净值列表!I19="","",净值列表!I20/净值列表!I19-1)</f>
        <v>9.6292729898861396E-5</v>
      </c>
      <c r="J20" s="197">
        <f>IF(净值列表!J19="","",净值列表!J20/净值列表!J19-1)</f>
        <v>1.9359210144243022E-4</v>
      </c>
      <c r="K20" s="197">
        <f>IF(净值列表!K19="","",净值列表!K20/净值列表!K19-1)</f>
        <v>1.9359210144243022E-4</v>
      </c>
      <c r="L20" s="197">
        <f>IF(净值列表!L19="","",净值列表!L20/净值列表!L19-1)</f>
        <v>1.9366708627877038E-4</v>
      </c>
      <c r="M20" s="197">
        <f>IF(净值列表!M19="","",净值列表!M20/净值列表!M19-1)</f>
        <v>9.7608589555875369E-5</v>
      </c>
      <c r="N20" s="197">
        <f>IF(净值列表!N19="","",净值列表!N20/净值列表!N19-1)</f>
        <v>9.7904836498852177E-5</v>
      </c>
      <c r="O20" s="197">
        <f>IF(净值列表!O19="","",净值列表!O20/净值列表!O19-1)</f>
        <v>1.9523623584527527E-4</v>
      </c>
      <c r="P20" s="197">
        <f>IF(净值列表!P19="","",净值列表!P20/净值列表!P19-1)</f>
        <v>2.9673590504475378E-4</v>
      </c>
      <c r="Q20" s="197">
        <f>IF(净值列表!Q19="","",净值列表!Q20/净值列表!Q19-1)</f>
        <v>-1.9582884558910774E-4</v>
      </c>
      <c r="R20" s="197">
        <f>IF(净值列表!R19="","",净值列表!R20/净值列表!R19-1)</f>
        <v>9.8823994465924159E-5</v>
      </c>
      <c r="S20" s="197">
        <f>IF(净值列表!S19="","",净值列表!S20/净值列表!S19-1)</f>
        <v>0</v>
      </c>
      <c r="T20" s="197">
        <f>IF(净值列表!T19="","",净值列表!T20/净值列表!T19-1)</f>
        <v>0</v>
      </c>
      <c r="U20" s="197">
        <f>IF(净值列表!U19="","",净值列表!U20/净值列表!U19-1)</f>
        <v>9.9760574620910702E-5</v>
      </c>
      <c r="V20" s="197">
        <f>IF(净值列表!V19="","",净值列表!V20/净值列表!V19-1)</f>
        <v>1.995211492418214E-4</v>
      </c>
      <c r="W20" s="197">
        <f>IF(净值列表!W19="","",净值列表!W20/净值列表!W19-1)</f>
        <v>9.9950024987416342E-5</v>
      </c>
      <c r="X20" s="197" t="str">
        <f>IF(净值列表!X19="","",净值列表!X20/净值列表!X19-1)</f>
        <v/>
      </c>
      <c r="Y20" s="197">
        <f>IF(净值列表!Y19="","",净值列表!Y20/净值列表!Y19-1)</f>
        <v>9.9820323417931789E-5</v>
      </c>
      <c r="Z20" s="197" t="str">
        <f>IF(净值列表!Z19="","",净值列表!Z20/净值列表!Z19-1)</f>
        <v/>
      </c>
      <c r="AA20" s="197" t="str">
        <f>IF(净值列表!AA19="","",净值列表!AA20/净值列表!AA19-1)</f>
        <v/>
      </c>
      <c r="AB20" s="197" t="str">
        <f>IF(净值列表!AB19="","",净值列表!AB20/净值列表!AB19-1)</f>
        <v/>
      </c>
      <c r="AC20" s="197" t="str">
        <f>IF(净值列表!AC19="","",净值列表!AC20/净值列表!AC19-1)</f>
        <v/>
      </c>
      <c r="AD20" s="197">
        <f>IF(净值列表!AD19="","",净值列表!AD20/净值列表!AD19-1)</f>
        <v>0</v>
      </c>
      <c r="AE20" s="197">
        <f>IF(净值列表!AE19="","",净值列表!AE20/净值列表!AE19-1)</f>
        <v>0</v>
      </c>
      <c r="AF20" s="197">
        <f>IF(净值列表!AF19="","",净值列表!AF20/净值列表!AF19-1)</f>
        <v>9.5556617295766699E-4</v>
      </c>
      <c r="AG20" s="197" t="str">
        <f>IF(净值列表!AG19="","",净值列表!AG20/净值列表!AG19-1)</f>
        <v/>
      </c>
      <c r="AH20" s="197" t="str">
        <f>IF(净值列表!AH19="","",净值列表!AH20/净值列表!AH19-1)</f>
        <v/>
      </c>
      <c r="AI20" s="197">
        <f>IF(净值列表!AI19="","",净值列表!AI20/净值列表!AI19-1)</f>
        <v>2.8414472437954252E-4</v>
      </c>
      <c r="AJ20" s="198">
        <f>IF(净值列表!AJ19="","",净值列表!AJ20/净值列表!AJ19-1)</f>
        <v>1.9829466587339972E-4</v>
      </c>
      <c r="AL20" s="110" t="s">
        <v>33</v>
      </c>
      <c r="AM20" s="111">
        <v>7.4968320712612382</v>
      </c>
    </row>
    <row r="21" spans="1:39">
      <c r="A21" s="196" t="s">
        <v>4457</v>
      </c>
      <c r="B21" s="197">
        <f>IF(净值列表!B20="","",净值列表!B21/净值列表!B20-1)</f>
        <v>0</v>
      </c>
      <c r="C21" s="197">
        <f>IF(净值列表!C20="","",净值列表!C21/净值列表!C20-1)</f>
        <v>9.3135885256501183E-5</v>
      </c>
      <c r="D21" s="197">
        <f>IF(净值列表!D20="","",净值列表!D21/净值列表!D20-1)</f>
        <v>0</v>
      </c>
      <c r="E21" s="197">
        <f>IF(净值列表!E20="","",净值列表!E21/净值列表!E20-1)</f>
        <v>0</v>
      </c>
      <c r="F21" s="197">
        <f>IF(净值列表!F20="","",净值列表!F21/净值列表!F20-1)</f>
        <v>0</v>
      </c>
      <c r="G21" s="197">
        <f>IF(净值列表!G20="","",净值列表!G21/净值列表!G20-1)</f>
        <v>0</v>
      </c>
      <c r="H21" s="197">
        <f>IF(净值列表!H20="","",净值列表!H21/净值列表!H20-1)</f>
        <v>0</v>
      </c>
      <c r="I21" s="197">
        <f>IF(净值列表!I20="","",净值列表!I21/净值列表!I20-1)</f>
        <v>0</v>
      </c>
      <c r="J21" s="197">
        <f>IF(净值列表!J20="","",净值列表!J21/净值列表!J20-1)</f>
        <v>0</v>
      </c>
      <c r="K21" s="197">
        <f>IF(净值列表!K20="","",净值列表!K21/净值列表!K20-1)</f>
        <v>0</v>
      </c>
      <c r="L21" s="197">
        <f>IF(净值列表!L20="","",净值列表!L21/净值列表!L20-1)</f>
        <v>0</v>
      </c>
      <c r="M21" s="197">
        <f>IF(净值列表!M20="","",净值列表!M21/净值列表!M20-1)</f>
        <v>0</v>
      </c>
      <c r="N21" s="197">
        <f>IF(净值列表!N20="","",净值列表!N21/净值列表!N20-1)</f>
        <v>0</v>
      </c>
      <c r="O21" s="197">
        <f>IF(净值列表!O20="","",净值列表!O21/净值列表!O20-1)</f>
        <v>0</v>
      </c>
      <c r="P21" s="197">
        <f>IF(净值列表!P20="","",净值列表!P21/净值列表!P20-1)</f>
        <v>0</v>
      </c>
      <c r="Q21" s="197">
        <f>IF(净值列表!Q20="","",净值列表!Q21/净值列表!Q20-1)</f>
        <v>0</v>
      </c>
      <c r="R21" s="197">
        <f>IF(净值列表!R20="","",净值列表!R21/净值列表!R20-1)</f>
        <v>0</v>
      </c>
      <c r="S21" s="197">
        <f>IF(净值列表!S20="","",净值列表!S21/净值列表!S20-1)</f>
        <v>0</v>
      </c>
      <c r="T21" s="197">
        <f>IF(净值列表!T20="","",净值列表!T21/净值列表!T20-1)</f>
        <v>0</v>
      </c>
      <c r="U21" s="197">
        <f>IF(净值列表!U20="","",净值列表!U21/净值列表!U20-1)</f>
        <v>0</v>
      </c>
      <c r="V21" s="197">
        <f>IF(净值列表!V20="","",净值列表!V21/净值列表!V20-1)</f>
        <v>9.9740674246895367E-5</v>
      </c>
      <c r="W21" s="197">
        <f>IF(净值列表!W20="","",净值列表!W21/净值列表!W20-1)</f>
        <v>0</v>
      </c>
      <c r="X21" s="197" t="str">
        <f>IF(净值列表!X20="","",净值列表!X21/净值列表!X20-1)</f>
        <v/>
      </c>
      <c r="Y21" s="197">
        <f>IF(净值列表!Y20="","",净值列表!Y21/净值列表!Y20-1)</f>
        <v>0</v>
      </c>
      <c r="Z21" s="197" t="str">
        <f>IF(净值列表!Z20="","",净值列表!Z21/净值列表!Z20-1)</f>
        <v/>
      </c>
      <c r="AA21" s="197" t="str">
        <f>IF(净值列表!AA20="","",净值列表!AA21/净值列表!AA20-1)</f>
        <v/>
      </c>
      <c r="AB21" s="197" t="str">
        <f>IF(净值列表!AB20="","",净值列表!AB21/净值列表!AB20-1)</f>
        <v/>
      </c>
      <c r="AC21" s="197" t="str">
        <f>IF(净值列表!AC20="","",净值列表!AC21/净值列表!AC20-1)</f>
        <v/>
      </c>
      <c r="AD21" s="197">
        <f>IF(净值列表!AD20="","",净值列表!AD21/净值列表!AD20-1)</f>
        <v>0</v>
      </c>
      <c r="AE21" s="197">
        <f>IF(净值列表!AE20="","",净值列表!AE21/净值列表!AE20-1)</f>
        <v>9.9611515091080349E-5</v>
      </c>
      <c r="AF21" s="197">
        <f>IF(净值列表!AF20="","",净值列表!AF21/净值列表!AF20-1)</f>
        <v>0</v>
      </c>
      <c r="AG21" s="197" t="str">
        <f>IF(净值列表!AG20="","",净值列表!AG21/净值列表!AG20-1)</f>
        <v/>
      </c>
      <c r="AH21" s="197" t="str">
        <f>IF(净值列表!AH20="","",净值列表!AH21/净值列表!AH20-1)</f>
        <v/>
      </c>
      <c r="AI21" s="197">
        <f>IF(净值列表!AI20="","",净值列表!AI21/净值列表!AI20-1)</f>
        <v>0</v>
      </c>
      <c r="AJ21" s="198">
        <f>IF(净值列表!AJ20="","",净值列表!AJ21/净值列表!AJ20-1)</f>
        <v>1.9825535289452745E-4</v>
      </c>
      <c r="AL21" s="110" t="s">
        <v>4297</v>
      </c>
      <c r="AM21" s="111">
        <v>10.938657776990155</v>
      </c>
    </row>
    <row r="22" spans="1:39">
      <c r="A22" s="196" t="s">
        <v>4458</v>
      </c>
      <c r="B22" s="197">
        <f>IF(净值列表!B21="","",净值列表!B22/净值列表!B21-1)</f>
        <v>0</v>
      </c>
      <c r="C22" s="197">
        <f>IF(净值列表!C21="","",净值列表!C22/净值列表!C21-1)</f>
        <v>0</v>
      </c>
      <c r="D22" s="197">
        <f>IF(净值列表!D21="","",净值列表!D22/净值列表!D21-1)</f>
        <v>0</v>
      </c>
      <c r="E22" s="197">
        <f>IF(净值列表!E21="","",净值列表!E22/净值列表!E21-1)</f>
        <v>0</v>
      </c>
      <c r="F22" s="197">
        <f>IF(净值列表!F21="","",净值列表!F22/净值列表!F21-1)</f>
        <v>0</v>
      </c>
      <c r="G22" s="197">
        <f>IF(净值列表!G21="","",净值列表!G22/净值列表!G21-1)</f>
        <v>0</v>
      </c>
      <c r="H22" s="197">
        <f>IF(净值列表!H21="","",净值列表!H22/净值列表!H21-1)</f>
        <v>0</v>
      </c>
      <c r="I22" s="197">
        <f>IF(净值列表!I21="","",净值列表!I22/净值列表!I21-1)</f>
        <v>0</v>
      </c>
      <c r="J22" s="197">
        <f>IF(净值列表!J21="","",净值列表!J22/净值列表!J21-1)</f>
        <v>0</v>
      </c>
      <c r="K22" s="197">
        <f>IF(净值列表!K21="","",净值列表!K22/净值列表!K21-1)</f>
        <v>0</v>
      </c>
      <c r="L22" s="197">
        <f>IF(净值列表!L21="","",净值列表!L22/净值列表!L21-1)</f>
        <v>0</v>
      </c>
      <c r="M22" s="197">
        <f>IF(净值列表!M21="","",净值列表!M22/净值列表!M21-1)</f>
        <v>0</v>
      </c>
      <c r="N22" s="197">
        <f>IF(净值列表!N21="","",净值列表!N22/净值列表!N21-1)</f>
        <v>0</v>
      </c>
      <c r="O22" s="197">
        <f>IF(净值列表!O21="","",净值列表!O22/净值列表!O21-1)</f>
        <v>0</v>
      </c>
      <c r="P22" s="197">
        <f>IF(净值列表!P21="","",净值列表!P22/净值列表!P21-1)</f>
        <v>0</v>
      </c>
      <c r="Q22" s="197">
        <f>IF(净值列表!Q21="","",净值列表!Q22/净值列表!Q21-1)</f>
        <v>0</v>
      </c>
      <c r="R22" s="197">
        <f>IF(净值列表!R21="","",净值列表!R22/净值列表!R21-1)</f>
        <v>0</v>
      </c>
      <c r="S22" s="197">
        <f>IF(净值列表!S21="","",净值列表!S22/净值列表!S21-1)</f>
        <v>0</v>
      </c>
      <c r="T22" s="197">
        <f>IF(净值列表!T21="","",净值列表!T22/净值列表!T21-1)</f>
        <v>0</v>
      </c>
      <c r="U22" s="197">
        <f>IF(净值列表!U21="","",净值列表!U22/净值列表!U21-1)</f>
        <v>0</v>
      </c>
      <c r="V22" s="197">
        <f>IF(净值列表!V21="","",净值列表!V22/净值列表!V21-1)</f>
        <v>1.9946145407390148E-4</v>
      </c>
      <c r="W22" s="197">
        <f>IF(净值列表!W21="","",净值列表!W22/净值列表!W21-1)</f>
        <v>0</v>
      </c>
      <c r="X22" s="197" t="str">
        <f>IF(净值列表!X21="","",净值列表!X22/净值列表!X21-1)</f>
        <v/>
      </c>
      <c r="Y22" s="197">
        <f>IF(净值列表!Y21="","",净值列表!Y22/净值列表!Y21-1)</f>
        <v>0</v>
      </c>
      <c r="Z22" s="197" t="str">
        <f>IF(净值列表!Z21="","",净值列表!Z22/净值列表!Z21-1)</f>
        <v/>
      </c>
      <c r="AA22" s="197" t="str">
        <f>IF(净值列表!AA21="","",净值列表!AA22/净值列表!AA21-1)</f>
        <v/>
      </c>
      <c r="AB22" s="197" t="str">
        <f>IF(净值列表!AB21="","",净值列表!AB22/净值列表!AB21-1)</f>
        <v/>
      </c>
      <c r="AC22" s="197" t="str">
        <f>IF(净值列表!AC21="","",净值列表!AC22/净值列表!AC21-1)</f>
        <v/>
      </c>
      <c r="AD22" s="197">
        <f>IF(净值列表!AD21="","",净值列表!AD22/净值列表!AD21-1)</f>
        <v>0</v>
      </c>
      <c r="AE22" s="197">
        <f>IF(净值列表!AE21="","",净值列表!AE22/净值列表!AE21-1)</f>
        <v>1.9920318725108466E-4</v>
      </c>
      <c r="AF22" s="197">
        <f>IF(净值列表!AF21="","",净值列表!AF22/净值列表!AF21-1)</f>
        <v>0</v>
      </c>
      <c r="AG22" s="197" t="str">
        <f>IF(净值列表!AG21="","",净值列表!AG22/净值列表!AG21-1)</f>
        <v/>
      </c>
      <c r="AH22" s="197" t="str">
        <f>IF(净值列表!AH21="","",净值列表!AH22/净值列表!AH21-1)</f>
        <v/>
      </c>
      <c r="AI22" s="197">
        <f>IF(净值列表!AI21="","",净值列表!AI22/净值列表!AI21-1)</f>
        <v>0</v>
      </c>
      <c r="AJ22" s="198">
        <f>IF(净值列表!AJ21="","",净值列表!AJ22/净值列表!AJ21-1)</f>
        <v>1.9821605550074395E-4</v>
      </c>
      <c r="AL22" s="110" t="s">
        <v>26</v>
      </c>
      <c r="AM22" s="111">
        <v>7.6987706731736463</v>
      </c>
    </row>
    <row r="23" spans="1:39">
      <c r="A23" s="196" t="s">
        <v>4459</v>
      </c>
      <c r="B23" s="197">
        <f>IF(净值列表!B22="","",净值列表!B23/净值列表!B22-1)</f>
        <v>1.8968133535657294E-4</v>
      </c>
      <c r="C23" s="197">
        <f>IF(净值列表!C22="","",净值列表!C23/净值列表!C22-1)</f>
        <v>0</v>
      </c>
      <c r="D23" s="197">
        <f>IF(净值列表!D22="","",净值列表!D23/净值列表!D22-1)</f>
        <v>9.3773443360811726E-5</v>
      </c>
      <c r="E23" s="197">
        <f>IF(净值列表!E22="","",净值列表!E23/净值列表!E22-1)</f>
        <v>0</v>
      </c>
      <c r="F23" s="197">
        <f>IF(净值列表!F22="","",净值列表!F23/净值列表!F22-1)</f>
        <v>2.9072584552758407E-4</v>
      </c>
      <c r="G23" s="197">
        <f>IF(净值列表!G22="","",净值列表!G23/净值列表!G22-1)</f>
        <v>9.8299420033365337E-5</v>
      </c>
      <c r="H23" s="197">
        <f>IF(净值列表!H22="","",净值列表!H23/净值列表!H22-1)</f>
        <v>5.7383320581472219E-4</v>
      </c>
      <c r="I23" s="197">
        <f>IF(净值列表!I22="","",净值列表!I23/净值列表!I22-1)</f>
        <v>3.8513383400728962E-4</v>
      </c>
      <c r="J23" s="197">
        <f>IF(净值列表!J22="","",净值列表!J23/净值列表!J22-1)</f>
        <v>4.8388657698628101E-4</v>
      </c>
      <c r="K23" s="197">
        <f>IF(净值列表!K22="","",净值列表!K23/净值列表!K22-1)</f>
        <v>3.8710926158902481E-4</v>
      </c>
      <c r="L23" s="197">
        <f>IF(净值列表!L22="","",净值列表!L23/净值列表!L22-1)</f>
        <v>-9.6814793300370461E-5</v>
      </c>
      <c r="M23" s="197">
        <f>IF(净值列表!M22="","",净值列表!M23/净值列表!M22-1)</f>
        <v>1.9519812609791742E-4</v>
      </c>
      <c r="N23" s="197">
        <f>IF(净值列表!N22="","",净值列表!N23/净值列表!N22-1)</f>
        <v>3.9158100832104026E-4</v>
      </c>
      <c r="O23" s="197">
        <f>IF(净值列表!O22="","",净值列表!O23/净值列表!O22-1)</f>
        <v>0</v>
      </c>
      <c r="P23" s="197">
        <f>IF(净值列表!P22="","",净值列表!P23/净值列表!P22-1)</f>
        <v>3.9553050529028688E-4</v>
      </c>
      <c r="Q23" s="197">
        <f>IF(净值列表!Q22="","",净值列表!Q23/净值列表!Q22-1)</f>
        <v>9.7933601018729277E-5</v>
      </c>
      <c r="R23" s="197">
        <f>IF(净值列表!R22="","",净值列表!R23/净值列表!R22-1)</f>
        <v>3.9525691699604515E-4</v>
      </c>
      <c r="S23" s="197">
        <f>IF(净值列表!S22="","",净值列表!S23/净值列表!S22-1)</f>
        <v>1.9847176739107297E-4</v>
      </c>
      <c r="T23" s="197">
        <f>IF(净值列表!T22="","",净值列表!T23/净值列表!T22-1)</f>
        <v>1.9898517560434925E-4</v>
      </c>
      <c r="U23" s="197">
        <f>IF(净值列表!U22="","",净值列表!U23/净值列表!U22-1)</f>
        <v>1.995012468827273E-4</v>
      </c>
      <c r="V23" s="197">
        <f>IF(净值列表!V22="","",净值列表!V23/净值列表!V22-1)</f>
        <v>9.9710838568078941E-5</v>
      </c>
      <c r="W23" s="197">
        <f>IF(净值列表!W22="","",净值列表!W23/净值列表!W22-1)</f>
        <v>2.99820107935167E-4</v>
      </c>
      <c r="X23" s="197" t="str">
        <f>IF(净值列表!X22="","",净值列表!X23/净值列表!X22-1)</f>
        <v/>
      </c>
      <c r="Y23" s="197">
        <f>IF(净值列表!Y22="","",净值列表!Y23/净值列表!Y22-1)</f>
        <v>1.9962072063073322E-4</v>
      </c>
      <c r="Z23" s="197" t="str">
        <f>IF(净值列表!Z22="","",净值列表!Z23/净值列表!Z22-1)</f>
        <v/>
      </c>
      <c r="AA23" s="197" t="str">
        <f>IF(净值列表!AA22="","",净值列表!AA23/净值列表!AA22-1)</f>
        <v/>
      </c>
      <c r="AB23" s="197" t="str">
        <f>IF(净值列表!AB22="","",净值列表!AB23/净值列表!AB22-1)</f>
        <v/>
      </c>
      <c r="AC23" s="197" t="str">
        <f>IF(净值列表!AC22="","",净值列表!AC23/净值列表!AC22-1)</f>
        <v/>
      </c>
      <c r="AD23" s="197">
        <f>IF(净值列表!AD22="","",净值列表!AD23/净值列表!AD22-1)</f>
        <v>-2.3841312225824085E-3</v>
      </c>
      <c r="AE23" s="197">
        <f>IF(净值列表!AE22="","",净值列表!AE23/净值列表!AE22-1)</f>
        <v>-1.9916351324433812E-4</v>
      </c>
      <c r="AF23" s="197">
        <f>IF(净值列表!AF22="","",净值列表!AF23/净值列表!AF22-1)</f>
        <v>-6.4916467780430365E-3</v>
      </c>
      <c r="AG23" s="197" t="str">
        <f>IF(净值列表!AG22="","",净值列表!AG23/净值列表!AG22-1)</f>
        <v/>
      </c>
      <c r="AH23" s="197" t="str">
        <f>IF(净值列表!AH22="","",净值列表!AH23/净值列表!AH22-1)</f>
        <v/>
      </c>
      <c r="AI23" s="197">
        <f>IF(净值列表!AI22="","",净值列表!AI23/净值列表!AI22-1)</f>
        <v>0</v>
      </c>
      <c r="AJ23" s="198">
        <f>IF(净值列表!AJ22="","",净值列表!AJ23/净值列表!AJ22-1)</f>
        <v>1.9817677368205722E-4</v>
      </c>
      <c r="AL23" s="110" t="s">
        <v>4298</v>
      </c>
      <c r="AM23" s="111">
        <v>2.8917304179981596</v>
      </c>
    </row>
    <row r="24" spans="1:39">
      <c r="A24" s="196" t="s">
        <v>4460</v>
      </c>
      <c r="B24" s="197">
        <f>IF(净值列表!B23="","",净值列表!B24/净值列表!B23-1)</f>
        <v>0</v>
      </c>
      <c r="C24" s="197">
        <f>IF(净值列表!C23="","",净值列表!C24/净值列表!C23-1)</f>
        <v>9.3127211771237839E-5</v>
      </c>
      <c r="D24" s="197">
        <f>IF(净值列表!D23="","",净值列表!D24/净值列表!D23-1)</f>
        <v>0</v>
      </c>
      <c r="E24" s="197">
        <f>IF(净值列表!E23="","",净值列表!E24/净值列表!E23-1)</f>
        <v>0</v>
      </c>
      <c r="F24" s="197">
        <f>IF(净值列表!F23="","",净值列表!F24/净值列表!F23-1)</f>
        <v>0</v>
      </c>
      <c r="G24" s="197">
        <f>IF(净值列表!G23="","",净值列表!G24/净值列表!G23-1)</f>
        <v>0</v>
      </c>
      <c r="H24" s="197">
        <f>IF(净值列表!H23="","",净值列表!H24/净值列表!H23-1)</f>
        <v>9.5584018352079525E-5</v>
      </c>
      <c r="I24" s="197">
        <f>IF(净值列表!I23="","",净值列表!I24/净值列表!I23-1)</f>
        <v>9.6246390760335032E-5</v>
      </c>
      <c r="J24" s="197">
        <f>IF(净值列表!J23="","",净值列表!J24/净值列表!J23-1)</f>
        <v>9.6730508802433945E-5</v>
      </c>
      <c r="K24" s="197">
        <f>IF(净值列表!K23="","",净值列表!K24/净值列表!K23-1)</f>
        <v>9.673986649905153E-5</v>
      </c>
      <c r="L24" s="197">
        <f>IF(净值列表!L23="","",净值列表!L24/净值列表!L23-1)</f>
        <v>-1.9364833462431896E-4</v>
      </c>
      <c r="M24" s="197">
        <f>IF(净值列表!M23="","",净值列表!M24/净值列表!M23-1)</f>
        <v>9.7580015612885873E-5</v>
      </c>
      <c r="N24" s="197">
        <f>IF(净值列表!N23="","",净值列表!N24/净值列表!N23-1)</f>
        <v>9.785693316377575E-5</v>
      </c>
      <c r="O24" s="197">
        <f>IF(净值列表!O23="","",净值列表!O24/净值列表!O23-1)</f>
        <v>-5.8559437829386329E-4</v>
      </c>
      <c r="P24" s="197">
        <f>IF(净值列表!P23="","",净值列表!P24/净值列表!P23-1)</f>
        <v>9.8843530691006265E-5</v>
      </c>
      <c r="Q24" s="197">
        <f>IF(净值列表!Q23="","",净值列表!Q24/净值列表!Q23-1)</f>
        <v>-8.81316098707563E-4</v>
      </c>
      <c r="R24" s="197">
        <f>IF(净值列表!R23="","",净值列表!R24/净值列表!R23-1)</f>
        <v>9.8775187672872633E-5</v>
      </c>
      <c r="S24" s="197">
        <f>IF(净值列表!S23="","",净值列表!S24/净值列表!S23-1)</f>
        <v>9.9216192082529631E-5</v>
      </c>
      <c r="T24" s="197">
        <f>IF(净值列表!T23="","",净值列表!T24/净值列表!T23-1)</f>
        <v>0</v>
      </c>
      <c r="U24" s="197">
        <f>IF(净值列表!U23="","",净值列表!U24/净值列表!U23-1)</f>
        <v>9.9730727036950739E-5</v>
      </c>
      <c r="V24" s="197">
        <f>IF(净值列表!V23="","",净值列表!V24/净值列表!V23-1)</f>
        <v>9.9700897308263592E-5</v>
      </c>
      <c r="W24" s="197">
        <f>IF(净值列表!W23="","",净值列表!W24/净值列表!W23-1)</f>
        <v>0</v>
      </c>
      <c r="X24" s="197" t="str">
        <f>IF(净值列表!X23="","",净值列表!X24/净值列表!X23-1)</f>
        <v/>
      </c>
      <c r="Y24" s="197">
        <f>IF(净值列表!Y23="","",净值列表!Y24/净值列表!Y23-1)</f>
        <v>1.9958088015159525E-4</v>
      </c>
      <c r="Z24" s="197" t="str">
        <f>IF(净值列表!Z23="","",净值列表!Z24/净值列表!Z23-1)</f>
        <v/>
      </c>
      <c r="AA24" s="197" t="str">
        <f>IF(净值列表!AA23="","",净值列表!AA24/净值列表!AA23-1)</f>
        <v/>
      </c>
      <c r="AB24" s="197" t="str">
        <f>IF(净值列表!AB23="","",净值列表!AB24/净值列表!AB23-1)</f>
        <v/>
      </c>
      <c r="AC24" s="197" t="str">
        <f>IF(净值列表!AC23="","",净值列表!AC24/净值列表!AC23-1)</f>
        <v/>
      </c>
      <c r="AD24" s="197">
        <f>IF(净值列表!AD23="","",净值列表!AD24/净值列表!AD23-1)</f>
        <v>0</v>
      </c>
      <c r="AE24" s="197">
        <f>IF(净值列表!AE23="","",净值列表!AE24/净值列表!AE23-1)</f>
        <v>9.9601593625431306E-5</v>
      </c>
      <c r="AF24" s="197">
        <f>IF(净值列表!AF23="","",净值列表!AF24/净值列表!AF23-1)</f>
        <v>-2.8826751225130565E-4</v>
      </c>
      <c r="AG24" s="197" t="str">
        <f>IF(净值列表!AG23="","",净值列表!AG24/净值列表!AG23-1)</f>
        <v/>
      </c>
      <c r="AH24" s="197" t="str">
        <f>IF(净值列表!AH23="","",净值列表!AH24/净值列表!AH23-1)</f>
        <v/>
      </c>
      <c r="AI24" s="197">
        <f>IF(净值列表!AI23="","",净值列表!AI24/净值列表!AI23-1)</f>
        <v>3.7875201212012044E-4</v>
      </c>
      <c r="AJ24" s="198">
        <f>IF(净值列表!AJ23="","",净值列表!AJ24/净值列表!AJ23-1)</f>
        <v>1.9813750743002956E-4</v>
      </c>
      <c r="AL24" s="110" t="s">
        <v>20</v>
      </c>
      <c r="AM24" s="111">
        <v>8.8516874458710539</v>
      </c>
    </row>
    <row r="25" spans="1:39">
      <c r="A25" s="196" t="s">
        <v>4461</v>
      </c>
      <c r="B25" s="197">
        <f>IF(净值列表!B24="","",净值列表!B25/净值列表!B24-1)</f>
        <v>0</v>
      </c>
      <c r="C25" s="197">
        <f>IF(净值列表!C24="","",净值列表!C25/净值列表!C24-1)</f>
        <v>0</v>
      </c>
      <c r="D25" s="197">
        <f>IF(净值列表!D24="","",净值列表!D25/净值列表!D24-1)</f>
        <v>9.3764650726635423E-5</v>
      </c>
      <c r="E25" s="197">
        <f>IF(净值列表!E24="","",净值列表!E25/净值列表!E24-1)</f>
        <v>3.7828636277681404E-4</v>
      </c>
      <c r="F25" s="197">
        <f>IF(净值列表!F24="","",净值列表!F25/净值列表!F24-1)</f>
        <v>1.937608990505435E-4</v>
      </c>
      <c r="G25" s="197">
        <f>IF(净值列表!G24="","",净值列表!G25/净值列表!G24-1)</f>
        <v>5.8973854924304625E-4</v>
      </c>
      <c r="H25" s="197">
        <f>IF(净值列表!H24="","",净值列表!H25/净值列表!H24-1)</f>
        <v>9.5574882920779203E-5</v>
      </c>
      <c r="I25" s="197">
        <f>IF(净值列表!I24="","",净值列表!I25/净值列表!I24-1)</f>
        <v>1.9247425656820916E-4</v>
      </c>
      <c r="J25" s="197">
        <f>IF(净值列表!J24="","",净值列表!J25/净值列表!J24-1)</f>
        <v>1.9344230583229205E-4</v>
      </c>
      <c r="K25" s="197">
        <f>IF(净值列表!K24="","",净值列表!K25/净值列表!K24-1)</f>
        <v>1.9346101760486789E-4</v>
      </c>
      <c r="L25" s="197">
        <f>IF(净值列表!L24="","",净值列表!L25/净值列表!L24-1)</f>
        <v>1.9368584156498336E-4</v>
      </c>
      <c r="M25" s="197">
        <f>IF(净值列表!M24="","",净值列表!M25/净值列表!M24-1)</f>
        <v>9.7570494682397424E-5</v>
      </c>
      <c r="N25" s="197">
        <f>IF(净值列表!N24="","",净值列表!N25/净值列表!N24-1)</f>
        <v>9.7847358121239125E-5</v>
      </c>
      <c r="O25" s="197">
        <f>IF(净值列表!O24="","",净值列表!O25/净值列表!O24-1)</f>
        <v>1.9531250000004441E-4</v>
      </c>
      <c r="P25" s="197">
        <f>IF(净值列表!P24="","",净值列表!P25/净值列表!P24-1)</f>
        <v>9.883376161301527E-5</v>
      </c>
      <c r="Q25" s="197">
        <f>IF(净值列表!Q24="","",净值列表!Q25/净值列表!Q24-1)</f>
        <v>9.8010389101288453E-5</v>
      </c>
      <c r="R25" s="197">
        <f>IF(净值列表!R24="","",净值列表!R25/净值列表!R24-1)</f>
        <v>1.9753086419749266E-4</v>
      </c>
      <c r="S25" s="197">
        <f>IF(净值列表!S24="","",净值列表!S25/净值列表!S24-1)</f>
        <v>2.9761904761893554E-4</v>
      </c>
      <c r="T25" s="197">
        <f>IF(净值列表!T24="","",净值列表!T25/净值列表!T24-1)</f>
        <v>9.9472794190758052E-5</v>
      </c>
      <c r="U25" s="197">
        <f>IF(净值列表!U24="","",净值列表!U25/净值列表!U24-1)</f>
        <v>9.9720781810974657E-5</v>
      </c>
      <c r="V25" s="197">
        <f>IF(净值列表!V24="","",净值列表!V25/净值列表!V24-1)</f>
        <v>1.9938191606017064E-4</v>
      </c>
      <c r="W25" s="197">
        <f>IF(净值列表!W24="","",净值列表!W25/净值列表!W24-1)</f>
        <v>9.9910080927134715E-5</v>
      </c>
      <c r="X25" s="197" t="str">
        <f>IF(净值列表!X24="","",净值列表!X25/净值列表!X24-1)</f>
        <v/>
      </c>
      <c r="Y25" s="197">
        <f>IF(净值列表!Y24="","",净值列表!Y25/净值列表!Y24-1)</f>
        <v>9.9770527786091634E-5</v>
      </c>
      <c r="Z25" s="197" t="str">
        <f>IF(净值列表!Z24="","",净值列表!Z25/净值列表!Z24-1)</f>
        <v/>
      </c>
      <c r="AA25" s="197" t="str">
        <f>IF(净值列表!AA24="","",净值列表!AA25/净值列表!AA24-1)</f>
        <v/>
      </c>
      <c r="AB25" s="197" t="str">
        <f>IF(净值列表!AB24="","",净值列表!AB25/净值列表!AB24-1)</f>
        <v/>
      </c>
      <c r="AC25" s="197" t="str">
        <f>IF(净值列表!AC24="","",净值列表!AC25/净值列表!AC24-1)</f>
        <v/>
      </c>
      <c r="AD25" s="197">
        <f>IF(净值列表!AD24="","",净值列表!AD25/净值列表!AD24-1)</f>
        <v>9.559315552998271E-5</v>
      </c>
      <c r="AE25" s="197">
        <f>IF(净值列表!AE24="","",净值列表!AE25/净值列表!AE24-1)</f>
        <v>3.9836669654413903E-4</v>
      </c>
      <c r="AF25" s="197">
        <f>IF(净值列表!AF24="","",净值列表!AF25/净值列表!AF24-1)</f>
        <v>6.1514801999231761E-3</v>
      </c>
      <c r="AG25" s="197" t="str">
        <f>IF(净值列表!AG24="","",净值列表!AG25/净值列表!AG24-1)</f>
        <v/>
      </c>
      <c r="AH25" s="197" t="str">
        <f>IF(净值列表!AH24="","",净值列表!AH25/净值列表!AH24-1)</f>
        <v/>
      </c>
      <c r="AI25" s="197">
        <f>IF(净值列表!AI24="","",净值列表!AI25/净值列表!AI24-1)</f>
        <v>9.4652153336483025E-5</v>
      </c>
      <c r="AJ25" s="198">
        <f>IF(净值列表!AJ24="","",净值列表!AJ25/净值列表!AJ24-1)</f>
        <v>1.980982567353351E-4</v>
      </c>
      <c r="AL25" s="110" t="s">
        <v>24</v>
      </c>
      <c r="AM25" s="111">
        <v>2.067532312392661</v>
      </c>
    </row>
    <row r="26" spans="1:39">
      <c r="A26" s="196" t="s">
        <v>4462</v>
      </c>
      <c r="B26" s="197">
        <f>IF(净值列表!B25="","",净值列表!B26/净值列表!B25-1)</f>
        <v>0</v>
      </c>
      <c r="C26" s="197">
        <f>IF(净值列表!C25="","",净值列表!C26/净值列表!C25-1)</f>
        <v>0</v>
      </c>
      <c r="D26" s="197">
        <f>IF(净值列表!D25="","",净值列表!D26/净值列表!D25-1)</f>
        <v>0</v>
      </c>
      <c r="E26" s="197">
        <f>IF(净值列表!E25="","",净值列表!E26/净值列表!E25-1)</f>
        <v>0</v>
      </c>
      <c r="F26" s="197">
        <f>IF(净值列表!F25="","",净值列表!F26/净值列表!F25-1)</f>
        <v>0</v>
      </c>
      <c r="G26" s="197">
        <f>IF(净值列表!G25="","",净值列表!G26/净值列表!G25-1)</f>
        <v>9.8231827111883163E-5</v>
      </c>
      <c r="H26" s="197">
        <f>IF(净值列表!H25="","",净值列表!H26/净值列表!H25-1)</f>
        <v>9.5565749235415609E-5</v>
      </c>
      <c r="I26" s="197">
        <f>IF(净值列表!I25="","",净值列表!I26/净值列表!I25-1)</f>
        <v>9.6218608679032869E-5</v>
      </c>
      <c r="J26" s="197">
        <f>IF(净值列表!J25="","",净值列表!J26/净值列表!J25-1)</f>
        <v>9.670244657189464E-5</v>
      </c>
      <c r="K26" s="197">
        <f>IF(净值列表!K25="","",净值列表!K26/净值列表!K25-1)</f>
        <v>9.6711798839521634E-5</v>
      </c>
      <c r="L26" s="197">
        <f>IF(净值列表!L25="","",净值列表!L26/净值列表!L25-1)</f>
        <v>-2.9047250193647844E-4</v>
      </c>
      <c r="M26" s="197">
        <f>IF(净值列表!M25="","",净值列表!M26/净值列表!M25-1)</f>
        <v>9.7560975609756184E-5</v>
      </c>
      <c r="N26" s="197">
        <f>IF(净值列表!N25="","",净值列表!N26/净值列表!N25-1)</f>
        <v>9.7837784952536921E-5</v>
      </c>
      <c r="O26" s="197">
        <f>IF(净值列表!O25="","",净值列表!O26/净值列表!O25-1)</f>
        <v>-2.9291154071464653E-4</v>
      </c>
      <c r="P26" s="197">
        <f>IF(净值列表!P25="","",净值列表!P26/净值列表!P25-1)</f>
        <v>1.9764798893162627E-4</v>
      </c>
      <c r="Q26" s="197">
        <f>IF(净值列表!Q25="","",净值列表!Q26/净值列表!Q25-1)</f>
        <v>-2.9400235201881841E-4</v>
      </c>
      <c r="R26" s="197">
        <f>IF(净值列表!R25="","",净值列表!R26/净值列表!R25-1)</f>
        <v>9.8745926730536837E-5</v>
      </c>
      <c r="S26" s="197">
        <f>IF(净值列表!S25="","",净值列表!S26/净值列表!S25-1)</f>
        <v>0</v>
      </c>
      <c r="T26" s="197">
        <f>IF(净值列表!T25="","",净值列表!T26/净值列表!T25-1)</f>
        <v>0</v>
      </c>
      <c r="U26" s="197">
        <f>IF(净值列表!U25="","",净值列表!U26/净值列表!U25-1)</f>
        <v>9.9710838568078941E-5</v>
      </c>
      <c r="V26" s="197">
        <f>IF(净值列表!V25="","",净值列表!V26/净值列表!V25-1)</f>
        <v>9.9671085418195915E-5</v>
      </c>
      <c r="W26" s="197">
        <f>IF(净值列表!W25="","",净值列表!W26/净值列表!W25-1)</f>
        <v>9.9900099900240846E-5</v>
      </c>
      <c r="X26" s="197" t="str">
        <f>IF(净值列表!X25="","",净值列表!X26/净值列表!X25-1)</f>
        <v/>
      </c>
      <c r="Y26" s="197">
        <f>IF(净值列表!Y25="","",净值列表!Y26/净值列表!Y25-1)</f>
        <v>9.9760574620910702E-5</v>
      </c>
      <c r="Z26" s="197" t="str">
        <f>IF(净值列表!Z25="","",净值列表!Z26/净值列表!Z25-1)</f>
        <v/>
      </c>
      <c r="AA26" s="197" t="str">
        <f>IF(净值列表!AA25="","",净值列表!AA26/净值列表!AA25-1)</f>
        <v/>
      </c>
      <c r="AB26" s="197" t="str">
        <f>IF(净值列表!AB25="","",净值列表!AB26/净值列表!AB25-1)</f>
        <v/>
      </c>
      <c r="AC26" s="197" t="str">
        <f>IF(净值列表!AC25="","",净值列表!AC26/净值列表!AC25-1)</f>
        <v/>
      </c>
      <c r="AD26" s="197">
        <f>IF(净值列表!AD25="","",净值列表!AD26/净值列表!AD25-1)</f>
        <v>-1.9116803670427007E-4</v>
      </c>
      <c r="AE26" s="197">
        <f>IF(净值列表!AE25="","",净值列表!AE26/净值列表!AE25-1)</f>
        <v>9.9552015928372484E-5</v>
      </c>
      <c r="AF26" s="197">
        <f>IF(净值列表!AF25="","",净值列表!AF26/净值列表!AF25-1)</f>
        <v>-1.2418800152845799E-3</v>
      </c>
      <c r="AG26" s="197" t="str">
        <f>IF(净值列表!AG25="","",净值列表!AG26/净值列表!AG25-1)</f>
        <v/>
      </c>
      <c r="AH26" s="197" t="str">
        <f>IF(净值列表!AH25="","",净值列表!AH26/净值列表!AH25-1)</f>
        <v/>
      </c>
      <c r="AI26" s="197">
        <f>IF(净值列表!AI25="","",净值列表!AI26/净值列表!AI25-1)</f>
        <v>5.6785917092549987E-4</v>
      </c>
      <c r="AJ26" s="198">
        <f>IF(净值列表!AJ25="","",净值列表!AJ26/净值列表!AJ25-1)</f>
        <v>1.9805902158842592E-4</v>
      </c>
      <c r="AL26" s="110" t="s">
        <v>4313</v>
      </c>
      <c r="AM26" s="111">
        <v>7.9351420150162095</v>
      </c>
    </row>
    <row r="27" spans="1:39">
      <c r="A27" s="196" t="s">
        <v>4463</v>
      </c>
      <c r="B27" s="197">
        <f>IF(净值列表!B26="","",净值列表!B27/净值列表!B26-1)</f>
        <v>0</v>
      </c>
      <c r="C27" s="197">
        <f>IF(净值列表!C26="","",净值列表!C27/净值列表!C26-1)</f>
        <v>0</v>
      </c>
      <c r="D27" s="197">
        <f>IF(净值列表!D26="","",净值列表!D27/净值列表!D26-1)</f>
        <v>0</v>
      </c>
      <c r="E27" s="197">
        <f>IF(净值列表!E26="","",净值列表!E27/净值列表!E26-1)</f>
        <v>-9.4535829079256395E-5</v>
      </c>
      <c r="F27" s="197">
        <f>IF(净值列表!F26="","",净值列表!F27/净值列表!F26-1)</f>
        <v>-9.6861681518789489E-5</v>
      </c>
      <c r="G27" s="197">
        <f>IF(净值列表!G26="","",净值列表!G27/净值列表!G26-1)</f>
        <v>0</v>
      </c>
      <c r="H27" s="197">
        <f>IF(净值列表!H26="","",净值列表!H27/净值列表!H26-1)</f>
        <v>9.5556617295766699E-5</v>
      </c>
      <c r="I27" s="197">
        <f>IF(净值列表!I26="","",净值列表!I27/净值列表!I26-1)</f>
        <v>-2.8862805464713315E-4</v>
      </c>
      <c r="J27" s="197">
        <f>IF(净值列表!J26="","",净值列表!J27/净值列表!J26-1)</f>
        <v>1.9338619222586395E-4</v>
      </c>
      <c r="K27" s="197">
        <f>IF(净值列表!K26="","",净值列表!K27/净值列表!K26-1)</f>
        <v>1.9340489314378928E-4</v>
      </c>
      <c r="L27" s="197">
        <f>IF(净值列表!L26="","",净值列表!L27/净值列表!L26-1)</f>
        <v>-1.9370460048429017E-4</v>
      </c>
      <c r="M27" s="197">
        <f>IF(净值列表!M26="","",净值列表!M27/净值列表!M26-1)</f>
        <v>9.755145839429602E-5</v>
      </c>
      <c r="N27" s="197">
        <f>IF(净值列表!N26="","",净值列表!N27/净值列表!N26-1)</f>
        <v>1.9565642731356192E-4</v>
      </c>
      <c r="O27" s="197">
        <f>IF(净值列表!O26="","",净值列表!O27/净值列表!O26-1)</f>
        <v>-3.9066315069824498E-4</v>
      </c>
      <c r="P27" s="197">
        <f>IF(净值列表!P26="","",净值列表!P27/净值列表!P26-1)</f>
        <v>3.9521786384733026E-4</v>
      </c>
      <c r="Q27" s="197">
        <f>IF(净值列表!Q26="","",净值列表!Q27/净值列表!Q26-1)</f>
        <v>-3.9211841976272144E-4</v>
      </c>
      <c r="R27" s="197">
        <f>IF(净值列表!R26="","",净值列表!R27/净值列表!R26-1)</f>
        <v>9.8736176935121378E-5</v>
      </c>
      <c r="S27" s="197">
        <f>IF(净值列表!S26="","",净值列表!S27/净值列表!S26-1)</f>
        <v>0</v>
      </c>
      <c r="T27" s="197">
        <f>IF(净值列表!T26="","",净值列表!T27/净值列表!T26-1)</f>
        <v>0</v>
      </c>
      <c r="U27" s="197">
        <f>IF(净值列表!U26="","",净值列表!U27/净值列表!U26-1)</f>
        <v>9.9700897308263592E-5</v>
      </c>
      <c r="V27" s="197">
        <f>IF(净值列表!V26="","",净值列表!V27/净值列表!V26-1)</f>
        <v>1.9932230416586094E-4</v>
      </c>
      <c r="W27" s="197">
        <f>IF(净值列表!W26="","",净值列表!W27/净值列表!W26-1)</f>
        <v>0</v>
      </c>
      <c r="X27" s="197" t="str">
        <f>IF(净值列表!X26="","",净值列表!X27/净值列表!X26-1)</f>
        <v/>
      </c>
      <c r="Y27" s="197">
        <f>IF(净值列表!Y26="","",净值列表!Y27/净值列表!Y26-1)</f>
        <v>9.9750623441474673E-5</v>
      </c>
      <c r="Z27" s="197" t="str">
        <f>IF(净值列表!Z26="","",净值列表!Z27/净值列表!Z26-1)</f>
        <v/>
      </c>
      <c r="AA27" s="197" t="str">
        <f>IF(净值列表!AA26="","",净值列表!AA27/净值列表!AA26-1)</f>
        <v/>
      </c>
      <c r="AB27" s="197" t="str">
        <f>IF(净值列表!AB26="","",净值列表!AB27/净值列表!AB26-1)</f>
        <v/>
      </c>
      <c r="AC27" s="197" t="str">
        <f>IF(净值列表!AC26="","",净值列表!AC27/净值列表!AC26-1)</f>
        <v/>
      </c>
      <c r="AD27" s="197">
        <f>IF(净值列表!AD26="","",净值列表!AD27/净值列表!AD26-1)</f>
        <v>-9.5602294455043868E-5</v>
      </c>
      <c r="AE27" s="197">
        <f>IF(净值列表!AE26="","",净值列表!AE27/净值列表!AE26-1)</f>
        <v>9.9542106311023559E-5</v>
      </c>
      <c r="AF27" s="197">
        <f>IF(净值列表!AF26="","",净值列表!AF27/净值列表!AF26-1)</f>
        <v>-9.5648015303695377E-4</v>
      </c>
      <c r="AG27" s="197" t="str">
        <f>IF(净值列表!AG26="","",净值列表!AG27/净值列表!AG26-1)</f>
        <v/>
      </c>
      <c r="AH27" s="197" t="str">
        <f>IF(净值列表!AH26="","",净值列表!AH27/净值列表!AH26-1)</f>
        <v/>
      </c>
      <c r="AI27" s="197">
        <f>IF(净值列表!AI26="","",净值列表!AI27/净值列表!AI26-1)</f>
        <v>-9.458948164964287E-5</v>
      </c>
      <c r="AJ27" s="198">
        <f>IF(净值列表!AJ26="","",净值列表!AJ27/净值列表!AJ26-1)</f>
        <v>1.980198019801982E-4</v>
      </c>
      <c r="AL27" s="110" t="s">
        <v>4314</v>
      </c>
      <c r="AM27" s="111">
        <v>5.2110560980029197</v>
      </c>
    </row>
    <row r="28" spans="1:39">
      <c r="A28" s="196" t="s">
        <v>125</v>
      </c>
      <c r="B28" s="197">
        <f>IF(净值列表!B27="","",净值列表!B28/净值列表!B27-1)</f>
        <v>0</v>
      </c>
      <c r="C28" s="197">
        <f>IF(净值列表!C27="","",净值列表!C28/净值列表!C27-1)</f>
        <v>0</v>
      </c>
      <c r="D28" s="197">
        <f>IF(净值列表!D27="","",净值列表!D28/净值列表!D27-1)</f>
        <v>0</v>
      </c>
      <c r="E28" s="197">
        <f>IF(净值列表!E27="","",净值列表!E28/净值列表!E27-1)</f>
        <v>0</v>
      </c>
      <c r="F28" s="197">
        <f>IF(净值列表!F27="","",净值列表!F28/净值列表!F27-1)</f>
        <v>1.9374212922596001E-4</v>
      </c>
      <c r="G28" s="197">
        <f>IF(净值列表!G27="","",净值列表!G28/净值列表!G27-1)</f>
        <v>0</v>
      </c>
      <c r="H28" s="197">
        <f>IF(净值列表!H27="","",净值列表!H28/净值列表!H27-1)</f>
        <v>0</v>
      </c>
      <c r="I28" s="197">
        <f>IF(净值列表!I27="","",净值列表!I28/净值列表!I27-1)</f>
        <v>0</v>
      </c>
      <c r="J28" s="197">
        <f>IF(净值列表!J27="","",净值列表!J28/净值列表!J27-1)</f>
        <v>0</v>
      </c>
      <c r="K28" s="197">
        <f>IF(净值列表!K27="","",净值列表!K28/净值列表!K27-1)</f>
        <v>0</v>
      </c>
      <c r="L28" s="197">
        <f>IF(净值列表!L27="","",净值列表!L28/净值列表!L27-1)</f>
        <v>0</v>
      </c>
      <c r="M28" s="197">
        <f>IF(净值列表!M27="","",净值列表!M28/净值列表!M27-1)</f>
        <v>0</v>
      </c>
      <c r="N28" s="197">
        <f>IF(净值列表!N27="","",净值列表!N28/净值列表!N27-1)</f>
        <v>0</v>
      </c>
      <c r="O28" s="197">
        <f>IF(净值列表!O27="","",净值列表!O28/净值列表!O27-1)</f>
        <v>0</v>
      </c>
      <c r="P28" s="197">
        <f>IF(净值列表!P27="","",净值列表!P28/净值列表!P27-1)</f>
        <v>0</v>
      </c>
      <c r="Q28" s="197">
        <f>IF(净值列表!Q27="","",净值列表!Q28/净值列表!Q27-1)</f>
        <v>0</v>
      </c>
      <c r="R28" s="197">
        <f>IF(净值列表!R27="","",净值列表!R28/净值列表!R27-1)</f>
        <v>0</v>
      </c>
      <c r="S28" s="197">
        <f>IF(净值列表!S27="","",净值列表!S28/净值列表!S27-1)</f>
        <v>0</v>
      </c>
      <c r="T28" s="197">
        <f>IF(净值列表!T27="","",净值列表!T28/净值列表!T27-1)</f>
        <v>0</v>
      </c>
      <c r="U28" s="197">
        <f>IF(净值列表!U27="","",净值列表!U28/净值列表!U27-1)</f>
        <v>0</v>
      </c>
      <c r="V28" s="197">
        <f>IF(净值列表!V27="","",净值列表!V28/净值列表!V27-1)</f>
        <v>9.9641291351204586E-5</v>
      </c>
      <c r="W28" s="197">
        <f>IF(净值列表!W27="","",净值列表!W28/净值列表!W27-1)</f>
        <v>0</v>
      </c>
      <c r="X28" s="197" t="str">
        <f>IF(净值列表!X27="","",净值列表!X28/净值列表!X27-1)</f>
        <v/>
      </c>
      <c r="Y28" s="197">
        <f>IF(净值列表!Y27="","",净值列表!Y28/净值列表!Y27-1)</f>
        <v>0</v>
      </c>
      <c r="Z28" s="197">
        <f>IF(净值列表!Z27="","",净值列表!Z28/净值列表!Z27-1)</f>
        <v>0</v>
      </c>
      <c r="AA28" s="197" t="str">
        <f>IF(净值列表!AA27="","",净值列表!AA28/净值列表!AA27-1)</f>
        <v/>
      </c>
      <c r="AB28" s="197" t="str">
        <f>IF(净值列表!AB27="","",净值列表!AB28/净值列表!AB27-1)</f>
        <v/>
      </c>
      <c r="AC28" s="197" t="str">
        <f>IF(净值列表!AC27="","",净值列表!AC28/净值列表!AC27-1)</f>
        <v/>
      </c>
      <c r="AD28" s="197">
        <f>IF(净值列表!AD27="","",净值列表!AD28/净值列表!AD27-1)</f>
        <v>0</v>
      </c>
      <c r="AE28" s="197">
        <f>IF(净值列表!AE27="","",净值列表!AE28/净值列表!AE27-1)</f>
        <v>9.9532198666318905E-5</v>
      </c>
      <c r="AF28" s="197">
        <f>IF(净值列表!AF27="","",净值列表!AF28/净值列表!AF27-1)</f>
        <v>0</v>
      </c>
      <c r="AG28" s="197" t="str">
        <f>IF(净值列表!AG27="","",净值列表!AG28/净值列表!AG27-1)</f>
        <v/>
      </c>
      <c r="AH28" s="197" t="str">
        <f>IF(净值列表!AH27="","",净值列表!AH28/净值列表!AH27-1)</f>
        <v/>
      </c>
      <c r="AI28" s="197">
        <f>IF(净值列表!AI27="","",净值列表!AI28/净值列表!AI27-1)</f>
        <v>0</v>
      </c>
      <c r="AJ28" s="198">
        <f>IF(净值列表!AJ27="","",净值列表!AJ28/净值列表!AJ27-1)</f>
        <v>1.9798059790132605E-4</v>
      </c>
      <c r="AL28" s="110" t="s">
        <v>4315</v>
      </c>
      <c r="AM28" s="111">
        <v>7.9351420150162095</v>
      </c>
    </row>
    <row r="29" spans="1:39">
      <c r="A29" s="196" t="s">
        <v>4464</v>
      </c>
      <c r="B29" s="197">
        <f>IF(净值列表!B28="","",净值列表!B29/净值列表!B28-1)</f>
        <v>0</v>
      </c>
      <c r="C29" s="197">
        <f>IF(净值列表!C28="","",净值列表!C29/净值列表!C28-1)</f>
        <v>9.3118539901348996E-5</v>
      </c>
      <c r="D29" s="197">
        <f>IF(净值列表!D28="","",净值列表!D29/净值列表!D28-1)</f>
        <v>0</v>
      </c>
      <c r="E29" s="197">
        <f>IF(净值列表!E28="","",净值列表!E29/净值列表!E28-1)</f>
        <v>0</v>
      </c>
      <c r="F29" s="197">
        <f>IF(净值列表!F28="","",净值列表!F29/净值列表!F28-1)</f>
        <v>9.6852300242034062E-5</v>
      </c>
      <c r="G29" s="197">
        <f>IF(净值列表!G28="","",净值列表!G29/净值列表!G28-1)</f>
        <v>0</v>
      </c>
      <c r="H29" s="197">
        <f>IF(净值列表!H28="","",净值列表!H29/净值列表!H28-1)</f>
        <v>0</v>
      </c>
      <c r="I29" s="197">
        <f>IF(净值列表!I28="","",净值列表!I29/净值列表!I28-1)</f>
        <v>0</v>
      </c>
      <c r="J29" s="197">
        <f>IF(净值列表!J28="","",净值列表!J29/净值列表!J28-1)</f>
        <v>0</v>
      </c>
      <c r="K29" s="197">
        <f>IF(净值列表!K28="","",净值列表!K29/净值列表!K28-1)</f>
        <v>0</v>
      </c>
      <c r="L29" s="197">
        <f>IF(净值列表!L28="","",净值列表!L29/净值列表!L28-1)</f>
        <v>0</v>
      </c>
      <c r="M29" s="197">
        <f>IF(净值列表!M28="","",净值列表!M29/净值列表!M28-1)</f>
        <v>0</v>
      </c>
      <c r="N29" s="197">
        <f>IF(净值列表!N28="","",净值列表!N29/净值列表!N28-1)</f>
        <v>0</v>
      </c>
      <c r="O29" s="197">
        <f>IF(净值列表!O28="","",净值列表!O29/净值列表!O28-1)</f>
        <v>0</v>
      </c>
      <c r="P29" s="197">
        <f>IF(净值列表!P28="","",净值列表!P29/净值列表!P28-1)</f>
        <v>0</v>
      </c>
      <c r="Q29" s="197">
        <f>IF(净值列表!Q28="","",净值列表!Q29/净值列表!Q28-1)</f>
        <v>0</v>
      </c>
      <c r="R29" s="197">
        <f>IF(净值列表!R28="","",净值列表!R29/净值列表!R28-1)</f>
        <v>0</v>
      </c>
      <c r="S29" s="197">
        <f>IF(净值列表!S28="","",净值列表!S29/净值列表!S28-1)</f>
        <v>0</v>
      </c>
      <c r="T29" s="197">
        <f>IF(净值列表!T28="","",净值列表!T29/净值列表!T28-1)</f>
        <v>0</v>
      </c>
      <c r="U29" s="197">
        <f>IF(净值列表!U28="","",净值列表!U29/净值列表!U28-1)</f>
        <v>0</v>
      </c>
      <c r="V29" s="197">
        <f>IF(净值列表!V28="","",净值列表!V29/净值列表!V28-1)</f>
        <v>9.9631363953411878E-5</v>
      </c>
      <c r="W29" s="197">
        <f>IF(净值列表!W28="","",净值列表!W29/净值列表!W28-1)</f>
        <v>0</v>
      </c>
      <c r="X29" s="197" t="str">
        <f>IF(净值列表!X28="","",净值列表!X29/净值列表!X28-1)</f>
        <v/>
      </c>
      <c r="Y29" s="197">
        <f>IF(净值列表!Y28="","",净值列表!Y29/净值列表!Y28-1)</f>
        <v>0</v>
      </c>
      <c r="Z29" s="197">
        <f>IF(净值列表!Z28="","",净值列表!Z29/净值列表!Z28-1)</f>
        <v>0</v>
      </c>
      <c r="AA29" s="197" t="str">
        <f>IF(净值列表!AA28="","",净值列表!AA29/净值列表!AA28-1)</f>
        <v/>
      </c>
      <c r="AB29" s="197" t="str">
        <f>IF(净值列表!AB28="","",净值列表!AB29/净值列表!AB28-1)</f>
        <v/>
      </c>
      <c r="AC29" s="197" t="str">
        <f>IF(净值列表!AC28="","",净值列表!AC29/净值列表!AC28-1)</f>
        <v/>
      </c>
      <c r="AD29" s="197">
        <f>IF(净值列表!AD28="","",净值列表!AD29/净值列表!AD28-1)</f>
        <v>0</v>
      </c>
      <c r="AE29" s="197">
        <f>IF(净值列表!AE28="","",净值列表!AE29/净值列表!AE28-1)</f>
        <v>9.9522292993592387E-5</v>
      </c>
      <c r="AF29" s="197">
        <f>IF(净值列表!AF28="","",净值列表!AF29/净值列表!AF28-1)</f>
        <v>0</v>
      </c>
      <c r="AG29" s="197" t="str">
        <f>IF(净值列表!AG28="","",净值列表!AG29/净值列表!AG28-1)</f>
        <v/>
      </c>
      <c r="AH29" s="197" t="str">
        <f>IF(净值列表!AH28="","",净值列表!AH29/净值列表!AH28-1)</f>
        <v/>
      </c>
      <c r="AI29" s="197">
        <f>IF(净值列表!AI28="","",净值列表!AI29/净值列表!AI28-1)</f>
        <v>0</v>
      </c>
      <c r="AJ29" s="198">
        <f>IF(净值列表!AJ28="","",净值列表!AJ29/净值列表!AJ28-1)</f>
        <v>1.9794140934270565E-4</v>
      </c>
      <c r="AL29" s="110" t="s">
        <v>4317</v>
      </c>
      <c r="AM29" s="111">
        <v>3.917819403759407</v>
      </c>
    </row>
    <row r="30" spans="1:39">
      <c r="A30" s="196" t="s">
        <v>4465</v>
      </c>
      <c r="B30" s="197">
        <f>IF(净值列表!B29="","",净值列表!B30/净值列表!B29-1)</f>
        <v>1.8964536317089831E-4</v>
      </c>
      <c r="C30" s="197">
        <f>IF(净值列表!C29="","",净值列表!C30/净值列表!C29-1)</f>
        <v>-9.3109869646168519E-5</v>
      </c>
      <c r="D30" s="197">
        <f>IF(净值列表!D29="","",净值列表!D30/净值列表!D29-1)</f>
        <v>0</v>
      </c>
      <c r="E30" s="197">
        <f>IF(净值列表!E29="","",净值列表!E30/净值列表!E29-1)</f>
        <v>-1.8908953389429328E-4</v>
      </c>
      <c r="F30" s="197">
        <f>IF(净值列表!F29="","",净值列表!F30/净值列表!F29-1)</f>
        <v>0</v>
      </c>
      <c r="G30" s="197">
        <f>IF(净值列表!G29="","",净值列表!G30/净值列表!G29-1)</f>
        <v>0</v>
      </c>
      <c r="H30" s="197">
        <f>IF(净值列表!H29="","",净值列表!H30/净值列表!H29-1)</f>
        <v>3.8218994840422127E-4</v>
      </c>
      <c r="I30" s="197">
        <f>IF(净值列表!I29="","",净值列表!I30/净值列表!I29-1)</f>
        <v>2.8871138485242476E-4</v>
      </c>
      <c r="J30" s="197">
        <f>IF(净值列表!J29="","",净值列表!J30/净值列表!J29-1)</f>
        <v>4.8337200309345185E-4</v>
      </c>
      <c r="K30" s="197">
        <f>IF(净值列表!K29="","",净值列表!K30/净值列表!K29-1)</f>
        <v>3.8673498984809207E-4</v>
      </c>
      <c r="L30" s="197">
        <f>IF(净值列表!L29="","",净值列表!L30/净值列表!L29-1)</f>
        <v>2.9061319383894002E-4</v>
      </c>
      <c r="M30" s="197">
        <f>IF(净值列表!M29="","",净值列表!M30/净值列表!M29-1)</f>
        <v>1.9508388607114568E-4</v>
      </c>
      <c r="N30" s="197">
        <f>IF(净值列表!N29="","",净值列表!N30/净值列表!N29-1)</f>
        <v>2.9342723004699423E-4</v>
      </c>
      <c r="O30" s="197">
        <f>IF(净值列表!O29="","",净值列表!O30/净值列表!O29-1)</f>
        <v>9.7703957010253362E-5</v>
      </c>
      <c r="P30" s="197">
        <f>IF(净值列表!P29="","",净值列表!P30/净值列表!P29-1)</f>
        <v>2.9629629629623899E-4</v>
      </c>
      <c r="Q30" s="197">
        <f>IF(净值列表!Q29="","",净值列表!Q30/净值列表!Q29-1)</f>
        <v>9.8068059233069604E-5</v>
      </c>
      <c r="R30" s="197">
        <f>IF(净值列表!R29="","",净值列表!R30/净值列表!R29-1)</f>
        <v>4.9363214532549549E-4</v>
      </c>
      <c r="S30" s="197">
        <f>IF(净值列表!S29="","",净值列表!S30/净值列表!S29-1)</f>
        <v>9.9176832291991701E-5</v>
      </c>
      <c r="T30" s="197">
        <f>IF(净值列表!T29="","",净值列表!T30/净值列表!T29-1)</f>
        <v>0</v>
      </c>
      <c r="U30" s="197">
        <f>IF(净值列表!U29="","",净值列表!U30/净值列表!U29-1)</f>
        <v>2.9907287409036698E-4</v>
      </c>
      <c r="V30" s="197">
        <f>IF(净值列表!V29="","",净值列表!V30/净值列表!V29-1)</f>
        <v>1.9924287706718502E-4</v>
      </c>
      <c r="W30" s="197">
        <f>IF(净值列表!W29="","",净值列表!W30/净值列表!W29-1)</f>
        <v>1.9978024173417097E-4</v>
      </c>
      <c r="X30" s="197" t="str">
        <f>IF(净值列表!X29="","",净值列表!X30/净值列表!X29-1)</f>
        <v/>
      </c>
      <c r="Y30" s="197">
        <f>IF(净值列表!Y29="","",净值列表!Y30/净值列表!Y29-1)</f>
        <v>1.9948134849379073E-4</v>
      </c>
      <c r="Z30" s="197">
        <f>IF(净值列表!Z29="","",净值列表!Z30/净值列表!Z29-1)</f>
        <v>9.9980003999133871E-5</v>
      </c>
      <c r="AA30" s="197" t="str">
        <f>IF(净值列表!AA29="","",净值列表!AA30/净值列表!AA29-1)</f>
        <v/>
      </c>
      <c r="AB30" s="197" t="str">
        <f>IF(净值列表!AB29="","",净值列表!AB30/净值列表!AB29-1)</f>
        <v/>
      </c>
      <c r="AC30" s="197" t="str">
        <f>IF(净值列表!AC29="","",净值列表!AC30/净值列表!AC29-1)</f>
        <v/>
      </c>
      <c r="AD30" s="197">
        <f>IF(净值列表!AD29="","",净值列表!AD30/净值列表!AD29-1)</f>
        <v>2.581508748446204E-3</v>
      </c>
      <c r="AE30" s="197">
        <f>IF(净值列表!AE29="","",净值列表!AE30/净值列表!AE29-1)</f>
        <v>-9.9512389292510939E-5</v>
      </c>
      <c r="AF30" s="197">
        <f>IF(净值列表!AF29="","",净值列表!AF30/净值列表!AF29-1)</f>
        <v>1.7233125897557766E-3</v>
      </c>
      <c r="AG30" s="197" t="str">
        <f>IF(净值列表!AG29="","",净值列表!AG30/净值列表!AG29-1)</f>
        <v/>
      </c>
      <c r="AH30" s="197" t="str">
        <f>IF(净值列表!AH29="","",净值列表!AH30/净值列表!AH29-1)</f>
        <v/>
      </c>
      <c r="AI30" s="197">
        <f>IF(净值列表!AI29="","",净值列表!AI30/净值列表!AI29-1)</f>
        <v>2.8379528899824535E-4</v>
      </c>
      <c r="AJ30" s="198">
        <f>IF(净值列表!AJ29="","",净值列表!AJ30/净值列表!AJ29-1)</f>
        <v>1.9790223629523318E-4</v>
      </c>
      <c r="AL30" s="110" t="s">
        <v>39</v>
      </c>
      <c r="AM30" s="111">
        <v>8.3739417551865323</v>
      </c>
    </row>
    <row r="31" spans="1:39">
      <c r="A31" s="196" t="s">
        <v>4466</v>
      </c>
      <c r="B31" s="197">
        <f>IF(净值列表!B30="","",净值列表!B31/净值列表!B30-1)</f>
        <v>-9.4804702313266986E-5</v>
      </c>
      <c r="C31" s="197">
        <f>IF(净值列表!C30="","",净值列表!C31/净值列表!C30-1)</f>
        <v>-1.8623707980258697E-4</v>
      </c>
      <c r="D31" s="197">
        <f>IF(净值列表!D30="","",净值列表!D31/净值列表!D30-1)</f>
        <v>-2.8126757922364298E-4</v>
      </c>
      <c r="E31" s="197">
        <f>IF(净值列表!E30="","",净值列表!E31/净值列表!E30-1)</f>
        <v>-4.7281323877079728E-4</v>
      </c>
      <c r="F31" s="197">
        <f>IF(净值列表!F30="","",净值列表!F31/净值列表!F30-1)</f>
        <v>-2.9052876234747504E-4</v>
      </c>
      <c r="G31" s="197">
        <f>IF(净值列表!G30="","",净值列表!G31/净值列表!G30-1)</f>
        <v>-9.8222178567919372E-5</v>
      </c>
      <c r="H31" s="197">
        <f>IF(净值列表!H30="","",净值列表!H31/净值列表!H30-1)</f>
        <v>9.551098376303635E-5</v>
      </c>
      <c r="I31" s="197">
        <f>IF(净值列表!I30="","",净值列表!I31/净值列表!I30-1)</f>
        <v>1.9241870309794074E-4</v>
      </c>
      <c r="J31" s="197">
        <f>IF(净值列表!J30="","",净值列表!J31/净值列表!J30-1)</f>
        <v>1.9325538699388467E-4</v>
      </c>
      <c r="K31" s="197">
        <f>IF(净值列表!K30="","",净值列表!K31/净值列表!K30-1)</f>
        <v>1.9329274185753142E-4</v>
      </c>
      <c r="L31" s="197">
        <f>IF(净值列表!L30="","",净值列表!L31/净值列表!L30-1)</f>
        <v>0</v>
      </c>
      <c r="M31" s="197">
        <f>IF(净值列表!M30="","",净值列表!M31/净值列表!M30-1)</f>
        <v>9.7522917885672911E-5</v>
      </c>
      <c r="N31" s="197">
        <f>IF(净值列表!N30="","",净值列表!N31/净值列表!N30-1)</f>
        <v>1.9556077050930654E-4</v>
      </c>
      <c r="O31" s="197">
        <f>IF(净值列表!O30="","",净值列表!O31/净值列表!O30-1)</f>
        <v>-3.9077764751849209E-4</v>
      </c>
      <c r="P31" s="197">
        <f>IF(净值列表!P30="","",净值列表!P31/净值列表!P30-1)</f>
        <v>9.8736176935121378E-5</v>
      </c>
      <c r="Q31" s="197">
        <f>IF(净值列表!Q30="","",净值列表!Q31/净值列表!Q30-1)</f>
        <v>-3.92233771327688E-4</v>
      </c>
      <c r="R31" s="197">
        <f>IF(净值列表!R30="","",净值列表!R31/净值列表!R30-1)</f>
        <v>9.8677718571194006E-5</v>
      </c>
      <c r="S31" s="197">
        <f>IF(净值列表!S30="","",净值列表!S31/净值列表!S30-1)</f>
        <v>-2.9750099166991895E-4</v>
      </c>
      <c r="T31" s="197">
        <f>IF(净值列表!T30="","",净值列表!T31/净值列表!T30-1)</f>
        <v>-4.97314501690993E-4</v>
      </c>
      <c r="U31" s="197">
        <f>IF(净值列表!U30="","",净值列表!U31/净值列表!U30-1)</f>
        <v>0</v>
      </c>
      <c r="V31" s="197">
        <f>IF(净值列表!V30="","",净值列表!V31/净值列表!V30-1)</f>
        <v>9.9601593625431306E-5</v>
      </c>
      <c r="W31" s="197">
        <f>IF(净值列表!W30="","",净值列表!W31/净值列表!W30-1)</f>
        <v>0</v>
      </c>
      <c r="X31" s="197" t="str">
        <f>IF(净值列表!X30="","",净值列表!X31/净值列表!X30-1)</f>
        <v/>
      </c>
      <c r="Y31" s="197">
        <f>IF(净值列表!Y30="","",净值列表!Y31/净值列表!Y30-1)</f>
        <v>1.9944156362172727E-4</v>
      </c>
      <c r="Z31" s="197">
        <f>IF(净值列表!Z30="","",净值列表!Z31/净值列表!Z30-1)</f>
        <v>0</v>
      </c>
      <c r="AA31" s="197" t="str">
        <f>IF(净值列表!AA30="","",净值列表!AA31/净值列表!AA30-1)</f>
        <v/>
      </c>
      <c r="AB31" s="197" t="str">
        <f>IF(净值列表!AB30="","",净值列表!AB31/净值列表!AB30-1)</f>
        <v/>
      </c>
      <c r="AC31" s="197" t="str">
        <f>IF(净值列表!AC30="","",净值列表!AC31/净值列表!AC30-1)</f>
        <v/>
      </c>
      <c r="AD31" s="197">
        <f>IF(净值列表!AD30="","",净值列表!AD31/净值列表!AD30-1)</f>
        <v>-9.5365248903300781E-5</v>
      </c>
      <c r="AE31" s="197">
        <f>IF(净值列表!AE30="","",净值列表!AE31/净值列表!AE30-1)</f>
        <v>-9.9522292993592387E-5</v>
      </c>
      <c r="AF31" s="197">
        <f>IF(净值列表!AF30="","",净值列表!AF31/净值列表!AF30-1)</f>
        <v>2.6760967217813736E-3</v>
      </c>
      <c r="AG31" s="197" t="str">
        <f>IF(净值列表!AG30="","",净值列表!AG31/净值列表!AG30-1)</f>
        <v/>
      </c>
      <c r="AH31" s="197" t="str">
        <f>IF(净值列表!AH30="","",净值列表!AH31/净值列表!AH30-1)</f>
        <v/>
      </c>
      <c r="AI31" s="197">
        <f>IF(净值列表!AI30="","",净值列表!AI31/净值列表!AI30-1)</f>
        <v>0</v>
      </c>
      <c r="AJ31" s="198">
        <f>IF(净值列表!AJ30="","",净值列表!AJ31/净值列表!AJ30-1)</f>
        <v>1.9786307874958275E-4</v>
      </c>
      <c r="AL31" s="110" t="s">
        <v>4318</v>
      </c>
      <c r="AM31" s="111">
        <v>1.4751665779662595</v>
      </c>
    </row>
    <row r="32" spans="1:39">
      <c r="A32" s="196" t="s">
        <v>4467</v>
      </c>
      <c r="B32" s="197">
        <f>IF(净值列表!B31="","",净值列表!B32/净值列表!B31-1)</f>
        <v>-1.8962738219396869E-4</v>
      </c>
      <c r="C32" s="197">
        <f>IF(净值列表!C31="","",净值列表!C32/净值列表!C31-1)</f>
        <v>-4.6567942628306103E-4</v>
      </c>
      <c r="D32" s="197">
        <f>IF(净值列表!D31="","",净值列表!D32/净值列表!D31-1)</f>
        <v>-4.6891118822089961E-4</v>
      </c>
      <c r="E32" s="197">
        <f>IF(净值列表!E31="","",净值列表!E32/净值列表!E31-1)</f>
        <v>-6.6225165562905364E-4</v>
      </c>
      <c r="F32" s="197">
        <f>IF(净值列表!F31="","",净值列表!F32/净值列表!F31-1)</f>
        <v>-1.9374212922596001E-4</v>
      </c>
      <c r="G32" s="197">
        <f>IF(净值列表!G31="","",净值列表!G32/净值列表!G31-1)</f>
        <v>-2.9469548133587153E-4</v>
      </c>
      <c r="H32" s="197">
        <f>IF(净值列表!H31="","",净值列表!H32/净值列表!H31-1)</f>
        <v>9.5501862286351269E-5</v>
      </c>
      <c r="I32" s="197">
        <f>IF(净值列表!I31="","",净值列表!I32/净值列表!I31-1)</f>
        <v>9.6190842631793672E-5</v>
      </c>
      <c r="J32" s="197">
        <f>IF(净值列表!J31="","",净值列表!J32/净值列表!J31-1)</f>
        <v>9.6609023282789863E-5</v>
      </c>
      <c r="K32" s="197">
        <f>IF(净值列表!K31="","",净值列表!K32/净值列表!K31-1)</f>
        <v>9.6627693497053357E-5</v>
      </c>
      <c r="L32" s="197">
        <f>IF(净值列表!L31="","",净值列表!L32/净值列表!L31-1)</f>
        <v>-9.6842920782491682E-5</v>
      </c>
      <c r="M32" s="197">
        <f>IF(净值列表!M31="","",净值列表!M32/净值列表!M31-1)</f>
        <v>9.7513408093607978E-5</v>
      </c>
      <c r="N32" s="197">
        <f>IF(净值列表!N31="","",净值列表!N32/净值列表!N31-1)</f>
        <v>9.7761266985907369E-5</v>
      </c>
      <c r="O32" s="197">
        <f>IF(净值列表!O31="","",净值列表!O32/净值列表!O31-1)</f>
        <v>-3.9093041438642562E-4</v>
      </c>
      <c r="P32" s="197">
        <f>IF(净值列表!P31="","",净值列表!P32/净值列表!P31-1)</f>
        <v>1.9745285813010938E-4</v>
      </c>
      <c r="Q32" s="197">
        <f>IF(净值列表!Q31="","",净值列表!Q32/净值列表!Q31-1)</f>
        <v>-6.8667843829717246E-4</v>
      </c>
      <c r="R32" s="197">
        <f>IF(净值列表!R31="","",净值列表!R32/净值列表!R31-1)</f>
        <v>9.8667982239675212E-5</v>
      </c>
      <c r="S32" s="197">
        <f>IF(净值列表!S31="","",净值列表!S32/净值列表!S31-1)</f>
        <v>-3.9678603313153538E-4</v>
      </c>
      <c r="T32" s="197">
        <f>IF(净值列表!T31="","",净值列表!T32/净值列表!T31-1)</f>
        <v>-4.9756194646233265E-4</v>
      </c>
      <c r="U32" s="197">
        <f>IF(净值列表!U31="","",净值列表!U32/净值列表!U31-1)</f>
        <v>9.9661152082930471E-5</v>
      </c>
      <c r="V32" s="197">
        <f>IF(净值列表!V31="","",净值列表!V32/净值列表!V31-1)</f>
        <v>1.9918334827195849E-4</v>
      </c>
      <c r="W32" s="197">
        <f>IF(净值列表!W31="","",净值列表!W32/净值列表!W31-1)</f>
        <v>-3.9948067512252106E-4</v>
      </c>
      <c r="X32" s="197" t="str">
        <f>IF(净值列表!X31="","",净值列表!X32/净值列表!X31-1)</f>
        <v/>
      </c>
      <c r="Y32" s="197">
        <f>IF(净值列表!Y31="","",净值列表!Y32/净值列表!Y31-1)</f>
        <v>9.9700897308263592E-5</v>
      </c>
      <c r="Z32" s="197">
        <f>IF(净值列表!Z31="","",净值列表!Z32/净值列表!Z31-1)</f>
        <v>1.9994001799461536E-4</v>
      </c>
      <c r="AA32" s="197">
        <f>IF(净值列表!AA31="","",净值列表!AA32/净值列表!AA31-1)</f>
        <v>9.9999999999988987E-5</v>
      </c>
      <c r="AB32" s="197" t="str">
        <f>IF(净值列表!AB31="","",净值列表!AB32/净值列表!AB31-1)</f>
        <v/>
      </c>
      <c r="AC32" s="197">
        <f>IF(净值列表!AC31="","",净值列表!AC32/净值列表!AC31-1)</f>
        <v>9.9999999999988987E-5</v>
      </c>
      <c r="AD32" s="197">
        <f>IF(净值列表!AD31="","",净值列表!AD32/净值列表!AD31-1)</f>
        <v>9.5374344301291103E-5</v>
      </c>
      <c r="AE32" s="197">
        <f>IF(净值列表!AE31="","",净值列表!AE32/净值列表!AE31-1)</f>
        <v>-2.9859659599873467E-4</v>
      </c>
      <c r="AF32" s="197">
        <f>IF(净值列表!AF31="","",净值列表!AF32/净值列表!AF31-1)</f>
        <v>-1.5251167667522658E-3</v>
      </c>
      <c r="AG32" s="197" t="str">
        <f>IF(净值列表!AG31="","",净值列表!AG32/净值列表!AG31-1)</f>
        <v/>
      </c>
      <c r="AH32" s="197" t="str">
        <f>IF(净值列表!AH31="","",净值列表!AH32/净值列表!AH31-1)</f>
        <v/>
      </c>
      <c r="AI32" s="197">
        <f>IF(净值列表!AI31="","",净值列表!AI32/净值列表!AI31-1)</f>
        <v>-9.4571590694148E-5</v>
      </c>
      <c r="AJ32" s="198">
        <f>IF(净值列表!AJ31="","",净值列表!AJ32/净值列表!AJ31-1)</f>
        <v>1.978239366964285E-4</v>
      </c>
      <c r="AL32" s="110" t="s">
        <v>30</v>
      </c>
      <c r="AM32" s="111">
        <v>6.9513545499854068</v>
      </c>
    </row>
    <row r="33" spans="1:39">
      <c r="A33" s="196" t="s">
        <v>4468</v>
      </c>
      <c r="B33" s="197">
        <f>IF(净值列表!B32="","",净值列表!B33/净值列表!B32-1)</f>
        <v>-1.8966334755809999E-4</v>
      </c>
      <c r="C33" s="197">
        <f>IF(净值列表!C32="","",净值列表!C33/净值列表!C32-1)</f>
        <v>9.3179276928756494E-5</v>
      </c>
      <c r="D33" s="197">
        <f>IF(净值列表!D32="","",净值列表!D33/净值列表!D32-1)</f>
        <v>9.3826233815041959E-5</v>
      </c>
      <c r="E33" s="197">
        <f>IF(净值列表!E32="","",净值列表!E33/净值列表!E32-1)</f>
        <v>-9.4670074789360292E-5</v>
      </c>
      <c r="F33" s="197">
        <f>IF(净值列表!F32="","",净值列表!F33/净值列表!F32-1)</f>
        <v>-1.9377967251232864E-4</v>
      </c>
      <c r="G33" s="197">
        <f>IF(净值列表!G32="","",净值列表!G33/净值列表!G32-1)</f>
        <v>-9.8260784121007028E-5</v>
      </c>
      <c r="H33" s="197">
        <f>IF(净值列表!H32="","",净值列表!H33/净值列表!H32-1)</f>
        <v>9.5492742551606113E-5</v>
      </c>
      <c r="I33" s="197">
        <f>IF(净值列表!I32="","",净值列表!I33/净值列表!I32-1)</f>
        <v>9.6181590843569253E-5</v>
      </c>
      <c r="J33" s="197">
        <f>IF(净值列表!J32="","",净值列表!J33/净值列表!J32-1)</f>
        <v>1.9319938176209916E-4</v>
      </c>
      <c r="K33" s="197">
        <f>IF(净值列表!K32="","",净值列表!K33/净值列表!K32-1)</f>
        <v>9.6618357487976425E-5</v>
      </c>
      <c r="L33" s="197">
        <f>IF(净值列表!L32="","",净值列表!L33/净值列表!L32-1)</f>
        <v>-2.9055690072632423E-4</v>
      </c>
      <c r="M33" s="197">
        <f>IF(净值列表!M32="","",净值列表!M33/净值列表!M32-1)</f>
        <v>5.8502340093591343E-4</v>
      </c>
      <c r="N33" s="197">
        <f>IF(净值列表!N32="","",净值列表!N33/净值列表!N32-1)</f>
        <v>9.7751710654847557E-5</v>
      </c>
      <c r="O33" s="197">
        <f>IF(净值列表!O32="","",净值列表!O33/净值列表!O32-1)</f>
        <v>-8.799374266718063E-4</v>
      </c>
      <c r="P33" s="197">
        <f>IF(净值列表!P32="","",净值列表!P33/净值列表!P32-1)</f>
        <v>9.8706939098081037E-5</v>
      </c>
      <c r="Q33" s="197">
        <f>IF(净值列表!Q32="","",净值列表!Q33/净值列表!Q32-1)</f>
        <v>-1.276136252085891E-3</v>
      </c>
      <c r="R33" s="197">
        <f>IF(净值列表!R32="","",净值列表!R33/净值列表!R32-1)</f>
        <v>1.9731649565901677E-4</v>
      </c>
      <c r="S33" s="197">
        <f>IF(净值列表!S32="","",净值列表!S33/净值列表!S32-1)</f>
        <v>-1.9847176739107297E-4</v>
      </c>
      <c r="T33" s="197">
        <f>IF(净值列表!T32="","",净值列表!T33/净值列表!T32-1)</f>
        <v>-5.9737156511341372E-4</v>
      </c>
      <c r="U33" s="197">
        <f>IF(净值列表!U32="","",净值列表!U33/净值列表!U32-1)</f>
        <v>9.9651220727414724E-5</v>
      </c>
      <c r="V33" s="197">
        <f>IF(净值列表!V32="","",净值列表!V33/净值列表!V32-1)</f>
        <v>9.9571841083223589E-5</v>
      </c>
      <c r="W33" s="197">
        <f>IF(净值列表!W32="","",净值列表!W33/净值列表!W32-1)</f>
        <v>0</v>
      </c>
      <c r="X33" s="197" t="str">
        <f>IF(净值列表!X32="","",净值列表!X33/净值列表!X32-1)</f>
        <v/>
      </c>
      <c r="Y33" s="197">
        <f>IF(净值列表!Y32="","",净值列表!Y33/净值列表!Y32-1)</f>
        <v>9.9690958030196342E-5</v>
      </c>
      <c r="Z33" s="197">
        <f>IF(净值列表!Z32="","",净值列表!Z33/净值列表!Z32-1)</f>
        <v>0</v>
      </c>
      <c r="AA33" s="197">
        <f>IF(净值列表!AA32="","",净值列表!AA33/净值列表!AA32-1)</f>
        <v>0</v>
      </c>
      <c r="AB33" s="197" t="str">
        <f>IF(净值列表!AB32="","",净值列表!AB33/净值列表!AB32-1)</f>
        <v/>
      </c>
      <c r="AC33" s="197">
        <f>IF(净值列表!AC32="","",净值列表!AC33/净值列表!AC32-1)</f>
        <v>0</v>
      </c>
      <c r="AD33" s="197">
        <f>IF(净值列表!AD32="","",净值列表!AD33/净值列表!AD32-1)</f>
        <v>-2.8609574670990234E-4</v>
      </c>
      <c r="AE33" s="197">
        <f>IF(净值列表!AE32="","",净值列表!AE33/净值列表!AE32-1)</f>
        <v>-9.956192751892079E-5</v>
      </c>
      <c r="AF33" s="197">
        <f>IF(净值列表!AF32="","",净值列表!AF33/净值列表!AF32-1)</f>
        <v>-1.0501193317423718E-3</v>
      </c>
      <c r="AG33" s="197" t="str">
        <f>IF(净值列表!AG32="","",净值列表!AG33/净值列表!AG32-1)</f>
        <v/>
      </c>
      <c r="AH33" s="197" t="str">
        <f>IF(净值列表!AH32="","",净值列表!AH33/净值列表!AH32-1)</f>
        <v/>
      </c>
      <c r="AI33" s="197">
        <f>IF(净值列表!AI32="","",净值列表!AI33/净值列表!AI32-1)</f>
        <v>9.4580535325849979E-5</v>
      </c>
      <c r="AJ33" s="198">
        <f>IF(净值列表!AJ32="","",净值列表!AJ33/净值列表!AJ32-1)</f>
        <v>2.9667721518977785E-4</v>
      </c>
      <c r="AL33" s="110" t="s">
        <v>32</v>
      </c>
      <c r="AM33" s="111">
        <v>8.9994627951744235</v>
      </c>
    </row>
    <row r="34" spans="1:39">
      <c r="A34" s="196" t="s">
        <v>4469</v>
      </c>
      <c r="B34" s="197">
        <f>IF(净值列表!B33="","",净值列表!B34/净值列表!B33-1)</f>
        <v>0</v>
      </c>
      <c r="C34" s="197">
        <f>IF(净值列表!C33="","",净值列表!C34/净值列表!C33-1)</f>
        <v>1.8634119072014066E-4</v>
      </c>
      <c r="D34" s="197">
        <f>IF(净值列表!D33="","",净值列表!D34/净值列表!D33-1)</f>
        <v>1.8763486255735096E-4</v>
      </c>
      <c r="E34" s="197">
        <f>IF(净值列表!E33="","",净值列表!E34/净值列表!E33-1)</f>
        <v>2.840371141827891E-4</v>
      </c>
      <c r="F34" s="197">
        <f>IF(净值列表!F33="","",净值列表!F34/净值列表!F33-1)</f>
        <v>0</v>
      </c>
      <c r="G34" s="197">
        <f>IF(净值列表!G33="","",净值列表!G34/净值列表!G33-1)</f>
        <v>0</v>
      </c>
      <c r="H34" s="197">
        <f>IF(净值列表!H33="","",净值列表!H34/净值列表!H33-1)</f>
        <v>9.5483624558578839E-5</v>
      </c>
      <c r="I34" s="197">
        <f>IF(净值列表!I33="","",净值列表!I34/净值列表!I33-1)</f>
        <v>1.923446816696206E-4</v>
      </c>
      <c r="J34" s="197">
        <f>IF(净值列表!J33="","",净值列表!J34/净值列表!J33-1)</f>
        <v>9.6581031485465374E-5</v>
      </c>
      <c r="K34" s="197">
        <f>IF(净值列表!K33="","",净值列表!K34/净值列表!K33-1)</f>
        <v>1.9321804656580177E-4</v>
      </c>
      <c r="L34" s="197">
        <f>IF(净值列表!L33="","",净值列表!L34/净值列表!L33-1)</f>
        <v>1.937608990505435E-4</v>
      </c>
      <c r="M34" s="197">
        <f>IF(净值列表!M33="","",净值列表!M34/净值列表!M33-1)</f>
        <v>9.7446891444086248E-5</v>
      </c>
      <c r="N34" s="197">
        <f>IF(净值列表!N33="","",净值列表!N34/净值列表!N33-1)</f>
        <v>9.774215619207105E-5</v>
      </c>
      <c r="O34" s="197">
        <f>IF(净值列表!O33="","",净值列表!O34/净值列表!O33-1)</f>
        <v>9.785693316377575E-5</v>
      </c>
      <c r="P34" s="197">
        <f>IF(净值列表!P33="","",净值列表!P34/净值列表!P33-1)</f>
        <v>1.9739439399923953E-4</v>
      </c>
      <c r="Q34" s="197">
        <f>IF(净值列表!Q33="","",净值列表!Q34/净值列表!Q33-1)</f>
        <v>0</v>
      </c>
      <c r="R34" s="197">
        <f>IF(净值列表!R33="","",净值列表!R34/净值列表!R33-1)</f>
        <v>9.8638784770122001E-5</v>
      </c>
      <c r="S34" s="197">
        <f>IF(净值列表!S33="","",净值列表!S34/净值列表!S33-1)</f>
        <v>1.9851116625302367E-4</v>
      </c>
      <c r="T34" s="197">
        <f>IF(净值列表!T33="","",净值列表!T34/净值列表!T33-1)</f>
        <v>1.9924287706718502E-4</v>
      </c>
      <c r="U34" s="197">
        <f>IF(净值列表!U33="","",净值列表!U34/净值列表!U33-1)</f>
        <v>9.9641291351204586E-5</v>
      </c>
      <c r="V34" s="197">
        <f>IF(净值列表!V33="","",净值列表!V34/净值列表!V33-1)</f>
        <v>1.9912385503784158E-4</v>
      </c>
      <c r="W34" s="197">
        <f>IF(净值列表!W33="","",净值列表!W34/净值列表!W33-1)</f>
        <v>9.9910080927134715E-5</v>
      </c>
      <c r="X34" s="197" t="str">
        <f>IF(净值列表!X33="","",净值列表!X34/净值列表!X33-1)</f>
        <v/>
      </c>
      <c r="Y34" s="197">
        <f>IF(净值列表!Y33="","",净值列表!Y34/净值列表!Y33-1)</f>
        <v>9.9681020733655146E-5</v>
      </c>
      <c r="Z34" s="197">
        <f>IF(净值列表!Z33="","",净值列表!Z34/净值列表!Z33-1)</f>
        <v>0</v>
      </c>
      <c r="AA34" s="197">
        <f>IF(净值列表!AA33="","",净值列表!AA34/净值列表!AA33-1)</f>
        <v>9.9990000999916617E-5</v>
      </c>
      <c r="AB34" s="197" t="str">
        <f>IF(净值列表!AB33="","",净值列表!AB34/净值列表!AB33-1)</f>
        <v/>
      </c>
      <c r="AC34" s="197">
        <f>IF(净值列表!AC33="","",净值列表!AC34/净值列表!AC33-1)</f>
        <v>9.9990000999916617E-5</v>
      </c>
      <c r="AD34" s="197">
        <f>IF(净值列表!AD33="","",净值列表!AD34/净值列表!AD33-1)</f>
        <v>-9.5392540303329554E-5</v>
      </c>
      <c r="AE34" s="197">
        <f>IF(净值列表!AE33="","",净值列表!AE34/净值列表!AE33-1)</f>
        <v>2.9871552324989281E-4</v>
      </c>
      <c r="AF34" s="197">
        <f>IF(净值列表!AF33="","",净值列表!AF34/净值列表!AF33-1)</f>
        <v>-5.7339449541282672E-4</v>
      </c>
      <c r="AG34" s="197" t="str">
        <f>IF(净值列表!AG33="","",净值列表!AG34/净值列表!AG33-1)</f>
        <v/>
      </c>
      <c r="AH34" s="197" t="str">
        <f>IF(净值列表!AH33="","",净值列表!AH34/净值列表!AH33-1)</f>
        <v/>
      </c>
      <c r="AI34" s="197">
        <f>IF(净值列表!AI33="","",净值列表!AI34/净值列表!AI33-1)</f>
        <v>3.7828636277681404E-4</v>
      </c>
      <c r="AJ34" s="198">
        <f>IF(净值列表!AJ33="","",净值列表!AJ34/净值列表!AJ33-1)</f>
        <v>1.9772614928315058E-4</v>
      </c>
      <c r="AL34" s="110" t="s">
        <v>4319</v>
      </c>
      <c r="AM34" s="111">
        <v>4.6842353173038767</v>
      </c>
    </row>
    <row r="35" spans="1:39">
      <c r="A35" s="196" t="s">
        <v>4470</v>
      </c>
      <c r="B35" s="197">
        <f>IF(净值列表!B34="","",净值列表!B35/净值列表!B34-1)</f>
        <v>0</v>
      </c>
      <c r="C35" s="197">
        <f>IF(净值列表!C34="","",净值列表!C35/净值列表!C34-1)</f>
        <v>0</v>
      </c>
      <c r="D35" s="197">
        <f>IF(净值列表!D34="","",净值列表!D35/净值列表!D34-1)</f>
        <v>0</v>
      </c>
      <c r="E35" s="197">
        <f>IF(净值列表!E34="","",净值列表!E35/净值列表!E34-1)</f>
        <v>0</v>
      </c>
      <c r="F35" s="197">
        <f>IF(净值列表!F34="","",净值列表!F35/净值列表!F34-1)</f>
        <v>0</v>
      </c>
      <c r="G35" s="197">
        <f>IF(净值列表!G34="","",净值列表!G35/净值列表!G34-1)</f>
        <v>0</v>
      </c>
      <c r="H35" s="197">
        <f>IF(净值列表!H34="","",净值列表!H35/净值列表!H34-1)</f>
        <v>0</v>
      </c>
      <c r="I35" s="197">
        <f>IF(净值列表!I34="","",净值列表!I35/净值列表!I34-1)</f>
        <v>0</v>
      </c>
      <c r="J35" s="197">
        <f>IF(净值列表!J34="","",净值列表!J35/净值列表!J34-1)</f>
        <v>0</v>
      </c>
      <c r="K35" s="197">
        <f>IF(净值列表!K34="","",净值列表!K35/净值列表!K34-1)</f>
        <v>0</v>
      </c>
      <c r="L35" s="197">
        <f>IF(净值列表!L34="","",净值列表!L35/净值列表!L34-1)</f>
        <v>0</v>
      </c>
      <c r="M35" s="197">
        <f>IF(净值列表!M34="","",净值列表!M35/净值列表!M34-1)</f>
        <v>0</v>
      </c>
      <c r="N35" s="197">
        <f>IF(净值列表!N34="","",净值列表!N35/净值列表!N34-1)</f>
        <v>0</v>
      </c>
      <c r="O35" s="197">
        <f>IF(净值列表!O34="","",净值列表!O35/净值列表!O34-1)</f>
        <v>0</v>
      </c>
      <c r="P35" s="197">
        <f>IF(净值列表!P34="","",净值列表!P35/净值列表!P34-1)</f>
        <v>0</v>
      </c>
      <c r="Q35" s="197">
        <f>IF(净值列表!Q34="","",净值列表!Q35/净值列表!Q34-1)</f>
        <v>0</v>
      </c>
      <c r="R35" s="197">
        <f>IF(净值列表!R34="","",净值列表!R35/净值列表!R34-1)</f>
        <v>0</v>
      </c>
      <c r="S35" s="197">
        <f>IF(净值列表!S34="","",净值列表!S35/净值列表!S34-1)</f>
        <v>0</v>
      </c>
      <c r="T35" s="197">
        <f>IF(净值列表!T34="","",净值列表!T35/净值列表!T34-1)</f>
        <v>0</v>
      </c>
      <c r="U35" s="197">
        <f>IF(净值列表!U34="","",净值列表!U35/净值列表!U34-1)</f>
        <v>0</v>
      </c>
      <c r="V35" s="197">
        <f>IF(净值列表!V34="","",净值列表!V35/净值列表!V34-1)</f>
        <v>0</v>
      </c>
      <c r="W35" s="197">
        <f>IF(净值列表!W34="","",净值列表!W35/净值列表!W34-1)</f>
        <v>0</v>
      </c>
      <c r="X35" s="197" t="str">
        <f>IF(净值列表!X34="","",净值列表!X35/净值列表!X34-1)</f>
        <v/>
      </c>
      <c r="Y35" s="197">
        <f>IF(净值列表!Y34="","",净值列表!Y35/净值列表!Y34-1)</f>
        <v>0</v>
      </c>
      <c r="Z35" s="197">
        <f>IF(净值列表!Z34="","",净值列表!Z35/净值列表!Z34-1)</f>
        <v>0</v>
      </c>
      <c r="AA35" s="197">
        <f>IF(净值列表!AA34="","",净值列表!AA35/净值列表!AA34-1)</f>
        <v>0</v>
      </c>
      <c r="AB35" s="197" t="str">
        <f>IF(净值列表!AB34="","",净值列表!AB35/净值列表!AB34-1)</f>
        <v/>
      </c>
      <c r="AC35" s="197">
        <f>IF(净值列表!AC34="","",净值列表!AC35/净值列表!AC34-1)</f>
        <v>0</v>
      </c>
      <c r="AD35" s="197">
        <f>IF(净值列表!AD34="","",净值列表!AD35/净值列表!AD34-1)</f>
        <v>0</v>
      </c>
      <c r="AE35" s="197">
        <f>IF(净值列表!AE34="","",净值列表!AE35/净值列表!AE34-1)</f>
        <v>0</v>
      </c>
      <c r="AF35" s="197">
        <f>IF(净值列表!AF34="","",净值列表!AF35/净值列表!AF34-1)</f>
        <v>0</v>
      </c>
      <c r="AG35" s="197" t="str">
        <f>IF(净值列表!AG34="","",净值列表!AG35/净值列表!AG34-1)</f>
        <v/>
      </c>
      <c r="AH35" s="197" t="str">
        <f>IF(净值列表!AH34="","",净值列表!AH35/净值列表!AH34-1)</f>
        <v/>
      </c>
      <c r="AI35" s="197">
        <f>IF(净值列表!AI34="","",净值列表!AI35/净值列表!AI34-1)</f>
        <v>0</v>
      </c>
      <c r="AJ35" s="198">
        <f>IF(净值列表!AJ34="","",净值列表!AJ35/净值列表!AJ34-1)</f>
        <v>0</v>
      </c>
      <c r="AL35" s="110" t="s">
        <v>27</v>
      </c>
      <c r="AM35" s="111">
        <v>32.588378316570193</v>
      </c>
    </row>
    <row r="36" spans="1:39">
      <c r="A36" s="196" t="s">
        <v>4471</v>
      </c>
      <c r="B36" s="197">
        <f>IF(净值列表!B35="","",净值列表!B36/净值列表!B35-1)</f>
        <v>0</v>
      </c>
      <c r="C36" s="197">
        <f>IF(净值列表!C35="","",净值列表!C36/净值列表!C35-1)</f>
        <v>0</v>
      </c>
      <c r="D36" s="197">
        <f>IF(净值列表!D35="","",净值列表!D36/净值列表!D35-1)</f>
        <v>0</v>
      </c>
      <c r="E36" s="197">
        <f>IF(净值列表!E35="","",净值列表!E36/净值列表!E35-1)</f>
        <v>0</v>
      </c>
      <c r="F36" s="197">
        <f>IF(净值列表!F35="","",净值列表!F36/净值列表!F35-1)</f>
        <v>0</v>
      </c>
      <c r="G36" s="197">
        <f>IF(净值列表!G35="","",净值列表!G36/净值列表!G35-1)</f>
        <v>0</v>
      </c>
      <c r="H36" s="197">
        <f>IF(净值列表!H35="","",净值列表!H36/净值列表!H35-1)</f>
        <v>0</v>
      </c>
      <c r="I36" s="197">
        <f>IF(净值列表!I35="","",净值列表!I36/净值列表!I35-1)</f>
        <v>0</v>
      </c>
      <c r="J36" s="197">
        <f>IF(净值列表!J35="","",净值列表!J36/净值列表!J35-1)</f>
        <v>0</v>
      </c>
      <c r="K36" s="197">
        <f>IF(净值列表!K35="","",净值列表!K36/净值列表!K35-1)</f>
        <v>0</v>
      </c>
      <c r="L36" s="197">
        <f>IF(净值列表!L35="","",净值列表!L36/净值列表!L35-1)</f>
        <v>0</v>
      </c>
      <c r="M36" s="197">
        <f>IF(净值列表!M35="","",净值列表!M36/净值列表!M35-1)</f>
        <v>0</v>
      </c>
      <c r="N36" s="197">
        <f>IF(净值列表!N35="","",净值列表!N36/净值列表!N35-1)</f>
        <v>0</v>
      </c>
      <c r="O36" s="197">
        <f>IF(净值列表!O35="","",净值列表!O36/净值列表!O35-1)</f>
        <v>0</v>
      </c>
      <c r="P36" s="197">
        <f>IF(净值列表!P35="","",净值列表!P36/净值列表!P35-1)</f>
        <v>0</v>
      </c>
      <c r="Q36" s="197">
        <f>IF(净值列表!Q35="","",净值列表!Q36/净值列表!Q35-1)</f>
        <v>0</v>
      </c>
      <c r="R36" s="197">
        <f>IF(净值列表!R35="","",净值列表!R36/净值列表!R35-1)</f>
        <v>0</v>
      </c>
      <c r="S36" s="197">
        <f>IF(净值列表!S35="","",净值列表!S36/净值列表!S35-1)</f>
        <v>0</v>
      </c>
      <c r="T36" s="197">
        <f>IF(净值列表!T35="","",净值列表!T36/净值列表!T35-1)</f>
        <v>0</v>
      </c>
      <c r="U36" s="197">
        <f>IF(净值列表!U35="","",净值列表!U36/净值列表!U35-1)</f>
        <v>0</v>
      </c>
      <c r="V36" s="197">
        <f>IF(净值列表!V35="","",净值列表!V36/净值列表!V35-1)</f>
        <v>0</v>
      </c>
      <c r="W36" s="197">
        <f>IF(净值列表!W35="","",净值列表!W36/净值列表!W35-1)</f>
        <v>0</v>
      </c>
      <c r="X36" s="197" t="str">
        <f>IF(净值列表!X35="","",净值列表!X36/净值列表!X35-1)</f>
        <v/>
      </c>
      <c r="Y36" s="197">
        <f>IF(净值列表!Y35="","",净值列表!Y36/净值列表!Y35-1)</f>
        <v>0</v>
      </c>
      <c r="Z36" s="197">
        <f>IF(净值列表!Z35="","",净值列表!Z36/净值列表!Z35-1)</f>
        <v>0</v>
      </c>
      <c r="AA36" s="197">
        <f>IF(净值列表!AA35="","",净值列表!AA36/净值列表!AA35-1)</f>
        <v>0</v>
      </c>
      <c r="AB36" s="197" t="str">
        <f>IF(净值列表!AB35="","",净值列表!AB36/净值列表!AB35-1)</f>
        <v/>
      </c>
      <c r="AC36" s="197">
        <f>IF(净值列表!AC35="","",净值列表!AC36/净值列表!AC35-1)</f>
        <v>0</v>
      </c>
      <c r="AD36" s="197">
        <f>IF(净值列表!AD35="","",净值列表!AD36/净值列表!AD35-1)</f>
        <v>0</v>
      </c>
      <c r="AE36" s="197">
        <f>IF(净值列表!AE35="","",净值列表!AE36/净值列表!AE35-1)</f>
        <v>0</v>
      </c>
      <c r="AF36" s="197">
        <f>IF(净值列表!AF35="","",净值列表!AF36/净值列表!AF35-1)</f>
        <v>0</v>
      </c>
      <c r="AG36" s="197" t="str">
        <f>IF(净值列表!AG35="","",净值列表!AG36/净值列表!AG35-1)</f>
        <v/>
      </c>
      <c r="AH36" s="197" t="str">
        <f>IF(净值列表!AH35="","",净值列表!AH36/净值列表!AH35-1)</f>
        <v/>
      </c>
      <c r="AI36" s="197">
        <f>IF(净值列表!AI35="","",净值列表!AI36/净值列表!AI35-1)</f>
        <v>0</v>
      </c>
      <c r="AJ36" s="198">
        <f>IF(净值列表!AJ35="","",净值列表!AJ36/净值列表!AJ35-1)</f>
        <v>0</v>
      </c>
    </row>
    <row r="37" spans="1:39">
      <c r="A37" s="196" t="s">
        <v>4472</v>
      </c>
      <c r="B37" s="197">
        <f>IF(净值列表!B36="","",净值列表!B37/净值列表!B36-1)</f>
        <v>2.8454898985108557E-4</v>
      </c>
      <c r="C37" s="197">
        <f>IF(净值列表!C36="","",净值列表!C37/净值列表!C36-1)</f>
        <v>3.7261294830015501E-4</v>
      </c>
      <c r="D37" s="197">
        <f>IF(净值列表!D36="","",净值列表!D37/净值列表!D36-1)</f>
        <v>1.8759966232062553E-4</v>
      </c>
      <c r="E37" s="197">
        <f>IF(净值列表!E36="","",净值列表!E37/净值列表!E36-1)</f>
        <v>3.786086133459321E-4</v>
      </c>
      <c r="F37" s="197">
        <f>IF(净值列表!F36="","",净值列表!F37/净值列表!F36-1)</f>
        <v>1.3567206124625031E-3</v>
      </c>
      <c r="G37" s="197">
        <f>IF(净值列表!G36="","",净值列表!G37/净值列表!G36-1)</f>
        <v>1.9654088050313767E-4</v>
      </c>
      <c r="H37" s="197">
        <f>IF(净值列表!H36="","",净值列表!H37/净值列表!H36-1)</f>
        <v>9.5474508306381267E-5</v>
      </c>
      <c r="I37" s="197">
        <f>IF(净值列表!I36="","",净值列表!I37/净值列表!I36-1)</f>
        <v>2.8846153846151523E-4</v>
      </c>
      <c r="J37" s="197">
        <f>IF(净值列表!J36="","",净值列表!J37/净值列表!J36-1)</f>
        <v>3.8628681796226694E-4</v>
      </c>
      <c r="K37" s="197">
        <f>IF(净值列表!K36="","",净值列表!K37/净值列表!K36-1)</f>
        <v>3.8636144112813575E-4</v>
      </c>
      <c r="L37" s="197">
        <f>IF(净值列表!L36="","",净值列表!L37/净值列表!L36-1)</f>
        <v>7.7489345215031591E-4</v>
      </c>
      <c r="M37" s="197">
        <f>IF(净值列表!M36="","",净值列表!M37/净值列表!M36-1)</f>
        <v>1.9487479294544308E-4</v>
      </c>
      <c r="N37" s="197">
        <f>IF(净值列表!N36="","",净值列表!N37/净值列表!N36-1)</f>
        <v>2.9319781078962492E-4</v>
      </c>
      <c r="O37" s="197">
        <f>IF(净值列表!O36="","",净值列表!O37/净值列表!O36-1)</f>
        <v>5.8708414872787884E-4</v>
      </c>
      <c r="P37" s="197">
        <f>IF(净值列表!P36="","",净值列表!P37/净值列表!P36-1)</f>
        <v>2.9603315571335997E-4</v>
      </c>
      <c r="Q37" s="197">
        <f>IF(净值列表!Q36="","",净值列表!Q37/净值列表!Q36-1)</f>
        <v>4.9144879103590888E-4</v>
      </c>
      <c r="R37" s="197">
        <f>IF(净值列表!R36="","",净值列表!R37/净值列表!R36-1)</f>
        <v>3.9451622447961299E-4</v>
      </c>
      <c r="S37" s="197">
        <f>IF(净值列表!S36="","",净值列表!S37/净值列表!S36-1)</f>
        <v>1.9847176739107297E-4</v>
      </c>
      <c r="T37" s="197">
        <f>IF(净值列表!T36="","",净值列表!T37/净值列表!T36-1)</f>
        <v>2.9880478087651596E-4</v>
      </c>
      <c r="U37" s="197">
        <f>IF(净值列表!U36="","",净值列表!U37/净值列表!U36-1)</f>
        <v>1.9926272790682376E-4</v>
      </c>
      <c r="V37" s="197">
        <f>IF(净值列表!V36="","",净值列表!V37/净值列表!V36-1)</f>
        <v>3.9816842524387219E-4</v>
      </c>
      <c r="W37" s="197">
        <f>IF(净值列表!W36="","",净值列表!W37/净值列表!W36-1)</f>
        <v>2.9970029970050049E-4</v>
      </c>
      <c r="X37" s="197" t="str">
        <f>IF(净值列表!X36="","",净值列表!X37/净值列表!X36-1)</f>
        <v/>
      </c>
      <c r="Y37" s="197">
        <f>IF(净值列表!Y36="","",净值列表!Y37/净值列表!Y36-1)</f>
        <v>1.9934217083616979E-4</v>
      </c>
      <c r="Z37" s="197">
        <f>IF(净值列表!Z36="","",净值列表!Z37/净值列表!Z36-1)</f>
        <v>9.9950024987416342E-5</v>
      </c>
      <c r="AA37" s="197">
        <f>IF(净值列表!AA36="","",净值列表!AA37/净值列表!AA36-1)</f>
        <v>9.9980003999133871E-5</v>
      </c>
      <c r="AB37" s="197" t="str">
        <f>IF(净值列表!AB36="","",净值列表!AB37/净值列表!AB36-1)</f>
        <v/>
      </c>
      <c r="AC37" s="197">
        <f>IF(净值列表!AC36="","",净值列表!AC37/净值列表!AC36-1)</f>
        <v>9.9980003999133871E-5</v>
      </c>
      <c r="AD37" s="197">
        <f>IF(净值列表!AD36="","",净值列表!AD37/净值列表!AD36-1)</f>
        <v>7.632131272656828E-4</v>
      </c>
      <c r="AE37" s="197">
        <f>IF(净值列表!AE36="","",净值列表!AE37/净值列表!AE36-1)</f>
        <v>2.9862631893284863E-4</v>
      </c>
      <c r="AF37" s="197">
        <f>IF(净值列表!AF36="","",净值列表!AF37/净值列表!AF36-1)</f>
        <v>3.2510996366417189E-3</v>
      </c>
      <c r="AG37" s="197" t="str">
        <f>IF(净值列表!AG36="","",净值列表!AG37/净值列表!AG36-1)</f>
        <v/>
      </c>
      <c r="AH37" s="197" t="str">
        <f>IF(净值列表!AH36="","",净值列表!AH37/净值列表!AH36-1)</f>
        <v/>
      </c>
      <c r="AI37" s="197">
        <f>IF(净值列表!AI36="","",净值列表!AI37/净值列表!AI36-1)</f>
        <v>1.8907165815851279E-4</v>
      </c>
      <c r="AJ37" s="198">
        <f>IF(净值列表!AJ36="","",净值列表!AJ37/净值列表!AJ36-1)</f>
        <v>5.9306118414537146E-4</v>
      </c>
    </row>
    <row r="38" spans="1:39">
      <c r="A38" s="196" t="s">
        <v>4473</v>
      </c>
      <c r="B38" s="197">
        <f>IF(净值列表!B37="","",净值列表!B38/净值列表!B37-1)</f>
        <v>9.4822681585338131E-5</v>
      </c>
      <c r="C38" s="197">
        <f>IF(净值列表!C37="","",净值列表!C38/净值列表!C37-1)</f>
        <v>2.7935561970382494E-4</v>
      </c>
      <c r="D38" s="197">
        <f>IF(净值列表!D37="","",净值列表!D38/净值列表!D37-1)</f>
        <v>3.7512895057667528E-4</v>
      </c>
      <c r="E38" s="197">
        <f>IF(净值列表!E37="","",净值列表!E38/净值列表!E37-1)</f>
        <v>3.7846532311469616E-4</v>
      </c>
      <c r="F38" s="197">
        <f>IF(净值列表!F37="","",净值列表!F38/净值列表!F37-1)</f>
        <v>0</v>
      </c>
      <c r="G38" s="197">
        <f>IF(净值列表!G37="","",净值列表!G38/净值列表!G37-1)</f>
        <v>1.9650225977585478E-4</v>
      </c>
      <c r="H38" s="197">
        <f>IF(净值列表!H37="","",净值列表!H38/净值列表!H37-1)</f>
        <v>9.5465393794791353E-5</v>
      </c>
      <c r="I38" s="197">
        <f>IF(净值列表!I37="","",净值列表!I38/净值列表!I37-1)</f>
        <v>1.9225223493224419E-4</v>
      </c>
      <c r="J38" s="197">
        <f>IF(净值列表!J37="","",净值列表!J38/净值列表!J37-1)</f>
        <v>1.9306882903746825E-4</v>
      </c>
      <c r="K38" s="197">
        <f>IF(净值列表!K37="","",净值列表!K38/净值列表!K37-1)</f>
        <v>1.9310611180833881E-4</v>
      </c>
      <c r="L38" s="197">
        <f>IF(净值列表!L37="","",净值列表!L38/净值列表!L37-1)</f>
        <v>1.9357336430525507E-4</v>
      </c>
      <c r="M38" s="197">
        <f>IF(净值列表!M37="","",净值列表!M38/净值列表!M37-1)</f>
        <v>9.7418412079885996E-5</v>
      </c>
      <c r="N38" s="197">
        <f>IF(净值列表!N37="","",净值列表!N38/净值列表!N37-1)</f>
        <v>9.7703957010253362E-5</v>
      </c>
      <c r="O38" s="197">
        <f>IF(净值列表!O37="","",净值列表!O38/净值列表!O37-1)</f>
        <v>1.9557989438689916E-4</v>
      </c>
      <c r="P38" s="197">
        <f>IF(净值列表!P37="","",净值列表!P38/净值列表!P37-1)</f>
        <v>9.8648515339805343E-5</v>
      </c>
      <c r="Q38" s="197">
        <f>IF(净值列表!Q37="","",净值列表!Q38/净值列表!Q37-1)</f>
        <v>4.9120738775898509E-4</v>
      </c>
      <c r="R38" s="197">
        <f>IF(净值列表!R37="","",净值列表!R38/净值列表!R37-1)</f>
        <v>9.859016070201676E-5</v>
      </c>
      <c r="S38" s="197">
        <f>IF(净值列表!S37="","",净值列表!S38/净值列表!S37-1)</f>
        <v>2.9764857624758889E-4</v>
      </c>
      <c r="T38" s="197">
        <f>IF(净值列表!T37="","",净值列表!T38/净值列表!T37-1)</f>
        <v>3.9828736433333845E-4</v>
      </c>
      <c r="U38" s="197">
        <f>IF(净值列表!U37="","",净值列表!U38/净值列表!U37-1)</f>
        <v>9.9611515091080349E-5</v>
      </c>
      <c r="V38" s="197">
        <f>IF(净值列表!V37="","",净值列表!V38/净值列表!V37-1)</f>
        <v>1.9900497512459481E-4</v>
      </c>
      <c r="W38" s="197">
        <f>IF(净值列表!W37="","",净值列表!W38/净值列表!W37-1)</f>
        <v>3.9948067512218799E-4</v>
      </c>
      <c r="X38" s="197" t="str">
        <f>IF(净值列表!X37="","",净值列表!X38/净值列表!X37-1)</f>
        <v/>
      </c>
      <c r="Y38" s="197">
        <f>IF(净值列表!Y37="","",净值列表!Y38/净值列表!Y37-1)</f>
        <v>9.9651220727414724E-5</v>
      </c>
      <c r="Z38" s="197">
        <f>IF(净值列表!Z37="","",净值列表!Z38/净值列表!Z37-1)</f>
        <v>0</v>
      </c>
      <c r="AA38" s="197">
        <f>IF(净值列表!AA37="","",净值列表!AA38/净值列表!AA37-1)</f>
        <v>0</v>
      </c>
      <c r="AB38" s="197" t="str">
        <f>IF(净值列表!AB37="","",净值列表!AB38/净值列表!AB37-1)</f>
        <v/>
      </c>
      <c r="AC38" s="197">
        <f>IF(净值列表!AC37="","",净值列表!AC38/净值列表!AC37-1)</f>
        <v>0</v>
      </c>
      <c r="AD38" s="197">
        <f>IF(净值列表!AD37="","",净值列表!AD38/净值列表!AD37-1)</f>
        <v>2.8598665395618283E-4</v>
      </c>
      <c r="AE38" s="197">
        <f>IF(净值列表!AE37="","",净值列表!AE38/净值列表!AE37-1)</f>
        <v>2.9853716787764384E-4</v>
      </c>
      <c r="AF38" s="197">
        <f>IF(净值列表!AF37="","",净值列表!AF38/净值列表!AF37-1)</f>
        <v>1.9062142584826969E-3</v>
      </c>
      <c r="AG38" s="197" t="str">
        <f>IF(净值列表!AG37="","",净值列表!AG38/净值列表!AG37-1)</f>
        <v/>
      </c>
      <c r="AH38" s="197" t="str">
        <f>IF(净值列表!AH37="","",净值列表!AH38/净值列表!AH37-1)</f>
        <v/>
      </c>
      <c r="AI38" s="197">
        <f>IF(净值列表!AI37="","",净值列表!AI38/净值列表!AI37-1)</f>
        <v>0</v>
      </c>
      <c r="AJ38" s="198">
        <f>IF(净值列表!AJ37="","",净值列表!AJ38/净值列表!AJ37-1)</f>
        <v>1.9756989034869221E-4</v>
      </c>
    </row>
    <row r="39" spans="1:39">
      <c r="A39" s="196" t="s">
        <v>4474</v>
      </c>
      <c r="B39" s="197">
        <f>IF(净值列表!B38="","",净值列表!B39/净值列表!B38-1)</f>
        <v>9.4813691096984343E-5</v>
      </c>
      <c r="C39" s="197">
        <f>IF(净值列表!C38="","",净值列表!C39/净值列表!C38-1)</f>
        <v>2.7927760193624529E-4</v>
      </c>
      <c r="D39" s="197">
        <f>IF(净值列表!D38="","",净值列表!D39/净值列表!D38-1)</f>
        <v>9.3747070404104349E-5</v>
      </c>
      <c r="E39" s="197">
        <f>IF(净值列表!E38="","",净值列表!E39/净值列表!E38-1)</f>
        <v>4.729026766292499E-4</v>
      </c>
      <c r="F39" s="197">
        <f>IF(净值列表!F38="","",净值列表!F39/净值列表!F38-1)</f>
        <v>1.9355463079451241E-4</v>
      </c>
      <c r="G39" s="197">
        <f>IF(净值列表!G38="","",净值列表!G39/净值列表!G38-1)</f>
        <v>9.8231827111883163E-5</v>
      </c>
      <c r="H39" s="197">
        <f>IF(净值列表!H38="","",净值列表!H39/净值列表!H38-1)</f>
        <v>-1.9091256204650797E-4</v>
      </c>
      <c r="I39" s="197">
        <f>IF(净值列表!I38="","",净值列表!I39/净值列表!I38-1)</f>
        <v>9.6107640557452356E-5</v>
      </c>
      <c r="J39" s="197">
        <f>IF(净值列表!J38="","",净值列表!J39/净值列表!J38-1)</f>
        <v>9.6515780330097556E-5</v>
      </c>
      <c r="K39" s="197">
        <f>IF(净值列表!K38="","",净值列表!K39/净值列表!K38-1)</f>
        <v>9.6534414518734124E-5</v>
      </c>
      <c r="L39" s="197">
        <f>IF(净值列表!L38="","",净值列表!L39/净值列表!L38-1)</f>
        <v>3.8707180181929424E-4</v>
      </c>
      <c r="M39" s="197">
        <f>IF(净值列表!M38="","",净值列表!M39/净值列表!M38-1)</f>
        <v>9.7408922657304942E-5</v>
      </c>
      <c r="N39" s="197">
        <f>IF(净值列表!N38="","",净值列表!N39/净值列表!N38-1)</f>
        <v>9.7694411879567511E-5</v>
      </c>
      <c r="O39" s="197">
        <f>IF(净值列表!O38="","",净值列表!O39/净值列表!O38-1)</f>
        <v>7.8216660148622275E-4</v>
      </c>
      <c r="P39" s="197">
        <f>IF(净值列表!P38="","",净值列表!P39/净值列表!P38-1)</f>
        <v>9.8638784770122001E-5</v>
      </c>
      <c r="Q39" s="197">
        <f>IF(净值列表!Q38="","",净值列表!Q39/净值列表!Q38-1)</f>
        <v>8.837391987432941E-4</v>
      </c>
      <c r="R39" s="197">
        <f>IF(净值列表!R38="","",净值列表!R39/净值列表!R38-1)</f>
        <v>1.9716088328070036E-4</v>
      </c>
      <c r="S39" s="197">
        <f>IF(净值列表!S38="","",净值列表!S39/净值列表!S38-1)</f>
        <v>2.97560007934905E-4</v>
      </c>
      <c r="T39" s="197">
        <f>IF(净值列表!T38="","",净值列表!T39/净值列表!T38-1)</f>
        <v>3.9812879466527562E-4</v>
      </c>
      <c r="U39" s="197">
        <f>IF(净值列表!U38="","",净值列表!U39/净值列表!U38-1)</f>
        <v>0</v>
      </c>
      <c r="V39" s="197">
        <f>IF(净值列表!V38="","",净值列表!V39/净值列表!V38-1)</f>
        <v>1.9896538002384112E-4</v>
      </c>
      <c r="W39" s="197">
        <f>IF(净值列表!W38="","",净值列表!W39/净值列表!W38-1)</f>
        <v>9.983028850957254E-5</v>
      </c>
      <c r="X39" s="197" t="str">
        <f>IF(净值列表!X38="","",净值列表!X39/净值列表!X38-1)</f>
        <v/>
      </c>
      <c r="Y39" s="197">
        <f>IF(净值列表!Y38="","",净值列表!Y39/净值列表!Y38-1)</f>
        <v>1.9928258270218713E-4</v>
      </c>
      <c r="Z39" s="197">
        <f>IF(净值列表!Z38="","",净值列表!Z39/净值列表!Z38-1)</f>
        <v>0</v>
      </c>
      <c r="AA39" s="197">
        <f>IF(净值列表!AA38="","",净值列表!AA39/净值列表!AA38-1)</f>
        <v>0</v>
      </c>
      <c r="AB39" s="197" t="str">
        <f>IF(净值列表!AB38="","",净值列表!AB39/净值列表!AB38-1)</f>
        <v/>
      </c>
      <c r="AC39" s="197">
        <f>IF(净值列表!AC38="","",净值列表!AC39/净值列表!AC38-1)</f>
        <v>0</v>
      </c>
      <c r="AD39" s="197">
        <f>IF(净值列表!AD38="","",净值列表!AD39/净值列表!AD38-1)</f>
        <v>4.7650814828958943E-4</v>
      </c>
      <c r="AE39" s="197">
        <f>IF(净值列表!AE38="","",净值列表!AE39/净值列表!AE38-1)</f>
        <v>1.9896538002384112E-4</v>
      </c>
      <c r="AF39" s="197">
        <f>IF(净值列表!AF38="","",净值列表!AF39/净值列表!AF38-1)</f>
        <v>2.4733637747338388E-3</v>
      </c>
      <c r="AG39" s="197" t="str">
        <f>IF(净值列表!AG38="","",净值列表!AG39/净值列表!AG38-1)</f>
        <v/>
      </c>
      <c r="AH39" s="197" t="str">
        <f>IF(净值列表!AH38="","",净值列表!AH39/净值列表!AH38-1)</f>
        <v/>
      </c>
      <c r="AI39" s="197">
        <f>IF(净值列表!AI38="","",净值列表!AI39/净值列表!AI38-1)</f>
        <v>3.780718336483524E-4</v>
      </c>
      <c r="AJ39" s="198">
        <f>IF(净值列表!AJ38="","",净值列表!AJ39/净值列表!AJ38-1)</f>
        <v>1.9753086419749266E-4</v>
      </c>
    </row>
    <row r="40" spans="1:39">
      <c r="A40" s="196" t="s">
        <v>4475</v>
      </c>
      <c r="B40" s="197">
        <f>IF(净值列表!B39="","",净值列表!B40/净值列表!B39-1)</f>
        <v>1.8960940462653397E-4</v>
      </c>
      <c r="C40" s="197">
        <f>IF(净值列表!C39="","",净值列表!C40/净值列表!C39-1)</f>
        <v>0</v>
      </c>
      <c r="D40" s="197">
        <f>IF(净值列表!D39="","",净值列表!D40/净值列表!D39-1)</f>
        <v>0</v>
      </c>
      <c r="E40" s="197">
        <f>IF(净值列表!E39="","",净值列表!E40/净值列表!E39-1)</f>
        <v>9.4535829079145373E-5</v>
      </c>
      <c r="F40" s="197">
        <f>IF(净值列表!F39="","",净值列表!F40/净值列表!F39-1)</f>
        <v>2.9027576197382388E-4</v>
      </c>
      <c r="G40" s="197">
        <f>IF(净值列表!G39="","",净值列表!G40/净值列表!G39-1)</f>
        <v>9.8222178567919372E-5</v>
      </c>
      <c r="H40" s="197">
        <f>IF(净值列表!H39="","",净值列表!H40/净值列表!H39-1)</f>
        <v>7.6379606645016196E-4</v>
      </c>
      <c r="I40" s="197">
        <f>IF(净值列表!I39="","",净值列表!I40/净值列表!I39-1)</f>
        <v>9.60984047664315E-5</v>
      </c>
      <c r="J40" s="197">
        <f>IF(净值列表!J39="","",净值列表!J40/净值列表!J39-1)</f>
        <v>4.8253232966599668E-4</v>
      </c>
      <c r="K40" s="197">
        <f>IF(净值列表!K39="","",净值列表!K40/净值列表!K39-1)</f>
        <v>1.9305019305027038E-4</v>
      </c>
      <c r="L40" s="197">
        <f>IF(净值列表!L39="","",净值列表!L40/净值列表!L39-1)</f>
        <v>1.9346101760486789E-4</v>
      </c>
      <c r="M40" s="197">
        <f>IF(净值列表!M39="","",净值列表!M40/净值列表!M39-1)</f>
        <v>9.7399435083245223E-5</v>
      </c>
      <c r="N40" s="197">
        <f>IF(净值列表!N39="","",净值列表!N40/净值列表!N39-1)</f>
        <v>9.7684868613834297E-5</v>
      </c>
      <c r="O40" s="197">
        <f>IF(净值列表!O39="","",净值列表!O40/净值列表!O39-1)</f>
        <v>2.9308323563892458E-4</v>
      </c>
      <c r="P40" s="197">
        <f>IF(净值列表!P39="","",净值列表!P40/净值列表!P39-1)</f>
        <v>9.8629056120014269E-5</v>
      </c>
      <c r="Q40" s="197">
        <f>IF(净值列表!Q39="","",净值列表!Q40/净值列表!Q39-1)</f>
        <v>4.905327185322772E-4</v>
      </c>
      <c r="R40" s="197">
        <f>IF(净值列表!R39="","",净值列表!R40/净值列表!R39-1)</f>
        <v>9.8561009264752641E-5</v>
      </c>
      <c r="S40" s="197">
        <f>IF(净值列表!S39="","",净值列表!S40/净值列表!S39-1)</f>
        <v>9.9157164105134754E-5</v>
      </c>
      <c r="T40" s="197">
        <f>IF(净值列表!T39="","",净值列表!T40/净值列表!T39-1)</f>
        <v>1.9898517560434925E-4</v>
      </c>
      <c r="U40" s="197">
        <f>IF(净值列表!U39="","",净值列表!U40/净值列表!U39-1)</f>
        <v>9.9601593625431306E-5</v>
      </c>
      <c r="V40" s="197">
        <f>IF(净值列表!V39="","",净值列表!V40/净值列表!V39-1)</f>
        <v>9.9462900338131988E-5</v>
      </c>
      <c r="W40" s="197">
        <f>IF(净值列表!W39="","",净值列表!W40/净值列表!W39-1)</f>
        <v>0</v>
      </c>
      <c r="X40" s="197" t="str">
        <f>IF(净值列表!X39="","",净值列表!X40/净值列表!X39-1)</f>
        <v/>
      </c>
      <c r="Y40" s="197">
        <f>IF(净值列表!Y39="","",净值列表!Y40/净值列表!Y39-1)</f>
        <v>2.9886431560077753E-4</v>
      </c>
      <c r="Z40" s="197">
        <f>IF(净值列表!Z39="","",净值列表!Z40/净值列表!Z39-1)</f>
        <v>-6.9958025184879702E-4</v>
      </c>
      <c r="AA40" s="197">
        <f>IF(净值列表!AA39="","",净值列表!AA40/净值列表!AA39-1)</f>
        <v>9.9970008997196658E-5</v>
      </c>
      <c r="AB40" s="197" t="str">
        <f>IF(净值列表!AB39="","",净值列表!AB40/净值列表!AB39-1)</f>
        <v/>
      </c>
      <c r="AC40" s="197">
        <f>IF(净值列表!AC39="","",净值列表!AC40/净值列表!AC39-1)</f>
        <v>9.9970008997196658E-5</v>
      </c>
      <c r="AD40" s="197">
        <f>IF(净值列表!AD39="","",净值列表!AD40/净值列表!AD39-1)</f>
        <v>-9.5256239283636468E-5</v>
      </c>
      <c r="AE40" s="197">
        <f>IF(净值列表!AE39="","",净值列表!AE40/净值列表!AE39-1)</f>
        <v>0</v>
      </c>
      <c r="AF40" s="197">
        <f>IF(净值列表!AF39="","",净值列表!AF40/净值列表!AF39-1)</f>
        <v>-2.846840007590945E-4</v>
      </c>
      <c r="AG40" s="197" t="str">
        <f>IF(净值列表!AG39="","",净值列表!AG40/净值列表!AG39-1)</f>
        <v/>
      </c>
      <c r="AH40" s="197" t="str">
        <f>IF(净值列表!AH39="","",净值列表!AH40/净值列表!AH39-1)</f>
        <v/>
      </c>
      <c r="AI40" s="197">
        <f>IF(净值列表!AI39="","",净值列表!AI40/净值列表!AI39-1)</f>
        <v>-5.668934240362633E-4</v>
      </c>
      <c r="AJ40" s="198">
        <f>IF(净值列表!AJ39="","",净值列表!AJ40/净值列表!AJ39-1)</f>
        <v>1.9749185346107367E-4</v>
      </c>
    </row>
    <row r="41" spans="1:39">
      <c r="A41" s="196" t="s">
        <v>4476</v>
      </c>
      <c r="B41" s="197">
        <f>IF(净值列表!B40="","",净值列表!B41/净值列表!B40-1)</f>
        <v>1.8957345971570838E-4</v>
      </c>
      <c r="C41" s="197">
        <f>IF(净值列表!C40="","",净值列表!C41/净值列表!C40-1)</f>
        <v>9.3066542578013056E-5</v>
      </c>
      <c r="D41" s="197">
        <f>IF(净值列表!D40="","",净值列表!D41/净值列表!D40-1)</f>
        <v>9.3738282714639354E-5</v>
      </c>
      <c r="E41" s="197">
        <f>IF(净值列表!E40="","",净值列表!E41/净值列表!E40-1)</f>
        <v>1.8905378580202914E-4</v>
      </c>
      <c r="F41" s="197">
        <f>IF(净值列表!F40="","",净值列表!F41/净值列表!F40-1)</f>
        <v>0</v>
      </c>
      <c r="G41" s="197">
        <f>IF(净值列表!G40="","",净值列表!G41/净值列表!G40-1)</f>
        <v>1.9642506383821257E-4</v>
      </c>
      <c r="H41" s="197">
        <f>IF(净值列表!H40="","",净值列表!H41/净值列表!H40-1)</f>
        <v>0</v>
      </c>
      <c r="I41" s="197">
        <f>IF(净值列表!I40="","",净值列表!I41/净值列表!I40-1)</f>
        <v>1.9217834150087043E-4</v>
      </c>
      <c r="J41" s="197">
        <f>IF(净值列表!J40="","",净值列表!J41/净值列表!J40-1)</f>
        <v>9.6459920902791652E-5</v>
      </c>
      <c r="K41" s="197">
        <f>IF(净值列表!K40="","",净值列表!K41/净值列表!K40-1)</f>
        <v>9.6506465933288155E-5</v>
      </c>
      <c r="L41" s="197">
        <f>IF(净值列表!L40="","",净值列表!L41/净值列表!L40-1)</f>
        <v>9.6711798839521634E-5</v>
      </c>
      <c r="M41" s="197">
        <f>IF(净值列表!M40="","",净值列表!M41/净值列表!M40-1)</f>
        <v>0</v>
      </c>
      <c r="N41" s="197">
        <f>IF(净值列表!N40="","",净值列表!N41/净值列表!N40-1)</f>
        <v>9.7675327212387586E-5</v>
      </c>
      <c r="O41" s="197">
        <f>IF(净值列表!O40="","",净值列表!O41/净值列表!O40-1)</f>
        <v>9.7665787674561244E-5</v>
      </c>
      <c r="P41" s="197">
        <f>IF(净值列表!P40="","",净值列表!P41/净值列表!P40-1)</f>
        <v>9.8619329388593968E-5</v>
      </c>
      <c r="Q41" s="197">
        <f>IF(净值列表!Q40="","",净值列表!Q41/净值列表!Q40-1)</f>
        <v>0</v>
      </c>
      <c r="R41" s="197">
        <f>IF(净值列表!R40="","",净值列表!R41/净值列表!R40-1)</f>
        <v>9.8551295949489415E-5</v>
      </c>
      <c r="S41" s="197">
        <f>IF(净值列表!S40="","",净值列表!S41/净值列表!S40-1)</f>
        <v>9.9147332936810884E-5</v>
      </c>
      <c r="T41" s="197">
        <f>IF(净值列表!T40="","",净值列表!T41/净值列表!T40-1)</f>
        <v>1.989455883815161E-4</v>
      </c>
      <c r="U41" s="197">
        <f>IF(净值列表!U40="","",净值列表!U41/净值列表!U40-1)</f>
        <v>9.9591674135979247E-5</v>
      </c>
      <c r="V41" s="197">
        <f>IF(净值列表!V40="","",净值列表!V41/净值列表!V40-1)</f>
        <v>1.9890601690697451E-4</v>
      </c>
      <c r="W41" s="197">
        <f>IF(净值列表!W40="","",净值列表!W41/净值列表!W40-1)</f>
        <v>1.9964064683564153E-4</v>
      </c>
      <c r="X41" s="197" t="str">
        <f>IF(净值列表!X40="","",净值列表!X41/净值列表!X40-1)</f>
        <v/>
      </c>
      <c r="Y41" s="197">
        <f>IF(净值列表!Y40="","",净值列表!Y41/净值列表!Y40-1)</f>
        <v>1.9918334827195849E-4</v>
      </c>
      <c r="Z41" s="197">
        <f>IF(净值列表!Z40="","",净值列表!Z41/净值列表!Z40-1)</f>
        <v>-1.8001800180018623E-3</v>
      </c>
      <c r="AA41" s="197">
        <f>IF(净值列表!AA40="","",净值列表!AA41/净值列表!AA40-1)</f>
        <v>9.9960015993660889E-5</v>
      </c>
      <c r="AB41" s="197" t="str">
        <f>IF(净值列表!AB40="","",净值列表!AB41/净值列表!AB40-1)</f>
        <v/>
      </c>
      <c r="AC41" s="197">
        <f>IF(净值列表!AC40="","",净值列表!AC41/净值列表!AC40-1)</f>
        <v>9.9960015993660889E-5</v>
      </c>
      <c r="AD41" s="197">
        <f>IF(净值列表!AD40="","",净值列表!AD41/净值列表!AD40-1)</f>
        <v>1.9053062779850194E-4</v>
      </c>
      <c r="AE41" s="197">
        <f>IF(净值列表!AE40="","",净值列表!AE41/净值列表!AE40-1)</f>
        <v>1.9892580067626398E-4</v>
      </c>
      <c r="AF41" s="197">
        <f>IF(净值列表!AF40="","",净值列表!AF41/净值列表!AF40-1)</f>
        <v>6.6445182724250706E-4</v>
      </c>
      <c r="AG41" s="197" t="str">
        <f>IF(净值列表!AG40="","",净值列表!AG41/净值列表!AG40-1)</f>
        <v/>
      </c>
      <c r="AH41" s="197" t="str">
        <f>IF(净值列表!AH40="","",净值列表!AH41/净值列表!AH40-1)</f>
        <v/>
      </c>
      <c r="AI41" s="197">
        <f>IF(净值列表!AI40="","",净值列表!AI41/净值列表!AI40-1)</f>
        <v>-9.4535829079256395E-5</v>
      </c>
      <c r="AJ41" s="198">
        <f>IF(净值列表!AJ40="","",净值列表!AJ41/净值列表!AJ40-1)</f>
        <v>1.9745285813010938E-4</v>
      </c>
    </row>
    <row r="42" spans="1:39">
      <c r="A42" s="196" t="s">
        <v>4477</v>
      </c>
      <c r="B42" s="197">
        <f>IF(净值列表!B41="","",净值列表!B42/净值列表!B41-1)</f>
        <v>0</v>
      </c>
      <c r="C42" s="197">
        <f>IF(净值列表!C41="","",净值列表!C42/净值列表!C41-1)</f>
        <v>0</v>
      </c>
      <c r="D42" s="197">
        <f>IF(净值列表!D41="","",净值列表!D42/净值列表!D41-1)</f>
        <v>0</v>
      </c>
      <c r="E42" s="197">
        <f>IF(净值列表!E41="","",净值列表!E42/净值列表!E41-1)</f>
        <v>0</v>
      </c>
      <c r="F42" s="197">
        <f>IF(净值列表!F41="","",净值列表!F42/净值列表!F41-1)</f>
        <v>1.9346101760486789E-4</v>
      </c>
      <c r="G42" s="197">
        <f>IF(净值列表!G41="","",净值列表!G42/净值列表!G41-1)</f>
        <v>0</v>
      </c>
      <c r="H42" s="197">
        <f>IF(净值列表!H41="","",净值列表!H42/净值列表!H41-1)</f>
        <v>0</v>
      </c>
      <c r="I42" s="197">
        <f>IF(净值列表!I41="","",净值列表!I42/净值列表!I41-1)</f>
        <v>0</v>
      </c>
      <c r="J42" s="197">
        <f>IF(净值列表!J41="","",净值列表!J42/净值列表!J41-1)</f>
        <v>0</v>
      </c>
      <c r="K42" s="197">
        <f>IF(净值列表!K41="","",净值列表!K42/净值列表!K41-1)</f>
        <v>0</v>
      </c>
      <c r="L42" s="197">
        <f>IF(净值列表!L41="","",净值列表!L42/净值列表!L41-1)</f>
        <v>0</v>
      </c>
      <c r="M42" s="197">
        <f>IF(净值列表!M41="","",净值列表!M42/净值列表!M41-1)</f>
        <v>0</v>
      </c>
      <c r="N42" s="197">
        <f>IF(净值列表!N41="","",净值列表!N42/净值列表!N41-1)</f>
        <v>0</v>
      </c>
      <c r="O42" s="197">
        <f>IF(净值列表!O41="","",净值列表!O42/净值列表!O41-1)</f>
        <v>0</v>
      </c>
      <c r="P42" s="197">
        <f>IF(净值列表!P41="","",净值列表!P42/净值列表!P41-1)</f>
        <v>0</v>
      </c>
      <c r="Q42" s="197">
        <f>IF(净值列表!Q41="","",净值列表!Q42/净值列表!Q41-1)</f>
        <v>0</v>
      </c>
      <c r="R42" s="197">
        <f>IF(净值列表!R41="","",净值列表!R42/净值列表!R41-1)</f>
        <v>0</v>
      </c>
      <c r="S42" s="197">
        <f>IF(净值列表!S41="","",净值列表!S42/净值列表!S41-1)</f>
        <v>0</v>
      </c>
      <c r="T42" s="197">
        <f>IF(净值列表!T41="","",净值列表!T42/净值列表!T41-1)</f>
        <v>0</v>
      </c>
      <c r="U42" s="197">
        <f>IF(净值列表!U41="","",净值列表!U42/净值列表!U41-1)</f>
        <v>0</v>
      </c>
      <c r="V42" s="197">
        <f>IF(净值列表!V41="","",净值列表!V42/净值列表!V41-1)</f>
        <v>0</v>
      </c>
      <c r="W42" s="197">
        <f>IF(净值列表!W41="","",净值列表!W42/净值列表!W41-1)</f>
        <v>0</v>
      </c>
      <c r="X42" s="197">
        <f>IF(净值列表!X41="","",净值列表!X42/净值列表!X41-1)</f>
        <v>9.9999999999988987E-5</v>
      </c>
      <c r="Y42" s="197">
        <f>IF(净值列表!Y41="","",净值列表!Y42/净值列表!Y41-1)</f>
        <v>0</v>
      </c>
      <c r="Z42" s="197">
        <f>IF(净值列表!Z41="","",净值列表!Z42/净值列表!Z41-1)</f>
        <v>0</v>
      </c>
      <c r="AA42" s="197">
        <f>IF(净值列表!AA41="","",净值列表!AA42/净值列表!AA41-1)</f>
        <v>9.9950024987416342E-5</v>
      </c>
      <c r="AB42" s="197" t="str">
        <f>IF(净值列表!AB41="","",净值列表!AB42/净值列表!AB41-1)</f>
        <v/>
      </c>
      <c r="AC42" s="197">
        <f>IF(净值列表!AC41="","",净值列表!AC42/净值列表!AC41-1)</f>
        <v>9.9950024987416342E-5</v>
      </c>
      <c r="AD42" s="197">
        <f>IF(净值列表!AD41="","",净值列表!AD42/净值列表!AD41-1)</f>
        <v>0</v>
      </c>
      <c r="AE42" s="197">
        <f>IF(净值列表!AE41="","",净值列表!AE42/净值列表!AE41-1)</f>
        <v>1.9888623707231545E-4</v>
      </c>
      <c r="AF42" s="197">
        <f>IF(净值列表!AF41="","",净值列表!AF42/净值列表!AF41-1)</f>
        <v>0</v>
      </c>
      <c r="AG42" s="197">
        <f>IF(净值列表!AG41="","",净值列表!AG42/净值列表!AG41-1)</f>
        <v>0</v>
      </c>
      <c r="AH42" s="197" t="str">
        <f>IF(净值列表!AH41="","",净值列表!AH42/净值列表!AH41-1)</f>
        <v/>
      </c>
      <c r="AI42" s="197">
        <f>IF(净值列表!AI41="","",净值列表!AI42/净值列表!AI41-1)</f>
        <v>0</v>
      </c>
      <c r="AJ42" s="198">
        <f>IF(净值列表!AJ41="","",净值列表!AJ42/净值列表!AJ41-1)</f>
        <v>1.9741387819594003E-4</v>
      </c>
    </row>
    <row r="43" spans="1:39">
      <c r="A43" s="196" t="s">
        <v>4478</v>
      </c>
      <c r="B43" s="197">
        <f>IF(净值列表!B42="","",净值列表!B43/净值列表!B42-1)</f>
        <v>0</v>
      </c>
      <c r="C43" s="197">
        <f>IF(净值列表!C42="","",净值列表!C43/净值列表!C42-1)</f>
        <v>0</v>
      </c>
      <c r="D43" s="197">
        <f>IF(净值列表!D42="","",净值列表!D43/净值列表!D42-1)</f>
        <v>0</v>
      </c>
      <c r="E43" s="197">
        <f>IF(净值列表!E42="","",净值列表!E43/净值列表!E42-1)</f>
        <v>0</v>
      </c>
      <c r="F43" s="197">
        <f>IF(净值列表!F42="","",净值列表!F43/净值列表!F42-1)</f>
        <v>9.6711798839521634E-5</v>
      </c>
      <c r="G43" s="197">
        <f>IF(净值列表!G42="","",净值列表!G43/净值列表!G42-1)</f>
        <v>0</v>
      </c>
      <c r="H43" s="197">
        <f>IF(净值列表!H42="","",净值列表!H43/净值列表!H42-1)</f>
        <v>0</v>
      </c>
      <c r="I43" s="197">
        <f>IF(净值列表!I42="","",净值列表!I43/净值列表!I42-1)</f>
        <v>0</v>
      </c>
      <c r="J43" s="197">
        <f>IF(净值列表!J42="","",净值列表!J43/净值列表!J42-1)</f>
        <v>0</v>
      </c>
      <c r="K43" s="197">
        <f>IF(净值列表!K42="","",净值列表!K43/净值列表!K42-1)</f>
        <v>0</v>
      </c>
      <c r="L43" s="197">
        <f>IF(净值列表!L42="","",净值列表!L43/净值列表!L42-1)</f>
        <v>0</v>
      </c>
      <c r="M43" s="197">
        <f>IF(净值列表!M42="","",净值列表!M43/净值列表!M42-1)</f>
        <v>0</v>
      </c>
      <c r="N43" s="197">
        <f>IF(净值列表!N42="","",净值列表!N43/净值列表!N42-1)</f>
        <v>0</v>
      </c>
      <c r="O43" s="197">
        <f>IF(净值列表!O42="","",净值列表!O43/净值列表!O42-1)</f>
        <v>0</v>
      </c>
      <c r="P43" s="197">
        <f>IF(净值列表!P42="","",净值列表!P43/净值列表!P42-1)</f>
        <v>0</v>
      </c>
      <c r="Q43" s="197">
        <f>IF(净值列表!Q42="","",净值列表!Q43/净值列表!Q42-1)</f>
        <v>0</v>
      </c>
      <c r="R43" s="197">
        <f>IF(净值列表!R42="","",净值列表!R43/净值列表!R42-1)</f>
        <v>0</v>
      </c>
      <c r="S43" s="197">
        <f>IF(净值列表!S42="","",净值列表!S43/净值列表!S42-1)</f>
        <v>0</v>
      </c>
      <c r="T43" s="197">
        <f>IF(净值列表!T42="","",净值列表!T43/净值列表!T42-1)</f>
        <v>0</v>
      </c>
      <c r="U43" s="197">
        <f>IF(净值列表!U42="","",净值列表!U43/净值列表!U42-1)</f>
        <v>0</v>
      </c>
      <c r="V43" s="197">
        <f>IF(净值列表!V42="","",净值列表!V43/净值列表!V42-1)</f>
        <v>0</v>
      </c>
      <c r="W43" s="197">
        <f>IF(净值列表!W42="","",净值列表!W43/净值列表!W42-1)</f>
        <v>0</v>
      </c>
      <c r="X43" s="197">
        <f>IF(净值列表!X42="","",净值列表!X43/净值列表!X42-1)</f>
        <v>0</v>
      </c>
      <c r="Y43" s="197">
        <f>IF(净值列表!Y42="","",净值列表!Y43/净值列表!Y42-1)</f>
        <v>0</v>
      </c>
      <c r="Z43" s="197">
        <f>IF(净值列表!Z42="","",净值列表!Z43/净值列表!Z42-1)</f>
        <v>0</v>
      </c>
      <c r="AA43" s="197">
        <f>IF(净值列表!AA42="","",净值列表!AA43/净值列表!AA42-1)</f>
        <v>9.9940035978463015E-5</v>
      </c>
      <c r="AB43" s="197" t="str">
        <f>IF(净值列表!AB42="","",净值列表!AB43/净值列表!AB42-1)</f>
        <v/>
      </c>
      <c r="AC43" s="197">
        <f>IF(净值列表!AC42="","",净值列表!AC43/净值列表!AC42-1)</f>
        <v>9.9940035978463015E-5</v>
      </c>
      <c r="AD43" s="197">
        <f>IF(净值列表!AD42="","",净值列表!AD43/净值列表!AD42-1)</f>
        <v>0</v>
      </c>
      <c r="AE43" s="197">
        <f>IF(净值列表!AE42="","",净值列表!AE43/净值列表!AE42-1)</f>
        <v>9.9423344601223818E-5</v>
      </c>
      <c r="AF43" s="197">
        <f>IF(净值列表!AF42="","",净值列表!AF43/净值列表!AF42-1)</f>
        <v>0</v>
      </c>
      <c r="AG43" s="197">
        <f>IF(净值列表!AG42="","",净值列表!AG43/净值列表!AG42-1)</f>
        <v>0</v>
      </c>
      <c r="AH43" s="197" t="str">
        <f>IF(净值列表!AH42="","",净值列表!AH43/净值列表!AH42-1)</f>
        <v/>
      </c>
      <c r="AI43" s="197">
        <f>IF(净值列表!AI42="","",净值列表!AI43/净值列表!AI42-1)</f>
        <v>0</v>
      </c>
      <c r="AJ43" s="198">
        <f>IF(净值列表!AJ42="","",净值列表!AJ43/净值列表!AJ42-1)</f>
        <v>1.9737491364835158E-4</v>
      </c>
    </row>
    <row r="44" spans="1:39">
      <c r="A44" s="196" t="s">
        <v>4479</v>
      </c>
      <c r="B44" s="197">
        <f>IF(净值列表!B43="","",净值列表!B44/净值列表!B43-1)</f>
        <v>1.8953752843064997E-4</v>
      </c>
      <c r="C44" s="197">
        <f>IF(净值列表!C43="","",净值列表!C44/净值列表!C43-1)</f>
        <v>4.6528941001300339E-4</v>
      </c>
      <c r="D44" s="197">
        <f>IF(净值列表!D43="","",净值列表!D44/净值列表!D43-1)</f>
        <v>5.6237698003558378E-4</v>
      </c>
      <c r="E44" s="197">
        <f>IF(净值列表!E43="","",净值列表!E44/净值列表!E43-1)</f>
        <v>6.615631792834531E-4</v>
      </c>
      <c r="F44" s="197">
        <f>IF(净值列表!F43="","",净值列表!F44/净值列表!F43-1)</f>
        <v>1.9340489314378928E-4</v>
      </c>
      <c r="G44" s="197">
        <f>IF(净值列表!G43="","",净值列表!G44/净值列表!G43-1)</f>
        <v>3.9277297721906912E-4</v>
      </c>
      <c r="H44" s="197">
        <f>IF(净值列表!H43="","",净值列表!H44/净值列表!H43-1)</f>
        <v>9.5401640908265861E-5</v>
      </c>
      <c r="I44" s="197">
        <f>IF(净值列表!I43="","",净值列表!I44/净值列表!I43-1)</f>
        <v>2.8821212412322161E-4</v>
      </c>
      <c r="J44" s="197">
        <f>IF(净值列表!J43="","",净值列表!J44/净值列表!J43-1)</f>
        <v>3.858024691356654E-4</v>
      </c>
      <c r="K44" s="197">
        <f>IF(净值列表!K43="","",净值列表!K44/净值列表!K43-1)</f>
        <v>3.8598861333594137E-4</v>
      </c>
      <c r="L44" s="197">
        <f>IF(净值列表!L43="","",净值列表!L44/净值列表!L43-1)</f>
        <v>4.835122328594732E-4</v>
      </c>
      <c r="M44" s="197">
        <f>IF(净值列表!M43="","",净值列表!M44/净值列表!M43-1)</f>
        <v>2.9216984807156621E-4</v>
      </c>
      <c r="N44" s="197">
        <f>IF(净值列表!N43="","",净值列表!N44/净值列表!N43-1)</f>
        <v>3.9066315069824498E-4</v>
      </c>
      <c r="O44" s="197">
        <f>IF(净值列表!O43="","",净值列表!O44/净值列表!O43-1)</f>
        <v>5.8593749999991118E-4</v>
      </c>
      <c r="P44" s="197">
        <f>IF(净值列表!P43="","",净值列表!P44/净值列表!P43-1)</f>
        <v>3.9443841830189008E-4</v>
      </c>
      <c r="Q44" s="197">
        <f>IF(净值列表!Q43="","",净值列表!Q44/净值列表!Q43-1)</f>
        <v>7.8446754265537599E-4</v>
      </c>
      <c r="R44" s="197">
        <f>IF(净值列表!R43="","",净值列表!R44/净值列表!R43-1)</f>
        <v>3.9416633819500113E-4</v>
      </c>
      <c r="S44" s="197">
        <f>IF(净值列表!S43="","",净值列表!S44/净值列表!S43-1)</f>
        <v>5.9482502230601142E-4</v>
      </c>
      <c r="T44" s="197">
        <f>IF(净值列表!T43="","",净值列表!T44/净值列表!T43-1)</f>
        <v>7.9562406762789806E-4</v>
      </c>
      <c r="U44" s="197">
        <f>IF(净值列表!U43="","",净值列表!U44/净值列表!U43-1)</f>
        <v>2.987452698666182E-4</v>
      </c>
      <c r="V44" s="197">
        <f>IF(净值列表!V43="","",净值列表!V44/净值列表!V43-1)</f>
        <v>3.9773292234257518E-4</v>
      </c>
      <c r="W44" s="197">
        <f>IF(净值列表!W43="","",净值列表!W44/净值列表!W43-1)</f>
        <v>5.9880239520948564E-4</v>
      </c>
      <c r="X44" s="197">
        <f>IF(净值列表!X43="","",净值列表!X44/净值列表!X43-1)</f>
        <v>0</v>
      </c>
      <c r="Y44" s="197">
        <f>IF(净值列表!Y43="","",净值列表!Y44/净值列表!Y43-1)</f>
        <v>4.9785920541656203E-4</v>
      </c>
      <c r="Z44" s="197">
        <f>IF(净值列表!Z43="","",净值列表!Z44/净值列表!Z43-1)</f>
        <v>-1.7032361486825076E-3</v>
      </c>
      <c r="AA44" s="197">
        <f>IF(净值列表!AA43="","",净值列表!AA44/净值列表!AA43-1)</f>
        <v>9.9930048965690688E-5</v>
      </c>
      <c r="AB44" s="197" t="str">
        <f>IF(净值列表!AB43="","",净值列表!AB44/净值列表!AB43-1)</f>
        <v/>
      </c>
      <c r="AC44" s="197">
        <f>IF(净值列表!AC43="","",净值列表!AC44/净值列表!AC43-1)</f>
        <v>9.9930048965690688E-5</v>
      </c>
      <c r="AD44" s="197">
        <f>IF(净值列表!AD43="","",净值列表!AD44/净值列表!AD43-1)</f>
        <v>1.9049433279350048E-4</v>
      </c>
      <c r="AE44" s="197">
        <f>IF(净值列表!AE43="","",净值列表!AE44/净值列表!AE43-1)</f>
        <v>1.9882692116501843E-4</v>
      </c>
      <c r="AF44" s="197">
        <f>IF(净值列表!AF43="","",净值列表!AF44/净值列表!AF43-1)</f>
        <v>0</v>
      </c>
      <c r="AG44" s="197">
        <f>IF(净值列表!AG43="","",净值列表!AG44/净值列表!AG43-1)</f>
        <v>9.9990000999916617E-5</v>
      </c>
      <c r="AH44" s="197" t="str">
        <f>IF(净值列表!AH43="","",净值列表!AH44/净值列表!AH43-1)</f>
        <v/>
      </c>
      <c r="AI44" s="197">
        <f>IF(净值列表!AI43="","",净值列表!AI44/净值列表!AI43-1)</f>
        <v>-1.8908953389429328E-4</v>
      </c>
      <c r="AJ44" s="198">
        <f>IF(净值列表!AJ43="","",净值列表!AJ44/净值列表!AJ43-1)</f>
        <v>1.9733596447957247E-4</v>
      </c>
    </row>
    <row r="45" spans="1:39">
      <c r="A45" s="196" t="s">
        <v>4480</v>
      </c>
      <c r="B45" s="197">
        <f>IF(净值列表!B44="","",净值列表!B45/净值列表!B44-1)</f>
        <v>2.8425241614571384E-4</v>
      </c>
      <c r="C45" s="197">
        <f>IF(净值列表!C44="","",净值列表!C45/净值列表!C44-1)</f>
        <v>1.860292065853919E-4</v>
      </c>
      <c r="D45" s="197">
        <f>IF(净值列表!D44="","",净值列表!D45/净值列表!D44-1)</f>
        <v>9.3676814988397084E-5</v>
      </c>
      <c r="E45" s="197">
        <f>IF(净值列表!E44="","",净值列表!E45/净值列表!E44-1)</f>
        <v>9.4446543256410109E-5</v>
      </c>
      <c r="F45" s="197">
        <f>IF(净值列表!F44="","",净值列表!F45/净值列表!F44-1)</f>
        <v>1.9336749492415706E-4</v>
      </c>
      <c r="G45" s="197">
        <f>IF(净值列表!G44="","",净值列表!G45/净值列表!G44-1)</f>
        <v>1.9630938358861094E-4</v>
      </c>
      <c r="H45" s="197">
        <f>IF(净值列表!H44="","",净值列表!H45/净值列表!H44-1)</f>
        <v>9.5392540303329554E-5</v>
      </c>
      <c r="I45" s="197">
        <f>IF(净值列表!I44="","",净值列表!I45/净值列表!I44-1)</f>
        <v>9.6043027276282444E-5</v>
      </c>
      <c r="J45" s="197">
        <f>IF(净值列表!J44="","",净值列表!J45/净值列表!J44-1)</f>
        <v>1.9282684149657392E-4</v>
      </c>
      <c r="K45" s="197">
        <f>IF(净值列表!K44="","",净值列表!K45/净值列表!K44-1)</f>
        <v>9.6459920902791652E-5</v>
      </c>
      <c r="L45" s="197">
        <f>IF(净值列表!L44="","",净值列表!L45/净值列表!L44-1)</f>
        <v>0</v>
      </c>
      <c r="M45" s="197">
        <f>IF(净值列表!M44="","",净值列表!M45/净值列表!M44-1)</f>
        <v>9.7361503261561566E-5</v>
      </c>
      <c r="N45" s="197">
        <f>IF(净值列表!N44="","",净值列表!N45/净值列表!N44-1)</f>
        <v>9.762764814991165E-5</v>
      </c>
      <c r="O45" s="197">
        <f>IF(净值列表!O44="","",净值列表!O45/净值列表!O44-1)</f>
        <v>9.7599063048958712E-5</v>
      </c>
      <c r="P45" s="197">
        <f>IF(净值列表!P44="","",净值列表!P45/净值列表!P44-1)</f>
        <v>9.8570724494706496E-5</v>
      </c>
      <c r="Q45" s="197">
        <f>IF(净值列表!Q44="","",净值列表!Q45/净值列表!Q44-1)</f>
        <v>9.7981579463057855E-5</v>
      </c>
      <c r="R45" s="197">
        <f>IF(净值列表!R44="","",净值列表!R45/净值列表!R44-1)</f>
        <v>1.9700551615442485E-4</v>
      </c>
      <c r="S45" s="197">
        <f>IF(净值列表!S44="","",净值列表!S45/净值列表!S44-1)</f>
        <v>9.9078569305355302E-5</v>
      </c>
      <c r="T45" s="197">
        <f>IF(净值列表!T44="","",净值列表!T45/净值列表!T44-1)</f>
        <v>2.9812183245558899E-4</v>
      </c>
      <c r="U45" s="197">
        <f>IF(净值列表!U44="","",净值列表!U45/净值列表!U44-1)</f>
        <v>9.9552015928372484E-5</v>
      </c>
      <c r="V45" s="197">
        <f>IF(净值列表!V44="","",净值列表!V45/净值列表!V44-1)</f>
        <v>9.9393698439476097E-5</v>
      </c>
      <c r="W45" s="197">
        <f>IF(净值列表!W44="","",净值列表!W45/净值列表!W44-1)</f>
        <v>1.9948134849379073E-4</v>
      </c>
      <c r="X45" s="197">
        <f>IF(净值列表!X44="","",净值列表!X45/净值列表!X44-1)</f>
        <v>9.9990000999916617E-5</v>
      </c>
      <c r="Y45" s="197">
        <f>IF(净值列表!Y44="","",净值列表!Y45/净值列表!Y44-1)</f>
        <v>2.9856687898099921E-4</v>
      </c>
      <c r="Z45" s="197">
        <f>IF(净值列表!Z44="","",净值列表!Z45/净值列表!Z44-1)</f>
        <v>-2.308309915696527E-3</v>
      </c>
      <c r="AA45" s="197">
        <f>IF(净值列表!AA44="","",净值列表!AA45/净值列表!AA44-1)</f>
        <v>9.9920063948877313E-5</v>
      </c>
      <c r="AB45" s="197" t="str">
        <f>IF(净值列表!AB44="","",净值列表!AB45/净值列表!AB44-1)</f>
        <v/>
      </c>
      <c r="AC45" s="197">
        <f>IF(净值列表!AC44="","",净值列表!AC45/净值列表!AC44-1)</f>
        <v>9.9920063948877313E-5</v>
      </c>
      <c r="AD45" s="197">
        <f>IF(净值列表!AD44="","",净值列表!AD45/净值列表!AD44-1)</f>
        <v>-5.7137415484231902E-4</v>
      </c>
      <c r="AE45" s="197">
        <f>IF(净值列表!AE44="","",净值列表!AE45/净值列表!AE44-1)</f>
        <v>1.9878739687895219E-4</v>
      </c>
      <c r="AF45" s="197">
        <f>IF(净值列表!AF44="","",净值列表!AF45/净值列表!AF44-1)</f>
        <v>-4.8377916903814544E-3</v>
      </c>
      <c r="AG45" s="197">
        <f>IF(净值列表!AG44="","",净值列表!AG45/净值列表!AG44-1)</f>
        <v>9.9980003999133871E-5</v>
      </c>
      <c r="AH45" s="197" t="str">
        <f>IF(净值列表!AH44="","",净值列表!AH45/净值列表!AH44-1)</f>
        <v/>
      </c>
      <c r="AI45" s="197">
        <f>IF(净值列表!AI44="","",净值列表!AI45/净值列表!AI44-1)</f>
        <v>1.22931442080354E-3</v>
      </c>
      <c r="AJ45" s="198">
        <f>IF(净值列表!AJ44="","",净值列表!AJ45/净值列表!AJ44-1)</f>
        <v>1.9729703067961069E-4</v>
      </c>
    </row>
    <row r="46" spans="1:39">
      <c r="A46" s="196" t="s">
        <v>4481</v>
      </c>
      <c r="B46" s="197">
        <f>IF(净值列表!B45="","",净值列表!B46/净值列表!B45-1)</f>
        <v>9.4723879890068474E-5</v>
      </c>
      <c r="C46" s="197">
        <f>IF(净值列表!C45="","",净值列表!C46/净值列表!C45-1)</f>
        <v>9.2997303078101723E-5</v>
      </c>
      <c r="D46" s="197">
        <f>IF(净值列表!D45="","",净值列表!D46/净值列表!D45-1)</f>
        <v>9.3668040464622848E-5</v>
      </c>
      <c r="E46" s="197">
        <f>IF(净值列表!E45="","",净值列表!E46/净值列表!E45-1)</f>
        <v>2.8331287184801823E-4</v>
      </c>
      <c r="F46" s="197">
        <f>IF(净值列表!F45="","",净值列表!F46/净值列表!F45-1)</f>
        <v>9.6665055582478843E-5</v>
      </c>
      <c r="G46" s="197">
        <f>IF(净值列表!G45="","",净值列表!G46/净值列表!G45-1)</f>
        <v>1.9627085377837972E-4</v>
      </c>
      <c r="H46" s="197">
        <f>IF(净值列表!H45="","",净值列表!H46/净值列表!H45-1)</f>
        <v>9.5383441434560012E-5</v>
      </c>
      <c r="I46" s="197">
        <f>IF(净值列表!I45="","",净值列表!I46/净值列表!I45-1)</f>
        <v>9.6033803899109316E-5</v>
      </c>
      <c r="J46" s="197">
        <f>IF(净值列表!J45="","",净值列表!J46/净值列表!J45-1)</f>
        <v>9.6394833236868038E-5</v>
      </c>
      <c r="K46" s="197">
        <f>IF(净值列表!K45="","",净值列表!K46/净值列表!K45-1)</f>
        <v>9.6450617284027373E-5</v>
      </c>
      <c r="L46" s="197">
        <f>IF(净值列表!L45="","",净值列表!L46/净值列表!L45-1)</f>
        <v>1.9331142470524476E-4</v>
      </c>
      <c r="M46" s="197">
        <f>IF(净值列表!M45="","",净值列表!M46/净值列表!M45-1)</f>
        <v>9.7352024922336966E-5</v>
      </c>
      <c r="N46" s="197">
        <f>IF(净值列表!N45="","",净值列表!N46/净值列表!N45-1)</f>
        <v>9.7618117922637637E-5</v>
      </c>
      <c r="O46" s="197">
        <f>IF(净值列表!O45="","",净值列表!O46/净值列表!O45-1)</f>
        <v>-1.9517907680299817E-4</v>
      </c>
      <c r="P46" s="197">
        <f>IF(净值列表!P45="","",净值列表!P46/净值列表!P45-1)</f>
        <v>9.8561009264752641E-5</v>
      </c>
      <c r="Q46" s="197">
        <f>IF(净值列表!Q45="","",净值列表!Q46/净值列表!Q45-1)</f>
        <v>-2.9391594004113397E-4</v>
      </c>
      <c r="R46" s="197">
        <f>IF(净值列表!R45="","",净值列表!R46/净值列表!R45-1)</f>
        <v>0</v>
      </c>
      <c r="S46" s="197">
        <f>IF(净值列表!S45="","",净值列表!S46/净值列表!S45-1)</f>
        <v>1.9813750743002956E-4</v>
      </c>
      <c r="T46" s="197">
        <f>IF(净值列表!T45="","",净值列表!T46/净值列表!T45-1)</f>
        <v>2.980329823167871E-4</v>
      </c>
      <c r="U46" s="197">
        <f>IF(净值列表!U45="","",净值列表!U46/净值列表!U45-1)</f>
        <v>9.9542106311023559E-5</v>
      </c>
      <c r="V46" s="197">
        <f>IF(净值列表!V45="","",净值列表!V46/净值列表!V45-1)</f>
        <v>1.9876764062809471E-4</v>
      </c>
      <c r="W46" s="197">
        <f>IF(净值列表!W45="","",净值列表!W46/净值列表!W45-1)</f>
        <v>3.9888312724389863E-4</v>
      </c>
      <c r="X46" s="197">
        <f>IF(净值列表!X45="","",净值列表!X46/净值列表!X45-1)</f>
        <v>0</v>
      </c>
      <c r="Y46" s="197">
        <f>IF(净值列表!Y45="","",净值列表!Y46/净值列表!Y45-1)</f>
        <v>1.9898517560434925E-4</v>
      </c>
      <c r="Z46" s="197">
        <f>IF(净值列表!Z45="","",净值列表!Z46/净值列表!Z45-1)</f>
        <v>-1.6094960265565783E-3</v>
      </c>
      <c r="AA46" s="197">
        <f>IF(净值列表!AA45="","",净值列表!AA46/净值列表!AA45-1)</f>
        <v>9.9910080927134715E-5</v>
      </c>
      <c r="AB46" s="197" t="str">
        <f>IF(净值列表!AB45="","",净值列表!AB46/净值列表!AB45-1)</f>
        <v/>
      </c>
      <c r="AC46" s="197">
        <f>IF(净值列表!AC45="","",净值列表!AC46/净值列表!AC45-1)</f>
        <v>9.9910080927134715E-5</v>
      </c>
      <c r="AD46" s="197">
        <f>IF(净值列表!AD45="","",净值列表!AD46/净值列表!AD45-1)</f>
        <v>-1.6198189614102798E-3</v>
      </c>
      <c r="AE46" s="197">
        <f>IF(净值列表!AE45="","",净值列表!AE46/净值列表!AE45-1)</f>
        <v>2.9812183245558899E-4</v>
      </c>
      <c r="AF46" s="197">
        <f>IF(净值列表!AF45="","",净值列表!AF46/净值列表!AF45-1)</f>
        <v>3.8127919168817748E-4</v>
      </c>
      <c r="AG46" s="197">
        <f>IF(净值列表!AG45="","",净值列表!AG46/净值列表!AG45-1)</f>
        <v>9.9970008997196658E-5</v>
      </c>
      <c r="AH46" s="197" t="str">
        <f>IF(净值列表!AH45="","",净值列表!AH46/净值列表!AH45-1)</f>
        <v/>
      </c>
      <c r="AI46" s="197">
        <f>IF(净值列表!AI45="","",净值列表!AI46/净值列表!AI45-1)</f>
        <v>2.8333962976945237E-4</v>
      </c>
      <c r="AJ46" s="198">
        <f>IF(净值列表!AJ45="","",净值列表!AJ46/净值列表!AJ45-1)</f>
        <v>1.9725811223980649E-4</v>
      </c>
    </row>
    <row r="47" spans="1:39">
      <c r="A47" s="196" t="s">
        <v>4482</v>
      </c>
      <c r="B47" s="197">
        <f>IF(净值列表!B46="","",净值列表!B47/净值列表!B46-1)</f>
        <v>9.4714908126514175E-5</v>
      </c>
      <c r="C47" s="197">
        <f>IF(净值列表!C46="","",净值列表!C47/净值列表!C46-1)</f>
        <v>9.2988655383985375E-5</v>
      </c>
      <c r="D47" s="197">
        <f>IF(净值列表!D46="","",净值列表!D47/净值列表!D46-1)</f>
        <v>-9.3659267584533801E-5</v>
      </c>
      <c r="E47" s="197">
        <f>IF(净值列表!E46="","",净值列表!E47/净值列表!E46-1)</f>
        <v>9.4410876132933197E-5</v>
      </c>
      <c r="F47" s="197">
        <f>IF(净值列表!F46="","",净值列表!F47/净值列表!F46-1)</f>
        <v>9.6655712352511358E-5</v>
      </c>
      <c r="G47" s="197">
        <f>IF(净值列表!G46="","",净值列表!G47/净值列表!G46-1)</f>
        <v>0</v>
      </c>
      <c r="H47" s="197">
        <f>IF(净值列表!H46="","",净值列表!H47/净值列表!H46-1)</f>
        <v>0</v>
      </c>
      <c r="I47" s="197">
        <f>IF(净值列表!I46="","",净值列表!I47/净值列表!I46-1)</f>
        <v>9.6024582292963956E-5</v>
      </c>
      <c r="J47" s="197">
        <f>IF(净值列表!J46="","",净值列表!J47/净值列表!J46-1)</f>
        <v>1.9277108433723988E-4</v>
      </c>
      <c r="K47" s="197">
        <f>IF(净值列表!K46="","",净值列表!K47/净值列表!K46-1)</f>
        <v>9.6441315459605548E-5</v>
      </c>
      <c r="L47" s="197">
        <f>IF(净值列表!L46="","",净值列表!L47/净值列表!L46-1)</f>
        <v>3.8654812524163695E-4</v>
      </c>
      <c r="M47" s="197">
        <f>IF(净值列表!M46="","",净值列表!M47/净值列表!M46-1)</f>
        <v>1.9468509685571789E-4</v>
      </c>
      <c r="N47" s="197">
        <f>IF(净值列表!N46="","",净值列表!N47/净值列表!N46-1)</f>
        <v>9.7608589555875369E-5</v>
      </c>
      <c r="O47" s="197">
        <f>IF(净值列表!O46="","",净值列表!O47/净值列表!O46-1)</f>
        <v>3.9043435822350148E-4</v>
      </c>
      <c r="P47" s="197">
        <f>IF(净值列表!P46="","",净值列表!P47/净值列表!P46-1)</f>
        <v>9.8551295949489415E-5</v>
      </c>
      <c r="Q47" s="197">
        <f>IF(净值列表!Q46="","",净值列表!Q47/净值列表!Q46-1)</f>
        <v>3.9200313602494319E-4</v>
      </c>
      <c r="R47" s="197">
        <f>IF(净值列表!R46="","",净值列表!R47/净值列表!R46-1)</f>
        <v>9.8483356312684123E-5</v>
      </c>
      <c r="S47" s="197">
        <f>IF(净值列表!S46="","",净值列表!S47/净值列表!S46-1)</f>
        <v>9.9049128367667549E-5</v>
      </c>
      <c r="T47" s="197">
        <f>IF(净值列表!T46="","",净值列表!T47/净值列表!T46-1)</f>
        <v>2.979441851227449E-4</v>
      </c>
      <c r="U47" s="197">
        <f>IF(净值列表!U46="","",净值列表!U47/净值列表!U46-1)</f>
        <v>9.9532198666318905E-5</v>
      </c>
      <c r="V47" s="197">
        <f>IF(净值列表!V46="","",净值列表!V47/净值列表!V46-1)</f>
        <v>9.9364069952256884E-5</v>
      </c>
      <c r="W47" s="197">
        <f>IF(净值列表!W46="","",净值列表!W47/净值列表!W46-1)</f>
        <v>9.9681020733655146E-5</v>
      </c>
      <c r="X47" s="197">
        <f>IF(净值列表!X46="","",净值列表!X47/净值列表!X46-1)</f>
        <v>9.9980003999133871E-5</v>
      </c>
      <c r="Y47" s="197">
        <f>IF(净值列表!Y46="","",净值列表!Y47/净值列表!Y46-1)</f>
        <v>1.989455883815161E-4</v>
      </c>
      <c r="Z47" s="197">
        <f>IF(净值列表!Z46="","",净值列表!Z47/净值列表!Z46-1)</f>
        <v>-8.0604534005035422E-4</v>
      </c>
      <c r="AA47" s="197">
        <f>IF(净值列表!AA46="","",净值列表!AA47/净值列表!AA46-1)</f>
        <v>9.9900099900240846E-5</v>
      </c>
      <c r="AB47" s="197" t="str">
        <f>IF(净值列表!AB46="","",净值列表!AB47/净值列表!AB46-1)</f>
        <v/>
      </c>
      <c r="AC47" s="197">
        <f>IF(净值列表!AC46="","",净值列表!AC47/净值列表!AC46-1)</f>
        <v>9.9900099900240846E-5</v>
      </c>
      <c r="AD47" s="197">
        <f>IF(净值列表!AD46="","",净值列表!AD47/净值列表!AD46-1)</f>
        <v>9.5438060698560534E-5</v>
      </c>
      <c r="AE47" s="197">
        <f>IF(净值列表!AE46="","",净值列表!AE47/净值列表!AE46-1)</f>
        <v>0</v>
      </c>
      <c r="AF47" s="197">
        <f>IF(净值列表!AF46="","",净值列表!AF47/净值列表!AF46-1)</f>
        <v>7.6226774654597484E-4</v>
      </c>
      <c r="AG47" s="197">
        <f>IF(净值列表!AG46="","",净值列表!AG47/净值列表!AG46-1)</f>
        <v>9.9960015993660889E-5</v>
      </c>
      <c r="AH47" s="197" t="str">
        <f>IF(净值列表!AH46="","",净值列表!AH47/净值列表!AH46-1)</f>
        <v/>
      </c>
      <c r="AI47" s="197">
        <f>IF(净值列表!AI46="","",净值列表!AI47/净值列表!AI46-1)</f>
        <v>-9.4419790388045044E-5</v>
      </c>
      <c r="AJ47" s="198">
        <f>IF(净值列表!AJ46="","",净值列表!AJ47/净值列表!AJ46-1)</f>
        <v>1.9721920915105606E-4</v>
      </c>
    </row>
    <row r="48" spans="1:39">
      <c r="A48" s="196" t="s">
        <v>4483</v>
      </c>
      <c r="B48" s="197">
        <f>IF(净值列表!B47="","",净值列表!B48/净值列表!B47-1)</f>
        <v>0</v>
      </c>
      <c r="C48" s="197">
        <f>IF(净值列表!C47="","",净值列表!C48/净值列表!C47-1)</f>
        <v>9.2980009297916055E-5</v>
      </c>
      <c r="D48" s="197">
        <f>IF(净值列表!D47="","",净值列表!D48/净值列表!D47-1)</f>
        <v>1.873360809292457E-4</v>
      </c>
      <c r="E48" s="197">
        <f>IF(净值列表!E47="","",净值列表!E48/净值列表!E47-1)</f>
        <v>2.8320589068275837E-4</v>
      </c>
      <c r="F48" s="197">
        <f>IF(净值列表!F47="","",净值列表!F48/净值列表!F47-1)</f>
        <v>9.664637092865469E-5</v>
      </c>
      <c r="G48" s="197">
        <f>IF(净值列表!G47="","",净值列表!G48/净值列表!G47-1)</f>
        <v>2.9434850863419015E-4</v>
      </c>
      <c r="H48" s="197">
        <f>IF(净值列表!H47="","",净值列表!H48/净值列表!H47-1)</f>
        <v>9.5374344301291103E-5</v>
      </c>
      <c r="I48" s="197">
        <f>IF(净值列表!I47="","",净值列表!I48/净值列表!I47-1)</f>
        <v>9.601536245806841E-5</v>
      </c>
      <c r="J48" s="197">
        <f>IF(净值列表!J47="","",净值列表!J48/净值列表!J47-1)</f>
        <v>9.6366965404159899E-5</v>
      </c>
      <c r="K48" s="197">
        <f>IF(净值列表!K47="","",净值列表!K48/净值列表!K47-1)</f>
        <v>9.6432015429082085E-5</v>
      </c>
      <c r="L48" s="197">
        <f>IF(净值列表!L47="","",净值列表!L48/净值列表!L47-1)</f>
        <v>9.6599690881271627E-5</v>
      </c>
      <c r="M48" s="197">
        <f>IF(净值列表!M47="","",净值列表!M48/净值列表!M47-1)</f>
        <v>9.7323600973142632E-5</v>
      </c>
      <c r="N48" s="197">
        <f>IF(净值列表!N47="","",净值列表!N48/净值列表!N47-1)</f>
        <v>9.7599063048958712E-5</v>
      </c>
      <c r="O48" s="197">
        <f>IF(净值列表!O47="","",净值列表!O48/净值列表!O47-1)</f>
        <v>1.9514098936479485E-4</v>
      </c>
      <c r="P48" s="197">
        <f>IF(净值列表!P47="","",净值列表!P48/净值列表!P47-1)</f>
        <v>9.8541584548694772E-5</v>
      </c>
      <c r="Q48" s="197">
        <f>IF(净值列表!Q47="","",净值列表!Q48/净值列表!Q47-1)</f>
        <v>9.7962382445082596E-5</v>
      </c>
      <c r="R48" s="197">
        <f>IF(净值列表!R47="","",净值列表!R48/净值列表!R47-1)</f>
        <v>1.969473165928104E-4</v>
      </c>
      <c r="S48" s="197">
        <f>IF(净值列表!S47="","",净值列表!S48/净值列表!S47-1)</f>
        <v>1.9807863721887919E-4</v>
      </c>
      <c r="T48" s="197">
        <f>IF(净值列表!T47="","",净值列表!T48/净值列表!T47-1)</f>
        <v>1.9857029388403724E-4</v>
      </c>
      <c r="U48" s="197">
        <f>IF(净值列表!U47="","",净值列表!U48/净值列表!U47-1)</f>
        <v>9.9522292993592387E-5</v>
      </c>
      <c r="V48" s="197">
        <f>IF(净值列表!V47="","",净值列表!V48/净值列表!V47-1)</f>
        <v>1.9870839542979191E-4</v>
      </c>
      <c r="W48" s="197">
        <f>IF(净值列表!W47="","",净值列表!W48/净值列表!W47-1)</f>
        <v>1.9934217083616979E-4</v>
      </c>
      <c r="X48" s="197">
        <f>IF(净值列表!X47="","",净值列表!X48/净值列表!X47-1)</f>
        <v>9.9970008997196658E-5</v>
      </c>
      <c r="Y48" s="197">
        <f>IF(净值列表!Y47="","",净值列表!Y48/净值列表!Y47-1)</f>
        <v>9.9453008453487257E-5</v>
      </c>
      <c r="Z48" s="197">
        <f>IF(净值列表!Z47="","",净值列表!Z48/净值列表!Z47-1)</f>
        <v>1.8150650398305324E-3</v>
      </c>
      <c r="AA48" s="197">
        <f>IF(净值列表!AA47="","",净值列表!AA48/净值列表!AA47-1)</f>
        <v>9.9890120867085486E-5</v>
      </c>
      <c r="AB48" s="197" t="str">
        <f>IF(净值列表!AB47="","",净值列表!AB48/净值列表!AB47-1)</f>
        <v/>
      </c>
      <c r="AC48" s="197">
        <f>IF(净值列表!AC47="","",净值列表!AC48/净值列表!AC47-1)</f>
        <v>9.9890120867085486E-5</v>
      </c>
      <c r="AD48" s="197">
        <f>IF(净值列表!AD47="","",净值列表!AD48/净值列表!AD47-1)</f>
        <v>9.5428953144294226E-5</v>
      </c>
      <c r="AE48" s="197">
        <f>IF(净值列表!AE47="","",净值列表!AE48/净值列表!AE47-1)</f>
        <v>9.9344327438855018E-5</v>
      </c>
      <c r="AF48" s="197">
        <f>IF(净值列表!AF47="","",净值列表!AF48/净值列表!AF47-1)</f>
        <v>7.616871370084155E-4</v>
      </c>
      <c r="AG48" s="197">
        <f>IF(净值列表!AG47="","",净值列表!AG48/净值列表!AG47-1)</f>
        <v>0</v>
      </c>
      <c r="AH48" s="197" t="str">
        <f>IF(净值列表!AH47="","",净值列表!AH48/净值列表!AH47-1)</f>
        <v/>
      </c>
      <c r="AI48" s="197">
        <f>IF(净值列表!AI47="","",净值列表!AI48/净值列表!AI47-1)</f>
        <v>9.4428706326699086E-5</v>
      </c>
      <c r="AJ48" s="198">
        <f>IF(净值列表!AJ47="","",净值列表!AJ48/净值列表!AJ47-1)</f>
        <v>1.9718032140381148E-4</v>
      </c>
    </row>
    <row r="49" spans="1:36">
      <c r="A49" s="196" t="s">
        <v>4484</v>
      </c>
      <c r="B49" s="197">
        <f>IF(净值列表!B48="","",净值列表!B49/净值列表!B48-1)</f>
        <v>0</v>
      </c>
      <c r="C49" s="197">
        <f>IF(净值列表!C48="","",净值列表!C49/净值列表!C48-1)</f>
        <v>9.2971364819893765E-5</v>
      </c>
      <c r="D49" s="197">
        <f>IF(净值列表!D48="","",净值列表!D49/净值列表!D48-1)</f>
        <v>0</v>
      </c>
      <c r="E49" s="197">
        <f>IF(净值列表!E48="","",净值列表!E49/净值列表!E48-1)</f>
        <v>0</v>
      </c>
      <c r="F49" s="197">
        <f>IF(净值列表!F48="","",净值列表!F49/净值列表!F48-1)</f>
        <v>1.9327406262070745E-4</v>
      </c>
      <c r="G49" s="197">
        <f>IF(净值列表!G48="","",净值列表!G49/净值列表!G48-1)</f>
        <v>0</v>
      </c>
      <c r="H49" s="197">
        <f>IF(净值列表!H48="","",净值列表!H49/净值列表!H48-1)</f>
        <v>0</v>
      </c>
      <c r="I49" s="197">
        <f>IF(净值列表!I48="","",净值列表!I49/净值列表!I48-1)</f>
        <v>0</v>
      </c>
      <c r="J49" s="197">
        <f>IF(净值列表!J48="","",净值列表!J49/净值列表!J48-1)</f>
        <v>0</v>
      </c>
      <c r="K49" s="197">
        <f>IF(净值列表!K48="","",净值列表!K49/净值列表!K48-1)</f>
        <v>0</v>
      </c>
      <c r="L49" s="197">
        <f>IF(净值列表!L48="","",净值列表!L49/净值列表!L48-1)</f>
        <v>9.6590360282089449E-5</v>
      </c>
      <c r="M49" s="197">
        <f>IF(净值列表!M48="","",净值列表!M49/净值列表!M48-1)</f>
        <v>0</v>
      </c>
      <c r="N49" s="197">
        <f>IF(净值列表!N48="","",净值列表!N49/净值列表!N48-1)</f>
        <v>0</v>
      </c>
      <c r="O49" s="197">
        <f>IF(净值列表!O48="","",净值列表!O49/净值列表!O48-1)</f>
        <v>9.755145839429602E-5</v>
      </c>
      <c r="P49" s="197">
        <f>IF(净值列表!P48="","",净值列表!P49/净值列表!P48-1)</f>
        <v>0</v>
      </c>
      <c r="Q49" s="197">
        <f>IF(净值列表!Q48="","",净值列表!Q49/净值列表!Q48-1)</f>
        <v>1.9590557351345517E-4</v>
      </c>
      <c r="R49" s="197">
        <f>IF(净值列表!R48="","",净值列表!R49/净值列表!R48-1)</f>
        <v>0</v>
      </c>
      <c r="S49" s="197">
        <f>IF(净值列表!S48="","",净值列表!S49/净值列表!S48-1)</f>
        <v>0</v>
      </c>
      <c r="T49" s="197">
        <f>IF(净值列表!T48="","",净值列表!T49/净值列表!T48-1)</f>
        <v>0</v>
      </c>
      <c r="U49" s="197">
        <f>IF(净值列表!U48="","",净值列表!U49/净值列表!U48-1)</f>
        <v>1.9902477858524392E-4</v>
      </c>
      <c r="V49" s="197">
        <f>IF(净值列表!V48="","",净值列表!V49/净值列表!V48-1)</f>
        <v>0</v>
      </c>
      <c r="W49" s="197">
        <f>IF(净值列表!W48="","",净值列表!W49/净值列表!W48-1)</f>
        <v>0</v>
      </c>
      <c r="X49" s="197">
        <f>IF(净值列表!X48="","",净值列表!X49/净值列表!X48-1)</f>
        <v>0</v>
      </c>
      <c r="Y49" s="197">
        <f>IF(净值列表!Y48="","",净值列表!Y49/净值列表!Y48-1)</f>
        <v>0</v>
      </c>
      <c r="Z49" s="197">
        <f>IF(净值列表!Z48="","",净值列表!Z49/净值列表!Z48-1)</f>
        <v>0</v>
      </c>
      <c r="AA49" s="197">
        <f>IF(净值列表!AA48="","",净值列表!AA49/净值列表!AA48-1)</f>
        <v>9.9880143827446588E-5</v>
      </c>
      <c r="AB49" s="197" t="str">
        <f>IF(净值列表!AB48="","",净值列表!AB49/净值列表!AB48-1)</f>
        <v/>
      </c>
      <c r="AC49" s="197">
        <f>IF(净值列表!AC48="","",净值列表!AC49/净值列表!AC48-1)</f>
        <v>9.9880143827446588E-5</v>
      </c>
      <c r="AD49" s="197">
        <f>IF(净值列表!AD48="","",净值列表!AD49/净值列表!AD48-1)</f>
        <v>0</v>
      </c>
      <c r="AE49" s="197">
        <f>IF(净值列表!AE48="","",净值列表!AE49/净值列表!AE48-1)</f>
        <v>9.9334459123801011E-5</v>
      </c>
      <c r="AF49" s="197">
        <f>IF(净值列表!AF48="","",净值列表!AF49/净值列表!AF48-1)</f>
        <v>0</v>
      </c>
      <c r="AG49" s="197">
        <f>IF(净值列表!AG48="","",净值列表!AG49/净值列表!AG48-1)</f>
        <v>0</v>
      </c>
      <c r="AH49" s="197" t="str">
        <f>IF(净值列表!AH48="","",净值列表!AH49/净值列表!AH48-1)</f>
        <v/>
      </c>
      <c r="AI49" s="197">
        <f>IF(净值列表!AI48="","",净值列表!AI49/净值列表!AI48-1)</f>
        <v>0</v>
      </c>
      <c r="AJ49" s="198">
        <f>IF(净值列表!AJ48="","",净值列表!AJ49/净值列表!AJ48-1)</f>
        <v>1.9714144898963504E-4</v>
      </c>
    </row>
    <row r="50" spans="1:36">
      <c r="A50" s="196" t="s">
        <v>4485</v>
      </c>
      <c r="B50" s="197">
        <f>IF(净值列表!B49="","",净值列表!B50/净值列表!B49-1)</f>
        <v>0</v>
      </c>
      <c r="C50" s="197">
        <f>IF(净值列表!C49="","",净值列表!C50/净值列表!C49-1)</f>
        <v>9.2962721948586235E-5</v>
      </c>
      <c r="D50" s="197">
        <f>IF(净值列表!D49="","",净值列表!D50/净值列表!D49-1)</f>
        <v>0</v>
      </c>
      <c r="E50" s="197">
        <f>IF(净值列表!E49="","",净值列表!E50/净值列表!E49-1)</f>
        <v>0</v>
      </c>
      <c r="F50" s="197">
        <f>IF(净值列表!F49="","",净值列表!F50/净值列表!F49-1)</f>
        <v>9.6618357487976425E-5</v>
      </c>
      <c r="G50" s="197">
        <f>IF(净值列表!G49="","",净值列表!G50/净值列表!G49-1)</f>
        <v>0</v>
      </c>
      <c r="H50" s="197">
        <f>IF(净值列表!H49="","",净值列表!H50/净值列表!H49-1)</f>
        <v>0</v>
      </c>
      <c r="I50" s="197">
        <f>IF(净值列表!I49="","",净值列表!I50/净值列表!I49-1)</f>
        <v>0</v>
      </c>
      <c r="J50" s="197">
        <f>IF(净值列表!J49="","",净值列表!J50/净值列表!J49-1)</f>
        <v>0</v>
      </c>
      <c r="K50" s="197">
        <f>IF(净值列表!K49="","",净值列表!K50/净值列表!K49-1)</f>
        <v>0</v>
      </c>
      <c r="L50" s="197">
        <f>IF(净值列表!L49="","",净值列表!L50/净值列表!L49-1)</f>
        <v>1.931620629707087E-4</v>
      </c>
      <c r="M50" s="197">
        <f>IF(净值列表!M49="","",净值列表!M50/净值列表!M49-1)</f>
        <v>0</v>
      </c>
      <c r="N50" s="197">
        <f>IF(净值列表!N49="","",净值列表!N50/净值列表!N49-1)</f>
        <v>0</v>
      </c>
      <c r="O50" s="197">
        <f>IF(净值列表!O49="","",净值列表!O50/净值列表!O49-1)</f>
        <v>1.9508388607114568E-4</v>
      </c>
      <c r="P50" s="197">
        <f>IF(净值列表!P49="","",净值列表!P50/净值列表!P49-1)</f>
        <v>0</v>
      </c>
      <c r="Q50" s="197">
        <f>IF(净值列表!Q49="","",净值列表!Q50/净值列表!Q49-1)</f>
        <v>9.7933601018729277E-5</v>
      </c>
      <c r="R50" s="197">
        <f>IF(净值列表!R49="","",净值列表!R50/净值列表!R49-1)</f>
        <v>0</v>
      </c>
      <c r="S50" s="197">
        <f>IF(净值列表!S49="","",净值列表!S50/净值列表!S49-1)</f>
        <v>0</v>
      </c>
      <c r="T50" s="197">
        <f>IF(净值列表!T49="","",净值列表!T50/净值列表!T49-1)</f>
        <v>0</v>
      </c>
      <c r="U50" s="197">
        <f>IF(净值列表!U49="","",净值列表!U50/净值列表!U49-1)</f>
        <v>9.9492587802174626E-5</v>
      </c>
      <c r="V50" s="197">
        <f>IF(净值列表!V49="","",净值列表!V50/净值列表!V49-1)</f>
        <v>0</v>
      </c>
      <c r="W50" s="197">
        <f>IF(净值列表!W49="","",净值列表!W50/净值列表!W49-1)</f>
        <v>0</v>
      </c>
      <c r="X50" s="197">
        <f>IF(净值列表!X49="","",净值列表!X50/净值列表!X49-1)</f>
        <v>9.9960015993660889E-5</v>
      </c>
      <c r="Y50" s="197">
        <f>IF(净值列表!Y49="","",净值列表!Y50/净值列表!Y49-1)</f>
        <v>0</v>
      </c>
      <c r="Z50" s="197">
        <f>IF(净值列表!Z49="","",净值列表!Z50/净值列表!Z49-1)</f>
        <v>0</v>
      </c>
      <c r="AA50" s="197">
        <f>IF(净值列表!AA49="","",净值列表!AA50/净值列表!AA49-1)</f>
        <v>9.987016878065802E-5</v>
      </c>
      <c r="AB50" s="197" t="str">
        <f>IF(净值列表!AB49="","",净值列表!AB50/净值列表!AB49-1)</f>
        <v/>
      </c>
      <c r="AC50" s="197">
        <f>IF(净值列表!AC49="","",净值列表!AC50/净值列表!AC49-1)</f>
        <v>9.987016878065802E-5</v>
      </c>
      <c r="AD50" s="197">
        <f>IF(净值列表!AD49="","",净值列表!AD50/净值列表!AD49-1)</f>
        <v>0</v>
      </c>
      <c r="AE50" s="197">
        <f>IF(净值列表!AE49="","",净值列表!AE50/净值列表!AE49-1)</f>
        <v>1.9864918553835764E-4</v>
      </c>
      <c r="AF50" s="197">
        <f>IF(净值列表!AF49="","",净值列表!AF50/净值列表!AF49-1)</f>
        <v>0</v>
      </c>
      <c r="AG50" s="197">
        <f>IF(净值列表!AG49="","",净值列表!AG50/净值列表!AG49-1)</f>
        <v>0</v>
      </c>
      <c r="AH50" s="197" t="str">
        <f>IF(净值列表!AH49="","",净值列表!AH50/净值列表!AH49-1)</f>
        <v/>
      </c>
      <c r="AI50" s="197">
        <f>IF(净值列表!AI49="","",净值列表!AI50/净值列表!AI49-1)</f>
        <v>0</v>
      </c>
      <c r="AJ50" s="198">
        <f>IF(净值列表!AJ49="","",净值列表!AJ50/净值列表!AJ49-1)</f>
        <v>1.9710259189897883E-4</v>
      </c>
    </row>
    <row r="51" spans="1:36">
      <c r="A51" s="196" t="s">
        <v>4486</v>
      </c>
      <c r="B51" s="197">
        <f>IF(净值列表!B50="","",净值列表!B51/净值列表!B50-1)</f>
        <v>3.7882375224929099E-4</v>
      </c>
      <c r="C51" s="197">
        <f>IF(净值列表!C50="","",净值列表!C51/净值列表!C50-1)</f>
        <v>5.5772448410484898E-4</v>
      </c>
      <c r="D51" s="197">
        <f>IF(净值列表!D50="","",净值列表!D51/净值列表!D50-1)</f>
        <v>7.4920397078104273E-4</v>
      </c>
      <c r="E51" s="197">
        <f>IF(净值列表!E50="","",净值列表!E51/净值列表!E50-1)</f>
        <v>9.4375235938071178E-4</v>
      </c>
      <c r="F51" s="197">
        <f>IF(净值列表!F50="","",净值列表!F51/净值列表!F50-1)</f>
        <v>9.6609023282789863E-5</v>
      </c>
      <c r="G51" s="197">
        <f>IF(净值列表!G50="","",净值列表!G51/净值列表!G50-1)</f>
        <v>6.8661108386458558E-4</v>
      </c>
      <c r="H51" s="197">
        <f>IF(净值列表!H50="","",净值列表!H51/净值列表!H50-1)</f>
        <v>2.8609574670990234E-4</v>
      </c>
      <c r="I51" s="197">
        <f>IF(净值列表!I50="","",净值列表!I51/净值列表!I50-1)</f>
        <v>3.8402457757302777E-4</v>
      </c>
      <c r="J51" s="197">
        <f>IF(净值列表!J50="","",净值列表!J51/净值列表!J50-1)</f>
        <v>3.8543071882823909E-4</v>
      </c>
      <c r="K51" s="197">
        <f>IF(净值列表!K50="","",净值列表!K51/净值列表!K50-1)</f>
        <v>3.8569086876893977E-4</v>
      </c>
      <c r="L51" s="197">
        <f>IF(净值列表!L50="","",净值列表!L51/净值列表!L50-1)</f>
        <v>-9.6562379297004952E-5</v>
      </c>
      <c r="M51" s="197">
        <f>IF(净值列表!M50="","",净值列表!M51/净值列表!M50-1)</f>
        <v>3.8925652004673239E-4</v>
      </c>
      <c r="N51" s="197">
        <f>IF(净值列表!N50="","",净值列表!N51/净值列表!N50-1)</f>
        <v>2.9276861520433073E-4</v>
      </c>
      <c r="O51" s="197">
        <f>IF(净值列表!O50="","",净值列表!O51/净值列表!O50-1)</f>
        <v>-9.7522917885672911E-5</v>
      </c>
      <c r="P51" s="197">
        <f>IF(净值列表!P50="","",净值列表!P51/净值列表!P50-1)</f>
        <v>3.9412750024658827E-4</v>
      </c>
      <c r="Q51" s="197">
        <f>IF(净值列表!Q50="","",净值列表!Q51/净值列表!Q50-1)</f>
        <v>1.9584802193506334E-4</v>
      </c>
      <c r="R51" s="197">
        <f>IF(净值列表!R50="","",净值列表!R51/净值列表!R50-1)</f>
        <v>3.9381707196994853E-4</v>
      </c>
      <c r="S51" s="197">
        <f>IF(净值列表!S50="","",净值列表!S51/净值列表!S50-1)</f>
        <v>6.9313793444880645E-4</v>
      </c>
      <c r="T51" s="197">
        <f>IF(净值列表!T50="","",净值列表!T51/净值列表!T50-1)</f>
        <v>4.9632717887626576E-4</v>
      </c>
      <c r="U51" s="197">
        <f>IF(净值列表!U50="","",净值列表!U51/净值列表!U50-1)</f>
        <v>9.9482690012031583E-5</v>
      </c>
      <c r="V51" s="197">
        <f>IF(净值列表!V50="","",净值列表!V51/净值列表!V50-1)</f>
        <v>3.9733783649564813E-4</v>
      </c>
      <c r="W51" s="197">
        <f>IF(净值列表!W50="","",净值列表!W51/净值列表!W50-1)</f>
        <v>8.9686098654695456E-4</v>
      </c>
      <c r="X51" s="197">
        <f>IF(净值列表!X50="","",净值列表!X51/净值列表!X50-1)</f>
        <v>0</v>
      </c>
      <c r="Y51" s="197">
        <f>IF(净值列表!Y50="","",净值列表!Y51/净值列表!Y50-1)</f>
        <v>4.9721559268101068E-4</v>
      </c>
      <c r="Z51" s="197">
        <f>IF(净值列表!Z50="","",净值列表!Z51/净值列表!Z50-1)</f>
        <v>1.8117765475591519E-3</v>
      </c>
      <c r="AA51" s="197">
        <f>IF(净值列表!AA50="","",净值列表!AA51/净值列表!AA50-1)</f>
        <v>9.9860195726053647E-5</v>
      </c>
      <c r="AB51" s="197" t="str">
        <f>IF(净值列表!AB50="","",净值列表!AB51/净值列表!AB50-1)</f>
        <v/>
      </c>
      <c r="AC51" s="197">
        <f>IF(净值列表!AC50="","",净值列表!AC51/净值列表!AC50-1)</f>
        <v>9.9860195726053647E-5</v>
      </c>
      <c r="AD51" s="197">
        <f>IF(净值列表!AD50="","",净值列表!AD51/净值列表!AD50-1)</f>
        <v>1.049618320610568E-3</v>
      </c>
      <c r="AE51" s="197">
        <f>IF(净值列表!AE50="","",净值列表!AE51/净值列表!AE50-1)</f>
        <v>1.9860973187713071E-4</v>
      </c>
      <c r="AF51" s="197">
        <f>IF(净值列表!AF50="","",净值列表!AF51/净值列表!AF50-1)</f>
        <v>-8.5624583769372542E-4</v>
      </c>
      <c r="AG51" s="197">
        <f>IF(净值列表!AG50="","",净值列表!AG51/净值列表!AG50-1)</f>
        <v>2.9985007496247107E-4</v>
      </c>
      <c r="AH51" s="197" t="str">
        <f>IF(净值列表!AH50="","",净值列表!AH51/净值列表!AH50-1)</f>
        <v/>
      </c>
      <c r="AI51" s="197">
        <f>IF(净值列表!AI50="","",净值列表!AI51/净值列表!AI50-1)</f>
        <v>3.7767916155240222E-4</v>
      </c>
      <c r="AJ51" s="198">
        <f>IF(净值列表!AJ50="","",净值列表!AJ51/净值列表!AJ50-1)</f>
        <v>1.9706375012318311E-4</v>
      </c>
    </row>
    <row r="52" spans="1:36">
      <c r="A52" s="196" t="s">
        <v>4487</v>
      </c>
      <c r="B52" s="197">
        <f>IF(净值列表!B51="","",净值列表!B52/净值列表!B51-1)</f>
        <v>9.467007478924927E-5</v>
      </c>
      <c r="C52" s="197">
        <f>IF(净值列表!C51="","",净值列表!C52/净值列表!C51-1)</f>
        <v>3.7160906726119158E-4</v>
      </c>
      <c r="D52" s="197">
        <f>IF(净值列表!D51="","",净值列表!D52/净值列表!D51-1)</f>
        <v>3.7432154220473635E-4</v>
      </c>
      <c r="E52" s="197">
        <f>IF(净值列表!E51="","",净值列表!E52/净值列表!E51-1)</f>
        <v>4.7143126532156465E-4</v>
      </c>
      <c r="F52" s="197">
        <f>IF(净值列表!F51="","",净值列表!F52/净值列表!F51-1)</f>
        <v>2.8979907264314875E-4</v>
      </c>
      <c r="G52" s="197">
        <f>IF(净值列表!G51="","",净值列表!G52/净值列表!G51-1)</f>
        <v>3.9207998431667335E-4</v>
      </c>
      <c r="H52" s="197">
        <f>IF(净值列表!H51="","",净值列表!H52/净值列表!H51-1)</f>
        <v>1.9067594622934614E-4</v>
      </c>
      <c r="I52" s="197">
        <f>IF(净值列表!I51="","",净值列表!I52/净值列表!I51-1)</f>
        <v>9.596928982724684E-5</v>
      </c>
      <c r="J52" s="197">
        <f>IF(净值列表!J51="","",净值列表!J52/净值列表!J51-1)</f>
        <v>9.63205548063506E-5</v>
      </c>
      <c r="K52" s="197">
        <f>IF(净值列表!K51="","",净值列表!K52/净值列表!K51-1)</f>
        <v>9.6385542168730964E-5</v>
      </c>
      <c r="L52" s="197">
        <f>IF(净值列表!L51="","",净值列表!L52/净值列表!L51-1)</f>
        <v>5.7943022694351143E-4</v>
      </c>
      <c r="M52" s="197">
        <f>IF(净值列表!M51="","",净值列表!M52/净值列表!M51-1)</f>
        <v>9.7276264591439343E-5</v>
      </c>
      <c r="N52" s="197">
        <f>IF(净值列表!N51="","",净值列表!N52/净值列表!N51-1)</f>
        <v>1.9512195121951237E-4</v>
      </c>
      <c r="O52" s="197">
        <f>IF(净值列表!O51="","",净值列表!O52/净值列表!O51-1)</f>
        <v>5.8519457719685697E-4</v>
      </c>
      <c r="P52" s="197">
        <f>IF(净值列表!P51="","",净值列表!P52/净值列表!P51-1)</f>
        <v>9.8493056239545851E-5</v>
      </c>
      <c r="Q52" s="197">
        <f>IF(净值列表!Q51="","",净值列表!Q52/净值列表!Q51-1)</f>
        <v>6.8533385549240933E-4</v>
      </c>
      <c r="R52" s="197">
        <f>IF(净值列表!R51="","",净值列表!R52/净值列表!R51-1)</f>
        <v>9.8415510284333152E-5</v>
      </c>
      <c r="S52" s="197">
        <f>IF(净值列表!S51="","",净值列表!S52/净值列表!S51-1)</f>
        <v>5.9370670888592159E-4</v>
      </c>
      <c r="T52" s="197">
        <f>IF(净值列表!T51="","",净值列表!T52/净值列表!T51-1)</f>
        <v>5.9529715249517778E-4</v>
      </c>
      <c r="U52" s="197">
        <f>IF(净值列表!U51="","",净值列表!U52/净值列表!U51-1)</f>
        <v>9.9472794190758052E-5</v>
      </c>
      <c r="V52" s="197">
        <f>IF(净值列表!V51="","",净值列表!V52/净值列表!V51-1)</f>
        <v>9.9295005461241814E-5</v>
      </c>
      <c r="W52" s="197">
        <f>IF(净值列表!W51="","",净值列表!W52/净值列表!W51-1)</f>
        <v>5.9737156511352474E-4</v>
      </c>
      <c r="X52" s="197">
        <f>IF(净值列表!X51="","",净值列表!X52/净值列表!X51-1)</f>
        <v>9.9950024987416342E-5</v>
      </c>
      <c r="Y52" s="197">
        <f>IF(净值列表!Y51="","",净值列表!Y52/净值列表!Y51-1)</f>
        <v>2.9818109531842829E-4</v>
      </c>
      <c r="Z52" s="197">
        <f>IF(净值列表!Z51="","",净值列表!Z52/净值列表!Z51-1)</f>
        <v>4.0188887772529824E-4</v>
      </c>
      <c r="AA52" s="197">
        <f>IF(净值列表!AA51="","",净值列表!AA52/净值列表!AA51-1)</f>
        <v>9.9850224662967335E-5</v>
      </c>
      <c r="AB52" s="197" t="str">
        <f>IF(净值列表!AB51="","",净值列表!AB52/净值列表!AB51-1)</f>
        <v/>
      </c>
      <c r="AC52" s="197">
        <f>IF(净值列表!AC51="","",净值列表!AC52/净值列表!AC51-1)</f>
        <v>9.9850224662967335E-5</v>
      </c>
      <c r="AD52" s="197">
        <f>IF(净值列表!AD51="","",净值列表!AD52/净值列表!AD51-1)</f>
        <v>6.6723858545425507E-4</v>
      </c>
      <c r="AE52" s="197">
        <f>IF(净值列表!AE51="","",净值列表!AE52/净值列表!AE51-1)</f>
        <v>3.9714058776807448E-4</v>
      </c>
      <c r="AF52" s="197">
        <f>IF(净值列表!AF51="","",净值列表!AF52/净值列表!AF51-1)</f>
        <v>4.1896781565415875E-3</v>
      </c>
      <c r="AG52" s="197">
        <f>IF(净值列表!AG51="","",净值列表!AG52/净值列表!AG51-1)</f>
        <v>9.9920063948877313E-5</v>
      </c>
      <c r="AH52" s="197" t="str">
        <f>IF(净值列表!AH51="","",净值列表!AH52/净值列表!AH51-1)</f>
        <v/>
      </c>
      <c r="AI52" s="197">
        <f>IF(净值列表!AI51="","",净值列表!AI52/净值列表!AI51-1)</f>
        <v>3.7753657385564132E-4</v>
      </c>
      <c r="AJ52" s="198">
        <f>IF(净值列表!AJ51="","",净值列表!AJ52/净值列表!AJ51-1)</f>
        <v>1.9702492365314406E-4</v>
      </c>
    </row>
    <row r="53" spans="1:36">
      <c r="A53" s="196" t="s">
        <v>4488</v>
      </c>
      <c r="B53" s="197">
        <f>IF(净值列表!B52="","",净值列表!B53/净值列表!B52-1)</f>
        <v>1.8932222642931151E-4</v>
      </c>
      <c r="C53" s="197">
        <f>IF(净值列表!C52="","",净值列表!C53/净值列表!C52-1)</f>
        <v>3.714710252600284E-4</v>
      </c>
      <c r="D53" s="197">
        <f>IF(净值列表!D52="","",净值列表!D53/净值列表!D52-1)</f>
        <v>2.8063610851258858E-4</v>
      </c>
      <c r="E53" s="197">
        <f>IF(净值列表!E52="","",净值列表!E53/净值列表!E52-1)</f>
        <v>4.7120912260867343E-4</v>
      </c>
      <c r="F53" s="197">
        <f>IF(净值列表!F52="","",净值列表!F53/净值列表!F52-1)</f>
        <v>2.8971511347175571E-4</v>
      </c>
      <c r="G53" s="197">
        <f>IF(净值列表!G52="","",净值列表!G53/净值列表!G52-1)</f>
        <v>2.9394473838917357E-4</v>
      </c>
      <c r="H53" s="197">
        <f>IF(净值列表!H52="","",净值列表!H53/净值列表!H52-1)</f>
        <v>2.8595939376629964E-4</v>
      </c>
      <c r="I53" s="197">
        <f>IF(净值列表!I52="","",净值列表!I53/净值列表!I52-1)</f>
        <v>9.5960080606527498E-5</v>
      </c>
      <c r="J53" s="197">
        <f>IF(净值列表!J52="","",净值列表!J53/净值列表!J52-1)</f>
        <v>1.926225561013073E-4</v>
      </c>
      <c r="K53" s="197">
        <f>IF(净值列表!K52="","",净值列表!K53/净值列表!K52-1)</f>
        <v>9.6376252891383629E-5</v>
      </c>
      <c r="L53" s="197">
        <f>IF(净值列表!L52="","",净值列表!L53/净值列表!L52-1)</f>
        <v>2.8954734099029267E-4</v>
      </c>
      <c r="M53" s="197">
        <f>IF(净值列表!M52="","",净值列表!M53/净值列表!M52-1)</f>
        <v>9.7266802840278999E-5</v>
      </c>
      <c r="N53" s="197">
        <f>IF(净值列表!N52="","",净值列表!N53/净值列表!N52-1)</f>
        <v>9.7541943035794887E-5</v>
      </c>
      <c r="O53" s="197">
        <f>IF(净值列表!O52="","",净值列表!O53/净值列表!O52-1)</f>
        <v>5.8485232478799887E-4</v>
      </c>
      <c r="P53" s="197">
        <f>IF(净值列表!P52="","",净值列表!P53/净值列表!P52-1)</f>
        <v>9.8483356312684123E-5</v>
      </c>
      <c r="Q53" s="197">
        <f>IF(净值列表!Q52="","",净值列表!Q53/净值列表!Q52-1)</f>
        <v>6.8486449466775845E-4</v>
      </c>
      <c r="R53" s="197">
        <f>IF(净值列表!R52="","",净值列表!R53/净值列表!R52-1)</f>
        <v>9.8405825624814369E-5</v>
      </c>
      <c r="S53" s="197">
        <f>IF(净值列表!S52="","",净值列表!S53/净值列表!S52-1)</f>
        <v>3.9556962025311115E-4</v>
      </c>
      <c r="T53" s="197">
        <f>IF(净值列表!T52="","",净值列表!T53/净值列表!T52-1)</f>
        <v>4.9578582052545173E-4</v>
      </c>
      <c r="U53" s="197">
        <f>IF(净值列表!U52="","",净值列表!U53/净值列表!U52-1)</f>
        <v>1.9892580067626398E-4</v>
      </c>
      <c r="V53" s="197">
        <f>IF(净值列表!V52="","",净值列表!V53/净值列表!V52-1)</f>
        <v>9.9285146941907598E-5</v>
      </c>
      <c r="W53" s="197">
        <f>IF(净值列表!W52="","",净值列表!W53/净值列表!W52-1)</f>
        <v>2.9850746268667017E-4</v>
      </c>
      <c r="X53" s="197">
        <f>IF(净值列表!X52="","",净值列表!X53/净值列表!X52-1)</f>
        <v>0</v>
      </c>
      <c r="Y53" s="197">
        <f>IF(净值列表!Y52="","",净值列表!Y53/净值列表!Y52-1)</f>
        <v>2.980922098569927E-4</v>
      </c>
      <c r="Z53" s="197">
        <f>IF(净值列表!Z52="","",净值列表!Z53/净值列表!Z52-1)</f>
        <v>2.3099327106557155E-3</v>
      </c>
      <c r="AA53" s="197">
        <f>IF(净值列表!AA52="","",净值列表!AA53/净值列表!AA52-1)</f>
        <v>9.9840255590954996E-5</v>
      </c>
      <c r="AB53" s="197" t="str">
        <f>IF(净值列表!AB52="","",净值列表!AB53/净值列表!AB52-1)</f>
        <v/>
      </c>
      <c r="AC53" s="197">
        <f>IF(净值列表!AC52="","",净值列表!AC53/净值列表!AC52-1)</f>
        <v>9.9840255590954996E-5</v>
      </c>
      <c r="AD53" s="197">
        <f>IF(净值列表!AD52="","",净值列表!AD53/净值列表!AD52-1)</f>
        <v>4.7628119641829336E-4</v>
      </c>
      <c r="AE53" s="197">
        <f>IF(净值列表!AE52="","",净值列表!AE53/净值列表!AE52-1)</f>
        <v>1.1909487892018955E-3</v>
      </c>
      <c r="AF53" s="197">
        <f>IF(净值列表!AF52="","",净值列表!AF53/净值列表!AF52-1)</f>
        <v>2.560212402806572E-3</v>
      </c>
      <c r="AG53" s="197">
        <f>IF(净值列表!AG52="","",净值列表!AG53/净值列表!AG52-1)</f>
        <v>9.9910080927134715E-5</v>
      </c>
      <c r="AH53" s="197" t="str">
        <f>IF(净值列表!AH52="","",净值列表!AH53/净值列表!AH52-1)</f>
        <v/>
      </c>
      <c r="AI53" s="197">
        <f>IF(净值列表!AI52="","",净值列表!AI53/净值列表!AI52-1)</f>
        <v>3.7739409378234612E-4</v>
      </c>
      <c r="AJ53" s="198">
        <f>IF(净值列表!AJ52="","",净值列表!AJ53/净值列表!AJ52-1)</f>
        <v>1.969861124790917E-4</v>
      </c>
    </row>
    <row r="54" spans="1:36">
      <c r="A54" s="196" t="s">
        <v>4489</v>
      </c>
      <c r="B54" s="197">
        <f>IF(净值列表!B53="","",净值列表!B54/净值列表!B53-1)</f>
        <v>1.8928639030857397E-4</v>
      </c>
      <c r="C54" s="197">
        <f>IF(净值列表!C53="","",净值列表!C54/净值列表!C53-1)</f>
        <v>3.7133308577796953E-4</v>
      </c>
      <c r="D54" s="197">
        <f>IF(净值列表!D53="","",净值列表!D54/净值列表!D53-1)</f>
        <v>2.8055737398324787E-4</v>
      </c>
      <c r="E54" s="197">
        <f>IF(净值列表!E53="","",净值列表!E54/净值列表!E53-1)</f>
        <v>4.7098718914839743E-4</v>
      </c>
      <c r="F54" s="197">
        <f>IF(净值列表!F53="","",净值列表!F54/净值列表!F53-1)</f>
        <v>4.8271867155813553E-4</v>
      </c>
      <c r="G54" s="197">
        <f>IF(净值列表!G53="","",净值列表!G54/净值列表!G53-1)</f>
        <v>1.9590557351345517E-4</v>
      </c>
      <c r="H54" s="197">
        <f>IF(净值列表!H53="","",净值列表!H54/净值列表!H53-1)</f>
        <v>1.905850962453659E-4</v>
      </c>
      <c r="I54" s="197">
        <f>IF(净值列表!I53="","",净值列表!I54/净值列表!I53-1)</f>
        <v>9.5950873152839122E-5</v>
      </c>
      <c r="J54" s="197">
        <f>IF(净值列表!J53="","",净值列表!J54/净值列表!J53-1)</f>
        <v>9.6292729898861396E-5</v>
      </c>
      <c r="K54" s="197">
        <f>IF(净值列表!K53="","",净值列表!K54/净值列表!K53-1)</f>
        <v>9.6366965404159899E-5</v>
      </c>
      <c r="L54" s="197">
        <f>IF(净值列表!L53="","",净值列表!L54/净值列表!L53-1)</f>
        <v>3.859513701274242E-4</v>
      </c>
      <c r="M54" s="197">
        <f>IF(净值列表!M53="","",净值列表!M54/净值列表!M53-1)</f>
        <v>1.9451468585884868E-4</v>
      </c>
      <c r="N54" s="197">
        <f>IF(净值列表!N53="","",净值列表!N54/净值列表!N53-1)</f>
        <v>9.7532429532698472E-5</v>
      </c>
      <c r="O54" s="197">
        <f>IF(净值列表!O53="","",净值列表!O54/净值列表!O53-1)</f>
        <v>1.266439357038518E-3</v>
      </c>
      <c r="P54" s="197">
        <f>IF(净值列表!P53="","",净值列表!P54/净值列表!P53-1)</f>
        <v>9.8473658296294175E-5</v>
      </c>
      <c r="Q54" s="197">
        <f>IF(净值列表!Q53="","",净值列表!Q54/净值列表!Q53-1)</f>
        <v>1.1732499022292231E-3</v>
      </c>
      <c r="R54" s="197">
        <f>IF(净值列表!R53="","",净值列表!R54/净值列表!R53-1)</f>
        <v>9.8396142871104431E-5</v>
      </c>
      <c r="S54" s="197">
        <f>IF(净值列表!S53="","",净值列表!S54/净值列表!S53-1)</f>
        <v>3.9541320680114289E-4</v>
      </c>
      <c r="T54" s="197">
        <f>IF(净值列表!T53="","",净值列表!T54/净值列表!T53-1)</f>
        <v>5.9464816650156571E-4</v>
      </c>
      <c r="U54" s="197">
        <f>IF(净值列表!U53="","",净值列表!U54/净值列表!U53-1)</f>
        <v>9.9443118536157726E-5</v>
      </c>
      <c r="V54" s="197">
        <f>IF(净值列表!V53="","",净值列表!V54/净值列表!V53-1)</f>
        <v>1.9855058076045928E-4</v>
      </c>
      <c r="W54" s="197">
        <f>IF(净值列表!W53="","",净值列表!W54/净值列表!W53-1)</f>
        <v>3.9789117676303221E-4</v>
      </c>
      <c r="X54" s="197">
        <f>IF(净值列表!X53="","",净值列表!X54/净值列表!X53-1)</f>
        <v>9.9940035978463015E-5</v>
      </c>
      <c r="Y54" s="197">
        <f>IF(净值列表!Y53="","",净值列表!Y54/净值列表!Y53-1)</f>
        <v>3.9733783649564813E-4</v>
      </c>
      <c r="Z54" s="197">
        <f>IF(净值列表!Z53="","",净值列表!Z54/净值列表!Z53-1)</f>
        <v>1.9038076152304573E-3</v>
      </c>
      <c r="AA54" s="197">
        <f>IF(净值列表!AA53="","",净值列表!AA54/净值列表!AA53-1)</f>
        <v>9.983028850957254E-5</v>
      </c>
      <c r="AB54" s="197" t="str">
        <f>IF(净值列表!AB53="","",净值列表!AB54/净值列表!AB53-1)</f>
        <v/>
      </c>
      <c r="AC54" s="197">
        <f>IF(净值列表!AC53="","",净值列表!AC54/净值列表!AC53-1)</f>
        <v>9.983028850957254E-5</v>
      </c>
      <c r="AD54" s="197">
        <f>IF(净值列表!AD53="","",净值列表!AD54/净值列表!AD53-1)</f>
        <v>-1.9042178425210388E-4</v>
      </c>
      <c r="AE54" s="197">
        <f>IF(净值列表!AE53="","",净值列表!AE54/净值列表!AE53-1)</f>
        <v>6.9389373513106811E-4</v>
      </c>
      <c r="AF54" s="197">
        <f>IF(净值列表!AF53="","",净值列表!AF54/净值列表!AF53-1)</f>
        <v>-1.4187080298873056E-3</v>
      </c>
      <c r="AG54" s="197">
        <f>IF(净值列表!AG53="","",净值列表!AG54/净值列表!AG53-1)</f>
        <v>9.9900099900240846E-5</v>
      </c>
      <c r="AH54" s="197" t="str">
        <f>IF(净值列表!AH53="","",净值列表!AH54/净值列表!AH53-1)</f>
        <v/>
      </c>
      <c r="AI54" s="197">
        <f>IF(净值列表!AI53="","",净值列表!AI54/净值列表!AI53-1)</f>
        <v>1.8862586060541808E-4</v>
      </c>
      <c r="AJ54" s="198">
        <f>IF(净值列表!AJ53="","",净值列表!AJ54/净值列表!AJ53-1)</f>
        <v>1.969473165928104E-4</v>
      </c>
    </row>
    <row r="55" spans="1:36">
      <c r="A55" s="196" t="s">
        <v>4490</v>
      </c>
      <c r="B55" s="197">
        <f>IF(净值列表!B54="","",净值列表!B55/净值列表!B54-1)</f>
        <v>1.8925056775165316E-4</v>
      </c>
      <c r="C55" s="197">
        <f>IF(净值列表!C54="","",净值列表!C55/净值列表!C54-1)</f>
        <v>9.2798812175498568E-5</v>
      </c>
      <c r="D55" s="197">
        <f>IF(净值列表!D54="","",净值列表!D55/净值列表!D54-1)</f>
        <v>9.349289453997045E-5</v>
      </c>
      <c r="E55" s="197">
        <f>IF(净值列表!E54="","",净值列表!E55/净值列表!E54-1)</f>
        <v>9.4153092929039062E-5</v>
      </c>
      <c r="F55" s="197">
        <f>IF(净值列表!F54="","",净值列表!F55/净值列表!F54-1)</f>
        <v>1.9299430666785966E-4</v>
      </c>
      <c r="G55" s="197">
        <f>IF(净值列表!G54="","",净值列表!G55/净值列表!G54-1)</f>
        <v>9.7933601018729277E-5</v>
      </c>
      <c r="H55" s="197">
        <f>IF(净值列表!H54="","",净值列表!H55/净值列表!H54-1)</f>
        <v>0</v>
      </c>
      <c r="I55" s="197">
        <f>IF(净值列表!I54="","",净值列表!I55/净值列表!I54-1)</f>
        <v>9.5941667466181713E-5</v>
      </c>
      <c r="J55" s="197">
        <f>IF(净值列表!J54="","",净值列表!J55/净值列表!J54-1)</f>
        <v>1.9256691700353379E-4</v>
      </c>
      <c r="K55" s="197">
        <f>IF(净值列表!K54="","",净值列表!K55/净值列表!K54-1)</f>
        <v>1.9271535941411955E-4</v>
      </c>
      <c r="L55" s="197">
        <f>IF(净值列表!L54="","",净值列表!L55/净值列表!L54-1)</f>
        <v>1.929012345678327E-4</v>
      </c>
      <c r="M55" s="197">
        <f>IF(净值列表!M54="","",净值列表!M55/净值列表!M54-1)</f>
        <v>9.7238428627077766E-5</v>
      </c>
      <c r="N55" s="197">
        <f>IF(净值列表!N54="","",净值列表!N55/净值列表!N54-1)</f>
        <v>9.7522917885672911E-5</v>
      </c>
      <c r="O55" s="197">
        <f>IF(净值列表!O54="","",净值列表!O55/净值列表!O54-1)</f>
        <v>-9.7295193617452647E-5</v>
      </c>
      <c r="P55" s="197">
        <f>IF(净值列表!P54="","",净值列表!P55/净值列表!P54-1)</f>
        <v>9.846396218993192E-5</v>
      </c>
      <c r="Q55" s="197">
        <f>IF(净值列表!Q54="","",净值列表!Q55/净值列表!Q54-1)</f>
        <v>-9.7656250000022204E-5</v>
      </c>
      <c r="R55" s="197">
        <f>IF(净值列表!R54="","",净值列表!R55/净值列表!R54-1)</f>
        <v>1.9677292404574054E-4</v>
      </c>
      <c r="S55" s="197">
        <f>IF(净值列表!S54="","",净值列表!S55/净值列表!S54-1)</f>
        <v>1.9762845849791155E-4</v>
      </c>
      <c r="T55" s="197">
        <f>IF(净值列表!T54="","",净值列表!T55/净值列表!T54-1)</f>
        <v>1.980982567353351E-4</v>
      </c>
      <c r="U55" s="197">
        <f>IF(净值列表!U54="","",净值列表!U55/净值列表!U54-1)</f>
        <v>9.9433230585699306E-5</v>
      </c>
      <c r="V55" s="197">
        <f>IF(净值列表!V54="","",净值列表!V55/净值列表!V54-1)</f>
        <v>9.9255583126511837E-5</v>
      </c>
      <c r="W55" s="197">
        <f>IF(净值列表!W54="","",净值列表!W55/净值列表!W54-1)</f>
        <v>9.9433230585699306E-5</v>
      </c>
      <c r="X55" s="197">
        <f>IF(净值列表!X54="","",净值列表!X55/净值列表!X54-1)</f>
        <v>-9.9930048965690688E-5</v>
      </c>
      <c r="Y55" s="197">
        <f>IF(净值列表!Y54="","",净值列表!Y55/净值列表!Y54-1)</f>
        <v>1.9859001092248363E-4</v>
      </c>
      <c r="Z55" s="197">
        <f>IF(净值列表!Z54="","",净值列表!Z55/净值列表!Z54-1)</f>
        <v>2.0002000200025627E-4</v>
      </c>
      <c r="AA55" s="197">
        <f>IF(净值列表!AA54="","",净值列表!AA55/净值列表!AA54-1)</f>
        <v>1.9964064683564153E-4</v>
      </c>
      <c r="AB55" s="197" t="str">
        <f>IF(净值列表!AB54="","",净值列表!AB55/净值列表!AB54-1)</f>
        <v/>
      </c>
      <c r="AC55" s="197">
        <f>IF(净值列表!AC54="","",净值列表!AC55/净值列表!AC54-1)</f>
        <v>1.9964064683564153E-4</v>
      </c>
      <c r="AD55" s="197">
        <f>IF(净值列表!AD54="","",净值列表!AD55/净值列表!AD54-1)</f>
        <v>0</v>
      </c>
      <c r="AE55" s="197">
        <f>IF(净值列表!AE54="","",净值列表!AE55/净值列表!AE54-1)</f>
        <v>0</v>
      </c>
      <c r="AF55" s="197">
        <f>IF(净值列表!AF54="","",净值列表!AF55/净值列表!AF54-1)</f>
        <v>-1.4207236218981567E-3</v>
      </c>
      <c r="AG55" s="197">
        <f>IF(净值列表!AG54="","",净值列表!AG55/净值列表!AG54-1)</f>
        <v>-9.989012086730753E-5</v>
      </c>
      <c r="AH55" s="197" t="str">
        <f>IF(净值列表!AH54="","",净值列表!AH55/净值列表!AH54-1)</f>
        <v/>
      </c>
      <c r="AI55" s="197">
        <f>IF(净值列表!AI54="","",净值列表!AI55/净值列表!AI54-1)</f>
        <v>9.4295143800104952E-5</v>
      </c>
      <c r="AJ55" s="198">
        <f>IF(净值列表!AJ54="","",净值列表!AJ55/净值列表!AJ54-1)</f>
        <v>1.9690853598497426E-4</v>
      </c>
    </row>
    <row r="56" spans="1:36">
      <c r="A56" s="196" t="s">
        <v>4491</v>
      </c>
      <c r="B56" s="197">
        <f>IF(净值列表!B55="","",净值列表!B56/净值列表!B55-1)</f>
        <v>0</v>
      </c>
      <c r="C56" s="197">
        <f>IF(净值列表!C55="","",净值列表!C56/净值列表!C55-1)</f>
        <v>9.2790201354775448E-5</v>
      </c>
      <c r="D56" s="197">
        <f>IF(净值列表!D55="","",净值列表!D56/净值列表!D55-1)</f>
        <v>0</v>
      </c>
      <c r="E56" s="197">
        <f>IF(净值列表!E55="","",净值列表!E56/净值列表!E55-1)</f>
        <v>0</v>
      </c>
      <c r="F56" s="197">
        <f>IF(净值列表!F55="","",净值列表!F56/净值列表!F55-1)</f>
        <v>9.6478533526234145E-5</v>
      </c>
      <c r="G56" s="197">
        <f>IF(净值列表!G55="","",净值列表!G56/净值列表!G55-1)</f>
        <v>0</v>
      </c>
      <c r="H56" s="197">
        <f>IF(净值列表!H55="","",净值列表!H56/净值列表!H55-1)</f>
        <v>0</v>
      </c>
      <c r="I56" s="197">
        <f>IF(净值列表!I55="","",净值列表!I56/净值列表!I55-1)</f>
        <v>0</v>
      </c>
      <c r="J56" s="197">
        <f>IF(净值列表!J55="","",净值列表!J56/净值列表!J55-1)</f>
        <v>0</v>
      </c>
      <c r="K56" s="197">
        <f>IF(净值列表!K55="","",净值列表!K56/净值列表!K55-1)</f>
        <v>0</v>
      </c>
      <c r="L56" s="197">
        <f>IF(净值列表!L55="","",净值列表!L56/净值列表!L55-1)</f>
        <v>1.9286403085816417E-4</v>
      </c>
      <c r="M56" s="197">
        <f>IF(净值列表!M55="","",净值列表!M56/净值列表!M55-1)</f>
        <v>0</v>
      </c>
      <c r="N56" s="197">
        <f>IF(净值列表!N55="","",净值列表!N56/净值列表!N55-1)</f>
        <v>0</v>
      </c>
      <c r="O56" s="197">
        <f>IF(净值列表!O55="","",净值列表!O56/净值列表!O55-1)</f>
        <v>9.7304660893193784E-5</v>
      </c>
      <c r="P56" s="197">
        <f>IF(净值列表!P55="","",净值列表!P56/净值列表!P55-1)</f>
        <v>0</v>
      </c>
      <c r="Q56" s="197">
        <f>IF(净值列表!Q55="","",净值列表!Q56/净值列表!Q55-1)</f>
        <v>1.9533157534912249E-4</v>
      </c>
      <c r="R56" s="197">
        <f>IF(净值列表!R55="","",净值列表!R56/净值列表!R55-1)</f>
        <v>0</v>
      </c>
      <c r="S56" s="197">
        <f>IF(净值列表!S55="","",净值列表!S56/净值列表!S55-1)</f>
        <v>0</v>
      </c>
      <c r="T56" s="197">
        <f>IF(净值列表!T55="","",净值列表!T56/净值列表!T55-1)</f>
        <v>0</v>
      </c>
      <c r="U56" s="197">
        <f>IF(净值列表!U55="","",净值列表!U56/净值列表!U55-1)</f>
        <v>0</v>
      </c>
      <c r="V56" s="197">
        <f>IF(净值列表!V55="","",净值列表!V56/净值列表!V55-1)</f>
        <v>0</v>
      </c>
      <c r="W56" s="197">
        <f>IF(净值列表!W55="","",净值列表!W56/净值列表!W55-1)</f>
        <v>0</v>
      </c>
      <c r="X56" s="197">
        <f>IF(净值列表!X55="","",净值列表!X56/净值列表!X55-1)</f>
        <v>9.9940035978463015E-5</v>
      </c>
      <c r="Y56" s="197">
        <f>IF(净值列表!Y55="","",净值列表!Y56/净值列表!Y55-1)</f>
        <v>0</v>
      </c>
      <c r="Z56" s="197">
        <f>IF(净值列表!Z55="","",净值列表!Z56/净值列表!Z55-1)</f>
        <v>0</v>
      </c>
      <c r="AA56" s="197">
        <f>IF(净值列表!AA55="","",净值列表!AA56/净值列表!AA55-1)</f>
        <v>9.9800399201654955E-5</v>
      </c>
      <c r="AB56" s="197">
        <f>IF(净值列表!AB55="","",净值列表!AB56/净值列表!AB55-1)</f>
        <v>0</v>
      </c>
      <c r="AC56" s="197">
        <f>IF(净值列表!AC55="","",净值列表!AC56/净值列表!AC55-1)</f>
        <v>9.9800399201654955E-5</v>
      </c>
      <c r="AD56" s="197">
        <f>IF(净值列表!AD55="","",净值列表!AD56/净值列表!AD55-1)</f>
        <v>0</v>
      </c>
      <c r="AE56" s="197">
        <f>IF(净值列表!AE55="","",净值列表!AE56/净值列表!AE55-1)</f>
        <v>9.9058940069340906E-5</v>
      </c>
      <c r="AF56" s="197">
        <f>IF(净值列表!AF55="","",净值列表!AF56/净值列表!AF55-1)</f>
        <v>0</v>
      </c>
      <c r="AG56" s="197">
        <f>IF(净值列表!AG55="","",净值列表!AG56/净值列表!AG55-1)</f>
        <v>0</v>
      </c>
      <c r="AH56" s="197">
        <f>IF(净值列表!AH55="","",净值列表!AH56/净值列表!AH55-1)</f>
        <v>0</v>
      </c>
      <c r="AI56" s="197">
        <f>IF(净值列表!AI55="","",净值列表!AI56/净值列表!AI55-1)</f>
        <v>0</v>
      </c>
      <c r="AJ56" s="198">
        <f>IF(净值列表!AJ55="","",净值列表!AJ56/净值列表!AJ55-1)</f>
        <v>1.9686977064670153E-4</v>
      </c>
    </row>
    <row r="57" spans="1:36">
      <c r="A57" s="196" t="s">
        <v>4492</v>
      </c>
      <c r="B57" s="197">
        <f>IF(净值列表!B56="","",净值列表!B57/净值列表!B56-1)</f>
        <v>0</v>
      </c>
      <c r="C57" s="197">
        <f>IF(净值列表!C56="","",净值列表!C57/净值列表!C56-1)</f>
        <v>9.2781592132107349E-5</v>
      </c>
      <c r="D57" s="197">
        <f>IF(净值列表!D56="","",净值列表!D57/净值列表!D56-1)</f>
        <v>0</v>
      </c>
      <c r="E57" s="197">
        <f>IF(净值列表!E56="","",净值列表!E57/净值列表!E56-1)</f>
        <v>0</v>
      </c>
      <c r="F57" s="197">
        <f>IF(净值列表!F56="","",净值列表!F57/净值列表!F56-1)</f>
        <v>1.9293845263357312E-4</v>
      </c>
      <c r="G57" s="197">
        <f>IF(净值列表!G56="","",净值列表!G57/净值列表!G56-1)</f>
        <v>0</v>
      </c>
      <c r="H57" s="197">
        <f>IF(净值列表!H56="","",净值列表!H57/净值列表!H56-1)</f>
        <v>0</v>
      </c>
      <c r="I57" s="197">
        <f>IF(净值列表!I56="","",净值列表!I57/净值列表!I56-1)</f>
        <v>0</v>
      </c>
      <c r="J57" s="197">
        <f>IF(净值列表!J56="","",净值列表!J57/净值列表!J56-1)</f>
        <v>0</v>
      </c>
      <c r="K57" s="197">
        <f>IF(净值列表!K56="","",净值列表!K57/净值列表!K56-1)</f>
        <v>0</v>
      </c>
      <c r="L57" s="197">
        <f>IF(净值列表!L56="","",净值列表!L57/净值列表!L56-1)</f>
        <v>9.6413420748397982E-5</v>
      </c>
      <c r="M57" s="197">
        <f>IF(净值列表!M56="","",净值列表!M57/净值列表!M56-1)</f>
        <v>0</v>
      </c>
      <c r="N57" s="197">
        <f>IF(净值列表!N56="","",净值列表!N57/净值列表!N56-1)</f>
        <v>0</v>
      </c>
      <c r="O57" s="197">
        <f>IF(净值列表!O56="","",净值列表!O57/净值列表!O56-1)</f>
        <v>1.9459038723490529E-4</v>
      </c>
      <c r="P57" s="197">
        <f>IF(净值列表!P56="","",净值列表!P57/净值列表!P56-1)</f>
        <v>0</v>
      </c>
      <c r="Q57" s="197">
        <f>IF(净值列表!Q56="","",净值列表!Q57/净值列表!Q56-1)</f>
        <v>9.7646714187993311E-5</v>
      </c>
      <c r="R57" s="197">
        <f>IF(净值列表!R56="","",净值列表!R57/净值列表!R56-1)</f>
        <v>0</v>
      </c>
      <c r="S57" s="197">
        <f>IF(净值列表!S56="","",净值列表!S57/净值列表!S56-1)</f>
        <v>0</v>
      </c>
      <c r="T57" s="197">
        <f>IF(净值列表!T56="","",净值列表!T57/净值列表!T56-1)</f>
        <v>0</v>
      </c>
      <c r="U57" s="197">
        <f>IF(净值列表!U56="","",净值列表!U57/净值列表!U56-1)</f>
        <v>0</v>
      </c>
      <c r="V57" s="197">
        <f>IF(净值列表!V56="","",净值列表!V57/净值列表!V56-1)</f>
        <v>0</v>
      </c>
      <c r="W57" s="197">
        <f>IF(净值列表!W56="","",净值列表!W57/净值列表!W56-1)</f>
        <v>0</v>
      </c>
      <c r="X57" s="197">
        <f>IF(净值列表!X56="","",净值列表!X57/净值列表!X56-1)</f>
        <v>0</v>
      </c>
      <c r="Y57" s="197">
        <f>IF(净值列表!Y56="","",净值列表!Y57/净值列表!Y56-1)</f>
        <v>0</v>
      </c>
      <c r="Z57" s="197">
        <f>IF(净值列表!Z56="","",净值列表!Z57/净值列表!Z56-1)</f>
        <v>0</v>
      </c>
      <c r="AA57" s="197">
        <f>IF(净值列表!AA56="","",净值列表!AA57/净值列表!AA56-1)</f>
        <v>9.9790440075908649E-5</v>
      </c>
      <c r="AB57" s="197">
        <f>IF(净值列表!AB56="","",净值列表!AB57/净值列表!AB56-1)</f>
        <v>9.9990000999916617E-5</v>
      </c>
      <c r="AC57" s="197">
        <f>IF(净值列表!AC56="","",净值列表!AC57/净值列表!AC56-1)</f>
        <v>9.9790440075908649E-5</v>
      </c>
      <c r="AD57" s="197">
        <f>IF(净值列表!AD56="","",净值列表!AD57/净值列表!AD56-1)</f>
        <v>0</v>
      </c>
      <c r="AE57" s="197">
        <f>IF(净值列表!AE56="","",净值列表!AE57/净值列表!AE56-1)</f>
        <v>1.980982567353351E-4</v>
      </c>
      <c r="AF57" s="197">
        <f>IF(净值列表!AF56="","",净值列表!AF57/净值列表!AF56-1)</f>
        <v>0</v>
      </c>
      <c r="AG57" s="197">
        <f>IF(净值列表!AG56="","",净值列表!AG57/净值列表!AG56-1)</f>
        <v>0</v>
      </c>
      <c r="AH57" s="197">
        <f>IF(净值列表!AH56="","",净值列表!AH57/净值列表!AH56-1)</f>
        <v>0</v>
      </c>
      <c r="AI57" s="197">
        <f>IF(净值列表!AI56="","",净值列表!AI57/净值列表!AI56-1)</f>
        <v>0</v>
      </c>
      <c r="AJ57" s="198">
        <f>IF(净值列表!AJ56="","",净值列表!AJ57/净值列表!AJ56-1)</f>
        <v>1.9683102056888835E-4</v>
      </c>
    </row>
    <row r="58" spans="1:36">
      <c r="A58" s="196" t="s">
        <v>4493</v>
      </c>
      <c r="B58" s="197">
        <f>IF(净值列表!B57="","",净值列表!B58/净值列表!B57-1)</f>
        <v>3.784295175022212E-4</v>
      </c>
      <c r="C58" s="197">
        <f>IF(净值列表!C57="","",净值列表!C58/净值列表!C57-1)</f>
        <v>-9.277298450693916E-5</v>
      </c>
      <c r="D58" s="197">
        <f>IF(净值列表!D57="","",净值列表!D58/净值列表!D57-1)</f>
        <v>1.8696830887154903E-4</v>
      </c>
      <c r="E58" s="197">
        <f>IF(净值列表!E57="","",净值列表!E58/净值列表!E57-1)</f>
        <v>1.8828845791740711E-4</v>
      </c>
      <c r="F58" s="197">
        <f>IF(净值列表!F57="","",净值列表!F58/净值列表!F57-1)</f>
        <v>0</v>
      </c>
      <c r="G58" s="197">
        <f>IF(净值列表!G57="","",净值列表!G58/净值列表!G57-1)</f>
        <v>9.7924010967531672E-5</v>
      </c>
      <c r="H58" s="197">
        <f>IF(净值列表!H57="","",净值列表!H58/净值列表!H57-1)</f>
        <v>1.9054878048785362E-4</v>
      </c>
      <c r="I58" s="197">
        <f>IF(净值列表!I57="","",净值列表!I58/净值列表!I57-1)</f>
        <v>3.8372985418266836E-4</v>
      </c>
      <c r="J58" s="197">
        <f>IF(净值列表!J57="","",净值列表!J58/净值列表!J57-1)</f>
        <v>3.850596842509546E-4</v>
      </c>
      <c r="K58" s="197">
        <f>IF(净值列表!K57="","",净值列表!K58/净值列表!K57-1)</f>
        <v>2.8901734104036514E-4</v>
      </c>
      <c r="L58" s="197">
        <f>IF(净值列表!L57="","",净值列表!L58/净值列表!L57-1)</f>
        <v>0</v>
      </c>
      <c r="M58" s="197">
        <f>IF(净值列表!M57="","",净值列表!M58/净值列表!M57-1)</f>
        <v>3.8891589693723638E-4</v>
      </c>
      <c r="N58" s="197">
        <f>IF(净值列表!N57="","",净值列表!N58/净值列表!N57-1)</f>
        <v>2.9254022428082394E-4</v>
      </c>
      <c r="O58" s="197">
        <f>IF(净值列表!O57="","",净值列表!O58/净值列表!O57-1)</f>
        <v>-9.7276264591439343E-5</v>
      </c>
      <c r="P58" s="197">
        <f>IF(净值列表!P57="","",净值列表!P58/净值列表!P57-1)</f>
        <v>2.953628039774614E-4</v>
      </c>
      <c r="Q58" s="197">
        <f>IF(净值列表!Q57="","",净值列表!Q58/净值列表!Q57-1)</f>
        <v>-9.7637180238252519E-5</v>
      </c>
      <c r="R58" s="197">
        <f>IF(净值列表!R57="","",净值列表!R58/净值列表!R57-1)</f>
        <v>3.9346842415888261E-4</v>
      </c>
      <c r="S58" s="197">
        <f>IF(净值列表!S57="","",净值列表!S58/净值列表!S57-1)</f>
        <v>1.9758940920766577E-4</v>
      </c>
      <c r="T58" s="197">
        <f>IF(净值列表!T57="","",净值列表!T58/净值列表!T57-1)</f>
        <v>2.9708853238252786E-4</v>
      </c>
      <c r="U58" s="197">
        <f>IF(净值列表!U57="","",净值列表!U58/净值列表!U57-1)</f>
        <v>3.9769337840511731E-4</v>
      </c>
      <c r="V58" s="197">
        <f>IF(净值列表!V57="","",净值列表!V58/净值列表!V57-1)</f>
        <v>3.9698292973389115E-4</v>
      </c>
      <c r="W58" s="197">
        <f>IF(净值列表!W57="","",净值列表!W58/净值列表!W57-1)</f>
        <v>1.9884668920266968E-4</v>
      </c>
      <c r="X58" s="197">
        <f>IF(净值列表!X57="","",净值列表!X58/净值列表!X57-1)</f>
        <v>9.9930048965690688E-5</v>
      </c>
      <c r="Y58" s="197">
        <f>IF(净值列表!Y57="","",净值列表!Y58/净值列表!Y57-1)</f>
        <v>3.9710116152091857E-4</v>
      </c>
      <c r="Z58" s="197">
        <f>IF(净值列表!Z57="","",净值列表!Z58/净值列表!Z57-1)</f>
        <v>9.9990000999916617E-5</v>
      </c>
      <c r="AA58" s="197">
        <f>IF(净值列表!AA57="","",净值列表!AA58/净值列表!AA57-1)</f>
        <v>1.9956096587514516E-4</v>
      </c>
      <c r="AB58" s="197">
        <f>IF(净值列表!AB57="","",净值列表!AB58/净值列表!AB57-1)</f>
        <v>0</v>
      </c>
      <c r="AC58" s="197">
        <f>IF(净值列表!AC57="","",净值列表!AC58/净值列表!AC57-1)</f>
        <v>1.9956096587514516E-4</v>
      </c>
      <c r="AD58" s="197">
        <f>IF(净值列表!AD57="","",净值列表!AD58/净值列表!AD57-1)</f>
        <v>3.8091610322821268E-4</v>
      </c>
      <c r="AE58" s="197">
        <f>IF(净值列表!AE57="","",净值列表!AE58/净值列表!AE57-1)</f>
        <v>0</v>
      </c>
      <c r="AF58" s="197">
        <f>IF(净值列表!AF57="","",净值列表!AF58/净值列表!AF57-1)</f>
        <v>-3.1300388883620522E-3</v>
      </c>
      <c r="AG58" s="197">
        <f>IF(净值列表!AG57="","",净值列表!AG58/净值列表!AG57-1)</f>
        <v>2.9970029970050049E-4</v>
      </c>
      <c r="AH58" s="197">
        <f>IF(净值列表!AH57="","",净值列表!AH58/净值列表!AH57-1)</f>
        <v>9.9990000999916617E-5</v>
      </c>
      <c r="AI58" s="197">
        <f>IF(净值列表!AI57="","",净值列表!AI58/净值列表!AI57-1)</f>
        <v>1.8857250612858145E-4</v>
      </c>
      <c r="AJ58" s="198">
        <f>IF(净值列表!AJ57="","",净值列表!AJ58/净值列表!AJ57-1)</f>
        <v>1.9679228574243091E-4</v>
      </c>
    </row>
    <row r="59" spans="1:36">
      <c r="A59" s="196" t="s">
        <v>4494</v>
      </c>
      <c r="B59" s="197">
        <f>IF(净值列表!B58="","",净值列表!B59/净值列表!B58-1)</f>
        <v>9.4571590694370045E-5</v>
      </c>
      <c r="C59" s="197">
        <f>IF(净值列表!C58="","",净值列表!C59/净值列表!C58-1)</f>
        <v>1.855631842642147E-4</v>
      </c>
      <c r="D59" s="197">
        <f>IF(净值列表!D58="","",净值列表!D59/净值列表!D58-1)</f>
        <v>1.8693335825781254E-4</v>
      </c>
      <c r="E59" s="197">
        <f>IF(净值列表!E58="","",净值列表!E59/净值列表!E58-1)</f>
        <v>1.8825301204827838E-4</v>
      </c>
      <c r="F59" s="197">
        <f>IF(净值列表!F58="","",净值列表!F59/净值列表!F58-1)</f>
        <v>1.929012345678327E-4</v>
      </c>
      <c r="G59" s="197">
        <f>IF(净值列表!G58="","",净值列表!G59/净值列表!G58-1)</f>
        <v>1.9582884558899671E-4</v>
      </c>
      <c r="H59" s="197">
        <f>IF(净值列表!H58="","",净值列表!H59/净值列表!H58-1)</f>
        <v>9.525623928374749E-5</v>
      </c>
      <c r="I59" s="197">
        <f>IF(净值列表!I58="","",净值列表!I59/净值列表!I58-1)</f>
        <v>9.5895665515932649E-5</v>
      </c>
      <c r="J59" s="197">
        <f>IF(净值列表!J58="","",净值列表!J59/净值列表!J58-1)</f>
        <v>9.6227867590448213E-5</v>
      </c>
      <c r="K59" s="197">
        <f>IF(净值列表!K58="","",净值列表!K59/净值列表!K58-1)</f>
        <v>9.6311278050542626E-5</v>
      </c>
      <c r="L59" s="197">
        <f>IF(净值列表!L58="","",净值列表!L59/净值列表!L58-1)</f>
        <v>1.9280825219314401E-4</v>
      </c>
      <c r="M59" s="197">
        <f>IF(净值列表!M58="","",净值列表!M59/净值列表!M58-1)</f>
        <v>9.7191175041366762E-5</v>
      </c>
      <c r="N59" s="197">
        <f>IF(净值列表!N58="","",净值列表!N59/净值列表!N58-1)</f>
        <v>9.7484889842069933E-5</v>
      </c>
      <c r="O59" s="197">
        <f>IF(净值列表!O58="","",净值列表!O59/净值列表!O58-1)</f>
        <v>0</v>
      </c>
      <c r="P59" s="197">
        <f>IF(净值列表!P58="","",净值列表!P59/净值列表!P58-1)</f>
        <v>9.8425196850326913E-5</v>
      </c>
      <c r="Q59" s="197">
        <f>IF(净值列表!Q58="","",净值列表!Q59/净值列表!Q58-1)</f>
        <v>-1.9529342837609764E-4</v>
      </c>
      <c r="R59" s="197">
        <f>IF(净值列表!R58="","",净值列表!R59/净值列表!R58-1)</f>
        <v>9.8328416912485395E-5</v>
      </c>
      <c r="S59" s="197">
        <f>IF(净值列表!S58="","",净值列表!S59/净值列表!S58-1)</f>
        <v>9.8775187672872633E-5</v>
      </c>
      <c r="T59" s="197">
        <f>IF(净值列表!T58="","",净值列表!T59/净值列表!T58-1)</f>
        <v>1.980001980002033E-4</v>
      </c>
      <c r="U59" s="197">
        <f>IF(净值列表!U58="","",净值列表!U59/净值列表!U58-1)</f>
        <v>1.9876764062809471E-4</v>
      </c>
      <c r="V59" s="197">
        <f>IF(净值列表!V58="","",净值列表!V59/净值列表!V58-1)</f>
        <v>9.9206349206237832E-5</v>
      </c>
      <c r="W59" s="197">
        <f>IF(净值列表!W58="","",净值列表!W59/净值列表!W58-1)</f>
        <v>2.9821073558644606E-4</v>
      </c>
      <c r="X59" s="197">
        <f>IF(净值列表!X58="","",净值列表!X59/净值列表!X58-1)</f>
        <v>0</v>
      </c>
      <c r="Y59" s="197">
        <f>IF(净值列表!Y58="","",净值列表!Y59/净值列表!Y58-1)</f>
        <v>1.9847176739107297E-4</v>
      </c>
      <c r="Z59" s="197">
        <f>IF(净值列表!Z58="","",净值列表!Z59/净值列表!Z58-1)</f>
        <v>1.9996000799826774E-4</v>
      </c>
      <c r="AA59" s="197">
        <f>IF(净值列表!AA58="","",净值列表!AA59/净值列表!AA58-1)</f>
        <v>9.9760574620910702E-5</v>
      </c>
      <c r="AB59" s="197">
        <f>IF(净值列表!AB58="","",净值列表!AB59/净值列表!AB58-1)</f>
        <v>9.9980003999133871E-5</v>
      </c>
      <c r="AC59" s="197">
        <f>IF(净值列表!AC58="","",净值列表!AC59/净值列表!AC58-1)</f>
        <v>9.9760574620910702E-5</v>
      </c>
      <c r="AD59" s="197">
        <f>IF(净值列表!AD58="","",净值列表!AD59/净值列表!AD58-1)</f>
        <v>5.7115659209894254E-4</v>
      </c>
      <c r="AE59" s="197">
        <f>IF(净值列表!AE58="","",净值列表!AE59/净值列表!AE58-1)</f>
        <v>1.9805902158842592E-4</v>
      </c>
      <c r="AF59" s="197">
        <f>IF(净值列表!AF58="","",净值列表!AF59/净值列表!AF58-1)</f>
        <v>7.6117982873458168E-4</v>
      </c>
      <c r="AG59" s="197">
        <f>IF(净值列表!AG58="","",净值列表!AG59/净值列表!AG58-1)</f>
        <v>1.9974033756109399E-4</v>
      </c>
      <c r="AH59" s="197">
        <f>IF(净值列表!AH58="","",净值列表!AH59/净值列表!AH58-1)</f>
        <v>9.9980003999133871E-5</v>
      </c>
      <c r="AI59" s="197">
        <f>IF(净值列表!AI58="","",净值列表!AI59/净值列表!AI58-1)</f>
        <v>3.7707390648566985E-4</v>
      </c>
      <c r="AJ59" s="198">
        <f>IF(净值列表!AJ58="","",净值列表!AJ59/净值列表!AJ58-1)</f>
        <v>1.9675356615844741E-4</v>
      </c>
    </row>
    <row r="60" spans="1:36">
      <c r="A60" s="196" t="s">
        <v>4495</v>
      </c>
      <c r="B60" s="197">
        <f>IF(净值列表!B59="","",净值列表!B60/净值列表!B59-1)</f>
        <v>2.8368794326238955E-4</v>
      </c>
      <c r="C60" s="197">
        <f>IF(净值列表!C59="","",净值列表!C60/净值列表!C59-1)</f>
        <v>1.855287569572095E-4</v>
      </c>
      <c r="D60" s="197">
        <f>IF(净值列表!D59="","",净值列表!D60/净值列表!D59-1)</f>
        <v>9.3449210354146217E-5</v>
      </c>
      <c r="E60" s="197">
        <f>IF(净值列表!E59="","",净值列表!E60/净值列表!E59-1)</f>
        <v>1.8821757952180995E-4</v>
      </c>
      <c r="F60" s="197">
        <f>IF(净值列表!F59="","",净值列表!F60/净值列表!F59-1)</f>
        <v>1.9286403085816417E-4</v>
      </c>
      <c r="G60" s="197">
        <f>IF(净值列表!G59="","",净值列表!G60/净值列表!G59-1)</f>
        <v>9.7895252080260065E-5</v>
      </c>
      <c r="H60" s="197">
        <f>IF(净值列表!H59="","",净值列表!H60/净值列表!H59-1)</f>
        <v>0</v>
      </c>
      <c r="I60" s="197">
        <f>IF(净值列表!I59="","",净值列表!I60/净值列表!I59-1)</f>
        <v>9.5886470419026537E-5</v>
      </c>
      <c r="J60" s="197">
        <f>IF(净值列表!J59="","",净值列表!J60/净值列表!J59-1)</f>
        <v>1.9243721735806574E-4</v>
      </c>
      <c r="K60" s="197">
        <f>IF(净值列表!K59="","",净值列表!K60/净值列表!K59-1)</f>
        <v>9.6302003081749632E-5</v>
      </c>
      <c r="L60" s="197">
        <f>IF(净值列表!L59="","",净值列表!L60/净值列表!L59-1)</f>
        <v>2.8915662650597085E-4</v>
      </c>
      <c r="M60" s="197">
        <f>IF(净值列表!M59="","",净值列表!M60/净值列表!M59-1)</f>
        <v>9.718172983474993E-5</v>
      </c>
      <c r="N60" s="197">
        <f>IF(净值列表!N59="","",净值列表!N60/净值列表!N59-1)</f>
        <v>1.9495077492925894E-4</v>
      </c>
      <c r="O60" s="197">
        <f>IF(净值列表!O59="","",净值列表!O60/净值列表!O59-1)</f>
        <v>4.8642864091830162E-4</v>
      </c>
      <c r="P60" s="197">
        <f>IF(净值列表!P59="","",净值列表!P60/净值列表!P59-1)</f>
        <v>9.8415510284333152E-5</v>
      </c>
      <c r="Q60" s="197">
        <f>IF(净值列表!Q59="","",净值列表!Q60/净值列表!Q59-1)</f>
        <v>4.8832893837280622E-4</v>
      </c>
      <c r="R60" s="197">
        <f>IF(净值列表!R59="","",净值列表!R60/净值列表!R59-1)</f>
        <v>9.8318749385706283E-5</v>
      </c>
      <c r="S60" s="197">
        <f>IF(净值列表!S59="","",净值列表!S60/净值列表!S59-1)</f>
        <v>9.8765432098746331E-5</v>
      </c>
      <c r="T60" s="197">
        <f>IF(净值列表!T59="","",净值列表!T60/净值列表!T59-1)</f>
        <v>9.8980500841339136E-5</v>
      </c>
      <c r="U60" s="197">
        <f>IF(净值列表!U59="","",净值列表!U60/净值列表!U59-1)</f>
        <v>9.9364069952256884E-5</v>
      </c>
      <c r="V60" s="197">
        <f>IF(净值列表!V59="","",净值列表!V60/净值列表!V59-1)</f>
        <v>9.9196508282828333E-5</v>
      </c>
      <c r="W60" s="197">
        <f>IF(净值列表!W59="","",净值列表!W60/净值列表!W59-1)</f>
        <v>9.937394415193701E-5</v>
      </c>
      <c r="X60" s="197">
        <f>IF(净值列表!X59="","",净值列表!X60/净值列表!X59-1)</f>
        <v>9.9920063948877313E-5</v>
      </c>
      <c r="Y60" s="197">
        <f>IF(净值列表!Y59="","",净值列表!Y60/净值列表!Y59-1)</f>
        <v>0</v>
      </c>
      <c r="Z60" s="197">
        <f>IF(净值列表!Z59="","",净值列表!Z60/净值列表!Z59-1)</f>
        <v>9.9960015993660889E-5</v>
      </c>
      <c r="AA60" s="197">
        <f>IF(净值列表!AA59="","",净值列表!AA60/净值列表!AA59-1)</f>
        <v>9.9750623441474673E-5</v>
      </c>
      <c r="AB60" s="197">
        <f>IF(净值列表!AB59="","",净值列表!AB60/净值列表!AB59-1)</f>
        <v>0</v>
      </c>
      <c r="AC60" s="197">
        <f>IF(净值列表!AC59="","",净值列表!AC60/净值列表!AC59-1)</f>
        <v>9.9750623441474673E-5</v>
      </c>
      <c r="AD60" s="197">
        <f>IF(净值列表!AD59="","",净值列表!AD60/净值列表!AD59-1)</f>
        <v>0</v>
      </c>
      <c r="AE60" s="197">
        <f>IF(净值列表!AE59="","",净值列表!AE60/净值列表!AE59-1)</f>
        <v>9.9009900990099098E-5</v>
      </c>
      <c r="AF60" s="197">
        <f>IF(净值列表!AF59="","",净值列表!AF60/净值列表!AF59-1)</f>
        <v>1.1409013120364797E-3</v>
      </c>
      <c r="AG60" s="197">
        <f>IF(净值列表!AG59="","",净值列表!AG60/净值列表!AG59-1)</f>
        <v>9.9850224662967335E-5</v>
      </c>
      <c r="AH60" s="197">
        <f>IF(净值列表!AH59="","",净值列表!AH60/净值列表!AH59-1)</f>
        <v>0</v>
      </c>
      <c r="AI60" s="197">
        <f>IF(净值列表!AI59="","",净值列表!AI60/净值列表!AI59-1)</f>
        <v>0</v>
      </c>
      <c r="AJ60" s="198">
        <f>IF(净值列表!AJ59="","",净值列表!AJ60/净值列表!AJ59-1)</f>
        <v>1.9671486180783404E-4</v>
      </c>
    </row>
    <row r="61" spans="1:36">
      <c r="A61" s="196" t="s">
        <v>4496</v>
      </c>
      <c r="B61" s="197">
        <f>IF(净值列表!B60="","",净值列表!B61/净值列表!B60-1)</f>
        <v>9.4535829079145373E-5</v>
      </c>
      <c r="C61" s="197">
        <f>IF(净值列表!C60="","",净值列表!C61/净值列表!C60-1)</f>
        <v>1.8549434242243201E-4</v>
      </c>
      <c r="D61" s="197">
        <f>IF(净值列表!D60="","",净值列表!D61/净值列表!D60-1)</f>
        <v>0</v>
      </c>
      <c r="E61" s="197">
        <f>IF(净值列表!E60="","",净值列表!E61/净值列表!E60-1)</f>
        <v>2.822732404967887E-4</v>
      </c>
      <c r="F61" s="197">
        <f>IF(净值列表!F60="","",净值列表!F61/净值列表!F60-1)</f>
        <v>2.8924026224474986E-4</v>
      </c>
      <c r="G61" s="197">
        <f>IF(净值列表!G60="","",净值列表!G61/净值列表!G60-1)</f>
        <v>1.9577133907588973E-4</v>
      </c>
      <c r="H61" s="197">
        <f>IF(净值列表!H60="","",净值列表!H61/净值列表!H60-1)</f>
        <v>1.9049433279350048E-4</v>
      </c>
      <c r="I61" s="197">
        <f>IF(净值列表!I60="","",净值列表!I61/净值列表!I60-1)</f>
        <v>9.5877277085376633E-5</v>
      </c>
      <c r="J61" s="197">
        <f>IF(净值列表!J60="","",净值列表!J61/净值列表!J60-1)</f>
        <v>9.6200096200149687E-5</v>
      </c>
      <c r="K61" s="197">
        <f>IF(净值列表!K60="","",净值列表!K61/净值列表!K60-1)</f>
        <v>1.9258545979772279E-4</v>
      </c>
      <c r="L61" s="197">
        <f>IF(净值列表!L60="","",净值列表!L61/净值列表!L60-1)</f>
        <v>1.9271535941411955E-4</v>
      </c>
      <c r="M61" s="197">
        <f>IF(净值列表!M60="","",净值列表!M61/净值列表!M60-1)</f>
        <v>1.9434457292799578E-4</v>
      </c>
      <c r="N61" s="197">
        <f>IF(净值列表!N60="","",净值列表!N61/净值列表!N60-1)</f>
        <v>9.7456388266303762E-5</v>
      </c>
      <c r="O61" s="197">
        <f>IF(净值列表!O60="","",净值列表!O61/净值列表!O60-1)</f>
        <v>2.9171528588101125E-4</v>
      </c>
      <c r="P61" s="197">
        <f>IF(净值列表!P60="","",净值列表!P61/净值列表!P60-1)</f>
        <v>9.8405825624814369E-5</v>
      </c>
      <c r="Q61" s="197">
        <f>IF(净值列表!Q60="","",净值列表!Q61/净值列表!Q60-1)</f>
        <v>4.8809058961341023E-4</v>
      </c>
      <c r="R61" s="197">
        <f>IF(净值列表!R60="","",净值列表!R61/净值列表!R60-1)</f>
        <v>1.9661816751859185E-4</v>
      </c>
      <c r="S61" s="197">
        <f>IF(净值列表!S60="","",净值列表!S61/净值列表!S60-1)</f>
        <v>2.9626703535456933E-4</v>
      </c>
      <c r="T61" s="197">
        <f>IF(净值列表!T60="","",净值列表!T61/净值列表!T60-1)</f>
        <v>2.969121140141695E-4</v>
      </c>
      <c r="U61" s="197">
        <f>IF(净值列表!U60="","",净值列表!U61/净值列表!U60-1)</f>
        <v>9.9354197714784931E-5</v>
      </c>
      <c r="V61" s="197">
        <f>IF(净值列表!V60="","",净值列表!V61/净值列表!V60-1)</f>
        <v>1.9837333862327E-4</v>
      </c>
      <c r="W61" s="197">
        <f>IF(净值列表!W60="","",净值列表!W61/净值列表!W60-1)</f>
        <v>2.980922098569927E-4</v>
      </c>
      <c r="X61" s="197">
        <f>IF(净值列表!X60="","",净值列表!X61/净值列表!X60-1)</f>
        <v>0</v>
      </c>
      <c r="Y61" s="197">
        <f>IF(净值列表!Y60="","",净值列表!Y61/净值列表!Y60-1)</f>
        <v>3.9686476833011852E-4</v>
      </c>
      <c r="Z61" s="197">
        <f>IF(净值列表!Z60="","",净值列表!Z61/净值列表!Z60-1)</f>
        <v>1.2993503248377447E-3</v>
      </c>
      <c r="AA61" s="197">
        <f>IF(净值列表!AA60="","",净值列表!AA61/净值列表!AA60-1)</f>
        <v>1.9948134849379073E-4</v>
      </c>
      <c r="AB61" s="197">
        <f>IF(净值列表!AB60="","",净值列表!AB61/净值列表!AB60-1)</f>
        <v>9.9970008997196658E-5</v>
      </c>
      <c r="AC61" s="197">
        <f>IF(净值列表!AC60="","",净值列表!AC61/净值列表!AC60-1)</f>
        <v>1.9948134849379073E-4</v>
      </c>
      <c r="AD61" s="197">
        <f>IF(净值列表!AD60="","",净值列表!AD61/净值列表!AD60-1)</f>
        <v>0</v>
      </c>
      <c r="AE61" s="197">
        <f>IF(净值列表!AE60="","",净值列表!AE61/净值列表!AE60-1)</f>
        <v>9.9000098999990627E-5</v>
      </c>
      <c r="AF61" s="197">
        <f>IF(净值列表!AF60="","",净值列表!AF61/净值列表!AF60-1)</f>
        <v>-3.7986704653369952E-4</v>
      </c>
      <c r="AG61" s="197">
        <f>IF(净值列表!AG60="","",净值列表!AG61/净值列表!AG60-1)</f>
        <v>9.9840255590954996E-5</v>
      </c>
      <c r="AH61" s="197">
        <f>IF(净值列表!AH60="","",净值列表!AH61/净值列表!AH60-1)</f>
        <v>9.9970008997196658E-5</v>
      </c>
      <c r="AI61" s="197">
        <f>IF(净值列表!AI60="","",净值列表!AI61/净值列表!AI60-1)</f>
        <v>1.8846588767429395E-4</v>
      </c>
      <c r="AJ61" s="198">
        <f>IF(净值列表!AJ60="","",净值列表!AJ61/净值列表!AJ60-1)</f>
        <v>1.9667617268170901E-4</v>
      </c>
    </row>
    <row r="62" spans="1:36">
      <c r="A62" s="196" t="s">
        <v>4497</v>
      </c>
      <c r="B62" s="197">
        <f>IF(净值列表!B61="","",净值列表!B62/净值列表!B61-1)</f>
        <v>9.4526892901125592E-5</v>
      </c>
      <c r="C62" s="197">
        <f>IF(净值列表!C61="","",净值列表!C62/净值列表!C61-1)</f>
        <v>1.8545994065277682E-4</v>
      </c>
      <c r="D62" s="197">
        <f>IF(净值列表!D61="","",净值列表!D62/净值列表!D61-1)</f>
        <v>9.3440478415196537E-5</v>
      </c>
      <c r="E62" s="197">
        <f>IF(净值列表!E61="","",净值列表!E62/净值列表!E61-1)</f>
        <v>1.8812905653287082E-4</v>
      </c>
      <c r="F62" s="197">
        <f>IF(净值列表!F61="","",净值列表!F62/净值列表!F61-1)</f>
        <v>9.6385542168730964E-5</v>
      </c>
      <c r="G62" s="197">
        <f>IF(净值列表!G61="","",净值列表!G62/净值列表!G61-1)</f>
        <v>9.7866510080146796E-5</v>
      </c>
      <c r="H62" s="197">
        <f>IF(净值列表!H61="","",净值列表!H62/净值列表!H61-1)</f>
        <v>1.9045805161410634E-4</v>
      </c>
      <c r="I62" s="197">
        <f>IF(净值列表!I61="","",净值列表!I62/净值列表!I61-1)</f>
        <v>9.5868085514316803E-5</v>
      </c>
      <c r="J62" s="197">
        <f>IF(净值列表!J61="","",净值列表!J62/净值列表!J61-1)</f>
        <v>9.6190842631793672E-5</v>
      </c>
      <c r="K62" s="197">
        <f>IF(净值列表!K61="","",净值列表!K62/净值列表!K61-1)</f>
        <v>9.6274188889911017E-5</v>
      </c>
      <c r="L62" s="197">
        <f>IF(净值列表!L61="","",净值列表!L62/净值列表!L61-1)</f>
        <v>9.6339113680121713E-5</v>
      </c>
      <c r="M62" s="197">
        <f>IF(净值列表!M61="","",净值列表!M62/净值列表!M61-1)</f>
        <v>9.7153405226757528E-5</v>
      </c>
      <c r="N62" s="197">
        <f>IF(净值列表!N61="","",净值列表!N62/净值列表!N61-1)</f>
        <v>9.7446891444086248E-5</v>
      </c>
      <c r="O62" s="197">
        <f>IF(净值列表!O61="","",净值列表!O62/净值列表!O61-1)</f>
        <v>2.9163021288991509E-4</v>
      </c>
      <c r="P62" s="197">
        <f>IF(净值列表!P61="","",净值列表!P62/净值列表!P61-1)</f>
        <v>9.8396142871104431E-5</v>
      </c>
      <c r="Q62" s="197">
        <f>IF(净值列表!Q61="","",净值列表!Q62/净值列表!Q61-1)</f>
        <v>1.9514098936479485E-4</v>
      </c>
      <c r="R62" s="197">
        <f>IF(净值列表!R61="","",净值列表!R62/净值列表!R61-1)</f>
        <v>9.8289758207137368E-5</v>
      </c>
      <c r="S62" s="197">
        <f>IF(净值列表!S61="","",净值列表!S62/净值列表!S61-1)</f>
        <v>1.9745285813010938E-4</v>
      </c>
      <c r="T62" s="197">
        <f>IF(净值列表!T61="","",净值列表!T62/净值列表!T61-1)</f>
        <v>1.9788265558529083E-4</v>
      </c>
      <c r="U62" s="197">
        <f>IF(净值列表!U61="","",净值列表!U62/净值列表!U61-1)</f>
        <v>1.9868865487771004E-4</v>
      </c>
      <c r="V62" s="197">
        <f>IF(净值列表!V61="","",净值列表!V62/净值列表!V61-1)</f>
        <v>9.91669972232323E-5</v>
      </c>
      <c r="W62" s="197">
        <f>IF(净值列表!W61="","",净值列表!W62/净值列表!W61-1)</f>
        <v>1.9866891824782407E-4</v>
      </c>
      <c r="X62" s="197">
        <f>IF(净值列表!X61="","",净值列表!X62/净值列表!X61-1)</f>
        <v>1.9982016185449147E-4</v>
      </c>
      <c r="Y62" s="197">
        <f>IF(净值列表!Y61="","",净值列表!Y62/净值列表!Y61-1)</f>
        <v>9.9176832291991701E-5</v>
      </c>
      <c r="Z62" s="197">
        <f>IF(净值列表!Z61="","",净值列表!Z62/净值列表!Z61-1)</f>
        <v>1.9964064683564153E-4</v>
      </c>
      <c r="AA62" s="197">
        <f>IF(净值列表!AA61="","",净值列表!AA62/净值列表!AA61-1)</f>
        <v>9.9720781810974657E-5</v>
      </c>
      <c r="AB62" s="197">
        <f>IF(净值列表!AB61="","",净值列表!AB62/净值列表!AB61-1)</f>
        <v>9.9960015993660889E-5</v>
      </c>
      <c r="AC62" s="197">
        <f>IF(净值列表!AC61="","",净值列表!AC62/净值列表!AC61-1)</f>
        <v>9.9720781810974657E-5</v>
      </c>
      <c r="AD62" s="197">
        <f>IF(净值列表!AD61="","",净值列表!AD62/净值列表!AD61-1)</f>
        <v>-9.51384264104016E-5</v>
      </c>
      <c r="AE62" s="197">
        <f>IF(净值列表!AE61="","",净值列表!AE62/净值列表!AE61-1)</f>
        <v>1.9798059790132605E-4</v>
      </c>
      <c r="AF62" s="197">
        <f>IF(净值列表!AF61="","",净值列表!AF62/净值列表!AF61-1)</f>
        <v>-1.9000570017102536E-4</v>
      </c>
      <c r="AG62" s="197">
        <f>IF(净值列表!AG61="","",净值列表!AG62/净值列表!AG61-1)</f>
        <v>0</v>
      </c>
      <c r="AH62" s="197">
        <f>IF(净值列表!AH61="","",净值列表!AH62/净值列表!AH61-1)</f>
        <v>0</v>
      </c>
      <c r="AI62" s="197">
        <f>IF(净值列表!AI61="","",净值列表!AI62/净值列表!AI61-1)</f>
        <v>9.4215187488311258E-5</v>
      </c>
      <c r="AJ62" s="198">
        <f>IF(净值列表!AJ61="","",净值列表!AJ62/净值列表!AJ61-1)</f>
        <v>1.9663749877119052E-4</v>
      </c>
    </row>
    <row r="63" spans="1:36">
      <c r="A63" s="196" t="s">
        <v>4498</v>
      </c>
      <c r="B63" s="197">
        <f>IF(净值列表!B62="","",净值列表!B63/净值列表!B62-1)</f>
        <v>0</v>
      </c>
      <c r="C63" s="197">
        <f>IF(净值列表!C62="","",净值列表!C63/净值列表!C62-1)</f>
        <v>0</v>
      </c>
      <c r="D63" s="197">
        <f>IF(净值列表!D62="","",净值列表!D63/净值列表!D62-1)</f>
        <v>0</v>
      </c>
      <c r="E63" s="197">
        <f>IF(净值列表!E62="","",净值列表!E63/净值列表!E62-1)</f>
        <v>0</v>
      </c>
      <c r="F63" s="197">
        <f>IF(净值列表!F62="","",净值列表!F63/净值列表!F62-1)</f>
        <v>0</v>
      </c>
      <c r="G63" s="197">
        <f>IF(净值列表!G62="","",净值列表!G63/净值列表!G62-1)</f>
        <v>0</v>
      </c>
      <c r="H63" s="197">
        <f>IF(净值列表!H62="","",净值列表!H63/净值列表!H62-1)</f>
        <v>0</v>
      </c>
      <c r="I63" s="197">
        <f>IF(净值列表!I62="","",净值列表!I63/净值列表!I62-1)</f>
        <v>0</v>
      </c>
      <c r="J63" s="197">
        <f>IF(净值列表!J62="","",净值列表!J63/净值列表!J62-1)</f>
        <v>0</v>
      </c>
      <c r="K63" s="197">
        <f>IF(净值列表!K62="","",净值列表!K63/净值列表!K62-1)</f>
        <v>0</v>
      </c>
      <c r="L63" s="197">
        <f>IF(净值列表!L62="","",净值列表!L63/净值列表!L62-1)</f>
        <v>0</v>
      </c>
      <c r="M63" s="197">
        <f>IF(净值列表!M62="","",净值列表!M63/净值列表!M62-1)</f>
        <v>0</v>
      </c>
      <c r="N63" s="197">
        <f>IF(净值列表!N62="","",净值列表!N63/净值列表!N62-1)</f>
        <v>0</v>
      </c>
      <c r="O63" s="197">
        <f>IF(净值列表!O62="","",净值列表!O63/净值列表!O62-1)</f>
        <v>0</v>
      </c>
      <c r="P63" s="197">
        <f>IF(净值列表!P62="","",净值列表!P63/净值列表!P62-1)</f>
        <v>0</v>
      </c>
      <c r="Q63" s="197">
        <f>IF(净值列表!Q62="","",净值列表!Q63/净值列表!Q62-1)</f>
        <v>0</v>
      </c>
      <c r="R63" s="197">
        <f>IF(净值列表!R62="","",净值列表!R63/净值列表!R62-1)</f>
        <v>0</v>
      </c>
      <c r="S63" s="197">
        <f>IF(净值列表!S62="","",净值列表!S63/净值列表!S62-1)</f>
        <v>0</v>
      </c>
      <c r="T63" s="197">
        <f>IF(净值列表!T62="","",净值列表!T63/净值列表!T62-1)</f>
        <v>0</v>
      </c>
      <c r="U63" s="197">
        <f>IF(净值列表!U62="","",净值列表!U63/净值列表!U62-1)</f>
        <v>0</v>
      </c>
      <c r="V63" s="197">
        <f>IF(净值列表!V62="","",净值列表!V63/净值列表!V62-1)</f>
        <v>0</v>
      </c>
      <c r="W63" s="197">
        <f>IF(净值列表!W62="","",净值列表!W63/净值列表!W62-1)</f>
        <v>0</v>
      </c>
      <c r="X63" s="197">
        <f>IF(净值列表!X62="","",净值列表!X63/净值列表!X62-1)</f>
        <v>0</v>
      </c>
      <c r="Y63" s="197">
        <f>IF(净值列表!Y62="","",净值列表!Y63/净值列表!Y62-1)</f>
        <v>0</v>
      </c>
      <c r="Z63" s="197">
        <f>IF(净值列表!Z62="","",净值列表!Z63/净值列表!Z62-1)</f>
        <v>0</v>
      </c>
      <c r="AA63" s="197">
        <f>IF(净值列表!AA62="","",净值列表!AA63/净值列表!AA62-1)</f>
        <v>0</v>
      </c>
      <c r="AB63" s="197">
        <f>IF(净值列表!AB62="","",净值列表!AB63/净值列表!AB62-1)</f>
        <v>0</v>
      </c>
      <c r="AC63" s="197">
        <f>IF(净值列表!AC62="","",净值列表!AC63/净值列表!AC62-1)</f>
        <v>0</v>
      </c>
      <c r="AD63" s="197">
        <f>IF(净值列表!AD62="","",净值列表!AD63/净值列表!AD62-1)</f>
        <v>0</v>
      </c>
      <c r="AE63" s="197">
        <f>IF(净值列表!AE62="","",净值列表!AE63/净值列表!AE62-1)</f>
        <v>0</v>
      </c>
      <c r="AF63" s="197">
        <f>IF(净值列表!AF62="","",净值列表!AF63/净值列表!AF62-1)</f>
        <v>0</v>
      </c>
      <c r="AG63" s="197">
        <f>IF(净值列表!AG62="","",净值列表!AG63/净值列表!AG62-1)</f>
        <v>0</v>
      </c>
      <c r="AH63" s="197">
        <f>IF(净值列表!AH62="","",净值列表!AH63/净值列表!AH62-1)</f>
        <v>0</v>
      </c>
      <c r="AI63" s="197">
        <f>IF(净值列表!AI62="","",净值列表!AI63/净值列表!AI62-1)</f>
        <v>0</v>
      </c>
      <c r="AJ63" s="198">
        <f>IF(净值列表!AJ62="","",净值列表!AJ63/净值列表!AJ62-1)</f>
        <v>0</v>
      </c>
    </row>
    <row r="64" spans="1:36">
      <c r="A64" s="196" t="s">
        <v>4499</v>
      </c>
      <c r="B64" s="197">
        <f>IF(净值列表!B63="","",净值列表!B64/净值列表!B63-1)</f>
        <v>0</v>
      </c>
      <c r="C64" s="197">
        <f>IF(净值列表!C63="","",净值列表!C64/净值列表!C63-1)</f>
        <v>0</v>
      </c>
      <c r="D64" s="197">
        <f>IF(净值列表!D63="","",净值列表!D64/净值列表!D63-1)</f>
        <v>0</v>
      </c>
      <c r="E64" s="197">
        <f>IF(净值列表!E63="","",净值列表!E64/净值列表!E63-1)</f>
        <v>0</v>
      </c>
      <c r="F64" s="197">
        <f>IF(净值列表!F63="","",净值列表!F64/净值列表!F63-1)</f>
        <v>0</v>
      </c>
      <c r="G64" s="197">
        <f>IF(净值列表!G63="","",净值列表!G64/净值列表!G63-1)</f>
        <v>0</v>
      </c>
      <c r="H64" s="197">
        <f>IF(净值列表!H63="","",净值列表!H64/净值列表!H63-1)</f>
        <v>0</v>
      </c>
      <c r="I64" s="197">
        <f>IF(净值列表!I63="","",净值列表!I64/净值列表!I63-1)</f>
        <v>0</v>
      </c>
      <c r="J64" s="197">
        <f>IF(净值列表!J63="","",净值列表!J64/净值列表!J63-1)</f>
        <v>0</v>
      </c>
      <c r="K64" s="197">
        <f>IF(净值列表!K63="","",净值列表!K64/净值列表!K63-1)</f>
        <v>0</v>
      </c>
      <c r="L64" s="197">
        <f>IF(净值列表!L63="","",净值列表!L64/净值列表!L63-1)</f>
        <v>0</v>
      </c>
      <c r="M64" s="197">
        <f>IF(净值列表!M63="","",净值列表!M64/净值列表!M63-1)</f>
        <v>0</v>
      </c>
      <c r="N64" s="197">
        <f>IF(净值列表!N63="","",净值列表!N64/净值列表!N63-1)</f>
        <v>0</v>
      </c>
      <c r="O64" s="197">
        <f>IF(净值列表!O63="","",净值列表!O64/净值列表!O63-1)</f>
        <v>0</v>
      </c>
      <c r="P64" s="197">
        <f>IF(净值列表!P63="","",净值列表!P64/净值列表!P63-1)</f>
        <v>0</v>
      </c>
      <c r="Q64" s="197">
        <f>IF(净值列表!Q63="","",净值列表!Q64/净值列表!Q63-1)</f>
        <v>0</v>
      </c>
      <c r="R64" s="197">
        <f>IF(净值列表!R63="","",净值列表!R64/净值列表!R63-1)</f>
        <v>0</v>
      </c>
      <c r="S64" s="197">
        <f>IF(净值列表!S63="","",净值列表!S64/净值列表!S63-1)</f>
        <v>0</v>
      </c>
      <c r="T64" s="197">
        <f>IF(净值列表!T63="","",净值列表!T64/净值列表!T63-1)</f>
        <v>0</v>
      </c>
      <c r="U64" s="197">
        <f>IF(净值列表!U63="","",净值列表!U64/净值列表!U63-1)</f>
        <v>0</v>
      </c>
      <c r="V64" s="197">
        <f>IF(净值列表!V63="","",净值列表!V64/净值列表!V63-1)</f>
        <v>0</v>
      </c>
      <c r="W64" s="197">
        <f>IF(净值列表!W63="","",净值列表!W64/净值列表!W63-1)</f>
        <v>0</v>
      </c>
      <c r="X64" s="197">
        <f>IF(净值列表!X63="","",净值列表!X64/净值列表!X63-1)</f>
        <v>0</v>
      </c>
      <c r="Y64" s="197">
        <f>IF(净值列表!Y63="","",净值列表!Y64/净值列表!Y63-1)</f>
        <v>0</v>
      </c>
      <c r="Z64" s="197">
        <f>IF(净值列表!Z63="","",净值列表!Z64/净值列表!Z63-1)</f>
        <v>0</v>
      </c>
      <c r="AA64" s="197">
        <f>IF(净值列表!AA63="","",净值列表!AA64/净值列表!AA63-1)</f>
        <v>0</v>
      </c>
      <c r="AB64" s="197">
        <f>IF(净值列表!AB63="","",净值列表!AB64/净值列表!AB63-1)</f>
        <v>0</v>
      </c>
      <c r="AC64" s="197">
        <f>IF(净值列表!AC63="","",净值列表!AC64/净值列表!AC63-1)</f>
        <v>0</v>
      </c>
      <c r="AD64" s="197">
        <f>IF(净值列表!AD63="","",净值列表!AD64/净值列表!AD63-1)</f>
        <v>0</v>
      </c>
      <c r="AE64" s="197">
        <f>IF(净值列表!AE63="","",净值列表!AE64/净值列表!AE63-1)</f>
        <v>0</v>
      </c>
      <c r="AF64" s="197">
        <f>IF(净值列表!AF63="","",净值列表!AF64/净值列表!AF63-1)</f>
        <v>0</v>
      </c>
      <c r="AG64" s="197">
        <f>IF(净值列表!AG63="","",净值列表!AG64/净值列表!AG63-1)</f>
        <v>0</v>
      </c>
      <c r="AH64" s="197">
        <f>IF(净值列表!AH63="","",净值列表!AH64/净值列表!AH63-1)</f>
        <v>0</v>
      </c>
      <c r="AI64" s="197">
        <f>IF(净值列表!AI63="","",净值列表!AI64/净值列表!AI63-1)</f>
        <v>0</v>
      </c>
      <c r="AJ64" s="198">
        <f>IF(净值列表!AJ63="","",净值列表!AJ64/净值列表!AJ63-1)</f>
        <v>0</v>
      </c>
    </row>
    <row r="65" spans="1:36">
      <c r="A65" s="196" t="s">
        <v>4500</v>
      </c>
      <c r="B65" s="197">
        <f>IF(净值列表!B64="","",净值列表!B65/净值列表!B64-1)</f>
        <v>3.780718336483524E-4</v>
      </c>
      <c r="C65" s="197">
        <f>IF(净值列表!C64="","",净值列表!C65/净值列表!C64-1)</f>
        <v>9.2712775820569249E-5</v>
      </c>
      <c r="D65" s="197">
        <f>IF(净值列表!D64="","",净值列表!D65/净值列表!D64-1)</f>
        <v>1.8686349621588327E-4</v>
      </c>
      <c r="E65" s="197">
        <f>IF(净值列表!E64="","",净值列表!E65/净值列表!E64-1)</f>
        <v>9.4046835323879918E-5</v>
      </c>
      <c r="F65" s="197">
        <f>IF(净值列表!F64="","",净值列表!F65/净值列表!F64-1)</f>
        <v>3.8550501156509043E-4</v>
      </c>
      <c r="G65" s="197">
        <f>IF(净值列表!G64="","",净值列表!G65/净值列表!G64-1)</f>
        <v>1.9571386632732946E-4</v>
      </c>
      <c r="H65" s="197">
        <f>IF(净值列表!H64="","",净值列表!H65/净值列表!H64-1)</f>
        <v>2.8563267637804479E-4</v>
      </c>
      <c r="I65" s="197">
        <f>IF(净值列表!I64="","",净值列表!I65/净值列表!I64-1)</f>
        <v>3.8343558282227796E-4</v>
      </c>
      <c r="J65" s="197">
        <f>IF(净值列表!J64="","",净值列表!J65/净值列表!J64-1)</f>
        <v>3.8472636337405497E-4</v>
      </c>
      <c r="K65" s="197">
        <f>IF(净值列表!K64="","",净值列表!K65/净值列表!K64-1)</f>
        <v>2.8879476318821595E-4</v>
      </c>
      <c r="L65" s="197">
        <f>IF(净值列表!L64="","",净值列表!L65/净值列表!L64-1)</f>
        <v>2.889895000481868E-4</v>
      </c>
      <c r="M65" s="197">
        <f>IF(净值列表!M64="","",净值列表!M65/净值列表!M64-1)</f>
        <v>3.8857586943841227E-4</v>
      </c>
      <c r="N65" s="197">
        <f>IF(净值列表!N64="","",净值列表!N65/净值列表!N64-1)</f>
        <v>2.9231218941827564E-4</v>
      </c>
      <c r="O65" s="197">
        <f>IF(净值列表!O64="","",净值列表!O65/净值列表!O64-1)</f>
        <v>4.8590864917419374E-4</v>
      </c>
      <c r="P65" s="197">
        <f>IF(净值列表!P64="","",净值列表!P65/净值列表!P64-1)</f>
        <v>2.9515938606849978E-4</v>
      </c>
      <c r="Q65" s="197">
        <f>IF(净值列表!Q64="","",净值列表!Q65/净值列表!Q64-1)</f>
        <v>2.926543751831101E-4</v>
      </c>
      <c r="R65" s="197">
        <f>IF(净值列表!R64="","",净值列表!R65/净值列表!R64-1)</f>
        <v>3.9312039312044966E-4</v>
      </c>
      <c r="S65" s="197">
        <f>IF(净值列表!S64="","",净值列表!S65/净值列表!S64-1)</f>
        <v>1.9741387819594003E-4</v>
      </c>
      <c r="T65" s="197">
        <f>IF(净值列表!T64="","",净值列表!T65/净值列表!T64-1)</f>
        <v>1.9784350578722076E-4</v>
      </c>
      <c r="U65" s="197">
        <f>IF(净值列表!U64="","",净值列表!U65/净值列表!U64-1)</f>
        <v>3.9729837107693733E-4</v>
      </c>
      <c r="V65" s="197">
        <f>IF(净值列表!V64="","",净值列表!V65/净值列表!V64-1)</f>
        <v>3.9662865642031697E-4</v>
      </c>
      <c r="W65" s="197">
        <f>IF(净值列表!W64="","",净值列表!W65/净值列表!W64-1)</f>
        <v>1.9862945674864463E-4</v>
      </c>
      <c r="X65" s="197">
        <f>IF(净值列表!X64="","",净值列表!X65/净值列表!X64-1)</f>
        <v>2.9967036260103441E-4</v>
      </c>
      <c r="Y65" s="197">
        <f>IF(净值列表!Y64="","",净值列表!Y65/净值列表!Y64-1)</f>
        <v>2.9750099166991895E-4</v>
      </c>
      <c r="Z65" s="197">
        <f>IF(净值列表!Z64="","",净值列表!Z65/净值列表!Z64-1)</f>
        <v>-3.9920159680639777E-4</v>
      </c>
      <c r="AA65" s="197">
        <f>IF(净值列表!AA64="","",净值列表!AA65/净值列表!AA64-1)</f>
        <v>3.9884335427275985E-4</v>
      </c>
      <c r="AB65" s="197">
        <f>IF(净值列表!AB64="","",净值列表!AB65/净值列表!AB64-1)</f>
        <v>1.9990004997505473E-4</v>
      </c>
      <c r="AC65" s="197">
        <f>IF(净值列表!AC64="","",净值列表!AC65/净值列表!AC64-1)</f>
        <v>3.9884335427275985E-4</v>
      </c>
      <c r="AD65" s="197">
        <f>IF(净值列表!AD64="","",净值列表!AD65/净值列表!AD64-1)</f>
        <v>-7.6117982873447065E-4</v>
      </c>
      <c r="AE65" s="197">
        <f>IF(净值列表!AE64="","",净值列表!AE65/净值列表!AE64-1)</f>
        <v>1.9794140934270565E-4</v>
      </c>
      <c r="AF65" s="197">
        <f>IF(净值列表!AF64="","",净值列表!AF65/净值列表!AF64-1)</f>
        <v>-2.5655644241732167E-3</v>
      </c>
      <c r="AG65" s="197">
        <f>IF(净值列表!AG64="","",净值列表!AG65/净值列表!AG64-1)</f>
        <v>9.983028850957254E-5</v>
      </c>
      <c r="AH65" s="197">
        <f>IF(净值列表!AH64="","",净值列表!AH65/净值列表!AH64-1)</f>
        <v>9.9960015993660889E-5</v>
      </c>
      <c r="AI65" s="197">
        <f>IF(净值列表!AI64="","",净值列表!AI65/净值列表!AI64-1)</f>
        <v>9.420631182277539E-5</v>
      </c>
      <c r="AJ65" s="198">
        <f>IF(净值列表!AJ64="","",净值列表!AJ65/净值列表!AJ64-1)</f>
        <v>5.8979652020041407E-4</v>
      </c>
    </row>
    <row r="66" spans="1:36">
      <c r="A66" s="196" t="s">
        <v>4501</v>
      </c>
      <c r="B66" s="197">
        <f>IF(净值列表!B65="","",净值列表!B66/净值列表!B65-1)</f>
        <v>9.4482237339432729E-5</v>
      </c>
      <c r="C66" s="197">
        <f>IF(净值列表!C65="","",净值列表!C66/净值列表!C65-1)</f>
        <v>5.5622508575137175E-4</v>
      </c>
      <c r="D66" s="197">
        <f>IF(净值列表!D65="","",净值列表!D66/净值列表!D65-1)</f>
        <v>1.8682858477347963E-4</v>
      </c>
      <c r="E66" s="197">
        <f>IF(净值列表!E65="","",净值列表!E66/净值列表!E65-1)</f>
        <v>1.8807598269710013E-4</v>
      </c>
      <c r="F66" s="197">
        <f>IF(净值列表!F65="","",净值列表!F66/净值列表!F65-1)</f>
        <v>9.6339113680121713E-5</v>
      </c>
      <c r="G66" s="197">
        <f>IF(净值列表!G65="","",净值列表!G66/净值列表!G65-1)</f>
        <v>-1.9567556990507384E-4</v>
      </c>
      <c r="H66" s="197">
        <f>IF(净值列表!H65="","",净值列表!H66/净值列表!H65-1)</f>
        <v>9.5183704549750558E-5</v>
      </c>
      <c r="I66" s="197">
        <f>IF(净值列表!I65="","",净值列表!I66/净值列表!I65-1)</f>
        <v>9.5822154082103594E-5</v>
      </c>
      <c r="J66" s="197">
        <f>IF(净值列表!J65="","",净值列表!J66/净值列表!J65-1)</f>
        <v>1.9228920296132657E-4</v>
      </c>
      <c r="K66" s="197">
        <f>IF(净值列表!K65="","",净值列表!K66/净值列表!K65-1)</f>
        <v>1.9247425656820916E-4</v>
      </c>
      <c r="L66" s="197">
        <f>IF(净值列表!L65="","",净值列表!L66/净值列表!L65-1)</f>
        <v>0</v>
      </c>
      <c r="M66" s="197">
        <f>IF(净值列表!M65="","",净值列表!M66/净值列表!M65-1)</f>
        <v>9.7106234220323273E-5</v>
      </c>
      <c r="N66" s="197">
        <f>IF(净值列表!N65="","",净值列表!N66/净值列表!N65-1)</f>
        <v>9.7408922657304942E-5</v>
      </c>
      <c r="O66" s="197">
        <f>IF(净值列表!O65="","",净值列表!O66/净值列表!O65-1)</f>
        <v>-2.9140359397783477E-4</v>
      </c>
      <c r="P66" s="197">
        <f>IF(净值列表!P65="","",净值列表!P66/净值列表!P65-1)</f>
        <v>9.835743090391702E-5</v>
      </c>
      <c r="Q66" s="197">
        <f>IF(净值列表!Q65="","",净值列表!Q66/净值列表!Q65-1)</f>
        <v>-2.9256875365724078E-4</v>
      </c>
      <c r="R66" s="197">
        <f>IF(净值列表!R65="","",净值列表!R66/净值列表!R65-1)</f>
        <v>9.8241477551885836E-5</v>
      </c>
      <c r="S66" s="197">
        <f>IF(净值列表!S65="","",净值列表!S66/净值列表!S65-1)</f>
        <v>1.9737491364835158E-4</v>
      </c>
      <c r="T66" s="197">
        <f>IF(净值列表!T65="","",净值列表!T66/净值列表!T65-1)</f>
        <v>1.9780437147653984E-4</v>
      </c>
      <c r="U66" s="197">
        <f>IF(净值列表!U65="","",净值列表!U66/净值列表!U65-1)</f>
        <v>9.9285146941907598E-5</v>
      </c>
      <c r="V66" s="197">
        <f>IF(净值列表!V65="","",净值列表!V66/净值列表!V65-1)</f>
        <v>9.9117851124930212E-5</v>
      </c>
      <c r="W66" s="197">
        <f>IF(净值列表!W65="","",净值列表!W66/净值列表!W65-1)</f>
        <v>1.9859001092248363E-4</v>
      </c>
      <c r="X66" s="197">
        <f>IF(净值列表!X65="","",净值列表!X66/净值列表!X65-1)</f>
        <v>9.9860195726053647E-5</v>
      </c>
      <c r="Y66" s="197">
        <f>IF(净值列表!Y65="","",净值列表!Y66/净值列表!Y65-1)</f>
        <v>9.9137503717594555E-5</v>
      </c>
      <c r="Z66" s="197">
        <f>IF(净值列表!Z65="","",净值列表!Z66/净值列表!Z65-1)</f>
        <v>-1.0982428115017262E-3</v>
      </c>
      <c r="AA66" s="197">
        <f>IF(净值列表!AA65="","",净值列表!AA66/净值列表!AA65-1)</f>
        <v>9.9671085418195915E-5</v>
      </c>
      <c r="AB66" s="197">
        <f>IF(净值列表!AB65="","",净值列表!AB66/净值列表!AB65-1)</f>
        <v>9.9930048965690688E-5</v>
      </c>
      <c r="AC66" s="197">
        <f>IF(净值列表!AC65="","",净值列表!AC66/净值列表!AC65-1)</f>
        <v>9.9671085418195915E-5</v>
      </c>
      <c r="AD66" s="197">
        <f>IF(净值列表!AD65="","",净值列表!AD66/净值列表!AD65-1)</f>
        <v>9.521995810324313E-5</v>
      </c>
      <c r="AE66" s="197">
        <f>IF(净值列表!AE65="","",净值列表!AE66/净值列表!AE65-1)</f>
        <v>9.8951118147727612E-5</v>
      </c>
      <c r="AF66" s="197">
        <f>IF(净值列表!AF65="","",净值列表!AF66/净值列表!AF65-1)</f>
        <v>1.9053062779850194E-4</v>
      </c>
      <c r="AG66" s="197">
        <f>IF(净值列表!AG65="","",净值列表!AG66/净值列表!AG65-1)</f>
        <v>9.9820323417931789E-5</v>
      </c>
      <c r="AH66" s="197">
        <f>IF(净值列表!AH65="","",净值列表!AH66/净值列表!AH65-1)</f>
        <v>9.9950024987416342E-5</v>
      </c>
      <c r="AI66" s="197">
        <f>IF(净值列表!AI65="","",净值列表!AI66/净值列表!AI65-1)</f>
        <v>9.4197437829679487E-5</v>
      </c>
      <c r="AJ66" s="198">
        <f>IF(净值列表!AJ65="","",净值列表!AJ66/净值列表!AJ65-1)</f>
        <v>1.9648295510354963E-4</v>
      </c>
    </row>
    <row r="67" spans="1:36">
      <c r="A67" s="196" t="s">
        <v>124</v>
      </c>
      <c r="B67" s="197">
        <f>IF(净值列表!B66="","",净值列表!B67/净值列表!B66-1)</f>
        <v>1.8894662257906703E-4</v>
      </c>
      <c r="C67" s="197">
        <f>IF(净值列表!C66="","",净值列表!C67/净值列表!C66-1)</f>
        <v>0</v>
      </c>
      <c r="D67" s="197">
        <f>IF(净值列表!D66="","",净值列表!D67/净值列表!D66-1)</f>
        <v>1.8679368637330995E-4</v>
      </c>
      <c r="E67" s="197">
        <f>IF(净值列表!E66="","",净值列表!E67/净值列表!E66-1)</f>
        <v>1.88040616773133E-4</v>
      </c>
      <c r="F67" s="197">
        <f>IF(净值列表!F66="","",净值列表!F67/净值列表!F66-1)</f>
        <v>2.889895000481868E-4</v>
      </c>
      <c r="G67" s="197">
        <f>IF(净值列表!G66="","",净值列表!G67/净值列表!G66-1)</f>
        <v>4.8928466581843466E-4</v>
      </c>
      <c r="H67" s="197">
        <f>IF(净值列表!H66="","",净值列表!H67/净值列表!H66-1)</f>
        <v>2.8552393642322649E-4</v>
      </c>
      <c r="I67" s="197">
        <f>IF(净值列表!I66="","",净值列表!I67/净值列表!I66-1)</f>
        <v>9.5812973076592201E-5</v>
      </c>
      <c r="J67" s="197">
        <f>IF(净值列表!J66="","",净值列表!J67/净值列表!J66-1)</f>
        <v>9.6126117466122096E-5</v>
      </c>
      <c r="K67" s="197">
        <f>IF(净值列表!K66="","",净值列表!K67/净值列表!K66-1)</f>
        <v>9.6218608679032869E-5</v>
      </c>
      <c r="L67" s="197">
        <f>IF(净值列表!L66="","",净值列表!L67/净值列表!L66-1)</f>
        <v>1.9260400616327722E-4</v>
      </c>
      <c r="M67" s="197">
        <f>IF(净值列表!M66="","",净值列表!M67/净值列表!M66-1)</f>
        <v>1.9419361103012456E-4</v>
      </c>
      <c r="N67" s="197">
        <f>IF(净值列表!N66="","",净值列表!N67/净值列表!N66-1)</f>
        <v>8.7659491574965109E-4</v>
      </c>
      <c r="O67" s="197">
        <f>IF(净值列表!O66="","",净值列表!O67/净值列表!O66-1)</f>
        <v>3.8865137971266783E-4</v>
      </c>
      <c r="P67" s="197">
        <f>IF(净值列表!P66="","",净值列表!P67/净值列表!P66-1)</f>
        <v>9.8347757671035652E-5</v>
      </c>
      <c r="Q67" s="197">
        <f>IF(净值列表!Q66="","",净值列表!Q67/净值列表!Q66-1)</f>
        <v>2.926543751831101E-4</v>
      </c>
      <c r="R67" s="197">
        <f>IF(净值列表!R66="","",净值列表!R67/净值列表!R66-1)</f>
        <v>9.8231827111883163E-5</v>
      </c>
      <c r="S67" s="197">
        <f>IF(净值列表!S66="","",净值列表!S67/净值列表!S66-1)</f>
        <v>9.8667982239675212E-5</v>
      </c>
      <c r="T67" s="197">
        <f>IF(净值列表!T66="","",净值列表!T67/净值列表!T66-1)</f>
        <v>1.9776525264503242E-4</v>
      </c>
      <c r="U67" s="197">
        <f>IF(净值列表!U66="","",净值列表!U67/净值列表!U66-1)</f>
        <v>1.9855058076045928E-4</v>
      </c>
      <c r="V67" s="197">
        <f>IF(净值列表!V66="","",净值列表!V67/净值列表!V66-1)</f>
        <v>9.9108027750371974E-5</v>
      </c>
      <c r="W67" s="197">
        <f>IF(净值列表!W66="","",净值列表!W67/净值列表!W66-1)</f>
        <v>9.9275290380118619E-5</v>
      </c>
      <c r="X67" s="197">
        <f>IF(净值列表!X66="","",净值列表!X67/净值列表!X66-1)</f>
        <v>0</v>
      </c>
      <c r="Y67" s="197">
        <f>IF(净值列表!Y66="","",净值列表!Y67/净值列表!Y66-1)</f>
        <v>1.9825535289452745E-4</v>
      </c>
      <c r="Z67" s="197">
        <f>IF(净值列表!Z66="","",净值列表!Z67/净值列表!Z66-1)</f>
        <v>-2.7986006996501001E-3</v>
      </c>
      <c r="AA67" s="197">
        <f>IF(净值列表!AA66="","",净值列表!AA67/净值列表!AA66-1)</f>
        <v>1.9932230416586094E-4</v>
      </c>
      <c r="AB67" s="197">
        <f>IF(净值列表!AB66="","",净值列表!AB67/净值列表!AB66-1)</f>
        <v>0</v>
      </c>
      <c r="AC67" s="197">
        <f>IF(净值列表!AC66="","",净值列表!AC67/净值列表!AC66-1)</f>
        <v>1.9932230416586094E-4</v>
      </c>
      <c r="AD67" s="197">
        <f>IF(净值列表!AD66="","",净值列表!AD67/净值列表!AD66-1)</f>
        <v>9.5210892125940916E-5</v>
      </c>
      <c r="AE67" s="197">
        <f>IF(净值列表!AE66="","",净值列表!AE67/净值列表!AE66-1)</f>
        <v>1.9788265558529083E-4</v>
      </c>
      <c r="AF67" s="197">
        <f>IF(净值列表!AF66="","",净值列表!AF67/净值列表!AF66-1)</f>
        <v>4.7623583198386221E-4</v>
      </c>
      <c r="AG67" s="197">
        <f>IF(净值列表!AG66="","",净值列表!AG67/净值列表!AG66-1)</f>
        <v>9.9810360315366609E-5</v>
      </c>
      <c r="AH67" s="197">
        <f>IF(净值列表!AH66="","",净值列表!AH67/净值列表!AH66-1)</f>
        <v>9.9940035978463015E-5</v>
      </c>
      <c r="AI67" s="197">
        <f>IF(净值列表!AI66="","",净值列表!AI67/净值列表!AI66-1)</f>
        <v>-9.4188565508135369E-5</v>
      </c>
      <c r="AJ67" s="198">
        <f>IF(净值列表!AJ66="","",净值列表!AJ67/净值列表!AJ66-1)</f>
        <v>1.9644435713583874E-4</v>
      </c>
    </row>
    <row r="68" spans="1:36">
      <c r="A68" s="196" t="s">
        <v>120</v>
      </c>
      <c r="B68" s="197">
        <f>IF(净值列表!B67="","",净值列表!B68/净值列表!B67-1)</f>
        <v>0</v>
      </c>
      <c r="C68" s="197">
        <f>IF(净值列表!C67="","",净值列表!C68/净值列表!C67-1)</f>
        <v>1.853052904661201E-4</v>
      </c>
      <c r="D68" s="197">
        <f>IF(净值列表!D67="","",净值列表!D68/净值列表!D67-1)</f>
        <v>9.3379400504245424E-5</v>
      </c>
      <c r="E68" s="197">
        <f>IF(净值列表!E67="","",净值列表!E68/净值列表!E67-1)</f>
        <v>9.4002632073708625E-5</v>
      </c>
      <c r="F68" s="197">
        <f>IF(净值列表!F67="","",净值列表!F68/净值列表!F67-1)</f>
        <v>9.6302003081749632E-5</v>
      </c>
      <c r="G68" s="197">
        <f>IF(净值列表!G67="","",净值列表!G68/净值列表!G67-1)</f>
        <v>9.7809076682331408E-5</v>
      </c>
      <c r="H68" s="197">
        <f>IF(净值列表!H67="","",净值列表!H68/净值列表!H67-1)</f>
        <v>9.5147478591739443E-5</v>
      </c>
      <c r="I68" s="197">
        <f>IF(净值列表!I67="","",净值列表!I68/净值列表!I67-1)</f>
        <v>9.5803793830118167E-5</v>
      </c>
      <c r="J68" s="197">
        <f>IF(净值列表!J67="","",净值列表!J68/净值列表!J67-1)</f>
        <v>1.922337562476617E-4</v>
      </c>
      <c r="K68" s="197">
        <f>IF(净值列表!K67="","",净值列表!K68/净值列表!K67-1)</f>
        <v>9.6209351548859345E-5</v>
      </c>
      <c r="L68" s="197">
        <f>IF(净值列表!L67="","",净值列表!L68/净值列表!L67-1)</f>
        <v>1.9256691700353379E-4</v>
      </c>
      <c r="M68" s="197">
        <f>IF(净值列表!M67="","",净值列表!M68/净值列表!M67-1)</f>
        <v>9.7077953596702571E-5</v>
      </c>
      <c r="N68" s="197">
        <f>IF(净值列表!N67="","",净值列表!N68/净值列表!N67-1)</f>
        <v>1.946282600233662E-4</v>
      </c>
      <c r="O68" s="197">
        <f>IF(净值列表!O67="","",净值列表!O68/净值列表!O67-1)</f>
        <v>2.913752913753509E-4</v>
      </c>
      <c r="P68" s="197">
        <f>IF(净值列表!P67="","",净值列表!P68/净值列表!P67-1)</f>
        <v>9.8338086340854503E-5</v>
      </c>
      <c r="Q68" s="197">
        <f>IF(净值列表!Q67="","",净值列表!Q68/净值列表!Q67-1)</f>
        <v>3.9009167154269164E-4</v>
      </c>
      <c r="R68" s="197">
        <f>IF(净值列表!R67="","",净值列表!R68/净值列表!R67-1)</f>
        <v>1.9644435713583874E-4</v>
      </c>
      <c r="S68" s="197">
        <f>IF(净值列表!S67="","",净值列表!S68/净值列表!S67-1)</f>
        <v>1.9731649565901677E-4</v>
      </c>
      <c r="T68" s="197">
        <f>IF(净值列表!T67="","",净值列表!T68/净值列表!T67-1)</f>
        <v>1.9772614928315058E-4</v>
      </c>
      <c r="U68" s="197">
        <f>IF(净值列表!U67="","",净值列表!U68/净值列表!U67-1)</f>
        <v>9.9255583126511837E-5</v>
      </c>
      <c r="V68" s="197">
        <f>IF(净值列表!V67="","",净值列表!V68/净值列表!V67-1)</f>
        <v>1.9819641264495758E-4</v>
      </c>
      <c r="W68" s="197">
        <f>IF(净值列表!W67="","",净值列表!W68/净值列表!W67-1)</f>
        <v>9.9265435775208744E-5</v>
      </c>
      <c r="X68" s="197">
        <f>IF(净值列表!X67="","",净值列表!X68/净值列表!X67-1)</f>
        <v>9.9850224662967335E-5</v>
      </c>
      <c r="Y68" s="197">
        <f>IF(净值列表!Y67="","",净值列表!Y68/净值列表!Y67-1)</f>
        <v>9.9108027750371974E-5</v>
      </c>
      <c r="Z68" s="197">
        <f>IF(净值列表!Z67="","",净值列表!Z68/净值列表!Z67-1)</f>
        <v>1.2027663626339447E-3</v>
      </c>
      <c r="AA68" s="197">
        <f>IF(净值列表!AA67="","",净值列表!AA68/净值列表!AA67-1)</f>
        <v>9.9641291351204586E-5</v>
      </c>
      <c r="AB68" s="197">
        <f>IF(净值列表!AB67="","",净值列表!AB68/净值列表!AB67-1)</f>
        <v>9.9920063948877313E-5</v>
      </c>
      <c r="AC68" s="197">
        <f>IF(净值列表!AC67="","",净值列表!AC68/净值列表!AC67-1)</f>
        <v>9.9641291351204586E-5</v>
      </c>
      <c r="AD68" s="197">
        <f>IF(净值列表!AD67="","",净值列表!AD68/净值列表!AD67-1)</f>
        <v>-9.5201827875035505E-5</v>
      </c>
      <c r="AE68" s="197">
        <f>IF(净值列表!AE67="","",净值列表!AE68/净值列表!AE67-1)</f>
        <v>1.9784350578722076E-4</v>
      </c>
      <c r="AF68" s="197">
        <f>IF(净值列表!AF67="","",净值列表!AF68/净值列表!AF67-1)</f>
        <v>-6.0929169840060471E-3</v>
      </c>
      <c r="AG68" s="197">
        <f>IF(净值列表!AG67="","",净值列表!AG68/净值列表!AG67-1)</f>
        <v>9.9800399201654955E-5</v>
      </c>
      <c r="AH68" s="197">
        <f>IF(净值列表!AH67="","",净值列表!AH68/净值列表!AH67-1)</f>
        <v>9.9930048965690688E-5</v>
      </c>
      <c r="AI68" s="197">
        <f>IF(净值列表!AI67="","",净值列表!AI68/净值列表!AI67-1)</f>
        <v>9.4197437829679487E-5</v>
      </c>
      <c r="AJ68" s="198">
        <f>IF(净值列表!AJ67="","",净值列表!AJ68/净值列表!AJ67-1)</f>
        <v>1.9640577432977757E-4</v>
      </c>
    </row>
    <row r="69" spans="1:36">
      <c r="A69" s="196" t="s">
        <v>4502</v>
      </c>
      <c r="B69" s="197">
        <f>IF(净值列表!B68="","",净值列表!B69/净值列表!B68-1)</f>
        <v>9.4455464248577314E-5</v>
      </c>
      <c r="C69" s="197">
        <f>IF(净值列表!C68="","",净值列表!C69/净值列表!C68-1)</f>
        <v>1.8527095877729494E-4</v>
      </c>
      <c r="D69" s="197">
        <f>IF(净值列表!D68="","",净值列表!D69/净值列表!D68-1)</f>
        <v>0</v>
      </c>
      <c r="E69" s="197">
        <f>IF(净值列表!E68="","",净值列表!E69/净值列表!E68-1)</f>
        <v>9.3993796409508334E-5</v>
      </c>
      <c r="F69" s="197">
        <f>IF(净值列表!F68="","",净值列表!F69/净值列表!F68-1)</f>
        <v>0</v>
      </c>
      <c r="G69" s="197">
        <f>IF(净值列表!G68="","",净值列表!G69/净值列表!G68-1)</f>
        <v>0</v>
      </c>
      <c r="H69" s="197">
        <f>IF(净值列表!H68="","",净值列表!H69/净值列表!H68-1)</f>
        <v>1.902768528208032E-4</v>
      </c>
      <c r="I69" s="197">
        <f>IF(净值列表!I68="","",净值列表!I69/净值列表!I68-1)</f>
        <v>9.5794616342459449E-5</v>
      </c>
      <c r="J69" s="197">
        <f>IF(净值列表!J68="","",净值列表!J69/净值列表!J68-1)</f>
        <v>9.60984047664315E-5</v>
      </c>
      <c r="K69" s="197">
        <f>IF(净值列表!K68="","",净值列表!K69/净值列表!K68-1)</f>
        <v>9.6200096200149687E-5</v>
      </c>
      <c r="L69" s="197">
        <f>IF(净值列表!L68="","",净值列表!L69/净值列表!L68-1)</f>
        <v>4.8132460531369325E-4</v>
      </c>
      <c r="M69" s="197">
        <f>IF(净值列表!M68="","",净值列表!M69/净值列表!M68-1)</f>
        <v>9.7068530382493634E-5</v>
      </c>
      <c r="N69" s="197">
        <f>IF(净值列表!N68="","",净值列表!N69/净值列表!N68-1)</f>
        <v>9.7295193617341624E-5</v>
      </c>
      <c r="O69" s="197">
        <f>IF(净值列表!O68="","",净值列表!O69/净值列表!O68-1)</f>
        <v>3.8838722206024912E-4</v>
      </c>
      <c r="P69" s="197">
        <f>IF(净值列表!P68="","",净值列表!P69/净值列表!P68-1)</f>
        <v>9.8328416912485395E-5</v>
      </c>
      <c r="Q69" s="197">
        <f>IF(净值列表!Q68="","",净值列表!Q69/净值列表!Q68-1)</f>
        <v>3.8993955936827973E-4</v>
      </c>
      <c r="R69" s="197">
        <f>IF(净值列表!R68="","",净值列表!R69/净值列表!R68-1)</f>
        <v>9.8202887164777763E-5</v>
      </c>
      <c r="S69" s="197">
        <f>IF(净值列表!S68="","",净值列表!S69/净值列表!S68-1)</f>
        <v>9.8638784770122001E-5</v>
      </c>
      <c r="T69" s="197">
        <f>IF(净值列表!T68="","",净值列表!T69/净值列表!T68-1)</f>
        <v>1.9768706138179049E-4</v>
      </c>
      <c r="U69" s="197">
        <f>IF(净值列表!U68="","",净值列表!U69/净值列表!U68-1)</f>
        <v>1.9849146486694558E-4</v>
      </c>
      <c r="V69" s="197">
        <f>IF(净值列表!V68="","",净值列表!V69/净值列表!V68-1)</f>
        <v>9.9078569305355302E-5</v>
      </c>
      <c r="W69" s="197">
        <f>IF(净值列表!W68="","",净值列表!W69/净值列表!W68-1)</f>
        <v>1.9851116625302367E-4</v>
      </c>
      <c r="X69" s="197">
        <f>IF(净值列表!X68="","",净值列表!X69/净值列表!X68-1)</f>
        <v>9.9840255590954996E-5</v>
      </c>
      <c r="Y69" s="197">
        <f>IF(净值列表!Y68="","",净值列表!Y69/净值列表!Y68-1)</f>
        <v>1.9819641264495758E-4</v>
      </c>
      <c r="Z69" s="197">
        <f>IF(净值列表!Z68="","",净值列表!Z69/净值列表!Z68-1)</f>
        <v>2.0022024226640234E-4</v>
      </c>
      <c r="AA69" s="197">
        <f>IF(净值列表!AA68="","",净值列表!AA69/净值列表!AA68-1)</f>
        <v>1.9926272790682376E-4</v>
      </c>
      <c r="AB69" s="197">
        <f>IF(净值列表!AB68="","",净值列表!AB69/净值列表!AB68-1)</f>
        <v>9.9910080927134715E-5</v>
      </c>
      <c r="AC69" s="197">
        <f>IF(净值列表!AC68="","",净值列表!AC69/净值列表!AC68-1)</f>
        <v>1.9926272790682376E-4</v>
      </c>
      <c r="AD69" s="197">
        <f>IF(净值列表!AD68="","",净值列表!AD69/净值列表!AD68-1)</f>
        <v>2.8563267637804479E-4</v>
      </c>
      <c r="AE69" s="197">
        <f>IF(净值列表!AE68="","",净值列表!AE69/净值列表!AE68-1)</f>
        <v>0</v>
      </c>
      <c r="AF69" s="197">
        <f>IF(净值列表!AF68="","",净值列表!AF69/净值列表!AF68-1)</f>
        <v>1.340996168582409E-3</v>
      </c>
      <c r="AG69" s="197">
        <f>IF(净值列表!AG68="","",净值列表!AG69/净值列表!AG68-1)</f>
        <v>1.9958088015159525E-4</v>
      </c>
      <c r="AH69" s="197">
        <f>IF(净值列表!AH68="","",净值列表!AH69/净值列表!AH68-1)</f>
        <v>2.9976019184663194E-4</v>
      </c>
      <c r="AI69" s="197">
        <f>IF(净值列表!AI68="","",净值列表!AI69/净值列表!AI68-1)</f>
        <v>0</v>
      </c>
      <c r="AJ69" s="198">
        <f>IF(净值列表!AJ68="","",净值列表!AJ69/净值列表!AJ68-1)</f>
        <v>1.9636720667648433E-4</v>
      </c>
    </row>
    <row r="70" spans="1:36">
      <c r="A70" s="196" t="s">
        <v>4503</v>
      </c>
      <c r="B70" s="197">
        <f>IF(净值列表!B69="","",净值列表!B70/净值列表!B69-1)</f>
        <v>0</v>
      </c>
      <c r="C70" s="197">
        <f>IF(净值列表!C69="","",净值列表!C70/净值列表!C69-1)</f>
        <v>0</v>
      </c>
      <c r="D70" s="197">
        <f>IF(净值列表!D69="","",净值列表!D70/净值列表!D69-1)</f>
        <v>0</v>
      </c>
      <c r="E70" s="197">
        <f>IF(净值列表!E69="","",净值列表!E70/净值列表!E69-1)</f>
        <v>0</v>
      </c>
      <c r="F70" s="197">
        <f>IF(净值列表!F69="","",净值列表!F70/净值列表!F69-1)</f>
        <v>0</v>
      </c>
      <c r="G70" s="197">
        <f>IF(净值列表!G69="","",净值列表!G70/净值列表!G69-1)</f>
        <v>0</v>
      </c>
      <c r="H70" s="197">
        <f>IF(净值列表!H69="","",净值列表!H70/净值列表!H69-1)</f>
        <v>0</v>
      </c>
      <c r="I70" s="197">
        <f>IF(净值列表!I69="","",净值列表!I70/净值列表!I69-1)</f>
        <v>0</v>
      </c>
      <c r="J70" s="197">
        <f>IF(净值列表!J69="","",净值列表!J70/净值列表!J69-1)</f>
        <v>0</v>
      </c>
      <c r="K70" s="197">
        <f>IF(净值列表!K69="","",净值列表!K70/净值列表!K69-1)</f>
        <v>0</v>
      </c>
      <c r="L70" s="197">
        <f>IF(净值列表!L69="","",净值列表!L70/净值列表!L69-1)</f>
        <v>0</v>
      </c>
      <c r="M70" s="197">
        <f>IF(净值列表!M69="","",净值列表!M70/净值列表!M69-1)</f>
        <v>0</v>
      </c>
      <c r="N70" s="197">
        <f>IF(净值列表!N69="","",净值列表!N70/净值列表!N69-1)</f>
        <v>0</v>
      </c>
      <c r="O70" s="197">
        <f>IF(净值列表!O69="","",净值列表!O70/净值列表!O69-1)</f>
        <v>0</v>
      </c>
      <c r="P70" s="197">
        <f>IF(净值列表!P69="","",净值列表!P70/净值列表!P69-1)</f>
        <v>0</v>
      </c>
      <c r="Q70" s="197">
        <f>IF(净值列表!Q69="","",净值列表!Q70/净值列表!Q69-1)</f>
        <v>0</v>
      </c>
      <c r="R70" s="197">
        <f>IF(净值列表!R69="","",净值列表!R70/净值列表!R69-1)</f>
        <v>0</v>
      </c>
      <c r="S70" s="197">
        <f>IF(净值列表!S69="","",净值列表!S70/净值列表!S69-1)</f>
        <v>0</v>
      </c>
      <c r="T70" s="197">
        <f>IF(净值列表!T69="","",净值列表!T70/净值列表!T69-1)</f>
        <v>0</v>
      </c>
      <c r="U70" s="197">
        <f>IF(净值列表!U69="","",净值列表!U70/净值列表!U69-1)</f>
        <v>0</v>
      </c>
      <c r="V70" s="197">
        <f>IF(净值列表!V69="","",净值列表!V70/净值列表!V69-1)</f>
        <v>0</v>
      </c>
      <c r="W70" s="197">
        <f>IF(净值列表!W69="","",净值列表!W70/净值列表!W69-1)</f>
        <v>0</v>
      </c>
      <c r="X70" s="197">
        <f>IF(净值列表!X69="","",净值列表!X70/净值列表!X69-1)</f>
        <v>0</v>
      </c>
      <c r="Y70" s="197">
        <f>IF(净值列表!Y69="","",净值列表!Y70/净值列表!Y69-1)</f>
        <v>0</v>
      </c>
      <c r="Z70" s="197">
        <f>IF(净值列表!Z69="","",净值列表!Z70/净值列表!Z69-1)</f>
        <v>0</v>
      </c>
      <c r="AA70" s="197">
        <f>IF(净值列表!AA69="","",净值列表!AA70/净值列表!AA69-1)</f>
        <v>0</v>
      </c>
      <c r="AB70" s="197">
        <f>IF(净值列表!AB69="","",净值列表!AB70/净值列表!AB69-1)</f>
        <v>0</v>
      </c>
      <c r="AC70" s="197">
        <f>IF(净值列表!AC69="","",净值列表!AC70/净值列表!AC69-1)</f>
        <v>0</v>
      </c>
      <c r="AD70" s="197">
        <f>IF(净值列表!AD69="","",净值列表!AD70/净值列表!AD69-1)</f>
        <v>0</v>
      </c>
      <c r="AE70" s="197">
        <f>IF(净值列表!AE69="","",净值列表!AE70/净值列表!AE69-1)</f>
        <v>0</v>
      </c>
      <c r="AF70" s="197">
        <f>IF(净值列表!AF69="","",净值列表!AF70/净值列表!AF69-1)</f>
        <v>0</v>
      </c>
      <c r="AG70" s="197">
        <f>IF(净值列表!AG69="","",净值列表!AG70/净值列表!AG69-1)</f>
        <v>0</v>
      </c>
      <c r="AH70" s="197">
        <f>IF(净值列表!AH69="","",净值列表!AH70/净值列表!AH69-1)</f>
        <v>0</v>
      </c>
      <c r="AI70" s="197">
        <f>IF(净值列表!AI69="","",净值列表!AI70/净值列表!AI69-1)</f>
        <v>0</v>
      </c>
      <c r="AJ70" s="198">
        <f>IF(净值列表!AJ69="","",净值列表!AJ70/净值列表!AJ69-1)</f>
        <v>0</v>
      </c>
    </row>
    <row r="71" spans="1:36">
      <c r="A71" s="196" t="s">
        <v>4504</v>
      </c>
      <c r="B71" s="197">
        <f>IF(净值列表!B70="","",净值列表!B71/净值列表!B70-1)</f>
        <v>0</v>
      </c>
      <c r="C71" s="197">
        <f>IF(净值列表!C70="","",净值列表!C71/净值列表!C70-1)</f>
        <v>0</v>
      </c>
      <c r="D71" s="197">
        <f>IF(净值列表!D70="","",净值列表!D71/净值列表!D70-1)</f>
        <v>0</v>
      </c>
      <c r="E71" s="197">
        <f>IF(净值列表!E70="","",净值列表!E71/净值列表!E70-1)</f>
        <v>0</v>
      </c>
      <c r="F71" s="197">
        <f>IF(净值列表!F70="","",净值列表!F71/净值列表!F70-1)</f>
        <v>0</v>
      </c>
      <c r="G71" s="197">
        <f>IF(净值列表!G70="","",净值列表!G71/净值列表!G70-1)</f>
        <v>0</v>
      </c>
      <c r="H71" s="197">
        <f>IF(净值列表!H70="","",净值列表!H71/净值列表!H70-1)</f>
        <v>0</v>
      </c>
      <c r="I71" s="197">
        <f>IF(净值列表!I70="","",净值列表!I71/净值列表!I70-1)</f>
        <v>0</v>
      </c>
      <c r="J71" s="197">
        <f>IF(净值列表!J70="","",净值列表!J71/净值列表!J70-1)</f>
        <v>0</v>
      </c>
      <c r="K71" s="197">
        <f>IF(净值列表!K70="","",净值列表!K71/净值列表!K70-1)</f>
        <v>0</v>
      </c>
      <c r="L71" s="197">
        <f>IF(净值列表!L70="","",净值列表!L71/净值列表!L70-1)</f>
        <v>0</v>
      </c>
      <c r="M71" s="197">
        <f>IF(净值列表!M70="","",净值列表!M71/净值列表!M70-1)</f>
        <v>0</v>
      </c>
      <c r="N71" s="197">
        <f>IF(净值列表!N70="","",净值列表!N71/净值列表!N70-1)</f>
        <v>0</v>
      </c>
      <c r="O71" s="197">
        <f>IF(净值列表!O70="","",净值列表!O71/净值列表!O70-1)</f>
        <v>0</v>
      </c>
      <c r="P71" s="197">
        <f>IF(净值列表!P70="","",净值列表!P71/净值列表!P70-1)</f>
        <v>0</v>
      </c>
      <c r="Q71" s="197">
        <f>IF(净值列表!Q70="","",净值列表!Q71/净值列表!Q70-1)</f>
        <v>0</v>
      </c>
      <c r="R71" s="197">
        <f>IF(净值列表!R70="","",净值列表!R71/净值列表!R70-1)</f>
        <v>0</v>
      </c>
      <c r="S71" s="197">
        <f>IF(净值列表!S70="","",净值列表!S71/净值列表!S70-1)</f>
        <v>0</v>
      </c>
      <c r="T71" s="197">
        <f>IF(净值列表!T70="","",净值列表!T71/净值列表!T70-1)</f>
        <v>0</v>
      </c>
      <c r="U71" s="197">
        <f>IF(净值列表!U70="","",净值列表!U71/净值列表!U70-1)</f>
        <v>0</v>
      </c>
      <c r="V71" s="197">
        <f>IF(净值列表!V70="","",净值列表!V71/净值列表!V70-1)</f>
        <v>0</v>
      </c>
      <c r="W71" s="197">
        <f>IF(净值列表!W70="","",净值列表!W71/净值列表!W70-1)</f>
        <v>0</v>
      </c>
      <c r="X71" s="197">
        <f>IF(净值列表!X70="","",净值列表!X71/净值列表!X70-1)</f>
        <v>0</v>
      </c>
      <c r="Y71" s="197">
        <f>IF(净值列表!Y70="","",净值列表!Y71/净值列表!Y70-1)</f>
        <v>0</v>
      </c>
      <c r="Z71" s="197">
        <f>IF(净值列表!Z70="","",净值列表!Z71/净值列表!Z70-1)</f>
        <v>0</v>
      </c>
      <c r="AA71" s="197">
        <f>IF(净值列表!AA70="","",净值列表!AA71/净值列表!AA70-1)</f>
        <v>0</v>
      </c>
      <c r="AB71" s="197">
        <f>IF(净值列表!AB70="","",净值列表!AB71/净值列表!AB70-1)</f>
        <v>0</v>
      </c>
      <c r="AC71" s="197">
        <f>IF(净值列表!AC70="","",净值列表!AC71/净值列表!AC70-1)</f>
        <v>0</v>
      </c>
      <c r="AD71" s="197">
        <f>IF(净值列表!AD70="","",净值列表!AD71/净值列表!AD70-1)</f>
        <v>0</v>
      </c>
      <c r="AE71" s="197">
        <f>IF(净值列表!AE70="","",净值列表!AE71/净值列表!AE70-1)</f>
        <v>0</v>
      </c>
      <c r="AF71" s="197">
        <f>IF(净值列表!AF70="","",净值列表!AF71/净值列表!AF70-1)</f>
        <v>0</v>
      </c>
      <c r="AG71" s="197">
        <f>IF(净值列表!AG70="","",净值列表!AG71/净值列表!AG70-1)</f>
        <v>0</v>
      </c>
      <c r="AH71" s="197">
        <f>IF(净值列表!AH70="","",净值列表!AH71/净值列表!AH70-1)</f>
        <v>0</v>
      </c>
      <c r="AI71" s="197">
        <f>IF(净值列表!AI70="","",净值列表!AI71/净值列表!AI70-1)</f>
        <v>0</v>
      </c>
      <c r="AJ71" s="198">
        <f>IF(净值列表!AJ70="","",净值列表!AJ71/净值列表!AJ70-1)</f>
        <v>3.9265730833415446E-4</v>
      </c>
    </row>
    <row r="72" spans="1:36">
      <c r="A72" s="196" t="s">
        <v>108</v>
      </c>
      <c r="B72" s="197">
        <f>IF(净值列表!B71="","",净值列表!B72/净值列表!B71-1)</f>
        <v>2.8333962976945237E-4</v>
      </c>
      <c r="C72" s="197">
        <f>IF(净值列表!C71="","",净值列表!C72/净值列表!C71-1)</f>
        <v>3.7047327961459153E-4</v>
      </c>
      <c r="D72" s="197">
        <f>IF(净值列表!D71="","",净值列表!D72/净值列表!D71-1)</f>
        <v>4.6685340802987696E-4</v>
      </c>
      <c r="E72" s="197">
        <f>IF(净值列表!E71="","",净值列表!E72/净值列表!E71-1)</f>
        <v>4.6992481203012026E-4</v>
      </c>
      <c r="F72" s="197">
        <f>IF(净值列表!F71="","",净值列表!F72/净值列表!F71-1)</f>
        <v>3.8517091959544558E-4</v>
      </c>
      <c r="G72" s="197">
        <f>IF(净值列表!G71="","",净值列表!G72/净值列表!G71-1)</f>
        <v>2.9339853300736074E-4</v>
      </c>
      <c r="H72" s="197">
        <f>IF(净值列表!H71="","",净值列表!H72/净值列表!H71-1)</f>
        <v>4.7560163606985562E-4</v>
      </c>
      <c r="I72" s="197">
        <f>IF(净值列表!I71="","",净值列表!I72/净值列表!I71-1)</f>
        <v>3.8314176245202169E-4</v>
      </c>
      <c r="J72" s="197">
        <f>IF(净值列表!J71="","",净值列表!J72/净值列表!J71-1)</f>
        <v>3.8435668300174086E-4</v>
      </c>
      <c r="K72" s="197">
        <f>IF(净值列表!K71="","",净值列表!K72/净值列表!K71-1)</f>
        <v>3.8476337052717469E-4</v>
      </c>
      <c r="L72" s="197">
        <f>IF(净值列表!L71="","",净值列表!L72/净值列表!L71-1)</f>
        <v>7.6974886943137477E-4</v>
      </c>
      <c r="M72" s="197">
        <f>IF(净值列表!M71="","",净值列表!M72/净值列表!M71-1)</f>
        <v>3.8823643598950852E-4</v>
      </c>
      <c r="N72" s="197">
        <f>IF(净值列表!N71="","",净值列表!N72/净值列表!N71-1)</f>
        <v>2.9185718455093657E-4</v>
      </c>
      <c r="O72" s="197">
        <f>IF(净值列表!O71="","",净值列表!O72/净值列表!O71-1)</f>
        <v>7.7647287197901704E-4</v>
      </c>
      <c r="P72" s="197">
        <f>IF(净值列表!P71="","",净值列表!P72/净值列表!P71-1)</f>
        <v>0</v>
      </c>
      <c r="Q72" s="197">
        <f>IF(净值列表!Q71="","",净值列表!Q72/净值列表!Q71-1)</f>
        <v>1.0719158058858369E-3</v>
      </c>
      <c r="R72" s="197">
        <f>IF(净值列表!R71="","",净值列表!R72/净值列表!R71-1)</f>
        <v>3.9277297721906912E-4</v>
      </c>
      <c r="S72" s="197">
        <f>IF(净值列表!S71="","",净值列表!S72/净值列表!S71-1)</f>
        <v>3.9451622447961299E-4</v>
      </c>
      <c r="T72" s="197">
        <f>IF(净值列表!T71="","",净值列表!T72/净值列表!T71-1)</f>
        <v>3.9529597786347459E-4</v>
      </c>
      <c r="U72" s="197">
        <f>IF(净值列表!U71="","",净值列表!U72/净值列表!U71-1)</f>
        <v>3.9690414764836923E-4</v>
      </c>
      <c r="V72" s="197">
        <f>IF(净值列表!V71="","",净值列表!V72/净值列表!V71-1)</f>
        <v>3.9627501486028116E-4</v>
      </c>
      <c r="W72" s="197">
        <f>IF(净值列表!W71="","",净值列表!W72/净值列表!W71-1)</f>
        <v>2.9770765108660946E-4</v>
      </c>
      <c r="X72" s="197">
        <f>IF(净值列表!X71="","",净值列表!X72/净值列表!X71-1)</f>
        <v>9.983028850957254E-5</v>
      </c>
      <c r="Y72" s="197">
        <f>IF(净值列表!Y71="","",净值列表!Y72/净值列表!Y71-1)</f>
        <v>4.953928465272206E-4</v>
      </c>
      <c r="Z72" s="197">
        <f>IF(净值列表!Z71="","",净值列表!Z72/净值列表!Z71-1)</f>
        <v>4.0036032429191515E-4</v>
      </c>
      <c r="AA72" s="197">
        <f>IF(净值列表!AA71="","",净值列表!AA72/净值列表!AA71-1)</f>
        <v>2.9883454527346309E-4</v>
      </c>
      <c r="AB72" s="197">
        <f>IF(净值列表!AB71="","",净值列表!AB72/净值列表!AB71-1)</f>
        <v>1.9980019980048169E-4</v>
      </c>
      <c r="AC72" s="197">
        <f>IF(净值列表!AC71="","",净值列表!AC72/净值列表!AC71-1)</f>
        <v>2.9883454527346309E-4</v>
      </c>
      <c r="AD72" s="197">
        <f>IF(净值列表!AD71="","",净值列表!AD72/净值列表!AD71-1)</f>
        <v>1.9036740909956773E-3</v>
      </c>
      <c r="AE72" s="197">
        <f>IF(净值列表!AE71="","",净值列表!AE72/净值列表!AE71-1)</f>
        <v>3.9560874295307968E-4</v>
      </c>
      <c r="AF72" s="197">
        <f>IF(净值列表!AF71="","",净值列表!AF72/净值列表!AF71-1)</f>
        <v>1.1478859766596017E-3</v>
      </c>
      <c r="AG72" s="197">
        <f>IF(净值列表!AG71="","",净值列表!AG72/净值列表!AG71-1)</f>
        <v>2.993115833582749E-4</v>
      </c>
      <c r="AH72" s="197">
        <f>IF(净值列表!AH71="","",净值列表!AH72/净值列表!AH71-1)</f>
        <v>1.9978024173417097E-4</v>
      </c>
      <c r="AI72" s="197">
        <f>IF(净值列表!AI71="","",净值列表!AI72/净值列表!AI71-1)</f>
        <v>9.4188565508135369E-5</v>
      </c>
      <c r="AJ72" s="198">
        <f>IF(净值列表!AJ71="","",净值列表!AJ72/净值列表!AJ71-1)</f>
        <v>1.9625159454439434E-4</v>
      </c>
    </row>
    <row r="73" spans="1:36">
      <c r="A73" s="196" t="s">
        <v>98</v>
      </c>
      <c r="B73" s="197">
        <f>IF(净值列表!B72="","",净值列表!B73/净值列表!B72-1)</f>
        <v>9.4419790388045044E-5</v>
      </c>
      <c r="C73" s="197">
        <f>IF(净值列表!C72="","",净值列表!C73/净值列表!C72-1)</f>
        <v>1.8516803999624187E-4</v>
      </c>
      <c r="D73" s="197">
        <f>IF(净值列表!D72="","",净值列表!D73/净值列表!D72-1)</f>
        <v>9.332711152598705E-5</v>
      </c>
      <c r="E73" s="197">
        <f>IF(净值列表!E72="","",净值列表!E73/净值列表!E72-1)</f>
        <v>1.8788163457017504E-4</v>
      </c>
      <c r="F73" s="197">
        <f>IF(净值列表!F72="","",净值列表!F73/净值列表!F72-1)</f>
        <v>9.6255655019694686E-5</v>
      </c>
      <c r="G73" s="197">
        <f>IF(净值列表!G72="","",净值列表!G73/净值列表!G72-1)</f>
        <v>1.955416503716112E-4</v>
      </c>
      <c r="H73" s="197">
        <f>IF(净值列表!H72="","",净值列表!H73/净值列表!H72-1)</f>
        <v>1.9015021867274662E-4</v>
      </c>
      <c r="I73" s="197">
        <f>IF(净值列表!I72="","",净值列表!I73/净值列表!I72-1)</f>
        <v>9.5748755266189534E-5</v>
      </c>
      <c r="J73" s="197">
        <f>IF(净值列表!J72="","",净值列表!J73/净值列表!J72-1)</f>
        <v>1.92104504850521E-4</v>
      </c>
      <c r="K73" s="197">
        <f>IF(净值列表!K72="","",净值列表!K73/净值列表!K72-1)</f>
        <v>9.6153846153912426E-5</v>
      </c>
      <c r="L73" s="197">
        <f>IF(净值列表!L72="","",净值列表!L73/净值列表!L72-1)</f>
        <v>9.6144601480663283E-5</v>
      </c>
      <c r="M73" s="197">
        <f>IF(净值列表!M72="","",净值列表!M73/净值列表!M72-1)</f>
        <v>9.7021441738620595E-5</v>
      </c>
      <c r="N73" s="197">
        <f>IF(净值列表!N72="","",净值列表!N73/净值列表!N72-1)</f>
        <v>9.725734292942434E-5</v>
      </c>
      <c r="O73" s="197">
        <f>IF(净值列表!O72="","",净值列表!O73/净值列表!O72-1)</f>
        <v>2.9095141111445955E-4</v>
      </c>
      <c r="P73" s="197">
        <f>IF(净值列表!P72="","",净值列表!P73/净值列表!P72-1)</f>
        <v>3.93274997542159E-4</v>
      </c>
      <c r="Q73" s="197">
        <f>IF(净值列表!Q72="","",净值列表!Q73/净值列表!Q72-1)</f>
        <v>3.8937019371165782E-4</v>
      </c>
      <c r="R73" s="197">
        <f>IF(净值列表!R72="","",净值列表!R73/净值列表!R72-1)</f>
        <v>9.8154691794194449E-5</v>
      </c>
      <c r="S73" s="197">
        <f>IF(净值列表!S72="","",净值列表!S73/净值列表!S72-1)</f>
        <v>1.9718032140381148E-4</v>
      </c>
      <c r="T73" s="197">
        <f>IF(净值列表!T72="","",净值列表!T73/净值列表!T72-1)</f>
        <v>2.9635483552303832E-4</v>
      </c>
      <c r="U73" s="197">
        <f>IF(净值列表!U72="","",净值列表!U73/净值列表!U72-1)</f>
        <v>9.9186669311635001E-5</v>
      </c>
      <c r="V73" s="197">
        <f>IF(净值列表!V72="","",净值列表!V73/净值列表!V72-1)</f>
        <v>9.9029510794101938E-5</v>
      </c>
      <c r="W73" s="197">
        <f>IF(净值列表!W72="","",净值列表!W73/净值列表!W72-1)</f>
        <v>2.9761904761893554E-4</v>
      </c>
      <c r="X73" s="197">
        <f>IF(净值列表!X72="","",净值列表!X73/净值列表!X72-1)</f>
        <v>1.9964064683564153E-4</v>
      </c>
      <c r="Y73" s="197">
        <f>IF(净值列表!Y72="","",净值列表!Y73/净值列表!Y72-1)</f>
        <v>1.9805902158842592E-4</v>
      </c>
      <c r="Z73" s="197">
        <f>IF(净值列表!Z72="","",净值列表!Z73/净值列表!Z72-1)</f>
        <v>-2.3011505752876804E-3</v>
      </c>
      <c r="AA73" s="197">
        <f>IF(净值列表!AA72="","",净值列表!AA73/净值列表!AA72-1)</f>
        <v>1.9916351324433812E-4</v>
      </c>
      <c r="AB73" s="197">
        <f>IF(净值列表!AB72="","",净值列表!AB73/净值列表!AB72-1)</f>
        <v>0</v>
      </c>
      <c r="AC73" s="197">
        <f>IF(净值列表!AC72="","",净值列表!AC73/净值列表!AC72-1)</f>
        <v>1.9916351324433812E-4</v>
      </c>
      <c r="AD73" s="197">
        <f>IF(净值列表!AD72="","",净值列表!AD73/净值列表!AD72-1)</f>
        <v>4.7501425042750789E-4</v>
      </c>
      <c r="AE73" s="197">
        <f>IF(净值列表!AE72="","",净值列表!AE73/净值列表!AE72-1)</f>
        <v>0</v>
      </c>
      <c r="AF73" s="197">
        <f>IF(净值列表!AF72="","",净值列表!AF73/净值列表!AF72-1)</f>
        <v>0</v>
      </c>
      <c r="AG73" s="197">
        <f>IF(净值列表!AG72="","",净值列表!AG73/净值列表!AG72-1)</f>
        <v>9.9740674246895367E-5</v>
      </c>
      <c r="AH73" s="197">
        <f>IF(净值列表!AH72="","",净值列表!AH73/净值列表!AH72-1)</f>
        <v>1.9974033756109399E-4</v>
      </c>
      <c r="AI73" s="197">
        <f>IF(净值列表!AI72="","",净值列表!AI73/净值列表!AI72-1)</f>
        <v>0</v>
      </c>
      <c r="AJ73" s="198">
        <f>IF(净值列表!AJ72="","",净值列表!AJ73/净值列表!AJ72-1)</f>
        <v>1.9621308741291088E-4</v>
      </c>
    </row>
    <row r="74" spans="1:36">
      <c r="A74" s="196" t="s">
        <v>4505</v>
      </c>
      <c r="B74" s="197">
        <f>IF(净值列表!B73="","",净值列表!B74/净值列表!B73-1)</f>
        <v>1.8882175226586639E-4</v>
      </c>
      <c r="C74" s="197">
        <f>IF(净值列表!C73="","",净值列表!C74/净值列表!C73-1)</f>
        <v>9.2566879570377125E-5</v>
      </c>
      <c r="D74" s="197">
        <f>IF(净值列表!D73="","",净值列表!D74/净值列表!D73-1)</f>
        <v>9.3318402389019894E-5</v>
      </c>
      <c r="E74" s="197">
        <f>IF(净值列表!E73="","",净值列表!E74/净值列表!E73-1)</f>
        <v>9.3923170846332837E-5</v>
      </c>
      <c r="F74" s="197">
        <f>IF(净值列表!F73="","",净值列表!F74/净值列表!F73-1)</f>
        <v>-1.9249278152067006E-4</v>
      </c>
      <c r="G74" s="197">
        <f>IF(净值列表!G73="","",净值列表!G74/净值列表!G73-1)</f>
        <v>9.7751710654847557E-5</v>
      </c>
      <c r="H74" s="197">
        <f>IF(净值列表!H73="","",净值列表!H74/净值列表!H73-1)</f>
        <v>0</v>
      </c>
      <c r="I74" s="197">
        <f>IF(净值列表!I73="","",净值列表!I74/净值列表!I73-1)</f>
        <v>9.5739588319654345E-5</v>
      </c>
      <c r="J74" s="197">
        <f>IF(净值列表!J73="","",净值列表!J74/净值列表!J73-1)</f>
        <v>9.6033803899109316E-5</v>
      </c>
      <c r="K74" s="197">
        <f>IF(净值列表!K73="","",净值列表!K74/净值列表!K73-1)</f>
        <v>9.6144601480663283E-5</v>
      </c>
      <c r="L74" s="197">
        <f>IF(净值列表!L73="","",净值列表!L74/净值列表!L73-1)</f>
        <v>3.8454143433952481E-4</v>
      </c>
      <c r="M74" s="197">
        <f>IF(净值列表!M73="","",净值列表!M74/净值列表!M73-1)</f>
        <v>1.9402405898327757E-4</v>
      </c>
      <c r="N74" s="197">
        <f>IF(净值列表!N73="","",净值列表!N74/净值列表!N73-1)</f>
        <v>1.944957697170846E-4</v>
      </c>
      <c r="O74" s="197">
        <f>IF(净值列表!O73="","",净值列表!O74/净值列表!O73-1)</f>
        <v>3.8782237735102143E-4</v>
      </c>
      <c r="P74" s="197">
        <f>IF(净值列表!P73="","",净值列表!P74/净值列表!P73-1)</f>
        <v>9.8280098280056905E-5</v>
      </c>
      <c r="Q74" s="197">
        <f>IF(净值列表!Q73="","",净值列表!Q74/净值列表!Q73-1)</f>
        <v>1.9460932178638757E-4</v>
      </c>
      <c r="R74" s="197">
        <f>IF(净值列表!R73="","",净值列表!R74/净值列表!R73-1)</f>
        <v>9.8145058396337248E-5</v>
      </c>
      <c r="S74" s="197">
        <f>IF(净值列表!S73="","",净值列表!S74/净值列表!S73-1)</f>
        <v>1.9714144898963504E-4</v>
      </c>
      <c r="T74" s="197">
        <f>IF(净值列表!T73="","",净值列表!T74/净值列表!T73-1)</f>
        <v>2.9626703535456933E-4</v>
      </c>
      <c r="U74" s="197">
        <f>IF(净值列表!U73="","",净值列表!U74/净值列表!U73-1)</f>
        <v>9.9176832291991701E-5</v>
      </c>
      <c r="V74" s="197">
        <f>IF(净值列表!V73="","",净值列表!V74/净值列表!V73-1)</f>
        <v>9.9019704921321505E-5</v>
      </c>
      <c r="W74" s="197">
        <f>IF(净值列表!W73="","",净值列表!W74/净值列表!W73-1)</f>
        <v>9.9176832291991701E-5</v>
      </c>
      <c r="X74" s="197">
        <f>IF(净值列表!X73="","",净值列表!X74/净值列表!X73-1)</f>
        <v>0</v>
      </c>
      <c r="Y74" s="197">
        <f>IF(净值列表!Y73="","",净值列表!Y74/净值列表!Y73-1)</f>
        <v>9.9009900990099098E-5</v>
      </c>
      <c r="Z74" s="197">
        <f>IF(净值列表!Z73="","",净值列表!Z74/净值列表!Z73-1)</f>
        <v>1.103088648215067E-3</v>
      </c>
      <c r="AA74" s="197">
        <f>IF(净值列表!AA73="","",净值列表!AA74/净值列表!AA73-1)</f>
        <v>9.9561927518809767E-5</v>
      </c>
      <c r="AB74" s="197">
        <f>IF(净值列表!AB73="","",净值列表!AB74/净值列表!AB73-1)</f>
        <v>9.9880143827446588E-5</v>
      </c>
      <c r="AC74" s="197">
        <f>IF(净值列表!AC73="","",净值列表!AC74/净值列表!AC73-1)</f>
        <v>9.9561927518809767E-5</v>
      </c>
      <c r="AD74" s="197">
        <f>IF(净值列表!AD73="","",净值列表!AD74/净值列表!AD73-1)</f>
        <v>0</v>
      </c>
      <c r="AE74" s="197">
        <f>IF(净值列表!AE73="","",净值列表!AE74/净值列表!AE73-1)</f>
        <v>0</v>
      </c>
      <c r="AF74" s="197">
        <f>IF(净值列表!AF73="","",净值列表!AF74/净值列表!AF73-1)</f>
        <v>9.5547487101099726E-4</v>
      </c>
      <c r="AG74" s="197">
        <f>IF(净值列表!AG73="","",净值列表!AG74/净值列表!AG73-1)</f>
        <v>9.9730727036950739E-5</v>
      </c>
      <c r="AH74" s="197">
        <f>IF(净值列表!AH73="","",净值列表!AH74/净值列表!AH73-1)</f>
        <v>9.9850224662967335E-5</v>
      </c>
      <c r="AI74" s="197">
        <f>IF(净值列表!AI73="","",净值列表!AI74/净值列表!AI73-1)</f>
        <v>9.4179694857698948E-5</v>
      </c>
      <c r="AJ74" s="198">
        <f>IF(净值列表!AJ73="","",净值列表!AJ74/净值列表!AJ73-1)</f>
        <v>1.9617459538978643E-4</v>
      </c>
    </row>
    <row r="75" spans="1:36">
      <c r="A75" s="196" t="s">
        <v>4506</v>
      </c>
      <c r="B75" s="197">
        <f>IF(净值列表!B74="","",净值列表!B75/净值列表!B74-1)</f>
        <v>1.8878610534289741E-4</v>
      </c>
      <c r="C75" s="197">
        <f>IF(净值列表!C74="","",净值列表!C75/净值列表!C74-1)</f>
        <v>1.8511662347275859E-4</v>
      </c>
      <c r="D75" s="197">
        <f>IF(净值列表!D74="","",净值列表!D75/净值列表!D74-1)</f>
        <v>-9.3309694877308225E-5</v>
      </c>
      <c r="E75" s="197">
        <f>IF(净值列表!E74="","",净值列表!E75/净值列表!E74-1)</f>
        <v>1.8782870022526765E-4</v>
      </c>
      <c r="F75" s="197">
        <f>IF(净值列表!F74="","",净值列表!F75/净值列表!F74-1)</f>
        <v>1.925298421254773E-4</v>
      </c>
      <c r="G75" s="197">
        <f>IF(净值列表!G74="","",净值列表!G75/净值列表!G74-1)</f>
        <v>1.954843123841421E-4</v>
      </c>
      <c r="H75" s="197">
        <f>IF(净值列表!H74="","",净值列表!H75/净值列表!H74-1)</f>
        <v>1.9011406844104961E-4</v>
      </c>
      <c r="I75" s="197">
        <f>IF(净值列表!I74="","",净值列表!I75/净值列表!I74-1)</f>
        <v>9.5730423128381759E-5</v>
      </c>
      <c r="J75" s="197">
        <f>IF(净值列表!J74="","",净值列表!J75/净值列表!J74-1)</f>
        <v>9.6024582292963956E-5</v>
      </c>
      <c r="K75" s="197">
        <f>IF(净值列表!K74="","",净值列表!K75/净值列表!K74-1)</f>
        <v>9.6135358584881203E-5</v>
      </c>
      <c r="L75" s="197">
        <f>IF(净值列表!L74="","",净值列表!L75/净值列表!L74-1)</f>
        <v>1.92196809532863E-4</v>
      </c>
      <c r="M75" s="197">
        <f>IF(净值列表!M74="","",净值列表!M75/净值列表!M74-1)</f>
        <v>9.6993210475293523E-5</v>
      </c>
      <c r="N75" s="197">
        <f>IF(净值列表!N74="","",净值列表!N75/净值列表!N74-1)</f>
        <v>9.7228974234253585E-5</v>
      </c>
      <c r="O75" s="197">
        <f>IF(净值列表!O74="","",净值列表!O75/净值列表!O74-1)</f>
        <v>3.876720294631042E-4</v>
      </c>
      <c r="P75" s="197">
        <f>IF(净值列表!P74="","",净值列表!P75/净值列表!P74-1)</f>
        <v>0</v>
      </c>
      <c r="Q75" s="197">
        <f>IF(净值列表!Q74="","",净值列表!Q75/净值列表!Q74-1)</f>
        <v>3.8914291273473012E-4</v>
      </c>
      <c r="R75" s="197">
        <f>IF(净值列表!R74="","",净值列表!R75/净值列表!R74-1)</f>
        <v>1.9627085377837972E-4</v>
      </c>
      <c r="S75" s="197">
        <f>IF(净值列表!S74="","",净值列表!S75/净值列表!S74-1)</f>
        <v>1.9710259189897883E-4</v>
      </c>
      <c r="T75" s="197">
        <f>IF(净值列表!T74="","",净值列表!T75/净值列表!T74-1)</f>
        <v>1.9745285813010938E-4</v>
      </c>
      <c r="U75" s="197">
        <f>IF(净值列表!U74="","",净值列表!U75/净值列表!U74-1)</f>
        <v>1.9833399444668665E-4</v>
      </c>
      <c r="V75" s="197">
        <f>IF(净值列表!V74="","",净值列表!V75/净值列表!V74-1)</f>
        <v>1.980198019801982E-4</v>
      </c>
      <c r="W75" s="197">
        <f>IF(净值列表!W74="","",净值列表!W75/净值列表!W74-1)</f>
        <v>1.9833399444668665E-4</v>
      </c>
      <c r="X75" s="197">
        <f>IF(净值列表!X74="","",净值列表!X75/净值列表!X74-1)</f>
        <v>9.9800399201654955E-5</v>
      </c>
      <c r="Y75" s="197">
        <f>IF(净值列表!Y74="","",净值列表!Y75/净值列表!Y74-1)</f>
        <v>2.9700029700019392E-4</v>
      </c>
      <c r="Z75" s="197">
        <f>IF(净值列表!Z74="","",净值列表!Z75/净值列表!Z74-1)</f>
        <v>1.1018731844134599E-3</v>
      </c>
      <c r="AA75" s="197">
        <f>IF(净值列表!AA74="","",净值列表!AA75/净值列表!AA74-1)</f>
        <v>1.9910403185652292E-4</v>
      </c>
      <c r="AB75" s="197">
        <f>IF(净值列表!AB74="","",净值列表!AB75/净值列表!AB74-1)</f>
        <v>9.987016878065802E-5</v>
      </c>
      <c r="AC75" s="197">
        <f>IF(净值列表!AC74="","",净值列表!AC75/净值列表!AC74-1)</f>
        <v>1.9910403185652292E-4</v>
      </c>
      <c r="AD75" s="197">
        <f>IF(净值列表!AD74="","",净值列表!AD75/净值列表!AD74-1)</f>
        <v>1.8991548760793897E-4</v>
      </c>
      <c r="AE75" s="197">
        <f>IF(净值列表!AE74="","",净值列表!AE75/净值列表!AE74-1)</f>
        <v>2.9658922392483689E-4</v>
      </c>
      <c r="AF75" s="197">
        <f>IF(净值列表!AF74="","",净值列表!AF75/净值列表!AF74-1)</f>
        <v>4.7728140511638095E-4</v>
      </c>
      <c r="AG75" s="197">
        <f>IF(净值列表!AG74="","",净值列表!AG75/净值列表!AG74-1)</f>
        <v>1.9944156362172727E-4</v>
      </c>
      <c r="AH75" s="197">
        <f>IF(净值列表!AH74="","",净值列表!AH75/净值列表!AH74-1)</f>
        <v>1.9968051118213204E-4</v>
      </c>
      <c r="AI75" s="197">
        <f>IF(净值列表!AI74="","",净值列表!AI75/净值列表!AI74-1)</f>
        <v>2.8251247763444454E-4</v>
      </c>
      <c r="AJ75" s="198">
        <f>IF(净值列表!AJ74="","",净值列表!AJ75/净值列表!AJ74-1)</f>
        <v>1.9613611846613921E-4</v>
      </c>
    </row>
    <row r="76" spans="1:36">
      <c r="A76" s="196" t="s">
        <v>4507</v>
      </c>
      <c r="B76" s="197">
        <f>IF(净值列表!B75="","",净值列表!B76/净值列表!B75-1)</f>
        <v>9.4375235938137791E-5</v>
      </c>
      <c r="C76" s="197">
        <f>IF(净值列表!C75="","",净值列表!C76/净值列表!C75-1)</f>
        <v>2.7762354247640175E-4</v>
      </c>
      <c r="D76" s="197">
        <f>IF(净值列表!D75="","",净值列表!D76/净值列表!D75-1)</f>
        <v>0</v>
      </c>
      <c r="E76" s="197">
        <f>IF(净值列表!E75="","",净值列表!E76/净值列表!E75-1)</f>
        <v>9.3896713615038152E-5</v>
      </c>
      <c r="F76" s="197">
        <f>IF(净值列表!F75="","",净值列表!F76/净值列表!F75-1)</f>
        <v>9.6246390760335032E-5</v>
      </c>
      <c r="G76" s="197">
        <f>IF(净值列表!G75="","",净值列表!G76/净值列表!G75-1)</f>
        <v>9.772305286825933E-5</v>
      </c>
      <c r="H76" s="197">
        <f>IF(净值列表!H75="","",净值列表!H76/净值列表!H75-1)</f>
        <v>-9.5038965976068646E-5</v>
      </c>
      <c r="I76" s="197">
        <f>IF(净值列表!I75="","",净值列表!I76/净值列表!I75-1)</f>
        <v>9.572125969170564E-5</v>
      </c>
      <c r="J76" s="197">
        <f>IF(净值列表!J75="","",净值列表!J76/净值列表!J75-1)</f>
        <v>1.9203072491591477E-4</v>
      </c>
      <c r="K76" s="197">
        <f>IF(净值列表!K75="","",净值列表!K76/净值列表!K75-1)</f>
        <v>9.6126117466122096E-5</v>
      </c>
      <c r="L76" s="197">
        <f>IF(净值列表!L75="","",净值列表!L76/净值列表!L75-1)</f>
        <v>9.6079938508797369E-5</v>
      </c>
      <c r="M76" s="197">
        <f>IF(净值列表!M75="","",净值列表!M76/净值列表!M75-1)</f>
        <v>9.6983803704819849E-5</v>
      </c>
      <c r="N76" s="197">
        <f>IF(净值列表!N75="","",净值列表!N76/净值列表!N75-1)</f>
        <v>9.7219521679958731E-5</v>
      </c>
      <c r="O76" s="197">
        <f>IF(净值列表!O75="","",净值列表!O76/净值列表!O75-1)</f>
        <v>9.6880449525382772E-5</v>
      </c>
      <c r="P76" s="197">
        <f>IF(净值列表!P75="","",净值列表!P76/净值列表!P75-1)</f>
        <v>9.8270440251457813E-5</v>
      </c>
      <c r="Q76" s="197">
        <f>IF(净值列表!Q75="","",净值列表!Q76/净值列表!Q75-1)</f>
        <v>9.7247884858431277E-5</v>
      </c>
      <c r="R76" s="197">
        <f>IF(净值列表!R75="","",净值列表!R76/净值列表!R75-1)</f>
        <v>9.8116169544804066E-5</v>
      </c>
      <c r="S76" s="197">
        <f>IF(净值列表!S75="","",净值列表!S76/净值列表!S75-1)</f>
        <v>1.9706375012318311E-4</v>
      </c>
      <c r="T76" s="197">
        <f>IF(净值列表!T75="","",净值列表!T76/净值列表!T75-1)</f>
        <v>9.8706939098081037E-5</v>
      </c>
      <c r="U76" s="197">
        <f>IF(净值列表!U75="","",净值列表!U76/净值列表!U75-1)</f>
        <v>9.9147332936810884E-5</v>
      </c>
      <c r="V76" s="197">
        <f>IF(净值列表!V75="","",净值列表!V76/净值列表!V75-1)</f>
        <v>9.8990298950774047E-5</v>
      </c>
      <c r="W76" s="197">
        <f>IF(净值列表!W75="","",净值列表!W76/净值列表!W75-1)</f>
        <v>1.9829466587339972E-4</v>
      </c>
      <c r="X76" s="197">
        <f>IF(净值列表!X75="","",净值列表!X76/净值列表!X75-1)</f>
        <v>9.9790440075908649E-5</v>
      </c>
      <c r="Y76" s="197">
        <f>IF(净值列表!Y75="","",净值列表!Y76/净值列表!Y75-1)</f>
        <v>2.969121140141695E-4</v>
      </c>
      <c r="Z76" s="197">
        <f>IF(净值列表!Z75="","",净值列表!Z76/净值列表!Z75-1)</f>
        <v>1.1006603962377959E-3</v>
      </c>
      <c r="AA76" s="197">
        <f>IF(净值列表!AA75="","",净值列表!AA76/净值列表!AA75-1)</f>
        <v>9.9532198666318905E-5</v>
      </c>
      <c r="AB76" s="197">
        <f>IF(净值列表!AB75="","",净值列表!AB76/净值列表!AB75-1)</f>
        <v>9.9860195726053647E-5</v>
      </c>
      <c r="AC76" s="197">
        <f>IF(净值列表!AC75="","",净值列表!AC76/净值列表!AC75-1)</f>
        <v>9.9532198666318905E-5</v>
      </c>
      <c r="AD76" s="197">
        <f>IF(净值列表!AD75="","",净值列表!AD76/净值列表!AD75-1)</f>
        <v>-9.4939713282005123E-5</v>
      </c>
      <c r="AE76" s="197">
        <f>IF(净值列表!AE75="","",净值列表!AE76/净值列表!AE75-1)</f>
        <v>0</v>
      </c>
      <c r="AF76" s="197">
        <f>IF(净值列表!AF75="","",净值列表!AF76/净值列表!AF75-1)</f>
        <v>-2.8623222974899498E-4</v>
      </c>
      <c r="AG76" s="197">
        <f>IF(净值列表!AG75="","",净值列表!AG76/净值列表!AG75-1)</f>
        <v>1.9940179461630514E-4</v>
      </c>
      <c r="AH76" s="197">
        <f>IF(净值列表!AH75="","",净值列表!AH76/净值列表!AH75-1)</f>
        <v>1.9964064683564153E-4</v>
      </c>
      <c r="AI76" s="197">
        <f>IF(净值列表!AI75="","",净值列表!AI76/净值列表!AI75-1)</f>
        <v>3.7657691583503627E-4</v>
      </c>
      <c r="AJ76" s="198">
        <f>IF(净值列表!AJ75="","",净值列表!AJ76/净值列表!AJ75-1)</f>
        <v>1.9609765663308742E-4</v>
      </c>
    </row>
    <row r="77" spans="1:36">
      <c r="A77" s="196" t="s">
        <v>4508</v>
      </c>
      <c r="B77" s="197">
        <f>IF(净值列表!B76="","",净值列表!B77/净值列表!B76-1)</f>
        <v>0</v>
      </c>
      <c r="C77" s="197">
        <f>IF(净值列表!C76="","",净值列表!C77/净值列表!C76-1)</f>
        <v>0</v>
      </c>
      <c r="D77" s="197">
        <f>IF(净值列表!D76="","",净值列表!D77/净值列表!D76-1)</f>
        <v>0</v>
      </c>
      <c r="E77" s="197">
        <f>IF(净值列表!E76="","",净值列表!E77/净值列表!E76-1)</f>
        <v>0</v>
      </c>
      <c r="F77" s="197">
        <f>IF(净值列表!F76="","",净值列表!F77/净值列表!F76-1)</f>
        <v>0</v>
      </c>
      <c r="G77" s="197">
        <f>IF(净值列表!G76="","",净值列表!G77/净值列表!G76-1)</f>
        <v>0</v>
      </c>
      <c r="H77" s="197">
        <f>IF(净值列表!H76="","",净值列表!H77/净值列表!H76-1)</f>
        <v>0</v>
      </c>
      <c r="I77" s="197">
        <f>IF(净值列表!I76="","",净值列表!I77/净值列表!I76-1)</f>
        <v>0</v>
      </c>
      <c r="J77" s="197">
        <f>IF(净值列表!J76="","",净值列表!J77/净值列表!J76-1)</f>
        <v>0</v>
      </c>
      <c r="K77" s="197">
        <f>IF(净值列表!K76="","",净值列表!K77/净值列表!K76-1)</f>
        <v>0</v>
      </c>
      <c r="L77" s="197">
        <f>IF(净值列表!L76="","",净值列表!L77/净值列表!L76-1)</f>
        <v>9.6070708041073871E-5</v>
      </c>
      <c r="M77" s="197">
        <f>IF(净值列表!M76="","",净值列表!M77/净值列表!M76-1)</f>
        <v>0</v>
      </c>
      <c r="N77" s="197">
        <f>IF(净值列表!N76="","",净值列表!N77/净值列表!N76-1)</f>
        <v>0</v>
      </c>
      <c r="O77" s="197">
        <f>IF(净值列表!O76="","",净值列表!O77/净值列表!O76-1)</f>
        <v>0</v>
      </c>
      <c r="P77" s="197">
        <f>IF(净值列表!P76="","",净值列表!P77/净值列表!P76-1)</f>
        <v>0</v>
      </c>
      <c r="Q77" s="197">
        <f>IF(净值列表!Q76="","",净值列表!Q77/净值列表!Q76-1)</f>
        <v>9.7238428627077766E-5</v>
      </c>
      <c r="R77" s="197">
        <f>IF(净值列表!R76="","",净值列表!R77/净值列表!R76-1)</f>
        <v>0</v>
      </c>
      <c r="S77" s="197">
        <f>IF(净值列表!S76="","",净值列表!S77/净值列表!S76-1)</f>
        <v>0</v>
      </c>
      <c r="T77" s="197">
        <f>IF(净值列表!T76="","",净值列表!T77/净值列表!T76-1)</f>
        <v>0</v>
      </c>
      <c r="U77" s="197">
        <f>IF(净值列表!U76="","",净值列表!U77/净值列表!U76-1)</f>
        <v>0</v>
      </c>
      <c r="V77" s="197">
        <f>IF(净值列表!V76="","",净值列表!V77/净值列表!V76-1)</f>
        <v>0</v>
      </c>
      <c r="W77" s="197">
        <f>IF(净值列表!W76="","",净值列表!W77/净值列表!W76-1)</f>
        <v>0</v>
      </c>
      <c r="X77" s="197">
        <f>IF(净值列表!X76="","",净值列表!X77/净值列表!X76-1)</f>
        <v>9.9780482937461557E-5</v>
      </c>
      <c r="Y77" s="197">
        <f>IF(净值列表!Y76="","",净值列表!Y77/净值列表!Y76-1)</f>
        <v>0</v>
      </c>
      <c r="Z77" s="197">
        <f>IF(净值列表!Z76="","",净值列表!Z77/净值列表!Z76-1)</f>
        <v>0</v>
      </c>
      <c r="AA77" s="197">
        <f>IF(净值列表!AA76="","",净值列表!AA77/净值列表!AA76-1)</f>
        <v>0</v>
      </c>
      <c r="AB77" s="197">
        <f>IF(净值列表!AB76="","",净值列表!AB77/净值列表!AB76-1)</f>
        <v>0</v>
      </c>
      <c r="AC77" s="197">
        <f>IF(净值列表!AC76="","",净值列表!AC77/净值列表!AC76-1)</f>
        <v>0</v>
      </c>
      <c r="AD77" s="197">
        <f>IF(净值列表!AD76="","",净值列表!AD77/净值列表!AD76-1)</f>
        <v>0</v>
      </c>
      <c r="AE77" s="197">
        <f>IF(净值列表!AE76="","",净值列表!AE77/净值列表!AE76-1)</f>
        <v>9.883376161301527E-5</v>
      </c>
      <c r="AF77" s="197">
        <f>IF(净值列表!AF76="","",净值列表!AF77/净值列表!AF76-1)</f>
        <v>0</v>
      </c>
      <c r="AG77" s="197">
        <f>IF(净值列表!AG76="","",净值列表!AG77/净值列表!AG76-1)</f>
        <v>0</v>
      </c>
      <c r="AH77" s="197">
        <f>IF(净值列表!AH76="","",净值列表!AH77/净值列表!AH76-1)</f>
        <v>0</v>
      </c>
      <c r="AI77" s="197">
        <f>IF(净值列表!AI76="","",净值列表!AI77/净值列表!AI76-1)</f>
        <v>0</v>
      </c>
      <c r="AJ77" s="198">
        <f>IF(净值列表!AJ76="","",净值列表!AJ77/净值列表!AJ76-1)</f>
        <v>1.9605920988130521E-4</v>
      </c>
    </row>
    <row r="78" spans="1:36">
      <c r="A78" s="196" t="s">
        <v>4509</v>
      </c>
      <c r="B78" s="197">
        <f>IF(净值列表!B77="","",净值列表!B78/净值列表!B77-1)</f>
        <v>0</v>
      </c>
      <c r="C78" s="197">
        <f>IF(净值列表!C77="","",净值列表!C78/净值列表!C77-1)</f>
        <v>0</v>
      </c>
      <c r="D78" s="197">
        <f>IF(净值列表!D77="","",净值列表!D78/净值列表!D77-1)</f>
        <v>0</v>
      </c>
      <c r="E78" s="197">
        <f>IF(净值列表!E77="","",净值列表!E78/净值列表!E77-1)</f>
        <v>0</v>
      </c>
      <c r="F78" s="197">
        <f>IF(净值列表!F77="","",净值列表!F78/净值列表!F77-1)</f>
        <v>0</v>
      </c>
      <c r="G78" s="197">
        <f>IF(净值列表!G77="","",净值列表!G78/净值列表!G77-1)</f>
        <v>0</v>
      </c>
      <c r="H78" s="197">
        <f>IF(净值列表!H77="","",净值列表!H78/净值列表!H77-1)</f>
        <v>0</v>
      </c>
      <c r="I78" s="197">
        <f>IF(净值列表!I77="","",净值列表!I78/净值列表!I77-1)</f>
        <v>0</v>
      </c>
      <c r="J78" s="197">
        <f>IF(净值列表!J77="","",净值列表!J78/净值列表!J77-1)</f>
        <v>0</v>
      </c>
      <c r="K78" s="197">
        <f>IF(净值列表!K77="","",净值列表!K78/净值列表!K77-1)</f>
        <v>0</v>
      </c>
      <c r="L78" s="197">
        <f>IF(净值列表!L77="","",净值列表!L78/净值列表!L77-1)</f>
        <v>1.9212295869364127E-4</v>
      </c>
      <c r="M78" s="197">
        <f>IF(净值列表!M77="","",净值列表!M78/净值列表!M77-1)</f>
        <v>0</v>
      </c>
      <c r="N78" s="197">
        <f>IF(净值列表!N77="","",净值列表!N78/净值列表!N77-1)</f>
        <v>0</v>
      </c>
      <c r="O78" s="197">
        <f>IF(净值列表!O77="","",净值列表!O78/净值列表!O77-1)</f>
        <v>0</v>
      </c>
      <c r="P78" s="197">
        <f>IF(净值列表!P77="","",净值列表!P78/净值列表!P77-1)</f>
        <v>0</v>
      </c>
      <c r="Q78" s="197">
        <f>IF(净值列表!Q77="","",净值列表!Q78/净值列表!Q77-1)</f>
        <v>1.9445794846872921E-4</v>
      </c>
      <c r="R78" s="197">
        <f>IF(净值列表!R77="","",净值列表!R78/净值列表!R77-1)</f>
        <v>0</v>
      </c>
      <c r="S78" s="197">
        <f>IF(净值列表!S77="","",净值列表!S78/净值列表!S77-1)</f>
        <v>0</v>
      </c>
      <c r="T78" s="197">
        <f>IF(净值列表!T77="","",净值列表!T78/净值列表!T77-1)</f>
        <v>0</v>
      </c>
      <c r="U78" s="197">
        <f>IF(净值列表!U77="","",净值列表!U78/净值列表!U77-1)</f>
        <v>0</v>
      </c>
      <c r="V78" s="197">
        <f>IF(净值列表!V77="","",净值列表!V78/净值列表!V77-1)</f>
        <v>0</v>
      </c>
      <c r="W78" s="197">
        <f>IF(净值列表!W77="","",净值列表!W78/净值列表!W77-1)</f>
        <v>0</v>
      </c>
      <c r="X78" s="197">
        <f>IF(净值列表!X77="","",净值列表!X78/净值列表!X77-1)</f>
        <v>0</v>
      </c>
      <c r="Y78" s="197">
        <f>IF(净值列表!Y77="","",净值列表!Y78/净值列表!Y77-1)</f>
        <v>0</v>
      </c>
      <c r="Z78" s="197">
        <f>IF(净值列表!Z77="","",净值列表!Z78/净值列表!Z77-1)</f>
        <v>0</v>
      </c>
      <c r="AA78" s="197">
        <f>IF(净值列表!AA77="","",净值列表!AA78/净值列表!AA77-1)</f>
        <v>0</v>
      </c>
      <c r="AB78" s="197">
        <f>IF(净值列表!AB77="","",净值列表!AB78/净值列表!AB77-1)</f>
        <v>9.9850224662967335E-5</v>
      </c>
      <c r="AC78" s="197">
        <f>IF(净值列表!AC77="","",净值列表!AC78/净值列表!AC77-1)</f>
        <v>0</v>
      </c>
      <c r="AD78" s="197">
        <f>IF(净值列表!AD77="","",净值列表!AD78/净值列表!AD77-1)</f>
        <v>0</v>
      </c>
      <c r="AE78" s="197">
        <f>IF(净值列表!AE77="","",净值列表!AE78/净值列表!AE77-1)</f>
        <v>1.9764798893162627E-4</v>
      </c>
      <c r="AF78" s="197">
        <f>IF(净值列表!AF77="","",净值列表!AF78/净值列表!AF77-1)</f>
        <v>0</v>
      </c>
      <c r="AG78" s="197">
        <f>IF(净值列表!AG77="","",净值列表!AG78/净值列表!AG77-1)</f>
        <v>0</v>
      </c>
      <c r="AH78" s="197">
        <f>IF(净值列表!AH77="","",净值列表!AH78/净值列表!AH77-1)</f>
        <v>0</v>
      </c>
      <c r="AI78" s="197">
        <f>IF(净值列表!AI77="","",净值列表!AI78/净值列表!AI77-1)</f>
        <v>0</v>
      </c>
      <c r="AJ78" s="198">
        <f>IF(净值列表!AJ77="","",净值列表!AJ78/净值列表!AJ77-1)</f>
        <v>1.9602077820257691E-4</v>
      </c>
    </row>
    <row r="79" spans="1:36">
      <c r="A79" s="196" t="s">
        <v>4510</v>
      </c>
      <c r="B79" s="197">
        <f>IF(净值列表!B78="","",净值列表!B79/净值列表!B78-1)</f>
        <v>2.8309899028022834E-4</v>
      </c>
      <c r="C79" s="197">
        <f>IF(净值列表!C78="","",净值列表!C79/净值列表!C78-1)</f>
        <v>2.7754648903677293E-4</v>
      </c>
      <c r="D79" s="197">
        <f>IF(净值列表!D78="","",净值列表!D79/净值列表!D78-1)</f>
        <v>4.6659201194465538E-4</v>
      </c>
      <c r="E79" s="197">
        <f>IF(净值列表!E78="","",净值列表!E79/净值列表!E78-1)</f>
        <v>2.8166369354987175E-4</v>
      </c>
      <c r="F79" s="197">
        <f>IF(净值列表!F78="","",净值列表!F79/净值列表!F78-1)</f>
        <v>2.8871138485242476E-4</v>
      </c>
      <c r="G79" s="197">
        <f>IF(净值列表!G78="","",净值列表!G79/净值列表!G78-1)</f>
        <v>1.9542700801244983E-4</v>
      </c>
      <c r="H79" s="197">
        <f>IF(净值列表!H78="","",净值列表!H79/净值列表!H78-1)</f>
        <v>2.8514399771872867E-4</v>
      </c>
      <c r="I79" s="197">
        <f>IF(净值列表!I78="","",净值列表!I79/净值列表!I78-1)</f>
        <v>3.828483920367276E-4</v>
      </c>
      <c r="J79" s="197">
        <f>IF(净值列表!J78="","",净值列表!J79/净值列表!J78-1)</f>
        <v>3.8398771239323004E-4</v>
      </c>
      <c r="K79" s="197">
        <f>IF(净值列表!K78="","",净值列表!K79/净值列表!K78-1)</f>
        <v>3.8446751249510136E-4</v>
      </c>
      <c r="L79" s="197">
        <f>IF(净值列表!L78="","",净值列表!L79/净值列表!L78-1)</f>
        <v>5.7625816365747262E-4</v>
      </c>
      <c r="M79" s="197">
        <f>IF(净值列表!M78="","",净值列表!M79/净值列表!M78-1)</f>
        <v>3.8789759503510268E-4</v>
      </c>
      <c r="N79" s="197">
        <f>IF(净值列表!N78="","",净值列表!N79/净值列表!N78-1)</f>
        <v>2.9163021288991509E-4</v>
      </c>
      <c r="O79" s="197">
        <f>IF(净值列表!O78="","",净值列表!O79/净值列表!O78-1)</f>
        <v>8.7183958151682006E-4</v>
      </c>
      <c r="P79" s="197">
        <f>IF(净值列表!P78="","",净值列表!P79/净值列表!P78-1)</f>
        <v>2.9478235236313211E-4</v>
      </c>
      <c r="Q79" s="197">
        <f>IF(净值列表!Q78="","",净值列表!Q79/净值列表!Q78-1)</f>
        <v>7.7768056770688432E-4</v>
      </c>
      <c r="R79" s="197">
        <f>IF(净值列表!R78="","",净值列表!R79/净值列表!R78-1)</f>
        <v>3.9242617482582176E-4</v>
      </c>
      <c r="S79" s="197">
        <f>IF(净值列表!S78="","",净值列表!S79/净值列表!S78-1)</f>
        <v>3.9404984730584403E-4</v>
      </c>
      <c r="T79" s="197">
        <f>IF(净值列表!T78="","",净值列表!T79/净值列表!T78-1)</f>
        <v>2.9609159099885929E-4</v>
      </c>
      <c r="U79" s="197">
        <f>IF(净值列表!U78="","",净值列表!U79/净值列表!U78-1)</f>
        <v>2.9741251115300571E-4</v>
      </c>
      <c r="V79" s="197">
        <f>IF(净值列表!V78="","",净值列表!V79/净值列表!V78-1)</f>
        <v>3.9592200336535655E-4</v>
      </c>
      <c r="W79" s="197">
        <f>IF(净值列表!W78="","",净值列表!W79/净值列表!W78-1)</f>
        <v>2.9738302934201322E-4</v>
      </c>
      <c r="X79" s="197">
        <f>IF(净值列表!X78="","",净值列表!X79/净值列表!X78-1)</f>
        <v>9.9770527786091634E-5</v>
      </c>
      <c r="Y79" s="197">
        <f>IF(净值列表!Y78="","",净值列表!Y79/净值列表!Y78-1)</f>
        <v>5.936479667558725E-4</v>
      </c>
      <c r="Z79" s="197">
        <f>IF(净值列表!Z78="","",净值列表!Z79/净值列表!Z78-1)</f>
        <v>9.9950024987416342E-5</v>
      </c>
      <c r="AA79" s="197">
        <f>IF(净值列表!AA78="","",净值列表!AA79/净值列表!AA78-1)</f>
        <v>2.9856687898099921E-4</v>
      </c>
      <c r="AB79" s="197">
        <f>IF(净值列表!AB78="","",净值列表!AB79/净值列表!AB78-1)</f>
        <v>1.9968051118213204E-4</v>
      </c>
      <c r="AC79" s="197">
        <f>IF(净值列表!AC78="","",净值列表!AC79/净值列表!AC78-1)</f>
        <v>2.9856687898099921E-4</v>
      </c>
      <c r="AD79" s="197">
        <f>IF(净值列表!AD78="","",净值列表!AD79/净值列表!AD78-1)</f>
        <v>1.3292821876187411E-3</v>
      </c>
      <c r="AE79" s="197">
        <f>IF(净值列表!AE78="","",净值列表!AE79/净值列表!AE78-1)</f>
        <v>4.9402232980932936E-4</v>
      </c>
      <c r="AF79" s="197">
        <f>IF(净值列表!AF78="","",净值列表!AF79/净值列表!AF78-1)</f>
        <v>4.0083985493415408E-3</v>
      </c>
      <c r="AG79" s="197">
        <f>IF(净值列表!AG78="","",净值列表!AG79/净值列表!AG78-1)</f>
        <v>6.9776714513558602E-4</v>
      </c>
      <c r="AH79" s="197">
        <f>IF(净值列表!AH78="","",净值列表!AH79/净值列表!AH78-1)</f>
        <v>5.9880239520948564E-4</v>
      </c>
      <c r="AI79" s="197">
        <f>IF(净值列表!AI78="","",净值列表!AI79/净值列表!AI78-1)</f>
        <v>4.7054394880485795E-4</v>
      </c>
      <c r="AJ79" s="198">
        <f>IF(净值列表!AJ78="","",净值列表!AJ79/净值列表!AJ78-1)</f>
        <v>1.959823615873546E-4</v>
      </c>
    </row>
    <row r="80" spans="1:36">
      <c r="A80" s="196" t="s">
        <v>4511</v>
      </c>
      <c r="B80" s="197">
        <f>IF(净值列表!B79="","",净值列表!B80/净值列表!B79-1)</f>
        <v>0</v>
      </c>
      <c r="C80" s="197">
        <f>IF(净值列表!C79="","",净值列表!C80/净值列表!C79-1)</f>
        <v>0</v>
      </c>
      <c r="D80" s="197">
        <f>IF(净值列表!D79="","",净值列表!D80/净值列表!D79-1)</f>
        <v>0</v>
      </c>
      <c r="E80" s="197">
        <f>IF(净值列表!E79="","",净值列表!E80/净值列表!E79-1)</f>
        <v>-9.3861460484290227E-5</v>
      </c>
      <c r="F80" s="197">
        <f>IF(净值列表!F79="","",净值列表!F80/净值列表!F79-1)</f>
        <v>0</v>
      </c>
      <c r="G80" s="197">
        <f>IF(净值列表!G79="","",净值列表!G80/净值列表!G79-1)</f>
        <v>9.7694411879567511E-5</v>
      </c>
      <c r="H80" s="197">
        <f>IF(净值列表!H79="","",净值列表!H80/净值列表!H79-1)</f>
        <v>-9.5020904599008027E-5</v>
      </c>
      <c r="I80" s="197">
        <f>IF(净值列表!I79="","",净值列表!I80/净值列表!I79-1)</f>
        <v>9.5675468809730546E-5</v>
      </c>
      <c r="J80" s="197">
        <f>IF(净值列表!J79="","",净值列表!J80/净值列表!J79-1)</f>
        <v>9.5960080606527498E-5</v>
      </c>
      <c r="K80" s="197">
        <f>IF(净值列表!K79="","",净值列表!K80/净值列表!K79-1)</f>
        <v>9.6079938508797369E-5</v>
      </c>
      <c r="L80" s="197">
        <f>IF(净值列表!L79="","",净值列表!L80/净值列表!L79-1)</f>
        <v>2.87963140717995E-4</v>
      </c>
      <c r="M80" s="197">
        <f>IF(净值列表!M79="","",净值列表!M80/净值列表!M79-1)</f>
        <v>9.6936797208124759E-5</v>
      </c>
      <c r="N80" s="197">
        <f>IF(净值列表!N79="","",净值列表!N80/净值列表!N79-1)</f>
        <v>9.718172983474993E-5</v>
      </c>
      <c r="O80" s="197">
        <f>IF(净值列表!O79="","",净值列表!O80/净值列表!O79-1)</f>
        <v>4.8393341076291563E-4</v>
      </c>
      <c r="P80" s="197">
        <f>IF(净值列表!P79="","",净值列表!P80/净值列表!P79-1)</f>
        <v>9.8231827111883163E-5</v>
      </c>
      <c r="Q80" s="197">
        <f>IF(净值列表!Q79="","",净值列表!Q80/净值列表!Q79-1)</f>
        <v>7.7707625060696728E-4</v>
      </c>
      <c r="R80" s="197">
        <f>IF(净值列表!R79="","",净值列表!R80/净值列表!R79-1)</f>
        <v>9.8068059233069604E-5</v>
      </c>
      <c r="S80" s="197">
        <f>IF(净值列表!S79="","",净值列表!S80/净值列表!S79-1)</f>
        <v>-9.8473658296405198E-5</v>
      </c>
      <c r="T80" s="197">
        <f>IF(净值列表!T79="","",净值列表!T80/净值列表!T79-1)</f>
        <v>0</v>
      </c>
      <c r="U80" s="197">
        <f>IF(净值列表!U79="","",净值列表!U80/净值列表!U79-1)</f>
        <v>1.9821605550074395E-4</v>
      </c>
      <c r="V80" s="197">
        <f>IF(净值列表!V79="","",净值列表!V80/净值列表!V79-1)</f>
        <v>9.8941327792534395E-5</v>
      </c>
      <c r="W80" s="197">
        <f>IF(净值列表!W79="","",净值列表!W80/净值列表!W79-1)</f>
        <v>0</v>
      </c>
      <c r="X80" s="197">
        <f>IF(净值列表!X79="","",净值列表!X80/净值列表!X79-1)</f>
        <v>9.9760574620910702E-5</v>
      </c>
      <c r="Y80" s="197">
        <f>IF(净值列表!Y79="","",净值列表!Y80/净值列表!Y79-1)</f>
        <v>9.8882626322627232E-5</v>
      </c>
      <c r="Z80" s="197">
        <f>IF(净值列表!Z79="","",净值列表!Z80/净值列表!Z79-1)</f>
        <v>2.9982010793525582E-3</v>
      </c>
      <c r="AA80" s="197">
        <f>IF(净值列表!AA79="","",净值列表!AA80/净值列表!AA79-1)</f>
        <v>9.9492587802174626E-5</v>
      </c>
      <c r="AB80" s="197">
        <f>IF(净值列表!AB79="","",净值列表!AB80/净值列表!AB79-1)</f>
        <v>9.9820323417931789E-5</v>
      </c>
      <c r="AC80" s="197">
        <f>IF(净值列表!AC79="","",净值列表!AC80/净值列表!AC79-1)</f>
        <v>9.9492587802174626E-5</v>
      </c>
      <c r="AD80" s="197">
        <f>IF(净值列表!AD79="","",净值列表!AD80/净值列表!AD79-1)</f>
        <v>2.8446804475623644E-4</v>
      </c>
      <c r="AE80" s="197">
        <f>IF(净值列表!AE79="","",净值列表!AE80/净值列表!AE79-1)</f>
        <v>9.875567845152311E-5</v>
      </c>
      <c r="AF80" s="197">
        <f>IF(净值列表!AF79="","",净值列表!AF80/净值列表!AF79-1)</f>
        <v>1.0456273764256618E-3</v>
      </c>
      <c r="AG80" s="197">
        <f>IF(净值列表!AG79="","",净值列表!AG80/净值列表!AG79-1)</f>
        <v>9.9611515091080349E-5</v>
      </c>
      <c r="AH80" s="197">
        <f>IF(净值列表!AH79="","",净值列表!AH80/净值列表!AH79-1)</f>
        <v>1.9948134849379073E-4</v>
      </c>
      <c r="AI80" s="197">
        <f>IF(净值列表!AI79="","",净值列表!AI80/净值列表!AI79-1)</f>
        <v>1.8812905653287082E-4</v>
      </c>
      <c r="AJ80" s="198">
        <f>IF(净值列表!AJ79="","",净值列表!AJ80/净值列表!AJ79-1)</f>
        <v>1.9594396002742265E-4</v>
      </c>
    </row>
    <row r="81" spans="1:36">
      <c r="A81" s="196" t="s">
        <v>4512</v>
      </c>
      <c r="B81" s="197">
        <f>IF(净值列表!B80="","",净值列表!B81/净值列表!B80-1)</f>
        <v>9.4339622641603782E-5</v>
      </c>
      <c r="C81" s="197">
        <f>IF(净值列表!C80="","",净值列表!C81/净值列表!C80-1)</f>
        <v>0</v>
      </c>
      <c r="D81" s="197">
        <f>IF(净值列表!D80="","",净值列表!D81/净值列表!D80-1)</f>
        <v>9.3274881074467686E-5</v>
      </c>
      <c r="E81" s="197">
        <f>IF(净值列表!E80="","",净值列表!E81/净值列表!E80-1)</f>
        <v>1.8774054257009176E-4</v>
      </c>
      <c r="F81" s="197">
        <f>IF(净值列表!F80="","",净值列表!F81/净值列表!F80-1)</f>
        <v>9.6209351548859345E-5</v>
      </c>
      <c r="G81" s="197">
        <f>IF(净值列表!G80="","",净值列表!G81/净值列表!G80-1)</f>
        <v>-9.7684868613834297E-5</v>
      </c>
      <c r="H81" s="197">
        <f>IF(净值列表!H80="","",净值列表!H81/净值列表!H80-1)</f>
        <v>9.5029934429335938E-5</v>
      </c>
      <c r="I81" s="197">
        <f>IF(净值列表!I80="","",净值列表!I81/净值列表!I80-1)</f>
        <v>9.5666315890419185E-5</v>
      </c>
      <c r="J81" s="197">
        <f>IF(净值列表!J80="","",净值列表!J81/净值列表!J80-1)</f>
        <v>1.9190174630590029E-4</v>
      </c>
      <c r="K81" s="197">
        <f>IF(净值列表!K80="","",净值列表!K81/净值列表!K80-1)</f>
        <v>1.9214141608214774E-4</v>
      </c>
      <c r="L81" s="197">
        <f>IF(净值列表!L80="","",净值列表!L81/净值列表!L80-1)</f>
        <v>1.9192016121283295E-4</v>
      </c>
      <c r="M81" s="197">
        <f>IF(净值列表!M80="","",净值列表!M81/净值列表!M80-1)</f>
        <v>1.9385480275269096E-4</v>
      </c>
      <c r="N81" s="197">
        <f>IF(净值列表!N80="","",净值列表!N81/净值列表!N80-1)</f>
        <v>1.9434457292799578E-4</v>
      </c>
      <c r="O81" s="197">
        <f>IF(净值列表!O80="","",净值列表!O81/净值列表!O80-1)</f>
        <v>5.8043919899386509E-4</v>
      </c>
      <c r="P81" s="197">
        <f>IF(净值列表!P80="","",净值列表!P81/净值列表!P80-1)</f>
        <v>9.8222178567919372E-5</v>
      </c>
      <c r="Q81" s="197">
        <f>IF(净值列表!Q80="","",净值列表!Q81/净值列表!Q80-1)</f>
        <v>6.7941376298152889E-4</v>
      </c>
      <c r="R81" s="197">
        <f>IF(净值列表!R80="","",净值列表!R81/净值列表!R80-1)</f>
        <v>9.8058442831838732E-5</v>
      </c>
      <c r="S81" s="197">
        <f>IF(净值列表!S80="","",净值列表!S81/净值列表!S80-1)</f>
        <v>-3.939334252512916E-4</v>
      </c>
      <c r="T81" s="197">
        <f>IF(净值列表!T80="","",净值列表!T81/净值列表!T80-1)</f>
        <v>-3.9467192895925596E-4</v>
      </c>
      <c r="U81" s="197">
        <f>IF(净值列表!U80="","",净值列表!U81/净值列表!U80-1)</f>
        <v>9.9088386841028608E-5</v>
      </c>
      <c r="V81" s="197">
        <f>IF(净值列表!V80="","",净值列表!V81/净值列表!V80-1)</f>
        <v>9.8931539374680355E-5</v>
      </c>
      <c r="W81" s="197">
        <f>IF(净值列表!W80="","",净值列表!W81/净值列表!W80-1)</f>
        <v>1.9819641264495758E-4</v>
      </c>
      <c r="X81" s="197">
        <f>IF(净值列表!X80="","",净值列表!X81/净值列表!X80-1)</f>
        <v>9.9750623441474673E-5</v>
      </c>
      <c r="Y81" s="197">
        <f>IF(净值列表!Y80="","",净值列表!Y81/净值列表!Y80-1)</f>
        <v>0</v>
      </c>
      <c r="Z81" s="197">
        <f>IF(净值列表!Z80="","",净值列表!Z81/净值列表!Z80-1)</f>
        <v>1.8931845356715549E-3</v>
      </c>
      <c r="AA81" s="197">
        <f>IF(净值列表!AA80="","",净值列表!AA81/净值列表!AA80-1)</f>
        <v>9.9482690012031583E-5</v>
      </c>
      <c r="AB81" s="197">
        <f>IF(净值列表!AB80="","",净值列表!AB81/净值列表!AB80-1)</f>
        <v>0</v>
      </c>
      <c r="AC81" s="197">
        <f>IF(净值列表!AC80="","",净值列表!AC81/净值列表!AC80-1)</f>
        <v>9.9482690012031583E-5</v>
      </c>
      <c r="AD81" s="197">
        <f>IF(净值列表!AD80="","",净值列表!AD81/净值列表!AD80-1)</f>
        <v>3.7918286093474585E-4</v>
      </c>
      <c r="AE81" s="197">
        <f>IF(净值列表!AE80="","",净值列表!AE81/净值列表!AE80-1)</f>
        <v>5.9247556038322102E-4</v>
      </c>
      <c r="AF81" s="197">
        <f>IF(净值列表!AF80="","",净值列表!AF81/净值列表!AF80-1)</f>
        <v>2.9436900579242753E-3</v>
      </c>
      <c r="AG81" s="197">
        <f>IF(净值列表!AG80="","",净值列表!AG81/净值列表!AG80-1)</f>
        <v>5.9760956175303193E-4</v>
      </c>
      <c r="AH81" s="197">
        <f>IF(净值列表!AH80="","",净值列表!AH81/净值列表!AH80-1)</f>
        <v>4.9860390905487328E-4</v>
      </c>
      <c r="AI81" s="197">
        <f>IF(净值列表!AI80="","",净值列表!AI81/净值列表!AI80-1)</f>
        <v>2.8214050597208384E-4</v>
      </c>
      <c r="AJ81" s="198">
        <f>IF(净值列表!AJ80="","",净值列表!AJ81/净值列表!AJ80-1)</f>
        <v>1.9590557351345517E-4</v>
      </c>
    </row>
    <row r="82" spans="1:36">
      <c r="A82" s="196" t="s">
        <v>4513</v>
      </c>
      <c r="B82" s="197">
        <f>IF(净值列表!B81="","",净值列表!B82/净值列表!B81-1)</f>
        <v>1.8866144703322263E-4</v>
      </c>
      <c r="C82" s="197">
        <f>IF(净值列表!C81="","",净值列表!C82/净值列表!C81-1)</f>
        <v>0</v>
      </c>
      <c r="D82" s="197">
        <f>IF(净值列表!D81="","",净值列表!D82/净值列表!D81-1)</f>
        <v>1.8653236336496626E-4</v>
      </c>
      <c r="E82" s="197">
        <f>IF(净值列表!E81="","",净值列表!E82/净值列表!E81-1)</f>
        <v>9.3852651337655857E-5</v>
      </c>
      <c r="F82" s="197">
        <f>IF(净值列表!F81="","",净值列表!F82/净值列表!F81-1)</f>
        <v>1.9240019240007733E-4</v>
      </c>
      <c r="G82" s="197">
        <f>IF(净值列表!G81="","",净值列表!G82/净值列表!G81-1)</f>
        <v>0</v>
      </c>
      <c r="H82" s="197">
        <f>IF(净值列表!H81="","",净值列表!H82/净值列表!H81-1)</f>
        <v>2.8506271379691306E-4</v>
      </c>
      <c r="I82" s="197">
        <f>IF(净值列表!I81="","",净值列表!I82/净值列表!I81-1)</f>
        <v>9.5657164721707488E-5</v>
      </c>
      <c r="J82" s="197">
        <f>IF(净值列表!J81="","",净值列表!J82/净值列表!J81-1)</f>
        <v>9.593246354566709E-5</v>
      </c>
      <c r="K82" s="197">
        <f>IF(净值列表!K81="","",净值列表!K82/净值列表!K81-1)</f>
        <v>9.605225242537152E-5</v>
      </c>
      <c r="L82" s="197">
        <f>IF(净值列表!L81="","",净值列表!L82/净值列表!L81-1)</f>
        <v>9.5941667466181713E-5</v>
      </c>
      <c r="M82" s="197">
        <f>IF(净值列表!M81="","",净值列表!M82/净值列表!M81-1)</f>
        <v>9.6908615175861357E-5</v>
      </c>
      <c r="N82" s="197">
        <f>IF(净值列表!N81="","",净值列表!N82/净值列表!N81-1)</f>
        <v>9.7153405226757528E-5</v>
      </c>
      <c r="O82" s="197">
        <f>IF(净值列表!O81="","",净值列表!O82/净值列表!O81-1)</f>
        <v>9.6683747462078529E-5</v>
      </c>
      <c r="P82" s="197">
        <f>IF(净值列表!P81="","",净值列表!P82/净值列表!P81-1)</f>
        <v>9.8212531919106283E-5</v>
      </c>
      <c r="Q82" s="197">
        <f>IF(净值列表!Q81="","",净值列表!Q82/净值列表!Q81-1)</f>
        <v>9.6993210475293523E-5</v>
      </c>
      <c r="R82" s="197">
        <f>IF(净值列表!R81="","",净值列表!R82/净值列表!R81-1)</f>
        <v>1.9609765663308742E-4</v>
      </c>
      <c r="S82" s="197">
        <f>IF(净值列表!S81="","",净值列表!S82/净值列表!S81-1)</f>
        <v>7.8817733990166339E-4</v>
      </c>
      <c r="T82" s="197">
        <f>IF(净值列表!T81="","",净值列表!T82/净值列表!T81-1)</f>
        <v>4.9353469548929496E-4</v>
      </c>
      <c r="U82" s="197">
        <f>IF(净值列表!U81="","",净值列表!U82/净值列表!U81-1)</f>
        <v>9.9078569305355302E-5</v>
      </c>
      <c r="V82" s="197">
        <f>IF(净值列表!V81="","",净值列表!V82/净值列表!V81-1)</f>
        <v>1.9784350578722076E-4</v>
      </c>
      <c r="W82" s="197">
        <f>IF(净值列表!W81="","",净值列表!W82/净值列表!W81-1)</f>
        <v>0</v>
      </c>
      <c r="X82" s="197">
        <f>IF(净值列表!X81="","",净值列表!X82/净值列表!X81-1)</f>
        <v>9.9740674246895367E-5</v>
      </c>
      <c r="Y82" s="197">
        <f>IF(净值列表!Y81="","",净值列表!Y82/净值列表!Y81-1)</f>
        <v>1.9774569903097117E-4</v>
      </c>
      <c r="Z82" s="197">
        <f>IF(净值列表!Z81="","",净值列表!Z82/净值列表!Z81-1)</f>
        <v>4.9726504226743629E-4</v>
      </c>
      <c r="AA82" s="197">
        <f>IF(净值列表!AA81="","",净值列表!AA82/净值列表!AA81-1)</f>
        <v>9.9472794190758052E-5</v>
      </c>
      <c r="AB82" s="197">
        <f>IF(净值列表!AB81="","",净值列表!AB82/净值列表!AB81-1)</f>
        <v>0</v>
      </c>
      <c r="AC82" s="197">
        <f>IF(净值列表!AC81="","",净值列表!AC82/净值列表!AC81-1)</f>
        <v>9.9472794190758052E-5</v>
      </c>
      <c r="AD82" s="197">
        <f>IF(净值列表!AD81="","",净值列表!AD82/净值列表!AD81-1)</f>
        <v>-7.5807827158147489E-4</v>
      </c>
      <c r="AE82" s="197">
        <f>IF(净值列表!AE81="","",净值列表!AE82/净值列表!AE81-1)</f>
        <v>-9.868745682417579E-5</v>
      </c>
      <c r="AF82" s="197">
        <f>IF(净值列表!AF81="","",净值列表!AF82/净值列表!AF81-1)</f>
        <v>-8.521113425489224E-4</v>
      </c>
      <c r="AG82" s="197">
        <f>IF(净值列表!AG81="","",净值列表!AG82/净值列表!AG81-1)</f>
        <v>1.9908421262182507E-4</v>
      </c>
      <c r="AH82" s="197">
        <f>IF(净值列表!AH81="","",净值列表!AH82/净值列表!AH81-1)</f>
        <v>1.9934217083616979E-4</v>
      </c>
      <c r="AI82" s="197">
        <f>IF(净值列表!AI81="","",净值列表!AI82/净值列表!AI81-1)</f>
        <v>1.88040616773133E-4</v>
      </c>
      <c r="AJ82" s="198">
        <f>IF(净值列表!AJ81="","",净值列表!AJ82/净值列表!AJ81-1)</f>
        <v>1.9586720203723651E-4</v>
      </c>
    </row>
    <row r="83" spans="1:36">
      <c r="A83" s="196" t="s">
        <v>4514</v>
      </c>
      <c r="B83" s="197">
        <f>IF(净值列表!B82="","",净值列表!B83/净值列表!B82-1)</f>
        <v>9.4312930302820064E-5</v>
      </c>
      <c r="C83" s="197">
        <f>IF(净值列表!C82="","",净值列表!C83/净值列表!C82-1)</f>
        <v>0</v>
      </c>
      <c r="D83" s="197">
        <f>IF(净值列表!D82="","",净值列表!D83/净值列表!D82-1)</f>
        <v>2.7974636329730629E-4</v>
      </c>
      <c r="E83" s="197">
        <f>IF(净值列表!E82="","",净值列表!E83/净值列表!E82-1)</f>
        <v>2.8153153153143151E-4</v>
      </c>
      <c r="F83" s="197">
        <f>IF(净值列表!F82="","",净值列表!F83/净值列表!F82-1)</f>
        <v>1.9236318168691646E-4</v>
      </c>
      <c r="G83" s="197">
        <f>IF(净值列表!G82="","",净值列表!G83/净值列表!G82-1)</f>
        <v>9.7694411879567511E-5</v>
      </c>
      <c r="H83" s="197">
        <f>IF(净值列表!H82="","",净值列表!H83/净值列表!H82-1)</f>
        <v>9.4993825401346044E-5</v>
      </c>
      <c r="I83" s="197">
        <f>IF(净值列表!I82="","",净值列表!I83/净值列表!I82-1)</f>
        <v>9.5648015303595457E-5</v>
      </c>
      <c r="J83" s="197">
        <f>IF(净值列表!J82="","",净值列表!J83/净值列表!J82-1)</f>
        <v>9.5923261390851167E-5</v>
      </c>
      <c r="K83" s="197">
        <f>IF(净值列表!K82="","",净值列表!K83/净值列表!K82-1)</f>
        <v>9.6043027276282444E-5</v>
      </c>
      <c r="L83" s="197">
        <f>IF(净值列表!L82="","",净值列表!L83/净值列表!L82-1)</f>
        <v>2.8779739063700127E-4</v>
      </c>
      <c r="M83" s="197">
        <f>IF(净值列表!M82="","",净值列表!M83/净值列表!M82-1)</f>
        <v>9.6899224806268336E-5</v>
      </c>
      <c r="N83" s="197">
        <f>IF(净值列表!N82="","",净值列表!N83/净值列表!N82-1)</f>
        <v>9.7143967359603067E-5</v>
      </c>
      <c r="O83" s="197">
        <f>IF(净值列表!O82="","",净值列表!O83/净值列表!O82-1)</f>
        <v>2.9002320185611552E-4</v>
      </c>
      <c r="P83" s="197">
        <f>IF(净值列表!P82="","",净值列表!P83/净值列表!P82-1)</f>
        <v>0</v>
      </c>
      <c r="Q83" s="197">
        <f>IF(净值列表!Q82="","",净值列表!Q83/净值列表!Q82-1)</f>
        <v>2.9095141111445955E-4</v>
      </c>
      <c r="R83" s="197">
        <f>IF(净值列表!R82="","",净值列表!R83/净值列表!R82-1)</f>
        <v>9.8029604940652604E-5</v>
      </c>
      <c r="S83" s="197">
        <f>IF(净值列表!S82="","",净值列表!S83/净值列表!S82-1)</f>
        <v>-1.9688915140769758E-4</v>
      </c>
      <c r="T83" s="197">
        <f>IF(净值列表!T82="","",净值列表!T83/净值列表!T82-1)</f>
        <v>-1.9731649565901677E-4</v>
      </c>
      <c r="U83" s="197">
        <f>IF(净值列表!U82="","",净值列表!U83/净值列表!U82-1)</f>
        <v>9.9068753715014779E-5</v>
      </c>
      <c r="V83" s="197">
        <f>IF(净值列表!V82="","",净值列表!V83/净值列表!V82-1)</f>
        <v>9.8902185738269921E-5</v>
      </c>
      <c r="W83" s="197">
        <f>IF(净值列表!W82="","",净值列表!W83/净值列表!W82-1)</f>
        <v>3.963142772218653E-4</v>
      </c>
      <c r="X83" s="197">
        <f>IF(净值列表!X82="","",净值列表!X83/净值列表!X82-1)</f>
        <v>9.9730727036950739E-5</v>
      </c>
      <c r="Y83" s="197">
        <f>IF(净值列表!Y82="","",净值列表!Y83/净值列表!Y82-1)</f>
        <v>9.8853301700341234E-5</v>
      </c>
      <c r="Z83" s="197">
        <f>IF(净值列表!Z82="","",净值列表!Z83/净值列表!Z82-1)</f>
        <v>-1.1928429423460063E-3</v>
      </c>
      <c r="AA83" s="197">
        <f>IF(净值列表!AA82="","",净值列表!AA83/净值列表!AA82-1)</f>
        <v>9.9462900338131988E-5</v>
      </c>
      <c r="AB83" s="197">
        <f>IF(净值列表!AB82="","",净值列表!AB83/净值列表!AB82-1)</f>
        <v>1.9962072063073322E-4</v>
      </c>
      <c r="AC83" s="197">
        <f>IF(净值列表!AC82="","",净值列表!AC83/净值列表!AC82-1)</f>
        <v>9.9462900338131988E-5</v>
      </c>
      <c r="AD83" s="197">
        <f>IF(净值列表!AD82="","",净值列表!AD83/净值列表!AD82-1)</f>
        <v>-9.4831673778994485E-5</v>
      </c>
      <c r="AE83" s="197">
        <f>IF(净值列表!AE82="","",净值列表!AE83/净值列表!AE82-1)</f>
        <v>9.8697196999619763E-5</v>
      </c>
      <c r="AF83" s="197">
        <f>IF(净值列表!AF82="","",净值列表!AF83/净值列表!AF82-1)</f>
        <v>-3.7903913579073745E-4</v>
      </c>
      <c r="AG83" s="197">
        <f>IF(净值列表!AG82="","",净值列表!AG83/净值列表!AG82-1)</f>
        <v>0</v>
      </c>
      <c r="AH83" s="197">
        <f>IF(净值列表!AH82="","",净值列表!AH83/净值列表!AH82-1)</f>
        <v>0</v>
      </c>
      <c r="AI83" s="197">
        <f>IF(净值列表!AI82="","",净值列表!AI83/净值列表!AI82-1)</f>
        <v>0</v>
      </c>
      <c r="AJ83" s="198">
        <f>IF(净值列表!AJ82="","",净值列表!AJ83/净值列表!AJ82-1)</f>
        <v>2.9374326838338405E-4</v>
      </c>
    </row>
    <row r="84" spans="1:36">
      <c r="A84" s="196" t="s">
        <v>4515</v>
      </c>
      <c r="B84" s="197">
        <f>IF(净值列表!B83="","",净值列表!B84/净值列表!B83-1)</f>
        <v>0</v>
      </c>
      <c r="C84" s="197">
        <f>IF(净值列表!C83="","",净值列表!C84/净值列表!C83-1)</f>
        <v>0</v>
      </c>
      <c r="D84" s="197">
        <f>IF(净值列表!D83="","",净值列表!D84/净值列表!D83-1)</f>
        <v>0</v>
      </c>
      <c r="E84" s="197">
        <f>IF(净值列表!E83="","",净值列表!E84/净值列表!E83-1)</f>
        <v>0</v>
      </c>
      <c r="F84" s="197">
        <f>IF(净值列表!F83="","",净值列表!F84/净值列表!F83-1)</f>
        <v>1.9232618521014544E-4</v>
      </c>
      <c r="G84" s="197">
        <f>IF(净值列表!G83="","",净值列表!G84/净值列表!G83-1)</f>
        <v>0</v>
      </c>
      <c r="H84" s="197">
        <f>IF(净值列表!H83="","",净值列表!H84/净值列表!H83-1)</f>
        <v>0</v>
      </c>
      <c r="I84" s="197">
        <f>IF(净值列表!I83="","",净值列表!I84/净值列表!I83-1)</f>
        <v>0</v>
      </c>
      <c r="J84" s="197">
        <f>IF(净值列表!J83="","",净值列表!J84/净值列表!J83-1)</f>
        <v>0</v>
      </c>
      <c r="K84" s="197">
        <f>IF(净值列表!K83="","",净值列表!K84/净值列表!K83-1)</f>
        <v>0</v>
      </c>
      <c r="L84" s="197">
        <f>IF(净值列表!L83="","",净值列表!L84/净值列表!L83-1)</f>
        <v>9.5904862376539057E-5</v>
      </c>
      <c r="M84" s="197">
        <f>IF(净值列表!M83="","",净值列表!M84/净值列表!M83-1)</f>
        <v>0</v>
      </c>
      <c r="N84" s="197">
        <f>IF(净值列表!N83="","",净值列表!N84/净值列表!N83-1)</f>
        <v>0</v>
      </c>
      <c r="O84" s="197">
        <f>IF(净值列表!O83="","",净值列表!O84/净值列表!O83-1)</f>
        <v>0</v>
      </c>
      <c r="P84" s="197">
        <f>IF(净值列表!P83="","",净值列表!P84/净值列表!P83-1)</f>
        <v>0</v>
      </c>
      <c r="Q84" s="197">
        <f>IF(净值列表!Q83="","",净值列表!Q84/净值列表!Q83-1)</f>
        <v>0</v>
      </c>
      <c r="R84" s="197">
        <f>IF(净值列表!R83="","",净值列表!R84/净值列表!R83-1)</f>
        <v>0</v>
      </c>
      <c r="S84" s="197">
        <f>IF(净值列表!S83="","",净值列表!S84/净值列表!S83-1)</f>
        <v>0</v>
      </c>
      <c r="T84" s="197">
        <f>IF(净值列表!T83="","",净值列表!T84/净值列表!T83-1)</f>
        <v>0</v>
      </c>
      <c r="U84" s="197">
        <f>IF(净值列表!U83="","",净值列表!U84/净值列表!U83-1)</f>
        <v>0</v>
      </c>
      <c r="V84" s="197">
        <f>IF(净值列表!V83="","",净值列表!V84/净值列表!V83-1)</f>
        <v>0</v>
      </c>
      <c r="W84" s="197">
        <f>IF(净值列表!W83="","",净值列表!W84/净值列表!W83-1)</f>
        <v>0</v>
      </c>
      <c r="X84" s="197">
        <f>IF(净值列表!X83="","",净值列表!X84/净值列表!X83-1)</f>
        <v>9.9720781810974657E-5</v>
      </c>
      <c r="Y84" s="197">
        <f>IF(净值列表!Y83="","",净值列表!Y84/净值列表!Y83-1)</f>
        <v>0</v>
      </c>
      <c r="Z84" s="197">
        <f>IF(净值列表!Z83="","",净值列表!Z84/净值列表!Z83-1)</f>
        <v>0</v>
      </c>
      <c r="AA84" s="197">
        <f>IF(净值列表!AA83="","",净值列表!AA84/净值列表!AA83-1)</f>
        <v>0</v>
      </c>
      <c r="AB84" s="197">
        <f>IF(净值列表!AB83="","",净值列表!AB84/净值列表!AB83-1)</f>
        <v>0</v>
      </c>
      <c r="AC84" s="197">
        <f>IF(净值列表!AC83="","",净值列表!AC84/净值列表!AC83-1)</f>
        <v>0</v>
      </c>
      <c r="AD84" s="197">
        <f>IF(净值列表!AD83="","",净值列表!AD84/净值列表!AD83-1)</f>
        <v>0</v>
      </c>
      <c r="AE84" s="197">
        <f>IF(净值列表!AE83="","",净值列表!AE84/净值列表!AE83-1)</f>
        <v>1.9737491364835158E-4</v>
      </c>
      <c r="AF84" s="197">
        <f>IF(净值列表!AF83="","",净值列表!AF84/净值列表!AF83-1)</f>
        <v>0</v>
      </c>
      <c r="AG84" s="197">
        <f>IF(净值列表!AG83="","",净值列表!AG84/净值列表!AG83-1)</f>
        <v>0</v>
      </c>
      <c r="AH84" s="197">
        <f>IF(净值列表!AH83="","",净值列表!AH84/净值列表!AH83-1)</f>
        <v>9.9651220727414724E-5</v>
      </c>
      <c r="AI84" s="197">
        <f>IF(净值列表!AI83="","",净值列表!AI84/净值列表!AI83-1)</f>
        <v>0</v>
      </c>
      <c r="AJ84" s="198">
        <f>IF(净值列表!AJ83="","",净值列表!AJ84/净值列表!AJ83-1)</f>
        <v>1.9577133907588973E-4</v>
      </c>
    </row>
    <row r="85" spans="1:36">
      <c r="A85" s="196" t="s">
        <v>4516</v>
      </c>
      <c r="B85" s="197">
        <f>IF(净值列表!B84="","",净值列表!B85/净值列表!B84-1)</f>
        <v>0</v>
      </c>
      <c r="C85" s="197">
        <f>IF(净值列表!C84="","",净值列表!C85/净值列表!C84-1)</f>
        <v>0</v>
      </c>
      <c r="D85" s="197">
        <f>IF(净值列表!D84="","",净值列表!D85/净值列表!D84-1)</f>
        <v>0</v>
      </c>
      <c r="E85" s="197">
        <f>IF(净值列表!E84="","",净值列表!E85/净值列表!E84-1)</f>
        <v>0</v>
      </c>
      <c r="F85" s="197">
        <f>IF(净值列表!F84="","",净值列表!F85/净值列表!F84-1)</f>
        <v>9.6144601480663283E-5</v>
      </c>
      <c r="G85" s="197">
        <f>IF(净值列表!G84="","",净值列表!G85/净值列表!G84-1)</f>
        <v>0</v>
      </c>
      <c r="H85" s="197">
        <f>IF(净值列表!H84="","",净值列表!H85/净值列表!H84-1)</f>
        <v>0</v>
      </c>
      <c r="I85" s="197">
        <f>IF(净值列表!I84="","",净值列表!I85/净值列表!I84-1)</f>
        <v>0</v>
      </c>
      <c r="J85" s="197">
        <f>IF(净值列表!J84="","",净值列表!J85/净值列表!J84-1)</f>
        <v>0</v>
      </c>
      <c r="K85" s="197">
        <f>IF(净值列表!K84="","",净值列表!K85/净值列表!K84-1)</f>
        <v>0</v>
      </c>
      <c r="L85" s="197">
        <f>IF(净值列表!L84="","",净值列表!L85/净值列表!L84-1)</f>
        <v>1.917913310318653E-4</v>
      </c>
      <c r="M85" s="197">
        <f>IF(净值列表!M84="","",净值列表!M85/净值列表!M84-1)</f>
        <v>0</v>
      </c>
      <c r="N85" s="197">
        <f>IF(净值列表!N84="","",净值列表!N85/净值列表!N84-1)</f>
        <v>0</v>
      </c>
      <c r="O85" s="197">
        <f>IF(净值列表!O84="","",净值列表!O85/净值列表!O84-1)</f>
        <v>0</v>
      </c>
      <c r="P85" s="197">
        <f>IF(净值列表!P84="","",净值列表!P85/净值列表!P84-1)</f>
        <v>0</v>
      </c>
      <c r="Q85" s="197">
        <f>IF(净值列表!Q84="","",净值列表!Q85/净值列表!Q84-1)</f>
        <v>0</v>
      </c>
      <c r="R85" s="197">
        <f>IF(净值列表!R84="","",净值列表!R85/净值列表!R84-1)</f>
        <v>0</v>
      </c>
      <c r="S85" s="197">
        <f>IF(净值列表!S84="","",净值列表!S85/净值列表!S84-1)</f>
        <v>0</v>
      </c>
      <c r="T85" s="197">
        <f>IF(净值列表!T84="","",净值列表!T85/净值列表!T84-1)</f>
        <v>0</v>
      </c>
      <c r="U85" s="197">
        <f>IF(净值列表!U84="","",净值列表!U85/净值列表!U84-1)</f>
        <v>0</v>
      </c>
      <c r="V85" s="197">
        <f>IF(净值列表!V84="","",净值列表!V85/净值列表!V84-1)</f>
        <v>0</v>
      </c>
      <c r="W85" s="197">
        <f>IF(净值列表!W84="","",净值列表!W85/净值列表!W84-1)</f>
        <v>0</v>
      </c>
      <c r="X85" s="197">
        <f>IF(净值列表!X84="","",净值列表!X85/净值列表!X84-1)</f>
        <v>0</v>
      </c>
      <c r="Y85" s="197">
        <f>IF(净值列表!Y84="","",净值列表!Y85/净值列表!Y84-1)</f>
        <v>0</v>
      </c>
      <c r="Z85" s="197">
        <f>IF(净值列表!Z84="","",净值列表!Z85/净值列表!Z84-1)</f>
        <v>0</v>
      </c>
      <c r="AA85" s="197">
        <f>IF(净值列表!AA84="","",净值列表!AA85/净值列表!AA84-1)</f>
        <v>0</v>
      </c>
      <c r="AB85" s="197">
        <f>IF(净值列表!AB84="","",净值列表!AB85/净值列表!AB84-1)</f>
        <v>0</v>
      </c>
      <c r="AC85" s="197">
        <f>IF(净值列表!AC84="","",净值列表!AC85/净值列表!AC84-1)</f>
        <v>0</v>
      </c>
      <c r="AD85" s="197">
        <f>IF(净值列表!AD84="","",净值列表!AD85/净值列表!AD84-1)</f>
        <v>0</v>
      </c>
      <c r="AE85" s="197">
        <f>IF(净值列表!AE84="","",净值列表!AE85/净值列表!AE84-1)</f>
        <v>9.8667982239675212E-5</v>
      </c>
      <c r="AF85" s="197">
        <f>IF(净值列表!AF84="","",净值列表!AF85/净值列表!AF84-1)</f>
        <v>0</v>
      </c>
      <c r="AG85" s="197">
        <f>IF(净值列表!AG84="","",净值列表!AG85/净值列表!AG84-1)</f>
        <v>0</v>
      </c>
      <c r="AH85" s="197">
        <f>IF(净值列表!AH84="","",净值列表!AH85/净值列表!AH84-1)</f>
        <v>0</v>
      </c>
      <c r="AI85" s="197">
        <f>IF(净值列表!AI84="","",净值列表!AI85/净值列表!AI84-1)</f>
        <v>0</v>
      </c>
      <c r="AJ85" s="198">
        <f>IF(净值列表!AJ84="","",净值列表!AJ85/净值列表!AJ84-1)</f>
        <v>1.9573302016051564E-4</v>
      </c>
    </row>
    <row r="86" spans="1:36">
      <c r="A86" s="196" t="s">
        <v>4517</v>
      </c>
      <c r="B86" s="197">
        <f>IF(净值列表!B85="","",净值列表!B86/净值列表!B85-1)</f>
        <v>3.772161448509781E-4</v>
      </c>
      <c r="C86" s="197">
        <f>IF(净值列表!C85="","",净值列表!C86/净值列表!C85-1)</f>
        <v>0</v>
      </c>
      <c r="D86" s="197">
        <f>IF(净值列表!D85="","",净值列表!D86/净值列表!D85-1)</f>
        <v>6.5255896336346986E-4</v>
      </c>
      <c r="E86" s="197">
        <f>IF(净值列表!E85="","",净值列表!E86/净值列表!E85-1)</f>
        <v>5.6290458767227491E-4</v>
      </c>
      <c r="F86" s="197">
        <f>IF(净值列表!F85="","",净值列表!F86/净值列表!F85-1)</f>
        <v>9.6135358584881203E-5</v>
      </c>
      <c r="G86" s="197">
        <f>IF(净值列表!G85="","",净值列表!G86/净值列表!G85-1)</f>
        <v>3.9073947445533719E-4</v>
      </c>
      <c r="H86" s="197">
        <f>IF(净值列表!H85="","",净值列表!H86/净值列表!H85-1)</f>
        <v>4.7492401215798452E-4</v>
      </c>
      <c r="I86" s="197">
        <f>IF(净值列表!I85="","",净值列表!I86/净值列表!I85-1)</f>
        <v>1.2433052792653054E-3</v>
      </c>
      <c r="J86" s="197">
        <f>IF(净值列表!J85="","",净值列表!J86/净值列表!J85-1)</f>
        <v>3.8365624400538145E-4</v>
      </c>
      <c r="K86" s="197">
        <f>IF(净值列表!K85="","",净值列表!K86/净值列表!K85-1)</f>
        <v>3.8413521559599317E-4</v>
      </c>
      <c r="L86" s="197">
        <f>IF(净值列表!L85="","",净值列表!L86/净值列表!L85-1)</f>
        <v>2.8763183125590785E-4</v>
      </c>
      <c r="M86" s="197">
        <f>IF(净值列表!M85="","",净值列表!M86/净值列表!M85-1)</f>
        <v>4.8444918128076608E-4</v>
      </c>
      <c r="N86" s="197">
        <f>IF(净值列表!N85="","",净值列表!N86/净值列表!N85-1)</f>
        <v>2.9140359397761273E-4</v>
      </c>
      <c r="O86" s="197">
        <f>IF(净值列表!O85="","",净值列表!O86/净值列表!O85-1)</f>
        <v>4.8323185464371754E-4</v>
      </c>
      <c r="P86" s="197">
        <f>IF(净值列表!P85="","",净值列表!P86/净值列表!P85-1)</f>
        <v>2.9460866149455534E-4</v>
      </c>
      <c r="Q86" s="197">
        <f>IF(净值列表!Q85="","",净值列表!Q86/净值列表!Q85-1)</f>
        <v>2.9086678301326607E-4</v>
      </c>
      <c r="R86" s="197">
        <f>IF(净值列表!R85="","",净值列表!R86/净值列表!R85-1)</f>
        <v>3.9207998431667335E-4</v>
      </c>
      <c r="S86" s="197">
        <f>IF(净值列表!S85="","",净值列表!S86/净值列表!S85-1)</f>
        <v>9.8463962189820897E-4</v>
      </c>
      <c r="T86" s="197">
        <f>IF(净值列表!T85="","",净值列表!T86/净值列表!T85-1)</f>
        <v>1.1841326228536619E-3</v>
      </c>
      <c r="U86" s="197">
        <f>IF(净值列表!U85="","",净值列表!U86/净值列表!U85-1)</f>
        <v>3.9623576027736362E-4</v>
      </c>
      <c r="V86" s="197">
        <f>IF(净值列表!V85="","",净值列表!V86/净值列表!V85-1)</f>
        <v>3.9556962025311115E-4</v>
      </c>
      <c r="W86" s="197">
        <f>IF(净值列表!W85="","",净值列表!W86/净值列表!W85-1)</f>
        <v>5.9423591165685963E-4</v>
      </c>
      <c r="X86" s="197">
        <f>IF(净值列表!X85="","",净值列表!X86/净值列表!X85-1)</f>
        <v>2.9913251570468091E-4</v>
      </c>
      <c r="Y86" s="197">
        <f>IF(净值列表!Y85="","",净值列表!Y86/净值列表!Y85-1)</f>
        <v>3.9537412276358097E-4</v>
      </c>
      <c r="Z86" s="197">
        <f>IF(净值列表!Z85="","",净值列表!Z86/净值列表!Z85-1)</f>
        <v>1.0947452229299603E-3</v>
      </c>
      <c r="AA86" s="197">
        <f>IF(净值列表!AA85="","",净值列表!AA86/净值列表!AA85-1)</f>
        <v>4.9726504226743629E-4</v>
      </c>
      <c r="AB86" s="197">
        <f>IF(净值列表!AB85="","",净值列表!AB86/净值列表!AB85-1)</f>
        <v>4.9895220037909915E-4</v>
      </c>
      <c r="AC86" s="197">
        <f>IF(净值列表!AC85="","",净值列表!AC86/净值列表!AC85-1)</f>
        <v>4.9726504226743629E-4</v>
      </c>
      <c r="AD86" s="197">
        <f>IF(净值列表!AD85="","",净值列表!AD86/净值列表!AD85-1)</f>
        <v>4.7420333839154338E-4</v>
      </c>
      <c r="AE86" s="197">
        <f>IF(净值列表!AE85="","",净值列表!AE86/净值列表!AE85-1)</f>
        <v>9.8658247829508383E-5</v>
      </c>
      <c r="AF86" s="197">
        <f>IF(净值列表!AF85="","",净值列表!AF86/净值列表!AF85-1)</f>
        <v>-5.6877429140200775E-4</v>
      </c>
      <c r="AG86" s="197">
        <f>IF(净值列表!AG85="","",净值列表!AG86/净值列表!AG85-1)</f>
        <v>2.9856687898099921E-4</v>
      </c>
      <c r="AH86" s="197">
        <f>IF(净值列表!AH85="","",净值列表!AH86/净值列表!AH85-1)</f>
        <v>2.9892387405339171E-4</v>
      </c>
      <c r="AI86" s="197">
        <f>IF(净值列表!AI85="","",净值列表!AI86/净值列表!AI85-1)</f>
        <v>3.760105282948345E-4</v>
      </c>
      <c r="AJ86" s="198">
        <f>IF(净值列表!AJ85="","",净值列表!AJ86/净值列表!AJ85-1)</f>
        <v>1.956947162427003E-4</v>
      </c>
    </row>
    <row r="87" spans="1:36">
      <c r="A87" s="196" t="s">
        <v>4518</v>
      </c>
      <c r="B87" s="197">
        <f>IF(净值列表!B86="","",净值列表!B87/净值列表!B86-1)</f>
        <v>1.8853695324283493E-4</v>
      </c>
      <c r="C87" s="197">
        <f>IF(净值列表!C86="","",净值列表!C87/净值列表!C86-1)</f>
        <v>0</v>
      </c>
      <c r="D87" s="197">
        <f>IF(净值列表!D86="","",净值列表!D87/净值列表!D86-1)</f>
        <v>3.7264766163613849E-4</v>
      </c>
      <c r="E87" s="197">
        <f>IF(净值列表!E86="","",净值列表!E87/净值列表!E86-1)</f>
        <v>3.7505860290676374E-4</v>
      </c>
      <c r="F87" s="197">
        <f>IF(净值列表!F86="","",净值列表!F87/净值列表!F86-1)</f>
        <v>2.8837835239836629E-4</v>
      </c>
      <c r="G87" s="197">
        <f>IF(净值列表!G86="","",净值列表!G87/净值列表!G86-1)</f>
        <v>1.9529342837620867E-4</v>
      </c>
      <c r="H87" s="197">
        <f>IF(净值列表!H86="","",净值列表!H87/净值列表!H86-1)</f>
        <v>3.7975885312846458E-4</v>
      </c>
      <c r="I87" s="197">
        <f>IF(净值列表!I86="","",净值列表!I87/净值列表!I86-1)</f>
        <v>4.7760053491274768E-4</v>
      </c>
      <c r="J87" s="197">
        <f>IF(净值列表!J86="","",净值列表!J87/净值列表!J86-1)</f>
        <v>1.9175455417053122E-4</v>
      </c>
      <c r="K87" s="197">
        <f>IF(净值列表!K86="","",净值列表!K87/净值列表!K86-1)</f>
        <v>9.5996928098251999E-5</v>
      </c>
      <c r="L87" s="197">
        <f>IF(净值列表!L86="","",净值列表!L87/净值列表!L86-1)</f>
        <v>9.5849707658635097E-5</v>
      </c>
      <c r="M87" s="197">
        <f>IF(净值列表!M86="","",净值列表!M87/净值列表!M86-1)</f>
        <v>9.6842920782380659E-5</v>
      </c>
      <c r="N87" s="197">
        <f>IF(净值列表!N86="","",净值列表!N87/净值列表!N86-1)</f>
        <v>1.942124684404245E-4</v>
      </c>
      <c r="O87" s="197">
        <f>IF(净值列表!O86="","",净值列表!O87/净值列表!O86-1)</f>
        <v>-9.659969088093856E-5</v>
      </c>
      <c r="P87" s="197">
        <f>IF(净值列表!P86="","",净值列表!P87/净值列表!P86-1)</f>
        <v>9.8173964264702818E-5</v>
      </c>
      <c r="Q87" s="197">
        <f>IF(净值列表!Q86="","",净值列表!Q87/净值列表!Q86-1)</f>
        <v>-9.6927401376345479E-5</v>
      </c>
      <c r="R87" s="197">
        <f>IF(净值列表!R86="","",净值列表!R87/净值列表!R86-1)</f>
        <v>9.7981579463057855E-5</v>
      </c>
      <c r="S87" s="197">
        <f>IF(净值列表!S86="","",净值列表!S87/净值列表!S86-1)</f>
        <v>3.9346842415888261E-4</v>
      </c>
      <c r="T87" s="197">
        <f>IF(净值列表!T86="","",净值列表!T87/净值列表!T86-1)</f>
        <v>2.9568302779425792E-4</v>
      </c>
      <c r="U87" s="197">
        <f>IF(净值列表!U86="","",净值列表!U87/净值列表!U86-1)</f>
        <v>1.9803940984264301E-4</v>
      </c>
      <c r="V87" s="197">
        <f>IF(净值列表!V86="","",净值列表!V87/净值列表!V86-1)</f>
        <v>9.8853301700341234E-5</v>
      </c>
      <c r="W87" s="197">
        <f>IF(净值列表!W86="","",净值列表!W87/净值列表!W86-1)</f>
        <v>3.9592200336535655E-4</v>
      </c>
      <c r="X87" s="197">
        <f>IF(净值列表!X86="","",净值列表!X87/净值列表!X86-1)</f>
        <v>1.9936204146731029E-4</v>
      </c>
      <c r="Y87" s="197">
        <f>IF(净值列表!Y86="","",净值列表!Y87/净值列表!Y86-1)</f>
        <v>2.9641339788555321E-4</v>
      </c>
      <c r="Z87" s="197">
        <f>IF(净值列表!Z86="","",净值列表!Z87/净值列表!Z86-1)</f>
        <v>1.8888557510687853E-3</v>
      </c>
      <c r="AA87" s="197">
        <f>IF(净值列表!AA86="","",净值列表!AA87/净值列表!AA86-1)</f>
        <v>1.9880715705755669E-4</v>
      </c>
      <c r="AB87" s="197">
        <f>IF(净值列表!AB86="","",净值列表!AB87/净值列表!AB86-1)</f>
        <v>1.9948134849379073E-4</v>
      </c>
      <c r="AC87" s="197">
        <f>IF(净值列表!AC86="","",净值列表!AC87/净值列表!AC86-1)</f>
        <v>1.9880715705755669E-4</v>
      </c>
      <c r="AD87" s="197">
        <f>IF(净值列表!AD86="","",净值列表!AD87/净值列表!AD86-1)</f>
        <v>2.8438714570100387E-4</v>
      </c>
      <c r="AE87" s="197">
        <f>IF(净值列表!AE86="","",净值列表!AE87/净值列表!AE86-1)</f>
        <v>1.9729703067961069E-4</v>
      </c>
      <c r="AF87" s="197">
        <f>IF(净值列表!AF86="","",净值列表!AF87/净值列表!AF86-1)</f>
        <v>-1.6124442758228552E-3</v>
      </c>
      <c r="AG87" s="197">
        <f>IF(净值列表!AG86="","",净值列表!AG87/净值列表!AG86-1)</f>
        <v>9.9492587802174626E-5</v>
      </c>
      <c r="AH87" s="197">
        <f>IF(净值列表!AH86="","",净值列表!AH87/净值列表!AH86-1)</f>
        <v>1.992230301821607E-4</v>
      </c>
      <c r="AI87" s="197">
        <f>IF(净值列表!AI86="","",净值列表!AI87/净值列表!AI86-1)</f>
        <v>2.8190189813948052E-4</v>
      </c>
      <c r="AJ87" s="198">
        <f>IF(净值列表!AJ86="","",净值列表!AJ87/净值列表!AJ86-1)</f>
        <v>1.9565642731356192E-4</v>
      </c>
    </row>
    <row r="88" spans="1:36">
      <c r="A88" s="196" t="s">
        <v>4519</v>
      </c>
      <c r="B88" s="197">
        <f>IF(净值列表!B87="","",净值列表!B88/净值列表!B87-1)</f>
        <v>2.8275212064077238E-4</v>
      </c>
      <c r="C88" s="197">
        <f>IF(净值列表!C87="","",净值列表!C88/净值列表!C87-1)</f>
        <v>1.8497965223824853E-3</v>
      </c>
      <c r="D88" s="197">
        <f>IF(净值列表!D87="","",净值列表!D88/净值列表!D87-1)</f>
        <v>2.7938163531371352E-4</v>
      </c>
      <c r="E88" s="197">
        <f>IF(净值列表!E87="","",净值列表!E88/净值列表!E87-1)</f>
        <v>1.8745899334526861E-4</v>
      </c>
      <c r="F88" s="197">
        <f>IF(净值列表!F87="","",净值列表!F88/净值列表!F87-1)</f>
        <v>2.8829521429951654E-4</v>
      </c>
      <c r="G88" s="197">
        <f>IF(净值列表!G87="","",净值列表!G88/净值列表!G87-1)</f>
        <v>1.952552962998233E-4</v>
      </c>
      <c r="H88" s="197">
        <f>IF(净值列表!H87="","",净值列表!H88/净值列表!H87-1)</f>
        <v>2.84711018316397E-4</v>
      </c>
      <c r="I88" s="197">
        <f>IF(净值列表!I87="","",净值列表!I88/净值列表!I87-1)</f>
        <v>0</v>
      </c>
      <c r="J88" s="197">
        <f>IF(净值列表!J87="","",净值列表!J88/净值列表!J87-1)</f>
        <v>9.5858895705402958E-5</v>
      </c>
      <c r="K88" s="197">
        <f>IF(净值列表!K87="","",净值列表!K88/净值列表!K87-1)</f>
        <v>9.5987713572665001E-5</v>
      </c>
      <c r="L88" s="197">
        <f>IF(净值列表!L87="","",净值列表!L88/净值列表!L87-1)</f>
        <v>6.7088364960699032E-4</v>
      </c>
      <c r="M88" s="197">
        <f>IF(净值列表!M87="","",净值列表!M88/净值列表!M87-1)</f>
        <v>1.9366708627877038E-4</v>
      </c>
      <c r="N88" s="197">
        <f>IF(净值列表!N87="","",净值列表!N88/净值列表!N87-1)</f>
        <v>9.7087378640781097E-5</v>
      </c>
      <c r="O88" s="197">
        <f>IF(净值列表!O87="","",净值列表!O88/净值列表!O87-1)</f>
        <v>4.8304511641394932E-4</v>
      </c>
      <c r="P88" s="197">
        <f>IF(净值列表!P87="","",净值列表!P88/净值列表!P87-1)</f>
        <v>9.8164327083427594E-5</v>
      </c>
      <c r="Q88" s="197">
        <f>IF(净值列表!Q87="","",净值列表!Q88/净值列表!Q87-1)</f>
        <v>1.9387359441647156E-4</v>
      </c>
      <c r="R88" s="197">
        <f>IF(净值列表!R87="","",净值列表!R88/净值列表!R87-1)</f>
        <v>9.7971980013600302E-5</v>
      </c>
      <c r="S88" s="197">
        <f>IF(净值列表!S87="","",净值列表!S88/净值列表!S87-1)</f>
        <v>9.8328416912485395E-5</v>
      </c>
      <c r="T88" s="197">
        <f>IF(净值列表!T87="","",净值列表!T88/净值列表!T87-1)</f>
        <v>2.9559562518488569E-4</v>
      </c>
      <c r="U88" s="197">
        <f>IF(净值列表!U87="","",净值列表!U88/净值列表!U87-1)</f>
        <v>9.9000098999990627E-5</v>
      </c>
      <c r="V88" s="197">
        <f>IF(净值列表!V87="","",净值列表!V88/净值列表!V87-1)</f>
        <v>1.9768706138179049E-4</v>
      </c>
      <c r="W88" s="197">
        <f>IF(净值列表!W87="","",净值列表!W88/净值列表!W87-1)</f>
        <v>1.9788265558529083E-4</v>
      </c>
      <c r="X88" s="197">
        <f>IF(净值列表!X87="","",净值列表!X88/净值列表!X87-1)</f>
        <v>1.9932230416586094E-4</v>
      </c>
      <c r="Y88" s="197">
        <f>IF(净值列表!Y87="","",净值列表!Y88/净值列表!Y87-1)</f>
        <v>1.9755037534574527E-4</v>
      </c>
      <c r="Z88" s="197">
        <f>IF(净值列表!Z87="","",净值列表!Z88/净值列表!Z87-1)</f>
        <v>-1.3891645167692923E-3</v>
      </c>
      <c r="AA88" s="197">
        <f>IF(净值列表!AA87="","",净值列表!AA88/净值列表!AA87-1)</f>
        <v>1.9876764062809471E-4</v>
      </c>
      <c r="AB88" s="197">
        <f>IF(净值列表!AB87="","",净值列表!AB88/净值列表!AB87-1)</f>
        <v>1.9944156362172727E-4</v>
      </c>
      <c r="AC88" s="197">
        <f>IF(净值列表!AC87="","",净值列表!AC88/净值列表!AC87-1)</f>
        <v>1.9876764062809471E-4</v>
      </c>
      <c r="AD88" s="197">
        <f>IF(净值列表!AD87="","",净值列表!AD88/净值列表!AD87-1)</f>
        <v>1.4215314632297638E-3</v>
      </c>
      <c r="AE88" s="197">
        <f>IF(净值列表!AE87="","",净值列表!AE88/净值列表!AE87-1)</f>
        <v>4.9314528059962726E-4</v>
      </c>
      <c r="AF88" s="197">
        <f>IF(净值列表!AF87="","",净值列表!AF88/净值列表!AF87-1)</f>
        <v>3.4201026030782344E-3</v>
      </c>
      <c r="AG88" s="197">
        <f>IF(净值列表!AG87="","",净值列表!AG88/净值列表!AG87-1)</f>
        <v>3.9793076004768224E-4</v>
      </c>
      <c r="AH88" s="197">
        <f>IF(净值列表!AH87="","",净值列表!AH88/净值列表!AH87-1)</f>
        <v>3.9836669654413903E-4</v>
      </c>
      <c r="AI88" s="197">
        <f>IF(净值列表!AI87="","",净值列表!AI88/净值列表!AI87-1)</f>
        <v>1.8788163457017504E-4</v>
      </c>
      <c r="AJ88" s="198">
        <f>IF(净值列表!AJ87="","",净值列表!AJ88/净值列表!AJ87-1)</f>
        <v>1.9561815336466282E-4</v>
      </c>
    </row>
    <row r="89" spans="1:36">
      <c r="A89" s="196" t="s">
        <v>4520</v>
      </c>
      <c r="B89" s="197">
        <f>IF(净值列表!B88="","",净值列表!B89/净值列表!B88-1)</f>
        <v>3.7689625930470427E-4</v>
      </c>
      <c r="C89" s="197">
        <f>IF(净值列表!C88="","",净值列表!C89/净值列表!C88-1)</f>
        <v>3.6927621861138071E-4</v>
      </c>
      <c r="D89" s="197">
        <f>IF(净值列表!D88="","",净值列表!D89/净值列表!D88-1)</f>
        <v>3.7240480402189746E-4</v>
      </c>
      <c r="E89" s="197">
        <f>IF(净值列表!E88="","",净值列表!E89/净值列表!E88-1)</f>
        <v>2.8113578858590671E-4</v>
      </c>
      <c r="F89" s="197">
        <f>IF(净值列表!F88="","",净值列表!F89/净值列表!F88-1)</f>
        <v>2.8821212412322161E-4</v>
      </c>
      <c r="G89" s="197">
        <f>IF(净值列表!G88="","",净值列表!G89/净值列表!G88-1)</f>
        <v>2.9282576866762611E-4</v>
      </c>
      <c r="H89" s="197">
        <f>IF(净值列表!H88="","",净值列表!H89/净值列表!H88-1)</f>
        <v>3.7950664136610079E-4</v>
      </c>
      <c r="I89" s="197">
        <f>IF(净值列表!I88="","",净值列表!I89/净值列表!I88-1)</f>
        <v>9.5474508306381267E-5</v>
      </c>
      <c r="J89" s="197">
        <f>IF(净值列表!J88="","",净值列表!J89/净值列表!J88-1)</f>
        <v>1.9169941531704815E-4</v>
      </c>
      <c r="K89" s="197">
        <f>IF(净值列表!K88="","",净值列表!K89/净值列表!K88-1)</f>
        <v>1.9195700163154861E-4</v>
      </c>
      <c r="L89" s="197">
        <f>IF(净值列表!L88="","",净值列表!L89/净值列表!L88-1)</f>
        <v>4.788813332055053E-4</v>
      </c>
      <c r="M89" s="197">
        <f>IF(净值列表!M88="","",净值列表!M89/净值列表!M88-1)</f>
        <v>9.6814793300481483E-5</v>
      </c>
      <c r="N89" s="197">
        <f>IF(净值列表!N88="","",净值列表!N89/净值列表!N88-1)</f>
        <v>9.7077953596702571E-5</v>
      </c>
      <c r="O89" s="197">
        <f>IF(净值列表!O88="","",净值列表!O89/净值列表!O88-1)</f>
        <v>5.7937427578202971E-4</v>
      </c>
      <c r="P89" s="197">
        <f>IF(净值列表!P88="","",净值列表!P89/净值列表!P88-1)</f>
        <v>9.8154691794194449E-5</v>
      </c>
      <c r="Q89" s="197">
        <f>IF(净值列表!Q88="","",净值列表!Q89/净值列表!Q88-1)</f>
        <v>6.784260515602103E-4</v>
      </c>
      <c r="R89" s="197">
        <f>IF(净值列表!R88="","",净值列表!R89/净值列表!R88-1)</f>
        <v>9.7962382445082596E-5</v>
      </c>
      <c r="S89" s="197">
        <f>IF(净值列表!S88="","",净值列表!S89/净值列表!S88-1)</f>
        <v>2.9495624815667476E-4</v>
      </c>
      <c r="T89" s="197">
        <f>IF(净值列表!T88="","",净值列表!T89/净值列表!T88-1)</f>
        <v>3.9401103230884971E-4</v>
      </c>
      <c r="U89" s="197">
        <f>IF(净值列表!U88="","",净值列表!U89/净值列表!U88-1)</f>
        <v>9.8990298950774047E-5</v>
      </c>
      <c r="V89" s="197">
        <f>IF(净值列表!V88="","",净值列表!V89/净值列表!V88-1)</f>
        <v>9.8823994465924159E-5</v>
      </c>
      <c r="W89" s="197">
        <f>IF(净值列表!W88="","",净值列表!W89/净值列表!W88-1)</f>
        <v>2.9676525868049808E-4</v>
      </c>
      <c r="X89" s="197">
        <f>IF(净值列表!X88="","",净值列表!X89/净值列表!X88-1)</f>
        <v>1.9928258270218713E-4</v>
      </c>
      <c r="Y89" s="197">
        <f>IF(净值列表!Y88="","",净值列表!Y89/净值列表!Y88-1)</f>
        <v>1.9751135690304622E-4</v>
      </c>
      <c r="Z89" s="197">
        <f>IF(净值列表!Z88="","",净值列表!Z89/净值列表!Z88-1)</f>
        <v>1.887917329093769E-3</v>
      </c>
      <c r="AA89" s="197">
        <f>IF(净值列表!AA88="","",净值列表!AA89/净值列表!AA88-1)</f>
        <v>9.9364069952256884E-5</v>
      </c>
      <c r="AB89" s="197">
        <f>IF(净值列表!AB88="","",净值列表!AB89/净值列表!AB88-1)</f>
        <v>2.9910269192434669E-4</v>
      </c>
      <c r="AC89" s="197">
        <f>IF(净值列表!AC88="","",净值列表!AC89/净值列表!AC88-1)</f>
        <v>9.9364069952256884E-5</v>
      </c>
      <c r="AD89" s="197">
        <f>IF(净值列表!AD88="","",净值列表!AD89/净值列表!AD88-1)</f>
        <v>1.3248793413458415E-3</v>
      </c>
      <c r="AE89" s="197">
        <f>IF(净值列表!AE88="","",净值列表!AE89/净值列表!AE88-1)</f>
        <v>5.9148264984210108E-4</v>
      </c>
      <c r="AF89" s="197">
        <f>IF(净值列表!AF88="","",净值列表!AF89/净值列表!AF88-1)</f>
        <v>1.2308274947927522E-3</v>
      </c>
      <c r="AG89" s="197">
        <f>IF(净值列表!AG88="","",净值列表!AG89/净值列表!AG88-1)</f>
        <v>1.9888623707231545E-4</v>
      </c>
      <c r="AH89" s="197">
        <f>IF(净值列表!AH88="","",净值列表!AH89/净值列表!AH88-1)</f>
        <v>1.9910403185652292E-4</v>
      </c>
      <c r="AI89" s="197">
        <f>IF(净值列表!AI88="","",净值列表!AI89/净值列表!AI88-1)</f>
        <v>2.8176951253877647E-4</v>
      </c>
      <c r="AJ89" s="198">
        <f>IF(净值列表!AJ88="","",净值列表!AJ89/净值列表!AJ88-1)</f>
        <v>2.9336984158034873E-4</v>
      </c>
    </row>
    <row r="90" spans="1:36">
      <c r="A90" s="196" t="s">
        <v>4521</v>
      </c>
      <c r="B90" s="197">
        <f>IF(净值列表!B89="","",净值列表!B90/净值列表!B89-1)</f>
        <v>1.8837713101627074E-4</v>
      </c>
      <c r="C90" s="197">
        <f>IF(净值列表!C89="","",净值列表!C90/净值列表!C89-1)</f>
        <v>1.8456995201199256E-4</v>
      </c>
      <c r="D90" s="197">
        <f>IF(净值列表!D89="","",净值列表!D90/净值列表!D89-1)</f>
        <v>9.3066542578013056E-5</v>
      </c>
      <c r="E90" s="197">
        <f>IF(净值列表!E89="","",净值列表!E90/净值列表!E89-1)</f>
        <v>9.3685591155967529E-5</v>
      </c>
      <c r="F90" s="197">
        <f>IF(净值列表!F89="","",净值列表!F90/净值列表!F89-1)</f>
        <v>1.9208605455256489E-4</v>
      </c>
      <c r="G90" s="197">
        <f>IF(净值列表!G89="","",净值列表!G90/净值列表!G89-1)</f>
        <v>9.7580015612885873E-5</v>
      </c>
      <c r="H90" s="197">
        <f>IF(净值列表!H89="","",净值列表!H90/净值列表!H89-1)</f>
        <v>2.8452200303497044E-4</v>
      </c>
      <c r="I90" s="197">
        <f>IF(净值列表!I89="","",净值列表!I90/净值列表!I89-1)</f>
        <v>-6.6825775656342845E-4</v>
      </c>
      <c r="J90" s="197">
        <f>IF(净值列表!J89="","",净值列表!J90/净值列表!J89-1)</f>
        <v>9.5831336847096438E-5</v>
      </c>
      <c r="K90" s="197">
        <f>IF(净值列表!K89="","",净值列表!K90/净值列表!K89-1)</f>
        <v>9.5960080606527498E-5</v>
      </c>
      <c r="L90" s="197">
        <f>IF(净值列表!L89="","",净值列表!L90/净值列表!L89-1)</f>
        <v>4.7865211564235288E-4</v>
      </c>
      <c r="M90" s="197">
        <f>IF(净值列表!M89="","",净值列表!M90/净值列表!M89-1)</f>
        <v>9.6805421103463019E-5</v>
      </c>
      <c r="N90" s="197">
        <f>IF(净值列表!N89="","",净值列表!N90/净值列表!N89-1)</f>
        <v>9.7068530382493634E-5</v>
      </c>
      <c r="O90" s="197">
        <f>IF(净值列表!O89="","",净值列表!O90/净值列表!O89-1)</f>
        <v>4.8253232966599668E-4</v>
      </c>
      <c r="P90" s="197">
        <f>IF(净值列表!P89="","",净值列表!P90/净值列表!P89-1)</f>
        <v>9.8145058396337248E-5</v>
      </c>
      <c r="Q90" s="197">
        <f>IF(净值列表!Q89="","",净值列表!Q90/净值列表!Q89-1)</f>
        <v>3.8740920096858034E-4</v>
      </c>
      <c r="R90" s="197">
        <f>IF(净值列表!R89="","",净值列表!R90/净值列表!R89-1)</f>
        <v>1.9590557351345517E-4</v>
      </c>
      <c r="S90" s="197">
        <f>IF(净值列表!S89="","",净值列表!S90/净值列表!S89-1)</f>
        <v>1.9657951641427474E-4</v>
      </c>
      <c r="T90" s="197">
        <f>IF(净值列表!T89="","",净值列表!T90/净值列表!T89-1)</f>
        <v>2.9539188656957371E-4</v>
      </c>
      <c r="U90" s="197">
        <f>IF(净值列表!U89="","",净值列表!U90/净值列表!U89-1)</f>
        <v>9.8980500841339136E-5</v>
      </c>
      <c r="V90" s="197">
        <f>IF(净值列表!V89="","",净值列表!V90/净值列表!V89-1)</f>
        <v>2.9644268774697835E-4</v>
      </c>
      <c r="W90" s="197">
        <f>IF(净值列表!W89="","",净值列表!W90/净值列表!W89-1)</f>
        <v>1.977848101266666E-4</v>
      </c>
      <c r="X90" s="197">
        <f>IF(净值列表!X89="","",净值列表!X90/净值列表!X89-1)</f>
        <v>1.9924287706718502E-4</v>
      </c>
      <c r="Y90" s="197">
        <f>IF(净值列表!Y89="","",净值列表!Y90/净值列表!Y89-1)</f>
        <v>1.974723538704648E-4</v>
      </c>
      <c r="Z90" s="197">
        <f>IF(净值列表!Z89="","",净值列表!Z90/净值列表!Z89-1)</f>
        <v>9.9176832291991701E-4</v>
      </c>
      <c r="AA90" s="197">
        <f>IF(净值列表!AA89="","",净值列表!AA90/净值列表!AA89-1)</f>
        <v>1.9870839542979191E-4</v>
      </c>
      <c r="AB90" s="197">
        <f>IF(净值列表!AB89="","",净值列表!AB90/净值列表!AB89-1)</f>
        <v>9.9671085418195915E-5</v>
      </c>
      <c r="AC90" s="197">
        <f>IF(净值列表!AC89="","",净值列表!AC90/净值列表!AC89-1)</f>
        <v>1.9870839542979191E-4</v>
      </c>
      <c r="AD90" s="197">
        <f>IF(净值列表!AD89="","",净值列表!AD90/净值列表!AD89-1)</f>
        <v>1.2286173329552064E-3</v>
      </c>
      <c r="AE90" s="197">
        <f>IF(净值列表!AE89="","",净值列表!AE90/净值列表!AE89-1)</f>
        <v>3.9408866995094272E-4</v>
      </c>
      <c r="AF90" s="197">
        <f>IF(净值列表!AF89="","",净值列表!AF90/净值列表!AF89-1)</f>
        <v>2.0803782505909307E-3</v>
      </c>
      <c r="AG90" s="197">
        <f>IF(净值列表!AG89="","",净值列表!AG90/净值列表!AG89-1)</f>
        <v>1.9884668920266968E-4</v>
      </c>
      <c r="AH90" s="197">
        <f>IF(净值列表!AH89="","",净值列表!AH90/净值列表!AH89-1)</f>
        <v>1.9906439733241577E-4</v>
      </c>
      <c r="AI90" s="197">
        <f>IF(净值列表!AI89="","",净值列表!AI90/净值列表!AI89-1)</f>
        <v>2.8169014084511446E-4</v>
      </c>
      <c r="AJ90" s="198">
        <f>IF(净值列表!AJ89="","",净值列表!AJ90/净值列表!AJ89-1)</f>
        <v>1.9552253397203678E-4</v>
      </c>
    </row>
    <row r="91" spans="1:36">
      <c r="A91" s="196" t="s">
        <v>4522</v>
      </c>
      <c r="B91" s="197">
        <f>IF(净值列表!B90="","",净值列表!B91/净值列表!B90-1)</f>
        <v>0</v>
      </c>
      <c r="C91" s="197">
        <f>IF(净值列表!C90="","",净值列表!C91/净值列表!C90-1)</f>
        <v>0</v>
      </c>
      <c r="D91" s="197">
        <f>IF(净值列表!D90="","",净值列表!D91/净值列表!D90-1)</f>
        <v>9.3057882002645087E-5</v>
      </c>
      <c r="E91" s="197">
        <f>IF(净值列表!E90="","",净值列表!E91/净值列表!E90-1)</f>
        <v>0</v>
      </c>
      <c r="F91" s="197">
        <f>IF(净值列表!F90="","",净值列表!F91/净值列表!F90-1)</f>
        <v>1.9204916458614996E-4</v>
      </c>
      <c r="G91" s="197">
        <f>IF(净值列表!G90="","",净值列表!G91/净值列表!G90-1)</f>
        <v>0</v>
      </c>
      <c r="H91" s="197">
        <f>IF(净值列表!H90="","",净值列表!H91/净值列表!H90-1)</f>
        <v>0</v>
      </c>
      <c r="I91" s="197">
        <f>IF(净值列表!I90="","",净值列表!I91/净值列表!I90-1)</f>
        <v>0</v>
      </c>
      <c r="J91" s="197">
        <f>IF(净值列表!J90="","",净值列表!J91/净值列表!J90-1)</f>
        <v>0</v>
      </c>
      <c r="K91" s="197">
        <f>IF(净值列表!K90="","",净值列表!K91/净值列表!K90-1)</f>
        <v>0</v>
      </c>
      <c r="L91" s="197">
        <f>IF(净值列表!L90="","",净值列表!L91/净值列表!L90-1)</f>
        <v>0</v>
      </c>
      <c r="M91" s="197">
        <f>IF(净值列表!M90="","",净值列表!M91/净值列表!M90-1)</f>
        <v>0</v>
      </c>
      <c r="N91" s="197">
        <f>IF(净值列表!N90="","",净值列表!N91/净值列表!N90-1)</f>
        <v>0</v>
      </c>
      <c r="O91" s="197">
        <f>IF(净值列表!O90="","",净值列表!O91/净值列表!O90-1)</f>
        <v>0</v>
      </c>
      <c r="P91" s="197">
        <f>IF(净值列表!P90="","",净值列表!P91/净值列表!P90-1)</f>
        <v>0</v>
      </c>
      <c r="Q91" s="197">
        <f>IF(净值列表!Q90="","",净值列表!Q91/净值列表!Q90-1)</f>
        <v>0</v>
      </c>
      <c r="R91" s="197">
        <f>IF(净值列表!R90="","",净值列表!R91/净值列表!R90-1)</f>
        <v>0</v>
      </c>
      <c r="S91" s="197">
        <f>IF(净值列表!S90="","",净值列表!S91/净值列表!S90-1)</f>
        <v>0</v>
      </c>
      <c r="T91" s="197">
        <f>IF(净值列表!T90="","",净值列表!T91/净值列表!T90-1)</f>
        <v>0</v>
      </c>
      <c r="U91" s="197">
        <f>IF(净值列表!U90="","",净值列表!U91/净值列表!U90-1)</f>
        <v>0</v>
      </c>
      <c r="V91" s="197">
        <f>IF(净值列表!V90="","",净值列表!V91/净值列表!V90-1)</f>
        <v>0</v>
      </c>
      <c r="W91" s="197">
        <f>IF(净值列表!W90="","",净值列表!W91/净值列表!W90-1)</f>
        <v>0</v>
      </c>
      <c r="X91" s="197">
        <f>IF(净值列表!X90="","",净值列表!X91/净值列表!X90-1)</f>
        <v>0</v>
      </c>
      <c r="Y91" s="197">
        <f>IF(净值列表!Y90="","",净值列表!Y91/净值列表!Y90-1)</f>
        <v>0</v>
      </c>
      <c r="Z91" s="197">
        <f>IF(净值列表!Z90="","",净值列表!Z91/净值列表!Z90-1)</f>
        <v>0</v>
      </c>
      <c r="AA91" s="197">
        <f>IF(净值列表!AA90="","",净值列表!AA91/净值列表!AA90-1)</f>
        <v>0</v>
      </c>
      <c r="AB91" s="197">
        <f>IF(净值列表!AB90="","",净值列表!AB91/净值列表!AB90-1)</f>
        <v>9.9661152082930471E-5</v>
      </c>
      <c r="AC91" s="197">
        <f>IF(净值列表!AC90="","",净值列表!AC91/净值列表!AC90-1)</f>
        <v>0</v>
      </c>
      <c r="AD91" s="197">
        <f>IF(净值列表!AD90="","",净值列表!AD91/净值列表!AD90-1)</f>
        <v>0</v>
      </c>
      <c r="AE91" s="197">
        <f>IF(净值列表!AE90="","",净值列表!AE91/净值列表!AE90-1)</f>
        <v>0</v>
      </c>
      <c r="AF91" s="197">
        <f>IF(净值列表!AF90="","",净值列表!AF91/净值列表!AF90-1)</f>
        <v>0</v>
      </c>
      <c r="AG91" s="197">
        <f>IF(净值列表!AG90="","",净值列表!AG91/净值列表!AG90-1)</f>
        <v>0</v>
      </c>
      <c r="AH91" s="197">
        <f>IF(净值列表!AH90="","",净值列表!AH91/净值列表!AH90-1)</f>
        <v>0</v>
      </c>
      <c r="AI91" s="197">
        <f>IF(净值列表!AI90="","",净值列表!AI91/净值列表!AI90-1)</f>
        <v>0</v>
      </c>
      <c r="AJ91" s="198">
        <f>IF(净值列表!AJ90="","",净值列表!AJ91/净值列表!AJ90-1)</f>
        <v>1.954843123841421E-4</v>
      </c>
    </row>
    <row r="92" spans="1:36">
      <c r="A92" s="196" t="s">
        <v>4523</v>
      </c>
      <c r="B92" s="197">
        <f>IF(净值列表!B91="","",净值列表!B92/净值列表!B91-1)</f>
        <v>0</v>
      </c>
      <c r="C92" s="197">
        <f>IF(净值列表!C91="","",净值列表!C92/净值列表!C91-1)</f>
        <v>0</v>
      </c>
      <c r="D92" s="197">
        <f>IF(净值列表!D91="","",净值列表!D92/净值列表!D91-1)</f>
        <v>9.304922303887686E-5</v>
      </c>
      <c r="E92" s="197">
        <f>IF(净值列表!E91="","",净值列表!E92/净值列表!E91-1)</f>
        <v>0</v>
      </c>
      <c r="F92" s="197">
        <f>IF(净值列表!F91="","",净值列表!F92/净值列表!F91-1)</f>
        <v>9.6006144393312454E-5</v>
      </c>
      <c r="G92" s="197">
        <f>IF(净值列表!G91="","",净值列表!G92/净值列表!G91-1)</f>
        <v>0</v>
      </c>
      <c r="H92" s="197">
        <f>IF(净值列表!H91="","",净值列表!H92/净值列表!H91-1)</f>
        <v>0</v>
      </c>
      <c r="I92" s="197">
        <f>IF(净值列表!I91="","",净值列表!I92/净值列表!I91-1)</f>
        <v>0</v>
      </c>
      <c r="J92" s="197">
        <f>IF(净值列表!J91="","",净值列表!J92/净值列表!J91-1)</f>
        <v>0</v>
      </c>
      <c r="K92" s="197">
        <f>IF(净值列表!K91="","",净值列表!K92/净值列表!K91-1)</f>
        <v>0</v>
      </c>
      <c r="L92" s="197">
        <f>IF(净值列表!L91="","",净值列表!L92/净值列表!L91-1)</f>
        <v>0</v>
      </c>
      <c r="M92" s="197">
        <f>IF(净值列表!M91="","",净值列表!M92/净值列表!M91-1)</f>
        <v>0</v>
      </c>
      <c r="N92" s="197">
        <f>IF(净值列表!N91="","",净值列表!N92/净值列表!N91-1)</f>
        <v>0</v>
      </c>
      <c r="O92" s="197">
        <f>IF(净值列表!O91="","",净值列表!O92/净值列表!O91-1)</f>
        <v>0</v>
      </c>
      <c r="P92" s="197">
        <f>IF(净值列表!P91="","",净值列表!P92/净值列表!P91-1)</f>
        <v>0</v>
      </c>
      <c r="Q92" s="197">
        <f>IF(净值列表!Q91="","",净值列表!Q92/净值列表!Q91-1)</f>
        <v>1.9362958660074092E-4</v>
      </c>
      <c r="R92" s="197">
        <f>IF(净值列表!R91="","",净值列表!R92/净值列表!R91-1)</f>
        <v>0</v>
      </c>
      <c r="S92" s="197">
        <f>IF(净值列表!S91="","",净值列表!S92/净值列表!S91-1)</f>
        <v>0</v>
      </c>
      <c r="T92" s="197">
        <f>IF(净值列表!T91="","",净值列表!T92/净值列表!T91-1)</f>
        <v>0</v>
      </c>
      <c r="U92" s="197">
        <f>IF(净值列表!U91="","",净值列表!U92/净值列表!U91-1)</f>
        <v>0</v>
      </c>
      <c r="V92" s="197">
        <f>IF(净值列表!V91="","",净值列表!V92/净值列表!V91-1)</f>
        <v>0</v>
      </c>
      <c r="W92" s="197">
        <f>IF(净值列表!W91="","",净值列表!W92/净值列表!W91-1)</f>
        <v>0</v>
      </c>
      <c r="X92" s="197">
        <f>IF(净值列表!X91="","",净值列表!X92/净值列表!X91-1)</f>
        <v>0</v>
      </c>
      <c r="Y92" s="197">
        <f>IF(净值列表!Y91="","",净值列表!Y92/净值列表!Y91-1)</f>
        <v>0</v>
      </c>
      <c r="Z92" s="197">
        <f>IF(净值列表!Z91="","",净值列表!Z92/净值列表!Z91-1)</f>
        <v>0</v>
      </c>
      <c r="AA92" s="197">
        <f>IF(净值列表!AA91="","",净值列表!AA92/净值列表!AA91-1)</f>
        <v>0</v>
      </c>
      <c r="AB92" s="197">
        <f>IF(净值列表!AB91="","",净值列表!AB92/净值列表!AB91-1)</f>
        <v>1.9930244145482945E-4</v>
      </c>
      <c r="AC92" s="197">
        <f>IF(净值列表!AC91="","",净值列表!AC92/净值列表!AC91-1)</f>
        <v>0</v>
      </c>
      <c r="AD92" s="197">
        <f>IF(净值列表!AD91="","",净值列表!AD92/净值列表!AD91-1)</f>
        <v>0</v>
      </c>
      <c r="AE92" s="197">
        <f>IF(净值列表!AE91="","",净值列表!AE92/净值列表!AE91-1)</f>
        <v>0</v>
      </c>
      <c r="AF92" s="197">
        <f>IF(净值列表!AF91="","",净值列表!AF92/净值列表!AF91-1)</f>
        <v>9.4366330093409445E-5</v>
      </c>
      <c r="AG92" s="197">
        <f>IF(净值列表!AG91="","",净值列表!AG92/净值列表!AG91-1)</f>
        <v>0</v>
      </c>
      <c r="AH92" s="197">
        <f>IF(净值列表!AH91="","",净值列表!AH92/净值列表!AH91-1)</f>
        <v>0</v>
      </c>
      <c r="AI92" s="197">
        <f>IF(净值列表!AI91="","",净值列表!AI92/净值列表!AI91-1)</f>
        <v>0</v>
      </c>
      <c r="AJ92" s="198">
        <f>IF(净值列表!AJ91="","",净值列表!AJ92/净值列表!AJ91-1)</f>
        <v>1.9544610573629662E-4</v>
      </c>
    </row>
    <row r="93" spans="1:36">
      <c r="A93" s="196" t="s">
        <v>4524</v>
      </c>
      <c r="B93" s="197">
        <f>IF(净值列表!B92="","",净值列表!B93/净值列表!B92-1)</f>
        <v>3.7668330351259272E-4</v>
      </c>
      <c r="C93" s="197">
        <f>IF(净值列表!C92="","",净值列表!C93/净值列表!C92-1)</f>
        <v>3.6907178446199396E-4</v>
      </c>
      <c r="D93" s="197">
        <f>IF(净值列表!D92="","",净值列表!D93/净值列表!D92-1)</f>
        <v>1.8608113137319471E-4</v>
      </c>
      <c r="E93" s="197">
        <f>IF(净值列表!E92="","",净值列表!E93/净值列表!E92-1)</f>
        <v>2.8103044496496921E-4</v>
      </c>
      <c r="F93" s="197">
        <f>IF(净值列表!F92="","",净值列表!F93/净值列表!F92-1)</f>
        <v>2.8799078429497804E-4</v>
      </c>
      <c r="G93" s="197">
        <f>IF(净值列表!G92="","",净值列表!G93/净值列表!G92-1)</f>
        <v>3.9028197872981174E-4</v>
      </c>
      <c r="H93" s="197">
        <f>IF(净值列表!H92="","",净值列表!H93/净值列表!H92-1)</f>
        <v>4.7406845548492171E-4</v>
      </c>
      <c r="I93" s="197">
        <f>IF(净值列表!I92="","",净值列表!I93/净值列表!I92-1)</f>
        <v>1.9105846389000369E-4</v>
      </c>
      <c r="J93" s="197">
        <f>IF(净值列表!J92="","",净值列表!J93/净值列表!J92-1)</f>
        <v>2.8746646224608874E-4</v>
      </c>
      <c r="K93" s="197">
        <f>IF(净值列表!K92="","",净值列表!K93/净值列表!K92-1)</f>
        <v>2.8785261945873941E-4</v>
      </c>
      <c r="L93" s="197">
        <f>IF(净值列表!L92="","",净值列表!L93/净值列表!L92-1)</f>
        <v>4.7842311740509125E-4</v>
      </c>
      <c r="M93" s="197">
        <f>IF(净值列表!M92="","",净值列表!M93/净值列表!M92-1)</f>
        <v>3.871842028846384E-4</v>
      </c>
      <c r="N93" s="197">
        <f>IF(净值列表!N92="","",净值列表!N93/净值列表!N92-1)</f>
        <v>3.8823643598950852E-4</v>
      </c>
      <c r="O93" s="197">
        <f>IF(净值列表!O92="","",净值列表!O93/净值列表!O92-1)</f>
        <v>7.7167936722299935E-4</v>
      </c>
      <c r="P93" s="197">
        <f>IF(净值列表!P92="","",净值列表!P93/净值列表!P92-1)</f>
        <v>2.9440628066756958E-4</v>
      </c>
      <c r="Q93" s="197">
        <f>IF(净值列表!Q92="","",净值列表!Q93/净值列表!Q92-1)</f>
        <v>5.8077630432684657E-4</v>
      </c>
      <c r="R93" s="197">
        <f>IF(净值列表!R92="","",净值列表!R93/净值列表!R92-1)</f>
        <v>2.9380080305574374E-4</v>
      </c>
      <c r="S93" s="197">
        <f>IF(净值列表!S92="","",净值列表!S93/净值列表!S92-1)</f>
        <v>4.9135220125773316E-4</v>
      </c>
      <c r="T93" s="197">
        <f>IF(净值列表!T92="","",净值列表!T93/净值列表!T92-1)</f>
        <v>4.9217442661664279E-4</v>
      </c>
      <c r="U93" s="197">
        <f>IF(净值列表!U92="","",净值列表!U93/净值列表!U92-1)</f>
        <v>2.969121140141695E-4</v>
      </c>
      <c r="V93" s="197">
        <f>IF(净值列表!V92="","",净值列表!V93/净值列表!V92-1)</f>
        <v>3.9513978069738442E-4</v>
      </c>
      <c r="W93" s="197">
        <f>IF(净值列表!W92="","",净值列表!W93/净值列表!W92-1)</f>
        <v>4.9436424757764996E-4</v>
      </c>
      <c r="X93" s="197">
        <f>IF(净值列表!X92="","",净值列表!X93/净值列表!X92-1)</f>
        <v>3.9840637450194727E-4</v>
      </c>
      <c r="Y93" s="197">
        <f>IF(净值列表!Y92="","",净值列表!Y93/净值列表!Y92-1)</f>
        <v>6.9101678183636217E-4</v>
      </c>
      <c r="Z93" s="197">
        <f>IF(净值列表!Z92="","",净值列表!Z93/净值列表!Z92-1)</f>
        <v>2.5760428019419024E-3</v>
      </c>
      <c r="AA93" s="197">
        <f>IF(净值列表!AA92="","",净值列表!AA93/净值列表!AA92-1)</f>
        <v>5.960067547434722E-4</v>
      </c>
      <c r="AB93" s="197">
        <f>IF(净值列表!AB92="","",净值列表!AB93/净值列表!AB92-1)</f>
        <v>1.9926272790682376E-4</v>
      </c>
      <c r="AC93" s="197">
        <f>IF(净值列表!AC92="","",净值列表!AC93/净值列表!AC92-1)</f>
        <v>5.960067547434722E-4</v>
      </c>
      <c r="AD93" s="197">
        <f>IF(净值列表!AD92="","",净值列表!AD93/净值列表!AD92-1)</f>
        <v>1.1327166320560522E-3</v>
      </c>
      <c r="AE93" s="197">
        <f>IF(净值列表!AE92="","",净值列表!AE93/净值列表!AE92-1)</f>
        <v>4.924167815638647E-4</v>
      </c>
      <c r="AF93" s="197">
        <f>IF(净值列表!AF92="","",净值列表!AF93/净值列表!AF92-1)</f>
        <v>-1.3210039630119352E-3</v>
      </c>
      <c r="AG93" s="197">
        <f>IF(净值列表!AG92="","",净值列表!AG93/净值列表!AG92-1)</f>
        <v>5.9642147117289213E-4</v>
      </c>
      <c r="AH93" s="197">
        <f>IF(净值列表!AH92="","",净值列表!AH93/净值列表!AH92-1)</f>
        <v>5.9707433575506563E-4</v>
      </c>
      <c r="AI93" s="197">
        <f>IF(净值列表!AI92="","",净值列表!AI93/净值列表!AI92-1)</f>
        <v>5.6322162771071937E-4</v>
      </c>
      <c r="AJ93" s="198">
        <f>IF(净值列表!AJ92="","",净值列表!AJ93/净值列表!AJ92-1)</f>
        <v>1.9540791402050672E-4</v>
      </c>
    </row>
    <row r="94" spans="1:36">
      <c r="A94" s="196" t="s">
        <v>4525</v>
      </c>
      <c r="B94" s="197">
        <f>IF(净值列表!B93="","",净值列表!B94/净值列表!B93-1)</f>
        <v>1.8827073331451061E-4</v>
      </c>
      <c r="C94" s="197">
        <f>IF(净值列表!C93="","",净值列表!C94/净值列表!C93-1)</f>
        <v>1.8446781036707272E-4</v>
      </c>
      <c r="D94" s="197">
        <f>IF(净值列表!D93="","",净值列表!D94/净值列表!D93-1)</f>
        <v>3.7209302325580396E-4</v>
      </c>
      <c r="E94" s="197">
        <f>IF(净值列表!E93="","",净值列表!E94/净值列表!E93-1)</f>
        <v>1.8730099269514966E-4</v>
      </c>
      <c r="F94" s="197">
        <f>IF(净值列表!F93="","",净值列表!F94/净值列表!F93-1)</f>
        <v>0</v>
      </c>
      <c r="G94" s="197">
        <f>IF(净值列表!G93="","",净值列表!G94/净值列表!G93-1)</f>
        <v>-2.9259728859865053E-4</v>
      </c>
      <c r="H94" s="197">
        <f>IF(净值列表!H93="","",净值列表!H94/净值列表!H93-1)</f>
        <v>0</v>
      </c>
      <c r="I94" s="197">
        <f>IF(净值列表!I93="","",净值列表!I94/净值列表!I93-1)</f>
        <v>9.551098376303635E-5</v>
      </c>
      <c r="J94" s="197">
        <f>IF(净值列表!J93="","",净值列表!J94/净值列表!J93-1)</f>
        <v>9.5794616342459449E-5</v>
      </c>
      <c r="K94" s="197">
        <f>IF(净值列表!K93="","",净值列表!K94/净值列表!K93-1)</f>
        <v>-3.8369304556351569E-4</v>
      </c>
      <c r="L94" s="197">
        <f>IF(净值列表!L93="","",净值列表!L94/净值列表!L93-1)</f>
        <v>3.8255547054322214E-4</v>
      </c>
      <c r="M94" s="197">
        <f>IF(净值列表!M93="","",净值列表!M94/净值列表!M93-1)</f>
        <v>9.6758587324607959E-5</v>
      </c>
      <c r="N94" s="197">
        <f>IF(净值列表!N93="","",净值列表!N94/净值列表!N93-1)</f>
        <v>9.7021441738620595E-5</v>
      </c>
      <c r="O94" s="197">
        <f>IF(净值列表!O93="","",净值列表!O94/净值列表!O93-1)</f>
        <v>2.8915662650597085E-4</v>
      </c>
      <c r="P94" s="197">
        <f>IF(净值列表!P93="","",净值列表!P94/净值列表!P93-1)</f>
        <v>9.810654370645544E-5</v>
      </c>
      <c r="Q94" s="197">
        <f>IF(净值列表!Q93="","",净值列表!Q94/净值列表!Q93-1)</f>
        <v>2.9021959949693255E-4</v>
      </c>
      <c r="R94" s="197">
        <f>IF(净值列表!R93="","",净值列表!R94/净值列表!R93-1)</f>
        <v>1.958096729979264E-4</v>
      </c>
      <c r="S94" s="197">
        <f>IF(净值列表!S93="","",净值列表!S94/净值列表!S93-1)</f>
        <v>9.8222178567919372E-5</v>
      </c>
      <c r="T94" s="197">
        <f>IF(净值列表!T93="","",净值列表!T94/净值列表!T93-1)</f>
        <v>0</v>
      </c>
      <c r="U94" s="197">
        <f>IF(净值列表!U93="","",净值列表!U94/净值列表!U93-1)</f>
        <v>1.9788265558529083E-4</v>
      </c>
      <c r="V94" s="197">
        <f>IF(净值列表!V93="","",净值列表!V94/净值列表!V93-1)</f>
        <v>9.8745926730536837E-5</v>
      </c>
      <c r="W94" s="197">
        <f>IF(净值列表!W93="","",净值列表!W94/净值列表!W93-1)</f>
        <v>0</v>
      </c>
      <c r="X94" s="197">
        <f>IF(净值列表!X93="","",净值列表!X94/净值列表!X93-1)</f>
        <v>9.9561927518809767E-5</v>
      </c>
      <c r="Y94" s="197">
        <f>IF(净值列表!Y93="","",净值列表!Y94/净值列表!Y93-1)</f>
        <v>9.8648515339805343E-5</v>
      </c>
      <c r="Z94" s="197">
        <f>IF(净值列表!Z93="","",净值列表!Z94/净值列表!Z93-1)</f>
        <v>9.8823994465835341E-4</v>
      </c>
      <c r="AA94" s="197">
        <f>IF(净值列表!AA93="","",净值列表!AA94/净值列表!AA93-1)</f>
        <v>9.9275290380118619E-5</v>
      </c>
      <c r="AB94" s="197">
        <f>IF(净值列表!AB93="","",净值列表!AB94/净值列表!AB93-1)</f>
        <v>9.9611515091080349E-5</v>
      </c>
      <c r="AC94" s="197">
        <f>IF(净值列表!AC93="","",净值列表!AC94/净值列表!AC93-1)</f>
        <v>9.9275290380118619E-5</v>
      </c>
      <c r="AD94" s="197">
        <f>IF(净值列表!AD93="","",净值列表!AD94/净值列表!AD93-1)</f>
        <v>1.7914388082218569E-3</v>
      </c>
      <c r="AE94" s="197">
        <f>IF(净值列表!AE93="","",净值列表!AE94/净值列表!AE93-1)</f>
        <v>6.8904419726334432E-4</v>
      </c>
      <c r="AF94" s="197">
        <f>IF(净值列表!AF93="","",净值列表!AF94/净值列表!AF93-1)</f>
        <v>3.7792894935753107E-3</v>
      </c>
      <c r="AG94" s="197">
        <f>IF(净值列表!AG93="","",净值列表!AG94/净值列表!AG93-1)</f>
        <v>4.9672163719471918E-4</v>
      </c>
      <c r="AH94" s="197">
        <f>IF(净值列表!AH93="","",净值列表!AH94/净值列表!AH93-1)</f>
        <v>5.9671805072092354E-4</v>
      </c>
      <c r="AI94" s="197">
        <f>IF(净值列表!AI93="","",净值列表!AI94/净值列表!AI93-1)</f>
        <v>9.3817431278786501E-5</v>
      </c>
      <c r="AJ94" s="198">
        <f>IF(净值列表!AJ93="","",净值列表!AJ94/净值列表!AJ93-1)</f>
        <v>1.9536973722766859E-4</v>
      </c>
    </row>
    <row r="95" spans="1:36" s="100" customFormat="1" ht="26.4">
      <c r="A95" s="199" t="s">
        <v>22848</v>
      </c>
      <c r="B95" s="200">
        <v>2.5699999999999997E-2</v>
      </c>
      <c r="C95" s="200">
        <v>2.5699999999999997E-2</v>
      </c>
      <c r="D95" s="200">
        <v>2.5699999999999997E-2</v>
      </c>
      <c r="E95" s="200">
        <v>2.5699999999999997E-2</v>
      </c>
      <c r="F95" s="200">
        <v>2.5699999999999997E-2</v>
      </c>
      <c r="G95" s="200">
        <v>2.5699999999999997E-2</v>
      </c>
      <c r="H95" s="200">
        <v>2.5699999999999997E-2</v>
      </c>
      <c r="I95" s="200">
        <v>2.5699999999999997E-2</v>
      </c>
      <c r="J95" s="200">
        <v>2.5699999999999997E-2</v>
      </c>
      <c r="K95" s="200">
        <v>2.5699999999999997E-2</v>
      </c>
      <c r="L95" s="200">
        <v>2.5699999999999997E-2</v>
      </c>
      <c r="M95" s="200">
        <v>2.5699999999999997E-2</v>
      </c>
      <c r="N95" s="200">
        <v>2.5699999999999997E-2</v>
      </c>
      <c r="O95" s="200">
        <v>2.5699999999999997E-2</v>
      </c>
      <c r="P95" s="200">
        <v>2.5699999999999997E-2</v>
      </c>
      <c r="Q95" s="200">
        <v>2.5699999999999997E-2</v>
      </c>
      <c r="R95" s="200">
        <v>2.5699999999999997E-2</v>
      </c>
      <c r="S95" s="200">
        <v>2.5699999999999997E-2</v>
      </c>
      <c r="T95" s="200">
        <v>2.5699999999999997E-2</v>
      </c>
      <c r="U95" s="200">
        <v>2.5699999999999997E-2</v>
      </c>
      <c r="V95" s="200">
        <v>2.5699999999999997E-2</v>
      </c>
      <c r="W95" s="200">
        <v>2.5699999999999997E-2</v>
      </c>
      <c r="X95" s="200">
        <v>2.5699999999999997E-2</v>
      </c>
      <c r="Y95" s="200">
        <v>2.5699999999999997E-2</v>
      </c>
      <c r="Z95" s="200">
        <v>2.5699999999999997E-2</v>
      </c>
      <c r="AA95" s="200">
        <v>2.5699999999999997E-2</v>
      </c>
      <c r="AB95" s="200">
        <v>2.5699999999999997E-2</v>
      </c>
      <c r="AC95" s="200">
        <v>2.5699999999999997E-2</v>
      </c>
      <c r="AD95" s="200">
        <v>2.5699999999999997E-2</v>
      </c>
      <c r="AE95" s="200">
        <v>2.5699999999999997E-2</v>
      </c>
      <c r="AF95" s="200">
        <v>2.5699999999999997E-2</v>
      </c>
      <c r="AG95" s="200">
        <v>2.5699999999999997E-2</v>
      </c>
      <c r="AH95" s="200">
        <v>2.5699999999999997E-2</v>
      </c>
      <c r="AI95" s="200">
        <v>2.5699999999999997E-2</v>
      </c>
      <c r="AJ95" s="201">
        <v>2.5699999999999997E-2</v>
      </c>
    </row>
    <row r="96" spans="1:36" s="100" customFormat="1">
      <c r="A96" s="202" t="s">
        <v>22849</v>
      </c>
      <c r="B96" s="203">
        <v>365</v>
      </c>
      <c r="C96" s="203">
        <v>365</v>
      </c>
      <c r="D96" s="203">
        <v>365</v>
      </c>
      <c r="E96" s="203">
        <v>365</v>
      </c>
      <c r="F96" s="203">
        <v>365</v>
      </c>
      <c r="G96" s="203">
        <v>365</v>
      </c>
      <c r="H96" s="203">
        <v>365</v>
      </c>
      <c r="I96" s="203">
        <v>365</v>
      </c>
      <c r="J96" s="203">
        <v>365</v>
      </c>
      <c r="K96" s="203">
        <v>365</v>
      </c>
      <c r="L96" s="203">
        <v>365</v>
      </c>
      <c r="M96" s="203">
        <v>365</v>
      </c>
      <c r="N96" s="203">
        <v>365</v>
      </c>
      <c r="O96" s="203">
        <v>365</v>
      </c>
      <c r="P96" s="203">
        <v>365</v>
      </c>
      <c r="Q96" s="203">
        <v>365</v>
      </c>
      <c r="R96" s="203">
        <v>365</v>
      </c>
      <c r="S96" s="203">
        <v>365</v>
      </c>
      <c r="T96" s="203">
        <v>365</v>
      </c>
      <c r="U96" s="203">
        <v>365</v>
      </c>
      <c r="V96" s="203">
        <v>365</v>
      </c>
      <c r="W96" s="203">
        <v>365</v>
      </c>
      <c r="X96" s="203">
        <v>365</v>
      </c>
      <c r="Y96" s="203">
        <v>365</v>
      </c>
      <c r="Z96" s="203">
        <v>365</v>
      </c>
      <c r="AA96" s="203">
        <v>365</v>
      </c>
      <c r="AB96" s="203">
        <v>365</v>
      </c>
      <c r="AC96" s="203">
        <v>365</v>
      </c>
      <c r="AD96" s="203">
        <v>365</v>
      </c>
      <c r="AE96" s="203">
        <v>365</v>
      </c>
      <c r="AF96" s="203">
        <v>365</v>
      </c>
      <c r="AG96" s="203">
        <v>365</v>
      </c>
      <c r="AH96" s="203">
        <v>365</v>
      </c>
      <c r="AI96" s="203">
        <v>365</v>
      </c>
      <c r="AJ96" s="204">
        <v>365</v>
      </c>
    </row>
    <row r="97" spans="1:36" s="100" customFormat="1">
      <c r="A97" s="205" t="s">
        <v>22850</v>
      </c>
      <c r="B97" s="203">
        <f>COUNT(净值列表!B2:B94)</f>
        <v>93</v>
      </c>
      <c r="C97" s="203">
        <f>COUNT(净值列表!C2:C94)</f>
        <v>93</v>
      </c>
      <c r="D97" s="203">
        <f>COUNT(净值列表!D2:D94)</f>
        <v>93</v>
      </c>
      <c r="E97" s="203">
        <f>COUNT(净值列表!E2:E94)</f>
        <v>93</v>
      </c>
      <c r="F97" s="203">
        <f>COUNT(净值列表!F2:F94)</f>
        <v>93</v>
      </c>
      <c r="G97" s="203">
        <f>COUNT(净值列表!G2:G94)</f>
        <v>93</v>
      </c>
      <c r="H97" s="203">
        <f>COUNT(净值列表!H2:H94)</f>
        <v>93</v>
      </c>
      <c r="I97" s="203">
        <f>COUNT(净值列表!I2:I94)</f>
        <v>93</v>
      </c>
      <c r="J97" s="203">
        <f>COUNT(净值列表!J2:J94)</f>
        <v>93</v>
      </c>
      <c r="K97" s="203">
        <f>COUNT(净值列表!K2:K94)</f>
        <v>93</v>
      </c>
      <c r="L97" s="203">
        <f>COUNT(净值列表!L2:L94)</f>
        <v>93</v>
      </c>
      <c r="M97" s="203">
        <f>COUNT(净值列表!M2:M94)</f>
        <v>93</v>
      </c>
      <c r="N97" s="203">
        <f>COUNT(净值列表!N2:N94)</f>
        <v>93</v>
      </c>
      <c r="O97" s="203">
        <f>COUNT(净值列表!O2:O94)</f>
        <v>93</v>
      </c>
      <c r="P97" s="203">
        <f>COUNT(净值列表!P2:P94)</f>
        <v>93</v>
      </c>
      <c r="Q97" s="203">
        <f>COUNT(净值列表!Q2:Q94)</f>
        <v>93</v>
      </c>
      <c r="R97" s="203">
        <f>COUNT(净值列表!R2:R94)</f>
        <v>93</v>
      </c>
      <c r="S97" s="203">
        <f>COUNT(净值列表!S2:S94)</f>
        <v>93</v>
      </c>
      <c r="T97" s="203">
        <f>COUNT(净值列表!T2:T94)</f>
        <v>93</v>
      </c>
      <c r="U97" s="203">
        <f>COUNT(净值列表!U2:U94)</f>
        <v>93</v>
      </c>
      <c r="V97" s="203">
        <f>COUNT(净值列表!V2:V94)</f>
        <v>93</v>
      </c>
      <c r="W97" s="203">
        <f>COUNT(净值列表!W2:W94)</f>
        <v>83</v>
      </c>
      <c r="X97" s="203">
        <f>COUNT(净值列表!X2:X94)</f>
        <v>54</v>
      </c>
      <c r="Y97" s="203">
        <f>COUNT(净值列表!Y2:Y94)</f>
        <v>93</v>
      </c>
      <c r="Z97" s="203">
        <f>COUNT(净值列表!Z2:Z94)</f>
        <v>68</v>
      </c>
      <c r="AA97" s="203">
        <f>COUNT(净值列表!AA2:AA94)</f>
        <v>64</v>
      </c>
      <c r="AB97" s="203">
        <f>COUNT(净值列表!AB2:AB94)</f>
        <v>40</v>
      </c>
      <c r="AC97" s="203">
        <f>COUNT(净值列表!AC2:AC94)</f>
        <v>64</v>
      </c>
      <c r="AD97" s="203">
        <f>COUNT(净值列表!AD2:AD94)</f>
        <v>93</v>
      </c>
      <c r="AE97" s="203">
        <f>COUNT(净值列表!AE2:AE94)</f>
        <v>93</v>
      </c>
      <c r="AF97" s="203">
        <f>COUNT(净值列表!AF2:AF94)</f>
        <v>93</v>
      </c>
      <c r="AG97" s="203">
        <f>COUNT(净值列表!AG2:AG94)</f>
        <v>54</v>
      </c>
      <c r="AH97" s="203">
        <f>COUNT(净值列表!AH2:AH94)</f>
        <v>40</v>
      </c>
      <c r="AI97" s="203">
        <f>COUNT(净值列表!AI2:AI94)</f>
        <v>93</v>
      </c>
      <c r="AJ97" s="204">
        <f>COUNT(净值列表!AJ2:AJ94)</f>
        <v>93</v>
      </c>
    </row>
    <row r="98" spans="1:36" s="100" customFormat="1">
      <c r="A98" s="205" t="s">
        <v>22851</v>
      </c>
      <c r="B98" s="206">
        <f t="array" ref="B98">POWER(PRODUCT((B2:B94+1)), B96/B97) - 1</f>
        <v>3.8585235770468573E-2</v>
      </c>
      <c r="C98" s="206">
        <f t="array" ref="C98">POWER(PRODUCT((C2:C94+1)), C96/C97) - 1</f>
        <v>4.8088937288830902E-2</v>
      </c>
      <c r="D98" s="206">
        <f t="array" ref="D98">POWER(PRODUCT((D2:D94+1)), D96/D97) - 1</f>
        <v>3.9642806696706723E-2</v>
      </c>
      <c r="E98" s="206">
        <f t="array" ref="E98">POWER(PRODUCT((E2:E94+1)), E96/E97) - 1</f>
        <v>4.7680121266094666E-2</v>
      </c>
      <c r="F98" s="206">
        <f t="array" ref="F98">POWER(PRODUCT((F2:F94+1)), F96/F97) - 1</f>
        <v>4.8506097632964318E-2</v>
      </c>
      <c r="G98" s="206">
        <f t="array" ref="G98">POWER(PRODUCT((G2:G94+1)), G96/G97) - 1</f>
        <v>3.8826188595102673E-2</v>
      </c>
      <c r="H98" s="206">
        <f t="array" ref="H98">POWER(PRODUCT((H2:H94+1)), H96/H97) - 1</f>
        <v>4.5518106470936237E-2</v>
      </c>
      <c r="I98" s="206">
        <f t="array" ref="I98">POWER(PRODUCT((I2:I94+1)), I96/I97) - 1</f>
        <v>4.2714090238861191E-2</v>
      </c>
      <c r="J98" s="206">
        <f t="array" ref="J98">POWER(PRODUCT((J2:J94+1)), J96/J97) - 1</f>
        <v>5.2809912113281676E-2</v>
      </c>
      <c r="K98" s="206">
        <f t="array" ref="K98">POWER(PRODUCT((K2:K94+1)), K96/K97) - 1</f>
        <v>4.4116385421273607E-2</v>
      </c>
      <c r="L98" s="206">
        <f t="array" ref="L98">POWER(PRODUCT((L2:L94+1)), L96/L97) - 1</f>
        <v>6.3580780238023049E-2</v>
      </c>
      <c r="M98" s="206">
        <f t="array" ref="M98">POWER(PRODUCT((M2:M94+1)), M96/M97) - 1</f>
        <v>3.9292083463176697E-2</v>
      </c>
      <c r="N98" s="206">
        <f t="array" ref="N98">POWER(PRODUCT((N2:N94+1)), N96/N97) - 1</f>
        <v>4.5015672944857199E-2</v>
      </c>
      <c r="O98" s="206">
        <f t="array" ref="O98">POWER(PRODUCT((O2:O94+1)), O96/O97) - 1</f>
        <v>6.6559648105800395E-2</v>
      </c>
      <c r="P98" s="206">
        <f t="array" ref="P98">POWER(PRODUCT((P2:P94+1)), P96/P97) - 1</f>
        <v>4.1877203708303057E-2</v>
      </c>
      <c r="Q98" s="206">
        <f t="array" ref="Q98">POWER(PRODUCT((Q2:Q94+1)), Q96/Q97) - 1</f>
        <v>6.5169313613867796E-2</v>
      </c>
      <c r="R98" s="206">
        <f t="array" ref="R98">POWER(PRODUCT((R2:R94+1)), R96/R97) - 1</f>
        <v>4.9912712785678659E-2</v>
      </c>
      <c r="S98" s="206">
        <f t="array" ref="S98">POWER(PRODUCT((S2:S94+1)), S96/S97) - 1</f>
        <v>5.2136241954467977E-2</v>
      </c>
      <c r="T98" s="206">
        <f t="array" ref="T98">POWER(PRODUCT((T2:T94+1)), T96/T97) - 1</f>
        <v>5.3879634999795423E-2</v>
      </c>
      <c r="U98" s="206">
        <f t="array" ref="U98">POWER(PRODUCT((U2:U94+1)), U96/U97) - 1</f>
        <v>3.9788609314055812E-2</v>
      </c>
      <c r="V98" s="206">
        <f t="array" ref="V98">POWER(PRODUCT((V2:V94+1)), V96/V97) - 1</f>
        <v>4.8712928743714246E-2</v>
      </c>
      <c r="W98" s="206" t="e">
        <f t="array" ref="W98">POWER(PRODUCT((W2:W94+1)), W96/W97) - 1</f>
        <v>#VALUE!</v>
      </c>
      <c r="X98" s="206" t="e">
        <f t="array" ref="X98">POWER(PRODUCT((X2:X94+1)), X96/X97) - 1</f>
        <v>#VALUE!</v>
      </c>
      <c r="Y98" s="206">
        <f t="array" ref="Y98">POWER(PRODUCT((Y2:Y94+1)), Y96/Y97) - 1</f>
        <v>5.4022437248105071E-2</v>
      </c>
      <c r="Z98" s="206" t="e">
        <f t="array" ref="Z98">POWER(PRODUCT((Z2:Z94+1)), Z96/Z97) - 1</f>
        <v>#VALUE!</v>
      </c>
      <c r="AA98" s="206" t="e">
        <f t="array" ref="AA98">POWER(PRODUCT((AA2:AA94+1)), AA96/AA97) - 1</f>
        <v>#VALUE!</v>
      </c>
      <c r="AB98" s="206" t="e">
        <f t="array" ref="AB98">POWER(PRODUCT((AB2:AB94+1)), AB96/AB97) - 1</f>
        <v>#VALUE!</v>
      </c>
      <c r="AC98" s="206" t="e">
        <f t="array" ref="AC98">POWER(PRODUCT((AC2:AC94+1)), AC96/AC97) - 1</f>
        <v>#VALUE!</v>
      </c>
      <c r="AD98" s="206">
        <f t="array" ref="AD98">POWER(PRODUCT((AD2:AD94+1)), AD96/AD97) - 1</f>
        <v>7.7027578030847588E-2</v>
      </c>
      <c r="AE98" s="206">
        <f t="array" ref="AE98">POWER(PRODUCT((AE2:AE94+1)), AE96/AE97) - 1</f>
        <v>5.8831334060111651E-2</v>
      </c>
      <c r="AF98" s="206">
        <f t="array" ref="AF98">POWER(PRODUCT((AF2:AF94+1)), AF96/AF97) - 1</f>
        <v>7.8252458777022582E-2</v>
      </c>
      <c r="AG98" s="206" t="e">
        <f t="array" ref="AG98">POWER(PRODUCT((AG2:AG94+1)), AG96/AG97) - 1</f>
        <v>#VALUE!</v>
      </c>
      <c r="AH98" s="206" t="e">
        <f t="array" ref="AH98">POWER(PRODUCT((AH2:AH94+1)), AH96/AH97) - 1</f>
        <v>#VALUE!</v>
      </c>
      <c r="AI98" s="206">
        <f t="array" ref="AI98">POWER(PRODUCT((AI2:AI94+1)), AI96/AI97) - 1</f>
        <v>5.5616392336361731E-2</v>
      </c>
      <c r="AJ98" s="207">
        <f t="array" ref="AJ98">POWER(PRODUCT((AJ2:AJ94+1)), AJ96/AJ97) - 1</f>
        <v>7.502291249053572E-2</v>
      </c>
    </row>
    <row r="99" spans="1:36" s="100" customFormat="1" ht="23.25" customHeight="1">
      <c r="A99" s="205" t="s">
        <v>22852</v>
      </c>
      <c r="B99" s="206">
        <f t="shared" ref="B99:AJ99" si="0">_xlfn.STDEV.S(B3:B94) * SQRT(B96)</f>
        <v>2.7139344310437518E-3</v>
      </c>
      <c r="C99" s="206">
        <f t="shared" si="0"/>
        <v>4.5294818440151192E-3</v>
      </c>
      <c r="D99" s="206">
        <f t="shared" si="0"/>
        <v>3.7004927528946981E-3</v>
      </c>
      <c r="E99" s="206">
        <f t="shared" si="0"/>
        <v>4.366909415576113E-3</v>
      </c>
      <c r="F99" s="206">
        <f t="shared" si="0"/>
        <v>3.5467998081455203E-3</v>
      </c>
      <c r="G99" s="206">
        <f t="shared" si="0"/>
        <v>3.2896936215815178E-3</v>
      </c>
      <c r="H99" s="206">
        <f t="shared" si="0"/>
        <v>3.4132555966547708E-3</v>
      </c>
      <c r="I99" s="206">
        <f t="shared" si="0"/>
        <v>4.1531819533849072E-3</v>
      </c>
      <c r="J99" s="206">
        <f t="shared" si="0"/>
        <v>3.2461056241481654E-3</v>
      </c>
      <c r="K99" s="206">
        <f t="shared" si="0"/>
        <v>3.0769550221403834E-3</v>
      </c>
      <c r="L99" s="206">
        <f t="shared" si="0"/>
        <v>4.3573240213530618E-3</v>
      </c>
      <c r="M99" s="206">
        <f t="shared" si="0"/>
        <v>2.3368126848483935E-3</v>
      </c>
      <c r="N99" s="206">
        <f t="shared" si="0"/>
        <v>3.0264213871553261E-3</v>
      </c>
      <c r="O99" s="206">
        <f t="shared" si="0"/>
        <v>6.6230023888924671E-3</v>
      </c>
      <c r="P99" s="206">
        <f t="shared" si="0"/>
        <v>2.8956247535443093E-3</v>
      </c>
      <c r="Q99" s="206">
        <f t="shared" si="0"/>
        <v>7.3275454188887158E-3</v>
      </c>
      <c r="R99" s="206">
        <f t="shared" si="0"/>
        <v>3.2351227847984944E-3</v>
      </c>
      <c r="S99" s="206">
        <f t="shared" si="0"/>
        <v>4.7243803158842678E-3</v>
      </c>
      <c r="T99" s="206">
        <f t="shared" si="0"/>
        <v>4.8904616542193432E-3</v>
      </c>
      <c r="U99" s="206">
        <f t="shared" si="0"/>
        <v>1.8792750297907631E-3</v>
      </c>
      <c r="V99" s="206">
        <f t="shared" si="0"/>
        <v>2.1038165022515595E-3</v>
      </c>
      <c r="W99" s="206">
        <f t="shared" si="0"/>
        <v>3.5978914014013898E-3</v>
      </c>
      <c r="X99" s="206">
        <f t="shared" si="0"/>
        <v>1.7683673616537162E-3</v>
      </c>
      <c r="Y99" s="206">
        <f t="shared" si="0"/>
        <v>3.1996653091627535E-3</v>
      </c>
      <c r="Z99" s="206">
        <f t="shared" si="0"/>
        <v>2.1461580709507964E-2</v>
      </c>
      <c r="AA99" s="206">
        <f t="shared" si="0"/>
        <v>2.1731516844893262E-3</v>
      </c>
      <c r="AB99" s="206">
        <f t="shared" si="0"/>
        <v>2.0039947670705133E-3</v>
      </c>
      <c r="AC99" s="206">
        <f t="shared" si="0"/>
        <v>2.1731516844893262E-3</v>
      </c>
      <c r="AD99" s="206">
        <f t="shared" si="0"/>
        <v>1.3101057690815298E-2</v>
      </c>
      <c r="AE99" s="206">
        <f t="shared" si="0"/>
        <v>3.9564801175732134E-3</v>
      </c>
      <c r="AF99" s="206">
        <f t="shared" si="0"/>
        <v>3.5624762356990289E-2</v>
      </c>
      <c r="AG99" s="206">
        <f t="shared" si="0"/>
        <v>3.2474670846611166E-3</v>
      </c>
      <c r="AH99" s="206">
        <f t="shared" si="0"/>
        <v>3.3777546190588421E-3</v>
      </c>
      <c r="AI99" s="206">
        <f t="shared" si="0"/>
        <v>6.386611754078321E-3</v>
      </c>
      <c r="AJ99" s="207">
        <f t="shared" si="0"/>
        <v>1.5135123328753222E-3</v>
      </c>
    </row>
    <row r="100" spans="1:36">
      <c r="A100" s="208" t="s">
        <v>22853</v>
      </c>
      <c r="B100" s="209">
        <f t="shared" ref="B100:AJ100" si="1">(B98-B95)/B99</f>
        <v>4.7478065877638187</v>
      </c>
      <c r="C100" s="209">
        <f t="shared" si="1"/>
        <v>4.9429356513292539</v>
      </c>
      <c r="D100" s="209">
        <f t="shared" si="1"/>
        <v>3.7678243487438294</v>
      </c>
      <c r="E100" s="209">
        <f t="shared" si="1"/>
        <v>5.0333357471750757</v>
      </c>
      <c r="F100" s="209">
        <f t="shared" si="1"/>
        <v>6.4300493026384586</v>
      </c>
      <c r="G100" s="209">
        <f t="shared" si="1"/>
        <v>3.990094551355901</v>
      </c>
      <c r="H100" s="209">
        <f t="shared" si="1"/>
        <v>5.8062181133927888</v>
      </c>
      <c r="I100" s="209">
        <f t="shared" si="1"/>
        <v>4.0966397402826162</v>
      </c>
      <c r="J100" s="209">
        <f t="shared" si="1"/>
        <v>8.3515187896560796</v>
      </c>
      <c r="K100" s="209">
        <f t="shared" si="1"/>
        <v>5.9852631217413288</v>
      </c>
      <c r="L100" s="209">
        <f t="shared" si="1"/>
        <v>8.6935880949840598</v>
      </c>
      <c r="M100" s="209">
        <f t="shared" si="1"/>
        <v>5.8165053413592371</v>
      </c>
      <c r="N100" s="209">
        <f t="shared" si="1"/>
        <v>6.3823474902855146</v>
      </c>
      <c r="O100" s="209">
        <f t="shared" si="1"/>
        <v>6.1693542756872173</v>
      </c>
      <c r="P100" s="209">
        <f t="shared" si="1"/>
        <v>5.5867749053125069</v>
      </c>
      <c r="Q100" s="209">
        <f t="shared" si="1"/>
        <v>5.3864304289571567</v>
      </c>
      <c r="R100" s="209">
        <f t="shared" si="1"/>
        <v>7.484325757109338</v>
      </c>
      <c r="S100" s="209">
        <f t="shared" si="1"/>
        <v>5.5957057194536794</v>
      </c>
      <c r="T100" s="209">
        <f t="shared" si="1"/>
        <v>5.762162550744649</v>
      </c>
      <c r="U100" s="209">
        <f t="shared" si="1"/>
        <v>7.49683207126124</v>
      </c>
      <c r="V100" s="209">
        <f t="shared" si="1"/>
        <v>10.938657776990155</v>
      </c>
      <c r="W100" s="209" t="e">
        <f t="shared" si="1"/>
        <v>#VALUE!</v>
      </c>
      <c r="X100" s="209" t="e">
        <f t="shared" si="1"/>
        <v>#VALUE!</v>
      </c>
      <c r="Y100" s="209">
        <f t="shared" si="1"/>
        <v>8.8516874458710557</v>
      </c>
      <c r="Z100" s="209" t="e">
        <f t="shared" si="1"/>
        <v>#VALUE!</v>
      </c>
      <c r="AA100" s="209" t="e">
        <f t="shared" si="1"/>
        <v>#VALUE!</v>
      </c>
      <c r="AB100" s="209" t="e">
        <f t="shared" si="1"/>
        <v>#VALUE!</v>
      </c>
      <c r="AC100" s="209" t="e">
        <f t="shared" si="1"/>
        <v>#VALUE!</v>
      </c>
      <c r="AD100" s="209">
        <f t="shared" si="1"/>
        <v>3.917819403759407</v>
      </c>
      <c r="AE100" s="209">
        <f t="shared" si="1"/>
        <v>8.3739417551865323</v>
      </c>
      <c r="AF100" s="209">
        <f t="shared" si="1"/>
        <v>1.4751665779662595</v>
      </c>
      <c r="AG100" s="209" t="e">
        <f t="shared" si="1"/>
        <v>#VALUE!</v>
      </c>
      <c r="AH100" s="209" t="e">
        <f t="shared" si="1"/>
        <v>#VALUE!</v>
      </c>
      <c r="AI100" s="209">
        <f t="shared" si="1"/>
        <v>4.6842353173038767</v>
      </c>
      <c r="AJ100" s="210">
        <f t="shared" si="1"/>
        <v>32.588378316570193</v>
      </c>
    </row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Pict="0" macro="[0]!MaxDrawDown">
                <anchor moveWithCells="1" sizeWithCells="1">
                  <from>
                    <xdr:col>0</xdr:col>
                    <xdr:colOff>1501140</xdr:colOff>
                    <xdr:row>1</xdr:row>
                    <xdr:rowOff>68580</xdr:rowOff>
                  </from>
                  <to>
                    <xdr:col>1</xdr:col>
                    <xdr:colOff>899160</xdr:colOff>
                    <xdr:row>3</xdr:row>
                    <xdr:rowOff>99060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Lead</vt:lpstr>
      <vt:lpstr>万得</vt:lpstr>
      <vt:lpstr>总表</vt:lpstr>
      <vt:lpstr>数据表</vt:lpstr>
      <vt:lpstr>1 规则概览</vt:lpstr>
      <vt:lpstr>2 评价总表</vt:lpstr>
      <vt:lpstr>3.1 绝对收益</vt:lpstr>
      <vt:lpstr>3.2 相对排名</vt:lpstr>
      <vt:lpstr>3.3风险调整收益</vt:lpstr>
      <vt:lpstr>8家股份行现金管理类产品</vt:lpstr>
      <vt:lpstr>公募基金-开放-短债</vt:lpstr>
      <vt:lpstr>公募基金-开放-中长债</vt:lpstr>
      <vt:lpstr>公募基金-开放-混合一级债基</vt:lpstr>
      <vt:lpstr>公募基金-开放-混合二级债基</vt:lpstr>
      <vt:lpstr>公募基金-开放-灵活配置</vt:lpstr>
      <vt:lpstr>净值列表</vt:lpstr>
      <vt:lpstr>收益率与夏普比率列表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2020-01-17T09:30:54Z</dcterms:modified>
</cp:coreProperties>
</file>